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4.xml" ContentType="application/vnd.openxmlformats-officedocument.spreadsheetml.worksheet+xml"/>
  <Override PartName="/xl/chartsheets/sheet6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ulshresthaa\Desktop\Validation Task\"/>
    </mc:Choice>
  </mc:AlternateContent>
  <bookViews>
    <workbookView xWindow="0" yWindow="0" windowWidth="28800" windowHeight="12435" tabRatio="937"/>
  </bookViews>
  <sheets>
    <sheet name="flow_input" sheetId="79" r:id="rId1"/>
    <sheet name="scatter_plot_all_points" sheetId="42" r:id="rId2"/>
    <sheet name="summary_table_5groups" sheetId="81" r:id="rId3"/>
    <sheet name="scatter_plot_5groups" sheetId="85" r:id="rId4"/>
    <sheet name="residual_plot_5groups" sheetId="86" r:id="rId5"/>
    <sheet name="summarytable_arterial&amp;collector" sheetId="83" r:id="rId6"/>
    <sheet name="scatter_plot_arterial&amp;collector" sheetId="89" r:id="rId7"/>
    <sheet name="residual_plo_arterial&amp;collector" sheetId="90" r:id="rId8"/>
    <sheet name="summary_RMSE_volume" sheetId="92" r:id="rId9"/>
    <sheet name="chart_RMSE_volume" sheetId="93" r:id="rId10"/>
    <sheet name="workingsheet" sheetId="67" r:id="rId11"/>
    <sheet name="compare_by_msa" sheetId="91" r:id="rId12"/>
  </sheets>
  <definedNames>
    <definedName name="_xlnm._FilterDatabase" localSheetId="0" hidden="1">flow_input!$D$1:$D$39919</definedName>
    <definedName name="_xlnm._FilterDatabase" localSheetId="10" hidden="1">workingsheet!$G$1:$G$2428</definedName>
    <definedName name="_xlnm.Database" localSheetId="8">#REF!</definedName>
    <definedName name="_xlnm.Database" localSheetId="10">#REF!</definedName>
    <definedName name="_xlnm.Database">#REF!</definedName>
    <definedName name="ReportType">"Manifest"</definedName>
  </definedNames>
  <calcPr calcId="152511"/>
</workbook>
</file>

<file path=xl/calcChain.xml><?xml version="1.0" encoding="utf-8"?>
<calcChain xmlns="http://schemas.openxmlformats.org/spreadsheetml/2006/main">
  <c r="H3" i="67" l="1"/>
  <c r="H4" i="67"/>
  <c r="H5" i="67"/>
  <c r="H6" i="67"/>
  <c r="H7" i="67"/>
  <c r="H8" i="67"/>
  <c r="H9" i="67"/>
  <c r="H10" i="67"/>
  <c r="H11" i="67"/>
  <c r="H12" i="67"/>
  <c r="H13" i="67"/>
  <c r="H14" i="67"/>
  <c r="H15" i="67"/>
  <c r="H16" i="67"/>
  <c r="H17" i="67"/>
  <c r="H18" i="67"/>
  <c r="H19" i="67"/>
  <c r="H20" i="67"/>
  <c r="H21" i="67"/>
  <c r="H22" i="67"/>
  <c r="H23" i="67"/>
  <c r="H24" i="67"/>
  <c r="H25" i="67"/>
  <c r="H26" i="67"/>
  <c r="H27" i="67"/>
  <c r="H28" i="67"/>
  <c r="H29" i="67"/>
  <c r="H30" i="67"/>
  <c r="H31" i="67"/>
  <c r="H32" i="67"/>
  <c r="H33" i="67"/>
  <c r="H34" i="67"/>
  <c r="H35" i="67"/>
  <c r="H36" i="67"/>
  <c r="H37" i="67"/>
  <c r="H38" i="67"/>
  <c r="H39" i="67"/>
  <c r="H40" i="67"/>
  <c r="H41" i="67"/>
  <c r="H42" i="67"/>
  <c r="H43" i="67"/>
  <c r="H44" i="67"/>
  <c r="H45" i="67"/>
  <c r="H46" i="67"/>
  <c r="H47" i="67"/>
  <c r="H48" i="67"/>
  <c r="H49" i="67"/>
  <c r="H50" i="67"/>
  <c r="H51" i="67"/>
  <c r="H52" i="67"/>
  <c r="H53" i="67"/>
  <c r="H54" i="67"/>
  <c r="H55" i="67"/>
  <c r="H56" i="67"/>
  <c r="H57" i="67"/>
  <c r="H58" i="67"/>
  <c r="H59" i="67"/>
  <c r="H60" i="67"/>
  <c r="H61" i="67"/>
  <c r="H62" i="67"/>
  <c r="H63" i="67"/>
  <c r="H64" i="67"/>
  <c r="H65" i="67"/>
  <c r="H66" i="67"/>
  <c r="H67" i="67"/>
  <c r="H68" i="67"/>
  <c r="H69" i="67"/>
  <c r="H70" i="67"/>
  <c r="H71" i="67"/>
  <c r="H72" i="67"/>
  <c r="H73" i="67"/>
  <c r="H74" i="67"/>
  <c r="H75" i="67"/>
  <c r="H76" i="67"/>
  <c r="H77" i="67"/>
  <c r="H78" i="67"/>
  <c r="H79" i="67"/>
  <c r="H80" i="67"/>
  <c r="H81" i="67"/>
  <c r="H82" i="67"/>
  <c r="H83" i="67"/>
  <c r="H84" i="67"/>
  <c r="H85" i="67"/>
  <c r="H86" i="67"/>
  <c r="H87" i="67"/>
  <c r="H88" i="67"/>
  <c r="H89" i="67"/>
  <c r="H90" i="67"/>
  <c r="H91" i="67"/>
  <c r="H92" i="67"/>
  <c r="H93" i="67"/>
  <c r="H94" i="67"/>
  <c r="H95" i="67"/>
  <c r="H96" i="67"/>
  <c r="H97" i="67"/>
  <c r="H98" i="67"/>
  <c r="H99" i="67"/>
  <c r="H100" i="67"/>
  <c r="H101" i="67"/>
  <c r="H102" i="67"/>
  <c r="H103" i="67"/>
  <c r="H104" i="67"/>
  <c r="H105" i="67"/>
  <c r="H106" i="67"/>
  <c r="H107" i="67"/>
  <c r="H108" i="67"/>
  <c r="H109" i="67"/>
  <c r="H110" i="67"/>
  <c r="H111" i="67"/>
  <c r="H112" i="67"/>
  <c r="H113" i="67"/>
  <c r="H114" i="67"/>
  <c r="H115" i="67"/>
  <c r="H116" i="67"/>
  <c r="H117" i="67"/>
  <c r="H118" i="67"/>
  <c r="H119" i="67"/>
  <c r="H120" i="67"/>
  <c r="H121" i="67"/>
  <c r="H122" i="67"/>
  <c r="H123" i="67"/>
  <c r="H124" i="67"/>
  <c r="H125" i="67"/>
  <c r="H126" i="67"/>
  <c r="H127" i="67"/>
  <c r="H128" i="67"/>
  <c r="H129" i="67"/>
  <c r="H130" i="67"/>
  <c r="H131" i="67"/>
  <c r="H132" i="67"/>
  <c r="H133" i="67"/>
  <c r="H134" i="67"/>
  <c r="H135" i="67"/>
  <c r="H136" i="67"/>
  <c r="H137" i="67"/>
  <c r="H138" i="67"/>
  <c r="H139" i="67"/>
  <c r="H140" i="67"/>
  <c r="H141" i="67"/>
  <c r="H142" i="67"/>
  <c r="H143" i="67"/>
  <c r="H144" i="67"/>
  <c r="H145" i="67"/>
  <c r="H146" i="67"/>
  <c r="H147" i="67"/>
  <c r="H148" i="67"/>
  <c r="H149" i="67"/>
  <c r="H150" i="67"/>
  <c r="H151" i="67"/>
  <c r="H152" i="67"/>
  <c r="H153" i="67"/>
  <c r="H154" i="67"/>
  <c r="H155" i="67"/>
  <c r="H156" i="67"/>
  <c r="H157" i="67"/>
  <c r="H158" i="67"/>
  <c r="H159" i="67"/>
  <c r="H160" i="67"/>
  <c r="H161" i="67"/>
  <c r="H162" i="67"/>
  <c r="H163" i="67"/>
  <c r="H164" i="67"/>
  <c r="H165" i="67"/>
  <c r="H166" i="67"/>
  <c r="H167" i="67"/>
  <c r="H168" i="67"/>
  <c r="H169" i="67"/>
  <c r="H170" i="67"/>
  <c r="H171" i="67"/>
  <c r="H172" i="67"/>
  <c r="H173" i="67"/>
  <c r="H174" i="67"/>
  <c r="H175" i="67"/>
  <c r="H176" i="67"/>
  <c r="H177" i="67"/>
  <c r="H178" i="67"/>
  <c r="H179" i="67"/>
  <c r="H180" i="67"/>
  <c r="H181" i="67"/>
  <c r="H182" i="67"/>
  <c r="H183" i="67"/>
  <c r="H184" i="67"/>
  <c r="H185" i="67"/>
  <c r="H186" i="67"/>
  <c r="H187" i="67"/>
  <c r="H188" i="67"/>
  <c r="H189" i="67"/>
  <c r="H190" i="67"/>
  <c r="H191" i="67"/>
  <c r="H192" i="67"/>
  <c r="H193" i="67"/>
  <c r="H194" i="67"/>
  <c r="H195" i="67"/>
  <c r="H196" i="67"/>
  <c r="H197" i="67"/>
  <c r="H198" i="67"/>
  <c r="H199" i="67"/>
  <c r="H200" i="67"/>
  <c r="H201" i="67"/>
  <c r="H202" i="67"/>
  <c r="H203" i="67"/>
  <c r="H204" i="67"/>
  <c r="H205" i="67"/>
  <c r="H206" i="67"/>
  <c r="H207" i="67"/>
  <c r="H208" i="67"/>
  <c r="H209" i="67"/>
  <c r="H210" i="67"/>
  <c r="H211" i="67"/>
  <c r="H212" i="67"/>
  <c r="H213" i="67"/>
  <c r="H214" i="67"/>
  <c r="H215" i="67"/>
  <c r="H216" i="67"/>
  <c r="H217" i="67"/>
  <c r="H218" i="67"/>
  <c r="H219" i="67"/>
  <c r="H220" i="67"/>
  <c r="H221" i="67"/>
  <c r="H222" i="67"/>
  <c r="H223" i="67"/>
  <c r="H224" i="67"/>
  <c r="H225" i="67"/>
  <c r="H226" i="67"/>
  <c r="H227" i="67"/>
  <c r="H228" i="67"/>
  <c r="H229" i="67"/>
  <c r="H230" i="67"/>
  <c r="H231" i="67"/>
  <c r="H232" i="67"/>
  <c r="H233" i="67"/>
  <c r="H234" i="67"/>
  <c r="H235" i="67"/>
  <c r="H236" i="67"/>
  <c r="H237" i="67"/>
  <c r="H238" i="67"/>
  <c r="H239" i="67"/>
  <c r="H240" i="67"/>
  <c r="H241" i="67"/>
  <c r="H242" i="67"/>
  <c r="H243" i="67"/>
  <c r="H244" i="67"/>
  <c r="H245" i="67"/>
  <c r="H246" i="67"/>
  <c r="H247" i="67"/>
  <c r="H248" i="67"/>
  <c r="H249" i="67"/>
  <c r="H250" i="67"/>
  <c r="H251" i="67"/>
  <c r="H252" i="67"/>
  <c r="H253" i="67"/>
  <c r="H254" i="67"/>
  <c r="H255" i="67"/>
  <c r="H256" i="67"/>
  <c r="H257" i="67"/>
  <c r="H258" i="67"/>
  <c r="H259" i="67"/>
  <c r="H260" i="67"/>
  <c r="H261" i="67"/>
  <c r="H262" i="67"/>
  <c r="H263" i="67"/>
  <c r="H264" i="67"/>
  <c r="H265" i="67"/>
  <c r="H266" i="67"/>
  <c r="H267" i="67"/>
  <c r="H268" i="67"/>
  <c r="H269" i="67"/>
  <c r="H270" i="67"/>
  <c r="H271" i="67"/>
  <c r="H272" i="67"/>
  <c r="H273" i="67"/>
  <c r="H274" i="67"/>
  <c r="H275" i="67"/>
  <c r="H276" i="67"/>
  <c r="H277" i="67"/>
  <c r="H278" i="67"/>
  <c r="H279" i="67"/>
  <c r="H280" i="67"/>
  <c r="H281" i="67"/>
  <c r="H282" i="67"/>
  <c r="H283" i="67"/>
  <c r="H284" i="67"/>
  <c r="H285" i="67"/>
  <c r="H286" i="67"/>
  <c r="H287" i="67"/>
  <c r="H288" i="67"/>
  <c r="H289" i="67"/>
  <c r="H290" i="67"/>
  <c r="H291" i="67"/>
  <c r="H292" i="67"/>
  <c r="H293" i="67"/>
  <c r="H294" i="67"/>
  <c r="H295" i="67"/>
  <c r="H296" i="67"/>
  <c r="H297" i="67"/>
  <c r="H298" i="67"/>
  <c r="H299" i="67"/>
  <c r="H300" i="67"/>
  <c r="H301" i="67"/>
  <c r="H302" i="67"/>
  <c r="H303" i="67"/>
  <c r="H304" i="67"/>
  <c r="H305" i="67"/>
  <c r="H306" i="67"/>
  <c r="H307" i="67"/>
  <c r="H308" i="67"/>
  <c r="H309" i="67"/>
  <c r="H310" i="67"/>
  <c r="H311" i="67"/>
  <c r="H312" i="67"/>
  <c r="H313" i="67"/>
  <c r="H314" i="67"/>
  <c r="H315" i="67"/>
  <c r="H316" i="67"/>
  <c r="H317" i="67"/>
  <c r="H318" i="67"/>
  <c r="H319" i="67"/>
  <c r="H320" i="67"/>
  <c r="H321" i="67"/>
  <c r="H322" i="67"/>
  <c r="H323" i="67"/>
  <c r="H324" i="67"/>
  <c r="H325" i="67"/>
  <c r="H326" i="67"/>
  <c r="H327" i="67"/>
  <c r="H328" i="67"/>
  <c r="H329" i="67"/>
  <c r="H330" i="67"/>
  <c r="H331" i="67"/>
  <c r="H332" i="67"/>
  <c r="H333" i="67"/>
  <c r="H334" i="67"/>
  <c r="H335" i="67"/>
  <c r="H336" i="67"/>
  <c r="H337" i="67"/>
  <c r="H338" i="67"/>
  <c r="H339" i="67"/>
  <c r="H340" i="67"/>
  <c r="H341" i="67"/>
  <c r="H342" i="67"/>
  <c r="H343" i="67"/>
  <c r="H344" i="67"/>
  <c r="H345" i="67"/>
  <c r="H346" i="67"/>
  <c r="H347" i="67"/>
  <c r="H348" i="67"/>
  <c r="H349" i="67"/>
  <c r="H350" i="67"/>
  <c r="H351" i="67"/>
  <c r="H352" i="67"/>
  <c r="H353" i="67"/>
  <c r="H354" i="67"/>
  <c r="H355" i="67"/>
  <c r="H356" i="67"/>
  <c r="H357" i="67"/>
  <c r="H358" i="67"/>
  <c r="H359" i="67"/>
  <c r="H360" i="67"/>
  <c r="H361" i="67"/>
  <c r="H362" i="67"/>
  <c r="H363" i="67"/>
  <c r="H364" i="67"/>
  <c r="H365" i="67"/>
  <c r="H366" i="67"/>
  <c r="H367" i="67"/>
  <c r="H368" i="67"/>
  <c r="H369" i="67"/>
  <c r="H370" i="67"/>
  <c r="H371" i="67"/>
  <c r="H372" i="67"/>
  <c r="H373" i="67"/>
  <c r="H374" i="67"/>
  <c r="H375" i="67"/>
  <c r="H376" i="67"/>
  <c r="H377" i="67"/>
  <c r="H378" i="67"/>
  <c r="H379" i="67"/>
  <c r="H380" i="67"/>
  <c r="H381" i="67"/>
  <c r="H382" i="67"/>
  <c r="H383" i="67"/>
  <c r="H384" i="67"/>
  <c r="H385" i="67"/>
  <c r="H386" i="67"/>
  <c r="H387" i="67"/>
  <c r="H388" i="67"/>
  <c r="H389" i="67"/>
  <c r="H390" i="67"/>
  <c r="H391" i="67"/>
  <c r="H392" i="67"/>
  <c r="H393" i="67"/>
  <c r="H394" i="67"/>
  <c r="H395" i="67"/>
  <c r="H396" i="67"/>
  <c r="H397" i="67"/>
  <c r="H398" i="67"/>
  <c r="H399" i="67"/>
  <c r="H400" i="67"/>
  <c r="H401" i="67"/>
  <c r="H402" i="67"/>
  <c r="H403" i="67"/>
  <c r="H404" i="67"/>
  <c r="H405" i="67"/>
  <c r="H406" i="67"/>
  <c r="H407" i="67"/>
  <c r="H408" i="67"/>
  <c r="H409" i="67"/>
  <c r="H410" i="67"/>
  <c r="H411" i="67"/>
  <c r="H412" i="67"/>
  <c r="H413" i="67"/>
  <c r="H414" i="67"/>
  <c r="H415" i="67"/>
  <c r="H416" i="67"/>
  <c r="H417" i="67"/>
  <c r="H418" i="67"/>
  <c r="H419" i="67"/>
  <c r="H420" i="67"/>
  <c r="H421" i="67"/>
  <c r="H422" i="67"/>
  <c r="H423" i="67"/>
  <c r="H424" i="67"/>
  <c r="H425" i="67"/>
  <c r="H426" i="67"/>
  <c r="H427" i="67"/>
  <c r="H428" i="67"/>
  <c r="H429" i="67"/>
  <c r="H430" i="67"/>
  <c r="H431" i="67"/>
  <c r="H432" i="67"/>
  <c r="H433" i="67"/>
  <c r="H434" i="67"/>
  <c r="H435" i="67"/>
  <c r="H436" i="67"/>
  <c r="H437" i="67"/>
  <c r="H438" i="67"/>
  <c r="H439" i="67"/>
  <c r="H440" i="67"/>
  <c r="H441" i="67"/>
  <c r="H442" i="67"/>
  <c r="H443" i="67"/>
  <c r="H444" i="67"/>
  <c r="H445" i="67"/>
  <c r="H446" i="67"/>
  <c r="H447" i="67"/>
  <c r="H448" i="67"/>
  <c r="H449" i="67"/>
  <c r="H450" i="67"/>
  <c r="H451" i="67"/>
  <c r="H452" i="67"/>
  <c r="H453" i="67"/>
  <c r="H454" i="67"/>
  <c r="H455" i="67"/>
  <c r="H456" i="67"/>
  <c r="H457" i="67"/>
  <c r="H458" i="67"/>
  <c r="H459" i="67"/>
  <c r="H460" i="67"/>
  <c r="H461" i="67"/>
  <c r="H462" i="67"/>
  <c r="H463" i="67"/>
  <c r="H464" i="67"/>
  <c r="H465" i="67"/>
  <c r="H466" i="67"/>
  <c r="H467" i="67"/>
  <c r="H468" i="67"/>
  <c r="H469" i="67"/>
  <c r="H470" i="67"/>
  <c r="H471" i="67"/>
  <c r="H472" i="67"/>
  <c r="H473" i="67"/>
  <c r="H474" i="67"/>
  <c r="H475" i="67"/>
  <c r="H476" i="67"/>
  <c r="H477" i="67"/>
  <c r="H478" i="67"/>
  <c r="H479" i="67"/>
  <c r="H480" i="67"/>
  <c r="H481" i="67"/>
  <c r="H482" i="67"/>
  <c r="H483" i="67"/>
  <c r="H484" i="67"/>
  <c r="H485" i="67"/>
  <c r="H486" i="67"/>
  <c r="H487" i="67"/>
  <c r="H488" i="67"/>
  <c r="H489" i="67"/>
  <c r="H490" i="67"/>
  <c r="H491" i="67"/>
  <c r="H492" i="67"/>
  <c r="H493" i="67"/>
  <c r="H494" i="67"/>
  <c r="H495" i="67"/>
  <c r="H496" i="67"/>
  <c r="H497" i="67"/>
  <c r="H498" i="67"/>
  <c r="H499" i="67"/>
  <c r="H500" i="67"/>
  <c r="H501" i="67"/>
  <c r="H502" i="67"/>
  <c r="H503" i="67"/>
  <c r="H504" i="67"/>
  <c r="H505" i="67"/>
  <c r="H506" i="67"/>
  <c r="H507" i="67"/>
  <c r="H508" i="67"/>
  <c r="H509" i="67"/>
  <c r="H510" i="67"/>
  <c r="H511" i="67"/>
  <c r="H512" i="67"/>
  <c r="H513" i="67"/>
  <c r="H514" i="67"/>
  <c r="H515" i="67"/>
  <c r="H516" i="67"/>
  <c r="H517" i="67"/>
  <c r="H518" i="67"/>
  <c r="H519" i="67"/>
  <c r="H520" i="67"/>
  <c r="H521" i="67"/>
  <c r="H522" i="67"/>
  <c r="H523" i="67"/>
  <c r="H524" i="67"/>
  <c r="H525" i="67"/>
  <c r="H526" i="67"/>
  <c r="H527" i="67"/>
  <c r="H528" i="67"/>
  <c r="H529" i="67"/>
  <c r="H530" i="67"/>
  <c r="H531" i="67"/>
  <c r="H532" i="67"/>
  <c r="H533" i="67"/>
  <c r="H534" i="67"/>
  <c r="H535" i="67"/>
  <c r="H536" i="67"/>
  <c r="H537" i="67"/>
  <c r="H538" i="67"/>
  <c r="H539" i="67"/>
  <c r="H540" i="67"/>
  <c r="H541" i="67"/>
  <c r="H542" i="67"/>
  <c r="H543" i="67"/>
  <c r="H544" i="67"/>
  <c r="H545" i="67"/>
  <c r="H546" i="67"/>
  <c r="H547" i="67"/>
  <c r="H548" i="67"/>
  <c r="H549" i="67"/>
  <c r="H550" i="67"/>
  <c r="H551" i="67"/>
  <c r="H552" i="67"/>
  <c r="H553" i="67"/>
  <c r="H554" i="67"/>
  <c r="H555" i="67"/>
  <c r="H556" i="67"/>
  <c r="H557" i="67"/>
  <c r="H558" i="67"/>
  <c r="H559" i="67"/>
  <c r="H560" i="67"/>
  <c r="H561" i="67"/>
  <c r="H562" i="67"/>
  <c r="H563" i="67"/>
  <c r="H564" i="67"/>
  <c r="H565" i="67"/>
  <c r="H566" i="67"/>
  <c r="H567" i="67"/>
  <c r="H568" i="67"/>
  <c r="H569" i="67"/>
  <c r="H570" i="67"/>
  <c r="H571" i="67"/>
  <c r="H572" i="67"/>
  <c r="H573" i="67"/>
  <c r="H574" i="67"/>
  <c r="H575" i="67"/>
  <c r="H576" i="67"/>
  <c r="H577" i="67"/>
  <c r="H578" i="67"/>
  <c r="H579" i="67"/>
  <c r="H580" i="67"/>
  <c r="H581" i="67"/>
  <c r="H582" i="67"/>
  <c r="H583" i="67"/>
  <c r="H584" i="67"/>
  <c r="H585" i="67"/>
  <c r="H586" i="67"/>
  <c r="H587" i="67"/>
  <c r="H588" i="67"/>
  <c r="H589" i="67"/>
  <c r="H590" i="67"/>
  <c r="H591" i="67"/>
  <c r="H592" i="67"/>
  <c r="H593" i="67"/>
  <c r="H594" i="67"/>
  <c r="H595" i="67"/>
  <c r="H596" i="67"/>
  <c r="H597" i="67"/>
  <c r="H598" i="67"/>
  <c r="H599" i="67"/>
  <c r="H600" i="67"/>
  <c r="H601" i="67"/>
  <c r="H602" i="67"/>
  <c r="H603" i="67"/>
  <c r="H604" i="67"/>
  <c r="H605" i="67"/>
  <c r="H606" i="67"/>
  <c r="H607" i="67"/>
  <c r="H608" i="67"/>
  <c r="H609" i="67"/>
  <c r="H610" i="67"/>
  <c r="H611" i="67"/>
  <c r="H612" i="67"/>
  <c r="H613" i="67"/>
  <c r="H614" i="67"/>
  <c r="H615" i="67"/>
  <c r="H616" i="67"/>
  <c r="H617" i="67"/>
  <c r="H618" i="67"/>
  <c r="H619" i="67"/>
  <c r="H620" i="67"/>
  <c r="H621" i="67"/>
  <c r="H622" i="67"/>
  <c r="H623" i="67"/>
  <c r="H624" i="67"/>
  <c r="H625" i="67"/>
  <c r="H626" i="67"/>
  <c r="H627" i="67"/>
  <c r="H628" i="67"/>
  <c r="H629" i="67"/>
  <c r="H630" i="67"/>
  <c r="H631" i="67"/>
  <c r="H632" i="67"/>
  <c r="H633" i="67"/>
  <c r="H634" i="67"/>
  <c r="H635" i="67"/>
  <c r="H636" i="67"/>
  <c r="H637" i="67"/>
  <c r="H638" i="67"/>
  <c r="H639" i="67"/>
  <c r="H640" i="67"/>
  <c r="H641" i="67"/>
  <c r="H642" i="67"/>
  <c r="H643" i="67"/>
  <c r="H644" i="67"/>
  <c r="H645" i="67"/>
  <c r="H646" i="67"/>
  <c r="H647" i="67"/>
  <c r="H648" i="67"/>
  <c r="H649" i="67"/>
  <c r="H650" i="67"/>
  <c r="H651" i="67"/>
  <c r="H652" i="67"/>
  <c r="H653" i="67"/>
  <c r="H654" i="67"/>
  <c r="H655" i="67"/>
  <c r="H656" i="67"/>
  <c r="H657" i="67"/>
  <c r="H658" i="67"/>
  <c r="H659" i="67"/>
  <c r="H660" i="67"/>
  <c r="H661" i="67"/>
  <c r="H662" i="67"/>
  <c r="H663" i="67"/>
  <c r="H664" i="67"/>
  <c r="H665" i="67"/>
  <c r="H666" i="67"/>
  <c r="H667" i="67"/>
  <c r="H668" i="67"/>
  <c r="H669" i="67"/>
  <c r="H670" i="67"/>
  <c r="H671" i="67"/>
  <c r="H672" i="67"/>
  <c r="H673" i="67"/>
  <c r="H674" i="67"/>
  <c r="H675" i="67"/>
  <c r="H676" i="67"/>
  <c r="H677" i="67"/>
  <c r="H678" i="67"/>
  <c r="H679" i="67"/>
  <c r="H680" i="67"/>
  <c r="H681" i="67"/>
  <c r="H682" i="67"/>
  <c r="H683" i="67"/>
  <c r="H684" i="67"/>
  <c r="H685" i="67"/>
  <c r="H686" i="67"/>
  <c r="H687" i="67"/>
  <c r="H688" i="67"/>
  <c r="H689" i="67"/>
  <c r="H690" i="67"/>
  <c r="H691" i="67"/>
  <c r="H692" i="67"/>
  <c r="H693" i="67"/>
  <c r="H694" i="67"/>
  <c r="H695" i="67"/>
  <c r="H696" i="67"/>
  <c r="H697" i="67"/>
  <c r="H698" i="67"/>
  <c r="H699" i="67"/>
  <c r="H700" i="67"/>
  <c r="H701" i="67"/>
  <c r="H702" i="67"/>
  <c r="H703" i="67"/>
  <c r="H704" i="67"/>
  <c r="H705" i="67"/>
  <c r="H706" i="67"/>
  <c r="H707" i="67"/>
  <c r="H708" i="67"/>
  <c r="H709" i="67"/>
  <c r="H710" i="67"/>
  <c r="H711" i="67"/>
  <c r="H712" i="67"/>
  <c r="H713" i="67"/>
  <c r="H714" i="67"/>
  <c r="H715" i="67"/>
  <c r="H716" i="67"/>
  <c r="H717" i="67"/>
  <c r="H718" i="67"/>
  <c r="H719" i="67"/>
  <c r="H720" i="67"/>
  <c r="H721" i="67"/>
  <c r="H722" i="67"/>
  <c r="H723" i="67"/>
  <c r="H724" i="67"/>
  <c r="H725" i="67"/>
  <c r="H726" i="67"/>
  <c r="H727" i="67"/>
  <c r="H728" i="67"/>
  <c r="H729" i="67"/>
  <c r="H730" i="67"/>
  <c r="H731" i="67"/>
  <c r="H732" i="67"/>
  <c r="H733" i="67"/>
  <c r="H734" i="67"/>
  <c r="H735" i="67"/>
  <c r="H736" i="67"/>
  <c r="H737" i="67"/>
  <c r="H738" i="67"/>
  <c r="H739" i="67"/>
  <c r="H740" i="67"/>
  <c r="H741" i="67"/>
  <c r="H742" i="67"/>
  <c r="H743" i="67"/>
  <c r="H744" i="67"/>
  <c r="H745" i="67"/>
  <c r="H746" i="67"/>
  <c r="H747" i="67"/>
  <c r="H748" i="67"/>
  <c r="H749" i="67"/>
  <c r="H750" i="67"/>
  <c r="H751" i="67"/>
  <c r="H752" i="67"/>
  <c r="H753" i="67"/>
  <c r="H754" i="67"/>
  <c r="H755" i="67"/>
  <c r="H756" i="67"/>
  <c r="H757" i="67"/>
  <c r="H758" i="67"/>
  <c r="H759" i="67"/>
  <c r="H760" i="67"/>
  <c r="H761" i="67"/>
  <c r="H762" i="67"/>
  <c r="H763" i="67"/>
  <c r="H764" i="67"/>
  <c r="H765" i="67"/>
  <c r="H766" i="67"/>
  <c r="H767" i="67"/>
  <c r="H768" i="67"/>
  <c r="H769" i="67"/>
  <c r="H770" i="67"/>
  <c r="H771" i="67"/>
  <c r="H772" i="67"/>
  <c r="H773" i="67"/>
  <c r="H774" i="67"/>
  <c r="H775" i="67"/>
  <c r="H776" i="67"/>
  <c r="H777" i="67"/>
  <c r="H778" i="67"/>
  <c r="H779" i="67"/>
  <c r="H780" i="67"/>
  <c r="H781" i="67"/>
  <c r="H782" i="67"/>
  <c r="H783" i="67"/>
  <c r="H784" i="67"/>
  <c r="H785" i="67"/>
  <c r="H786" i="67"/>
  <c r="H787" i="67"/>
  <c r="H788" i="67"/>
  <c r="H789" i="67"/>
  <c r="H790" i="67"/>
  <c r="H791" i="67"/>
  <c r="H792" i="67"/>
  <c r="H793" i="67"/>
  <c r="H794" i="67"/>
  <c r="H795" i="67"/>
  <c r="H796" i="67"/>
  <c r="H797" i="67"/>
  <c r="H798" i="67"/>
  <c r="H799" i="67"/>
  <c r="H800" i="67"/>
  <c r="H801" i="67"/>
  <c r="H802" i="67"/>
  <c r="H803" i="67"/>
  <c r="H804" i="67"/>
  <c r="H805" i="67"/>
  <c r="H806" i="67"/>
  <c r="H807" i="67"/>
  <c r="H808" i="67"/>
  <c r="H809" i="67"/>
  <c r="H810" i="67"/>
  <c r="H811" i="67"/>
  <c r="H812" i="67"/>
  <c r="H813" i="67"/>
  <c r="H814" i="67"/>
  <c r="H815" i="67"/>
  <c r="H816" i="67"/>
  <c r="H817" i="67"/>
  <c r="H818" i="67"/>
  <c r="H819" i="67"/>
  <c r="H820" i="67"/>
  <c r="H821" i="67"/>
  <c r="H822" i="67"/>
  <c r="H823" i="67"/>
  <c r="H824" i="67"/>
  <c r="H825" i="67"/>
  <c r="H826" i="67"/>
  <c r="H827" i="67"/>
  <c r="H828" i="67"/>
  <c r="H829" i="67"/>
  <c r="H830" i="67"/>
  <c r="H831" i="67"/>
  <c r="H832" i="67"/>
  <c r="H833" i="67"/>
  <c r="H834" i="67"/>
  <c r="H835" i="67"/>
  <c r="H836" i="67"/>
  <c r="H837" i="67"/>
  <c r="H838" i="67"/>
  <c r="H839" i="67"/>
  <c r="H840" i="67"/>
  <c r="H841" i="67"/>
  <c r="H842" i="67"/>
  <c r="H843" i="67"/>
  <c r="H844" i="67"/>
  <c r="H845" i="67"/>
  <c r="H846" i="67"/>
  <c r="H847" i="67"/>
  <c r="H848" i="67"/>
  <c r="H849" i="67"/>
  <c r="H850" i="67"/>
  <c r="H851" i="67"/>
  <c r="H852" i="67"/>
  <c r="H853" i="67"/>
  <c r="H854" i="67"/>
  <c r="H855" i="67"/>
  <c r="H856" i="67"/>
  <c r="H857" i="67"/>
  <c r="H858" i="67"/>
  <c r="H859" i="67"/>
  <c r="H860" i="67"/>
  <c r="H861" i="67"/>
  <c r="H862" i="67"/>
  <c r="H863" i="67"/>
  <c r="H864" i="67"/>
  <c r="H865" i="67"/>
  <c r="H866" i="67"/>
  <c r="H867" i="67"/>
  <c r="H868" i="67"/>
  <c r="H869" i="67"/>
  <c r="H870" i="67"/>
  <c r="H871" i="67"/>
  <c r="H872" i="67"/>
  <c r="H873" i="67"/>
  <c r="H874" i="67"/>
  <c r="H875" i="67"/>
  <c r="H876" i="67"/>
  <c r="H877" i="67"/>
  <c r="H878" i="67"/>
  <c r="H879" i="67"/>
  <c r="H880" i="67"/>
  <c r="H881" i="67"/>
  <c r="H882" i="67"/>
  <c r="H883" i="67"/>
  <c r="H884" i="67"/>
  <c r="H885" i="67"/>
  <c r="H886" i="67"/>
  <c r="H887" i="67"/>
  <c r="H888" i="67"/>
  <c r="H889" i="67"/>
  <c r="H890" i="67"/>
  <c r="H891" i="67"/>
  <c r="H892" i="67"/>
  <c r="H893" i="67"/>
  <c r="H894" i="67"/>
  <c r="H895" i="67"/>
  <c r="H896" i="67"/>
  <c r="H897" i="67"/>
  <c r="H898" i="67"/>
  <c r="H899" i="67"/>
  <c r="H900" i="67"/>
  <c r="H901" i="67"/>
  <c r="H902" i="67"/>
  <c r="H903" i="67"/>
  <c r="H904" i="67"/>
  <c r="H905" i="67"/>
  <c r="H906" i="67"/>
  <c r="H907" i="67"/>
  <c r="H908" i="67"/>
  <c r="H909" i="67"/>
  <c r="H910" i="67"/>
  <c r="H911" i="67"/>
  <c r="H912" i="67"/>
  <c r="H913" i="67"/>
  <c r="H914" i="67"/>
  <c r="H915" i="67"/>
  <c r="H916" i="67"/>
  <c r="H917" i="67"/>
  <c r="H918" i="67"/>
  <c r="H919" i="67"/>
  <c r="H920" i="67"/>
  <c r="H921" i="67"/>
  <c r="H922" i="67"/>
  <c r="H923" i="67"/>
  <c r="H924" i="67"/>
  <c r="H925" i="67"/>
  <c r="H926" i="67"/>
  <c r="H927" i="67"/>
  <c r="H928" i="67"/>
  <c r="H929" i="67"/>
  <c r="H930" i="67"/>
  <c r="H931" i="67"/>
  <c r="H932" i="67"/>
  <c r="H933" i="67"/>
  <c r="H934" i="67"/>
  <c r="H935" i="67"/>
  <c r="H936" i="67"/>
  <c r="H937" i="67"/>
  <c r="H938" i="67"/>
  <c r="H939" i="67"/>
  <c r="H940" i="67"/>
  <c r="H941" i="67"/>
  <c r="H942" i="67"/>
  <c r="H943" i="67"/>
  <c r="H944" i="67"/>
  <c r="H945" i="67"/>
  <c r="H946" i="67"/>
  <c r="H947" i="67"/>
  <c r="H948" i="67"/>
  <c r="H949" i="67"/>
  <c r="H950" i="67"/>
  <c r="H951" i="67"/>
  <c r="H952" i="67"/>
  <c r="H953" i="67"/>
  <c r="H954" i="67"/>
  <c r="H955" i="67"/>
  <c r="H956" i="67"/>
  <c r="H957" i="67"/>
  <c r="H958" i="67"/>
  <c r="H959" i="67"/>
  <c r="H960" i="67"/>
  <c r="H961" i="67"/>
  <c r="H962" i="67"/>
  <c r="H963" i="67"/>
  <c r="H964" i="67"/>
  <c r="H965" i="67"/>
  <c r="H966" i="67"/>
  <c r="H967" i="67"/>
  <c r="H968" i="67"/>
  <c r="H969" i="67"/>
  <c r="H970" i="67"/>
  <c r="H971" i="67"/>
  <c r="H972" i="67"/>
  <c r="H973" i="67"/>
  <c r="H974" i="67"/>
  <c r="H975" i="67"/>
  <c r="H976" i="67"/>
  <c r="H977" i="67"/>
  <c r="H978" i="67"/>
  <c r="H979" i="67"/>
  <c r="H980" i="67"/>
  <c r="H981" i="67"/>
  <c r="H982" i="67"/>
  <c r="H983" i="67"/>
  <c r="H984" i="67"/>
  <c r="H985" i="67"/>
  <c r="H986" i="67"/>
  <c r="H987" i="67"/>
  <c r="H988" i="67"/>
  <c r="H989" i="67"/>
  <c r="H990" i="67"/>
  <c r="H991" i="67"/>
  <c r="H992" i="67"/>
  <c r="H993" i="67"/>
  <c r="H994" i="67"/>
  <c r="H995" i="67"/>
  <c r="H996" i="67"/>
  <c r="H997" i="67"/>
  <c r="H998" i="67"/>
  <c r="H999" i="67"/>
  <c r="H1000" i="67"/>
  <c r="H1001" i="67"/>
  <c r="H1002" i="67"/>
  <c r="H1003" i="67"/>
  <c r="H1004" i="67"/>
  <c r="H1005" i="67"/>
  <c r="H1006" i="67"/>
  <c r="H1007" i="67"/>
  <c r="H1008" i="67"/>
  <c r="H1009" i="67"/>
  <c r="H1010" i="67"/>
  <c r="H1011" i="67"/>
  <c r="H1012" i="67"/>
  <c r="H1013" i="67"/>
  <c r="H1014" i="67"/>
  <c r="H1015" i="67"/>
  <c r="H1016" i="67"/>
  <c r="H1017" i="67"/>
  <c r="H1018" i="67"/>
  <c r="H1019" i="67"/>
  <c r="H1020" i="67"/>
  <c r="H1021" i="67"/>
  <c r="H1022" i="67"/>
  <c r="H1023" i="67"/>
  <c r="H1024" i="67"/>
  <c r="H1025" i="67"/>
  <c r="H1026" i="67"/>
  <c r="H1027" i="67"/>
  <c r="H1028" i="67"/>
  <c r="H1029" i="67"/>
  <c r="H1030" i="67"/>
  <c r="H1031" i="67"/>
  <c r="H1032" i="67"/>
  <c r="H1033" i="67"/>
  <c r="H1034" i="67"/>
  <c r="H1035" i="67"/>
  <c r="H1036" i="67"/>
  <c r="H1037" i="67"/>
  <c r="H1038" i="67"/>
  <c r="H1039" i="67"/>
  <c r="H1040" i="67"/>
  <c r="H1041" i="67"/>
  <c r="H1042" i="67"/>
  <c r="H1043" i="67"/>
  <c r="H1044" i="67"/>
  <c r="H1045" i="67"/>
  <c r="H1046" i="67"/>
  <c r="H1047" i="67"/>
  <c r="H1048" i="67"/>
  <c r="H1049" i="67"/>
  <c r="H1050" i="67"/>
  <c r="H1051" i="67"/>
  <c r="H1052" i="67"/>
  <c r="H1053" i="67"/>
  <c r="H1054" i="67"/>
  <c r="H1055" i="67"/>
  <c r="H1056" i="67"/>
  <c r="H1057" i="67"/>
  <c r="H1058" i="67"/>
  <c r="H1059" i="67"/>
  <c r="H1060" i="67"/>
  <c r="H1061" i="67"/>
  <c r="H1062" i="67"/>
  <c r="H1063" i="67"/>
  <c r="H1064" i="67"/>
  <c r="H1065" i="67"/>
  <c r="H1066" i="67"/>
  <c r="H1067" i="67"/>
  <c r="H1068" i="67"/>
  <c r="H1069" i="67"/>
  <c r="H1070" i="67"/>
  <c r="H1071" i="67"/>
  <c r="H1072" i="67"/>
  <c r="H1073" i="67"/>
  <c r="H1074" i="67"/>
  <c r="H1075" i="67"/>
  <c r="H1076" i="67"/>
  <c r="H1077" i="67"/>
  <c r="H1078" i="67"/>
  <c r="H1079" i="67"/>
  <c r="H1080" i="67"/>
  <c r="H1081" i="67"/>
  <c r="H1082" i="67"/>
  <c r="H1083" i="67"/>
  <c r="H1084" i="67"/>
  <c r="H1085" i="67"/>
  <c r="H1086" i="67"/>
  <c r="H1087" i="67"/>
  <c r="H1088" i="67"/>
  <c r="H1089" i="67"/>
  <c r="H1090" i="67"/>
  <c r="H1091" i="67"/>
  <c r="H1092" i="67"/>
  <c r="H1093" i="67"/>
  <c r="H1094" i="67"/>
  <c r="H1095" i="67"/>
  <c r="H1096" i="67"/>
  <c r="H1097" i="67"/>
  <c r="H1098" i="67"/>
  <c r="H1099" i="67"/>
  <c r="H1100" i="67"/>
  <c r="H1101" i="67"/>
  <c r="H1102" i="67"/>
  <c r="H1103" i="67"/>
  <c r="H1104" i="67"/>
  <c r="H1105" i="67"/>
  <c r="H1106" i="67"/>
  <c r="H1107" i="67"/>
  <c r="H1108" i="67"/>
  <c r="H1109" i="67"/>
  <c r="H1110" i="67"/>
  <c r="H1111" i="67"/>
  <c r="H1112" i="67"/>
  <c r="H1113" i="67"/>
  <c r="H1114" i="67"/>
  <c r="H1115" i="67"/>
  <c r="H1116" i="67"/>
  <c r="H1117" i="67"/>
  <c r="H1118" i="67"/>
  <c r="H1119" i="67"/>
  <c r="H1120" i="67"/>
  <c r="H1121" i="67"/>
  <c r="H1122" i="67"/>
  <c r="H1123" i="67"/>
  <c r="H1124" i="67"/>
  <c r="H1125" i="67"/>
  <c r="H1126" i="67"/>
  <c r="H1127" i="67"/>
  <c r="H1128" i="67"/>
  <c r="H1129" i="67"/>
  <c r="H1130" i="67"/>
  <c r="H1131" i="67"/>
  <c r="H1132" i="67"/>
  <c r="H1133" i="67"/>
  <c r="H1134" i="67"/>
  <c r="H1135" i="67"/>
  <c r="H1136" i="67"/>
  <c r="H1137" i="67"/>
  <c r="H1138" i="67"/>
  <c r="H1139" i="67"/>
  <c r="H1140" i="67"/>
  <c r="H1141" i="67"/>
  <c r="H1142" i="67"/>
  <c r="H1143" i="67"/>
  <c r="H1144" i="67"/>
  <c r="H1145" i="67"/>
  <c r="H1146" i="67"/>
  <c r="H1147" i="67"/>
  <c r="H1148" i="67"/>
  <c r="H1149" i="67"/>
  <c r="H1150" i="67"/>
  <c r="H1151" i="67"/>
  <c r="H1152" i="67"/>
  <c r="H1153" i="67"/>
  <c r="H1154" i="67"/>
  <c r="H1155" i="67"/>
  <c r="H1156" i="67"/>
  <c r="H1157" i="67"/>
  <c r="H1158" i="67"/>
  <c r="H1159" i="67"/>
  <c r="H1160" i="67"/>
  <c r="H1161" i="67"/>
  <c r="H1162" i="67"/>
  <c r="H1163" i="67"/>
  <c r="H1164" i="67"/>
  <c r="H1165" i="67"/>
  <c r="H1166" i="67"/>
  <c r="H1167" i="67"/>
  <c r="H1168" i="67"/>
  <c r="H1169" i="67"/>
  <c r="H1170" i="67"/>
  <c r="H1171" i="67"/>
  <c r="H1172" i="67"/>
  <c r="H1173" i="67"/>
  <c r="H1174" i="67"/>
  <c r="H1175" i="67"/>
  <c r="H1176" i="67"/>
  <c r="H1177" i="67"/>
  <c r="H1178" i="67"/>
  <c r="H1179" i="67"/>
  <c r="H1180" i="67"/>
  <c r="H1181" i="67"/>
  <c r="H1182" i="67"/>
  <c r="H1183" i="67"/>
  <c r="H1184" i="67"/>
  <c r="H1185" i="67"/>
  <c r="H1186" i="67"/>
  <c r="H1187" i="67"/>
  <c r="H1188" i="67"/>
  <c r="H1189" i="67"/>
  <c r="H1190" i="67"/>
  <c r="H1191" i="67"/>
  <c r="H1192" i="67"/>
  <c r="H1193" i="67"/>
  <c r="H1194" i="67"/>
  <c r="H1195" i="67"/>
  <c r="H1196" i="67"/>
  <c r="H1197" i="67"/>
  <c r="H1198" i="67"/>
  <c r="H1199" i="67"/>
  <c r="H1200" i="67"/>
  <c r="H1201" i="67"/>
  <c r="H1202" i="67"/>
  <c r="H1203" i="67"/>
  <c r="H1204" i="67"/>
  <c r="H1205" i="67"/>
  <c r="H1206" i="67"/>
  <c r="H1207" i="67"/>
  <c r="H1208" i="67"/>
  <c r="H1209" i="67"/>
  <c r="H1210" i="67"/>
  <c r="H1211" i="67"/>
  <c r="H1212" i="67"/>
  <c r="H1213" i="67"/>
  <c r="H1214" i="67"/>
  <c r="H1215" i="67"/>
  <c r="H1216" i="67"/>
  <c r="H1217" i="67"/>
  <c r="H1218" i="67"/>
  <c r="H1219" i="67"/>
  <c r="H1220" i="67"/>
  <c r="H1221" i="67"/>
  <c r="H1222" i="67"/>
  <c r="H1223" i="67"/>
  <c r="H1224" i="67"/>
  <c r="H1225" i="67"/>
  <c r="H1226" i="67"/>
  <c r="H1227" i="67"/>
  <c r="H1228" i="67"/>
  <c r="H1229" i="67"/>
  <c r="H1230" i="67"/>
  <c r="H1231" i="67"/>
  <c r="H1232" i="67"/>
  <c r="H1233" i="67"/>
  <c r="H1234" i="67"/>
  <c r="H1235" i="67"/>
  <c r="H1236" i="67"/>
  <c r="H1237" i="67"/>
  <c r="H1238" i="67"/>
  <c r="H1239" i="67"/>
  <c r="H1240" i="67"/>
  <c r="H1241" i="67"/>
  <c r="H1242" i="67"/>
  <c r="H1243" i="67"/>
  <c r="H1244" i="67"/>
  <c r="H1245" i="67"/>
  <c r="H1246" i="67"/>
  <c r="H1247" i="67"/>
  <c r="H1248" i="67"/>
  <c r="H1249" i="67"/>
  <c r="H1250" i="67"/>
  <c r="H1251" i="67"/>
  <c r="H1252" i="67"/>
  <c r="H1253" i="67"/>
  <c r="H1254" i="67"/>
  <c r="H1255" i="67"/>
  <c r="H1256" i="67"/>
  <c r="H1257" i="67"/>
  <c r="H1258" i="67"/>
  <c r="H1259" i="67"/>
  <c r="H1260" i="67"/>
  <c r="H1261" i="67"/>
  <c r="H1262" i="67"/>
  <c r="H1263" i="67"/>
  <c r="H1264" i="67"/>
  <c r="H1265" i="67"/>
  <c r="H1266" i="67"/>
  <c r="H1267" i="67"/>
  <c r="H1268" i="67"/>
  <c r="H1269" i="67"/>
  <c r="H1270" i="67"/>
  <c r="H1271" i="67"/>
  <c r="H1272" i="67"/>
  <c r="H1273" i="67"/>
  <c r="H1274" i="67"/>
  <c r="H1275" i="67"/>
  <c r="H1276" i="67"/>
  <c r="H1277" i="67"/>
  <c r="H1278" i="67"/>
  <c r="H1279" i="67"/>
  <c r="H1280" i="67"/>
  <c r="H1281" i="67"/>
  <c r="H1282" i="67"/>
  <c r="H1283" i="67"/>
  <c r="H1284" i="67"/>
  <c r="H1285" i="67"/>
  <c r="H1286" i="67"/>
  <c r="H1287" i="67"/>
  <c r="H1288" i="67"/>
  <c r="H1289" i="67"/>
  <c r="H1290" i="67"/>
  <c r="H1291" i="67"/>
  <c r="H1292" i="67"/>
  <c r="H1293" i="67"/>
  <c r="H1294" i="67"/>
  <c r="H1295" i="67"/>
  <c r="H1296" i="67"/>
  <c r="H1297" i="67"/>
  <c r="H1298" i="67"/>
  <c r="H1299" i="67"/>
  <c r="H1300" i="67"/>
  <c r="H1301" i="67"/>
  <c r="H1302" i="67"/>
  <c r="H1303" i="67"/>
  <c r="H1304" i="67"/>
  <c r="H1305" i="67"/>
  <c r="H1306" i="67"/>
  <c r="H1307" i="67"/>
  <c r="H1308" i="67"/>
  <c r="H1309" i="67"/>
  <c r="H1310" i="67"/>
  <c r="H1311" i="67"/>
  <c r="H1312" i="67"/>
  <c r="H1313" i="67"/>
  <c r="H1314" i="67"/>
  <c r="H1315" i="67"/>
  <c r="H1316" i="67"/>
  <c r="H1317" i="67"/>
  <c r="H1318" i="67"/>
  <c r="H1319" i="67"/>
  <c r="H1320" i="67"/>
  <c r="H1321" i="67"/>
  <c r="H1322" i="67"/>
  <c r="H1323" i="67"/>
  <c r="H1324" i="67"/>
  <c r="H1325" i="67"/>
  <c r="H1326" i="67"/>
  <c r="H1327" i="67"/>
  <c r="H1328" i="67"/>
  <c r="H1329" i="67"/>
  <c r="H1330" i="67"/>
  <c r="H1331" i="67"/>
  <c r="H1332" i="67"/>
  <c r="H1333" i="67"/>
  <c r="H1334" i="67"/>
  <c r="H1335" i="67"/>
  <c r="H1336" i="67"/>
  <c r="H1337" i="67"/>
  <c r="H1338" i="67"/>
  <c r="H1339" i="67"/>
  <c r="H1340" i="67"/>
  <c r="H1341" i="67"/>
  <c r="H1342" i="67"/>
  <c r="H1343" i="67"/>
  <c r="H1344" i="67"/>
  <c r="H1345" i="67"/>
  <c r="H1346" i="67"/>
  <c r="H1347" i="67"/>
  <c r="H1348" i="67"/>
  <c r="H1349" i="67"/>
  <c r="H1350" i="67"/>
  <c r="H1351" i="67"/>
  <c r="H1352" i="67"/>
  <c r="H1353" i="67"/>
  <c r="H1354" i="67"/>
  <c r="H1355" i="67"/>
  <c r="H1356" i="67"/>
  <c r="H1357" i="67"/>
  <c r="H1358" i="67"/>
  <c r="H1359" i="67"/>
  <c r="H1360" i="67"/>
  <c r="H1361" i="67"/>
  <c r="H1362" i="67"/>
  <c r="H1363" i="67"/>
  <c r="H1364" i="67"/>
  <c r="H1365" i="67"/>
  <c r="H1366" i="67"/>
  <c r="H1367" i="67"/>
  <c r="H1368" i="67"/>
  <c r="H1369" i="67"/>
  <c r="H1370" i="67"/>
  <c r="H1371" i="67"/>
  <c r="H1372" i="67"/>
  <c r="H1373" i="67"/>
  <c r="H1374" i="67"/>
  <c r="H1375" i="67"/>
  <c r="H1376" i="67"/>
  <c r="H1377" i="67"/>
  <c r="H1378" i="67"/>
  <c r="H1379" i="67"/>
  <c r="H1380" i="67"/>
  <c r="H1381" i="67"/>
  <c r="H1382" i="67"/>
  <c r="H1383" i="67"/>
  <c r="H1384" i="67"/>
  <c r="H1385" i="67"/>
  <c r="H1386" i="67"/>
  <c r="H1387" i="67"/>
  <c r="H1388" i="67"/>
  <c r="H1389" i="67"/>
  <c r="H1390" i="67"/>
  <c r="H1391" i="67"/>
  <c r="H1392" i="67"/>
  <c r="H1393" i="67"/>
  <c r="H1394" i="67"/>
  <c r="H1395" i="67"/>
  <c r="H1396" i="67"/>
  <c r="H1397" i="67"/>
  <c r="H1398" i="67"/>
  <c r="H1399" i="67"/>
  <c r="H1400" i="67"/>
  <c r="H1401" i="67"/>
  <c r="H1402" i="67"/>
  <c r="H1403" i="67"/>
  <c r="H1404" i="67"/>
  <c r="H1405" i="67"/>
  <c r="H1406" i="67"/>
  <c r="H1407" i="67"/>
  <c r="H1408" i="67"/>
  <c r="H1409" i="67"/>
  <c r="H1410" i="67"/>
  <c r="H1411" i="67"/>
  <c r="H1412" i="67"/>
  <c r="H1413" i="67"/>
  <c r="H1414" i="67"/>
  <c r="H1415" i="67"/>
  <c r="H1416" i="67"/>
  <c r="H1417" i="67"/>
  <c r="H1418" i="67"/>
  <c r="H1419" i="67"/>
  <c r="H1420" i="67"/>
  <c r="H1421" i="67"/>
  <c r="H1422" i="67"/>
  <c r="H1423" i="67"/>
  <c r="H1424" i="67"/>
  <c r="H1425" i="67"/>
  <c r="H1426" i="67"/>
  <c r="H1427" i="67"/>
  <c r="H1428" i="67"/>
  <c r="H1429" i="67"/>
  <c r="H1430" i="67"/>
  <c r="H1431" i="67"/>
  <c r="H1432" i="67"/>
  <c r="H1433" i="67"/>
  <c r="H1434" i="67"/>
  <c r="H1435" i="67"/>
  <c r="H1436" i="67"/>
  <c r="H1437" i="67"/>
  <c r="H1438" i="67"/>
  <c r="H1439" i="67"/>
  <c r="H1440" i="67"/>
  <c r="H1441" i="67"/>
  <c r="H1442" i="67"/>
  <c r="H1443" i="67"/>
  <c r="H1444" i="67"/>
  <c r="H1445" i="67"/>
  <c r="H1446" i="67"/>
  <c r="H1447" i="67"/>
  <c r="H1448" i="67"/>
  <c r="H1449" i="67"/>
  <c r="H1450" i="67"/>
  <c r="H1451" i="67"/>
  <c r="H1452" i="67"/>
  <c r="H1453" i="67"/>
  <c r="H1454" i="67"/>
  <c r="H1455" i="67"/>
  <c r="H1456" i="67"/>
  <c r="H1457" i="67"/>
  <c r="H1458" i="67"/>
  <c r="H1459" i="67"/>
  <c r="H1460" i="67"/>
  <c r="H1461" i="67"/>
  <c r="H1462" i="67"/>
  <c r="H1463" i="67"/>
  <c r="H1464" i="67"/>
  <c r="H1465" i="67"/>
  <c r="H1466" i="67"/>
  <c r="H1467" i="67"/>
  <c r="H1468" i="67"/>
  <c r="H1469" i="67"/>
  <c r="H1470" i="67"/>
  <c r="H1471" i="67"/>
  <c r="H1472" i="67"/>
  <c r="H1473" i="67"/>
  <c r="H1474" i="67"/>
  <c r="H1475" i="67"/>
  <c r="H1476" i="67"/>
  <c r="H1477" i="67"/>
  <c r="H1478" i="67"/>
  <c r="H1479" i="67"/>
  <c r="H1480" i="67"/>
  <c r="H1481" i="67"/>
  <c r="H1482" i="67"/>
  <c r="H1483" i="67"/>
  <c r="H1484" i="67"/>
  <c r="H1485" i="67"/>
  <c r="H1486" i="67"/>
  <c r="H1487" i="67"/>
  <c r="H1488" i="67"/>
  <c r="H1489" i="67"/>
  <c r="H1490" i="67"/>
  <c r="H1491" i="67"/>
  <c r="H1492" i="67"/>
  <c r="H1493" i="67"/>
  <c r="H1494" i="67"/>
  <c r="H1495" i="67"/>
  <c r="H1496" i="67"/>
  <c r="H1497" i="67"/>
  <c r="H1498" i="67"/>
  <c r="H1499" i="67"/>
  <c r="H1500" i="67"/>
  <c r="H1501" i="67"/>
  <c r="H1502" i="67"/>
  <c r="H1503" i="67"/>
  <c r="H1504" i="67"/>
  <c r="H1505" i="67"/>
  <c r="H1506" i="67"/>
  <c r="H1507" i="67"/>
  <c r="H1508" i="67"/>
  <c r="H1509" i="67"/>
  <c r="H1510" i="67"/>
  <c r="H1511" i="67"/>
  <c r="H1512" i="67"/>
  <c r="H1513" i="67"/>
  <c r="H1514" i="67"/>
  <c r="H1515" i="67"/>
  <c r="H1516" i="67"/>
  <c r="H1517" i="67"/>
  <c r="H1518" i="67"/>
  <c r="H1519" i="67"/>
  <c r="H1520" i="67"/>
  <c r="H1521" i="67"/>
  <c r="H1522" i="67"/>
  <c r="H1523" i="67"/>
  <c r="H1524" i="67"/>
  <c r="H1525" i="67"/>
  <c r="H1526" i="67"/>
  <c r="H1527" i="67"/>
  <c r="H1528" i="67"/>
  <c r="H1529" i="67"/>
  <c r="H1530" i="67"/>
  <c r="H1531" i="67"/>
  <c r="H1532" i="67"/>
  <c r="H1533" i="67"/>
  <c r="H1534" i="67"/>
  <c r="H1535" i="67"/>
  <c r="H1536" i="67"/>
  <c r="H1537" i="67"/>
  <c r="H1538" i="67"/>
  <c r="H1539" i="67"/>
  <c r="H1540" i="67"/>
  <c r="H1541" i="67"/>
  <c r="H1542" i="67"/>
  <c r="H1543" i="67"/>
  <c r="H1544" i="67"/>
  <c r="H1545" i="67"/>
  <c r="H1546" i="67"/>
  <c r="H1547" i="67"/>
  <c r="H1548" i="67"/>
  <c r="H1549" i="67"/>
  <c r="H1550" i="67"/>
  <c r="H1551" i="67"/>
  <c r="H1552" i="67"/>
  <c r="H1553" i="67"/>
  <c r="H1554" i="67"/>
  <c r="H1555" i="67"/>
  <c r="H1556" i="67"/>
  <c r="H1557" i="67"/>
  <c r="H1558" i="67"/>
  <c r="H1559" i="67"/>
  <c r="H1560" i="67"/>
  <c r="H1561" i="67"/>
  <c r="H1562" i="67"/>
  <c r="H1563" i="67"/>
  <c r="H1564" i="67"/>
  <c r="H1565" i="67"/>
  <c r="H1566" i="67"/>
  <c r="H1567" i="67"/>
  <c r="H1568" i="67"/>
  <c r="H1569" i="67"/>
  <c r="H1570" i="67"/>
  <c r="H1571" i="67"/>
  <c r="H1572" i="67"/>
  <c r="H1573" i="67"/>
  <c r="H1574" i="67"/>
  <c r="H1575" i="67"/>
  <c r="H1576" i="67"/>
  <c r="H1577" i="67"/>
  <c r="H1578" i="67"/>
  <c r="H1579" i="67"/>
  <c r="H1580" i="67"/>
  <c r="H1581" i="67"/>
  <c r="H1582" i="67"/>
  <c r="H1583" i="67"/>
  <c r="H1584" i="67"/>
  <c r="H1585" i="67"/>
  <c r="H1586" i="67"/>
  <c r="H1587" i="67"/>
  <c r="H1588" i="67"/>
  <c r="H1589" i="67"/>
  <c r="H1590" i="67"/>
  <c r="H1591" i="67"/>
  <c r="H1592" i="67"/>
  <c r="H1593" i="67"/>
  <c r="H1594" i="67"/>
  <c r="H1595" i="67"/>
  <c r="H1596" i="67"/>
  <c r="H1597" i="67"/>
  <c r="H1598" i="67"/>
  <c r="H1599" i="67"/>
  <c r="H1600" i="67"/>
  <c r="H1601" i="67"/>
  <c r="H1602" i="67"/>
  <c r="H1603" i="67"/>
  <c r="H1604" i="67"/>
  <c r="H1605" i="67"/>
  <c r="H1606" i="67"/>
  <c r="H1607" i="67"/>
  <c r="H1608" i="67"/>
  <c r="H1609" i="67"/>
  <c r="H1610" i="67"/>
  <c r="H1611" i="67"/>
  <c r="H1612" i="67"/>
  <c r="H1613" i="67"/>
  <c r="H1614" i="67"/>
  <c r="H1615" i="67"/>
  <c r="H1616" i="67"/>
  <c r="H1617" i="67"/>
  <c r="H1618" i="67"/>
  <c r="H1619" i="67"/>
  <c r="H1620" i="67"/>
  <c r="H1621" i="67"/>
  <c r="H1622" i="67"/>
  <c r="H1623" i="67"/>
  <c r="H1624" i="67"/>
  <c r="H1625" i="67"/>
  <c r="H1626" i="67"/>
  <c r="H1627" i="67"/>
  <c r="H1628" i="67"/>
  <c r="H1629" i="67"/>
  <c r="H1630" i="67"/>
  <c r="H1631" i="67"/>
  <c r="H1632" i="67"/>
  <c r="H1633" i="67"/>
  <c r="H1634" i="67"/>
  <c r="H1635" i="67"/>
  <c r="H1636" i="67"/>
  <c r="H1637" i="67"/>
  <c r="H1638" i="67"/>
  <c r="H1639" i="67"/>
  <c r="H1640" i="67"/>
  <c r="H1641" i="67"/>
  <c r="H1642" i="67"/>
  <c r="H1643" i="67"/>
  <c r="H1644" i="67"/>
  <c r="H1645" i="67"/>
  <c r="H1646" i="67"/>
  <c r="H1647" i="67"/>
  <c r="H1648" i="67"/>
  <c r="H1649" i="67"/>
  <c r="H1650" i="67"/>
  <c r="H1651" i="67"/>
  <c r="H1652" i="67"/>
  <c r="H1653" i="67"/>
  <c r="H1654" i="67"/>
  <c r="H1655" i="67"/>
  <c r="H1656" i="67"/>
  <c r="H1657" i="67"/>
  <c r="H1658" i="67"/>
  <c r="H1659" i="67"/>
  <c r="H1660" i="67"/>
  <c r="H1661" i="67"/>
  <c r="H1662" i="67"/>
  <c r="H1663" i="67"/>
  <c r="H1664" i="67"/>
  <c r="H1665" i="67"/>
  <c r="H1666" i="67"/>
  <c r="H1667" i="67"/>
  <c r="H1668" i="67"/>
  <c r="H1669" i="67"/>
  <c r="H1670" i="67"/>
  <c r="H1671" i="67"/>
  <c r="H1672" i="67"/>
  <c r="H1673" i="67"/>
  <c r="H1674" i="67"/>
  <c r="H1675" i="67"/>
  <c r="H1676" i="67"/>
  <c r="H1677" i="67"/>
  <c r="H1678" i="67"/>
  <c r="H1679" i="67"/>
  <c r="H1680" i="67"/>
  <c r="H1681" i="67"/>
  <c r="H1682" i="67"/>
  <c r="H1683" i="67"/>
  <c r="H1684" i="67"/>
  <c r="H1685" i="67"/>
  <c r="H1686" i="67"/>
  <c r="H1687" i="67"/>
  <c r="H1688" i="67"/>
  <c r="H1689" i="67"/>
  <c r="H1690" i="67"/>
  <c r="H1691" i="67"/>
  <c r="H1692" i="67"/>
  <c r="H1693" i="67"/>
  <c r="H1694" i="67"/>
  <c r="H1695" i="67"/>
  <c r="H1696" i="67"/>
  <c r="H1697" i="67"/>
  <c r="H1698" i="67"/>
  <c r="H1699" i="67"/>
  <c r="H1700" i="67"/>
  <c r="H1701" i="67"/>
  <c r="H1702" i="67"/>
  <c r="H1703" i="67"/>
  <c r="H1704" i="67"/>
  <c r="H1705" i="67"/>
  <c r="H1706" i="67"/>
  <c r="H1707" i="67"/>
  <c r="H1708" i="67"/>
  <c r="H1709" i="67"/>
  <c r="H1710" i="67"/>
  <c r="H1711" i="67"/>
  <c r="H1712" i="67"/>
  <c r="H1713" i="67"/>
  <c r="H1714" i="67"/>
  <c r="H1715" i="67"/>
  <c r="H1716" i="67"/>
  <c r="H1717" i="67"/>
  <c r="H1718" i="67"/>
  <c r="H1719" i="67"/>
  <c r="H1720" i="67"/>
  <c r="H1721" i="67"/>
  <c r="H1722" i="67"/>
  <c r="H1723" i="67"/>
  <c r="H1724" i="67"/>
  <c r="H1725" i="67"/>
  <c r="H1726" i="67"/>
  <c r="H1727" i="67"/>
  <c r="H1728" i="67"/>
  <c r="H1729" i="67"/>
  <c r="H1730" i="67"/>
  <c r="H1731" i="67"/>
  <c r="H1732" i="67"/>
  <c r="H1733" i="67"/>
  <c r="H1734" i="67"/>
  <c r="H1735" i="67"/>
  <c r="H1736" i="67"/>
  <c r="H1737" i="67"/>
  <c r="H1738" i="67"/>
  <c r="H1739" i="67"/>
  <c r="H1740" i="67"/>
  <c r="H1741" i="67"/>
  <c r="H1742" i="67"/>
  <c r="H1743" i="67"/>
  <c r="H1744" i="67"/>
  <c r="H1745" i="67"/>
  <c r="H1746" i="67"/>
  <c r="H1747" i="67"/>
  <c r="H1748" i="67"/>
  <c r="H1749" i="67"/>
  <c r="H1750" i="67"/>
  <c r="H1751" i="67"/>
  <c r="H1752" i="67"/>
  <c r="H1753" i="67"/>
  <c r="H1754" i="67"/>
  <c r="H1755" i="67"/>
  <c r="H1756" i="67"/>
  <c r="H1757" i="67"/>
  <c r="H1758" i="67"/>
  <c r="H1759" i="67"/>
  <c r="H1760" i="67"/>
  <c r="H1761" i="67"/>
  <c r="H1762" i="67"/>
  <c r="H1763" i="67"/>
  <c r="H1764" i="67"/>
  <c r="H1765" i="67"/>
  <c r="H1766" i="67"/>
  <c r="H1767" i="67"/>
  <c r="H1768" i="67"/>
  <c r="H1769" i="67"/>
  <c r="H1770" i="67"/>
  <c r="H1771" i="67"/>
  <c r="H1772" i="67"/>
  <c r="H1773" i="67"/>
  <c r="H1774" i="67"/>
  <c r="H1775" i="67"/>
  <c r="H1776" i="67"/>
  <c r="H1777" i="67"/>
  <c r="H1778" i="67"/>
  <c r="H1779" i="67"/>
  <c r="H1780" i="67"/>
  <c r="H1781" i="67"/>
  <c r="H1782" i="67"/>
  <c r="H1783" i="67"/>
  <c r="H1784" i="67"/>
  <c r="H1785" i="67"/>
  <c r="H1786" i="67"/>
  <c r="H1787" i="67"/>
  <c r="H1788" i="67"/>
  <c r="H1789" i="67"/>
  <c r="H1790" i="67"/>
  <c r="H1791" i="67"/>
  <c r="H1792" i="67"/>
  <c r="H1793" i="67"/>
  <c r="H1794" i="67"/>
  <c r="H1795" i="67"/>
  <c r="H1796" i="67"/>
  <c r="H1797" i="67"/>
  <c r="H1798" i="67"/>
  <c r="H1799" i="67"/>
  <c r="H1800" i="67"/>
  <c r="H1801" i="67"/>
  <c r="H1802" i="67"/>
  <c r="H1803" i="67"/>
  <c r="H1804" i="67"/>
  <c r="H1805" i="67"/>
  <c r="H1806" i="67"/>
  <c r="H1807" i="67"/>
  <c r="H1808" i="67"/>
  <c r="H1809" i="67"/>
  <c r="H1810" i="67"/>
  <c r="H1811" i="67"/>
  <c r="H1812" i="67"/>
  <c r="H1813" i="67"/>
  <c r="H1814" i="67"/>
  <c r="H1815" i="67"/>
  <c r="H1816" i="67"/>
  <c r="H1817" i="67"/>
  <c r="H1818" i="67"/>
  <c r="H1819" i="67"/>
  <c r="H1820" i="67"/>
  <c r="H1821" i="67"/>
  <c r="H1822" i="67"/>
  <c r="H1823" i="67"/>
  <c r="H1824" i="67"/>
  <c r="H1825" i="67"/>
  <c r="H1826" i="67"/>
  <c r="H1827" i="67"/>
  <c r="H1828" i="67"/>
  <c r="H1829" i="67"/>
  <c r="H1830" i="67"/>
  <c r="H1831" i="67"/>
  <c r="H1832" i="67"/>
  <c r="H1833" i="67"/>
  <c r="H1834" i="67"/>
  <c r="H1835" i="67"/>
  <c r="H1836" i="67"/>
  <c r="H1837" i="67"/>
  <c r="H1838" i="67"/>
  <c r="H1839" i="67"/>
  <c r="H1840" i="67"/>
  <c r="H1841" i="67"/>
  <c r="H1842" i="67"/>
  <c r="H1843" i="67"/>
  <c r="H1844" i="67"/>
  <c r="H1845" i="67"/>
  <c r="H1846" i="67"/>
  <c r="H1847" i="67"/>
  <c r="H1848" i="67"/>
  <c r="H1849" i="67"/>
  <c r="H1850" i="67"/>
  <c r="H1851" i="67"/>
  <c r="H1852" i="67"/>
  <c r="H1853" i="67"/>
  <c r="H1854" i="67"/>
  <c r="H1855" i="67"/>
  <c r="H1856" i="67"/>
  <c r="H1857" i="67"/>
  <c r="H1858" i="67"/>
  <c r="H1859" i="67"/>
  <c r="H1860" i="67"/>
  <c r="H1861" i="67"/>
  <c r="H1862" i="67"/>
  <c r="H1863" i="67"/>
  <c r="H1864" i="67"/>
  <c r="H1865" i="67"/>
  <c r="H1866" i="67"/>
  <c r="H1867" i="67"/>
  <c r="H1868" i="67"/>
  <c r="H1869" i="67"/>
  <c r="H1870" i="67"/>
  <c r="H1871" i="67"/>
  <c r="H1872" i="67"/>
  <c r="H1873" i="67"/>
  <c r="H1874" i="67"/>
  <c r="H1875" i="67"/>
  <c r="H1876" i="67"/>
  <c r="H1877" i="67"/>
  <c r="H1878" i="67"/>
  <c r="H1879" i="67"/>
  <c r="H1880" i="67"/>
  <c r="H1881" i="67"/>
  <c r="H1882" i="67"/>
  <c r="H1883" i="67"/>
  <c r="H1884" i="67"/>
  <c r="H1885" i="67"/>
  <c r="H1886" i="67"/>
  <c r="H1887" i="67"/>
  <c r="H1888" i="67"/>
  <c r="H1889" i="67"/>
  <c r="H1890" i="67"/>
  <c r="H1891" i="67"/>
  <c r="H1892" i="67"/>
  <c r="H1893" i="67"/>
  <c r="H1894" i="67"/>
  <c r="H1895" i="67"/>
  <c r="H1896" i="67"/>
  <c r="H1897" i="67"/>
  <c r="H1898" i="67"/>
  <c r="H1899" i="67"/>
  <c r="H1900" i="67"/>
  <c r="H1901" i="67"/>
  <c r="H1902" i="67"/>
  <c r="H1903" i="67"/>
  <c r="H1904" i="67"/>
  <c r="H1905" i="67"/>
  <c r="H1906" i="67"/>
  <c r="H1907" i="67"/>
  <c r="H1908" i="67"/>
  <c r="H1909" i="67"/>
  <c r="H1910" i="67"/>
  <c r="H1911" i="67"/>
  <c r="H1912" i="67"/>
  <c r="H1913" i="67"/>
  <c r="H1914" i="67"/>
  <c r="H1915" i="67"/>
  <c r="H1916" i="67"/>
  <c r="H1917" i="67"/>
  <c r="H1918" i="67"/>
  <c r="H1919" i="67"/>
  <c r="H1920" i="67"/>
  <c r="H1921" i="67"/>
  <c r="H1922" i="67"/>
  <c r="H1923" i="67"/>
  <c r="H1924" i="67"/>
  <c r="H1925" i="67"/>
  <c r="H1926" i="67"/>
  <c r="H1927" i="67"/>
  <c r="H1928" i="67"/>
  <c r="H1929" i="67"/>
  <c r="H1930" i="67"/>
  <c r="H1931" i="67"/>
  <c r="H1932" i="67"/>
  <c r="H1933" i="67"/>
  <c r="H1934" i="67"/>
  <c r="H1935" i="67"/>
  <c r="H1936" i="67"/>
  <c r="H1937" i="67"/>
  <c r="H1938" i="67"/>
  <c r="H1939" i="67"/>
  <c r="H1940" i="67"/>
  <c r="H1941" i="67"/>
  <c r="H1942" i="67"/>
  <c r="H1943" i="67"/>
  <c r="H1944" i="67"/>
  <c r="H1945" i="67"/>
  <c r="H1946" i="67"/>
  <c r="H1947" i="67"/>
  <c r="H1948" i="67"/>
  <c r="H1949" i="67"/>
  <c r="H1950" i="67"/>
  <c r="H1951" i="67"/>
  <c r="H1952" i="67"/>
  <c r="H1953" i="67"/>
  <c r="H1954" i="67"/>
  <c r="H1955" i="67"/>
  <c r="H1956" i="67"/>
  <c r="H1957" i="67"/>
  <c r="H1958" i="67"/>
  <c r="H1959" i="67"/>
  <c r="H1960" i="67"/>
  <c r="H1961" i="67"/>
  <c r="H1962" i="67"/>
  <c r="H1963" i="67"/>
  <c r="H1964" i="67"/>
  <c r="H1965" i="67"/>
  <c r="H1966" i="67"/>
  <c r="H1967" i="67"/>
  <c r="H1968" i="67"/>
  <c r="H1969" i="67"/>
  <c r="H1970" i="67"/>
  <c r="H1971" i="67"/>
  <c r="H1972" i="67"/>
  <c r="H1973" i="67"/>
  <c r="H1974" i="67"/>
  <c r="H1975" i="67"/>
  <c r="H1976" i="67"/>
  <c r="H1977" i="67"/>
  <c r="H1978" i="67"/>
  <c r="H1979" i="67"/>
  <c r="H1980" i="67"/>
  <c r="H1981" i="67"/>
  <c r="H1982" i="67"/>
  <c r="H1983" i="67"/>
  <c r="H1984" i="67"/>
  <c r="H1985" i="67"/>
  <c r="H1986" i="67"/>
  <c r="H1987" i="67"/>
  <c r="H1988" i="67"/>
  <c r="H1989" i="67"/>
  <c r="H1990" i="67"/>
  <c r="H1991" i="67"/>
  <c r="H1992" i="67"/>
  <c r="H1993" i="67"/>
  <c r="H1994" i="67"/>
  <c r="H1995" i="67"/>
  <c r="H1996" i="67"/>
  <c r="H1997" i="67"/>
  <c r="H1998" i="67"/>
  <c r="H1999" i="67"/>
  <c r="H2000" i="67"/>
  <c r="H2001" i="67"/>
  <c r="H2002" i="67"/>
  <c r="H2003" i="67"/>
  <c r="H2004" i="67"/>
  <c r="H2005" i="67"/>
  <c r="H2006" i="67"/>
  <c r="H2007" i="67"/>
  <c r="H2008" i="67"/>
  <c r="H2009" i="67"/>
  <c r="H2010" i="67"/>
  <c r="H2011" i="67"/>
  <c r="H2012" i="67"/>
  <c r="H2013" i="67"/>
  <c r="H2014" i="67"/>
  <c r="H2015" i="67"/>
  <c r="H2016" i="67"/>
  <c r="H2017" i="67"/>
  <c r="H2018" i="67"/>
  <c r="H2019" i="67"/>
  <c r="H2020" i="67"/>
  <c r="H2021" i="67"/>
  <c r="H2022" i="67"/>
  <c r="H2023" i="67"/>
  <c r="H2024" i="67"/>
  <c r="H2025" i="67"/>
  <c r="H2026" i="67"/>
  <c r="H2027" i="67"/>
  <c r="H2028" i="67"/>
  <c r="H2029" i="67"/>
  <c r="H2030" i="67"/>
  <c r="H2031" i="67"/>
  <c r="H2032" i="67"/>
  <c r="H2033" i="67"/>
  <c r="H2034" i="67"/>
  <c r="H2035" i="67"/>
  <c r="H2036" i="67"/>
  <c r="H2037" i="67"/>
  <c r="H2038" i="67"/>
  <c r="H2039" i="67"/>
  <c r="H2040" i="67"/>
  <c r="H2041" i="67"/>
  <c r="H2042" i="67"/>
  <c r="H2043" i="67"/>
  <c r="H2044" i="67"/>
  <c r="H2045" i="67"/>
  <c r="H2046" i="67"/>
  <c r="H2047" i="67"/>
  <c r="H2048" i="67"/>
  <c r="H2049" i="67"/>
  <c r="H2050" i="67"/>
  <c r="H2051" i="67"/>
  <c r="H2052" i="67"/>
  <c r="H2053" i="67"/>
  <c r="H2054" i="67"/>
  <c r="H2055" i="67"/>
  <c r="H2056" i="67"/>
  <c r="H2057" i="67"/>
  <c r="H2058" i="67"/>
  <c r="H2059" i="67"/>
  <c r="H2060" i="67"/>
  <c r="H2061" i="67"/>
  <c r="H2062" i="67"/>
  <c r="H2063" i="67"/>
  <c r="H2064" i="67"/>
  <c r="H2065" i="67"/>
  <c r="H2066" i="67"/>
  <c r="H2067" i="67"/>
  <c r="H2068" i="67"/>
  <c r="H2069" i="67"/>
  <c r="H2070" i="67"/>
  <c r="H2071" i="67"/>
  <c r="H2072" i="67"/>
  <c r="H2073" i="67"/>
  <c r="H2074" i="67"/>
  <c r="H2075" i="67"/>
  <c r="H2076" i="67"/>
  <c r="H2077" i="67"/>
  <c r="H2078" i="67"/>
  <c r="H2079" i="67"/>
  <c r="H2080" i="67"/>
  <c r="H2081" i="67"/>
  <c r="H2082" i="67"/>
  <c r="H2083" i="67"/>
  <c r="H2084" i="67"/>
  <c r="H2085" i="67"/>
  <c r="H2086" i="67"/>
  <c r="H2087" i="67"/>
  <c r="H2088" i="67"/>
  <c r="H2089" i="67"/>
  <c r="H2090" i="67"/>
  <c r="H2091" i="67"/>
  <c r="H2092" i="67"/>
  <c r="H2093" i="67"/>
  <c r="H2094" i="67"/>
  <c r="H2095" i="67"/>
  <c r="H2096" i="67"/>
  <c r="H2097" i="67"/>
  <c r="H2098" i="67"/>
  <c r="H2099" i="67"/>
  <c r="H2100" i="67"/>
  <c r="H2101" i="67"/>
  <c r="H2102" i="67"/>
  <c r="H2103" i="67"/>
  <c r="H2104" i="67"/>
  <c r="H2105" i="67"/>
  <c r="H2106" i="67"/>
  <c r="H2107" i="67"/>
  <c r="H2108" i="67"/>
  <c r="H2109" i="67"/>
  <c r="H2110" i="67"/>
  <c r="H2111" i="67"/>
  <c r="H2112" i="67"/>
  <c r="H2113" i="67"/>
  <c r="H2114" i="67"/>
  <c r="H2115" i="67"/>
  <c r="H2116" i="67"/>
  <c r="H2117" i="67"/>
  <c r="H2118" i="67"/>
  <c r="H2119" i="67"/>
  <c r="H2120" i="67"/>
  <c r="H2121" i="67"/>
  <c r="H2122" i="67"/>
  <c r="H2123" i="67"/>
  <c r="H2124" i="67"/>
  <c r="H2125" i="67"/>
  <c r="H2126" i="67"/>
  <c r="H2127" i="67"/>
  <c r="H2128" i="67"/>
  <c r="H2129" i="67"/>
  <c r="H2130" i="67"/>
  <c r="H2131" i="67"/>
  <c r="H2132" i="67"/>
  <c r="H2133" i="67"/>
  <c r="H2134" i="67"/>
  <c r="H2135" i="67"/>
  <c r="H2136" i="67"/>
  <c r="H2137" i="67"/>
  <c r="H2138" i="67"/>
  <c r="H2139" i="67"/>
  <c r="H2140" i="67"/>
  <c r="H2141" i="67"/>
  <c r="H2142" i="67"/>
  <c r="H2143" i="67"/>
  <c r="H2144" i="67"/>
  <c r="H2145" i="67"/>
  <c r="H2146" i="67"/>
  <c r="H2147" i="67"/>
  <c r="H2148" i="67"/>
  <c r="H2149" i="67"/>
  <c r="H2150" i="67"/>
  <c r="H2151" i="67"/>
  <c r="H2152" i="67"/>
  <c r="H2153" i="67"/>
  <c r="H2154" i="67"/>
  <c r="H2155" i="67"/>
  <c r="H2156" i="67"/>
  <c r="H2157" i="67"/>
  <c r="H2158" i="67"/>
  <c r="H2159" i="67"/>
  <c r="H2160" i="67"/>
  <c r="H2161" i="67"/>
  <c r="H2162" i="67"/>
  <c r="H2163" i="67"/>
  <c r="H2164" i="67"/>
  <c r="H2165" i="67"/>
  <c r="H2166" i="67"/>
  <c r="H2167" i="67"/>
  <c r="H2168" i="67"/>
  <c r="H2169" i="67"/>
  <c r="H2170" i="67"/>
  <c r="H2171" i="67"/>
  <c r="H2172" i="67"/>
  <c r="H2173" i="67"/>
  <c r="H2174" i="67"/>
  <c r="H2175" i="67"/>
  <c r="H2176" i="67"/>
  <c r="H2177" i="67"/>
  <c r="H2178" i="67"/>
  <c r="H2179" i="67"/>
  <c r="H2180" i="67"/>
  <c r="H2181" i="67"/>
  <c r="H2182" i="67"/>
  <c r="H2183" i="67"/>
  <c r="H2184" i="67"/>
  <c r="H2185" i="67"/>
  <c r="H2186" i="67"/>
  <c r="H2187" i="67"/>
  <c r="H2188" i="67"/>
  <c r="H2189" i="67"/>
  <c r="H2190" i="67"/>
  <c r="H2191" i="67"/>
  <c r="H2192" i="67"/>
  <c r="H2193" i="67"/>
  <c r="H2194" i="67"/>
  <c r="H2195" i="67"/>
  <c r="H2196" i="67"/>
  <c r="H2197" i="67"/>
  <c r="H2198" i="67"/>
  <c r="H2199" i="67"/>
  <c r="H2200" i="67"/>
  <c r="H2201" i="67"/>
  <c r="H2202" i="67"/>
  <c r="H2203" i="67"/>
  <c r="H2204" i="67"/>
  <c r="H2205" i="67"/>
  <c r="H2206" i="67"/>
  <c r="H2207" i="67"/>
  <c r="H2208" i="67"/>
  <c r="H2209" i="67"/>
  <c r="H2210" i="67"/>
  <c r="H2211" i="67"/>
  <c r="H2212" i="67"/>
  <c r="H2213" i="67"/>
  <c r="H2214" i="67"/>
  <c r="H2215" i="67"/>
  <c r="H2216" i="67"/>
  <c r="H2217" i="67"/>
  <c r="H2218" i="67"/>
  <c r="H2219" i="67"/>
  <c r="H2220" i="67"/>
  <c r="H2221" i="67"/>
  <c r="H2222" i="67"/>
  <c r="H2223" i="67"/>
  <c r="H2224" i="67"/>
  <c r="H2225" i="67"/>
  <c r="H2226" i="67"/>
  <c r="H2227" i="67"/>
  <c r="H2228" i="67"/>
  <c r="H2229" i="67"/>
  <c r="H2230" i="67"/>
  <c r="H2231" i="67"/>
  <c r="H2232" i="67"/>
  <c r="H2233" i="67"/>
  <c r="H2234" i="67"/>
  <c r="H2235" i="67"/>
  <c r="H2236" i="67"/>
  <c r="H2237" i="67"/>
  <c r="H2238" i="67"/>
  <c r="H2239" i="67"/>
  <c r="H2240" i="67"/>
  <c r="H2241" i="67"/>
  <c r="H2242" i="67"/>
  <c r="H2243" i="67"/>
  <c r="H2244" i="67"/>
  <c r="H2245" i="67"/>
  <c r="H2246" i="67"/>
  <c r="H2247" i="67"/>
  <c r="H2248" i="67"/>
  <c r="H2249" i="67"/>
  <c r="H2250" i="67"/>
  <c r="H2251" i="67"/>
  <c r="H2252" i="67"/>
  <c r="H2253" i="67"/>
  <c r="H2254" i="67"/>
  <c r="H2255" i="67"/>
  <c r="H2256" i="67"/>
  <c r="H2257" i="67"/>
  <c r="H2258" i="67"/>
  <c r="H2259" i="67"/>
  <c r="H2260" i="67"/>
  <c r="H2261" i="67"/>
  <c r="H2262" i="67"/>
  <c r="H2263" i="67"/>
  <c r="H2264" i="67"/>
  <c r="H2265" i="67"/>
  <c r="H2266" i="67"/>
  <c r="H2267" i="67"/>
  <c r="H2268" i="67"/>
  <c r="H2269" i="67"/>
  <c r="H2270" i="67"/>
  <c r="H2271" i="67"/>
  <c r="H2272" i="67"/>
  <c r="H2273" i="67"/>
  <c r="H2274" i="67"/>
  <c r="H2275" i="67"/>
  <c r="H2276" i="67"/>
  <c r="H2277" i="67"/>
  <c r="H2278" i="67"/>
  <c r="H2279" i="67"/>
  <c r="H2280" i="67"/>
  <c r="H2281" i="67"/>
  <c r="H2282" i="67"/>
  <c r="H2283" i="67"/>
  <c r="H2284" i="67"/>
  <c r="H2285" i="67"/>
  <c r="H2286" i="67"/>
  <c r="H2287" i="67"/>
  <c r="H2288" i="67"/>
  <c r="H2289" i="67"/>
  <c r="H2290" i="67"/>
  <c r="H2291" i="67"/>
  <c r="H2292" i="67"/>
  <c r="H2293" i="67"/>
  <c r="H2294" i="67"/>
  <c r="H2295" i="67"/>
  <c r="H2296" i="67"/>
  <c r="H2297" i="67"/>
  <c r="H2298" i="67"/>
  <c r="H2299" i="67"/>
  <c r="H2300" i="67"/>
  <c r="H2301" i="67"/>
  <c r="H2302" i="67"/>
  <c r="H2303" i="67"/>
  <c r="H2304" i="67"/>
  <c r="H2305" i="67"/>
  <c r="H2306" i="67"/>
  <c r="H2307" i="67"/>
  <c r="H2308" i="67"/>
  <c r="H2309" i="67"/>
  <c r="H2310" i="67"/>
  <c r="H2311" i="67"/>
  <c r="H2312" i="67"/>
  <c r="H2313" i="67"/>
  <c r="H2314" i="67"/>
  <c r="H2315" i="67"/>
  <c r="H2316" i="67"/>
  <c r="H2317" i="67"/>
  <c r="H2318" i="67"/>
  <c r="H2319" i="67"/>
  <c r="H2320" i="67"/>
  <c r="H2321" i="67"/>
  <c r="H2322" i="67"/>
  <c r="H2323" i="67"/>
  <c r="H2324" i="67"/>
  <c r="H2325" i="67"/>
  <c r="H2326" i="67"/>
  <c r="H2327" i="67"/>
  <c r="H2328" i="67"/>
  <c r="H2329" i="67"/>
  <c r="H2330" i="67"/>
  <c r="H2331" i="67"/>
  <c r="H2332" i="67"/>
  <c r="H2333" i="67"/>
  <c r="H2334" i="67"/>
  <c r="H2335" i="67"/>
  <c r="H2336" i="67"/>
  <c r="H2337" i="67"/>
  <c r="H2338" i="67"/>
  <c r="H2339" i="67"/>
  <c r="H2340" i="67"/>
  <c r="H2341" i="67"/>
  <c r="H2342" i="67"/>
  <c r="H2343" i="67"/>
  <c r="H2344" i="67"/>
  <c r="H2345" i="67"/>
  <c r="H2346" i="67"/>
  <c r="H2347" i="67"/>
  <c r="H2348" i="67"/>
  <c r="H2349" i="67"/>
  <c r="H2350" i="67"/>
  <c r="H2351" i="67"/>
  <c r="H2352" i="67"/>
  <c r="H2353" i="67"/>
  <c r="H2354" i="67"/>
  <c r="H2355" i="67"/>
  <c r="H2356" i="67"/>
  <c r="H2357" i="67"/>
  <c r="H2358" i="67"/>
  <c r="H2359" i="67"/>
  <c r="H2360" i="67"/>
  <c r="H2361" i="67"/>
  <c r="H2362" i="67"/>
  <c r="H2363" i="67"/>
  <c r="H2364" i="67"/>
  <c r="H2365" i="67"/>
  <c r="H2366" i="67"/>
  <c r="H2367" i="67"/>
  <c r="H2368" i="67"/>
  <c r="H2369" i="67"/>
  <c r="H2370" i="67"/>
  <c r="H2371" i="67"/>
  <c r="H2372" i="67"/>
  <c r="H2373" i="67"/>
  <c r="H2374" i="67"/>
  <c r="H2375" i="67"/>
  <c r="H2376" i="67"/>
  <c r="H2377" i="67"/>
  <c r="H2378" i="67"/>
  <c r="H2379" i="67"/>
  <c r="H2380" i="67"/>
  <c r="H2381" i="67"/>
  <c r="H2382" i="67"/>
  <c r="H2383" i="67"/>
  <c r="H2384" i="67"/>
  <c r="H2385" i="67"/>
  <c r="H2386" i="67"/>
  <c r="H2387" i="67"/>
  <c r="H2388" i="67"/>
  <c r="H2389" i="67"/>
  <c r="H2390" i="67"/>
  <c r="H2391" i="67"/>
  <c r="H2392" i="67"/>
  <c r="H2393" i="67"/>
  <c r="H2394" i="67"/>
  <c r="H2395" i="67"/>
  <c r="H2396" i="67"/>
  <c r="H2397" i="67"/>
  <c r="H2398" i="67"/>
  <c r="H2399" i="67"/>
  <c r="H2400" i="67"/>
  <c r="H2401" i="67"/>
  <c r="H2402" i="67"/>
  <c r="H2403" i="67"/>
  <c r="H2404" i="67"/>
  <c r="H2405" i="67"/>
  <c r="H2406" i="67"/>
  <c r="H2407" i="67"/>
  <c r="H2408" i="67"/>
  <c r="H2409" i="67"/>
  <c r="H2410" i="67"/>
  <c r="H2411" i="67"/>
  <c r="H2412" i="67"/>
  <c r="H2413" i="67"/>
  <c r="H2414" i="67"/>
  <c r="H2415" i="67"/>
  <c r="H2416" i="67"/>
  <c r="H2" i="67"/>
  <c r="C18" i="91" l="1"/>
  <c r="C19" i="91"/>
  <c r="C20" i="91"/>
  <c r="C21" i="91"/>
  <c r="C22" i="91"/>
  <c r="C23" i="91"/>
  <c r="C24" i="91"/>
  <c r="C17" i="91"/>
  <c r="F11" i="91"/>
  <c r="F10" i="91"/>
  <c r="F9" i="91"/>
  <c r="F8" i="91"/>
  <c r="F7" i="91"/>
  <c r="F6" i="91"/>
  <c r="F5" i="91"/>
  <c r="F4" i="91"/>
  <c r="F3" i="91"/>
  <c r="C25" i="91" l="1"/>
  <c r="W2" i="67" l="1"/>
  <c r="W1" i="67"/>
  <c r="C3" i="67"/>
  <c r="C4" i="67"/>
  <c r="C5" i="67"/>
  <c r="C6" i="67"/>
  <c r="E6" i="67" s="1"/>
  <c r="C7" i="67"/>
  <c r="E7" i="67" s="1"/>
  <c r="C8" i="67"/>
  <c r="C9" i="67"/>
  <c r="C10" i="67"/>
  <c r="C11" i="67"/>
  <c r="C12" i="67"/>
  <c r="E12" i="67" s="1"/>
  <c r="C13" i="67"/>
  <c r="C14" i="67"/>
  <c r="E14" i="67" s="1"/>
  <c r="C15" i="67"/>
  <c r="E15" i="67" s="1"/>
  <c r="C16" i="67"/>
  <c r="E16" i="67" s="1"/>
  <c r="C17" i="67"/>
  <c r="E17" i="67" s="1"/>
  <c r="C18" i="67"/>
  <c r="C19" i="67"/>
  <c r="C20" i="67"/>
  <c r="E20" i="67" s="1"/>
  <c r="C21" i="67"/>
  <c r="C22" i="67"/>
  <c r="C23" i="67"/>
  <c r="E23" i="67" s="1"/>
  <c r="C24" i="67"/>
  <c r="C25" i="67"/>
  <c r="C26" i="67"/>
  <c r="C27" i="67"/>
  <c r="C28" i="67"/>
  <c r="C29" i="67"/>
  <c r="C30" i="67"/>
  <c r="C31" i="67"/>
  <c r="E31" i="67" s="1"/>
  <c r="C32" i="67"/>
  <c r="E32" i="67" s="1"/>
  <c r="C33" i="67"/>
  <c r="E33" i="67" s="1"/>
  <c r="C34" i="67"/>
  <c r="C35" i="67"/>
  <c r="E35" i="67" s="1"/>
  <c r="C36" i="67"/>
  <c r="E36" i="67" s="1"/>
  <c r="C37" i="67"/>
  <c r="C38" i="67"/>
  <c r="E38" i="67" s="1"/>
  <c r="C39" i="67"/>
  <c r="E39" i="67" s="1"/>
  <c r="C40" i="67"/>
  <c r="C41" i="67"/>
  <c r="E41" i="67" s="1"/>
  <c r="C42" i="67"/>
  <c r="E42" i="67" s="1"/>
  <c r="C43" i="67"/>
  <c r="C44" i="67"/>
  <c r="E44" i="67" s="1"/>
  <c r="C45" i="67"/>
  <c r="E45" i="67" s="1"/>
  <c r="C46" i="67"/>
  <c r="C47" i="67"/>
  <c r="E47" i="67" s="1"/>
  <c r="C48" i="67"/>
  <c r="C49" i="67"/>
  <c r="C50" i="67"/>
  <c r="C51" i="67"/>
  <c r="E51" i="67" s="1"/>
  <c r="C52" i="67"/>
  <c r="E52" i="67" s="1"/>
  <c r="C53" i="67"/>
  <c r="E53" i="67" s="1"/>
  <c r="C54" i="67"/>
  <c r="C55" i="67"/>
  <c r="E55" i="67" s="1"/>
  <c r="C56" i="67"/>
  <c r="E56" i="67" s="1"/>
  <c r="C57" i="67"/>
  <c r="C58" i="67"/>
  <c r="E58" i="67" s="1"/>
  <c r="C59" i="67"/>
  <c r="C60" i="67"/>
  <c r="E60" i="67" s="1"/>
  <c r="C61" i="67"/>
  <c r="C62" i="67"/>
  <c r="C63" i="67"/>
  <c r="E63" i="67" s="1"/>
  <c r="C64" i="67"/>
  <c r="E64" i="67" s="1"/>
  <c r="C65" i="67"/>
  <c r="E65" i="67" s="1"/>
  <c r="C66" i="67"/>
  <c r="C67" i="67"/>
  <c r="E67" i="67" s="1"/>
  <c r="C68" i="67"/>
  <c r="C69" i="67"/>
  <c r="C70" i="67"/>
  <c r="E70" i="67" s="1"/>
  <c r="C71" i="67"/>
  <c r="E71" i="67" s="1"/>
  <c r="C72" i="67"/>
  <c r="C73" i="67"/>
  <c r="C74" i="67"/>
  <c r="C75" i="67"/>
  <c r="C76" i="67"/>
  <c r="C77" i="67"/>
  <c r="C78" i="67"/>
  <c r="C79" i="67"/>
  <c r="E79" i="67" s="1"/>
  <c r="C80" i="67"/>
  <c r="E80" i="67" s="1"/>
  <c r="C81" i="67"/>
  <c r="C82" i="67"/>
  <c r="E82" i="67" s="1"/>
  <c r="C83" i="67"/>
  <c r="C84" i="67"/>
  <c r="E84" i="67" s="1"/>
  <c r="C85" i="67"/>
  <c r="E85" i="67" s="1"/>
  <c r="C86" i="67"/>
  <c r="C87" i="67"/>
  <c r="E87" i="67" s="1"/>
  <c r="C88" i="67"/>
  <c r="E88" i="67" s="1"/>
  <c r="C89" i="67"/>
  <c r="C90" i="67"/>
  <c r="E90" i="67" s="1"/>
  <c r="C91" i="67"/>
  <c r="E91" i="67" s="1"/>
  <c r="C92" i="67"/>
  <c r="E92" i="67" s="1"/>
  <c r="C93" i="67"/>
  <c r="C94" i="67"/>
  <c r="E94" i="67" s="1"/>
  <c r="C95" i="67"/>
  <c r="E95" i="67" s="1"/>
  <c r="C96" i="67"/>
  <c r="E96" i="67" s="1"/>
  <c r="C97" i="67"/>
  <c r="C98" i="67"/>
  <c r="C99" i="67"/>
  <c r="C100" i="67"/>
  <c r="C101" i="67"/>
  <c r="C102" i="67"/>
  <c r="C103" i="67"/>
  <c r="C104" i="67"/>
  <c r="E104" i="67" s="1"/>
  <c r="C105" i="67"/>
  <c r="C106" i="67"/>
  <c r="E106" i="67" s="1"/>
  <c r="C107" i="67"/>
  <c r="E107" i="67" s="1"/>
  <c r="C108" i="67"/>
  <c r="C109" i="67"/>
  <c r="E109" i="67" s="1"/>
  <c r="C110" i="67"/>
  <c r="C111" i="67"/>
  <c r="E111" i="67" s="1"/>
  <c r="C112" i="67"/>
  <c r="E112" i="67" s="1"/>
  <c r="C113" i="67"/>
  <c r="E113" i="67" s="1"/>
  <c r="C114" i="67"/>
  <c r="C115" i="67"/>
  <c r="C116" i="67"/>
  <c r="E116" i="67" s="1"/>
  <c r="C117" i="67"/>
  <c r="C118" i="67"/>
  <c r="C119" i="67"/>
  <c r="E119" i="67" s="1"/>
  <c r="C120" i="67"/>
  <c r="C121" i="67"/>
  <c r="E121" i="67" s="1"/>
  <c r="C122" i="67"/>
  <c r="C123" i="67"/>
  <c r="E123" i="67" s="1"/>
  <c r="C124" i="67"/>
  <c r="C125" i="67"/>
  <c r="E125" i="67" s="1"/>
  <c r="C126" i="67"/>
  <c r="E126" i="67" s="1"/>
  <c r="C127" i="67"/>
  <c r="E127" i="67" s="1"/>
  <c r="C128" i="67"/>
  <c r="E128" i="67" s="1"/>
  <c r="C129" i="67"/>
  <c r="C130" i="67"/>
  <c r="C131" i="67"/>
  <c r="E131" i="67" s="1"/>
  <c r="C132" i="67"/>
  <c r="E132" i="67" s="1"/>
  <c r="C133" i="67"/>
  <c r="C134" i="67"/>
  <c r="C135" i="67"/>
  <c r="E135" i="67" s="1"/>
  <c r="C136" i="67"/>
  <c r="E136" i="67" s="1"/>
  <c r="C137" i="67"/>
  <c r="E137" i="67" s="1"/>
  <c r="C138" i="67"/>
  <c r="C139" i="67"/>
  <c r="C140" i="67"/>
  <c r="C141" i="67"/>
  <c r="E141" i="67" s="1"/>
  <c r="C142" i="67"/>
  <c r="E142" i="67" s="1"/>
  <c r="C143" i="67"/>
  <c r="E143" i="67" s="1"/>
  <c r="C144" i="67"/>
  <c r="C145" i="67"/>
  <c r="C146" i="67"/>
  <c r="C147" i="67"/>
  <c r="E147" i="67" s="1"/>
  <c r="C148" i="67"/>
  <c r="C149" i="67"/>
  <c r="C150" i="67"/>
  <c r="C151" i="67"/>
  <c r="E151" i="67" s="1"/>
  <c r="C152" i="67"/>
  <c r="E152" i="67" s="1"/>
  <c r="C153" i="67"/>
  <c r="E153" i="67" s="1"/>
  <c r="C154" i="67"/>
  <c r="C155" i="67"/>
  <c r="C156" i="67"/>
  <c r="E156" i="67" s="1"/>
  <c r="C157" i="67"/>
  <c r="C158" i="67"/>
  <c r="E158" i="67" s="1"/>
  <c r="C159" i="67"/>
  <c r="E159" i="67" s="1"/>
  <c r="C160" i="67"/>
  <c r="C161" i="67"/>
  <c r="E161" i="67" s="1"/>
  <c r="C162" i="67"/>
  <c r="E162" i="67" s="1"/>
  <c r="C163" i="67"/>
  <c r="E163" i="67" s="1"/>
  <c r="C164" i="67"/>
  <c r="E164" i="67" s="1"/>
  <c r="C165" i="67"/>
  <c r="E165" i="67" s="1"/>
  <c r="C166" i="67"/>
  <c r="C167" i="67"/>
  <c r="E167" i="67" s="1"/>
  <c r="C168" i="67"/>
  <c r="E168" i="67" s="1"/>
  <c r="C169" i="67"/>
  <c r="C170" i="67"/>
  <c r="E170" i="67" s="1"/>
  <c r="C171" i="67"/>
  <c r="E171" i="67" s="1"/>
  <c r="C172" i="67"/>
  <c r="E172" i="67" s="1"/>
  <c r="C173" i="67"/>
  <c r="C174" i="67"/>
  <c r="C175" i="67"/>
  <c r="E175" i="67" s="1"/>
  <c r="C176" i="67"/>
  <c r="E176" i="67" s="1"/>
  <c r="C177" i="67"/>
  <c r="C178" i="67"/>
  <c r="C179" i="67"/>
  <c r="E179" i="67" s="1"/>
  <c r="C180" i="67"/>
  <c r="E180" i="67" s="1"/>
  <c r="C181" i="67"/>
  <c r="C182" i="67"/>
  <c r="C183" i="67"/>
  <c r="E183" i="67" s="1"/>
  <c r="C184" i="67"/>
  <c r="C185" i="67"/>
  <c r="C186" i="67"/>
  <c r="E186" i="67" s="1"/>
  <c r="C187" i="67"/>
  <c r="C188" i="67"/>
  <c r="C189" i="67"/>
  <c r="E189" i="67" s="1"/>
  <c r="C190" i="67"/>
  <c r="C191" i="67"/>
  <c r="E191" i="67" s="1"/>
  <c r="C192" i="67"/>
  <c r="E192" i="67" s="1"/>
  <c r="C193" i="67"/>
  <c r="E193" i="67" s="1"/>
  <c r="C194" i="67"/>
  <c r="E194" i="67" s="1"/>
  <c r="C195" i="67"/>
  <c r="E195" i="67" s="1"/>
  <c r="C196" i="67"/>
  <c r="E196" i="67" s="1"/>
  <c r="C197" i="67"/>
  <c r="E197" i="67" s="1"/>
  <c r="C198" i="67"/>
  <c r="E198" i="67" s="1"/>
  <c r="C199" i="67"/>
  <c r="E199" i="67" s="1"/>
  <c r="C200" i="67"/>
  <c r="E200" i="67" s="1"/>
  <c r="C201" i="67"/>
  <c r="C202" i="67"/>
  <c r="C203" i="67"/>
  <c r="E203" i="67" s="1"/>
  <c r="C204" i="67"/>
  <c r="C205" i="67"/>
  <c r="C206" i="67"/>
  <c r="C207" i="67"/>
  <c r="E207" i="67" s="1"/>
  <c r="C208" i="67"/>
  <c r="E208" i="67" s="1"/>
  <c r="C209" i="67"/>
  <c r="E209" i="67" s="1"/>
  <c r="C210" i="67"/>
  <c r="C211" i="67"/>
  <c r="C212" i="67"/>
  <c r="E212" i="67" s="1"/>
  <c r="C213" i="67"/>
  <c r="E213" i="67" s="1"/>
  <c r="C214" i="67"/>
  <c r="C215" i="67"/>
  <c r="E215" i="67" s="1"/>
  <c r="C216" i="67"/>
  <c r="E216" i="67" s="1"/>
  <c r="C217" i="67"/>
  <c r="E217" i="67" s="1"/>
  <c r="C218" i="67"/>
  <c r="C219" i="67"/>
  <c r="E219" i="67" s="1"/>
  <c r="C220" i="67"/>
  <c r="C221" i="67"/>
  <c r="C222" i="67"/>
  <c r="E222" i="67" s="1"/>
  <c r="C223" i="67"/>
  <c r="E223" i="67" s="1"/>
  <c r="C224" i="67"/>
  <c r="C225" i="67"/>
  <c r="C226" i="67"/>
  <c r="E226" i="67" s="1"/>
  <c r="C227" i="67"/>
  <c r="E227" i="67" s="1"/>
  <c r="C228" i="67"/>
  <c r="C229" i="67"/>
  <c r="E229" i="67" s="1"/>
  <c r="C230" i="67"/>
  <c r="C231" i="67"/>
  <c r="E231" i="67" s="1"/>
  <c r="C232" i="67"/>
  <c r="C233" i="67"/>
  <c r="E233" i="67" s="1"/>
  <c r="C234" i="67"/>
  <c r="E234" i="67" s="1"/>
  <c r="C235" i="67"/>
  <c r="E235" i="67" s="1"/>
  <c r="C236" i="67"/>
  <c r="E236" i="67" s="1"/>
  <c r="C237" i="67"/>
  <c r="C238" i="67"/>
  <c r="C239" i="67"/>
  <c r="E239" i="67" s="1"/>
  <c r="C240" i="67"/>
  <c r="E240" i="67" s="1"/>
  <c r="C241" i="67"/>
  <c r="E241" i="67" s="1"/>
  <c r="C242" i="67"/>
  <c r="E242" i="67" s="1"/>
  <c r="C243" i="67"/>
  <c r="C244" i="67"/>
  <c r="C245" i="67"/>
  <c r="C246" i="67"/>
  <c r="E246" i="67" s="1"/>
  <c r="C247" i="67"/>
  <c r="E247" i="67" s="1"/>
  <c r="C248" i="67"/>
  <c r="C249" i="67"/>
  <c r="C250" i="67"/>
  <c r="E250" i="67" s="1"/>
  <c r="C251" i="67"/>
  <c r="E251" i="67" s="1"/>
  <c r="C252" i="67"/>
  <c r="E252" i="67" s="1"/>
  <c r="C253" i="67"/>
  <c r="E253" i="67" s="1"/>
  <c r="C254" i="67"/>
  <c r="E254" i="67" s="1"/>
  <c r="C255" i="67"/>
  <c r="E255" i="67" s="1"/>
  <c r="C256" i="67"/>
  <c r="E256" i="67" s="1"/>
  <c r="C257" i="67"/>
  <c r="E257" i="67" s="1"/>
  <c r="C258" i="67"/>
  <c r="E258" i="67" s="1"/>
  <c r="C259" i="67"/>
  <c r="C260" i="67"/>
  <c r="C261" i="67"/>
  <c r="C262" i="67"/>
  <c r="E262" i="67" s="1"/>
  <c r="C263" i="67"/>
  <c r="E263" i="67" s="1"/>
  <c r="C264" i="67"/>
  <c r="E264" i="67" s="1"/>
  <c r="C265" i="67"/>
  <c r="C266" i="67"/>
  <c r="C267" i="67"/>
  <c r="C268" i="67"/>
  <c r="C269" i="67"/>
  <c r="E269" i="67" s="1"/>
  <c r="C270" i="67"/>
  <c r="E270" i="67" s="1"/>
  <c r="C271" i="67"/>
  <c r="E271" i="67" s="1"/>
  <c r="C272" i="67"/>
  <c r="C273" i="67"/>
  <c r="C274" i="67"/>
  <c r="C275" i="67"/>
  <c r="E275" i="67" s="1"/>
  <c r="C276" i="67"/>
  <c r="C277" i="67"/>
  <c r="E277" i="67" s="1"/>
  <c r="C278" i="67"/>
  <c r="E278" i="67" s="1"/>
  <c r="C279" i="67"/>
  <c r="E279" i="67" s="1"/>
  <c r="C280" i="67"/>
  <c r="C281" i="67"/>
  <c r="E281" i="67" s="1"/>
  <c r="C282" i="67"/>
  <c r="C283" i="67"/>
  <c r="C284" i="67"/>
  <c r="C285" i="67"/>
  <c r="E285" i="67" s="1"/>
  <c r="C286" i="67"/>
  <c r="C287" i="67"/>
  <c r="E287" i="67" s="1"/>
  <c r="C288" i="67"/>
  <c r="E288" i="67" s="1"/>
  <c r="C289" i="67"/>
  <c r="E289" i="67" s="1"/>
  <c r="C290" i="67"/>
  <c r="E290" i="67" s="1"/>
  <c r="C291" i="67"/>
  <c r="C292" i="67"/>
  <c r="E292" i="67" s="1"/>
  <c r="C293" i="67"/>
  <c r="E293" i="67" s="1"/>
  <c r="C294" i="67"/>
  <c r="C295" i="67"/>
  <c r="E295" i="67" s="1"/>
  <c r="C296" i="67"/>
  <c r="E296" i="67" s="1"/>
  <c r="C297" i="67"/>
  <c r="C298" i="67"/>
  <c r="E298" i="67" s="1"/>
  <c r="C299" i="67"/>
  <c r="E299" i="67" s="1"/>
  <c r="C300" i="67"/>
  <c r="C301" i="67"/>
  <c r="E301" i="67" s="1"/>
  <c r="C302" i="67"/>
  <c r="C303" i="67"/>
  <c r="E303" i="67" s="1"/>
  <c r="C304" i="67"/>
  <c r="E304" i="67" s="1"/>
  <c r="C305" i="67"/>
  <c r="E305" i="67" s="1"/>
  <c r="C306" i="67"/>
  <c r="C307" i="67"/>
  <c r="C308" i="67"/>
  <c r="C309" i="67"/>
  <c r="E309" i="67" s="1"/>
  <c r="C310" i="67"/>
  <c r="C311" i="67"/>
  <c r="E311" i="67" s="1"/>
  <c r="C312" i="67"/>
  <c r="E312" i="67" s="1"/>
  <c r="C313" i="67"/>
  <c r="C314" i="67"/>
  <c r="C315" i="67"/>
  <c r="C316" i="67"/>
  <c r="C317" i="67"/>
  <c r="E317" i="67" s="1"/>
  <c r="C318" i="67"/>
  <c r="E318" i="67" s="1"/>
  <c r="C319" i="67"/>
  <c r="E319" i="67" s="1"/>
  <c r="C320" i="67"/>
  <c r="C321" i="67"/>
  <c r="E321" i="67" s="1"/>
  <c r="C322" i="67"/>
  <c r="C323" i="67"/>
  <c r="E323" i="67" s="1"/>
  <c r="C324" i="67"/>
  <c r="E324" i="67" s="1"/>
  <c r="C325" i="67"/>
  <c r="C326" i="67"/>
  <c r="E326" i="67" s="1"/>
  <c r="C327" i="67"/>
  <c r="E327" i="67" s="1"/>
  <c r="C328" i="67"/>
  <c r="E328" i="67" s="1"/>
  <c r="C329" i="67"/>
  <c r="C330" i="67"/>
  <c r="C331" i="67"/>
  <c r="E331" i="67" s="1"/>
  <c r="C332" i="67"/>
  <c r="C333" i="67"/>
  <c r="C334" i="67"/>
  <c r="C335" i="67"/>
  <c r="E335" i="67" s="1"/>
  <c r="C336" i="67"/>
  <c r="E336" i="67" s="1"/>
  <c r="C337" i="67"/>
  <c r="C338" i="67"/>
  <c r="C339" i="67"/>
  <c r="C340" i="67"/>
  <c r="E340" i="67" s="1"/>
  <c r="C341" i="67"/>
  <c r="E341" i="67" s="1"/>
  <c r="C342" i="67"/>
  <c r="C343" i="67"/>
  <c r="E343" i="67" s="1"/>
  <c r="C344" i="67"/>
  <c r="C345" i="67"/>
  <c r="C346" i="67"/>
  <c r="E346" i="67" s="1"/>
  <c r="C347" i="67"/>
  <c r="E347" i="67" s="1"/>
  <c r="C348" i="67"/>
  <c r="E348" i="67" s="1"/>
  <c r="C349" i="67"/>
  <c r="E349" i="67" s="1"/>
  <c r="C350" i="67"/>
  <c r="E350" i="67" s="1"/>
  <c r="C351" i="67"/>
  <c r="E351" i="67" s="1"/>
  <c r="C352" i="67"/>
  <c r="E352" i="67" s="1"/>
  <c r="C353" i="67"/>
  <c r="E353" i="67" s="1"/>
  <c r="C354" i="67"/>
  <c r="C355" i="67"/>
  <c r="C356" i="67"/>
  <c r="C357" i="67"/>
  <c r="C358" i="67"/>
  <c r="C359" i="67"/>
  <c r="E359" i="67" s="1"/>
  <c r="C360" i="67"/>
  <c r="C361" i="67"/>
  <c r="C362" i="67"/>
  <c r="C363" i="67"/>
  <c r="E363" i="67" s="1"/>
  <c r="C364" i="67"/>
  <c r="C365" i="67"/>
  <c r="E365" i="67" s="1"/>
  <c r="C366" i="67"/>
  <c r="C367" i="67"/>
  <c r="E367" i="67" s="1"/>
  <c r="C368" i="67"/>
  <c r="E368" i="67" s="1"/>
  <c r="C369" i="67"/>
  <c r="C370" i="67"/>
  <c r="E370" i="67" s="1"/>
  <c r="C371" i="67"/>
  <c r="C372" i="67"/>
  <c r="E372" i="67" s="1"/>
  <c r="C373" i="67"/>
  <c r="E373" i="67" s="1"/>
  <c r="C374" i="67"/>
  <c r="C375" i="67"/>
  <c r="E375" i="67" s="1"/>
  <c r="C376" i="67"/>
  <c r="E376" i="67" s="1"/>
  <c r="C377" i="67"/>
  <c r="E377" i="67" s="1"/>
  <c r="C378" i="67"/>
  <c r="C379" i="67"/>
  <c r="E379" i="67" s="1"/>
  <c r="C380" i="67"/>
  <c r="C381" i="67"/>
  <c r="E381" i="67" s="1"/>
  <c r="C382" i="67"/>
  <c r="E382" i="67" s="1"/>
  <c r="C383" i="67"/>
  <c r="E383" i="67" s="1"/>
  <c r="C384" i="67"/>
  <c r="E384" i="67" s="1"/>
  <c r="C385" i="67"/>
  <c r="E385" i="67" s="1"/>
  <c r="C386" i="67"/>
  <c r="C387" i="67"/>
  <c r="C388" i="67"/>
  <c r="C389" i="67"/>
  <c r="E389" i="67" s="1"/>
  <c r="C390" i="67"/>
  <c r="C391" i="67"/>
  <c r="E391" i="67" s="1"/>
  <c r="C392" i="67"/>
  <c r="E392" i="67" s="1"/>
  <c r="C393" i="67"/>
  <c r="C394" i="67"/>
  <c r="C395" i="67"/>
  <c r="C396" i="67"/>
  <c r="E396" i="67" s="1"/>
  <c r="C397" i="67"/>
  <c r="E397" i="67" s="1"/>
  <c r="C398" i="67"/>
  <c r="E398" i="67" s="1"/>
  <c r="C399" i="67"/>
  <c r="C400" i="67"/>
  <c r="C401" i="67"/>
  <c r="C402" i="67"/>
  <c r="E402" i="67" s="1"/>
  <c r="C403" i="67"/>
  <c r="C404" i="67"/>
  <c r="E404" i="67" s="1"/>
  <c r="C405" i="67"/>
  <c r="E405" i="67" s="1"/>
  <c r="C406" i="67"/>
  <c r="C407" i="67"/>
  <c r="C408" i="67"/>
  <c r="E408" i="67" s="1"/>
  <c r="C409" i="67"/>
  <c r="E409" i="67" s="1"/>
  <c r="C410" i="67"/>
  <c r="C411" i="67"/>
  <c r="E411" i="67" s="1"/>
  <c r="C412" i="67"/>
  <c r="C413" i="67"/>
  <c r="C414" i="67"/>
  <c r="E414" i="67" s="1"/>
  <c r="C415" i="67"/>
  <c r="C416" i="67"/>
  <c r="C417" i="67"/>
  <c r="E417" i="67" s="1"/>
  <c r="C418" i="67"/>
  <c r="C419" i="67"/>
  <c r="C420" i="67"/>
  <c r="C421" i="67"/>
  <c r="E421" i="67" s="1"/>
  <c r="C422" i="67"/>
  <c r="E422" i="67" s="1"/>
  <c r="C423" i="67"/>
  <c r="C424" i="67"/>
  <c r="E424" i="67" s="1"/>
  <c r="C425" i="67"/>
  <c r="C426" i="67"/>
  <c r="E426" i="67" s="1"/>
  <c r="C427" i="67"/>
  <c r="E427" i="67" s="1"/>
  <c r="C428" i="67"/>
  <c r="E428" i="67" s="1"/>
  <c r="C429" i="67"/>
  <c r="C430" i="67"/>
  <c r="C431" i="67"/>
  <c r="C432" i="67"/>
  <c r="E432" i="67" s="1"/>
  <c r="C433" i="67"/>
  <c r="E433" i="67" s="1"/>
  <c r="C434" i="67"/>
  <c r="E434" i="67" s="1"/>
  <c r="C435" i="67"/>
  <c r="E435" i="67" s="1"/>
  <c r="C436" i="67"/>
  <c r="E436" i="67" s="1"/>
  <c r="C437" i="67"/>
  <c r="C438" i="67"/>
  <c r="C439" i="67"/>
  <c r="C440" i="67"/>
  <c r="C441" i="67"/>
  <c r="C442" i="67"/>
  <c r="E442" i="67" s="1"/>
  <c r="C443" i="67"/>
  <c r="C444" i="67"/>
  <c r="C445" i="67"/>
  <c r="C446" i="67"/>
  <c r="C447" i="67"/>
  <c r="C448" i="67"/>
  <c r="E448" i="67" s="1"/>
  <c r="C449" i="67"/>
  <c r="E449" i="67" s="1"/>
  <c r="C450" i="67"/>
  <c r="C451" i="67"/>
  <c r="E451" i="67" s="1"/>
  <c r="C452" i="67"/>
  <c r="E452" i="67" s="1"/>
  <c r="C453" i="67"/>
  <c r="E453" i="67" s="1"/>
  <c r="C454" i="67"/>
  <c r="E454" i="67" s="1"/>
  <c r="C455" i="67"/>
  <c r="E455" i="67" s="1"/>
  <c r="C456" i="67"/>
  <c r="C457" i="67"/>
  <c r="E457" i="67" s="1"/>
  <c r="C458" i="67"/>
  <c r="C459" i="67"/>
  <c r="E459" i="67" s="1"/>
  <c r="C460" i="67"/>
  <c r="E460" i="67" s="1"/>
  <c r="C461" i="67"/>
  <c r="C462" i="67"/>
  <c r="E462" i="67" s="1"/>
  <c r="C463" i="67"/>
  <c r="C464" i="67"/>
  <c r="E464" i="67" s="1"/>
  <c r="C465" i="67"/>
  <c r="E465" i="67" s="1"/>
  <c r="C466" i="67"/>
  <c r="C467" i="67"/>
  <c r="C468" i="67"/>
  <c r="C469" i="67"/>
  <c r="E469" i="67" s="1"/>
  <c r="C470" i="67"/>
  <c r="C471" i="67"/>
  <c r="C472" i="67"/>
  <c r="E472" i="67" s="1"/>
  <c r="C473" i="67"/>
  <c r="E473" i="67" s="1"/>
  <c r="C474" i="67"/>
  <c r="E474" i="67" s="1"/>
  <c r="C475" i="67"/>
  <c r="C476" i="67"/>
  <c r="C477" i="67"/>
  <c r="E477" i="67" s="1"/>
  <c r="C478" i="67"/>
  <c r="E478" i="67" s="1"/>
  <c r="C479" i="67"/>
  <c r="E479" i="67" s="1"/>
  <c r="C480" i="67"/>
  <c r="C481" i="67"/>
  <c r="E481" i="67" s="1"/>
  <c r="C482" i="67"/>
  <c r="E482" i="67" s="1"/>
  <c r="C483" i="67"/>
  <c r="E483" i="67" s="1"/>
  <c r="C484" i="67"/>
  <c r="E484" i="67" s="1"/>
  <c r="C485" i="67"/>
  <c r="C486" i="67"/>
  <c r="E486" i="67" s="1"/>
  <c r="C487" i="67"/>
  <c r="E487" i="67" s="1"/>
  <c r="C488" i="67"/>
  <c r="E488" i="67" s="1"/>
  <c r="C489" i="67"/>
  <c r="E489" i="67" s="1"/>
  <c r="C490" i="67"/>
  <c r="C491" i="67"/>
  <c r="E491" i="67" s="1"/>
  <c r="C492" i="67"/>
  <c r="E492" i="67" s="1"/>
  <c r="C493" i="67"/>
  <c r="E493" i="67" s="1"/>
  <c r="C494" i="67"/>
  <c r="E494" i="67" s="1"/>
  <c r="C495" i="67"/>
  <c r="C496" i="67"/>
  <c r="C497" i="67"/>
  <c r="C498" i="67"/>
  <c r="E498" i="67" s="1"/>
  <c r="C499" i="67"/>
  <c r="C500" i="67"/>
  <c r="E500" i="67" s="1"/>
  <c r="C501" i="67"/>
  <c r="C502" i="67"/>
  <c r="E502" i="67" s="1"/>
  <c r="C503" i="67"/>
  <c r="E503" i="67" s="1"/>
  <c r="C504" i="67"/>
  <c r="E504" i="67" s="1"/>
  <c r="C505" i="67"/>
  <c r="E505" i="67" s="1"/>
  <c r="C506" i="67"/>
  <c r="E506" i="67" s="1"/>
  <c r="C507" i="67"/>
  <c r="E507" i="67" s="1"/>
  <c r="C508" i="67"/>
  <c r="E508" i="67" s="1"/>
  <c r="C509" i="67"/>
  <c r="E509" i="67" s="1"/>
  <c r="C510" i="67"/>
  <c r="E510" i="67" s="1"/>
  <c r="C511" i="67"/>
  <c r="C512" i="67"/>
  <c r="C513" i="67"/>
  <c r="C514" i="67"/>
  <c r="C515" i="67"/>
  <c r="E515" i="67" s="1"/>
  <c r="C516" i="67"/>
  <c r="C517" i="67"/>
  <c r="C518" i="67"/>
  <c r="E518" i="67" s="1"/>
  <c r="C519" i="67"/>
  <c r="C520" i="67"/>
  <c r="E520" i="67" s="1"/>
  <c r="C521" i="67"/>
  <c r="E521" i="67" s="1"/>
  <c r="C522" i="67"/>
  <c r="C523" i="67"/>
  <c r="C524" i="67"/>
  <c r="C525" i="67"/>
  <c r="C526" i="67"/>
  <c r="E526" i="67" s="1"/>
  <c r="C527" i="67"/>
  <c r="C528" i="67"/>
  <c r="E528" i="67" s="1"/>
  <c r="C529" i="67"/>
  <c r="E529" i="67" s="1"/>
  <c r="C530" i="67"/>
  <c r="C531" i="67"/>
  <c r="E531" i="67" s="1"/>
  <c r="C532" i="67"/>
  <c r="C533" i="67"/>
  <c r="E533" i="67" s="1"/>
  <c r="C534" i="67"/>
  <c r="E534" i="67" s="1"/>
  <c r="C535" i="67"/>
  <c r="E535" i="67" s="1"/>
  <c r="C536" i="67"/>
  <c r="E536" i="67" s="1"/>
  <c r="C537" i="67"/>
  <c r="C538" i="67"/>
  <c r="C539" i="67"/>
  <c r="E539" i="67" s="1"/>
  <c r="C540" i="67"/>
  <c r="E540" i="67" s="1"/>
  <c r="C541" i="67"/>
  <c r="C542" i="67"/>
  <c r="E542" i="67" s="1"/>
  <c r="C543" i="67"/>
  <c r="E543" i="67" s="1"/>
  <c r="C544" i="67"/>
  <c r="E544" i="67" s="1"/>
  <c r="C545" i="67"/>
  <c r="C546" i="67"/>
  <c r="C547" i="67"/>
  <c r="C548" i="67"/>
  <c r="C549" i="67"/>
  <c r="C550" i="67"/>
  <c r="E550" i="67" s="1"/>
  <c r="C551" i="67"/>
  <c r="E551" i="67" s="1"/>
  <c r="C552" i="67"/>
  <c r="C553" i="67"/>
  <c r="E553" i="67" s="1"/>
  <c r="C554" i="67"/>
  <c r="E554" i="67" s="1"/>
  <c r="C555" i="67"/>
  <c r="E555" i="67" s="1"/>
  <c r="C556" i="67"/>
  <c r="E556" i="67" s="1"/>
  <c r="C557" i="67"/>
  <c r="C558" i="67"/>
  <c r="E558" i="67" s="1"/>
  <c r="C559" i="67"/>
  <c r="E559" i="67" s="1"/>
  <c r="C560" i="67"/>
  <c r="E560" i="67" s="1"/>
  <c r="C561" i="67"/>
  <c r="E561" i="67" s="1"/>
  <c r="C562" i="67"/>
  <c r="E562" i="67" s="1"/>
  <c r="C563" i="67"/>
  <c r="C564" i="67"/>
  <c r="E564" i="67" s="1"/>
  <c r="C565" i="67"/>
  <c r="E565" i="67" s="1"/>
  <c r="C566" i="67"/>
  <c r="E566" i="67" s="1"/>
  <c r="C567" i="67"/>
  <c r="C568" i="67"/>
  <c r="C569" i="67"/>
  <c r="C570" i="67"/>
  <c r="E570" i="67" s="1"/>
  <c r="C571" i="67"/>
  <c r="C572" i="67"/>
  <c r="C573" i="67"/>
  <c r="C574" i="67"/>
  <c r="C575" i="67"/>
  <c r="E575" i="67" s="1"/>
  <c r="C576" i="67"/>
  <c r="E576" i="67" s="1"/>
  <c r="C577" i="67"/>
  <c r="E577" i="67" s="1"/>
  <c r="C578" i="67"/>
  <c r="E578" i="67" s="1"/>
  <c r="C579" i="67"/>
  <c r="E579" i="67" s="1"/>
  <c r="C580" i="67"/>
  <c r="E580" i="67" s="1"/>
  <c r="C581" i="67"/>
  <c r="C582" i="67"/>
  <c r="C583" i="67"/>
  <c r="E583" i="67" s="1"/>
  <c r="C584" i="67"/>
  <c r="C585" i="67"/>
  <c r="E585" i="67" s="1"/>
  <c r="C586" i="67"/>
  <c r="E586" i="67" s="1"/>
  <c r="C587" i="67"/>
  <c r="C588" i="67"/>
  <c r="C589" i="67"/>
  <c r="E589" i="67" s="1"/>
  <c r="C590" i="67"/>
  <c r="C591" i="67"/>
  <c r="E591" i="67" s="1"/>
  <c r="C592" i="67"/>
  <c r="E592" i="67" s="1"/>
  <c r="C593" i="67"/>
  <c r="E593" i="67" s="1"/>
  <c r="C594" i="67"/>
  <c r="E594" i="67" s="1"/>
  <c r="C595" i="67"/>
  <c r="E595" i="67" s="1"/>
  <c r="C596" i="67"/>
  <c r="C597" i="67"/>
  <c r="E597" i="67" s="1"/>
  <c r="C598" i="67"/>
  <c r="C599" i="67"/>
  <c r="E599" i="67" s="1"/>
  <c r="C600" i="67"/>
  <c r="C601" i="67"/>
  <c r="E601" i="67" s="1"/>
  <c r="C602" i="67"/>
  <c r="E602" i="67" s="1"/>
  <c r="C603" i="67"/>
  <c r="C604" i="67"/>
  <c r="E604" i="67" s="1"/>
  <c r="C605" i="67"/>
  <c r="C606" i="67"/>
  <c r="C607" i="67"/>
  <c r="E607" i="67" s="1"/>
  <c r="C608" i="67"/>
  <c r="E608" i="67" s="1"/>
  <c r="C609" i="67"/>
  <c r="E609" i="67" s="1"/>
  <c r="C610" i="67"/>
  <c r="E610" i="67" s="1"/>
  <c r="C611" i="67"/>
  <c r="C612" i="67"/>
  <c r="C613" i="67"/>
  <c r="E613" i="67" s="1"/>
  <c r="C614" i="67"/>
  <c r="C615" i="67"/>
  <c r="E615" i="67" s="1"/>
  <c r="C616" i="67"/>
  <c r="C617" i="67"/>
  <c r="E617" i="67" s="1"/>
  <c r="C618" i="67"/>
  <c r="E618" i="67" s="1"/>
  <c r="C619" i="67"/>
  <c r="E619" i="67" s="1"/>
  <c r="C620" i="67"/>
  <c r="E620" i="67" s="1"/>
  <c r="C621" i="67"/>
  <c r="E621" i="67" s="1"/>
  <c r="C622" i="67"/>
  <c r="C623" i="67"/>
  <c r="E623" i="67" s="1"/>
  <c r="C624" i="67"/>
  <c r="E624" i="67" s="1"/>
  <c r="C625" i="67"/>
  <c r="C626" i="67"/>
  <c r="E626" i="67" s="1"/>
  <c r="C627" i="67"/>
  <c r="E627" i="67" s="1"/>
  <c r="C628" i="67"/>
  <c r="E628" i="67" s="1"/>
  <c r="C629" i="67"/>
  <c r="C630" i="67"/>
  <c r="E630" i="67" s="1"/>
  <c r="C631" i="67"/>
  <c r="E631" i="67" s="1"/>
  <c r="C632" i="67"/>
  <c r="E632" i="67" s="1"/>
  <c r="C633" i="67"/>
  <c r="C634" i="67"/>
  <c r="E634" i="67" s="1"/>
  <c r="C635" i="67"/>
  <c r="C636" i="67"/>
  <c r="C637" i="67"/>
  <c r="C638" i="67"/>
  <c r="C639" i="67"/>
  <c r="E639" i="67" s="1"/>
  <c r="C640" i="67"/>
  <c r="C641" i="67"/>
  <c r="E641" i="67" s="1"/>
  <c r="C642" i="67"/>
  <c r="E642" i="67" s="1"/>
  <c r="C643" i="67"/>
  <c r="E643" i="67" s="1"/>
  <c r="C644" i="67"/>
  <c r="C645" i="67"/>
  <c r="E645" i="67" s="1"/>
  <c r="C646" i="67"/>
  <c r="C647" i="67"/>
  <c r="E647" i="67" s="1"/>
  <c r="C648" i="67"/>
  <c r="C649" i="67"/>
  <c r="E649" i="67" s="1"/>
  <c r="C650" i="67"/>
  <c r="E650" i="67" s="1"/>
  <c r="C651" i="67"/>
  <c r="E651" i="67" s="1"/>
  <c r="C652" i="67"/>
  <c r="E652" i="67" s="1"/>
  <c r="C653" i="67"/>
  <c r="C654" i="67"/>
  <c r="C655" i="67"/>
  <c r="E655" i="67" s="1"/>
  <c r="C656" i="67"/>
  <c r="E656" i="67" s="1"/>
  <c r="C657" i="67"/>
  <c r="E657" i="67" s="1"/>
  <c r="C658" i="67"/>
  <c r="E658" i="67" s="1"/>
  <c r="C659" i="67"/>
  <c r="C660" i="67"/>
  <c r="C661" i="67"/>
  <c r="E661" i="67" s="1"/>
  <c r="C662" i="67"/>
  <c r="C663" i="67"/>
  <c r="E663" i="67" s="1"/>
  <c r="C664" i="67"/>
  <c r="E664" i="67" s="1"/>
  <c r="C665" i="67"/>
  <c r="E665" i="67" s="1"/>
  <c r="C666" i="67"/>
  <c r="E666" i="67" s="1"/>
  <c r="C667" i="67"/>
  <c r="C668" i="67"/>
  <c r="E668" i="67" s="1"/>
  <c r="C669" i="67"/>
  <c r="E669" i="67" s="1"/>
  <c r="C670" i="67"/>
  <c r="C671" i="67"/>
  <c r="E671" i="67" s="1"/>
  <c r="C672" i="67"/>
  <c r="C673" i="67"/>
  <c r="C674" i="67"/>
  <c r="E674" i="67" s="1"/>
  <c r="C675" i="67"/>
  <c r="E675" i="67" s="1"/>
  <c r="C676" i="67"/>
  <c r="E676" i="67" s="1"/>
  <c r="C677" i="67"/>
  <c r="C678" i="67"/>
  <c r="C679" i="67"/>
  <c r="E679" i="67" s="1"/>
  <c r="C680" i="67"/>
  <c r="E680" i="67" s="1"/>
  <c r="C681" i="67"/>
  <c r="E681" i="67" s="1"/>
  <c r="C682" i="67"/>
  <c r="E682" i="67" s="1"/>
  <c r="C683" i="67"/>
  <c r="E683" i="67" s="1"/>
  <c r="C684" i="67"/>
  <c r="C685" i="67"/>
  <c r="C686" i="67"/>
  <c r="C687" i="67"/>
  <c r="E687" i="67" s="1"/>
  <c r="C688" i="67"/>
  <c r="C689" i="67"/>
  <c r="C690" i="67"/>
  <c r="E690" i="67" s="1"/>
  <c r="C691" i="67"/>
  <c r="E691" i="67" s="1"/>
  <c r="C692" i="67"/>
  <c r="C693" i="67"/>
  <c r="C694" i="67"/>
  <c r="E694" i="67" s="1"/>
  <c r="C695" i="67"/>
  <c r="E695" i="67" s="1"/>
  <c r="C696" i="67"/>
  <c r="C697" i="67"/>
  <c r="C698" i="67"/>
  <c r="E698" i="67" s="1"/>
  <c r="C699" i="67"/>
  <c r="E699" i="67" s="1"/>
  <c r="C700" i="67"/>
  <c r="E700" i="67" s="1"/>
  <c r="C701" i="67"/>
  <c r="E701" i="67" s="1"/>
  <c r="C702" i="67"/>
  <c r="C703" i="67"/>
  <c r="E703" i="67" s="1"/>
  <c r="C704" i="67"/>
  <c r="E704" i="67" s="1"/>
  <c r="C705" i="67"/>
  <c r="E705" i="67" s="1"/>
  <c r="C706" i="67"/>
  <c r="E706" i="67" s="1"/>
  <c r="C707" i="67"/>
  <c r="E707" i="67" s="1"/>
  <c r="C708" i="67"/>
  <c r="C709" i="67"/>
  <c r="C710" i="67"/>
  <c r="E710" i="67" s="1"/>
  <c r="C711" i="67"/>
  <c r="E711" i="67" s="1"/>
  <c r="C712" i="67"/>
  <c r="C713" i="67"/>
  <c r="E713" i="67" s="1"/>
  <c r="C714" i="67"/>
  <c r="E714" i="67" s="1"/>
  <c r="C715" i="67"/>
  <c r="C716" i="67"/>
  <c r="E716" i="67" s="1"/>
  <c r="C717" i="67"/>
  <c r="E717" i="67" s="1"/>
  <c r="C718" i="67"/>
  <c r="E718" i="67" s="1"/>
  <c r="C719" i="67"/>
  <c r="E719" i="67" s="1"/>
  <c r="C720" i="67"/>
  <c r="E720" i="67" s="1"/>
  <c r="C721" i="67"/>
  <c r="C722" i="67"/>
  <c r="E722" i="67" s="1"/>
  <c r="C723" i="67"/>
  <c r="E723" i="67" s="1"/>
  <c r="C724" i="67"/>
  <c r="E724" i="67" s="1"/>
  <c r="C725" i="67"/>
  <c r="E725" i="67" s="1"/>
  <c r="C726" i="67"/>
  <c r="E726" i="67" s="1"/>
  <c r="C727" i="67"/>
  <c r="E727" i="67" s="1"/>
  <c r="C728" i="67"/>
  <c r="C729" i="67"/>
  <c r="E729" i="67" s="1"/>
  <c r="C730" i="67"/>
  <c r="E730" i="67" s="1"/>
  <c r="C731" i="67"/>
  <c r="E731" i="67" s="1"/>
  <c r="C732" i="67"/>
  <c r="E732" i="67" s="1"/>
  <c r="C733" i="67"/>
  <c r="C734" i="67"/>
  <c r="E734" i="67" s="1"/>
  <c r="C735" i="67"/>
  <c r="E735" i="67" s="1"/>
  <c r="C736" i="67"/>
  <c r="E736" i="67" s="1"/>
  <c r="C737" i="67"/>
  <c r="E737" i="67" s="1"/>
  <c r="C738" i="67"/>
  <c r="E738" i="67" s="1"/>
  <c r="C739" i="67"/>
  <c r="C740" i="67"/>
  <c r="C741" i="67"/>
  <c r="E741" i="67" s="1"/>
  <c r="C742" i="67"/>
  <c r="E742" i="67" s="1"/>
  <c r="C743" i="67"/>
  <c r="E743" i="67" s="1"/>
  <c r="C744" i="67"/>
  <c r="E744" i="67" s="1"/>
  <c r="C745" i="67"/>
  <c r="E745" i="67" s="1"/>
  <c r="C746" i="67"/>
  <c r="E746" i="67" s="1"/>
  <c r="C747" i="67"/>
  <c r="E747" i="67" s="1"/>
  <c r="C748" i="67"/>
  <c r="C749" i="67"/>
  <c r="C750" i="67"/>
  <c r="C751" i="67"/>
  <c r="E751" i="67" s="1"/>
  <c r="C752" i="67"/>
  <c r="C753" i="67"/>
  <c r="E753" i="67" s="1"/>
  <c r="C754" i="67"/>
  <c r="E754" i="67" s="1"/>
  <c r="C755" i="67"/>
  <c r="C756" i="67"/>
  <c r="E756" i="67" s="1"/>
  <c r="C757" i="67"/>
  <c r="E757" i="67" s="1"/>
  <c r="C758" i="67"/>
  <c r="C759" i="67"/>
  <c r="E759" i="67" s="1"/>
  <c r="C760" i="67"/>
  <c r="C761" i="67"/>
  <c r="C762" i="67"/>
  <c r="E762" i="67" s="1"/>
  <c r="C763" i="67"/>
  <c r="E763" i="67" s="1"/>
  <c r="C764" i="67"/>
  <c r="C765" i="67"/>
  <c r="E765" i="67" s="1"/>
  <c r="C766" i="67"/>
  <c r="C767" i="67"/>
  <c r="E767" i="67" s="1"/>
  <c r="C768" i="67"/>
  <c r="E768" i="67" s="1"/>
  <c r="C769" i="67"/>
  <c r="E769" i="67" s="1"/>
  <c r="C770" i="67"/>
  <c r="E770" i="67" s="1"/>
  <c r="C771" i="67"/>
  <c r="C772" i="67"/>
  <c r="C773" i="67"/>
  <c r="E773" i="67" s="1"/>
  <c r="C774" i="67"/>
  <c r="E774" i="67" s="1"/>
  <c r="C775" i="67"/>
  <c r="E775" i="67" s="1"/>
  <c r="C776" i="67"/>
  <c r="E776" i="67" s="1"/>
  <c r="C777" i="67"/>
  <c r="C778" i="67"/>
  <c r="E778" i="67" s="1"/>
  <c r="C779" i="67"/>
  <c r="E779" i="67" s="1"/>
  <c r="C780" i="67"/>
  <c r="E780" i="67" s="1"/>
  <c r="C781" i="67"/>
  <c r="E781" i="67" s="1"/>
  <c r="C782" i="67"/>
  <c r="C783" i="67"/>
  <c r="E783" i="67" s="1"/>
  <c r="C784" i="67"/>
  <c r="C785" i="67"/>
  <c r="E785" i="67" s="1"/>
  <c r="C786" i="67"/>
  <c r="E786" i="67" s="1"/>
  <c r="C787" i="67"/>
  <c r="C788" i="67"/>
  <c r="C789" i="67"/>
  <c r="E789" i="67" s="1"/>
  <c r="C790" i="67"/>
  <c r="C791" i="67"/>
  <c r="E791" i="67" s="1"/>
  <c r="C792" i="67"/>
  <c r="C793" i="67"/>
  <c r="C794" i="67"/>
  <c r="E794" i="67" s="1"/>
  <c r="C795" i="67"/>
  <c r="C796" i="67"/>
  <c r="C797" i="67"/>
  <c r="E797" i="67" s="1"/>
  <c r="C798" i="67"/>
  <c r="C799" i="67"/>
  <c r="E799" i="67" s="1"/>
  <c r="C800" i="67"/>
  <c r="E800" i="67" s="1"/>
  <c r="C801" i="67"/>
  <c r="E801" i="67" s="1"/>
  <c r="C802" i="67"/>
  <c r="E802" i="67" s="1"/>
  <c r="C803" i="67"/>
  <c r="E803" i="67" s="1"/>
  <c r="C804" i="67"/>
  <c r="E804" i="67" s="1"/>
  <c r="C805" i="67"/>
  <c r="E805" i="67" s="1"/>
  <c r="C806" i="67"/>
  <c r="C807" i="67"/>
  <c r="E807" i="67" s="1"/>
  <c r="C808" i="67"/>
  <c r="E808" i="67" s="1"/>
  <c r="C809" i="67"/>
  <c r="C810" i="67"/>
  <c r="E810" i="67" s="1"/>
  <c r="C811" i="67"/>
  <c r="E811" i="67" s="1"/>
  <c r="C812" i="67"/>
  <c r="E812" i="67" s="1"/>
  <c r="C813" i="67"/>
  <c r="C814" i="67"/>
  <c r="C815" i="67"/>
  <c r="E815" i="67" s="1"/>
  <c r="C816" i="67"/>
  <c r="C817" i="67"/>
  <c r="C818" i="67"/>
  <c r="C819" i="67"/>
  <c r="C820" i="67"/>
  <c r="C821" i="67"/>
  <c r="E821" i="67" s="1"/>
  <c r="C822" i="67"/>
  <c r="E822" i="67" s="1"/>
  <c r="C823" i="67"/>
  <c r="E823" i="67" s="1"/>
  <c r="C824" i="67"/>
  <c r="E824" i="67" s="1"/>
  <c r="C825" i="67"/>
  <c r="E825" i="67" s="1"/>
  <c r="C826" i="67"/>
  <c r="E826" i="67" s="1"/>
  <c r="C827" i="67"/>
  <c r="C828" i="67"/>
  <c r="C829" i="67"/>
  <c r="E829" i="67" s="1"/>
  <c r="C830" i="67"/>
  <c r="E830" i="67" s="1"/>
  <c r="C831" i="67"/>
  <c r="E831" i="67" s="1"/>
  <c r="C832" i="67"/>
  <c r="E832" i="67" s="1"/>
  <c r="C833" i="67"/>
  <c r="E833" i="67" s="1"/>
  <c r="C834" i="67"/>
  <c r="C835" i="67"/>
  <c r="E835" i="67" s="1"/>
  <c r="C836" i="67"/>
  <c r="E836" i="67" s="1"/>
  <c r="C837" i="67"/>
  <c r="C838" i="67"/>
  <c r="C839" i="67"/>
  <c r="E839" i="67" s="1"/>
  <c r="C840" i="67"/>
  <c r="C841" i="67"/>
  <c r="E841" i="67" s="1"/>
  <c r="C842" i="67"/>
  <c r="C843" i="67"/>
  <c r="E843" i="67" s="1"/>
  <c r="C844" i="67"/>
  <c r="C845" i="67"/>
  <c r="C846" i="67"/>
  <c r="C847" i="67"/>
  <c r="E847" i="67" s="1"/>
  <c r="C848" i="67"/>
  <c r="C849" i="67"/>
  <c r="E849" i="67" s="1"/>
  <c r="C850" i="67"/>
  <c r="C851" i="67"/>
  <c r="C852" i="67"/>
  <c r="C853" i="67"/>
  <c r="E853" i="67" s="1"/>
  <c r="C854" i="67"/>
  <c r="E854" i="67" s="1"/>
  <c r="C855" i="67"/>
  <c r="E855" i="67" s="1"/>
  <c r="C856" i="67"/>
  <c r="E856" i="67" s="1"/>
  <c r="C857" i="67"/>
  <c r="C858" i="67"/>
  <c r="C859" i="67"/>
  <c r="E859" i="67" s="1"/>
  <c r="C860" i="67"/>
  <c r="E860" i="67" s="1"/>
  <c r="C861" i="67"/>
  <c r="E861" i="67" s="1"/>
  <c r="C862" i="67"/>
  <c r="C863" i="67"/>
  <c r="E863" i="67" s="1"/>
  <c r="C864" i="67"/>
  <c r="E864" i="67" s="1"/>
  <c r="C865" i="67"/>
  <c r="E865" i="67" s="1"/>
  <c r="C866" i="67"/>
  <c r="E866" i="67" s="1"/>
  <c r="C867" i="67"/>
  <c r="C868" i="67"/>
  <c r="E868" i="67" s="1"/>
  <c r="C869" i="67"/>
  <c r="C870" i="67"/>
  <c r="C871" i="67"/>
  <c r="C872" i="67"/>
  <c r="E872" i="67" s="1"/>
  <c r="C873" i="67"/>
  <c r="E873" i="67" s="1"/>
  <c r="C874" i="67"/>
  <c r="C875" i="67"/>
  <c r="C876" i="67"/>
  <c r="C877" i="67"/>
  <c r="E877" i="67" s="1"/>
  <c r="C878" i="67"/>
  <c r="C879" i="67"/>
  <c r="E879" i="67" s="1"/>
  <c r="C880" i="67"/>
  <c r="E880" i="67" s="1"/>
  <c r="C881" i="67"/>
  <c r="E881" i="67" s="1"/>
  <c r="C882" i="67"/>
  <c r="C883" i="67"/>
  <c r="E883" i="67" s="1"/>
  <c r="C884" i="67"/>
  <c r="E884" i="67" s="1"/>
  <c r="C885" i="67"/>
  <c r="E885" i="67" s="1"/>
  <c r="C886" i="67"/>
  <c r="C887" i="67"/>
  <c r="C888" i="67"/>
  <c r="E888" i="67" s="1"/>
  <c r="C889" i="67"/>
  <c r="C890" i="67"/>
  <c r="E890" i="67" s="1"/>
  <c r="C891" i="67"/>
  <c r="C892" i="67"/>
  <c r="C893" i="67"/>
  <c r="C894" i="67"/>
  <c r="C895" i="67"/>
  <c r="C896" i="67"/>
  <c r="E896" i="67" s="1"/>
  <c r="C897" i="67"/>
  <c r="E897" i="67" s="1"/>
  <c r="C898" i="67"/>
  <c r="C899" i="67"/>
  <c r="C900" i="67"/>
  <c r="E900" i="67" s="1"/>
  <c r="C901" i="67"/>
  <c r="E901" i="67" s="1"/>
  <c r="C902" i="67"/>
  <c r="E902" i="67" s="1"/>
  <c r="C903" i="67"/>
  <c r="C904" i="67"/>
  <c r="E904" i="67" s="1"/>
  <c r="C905" i="67"/>
  <c r="E905" i="67" s="1"/>
  <c r="C906" i="67"/>
  <c r="C907" i="67"/>
  <c r="E907" i="67" s="1"/>
  <c r="C908" i="67"/>
  <c r="E908" i="67" s="1"/>
  <c r="C909" i="67"/>
  <c r="E909" i="67" s="1"/>
  <c r="C910" i="67"/>
  <c r="C911" i="67"/>
  <c r="C912" i="67"/>
  <c r="C913" i="67"/>
  <c r="C914" i="67"/>
  <c r="C915" i="67"/>
  <c r="C916" i="67"/>
  <c r="C917" i="67"/>
  <c r="C918" i="67"/>
  <c r="E918" i="67" s="1"/>
  <c r="C919" i="67"/>
  <c r="C920" i="67"/>
  <c r="C921" i="67"/>
  <c r="C922" i="67"/>
  <c r="E922" i="67" s="1"/>
  <c r="C923" i="67"/>
  <c r="E923" i="67" s="1"/>
  <c r="C924" i="67"/>
  <c r="E924" i="67" s="1"/>
  <c r="C925" i="67"/>
  <c r="E925" i="67" s="1"/>
  <c r="C926" i="67"/>
  <c r="E926" i="67" s="1"/>
  <c r="C927" i="67"/>
  <c r="E927" i="67" s="1"/>
  <c r="C928" i="67"/>
  <c r="E928" i="67" s="1"/>
  <c r="C929" i="67"/>
  <c r="C930" i="67"/>
  <c r="E930" i="67" s="1"/>
  <c r="C931" i="67"/>
  <c r="E931" i="67" s="1"/>
  <c r="C932" i="67"/>
  <c r="E932" i="67" s="1"/>
  <c r="C933" i="67"/>
  <c r="E933" i="67" s="1"/>
  <c r="C934" i="67"/>
  <c r="E934" i="67" s="1"/>
  <c r="C935" i="67"/>
  <c r="E935" i="67" s="1"/>
  <c r="C936" i="67"/>
  <c r="E936" i="67" s="1"/>
  <c r="C937" i="67"/>
  <c r="E937" i="67" s="1"/>
  <c r="C938" i="67"/>
  <c r="E938" i="67" s="1"/>
  <c r="C939" i="67"/>
  <c r="E939" i="67" s="1"/>
  <c r="C940" i="67"/>
  <c r="C941" i="67"/>
  <c r="E941" i="67" s="1"/>
  <c r="C942" i="67"/>
  <c r="C943" i="67"/>
  <c r="C944" i="67"/>
  <c r="E944" i="67" s="1"/>
  <c r="C945" i="67"/>
  <c r="C946" i="67"/>
  <c r="E946" i="67" s="1"/>
  <c r="C947" i="67"/>
  <c r="C948" i="67"/>
  <c r="C949" i="67"/>
  <c r="E949" i="67" s="1"/>
  <c r="C950" i="67"/>
  <c r="E950" i="67" s="1"/>
  <c r="C951" i="67"/>
  <c r="E951" i="67" s="1"/>
  <c r="C952" i="67"/>
  <c r="C953" i="67"/>
  <c r="C954" i="67"/>
  <c r="E954" i="67" s="1"/>
  <c r="C955" i="67"/>
  <c r="C956" i="67"/>
  <c r="C957" i="67"/>
  <c r="E957" i="67" s="1"/>
  <c r="C958" i="67"/>
  <c r="C959" i="67"/>
  <c r="C960" i="67"/>
  <c r="C961" i="67"/>
  <c r="E961" i="67" s="1"/>
  <c r="C962" i="67"/>
  <c r="E962" i="67" s="1"/>
  <c r="C963" i="67"/>
  <c r="E963" i="67" s="1"/>
  <c r="C964" i="67"/>
  <c r="E964" i="67" s="1"/>
  <c r="C965" i="67"/>
  <c r="E965" i="67" s="1"/>
  <c r="C966" i="67"/>
  <c r="C967" i="67"/>
  <c r="C968" i="67"/>
  <c r="C969" i="67"/>
  <c r="C970" i="67"/>
  <c r="C971" i="67"/>
  <c r="C972" i="67"/>
  <c r="C973" i="67"/>
  <c r="E973" i="67" s="1"/>
  <c r="C974" i="67"/>
  <c r="C975" i="67"/>
  <c r="C976" i="67"/>
  <c r="C977" i="67"/>
  <c r="E977" i="67" s="1"/>
  <c r="C978" i="67"/>
  <c r="C979" i="67"/>
  <c r="C980" i="67"/>
  <c r="C981" i="67"/>
  <c r="E981" i="67" s="1"/>
  <c r="C982" i="67"/>
  <c r="C983" i="67"/>
  <c r="C984" i="67"/>
  <c r="C985" i="67"/>
  <c r="E985" i="67" s="1"/>
  <c r="C986" i="67"/>
  <c r="E986" i="67" s="1"/>
  <c r="C987" i="67"/>
  <c r="E987" i="67" s="1"/>
  <c r="C988" i="67"/>
  <c r="E988" i="67" s="1"/>
  <c r="C989" i="67"/>
  <c r="E989" i="67" s="1"/>
  <c r="C990" i="67"/>
  <c r="C991" i="67"/>
  <c r="E991" i="67" s="1"/>
  <c r="C992" i="67"/>
  <c r="C993" i="67"/>
  <c r="E993" i="67" s="1"/>
  <c r="C994" i="67"/>
  <c r="E994" i="67" s="1"/>
  <c r="C995" i="67"/>
  <c r="E995" i="67" s="1"/>
  <c r="C996" i="67"/>
  <c r="C997" i="67"/>
  <c r="C998" i="67"/>
  <c r="C999" i="67"/>
  <c r="C1000" i="67"/>
  <c r="C1001" i="67"/>
  <c r="C1002" i="67"/>
  <c r="C1003" i="67"/>
  <c r="E1003" i="67" s="1"/>
  <c r="C1004" i="67"/>
  <c r="E1004" i="67" s="1"/>
  <c r="C1005" i="67"/>
  <c r="C1006" i="67"/>
  <c r="C1007" i="67"/>
  <c r="C1008" i="67"/>
  <c r="E1008" i="67" s="1"/>
  <c r="C1009" i="67"/>
  <c r="C1010" i="67"/>
  <c r="C1011" i="67"/>
  <c r="E1011" i="67" s="1"/>
  <c r="C1012" i="67"/>
  <c r="E1012" i="67" s="1"/>
  <c r="C1013" i="67"/>
  <c r="E1013" i="67" s="1"/>
  <c r="C1014" i="67"/>
  <c r="C1015" i="67"/>
  <c r="C1016" i="67"/>
  <c r="C1017" i="67"/>
  <c r="E1017" i="67" s="1"/>
  <c r="C1018" i="67"/>
  <c r="E1018" i="67" s="1"/>
  <c r="C1019" i="67"/>
  <c r="C1020" i="67"/>
  <c r="E1020" i="67" s="1"/>
  <c r="C1021" i="67"/>
  <c r="C1022" i="67"/>
  <c r="C1023" i="67"/>
  <c r="C1024" i="67"/>
  <c r="C1025" i="67"/>
  <c r="C1026" i="67"/>
  <c r="C1027" i="67"/>
  <c r="E1027" i="67" s="1"/>
  <c r="C1028" i="67"/>
  <c r="E1028" i="67" s="1"/>
  <c r="C1029" i="67"/>
  <c r="C1030" i="67"/>
  <c r="C1031" i="67"/>
  <c r="C1032" i="67"/>
  <c r="C1033" i="67"/>
  <c r="E1033" i="67" s="1"/>
  <c r="C1034" i="67"/>
  <c r="E1034" i="67" s="1"/>
  <c r="C1035" i="67"/>
  <c r="E1035" i="67" s="1"/>
  <c r="C1036" i="67"/>
  <c r="E1036" i="67" s="1"/>
  <c r="C1037" i="67"/>
  <c r="E1037" i="67" s="1"/>
  <c r="C1038" i="67"/>
  <c r="E1038" i="67" s="1"/>
  <c r="C1039" i="67"/>
  <c r="E1039" i="67" s="1"/>
  <c r="C1040" i="67"/>
  <c r="C1041" i="67"/>
  <c r="E1041" i="67" s="1"/>
  <c r="C1042" i="67"/>
  <c r="C1043" i="67"/>
  <c r="C1044" i="67"/>
  <c r="E1044" i="67" s="1"/>
  <c r="C1045" i="67"/>
  <c r="C1046" i="67"/>
  <c r="C1047" i="67"/>
  <c r="C1048" i="67"/>
  <c r="E1048" i="67" s="1"/>
  <c r="C1049" i="67"/>
  <c r="E1049" i="67" s="1"/>
  <c r="C1050" i="67"/>
  <c r="E1050" i="67" s="1"/>
  <c r="C1051" i="67"/>
  <c r="C1052" i="67"/>
  <c r="C1053" i="67"/>
  <c r="C1054" i="67"/>
  <c r="E1054" i="67" s="1"/>
  <c r="C1055" i="67"/>
  <c r="E1055" i="67" s="1"/>
  <c r="C1056" i="67"/>
  <c r="C1057" i="67"/>
  <c r="C1058" i="67"/>
  <c r="C1059" i="67"/>
  <c r="E1059" i="67" s="1"/>
  <c r="C1060" i="67"/>
  <c r="E1060" i="67" s="1"/>
  <c r="C1061" i="67"/>
  <c r="E1061" i="67" s="1"/>
  <c r="C1062" i="67"/>
  <c r="C1063" i="67"/>
  <c r="E1063" i="67" s="1"/>
  <c r="C1064" i="67"/>
  <c r="E1064" i="67" s="1"/>
  <c r="C1065" i="67"/>
  <c r="C1066" i="67"/>
  <c r="E1066" i="67" s="1"/>
  <c r="C1067" i="67"/>
  <c r="C1068" i="67"/>
  <c r="C1069" i="67"/>
  <c r="C1070" i="67"/>
  <c r="C1071" i="67"/>
  <c r="C1072" i="67"/>
  <c r="C1073" i="67"/>
  <c r="E1073" i="67" s="1"/>
  <c r="C1074" i="67"/>
  <c r="E1074" i="67" s="1"/>
  <c r="C1075" i="67"/>
  <c r="E1075" i="67" s="1"/>
  <c r="C1076" i="67"/>
  <c r="C1077" i="67"/>
  <c r="E1077" i="67" s="1"/>
  <c r="C1078" i="67"/>
  <c r="C1079" i="67"/>
  <c r="C1080" i="67"/>
  <c r="C1081" i="67"/>
  <c r="C1082" i="67"/>
  <c r="E1082" i="67" s="1"/>
  <c r="C1083" i="67"/>
  <c r="C1084" i="67"/>
  <c r="E1084" i="67" s="1"/>
  <c r="C1085" i="67"/>
  <c r="E1085" i="67" s="1"/>
  <c r="C1086" i="67"/>
  <c r="C1087" i="67"/>
  <c r="C1088" i="67"/>
  <c r="C1089" i="67"/>
  <c r="C1090" i="67"/>
  <c r="C1091" i="67"/>
  <c r="C1092" i="67"/>
  <c r="E1092" i="67" s="1"/>
  <c r="C1093" i="67"/>
  <c r="C1094" i="67"/>
  <c r="C1095" i="67"/>
  <c r="C1096" i="67"/>
  <c r="C1097" i="67"/>
  <c r="E1097" i="67" s="1"/>
  <c r="C1098" i="67"/>
  <c r="C1099" i="67"/>
  <c r="C1100" i="67"/>
  <c r="E1100" i="67" s="1"/>
  <c r="C1101" i="67"/>
  <c r="C1102" i="67"/>
  <c r="C1103" i="67"/>
  <c r="E1103" i="67" s="1"/>
  <c r="C1104" i="67"/>
  <c r="C1105" i="67"/>
  <c r="E1105" i="67" s="1"/>
  <c r="C1106" i="67"/>
  <c r="E1106" i="67" s="1"/>
  <c r="C1107" i="67"/>
  <c r="E1107" i="67" s="1"/>
  <c r="C1108" i="67"/>
  <c r="E1108" i="67" s="1"/>
  <c r="C1109" i="67"/>
  <c r="E1109" i="67" s="1"/>
  <c r="C1110" i="67"/>
  <c r="C1111" i="67"/>
  <c r="C1112" i="67"/>
  <c r="E1112" i="67" s="1"/>
  <c r="C1113" i="67"/>
  <c r="E1113" i="67" s="1"/>
  <c r="C1114" i="67"/>
  <c r="E1114" i="67" s="1"/>
  <c r="C1115" i="67"/>
  <c r="C1116" i="67"/>
  <c r="C1117" i="67"/>
  <c r="C1118" i="67"/>
  <c r="E1118" i="67" s="1"/>
  <c r="C1119" i="67"/>
  <c r="C1120" i="67"/>
  <c r="C1121" i="67"/>
  <c r="E1121" i="67" s="1"/>
  <c r="C1122" i="67"/>
  <c r="E1122" i="67" s="1"/>
  <c r="C1123" i="67"/>
  <c r="C1124" i="67"/>
  <c r="E1124" i="67" s="1"/>
  <c r="C1125" i="67"/>
  <c r="C1126" i="67"/>
  <c r="C1127" i="67"/>
  <c r="E1127" i="67" s="1"/>
  <c r="C1128" i="67"/>
  <c r="E1128" i="67" s="1"/>
  <c r="C1129" i="67"/>
  <c r="E1129" i="67" s="1"/>
  <c r="C1130" i="67"/>
  <c r="E1130" i="67" s="1"/>
  <c r="C1131" i="67"/>
  <c r="E1131" i="67" s="1"/>
  <c r="C1132" i="67"/>
  <c r="E1132" i="67" s="1"/>
  <c r="C1133" i="67"/>
  <c r="E1133" i="67" s="1"/>
  <c r="C1134" i="67"/>
  <c r="C1135" i="67"/>
  <c r="C1136" i="67"/>
  <c r="E1136" i="67" s="1"/>
  <c r="C1137" i="67"/>
  <c r="E1137" i="67" s="1"/>
  <c r="C1138" i="67"/>
  <c r="C1139" i="67"/>
  <c r="E1139" i="67" s="1"/>
  <c r="C1140" i="67"/>
  <c r="E1140" i="67" s="1"/>
  <c r="C1141" i="67"/>
  <c r="E1141" i="67" s="1"/>
  <c r="C1142" i="67"/>
  <c r="C1143" i="67"/>
  <c r="E1143" i="67" s="1"/>
  <c r="C1144" i="67"/>
  <c r="E1144" i="67" s="1"/>
  <c r="C1145" i="67"/>
  <c r="E1145" i="67" s="1"/>
  <c r="C1146" i="67"/>
  <c r="C1147" i="67"/>
  <c r="E1147" i="67" s="1"/>
  <c r="C1148" i="67"/>
  <c r="E1148" i="67" s="1"/>
  <c r="C1149" i="67"/>
  <c r="E1149" i="67" s="1"/>
  <c r="C1150" i="67"/>
  <c r="C1151" i="67"/>
  <c r="E1151" i="67" s="1"/>
  <c r="C1152" i="67"/>
  <c r="E1152" i="67" s="1"/>
  <c r="C1153" i="67"/>
  <c r="E1153" i="67" s="1"/>
  <c r="C1154" i="67"/>
  <c r="E1154" i="67" s="1"/>
  <c r="C1155" i="67"/>
  <c r="E1155" i="67" s="1"/>
  <c r="C1156" i="67"/>
  <c r="C1157" i="67"/>
  <c r="C1158" i="67"/>
  <c r="C1159" i="67"/>
  <c r="E1159" i="67" s="1"/>
  <c r="C1160" i="67"/>
  <c r="C1161" i="67"/>
  <c r="C1162" i="67"/>
  <c r="E1162" i="67" s="1"/>
  <c r="C1163" i="67"/>
  <c r="E1163" i="67" s="1"/>
  <c r="C1164" i="67"/>
  <c r="E1164" i="67" s="1"/>
  <c r="C1165" i="67"/>
  <c r="C1166" i="67"/>
  <c r="C1167" i="67"/>
  <c r="E1167" i="67" s="1"/>
  <c r="C1168" i="67"/>
  <c r="C1169" i="67"/>
  <c r="E1169" i="67" s="1"/>
  <c r="C1170" i="67"/>
  <c r="E1170" i="67" s="1"/>
  <c r="C1171" i="67"/>
  <c r="E1171" i="67" s="1"/>
  <c r="C1172" i="67"/>
  <c r="E1172" i="67" s="1"/>
  <c r="C1173" i="67"/>
  <c r="E1173" i="67" s="1"/>
  <c r="C1174" i="67"/>
  <c r="C1175" i="67"/>
  <c r="E1175" i="67" s="1"/>
  <c r="C1176" i="67"/>
  <c r="C1177" i="67"/>
  <c r="C1178" i="67"/>
  <c r="C1179" i="67"/>
  <c r="C1180" i="67"/>
  <c r="E1180" i="67" s="1"/>
  <c r="C1181" i="67"/>
  <c r="E1181" i="67" s="1"/>
  <c r="C1182" i="67"/>
  <c r="C1183" i="67"/>
  <c r="E1183" i="67" s="1"/>
  <c r="C1184" i="67"/>
  <c r="C1185" i="67"/>
  <c r="C1186" i="67"/>
  <c r="E1186" i="67" s="1"/>
  <c r="C1187" i="67"/>
  <c r="E1187" i="67" s="1"/>
  <c r="C1188" i="67"/>
  <c r="E1188" i="67" s="1"/>
  <c r="C1189" i="67"/>
  <c r="E1189" i="67" s="1"/>
  <c r="C1190" i="67"/>
  <c r="C1191" i="67"/>
  <c r="E1191" i="67" s="1"/>
  <c r="C1192" i="67"/>
  <c r="C1193" i="67"/>
  <c r="E1193" i="67" s="1"/>
  <c r="C1194" i="67"/>
  <c r="E1194" i="67" s="1"/>
  <c r="C1195" i="67"/>
  <c r="C1196" i="67"/>
  <c r="C1197" i="67"/>
  <c r="C1198" i="67"/>
  <c r="C1199" i="67"/>
  <c r="E1199" i="67" s="1"/>
  <c r="C1200" i="67"/>
  <c r="E1200" i="67" s="1"/>
  <c r="C1201" i="67"/>
  <c r="C1202" i="67"/>
  <c r="C1203" i="67"/>
  <c r="C1204" i="67"/>
  <c r="E1204" i="67" s="1"/>
  <c r="C1205" i="67"/>
  <c r="E1205" i="67" s="1"/>
  <c r="C1206" i="67"/>
  <c r="C1207" i="67"/>
  <c r="E1207" i="67" s="1"/>
  <c r="C1208" i="67"/>
  <c r="E1208" i="67" s="1"/>
  <c r="C1209" i="67"/>
  <c r="E1209" i="67" s="1"/>
  <c r="C1210" i="67"/>
  <c r="E1210" i="67" s="1"/>
  <c r="C1211" i="67"/>
  <c r="E1211" i="67" s="1"/>
  <c r="C1212" i="67"/>
  <c r="E1212" i="67" s="1"/>
  <c r="C1213" i="67"/>
  <c r="E1213" i="67" s="1"/>
  <c r="C1214" i="67"/>
  <c r="C1215" i="67"/>
  <c r="E1215" i="67" s="1"/>
  <c r="C1216" i="67"/>
  <c r="C1217" i="67"/>
  <c r="C1218" i="67"/>
  <c r="E1218" i="67" s="1"/>
  <c r="C1219" i="67"/>
  <c r="C1220" i="67"/>
  <c r="C1221" i="67"/>
  <c r="C1222" i="67"/>
  <c r="C1223" i="67"/>
  <c r="E1223" i="67" s="1"/>
  <c r="C1224" i="67"/>
  <c r="C1225" i="67"/>
  <c r="E1225" i="67" s="1"/>
  <c r="C1226" i="67"/>
  <c r="C1227" i="67"/>
  <c r="C1228" i="67"/>
  <c r="C1229" i="67"/>
  <c r="E1229" i="67" s="1"/>
  <c r="C1230" i="67"/>
  <c r="C1231" i="67"/>
  <c r="E1231" i="67" s="1"/>
  <c r="C1232" i="67"/>
  <c r="C1233" i="67"/>
  <c r="E1233" i="67" s="1"/>
  <c r="C1234" i="67"/>
  <c r="C1235" i="67"/>
  <c r="C1236" i="67"/>
  <c r="E1236" i="67" s="1"/>
  <c r="C1237" i="67"/>
  <c r="E1237" i="67" s="1"/>
  <c r="C1238" i="67"/>
  <c r="C1239" i="67"/>
  <c r="E1239" i="67" s="1"/>
  <c r="C1240" i="67"/>
  <c r="E1240" i="67" s="1"/>
  <c r="C1241" i="67"/>
  <c r="C1242" i="67"/>
  <c r="C1243" i="67"/>
  <c r="E1243" i="67" s="1"/>
  <c r="C1244" i="67"/>
  <c r="C1245" i="67"/>
  <c r="E1245" i="67" s="1"/>
  <c r="C1246" i="67"/>
  <c r="E1246" i="67" s="1"/>
  <c r="C1247" i="67"/>
  <c r="E1247" i="67" s="1"/>
  <c r="C1248" i="67"/>
  <c r="E1248" i="67" s="1"/>
  <c r="C1249" i="67"/>
  <c r="E1249" i="67" s="1"/>
  <c r="C1250" i="67"/>
  <c r="E1250" i="67" s="1"/>
  <c r="C1251" i="67"/>
  <c r="E1251" i="67" s="1"/>
  <c r="C1252" i="67"/>
  <c r="E1252" i="67" s="1"/>
  <c r="C1253" i="67"/>
  <c r="C1254" i="67"/>
  <c r="E1254" i="67" s="1"/>
  <c r="C1255" i="67"/>
  <c r="C1256" i="67"/>
  <c r="E1256" i="67" s="1"/>
  <c r="C1257" i="67"/>
  <c r="C1258" i="67"/>
  <c r="E1258" i="67" s="1"/>
  <c r="C1259" i="67"/>
  <c r="C1260" i="67"/>
  <c r="E1260" i="67" s="1"/>
  <c r="C1261" i="67"/>
  <c r="E1261" i="67" s="1"/>
  <c r="C1262" i="67"/>
  <c r="E1262" i="67" s="1"/>
  <c r="C1263" i="67"/>
  <c r="E1263" i="67" s="1"/>
  <c r="C1264" i="67"/>
  <c r="C1265" i="67"/>
  <c r="E1265" i="67" s="1"/>
  <c r="C1266" i="67"/>
  <c r="E1266" i="67" s="1"/>
  <c r="C1267" i="67"/>
  <c r="E1267" i="67" s="1"/>
  <c r="C1268" i="67"/>
  <c r="E1268" i="67" s="1"/>
  <c r="C1269" i="67"/>
  <c r="C1270" i="67"/>
  <c r="E1270" i="67" s="1"/>
  <c r="C1271" i="67"/>
  <c r="C1272" i="67"/>
  <c r="E1272" i="67" s="1"/>
  <c r="C1273" i="67"/>
  <c r="C1274" i="67"/>
  <c r="E1274" i="67" s="1"/>
  <c r="C1275" i="67"/>
  <c r="C1276" i="67"/>
  <c r="E1276" i="67" s="1"/>
  <c r="C1277" i="67"/>
  <c r="E1277" i="67" s="1"/>
  <c r="C1278" i="67"/>
  <c r="C1279" i="67"/>
  <c r="E1279" i="67" s="1"/>
  <c r="C1280" i="67"/>
  <c r="C1281" i="67"/>
  <c r="E1281" i="67" s="1"/>
  <c r="C1282" i="67"/>
  <c r="E1282" i="67" s="1"/>
  <c r="C1283" i="67"/>
  <c r="E1283" i="67" s="1"/>
  <c r="C1284" i="67"/>
  <c r="C1285" i="67"/>
  <c r="C1286" i="67"/>
  <c r="C1287" i="67"/>
  <c r="E1287" i="67" s="1"/>
  <c r="C1288" i="67"/>
  <c r="E1288" i="67" s="1"/>
  <c r="C1289" i="67"/>
  <c r="C1290" i="67"/>
  <c r="C1291" i="67"/>
  <c r="E1291" i="67" s="1"/>
  <c r="C1292" i="67"/>
  <c r="E1292" i="67" s="1"/>
  <c r="C1293" i="67"/>
  <c r="E1293" i="67" s="1"/>
  <c r="C1294" i="67"/>
  <c r="C1295" i="67"/>
  <c r="E1295" i="67" s="1"/>
  <c r="C1296" i="67"/>
  <c r="E1296" i="67" s="1"/>
  <c r="C1297" i="67"/>
  <c r="E1297" i="67" s="1"/>
  <c r="C1298" i="67"/>
  <c r="C1299" i="67"/>
  <c r="C1300" i="67"/>
  <c r="C1301" i="67"/>
  <c r="C1302" i="67"/>
  <c r="C1303" i="67"/>
  <c r="E1303" i="67" s="1"/>
  <c r="C1304" i="67"/>
  <c r="E1304" i="67" s="1"/>
  <c r="C1305" i="67"/>
  <c r="C1306" i="67"/>
  <c r="C1307" i="67"/>
  <c r="C1308" i="67"/>
  <c r="E1308" i="67" s="1"/>
  <c r="C1309" i="67"/>
  <c r="E1309" i="67" s="1"/>
  <c r="C1310" i="67"/>
  <c r="C1311" i="67"/>
  <c r="E1311" i="67" s="1"/>
  <c r="C1312" i="67"/>
  <c r="E1312" i="67" s="1"/>
  <c r="C1313" i="67"/>
  <c r="C1314" i="67"/>
  <c r="E1314" i="67" s="1"/>
  <c r="C1315" i="67"/>
  <c r="E1315" i="67" s="1"/>
  <c r="C1316" i="67"/>
  <c r="E1316" i="67" s="1"/>
  <c r="C1317" i="67"/>
  <c r="E1317" i="67" s="1"/>
  <c r="C1318" i="67"/>
  <c r="C1319" i="67"/>
  <c r="E1319" i="67" s="1"/>
  <c r="C1320" i="67"/>
  <c r="E1320" i="67" s="1"/>
  <c r="C1321" i="67"/>
  <c r="E1321" i="67" s="1"/>
  <c r="C1322" i="67"/>
  <c r="E1322" i="67" s="1"/>
  <c r="C1323" i="67"/>
  <c r="E1323" i="67" s="1"/>
  <c r="C1324" i="67"/>
  <c r="C1325" i="67"/>
  <c r="C1326" i="67"/>
  <c r="C1327" i="67"/>
  <c r="E1327" i="67" s="1"/>
  <c r="C1328" i="67"/>
  <c r="E1328" i="67" s="1"/>
  <c r="C1329" i="67"/>
  <c r="C1330" i="67"/>
  <c r="E1330" i="67" s="1"/>
  <c r="C1331" i="67"/>
  <c r="C1332" i="67"/>
  <c r="E1332" i="67" s="1"/>
  <c r="C1333" i="67"/>
  <c r="C1334" i="67"/>
  <c r="E1334" i="67" s="1"/>
  <c r="C1335" i="67"/>
  <c r="E1335" i="67" s="1"/>
  <c r="C1336" i="67"/>
  <c r="E1336" i="67" s="1"/>
  <c r="C1337" i="67"/>
  <c r="E1337" i="67" s="1"/>
  <c r="C1338" i="67"/>
  <c r="C1339" i="67"/>
  <c r="C1340" i="67"/>
  <c r="C1341" i="67"/>
  <c r="E1341" i="67" s="1"/>
  <c r="C1342" i="67"/>
  <c r="E1342" i="67" s="1"/>
  <c r="C1343" i="67"/>
  <c r="E1343" i="67" s="1"/>
  <c r="C1344" i="67"/>
  <c r="C1345" i="67"/>
  <c r="E1345" i="67" s="1"/>
  <c r="C1346" i="67"/>
  <c r="E1346" i="67" s="1"/>
  <c r="C1347" i="67"/>
  <c r="C1348" i="67"/>
  <c r="C1349" i="67"/>
  <c r="E1349" i="67" s="1"/>
  <c r="C1350" i="67"/>
  <c r="C1351" i="67"/>
  <c r="E1351" i="67" s="1"/>
  <c r="C1352" i="67"/>
  <c r="C1353" i="67"/>
  <c r="C1354" i="67"/>
  <c r="E1354" i="67" s="1"/>
  <c r="C1355" i="67"/>
  <c r="E1355" i="67" s="1"/>
  <c r="C1356" i="67"/>
  <c r="C1357" i="67"/>
  <c r="C1358" i="67"/>
  <c r="C1359" i="67"/>
  <c r="E1359" i="67" s="1"/>
  <c r="C1360" i="67"/>
  <c r="E1360" i="67" s="1"/>
  <c r="C1361" i="67"/>
  <c r="E1361" i="67" s="1"/>
  <c r="C1362" i="67"/>
  <c r="C1363" i="67"/>
  <c r="C1364" i="67"/>
  <c r="C1365" i="67"/>
  <c r="E1365" i="67" s="1"/>
  <c r="C1366" i="67"/>
  <c r="C1367" i="67"/>
  <c r="E1367" i="67" s="1"/>
  <c r="C1368" i="67"/>
  <c r="E1368" i="67" s="1"/>
  <c r="C1369" i="67"/>
  <c r="C1370" i="67"/>
  <c r="C1371" i="67"/>
  <c r="E1371" i="67" s="1"/>
  <c r="C1372" i="67"/>
  <c r="C1373" i="67"/>
  <c r="E1373" i="67" s="1"/>
  <c r="C1374" i="67"/>
  <c r="C1375" i="67"/>
  <c r="E1375" i="67" s="1"/>
  <c r="C1376" i="67"/>
  <c r="E1376" i="67" s="1"/>
  <c r="C1377" i="67"/>
  <c r="E1377" i="67" s="1"/>
  <c r="C1378" i="67"/>
  <c r="E1378" i="67" s="1"/>
  <c r="C1379" i="67"/>
  <c r="E1379" i="67" s="1"/>
  <c r="C1380" i="67"/>
  <c r="C1381" i="67"/>
  <c r="C1382" i="67"/>
  <c r="C1383" i="67"/>
  <c r="E1383" i="67" s="1"/>
  <c r="C1384" i="67"/>
  <c r="C1385" i="67"/>
  <c r="C1386" i="67"/>
  <c r="E1386" i="67" s="1"/>
  <c r="C1387" i="67"/>
  <c r="C1388" i="67"/>
  <c r="E1388" i="67" s="1"/>
  <c r="C1389" i="67"/>
  <c r="E1389" i="67" s="1"/>
  <c r="C1390" i="67"/>
  <c r="E1390" i="67" s="1"/>
  <c r="C1391" i="67"/>
  <c r="E1391" i="67" s="1"/>
  <c r="C1392" i="67"/>
  <c r="E1392" i="67" s="1"/>
  <c r="C1393" i="67"/>
  <c r="C1394" i="67"/>
  <c r="E1394" i="67" s="1"/>
  <c r="C1395" i="67"/>
  <c r="E1395" i="67" s="1"/>
  <c r="C1396" i="67"/>
  <c r="E1396" i="67" s="1"/>
  <c r="C1397" i="67"/>
  <c r="E1397" i="67" s="1"/>
  <c r="C1398" i="67"/>
  <c r="C1399" i="67"/>
  <c r="E1399" i="67" s="1"/>
  <c r="C1400" i="67"/>
  <c r="E1400" i="67" s="1"/>
  <c r="C1401" i="67"/>
  <c r="E1401" i="67" s="1"/>
  <c r="C1402" i="67"/>
  <c r="C1403" i="67"/>
  <c r="C1404" i="67"/>
  <c r="C1405" i="67"/>
  <c r="C1406" i="67"/>
  <c r="C1407" i="67"/>
  <c r="E1407" i="67" s="1"/>
  <c r="C1408" i="67"/>
  <c r="C1409" i="67"/>
  <c r="E1409" i="67" s="1"/>
  <c r="C1410" i="67"/>
  <c r="E1410" i="67" s="1"/>
  <c r="C1411" i="67"/>
  <c r="E1411" i="67" s="1"/>
  <c r="C1412" i="67"/>
  <c r="C1413" i="67"/>
  <c r="E1413" i="67" s="1"/>
  <c r="C1414" i="67"/>
  <c r="C1415" i="67"/>
  <c r="E1415" i="67" s="1"/>
  <c r="C1416" i="67"/>
  <c r="E1416" i="67" s="1"/>
  <c r="C1417" i="67"/>
  <c r="E1417" i="67" s="1"/>
  <c r="C1418" i="67"/>
  <c r="E1418" i="67" s="1"/>
  <c r="C1419" i="67"/>
  <c r="E1419" i="67" s="1"/>
  <c r="C1420" i="67"/>
  <c r="E1420" i="67" s="1"/>
  <c r="C1421" i="67"/>
  <c r="C1422" i="67"/>
  <c r="C1423" i="67"/>
  <c r="E1423" i="67" s="1"/>
  <c r="C1424" i="67"/>
  <c r="E1424" i="67" s="1"/>
  <c r="C1425" i="67"/>
  <c r="E1425" i="67" s="1"/>
  <c r="C1426" i="67"/>
  <c r="C1427" i="67"/>
  <c r="E1427" i="67" s="1"/>
  <c r="C1428" i="67"/>
  <c r="E1428" i="67" s="1"/>
  <c r="C1429" i="67"/>
  <c r="E1429" i="67" s="1"/>
  <c r="C1430" i="67"/>
  <c r="C1431" i="67"/>
  <c r="E1431" i="67" s="1"/>
  <c r="C1432" i="67"/>
  <c r="E1432" i="67" s="1"/>
  <c r="C1433" i="67"/>
  <c r="C1434" i="67"/>
  <c r="C1435" i="67"/>
  <c r="C1436" i="67"/>
  <c r="C1437" i="67"/>
  <c r="C1438" i="67"/>
  <c r="E1438" i="67" s="1"/>
  <c r="C1439" i="67"/>
  <c r="E1439" i="67" s="1"/>
  <c r="C1440" i="67"/>
  <c r="E1440" i="67" s="1"/>
  <c r="C1441" i="67"/>
  <c r="E1441" i="67" s="1"/>
  <c r="C1442" i="67"/>
  <c r="E1442" i="67" s="1"/>
  <c r="C1443" i="67"/>
  <c r="E1443" i="67" s="1"/>
  <c r="C1444" i="67"/>
  <c r="E1444" i="67" s="1"/>
  <c r="C1445" i="67"/>
  <c r="C1446" i="67"/>
  <c r="C1447" i="67"/>
  <c r="E1447" i="67" s="1"/>
  <c r="C1448" i="67"/>
  <c r="E1448" i="67" s="1"/>
  <c r="C1449" i="67"/>
  <c r="C1450" i="67"/>
  <c r="E1450" i="67" s="1"/>
  <c r="C1451" i="67"/>
  <c r="E1451" i="67" s="1"/>
  <c r="C1452" i="67"/>
  <c r="C1453" i="67"/>
  <c r="C1454" i="67"/>
  <c r="C1455" i="67"/>
  <c r="E1455" i="67" s="1"/>
  <c r="C1456" i="67"/>
  <c r="E1456" i="67" s="1"/>
  <c r="C1457" i="67"/>
  <c r="E1457" i="67" s="1"/>
  <c r="C1458" i="67"/>
  <c r="C1459" i="67"/>
  <c r="E1459" i="67" s="1"/>
  <c r="C1460" i="67"/>
  <c r="E1460" i="67" s="1"/>
  <c r="C1461" i="67"/>
  <c r="C1462" i="67"/>
  <c r="E1462" i="67" s="1"/>
  <c r="C1463" i="67"/>
  <c r="C1464" i="67"/>
  <c r="E1464" i="67" s="1"/>
  <c r="C1465" i="67"/>
  <c r="C1466" i="67"/>
  <c r="E1466" i="67" s="1"/>
  <c r="C1467" i="67"/>
  <c r="E1467" i="67" s="1"/>
  <c r="C1468" i="67"/>
  <c r="E1468" i="67" s="1"/>
  <c r="C1469" i="67"/>
  <c r="C1470" i="67"/>
  <c r="C1471" i="67"/>
  <c r="C1472" i="67"/>
  <c r="E1472" i="67" s="1"/>
  <c r="C1473" i="67"/>
  <c r="E1473" i="67" s="1"/>
  <c r="C1474" i="67"/>
  <c r="E1474" i="67" s="1"/>
  <c r="C1475" i="67"/>
  <c r="C1476" i="67"/>
  <c r="C1477" i="67"/>
  <c r="C1478" i="67"/>
  <c r="C1479" i="67"/>
  <c r="E1479" i="67" s="1"/>
  <c r="C1480" i="67"/>
  <c r="E1480" i="67" s="1"/>
  <c r="C1481" i="67"/>
  <c r="E1481" i="67" s="1"/>
  <c r="C1482" i="67"/>
  <c r="E1482" i="67" s="1"/>
  <c r="C1483" i="67"/>
  <c r="E1483" i="67" s="1"/>
  <c r="C1484" i="67"/>
  <c r="C1485" i="67"/>
  <c r="E1485" i="67" s="1"/>
  <c r="C1486" i="67"/>
  <c r="C1487" i="67"/>
  <c r="E1487" i="67" s="1"/>
  <c r="C1488" i="67"/>
  <c r="E1488" i="67" s="1"/>
  <c r="C1489" i="67"/>
  <c r="E1489" i="67" s="1"/>
  <c r="C1490" i="67"/>
  <c r="C1491" i="67"/>
  <c r="C1492" i="67"/>
  <c r="E1492" i="67" s="1"/>
  <c r="C1493" i="67"/>
  <c r="E1493" i="67" s="1"/>
  <c r="C1494" i="67"/>
  <c r="C1495" i="67"/>
  <c r="E1495" i="67" s="1"/>
  <c r="C1496" i="67"/>
  <c r="E1496" i="67" s="1"/>
  <c r="C1497" i="67"/>
  <c r="E1497" i="67" s="1"/>
  <c r="C1498" i="67"/>
  <c r="E1498" i="67" s="1"/>
  <c r="C1499" i="67"/>
  <c r="C1500" i="67"/>
  <c r="E1500" i="67" s="1"/>
  <c r="C1501" i="67"/>
  <c r="E1501" i="67" s="1"/>
  <c r="C1502" i="67"/>
  <c r="C1503" i="67"/>
  <c r="E1503" i="67" s="1"/>
  <c r="C1504" i="67"/>
  <c r="E1504" i="67" s="1"/>
  <c r="C1505" i="67"/>
  <c r="C1506" i="67"/>
  <c r="E1506" i="67" s="1"/>
  <c r="C1507" i="67"/>
  <c r="C1508" i="67"/>
  <c r="C1509" i="67"/>
  <c r="C1510" i="67"/>
  <c r="E1510" i="67" s="1"/>
  <c r="C1511" i="67"/>
  <c r="E1511" i="67" s="1"/>
  <c r="C1512" i="67"/>
  <c r="E1512" i="67" s="1"/>
  <c r="C1513" i="67"/>
  <c r="E1513" i="67" s="1"/>
  <c r="C1514" i="67"/>
  <c r="E1514" i="67" s="1"/>
  <c r="C1515" i="67"/>
  <c r="E1515" i="67" s="1"/>
  <c r="C1516" i="67"/>
  <c r="C1517" i="67"/>
  <c r="C1518" i="67"/>
  <c r="C1519" i="67"/>
  <c r="C1520" i="67"/>
  <c r="E1520" i="67" s="1"/>
  <c r="C1521" i="67"/>
  <c r="C1522" i="67"/>
  <c r="E1522" i="67" s="1"/>
  <c r="C1523" i="67"/>
  <c r="E1523" i="67" s="1"/>
  <c r="C1524" i="67"/>
  <c r="C1525" i="67"/>
  <c r="C1526" i="67"/>
  <c r="C1527" i="67"/>
  <c r="C1528" i="67"/>
  <c r="E1528" i="67" s="1"/>
  <c r="C1529" i="67"/>
  <c r="C1530" i="67"/>
  <c r="E1530" i="67" s="1"/>
  <c r="C1531" i="67"/>
  <c r="C1532" i="67"/>
  <c r="E1532" i="67" s="1"/>
  <c r="C1533" i="67"/>
  <c r="E1533" i="67" s="1"/>
  <c r="C1534" i="67"/>
  <c r="C1535" i="67"/>
  <c r="C1536" i="67"/>
  <c r="E1536" i="67" s="1"/>
  <c r="C1537" i="67"/>
  <c r="E1537" i="67" s="1"/>
  <c r="C1538" i="67"/>
  <c r="E1538" i="67" s="1"/>
  <c r="C1539" i="67"/>
  <c r="E1539" i="67" s="1"/>
  <c r="C1540" i="67"/>
  <c r="E1540" i="67" s="1"/>
  <c r="C1541" i="67"/>
  <c r="E1541" i="67" s="1"/>
  <c r="C1542" i="67"/>
  <c r="C1543" i="67"/>
  <c r="E1543" i="67" s="1"/>
  <c r="C1544" i="67"/>
  <c r="E1544" i="67" s="1"/>
  <c r="C1545" i="67"/>
  <c r="C1546" i="67"/>
  <c r="C1547" i="67"/>
  <c r="C1548" i="67"/>
  <c r="E1548" i="67" s="1"/>
  <c r="C1549" i="67"/>
  <c r="C1550" i="67"/>
  <c r="C1551" i="67"/>
  <c r="E1551" i="67" s="1"/>
  <c r="C1552" i="67"/>
  <c r="E1552" i="67" s="1"/>
  <c r="C1553" i="67"/>
  <c r="E1553" i="67" s="1"/>
  <c r="C1554" i="67"/>
  <c r="C1555" i="67"/>
  <c r="C1556" i="67"/>
  <c r="E1556" i="67" s="1"/>
  <c r="C1557" i="67"/>
  <c r="E1557" i="67" s="1"/>
  <c r="C1558" i="67"/>
  <c r="C1559" i="67"/>
  <c r="E1559" i="67" s="1"/>
  <c r="C1560" i="67"/>
  <c r="E1560" i="67" s="1"/>
  <c r="C1561" i="67"/>
  <c r="C1562" i="67"/>
  <c r="E1562" i="67" s="1"/>
  <c r="C1563" i="67"/>
  <c r="E1563" i="67" s="1"/>
  <c r="C1564" i="67"/>
  <c r="E1564" i="67" s="1"/>
  <c r="C1565" i="67"/>
  <c r="C1566" i="67"/>
  <c r="C1567" i="67"/>
  <c r="E1567" i="67" s="1"/>
  <c r="C1568" i="67"/>
  <c r="E1568" i="67" s="1"/>
  <c r="C1569" i="67"/>
  <c r="E1569" i="67" s="1"/>
  <c r="C1570" i="67"/>
  <c r="E1570" i="67" s="1"/>
  <c r="C1571" i="67"/>
  <c r="C1572" i="67"/>
  <c r="C1573" i="67"/>
  <c r="C1574" i="67"/>
  <c r="C1575" i="67"/>
  <c r="E1575" i="67" s="1"/>
  <c r="C1576" i="67"/>
  <c r="E1576" i="67" s="1"/>
  <c r="C1577" i="67"/>
  <c r="C1578" i="67"/>
  <c r="E1578" i="67" s="1"/>
  <c r="C1579" i="67"/>
  <c r="C1580" i="67"/>
  <c r="E1580" i="67" s="1"/>
  <c r="C1581" i="67"/>
  <c r="E1581" i="67" s="1"/>
  <c r="C1582" i="67"/>
  <c r="E1582" i="67" s="1"/>
  <c r="C1583" i="67"/>
  <c r="C1584" i="67"/>
  <c r="E1584" i="67" s="1"/>
  <c r="C1585" i="67"/>
  <c r="E1585" i="67" s="1"/>
  <c r="C1586" i="67"/>
  <c r="E1586" i="67" s="1"/>
  <c r="C1587" i="67"/>
  <c r="C1588" i="67"/>
  <c r="C1589" i="67"/>
  <c r="C1590" i="67"/>
  <c r="C1591" i="67"/>
  <c r="E1591" i="67" s="1"/>
  <c r="C1592" i="67"/>
  <c r="E1592" i="67" s="1"/>
  <c r="C1593" i="67"/>
  <c r="C1594" i="67"/>
  <c r="E1594" i="67" s="1"/>
  <c r="C1595" i="67"/>
  <c r="C1596" i="67"/>
  <c r="C1597" i="67"/>
  <c r="C1598" i="67"/>
  <c r="E1598" i="67" s="1"/>
  <c r="C1599" i="67"/>
  <c r="C1600" i="67"/>
  <c r="E1600" i="67" s="1"/>
  <c r="C1601" i="67"/>
  <c r="E1601" i="67" s="1"/>
  <c r="C1602" i="67"/>
  <c r="E1602" i="67" s="1"/>
  <c r="C1603" i="67"/>
  <c r="E1603" i="67" s="1"/>
  <c r="C1604" i="67"/>
  <c r="E1604" i="67" s="1"/>
  <c r="C1605" i="67"/>
  <c r="E1605" i="67" s="1"/>
  <c r="C1606" i="67"/>
  <c r="C1607" i="67"/>
  <c r="C1608" i="67"/>
  <c r="C1609" i="67"/>
  <c r="C1610" i="67"/>
  <c r="E1610" i="67" s="1"/>
  <c r="C1611" i="67"/>
  <c r="C1612" i="67"/>
  <c r="C1613" i="67"/>
  <c r="C1614" i="67"/>
  <c r="C1615" i="67"/>
  <c r="E1615" i="67" s="1"/>
  <c r="C1616" i="67"/>
  <c r="C1617" i="67"/>
  <c r="E1617" i="67" s="1"/>
  <c r="C1618" i="67"/>
  <c r="E1618" i="67" s="1"/>
  <c r="C1619" i="67"/>
  <c r="C1620" i="67"/>
  <c r="E1620" i="67" s="1"/>
  <c r="C1621" i="67"/>
  <c r="C1622" i="67"/>
  <c r="C1623" i="67"/>
  <c r="C1624" i="67"/>
  <c r="E1624" i="67" s="1"/>
  <c r="C1625" i="67"/>
  <c r="C1626" i="67"/>
  <c r="E1626" i="67" s="1"/>
  <c r="C1627" i="67"/>
  <c r="E1627" i="67" s="1"/>
  <c r="C1628" i="67"/>
  <c r="E1628" i="67" s="1"/>
  <c r="C1629" i="67"/>
  <c r="C1630" i="67"/>
  <c r="C1631" i="67"/>
  <c r="E1631" i="67" s="1"/>
  <c r="C1632" i="67"/>
  <c r="C1633" i="67"/>
  <c r="E1633" i="67" s="1"/>
  <c r="C1634" i="67"/>
  <c r="C1635" i="67"/>
  <c r="C1636" i="67"/>
  <c r="C1637" i="67"/>
  <c r="C1638" i="67"/>
  <c r="C1639" i="67"/>
  <c r="E1639" i="67" s="1"/>
  <c r="C1640" i="67"/>
  <c r="C1641" i="67"/>
  <c r="C1642" i="67"/>
  <c r="E1642" i="67" s="1"/>
  <c r="C1643" i="67"/>
  <c r="C1644" i="67"/>
  <c r="E1644" i="67" s="1"/>
  <c r="C1645" i="67"/>
  <c r="C1646" i="67"/>
  <c r="C1647" i="67"/>
  <c r="E1647" i="67" s="1"/>
  <c r="C1648" i="67"/>
  <c r="E1648" i="67" s="1"/>
  <c r="C1649" i="67"/>
  <c r="E1649" i="67" s="1"/>
  <c r="C1650" i="67"/>
  <c r="C1651" i="67"/>
  <c r="C1652" i="67"/>
  <c r="E1652" i="67" s="1"/>
  <c r="C1653" i="67"/>
  <c r="E1653" i="67" s="1"/>
  <c r="C1654" i="67"/>
  <c r="C1655" i="67"/>
  <c r="E1655" i="67" s="1"/>
  <c r="C1656" i="67"/>
  <c r="E1656" i="67" s="1"/>
  <c r="C1657" i="67"/>
  <c r="C1658" i="67"/>
  <c r="C1659" i="67"/>
  <c r="C1660" i="67"/>
  <c r="C1661" i="67"/>
  <c r="C1662" i="67"/>
  <c r="C1663" i="67"/>
  <c r="E1663" i="67" s="1"/>
  <c r="C1664" i="67"/>
  <c r="C1665" i="67"/>
  <c r="E1665" i="67" s="1"/>
  <c r="C1666" i="67"/>
  <c r="E1666" i="67" s="1"/>
  <c r="C1667" i="67"/>
  <c r="E1667" i="67" s="1"/>
  <c r="C1668" i="67"/>
  <c r="C1669" i="67"/>
  <c r="C1670" i="67"/>
  <c r="C1671" i="67"/>
  <c r="E1671" i="67" s="1"/>
  <c r="C1672" i="67"/>
  <c r="C1673" i="67"/>
  <c r="E1673" i="67" s="1"/>
  <c r="C1674" i="67"/>
  <c r="E1674" i="67" s="1"/>
  <c r="C1675" i="67"/>
  <c r="E1675" i="67" s="1"/>
  <c r="C1676" i="67"/>
  <c r="E1676" i="67" s="1"/>
  <c r="C1677" i="67"/>
  <c r="E1677" i="67" s="1"/>
  <c r="C1678" i="67"/>
  <c r="C1679" i="67"/>
  <c r="E1679" i="67" s="1"/>
  <c r="C1680" i="67"/>
  <c r="C1681" i="67"/>
  <c r="E1681" i="67" s="1"/>
  <c r="C1682" i="67"/>
  <c r="C1683" i="67"/>
  <c r="C1684" i="67"/>
  <c r="C1685" i="67"/>
  <c r="E1685" i="67" s="1"/>
  <c r="C1686" i="67"/>
  <c r="C1687" i="67"/>
  <c r="E1687" i="67" s="1"/>
  <c r="C1688" i="67"/>
  <c r="C1689" i="67"/>
  <c r="C1690" i="67"/>
  <c r="E1690" i="67" s="1"/>
  <c r="C1691" i="67"/>
  <c r="C1692" i="67"/>
  <c r="C1693" i="67"/>
  <c r="C1694" i="67"/>
  <c r="C1695" i="67"/>
  <c r="E1695" i="67" s="1"/>
  <c r="C1696" i="67"/>
  <c r="C1697" i="67"/>
  <c r="E1697" i="67" s="1"/>
  <c r="C1698" i="67"/>
  <c r="C1699" i="67"/>
  <c r="C1700" i="67"/>
  <c r="E1700" i="67" s="1"/>
  <c r="C1701" i="67"/>
  <c r="E1701" i="67" s="1"/>
  <c r="C1702" i="67"/>
  <c r="C1703" i="67"/>
  <c r="E1703" i="67" s="1"/>
  <c r="C1704" i="67"/>
  <c r="C1705" i="67"/>
  <c r="E1705" i="67" s="1"/>
  <c r="C1706" i="67"/>
  <c r="C1707" i="67"/>
  <c r="C1708" i="67"/>
  <c r="E1708" i="67" s="1"/>
  <c r="C1709" i="67"/>
  <c r="E1709" i="67" s="1"/>
  <c r="C1710" i="67"/>
  <c r="C1711" i="67"/>
  <c r="E1711" i="67" s="1"/>
  <c r="C1712" i="67"/>
  <c r="E1712" i="67" s="1"/>
  <c r="C1713" i="67"/>
  <c r="E1713" i="67" s="1"/>
  <c r="C1714" i="67"/>
  <c r="C1715" i="67"/>
  <c r="C1716" i="67"/>
  <c r="E1716" i="67" s="1"/>
  <c r="C1717" i="67"/>
  <c r="C1718" i="67"/>
  <c r="C1719" i="67"/>
  <c r="E1719" i="67" s="1"/>
  <c r="C1720" i="67"/>
  <c r="C1721" i="67"/>
  <c r="E1721" i="67" s="1"/>
  <c r="C1722" i="67"/>
  <c r="C1723" i="67"/>
  <c r="E1723" i="67" s="1"/>
  <c r="C1724" i="67"/>
  <c r="E1724" i="67" s="1"/>
  <c r="C1725" i="67"/>
  <c r="E1725" i="67" s="1"/>
  <c r="C1726" i="67"/>
  <c r="C1727" i="67"/>
  <c r="E1727" i="67" s="1"/>
  <c r="C1728" i="67"/>
  <c r="E1728" i="67" s="1"/>
  <c r="C1729" i="67"/>
  <c r="C1730" i="67"/>
  <c r="E1730" i="67" s="1"/>
  <c r="C1731" i="67"/>
  <c r="E1731" i="67" s="1"/>
  <c r="C1732" i="67"/>
  <c r="E1732" i="67" s="1"/>
  <c r="C1733" i="67"/>
  <c r="C1734" i="67"/>
  <c r="C1735" i="67"/>
  <c r="E1735" i="67" s="1"/>
  <c r="C1736" i="67"/>
  <c r="E1736" i="67" s="1"/>
  <c r="C1737" i="67"/>
  <c r="E1737" i="67" s="1"/>
  <c r="C1738" i="67"/>
  <c r="C1739" i="67"/>
  <c r="E1739" i="67" s="1"/>
  <c r="C1740" i="67"/>
  <c r="C1741" i="67"/>
  <c r="E1741" i="67" s="1"/>
  <c r="C1742" i="67"/>
  <c r="C1743" i="67"/>
  <c r="E1743" i="67" s="1"/>
  <c r="C1744" i="67"/>
  <c r="E1744" i="67" s="1"/>
  <c r="C1745" i="67"/>
  <c r="C1746" i="67"/>
  <c r="C1747" i="67"/>
  <c r="C1748" i="67"/>
  <c r="C1749" i="67"/>
  <c r="E1749" i="67" s="1"/>
  <c r="C1750" i="67"/>
  <c r="C1751" i="67"/>
  <c r="E1751" i="67" s="1"/>
  <c r="C1752" i="67"/>
  <c r="E1752" i="67" s="1"/>
  <c r="C1753" i="67"/>
  <c r="C1754" i="67"/>
  <c r="C1755" i="67"/>
  <c r="E1755" i="67" s="1"/>
  <c r="C1756" i="67"/>
  <c r="E1756" i="67" s="1"/>
  <c r="C1757" i="67"/>
  <c r="C1758" i="67"/>
  <c r="C1759" i="67"/>
  <c r="E1759" i="67" s="1"/>
  <c r="C1760" i="67"/>
  <c r="E1760" i="67" s="1"/>
  <c r="C1761" i="67"/>
  <c r="E1761" i="67" s="1"/>
  <c r="C1762" i="67"/>
  <c r="E1762" i="67" s="1"/>
  <c r="C1763" i="67"/>
  <c r="C1764" i="67"/>
  <c r="C1765" i="67"/>
  <c r="E1765" i="67" s="1"/>
  <c r="C1766" i="67"/>
  <c r="C1767" i="67"/>
  <c r="E1767" i="67" s="1"/>
  <c r="C1768" i="67"/>
  <c r="E1768" i="67" s="1"/>
  <c r="C1769" i="67"/>
  <c r="E1769" i="67" s="1"/>
  <c r="C1770" i="67"/>
  <c r="E1770" i="67" s="1"/>
  <c r="C1771" i="67"/>
  <c r="E1771" i="67" s="1"/>
  <c r="C1772" i="67"/>
  <c r="E1772" i="67" s="1"/>
  <c r="C1773" i="67"/>
  <c r="E1773" i="67" s="1"/>
  <c r="C1774" i="67"/>
  <c r="C1775" i="67"/>
  <c r="E1775" i="67" s="1"/>
  <c r="C1776" i="67"/>
  <c r="E1776" i="67" s="1"/>
  <c r="C1777" i="67"/>
  <c r="E1777" i="67" s="1"/>
  <c r="C1778" i="67"/>
  <c r="C1779" i="67"/>
  <c r="E1779" i="67" s="1"/>
  <c r="C1780" i="67"/>
  <c r="E1780" i="67" s="1"/>
  <c r="C1781" i="67"/>
  <c r="E1781" i="67" s="1"/>
  <c r="C1782" i="67"/>
  <c r="C1783" i="67"/>
  <c r="E1783" i="67" s="1"/>
  <c r="C1784" i="67"/>
  <c r="E1784" i="67" s="1"/>
  <c r="C1785" i="67"/>
  <c r="C1786" i="67"/>
  <c r="C1787" i="67"/>
  <c r="C1788" i="67"/>
  <c r="C1789" i="67"/>
  <c r="C1790" i="67"/>
  <c r="C1791" i="67"/>
  <c r="E1791" i="67" s="1"/>
  <c r="C1792" i="67"/>
  <c r="E1792" i="67" s="1"/>
  <c r="C1793" i="67"/>
  <c r="E1793" i="67" s="1"/>
  <c r="C1794" i="67"/>
  <c r="E1794" i="67" s="1"/>
  <c r="C1795" i="67"/>
  <c r="C1796" i="67"/>
  <c r="E1796" i="67" s="1"/>
  <c r="C1797" i="67"/>
  <c r="C1798" i="67"/>
  <c r="C1799" i="67"/>
  <c r="E1799" i="67" s="1"/>
  <c r="C1800" i="67"/>
  <c r="E1800" i="67" s="1"/>
  <c r="C1801" i="67"/>
  <c r="C1802" i="67"/>
  <c r="C1803" i="67"/>
  <c r="E1803" i="67" s="1"/>
  <c r="C1804" i="67"/>
  <c r="E1804" i="67" s="1"/>
  <c r="C1805" i="67"/>
  <c r="C1806" i="67"/>
  <c r="C1807" i="67"/>
  <c r="E1807" i="67" s="1"/>
  <c r="C1808" i="67"/>
  <c r="E1808" i="67" s="1"/>
  <c r="C1809" i="67"/>
  <c r="E1809" i="67" s="1"/>
  <c r="C1810" i="67"/>
  <c r="C1811" i="67"/>
  <c r="E1811" i="67" s="1"/>
  <c r="C1812" i="67"/>
  <c r="E1812" i="67" s="1"/>
  <c r="C1813" i="67"/>
  <c r="E1813" i="67" s="1"/>
  <c r="C1814" i="67"/>
  <c r="E1814" i="67" s="1"/>
  <c r="C1815" i="67"/>
  <c r="E1815" i="67" s="1"/>
  <c r="C1816" i="67"/>
  <c r="E1816" i="67" s="1"/>
  <c r="C1817" i="67"/>
  <c r="C1818" i="67"/>
  <c r="C1819" i="67"/>
  <c r="C1820" i="67"/>
  <c r="C1821" i="67"/>
  <c r="E1821" i="67" s="1"/>
  <c r="C1822" i="67"/>
  <c r="C1823" i="67"/>
  <c r="E1823" i="67" s="1"/>
  <c r="C1824" i="67"/>
  <c r="E1824" i="67" s="1"/>
  <c r="C1825" i="67"/>
  <c r="C1826" i="67"/>
  <c r="C1827" i="67"/>
  <c r="E1827" i="67" s="1"/>
  <c r="C1828" i="67"/>
  <c r="C1829" i="67"/>
  <c r="E1829" i="67" s="1"/>
  <c r="C1830" i="67"/>
  <c r="C1831" i="67"/>
  <c r="E1831" i="67" s="1"/>
  <c r="C1832" i="67"/>
  <c r="E1832" i="67" s="1"/>
  <c r="C1833" i="67"/>
  <c r="E1833" i="67" s="1"/>
  <c r="C1834" i="67"/>
  <c r="C1835" i="67"/>
  <c r="E1835" i="67" s="1"/>
  <c r="C1836" i="67"/>
  <c r="E1836" i="67" s="1"/>
  <c r="C1837" i="67"/>
  <c r="C1838" i="67"/>
  <c r="C1839" i="67"/>
  <c r="E1839" i="67" s="1"/>
  <c r="C1840" i="67"/>
  <c r="E1840" i="67" s="1"/>
  <c r="C1841" i="67"/>
  <c r="C1842" i="67"/>
  <c r="C1843" i="67"/>
  <c r="C1844" i="67"/>
  <c r="E1844" i="67" s="1"/>
  <c r="C1845" i="67"/>
  <c r="E1845" i="67" s="1"/>
  <c r="C1846" i="67"/>
  <c r="E1846" i="67" s="1"/>
  <c r="C1847" i="67"/>
  <c r="E1847" i="67" s="1"/>
  <c r="C1848" i="67"/>
  <c r="E1848" i="67" s="1"/>
  <c r="C1849" i="67"/>
  <c r="E1849" i="67" s="1"/>
  <c r="C1850" i="67"/>
  <c r="E1850" i="67" s="1"/>
  <c r="C1851" i="67"/>
  <c r="C1852" i="67"/>
  <c r="C1853" i="67"/>
  <c r="E1853" i="67" s="1"/>
  <c r="C1854" i="67"/>
  <c r="C1855" i="67"/>
  <c r="E1855" i="67" s="1"/>
  <c r="C1856" i="67"/>
  <c r="E1856" i="67" s="1"/>
  <c r="C1857" i="67"/>
  <c r="C1858" i="67"/>
  <c r="C1859" i="67"/>
  <c r="C1860" i="67"/>
  <c r="C1861" i="67"/>
  <c r="C1862" i="67"/>
  <c r="C1863" i="67"/>
  <c r="C1864" i="67"/>
  <c r="E1864" i="67" s="1"/>
  <c r="C1865" i="67"/>
  <c r="E1865" i="67" s="1"/>
  <c r="C1866" i="67"/>
  <c r="E1866" i="67" s="1"/>
  <c r="C1867" i="67"/>
  <c r="E1867" i="67" s="1"/>
  <c r="C1868" i="67"/>
  <c r="E1868" i="67" s="1"/>
  <c r="C1869" i="67"/>
  <c r="E1869" i="67" s="1"/>
  <c r="C1870" i="67"/>
  <c r="C1871" i="67"/>
  <c r="C1872" i="67"/>
  <c r="E1872" i="67" s="1"/>
  <c r="C1873" i="67"/>
  <c r="C1874" i="67"/>
  <c r="E1874" i="67" s="1"/>
  <c r="C1875" i="67"/>
  <c r="E1875" i="67" s="1"/>
  <c r="C1876" i="67"/>
  <c r="C1877" i="67"/>
  <c r="E1877" i="67" s="1"/>
  <c r="C1878" i="67"/>
  <c r="C1879" i="67"/>
  <c r="E1879" i="67" s="1"/>
  <c r="C1880" i="67"/>
  <c r="E1880" i="67" s="1"/>
  <c r="C1881" i="67"/>
  <c r="E1881" i="67" s="1"/>
  <c r="C1882" i="67"/>
  <c r="E1882" i="67" s="1"/>
  <c r="C1883" i="67"/>
  <c r="C1884" i="67"/>
  <c r="C1885" i="67"/>
  <c r="C1886" i="67"/>
  <c r="C1887" i="67"/>
  <c r="C1888" i="67"/>
  <c r="E1888" i="67" s="1"/>
  <c r="C1889" i="67"/>
  <c r="C1890" i="67"/>
  <c r="E1890" i="67" s="1"/>
  <c r="C1891" i="67"/>
  <c r="E1891" i="67" s="1"/>
  <c r="C1892" i="67"/>
  <c r="C1893" i="67"/>
  <c r="E1893" i="67" s="1"/>
  <c r="C1894" i="67"/>
  <c r="C1895" i="67"/>
  <c r="E1895" i="67" s="1"/>
  <c r="C1896" i="67"/>
  <c r="E1896" i="67" s="1"/>
  <c r="C1897" i="67"/>
  <c r="E1897" i="67" s="1"/>
  <c r="C1898" i="67"/>
  <c r="E1898" i="67" s="1"/>
  <c r="C1899" i="67"/>
  <c r="E1899" i="67" s="1"/>
  <c r="C1900" i="67"/>
  <c r="E1900" i="67" s="1"/>
  <c r="C1901" i="67"/>
  <c r="C1902" i="67"/>
  <c r="C1903" i="67"/>
  <c r="C1904" i="67"/>
  <c r="E1904" i="67" s="1"/>
  <c r="C1905" i="67"/>
  <c r="E1905" i="67" s="1"/>
  <c r="C1906" i="67"/>
  <c r="E1906" i="67" s="1"/>
  <c r="C1907" i="67"/>
  <c r="C1908" i="67"/>
  <c r="C1909" i="67"/>
  <c r="C1910" i="67"/>
  <c r="C1911" i="67"/>
  <c r="E1911" i="67" s="1"/>
  <c r="C1912" i="67"/>
  <c r="E1912" i="67" s="1"/>
  <c r="C1913" i="67"/>
  <c r="E1913" i="67" s="1"/>
  <c r="C1914" i="67"/>
  <c r="E1914" i="67" s="1"/>
  <c r="C1915" i="67"/>
  <c r="C1916" i="67"/>
  <c r="C1917" i="67"/>
  <c r="E1917" i="67" s="1"/>
  <c r="C1918" i="67"/>
  <c r="C1919" i="67"/>
  <c r="C1920" i="67"/>
  <c r="E1920" i="67" s="1"/>
  <c r="C1921" i="67"/>
  <c r="E1921" i="67" s="1"/>
  <c r="C1922" i="67"/>
  <c r="E1922" i="67" s="1"/>
  <c r="C1923" i="67"/>
  <c r="E1923" i="67" s="1"/>
  <c r="C1924" i="67"/>
  <c r="C1925" i="67"/>
  <c r="E1925" i="67" s="1"/>
  <c r="C1926" i="67"/>
  <c r="C1927" i="67"/>
  <c r="E1927" i="67" s="1"/>
  <c r="C1928" i="67"/>
  <c r="C1929" i="67"/>
  <c r="C1930" i="67"/>
  <c r="E1930" i="67" s="1"/>
  <c r="C1931" i="67"/>
  <c r="E1931" i="67" s="1"/>
  <c r="C1932" i="67"/>
  <c r="E1932" i="67" s="1"/>
  <c r="C1933" i="67"/>
  <c r="C1934" i="67"/>
  <c r="C1935" i="67"/>
  <c r="E1935" i="67" s="1"/>
  <c r="C1936" i="67"/>
  <c r="E1936" i="67" s="1"/>
  <c r="C1937" i="67"/>
  <c r="E1937" i="67" s="1"/>
  <c r="C1938" i="67"/>
  <c r="E1938" i="67" s="1"/>
  <c r="C1939" i="67"/>
  <c r="C1940" i="67"/>
  <c r="C1941" i="67"/>
  <c r="E1941" i="67" s="1"/>
  <c r="C1942" i="67"/>
  <c r="C1943" i="67"/>
  <c r="E1943" i="67" s="1"/>
  <c r="C1944" i="67"/>
  <c r="C1945" i="67"/>
  <c r="C1946" i="67"/>
  <c r="E1946" i="67" s="1"/>
  <c r="C1947" i="67"/>
  <c r="E1947" i="67" s="1"/>
  <c r="C1948" i="67"/>
  <c r="E1948" i="67" s="1"/>
  <c r="C1949" i="67"/>
  <c r="C1950" i="67"/>
  <c r="C1951" i="67"/>
  <c r="E1951" i="67" s="1"/>
  <c r="C1952" i="67"/>
  <c r="C1953" i="67"/>
  <c r="C1954" i="67"/>
  <c r="E1954" i="67" s="1"/>
  <c r="C1955" i="67"/>
  <c r="C1956" i="67"/>
  <c r="C1957" i="67"/>
  <c r="C1958" i="67"/>
  <c r="C1959" i="67"/>
  <c r="E1959" i="67" s="1"/>
  <c r="C1960" i="67"/>
  <c r="C1961" i="67"/>
  <c r="E1961" i="67" s="1"/>
  <c r="C1962" i="67"/>
  <c r="E1962" i="67" s="1"/>
  <c r="C1963" i="67"/>
  <c r="C1964" i="67"/>
  <c r="E1964" i="67" s="1"/>
  <c r="C1965" i="67"/>
  <c r="C1966" i="67"/>
  <c r="C1967" i="67"/>
  <c r="E1967" i="67" s="1"/>
  <c r="C1968" i="67"/>
  <c r="C1969" i="67"/>
  <c r="C1970" i="67"/>
  <c r="E1970" i="67" s="1"/>
  <c r="C1971" i="67"/>
  <c r="E1971" i="67" s="1"/>
  <c r="C1972" i="67"/>
  <c r="E1972" i="67" s="1"/>
  <c r="C1973" i="67"/>
  <c r="C1974" i="67"/>
  <c r="C1975" i="67"/>
  <c r="E1975" i="67" s="1"/>
  <c r="C1976" i="67"/>
  <c r="E1976" i="67" s="1"/>
  <c r="C1977" i="67"/>
  <c r="C1978" i="67"/>
  <c r="E1978" i="67" s="1"/>
  <c r="C1979" i="67"/>
  <c r="C1980" i="67"/>
  <c r="C1981" i="67"/>
  <c r="C1982" i="67"/>
  <c r="C1983" i="67"/>
  <c r="E1983" i="67" s="1"/>
  <c r="C1984" i="67"/>
  <c r="C1985" i="67"/>
  <c r="E1985" i="67" s="1"/>
  <c r="C1986" i="67"/>
  <c r="E1986" i="67" s="1"/>
  <c r="C1987" i="67"/>
  <c r="E1987" i="67" s="1"/>
  <c r="C1988" i="67"/>
  <c r="C1989" i="67"/>
  <c r="C1990" i="67"/>
  <c r="E1990" i="67" s="1"/>
  <c r="C1991" i="67"/>
  <c r="E1991" i="67" s="1"/>
  <c r="C1992" i="67"/>
  <c r="C1993" i="67"/>
  <c r="C1994" i="67"/>
  <c r="E1994" i="67" s="1"/>
  <c r="C1995" i="67"/>
  <c r="E1995" i="67" s="1"/>
  <c r="C1996" i="67"/>
  <c r="C1997" i="67"/>
  <c r="C1998" i="67"/>
  <c r="C1999" i="67"/>
  <c r="E1999" i="67" s="1"/>
  <c r="C2000" i="67"/>
  <c r="C2001" i="67"/>
  <c r="E2001" i="67" s="1"/>
  <c r="C2002" i="67"/>
  <c r="E2002" i="67" s="1"/>
  <c r="C2003" i="67"/>
  <c r="E2003" i="67" s="1"/>
  <c r="C2004" i="67"/>
  <c r="C2005" i="67"/>
  <c r="C2006" i="67"/>
  <c r="C2007" i="67"/>
  <c r="E2007" i="67" s="1"/>
  <c r="C2008" i="67"/>
  <c r="E2008" i="67" s="1"/>
  <c r="C2009" i="67"/>
  <c r="C2010" i="67"/>
  <c r="E2010" i="67" s="1"/>
  <c r="C2011" i="67"/>
  <c r="C2012" i="67"/>
  <c r="E2012" i="67" s="1"/>
  <c r="C2013" i="67"/>
  <c r="E2013" i="67" s="1"/>
  <c r="C2014" i="67"/>
  <c r="C2015" i="67"/>
  <c r="E2015" i="67" s="1"/>
  <c r="C2016" i="67"/>
  <c r="E2016" i="67" s="1"/>
  <c r="C2017" i="67"/>
  <c r="E2017" i="67" s="1"/>
  <c r="C2018" i="67"/>
  <c r="E2018" i="67" s="1"/>
  <c r="C2019" i="67"/>
  <c r="E2019" i="67" s="1"/>
  <c r="C2020" i="67"/>
  <c r="E2020" i="67" s="1"/>
  <c r="C2021" i="67"/>
  <c r="C2022" i="67"/>
  <c r="C2023" i="67"/>
  <c r="C2024" i="67"/>
  <c r="E2024" i="67" s="1"/>
  <c r="C2025" i="67"/>
  <c r="E2025" i="67" s="1"/>
  <c r="C2026" i="67"/>
  <c r="E2026" i="67" s="1"/>
  <c r="C2027" i="67"/>
  <c r="C2028" i="67"/>
  <c r="C2029" i="67"/>
  <c r="E2029" i="67" s="1"/>
  <c r="C2030" i="67"/>
  <c r="C2031" i="67"/>
  <c r="C2032" i="67"/>
  <c r="E2032" i="67" s="1"/>
  <c r="C2033" i="67"/>
  <c r="E2033" i="67" s="1"/>
  <c r="C2034" i="67"/>
  <c r="E2034" i="67" s="1"/>
  <c r="C2035" i="67"/>
  <c r="E2035" i="67" s="1"/>
  <c r="C2036" i="67"/>
  <c r="C2037" i="67"/>
  <c r="C2038" i="67"/>
  <c r="C2039" i="67"/>
  <c r="E2039" i="67" s="1"/>
  <c r="C2040" i="67"/>
  <c r="E2040" i="67" s="1"/>
  <c r="C2041" i="67"/>
  <c r="E2041" i="67" s="1"/>
  <c r="C2042" i="67"/>
  <c r="E2042" i="67" s="1"/>
  <c r="C2043" i="67"/>
  <c r="E2043" i="67" s="1"/>
  <c r="C2044" i="67"/>
  <c r="E2044" i="67" s="1"/>
  <c r="C2045" i="67"/>
  <c r="C2046" i="67"/>
  <c r="C2047" i="67"/>
  <c r="C2048" i="67"/>
  <c r="E2048" i="67" s="1"/>
  <c r="C2049" i="67"/>
  <c r="C2050" i="67"/>
  <c r="C2051" i="67"/>
  <c r="E2051" i="67" s="1"/>
  <c r="C2052" i="67"/>
  <c r="C2053" i="67"/>
  <c r="C2054" i="67"/>
  <c r="C2055" i="67"/>
  <c r="C2056" i="67"/>
  <c r="C2057" i="67"/>
  <c r="E2057" i="67" s="1"/>
  <c r="C2058" i="67"/>
  <c r="C2059" i="67"/>
  <c r="E2059" i="67" s="1"/>
  <c r="C2060" i="67"/>
  <c r="E2060" i="67" s="1"/>
  <c r="C2061" i="67"/>
  <c r="E2061" i="67" s="1"/>
  <c r="C2062" i="67"/>
  <c r="C2063" i="67"/>
  <c r="C2064" i="67"/>
  <c r="E2064" i="67" s="1"/>
  <c r="C2065" i="67"/>
  <c r="C2066" i="67"/>
  <c r="C2067" i="67"/>
  <c r="C2068" i="67"/>
  <c r="C2069" i="67"/>
  <c r="C2070" i="67"/>
  <c r="C2071" i="67"/>
  <c r="E2071" i="67" s="1"/>
  <c r="C2072" i="67"/>
  <c r="C2073" i="67"/>
  <c r="E2073" i="67" s="1"/>
  <c r="C2074" i="67"/>
  <c r="C2075" i="67"/>
  <c r="C2076" i="67"/>
  <c r="E2076" i="67" s="1"/>
  <c r="C2077" i="67"/>
  <c r="C2078" i="67"/>
  <c r="C2079" i="67"/>
  <c r="C2080" i="67"/>
  <c r="E2080" i="67" s="1"/>
  <c r="C2081" i="67"/>
  <c r="C2082" i="67"/>
  <c r="E2082" i="67" s="1"/>
  <c r="C2083" i="67"/>
  <c r="E2083" i="67" s="1"/>
  <c r="C2084" i="67"/>
  <c r="E2084" i="67" s="1"/>
  <c r="C2085" i="67"/>
  <c r="E2085" i="67" s="1"/>
  <c r="C2086" i="67"/>
  <c r="C2087" i="67"/>
  <c r="C2088" i="67"/>
  <c r="C2089" i="67"/>
  <c r="C2090" i="67"/>
  <c r="C2091" i="67"/>
  <c r="C2092" i="67"/>
  <c r="C2093" i="67"/>
  <c r="C2094" i="67"/>
  <c r="C2095" i="67"/>
  <c r="C2096" i="67"/>
  <c r="E2096" i="67" s="1"/>
  <c r="C2097" i="67"/>
  <c r="E2097" i="67" s="1"/>
  <c r="C2098" i="67"/>
  <c r="C2099" i="67"/>
  <c r="C2100" i="67"/>
  <c r="E2100" i="67" s="1"/>
  <c r="C2101" i="67"/>
  <c r="C2102" i="67"/>
  <c r="C2103" i="67"/>
  <c r="E2103" i="67" s="1"/>
  <c r="C2104" i="67"/>
  <c r="E2104" i="67" s="1"/>
  <c r="C2105" i="67"/>
  <c r="C2106" i="67"/>
  <c r="E2106" i="67" s="1"/>
  <c r="C2107" i="67"/>
  <c r="E2107" i="67" s="1"/>
  <c r="C2108" i="67"/>
  <c r="C2109" i="67"/>
  <c r="C2110" i="67"/>
  <c r="C2111" i="67"/>
  <c r="C2112" i="67"/>
  <c r="C2113" i="67"/>
  <c r="C2114" i="67"/>
  <c r="C2115" i="67"/>
  <c r="C2116" i="67"/>
  <c r="C2117" i="67"/>
  <c r="C2118" i="67"/>
  <c r="C2119" i="67"/>
  <c r="C2120" i="67"/>
  <c r="C2121" i="67"/>
  <c r="E2121" i="67" s="1"/>
  <c r="C2122" i="67"/>
  <c r="C2123" i="67"/>
  <c r="C2124" i="67"/>
  <c r="E2124" i="67" s="1"/>
  <c r="C2125" i="67"/>
  <c r="C2126" i="67"/>
  <c r="C2127" i="67"/>
  <c r="C2128" i="67"/>
  <c r="C2129" i="67"/>
  <c r="E2129" i="67" s="1"/>
  <c r="C2130" i="67"/>
  <c r="E2130" i="67" s="1"/>
  <c r="C2131" i="67"/>
  <c r="E2131" i="67" s="1"/>
  <c r="C2132" i="67"/>
  <c r="E2132" i="67" s="1"/>
  <c r="C2133" i="67"/>
  <c r="C2134" i="67"/>
  <c r="C2135" i="67"/>
  <c r="E2135" i="67" s="1"/>
  <c r="C2136" i="67"/>
  <c r="C2137" i="67"/>
  <c r="C2138" i="67"/>
  <c r="E2138" i="67" s="1"/>
  <c r="C2139" i="67"/>
  <c r="E2139" i="67" s="1"/>
  <c r="C2140" i="67"/>
  <c r="C2141" i="67"/>
  <c r="C2142" i="67"/>
  <c r="C2143" i="67"/>
  <c r="C2144" i="67"/>
  <c r="C2145" i="67"/>
  <c r="E2145" i="67" s="1"/>
  <c r="C2146" i="67"/>
  <c r="E2146" i="67" s="1"/>
  <c r="C2147" i="67"/>
  <c r="C2148" i="67"/>
  <c r="C2149" i="67"/>
  <c r="C2150" i="67"/>
  <c r="C2151" i="67"/>
  <c r="C2152" i="67"/>
  <c r="C2153" i="67"/>
  <c r="E2153" i="67" s="1"/>
  <c r="C2154" i="67"/>
  <c r="E2154" i="67" s="1"/>
  <c r="C2155" i="67"/>
  <c r="C2156" i="67"/>
  <c r="C2157" i="67"/>
  <c r="C2158" i="67"/>
  <c r="C2159" i="67"/>
  <c r="E2159" i="67" s="1"/>
  <c r="C2160" i="67"/>
  <c r="E2160" i="67" s="1"/>
  <c r="C2161" i="67"/>
  <c r="E2161" i="67" s="1"/>
  <c r="C2162" i="67"/>
  <c r="E2162" i="67" s="1"/>
  <c r="C2163" i="67"/>
  <c r="E2163" i="67" s="1"/>
  <c r="C2164" i="67"/>
  <c r="C2165" i="67"/>
  <c r="C2166" i="67"/>
  <c r="C2167" i="67"/>
  <c r="E2167" i="67" s="1"/>
  <c r="C2168" i="67"/>
  <c r="C2169" i="67"/>
  <c r="E2169" i="67" s="1"/>
  <c r="C2170" i="67"/>
  <c r="C2171" i="67"/>
  <c r="E2171" i="67" s="1"/>
  <c r="C2172" i="67"/>
  <c r="E2172" i="67" s="1"/>
  <c r="C2173" i="67"/>
  <c r="C2174" i="67"/>
  <c r="C2175" i="67"/>
  <c r="E2175" i="67" s="1"/>
  <c r="C2176" i="67"/>
  <c r="E2176" i="67" s="1"/>
  <c r="C2177" i="67"/>
  <c r="E2177" i="67" s="1"/>
  <c r="C2178" i="67"/>
  <c r="E2178" i="67" s="1"/>
  <c r="C2179" i="67"/>
  <c r="C2180" i="67"/>
  <c r="E2180" i="67" s="1"/>
  <c r="C2181" i="67"/>
  <c r="C2182" i="67"/>
  <c r="C2183" i="67"/>
  <c r="E2183" i="67" s="1"/>
  <c r="C2184" i="67"/>
  <c r="E2184" i="67" s="1"/>
  <c r="C2185" i="67"/>
  <c r="C2186" i="67"/>
  <c r="E2186" i="67" s="1"/>
  <c r="C2187" i="67"/>
  <c r="C2188" i="67"/>
  <c r="E2188" i="67" s="1"/>
  <c r="C2189" i="67"/>
  <c r="C2190" i="67"/>
  <c r="C2191" i="67"/>
  <c r="E2191" i="67" s="1"/>
  <c r="C2192" i="67"/>
  <c r="E2192" i="67" s="1"/>
  <c r="C2193" i="67"/>
  <c r="E2193" i="67" s="1"/>
  <c r="C2194" i="67"/>
  <c r="C2195" i="67"/>
  <c r="E2195" i="67" s="1"/>
  <c r="C2196" i="67"/>
  <c r="C2197" i="67"/>
  <c r="C2198" i="67"/>
  <c r="E2198" i="67" s="1"/>
  <c r="C2199" i="67"/>
  <c r="E2199" i="67" s="1"/>
  <c r="C2200" i="67"/>
  <c r="E2200" i="67" s="1"/>
  <c r="C2201" i="67"/>
  <c r="C2202" i="67"/>
  <c r="C2203" i="67"/>
  <c r="E2203" i="67" s="1"/>
  <c r="C2204" i="67"/>
  <c r="C2205" i="67"/>
  <c r="C2206" i="67"/>
  <c r="C2207" i="67"/>
  <c r="E2207" i="67" s="1"/>
  <c r="C2208" i="67"/>
  <c r="E2208" i="67" s="1"/>
  <c r="C2209" i="67"/>
  <c r="E2209" i="67" s="1"/>
  <c r="C2210" i="67"/>
  <c r="E2210" i="67" s="1"/>
  <c r="C2211" i="67"/>
  <c r="C2212" i="67"/>
  <c r="E2212" i="67" s="1"/>
  <c r="C2213" i="67"/>
  <c r="C2214" i="67"/>
  <c r="C2215" i="67"/>
  <c r="E2215" i="67" s="1"/>
  <c r="C2216" i="67"/>
  <c r="E2216" i="67" s="1"/>
  <c r="C2217" i="67"/>
  <c r="E2217" i="67" s="1"/>
  <c r="C2218" i="67"/>
  <c r="C2219" i="67"/>
  <c r="C2220" i="67"/>
  <c r="C2221" i="67"/>
  <c r="C2222" i="67"/>
  <c r="C2223" i="67"/>
  <c r="C2224" i="67"/>
  <c r="E2224" i="67" s="1"/>
  <c r="C2225" i="67"/>
  <c r="C2226" i="67"/>
  <c r="E2226" i="67" s="1"/>
  <c r="C2227" i="67"/>
  <c r="E2227" i="67" s="1"/>
  <c r="C2228" i="67"/>
  <c r="E2228" i="67" s="1"/>
  <c r="C2229" i="67"/>
  <c r="E2229" i="67" s="1"/>
  <c r="C2230" i="67"/>
  <c r="C2231" i="67"/>
  <c r="C2232" i="67"/>
  <c r="E2232" i="67" s="1"/>
  <c r="C2233" i="67"/>
  <c r="E2233" i="67" s="1"/>
  <c r="C2234" i="67"/>
  <c r="E2234" i="67" s="1"/>
  <c r="C2235" i="67"/>
  <c r="C2236" i="67"/>
  <c r="E2236" i="67" s="1"/>
  <c r="C2237" i="67"/>
  <c r="E2237" i="67" s="1"/>
  <c r="C2238" i="67"/>
  <c r="C2239" i="67"/>
  <c r="E2239" i="67" s="1"/>
  <c r="C2240" i="67"/>
  <c r="E2240" i="67" s="1"/>
  <c r="C2241" i="67"/>
  <c r="C2242" i="67"/>
  <c r="E2242" i="67" s="1"/>
  <c r="C2243" i="67"/>
  <c r="C2244" i="67"/>
  <c r="E2244" i="67" s="1"/>
  <c r="C2245" i="67"/>
  <c r="C2246" i="67"/>
  <c r="C2247" i="67"/>
  <c r="E2247" i="67" s="1"/>
  <c r="C2248" i="67"/>
  <c r="E2248" i="67" s="1"/>
  <c r="C2249" i="67"/>
  <c r="C2250" i="67"/>
  <c r="E2250" i="67" s="1"/>
  <c r="C2251" i="67"/>
  <c r="C2252" i="67"/>
  <c r="E2252" i="67" s="1"/>
  <c r="C2253" i="67"/>
  <c r="E2253" i="67" s="1"/>
  <c r="C2254" i="67"/>
  <c r="C2255" i="67"/>
  <c r="E2255" i="67" s="1"/>
  <c r="C2256" i="67"/>
  <c r="E2256" i="67" s="1"/>
  <c r="C2257" i="67"/>
  <c r="E2257" i="67" s="1"/>
  <c r="C2258" i="67"/>
  <c r="E2258" i="67" s="1"/>
  <c r="C2259" i="67"/>
  <c r="E2259" i="67" s="1"/>
  <c r="C2260" i="67"/>
  <c r="C2261" i="67"/>
  <c r="C2262" i="67"/>
  <c r="C2263" i="67"/>
  <c r="C2264" i="67"/>
  <c r="C2265" i="67"/>
  <c r="C2266" i="67"/>
  <c r="E2266" i="67" s="1"/>
  <c r="C2267" i="67"/>
  <c r="E2267" i="67" s="1"/>
  <c r="C2268" i="67"/>
  <c r="E2268" i="67" s="1"/>
  <c r="C2269" i="67"/>
  <c r="E2269" i="67" s="1"/>
  <c r="C2270" i="67"/>
  <c r="C2271" i="67"/>
  <c r="C2272" i="67"/>
  <c r="C2273" i="67"/>
  <c r="E2273" i="67" s="1"/>
  <c r="C2274" i="67"/>
  <c r="E2274" i="67" s="1"/>
  <c r="C2275" i="67"/>
  <c r="E2275" i="67" s="1"/>
  <c r="C2276" i="67"/>
  <c r="C2277" i="67"/>
  <c r="E2277" i="67" s="1"/>
  <c r="C2278" i="67"/>
  <c r="C2279" i="67"/>
  <c r="E2279" i="67" s="1"/>
  <c r="C2280" i="67"/>
  <c r="C2281" i="67"/>
  <c r="C2282" i="67"/>
  <c r="E2282" i="67" s="1"/>
  <c r="C2283" i="67"/>
  <c r="C2284" i="67"/>
  <c r="E2284" i="67" s="1"/>
  <c r="C2285" i="67"/>
  <c r="E2285" i="67" s="1"/>
  <c r="C2286" i="67"/>
  <c r="C2287" i="67"/>
  <c r="C2288" i="67"/>
  <c r="C2289" i="67"/>
  <c r="C2290" i="67"/>
  <c r="E2290" i="67" s="1"/>
  <c r="C2291" i="67"/>
  <c r="C2292" i="67"/>
  <c r="E2292" i="67" s="1"/>
  <c r="C2293" i="67"/>
  <c r="E2293" i="67" s="1"/>
  <c r="C2294" i="67"/>
  <c r="C2295" i="67"/>
  <c r="E2295" i="67" s="1"/>
  <c r="C2296" i="67"/>
  <c r="E2296" i="67" s="1"/>
  <c r="C2297" i="67"/>
  <c r="C2298" i="67"/>
  <c r="C2299" i="67"/>
  <c r="C2300" i="67"/>
  <c r="C2301" i="67"/>
  <c r="C2302" i="67"/>
  <c r="C2303" i="67"/>
  <c r="E2303" i="67" s="1"/>
  <c r="C2304" i="67"/>
  <c r="E2304" i="67" s="1"/>
  <c r="C2305" i="67"/>
  <c r="E2305" i="67" s="1"/>
  <c r="C2306" i="67"/>
  <c r="C2307" i="67"/>
  <c r="E2307" i="67" s="1"/>
  <c r="C2308" i="67"/>
  <c r="E2308" i="67" s="1"/>
  <c r="C2309" i="67"/>
  <c r="E2309" i="67" s="1"/>
  <c r="C2310" i="67"/>
  <c r="C2311" i="67"/>
  <c r="E2311" i="67" s="1"/>
  <c r="C2312" i="67"/>
  <c r="E2312" i="67" s="1"/>
  <c r="C2313" i="67"/>
  <c r="C2314" i="67"/>
  <c r="C2315" i="67"/>
  <c r="E2315" i="67" s="1"/>
  <c r="C2316" i="67"/>
  <c r="E2316" i="67" s="1"/>
  <c r="C2317" i="67"/>
  <c r="C2318" i="67"/>
  <c r="C2319" i="67"/>
  <c r="E2319" i="67" s="1"/>
  <c r="C2320" i="67"/>
  <c r="E2320" i="67" s="1"/>
  <c r="C2321" i="67"/>
  <c r="E2321" i="67" s="1"/>
  <c r="C2322" i="67"/>
  <c r="C2323" i="67"/>
  <c r="C2324" i="67"/>
  <c r="C2325" i="67"/>
  <c r="C2326" i="67"/>
  <c r="C2327" i="67"/>
  <c r="C2328" i="67"/>
  <c r="E2328" i="67" s="1"/>
  <c r="C2329" i="67"/>
  <c r="E2329" i="67" s="1"/>
  <c r="C2330" i="67"/>
  <c r="E2330" i="67" s="1"/>
  <c r="C2331" i="67"/>
  <c r="C2332" i="67"/>
  <c r="C2333" i="67"/>
  <c r="C2334" i="67"/>
  <c r="C2335" i="67"/>
  <c r="C2336" i="67"/>
  <c r="E2336" i="67" s="1"/>
  <c r="C2337" i="67"/>
  <c r="E2337" i="67" s="1"/>
  <c r="C2338" i="67"/>
  <c r="E2338" i="67" s="1"/>
  <c r="C2339" i="67"/>
  <c r="E2339" i="67" s="1"/>
  <c r="C2340" i="67"/>
  <c r="E2340" i="67" s="1"/>
  <c r="C2341" i="67"/>
  <c r="C2342" i="67"/>
  <c r="C2343" i="67"/>
  <c r="E2343" i="67" s="1"/>
  <c r="C2344" i="67"/>
  <c r="E2344" i="67" s="1"/>
  <c r="C2345" i="67"/>
  <c r="E2345" i="67" s="1"/>
  <c r="C2346" i="67"/>
  <c r="E2346" i="67" s="1"/>
  <c r="C2347" i="67"/>
  <c r="C2348" i="67"/>
  <c r="E2348" i="67" s="1"/>
  <c r="C2349" i="67"/>
  <c r="C2350" i="67"/>
  <c r="C2351" i="67"/>
  <c r="C2352" i="67"/>
  <c r="E2352" i="67" s="1"/>
  <c r="C2353" i="67"/>
  <c r="E2353" i="67" s="1"/>
  <c r="C2354" i="67"/>
  <c r="E2354" i="67" s="1"/>
  <c r="C2355" i="67"/>
  <c r="E2355" i="67" s="1"/>
  <c r="C2356" i="67"/>
  <c r="E2356" i="67" s="1"/>
  <c r="C2357" i="67"/>
  <c r="C2358" i="67"/>
  <c r="C2359" i="67"/>
  <c r="C2360" i="67"/>
  <c r="C2361" i="67"/>
  <c r="C2362" i="67"/>
  <c r="C2363" i="67"/>
  <c r="C2364" i="67"/>
  <c r="E2364" i="67" s="1"/>
  <c r="C2365" i="67"/>
  <c r="E2365" i="67" s="1"/>
  <c r="C2366" i="67"/>
  <c r="E2366" i="67" s="1"/>
  <c r="C2367" i="67"/>
  <c r="E2367" i="67" s="1"/>
  <c r="C2368" i="67"/>
  <c r="E2368" i="67" s="1"/>
  <c r="C2369" i="67"/>
  <c r="E2369" i="67" s="1"/>
  <c r="C2370" i="67"/>
  <c r="C2371" i="67"/>
  <c r="C2372" i="67"/>
  <c r="C2373" i="67"/>
  <c r="E2373" i="67" s="1"/>
  <c r="C2374" i="67"/>
  <c r="C2375" i="67"/>
  <c r="E2375" i="67" s="1"/>
  <c r="C2376" i="67"/>
  <c r="E2376" i="67" s="1"/>
  <c r="C2377" i="67"/>
  <c r="C2378" i="67"/>
  <c r="E2378" i="67" s="1"/>
  <c r="C2379" i="67"/>
  <c r="C2380" i="67"/>
  <c r="C2381" i="67"/>
  <c r="C2382" i="67"/>
  <c r="C2383" i="67"/>
  <c r="E2383" i="67" s="1"/>
  <c r="C2384" i="67"/>
  <c r="C2385" i="67"/>
  <c r="C2386" i="67"/>
  <c r="E2386" i="67" s="1"/>
  <c r="C2387" i="67"/>
  <c r="E2387" i="67" s="1"/>
  <c r="C2388" i="67"/>
  <c r="E2388" i="67" s="1"/>
  <c r="C2389" i="67"/>
  <c r="C2390" i="67"/>
  <c r="C2391" i="67"/>
  <c r="C2392" i="67"/>
  <c r="C2393" i="67"/>
  <c r="C2394" i="67"/>
  <c r="C2395" i="67"/>
  <c r="C2396" i="67"/>
  <c r="C2397" i="67"/>
  <c r="E2397" i="67" s="1"/>
  <c r="C2398" i="67"/>
  <c r="C2399" i="67"/>
  <c r="E2399" i="67" s="1"/>
  <c r="C2400" i="67"/>
  <c r="E2400" i="67" s="1"/>
  <c r="C2401" i="67"/>
  <c r="E2401" i="67" s="1"/>
  <c r="C2402" i="67"/>
  <c r="C2403" i="67"/>
  <c r="C2404" i="67"/>
  <c r="E2404" i="67" s="1"/>
  <c r="C2405" i="67"/>
  <c r="E2405" i="67" s="1"/>
  <c r="C2406" i="67"/>
  <c r="C2407" i="67"/>
  <c r="E2407" i="67" s="1"/>
  <c r="C2408" i="67"/>
  <c r="C2409" i="67"/>
  <c r="C2410" i="67"/>
  <c r="C2411" i="67"/>
  <c r="C2412" i="67"/>
  <c r="E2412" i="67" s="1"/>
  <c r="C2413" i="67"/>
  <c r="E2413" i="67" s="1"/>
  <c r="C2414" i="67"/>
  <c r="C2415" i="67"/>
  <c r="E2415" i="67" s="1"/>
  <c r="C2416" i="67"/>
  <c r="E2416" i="67" s="1"/>
  <c r="C2" i="67"/>
  <c r="R8" i="92" l="1"/>
  <c r="R13" i="92"/>
  <c r="R7" i="92"/>
  <c r="R5" i="92"/>
  <c r="R6" i="92"/>
  <c r="R9" i="92"/>
  <c r="R23" i="92"/>
  <c r="R14" i="92"/>
  <c r="R15" i="92"/>
  <c r="R11" i="92"/>
  <c r="R10" i="92"/>
  <c r="R12" i="92"/>
  <c r="Q14" i="92"/>
  <c r="Q10" i="92"/>
  <c r="Q8" i="92"/>
  <c r="Q6" i="92"/>
  <c r="H27" i="81"/>
  <c r="J2" i="67"/>
  <c r="K2" i="67" s="1"/>
  <c r="S9" i="92"/>
  <c r="S11" i="92"/>
  <c r="S7" i="92"/>
  <c r="S5" i="92"/>
  <c r="S23" i="92"/>
  <c r="S14" i="92"/>
  <c r="S15" i="92"/>
  <c r="S13" i="92"/>
  <c r="S10" i="92"/>
  <c r="S12" i="92"/>
  <c r="S6" i="92"/>
  <c r="S8" i="92"/>
  <c r="E648" i="67"/>
  <c r="C27" i="83"/>
  <c r="G27" i="83"/>
  <c r="F27" i="81"/>
  <c r="C27" i="81"/>
  <c r="E755" i="67"/>
  <c r="D27" i="83"/>
  <c r="E1924" i="67"/>
  <c r="D27" i="81"/>
  <c r="E1284" i="67"/>
  <c r="G27" i="81"/>
  <c r="E27" i="83"/>
  <c r="E1634" i="67"/>
  <c r="F27" i="83"/>
  <c r="E633" i="67"/>
  <c r="E27" i="81"/>
  <c r="J756" i="67"/>
  <c r="K756" i="67" s="1"/>
  <c r="D17" i="91"/>
  <c r="E21" i="67"/>
  <c r="D18" i="91"/>
  <c r="E18" i="91" s="1"/>
  <c r="F18" i="91" s="1"/>
  <c r="D19" i="91"/>
  <c r="E19" i="91" s="1"/>
  <c r="F19" i="91" s="1"/>
  <c r="E567" i="67"/>
  <c r="C7" i="92" s="1"/>
  <c r="D24" i="91"/>
  <c r="E24" i="91" s="1"/>
  <c r="F24" i="91" s="1"/>
  <c r="E103" i="67"/>
  <c r="D21" i="91"/>
  <c r="E21" i="91" s="1"/>
  <c r="F21" i="91" s="1"/>
  <c r="D23" i="91"/>
  <c r="E23" i="91" s="1"/>
  <c r="F23" i="91" s="1"/>
  <c r="D20" i="91"/>
  <c r="E20" i="91" s="1"/>
  <c r="F20" i="91" s="1"/>
  <c r="D22" i="91"/>
  <c r="E22" i="91" s="1"/>
  <c r="F22" i="91" s="1"/>
  <c r="J1284" i="67"/>
  <c r="K1284" i="67" s="1"/>
  <c r="J755" i="67"/>
  <c r="K755" i="67" s="1"/>
  <c r="J2359" i="67"/>
  <c r="K2359" i="67" s="1"/>
  <c r="E2359" i="67"/>
  <c r="J2351" i="67"/>
  <c r="K2351" i="67" s="1"/>
  <c r="E2351" i="67"/>
  <c r="J2119" i="67"/>
  <c r="K2119" i="67" s="1"/>
  <c r="E2119" i="67"/>
  <c r="J2055" i="67"/>
  <c r="K2055" i="67" s="1"/>
  <c r="E2055" i="67"/>
  <c r="J1871" i="67"/>
  <c r="K1871" i="67" s="1"/>
  <c r="E1871" i="67"/>
  <c r="J1583" i="67"/>
  <c r="K1583" i="67" s="1"/>
  <c r="E1583" i="67"/>
  <c r="J1135" i="67"/>
  <c r="K1135" i="67" s="1"/>
  <c r="E1135" i="67"/>
  <c r="J1119" i="67"/>
  <c r="K1119" i="67" s="1"/>
  <c r="E1119" i="67"/>
  <c r="J1111" i="67"/>
  <c r="K1111" i="67" s="1"/>
  <c r="E1111" i="67"/>
  <c r="J1095" i="67"/>
  <c r="K1095" i="67" s="1"/>
  <c r="E1095" i="67"/>
  <c r="J1079" i="67"/>
  <c r="K1079" i="67" s="1"/>
  <c r="E1079" i="67"/>
  <c r="J1071" i="67"/>
  <c r="K1071" i="67" s="1"/>
  <c r="E1071" i="67"/>
  <c r="J1047" i="67"/>
  <c r="K1047" i="67" s="1"/>
  <c r="E1047" i="67"/>
  <c r="J1031" i="67"/>
  <c r="K1031" i="67" s="1"/>
  <c r="E1031" i="67"/>
  <c r="J1023" i="67"/>
  <c r="K1023" i="67" s="1"/>
  <c r="E1023" i="67"/>
  <c r="J1007" i="67"/>
  <c r="K1007" i="67" s="1"/>
  <c r="E1007" i="67"/>
  <c r="J983" i="67"/>
  <c r="K983" i="67" s="1"/>
  <c r="E983" i="67"/>
  <c r="J967" i="67"/>
  <c r="K967" i="67" s="1"/>
  <c r="E967" i="67"/>
  <c r="J959" i="67"/>
  <c r="K959" i="67" s="1"/>
  <c r="E959" i="67"/>
  <c r="J943" i="67"/>
  <c r="K943" i="67" s="1"/>
  <c r="E943" i="67"/>
  <c r="J919" i="67"/>
  <c r="K919" i="67" s="1"/>
  <c r="E919" i="67"/>
  <c r="J903" i="67"/>
  <c r="K903" i="67" s="1"/>
  <c r="E903" i="67"/>
  <c r="J895" i="67"/>
  <c r="K895" i="67" s="1"/>
  <c r="E895" i="67"/>
  <c r="J2271" i="67"/>
  <c r="K2271" i="67" s="1"/>
  <c r="E2271" i="67"/>
  <c r="J2151" i="67"/>
  <c r="K2151" i="67" s="1"/>
  <c r="E2151" i="67"/>
  <c r="J2111" i="67"/>
  <c r="K2111" i="67" s="1"/>
  <c r="E2111" i="67"/>
  <c r="J2023" i="67"/>
  <c r="K2023" i="67" s="1"/>
  <c r="E2023" i="67"/>
  <c r="J1863" i="67"/>
  <c r="K1863" i="67" s="1"/>
  <c r="E1863" i="67"/>
  <c r="J1519" i="67"/>
  <c r="K1519" i="67" s="1"/>
  <c r="E1519" i="67"/>
  <c r="J1463" i="67"/>
  <c r="K1463" i="67" s="1"/>
  <c r="E1463" i="67"/>
  <c r="J1087" i="67"/>
  <c r="K1087" i="67" s="1"/>
  <c r="E1087" i="67"/>
  <c r="J1015" i="67"/>
  <c r="K1015" i="67" s="1"/>
  <c r="E1015" i="67"/>
  <c r="J999" i="67"/>
  <c r="K999" i="67" s="1"/>
  <c r="E999" i="67"/>
  <c r="J975" i="67"/>
  <c r="K975" i="67" s="1"/>
  <c r="E975" i="67"/>
  <c r="J911" i="67"/>
  <c r="K911" i="67" s="1"/>
  <c r="E911" i="67"/>
  <c r="J887" i="67"/>
  <c r="K887" i="67" s="1"/>
  <c r="E887" i="67"/>
  <c r="J871" i="67"/>
  <c r="K871" i="67" s="1"/>
  <c r="E871" i="67"/>
  <c r="J527" i="67"/>
  <c r="K527" i="67" s="1"/>
  <c r="E527" i="67"/>
  <c r="J519" i="67"/>
  <c r="K519" i="67" s="1"/>
  <c r="E519" i="67"/>
  <c r="J511" i="67"/>
  <c r="K511" i="67" s="1"/>
  <c r="E511" i="67"/>
  <c r="J495" i="67"/>
  <c r="K495" i="67" s="1"/>
  <c r="E495" i="67"/>
  <c r="J471" i="67"/>
  <c r="K471" i="67" s="1"/>
  <c r="E471" i="67"/>
  <c r="J463" i="67"/>
  <c r="K463" i="67" s="1"/>
  <c r="E463" i="67"/>
  <c r="J447" i="67"/>
  <c r="K447" i="67" s="1"/>
  <c r="E447" i="67"/>
  <c r="J439" i="67"/>
  <c r="K439" i="67" s="1"/>
  <c r="E439" i="67"/>
  <c r="J431" i="67"/>
  <c r="K431" i="67" s="1"/>
  <c r="E431" i="67"/>
  <c r="J423" i="67"/>
  <c r="K423" i="67" s="1"/>
  <c r="E423" i="67"/>
  <c r="J415" i="67"/>
  <c r="K415" i="67" s="1"/>
  <c r="E415" i="67"/>
  <c r="J407" i="67"/>
  <c r="K407" i="67" s="1"/>
  <c r="E407" i="67"/>
  <c r="J399" i="67"/>
  <c r="K399" i="67" s="1"/>
  <c r="E399" i="67"/>
  <c r="J1891" i="67"/>
  <c r="K1891" i="67" s="1"/>
  <c r="J2414" i="67"/>
  <c r="K2414" i="67" s="1"/>
  <c r="E2414" i="67"/>
  <c r="J2406" i="67"/>
  <c r="K2406" i="67" s="1"/>
  <c r="E2406" i="67"/>
  <c r="J2398" i="67"/>
  <c r="K2398" i="67" s="1"/>
  <c r="E2398" i="67"/>
  <c r="J2390" i="67"/>
  <c r="K2390" i="67" s="1"/>
  <c r="E2390" i="67"/>
  <c r="J2382" i="67"/>
  <c r="K2382" i="67" s="1"/>
  <c r="E2382" i="67"/>
  <c r="J2374" i="67"/>
  <c r="K2374" i="67" s="1"/>
  <c r="E2374" i="67"/>
  <c r="J2358" i="67"/>
  <c r="K2358" i="67" s="1"/>
  <c r="E2358" i="67"/>
  <c r="J2350" i="67"/>
  <c r="K2350" i="67" s="1"/>
  <c r="E2350" i="67"/>
  <c r="J2342" i="67"/>
  <c r="K2342" i="67" s="1"/>
  <c r="E2342" i="67"/>
  <c r="J2334" i="67"/>
  <c r="K2334" i="67" s="1"/>
  <c r="E2334" i="67"/>
  <c r="J2326" i="67"/>
  <c r="K2326" i="67" s="1"/>
  <c r="E2326" i="67"/>
  <c r="J2318" i="67"/>
  <c r="K2318" i="67" s="1"/>
  <c r="E2318" i="67"/>
  <c r="J2310" i="67"/>
  <c r="K2310" i="67" s="1"/>
  <c r="E2310" i="67"/>
  <c r="J2302" i="67"/>
  <c r="K2302" i="67" s="1"/>
  <c r="E2302" i="67"/>
  <c r="J2294" i="67"/>
  <c r="K2294" i="67" s="1"/>
  <c r="E2294" i="67"/>
  <c r="J2286" i="67"/>
  <c r="K2286" i="67" s="1"/>
  <c r="E2286" i="67"/>
  <c r="J2278" i="67"/>
  <c r="K2278" i="67" s="1"/>
  <c r="E2278" i="67"/>
  <c r="J2270" i="67"/>
  <c r="K2270" i="67" s="1"/>
  <c r="E2270" i="67"/>
  <c r="J2262" i="67"/>
  <c r="K2262" i="67" s="1"/>
  <c r="E2262" i="67"/>
  <c r="J2254" i="67"/>
  <c r="K2254" i="67" s="1"/>
  <c r="E2254" i="67"/>
  <c r="J2246" i="67"/>
  <c r="K2246" i="67" s="1"/>
  <c r="E2246" i="67"/>
  <c r="J2238" i="67"/>
  <c r="K2238" i="67" s="1"/>
  <c r="E2238" i="67"/>
  <c r="J2230" i="67"/>
  <c r="K2230" i="67" s="1"/>
  <c r="E2230" i="67"/>
  <c r="J2222" i="67"/>
  <c r="K2222" i="67" s="1"/>
  <c r="E2222" i="67"/>
  <c r="J2214" i="67"/>
  <c r="K2214" i="67" s="1"/>
  <c r="E2214" i="67"/>
  <c r="J2206" i="67"/>
  <c r="K2206" i="67" s="1"/>
  <c r="E2206" i="67"/>
  <c r="J2190" i="67"/>
  <c r="K2190" i="67" s="1"/>
  <c r="E2190" i="67"/>
  <c r="J2182" i="67"/>
  <c r="K2182" i="67" s="1"/>
  <c r="E2182" i="67"/>
  <c r="J2174" i="67"/>
  <c r="K2174" i="67" s="1"/>
  <c r="E2174" i="67"/>
  <c r="J2166" i="67"/>
  <c r="K2166" i="67" s="1"/>
  <c r="E2166" i="67"/>
  <c r="J2158" i="67"/>
  <c r="K2158" i="67" s="1"/>
  <c r="E2158" i="67"/>
  <c r="J2150" i="67"/>
  <c r="K2150" i="67" s="1"/>
  <c r="E2150" i="67"/>
  <c r="J2142" i="67"/>
  <c r="K2142" i="67" s="1"/>
  <c r="E2142" i="67"/>
  <c r="J2134" i="67"/>
  <c r="K2134" i="67" s="1"/>
  <c r="E2134" i="67"/>
  <c r="J2126" i="67"/>
  <c r="K2126" i="67" s="1"/>
  <c r="E2126" i="67"/>
  <c r="J2118" i="67"/>
  <c r="K2118" i="67" s="1"/>
  <c r="E2118" i="67"/>
  <c r="J2110" i="67"/>
  <c r="K2110" i="67" s="1"/>
  <c r="E2110" i="67"/>
  <c r="J2102" i="67"/>
  <c r="K2102" i="67" s="1"/>
  <c r="E2102" i="67"/>
  <c r="J2094" i="67"/>
  <c r="K2094" i="67" s="1"/>
  <c r="E2094" i="67"/>
  <c r="J2086" i="67"/>
  <c r="K2086" i="67" s="1"/>
  <c r="E2086" i="67"/>
  <c r="J2078" i="67"/>
  <c r="K2078" i="67" s="1"/>
  <c r="E2078" i="67"/>
  <c r="J2070" i="67"/>
  <c r="K2070" i="67" s="1"/>
  <c r="E2070" i="67"/>
  <c r="J2062" i="67"/>
  <c r="K2062" i="67" s="1"/>
  <c r="E2062" i="67"/>
  <c r="J2054" i="67"/>
  <c r="K2054" i="67" s="1"/>
  <c r="E2054" i="67"/>
  <c r="J2046" i="67"/>
  <c r="K2046" i="67" s="1"/>
  <c r="E2046" i="67"/>
  <c r="J2038" i="67"/>
  <c r="K2038" i="67" s="1"/>
  <c r="E2038" i="67"/>
  <c r="J2030" i="67"/>
  <c r="K2030" i="67" s="1"/>
  <c r="E2030" i="67"/>
  <c r="J2022" i="67"/>
  <c r="K2022" i="67" s="1"/>
  <c r="E2022" i="67"/>
  <c r="J2014" i="67"/>
  <c r="K2014" i="67" s="1"/>
  <c r="E2014" i="67"/>
  <c r="J2006" i="67"/>
  <c r="K2006" i="67" s="1"/>
  <c r="E2006" i="67"/>
  <c r="J1998" i="67"/>
  <c r="K1998" i="67" s="1"/>
  <c r="E1998" i="67"/>
  <c r="J1982" i="67"/>
  <c r="K1982" i="67" s="1"/>
  <c r="E1982" i="67"/>
  <c r="J1974" i="67"/>
  <c r="K1974" i="67" s="1"/>
  <c r="E1974" i="67"/>
  <c r="J1966" i="67"/>
  <c r="K1966" i="67" s="1"/>
  <c r="E1966" i="67"/>
  <c r="J1958" i="67"/>
  <c r="K1958" i="67" s="1"/>
  <c r="E1958" i="67"/>
  <c r="J1950" i="67"/>
  <c r="K1950" i="67" s="1"/>
  <c r="E1950" i="67"/>
  <c r="J1942" i="67"/>
  <c r="K1942" i="67" s="1"/>
  <c r="E1942" i="67"/>
  <c r="J1934" i="67"/>
  <c r="K1934" i="67" s="1"/>
  <c r="E1934" i="67"/>
  <c r="J1926" i="67"/>
  <c r="K1926" i="67" s="1"/>
  <c r="E1926" i="67"/>
  <c r="J1918" i="67"/>
  <c r="K1918" i="67" s="1"/>
  <c r="E1918" i="67"/>
  <c r="J1910" i="67"/>
  <c r="K1910" i="67" s="1"/>
  <c r="E1910" i="67"/>
  <c r="J1902" i="67"/>
  <c r="K1902" i="67" s="1"/>
  <c r="E1902" i="67"/>
  <c r="J1894" i="67"/>
  <c r="K1894" i="67" s="1"/>
  <c r="E1894" i="67"/>
  <c r="J1886" i="67"/>
  <c r="K1886" i="67" s="1"/>
  <c r="E1886" i="67"/>
  <c r="J1878" i="67"/>
  <c r="K1878" i="67" s="1"/>
  <c r="E1878" i="67"/>
  <c r="J1870" i="67"/>
  <c r="K1870" i="67" s="1"/>
  <c r="E1870" i="67"/>
  <c r="J1862" i="67"/>
  <c r="K1862" i="67" s="1"/>
  <c r="E1862" i="67"/>
  <c r="J1854" i="67"/>
  <c r="K1854" i="67" s="1"/>
  <c r="E1854" i="67"/>
  <c r="J1838" i="67"/>
  <c r="K1838" i="67" s="1"/>
  <c r="E1838" i="67"/>
  <c r="J1830" i="67"/>
  <c r="K1830" i="67" s="1"/>
  <c r="E1830" i="67"/>
  <c r="J1822" i="67"/>
  <c r="K1822" i="67" s="1"/>
  <c r="E1822" i="67"/>
  <c r="J1806" i="67"/>
  <c r="K1806" i="67" s="1"/>
  <c r="E1806" i="67"/>
  <c r="J1798" i="67"/>
  <c r="K1798" i="67" s="1"/>
  <c r="E1798" i="67"/>
  <c r="J1790" i="67"/>
  <c r="K1790" i="67" s="1"/>
  <c r="E1790" i="67"/>
  <c r="J1782" i="67"/>
  <c r="K1782" i="67" s="1"/>
  <c r="E1782" i="67"/>
  <c r="J1774" i="67"/>
  <c r="K1774" i="67" s="1"/>
  <c r="E1774" i="67"/>
  <c r="J1766" i="67"/>
  <c r="K1766" i="67" s="1"/>
  <c r="E1766" i="67"/>
  <c r="J1758" i="67"/>
  <c r="K1758" i="67" s="1"/>
  <c r="E1758" i="67"/>
  <c r="J1750" i="67"/>
  <c r="K1750" i="67" s="1"/>
  <c r="E1750" i="67"/>
  <c r="J1742" i="67"/>
  <c r="K1742" i="67" s="1"/>
  <c r="E1742" i="67"/>
  <c r="J1734" i="67"/>
  <c r="K1734" i="67" s="1"/>
  <c r="E1734" i="67"/>
  <c r="J1726" i="67"/>
  <c r="K1726" i="67" s="1"/>
  <c r="E1726" i="67"/>
  <c r="J1718" i="67"/>
  <c r="K1718" i="67" s="1"/>
  <c r="E1718" i="67"/>
  <c r="J1710" i="67"/>
  <c r="K1710" i="67" s="1"/>
  <c r="E1710" i="67"/>
  <c r="J1702" i="67"/>
  <c r="K1702" i="67" s="1"/>
  <c r="E1702" i="67"/>
  <c r="J1694" i="67"/>
  <c r="K1694" i="67" s="1"/>
  <c r="E1694" i="67"/>
  <c r="J1686" i="67"/>
  <c r="K1686" i="67" s="1"/>
  <c r="E1686" i="67"/>
  <c r="J1678" i="67"/>
  <c r="K1678" i="67" s="1"/>
  <c r="E1678" i="67"/>
  <c r="J1670" i="67"/>
  <c r="K1670" i="67" s="1"/>
  <c r="E1670" i="67"/>
  <c r="J1662" i="67"/>
  <c r="K1662" i="67" s="1"/>
  <c r="E1662" i="67"/>
  <c r="J1654" i="67"/>
  <c r="K1654" i="67" s="1"/>
  <c r="E1654" i="67"/>
  <c r="J1646" i="67"/>
  <c r="K1646" i="67" s="1"/>
  <c r="E1646" i="67"/>
  <c r="J1638" i="67"/>
  <c r="K1638" i="67" s="1"/>
  <c r="E1638" i="67"/>
  <c r="J1630" i="67"/>
  <c r="K1630" i="67" s="1"/>
  <c r="E1630" i="67"/>
  <c r="J1622" i="67"/>
  <c r="K1622" i="67" s="1"/>
  <c r="E1622" i="67"/>
  <c r="J1614" i="67"/>
  <c r="K1614" i="67" s="1"/>
  <c r="E1614" i="67"/>
  <c r="J1606" i="67"/>
  <c r="K1606" i="67" s="1"/>
  <c r="E1606" i="67"/>
  <c r="J1590" i="67"/>
  <c r="K1590" i="67" s="1"/>
  <c r="E1590" i="67"/>
  <c r="J1574" i="67"/>
  <c r="K1574" i="67" s="1"/>
  <c r="E1574" i="67"/>
  <c r="J1566" i="67"/>
  <c r="K1566" i="67" s="1"/>
  <c r="E1566" i="67"/>
  <c r="J1558" i="67"/>
  <c r="K1558" i="67" s="1"/>
  <c r="E1558" i="67"/>
  <c r="J1550" i="67"/>
  <c r="K1550" i="67" s="1"/>
  <c r="E1550" i="67"/>
  <c r="J1542" i="67"/>
  <c r="K1542" i="67" s="1"/>
  <c r="E1542" i="67"/>
  <c r="J1534" i="67"/>
  <c r="K1534" i="67" s="1"/>
  <c r="E1534" i="67"/>
  <c r="J1526" i="67"/>
  <c r="K1526" i="67" s="1"/>
  <c r="E1526" i="67"/>
  <c r="J1518" i="67"/>
  <c r="K1518" i="67" s="1"/>
  <c r="E1518" i="67"/>
  <c r="J1502" i="67"/>
  <c r="K1502" i="67" s="1"/>
  <c r="E1502" i="67"/>
  <c r="J1494" i="67"/>
  <c r="K1494" i="67" s="1"/>
  <c r="E1494" i="67"/>
  <c r="J1486" i="67"/>
  <c r="K1486" i="67" s="1"/>
  <c r="E1486" i="67"/>
  <c r="J1478" i="67"/>
  <c r="K1478" i="67" s="1"/>
  <c r="E1478" i="67"/>
  <c r="J1470" i="67"/>
  <c r="K1470" i="67" s="1"/>
  <c r="E1470" i="67"/>
  <c r="J1454" i="67"/>
  <c r="K1454" i="67" s="1"/>
  <c r="E1454" i="67"/>
  <c r="J1446" i="67"/>
  <c r="K1446" i="67" s="1"/>
  <c r="E1446" i="67"/>
  <c r="J1430" i="67"/>
  <c r="K1430" i="67" s="1"/>
  <c r="E1430" i="67"/>
  <c r="J1422" i="67"/>
  <c r="K1422" i="67" s="1"/>
  <c r="E1422" i="67"/>
  <c r="J1414" i="67"/>
  <c r="K1414" i="67" s="1"/>
  <c r="E1414" i="67"/>
  <c r="J1406" i="67"/>
  <c r="K1406" i="67" s="1"/>
  <c r="E1406" i="67"/>
  <c r="J1398" i="67"/>
  <c r="K1398" i="67" s="1"/>
  <c r="E1398" i="67"/>
  <c r="J1382" i="67"/>
  <c r="K1382" i="67" s="1"/>
  <c r="E1382" i="67"/>
  <c r="J1374" i="67"/>
  <c r="K1374" i="67" s="1"/>
  <c r="E1374" i="67"/>
  <c r="J1366" i="67"/>
  <c r="K1366" i="67" s="1"/>
  <c r="E1366" i="67"/>
  <c r="J1358" i="67"/>
  <c r="K1358" i="67" s="1"/>
  <c r="E1358" i="67"/>
  <c r="J1350" i="67"/>
  <c r="K1350" i="67" s="1"/>
  <c r="E1350" i="67"/>
  <c r="J1326" i="67"/>
  <c r="K1326" i="67" s="1"/>
  <c r="E1326" i="67"/>
  <c r="J1318" i="67"/>
  <c r="K1318" i="67" s="1"/>
  <c r="E1318" i="67"/>
  <c r="J1310" i="67"/>
  <c r="K1310" i="67" s="1"/>
  <c r="E1310" i="67"/>
  <c r="J1302" i="67"/>
  <c r="K1302" i="67" s="1"/>
  <c r="E1302" i="67"/>
  <c r="J1294" i="67"/>
  <c r="K1294" i="67" s="1"/>
  <c r="E1294" i="67"/>
  <c r="J1286" i="67"/>
  <c r="K1286" i="67" s="1"/>
  <c r="E1286" i="67"/>
  <c r="J1278" i="67"/>
  <c r="K1278" i="67" s="1"/>
  <c r="E1278" i="67"/>
  <c r="J1238" i="67"/>
  <c r="K1238" i="67" s="1"/>
  <c r="E1238" i="67"/>
  <c r="J1230" i="67"/>
  <c r="K1230" i="67" s="1"/>
  <c r="E1230" i="67"/>
  <c r="J1222" i="67"/>
  <c r="K1222" i="67" s="1"/>
  <c r="E1222" i="67"/>
  <c r="J1214" i="67"/>
  <c r="K1214" i="67" s="1"/>
  <c r="E1214" i="67"/>
  <c r="J1206" i="67"/>
  <c r="K1206" i="67" s="1"/>
  <c r="E1206" i="67"/>
  <c r="J1198" i="67"/>
  <c r="K1198" i="67" s="1"/>
  <c r="E1198" i="67"/>
  <c r="J1190" i="67"/>
  <c r="K1190" i="67" s="1"/>
  <c r="E1190" i="67"/>
  <c r="J1182" i="67"/>
  <c r="K1182" i="67" s="1"/>
  <c r="E1182" i="67"/>
  <c r="J1174" i="67"/>
  <c r="K1174" i="67" s="1"/>
  <c r="E1174" i="67"/>
  <c r="J1166" i="67"/>
  <c r="K1166" i="67" s="1"/>
  <c r="E1166" i="67"/>
  <c r="J1158" i="67"/>
  <c r="K1158" i="67" s="1"/>
  <c r="E1158" i="67"/>
  <c r="J1150" i="67"/>
  <c r="K1150" i="67" s="1"/>
  <c r="E1150" i="67"/>
  <c r="J1142" i="67"/>
  <c r="K1142" i="67" s="1"/>
  <c r="E1142" i="67"/>
  <c r="J1134" i="67"/>
  <c r="K1134" i="67" s="1"/>
  <c r="E1134" i="67"/>
  <c r="J1126" i="67"/>
  <c r="K1126" i="67" s="1"/>
  <c r="E1126" i="67"/>
  <c r="J1110" i="67"/>
  <c r="K1110" i="67" s="1"/>
  <c r="E1110" i="67"/>
  <c r="J1102" i="67"/>
  <c r="K1102" i="67" s="1"/>
  <c r="E1102" i="67"/>
  <c r="J1094" i="67"/>
  <c r="K1094" i="67" s="1"/>
  <c r="E1094" i="67"/>
  <c r="J1086" i="67"/>
  <c r="K1086" i="67" s="1"/>
  <c r="E1086" i="67"/>
  <c r="J1078" i="67"/>
  <c r="K1078" i="67" s="1"/>
  <c r="E1078" i="67"/>
  <c r="J1070" i="67"/>
  <c r="K1070" i="67" s="1"/>
  <c r="E1070" i="67"/>
  <c r="J1062" i="67"/>
  <c r="K1062" i="67" s="1"/>
  <c r="E1062" i="67"/>
  <c r="J1046" i="67"/>
  <c r="K1046" i="67" s="1"/>
  <c r="E1046" i="67"/>
  <c r="J1030" i="67"/>
  <c r="K1030" i="67" s="1"/>
  <c r="E1030" i="67"/>
  <c r="J1022" i="67"/>
  <c r="K1022" i="67" s="1"/>
  <c r="E1022" i="67"/>
  <c r="J1014" i="67"/>
  <c r="K1014" i="67" s="1"/>
  <c r="E1014" i="67"/>
  <c r="J1006" i="67"/>
  <c r="K1006" i="67" s="1"/>
  <c r="E1006" i="67"/>
  <c r="J998" i="67"/>
  <c r="K998" i="67" s="1"/>
  <c r="E998" i="67"/>
  <c r="J990" i="67"/>
  <c r="K990" i="67" s="1"/>
  <c r="E990" i="67"/>
  <c r="J982" i="67"/>
  <c r="K982" i="67" s="1"/>
  <c r="E982" i="67"/>
  <c r="J974" i="67"/>
  <c r="K974" i="67" s="1"/>
  <c r="E974" i="67"/>
  <c r="J966" i="67"/>
  <c r="K966" i="67" s="1"/>
  <c r="E966" i="67"/>
  <c r="J958" i="67"/>
  <c r="K958" i="67" s="1"/>
  <c r="E958" i="67"/>
  <c r="J942" i="67"/>
  <c r="K942" i="67" s="1"/>
  <c r="E942" i="67"/>
  <c r="J910" i="67"/>
  <c r="K910" i="67" s="1"/>
  <c r="E910" i="67"/>
  <c r="J894" i="67"/>
  <c r="K894" i="67" s="1"/>
  <c r="E894" i="67"/>
  <c r="J886" i="67"/>
  <c r="K886" i="67" s="1"/>
  <c r="E886" i="67"/>
  <c r="J878" i="67"/>
  <c r="K878" i="67" s="1"/>
  <c r="E878" i="67"/>
  <c r="J870" i="67"/>
  <c r="K870" i="67" s="1"/>
  <c r="E870" i="67"/>
  <c r="J862" i="67"/>
  <c r="K862" i="67" s="1"/>
  <c r="E862" i="67"/>
  <c r="J846" i="67"/>
  <c r="K846" i="67" s="1"/>
  <c r="E846" i="67"/>
  <c r="J838" i="67"/>
  <c r="K838" i="67" s="1"/>
  <c r="E838" i="67"/>
  <c r="J814" i="67"/>
  <c r="K814" i="67" s="1"/>
  <c r="E814" i="67"/>
  <c r="J806" i="67"/>
  <c r="K806" i="67" s="1"/>
  <c r="E806" i="67"/>
  <c r="J798" i="67"/>
  <c r="K798" i="67" s="1"/>
  <c r="E798" i="67"/>
  <c r="J790" i="67"/>
  <c r="K790" i="67" s="1"/>
  <c r="E790" i="67"/>
  <c r="J782" i="67"/>
  <c r="K782" i="67" s="1"/>
  <c r="E782" i="67"/>
  <c r="J766" i="67"/>
  <c r="K766" i="67" s="1"/>
  <c r="E766" i="67"/>
  <c r="J758" i="67"/>
  <c r="K758" i="67" s="1"/>
  <c r="E758" i="67"/>
  <c r="J750" i="67"/>
  <c r="K750" i="67" s="1"/>
  <c r="E750" i="67"/>
  <c r="J702" i="67"/>
  <c r="K702" i="67" s="1"/>
  <c r="E702" i="67"/>
  <c r="J686" i="67"/>
  <c r="K686" i="67" s="1"/>
  <c r="E686" i="67"/>
  <c r="J678" i="67"/>
  <c r="K678" i="67" s="1"/>
  <c r="E678" i="67"/>
  <c r="J670" i="67"/>
  <c r="K670" i="67" s="1"/>
  <c r="E670" i="67"/>
  <c r="J662" i="67"/>
  <c r="K662" i="67" s="1"/>
  <c r="E662" i="67"/>
  <c r="J654" i="67"/>
  <c r="K654" i="67" s="1"/>
  <c r="E654" i="67"/>
  <c r="J646" i="67"/>
  <c r="K646" i="67" s="1"/>
  <c r="E646" i="67"/>
  <c r="J638" i="67"/>
  <c r="K638" i="67" s="1"/>
  <c r="E638" i="67"/>
  <c r="J622" i="67"/>
  <c r="K622" i="67" s="1"/>
  <c r="E622" i="67"/>
  <c r="J614" i="67"/>
  <c r="K614" i="67" s="1"/>
  <c r="E614" i="67"/>
  <c r="J606" i="67"/>
  <c r="K606" i="67" s="1"/>
  <c r="E606" i="67"/>
  <c r="J598" i="67"/>
  <c r="K598" i="67" s="1"/>
  <c r="E598" i="67"/>
  <c r="J590" i="67"/>
  <c r="K590" i="67" s="1"/>
  <c r="E590" i="67"/>
  <c r="J582" i="67"/>
  <c r="K582" i="67" s="1"/>
  <c r="E582" i="67"/>
  <c r="J574" i="67"/>
  <c r="K574" i="67" s="1"/>
  <c r="E574" i="67"/>
  <c r="J470" i="67"/>
  <c r="K470" i="67" s="1"/>
  <c r="E470" i="67"/>
  <c r="J446" i="67"/>
  <c r="K446" i="67" s="1"/>
  <c r="E446" i="67"/>
  <c r="J438" i="67"/>
  <c r="K438" i="67" s="1"/>
  <c r="E438" i="67"/>
  <c r="J430" i="67"/>
  <c r="K430" i="67" s="1"/>
  <c r="E430" i="67"/>
  <c r="J406" i="67"/>
  <c r="K406" i="67" s="1"/>
  <c r="E406" i="67"/>
  <c r="J390" i="67"/>
  <c r="K390" i="67" s="1"/>
  <c r="E390" i="67"/>
  <c r="J374" i="67"/>
  <c r="K374" i="67" s="1"/>
  <c r="E374" i="67"/>
  <c r="J366" i="67"/>
  <c r="K366" i="67" s="1"/>
  <c r="E366" i="67"/>
  <c r="J358" i="67"/>
  <c r="K358" i="67" s="1"/>
  <c r="E358" i="67"/>
  <c r="J342" i="67"/>
  <c r="K342" i="67" s="1"/>
  <c r="E342" i="67"/>
  <c r="J334" i="67"/>
  <c r="K334" i="67" s="1"/>
  <c r="E334" i="67"/>
  <c r="J310" i="67"/>
  <c r="K310" i="67" s="1"/>
  <c r="E310" i="67"/>
  <c r="J302" i="67"/>
  <c r="K302" i="67" s="1"/>
  <c r="E302" i="67"/>
  <c r="J294" i="67"/>
  <c r="K294" i="67" s="1"/>
  <c r="E294" i="67"/>
  <c r="J286" i="67"/>
  <c r="K286" i="67" s="1"/>
  <c r="E286" i="67"/>
  <c r="J238" i="67"/>
  <c r="K238" i="67" s="1"/>
  <c r="E238" i="67"/>
  <c r="J230" i="67"/>
  <c r="K230" i="67" s="1"/>
  <c r="E230" i="67"/>
  <c r="J214" i="67"/>
  <c r="K214" i="67" s="1"/>
  <c r="E214" i="67"/>
  <c r="J206" i="67"/>
  <c r="K206" i="67" s="1"/>
  <c r="E206" i="67"/>
  <c r="J190" i="67"/>
  <c r="K190" i="67" s="1"/>
  <c r="E190" i="67"/>
  <c r="J182" i="67"/>
  <c r="K182" i="67" s="1"/>
  <c r="E182" i="67"/>
  <c r="J174" i="67"/>
  <c r="K174" i="67" s="1"/>
  <c r="E174" i="67"/>
  <c r="J166" i="67"/>
  <c r="K166" i="67" s="1"/>
  <c r="E166" i="67"/>
  <c r="J150" i="67"/>
  <c r="K150" i="67" s="1"/>
  <c r="E150" i="67"/>
  <c r="J134" i="67"/>
  <c r="K134" i="67" s="1"/>
  <c r="E134" i="67"/>
  <c r="J118" i="67"/>
  <c r="K118" i="67" s="1"/>
  <c r="E118" i="67"/>
  <c r="J110" i="67"/>
  <c r="K110" i="67" s="1"/>
  <c r="E110" i="67"/>
  <c r="J102" i="67"/>
  <c r="K102" i="67" s="1"/>
  <c r="E102" i="67"/>
  <c r="J86" i="67"/>
  <c r="K86" i="67" s="1"/>
  <c r="E86" i="67"/>
  <c r="J78" i="67"/>
  <c r="K78" i="67" s="1"/>
  <c r="E78" i="67"/>
  <c r="J62" i="67"/>
  <c r="K62" i="67" s="1"/>
  <c r="E62" i="67"/>
  <c r="J54" i="67"/>
  <c r="K54" i="67" s="1"/>
  <c r="E54" i="67"/>
  <c r="J46" i="67"/>
  <c r="K46" i="67" s="1"/>
  <c r="E46" i="67"/>
  <c r="J30" i="67"/>
  <c r="K30" i="67" s="1"/>
  <c r="E30" i="67"/>
  <c r="J22" i="67"/>
  <c r="K22" i="67" s="1"/>
  <c r="E22" i="67"/>
  <c r="K8" i="92" s="1"/>
  <c r="J2287" i="67"/>
  <c r="K2287" i="67" s="1"/>
  <c r="E2287" i="67"/>
  <c r="J2087" i="67"/>
  <c r="K2087" i="67" s="1"/>
  <c r="E2087" i="67"/>
  <c r="J1919" i="67"/>
  <c r="K1919" i="67" s="1"/>
  <c r="E1919" i="67"/>
  <c r="J1887" i="67"/>
  <c r="K1887" i="67" s="1"/>
  <c r="E1887" i="67"/>
  <c r="J1607" i="67"/>
  <c r="K1607" i="67" s="1"/>
  <c r="E1607" i="67"/>
  <c r="J2389" i="67"/>
  <c r="K2389" i="67" s="1"/>
  <c r="E2389" i="67"/>
  <c r="J2325" i="67"/>
  <c r="K2325" i="67" s="1"/>
  <c r="E2325" i="67"/>
  <c r="J2205" i="67"/>
  <c r="K2205" i="67" s="1"/>
  <c r="E2205" i="67"/>
  <c r="J2189" i="67"/>
  <c r="K2189" i="67" s="1"/>
  <c r="E2189" i="67"/>
  <c r="J2157" i="67"/>
  <c r="K2157" i="67" s="1"/>
  <c r="E2157" i="67"/>
  <c r="J2125" i="67"/>
  <c r="K2125" i="67" s="1"/>
  <c r="E2125" i="67"/>
  <c r="J2045" i="67"/>
  <c r="K2045" i="67" s="1"/>
  <c r="E2045" i="67"/>
  <c r="J1973" i="67"/>
  <c r="K1973" i="67" s="1"/>
  <c r="E1973" i="67"/>
  <c r="J1933" i="67"/>
  <c r="K1933" i="67" s="1"/>
  <c r="E1933" i="67"/>
  <c r="J1861" i="67"/>
  <c r="K1861" i="67" s="1"/>
  <c r="E1861" i="67"/>
  <c r="J1717" i="67"/>
  <c r="K1717" i="67" s="1"/>
  <c r="E1717" i="67"/>
  <c r="J1509" i="67"/>
  <c r="K1509" i="67" s="1"/>
  <c r="E1509" i="67"/>
  <c r="J1461" i="67"/>
  <c r="K1461" i="67" s="1"/>
  <c r="E1461" i="67"/>
  <c r="J1165" i="67"/>
  <c r="K1165" i="67" s="1"/>
  <c r="E1165" i="67"/>
  <c r="J1117" i="67"/>
  <c r="K1117" i="67" s="1"/>
  <c r="E1117" i="67"/>
  <c r="J1069" i="67"/>
  <c r="K1069" i="67" s="1"/>
  <c r="E1069" i="67"/>
  <c r="J1021" i="67"/>
  <c r="K1021" i="67" s="1"/>
  <c r="E1021" i="67"/>
  <c r="J845" i="67"/>
  <c r="K845" i="67" s="1"/>
  <c r="E845" i="67"/>
  <c r="J629" i="67"/>
  <c r="K629" i="67" s="1"/>
  <c r="E629" i="67"/>
  <c r="J573" i="67"/>
  <c r="K573" i="67" s="1"/>
  <c r="E573" i="67"/>
  <c r="J413" i="67"/>
  <c r="K413" i="67" s="1"/>
  <c r="E413" i="67"/>
  <c r="J261" i="67"/>
  <c r="K261" i="67" s="1"/>
  <c r="E261" i="67"/>
  <c r="J221" i="67"/>
  <c r="K221" i="67" s="1"/>
  <c r="E221" i="67"/>
  <c r="J117" i="67"/>
  <c r="K117" i="67" s="1"/>
  <c r="E117" i="67"/>
  <c r="J2276" i="67"/>
  <c r="K2276" i="67" s="1"/>
  <c r="E2276" i="67"/>
  <c r="J2108" i="67"/>
  <c r="K2108" i="67" s="1"/>
  <c r="E2108" i="67"/>
  <c r="J2028" i="67"/>
  <c r="K2028" i="67" s="1"/>
  <c r="E2028" i="67"/>
  <c r="J1884" i="67"/>
  <c r="K1884" i="67" s="1"/>
  <c r="E1884" i="67"/>
  <c r="J1788" i="67"/>
  <c r="K1788" i="67" s="1"/>
  <c r="E1788" i="67"/>
  <c r="J1740" i="67"/>
  <c r="K1740" i="67" s="1"/>
  <c r="E1740" i="67"/>
  <c r="J1612" i="67"/>
  <c r="K1612" i="67" s="1"/>
  <c r="E1612" i="67"/>
  <c r="J1516" i="67"/>
  <c r="K1516" i="67" s="1"/>
  <c r="E1516" i="67"/>
  <c r="J1196" i="67"/>
  <c r="K1196" i="67" s="1"/>
  <c r="E1196" i="67"/>
  <c r="J1052" i="67"/>
  <c r="K1052" i="67" s="1"/>
  <c r="E1052" i="67"/>
  <c r="J948" i="67"/>
  <c r="K948" i="67" s="1"/>
  <c r="E948" i="67"/>
  <c r="J876" i="67"/>
  <c r="K876" i="67" s="1"/>
  <c r="E876" i="67"/>
  <c r="J852" i="67"/>
  <c r="K852" i="67" s="1"/>
  <c r="E852" i="67"/>
  <c r="J844" i="67"/>
  <c r="K844" i="67" s="1"/>
  <c r="E844" i="67"/>
  <c r="J828" i="67"/>
  <c r="K828" i="67" s="1"/>
  <c r="E828" i="67"/>
  <c r="J820" i="67"/>
  <c r="K820" i="67" s="1"/>
  <c r="E820" i="67"/>
  <c r="J796" i="67"/>
  <c r="K796" i="67" s="1"/>
  <c r="E796" i="67"/>
  <c r="J788" i="67"/>
  <c r="K788" i="67" s="1"/>
  <c r="E788" i="67"/>
  <c r="J772" i="67"/>
  <c r="K772" i="67" s="1"/>
  <c r="E772" i="67"/>
  <c r="J764" i="67"/>
  <c r="K764" i="67" s="1"/>
  <c r="E764" i="67"/>
  <c r="J748" i="67"/>
  <c r="K748" i="67" s="1"/>
  <c r="E748" i="67"/>
  <c r="J740" i="67"/>
  <c r="K740" i="67" s="1"/>
  <c r="E740" i="67"/>
  <c r="J708" i="67"/>
  <c r="K708" i="67" s="1"/>
  <c r="E708" i="67"/>
  <c r="J692" i="67"/>
  <c r="K692" i="67" s="1"/>
  <c r="E692" i="67"/>
  <c r="J684" i="67"/>
  <c r="K684" i="67" s="1"/>
  <c r="E684" i="67"/>
  <c r="J660" i="67"/>
  <c r="K660" i="67" s="1"/>
  <c r="E660" i="67"/>
  <c r="J644" i="67"/>
  <c r="K644" i="67" s="1"/>
  <c r="E644" i="67"/>
  <c r="J636" i="67"/>
  <c r="K636" i="67" s="1"/>
  <c r="E636" i="67"/>
  <c r="J612" i="67"/>
  <c r="K612" i="67" s="1"/>
  <c r="E612" i="67"/>
  <c r="J596" i="67"/>
  <c r="K596" i="67" s="1"/>
  <c r="E596" i="67"/>
  <c r="J588" i="67"/>
  <c r="K588" i="67" s="1"/>
  <c r="E588" i="67"/>
  <c r="J572" i="67"/>
  <c r="K572" i="67" s="1"/>
  <c r="E572" i="67"/>
  <c r="J548" i="67"/>
  <c r="K548" i="67" s="1"/>
  <c r="E548" i="67"/>
  <c r="J532" i="67"/>
  <c r="K532" i="67" s="1"/>
  <c r="E532" i="67"/>
  <c r="J524" i="67"/>
  <c r="K524" i="67" s="1"/>
  <c r="E524" i="67"/>
  <c r="J516" i="67"/>
  <c r="K516" i="67" s="1"/>
  <c r="E516" i="67"/>
  <c r="J476" i="67"/>
  <c r="K476" i="67" s="1"/>
  <c r="E476" i="67"/>
  <c r="J468" i="67"/>
  <c r="K468" i="67" s="1"/>
  <c r="E468" i="67"/>
  <c r="J444" i="67"/>
  <c r="K444" i="67" s="1"/>
  <c r="E444" i="67"/>
  <c r="J420" i="67"/>
  <c r="K420" i="67" s="1"/>
  <c r="E420" i="67"/>
  <c r="J412" i="67"/>
  <c r="K412" i="67" s="1"/>
  <c r="E412" i="67"/>
  <c r="J388" i="67"/>
  <c r="K388" i="67" s="1"/>
  <c r="E388" i="67"/>
  <c r="J380" i="67"/>
  <c r="K380" i="67" s="1"/>
  <c r="E380" i="67"/>
  <c r="J364" i="67"/>
  <c r="K364" i="67" s="1"/>
  <c r="E364" i="67"/>
  <c r="J356" i="67"/>
  <c r="K356" i="67" s="1"/>
  <c r="E356" i="67"/>
  <c r="J332" i="67"/>
  <c r="K332" i="67" s="1"/>
  <c r="E332" i="67"/>
  <c r="J316" i="67"/>
  <c r="K316" i="67" s="1"/>
  <c r="E316" i="67"/>
  <c r="J308" i="67"/>
  <c r="K308" i="67" s="1"/>
  <c r="E308" i="67"/>
  <c r="J300" i="67"/>
  <c r="K300" i="67" s="1"/>
  <c r="E300" i="67"/>
  <c r="J284" i="67"/>
  <c r="K284" i="67" s="1"/>
  <c r="E284" i="67"/>
  <c r="J276" i="67"/>
  <c r="K276" i="67" s="1"/>
  <c r="E276" i="67"/>
  <c r="J268" i="67"/>
  <c r="K268" i="67" s="1"/>
  <c r="E268" i="67"/>
  <c r="J260" i="67"/>
  <c r="K260" i="67" s="1"/>
  <c r="E260" i="67"/>
  <c r="J244" i="67"/>
  <c r="K244" i="67" s="1"/>
  <c r="E244" i="67"/>
  <c r="J228" i="67"/>
  <c r="K228" i="67" s="1"/>
  <c r="E228" i="67"/>
  <c r="J220" i="67"/>
  <c r="K220" i="67" s="1"/>
  <c r="E220" i="67"/>
  <c r="J204" i="67"/>
  <c r="K204" i="67" s="1"/>
  <c r="E204" i="67"/>
  <c r="J188" i="67"/>
  <c r="K188" i="67" s="1"/>
  <c r="E188" i="67"/>
  <c r="J148" i="67"/>
  <c r="K148" i="67" s="1"/>
  <c r="E148" i="67"/>
  <c r="J140" i="67"/>
  <c r="K140" i="67" s="1"/>
  <c r="E140" i="67"/>
  <c r="J124" i="67"/>
  <c r="K124" i="67" s="1"/>
  <c r="E124" i="67"/>
  <c r="J108" i="67"/>
  <c r="K108" i="67" s="1"/>
  <c r="E108" i="67"/>
  <c r="J100" i="67"/>
  <c r="K100" i="67" s="1"/>
  <c r="E100" i="67"/>
  <c r="J76" i="67"/>
  <c r="K76" i="67" s="1"/>
  <c r="E76" i="67"/>
  <c r="J68" i="67"/>
  <c r="K68" i="67" s="1"/>
  <c r="E68" i="67"/>
  <c r="J28" i="67"/>
  <c r="K28" i="67" s="1"/>
  <c r="E28" i="67"/>
  <c r="J4" i="67"/>
  <c r="K4" i="67" s="1"/>
  <c r="E4" i="67"/>
  <c r="J2327" i="67"/>
  <c r="K2327" i="67" s="1"/>
  <c r="E2327" i="67"/>
  <c r="J2263" i="67"/>
  <c r="K2263" i="67" s="1"/>
  <c r="E2263" i="67"/>
  <c r="J2127" i="67"/>
  <c r="K2127" i="67" s="1"/>
  <c r="E2127" i="67"/>
  <c r="J2047" i="67"/>
  <c r="K2047" i="67" s="1"/>
  <c r="E2047" i="67"/>
  <c r="J2391" i="67"/>
  <c r="K2391" i="67" s="1"/>
  <c r="E2391" i="67"/>
  <c r="J2335" i="67"/>
  <c r="K2335" i="67" s="1"/>
  <c r="E2335" i="67"/>
  <c r="J2231" i="67"/>
  <c r="K2231" i="67" s="1"/>
  <c r="E2231" i="67"/>
  <c r="J2223" i="67"/>
  <c r="K2223" i="67" s="1"/>
  <c r="E2223" i="67"/>
  <c r="J2143" i="67"/>
  <c r="K2143" i="67" s="1"/>
  <c r="E2143" i="67"/>
  <c r="J2095" i="67"/>
  <c r="K2095" i="67" s="1"/>
  <c r="E2095" i="67"/>
  <c r="J2079" i="67"/>
  <c r="K2079" i="67" s="1"/>
  <c r="E2079" i="67"/>
  <c r="J2063" i="67"/>
  <c r="K2063" i="67" s="1"/>
  <c r="E2063" i="67"/>
  <c r="J2031" i="67"/>
  <c r="K2031" i="67" s="1"/>
  <c r="E2031" i="67"/>
  <c r="J1599" i="67"/>
  <c r="K1599" i="67" s="1"/>
  <c r="E1599" i="67"/>
  <c r="J1535" i="67"/>
  <c r="K1535" i="67" s="1"/>
  <c r="E1535" i="67"/>
  <c r="J1471" i="67"/>
  <c r="K1471" i="67" s="1"/>
  <c r="E1471" i="67"/>
  <c r="J1271" i="67"/>
  <c r="K1271" i="67" s="1"/>
  <c r="E1271" i="67"/>
  <c r="J2381" i="67"/>
  <c r="K2381" i="67" s="1"/>
  <c r="E2381" i="67"/>
  <c r="J2349" i="67"/>
  <c r="K2349" i="67" s="1"/>
  <c r="E2349" i="67"/>
  <c r="J2333" i="67"/>
  <c r="K2333" i="67" s="1"/>
  <c r="E2333" i="67"/>
  <c r="J2245" i="67"/>
  <c r="K2245" i="67" s="1"/>
  <c r="E2245" i="67"/>
  <c r="J2213" i="67"/>
  <c r="K2213" i="67" s="1"/>
  <c r="E2213" i="67"/>
  <c r="J2173" i="67"/>
  <c r="K2173" i="67" s="1"/>
  <c r="E2173" i="67"/>
  <c r="J2165" i="67"/>
  <c r="K2165" i="67" s="1"/>
  <c r="E2165" i="67"/>
  <c r="J2149" i="67"/>
  <c r="K2149" i="67" s="1"/>
  <c r="E2149" i="67"/>
  <c r="J2133" i="67"/>
  <c r="K2133" i="67" s="1"/>
  <c r="E2133" i="67"/>
  <c r="J2109" i="67"/>
  <c r="K2109" i="67" s="1"/>
  <c r="E2109" i="67"/>
  <c r="J2053" i="67"/>
  <c r="K2053" i="67" s="1"/>
  <c r="E2053" i="67"/>
  <c r="J2037" i="67"/>
  <c r="K2037" i="67" s="1"/>
  <c r="E2037" i="67"/>
  <c r="J1997" i="67"/>
  <c r="K1997" i="67" s="1"/>
  <c r="E1997" i="67"/>
  <c r="J1989" i="67"/>
  <c r="K1989" i="67" s="1"/>
  <c r="E1989" i="67"/>
  <c r="J1965" i="67"/>
  <c r="K1965" i="67" s="1"/>
  <c r="E1965" i="67"/>
  <c r="J1949" i="67"/>
  <c r="K1949" i="67" s="1"/>
  <c r="E1949" i="67"/>
  <c r="J1837" i="67"/>
  <c r="K1837" i="67" s="1"/>
  <c r="E1837" i="67"/>
  <c r="J1805" i="67"/>
  <c r="K1805" i="67" s="1"/>
  <c r="E1805" i="67"/>
  <c r="J1645" i="67"/>
  <c r="K1645" i="67" s="1"/>
  <c r="E1645" i="67"/>
  <c r="J1637" i="67"/>
  <c r="K1637" i="67" s="1"/>
  <c r="E1637" i="67"/>
  <c r="J1613" i="67"/>
  <c r="K1613" i="67" s="1"/>
  <c r="E1613" i="67"/>
  <c r="J1549" i="67"/>
  <c r="K1549" i="67" s="1"/>
  <c r="E1549" i="67"/>
  <c r="J1525" i="67"/>
  <c r="K1525" i="67" s="1"/>
  <c r="E1525" i="67"/>
  <c r="J1469" i="67"/>
  <c r="K1469" i="67" s="1"/>
  <c r="E1469" i="67"/>
  <c r="J1437" i="67"/>
  <c r="K1437" i="67" s="1"/>
  <c r="E1437" i="67"/>
  <c r="J1405" i="67"/>
  <c r="K1405" i="67" s="1"/>
  <c r="E1405" i="67"/>
  <c r="J1221" i="67"/>
  <c r="K1221" i="67" s="1"/>
  <c r="E1221" i="67"/>
  <c r="J1157" i="67"/>
  <c r="K1157" i="67" s="1"/>
  <c r="E1157" i="67"/>
  <c r="J1101" i="67"/>
  <c r="K1101" i="67" s="1"/>
  <c r="E1101" i="67"/>
  <c r="J1045" i="67"/>
  <c r="K1045" i="67" s="1"/>
  <c r="E1045" i="67"/>
  <c r="J749" i="67"/>
  <c r="K749" i="67" s="1"/>
  <c r="E749" i="67"/>
  <c r="J693" i="67"/>
  <c r="K693" i="67" s="1"/>
  <c r="E693" i="67"/>
  <c r="J637" i="67"/>
  <c r="K637" i="67" s="1"/>
  <c r="E637" i="67"/>
  <c r="J605" i="67"/>
  <c r="K605" i="67" s="1"/>
  <c r="E605" i="67"/>
  <c r="J581" i="67"/>
  <c r="K581" i="67" s="1"/>
  <c r="E581" i="67"/>
  <c r="J549" i="67"/>
  <c r="K549" i="67" s="1"/>
  <c r="E549" i="67"/>
  <c r="J517" i="67"/>
  <c r="K517" i="67" s="1"/>
  <c r="E517" i="67"/>
  <c r="J437" i="67"/>
  <c r="K437" i="67" s="1"/>
  <c r="E437" i="67"/>
  <c r="J429" i="67"/>
  <c r="K429" i="67" s="1"/>
  <c r="E429" i="67"/>
  <c r="J357" i="67"/>
  <c r="K357" i="67" s="1"/>
  <c r="E357" i="67"/>
  <c r="J333" i="67"/>
  <c r="K333" i="67" s="1"/>
  <c r="E333" i="67"/>
  <c r="J245" i="67"/>
  <c r="K245" i="67" s="1"/>
  <c r="E245" i="67"/>
  <c r="J157" i="67"/>
  <c r="K157" i="67" s="1"/>
  <c r="E157" i="67"/>
  <c r="J133" i="67"/>
  <c r="K133" i="67" s="1"/>
  <c r="E133" i="67"/>
  <c r="J101" i="67"/>
  <c r="K101" i="67" s="1"/>
  <c r="E101" i="67"/>
  <c r="J77" i="67"/>
  <c r="K77" i="67" s="1"/>
  <c r="E77" i="67"/>
  <c r="J37" i="67"/>
  <c r="K37" i="67" s="1"/>
  <c r="E37" i="67"/>
  <c r="M5" i="92" s="1"/>
  <c r="J2380" i="67"/>
  <c r="K2380" i="67" s="1"/>
  <c r="E2380" i="67"/>
  <c r="J2260" i="67"/>
  <c r="K2260" i="67" s="1"/>
  <c r="E2260" i="67"/>
  <c r="J2148" i="67"/>
  <c r="K2148" i="67" s="1"/>
  <c r="E2148" i="67"/>
  <c r="J2068" i="67"/>
  <c r="K2068" i="67" s="1"/>
  <c r="E2068" i="67"/>
  <c r="J1988" i="67"/>
  <c r="K1988" i="67" s="1"/>
  <c r="E1988" i="67"/>
  <c r="J1956" i="67"/>
  <c r="K1956" i="67" s="1"/>
  <c r="E1956" i="67"/>
  <c r="J1596" i="67"/>
  <c r="K1596" i="67" s="1"/>
  <c r="E1596" i="67"/>
  <c r="J1572" i="67"/>
  <c r="K1572" i="67" s="1"/>
  <c r="E1572" i="67"/>
  <c r="J1508" i="67"/>
  <c r="K1508" i="67" s="1"/>
  <c r="E1508" i="67"/>
  <c r="J1484" i="67"/>
  <c r="K1484" i="67" s="1"/>
  <c r="E1484" i="67"/>
  <c r="J1452" i="67"/>
  <c r="K1452" i="67" s="1"/>
  <c r="E1452" i="67"/>
  <c r="J1404" i="67"/>
  <c r="K1404" i="67" s="1"/>
  <c r="E1404" i="67"/>
  <c r="J1380" i="67"/>
  <c r="K1380" i="67" s="1"/>
  <c r="E1380" i="67"/>
  <c r="J1228" i="67"/>
  <c r="K1228" i="67" s="1"/>
  <c r="E1228" i="67"/>
  <c r="J1116" i="67"/>
  <c r="K1116" i="67" s="1"/>
  <c r="E1116" i="67"/>
  <c r="J996" i="67"/>
  <c r="K996" i="67" s="1"/>
  <c r="E996" i="67"/>
  <c r="J972" i="67"/>
  <c r="K972" i="67" s="1"/>
  <c r="E972" i="67"/>
  <c r="J940" i="67"/>
  <c r="K940" i="67" s="1"/>
  <c r="E940" i="67"/>
  <c r="J916" i="67"/>
  <c r="K916" i="67" s="1"/>
  <c r="E916" i="67"/>
  <c r="J2403" i="67"/>
  <c r="K2403" i="67" s="1"/>
  <c r="E2403" i="67"/>
  <c r="J2363" i="67"/>
  <c r="K2363" i="67" s="1"/>
  <c r="E2363" i="67"/>
  <c r="J2323" i="67"/>
  <c r="K2323" i="67" s="1"/>
  <c r="E2323" i="67"/>
  <c r="J2299" i="67"/>
  <c r="K2299" i="67" s="1"/>
  <c r="E2299" i="67"/>
  <c r="J2243" i="67"/>
  <c r="K2243" i="67" s="1"/>
  <c r="E2243" i="67"/>
  <c r="J2235" i="67"/>
  <c r="K2235" i="67" s="1"/>
  <c r="E2235" i="67"/>
  <c r="J2147" i="67"/>
  <c r="K2147" i="67" s="1"/>
  <c r="E2147" i="67"/>
  <c r="J2099" i="67"/>
  <c r="K2099" i="67" s="1"/>
  <c r="E2099" i="67"/>
  <c r="J2075" i="67"/>
  <c r="K2075" i="67" s="1"/>
  <c r="E2075" i="67"/>
  <c r="J1963" i="67"/>
  <c r="K1963" i="67" s="1"/>
  <c r="E1963" i="67"/>
  <c r="J1907" i="67"/>
  <c r="K1907" i="67" s="1"/>
  <c r="E1907" i="67"/>
  <c r="J1851" i="67"/>
  <c r="K1851" i="67" s="1"/>
  <c r="E1851" i="67"/>
  <c r="J1651" i="67"/>
  <c r="K1651" i="67" s="1"/>
  <c r="E1651" i="67"/>
  <c r="J1619" i="67"/>
  <c r="K1619" i="67" s="1"/>
  <c r="E1619" i="67"/>
  <c r="J1595" i="67"/>
  <c r="K1595" i="67" s="1"/>
  <c r="E1595" i="67"/>
  <c r="J1571" i="67"/>
  <c r="K1571" i="67" s="1"/>
  <c r="E1571" i="67"/>
  <c r="J1547" i="67"/>
  <c r="K1547" i="67" s="1"/>
  <c r="E1547" i="67"/>
  <c r="J1499" i="67"/>
  <c r="K1499" i="67" s="1"/>
  <c r="E1499" i="67"/>
  <c r="J1475" i="67"/>
  <c r="K1475" i="67" s="1"/>
  <c r="E1475" i="67"/>
  <c r="J1403" i="67"/>
  <c r="K1403" i="67" s="1"/>
  <c r="E1403" i="67"/>
  <c r="J1387" i="67"/>
  <c r="K1387" i="67" s="1"/>
  <c r="E1387" i="67"/>
  <c r="J1347" i="67"/>
  <c r="K1347" i="67" s="1"/>
  <c r="E1347" i="67"/>
  <c r="J1339" i="67"/>
  <c r="K1339" i="67" s="1"/>
  <c r="E1339" i="67"/>
  <c r="J1331" i="67"/>
  <c r="K1331" i="67" s="1"/>
  <c r="E1331" i="67"/>
  <c r="J1307" i="67"/>
  <c r="K1307" i="67" s="1"/>
  <c r="E1307" i="67"/>
  <c r="J1299" i="67"/>
  <c r="K1299" i="67" s="1"/>
  <c r="E1299" i="67"/>
  <c r="J1259" i="67"/>
  <c r="K1259" i="67" s="1"/>
  <c r="E1259" i="67"/>
  <c r="J1235" i="67"/>
  <c r="K1235" i="67" s="1"/>
  <c r="E1235" i="67"/>
  <c r="J1115" i="67"/>
  <c r="K1115" i="67" s="1"/>
  <c r="E1115" i="67"/>
  <c r="J1091" i="67"/>
  <c r="K1091" i="67" s="1"/>
  <c r="E1091" i="67"/>
  <c r="J1067" i="67"/>
  <c r="K1067" i="67" s="1"/>
  <c r="E1067" i="67"/>
  <c r="J1043" i="67"/>
  <c r="K1043" i="67" s="1"/>
  <c r="E1043" i="67"/>
  <c r="J1019" i="67"/>
  <c r="K1019" i="67" s="1"/>
  <c r="E1019" i="67"/>
  <c r="J971" i="67"/>
  <c r="K971" i="67" s="1"/>
  <c r="E971" i="67"/>
  <c r="J947" i="67"/>
  <c r="K947" i="67" s="1"/>
  <c r="E947" i="67"/>
  <c r="J899" i="67"/>
  <c r="K899" i="67" s="1"/>
  <c r="E899" i="67"/>
  <c r="J875" i="67"/>
  <c r="K875" i="67" s="1"/>
  <c r="E875" i="67"/>
  <c r="J851" i="67"/>
  <c r="K851" i="67" s="1"/>
  <c r="E851" i="67"/>
  <c r="J827" i="67"/>
  <c r="K827" i="67" s="1"/>
  <c r="E827" i="67"/>
  <c r="J819" i="67"/>
  <c r="K819" i="67" s="1"/>
  <c r="E819" i="67"/>
  <c r="J795" i="67"/>
  <c r="K795" i="67" s="1"/>
  <c r="E795" i="67"/>
  <c r="J787" i="67"/>
  <c r="K787" i="67" s="1"/>
  <c r="E787" i="67"/>
  <c r="J667" i="67"/>
  <c r="K667" i="67" s="1"/>
  <c r="E667" i="67"/>
  <c r="J635" i="67"/>
  <c r="K635" i="67" s="1"/>
  <c r="E635" i="67"/>
  <c r="J611" i="67"/>
  <c r="K611" i="67" s="1"/>
  <c r="E611" i="67"/>
  <c r="J587" i="67"/>
  <c r="K587" i="67" s="1"/>
  <c r="E587" i="67"/>
  <c r="J563" i="67"/>
  <c r="K563" i="67" s="1"/>
  <c r="E563" i="67"/>
  <c r="J467" i="67"/>
  <c r="K467" i="67" s="1"/>
  <c r="E467" i="67"/>
  <c r="J387" i="67"/>
  <c r="K387" i="67" s="1"/>
  <c r="E387" i="67"/>
  <c r="J339" i="67"/>
  <c r="K339" i="67" s="1"/>
  <c r="E339" i="67"/>
  <c r="J315" i="67"/>
  <c r="K315" i="67" s="1"/>
  <c r="E315" i="67"/>
  <c r="J291" i="67"/>
  <c r="K291" i="67" s="1"/>
  <c r="E291" i="67"/>
  <c r="J267" i="67"/>
  <c r="K267" i="67" s="1"/>
  <c r="E267" i="67"/>
  <c r="J243" i="67"/>
  <c r="K243" i="67" s="1"/>
  <c r="E243" i="67"/>
  <c r="J187" i="67"/>
  <c r="K187" i="67" s="1"/>
  <c r="E187" i="67"/>
  <c r="J139" i="67"/>
  <c r="K139" i="67" s="1"/>
  <c r="E139" i="67"/>
  <c r="J115" i="67"/>
  <c r="K115" i="67" s="1"/>
  <c r="E115" i="67"/>
  <c r="J91" i="67"/>
  <c r="K91" i="67" s="1"/>
  <c r="J2402" i="67"/>
  <c r="K2402" i="67" s="1"/>
  <c r="E2402" i="67"/>
  <c r="J2322" i="67"/>
  <c r="K2322" i="67" s="1"/>
  <c r="E2322" i="67"/>
  <c r="J2314" i="67"/>
  <c r="K2314" i="67" s="1"/>
  <c r="E2314" i="67"/>
  <c r="J2306" i="67"/>
  <c r="K2306" i="67" s="1"/>
  <c r="E2306" i="67"/>
  <c r="J2298" i="67"/>
  <c r="K2298" i="67" s="1"/>
  <c r="E2298" i="67"/>
  <c r="J2218" i="67"/>
  <c r="K2218" i="67" s="1"/>
  <c r="E2218" i="67"/>
  <c r="J2202" i="67"/>
  <c r="K2202" i="67" s="1"/>
  <c r="E2202" i="67"/>
  <c r="J2194" i="67"/>
  <c r="K2194" i="67" s="1"/>
  <c r="E2194" i="67"/>
  <c r="J2170" i="67"/>
  <c r="K2170" i="67" s="1"/>
  <c r="E2170" i="67"/>
  <c r="J2122" i="67"/>
  <c r="K2122" i="67" s="1"/>
  <c r="E2122" i="67"/>
  <c r="J2114" i="67"/>
  <c r="K2114" i="67" s="1"/>
  <c r="E2114" i="67"/>
  <c r="J2098" i="67"/>
  <c r="K2098" i="67" s="1"/>
  <c r="E2098" i="67"/>
  <c r="J2090" i="67"/>
  <c r="K2090" i="67" s="1"/>
  <c r="E2090" i="67"/>
  <c r="J2074" i="67"/>
  <c r="K2074" i="67" s="1"/>
  <c r="E2074" i="67"/>
  <c r="J2066" i="67"/>
  <c r="K2066" i="67" s="1"/>
  <c r="E2066" i="67"/>
  <c r="J2058" i="67"/>
  <c r="K2058" i="67" s="1"/>
  <c r="E2058" i="67"/>
  <c r="J2050" i="67"/>
  <c r="K2050" i="67" s="1"/>
  <c r="E2050" i="67"/>
  <c r="J1858" i="67"/>
  <c r="K1858" i="67" s="1"/>
  <c r="E1858" i="67"/>
  <c r="J1842" i="67"/>
  <c r="K1842" i="67" s="1"/>
  <c r="E1842" i="67"/>
  <c r="J1834" i="67"/>
  <c r="K1834" i="67" s="1"/>
  <c r="E1834" i="67"/>
  <c r="J1826" i="67"/>
  <c r="K1826" i="67" s="1"/>
  <c r="E1826" i="67"/>
  <c r="J1818" i="67"/>
  <c r="K1818" i="67" s="1"/>
  <c r="E1818" i="67"/>
  <c r="J1810" i="67"/>
  <c r="K1810" i="67" s="1"/>
  <c r="E1810" i="67"/>
  <c r="J1802" i="67"/>
  <c r="K1802" i="67" s="1"/>
  <c r="E1802" i="67"/>
  <c r="J1786" i="67"/>
  <c r="K1786" i="67" s="1"/>
  <c r="E1786" i="67"/>
  <c r="J1778" i="67"/>
  <c r="K1778" i="67" s="1"/>
  <c r="E1778" i="67"/>
  <c r="J1754" i="67"/>
  <c r="K1754" i="67" s="1"/>
  <c r="E1754" i="67"/>
  <c r="J1746" i="67"/>
  <c r="K1746" i="67" s="1"/>
  <c r="E1746" i="67"/>
  <c r="J1738" i="67"/>
  <c r="K1738" i="67" s="1"/>
  <c r="E1738" i="67"/>
  <c r="J1722" i="67"/>
  <c r="K1722" i="67" s="1"/>
  <c r="E1722" i="67"/>
  <c r="J1714" i="67"/>
  <c r="K1714" i="67" s="1"/>
  <c r="E1714" i="67"/>
  <c r="J1706" i="67"/>
  <c r="K1706" i="67" s="1"/>
  <c r="E1706" i="67"/>
  <c r="J1698" i="67"/>
  <c r="K1698" i="67" s="1"/>
  <c r="E1698" i="67"/>
  <c r="J1682" i="67"/>
  <c r="K1682" i="67" s="1"/>
  <c r="E1682" i="67"/>
  <c r="J1658" i="67"/>
  <c r="K1658" i="67" s="1"/>
  <c r="E1658" i="67"/>
  <c r="J1650" i="67"/>
  <c r="K1650" i="67" s="1"/>
  <c r="E1650" i="67"/>
  <c r="J1554" i="67"/>
  <c r="K1554" i="67" s="1"/>
  <c r="E1554" i="67"/>
  <c r="J1546" i="67"/>
  <c r="K1546" i="67" s="1"/>
  <c r="E1546" i="67"/>
  <c r="J1490" i="67"/>
  <c r="K1490" i="67" s="1"/>
  <c r="E1490" i="67"/>
  <c r="J1458" i="67"/>
  <c r="K1458" i="67" s="1"/>
  <c r="E1458" i="67"/>
  <c r="J1434" i="67"/>
  <c r="K1434" i="67" s="1"/>
  <c r="E1434" i="67"/>
  <c r="J1426" i="67"/>
  <c r="K1426" i="67" s="1"/>
  <c r="E1426" i="67"/>
  <c r="J1402" i="67"/>
  <c r="K1402" i="67" s="1"/>
  <c r="E1402" i="67"/>
  <c r="J1370" i="67"/>
  <c r="K1370" i="67" s="1"/>
  <c r="E1370" i="67"/>
  <c r="J1362" i="67"/>
  <c r="K1362" i="67" s="1"/>
  <c r="E1362" i="67"/>
  <c r="J1338" i="67"/>
  <c r="K1338" i="67" s="1"/>
  <c r="E1338" i="67"/>
  <c r="J1306" i="67"/>
  <c r="K1306" i="67" s="1"/>
  <c r="E1306" i="67"/>
  <c r="J1298" i="67"/>
  <c r="K1298" i="67" s="1"/>
  <c r="E1298" i="67"/>
  <c r="J1290" i="67"/>
  <c r="K1290" i="67" s="1"/>
  <c r="E1290" i="67"/>
  <c r="J1242" i="67"/>
  <c r="K1242" i="67" s="1"/>
  <c r="E1242" i="67"/>
  <c r="J1234" i="67"/>
  <c r="K1234" i="67" s="1"/>
  <c r="E1234" i="67"/>
  <c r="J1226" i="67"/>
  <c r="K1226" i="67" s="1"/>
  <c r="E1226" i="67"/>
  <c r="J1202" i="67"/>
  <c r="K1202" i="67" s="1"/>
  <c r="E1202" i="67"/>
  <c r="J1178" i="67"/>
  <c r="K1178" i="67" s="1"/>
  <c r="E1178" i="67"/>
  <c r="J1146" i="67"/>
  <c r="K1146" i="67" s="1"/>
  <c r="E1146" i="67"/>
  <c r="J1138" i="67"/>
  <c r="K1138" i="67" s="1"/>
  <c r="E1138" i="67"/>
  <c r="J1098" i="67"/>
  <c r="K1098" i="67" s="1"/>
  <c r="E1098" i="67"/>
  <c r="J1090" i="67"/>
  <c r="K1090" i="67" s="1"/>
  <c r="E1090" i="67"/>
  <c r="J1058" i="67"/>
  <c r="K1058" i="67" s="1"/>
  <c r="E1058" i="67"/>
  <c r="J1042" i="67"/>
  <c r="K1042" i="67" s="1"/>
  <c r="E1042" i="67"/>
  <c r="J1026" i="67"/>
  <c r="K1026" i="67" s="1"/>
  <c r="E1026" i="67"/>
  <c r="J1010" i="67"/>
  <c r="K1010" i="67" s="1"/>
  <c r="E1010" i="67"/>
  <c r="J1002" i="67"/>
  <c r="K1002" i="67" s="1"/>
  <c r="E1002" i="67"/>
  <c r="J978" i="67"/>
  <c r="K978" i="67" s="1"/>
  <c r="E978" i="67"/>
  <c r="J970" i="67"/>
  <c r="K970" i="67" s="1"/>
  <c r="E970" i="67"/>
  <c r="J914" i="67"/>
  <c r="K914" i="67" s="1"/>
  <c r="E914" i="67"/>
  <c r="J906" i="67"/>
  <c r="K906" i="67" s="1"/>
  <c r="E906" i="67"/>
  <c r="J898" i="67"/>
  <c r="K898" i="67" s="1"/>
  <c r="E898" i="67"/>
  <c r="J882" i="67"/>
  <c r="K882" i="67" s="1"/>
  <c r="E882" i="67"/>
  <c r="J874" i="67"/>
  <c r="K874" i="67" s="1"/>
  <c r="E874" i="67"/>
  <c r="J858" i="67"/>
  <c r="K858" i="67" s="1"/>
  <c r="E858" i="67"/>
  <c r="J850" i="67"/>
  <c r="K850" i="67" s="1"/>
  <c r="E850" i="67"/>
  <c r="J842" i="67"/>
  <c r="K842" i="67" s="1"/>
  <c r="E842" i="67"/>
  <c r="J834" i="67"/>
  <c r="K834" i="67" s="1"/>
  <c r="E834" i="67"/>
  <c r="J818" i="67"/>
  <c r="K818" i="67" s="1"/>
  <c r="E818" i="67"/>
  <c r="J546" i="67"/>
  <c r="K546" i="67" s="1"/>
  <c r="E546" i="67"/>
  <c r="J538" i="67"/>
  <c r="K538" i="67" s="1"/>
  <c r="E538" i="67"/>
  <c r="J530" i="67"/>
  <c r="K530" i="67" s="1"/>
  <c r="E530" i="67"/>
  <c r="J522" i="67"/>
  <c r="K522" i="67" s="1"/>
  <c r="E522" i="67"/>
  <c r="J514" i="67"/>
  <c r="K514" i="67" s="1"/>
  <c r="E514" i="67"/>
  <c r="J490" i="67"/>
  <c r="K490" i="67" s="1"/>
  <c r="E490" i="67"/>
  <c r="J466" i="67"/>
  <c r="K466" i="67" s="1"/>
  <c r="E466" i="67"/>
  <c r="O14" i="92" s="1"/>
  <c r="J458" i="67"/>
  <c r="K458" i="67" s="1"/>
  <c r="E458" i="67"/>
  <c r="J450" i="67"/>
  <c r="K450" i="67" s="1"/>
  <c r="E450" i="67"/>
  <c r="Q15" i="92" s="1"/>
  <c r="J418" i="67"/>
  <c r="K418" i="67" s="1"/>
  <c r="E418" i="67"/>
  <c r="J410" i="67"/>
  <c r="K410" i="67" s="1"/>
  <c r="E410" i="67"/>
  <c r="J394" i="67"/>
  <c r="K394" i="67" s="1"/>
  <c r="E394" i="67"/>
  <c r="J386" i="67"/>
  <c r="K386" i="67" s="1"/>
  <c r="E386" i="67"/>
  <c r="J378" i="67"/>
  <c r="K378" i="67" s="1"/>
  <c r="E378" i="67"/>
  <c r="J362" i="67"/>
  <c r="K362" i="67" s="1"/>
  <c r="E362" i="67"/>
  <c r="J354" i="67"/>
  <c r="K354" i="67" s="1"/>
  <c r="E354" i="67"/>
  <c r="J338" i="67"/>
  <c r="K338" i="67" s="1"/>
  <c r="E338" i="67"/>
  <c r="J330" i="67"/>
  <c r="K330" i="67" s="1"/>
  <c r="E330" i="67"/>
  <c r="J322" i="67"/>
  <c r="K322" i="67" s="1"/>
  <c r="E322" i="67"/>
  <c r="J314" i="67"/>
  <c r="K314" i="67" s="1"/>
  <c r="E314" i="67"/>
  <c r="J306" i="67"/>
  <c r="K306" i="67" s="1"/>
  <c r="E306" i="67"/>
  <c r="J282" i="67"/>
  <c r="K282" i="67" s="1"/>
  <c r="E282" i="67"/>
  <c r="J274" i="67"/>
  <c r="K274" i="67" s="1"/>
  <c r="E274" i="67"/>
  <c r="J266" i="67"/>
  <c r="K266" i="67" s="1"/>
  <c r="E266" i="67"/>
  <c r="J218" i="67"/>
  <c r="K218" i="67" s="1"/>
  <c r="E218" i="67"/>
  <c r="J210" i="67"/>
  <c r="K210" i="67" s="1"/>
  <c r="E210" i="67"/>
  <c r="J202" i="67"/>
  <c r="K202" i="67" s="1"/>
  <c r="E202" i="67"/>
  <c r="J178" i="67"/>
  <c r="K178" i="67" s="1"/>
  <c r="E178" i="67"/>
  <c r="N5" i="92" s="1"/>
  <c r="J154" i="67"/>
  <c r="K154" i="67" s="1"/>
  <c r="E154" i="67"/>
  <c r="J146" i="67"/>
  <c r="K146" i="67" s="1"/>
  <c r="E146" i="67"/>
  <c r="J138" i="67"/>
  <c r="K138" i="67" s="1"/>
  <c r="E138" i="67"/>
  <c r="J130" i="67"/>
  <c r="K130" i="67" s="1"/>
  <c r="E130" i="67"/>
  <c r="J122" i="67"/>
  <c r="K122" i="67" s="1"/>
  <c r="E122" i="67"/>
  <c r="J114" i="67"/>
  <c r="K114" i="67" s="1"/>
  <c r="E114" i="67"/>
  <c r="J98" i="67"/>
  <c r="K98" i="67" s="1"/>
  <c r="E98" i="67"/>
  <c r="J74" i="67"/>
  <c r="K74" i="67" s="1"/>
  <c r="E74" i="67"/>
  <c r="J66" i="67"/>
  <c r="K66" i="67" s="1"/>
  <c r="E66" i="67"/>
  <c r="J50" i="67"/>
  <c r="K50" i="67" s="1"/>
  <c r="E50" i="67"/>
  <c r="J34" i="67"/>
  <c r="K34" i="67" s="1"/>
  <c r="E34" i="67"/>
  <c r="K7" i="92" s="1"/>
  <c r="J26" i="67"/>
  <c r="K26" i="67" s="1"/>
  <c r="E26" i="67"/>
  <c r="J18" i="67"/>
  <c r="K18" i="67" s="1"/>
  <c r="E18" i="67"/>
  <c r="J10" i="67"/>
  <c r="K10" i="67" s="1"/>
  <c r="E10" i="67"/>
  <c r="J1909" i="67"/>
  <c r="K1909" i="67" s="1"/>
  <c r="E1909" i="67"/>
  <c r="J1885" i="67"/>
  <c r="K1885" i="67" s="1"/>
  <c r="E1885" i="67"/>
  <c r="J1789" i="67"/>
  <c r="K1789" i="67" s="1"/>
  <c r="E1789" i="67"/>
  <c r="J1757" i="67"/>
  <c r="K1757" i="67" s="1"/>
  <c r="E1757" i="67"/>
  <c r="J1733" i="67"/>
  <c r="K1733" i="67" s="1"/>
  <c r="E1733" i="67"/>
  <c r="J1629" i="67"/>
  <c r="K1629" i="67" s="1"/>
  <c r="E1629" i="67"/>
  <c r="J1597" i="67"/>
  <c r="K1597" i="67" s="1"/>
  <c r="E1597" i="67"/>
  <c r="J1573" i="67"/>
  <c r="K1573" i="67" s="1"/>
  <c r="E1573" i="67"/>
  <c r="J1517" i="67"/>
  <c r="K1517" i="67" s="1"/>
  <c r="E1517" i="67"/>
  <c r="J1453" i="67"/>
  <c r="K1453" i="67" s="1"/>
  <c r="E1453" i="67"/>
  <c r="J1381" i="67"/>
  <c r="K1381" i="67" s="1"/>
  <c r="E1381" i="67"/>
  <c r="J1333" i="67"/>
  <c r="K1333" i="67" s="1"/>
  <c r="E1333" i="67"/>
  <c r="J1325" i="67"/>
  <c r="K1325" i="67" s="1"/>
  <c r="E1325" i="67"/>
  <c r="J1301" i="67"/>
  <c r="K1301" i="67" s="1"/>
  <c r="E1301" i="67"/>
  <c r="J1285" i="67"/>
  <c r="K1285" i="67" s="1"/>
  <c r="E1285" i="67"/>
  <c r="J1269" i="67"/>
  <c r="K1269" i="67" s="1"/>
  <c r="E1269" i="67"/>
  <c r="J1125" i="67"/>
  <c r="K1125" i="67" s="1"/>
  <c r="E1125" i="67"/>
  <c r="J1093" i="67"/>
  <c r="K1093" i="67" s="1"/>
  <c r="E1093" i="67"/>
  <c r="J1005" i="67"/>
  <c r="K1005" i="67" s="1"/>
  <c r="E1005" i="67"/>
  <c r="J917" i="67"/>
  <c r="K917" i="67" s="1"/>
  <c r="E917" i="67"/>
  <c r="J893" i="67"/>
  <c r="K893" i="67" s="1"/>
  <c r="E893" i="67"/>
  <c r="J869" i="67"/>
  <c r="K869" i="67" s="1"/>
  <c r="E869" i="67"/>
  <c r="J813" i="67"/>
  <c r="K813" i="67" s="1"/>
  <c r="E813" i="67"/>
  <c r="J733" i="67"/>
  <c r="K733" i="67" s="1"/>
  <c r="E733" i="67"/>
  <c r="J685" i="67"/>
  <c r="K685" i="67" s="1"/>
  <c r="E685" i="67"/>
  <c r="J677" i="67"/>
  <c r="K677" i="67" s="1"/>
  <c r="E677" i="67"/>
  <c r="J541" i="67"/>
  <c r="K541" i="67" s="1"/>
  <c r="E541" i="67"/>
  <c r="J485" i="67"/>
  <c r="K485" i="67" s="1"/>
  <c r="E485" i="67"/>
  <c r="J461" i="67"/>
  <c r="K461" i="67" s="1"/>
  <c r="E461" i="67"/>
  <c r="D14" i="92" s="1"/>
  <c r="J445" i="67"/>
  <c r="K445" i="67" s="1"/>
  <c r="E445" i="67"/>
  <c r="J173" i="67"/>
  <c r="K173" i="67" s="1"/>
  <c r="E173" i="67"/>
  <c r="O13" i="92" s="1"/>
  <c r="J61" i="67"/>
  <c r="K61" i="67" s="1"/>
  <c r="E61" i="67"/>
  <c r="J29" i="67"/>
  <c r="K29" i="67" s="1"/>
  <c r="E29" i="67"/>
  <c r="J13" i="67"/>
  <c r="K13" i="67" s="1"/>
  <c r="E13" i="67"/>
  <c r="J5" i="67"/>
  <c r="K5" i="67" s="1"/>
  <c r="E5" i="67"/>
  <c r="J2396" i="67"/>
  <c r="K2396" i="67" s="1"/>
  <c r="E2396" i="67"/>
  <c r="J2300" i="67"/>
  <c r="K2300" i="67" s="1"/>
  <c r="E2300" i="67"/>
  <c r="J2220" i="67"/>
  <c r="K2220" i="67" s="1"/>
  <c r="E2220" i="67"/>
  <c r="J2196" i="67"/>
  <c r="K2196" i="67" s="1"/>
  <c r="E2196" i="67"/>
  <c r="J2156" i="67"/>
  <c r="K2156" i="67" s="1"/>
  <c r="E2156" i="67"/>
  <c r="J2140" i="67"/>
  <c r="K2140" i="67" s="1"/>
  <c r="E2140" i="67"/>
  <c r="J2116" i="67"/>
  <c r="K2116" i="67" s="1"/>
  <c r="E2116" i="67"/>
  <c r="J2092" i="67"/>
  <c r="K2092" i="67" s="1"/>
  <c r="E2092" i="67"/>
  <c r="J2004" i="67"/>
  <c r="K2004" i="67" s="1"/>
  <c r="E2004" i="67"/>
  <c r="J1996" i="67"/>
  <c r="K1996" i="67" s="1"/>
  <c r="E1996" i="67"/>
  <c r="J1980" i="67"/>
  <c r="K1980" i="67" s="1"/>
  <c r="E1980" i="67"/>
  <c r="J1940" i="67"/>
  <c r="K1940" i="67" s="1"/>
  <c r="E1940" i="67"/>
  <c r="J1916" i="67"/>
  <c r="K1916" i="67" s="1"/>
  <c r="E1916" i="67"/>
  <c r="J1892" i="67"/>
  <c r="K1892" i="67" s="1"/>
  <c r="E1892" i="67"/>
  <c r="J1876" i="67"/>
  <c r="K1876" i="67" s="1"/>
  <c r="E1876" i="67"/>
  <c r="J1852" i="67"/>
  <c r="K1852" i="67" s="1"/>
  <c r="E1852" i="67"/>
  <c r="J1820" i="67"/>
  <c r="K1820" i="67" s="1"/>
  <c r="E1820" i="67"/>
  <c r="J1764" i="67"/>
  <c r="K1764" i="67" s="1"/>
  <c r="E1764" i="67"/>
  <c r="J1692" i="67"/>
  <c r="K1692" i="67" s="1"/>
  <c r="E1692" i="67"/>
  <c r="J1668" i="67"/>
  <c r="K1668" i="67" s="1"/>
  <c r="E1668" i="67"/>
  <c r="J1660" i="67"/>
  <c r="K1660" i="67" s="1"/>
  <c r="E1660" i="67"/>
  <c r="J1588" i="67"/>
  <c r="K1588" i="67" s="1"/>
  <c r="E1588" i="67"/>
  <c r="J1476" i="67"/>
  <c r="K1476" i="67" s="1"/>
  <c r="E1476" i="67"/>
  <c r="J1372" i="67"/>
  <c r="K1372" i="67" s="1"/>
  <c r="E1372" i="67"/>
  <c r="J1356" i="67"/>
  <c r="K1356" i="67" s="1"/>
  <c r="E1356" i="67"/>
  <c r="J1340" i="67"/>
  <c r="K1340" i="67" s="1"/>
  <c r="E1340" i="67"/>
  <c r="J1324" i="67"/>
  <c r="K1324" i="67" s="1"/>
  <c r="E1324" i="67"/>
  <c r="J1300" i="67"/>
  <c r="K1300" i="67" s="1"/>
  <c r="E1300" i="67"/>
  <c r="J1244" i="67"/>
  <c r="K1244" i="67" s="1"/>
  <c r="E1244" i="67"/>
  <c r="J1220" i="67"/>
  <c r="K1220" i="67" s="1"/>
  <c r="E1220" i="67"/>
  <c r="J1076" i="67"/>
  <c r="K1076" i="67" s="1"/>
  <c r="E1076" i="67"/>
  <c r="J2395" i="67"/>
  <c r="K2395" i="67" s="1"/>
  <c r="E2395" i="67"/>
  <c r="J2379" i="67"/>
  <c r="K2379" i="67" s="1"/>
  <c r="E2379" i="67"/>
  <c r="J2371" i="67"/>
  <c r="K2371" i="67" s="1"/>
  <c r="E2371" i="67"/>
  <c r="J2347" i="67"/>
  <c r="K2347" i="67" s="1"/>
  <c r="E2347" i="67"/>
  <c r="J2331" i="67"/>
  <c r="K2331" i="67" s="1"/>
  <c r="E2331" i="67"/>
  <c r="J2283" i="67"/>
  <c r="K2283" i="67" s="1"/>
  <c r="E2283" i="67"/>
  <c r="J2251" i="67"/>
  <c r="K2251" i="67" s="1"/>
  <c r="E2251" i="67"/>
  <c r="J2219" i="67"/>
  <c r="K2219" i="67" s="1"/>
  <c r="E2219" i="67"/>
  <c r="J2187" i="67"/>
  <c r="K2187" i="67" s="1"/>
  <c r="E2187" i="67"/>
  <c r="J2179" i="67"/>
  <c r="K2179" i="67" s="1"/>
  <c r="E2179" i="67"/>
  <c r="J2155" i="67"/>
  <c r="K2155" i="67" s="1"/>
  <c r="E2155" i="67"/>
  <c r="J2115" i="67"/>
  <c r="K2115" i="67" s="1"/>
  <c r="E2115" i="67"/>
  <c r="J2067" i="67"/>
  <c r="K2067" i="67" s="1"/>
  <c r="E2067" i="67"/>
  <c r="J2027" i="67"/>
  <c r="K2027" i="67" s="1"/>
  <c r="E2027" i="67"/>
  <c r="J1979" i="67"/>
  <c r="K1979" i="67" s="1"/>
  <c r="E1979" i="67"/>
  <c r="J1883" i="67"/>
  <c r="K1883" i="67" s="1"/>
  <c r="E1883" i="67"/>
  <c r="J1859" i="67"/>
  <c r="K1859" i="67" s="1"/>
  <c r="E1859" i="67"/>
  <c r="J1787" i="67"/>
  <c r="K1787" i="67" s="1"/>
  <c r="E1787" i="67"/>
  <c r="J1763" i="67"/>
  <c r="K1763" i="67" s="1"/>
  <c r="E1763" i="67"/>
  <c r="J1707" i="67"/>
  <c r="K1707" i="67" s="1"/>
  <c r="E1707" i="67"/>
  <c r="J1691" i="67"/>
  <c r="K1691" i="67" s="1"/>
  <c r="E1691" i="67"/>
  <c r="J1579" i="67"/>
  <c r="K1579" i="67" s="1"/>
  <c r="E1579" i="67"/>
  <c r="J1555" i="67"/>
  <c r="K1555" i="67" s="1"/>
  <c r="E1555" i="67"/>
  <c r="J1531" i="67"/>
  <c r="K1531" i="67" s="1"/>
  <c r="E1531" i="67"/>
  <c r="J1507" i="67"/>
  <c r="K1507" i="67" s="1"/>
  <c r="E1507" i="67"/>
  <c r="J1435" i="67"/>
  <c r="K1435" i="67" s="1"/>
  <c r="E1435" i="67"/>
  <c r="J1227" i="67"/>
  <c r="K1227" i="67" s="1"/>
  <c r="E1227" i="67"/>
  <c r="J1203" i="67"/>
  <c r="K1203" i="67" s="1"/>
  <c r="E1203" i="67"/>
  <c r="J1179" i="67"/>
  <c r="K1179" i="67" s="1"/>
  <c r="E1179" i="67"/>
  <c r="J1083" i="67"/>
  <c r="K1083" i="67" s="1"/>
  <c r="E1083" i="67"/>
  <c r="J915" i="67"/>
  <c r="K915" i="67" s="1"/>
  <c r="E915" i="67"/>
  <c r="J891" i="67"/>
  <c r="K891" i="67" s="1"/>
  <c r="E891" i="67"/>
  <c r="J867" i="67"/>
  <c r="K867" i="67" s="1"/>
  <c r="E867" i="67"/>
  <c r="J571" i="67"/>
  <c r="K571" i="67" s="1"/>
  <c r="E571" i="67"/>
  <c r="J547" i="67"/>
  <c r="K547" i="67" s="1"/>
  <c r="E547" i="67"/>
  <c r="J523" i="67"/>
  <c r="K523" i="67" s="1"/>
  <c r="E523" i="67"/>
  <c r="J499" i="67"/>
  <c r="K499" i="67" s="1"/>
  <c r="E499" i="67"/>
  <c r="J475" i="67"/>
  <c r="K475" i="67" s="1"/>
  <c r="E475" i="67"/>
  <c r="J403" i="67"/>
  <c r="K403" i="67" s="1"/>
  <c r="E403" i="67"/>
  <c r="J355" i="67"/>
  <c r="K355" i="67" s="1"/>
  <c r="E355" i="67"/>
  <c r="J307" i="67"/>
  <c r="K307" i="67" s="1"/>
  <c r="E307" i="67"/>
  <c r="J283" i="67"/>
  <c r="K283" i="67" s="1"/>
  <c r="E283" i="67"/>
  <c r="J259" i="67"/>
  <c r="K259" i="67" s="1"/>
  <c r="E259" i="67"/>
  <c r="J155" i="67"/>
  <c r="K155" i="67" s="1"/>
  <c r="E155" i="67"/>
  <c r="J83" i="67"/>
  <c r="K83" i="67" s="1"/>
  <c r="E83" i="67"/>
  <c r="J59" i="67"/>
  <c r="K59" i="67" s="1"/>
  <c r="E59" i="67"/>
  <c r="J43" i="67"/>
  <c r="K43" i="67" s="1"/>
  <c r="E43" i="67"/>
  <c r="M13" i="92" s="1"/>
  <c r="J27" i="67"/>
  <c r="K27" i="67" s="1"/>
  <c r="E27" i="67"/>
  <c r="J19" i="67"/>
  <c r="K19" i="67" s="1"/>
  <c r="E19" i="67"/>
  <c r="J11" i="67"/>
  <c r="K11" i="67" s="1"/>
  <c r="E11" i="67"/>
  <c r="J3" i="67"/>
  <c r="K3" i="67" s="1"/>
  <c r="E3" i="67"/>
  <c r="J2410" i="67"/>
  <c r="K2410" i="67" s="1"/>
  <c r="E2410" i="67"/>
  <c r="J2394" i="67"/>
  <c r="K2394" i="67" s="1"/>
  <c r="E2394" i="67"/>
  <c r="J2362" i="67"/>
  <c r="K2362" i="67" s="1"/>
  <c r="E2362" i="67"/>
  <c r="E2" i="67"/>
  <c r="J2409" i="67"/>
  <c r="K2409" i="67" s="1"/>
  <c r="E2409" i="67"/>
  <c r="J2393" i="67"/>
  <c r="K2393" i="67" s="1"/>
  <c r="E2393" i="67"/>
  <c r="J2385" i="67"/>
  <c r="K2385" i="67" s="1"/>
  <c r="E2385" i="67"/>
  <c r="J2377" i="67"/>
  <c r="K2377" i="67" s="1"/>
  <c r="E2377" i="67"/>
  <c r="J2361" i="67"/>
  <c r="K2361" i="67" s="1"/>
  <c r="E2361" i="67"/>
  <c r="J2313" i="67"/>
  <c r="K2313" i="67" s="1"/>
  <c r="E2313" i="67"/>
  <c r="J2297" i="67"/>
  <c r="K2297" i="67" s="1"/>
  <c r="E2297" i="67"/>
  <c r="J2289" i="67"/>
  <c r="K2289" i="67" s="1"/>
  <c r="E2289" i="67"/>
  <c r="J2281" i="67"/>
  <c r="K2281" i="67" s="1"/>
  <c r="E2281" i="67"/>
  <c r="J2265" i="67"/>
  <c r="K2265" i="67" s="1"/>
  <c r="E2265" i="67"/>
  <c r="J2249" i="67"/>
  <c r="K2249" i="67" s="1"/>
  <c r="E2249" i="67"/>
  <c r="J2241" i="67"/>
  <c r="K2241" i="67" s="1"/>
  <c r="E2241" i="67"/>
  <c r="J2225" i="67"/>
  <c r="K2225" i="67" s="1"/>
  <c r="E2225" i="67"/>
  <c r="J2201" i="67"/>
  <c r="K2201" i="67" s="1"/>
  <c r="E2201" i="67"/>
  <c r="J2185" i="67"/>
  <c r="K2185" i="67" s="1"/>
  <c r="E2185" i="67"/>
  <c r="J2137" i="67"/>
  <c r="K2137" i="67" s="1"/>
  <c r="E2137" i="67"/>
  <c r="J2113" i="67"/>
  <c r="K2113" i="67" s="1"/>
  <c r="E2113" i="67"/>
  <c r="J2105" i="67"/>
  <c r="K2105" i="67" s="1"/>
  <c r="E2105" i="67"/>
  <c r="J2089" i="67"/>
  <c r="K2089" i="67" s="1"/>
  <c r="E2089" i="67"/>
  <c r="J2081" i="67"/>
  <c r="K2081" i="67" s="1"/>
  <c r="E2081" i="67"/>
  <c r="J2065" i="67"/>
  <c r="K2065" i="67" s="1"/>
  <c r="E2065" i="67"/>
  <c r="J2049" i="67"/>
  <c r="K2049" i="67" s="1"/>
  <c r="E2049" i="67"/>
  <c r="J2009" i="67"/>
  <c r="K2009" i="67" s="1"/>
  <c r="E2009" i="67"/>
  <c r="J1993" i="67"/>
  <c r="K1993" i="67" s="1"/>
  <c r="E1993" i="67"/>
  <c r="J1977" i="67"/>
  <c r="K1977" i="67" s="1"/>
  <c r="E1977" i="67"/>
  <c r="J1969" i="67"/>
  <c r="K1969" i="67" s="1"/>
  <c r="E1969" i="67"/>
  <c r="J1953" i="67"/>
  <c r="K1953" i="67" s="1"/>
  <c r="E1953" i="67"/>
  <c r="J1945" i="67"/>
  <c r="K1945" i="67" s="1"/>
  <c r="E1945" i="67"/>
  <c r="J1929" i="67"/>
  <c r="K1929" i="67" s="1"/>
  <c r="E1929" i="67"/>
  <c r="J1889" i="67"/>
  <c r="K1889" i="67" s="1"/>
  <c r="E1889" i="67"/>
  <c r="J1873" i="67"/>
  <c r="K1873" i="67" s="1"/>
  <c r="E1873" i="67"/>
  <c r="J1857" i="67"/>
  <c r="K1857" i="67" s="1"/>
  <c r="E1857" i="67"/>
  <c r="J1841" i="67"/>
  <c r="K1841" i="67" s="1"/>
  <c r="E1841" i="67"/>
  <c r="J1825" i="67"/>
  <c r="K1825" i="67" s="1"/>
  <c r="E1825" i="67"/>
  <c r="J1817" i="67"/>
  <c r="K1817" i="67" s="1"/>
  <c r="E1817" i="67"/>
  <c r="J1801" i="67"/>
  <c r="K1801" i="67" s="1"/>
  <c r="E1801" i="67"/>
  <c r="J1785" i="67"/>
  <c r="K1785" i="67" s="1"/>
  <c r="E1785" i="67"/>
  <c r="J1753" i="67"/>
  <c r="K1753" i="67" s="1"/>
  <c r="E1753" i="67"/>
  <c r="J1745" i="67"/>
  <c r="K1745" i="67" s="1"/>
  <c r="E1745" i="67"/>
  <c r="J1729" i="67"/>
  <c r="K1729" i="67" s="1"/>
  <c r="E1729" i="67"/>
  <c r="J1689" i="67"/>
  <c r="K1689" i="67" s="1"/>
  <c r="E1689" i="67"/>
  <c r="J1657" i="67"/>
  <c r="K1657" i="67" s="1"/>
  <c r="E1657" i="67"/>
  <c r="J1641" i="67"/>
  <c r="K1641" i="67" s="1"/>
  <c r="E1641" i="67"/>
  <c r="J1625" i="67"/>
  <c r="K1625" i="67" s="1"/>
  <c r="E1625" i="67"/>
  <c r="J1609" i="67"/>
  <c r="K1609" i="67" s="1"/>
  <c r="E1609" i="67"/>
  <c r="J1593" i="67"/>
  <c r="K1593" i="67" s="1"/>
  <c r="E1593" i="67"/>
  <c r="J1577" i="67"/>
  <c r="K1577" i="67" s="1"/>
  <c r="E1577" i="67"/>
  <c r="J1561" i="67"/>
  <c r="K1561" i="67" s="1"/>
  <c r="E1561" i="67"/>
  <c r="J1545" i="67"/>
  <c r="K1545" i="67" s="1"/>
  <c r="E1545" i="67"/>
  <c r="J1529" i="67"/>
  <c r="K1529" i="67" s="1"/>
  <c r="E1529" i="67"/>
  <c r="J1521" i="67"/>
  <c r="K1521" i="67" s="1"/>
  <c r="E1521" i="67"/>
  <c r="J1505" i="67"/>
  <c r="K1505" i="67" s="1"/>
  <c r="E1505" i="67"/>
  <c r="J1465" i="67"/>
  <c r="K1465" i="67" s="1"/>
  <c r="E1465" i="67"/>
  <c r="J1449" i="67"/>
  <c r="K1449" i="67" s="1"/>
  <c r="E1449" i="67"/>
  <c r="J1433" i="67"/>
  <c r="K1433" i="67" s="1"/>
  <c r="E1433" i="67"/>
  <c r="J1393" i="67"/>
  <c r="K1393" i="67" s="1"/>
  <c r="E1393" i="67"/>
  <c r="J1385" i="67"/>
  <c r="K1385" i="67" s="1"/>
  <c r="E1385" i="67"/>
  <c r="J1369" i="67"/>
  <c r="K1369" i="67" s="1"/>
  <c r="E1369" i="67"/>
  <c r="J1353" i="67"/>
  <c r="K1353" i="67" s="1"/>
  <c r="E1353" i="67"/>
  <c r="J1329" i="67"/>
  <c r="K1329" i="67" s="1"/>
  <c r="E1329" i="67"/>
  <c r="J1313" i="67"/>
  <c r="K1313" i="67" s="1"/>
  <c r="E1313" i="67"/>
  <c r="J1305" i="67"/>
  <c r="K1305" i="67" s="1"/>
  <c r="E1305" i="67"/>
  <c r="J1289" i="67"/>
  <c r="K1289" i="67" s="1"/>
  <c r="E1289" i="67"/>
  <c r="J1273" i="67"/>
  <c r="K1273" i="67" s="1"/>
  <c r="E1273" i="67"/>
  <c r="J1257" i="67"/>
  <c r="K1257" i="67" s="1"/>
  <c r="E1257" i="67"/>
  <c r="J1241" i="67"/>
  <c r="K1241" i="67" s="1"/>
  <c r="E1241" i="67"/>
  <c r="J1217" i="67"/>
  <c r="K1217" i="67" s="1"/>
  <c r="E1217" i="67"/>
  <c r="J1201" i="67"/>
  <c r="K1201" i="67" s="1"/>
  <c r="E1201" i="67"/>
  <c r="J1185" i="67"/>
  <c r="K1185" i="67" s="1"/>
  <c r="E1185" i="67"/>
  <c r="J1177" i="67"/>
  <c r="K1177" i="67" s="1"/>
  <c r="E1177" i="67"/>
  <c r="J1161" i="67"/>
  <c r="K1161" i="67" s="1"/>
  <c r="E1161" i="67"/>
  <c r="J1089" i="67"/>
  <c r="K1089" i="67" s="1"/>
  <c r="E1089" i="67"/>
  <c r="J1081" i="67"/>
  <c r="K1081" i="67" s="1"/>
  <c r="E1081" i="67"/>
  <c r="J1065" i="67"/>
  <c r="K1065" i="67" s="1"/>
  <c r="E1065" i="67"/>
  <c r="J1057" i="67"/>
  <c r="K1057" i="67" s="1"/>
  <c r="E1057" i="67"/>
  <c r="J1025" i="67"/>
  <c r="K1025" i="67" s="1"/>
  <c r="E1025" i="67"/>
  <c r="J1009" i="67"/>
  <c r="K1009" i="67" s="1"/>
  <c r="E1009" i="67"/>
  <c r="J1001" i="67"/>
  <c r="K1001" i="67" s="1"/>
  <c r="E1001" i="67"/>
  <c r="J969" i="67"/>
  <c r="K969" i="67" s="1"/>
  <c r="E969" i="67"/>
  <c r="J953" i="67"/>
  <c r="K953" i="67" s="1"/>
  <c r="E953" i="67"/>
  <c r="J945" i="67"/>
  <c r="K945" i="67" s="1"/>
  <c r="E945" i="67"/>
  <c r="J929" i="67"/>
  <c r="K929" i="67" s="1"/>
  <c r="E929" i="67"/>
  <c r="J921" i="67"/>
  <c r="K921" i="67" s="1"/>
  <c r="E921" i="67"/>
  <c r="J913" i="67"/>
  <c r="K913" i="67" s="1"/>
  <c r="E913" i="67"/>
  <c r="J889" i="67"/>
  <c r="K889" i="67" s="1"/>
  <c r="E889" i="67"/>
  <c r="J857" i="67"/>
  <c r="K857" i="67" s="1"/>
  <c r="E857" i="67"/>
  <c r="J817" i="67"/>
  <c r="K817" i="67" s="1"/>
  <c r="E817" i="67"/>
  <c r="J809" i="67"/>
  <c r="K809" i="67" s="1"/>
  <c r="E809" i="67"/>
  <c r="J793" i="67"/>
  <c r="K793" i="67" s="1"/>
  <c r="E793" i="67"/>
  <c r="J777" i="67"/>
  <c r="K777" i="67" s="1"/>
  <c r="E777" i="67"/>
  <c r="J761" i="67"/>
  <c r="K761" i="67" s="1"/>
  <c r="E761" i="67"/>
  <c r="J721" i="67"/>
  <c r="K721" i="67" s="1"/>
  <c r="E721" i="67"/>
  <c r="J697" i="67"/>
  <c r="K697" i="67" s="1"/>
  <c r="E697" i="67"/>
  <c r="J689" i="67"/>
  <c r="K689" i="67" s="1"/>
  <c r="E689" i="67"/>
  <c r="J673" i="67"/>
  <c r="K673" i="67" s="1"/>
  <c r="E673" i="67"/>
  <c r="J625" i="67"/>
  <c r="K625" i="67" s="1"/>
  <c r="E625" i="67"/>
  <c r="J569" i="67"/>
  <c r="K569" i="67" s="1"/>
  <c r="E569" i="67"/>
  <c r="J545" i="67"/>
  <c r="K545" i="67" s="1"/>
  <c r="E545" i="67"/>
  <c r="J537" i="67"/>
  <c r="K537" i="67" s="1"/>
  <c r="E537" i="67"/>
  <c r="J513" i="67"/>
  <c r="K513" i="67" s="1"/>
  <c r="E513" i="67"/>
  <c r="J497" i="67"/>
  <c r="K497" i="67" s="1"/>
  <c r="E497" i="67"/>
  <c r="J441" i="67"/>
  <c r="K441" i="67" s="1"/>
  <c r="E441" i="67"/>
  <c r="J425" i="67"/>
  <c r="K425" i="67" s="1"/>
  <c r="E425" i="67"/>
  <c r="J401" i="67"/>
  <c r="K401" i="67" s="1"/>
  <c r="E401" i="67"/>
  <c r="J393" i="67"/>
  <c r="K393" i="67" s="1"/>
  <c r="E393" i="67"/>
  <c r="J369" i="67"/>
  <c r="K369" i="67" s="1"/>
  <c r="E369" i="67"/>
  <c r="J361" i="67"/>
  <c r="K361" i="67" s="1"/>
  <c r="E361" i="67"/>
  <c r="J345" i="67"/>
  <c r="K345" i="67" s="1"/>
  <c r="E345" i="67"/>
  <c r="J337" i="67"/>
  <c r="K337" i="67" s="1"/>
  <c r="E337" i="67"/>
  <c r="J329" i="67"/>
  <c r="K329" i="67" s="1"/>
  <c r="E329" i="67"/>
  <c r="J313" i="67"/>
  <c r="K313" i="67" s="1"/>
  <c r="E313" i="67"/>
  <c r="J297" i="67"/>
  <c r="K297" i="67" s="1"/>
  <c r="E297" i="67"/>
  <c r="J273" i="67"/>
  <c r="K273" i="67" s="1"/>
  <c r="E273" i="67"/>
  <c r="J265" i="67"/>
  <c r="K265" i="67" s="1"/>
  <c r="E265" i="67"/>
  <c r="J249" i="67"/>
  <c r="K249" i="67" s="1"/>
  <c r="E249" i="67"/>
  <c r="J225" i="67"/>
  <c r="K225" i="67" s="1"/>
  <c r="E225" i="67"/>
  <c r="J201" i="67"/>
  <c r="K201" i="67" s="1"/>
  <c r="E201" i="67"/>
  <c r="J185" i="67"/>
  <c r="K185" i="67" s="1"/>
  <c r="E185" i="67"/>
  <c r="J177" i="67"/>
  <c r="K177" i="67" s="1"/>
  <c r="E177" i="67"/>
  <c r="J169" i="67"/>
  <c r="K169" i="67" s="1"/>
  <c r="E169" i="67"/>
  <c r="J145" i="67"/>
  <c r="K145" i="67" s="1"/>
  <c r="E145" i="67"/>
  <c r="J129" i="67"/>
  <c r="K129" i="67" s="1"/>
  <c r="E129" i="67"/>
  <c r="J105" i="67"/>
  <c r="K105" i="67" s="1"/>
  <c r="E105" i="67"/>
  <c r="J97" i="67"/>
  <c r="K97" i="67" s="1"/>
  <c r="E97" i="67"/>
  <c r="J89" i="67"/>
  <c r="K89" i="67" s="1"/>
  <c r="E89" i="67"/>
  <c r="J81" i="67"/>
  <c r="K81" i="67" s="1"/>
  <c r="E81" i="67"/>
  <c r="J73" i="67"/>
  <c r="K73" i="67" s="1"/>
  <c r="E73" i="67"/>
  <c r="J57" i="67"/>
  <c r="K57" i="67" s="1"/>
  <c r="E57" i="67"/>
  <c r="J49" i="67"/>
  <c r="K49" i="67" s="1"/>
  <c r="E49" i="67"/>
  <c r="J25" i="67"/>
  <c r="K25" i="67" s="1"/>
  <c r="E25" i="67"/>
  <c r="J9" i="67"/>
  <c r="K9" i="67" s="1"/>
  <c r="E9" i="67"/>
  <c r="J1903" i="67"/>
  <c r="K1903" i="67" s="1"/>
  <c r="E1903" i="67"/>
  <c r="J1623" i="67"/>
  <c r="K1623" i="67" s="1"/>
  <c r="E1623" i="67"/>
  <c r="J1527" i="67"/>
  <c r="K1527" i="67" s="1"/>
  <c r="E1527" i="67"/>
  <c r="J1255" i="67"/>
  <c r="K1255" i="67" s="1"/>
  <c r="E1255" i="67"/>
  <c r="J2357" i="67"/>
  <c r="K2357" i="67" s="1"/>
  <c r="E2357" i="67"/>
  <c r="J2341" i="67"/>
  <c r="K2341" i="67" s="1"/>
  <c r="E2341" i="67"/>
  <c r="J2317" i="67"/>
  <c r="K2317" i="67" s="1"/>
  <c r="E2317" i="67"/>
  <c r="J2301" i="67"/>
  <c r="K2301" i="67" s="1"/>
  <c r="E2301" i="67"/>
  <c r="J2261" i="67"/>
  <c r="K2261" i="67" s="1"/>
  <c r="E2261" i="67"/>
  <c r="J2221" i="67"/>
  <c r="K2221" i="67" s="1"/>
  <c r="E2221" i="67"/>
  <c r="J2197" i="67"/>
  <c r="K2197" i="67" s="1"/>
  <c r="E2197" i="67"/>
  <c r="J2181" i="67"/>
  <c r="K2181" i="67" s="1"/>
  <c r="E2181" i="67"/>
  <c r="J2141" i="67"/>
  <c r="K2141" i="67" s="1"/>
  <c r="E2141" i="67"/>
  <c r="J2117" i="67"/>
  <c r="K2117" i="67" s="1"/>
  <c r="E2117" i="67"/>
  <c r="J2101" i="67"/>
  <c r="K2101" i="67" s="1"/>
  <c r="E2101" i="67"/>
  <c r="J2093" i="67"/>
  <c r="K2093" i="67" s="1"/>
  <c r="E2093" i="67"/>
  <c r="J2077" i="67"/>
  <c r="K2077" i="67" s="1"/>
  <c r="E2077" i="67"/>
  <c r="J2069" i="67"/>
  <c r="K2069" i="67" s="1"/>
  <c r="E2069" i="67"/>
  <c r="J2021" i="67"/>
  <c r="K2021" i="67" s="1"/>
  <c r="E2021" i="67"/>
  <c r="J2005" i="67"/>
  <c r="K2005" i="67" s="1"/>
  <c r="E2005" i="67"/>
  <c r="J1981" i="67"/>
  <c r="K1981" i="67" s="1"/>
  <c r="E1981" i="67"/>
  <c r="J1957" i="67"/>
  <c r="K1957" i="67" s="1"/>
  <c r="E1957" i="67"/>
  <c r="J1901" i="67"/>
  <c r="K1901" i="67" s="1"/>
  <c r="E1901" i="67"/>
  <c r="J1797" i="67"/>
  <c r="K1797" i="67" s="1"/>
  <c r="E1797" i="67"/>
  <c r="J1693" i="67"/>
  <c r="K1693" i="67" s="1"/>
  <c r="E1693" i="67"/>
  <c r="J1669" i="67"/>
  <c r="K1669" i="67" s="1"/>
  <c r="E1669" i="67"/>
  <c r="J1661" i="67"/>
  <c r="K1661" i="67" s="1"/>
  <c r="E1661" i="67"/>
  <c r="J1621" i="67"/>
  <c r="K1621" i="67" s="1"/>
  <c r="E1621" i="67"/>
  <c r="J1589" i="67"/>
  <c r="K1589" i="67" s="1"/>
  <c r="E1589" i="67"/>
  <c r="J1565" i="67"/>
  <c r="K1565" i="67" s="1"/>
  <c r="E1565" i="67"/>
  <c r="J1477" i="67"/>
  <c r="K1477" i="67" s="1"/>
  <c r="E1477" i="67"/>
  <c r="J1445" i="67"/>
  <c r="K1445" i="67" s="1"/>
  <c r="E1445" i="67"/>
  <c r="J1421" i="67"/>
  <c r="K1421" i="67" s="1"/>
  <c r="E1421" i="67"/>
  <c r="J1357" i="67"/>
  <c r="K1357" i="67" s="1"/>
  <c r="E1357" i="67"/>
  <c r="J1253" i="67"/>
  <c r="K1253" i="67" s="1"/>
  <c r="E1253" i="67"/>
  <c r="J1197" i="67"/>
  <c r="K1197" i="67" s="1"/>
  <c r="E1197" i="67"/>
  <c r="J1053" i="67"/>
  <c r="K1053" i="67" s="1"/>
  <c r="E1053" i="67"/>
  <c r="J1029" i="67"/>
  <c r="K1029" i="67" s="1"/>
  <c r="E1029" i="67"/>
  <c r="J997" i="67"/>
  <c r="K997" i="67" s="1"/>
  <c r="E997" i="67"/>
  <c r="J837" i="67"/>
  <c r="K837" i="67" s="1"/>
  <c r="E837" i="67"/>
  <c r="J709" i="67"/>
  <c r="K709" i="67" s="1"/>
  <c r="E709" i="67"/>
  <c r="J653" i="67"/>
  <c r="K653" i="67" s="1"/>
  <c r="E653" i="67"/>
  <c r="J557" i="67"/>
  <c r="K557" i="67" s="1"/>
  <c r="E557" i="67"/>
  <c r="J525" i="67"/>
  <c r="K525" i="67" s="1"/>
  <c r="E525" i="67"/>
  <c r="J501" i="67"/>
  <c r="K501" i="67" s="1"/>
  <c r="E501" i="67"/>
  <c r="J325" i="67"/>
  <c r="K325" i="67" s="1"/>
  <c r="E325" i="67"/>
  <c r="J237" i="67"/>
  <c r="K237" i="67" s="1"/>
  <c r="E237" i="67"/>
  <c r="J205" i="67"/>
  <c r="K205" i="67" s="1"/>
  <c r="E205" i="67"/>
  <c r="J181" i="67"/>
  <c r="K181" i="67" s="1"/>
  <c r="E181" i="67"/>
  <c r="J149" i="67"/>
  <c r="K149" i="67" s="1"/>
  <c r="E149" i="67"/>
  <c r="J93" i="67"/>
  <c r="K93" i="67" s="1"/>
  <c r="E93" i="67"/>
  <c r="J69" i="67"/>
  <c r="K69" i="67" s="1"/>
  <c r="E69" i="67"/>
  <c r="J2372" i="67"/>
  <c r="K2372" i="67" s="1"/>
  <c r="E2372" i="67"/>
  <c r="J2332" i="67"/>
  <c r="K2332" i="67" s="1"/>
  <c r="E2332" i="67"/>
  <c r="J2324" i="67"/>
  <c r="K2324" i="67" s="1"/>
  <c r="E2324" i="67"/>
  <c r="J2204" i="67"/>
  <c r="K2204" i="67" s="1"/>
  <c r="E2204" i="67"/>
  <c r="J2164" i="67"/>
  <c r="K2164" i="67" s="1"/>
  <c r="E2164" i="67"/>
  <c r="J2052" i="67"/>
  <c r="K2052" i="67" s="1"/>
  <c r="E2052" i="67"/>
  <c r="J2036" i="67"/>
  <c r="K2036" i="67" s="1"/>
  <c r="E2036" i="67"/>
  <c r="J1908" i="67"/>
  <c r="K1908" i="67" s="1"/>
  <c r="E1908" i="67"/>
  <c r="J1860" i="67"/>
  <c r="K1860" i="67" s="1"/>
  <c r="E1860" i="67"/>
  <c r="J1828" i="67"/>
  <c r="K1828" i="67" s="1"/>
  <c r="E1828" i="67"/>
  <c r="J1748" i="67"/>
  <c r="K1748" i="67" s="1"/>
  <c r="E1748" i="67"/>
  <c r="J1684" i="67"/>
  <c r="K1684" i="67" s="1"/>
  <c r="E1684" i="67"/>
  <c r="J1636" i="67"/>
  <c r="K1636" i="67" s="1"/>
  <c r="E1636" i="67"/>
  <c r="J1524" i="67"/>
  <c r="K1524" i="67" s="1"/>
  <c r="E1524" i="67"/>
  <c r="J1436" i="67"/>
  <c r="K1436" i="67" s="1"/>
  <c r="E1436" i="67"/>
  <c r="J1412" i="67"/>
  <c r="K1412" i="67" s="1"/>
  <c r="E1412" i="67"/>
  <c r="J1364" i="67"/>
  <c r="K1364" i="67" s="1"/>
  <c r="E1364" i="67"/>
  <c r="J1348" i="67"/>
  <c r="K1348" i="67" s="1"/>
  <c r="E1348" i="67"/>
  <c r="J1156" i="67"/>
  <c r="K1156" i="67" s="1"/>
  <c r="E1156" i="67"/>
  <c r="J1068" i="67"/>
  <c r="K1068" i="67" s="1"/>
  <c r="E1068" i="67"/>
  <c r="J980" i="67"/>
  <c r="K980" i="67" s="1"/>
  <c r="E980" i="67"/>
  <c r="J956" i="67"/>
  <c r="K956" i="67" s="1"/>
  <c r="E956" i="67"/>
  <c r="J892" i="67"/>
  <c r="K892" i="67" s="1"/>
  <c r="E892" i="67"/>
  <c r="J2411" i="67"/>
  <c r="K2411" i="67" s="1"/>
  <c r="E2411" i="67"/>
  <c r="J2291" i="67"/>
  <c r="K2291" i="67" s="1"/>
  <c r="E2291" i="67"/>
  <c r="J2211" i="67"/>
  <c r="K2211" i="67" s="1"/>
  <c r="E2211" i="67"/>
  <c r="J2123" i="67"/>
  <c r="K2123" i="67" s="1"/>
  <c r="E2123" i="67"/>
  <c r="J2091" i="67"/>
  <c r="K2091" i="67" s="1"/>
  <c r="E2091" i="67"/>
  <c r="J2011" i="67"/>
  <c r="K2011" i="67" s="1"/>
  <c r="E2011" i="67"/>
  <c r="J1955" i="67"/>
  <c r="K1955" i="67" s="1"/>
  <c r="E1955" i="67"/>
  <c r="J1939" i="67"/>
  <c r="K1939" i="67" s="1"/>
  <c r="E1939" i="67"/>
  <c r="J1915" i="67"/>
  <c r="K1915" i="67" s="1"/>
  <c r="E1915" i="67"/>
  <c r="J1843" i="67"/>
  <c r="K1843" i="67" s="1"/>
  <c r="E1843" i="67"/>
  <c r="J1819" i="67"/>
  <c r="K1819" i="67" s="1"/>
  <c r="E1819" i="67"/>
  <c r="J1795" i="67"/>
  <c r="K1795" i="67" s="1"/>
  <c r="E1795" i="67"/>
  <c r="J1747" i="67"/>
  <c r="K1747" i="67" s="1"/>
  <c r="E1747" i="67"/>
  <c r="J1715" i="67"/>
  <c r="K1715" i="67" s="1"/>
  <c r="E1715" i="67"/>
  <c r="J1699" i="67"/>
  <c r="K1699" i="67" s="1"/>
  <c r="E1699" i="67"/>
  <c r="J1683" i="67"/>
  <c r="K1683" i="67" s="1"/>
  <c r="E1683" i="67"/>
  <c r="J1659" i="67"/>
  <c r="K1659" i="67" s="1"/>
  <c r="E1659" i="67"/>
  <c r="J1643" i="67"/>
  <c r="K1643" i="67" s="1"/>
  <c r="E1643" i="67"/>
  <c r="J1635" i="67"/>
  <c r="K1635" i="67" s="1"/>
  <c r="E1635" i="67"/>
  <c r="J1611" i="67"/>
  <c r="K1611" i="67" s="1"/>
  <c r="E1611" i="67"/>
  <c r="J1587" i="67"/>
  <c r="K1587" i="67" s="1"/>
  <c r="E1587" i="67"/>
  <c r="J1491" i="67"/>
  <c r="K1491" i="67" s="1"/>
  <c r="E1491" i="67"/>
  <c r="J1363" i="67"/>
  <c r="K1363" i="67" s="1"/>
  <c r="E1363" i="67"/>
  <c r="J1275" i="67"/>
  <c r="K1275" i="67" s="1"/>
  <c r="E1275" i="67"/>
  <c r="J1219" i="67"/>
  <c r="K1219" i="67" s="1"/>
  <c r="E1219" i="67"/>
  <c r="J1195" i="67"/>
  <c r="K1195" i="67" s="1"/>
  <c r="E1195" i="67"/>
  <c r="J1123" i="67"/>
  <c r="K1123" i="67" s="1"/>
  <c r="E1123" i="67"/>
  <c r="J1099" i="67"/>
  <c r="K1099" i="67" s="1"/>
  <c r="E1099" i="67"/>
  <c r="J1051" i="67"/>
  <c r="K1051" i="67" s="1"/>
  <c r="E1051" i="67"/>
  <c r="J979" i="67"/>
  <c r="K979" i="67" s="1"/>
  <c r="E979" i="67"/>
  <c r="J955" i="67"/>
  <c r="K955" i="67" s="1"/>
  <c r="E955" i="67"/>
  <c r="J771" i="67"/>
  <c r="K771" i="67" s="1"/>
  <c r="E771" i="67"/>
  <c r="J739" i="67"/>
  <c r="K739" i="67" s="1"/>
  <c r="E739" i="67"/>
  <c r="J715" i="67"/>
  <c r="K715" i="67" s="1"/>
  <c r="E715" i="67"/>
  <c r="J659" i="67"/>
  <c r="K659" i="67" s="1"/>
  <c r="E659" i="67"/>
  <c r="J603" i="67"/>
  <c r="K603" i="67" s="1"/>
  <c r="E603" i="67"/>
  <c r="J443" i="67"/>
  <c r="K443" i="67" s="1"/>
  <c r="E443" i="67"/>
  <c r="J419" i="67"/>
  <c r="K419" i="67" s="1"/>
  <c r="E419" i="67"/>
  <c r="J395" i="67"/>
  <c r="K395" i="67" s="1"/>
  <c r="E395" i="67"/>
  <c r="J371" i="67"/>
  <c r="K371" i="67" s="1"/>
  <c r="E371" i="67"/>
  <c r="J211" i="67"/>
  <c r="K211" i="67" s="1"/>
  <c r="E211" i="67"/>
  <c r="J99" i="67"/>
  <c r="K99" i="67" s="1"/>
  <c r="E99" i="67"/>
  <c r="J75" i="67"/>
  <c r="K75" i="67" s="1"/>
  <c r="E75" i="67"/>
  <c r="J2370" i="67"/>
  <c r="K2370" i="67" s="1"/>
  <c r="E2370" i="67"/>
  <c r="J2408" i="67"/>
  <c r="K2408" i="67" s="1"/>
  <c r="E2408" i="67"/>
  <c r="J2392" i="67"/>
  <c r="K2392" i="67" s="1"/>
  <c r="E2392" i="67"/>
  <c r="J2384" i="67"/>
  <c r="K2384" i="67" s="1"/>
  <c r="E2384" i="67"/>
  <c r="J2360" i="67"/>
  <c r="K2360" i="67" s="1"/>
  <c r="E2360" i="67"/>
  <c r="J2288" i="67"/>
  <c r="K2288" i="67" s="1"/>
  <c r="E2288" i="67"/>
  <c r="J2280" i="67"/>
  <c r="K2280" i="67" s="1"/>
  <c r="E2280" i="67"/>
  <c r="J2272" i="67"/>
  <c r="K2272" i="67" s="1"/>
  <c r="E2272" i="67"/>
  <c r="J2264" i="67"/>
  <c r="K2264" i="67" s="1"/>
  <c r="E2264" i="67"/>
  <c r="J2168" i="67"/>
  <c r="K2168" i="67" s="1"/>
  <c r="E2168" i="67"/>
  <c r="J2152" i="67"/>
  <c r="K2152" i="67" s="1"/>
  <c r="E2152" i="67"/>
  <c r="J2144" i="67"/>
  <c r="K2144" i="67" s="1"/>
  <c r="E2144" i="67"/>
  <c r="J2136" i="67"/>
  <c r="K2136" i="67" s="1"/>
  <c r="E2136" i="67"/>
  <c r="J2128" i="67"/>
  <c r="K2128" i="67" s="1"/>
  <c r="E2128" i="67"/>
  <c r="J2120" i="67"/>
  <c r="K2120" i="67" s="1"/>
  <c r="E2120" i="67"/>
  <c r="J2112" i="67"/>
  <c r="K2112" i="67" s="1"/>
  <c r="E2112" i="67"/>
  <c r="J2088" i="67"/>
  <c r="K2088" i="67" s="1"/>
  <c r="E2088" i="67"/>
  <c r="J2072" i="67"/>
  <c r="K2072" i="67" s="1"/>
  <c r="E2072" i="67"/>
  <c r="J2056" i="67"/>
  <c r="K2056" i="67" s="1"/>
  <c r="E2056" i="67"/>
  <c r="J2000" i="67"/>
  <c r="K2000" i="67" s="1"/>
  <c r="E2000" i="67"/>
  <c r="J1992" i="67"/>
  <c r="K1992" i="67" s="1"/>
  <c r="E1992" i="67"/>
  <c r="J1984" i="67"/>
  <c r="K1984" i="67" s="1"/>
  <c r="E1984" i="67"/>
  <c r="J1968" i="67"/>
  <c r="K1968" i="67" s="1"/>
  <c r="E1968" i="67"/>
  <c r="J1960" i="67"/>
  <c r="K1960" i="67" s="1"/>
  <c r="E1960" i="67"/>
  <c r="J1952" i="67"/>
  <c r="K1952" i="67" s="1"/>
  <c r="E1952" i="67"/>
  <c r="J1944" i="67"/>
  <c r="K1944" i="67" s="1"/>
  <c r="E1944" i="67"/>
  <c r="J1928" i="67"/>
  <c r="K1928" i="67" s="1"/>
  <c r="E1928" i="67"/>
  <c r="J1720" i="67"/>
  <c r="K1720" i="67" s="1"/>
  <c r="E1720" i="67"/>
  <c r="J1704" i="67"/>
  <c r="K1704" i="67" s="1"/>
  <c r="E1704" i="67"/>
  <c r="J1696" i="67"/>
  <c r="K1696" i="67" s="1"/>
  <c r="E1696" i="67"/>
  <c r="J1688" i="67"/>
  <c r="K1688" i="67" s="1"/>
  <c r="E1688" i="67"/>
  <c r="J1680" i="67"/>
  <c r="K1680" i="67" s="1"/>
  <c r="E1680" i="67"/>
  <c r="J1672" i="67"/>
  <c r="K1672" i="67" s="1"/>
  <c r="E1672" i="67"/>
  <c r="J1664" i="67"/>
  <c r="K1664" i="67" s="1"/>
  <c r="E1664" i="67"/>
  <c r="J1640" i="67"/>
  <c r="K1640" i="67" s="1"/>
  <c r="E1640" i="67"/>
  <c r="J1632" i="67"/>
  <c r="K1632" i="67" s="1"/>
  <c r="E1632" i="67"/>
  <c r="J1616" i="67"/>
  <c r="K1616" i="67" s="1"/>
  <c r="E1616" i="67"/>
  <c r="J1608" i="67"/>
  <c r="K1608" i="67" s="1"/>
  <c r="E1608" i="67"/>
  <c r="J1408" i="67"/>
  <c r="K1408" i="67" s="1"/>
  <c r="E1408" i="67"/>
  <c r="J1384" i="67"/>
  <c r="K1384" i="67" s="1"/>
  <c r="E1384" i="67"/>
  <c r="J1352" i="67"/>
  <c r="K1352" i="67" s="1"/>
  <c r="E1352" i="67"/>
  <c r="J1344" i="67"/>
  <c r="K1344" i="67" s="1"/>
  <c r="E1344" i="67"/>
  <c r="J1280" i="67"/>
  <c r="K1280" i="67" s="1"/>
  <c r="E1280" i="67"/>
  <c r="J1264" i="67"/>
  <c r="K1264" i="67" s="1"/>
  <c r="E1264" i="67"/>
  <c r="J1232" i="67"/>
  <c r="K1232" i="67" s="1"/>
  <c r="E1232" i="67"/>
  <c r="J1224" i="67"/>
  <c r="K1224" i="67" s="1"/>
  <c r="E1224" i="67"/>
  <c r="J1216" i="67"/>
  <c r="K1216" i="67" s="1"/>
  <c r="E1216" i="67"/>
  <c r="J1192" i="67"/>
  <c r="K1192" i="67" s="1"/>
  <c r="E1192" i="67"/>
  <c r="J1184" i="67"/>
  <c r="K1184" i="67" s="1"/>
  <c r="E1184" i="67"/>
  <c r="J1176" i="67"/>
  <c r="K1176" i="67" s="1"/>
  <c r="E1176" i="67"/>
  <c r="J1168" i="67"/>
  <c r="K1168" i="67" s="1"/>
  <c r="E1168" i="67"/>
  <c r="J1160" i="67"/>
  <c r="K1160" i="67" s="1"/>
  <c r="E1160" i="67"/>
  <c r="J1120" i="67"/>
  <c r="K1120" i="67" s="1"/>
  <c r="E1120" i="67"/>
  <c r="J1104" i="67"/>
  <c r="K1104" i="67" s="1"/>
  <c r="E1104" i="67"/>
  <c r="J1096" i="67"/>
  <c r="K1096" i="67" s="1"/>
  <c r="E1096" i="67"/>
  <c r="J1088" i="67"/>
  <c r="K1088" i="67" s="1"/>
  <c r="E1088" i="67"/>
  <c r="J1080" i="67"/>
  <c r="K1080" i="67" s="1"/>
  <c r="E1080" i="67"/>
  <c r="J1072" i="67"/>
  <c r="K1072" i="67" s="1"/>
  <c r="E1072" i="67"/>
  <c r="J1056" i="67"/>
  <c r="K1056" i="67" s="1"/>
  <c r="E1056" i="67"/>
  <c r="J1040" i="67"/>
  <c r="K1040" i="67" s="1"/>
  <c r="E1040" i="67"/>
  <c r="J1032" i="67"/>
  <c r="K1032" i="67" s="1"/>
  <c r="E1032" i="67"/>
  <c r="J1024" i="67"/>
  <c r="K1024" i="67" s="1"/>
  <c r="E1024" i="67"/>
  <c r="J1016" i="67"/>
  <c r="K1016" i="67" s="1"/>
  <c r="E1016" i="67"/>
  <c r="J1000" i="67"/>
  <c r="K1000" i="67" s="1"/>
  <c r="E1000" i="67"/>
  <c r="J992" i="67"/>
  <c r="K992" i="67" s="1"/>
  <c r="E992" i="67"/>
  <c r="J984" i="67"/>
  <c r="K984" i="67" s="1"/>
  <c r="E984" i="67"/>
  <c r="J976" i="67"/>
  <c r="K976" i="67" s="1"/>
  <c r="E976" i="67"/>
  <c r="J968" i="67"/>
  <c r="K968" i="67" s="1"/>
  <c r="E968" i="67"/>
  <c r="J960" i="67"/>
  <c r="K960" i="67" s="1"/>
  <c r="E960" i="67"/>
  <c r="J952" i="67"/>
  <c r="K952" i="67" s="1"/>
  <c r="E952" i="67"/>
  <c r="J920" i="67"/>
  <c r="K920" i="67" s="1"/>
  <c r="E920" i="67"/>
  <c r="J912" i="67"/>
  <c r="K912" i="67" s="1"/>
  <c r="E912" i="67"/>
  <c r="J848" i="67"/>
  <c r="K848" i="67" s="1"/>
  <c r="E848" i="67"/>
  <c r="J840" i="67"/>
  <c r="K840" i="67" s="1"/>
  <c r="E840" i="67"/>
  <c r="J816" i="67"/>
  <c r="K816" i="67" s="1"/>
  <c r="E816" i="67"/>
  <c r="J792" i="67"/>
  <c r="K792" i="67" s="1"/>
  <c r="E792" i="67"/>
  <c r="J784" i="67"/>
  <c r="K784" i="67" s="1"/>
  <c r="E784" i="67"/>
  <c r="J760" i="67"/>
  <c r="K760" i="67" s="1"/>
  <c r="E760" i="67"/>
  <c r="J752" i="67"/>
  <c r="K752" i="67" s="1"/>
  <c r="E752" i="67"/>
  <c r="J728" i="67"/>
  <c r="K728" i="67" s="1"/>
  <c r="E728" i="67"/>
  <c r="J712" i="67"/>
  <c r="K712" i="67" s="1"/>
  <c r="E712" i="67"/>
  <c r="J696" i="67"/>
  <c r="K696" i="67" s="1"/>
  <c r="E696" i="67"/>
  <c r="J688" i="67"/>
  <c r="K688" i="67" s="1"/>
  <c r="E688" i="67"/>
  <c r="J672" i="67"/>
  <c r="K672" i="67" s="1"/>
  <c r="E672" i="67"/>
  <c r="J640" i="67"/>
  <c r="K640" i="67" s="1"/>
  <c r="E640" i="67"/>
  <c r="J616" i="67"/>
  <c r="K616" i="67" s="1"/>
  <c r="E616" i="67"/>
  <c r="J600" i="67"/>
  <c r="K600" i="67" s="1"/>
  <c r="E600" i="67"/>
  <c r="J584" i="67"/>
  <c r="K584" i="67" s="1"/>
  <c r="E584" i="67"/>
  <c r="J568" i="67"/>
  <c r="K568" i="67" s="1"/>
  <c r="E568" i="67"/>
  <c r="J552" i="67"/>
  <c r="K552" i="67" s="1"/>
  <c r="E552" i="67"/>
  <c r="J512" i="67"/>
  <c r="K512" i="67" s="1"/>
  <c r="E512" i="67"/>
  <c r="J496" i="67"/>
  <c r="K496" i="67" s="1"/>
  <c r="E496" i="67"/>
  <c r="J480" i="67"/>
  <c r="K480" i="67" s="1"/>
  <c r="E480" i="67"/>
  <c r="J456" i="67"/>
  <c r="K456" i="67" s="1"/>
  <c r="E456" i="67"/>
  <c r="J440" i="67"/>
  <c r="K440" i="67" s="1"/>
  <c r="E440" i="67"/>
  <c r="J416" i="67"/>
  <c r="K416" i="67" s="1"/>
  <c r="E416" i="67"/>
  <c r="J400" i="67"/>
  <c r="K400" i="67" s="1"/>
  <c r="E400" i="67"/>
  <c r="J360" i="67"/>
  <c r="K360" i="67" s="1"/>
  <c r="E360" i="67"/>
  <c r="J344" i="67"/>
  <c r="K344" i="67" s="1"/>
  <c r="E344" i="67"/>
  <c r="J320" i="67"/>
  <c r="K320" i="67" s="1"/>
  <c r="E320" i="67"/>
  <c r="J280" i="67"/>
  <c r="K280" i="67" s="1"/>
  <c r="E280" i="67"/>
  <c r="J272" i="67"/>
  <c r="K272" i="67" s="1"/>
  <c r="E272" i="67"/>
  <c r="J248" i="67"/>
  <c r="K248" i="67" s="1"/>
  <c r="E248" i="67"/>
  <c r="J232" i="67"/>
  <c r="K232" i="67" s="1"/>
  <c r="E232" i="67"/>
  <c r="J224" i="67"/>
  <c r="K224" i="67" s="1"/>
  <c r="E224" i="67"/>
  <c r="J184" i="67"/>
  <c r="K184" i="67" s="1"/>
  <c r="E184" i="67"/>
  <c r="J160" i="67"/>
  <c r="K160" i="67" s="1"/>
  <c r="E160" i="67"/>
  <c r="J144" i="67"/>
  <c r="K144" i="67" s="1"/>
  <c r="E144" i="67"/>
  <c r="J120" i="67"/>
  <c r="K120" i="67" s="1"/>
  <c r="E120" i="67"/>
  <c r="J72" i="67"/>
  <c r="K72" i="67" s="1"/>
  <c r="E72" i="67"/>
  <c r="J48" i="67"/>
  <c r="K48" i="67" s="1"/>
  <c r="E48" i="67"/>
  <c r="E5" i="92" s="1"/>
  <c r="J40" i="67"/>
  <c r="K40" i="67" s="1"/>
  <c r="E40" i="67"/>
  <c r="J24" i="67"/>
  <c r="K24" i="67" s="1"/>
  <c r="E24" i="67"/>
  <c r="J8" i="67"/>
  <c r="K8" i="67" s="1"/>
  <c r="E8" i="67"/>
  <c r="J1077" i="67"/>
  <c r="K1077" i="67" s="1"/>
  <c r="J45" i="67"/>
  <c r="K45" i="67" s="1"/>
  <c r="J331" i="67"/>
  <c r="K331" i="67" s="1"/>
  <c r="J195" i="67"/>
  <c r="K195" i="67" s="1"/>
  <c r="J963" i="67"/>
  <c r="K963" i="67" s="1"/>
  <c r="J107" i="67"/>
  <c r="K107" i="67" s="1"/>
  <c r="J731" i="67"/>
  <c r="K731" i="67" s="1"/>
  <c r="J627" i="67"/>
  <c r="K627" i="67" s="1"/>
  <c r="J1676" i="67"/>
  <c r="K1676" i="67" s="1"/>
  <c r="J865" i="67"/>
  <c r="K865" i="67" s="1"/>
  <c r="J193" i="67"/>
  <c r="K193" i="67" s="1"/>
  <c r="J2244" i="67"/>
  <c r="K2244" i="67" s="1"/>
  <c r="J1004" i="67"/>
  <c r="K1004" i="67" s="1"/>
  <c r="J836" i="67"/>
  <c r="K836" i="67" s="1"/>
  <c r="J84" i="67"/>
  <c r="K84" i="67" s="1"/>
  <c r="J60" i="67"/>
  <c r="K60" i="67" s="1"/>
  <c r="J20" i="67"/>
  <c r="K20" i="67" s="1"/>
  <c r="J1428" i="67"/>
  <c r="K1428" i="67" s="1"/>
  <c r="J1124" i="67"/>
  <c r="K1124" i="67" s="1"/>
  <c r="J932" i="67"/>
  <c r="K932" i="67" s="1"/>
  <c r="J724" i="67"/>
  <c r="K724" i="67" s="1"/>
  <c r="J252" i="67"/>
  <c r="K252" i="67" s="1"/>
  <c r="J196" i="67"/>
  <c r="K196" i="67" s="1"/>
  <c r="J172" i="67"/>
  <c r="K172" i="67" s="1"/>
  <c r="J2100" i="67"/>
  <c r="K2100" i="67" s="1"/>
  <c r="J2044" i="67"/>
  <c r="K2044" i="67" s="1"/>
  <c r="J1148" i="67"/>
  <c r="K1148" i="67" s="1"/>
  <c r="J924" i="67"/>
  <c r="K924" i="67" s="1"/>
  <c r="J732" i="67"/>
  <c r="K732" i="67" s="1"/>
  <c r="J404" i="67"/>
  <c r="K404" i="67" s="1"/>
  <c r="J212" i="67"/>
  <c r="K212" i="67" s="1"/>
  <c r="J116" i="67"/>
  <c r="K116" i="67" s="1"/>
  <c r="J92" i="67"/>
  <c r="K92" i="67" s="1"/>
  <c r="J36" i="67"/>
  <c r="K36" i="67" s="1"/>
  <c r="J1724" i="67"/>
  <c r="K1724" i="67" s="1"/>
  <c r="J716" i="67"/>
  <c r="K716" i="67" s="1"/>
  <c r="J436" i="67"/>
  <c r="K436" i="67" s="1"/>
  <c r="J292" i="67"/>
  <c r="K292" i="67" s="1"/>
  <c r="J12" i="67"/>
  <c r="K12" i="67" s="1"/>
  <c r="J1323" i="67"/>
  <c r="K1323" i="67" s="1"/>
  <c r="J555" i="67"/>
  <c r="K555" i="67" s="1"/>
  <c r="J251" i="67"/>
  <c r="K251" i="67" s="1"/>
  <c r="J163" i="67"/>
  <c r="K163" i="67" s="1"/>
  <c r="J811" i="67"/>
  <c r="K811" i="67" s="1"/>
  <c r="J227" i="67"/>
  <c r="K227" i="67" s="1"/>
  <c r="J147" i="67"/>
  <c r="K147" i="67" s="1"/>
  <c r="J67" i="67"/>
  <c r="K67" i="67" s="1"/>
  <c r="J1251" i="67"/>
  <c r="K1251" i="67" s="1"/>
  <c r="J459" i="67"/>
  <c r="K459" i="67" s="1"/>
  <c r="J219" i="67"/>
  <c r="K219" i="67" s="1"/>
  <c r="J51" i="67"/>
  <c r="K51" i="67" s="1"/>
  <c r="J1875" i="67"/>
  <c r="K1875" i="67" s="1"/>
  <c r="J123" i="67"/>
  <c r="K123" i="67" s="1"/>
  <c r="J1427" i="67"/>
  <c r="K1427" i="67" s="1"/>
  <c r="J595" i="67"/>
  <c r="K595" i="67" s="1"/>
  <c r="J179" i="67"/>
  <c r="K179" i="67" s="1"/>
  <c r="J1811" i="67"/>
  <c r="K1811" i="67" s="1"/>
  <c r="J379" i="67"/>
  <c r="K379" i="67" s="1"/>
  <c r="J203" i="67"/>
  <c r="K203" i="67" s="1"/>
  <c r="J1972" i="67"/>
  <c r="K1972" i="67" s="1"/>
  <c r="J1044" i="67"/>
  <c r="K1044" i="67" s="1"/>
  <c r="J492" i="67"/>
  <c r="K492" i="67" s="1"/>
  <c r="J156" i="67"/>
  <c r="K156" i="67" s="1"/>
  <c r="J44" i="67"/>
  <c r="K44" i="67" s="1"/>
  <c r="J1812" i="67"/>
  <c r="K1812" i="67" s="1"/>
  <c r="J868" i="67"/>
  <c r="K868" i="67" s="1"/>
  <c r="J132" i="67"/>
  <c r="K132" i="67" s="1"/>
  <c r="J1309" i="67"/>
  <c r="K1309" i="67" s="1"/>
  <c r="J1709" i="67"/>
  <c r="K1709" i="67" s="1"/>
  <c r="J1181" i="67"/>
  <c r="K1181" i="67" s="1"/>
  <c r="J861" i="67"/>
  <c r="K861" i="67" s="1"/>
  <c r="J52" i="67"/>
  <c r="K52" i="67" s="1"/>
  <c r="J1932" i="67"/>
  <c r="K1932" i="67" s="1"/>
  <c r="J1716" i="67"/>
  <c r="K1716" i="67" s="1"/>
  <c r="J1140" i="67"/>
  <c r="K1140" i="67" s="1"/>
  <c r="J500" i="67"/>
  <c r="K500" i="67" s="1"/>
  <c r="J324" i="67"/>
  <c r="K324" i="67" s="1"/>
  <c r="J21" i="67"/>
  <c r="K21" i="67" s="1"/>
  <c r="J613" i="67"/>
  <c r="K613" i="67" s="1"/>
  <c r="J2252" i="67"/>
  <c r="K2252" i="67" s="1"/>
  <c r="J1868" i="67"/>
  <c r="K1868" i="67" s="1"/>
  <c r="J1652" i="67"/>
  <c r="K1652" i="67" s="1"/>
  <c r="J1277" i="67"/>
  <c r="K1277" i="67" s="1"/>
  <c r="J1028" i="67"/>
  <c r="K1028" i="67" s="1"/>
  <c r="J2309" i="67"/>
  <c r="K2309" i="67" s="1"/>
  <c r="J2212" i="67"/>
  <c r="K2212" i="67" s="1"/>
  <c r="J1836" i="67"/>
  <c r="K1836" i="67" s="1"/>
  <c r="J988" i="67"/>
  <c r="K988" i="67" s="1"/>
  <c r="J757" i="67"/>
  <c r="K757" i="67" s="1"/>
  <c r="J165" i="67"/>
  <c r="K165" i="67" s="1"/>
  <c r="J1564" i="67"/>
  <c r="K1564" i="67" s="1"/>
  <c r="J2060" i="67"/>
  <c r="K2060" i="67" s="1"/>
  <c r="J1813" i="67"/>
  <c r="K1813" i="67" s="1"/>
  <c r="J1548" i="67"/>
  <c r="K1548" i="67" s="1"/>
  <c r="J1204" i="67"/>
  <c r="K1204" i="67" s="1"/>
  <c r="J564" i="67"/>
  <c r="K564" i="67" s="1"/>
  <c r="J372" i="67"/>
  <c r="K372" i="67" s="1"/>
  <c r="J2308" i="67"/>
  <c r="K2308" i="67" s="1"/>
  <c r="J1829" i="67"/>
  <c r="K1829" i="67" s="1"/>
  <c r="J1677" i="67"/>
  <c r="K1677" i="67" s="1"/>
  <c r="J1500" i="67"/>
  <c r="K1500" i="67" s="1"/>
  <c r="J1172" i="67"/>
  <c r="K1172" i="67" s="1"/>
  <c r="J1036" i="67"/>
  <c r="K1036" i="67" s="1"/>
  <c r="J460" i="67"/>
  <c r="K460" i="67" s="1"/>
  <c r="J197" i="67"/>
  <c r="K197" i="67" s="1"/>
  <c r="J164" i="67"/>
  <c r="K164" i="67" s="1"/>
  <c r="J125" i="67"/>
  <c r="K125" i="67" s="1"/>
  <c r="J2180" i="67"/>
  <c r="K2180" i="67" s="1"/>
  <c r="J1620" i="67"/>
  <c r="K1620" i="67" s="1"/>
  <c r="J1389" i="67"/>
  <c r="K1389" i="67" s="1"/>
  <c r="J1108" i="67"/>
  <c r="K1108" i="67" s="1"/>
  <c r="J668" i="67"/>
  <c r="K668" i="67" s="1"/>
  <c r="J229" i="67"/>
  <c r="K229" i="67" s="1"/>
  <c r="J1261" i="67"/>
  <c r="K1261" i="67" s="1"/>
  <c r="J453" i="67"/>
  <c r="K453" i="67" s="1"/>
  <c r="J2172" i="67"/>
  <c r="K2172" i="67" s="1"/>
  <c r="J1772" i="67"/>
  <c r="K1772" i="67" s="1"/>
  <c r="J1388" i="67"/>
  <c r="K1388" i="67" s="1"/>
  <c r="J1100" i="67"/>
  <c r="K1100" i="67" s="1"/>
  <c r="J957" i="67"/>
  <c r="K957" i="67" s="1"/>
  <c r="J428" i="67"/>
  <c r="K428" i="67" s="1"/>
  <c r="J301" i="67"/>
  <c r="K301" i="67" s="1"/>
  <c r="J2124" i="67"/>
  <c r="K2124" i="67" s="1"/>
  <c r="J1205" i="67"/>
  <c r="K1205" i="67" s="1"/>
  <c r="J621" i="67"/>
  <c r="K621" i="67" s="1"/>
  <c r="J405" i="67"/>
  <c r="K405" i="67" s="1"/>
  <c r="J180" i="67"/>
  <c r="K180" i="67" s="1"/>
  <c r="J1541" i="67"/>
  <c r="K1541" i="67" s="1"/>
  <c r="J1365" i="67"/>
  <c r="K1365" i="67" s="1"/>
  <c r="J1149" i="67"/>
  <c r="K1149" i="67" s="1"/>
  <c r="J493" i="67"/>
  <c r="K493" i="67" s="1"/>
  <c r="J293" i="67"/>
  <c r="K293" i="67" s="1"/>
  <c r="J1653" i="67"/>
  <c r="K1653" i="67" s="1"/>
  <c r="J565" i="67"/>
  <c r="K565" i="67" s="1"/>
  <c r="J1781" i="67"/>
  <c r="K1781" i="67" s="1"/>
  <c r="J885" i="67"/>
  <c r="K885" i="67" s="1"/>
  <c r="J373" i="67"/>
  <c r="K373" i="67" s="1"/>
  <c r="J1493" i="67"/>
  <c r="K1493" i="67" s="1"/>
  <c r="J1141" i="67"/>
  <c r="K1141" i="67" s="1"/>
  <c r="J773" i="67"/>
  <c r="K773" i="67" s="1"/>
  <c r="J661" i="67"/>
  <c r="K661" i="67" s="1"/>
  <c r="J213" i="67"/>
  <c r="K213" i="67" s="1"/>
  <c r="J2373" i="67"/>
  <c r="K2373" i="67" s="1"/>
  <c r="J1765" i="67"/>
  <c r="K1765" i="67" s="1"/>
  <c r="J1213" i="67"/>
  <c r="K1213" i="67" s="1"/>
  <c r="J765" i="67"/>
  <c r="K765" i="67" s="1"/>
  <c r="J2268" i="67"/>
  <c r="K2268" i="67" s="1"/>
  <c r="J2316" i="67"/>
  <c r="K2316" i="67" s="1"/>
  <c r="J257" i="67"/>
  <c r="K257" i="67" s="1"/>
  <c r="J209" i="67"/>
  <c r="K209" i="67" s="1"/>
  <c r="J2257" i="67"/>
  <c r="K2257" i="67" s="1"/>
  <c r="J17" i="67"/>
  <c r="K17" i="67" s="1"/>
  <c r="J241" i="67"/>
  <c r="K241" i="67" s="1"/>
  <c r="J176" i="67"/>
  <c r="K176" i="67" s="1"/>
  <c r="J33" i="67"/>
  <c r="K33" i="67" s="1"/>
  <c r="J137" i="67"/>
  <c r="K137" i="67" s="1"/>
  <c r="J849" i="67"/>
  <c r="K849" i="67" s="1"/>
  <c r="J2059" i="67"/>
  <c r="K2059" i="67" s="1"/>
  <c r="J2171" i="67"/>
  <c r="K2171" i="67" s="1"/>
  <c r="J2051" i="67"/>
  <c r="K2051" i="67" s="1"/>
  <c r="J1867" i="67"/>
  <c r="K1867" i="67" s="1"/>
  <c r="J707" i="67"/>
  <c r="K707" i="67" s="1"/>
  <c r="J2035" i="67"/>
  <c r="K2035" i="67" s="1"/>
  <c r="J1923" i="67"/>
  <c r="K1923" i="67" s="1"/>
  <c r="J1459" i="67"/>
  <c r="K1459" i="67" s="1"/>
  <c r="J1283" i="67"/>
  <c r="K1283" i="67" s="1"/>
  <c r="J1027" i="67"/>
  <c r="K1027" i="67" s="1"/>
  <c r="J208" i="67"/>
  <c r="K208" i="67" s="1"/>
  <c r="J2307" i="67"/>
  <c r="K2307" i="67" s="1"/>
  <c r="J1971" i="67"/>
  <c r="K1971" i="67" s="1"/>
  <c r="J1395" i="67"/>
  <c r="K1395" i="67" s="1"/>
  <c r="J1931" i="67"/>
  <c r="K1931" i="67" s="1"/>
  <c r="J1771" i="67"/>
  <c r="K1771" i="67" s="1"/>
  <c r="J1675" i="67"/>
  <c r="K1675" i="67" s="1"/>
  <c r="J691" i="67"/>
  <c r="K691" i="67" s="1"/>
  <c r="J2107" i="67"/>
  <c r="K2107" i="67" s="1"/>
  <c r="J2003" i="67"/>
  <c r="K2003" i="67" s="1"/>
  <c r="J1539" i="67"/>
  <c r="K1539" i="67" s="1"/>
  <c r="J987" i="67"/>
  <c r="K987" i="67" s="1"/>
  <c r="J262" i="67"/>
  <c r="K262" i="67" s="1"/>
  <c r="J1315" i="67"/>
  <c r="K1315" i="67" s="1"/>
  <c r="J723" i="67"/>
  <c r="K723" i="67" s="1"/>
  <c r="J2267" i="67"/>
  <c r="K2267" i="67" s="1"/>
  <c r="J2131" i="67"/>
  <c r="K2131" i="67" s="1"/>
  <c r="J931" i="67"/>
  <c r="K931" i="67" s="1"/>
  <c r="J1739" i="67"/>
  <c r="K1739" i="67" s="1"/>
  <c r="J907" i="67"/>
  <c r="K907" i="67" s="1"/>
  <c r="J835" i="67"/>
  <c r="K835" i="67" s="1"/>
  <c r="J2203" i="67"/>
  <c r="K2203" i="67" s="1"/>
  <c r="J1075" i="67"/>
  <c r="K1075" i="67" s="1"/>
  <c r="J518" i="67"/>
  <c r="K518" i="67" s="1"/>
  <c r="J192" i="67"/>
  <c r="K192" i="67" s="1"/>
  <c r="J2198" i="67"/>
  <c r="K2198" i="67" s="1"/>
  <c r="J1990" i="67"/>
  <c r="K1990" i="67" s="1"/>
  <c r="J1582" i="67"/>
  <c r="K1582" i="67" s="1"/>
  <c r="J1390" i="67"/>
  <c r="K1390" i="67" s="1"/>
  <c r="J1342" i="67"/>
  <c r="K1342" i="67" s="1"/>
  <c r="J934" i="67"/>
  <c r="K934" i="67" s="1"/>
  <c r="J822" i="67"/>
  <c r="K822" i="67" s="1"/>
  <c r="J694" i="67"/>
  <c r="K694" i="67" s="1"/>
  <c r="J526" i="67"/>
  <c r="K526" i="67" s="1"/>
  <c r="J462" i="67"/>
  <c r="K462" i="67" s="1"/>
  <c r="J246" i="67"/>
  <c r="K246" i="67" s="1"/>
  <c r="J14" i="67"/>
  <c r="K14" i="67" s="1"/>
  <c r="J2413" i="67"/>
  <c r="K2413" i="67" s="1"/>
  <c r="J2253" i="67"/>
  <c r="K2253" i="67" s="1"/>
  <c r="J2340" i="67"/>
  <c r="K2340" i="67" s="1"/>
  <c r="J2284" i="67"/>
  <c r="K2284" i="67" s="1"/>
  <c r="J2228" i="67"/>
  <c r="K2228" i="67" s="1"/>
  <c r="J2020" i="67"/>
  <c r="K2020" i="67" s="1"/>
  <c r="J1924" i="67"/>
  <c r="K1924" i="67" s="1"/>
  <c r="J1804" i="67"/>
  <c r="K1804" i="67" s="1"/>
  <c r="J1780" i="67"/>
  <c r="K1780" i="67" s="1"/>
  <c r="J2412" i="67"/>
  <c r="K2412" i="67" s="1"/>
  <c r="J2348" i="67"/>
  <c r="K2348" i="67" s="1"/>
  <c r="J2237" i="67"/>
  <c r="K2237" i="67" s="1"/>
  <c r="J2195" i="67"/>
  <c r="K2195" i="67" s="1"/>
  <c r="J2163" i="67"/>
  <c r="K2163" i="67" s="1"/>
  <c r="J2043" i="67"/>
  <c r="K2043" i="67" s="1"/>
  <c r="J1987" i="67"/>
  <c r="K1987" i="67" s="1"/>
  <c r="J1835" i="67"/>
  <c r="K1835" i="67" s="1"/>
  <c r="J1755" i="67"/>
  <c r="K1755" i="67" s="1"/>
  <c r="J1723" i="67"/>
  <c r="K1723" i="67" s="1"/>
  <c r="J1603" i="67"/>
  <c r="K1603" i="67" s="1"/>
  <c r="J1523" i="67"/>
  <c r="K1523" i="67" s="1"/>
  <c r="J1443" i="67"/>
  <c r="K1443" i="67" s="1"/>
  <c r="J1419" i="67"/>
  <c r="K1419" i="67" s="1"/>
  <c r="J1411" i="67"/>
  <c r="K1411" i="67" s="1"/>
  <c r="J1379" i="67"/>
  <c r="K1379" i="67" s="1"/>
  <c r="J1371" i="67"/>
  <c r="K1371" i="67" s="1"/>
  <c r="J1267" i="67"/>
  <c r="K1267" i="67" s="1"/>
  <c r="J1211" i="67"/>
  <c r="K1211" i="67" s="1"/>
  <c r="J1187" i="67"/>
  <c r="K1187" i="67" s="1"/>
  <c r="J1171" i="67"/>
  <c r="K1171" i="67" s="1"/>
  <c r="J1163" i="67"/>
  <c r="K1163" i="67" s="1"/>
  <c r="J1155" i="67"/>
  <c r="K1155" i="67" s="1"/>
  <c r="J1147" i="67"/>
  <c r="K1147" i="67" s="1"/>
  <c r="J1139" i="67"/>
  <c r="K1139" i="67" s="1"/>
  <c r="J1131" i="67"/>
  <c r="K1131" i="67" s="1"/>
  <c r="J1107" i="67"/>
  <c r="K1107" i="67" s="1"/>
  <c r="J1011" i="67"/>
  <c r="K1011" i="67" s="1"/>
  <c r="J995" i="67"/>
  <c r="K995" i="67" s="1"/>
  <c r="J883" i="67"/>
  <c r="K883" i="67" s="1"/>
  <c r="J803" i="67"/>
  <c r="K803" i="67" s="1"/>
  <c r="J779" i="67"/>
  <c r="K779" i="67" s="1"/>
  <c r="J747" i="67"/>
  <c r="K747" i="67" s="1"/>
  <c r="J683" i="67"/>
  <c r="K683" i="67" s="1"/>
  <c r="J619" i="67"/>
  <c r="K619" i="67" s="1"/>
  <c r="J539" i="67"/>
  <c r="K539" i="67" s="1"/>
  <c r="J507" i="67"/>
  <c r="K507" i="67" s="1"/>
  <c r="J363" i="67"/>
  <c r="K363" i="67" s="1"/>
  <c r="J347" i="67"/>
  <c r="K347" i="67" s="1"/>
  <c r="J299" i="67"/>
  <c r="K299" i="67" s="1"/>
  <c r="J2404" i="67"/>
  <c r="K2404" i="67" s="1"/>
  <c r="J2236" i="67"/>
  <c r="K2236" i="67" s="1"/>
  <c r="J2019" i="67"/>
  <c r="K2019" i="67" s="1"/>
  <c r="J1964" i="67"/>
  <c r="K1964" i="67" s="1"/>
  <c r="J1845" i="67"/>
  <c r="K1845" i="67" s="1"/>
  <c r="J1803" i="67"/>
  <c r="K1803" i="67" s="1"/>
  <c r="J1701" i="67"/>
  <c r="K1701" i="67" s="1"/>
  <c r="J1533" i="67"/>
  <c r="K1533" i="67" s="1"/>
  <c r="J1420" i="67"/>
  <c r="K1420" i="67" s="1"/>
  <c r="J1292" i="67"/>
  <c r="K1292" i="67" s="1"/>
  <c r="J1245" i="67"/>
  <c r="K1245" i="67" s="1"/>
  <c r="J1180" i="67"/>
  <c r="K1180" i="67" s="1"/>
  <c r="J1133" i="67"/>
  <c r="K1133" i="67" s="1"/>
  <c r="J900" i="67"/>
  <c r="K900" i="67" s="1"/>
  <c r="J853" i="67"/>
  <c r="K853" i="67" s="1"/>
  <c r="J805" i="67"/>
  <c r="K805" i="67" s="1"/>
  <c r="J699" i="67"/>
  <c r="K699" i="67" s="1"/>
  <c r="J651" i="67"/>
  <c r="K651" i="67" s="1"/>
  <c r="J589" i="67"/>
  <c r="K589" i="67" s="1"/>
  <c r="J491" i="67"/>
  <c r="K491" i="67" s="1"/>
  <c r="J285" i="67"/>
  <c r="K285" i="67" s="1"/>
  <c r="J2339" i="67"/>
  <c r="K2339" i="67" s="1"/>
  <c r="J2275" i="67"/>
  <c r="K2275" i="67" s="1"/>
  <c r="J2227" i="67"/>
  <c r="K2227" i="67" s="1"/>
  <c r="J2076" i="67"/>
  <c r="K2076" i="67" s="1"/>
  <c r="J2012" i="67"/>
  <c r="K2012" i="67" s="1"/>
  <c r="J1844" i="67"/>
  <c r="K1844" i="67" s="1"/>
  <c r="J1796" i="67"/>
  <c r="K1796" i="67" s="1"/>
  <c r="J1741" i="67"/>
  <c r="K1741" i="67" s="1"/>
  <c r="J1685" i="67"/>
  <c r="K1685" i="67" s="1"/>
  <c r="J1644" i="67"/>
  <c r="K1644" i="67" s="1"/>
  <c r="J1581" i="67"/>
  <c r="K1581" i="67" s="1"/>
  <c r="J1532" i="67"/>
  <c r="K1532" i="67" s="1"/>
  <c r="J1468" i="67"/>
  <c r="K1468" i="67" s="1"/>
  <c r="J1397" i="67"/>
  <c r="K1397" i="67" s="1"/>
  <c r="J1355" i="67"/>
  <c r="K1355" i="67" s="1"/>
  <c r="J1291" i="67"/>
  <c r="K1291" i="67" s="1"/>
  <c r="J1243" i="67"/>
  <c r="K1243" i="67" s="1"/>
  <c r="J1061" i="67"/>
  <c r="K1061" i="67" s="1"/>
  <c r="J1003" i="67"/>
  <c r="K1003" i="67" s="1"/>
  <c r="J950" i="67"/>
  <c r="K950" i="67" s="1"/>
  <c r="J797" i="67"/>
  <c r="K797" i="67" s="1"/>
  <c r="J341" i="67"/>
  <c r="K341" i="67" s="1"/>
  <c r="J2269" i="67"/>
  <c r="K2269" i="67" s="1"/>
  <c r="J1948" i="67"/>
  <c r="K1948" i="67" s="1"/>
  <c r="J1580" i="67"/>
  <c r="K1580" i="67" s="1"/>
  <c r="J1515" i="67"/>
  <c r="K1515" i="67" s="1"/>
  <c r="J1460" i="67"/>
  <c r="K1460" i="67" s="1"/>
  <c r="J1396" i="67"/>
  <c r="K1396" i="67" s="1"/>
  <c r="J1173" i="67"/>
  <c r="K1173" i="67" s="1"/>
  <c r="J1109" i="67"/>
  <c r="K1109" i="67" s="1"/>
  <c r="J1059" i="67"/>
  <c r="K1059" i="67" s="1"/>
  <c r="J933" i="67"/>
  <c r="K933" i="67" s="1"/>
  <c r="J843" i="67"/>
  <c r="K843" i="67" s="1"/>
  <c r="J628" i="67"/>
  <c r="K628" i="67" s="1"/>
  <c r="J580" i="67"/>
  <c r="K580" i="67" s="1"/>
  <c r="J411" i="67"/>
  <c r="K411" i="67" s="1"/>
  <c r="J275" i="67"/>
  <c r="K275" i="67" s="1"/>
  <c r="J1510" i="67"/>
  <c r="K1510" i="67" s="1"/>
  <c r="J1334" i="67"/>
  <c r="K1334" i="67" s="1"/>
  <c r="J1118" i="67"/>
  <c r="K1118" i="67" s="1"/>
  <c r="J1054" i="67"/>
  <c r="K1054" i="67" s="1"/>
  <c r="J326" i="67"/>
  <c r="K326" i="67" s="1"/>
  <c r="J198" i="67"/>
  <c r="K198" i="67" s="1"/>
  <c r="J70" i="67"/>
  <c r="K70" i="67" s="1"/>
  <c r="J38" i="67"/>
  <c r="K38" i="67" s="1"/>
  <c r="J926" i="67"/>
  <c r="K926" i="67" s="1"/>
  <c r="J2397" i="67"/>
  <c r="K2397" i="67" s="1"/>
  <c r="J2285" i="67"/>
  <c r="K2285" i="67" s="1"/>
  <c r="J2029" i="67"/>
  <c r="K2029" i="67" s="1"/>
  <c r="J1925" i="67"/>
  <c r="K1925" i="67" s="1"/>
  <c r="J1917" i="67"/>
  <c r="K1917" i="67" s="1"/>
  <c r="J1893" i="67"/>
  <c r="K1893" i="67" s="1"/>
  <c r="J1877" i="67"/>
  <c r="K1877" i="67" s="1"/>
  <c r="J1869" i="67"/>
  <c r="K1869" i="67" s="1"/>
  <c r="J1853" i="67"/>
  <c r="K1853" i="67" s="1"/>
  <c r="J1821" i="67"/>
  <c r="K1821" i="67" s="1"/>
  <c r="J1773" i="67"/>
  <c r="K1773" i="67" s="1"/>
  <c r="J1725" i="67"/>
  <c r="K1725" i="67" s="1"/>
  <c r="J1605" i="67"/>
  <c r="K1605" i="67" s="1"/>
  <c r="J1557" i="67"/>
  <c r="K1557" i="67" s="1"/>
  <c r="J1501" i="67"/>
  <c r="K1501" i="67" s="1"/>
  <c r="J1485" i="67"/>
  <c r="K1485" i="67" s="1"/>
  <c r="J1429" i="67"/>
  <c r="K1429" i="67" s="1"/>
  <c r="J1413" i="67"/>
  <c r="K1413" i="67" s="1"/>
  <c r="J1373" i="67"/>
  <c r="K1373" i="67" s="1"/>
  <c r="J1349" i="67"/>
  <c r="K1349" i="67" s="1"/>
  <c r="J1341" i="67"/>
  <c r="K1341" i="67" s="1"/>
  <c r="J1317" i="67"/>
  <c r="K1317" i="67" s="1"/>
  <c r="J1293" i="67"/>
  <c r="K1293" i="67" s="1"/>
  <c r="J1237" i="67"/>
  <c r="K1237" i="67" s="1"/>
  <c r="J1229" i="67"/>
  <c r="K1229" i="67" s="1"/>
  <c r="J1189" i="67"/>
  <c r="K1189" i="67" s="1"/>
  <c r="J1085" i="67"/>
  <c r="K1085" i="67" s="1"/>
  <c r="J1037" i="67"/>
  <c r="K1037" i="67" s="1"/>
  <c r="J1013" i="67"/>
  <c r="K1013" i="67" s="1"/>
  <c r="J989" i="67"/>
  <c r="K989" i="67" s="1"/>
  <c r="J981" i="67"/>
  <c r="K981" i="67" s="1"/>
  <c r="J973" i="67"/>
  <c r="K973" i="67" s="1"/>
  <c r="J965" i="67"/>
  <c r="K965" i="67" s="1"/>
  <c r="J949" i="67"/>
  <c r="K949" i="67" s="1"/>
  <c r="J941" i="67"/>
  <c r="K941" i="67" s="1"/>
  <c r="J925" i="67"/>
  <c r="K925" i="67" s="1"/>
  <c r="J909" i="67"/>
  <c r="K909" i="67" s="1"/>
  <c r="J901" i="67"/>
  <c r="K901" i="67" s="1"/>
  <c r="J877" i="67"/>
  <c r="K877" i="67" s="1"/>
  <c r="J829" i="67"/>
  <c r="K829" i="67" s="1"/>
  <c r="J821" i="67"/>
  <c r="K821" i="67" s="1"/>
  <c r="J789" i="67"/>
  <c r="K789" i="67" s="1"/>
  <c r="J781" i="67"/>
  <c r="K781" i="67" s="1"/>
  <c r="J741" i="67"/>
  <c r="K741" i="67" s="1"/>
  <c r="J725" i="67"/>
  <c r="K725" i="67" s="1"/>
  <c r="J717" i="67"/>
  <c r="K717" i="67" s="1"/>
  <c r="J701" i="67"/>
  <c r="K701" i="67" s="1"/>
  <c r="J669" i="67"/>
  <c r="K669" i="67" s="1"/>
  <c r="J645" i="67"/>
  <c r="K645" i="67" s="1"/>
  <c r="J597" i="67"/>
  <c r="K597" i="67" s="1"/>
  <c r="J533" i="67"/>
  <c r="K533" i="67" s="1"/>
  <c r="J509" i="67"/>
  <c r="K509" i="67" s="1"/>
  <c r="J477" i="67"/>
  <c r="K477" i="67" s="1"/>
  <c r="J469" i="67"/>
  <c r="K469" i="67" s="1"/>
  <c r="J421" i="67"/>
  <c r="K421" i="67" s="1"/>
  <c r="J397" i="67"/>
  <c r="K397" i="67" s="1"/>
  <c r="J389" i="67"/>
  <c r="K389" i="67" s="1"/>
  <c r="J381" i="67"/>
  <c r="K381" i="67" s="1"/>
  <c r="J365" i="67"/>
  <c r="K365" i="67" s="1"/>
  <c r="J349" i="67"/>
  <c r="K349" i="67" s="1"/>
  <c r="J317" i="67"/>
  <c r="K317" i="67" s="1"/>
  <c r="J309" i="67"/>
  <c r="K309" i="67" s="1"/>
  <c r="J277" i="67"/>
  <c r="K277" i="67" s="1"/>
  <c r="J269" i="67"/>
  <c r="K269" i="67" s="1"/>
  <c r="J253" i="67"/>
  <c r="K253" i="67" s="1"/>
  <c r="J1598" i="67"/>
  <c r="K1598" i="67" s="1"/>
  <c r="J1438" i="67"/>
  <c r="K1438" i="67" s="1"/>
  <c r="J1038" i="67"/>
  <c r="K1038" i="67" s="1"/>
  <c r="J854" i="67"/>
  <c r="K854" i="67" s="1"/>
  <c r="J830" i="67"/>
  <c r="K830" i="67" s="1"/>
  <c r="J382" i="67"/>
  <c r="K382" i="67" s="1"/>
  <c r="J318" i="67"/>
  <c r="K318" i="67" s="1"/>
  <c r="J254" i="67"/>
  <c r="K254" i="67" s="1"/>
  <c r="J222" i="67"/>
  <c r="K222" i="67" s="1"/>
  <c r="J126" i="67"/>
  <c r="K126" i="67" s="1"/>
  <c r="J2061" i="67"/>
  <c r="K2061" i="67" s="1"/>
  <c r="J2013" i="67"/>
  <c r="K2013" i="67" s="1"/>
  <c r="J2084" i="67"/>
  <c r="K2084" i="67" s="1"/>
  <c r="J1900" i="67"/>
  <c r="K1900" i="67" s="1"/>
  <c r="J1756" i="67"/>
  <c r="K1756" i="67" s="1"/>
  <c r="J1732" i="67"/>
  <c r="K1732" i="67" s="1"/>
  <c r="J1700" i="67"/>
  <c r="K1700" i="67" s="1"/>
  <c r="J1628" i="67"/>
  <c r="K1628" i="67" s="1"/>
  <c r="J1604" i="67"/>
  <c r="K1604" i="67" s="1"/>
  <c r="J1556" i="67"/>
  <c r="K1556" i="67" s="1"/>
  <c r="J1540" i="67"/>
  <c r="K1540" i="67" s="1"/>
  <c r="J1492" i="67"/>
  <c r="K1492" i="67" s="1"/>
  <c r="J1444" i="67"/>
  <c r="K1444" i="67" s="1"/>
  <c r="J1332" i="67"/>
  <c r="K1332" i="67" s="1"/>
  <c r="J1316" i="67"/>
  <c r="K1316" i="67" s="1"/>
  <c r="J1308" i="67"/>
  <c r="K1308" i="67" s="1"/>
  <c r="J1276" i="67"/>
  <c r="K1276" i="67" s="1"/>
  <c r="J1268" i="67"/>
  <c r="K1268" i="67" s="1"/>
  <c r="J1260" i="67"/>
  <c r="K1260" i="67" s="1"/>
  <c r="J1252" i="67"/>
  <c r="K1252" i="67" s="1"/>
  <c r="J1236" i="67"/>
  <c r="K1236" i="67" s="1"/>
  <c r="J1212" i="67"/>
  <c r="K1212" i="67" s="1"/>
  <c r="J1188" i="67"/>
  <c r="K1188" i="67" s="1"/>
  <c r="J1164" i="67"/>
  <c r="K1164" i="67" s="1"/>
  <c r="J1132" i="67"/>
  <c r="K1132" i="67" s="1"/>
  <c r="J1092" i="67"/>
  <c r="K1092" i="67" s="1"/>
  <c r="J1084" i="67"/>
  <c r="K1084" i="67" s="1"/>
  <c r="J1060" i="67"/>
  <c r="K1060" i="67" s="1"/>
  <c r="J1020" i="67"/>
  <c r="K1020" i="67" s="1"/>
  <c r="J1012" i="67"/>
  <c r="K1012" i="67" s="1"/>
  <c r="J964" i="67"/>
  <c r="K964" i="67" s="1"/>
  <c r="J908" i="67"/>
  <c r="K908" i="67" s="1"/>
  <c r="J884" i="67"/>
  <c r="K884" i="67" s="1"/>
  <c r="J860" i="67"/>
  <c r="K860" i="67" s="1"/>
  <c r="J812" i="67"/>
  <c r="K812" i="67" s="1"/>
  <c r="J804" i="67"/>
  <c r="K804" i="67" s="1"/>
  <c r="J780" i="67"/>
  <c r="K780" i="67" s="1"/>
  <c r="J700" i="67"/>
  <c r="K700" i="67" s="1"/>
  <c r="J676" i="67"/>
  <c r="K676" i="67" s="1"/>
  <c r="J652" i="67"/>
  <c r="K652" i="67" s="1"/>
  <c r="J620" i="67"/>
  <c r="K620" i="67" s="1"/>
  <c r="J604" i="67"/>
  <c r="K604" i="67" s="1"/>
  <c r="J556" i="67"/>
  <c r="K556" i="67" s="1"/>
  <c r="J540" i="67"/>
  <c r="K540" i="67" s="1"/>
  <c r="J508" i="67"/>
  <c r="K508" i="67" s="1"/>
  <c r="R25" i="92" s="1"/>
  <c r="J484" i="67"/>
  <c r="K484" i="67" s="1"/>
  <c r="J452" i="67"/>
  <c r="K452" i="67" s="1"/>
  <c r="J396" i="67"/>
  <c r="K396" i="67" s="1"/>
  <c r="J348" i="67"/>
  <c r="K348" i="67" s="1"/>
  <c r="J340" i="67"/>
  <c r="K340" i="67" s="1"/>
  <c r="J1814" i="67"/>
  <c r="K1814" i="67" s="1"/>
  <c r="J1462" i="67"/>
  <c r="K1462" i="67" s="1"/>
  <c r="J630" i="67"/>
  <c r="K630" i="67" s="1"/>
  <c r="J566" i="67"/>
  <c r="K566" i="67" s="1"/>
  <c r="J534" i="67"/>
  <c r="K534" i="67" s="1"/>
  <c r="J502" i="67"/>
  <c r="K502" i="67" s="1"/>
  <c r="J6" i="67"/>
  <c r="K6" i="67" s="1"/>
  <c r="K25" i="92" s="1"/>
  <c r="J726" i="67"/>
  <c r="K726" i="67" s="1"/>
  <c r="J2365" i="67"/>
  <c r="K2365" i="67" s="1"/>
  <c r="J2293" i="67"/>
  <c r="K2293" i="67" s="1"/>
  <c r="J2229" i="67"/>
  <c r="K2229" i="67" s="1"/>
  <c r="J2085" i="67"/>
  <c r="K2085" i="67" s="1"/>
  <c r="J1941" i="67"/>
  <c r="K1941" i="67" s="1"/>
  <c r="J2388" i="67"/>
  <c r="K2388" i="67" s="1"/>
  <c r="J2364" i="67"/>
  <c r="K2364" i="67" s="1"/>
  <c r="J2356" i="67"/>
  <c r="K2356" i="67" s="1"/>
  <c r="J2292" i="67"/>
  <c r="K2292" i="67" s="1"/>
  <c r="J2188" i="67"/>
  <c r="K2188" i="67" s="1"/>
  <c r="J2132" i="67"/>
  <c r="K2132" i="67" s="1"/>
  <c r="J1749" i="67"/>
  <c r="K1749" i="67" s="1"/>
  <c r="J1708" i="67"/>
  <c r="K1708" i="67" s="1"/>
  <c r="J2387" i="67"/>
  <c r="K2387" i="67" s="1"/>
  <c r="J2315" i="67"/>
  <c r="K2315" i="67" s="1"/>
  <c r="J2259" i="67"/>
  <c r="K2259" i="67" s="1"/>
  <c r="J2139" i="67"/>
  <c r="K2139" i="67" s="1"/>
  <c r="J2083" i="67"/>
  <c r="K2083" i="67" s="1"/>
  <c r="J1995" i="67"/>
  <c r="K1995" i="67" s="1"/>
  <c r="J1947" i="67"/>
  <c r="K1947" i="67" s="1"/>
  <c r="J1899" i="67"/>
  <c r="K1899" i="67" s="1"/>
  <c r="J1827" i="67"/>
  <c r="K1827" i="67" s="1"/>
  <c r="J1779" i="67"/>
  <c r="K1779" i="67" s="1"/>
  <c r="J1731" i="67"/>
  <c r="K1731" i="67" s="1"/>
  <c r="J1667" i="67"/>
  <c r="K1667" i="67" s="1"/>
  <c r="J1627" i="67"/>
  <c r="K1627" i="67" s="1"/>
  <c r="J1563" i="67"/>
  <c r="K1563" i="67" s="1"/>
  <c r="J1483" i="67"/>
  <c r="K1483" i="67" s="1"/>
  <c r="J1467" i="67"/>
  <c r="K1467" i="67" s="1"/>
  <c r="J1451" i="67"/>
  <c r="K1451" i="67" s="1"/>
  <c r="J1035" i="67"/>
  <c r="K1035" i="67" s="1"/>
  <c r="J939" i="67"/>
  <c r="K939" i="67" s="1"/>
  <c r="J923" i="67"/>
  <c r="K923" i="67" s="1"/>
  <c r="J859" i="67"/>
  <c r="K859" i="67" s="1"/>
  <c r="J763" i="67"/>
  <c r="K763" i="67" s="1"/>
  <c r="J675" i="67"/>
  <c r="K675" i="67" s="1"/>
  <c r="J643" i="67"/>
  <c r="K643" i="67" s="1"/>
  <c r="J579" i="67"/>
  <c r="K579" i="67" s="1"/>
  <c r="J531" i="67"/>
  <c r="K531" i="67" s="1"/>
  <c r="J515" i="67"/>
  <c r="K515" i="67" s="1"/>
  <c r="J483" i="67"/>
  <c r="K483" i="67" s="1"/>
  <c r="J451" i="67"/>
  <c r="K451" i="67" s="1"/>
  <c r="J435" i="67"/>
  <c r="K435" i="67" s="1"/>
  <c r="J427" i="67"/>
  <c r="K427" i="67" s="1"/>
  <c r="J323" i="67"/>
  <c r="K323" i="67" s="1"/>
  <c r="J85" i="67"/>
  <c r="K85" i="67" s="1"/>
  <c r="J189" i="67"/>
  <c r="K189" i="67" s="1"/>
  <c r="J141" i="67"/>
  <c r="K141" i="67" s="1"/>
  <c r="J109" i="67"/>
  <c r="K109" i="67" s="1"/>
  <c r="J236" i="67"/>
  <c r="K236" i="67" s="1"/>
  <c r="J235" i="67"/>
  <c r="K235" i="67" s="1"/>
  <c r="J171" i="67"/>
  <c r="K171" i="67" s="1"/>
  <c r="J131" i="67"/>
  <c r="K131" i="67" s="1"/>
  <c r="J53" i="67"/>
  <c r="K53" i="67" s="1"/>
  <c r="J35" i="67"/>
  <c r="K35" i="67" s="1"/>
  <c r="J1537" i="67"/>
  <c r="K1537" i="67" s="1"/>
  <c r="J1097" i="67"/>
  <c r="K1097" i="67" s="1"/>
  <c r="J233" i="67"/>
  <c r="K233" i="67" s="1"/>
  <c r="J217" i="67"/>
  <c r="K217" i="67" s="1"/>
  <c r="J560" i="67"/>
  <c r="K560" i="67" s="1"/>
  <c r="J432" i="67"/>
  <c r="K432" i="67" s="1"/>
  <c r="J1553" i="67"/>
  <c r="K1553" i="67" s="1"/>
  <c r="J113" i="67"/>
  <c r="K113" i="67" s="1"/>
  <c r="J41" i="67"/>
  <c r="K41" i="67" s="1"/>
  <c r="J1481" i="67"/>
  <c r="K1481" i="67" s="1"/>
  <c r="J281" i="67"/>
  <c r="K281" i="67" s="1"/>
  <c r="J1377" i="67"/>
  <c r="K1377" i="67" s="1"/>
  <c r="J433" i="67"/>
  <c r="K433" i="67" s="1"/>
  <c r="J576" i="67"/>
  <c r="K576" i="67" s="1"/>
  <c r="J448" i="67"/>
  <c r="K448" i="67" s="1"/>
  <c r="J161" i="67"/>
  <c r="K161" i="67" s="1"/>
  <c r="J632" i="67"/>
  <c r="K632" i="67" s="1"/>
  <c r="J256" i="67"/>
  <c r="K256" i="67" s="1"/>
  <c r="J774" i="67"/>
  <c r="K774" i="67" s="1"/>
  <c r="J352" i="67"/>
  <c r="K352" i="67" s="1"/>
  <c r="J704" i="67"/>
  <c r="K704" i="67" s="1"/>
  <c r="J278" i="67"/>
  <c r="K278" i="67" s="1"/>
  <c r="J2375" i="67"/>
  <c r="K2375" i="67" s="1"/>
  <c r="J2355" i="67"/>
  <c r="K2355" i="67" s="1"/>
  <c r="J2303" i="67"/>
  <c r="K2303" i="67" s="1"/>
  <c r="J902" i="67"/>
  <c r="K902" i="67" s="1"/>
  <c r="J734" i="67"/>
  <c r="K734" i="67" s="1"/>
  <c r="J718" i="67"/>
  <c r="K718" i="67" s="1"/>
  <c r="J368" i="67"/>
  <c r="K368" i="67" s="1"/>
  <c r="J1496" i="67"/>
  <c r="K1496" i="67" s="1"/>
  <c r="J544" i="67"/>
  <c r="K544" i="67" s="1"/>
  <c r="J528" i="67"/>
  <c r="K528" i="67" s="1"/>
  <c r="J454" i="67"/>
  <c r="K454" i="67" s="1"/>
  <c r="J422" i="67"/>
  <c r="K422" i="67" s="1"/>
  <c r="J384" i="67"/>
  <c r="K384" i="67" s="1"/>
  <c r="J2169" i="67"/>
  <c r="K2169" i="67" s="1"/>
  <c r="J1833" i="67"/>
  <c r="K1833" i="67" s="1"/>
  <c r="J1137" i="67"/>
  <c r="K1137" i="67" s="1"/>
  <c r="J977" i="67"/>
  <c r="K977" i="67" s="1"/>
  <c r="J833" i="67"/>
  <c r="K833" i="67" s="1"/>
  <c r="J649" i="67"/>
  <c r="K649" i="67" s="1"/>
  <c r="J449" i="67"/>
  <c r="K449" i="67" s="1"/>
  <c r="J377" i="67"/>
  <c r="K377" i="67" s="1"/>
  <c r="J305" i="67"/>
  <c r="K305" i="67" s="1"/>
  <c r="J536" i="67"/>
  <c r="K536" i="67" s="1"/>
  <c r="J328" i="67"/>
  <c r="K328" i="67" s="1"/>
  <c r="J264" i="67"/>
  <c r="K264" i="67" s="1"/>
  <c r="J200" i="67"/>
  <c r="K200" i="67" s="1"/>
  <c r="J104" i="67"/>
  <c r="K104" i="67" s="1"/>
  <c r="J2217" i="67"/>
  <c r="K2217" i="67" s="1"/>
  <c r="J1425" i="67"/>
  <c r="K1425" i="67" s="1"/>
  <c r="J1033" i="67"/>
  <c r="K1033" i="67" s="1"/>
  <c r="J753" i="67"/>
  <c r="K753" i="67" s="1"/>
  <c r="J473" i="67"/>
  <c r="K473" i="67" s="1"/>
  <c r="J1569" i="67"/>
  <c r="K1569" i="67" s="1"/>
  <c r="J736" i="67"/>
  <c r="K736" i="67" s="1"/>
  <c r="J680" i="67"/>
  <c r="K680" i="67" s="1"/>
  <c r="J664" i="67"/>
  <c r="K664" i="67" s="1"/>
  <c r="J648" i="67"/>
  <c r="K648" i="67" s="1"/>
  <c r="J464" i="67"/>
  <c r="K464" i="67" s="1"/>
  <c r="J288" i="67"/>
  <c r="K288" i="67" s="1"/>
  <c r="J128" i="67"/>
  <c r="K128" i="67" s="1"/>
  <c r="J64" i="67"/>
  <c r="K64" i="67" s="1"/>
  <c r="J2401" i="67"/>
  <c r="K2401" i="67" s="1"/>
  <c r="J312" i="67"/>
  <c r="K312" i="67" s="1"/>
  <c r="J96" i="67"/>
  <c r="K96" i="67" s="1"/>
  <c r="J1375" i="67"/>
  <c r="K1375" i="67" s="1"/>
  <c r="J608" i="67"/>
  <c r="K608" i="67" s="1"/>
  <c r="J1913" i="67"/>
  <c r="K1913" i="67" s="1"/>
  <c r="J1249" i="67"/>
  <c r="K1249" i="67" s="1"/>
  <c r="J713" i="67"/>
  <c r="K713" i="67" s="1"/>
  <c r="J624" i="67"/>
  <c r="K624" i="67" s="1"/>
  <c r="J472" i="67"/>
  <c r="K472" i="67" s="1"/>
  <c r="J424" i="67"/>
  <c r="K424" i="67" s="1"/>
  <c r="J409" i="67"/>
  <c r="K409" i="67" s="1"/>
  <c r="J392" i="67"/>
  <c r="K392" i="67" s="1"/>
  <c r="J1122" i="67"/>
  <c r="K1122" i="67" s="1"/>
  <c r="J2329" i="67"/>
  <c r="K2329" i="67" s="1"/>
  <c r="J2057" i="67"/>
  <c r="K2057" i="67" s="1"/>
  <c r="J1145" i="67"/>
  <c r="K1145" i="67" s="1"/>
  <c r="J1113" i="67"/>
  <c r="K1113" i="67" s="1"/>
  <c r="J801" i="67"/>
  <c r="K801" i="67" s="1"/>
  <c r="J785" i="67"/>
  <c r="K785" i="67" s="1"/>
  <c r="J465" i="67"/>
  <c r="K465" i="67" s="1"/>
  <c r="J2305" i="67"/>
  <c r="K2305" i="67" s="1"/>
  <c r="J1865" i="67"/>
  <c r="K1865" i="67" s="1"/>
  <c r="J1513" i="67"/>
  <c r="K1513" i="67" s="1"/>
  <c r="J1288" i="67"/>
  <c r="K1288" i="67" s="1"/>
  <c r="J1152" i="67"/>
  <c r="K1152" i="67" s="1"/>
  <c r="J376" i="67"/>
  <c r="K376" i="67" s="1"/>
  <c r="J216" i="67"/>
  <c r="K216" i="67" s="1"/>
  <c r="J88" i="67"/>
  <c r="K88" i="67" s="1"/>
  <c r="J56" i="67"/>
  <c r="K56" i="67" s="1"/>
  <c r="J2239" i="67"/>
  <c r="K2239" i="67" s="1"/>
  <c r="J2321" i="67"/>
  <c r="K2321" i="67" s="1"/>
  <c r="J1937" i="67"/>
  <c r="K1937" i="67" s="1"/>
  <c r="J1345" i="67"/>
  <c r="K1345" i="67" s="1"/>
  <c r="J1328" i="67"/>
  <c r="K1328" i="67" s="1"/>
  <c r="J1066" i="67"/>
  <c r="K1066" i="67" s="1"/>
  <c r="J656" i="67"/>
  <c r="K656" i="67" s="1"/>
  <c r="J520" i="67"/>
  <c r="K520" i="67" s="1"/>
  <c r="J504" i="67"/>
  <c r="K504" i="67" s="1"/>
  <c r="J488" i="67"/>
  <c r="K488" i="67" s="1"/>
  <c r="J408" i="67"/>
  <c r="K408" i="67" s="1"/>
  <c r="J168" i="67"/>
  <c r="K168" i="67" s="1"/>
  <c r="J152" i="67"/>
  <c r="K152" i="67" s="1"/>
  <c r="J136" i="67"/>
  <c r="K136" i="67" s="1"/>
  <c r="J58" i="67"/>
  <c r="K58" i="67" s="1"/>
  <c r="J1130" i="67"/>
  <c r="K1130" i="67" s="1"/>
  <c r="J1034" i="67"/>
  <c r="K1034" i="67" s="1"/>
  <c r="J2345" i="67"/>
  <c r="K2345" i="67" s="1"/>
  <c r="J1849" i="67"/>
  <c r="K1849" i="67" s="1"/>
  <c r="J1121" i="67"/>
  <c r="K1121" i="67" s="1"/>
  <c r="J993" i="67"/>
  <c r="K993" i="67" s="1"/>
  <c r="J961" i="67"/>
  <c r="K961" i="67" s="1"/>
  <c r="J769" i="67"/>
  <c r="K769" i="67" s="1"/>
  <c r="J737" i="67"/>
  <c r="K737" i="67" s="1"/>
  <c r="J489" i="67"/>
  <c r="K489" i="67" s="1"/>
  <c r="J457" i="67"/>
  <c r="K457" i="67" s="1"/>
  <c r="J385" i="67"/>
  <c r="K385" i="67" s="1"/>
  <c r="J2240" i="67"/>
  <c r="K2240" i="67" s="1"/>
  <c r="J2080" i="67"/>
  <c r="K2080" i="67" s="1"/>
  <c r="J1936" i="67"/>
  <c r="K1936" i="67" s="1"/>
  <c r="J1128" i="67"/>
  <c r="K1128" i="67" s="1"/>
  <c r="J304" i="67"/>
  <c r="K304" i="67" s="1"/>
  <c r="J240" i="67"/>
  <c r="K240" i="67" s="1"/>
  <c r="J80" i="67"/>
  <c r="K80" i="67" s="1"/>
  <c r="J681" i="67"/>
  <c r="K681" i="67" s="1"/>
  <c r="J592" i="67"/>
  <c r="K592" i="67" s="1"/>
  <c r="J296" i="67"/>
  <c r="K296" i="67" s="1"/>
  <c r="J112" i="67"/>
  <c r="K112" i="67" s="1"/>
  <c r="J2135" i="67"/>
  <c r="K2135" i="67" s="1"/>
  <c r="J1703" i="67"/>
  <c r="K1703" i="67" s="1"/>
  <c r="J1233" i="67"/>
  <c r="K1233" i="67" s="1"/>
  <c r="J32" i="67"/>
  <c r="K32" i="67" s="1"/>
  <c r="J1361" i="67"/>
  <c r="K1361" i="67" s="1"/>
  <c r="J353" i="67"/>
  <c r="K353" i="67" s="1"/>
  <c r="J336" i="67"/>
  <c r="K336" i="67" s="1"/>
  <c r="J65" i="67"/>
  <c r="K65" i="67" s="1"/>
  <c r="J991" i="67"/>
  <c r="K991" i="67" s="1"/>
  <c r="J16" i="67"/>
  <c r="K16" i="67" s="1"/>
  <c r="J1497" i="67"/>
  <c r="K1497" i="67" s="1"/>
  <c r="J1457" i="67"/>
  <c r="K1457" i="67" s="1"/>
  <c r="J1417" i="67"/>
  <c r="K1417" i="67" s="1"/>
  <c r="J1401" i="67"/>
  <c r="K1401" i="67" s="1"/>
  <c r="J1337" i="67"/>
  <c r="K1337" i="67" s="1"/>
  <c r="J1321" i="67"/>
  <c r="K1321" i="67" s="1"/>
  <c r="J1297" i="67"/>
  <c r="K1297" i="67" s="1"/>
  <c r="J1281" i="67"/>
  <c r="K1281" i="67" s="1"/>
  <c r="J1265" i="67"/>
  <c r="K1265" i="67" s="1"/>
  <c r="J1225" i="67"/>
  <c r="K1225" i="67" s="1"/>
  <c r="J1209" i="67"/>
  <c r="K1209" i="67" s="1"/>
  <c r="J1193" i="67"/>
  <c r="K1193" i="67" s="1"/>
  <c r="J1169" i="67"/>
  <c r="K1169" i="67" s="1"/>
  <c r="J1153" i="67"/>
  <c r="K1153" i="67" s="1"/>
  <c r="J1129" i="67"/>
  <c r="K1129" i="67" s="1"/>
  <c r="J1105" i="67"/>
  <c r="K1105" i="67" s="1"/>
  <c r="J1049" i="67"/>
  <c r="K1049" i="67" s="1"/>
  <c r="J1017" i="67"/>
  <c r="K1017" i="67" s="1"/>
  <c r="J897" i="67"/>
  <c r="K897" i="67" s="1"/>
  <c r="J881" i="67"/>
  <c r="K881" i="67" s="1"/>
  <c r="J825" i="67"/>
  <c r="K825" i="67" s="1"/>
  <c r="J729" i="67"/>
  <c r="K729" i="67" s="1"/>
  <c r="J657" i="67"/>
  <c r="K657" i="67" s="1"/>
  <c r="J641" i="67"/>
  <c r="K641" i="67" s="1"/>
  <c r="J633" i="67"/>
  <c r="K633" i="67" s="1"/>
  <c r="J617" i="67"/>
  <c r="K617" i="67" s="1"/>
  <c r="J609" i="67"/>
  <c r="K609" i="67" s="1"/>
  <c r="J601" i="67"/>
  <c r="K601" i="67" s="1"/>
  <c r="J593" i="67"/>
  <c r="K593" i="67" s="1"/>
  <c r="J585" i="67"/>
  <c r="K585" i="67" s="1"/>
  <c r="J577" i="67"/>
  <c r="K577" i="67" s="1"/>
  <c r="J561" i="67"/>
  <c r="K561" i="67" s="1"/>
  <c r="J553" i="67"/>
  <c r="K553" i="67" s="1"/>
  <c r="J521" i="67"/>
  <c r="K521" i="67" s="1"/>
  <c r="J417" i="67"/>
  <c r="K417" i="67" s="1"/>
  <c r="S25" i="92" s="1"/>
  <c r="J2082" i="67"/>
  <c r="K2082" i="67" s="1"/>
  <c r="J2042" i="67"/>
  <c r="K2042" i="67" s="1"/>
  <c r="J2026" i="67"/>
  <c r="K2026" i="67" s="1"/>
  <c r="J1690" i="67"/>
  <c r="K1690" i="67" s="1"/>
  <c r="J1514" i="67"/>
  <c r="K1514" i="67" s="1"/>
  <c r="J1418" i="67"/>
  <c r="K1418" i="67" s="1"/>
  <c r="J1386" i="67"/>
  <c r="K1386" i="67" s="1"/>
  <c r="J1250" i="67"/>
  <c r="K1250" i="67" s="1"/>
  <c r="J1218" i="67"/>
  <c r="K1218" i="67" s="1"/>
  <c r="J1186" i="67"/>
  <c r="K1186" i="67" s="1"/>
  <c r="J1154" i="67"/>
  <c r="K1154" i="67" s="1"/>
  <c r="J994" i="67"/>
  <c r="K994" i="67" s="1"/>
  <c r="J962" i="67"/>
  <c r="K962" i="67" s="1"/>
  <c r="J866" i="67"/>
  <c r="K866" i="67" s="1"/>
  <c r="J698" i="67"/>
  <c r="K698" i="67" s="1"/>
  <c r="J474" i="67"/>
  <c r="K474" i="67" s="1"/>
  <c r="J426" i="67"/>
  <c r="K426" i="67" s="1"/>
  <c r="J290" i="67"/>
  <c r="K290" i="67" s="1"/>
  <c r="J258" i="67"/>
  <c r="K258" i="67" s="1"/>
  <c r="J226" i="67"/>
  <c r="K226" i="67" s="1"/>
  <c r="J194" i="67"/>
  <c r="K194" i="67" s="1"/>
  <c r="J162" i="67"/>
  <c r="K162" i="67" s="1"/>
  <c r="J2369" i="67"/>
  <c r="K2369" i="67" s="1"/>
  <c r="J2233" i="67"/>
  <c r="K2233" i="67" s="1"/>
  <c r="J2073" i="67"/>
  <c r="K2073" i="67" s="1"/>
  <c r="J1921" i="67"/>
  <c r="K1921" i="67" s="1"/>
  <c r="J1721" i="67"/>
  <c r="K1721" i="67" s="1"/>
  <c r="J1624" i="67"/>
  <c r="K1624" i="67" s="1"/>
  <c r="J744" i="67"/>
  <c r="K744" i="67" s="1"/>
  <c r="J2416" i="67"/>
  <c r="K2416" i="67" s="1"/>
  <c r="J2273" i="67"/>
  <c r="K2273" i="67" s="1"/>
  <c r="J2153" i="67"/>
  <c r="K2153" i="67" s="1"/>
  <c r="J2025" i="67"/>
  <c r="K2025" i="67" s="1"/>
  <c r="J1881" i="67"/>
  <c r="K1881" i="67" s="1"/>
  <c r="J1737" i="67"/>
  <c r="K1737" i="67" s="1"/>
  <c r="J1584" i="67"/>
  <c r="K1584" i="67" s="1"/>
  <c r="J1410" i="67"/>
  <c r="K1410" i="67" s="1"/>
  <c r="J1642" i="67"/>
  <c r="K1642" i="67" s="1"/>
  <c r="J1194" i="67"/>
  <c r="K1194" i="67" s="1"/>
  <c r="J1162" i="67"/>
  <c r="K1162" i="67" s="1"/>
  <c r="J826" i="67"/>
  <c r="K826" i="67" s="1"/>
  <c r="J810" i="67"/>
  <c r="K810" i="67" s="1"/>
  <c r="J746" i="67"/>
  <c r="K746" i="67" s="1"/>
  <c r="J642" i="67"/>
  <c r="K642" i="67" s="1"/>
  <c r="J482" i="67"/>
  <c r="K482" i="67" s="1"/>
  <c r="J346" i="67"/>
  <c r="K346" i="67" s="1"/>
  <c r="J186" i="67"/>
  <c r="K186" i="67" s="1"/>
  <c r="J42" i="67"/>
  <c r="K42" i="67" s="1"/>
  <c r="J802" i="67"/>
  <c r="K802" i="67" s="1"/>
  <c r="J2209" i="67"/>
  <c r="K2209" i="67" s="1"/>
  <c r="J2145" i="67"/>
  <c r="K2145" i="67" s="1"/>
  <c r="J2097" i="67"/>
  <c r="K2097" i="67" s="1"/>
  <c r="J2033" i="67"/>
  <c r="K2033" i="67" s="1"/>
  <c r="J1985" i="67"/>
  <c r="K1985" i="67" s="1"/>
  <c r="J1793" i="67"/>
  <c r="K1793" i="67" s="1"/>
  <c r="J1761" i="67"/>
  <c r="K1761" i="67" s="1"/>
  <c r="J2337" i="67"/>
  <c r="K2337" i="67" s="1"/>
  <c r="J1673" i="67"/>
  <c r="K1673" i="67" s="1"/>
  <c r="J1585" i="67"/>
  <c r="K1585" i="67" s="1"/>
  <c r="J2400" i="67"/>
  <c r="K2400" i="67" s="1"/>
  <c r="J2008" i="67"/>
  <c r="K2008" i="67" s="1"/>
  <c r="J1416" i="67"/>
  <c r="K1416" i="67" s="1"/>
  <c r="J904" i="67"/>
  <c r="K904" i="67" s="1"/>
  <c r="J800" i="67"/>
  <c r="K800" i="67" s="1"/>
  <c r="J2039" i="67"/>
  <c r="K2039" i="67" s="1"/>
  <c r="J1631" i="67"/>
  <c r="K1631" i="67" s="1"/>
  <c r="J1591" i="67"/>
  <c r="K1591" i="67" s="1"/>
  <c r="J1567" i="67"/>
  <c r="K1567" i="67" s="1"/>
  <c r="J1447" i="67"/>
  <c r="K1447" i="67" s="1"/>
  <c r="J1103" i="67"/>
  <c r="K1103" i="67" s="1"/>
  <c r="J2366" i="67"/>
  <c r="K2366" i="67" s="1"/>
  <c r="J2312" i="67"/>
  <c r="K2312" i="67" s="1"/>
  <c r="J2041" i="67"/>
  <c r="K2041" i="67" s="1"/>
  <c r="J1976" i="67"/>
  <c r="K1976" i="67" s="1"/>
  <c r="J1769" i="67"/>
  <c r="K1769" i="67" s="1"/>
  <c r="J1594" i="67"/>
  <c r="K1594" i="67" s="1"/>
  <c r="J1441" i="67"/>
  <c r="K1441" i="67" s="1"/>
  <c r="J1055" i="67"/>
  <c r="K1055" i="67" s="1"/>
  <c r="J1039" i="67"/>
  <c r="K1039" i="67" s="1"/>
  <c r="J985" i="67"/>
  <c r="K985" i="67" s="1"/>
  <c r="J937" i="67"/>
  <c r="K937" i="67" s="1"/>
  <c r="J905" i="67"/>
  <c r="K905" i="67" s="1"/>
  <c r="J890" i="67"/>
  <c r="K890" i="67" s="1"/>
  <c r="J873" i="67"/>
  <c r="K873" i="67" s="1"/>
  <c r="J745" i="67"/>
  <c r="K745" i="67" s="1"/>
  <c r="J706" i="67"/>
  <c r="K706" i="67" s="1"/>
  <c r="J481" i="67"/>
  <c r="K481" i="67" s="1"/>
  <c r="J2178" i="67"/>
  <c r="K2178" i="67" s="1"/>
  <c r="J2146" i="67"/>
  <c r="K2146" i="67" s="1"/>
  <c r="J1962" i="67"/>
  <c r="K1962" i="67" s="1"/>
  <c r="J1538" i="67"/>
  <c r="K1538" i="67" s="1"/>
  <c r="J1474" i="67"/>
  <c r="K1474" i="67" s="1"/>
  <c r="J1282" i="67"/>
  <c r="K1282" i="67" s="1"/>
  <c r="J1170" i="67"/>
  <c r="K1170" i="67" s="1"/>
  <c r="J1106" i="67"/>
  <c r="K1106" i="67" s="1"/>
  <c r="J1074" i="67"/>
  <c r="K1074" i="67" s="1"/>
  <c r="J946" i="67"/>
  <c r="K946" i="67" s="1"/>
  <c r="J682" i="67"/>
  <c r="K682" i="67" s="1"/>
  <c r="J554" i="67"/>
  <c r="K554" i="67" s="1"/>
  <c r="J370" i="67"/>
  <c r="K370" i="67" s="1"/>
  <c r="J82" i="67"/>
  <c r="K82" i="67" s="1"/>
  <c r="J2121" i="67"/>
  <c r="K2121" i="67" s="1"/>
  <c r="J1809" i="67"/>
  <c r="K1809" i="67" s="1"/>
  <c r="J1777" i="67"/>
  <c r="K1777" i="67" s="1"/>
  <c r="J1713" i="67"/>
  <c r="K1713" i="67" s="1"/>
  <c r="J1617" i="67"/>
  <c r="K1617" i="67" s="1"/>
  <c r="J2106" i="67"/>
  <c r="K2106" i="67" s="1"/>
  <c r="J1961" i="67"/>
  <c r="K1961" i="67" s="1"/>
  <c r="J610" i="67"/>
  <c r="K610" i="67" s="1"/>
  <c r="J2192" i="67"/>
  <c r="K2192" i="67" s="1"/>
  <c r="J2160" i="67"/>
  <c r="K2160" i="67" s="1"/>
  <c r="J1456" i="67"/>
  <c r="K1456" i="67" s="1"/>
  <c r="J1368" i="67"/>
  <c r="K1368" i="67" s="1"/>
  <c r="J1208" i="67"/>
  <c r="K1208" i="67" s="1"/>
  <c r="J1136" i="67"/>
  <c r="K1136" i="67" s="1"/>
  <c r="J1064" i="67"/>
  <c r="K1064" i="67" s="1"/>
  <c r="J2368" i="67"/>
  <c r="K2368" i="67" s="1"/>
  <c r="J2129" i="67"/>
  <c r="K2129" i="67" s="1"/>
  <c r="J578" i="67"/>
  <c r="K578" i="67" s="1"/>
  <c r="J2071" i="67"/>
  <c r="K2071" i="67" s="1"/>
  <c r="J1911" i="67"/>
  <c r="K1911" i="67" s="1"/>
  <c r="J1879" i="67"/>
  <c r="K1879" i="67" s="1"/>
  <c r="J1831" i="67"/>
  <c r="K1831" i="67" s="1"/>
  <c r="J1759" i="67"/>
  <c r="K1759" i="67" s="1"/>
  <c r="J1711" i="67"/>
  <c r="K1711" i="67" s="1"/>
  <c r="J1615" i="67"/>
  <c r="K1615" i="67" s="1"/>
  <c r="J1575" i="67"/>
  <c r="K1575" i="67" s="1"/>
  <c r="J1455" i="67"/>
  <c r="K1455" i="67" s="1"/>
  <c r="J1319" i="67"/>
  <c r="K1319" i="67" s="1"/>
  <c r="J1143" i="67"/>
  <c r="K1143" i="67" s="1"/>
  <c r="J2177" i="67"/>
  <c r="K2177" i="67" s="1"/>
  <c r="J1752" i="67"/>
  <c r="K1752" i="67" s="1"/>
  <c r="J1409" i="67"/>
  <c r="K1409" i="67" s="1"/>
  <c r="J1073" i="67"/>
  <c r="K1073" i="67" s="1"/>
  <c r="J1041" i="67"/>
  <c r="K1041" i="67" s="1"/>
  <c r="J2330" i="67"/>
  <c r="K2330" i="67" s="1"/>
  <c r="J2242" i="67"/>
  <c r="K2242" i="67" s="1"/>
  <c r="J2040" i="67"/>
  <c r="K2040" i="67" s="1"/>
  <c r="J2017" i="67"/>
  <c r="K2017" i="67" s="1"/>
  <c r="J1712" i="67"/>
  <c r="K1712" i="67" s="1"/>
  <c r="J1697" i="67"/>
  <c r="K1697" i="67" s="1"/>
  <c r="J1681" i="67"/>
  <c r="K1681" i="67" s="1"/>
  <c r="J1666" i="67"/>
  <c r="K1666" i="67" s="1"/>
  <c r="J1649" i="67"/>
  <c r="K1649" i="67" s="1"/>
  <c r="J1503" i="67"/>
  <c r="K1503" i="67" s="1"/>
  <c r="J1489" i="67"/>
  <c r="K1489" i="67" s="1"/>
  <c r="J1473" i="67"/>
  <c r="K1473" i="67" s="1"/>
  <c r="J1258" i="67"/>
  <c r="K1258" i="67" s="1"/>
  <c r="J841" i="67"/>
  <c r="K841" i="67" s="1"/>
  <c r="J705" i="67"/>
  <c r="K705" i="67" s="1"/>
  <c r="J505" i="67"/>
  <c r="K505" i="67" s="1"/>
  <c r="J442" i="67"/>
  <c r="K442" i="67" s="1"/>
  <c r="J1890" i="67"/>
  <c r="K1890" i="67" s="1"/>
  <c r="J1794" i="67"/>
  <c r="K1794" i="67" s="1"/>
  <c r="J1762" i="67"/>
  <c r="K1762" i="67" s="1"/>
  <c r="J1522" i="67"/>
  <c r="K1522" i="67" s="1"/>
  <c r="J1210" i="67"/>
  <c r="K1210" i="67" s="1"/>
  <c r="J1114" i="67"/>
  <c r="K1114" i="67" s="1"/>
  <c r="J1050" i="67"/>
  <c r="K1050" i="67" s="1"/>
  <c r="J1018" i="67"/>
  <c r="K1018" i="67" s="1"/>
  <c r="J986" i="67"/>
  <c r="K986" i="67" s="1"/>
  <c r="J754" i="67"/>
  <c r="K754" i="67" s="1"/>
  <c r="J498" i="67"/>
  <c r="K498" i="67" s="1"/>
  <c r="J402" i="67"/>
  <c r="K402" i="67" s="1"/>
  <c r="J234" i="67"/>
  <c r="K234" i="67" s="1"/>
  <c r="J170" i="67"/>
  <c r="K170" i="67" s="1"/>
  <c r="Q25" i="92" s="1"/>
  <c r="J106" i="67"/>
  <c r="K106" i="67" s="1"/>
  <c r="J250" i="67"/>
  <c r="K250" i="67" s="1"/>
  <c r="J2161" i="67"/>
  <c r="K2161" i="67" s="1"/>
  <c r="J1897" i="67"/>
  <c r="K1897" i="67" s="1"/>
  <c r="J1705" i="67"/>
  <c r="K1705" i="67" s="1"/>
  <c r="J1633" i="67"/>
  <c r="K1633" i="67" s="1"/>
  <c r="J1601" i="67"/>
  <c r="K1601" i="67" s="1"/>
  <c r="J1466" i="67"/>
  <c r="K1466" i="67" s="1"/>
  <c r="J90" i="67"/>
  <c r="K90" i="67" s="1"/>
  <c r="J1336" i="67"/>
  <c r="K1336" i="67" s="1"/>
  <c r="J1240" i="67"/>
  <c r="K1240" i="67" s="1"/>
  <c r="J1144" i="67"/>
  <c r="K1144" i="67" s="1"/>
  <c r="J768" i="67"/>
  <c r="K768" i="67" s="1"/>
  <c r="J2353" i="67"/>
  <c r="K2353" i="67" s="1"/>
  <c r="J434" i="67"/>
  <c r="K434" i="67" s="1"/>
  <c r="J2383" i="67"/>
  <c r="K2383" i="67" s="1"/>
  <c r="J2343" i="67"/>
  <c r="K2343" i="67" s="1"/>
  <c r="J2311" i="67"/>
  <c r="K2311" i="67" s="1"/>
  <c r="J2159" i="67"/>
  <c r="K2159" i="67" s="1"/>
  <c r="J1895" i="67"/>
  <c r="K1895" i="67" s="1"/>
  <c r="J1839" i="67"/>
  <c r="K1839" i="67" s="1"/>
  <c r="J1327" i="67"/>
  <c r="K1327" i="67" s="1"/>
  <c r="J1191" i="67"/>
  <c r="K1191" i="67" s="1"/>
  <c r="J1063" i="67"/>
  <c r="K1063" i="67" s="1"/>
  <c r="J455" i="67"/>
  <c r="K455" i="67" s="1"/>
  <c r="J391" i="67"/>
  <c r="K391" i="67" s="1"/>
  <c r="J2001" i="67"/>
  <c r="K2001" i="67" s="1"/>
  <c r="J1905" i="67"/>
  <c r="K1905" i="67" s="1"/>
  <c r="J1840" i="67"/>
  <c r="K1840" i="67" s="1"/>
  <c r="J1770" i="67"/>
  <c r="K1770" i="67" s="1"/>
  <c r="J1247" i="67"/>
  <c r="K1247" i="67" s="1"/>
  <c r="J665" i="67"/>
  <c r="K665" i="67" s="1"/>
  <c r="J2193" i="67"/>
  <c r="K2193" i="67" s="1"/>
  <c r="J2016" i="67"/>
  <c r="K2016" i="67" s="1"/>
  <c r="J1665" i="67"/>
  <c r="K1665" i="67" s="1"/>
  <c r="J1082" i="67"/>
  <c r="K1082" i="67" s="1"/>
  <c r="J529" i="67"/>
  <c r="K529" i="67" s="1"/>
  <c r="J242" i="67"/>
  <c r="K242" i="67" s="1"/>
  <c r="J321" i="67"/>
  <c r="K321" i="67" s="1"/>
  <c r="J289" i="67"/>
  <c r="K289" i="67" s="1"/>
  <c r="J153" i="67"/>
  <c r="K153" i="67" s="1"/>
  <c r="J1846" i="67"/>
  <c r="K1846" i="67" s="1"/>
  <c r="J121" i="67"/>
  <c r="K121" i="67" s="1"/>
  <c r="J720" i="67"/>
  <c r="K720" i="67" s="1"/>
  <c r="J2354" i="67"/>
  <c r="K2354" i="67" s="1"/>
  <c r="J2250" i="67"/>
  <c r="K2250" i="67" s="1"/>
  <c r="J2234" i="67"/>
  <c r="K2234" i="67" s="1"/>
  <c r="J2226" i="67"/>
  <c r="K2226" i="67" s="1"/>
  <c r="J2162" i="67"/>
  <c r="K2162" i="67" s="1"/>
  <c r="J2130" i="67"/>
  <c r="K2130" i="67" s="1"/>
  <c r="J2034" i="67"/>
  <c r="K2034" i="67" s="1"/>
  <c r="J2002" i="67"/>
  <c r="K2002" i="67" s="1"/>
  <c r="J1970" i="67"/>
  <c r="K1970" i="67" s="1"/>
  <c r="J1938" i="67"/>
  <c r="K1938" i="67" s="1"/>
  <c r="J1906" i="67"/>
  <c r="K1906" i="67" s="1"/>
  <c r="J1874" i="67"/>
  <c r="K1874" i="67" s="1"/>
  <c r="J1634" i="67"/>
  <c r="K1634" i="67" s="1"/>
  <c r="J1626" i="67"/>
  <c r="K1626" i="67" s="1"/>
  <c r="J1618" i="67"/>
  <c r="K1618" i="67" s="1"/>
  <c r="J1586" i="67"/>
  <c r="K1586" i="67" s="1"/>
  <c r="J1570" i="67"/>
  <c r="K1570" i="67" s="1"/>
  <c r="J1562" i="67"/>
  <c r="K1562" i="67" s="1"/>
  <c r="J1506" i="67"/>
  <c r="K1506" i="67" s="1"/>
  <c r="J1498" i="67"/>
  <c r="K1498" i="67" s="1"/>
  <c r="J1442" i="67"/>
  <c r="K1442" i="67" s="1"/>
  <c r="J1394" i="67"/>
  <c r="K1394" i="67" s="1"/>
  <c r="J1378" i="67"/>
  <c r="K1378" i="67" s="1"/>
  <c r="J1330" i="67"/>
  <c r="K1330" i="67" s="1"/>
  <c r="J1314" i="67"/>
  <c r="K1314" i="67" s="1"/>
  <c r="J1266" i="67"/>
  <c r="K1266" i="67" s="1"/>
  <c r="J2376" i="67"/>
  <c r="K2376" i="67" s="1"/>
  <c r="J2367" i="67"/>
  <c r="K2367" i="67" s="1"/>
  <c r="J2304" i="67"/>
  <c r="K2304" i="67" s="1"/>
  <c r="J2279" i="67"/>
  <c r="K2279" i="67" s="1"/>
  <c r="J2266" i="67"/>
  <c r="K2266" i="67" s="1"/>
  <c r="J2176" i="67"/>
  <c r="K2176" i="67" s="1"/>
  <c r="J2096" i="67"/>
  <c r="K2096" i="67" s="1"/>
  <c r="J1986" i="67"/>
  <c r="K1986" i="67" s="1"/>
  <c r="J1975" i="67"/>
  <c r="K1975" i="67" s="1"/>
  <c r="J1946" i="67"/>
  <c r="K1946" i="67" s="1"/>
  <c r="J1920" i="67"/>
  <c r="K1920" i="67" s="1"/>
  <c r="J1880" i="67"/>
  <c r="K1880" i="67" s="1"/>
  <c r="J1866" i="67"/>
  <c r="K1866" i="67" s="1"/>
  <c r="J1832" i="67"/>
  <c r="K1832" i="67" s="1"/>
  <c r="J1807" i="67"/>
  <c r="K1807" i="67" s="1"/>
  <c r="J1784" i="67"/>
  <c r="K1784" i="67" s="1"/>
  <c r="J1679" i="67"/>
  <c r="K1679" i="67" s="1"/>
  <c r="J1656" i="67"/>
  <c r="K1656" i="67" s="1"/>
  <c r="J1610" i="67"/>
  <c r="K1610" i="67" s="1"/>
  <c r="J1576" i="67"/>
  <c r="K1576" i="67" s="1"/>
  <c r="J1551" i="67"/>
  <c r="K1551" i="67" s="1"/>
  <c r="J1528" i="67"/>
  <c r="K1528" i="67" s="1"/>
  <c r="J1482" i="67"/>
  <c r="K1482" i="67" s="1"/>
  <c r="J1448" i="67"/>
  <c r="K1448" i="67" s="1"/>
  <c r="J1423" i="67"/>
  <c r="K1423" i="67" s="1"/>
  <c r="J1400" i="67"/>
  <c r="K1400" i="67" s="1"/>
  <c r="J1354" i="67"/>
  <c r="K1354" i="67" s="1"/>
  <c r="J1320" i="67"/>
  <c r="K1320" i="67" s="1"/>
  <c r="J1295" i="67"/>
  <c r="K1295" i="67" s="1"/>
  <c r="J1272" i="67"/>
  <c r="K1272" i="67" s="1"/>
  <c r="J1200" i="67"/>
  <c r="K1200" i="67" s="1"/>
  <c r="J1127" i="67"/>
  <c r="K1127" i="67" s="1"/>
  <c r="J832" i="67"/>
  <c r="K832" i="67" s="1"/>
  <c r="J2346" i="67"/>
  <c r="K2346" i="67" s="1"/>
  <c r="J2336" i="67"/>
  <c r="K2336" i="67" s="1"/>
  <c r="J2232" i="67"/>
  <c r="K2232" i="67" s="1"/>
  <c r="J2184" i="67"/>
  <c r="K2184" i="67" s="1"/>
  <c r="J2024" i="67"/>
  <c r="K2024" i="67" s="1"/>
  <c r="J1864" i="67"/>
  <c r="K1864" i="67" s="1"/>
  <c r="J1792" i="67"/>
  <c r="K1792" i="67" s="1"/>
  <c r="J1744" i="67"/>
  <c r="K1744" i="67" s="1"/>
  <c r="J1536" i="67"/>
  <c r="K1536" i="67" s="1"/>
  <c r="J1488" i="67"/>
  <c r="K1488" i="67" s="1"/>
  <c r="J1440" i="67"/>
  <c r="K1440" i="67" s="1"/>
  <c r="J1248" i="67"/>
  <c r="K1248" i="67" s="1"/>
  <c r="J888" i="67"/>
  <c r="K888" i="67" s="1"/>
  <c r="J864" i="67"/>
  <c r="K864" i="67" s="1"/>
  <c r="J2386" i="67"/>
  <c r="K2386" i="67" s="1"/>
  <c r="J2352" i="67"/>
  <c r="K2352" i="67" s="1"/>
  <c r="J2186" i="67"/>
  <c r="K2186" i="67" s="1"/>
  <c r="J2010" i="67"/>
  <c r="K2010" i="67" s="1"/>
  <c r="J1930" i="67"/>
  <c r="K1930" i="67" s="1"/>
  <c r="J2415" i="67"/>
  <c r="K2415" i="67" s="1"/>
  <c r="J2191" i="67"/>
  <c r="K2191" i="67" s="1"/>
  <c r="J1967" i="67"/>
  <c r="K1967" i="67" s="1"/>
  <c r="J1847" i="67"/>
  <c r="K1847" i="67" s="1"/>
  <c r="J1799" i="67"/>
  <c r="K1799" i="67" s="1"/>
  <c r="J1751" i="67"/>
  <c r="K1751" i="67" s="1"/>
  <c r="J1727" i="67"/>
  <c r="K1727" i="67" s="1"/>
  <c r="J1543" i="67"/>
  <c r="K1543" i="67" s="1"/>
  <c r="J1495" i="67"/>
  <c r="K1495" i="67" s="1"/>
  <c r="J1343" i="67"/>
  <c r="K1343" i="67" s="1"/>
  <c r="J1279" i="67"/>
  <c r="K1279" i="67" s="1"/>
  <c r="J1239" i="67"/>
  <c r="K1239" i="67" s="1"/>
  <c r="J1215" i="67"/>
  <c r="K1215" i="67" s="1"/>
  <c r="J951" i="67"/>
  <c r="K951" i="67" s="1"/>
  <c r="J927" i="67"/>
  <c r="K927" i="67" s="1"/>
  <c r="J879" i="67"/>
  <c r="K879" i="67" s="1"/>
  <c r="J863" i="67"/>
  <c r="K863" i="67" s="1"/>
  <c r="J847" i="67"/>
  <c r="K847" i="67" s="1"/>
  <c r="J831" i="67"/>
  <c r="K831" i="67" s="1"/>
  <c r="J815" i="67"/>
  <c r="K815" i="67" s="1"/>
  <c r="J799" i="67"/>
  <c r="K799" i="67" s="1"/>
  <c r="J783" i="67"/>
  <c r="K783" i="67" s="1"/>
  <c r="J743" i="67"/>
  <c r="K743" i="67" s="1"/>
  <c r="J719" i="67"/>
  <c r="K719" i="67" s="1"/>
  <c r="J695" i="67"/>
  <c r="K695" i="67" s="1"/>
  <c r="J679" i="67"/>
  <c r="K679" i="67" s="1"/>
  <c r="J639" i="67"/>
  <c r="K639" i="67" s="1"/>
  <c r="J615" i="67"/>
  <c r="K615" i="67" s="1"/>
  <c r="J599" i="67"/>
  <c r="K599" i="67" s="1"/>
  <c r="J583" i="67"/>
  <c r="K583" i="67" s="1"/>
  <c r="J567" i="67"/>
  <c r="K567" i="67" s="1"/>
  <c r="J375" i="67"/>
  <c r="K375" i="67" s="1"/>
  <c r="D25" i="92" s="1"/>
  <c r="J351" i="67"/>
  <c r="K351" i="67" s="1"/>
  <c r="J327" i="67"/>
  <c r="K327" i="67" s="1"/>
  <c r="J311" i="67"/>
  <c r="K311" i="67" s="1"/>
  <c r="J287" i="67"/>
  <c r="K287" i="67" s="1"/>
  <c r="J263" i="67"/>
  <c r="K263" i="67" s="1"/>
  <c r="J239" i="67"/>
  <c r="K239" i="67" s="1"/>
  <c r="J215" i="67"/>
  <c r="K215" i="67" s="1"/>
  <c r="J191" i="67"/>
  <c r="K191" i="67" s="1"/>
  <c r="J167" i="67"/>
  <c r="K167" i="67" s="1"/>
  <c r="J143" i="67"/>
  <c r="K143" i="67" s="1"/>
  <c r="J119" i="67"/>
  <c r="K119" i="67" s="1"/>
  <c r="J95" i="67"/>
  <c r="K95" i="67" s="1"/>
  <c r="J71" i="67"/>
  <c r="K71" i="67" s="1"/>
  <c r="J47" i="67"/>
  <c r="K47" i="67" s="1"/>
  <c r="J15" i="67"/>
  <c r="K15" i="67" s="1"/>
  <c r="J2274" i="67"/>
  <c r="K2274" i="67" s="1"/>
  <c r="J2210" i="67"/>
  <c r="K2210" i="67" s="1"/>
  <c r="J1954" i="67"/>
  <c r="K1954" i="67" s="1"/>
  <c r="J1816" i="67"/>
  <c r="K1816" i="67" s="1"/>
  <c r="J1432" i="67"/>
  <c r="K1432" i="67" s="1"/>
  <c r="J1304" i="67"/>
  <c r="K1304" i="67" s="1"/>
  <c r="J2258" i="67"/>
  <c r="K2258" i="67" s="1"/>
  <c r="J2224" i="67"/>
  <c r="K2224" i="67" s="1"/>
  <c r="J2103" i="67"/>
  <c r="K2103" i="67" s="1"/>
  <c r="J2048" i="67"/>
  <c r="K2048" i="67" s="1"/>
  <c r="J1994" i="67"/>
  <c r="K1994" i="67" s="1"/>
  <c r="J1848" i="67"/>
  <c r="K1848" i="67" s="1"/>
  <c r="J1768" i="67"/>
  <c r="K1768" i="67" s="1"/>
  <c r="J1743" i="67"/>
  <c r="K1743" i="67" s="1"/>
  <c r="J1674" i="67"/>
  <c r="K1674" i="67" s="1"/>
  <c r="J1592" i="67"/>
  <c r="K1592" i="67" s="1"/>
  <c r="J1512" i="67"/>
  <c r="K1512" i="67" s="1"/>
  <c r="J1487" i="67"/>
  <c r="K1487" i="67" s="1"/>
  <c r="J1464" i="67"/>
  <c r="K1464" i="67" s="1"/>
  <c r="J1359" i="67"/>
  <c r="K1359" i="67" s="1"/>
  <c r="J1256" i="67"/>
  <c r="K1256" i="67" s="1"/>
  <c r="J1231" i="67"/>
  <c r="K1231" i="67" s="1"/>
  <c r="J1183" i="67"/>
  <c r="K1183" i="67" s="1"/>
  <c r="J1048" i="67"/>
  <c r="K1048" i="67" s="1"/>
  <c r="J2378" i="67"/>
  <c r="K2378" i="67" s="1"/>
  <c r="J2282" i="67"/>
  <c r="K2282" i="67" s="1"/>
  <c r="J2344" i="67"/>
  <c r="K2344" i="67" s="1"/>
  <c r="J2216" i="67"/>
  <c r="K2216" i="67" s="1"/>
  <c r="J1896" i="67"/>
  <c r="K1896" i="67" s="1"/>
  <c r="J1824" i="67"/>
  <c r="K1824" i="67" s="1"/>
  <c r="J1800" i="67"/>
  <c r="K1800" i="67" s="1"/>
  <c r="J1728" i="67"/>
  <c r="K1728" i="67" s="1"/>
  <c r="J1600" i="67"/>
  <c r="K1600" i="67" s="1"/>
  <c r="J1552" i="67"/>
  <c r="K1552" i="67" s="1"/>
  <c r="J1504" i="67"/>
  <c r="K1504" i="67" s="1"/>
  <c r="J1480" i="67"/>
  <c r="K1480" i="67" s="1"/>
  <c r="J1360" i="67"/>
  <c r="K1360" i="67" s="1"/>
  <c r="J1312" i="67"/>
  <c r="K1312" i="67" s="1"/>
  <c r="J1296" i="67"/>
  <c r="K1296" i="67" s="1"/>
  <c r="J944" i="67"/>
  <c r="K944" i="67" s="1"/>
  <c r="J896" i="67"/>
  <c r="K896" i="67" s="1"/>
  <c r="J872" i="67"/>
  <c r="K872" i="67" s="1"/>
  <c r="J824" i="67"/>
  <c r="K824" i="67" s="1"/>
  <c r="J2200" i="67"/>
  <c r="K2200" i="67" s="1"/>
  <c r="J1112" i="67"/>
  <c r="K1112" i="67" s="1"/>
  <c r="J2215" i="67"/>
  <c r="K2215" i="67" s="1"/>
  <c r="J2183" i="67"/>
  <c r="K2183" i="67" s="1"/>
  <c r="J1991" i="67"/>
  <c r="K1991" i="67" s="1"/>
  <c r="J1959" i="67"/>
  <c r="K1959" i="67" s="1"/>
  <c r="J1935" i="67"/>
  <c r="K1935" i="67" s="1"/>
  <c r="J1855" i="67"/>
  <c r="K1855" i="67" s="1"/>
  <c r="J1783" i="67"/>
  <c r="K1783" i="67" s="1"/>
  <c r="J1735" i="67"/>
  <c r="K1735" i="67" s="1"/>
  <c r="J1559" i="67"/>
  <c r="K1559" i="67" s="1"/>
  <c r="J1407" i="67"/>
  <c r="K1407" i="67" s="1"/>
  <c r="J1207" i="67"/>
  <c r="K1207" i="67" s="1"/>
  <c r="J1159" i="67"/>
  <c r="K1159" i="67" s="1"/>
  <c r="J855" i="67"/>
  <c r="K855" i="67" s="1"/>
  <c r="J839" i="67"/>
  <c r="K839" i="67" s="1"/>
  <c r="J823" i="67"/>
  <c r="K823" i="67" s="1"/>
  <c r="J807" i="67"/>
  <c r="K807" i="67" s="1"/>
  <c r="J791" i="67"/>
  <c r="K791" i="67" s="1"/>
  <c r="J775" i="67"/>
  <c r="K775" i="67" s="1"/>
  <c r="J759" i="67"/>
  <c r="K759" i="67" s="1"/>
  <c r="J735" i="67"/>
  <c r="K735" i="67" s="1"/>
  <c r="J711" i="67"/>
  <c r="K711" i="67" s="1"/>
  <c r="J687" i="67"/>
  <c r="K687" i="67" s="1"/>
  <c r="J671" i="67"/>
  <c r="K671" i="67" s="1"/>
  <c r="J663" i="67"/>
  <c r="K663" i="67" s="1"/>
  <c r="J655" i="67"/>
  <c r="K655" i="67" s="1"/>
  <c r="J631" i="67"/>
  <c r="K631" i="67" s="1"/>
  <c r="J607" i="67"/>
  <c r="K607" i="67" s="1"/>
  <c r="J591" i="67"/>
  <c r="K591" i="67" s="1"/>
  <c r="J575" i="67"/>
  <c r="K575" i="67" s="1"/>
  <c r="J559" i="67"/>
  <c r="K559" i="67" s="1"/>
  <c r="J543" i="67"/>
  <c r="K543" i="67" s="1"/>
  <c r="J479" i="67"/>
  <c r="K479" i="67" s="1"/>
  <c r="J383" i="67"/>
  <c r="K383" i="67" s="1"/>
  <c r="J359" i="67"/>
  <c r="K359" i="67" s="1"/>
  <c r="J335" i="67"/>
  <c r="K335" i="67" s="1"/>
  <c r="J303" i="67"/>
  <c r="K303" i="67" s="1"/>
  <c r="J279" i="67"/>
  <c r="K279" i="67" s="1"/>
  <c r="J255" i="67"/>
  <c r="K255" i="67" s="1"/>
  <c r="J231" i="67"/>
  <c r="K231" i="67" s="1"/>
  <c r="J207" i="67"/>
  <c r="K207" i="67" s="1"/>
  <c r="J183" i="67"/>
  <c r="K183" i="67" s="1"/>
  <c r="J159" i="67"/>
  <c r="K159" i="67" s="1"/>
  <c r="J135" i="67"/>
  <c r="K135" i="67" s="1"/>
  <c r="J111" i="67"/>
  <c r="K111" i="67" s="1"/>
  <c r="J87" i="67"/>
  <c r="K87" i="67" s="1"/>
  <c r="J63" i="67"/>
  <c r="K63" i="67" s="1"/>
  <c r="J39" i="67"/>
  <c r="K39" i="67" s="1"/>
  <c r="J23" i="67"/>
  <c r="K23" i="67" s="1"/>
  <c r="J2104" i="67"/>
  <c r="K2104" i="67" s="1"/>
  <c r="J2064" i="67"/>
  <c r="K2064" i="67" s="1"/>
  <c r="J1943" i="67"/>
  <c r="K1943" i="67" s="1"/>
  <c r="J936" i="67"/>
  <c r="K936" i="67" s="1"/>
  <c r="J2320" i="67"/>
  <c r="K2320" i="67" s="1"/>
  <c r="J2208" i="67"/>
  <c r="K2208" i="67" s="1"/>
  <c r="J2154" i="67"/>
  <c r="K2154" i="67" s="1"/>
  <c r="J2018" i="67"/>
  <c r="K2018" i="67" s="1"/>
  <c r="J2007" i="67"/>
  <c r="K2007" i="67" s="1"/>
  <c r="J1978" i="67"/>
  <c r="K1978" i="67" s="1"/>
  <c r="J1912" i="67"/>
  <c r="K1912" i="67" s="1"/>
  <c r="J1898" i="67"/>
  <c r="K1898" i="67" s="1"/>
  <c r="J1872" i="67"/>
  <c r="K1872" i="67" s="1"/>
  <c r="J1776" i="67"/>
  <c r="K1776" i="67" s="1"/>
  <c r="J1767" i="67"/>
  <c r="K1767" i="67" s="1"/>
  <c r="J1730" i="67"/>
  <c r="K1730" i="67" s="1"/>
  <c r="J1648" i="67"/>
  <c r="K1648" i="67" s="1"/>
  <c r="J1639" i="67"/>
  <c r="K1639" i="67" s="1"/>
  <c r="J1602" i="67"/>
  <c r="K1602" i="67" s="1"/>
  <c r="J1520" i="67"/>
  <c r="K1520" i="67" s="1"/>
  <c r="J1511" i="67"/>
  <c r="K1511" i="67" s="1"/>
  <c r="J1392" i="67"/>
  <c r="K1392" i="67" s="1"/>
  <c r="J1383" i="67"/>
  <c r="K1383" i="67" s="1"/>
  <c r="J1346" i="67"/>
  <c r="K1346" i="67" s="1"/>
  <c r="J1008" i="67"/>
  <c r="K1008" i="67" s="1"/>
  <c r="J880" i="67"/>
  <c r="K880" i="67" s="1"/>
  <c r="J2290" i="67"/>
  <c r="K2290" i="67" s="1"/>
  <c r="J2328" i="67"/>
  <c r="K2328" i="67" s="1"/>
  <c r="J2296" i="67"/>
  <c r="K2296" i="67" s="1"/>
  <c r="J1856" i="67"/>
  <c r="K1856" i="67" s="1"/>
  <c r="J1808" i="67"/>
  <c r="K1808" i="67" s="1"/>
  <c r="J1760" i="67"/>
  <c r="K1760" i="67" s="1"/>
  <c r="J1736" i="67"/>
  <c r="K1736" i="67" s="1"/>
  <c r="J1568" i="67"/>
  <c r="K1568" i="67" s="1"/>
  <c r="J1544" i="67"/>
  <c r="K1544" i="67" s="1"/>
  <c r="J1472" i="67"/>
  <c r="K1472" i="67" s="1"/>
  <c r="J1424" i="67"/>
  <c r="K1424" i="67" s="1"/>
  <c r="J1376" i="67"/>
  <c r="K1376" i="67" s="1"/>
  <c r="J928" i="67"/>
  <c r="K928" i="67" s="1"/>
  <c r="J856" i="67"/>
  <c r="K856" i="67" s="1"/>
  <c r="J808" i="67"/>
  <c r="K808" i="67" s="1"/>
  <c r="J776" i="67"/>
  <c r="K776" i="67" s="1"/>
  <c r="J2338" i="67"/>
  <c r="K2338" i="67" s="1"/>
  <c r="J2248" i="67"/>
  <c r="K2248" i="67" s="1"/>
  <c r="J1904" i="67"/>
  <c r="K1904" i="67" s="1"/>
  <c r="J1850" i="67"/>
  <c r="K1850" i="67" s="1"/>
  <c r="J2399" i="67"/>
  <c r="K2399" i="67" s="1"/>
  <c r="J2319" i="67"/>
  <c r="K2319" i="67" s="1"/>
  <c r="J2255" i="67"/>
  <c r="K2255" i="67" s="1"/>
  <c r="J2207" i="67"/>
  <c r="K2207" i="67" s="1"/>
  <c r="J2175" i="67"/>
  <c r="K2175" i="67" s="1"/>
  <c r="J2015" i="67"/>
  <c r="K2015" i="67" s="1"/>
  <c r="J1999" i="67"/>
  <c r="K1999" i="67" s="1"/>
  <c r="J1983" i="67"/>
  <c r="K1983" i="67" s="1"/>
  <c r="J1951" i="67"/>
  <c r="K1951" i="67" s="1"/>
  <c r="J1927" i="67"/>
  <c r="K1927" i="67" s="1"/>
  <c r="J1815" i="67"/>
  <c r="K1815" i="67" s="1"/>
  <c r="J1791" i="67"/>
  <c r="K1791" i="67" s="1"/>
  <c r="J1719" i="67"/>
  <c r="K1719" i="67" s="1"/>
  <c r="J1687" i="67"/>
  <c r="K1687" i="67" s="1"/>
  <c r="J1671" i="67"/>
  <c r="K1671" i="67" s="1"/>
  <c r="J1663" i="67"/>
  <c r="K1663" i="67" s="1"/>
  <c r="J1655" i="67"/>
  <c r="K1655" i="67" s="1"/>
  <c r="J1479" i="67"/>
  <c r="K1479" i="67" s="1"/>
  <c r="J1431" i="67"/>
  <c r="K1431" i="67" s="1"/>
  <c r="J1415" i="67"/>
  <c r="K1415" i="67" s="1"/>
  <c r="J1399" i="67"/>
  <c r="K1399" i="67" s="1"/>
  <c r="J1367" i="67"/>
  <c r="K1367" i="67" s="1"/>
  <c r="J1351" i="67"/>
  <c r="K1351" i="67" s="1"/>
  <c r="J1335" i="67"/>
  <c r="K1335" i="67" s="1"/>
  <c r="J1303" i="67"/>
  <c r="K1303" i="67" s="1"/>
  <c r="J1287" i="67"/>
  <c r="K1287" i="67" s="1"/>
  <c r="J1223" i="67"/>
  <c r="K1223" i="67" s="1"/>
  <c r="J1199" i="67"/>
  <c r="K1199" i="67" s="1"/>
  <c r="J1175" i="67"/>
  <c r="K1175" i="67" s="1"/>
  <c r="J1151" i="67"/>
  <c r="K1151" i="67" s="1"/>
  <c r="J935" i="67"/>
  <c r="K935" i="67" s="1"/>
  <c r="J767" i="67"/>
  <c r="K767" i="67" s="1"/>
  <c r="J751" i="67"/>
  <c r="K751" i="67" s="1"/>
  <c r="J727" i="67"/>
  <c r="K727" i="67" s="1"/>
  <c r="J703" i="67"/>
  <c r="K703" i="67" s="1"/>
  <c r="J647" i="67"/>
  <c r="K647" i="67" s="1"/>
  <c r="J623" i="67"/>
  <c r="K623" i="67" s="1"/>
  <c r="J551" i="67"/>
  <c r="K551" i="67" s="1"/>
  <c r="J535" i="67"/>
  <c r="K535" i="67" s="1"/>
  <c r="J503" i="67"/>
  <c r="K503" i="67" s="1"/>
  <c r="J487" i="67"/>
  <c r="K487" i="67" s="1"/>
  <c r="J367" i="67"/>
  <c r="K367" i="67" s="1"/>
  <c r="J343" i="67"/>
  <c r="K343" i="67" s="1"/>
  <c r="J319" i="67"/>
  <c r="K319" i="67" s="1"/>
  <c r="J295" i="67"/>
  <c r="K295" i="67" s="1"/>
  <c r="J271" i="67"/>
  <c r="K271" i="67" s="1"/>
  <c r="J247" i="67"/>
  <c r="K247" i="67" s="1"/>
  <c r="J223" i="67"/>
  <c r="K223" i="67" s="1"/>
  <c r="J199" i="67"/>
  <c r="K199" i="67" s="1"/>
  <c r="J175" i="67"/>
  <c r="K175" i="67" s="1"/>
  <c r="J151" i="67"/>
  <c r="K151" i="67" s="1"/>
  <c r="J127" i="67"/>
  <c r="K127" i="67" s="1"/>
  <c r="J103" i="67"/>
  <c r="K103" i="67" s="1"/>
  <c r="J79" i="67"/>
  <c r="K79" i="67" s="1"/>
  <c r="J55" i="67"/>
  <c r="K55" i="67" s="1"/>
  <c r="J31" i="67"/>
  <c r="K31" i="67" s="1"/>
  <c r="J2247" i="67"/>
  <c r="K2247" i="67" s="1"/>
  <c r="J2199" i="67"/>
  <c r="K2199" i="67" s="1"/>
  <c r="J1914" i="67"/>
  <c r="K1914" i="67" s="1"/>
  <c r="J1888" i="67"/>
  <c r="K1888" i="67" s="1"/>
  <c r="J1560" i="67"/>
  <c r="K1560" i="67" s="1"/>
  <c r="J2407" i="67"/>
  <c r="K2407" i="67" s="1"/>
  <c r="J2295" i="67"/>
  <c r="K2295" i="67" s="1"/>
  <c r="J2256" i="67"/>
  <c r="K2256" i="67" s="1"/>
  <c r="J2167" i="67"/>
  <c r="K2167" i="67" s="1"/>
  <c r="J2138" i="67"/>
  <c r="K2138" i="67" s="1"/>
  <c r="J2032" i="67"/>
  <c r="K2032" i="67" s="1"/>
  <c r="J1922" i="67"/>
  <c r="K1922" i="67" s="1"/>
  <c r="J1882" i="67"/>
  <c r="K1882" i="67" s="1"/>
  <c r="J1823" i="67"/>
  <c r="K1823" i="67" s="1"/>
  <c r="J1775" i="67"/>
  <c r="K1775" i="67" s="1"/>
  <c r="J1695" i="67"/>
  <c r="K1695" i="67" s="1"/>
  <c r="J1647" i="67"/>
  <c r="K1647" i="67" s="1"/>
  <c r="J1578" i="67"/>
  <c r="K1578" i="67" s="1"/>
  <c r="J1530" i="67"/>
  <c r="K1530" i="67" s="1"/>
  <c r="J1450" i="67"/>
  <c r="K1450" i="67" s="1"/>
  <c r="J1439" i="67"/>
  <c r="K1439" i="67" s="1"/>
  <c r="J1391" i="67"/>
  <c r="K1391" i="67" s="1"/>
  <c r="J1322" i="67"/>
  <c r="K1322" i="67" s="1"/>
  <c r="J1311" i="67"/>
  <c r="K1311" i="67" s="1"/>
  <c r="J1274" i="67"/>
  <c r="K1274" i="67" s="1"/>
  <c r="J1263" i="67"/>
  <c r="K1263" i="67" s="1"/>
  <c r="J1167" i="67"/>
  <c r="K1167" i="67" s="1"/>
  <c r="J954" i="67"/>
  <c r="K954" i="67" s="1"/>
  <c r="J930" i="67"/>
  <c r="K930" i="67" s="1"/>
  <c r="J786" i="67"/>
  <c r="K786" i="67" s="1"/>
  <c r="J778" i="67"/>
  <c r="K778" i="67" s="1"/>
  <c r="J770" i="67"/>
  <c r="K770" i="67" s="1"/>
  <c r="J738" i="67"/>
  <c r="K738" i="67" s="1"/>
  <c r="J722" i="67"/>
  <c r="K722" i="67" s="1"/>
  <c r="J714" i="67"/>
  <c r="K714" i="67" s="1"/>
  <c r="J674" i="67"/>
  <c r="K674" i="67" s="1"/>
  <c r="J666" i="67"/>
  <c r="K666" i="67" s="1"/>
  <c r="J650" i="67"/>
  <c r="K650" i="67" s="1"/>
  <c r="J634" i="67"/>
  <c r="K634" i="67" s="1"/>
  <c r="J618" i="67"/>
  <c r="K618" i="67" s="1"/>
  <c r="J586" i="67"/>
  <c r="K586" i="67" s="1"/>
  <c r="J570" i="67"/>
  <c r="K570" i="67" s="1"/>
  <c r="J562" i="67"/>
  <c r="K562" i="67" s="1"/>
  <c r="J2405" i="67"/>
  <c r="K2405" i="67" s="1"/>
  <c r="J2277" i="67"/>
  <c r="K2277" i="67" s="1"/>
  <c r="J938" i="67"/>
  <c r="K938" i="67" s="1"/>
  <c r="J918" i="67"/>
  <c r="K918" i="67" s="1"/>
  <c r="J602" i="67"/>
  <c r="K602" i="67" s="1"/>
  <c r="J506" i="67"/>
  <c r="K506" i="67" s="1"/>
  <c r="J486" i="67"/>
  <c r="K486" i="67" s="1"/>
  <c r="J414" i="67"/>
  <c r="K414" i="67" s="1"/>
  <c r="J350" i="67"/>
  <c r="K350" i="67" s="1"/>
  <c r="J298" i="67"/>
  <c r="K298" i="67" s="1"/>
  <c r="J158" i="67"/>
  <c r="K158" i="67" s="1"/>
  <c r="J94" i="67"/>
  <c r="K94" i="67" s="1"/>
  <c r="J7" i="67"/>
  <c r="K7" i="67" s="1"/>
  <c r="J1270" i="67"/>
  <c r="K1270" i="67" s="1"/>
  <c r="J1262" i="67"/>
  <c r="K1262" i="67" s="1"/>
  <c r="J558" i="67"/>
  <c r="K558" i="67" s="1"/>
  <c r="J510" i="67"/>
  <c r="K510" i="67" s="1"/>
  <c r="J1246" i="67"/>
  <c r="K1246" i="67" s="1"/>
  <c r="J542" i="67"/>
  <c r="K542" i="67" s="1"/>
  <c r="J494" i="67"/>
  <c r="K494" i="67" s="1"/>
  <c r="J398" i="67"/>
  <c r="K398" i="67" s="1"/>
  <c r="J922" i="67"/>
  <c r="K922" i="67" s="1"/>
  <c r="J794" i="67"/>
  <c r="K794" i="67" s="1"/>
  <c r="J710" i="67"/>
  <c r="K710" i="67" s="1"/>
  <c r="J690" i="67"/>
  <c r="K690" i="67" s="1"/>
  <c r="J658" i="67"/>
  <c r="K658" i="67" s="1"/>
  <c r="J270" i="67"/>
  <c r="K270" i="67" s="1"/>
  <c r="J142" i="67"/>
  <c r="K142" i="67" s="1"/>
  <c r="J1254" i="67"/>
  <c r="K1254" i="67" s="1"/>
  <c r="J550" i="67"/>
  <c r="K550" i="67" s="1"/>
  <c r="J762" i="67"/>
  <c r="K762" i="67" s="1"/>
  <c r="J742" i="67"/>
  <c r="K742" i="67" s="1"/>
  <c r="J730" i="67"/>
  <c r="K730" i="67" s="1"/>
  <c r="J626" i="67"/>
  <c r="K626" i="67" s="1"/>
  <c r="J594" i="67"/>
  <c r="K594" i="67" s="1"/>
  <c r="J478" i="67"/>
  <c r="K478" i="67" s="1"/>
  <c r="T25" i="92" l="1"/>
  <c r="F25" i="92"/>
  <c r="L25" i="92"/>
  <c r="E6" i="92"/>
  <c r="E16" i="92" s="1"/>
  <c r="N10" i="92"/>
  <c r="D23" i="92"/>
  <c r="D10" i="92"/>
  <c r="C8" i="92"/>
  <c r="M6" i="92"/>
  <c r="M11" i="92"/>
  <c r="O10" i="92"/>
  <c r="R16" i="92"/>
  <c r="K14" i="92"/>
  <c r="E13" i="92"/>
  <c r="S17" i="92"/>
  <c r="S18" i="92"/>
  <c r="Q7" i="92"/>
  <c r="M10" i="92"/>
  <c r="M17" i="92" s="1"/>
  <c r="M14" i="92"/>
  <c r="O23" i="92"/>
  <c r="R17" i="92"/>
  <c r="K15" i="92"/>
  <c r="E14" i="92"/>
  <c r="E15" i="92"/>
  <c r="N13" i="92"/>
  <c r="D7" i="92"/>
  <c r="T7" i="92" s="1"/>
  <c r="D8" i="92"/>
  <c r="C13" i="92"/>
  <c r="E25" i="92"/>
  <c r="P13" i="92"/>
  <c r="P15" i="92"/>
  <c r="P5" i="92"/>
  <c r="P9" i="92"/>
  <c r="P18" i="92" s="1"/>
  <c r="P10" i="92"/>
  <c r="P17" i="92" s="1"/>
  <c r="P11" i="92"/>
  <c r="P12" i="92"/>
  <c r="P14" i="92"/>
  <c r="P23" i="92"/>
  <c r="P6" i="92"/>
  <c r="P7" i="92"/>
  <c r="P8" i="92"/>
  <c r="I6" i="92"/>
  <c r="I11" i="92"/>
  <c r="I13" i="92"/>
  <c r="I23" i="92"/>
  <c r="I15" i="92"/>
  <c r="I10" i="92"/>
  <c r="I8" i="92"/>
  <c r="I5" i="92"/>
  <c r="I7" i="92"/>
  <c r="I12" i="92"/>
  <c r="I14" i="92"/>
  <c r="I9" i="92"/>
  <c r="I18" i="92" s="1"/>
  <c r="Q17" i="92"/>
  <c r="M9" i="92"/>
  <c r="M7" i="92"/>
  <c r="O7" i="92"/>
  <c r="K6" i="92"/>
  <c r="E23" i="92"/>
  <c r="E8" i="92"/>
  <c r="N23" i="92"/>
  <c r="D11" i="92"/>
  <c r="D12" i="92"/>
  <c r="C6" i="92"/>
  <c r="N25" i="92"/>
  <c r="P25" i="92"/>
  <c r="I25" i="92"/>
  <c r="Q9" i="92"/>
  <c r="Q19" i="92" s="1"/>
  <c r="M8" i="92"/>
  <c r="M12" i="92"/>
  <c r="M16" i="92" s="1"/>
  <c r="O5" i="92"/>
  <c r="R19" i="92"/>
  <c r="K11" i="92"/>
  <c r="E11" i="92"/>
  <c r="E10" i="92"/>
  <c r="N15" i="92"/>
  <c r="D13" i="92"/>
  <c r="D15" i="92"/>
  <c r="C23" i="92"/>
  <c r="C14" i="92"/>
  <c r="C11" i="92"/>
  <c r="N9" i="92"/>
  <c r="M25" i="92"/>
  <c r="Q12" i="92"/>
  <c r="Q5" i="92"/>
  <c r="Q16" i="92" s="1"/>
  <c r="M23" i="92"/>
  <c r="O9" i="92"/>
  <c r="O11" i="92"/>
  <c r="K13" i="92"/>
  <c r="K9" i="92"/>
  <c r="E7" i="92"/>
  <c r="N8" i="92"/>
  <c r="N14" i="92"/>
  <c r="N16" i="92" s="1"/>
  <c r="D5" i="92"/>
  <c r="C5" i="92"/>
  <c r="C12" i="92"/>
  <c r="O6" i="92"/>
  <c r="K10" i="92"/>
  <c r="N6" i="92"/>
  <c r="J6" i="92"/>
  <c r="J13" i="92"/>
  <c r="J7" i="92"/>
  <c r="J9" i="92"/>
  <c r="J15" i="92"/>
  <c r="J5" i="92"/>
  <c r="J23" i="92"/>
  <c r="J14" i="92"/>
  <c r="J11" i="92"/>
  <c r="J12" i="92"/>
  <c r="J10" i="92"/>
  <c r="J17" i="92" s="1"/>
  <c r="J8" i="92"/>
  <c r="H8" i="92"/>
  <c r="H13" i="92"/>
  <c r="H12" i="92"/>
  <c r="H7" i="92"/>
  <c r="H23" i="92"/>
  <c r="H5" i="92"/>
  <c r="H14" i="92"/>
  <c r="H11" i="92"/>
  <c r="H6" i="92"/>
  <c r="H15" i="92"/>
  <c r="H9" i="92"/>
  <c r="H10" i="92"/>
  <c r="H17" i="92" s="1"/>
  <c r="G6" i="92"/>
  <c r="G10" i="92"/>
  <c r="G9" i="92"/>
  <c r="G13" i="92"/>
  <c r="G15" i="92"/>
  <c r="G23" i="92"/>
  <c r="G5" i="92"/>
  <c r="G7" i="92"/>
  <c r="G12" i="92"/>
  <c r="G8" i="92"/>
  <c r="G11" i="92"/>
  <c r="G14" i="92"/>
  <c r="S19" i="92"/>
  <c r="S16" i="92"/>
  <c r="Q13" i="92"/>
  <c r="Q23" i="92"/>
  <c r="M15" i="92"/>
  <c r="O8" i="92"/>
  <c r="O15" i="92"/>
  <c r="R18" i="92"/>
  <c r="K12" i="92"/>
  <c r="K5" i="92"/>
  <c r="E12" i="92"/>
  <c r="N11" i="92"/>
  <c r="N12" i="92"/>
  <c r="D9" i="92"/>
  <c r="C15" i="92"/>
  <c r="C10" i="92"/>
  <c r="R22" i="92"/>
  <c r="J22" i="92"/>
  <c r="R21" i="92"/>
  <c r="J21" i="92"/>
  <c r="C22" i="92"/>
  <c r="Q22" i="92"/>
  <c r="I22" i="92"/>
  <c r="Q21" i="92"/>
  <c r="I21" i="92"/>
  <c r="C21" i="92"/>
  <c r="H22" i="92"/>
  <c r="O22" i="92"/>
  <c r="G21" i="92"/>
  <c r="T23" i="92"/>
  <c r="N22" i="92"/>
  <c r="F22" i="92"/>
  <c r="N21" i="92"/>
  <c r="F21" i="92"/>
  <c r="T22" i="92"/>
  <c r="M22" i="92"/>
  <c r="E22" i="92"/>
  <c r="M21" i="92"/>
  <c r="E21" i="92"/>
  <c r="P22" i="92"/>
  <c r="H21" i="92"/>
  <c r="G22" i="92"/>
  <c r="T21" i="92"/>
  <c r="L22" i="92"/>
  <c r="D22" i="92"/>
  <c r="L21" i="92"/>
  <c r="D21" i="92"/>
  <c r="S22" i="92"/>
  <c r="K22" i="92"/>
  <c r="S21" i="92"/>
  <c r="K21" i="92"/>
  <c r="P21" i="92"/>
  <c r="O21" i="92"/>
  <c r="F6" i="92"/>
  <c r="F5" i="92"/>
  <c r="F8" i="92"/>
  <c r="F10" i="92"/>
  <c r="F13" i="92"/>
  <c r="F7" i="92"/>
  <c r="F12" i="92"/>
  <c r="F9" i="92"/>
  <c r="F11" i="92"/>
  <c r="F15" i="92"/>
  <c r="F14" i="92"/>
  <c r="F23" i="92"/>
  <c r="C25" i="92"/>
  <c r="O25" i="92"/>
  <c r="E9" i="92"/>
  <c r="E18" i="92" s="1"/>
  <c r="D6" i="92"/>
  <c r="J25" i="92"/>
  <c r="H25" i="92"/>
  <c r="G25" i="92"/>
  <c r="L7" i="92"/>
  <c r="L9" i="92"/>
  <c r="L6" i="92"/>
  <c r="L14" i="92"/>
  <c r="L13" i="92"/>
  <c r="L8" i="92"/>
  <c r="L10" i="92"/>
  <c r="L17" i="92" s="1"/>
  <c r="L11" i="92"/>
  <c r="L23" i="92"/>
  <c r="L5" i="92"/>
  <c r="L15" i="92"/>
  <c r="L12" i="92"/>
  <c r="Q11" i="92"/>
  <c r="O12" i="92"/>
  <c r="K23" i="92"/>
  <c r="N7" i="92"/>
  <c r="C9" i="92"/>
  <c r="E23" i="81"/>
  <c r="D25" i="83"/>
  <c r="D23" i="83"/>
  <c r="F25" i="83"/>
  <c r="D25" i="81"/>
  <c r="E25" i="83"/>
  <c r="G25" i="81"/>
  <c r="F23" i="83"/>
  <c r="F22" i="83"/>
  <c r="F21" i="83"/>
  <c r="D22" i="83"/>
  <c r="D21" i="83"/>
  <c r="C22" i="83"/>
  <c r="C21" i="83"/>
  <c r="E22" i="83"/>
  <c r="E21" i="83"/>
  <c r="C23" i="81"/>
  <c r="H22" i="81"/>
  <c r="H21" i="81"/>
  <c r="G22" i="81"/>
  <c r="C22" i="81"/>
  <c r="F22" i="81"/>
  <c r="C21" i="81"/>
  <c r="E22" i="81"/>
  <c r="G21" i="81"/>
  <c r="F21" i="81"/>
  <c r="E21" i="81"/>
  <c r="D22" i="81"/>
  <c r="D21" i="81"/>
  <c r="C25" i="81"/>
  <c r="E25" i="81"/>
  <c r="E23" i="83"/>
  <c r="C25" i="83"/>
  <c r="F25" i="81"/>
  <c r="D23" i="81"/>
  <c r="G21" i="83"/>
  <c r="G22" i="83"/>
  <c r="C23" i="83"/>
  <c r="G23" i="81"/>
  <c r="F23" i="81"/>
  <c r="E17" i="91"/>
  <c r="F17" i="91" s="1"/>
  <c r="D25" i="91"/>
  <c r="E25" i="91" s="1"/>
  <c r="F25" i="91" s="1"/>
  <c r="D6" i="83"/>
  <c r="E13" i="83"/>
  <c r="F13" i="83"/>
  <c r="C9" i="83"/>
  <c r="F11" i="83"/>
  <c r="E5" i="83"/>
  <c r="E14" i="83"/>
  <c r="D11" i="83"/>
  <c r="F5" i="83"/>
  <c r="C10" i="83"/>
  <c r="C15" i="83"/>
  <c r="E10" i="83"/>
  <c r="D5" i="83"/>
  <c r="F7" i="83"/>
  <c r="D9" i="83"/>
  <c r="E6" i="83"/>
  <c r="F9" i="83"/>
  <c r="D8" i="83"/>
  <c r="F12" i="83"/>
  <c r="E9" i="83"/>
  <c r="D15" i="83"/>
  <c r="E11" i="83"/>
  <c r="E12" i="83"/>
  <c r="C5" i="83"/>
  <c r="D12" i="83"/>
  <c r="C12" i="83"/>
  <c r="D14" i="83"/>
  <c r="C11" i="83"/>
  <c r="D13" i="83"/>
  <c r="F6" i="83"/>
  <c r="F15" i="83"/>
  <c r="F14" i="83"/>
  <c r="F10" i="83"/>
  <c r="C13" i="83"/>
  <c r="C6" i="83"/>
  <c r="C7" i="83"/>
  <c r="D10" i="83"/>
  <c r="E15" i="83"/>
  <c r="D7" i="83"/>
  <c r="E7" i="83"/>
  <c r="E8" i="83"/>
  <c r="F8" i="83"/>
  <c r="C8" i="83"/>
  <c r="C14" i="83"/>
  <c r="G23" i="83"/>
  <c r="G25" i="83"/>
  <c r="E14" i="81"/>
  <c r="E15" i="81"/>
  <c r="E13" i="81"/>
  <c r="E11" i="81"/>
  <c r="E9" i="81"/>
  <c r="E7" i="81"/>
  <c r="E5" i="81"/>
  <c r="E8" i="81"/>
  <c r="E12" i="81"/>
  <c r="E6" i="81"/>
  <c r="E10" i="81"/>
  <c r="H25" i="81"/>
  <c r="F15" i="81"/>
  <c r="F13" i="81"/>
  <c r="F11" i="81"/>
  <c r="F9" i="81"/>
  <c r="F7" i="81"/>
  <c r="F5" i="81"/>
  <c r="F12" i="81"/>
  <c r="F8" i="81"/>
  <c r="F14" i="81"/>
  <c r="F6" i="81"/>
  <c r="F10" i="81"/>
  <c r="G14" i="81"/>
  <c r="G12" i="81"/>
  <c r="G10" i="81"/>
  <c r="G8" i="81"/>
  <c r="G6" i="81"/>
  <c r="G7" i="81"/>
  <c r="G13" i="81"/>
  <c r="G11" i="81"/>
  <c r="G9" i="81"/>
  <c r="G5" i="81"/>
  <c r="G15" i="81"/>
  <c r="D14" i="81"/>
  <c r="D8" i="81"/>
  <c r="D10" i="81"/>
  <c r="D15" i="81"/>
  <c r="D13" i="81"/>
  <c r="D11" i="81"/>
  <c r="D9" i="81"/>
  <c r="D7" i="81"/>
  <c r="D5" i="81"/>
  <c r="D12" i="81"/>
  <c r="D6" i="81"/>
  <c r="H23" i="81"/>
  <c r="C15" i="81"/>
  <c r="C13" i="81"/>
  <c r="C11" i="81"/>
  <c r="C9" i="81"/>
  <c r="C7" i="81"/>
  <c r="C5" i="81"/>
  <c r="C12" i="81"/>
  <c r="C6" i="81"/>
  <c r="C10" i="81"/>
  <c r="C8" i="81"/>
  <c r="C14" i="81"/>
  <c r="F16" i="92" l="1"/>
  <c r="T15" i="92"/>
  <c r="G16" i="92"/>
  <c r="H18" i="92"/>
  <c r="K17" i="92"/>
  <c r="K18" i="92"/>
  <c r="N18" i="92"/>
  <c r="G18" i="92"/>
  <c r="L16" i="92"/>
  <c r="T11" i="92"/>
  <c r="P19" i="92"/>
  <c r="T9" i="92"/>
  <c r="C18" i="92"/>
  <c r="F17" i="92"/>
  <c r="H19" i="92"/>
  <c r="T12" i="92"/>
  <c r="T14" i="92"/>
  <c r="T6" i="92"/>
  <c r="I19" i="92"/>
  <c r="P16" i="92"/>
  <c r="D17" i="92"/>
  <c r="L18" i="92"/>
  <c r="K16" i="92"/>
  <c r="J16" i="92"/>
  <c r="I16" i="92"/>
  <c r="F19" i="92"/>
  <c r="T10" i="92"/>
  <c r="C17" i="92"/>
  <c r="J19" i="92"/>
  <c r="J18" i="92"/>
  <c r="T5" i="92"/>
  <c r="C16" i="92"/>
  <c r="O18" i="92"/>
  <c r="O16" i="92"/>
  <c r="M18" i="92"/>
  <c r="I17" i="92"/>
  <c r="T8" i="92"/>
  <c r="C19" i="92"/>
  <c r="T19" i="92" s="1"/>
  <c r="K19" i="92"/>
  <c r="D16" i="92"/>
  <c r="L19" i="92"/>
  <c r="D18" i="92"/>
  <c r="O19" i="92"/>
  <c r="G19" i="92"/>
  <c r="G17" i="92"/>
  <c r="H16" i="92"/>
  <c r="M19" i="92"/>
  <c r="F18" i="92"/>
  <c r="N19" i="92"/>
  <c r="Q18" i="92"/>
  <c r="E19" i="92"/>
  <c r="T13" i="92"/>
  <c r="N17" i="92"/>
  <c r="E17" i="92"/>
  <c r="D19" i="92"/>
  <c r="O17" i="92"/>
  <c r="F16" i="81"/>
  <c r="L12" i="81" s="1"/>
  <c r="D16" i="81"/>
  <c r="J9" i="81" s="1"/>
  <c r="G16" i="81"/>
  <c r="M15" i="81" s="1"/>
  <c r="C16" i="81"/>
  <c r="I6" i="81" s="1"/>
  <c r="E16" i="81"/>
  <c r="F18" i="83"/>
  <c r="G6" i="83"/>
  <c r="C19" i="83"/>
  <c r="G8" i="83"/>
  <c r="D18" i="83"/>
  <c r="F19" i="83"/>
  <c r="F17" i="83"/>
  <c r="D19" i="83"/>
  <c r="E19" i="83"/>
  <c r="G12" i="83"/>
  <c r="G13" i="83"/>
  <c r="E18" i="83"/>
  <c r="G15" i="83"/>
  <c r="G14" i="83"/>
  <c r="G9" i="83"/>
  <c r="C18" i="83"/>
  <c r="E16" i="83"/>
  <c r="J14" i="83" s="1"/>
  <c r="G11" i="83"/>
  <c r="C17" i="83"/>
  <c r="G10" i="83"/>
  <c r="D17" i="83"/>
  <c r="E17" i="83"/>
  <c r="C16" i="83"/>
  <c r="H6" i="83" s="1"/>
  <c r="G5" i="83"/>
  <c r="G7" i="83"/>
  <c r="D16" i="83"/>
  <c r="I8" i="83" s="1"/>
  <c r="F16" i="83"/>
  <c r="K12" i="83" s="1"/>
  <c r="H6" i="81"/>
  <c r="H15" i="81"/>
  <c r="G19" i="81"/>
  <c r="F19" i="81"/>
  <c r="K15" i="81"/>
  <c r="H12" i="81"/>
  <c r="D18" i="81"/>
  <c r="G17" i="81"/>
  <c r="H14" i="81"/>
  <c r="G18" i="81"/>
  <c r="H7" i="81"/>
  <c r="H9" i="81"/>
  <c r="C18" i="81"/>
  <c r="D17" i="81"/>
  <c r="F18" i="81"/>
  <c r="E18" i="81"/>
  <c r="H5" i="81"/>
  <c r="F17" i="81"/>
  <c r="H8" i="81"/>
  <c r="C19" i="81"/>
  <c r="H11" i="81"/>
  <c r="E19" i="81"/>
  <c r="E17" i="81"/>
  <c r="H10" i="81"/>
  <c r="C17" i="81"/>
  <c r="H13" i="81"/>
  <c r="D19" i="81"/>
  <c r="T16" i="92" l="1"/>
  <c r="T18" i="92"/>
  <c r="T17" i="92"/>
  <c r="H16" i="81"/>
  <c r="N7" i="81" s="1"/>
  <c r="H10" i="83"/>
  <c r="H7" i="83"/>
  <c r="H12" i="83"/>
  <c r="J9" i="83"/>
  <c r="J5" i="83"/>
  <c r="K7" i="83"/>
  <c r="H8" i="83"/>
  <c r="I7" i="83"/>
  <c r="I12" i="83"/>
  <c r="I11" i="83"/>
  <c r="K13" i="83"/>
  <c r="K10" i="83"/>
  <c r="I14" i="83"/>
  <c r="I6" i="83"/>
  <c r="K14" i="83"/>
  <c r="K15" i="83"/>
  <c r="I15" i="83"/>
  <c r="K8" i="83"/>
  <c r="K5" i="83"/>
  <c r="K6" i="83"/>
  <c r="K9" i="83"/>
  <c r="I10" i="83"/>
  <c r="I9" i="83"/>
  <c r="K13" i="81"/>
  <c r="G16" i="83"/>
  <c r="L14" i="83" s="1"/>
  <c r="J8" i="83"/>
  <c r="H13" i="83"/>
  <c r="I11" i="81"/>
  <c r="H5" i="83"/>
  <c r="H14" i="83"/>
  <c r="J12" i="83"/>
  <c r="J10" i="83"/>
  <c r="G18" i="83"/>
  <c r="K11" i="83"/>
  <c r="J7" i="83"/>
  <c r="J13" i="83"/>
  <c r="H11" i="83"/>
  <c r="H9" i="83"/>
  <c r="H15" i="83"/>
  <c r="I13" i="83"/>
  <c r="J15" i="83"/>
  <c r="I5" i="83"/>
  <c r="J6" i="83"/>
  <c r="G19" i="83"/>
  <c r="G17" i="83"/>
  <c r="J11" i="83"/>
  <c r="K9" i="81"/>
  <c r="M14" i="81"/>
  <c r="K6" i="81"/>
  <c r="M12" i="81"/>
  <c r="K14" i="81"/>
  <c r="K5" i="81"/>
  <c r="K8" i="81"/>
  <c r="K12" i="81"/>
  <c r="K11" i="81"/>
  <c r="M7" i="81"/>
  <c r="M13" i="81"/>
  <c r="K7" i="81"/>
  <c r="M8" i="81"/>
  <c r="L7" i="81"/>
  <c r="J15" i="81"/>
  <c r="I13" i="81"/>
  <c r="J7" i="81"/>
  <c r="L13" i="81"/>
  <c r="I8" i="81"/>
  <c r="L14" i="81"/>
  <c r="J10" i="81"/>
  <c r="J11" i="81"/>
  <c r="I10" i="81"/>
  <c r="L10" i="81"/>
  <c r="J8" i="81"/>
  <c r="K10" i="81"/>
  <c r="J12" i="81"/>
  <c r="I14" i="81"/>
  <c r="J14" i="81"/>
  <c r="I12" i="81"/>
  <c r="J5" i="81"/>
  <c r="L9" i="81"/>
  <c r="M6" i="81"/>
  <c r="H17" i="81"/>
  <c r="L5" i="81"/>
  <c r="M5" i="81"/>
  <c r="J6" i="81"/>
  <c r="I7" i="81"/>
  <c r="H19" i="81"/>
  <c r="J13" i="81"/>
  <c r="M10" i="81"/>
  <c r="L15" i="81"/>
  <c r="I15" i="81"/>
  <c r="M11" i="81"/>
  <c r="L11" i="81"/>
  <c r="I9" i="81"/>
  <c r="M9" i="81"/>
  <c r="L8" i="81"/>
  <c r="L6" i="81"/>
  <c r="I5" i="81"/>
  <c r="H18" i="81"/>
  <c r="I16" i="81" l="1"/>
  <c r="K21" i="83"/>
  <c r="I19" i="83"/>
  <c r="I18" i="83"/>
  <c r="I22" i="83"/>
  <c r="L7" i="83"/>
  <c r="H18" i="83"/>
  <c r="L13" i="83"/>
  <c r="L12" i="83"/>
  <c r="K22" i="83"/>
  <c r="L15" i="83"/>
  <c r="L9" i="83"/>
  <c r="J16" i="83"/>
  <c r="I17" i="81"/>
  <c r="J22" i="83"/>
  <c r="L11" i="83"/>
  <c r="J17" i="83"/>
  <c r="J19" i="83"/>
  <c r="I17" i="83"/>
  <c r="J21" i="83"/>
  <c r="K18" i="83"/>
  <c r="H21" i="83"/>
  <c r="H16" i="83"/>
  <c r="K19" i="81"/>
  <c r="H19" i="83"/>
  <c r="H22" i="83"/>
  <c r="H17" i="83"/>
  <c r="K22" i="81"/>
  <c r="K16" i="83"/>
  <c r="I21" i="83"/>
  <c r="I16" i="83"/>
  <c r="L5" i="83"/>
  <c r="K17" i="83"/>
  <c r="L6" i="83"/>
  <c r="K19" i="83"/>
  <c r="J18" i="83"/>
  <c r="L8" i="83"/>
  <c r="L10" i="83"/>
  <c r="N10" i="81"/>
  <c r="N8" i="81"/>
  <c r="N12" i="81"/>
  <c r="N14" i="81"/>
  <c r="N13" i="81"/>
  <c r="L22" i="81"/>
  <c r="M22" i="81"/>
  <c r="N11" i="81"/>
  <c r="N5" i="81"/>
  <c r="J21" i="81"/>
  <c r="N9" i="81"/>
  <c r="N6" i="81"/>
  <c r="I22" i="81"/>
  <c r="J18" i="81"/>
  <c r="L17" i="81"/>
  <c r="K17" i="81"/>
  <c r="K21" i="81"/>
  <c r="K18" i="81"/>
  <c r="K16" i="81"/>
  <c r="J17" i="81"/>
  <c r="I18" i="81"/>
  <c r="M17" i="81"/>
  <c r="I19" i="81"/>
  <c r="J22" i="81"/>
  <c r="N15" i="81"/>
  <c r="M19" i="81"/>
  <c r="J16" i="81"/>
  <c r="J19" i="81"/>
  <c r="L19" i="81"/>
  <c r="M21" i="81"/>
  <c r="M16" i="81"/>
  <c r="I21" i="81"/>
  <c r="L18" i="81"/>
  <c r="M18" i="81"/>
  <c r="L16" i="81"/>
  <c r="L21" i="81"/>
  <c r="N17" i="81" l="1"/>
  <c r="I23" i="83"/>
  <c r="K23" i="83"/>
  <c r="L22" i="83"/>
  <c r="L17" i="83"/>
  <c r="L19" i="83"/>
  <c r="L18" i="83"/>
  <c r="N16" i="81"/>
  <c r="J23" i="83"/>
  <c r="L21" i="83"/>
  <c r="L16" i="83"/>
  <c r="N19" i="81"/>
  <c r="K23" i="81"/>
  <c r="M23" i="81"/>
  <c r="H23" i="83"/>
  <c r="L23" i="81"/>
  <c r="N22" i="81"/>
  <c r="N21" i="81"/>
  <c r="I23" i="81"/>
  <c r="J23" i="81"/>
  <c r="N18" i="81"/>
  <c r="N23" i="81" l="1"/>
  <c r="L23" i="83"/>
</calcChain>
</file>

<file path=xl/comments1.xml><?xml version="1.0" encoding="utf-8"?>
<comments xmlns="http://schemas.openxmlformats.org/spreadsheetml/2006/main">
  <authors>
    <author>yun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yun:</t>
        </r>
        <r>
          <rPr>
            <sz val="9"/>
            <color indexed="81"/>
            <rFont val="Tahoma"/>
            <family val="2"/>
          </rPr>
          <t xml:space="preserve">
other includes roads whose ifc=5,6,7</t>
        </r>
      </text>
    </comment>
  </commentList>
</comments>
</file>

<file path=xl/comments2.xml><?xml version="1.0" encoding="utf-8"?>
<comments xmlns="http://schemas.openxmlformats.org/spreadsheetml/2006/main">
  <authors>
    <author>yun</author>
  </authors>
  <commentList>
    <comment ref="W1" authorId="0" shapeId="0">
      <text>
        <r>
          <rPr>
            <b/>
            <sz val="9"/>
            <color indexed="81"/>
            <rFont val="Tahoma"/>
            <family val="2"/>
          </rPr>
          <t>yun:</t>
        </r>
        <r>
          <rPr>
            <sz val="9"/>
            <color indexed="81"/>
            <rFont val="Tahoma"/>
            <family val="2"/>
          </rPr>
          <t xml:space="preserve">
please keep them</t>
        </r>
      </text>
    </comment>
  </commentList>
</comments>
</file>

<file path=xl/sharedStrings.xml><?xml version="1.0" encoding="utf-8"?>
<sst xmlns="http://schemas.openxmlformats.org/spreadsheetml/2006/main" count="4981" uniqueCount="75">
  <si>
    <t>hwycov_id</t>
  </si>
  <si>
    <t>ifc</t>
  </si>
  <si>
    <t>ramp</t>
  </si>
  <si>
    <t>source</t>
  </si>
  <si>
    <t>total</t>
  </si>
  <si>
    <t>TRA</t>
  </si>
  <si>
    <t>Obs</t>
  </si>
  <si>
    <t>Arterial</t>
  </si>
  <si>
    <t>PEMS</t>
  </si>
  <si>
    <t>Caltrans</t>
  </si>
  <si>
    <t xml:space="preserve"> </t>
  </si>
  <si>
    <t>Gap Range</t>
  </si>
  <si>
    <t>by Link Classes</t>
  </si>
  <si>
    <t>all</t>
  </si>
  <si>
    <t>30%~50%</t>
  </si>
  <si>
    <t>20%~30%</t>
  </si>
  <si>
    <t>10%~20%</t>
  </si>
  <si>
    <t>0%~10%</t>
  </si>
  <si>
    <t>0%~-10%</t>
  </si>
  <si>
    <t>-10%~-20%</t>
  </si>
  <si>
    <t>-20%~-30%</t>
  </si>
  <si>
    <t>-30%~-50%</t>
  </si>
  <si>
    <t>&lt;-50%</t>
  </si>
  <si>
    <t>Average (+) Gaps</t>
  </si>
  <si>
    <t>Average (-) Gaps</t>
  </si>
  <si>
    <t>Average of all</t>
  </si>
  <si>
    <t>&gt;=100%</t>
  </si>
  <si>
    <t>50%~100%</t>
  </si>
  <si>
    <t>arterial</t>
  </si>
  <si>
    <t>collector</t>
  </si>
  <si>
    <t>freeway</t>
  </si>
  <si>
    <t>hov/toll</t>
  </si>
  <si>
    <t>All</t>
  </si>
  <si>
    <t>Total Share of Positive/Negative Links</t>
  </si>
  <si>
    <t>Average of Gaps</t>
  </si>
  <si>
    <t>x</t>
  </si>
  <si>
    <t>Number of links within Gap Range</t>
  </si>
  <si>
    <t>Percent of links within Gap Range</t>
  </si>
  <si>
    <t>-20% ~ +20%</t>
  </si>
  <si>
    <t>-30% ~ +30%</t>
  </si>
  <si>
    <t>-10% ~ +10%</t>
  </si>
  <si>
    <t>Root Mean Square Error (RMSE)</t>
  </si>
  <si>
    <t>RMSE percent</t>
  </si>
  <si>
    <t>Primary Arterial</t>
  </si>
  <si>
    <t>Collector</t>
  </si>
  <si>
    <t>Other</t>
  </si>
  <si>
    <t>x2</t>
  </si>
  <si>
    <t>gap</t>
  </si>
  <si>
    <t>group</t>
  </si>
  <si>
    <t>Hwycov_id</t>
  </si>
  <si>
    <t>MSA</t>
  </si>
  <si>
    <t>Observed Count</t>
  </si>
  <si>
    <t>Estimated Volume</t>
  </si>
  <si>
    <t>Difference</t>
  </si>
  <si>
    <t>% Difference</t>
  </si>
  <si>
    <t>Center City</t>
  </si>
  <si>
    <t>Central</t>
  </si>
  <si>
    <t>North City</t>
  </si>
  <si>
    <t>South Suburban</t>
  </si>
  <si>
    <t>East Suburban</t>
  </si>
  <si>
    <t>North County West</t>
  </si>
  <si>
    <t>North County East</t>
  </si>
  <si>
    <t>East County</t>
  </si>
  <si>
    <t>Total</t>
  </si>
  <si>
    <t>msa</t>
  </si>
  <si>
    <t>Latest Calibration Result</t>
  </si>
  <si>
    <t>Earlier Calibration Result</t>
  </si>
  <si>
    <t>%_355</t>
  </si>
  <si>
    <t>Trend Line Slope</t>
  </si>
  <si>
    <t>Slope</t>
  </si>
  <si>
    <t>Slope of Trend Lines</t>
  </si>
  <si>
    <t>scenario_id</t>
  </si>
  <si>
    <t>total_flow</t>
  </si>
  <si>
    <t>volume_category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</si>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</sst>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1"/>
      <color theme="5" tint="0.39997558519241921"/>
      <name val="Calibri"/>
      <family val="2"/>
      <scheme val="minor"/>
    </font>
    <font>
      <sz val="10"/>
      <name val="MS Sans Serif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3" tint="0.3999755851924192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double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/>
      <right style="double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2871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9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204">
    <xf numFmtId="0" fontId="0" fillId="0" borderId="0" xfId="0"/>
    <xf numFmtId="9" fontId="0" fillId="0" borderId="0" xfId="0" applyNumberFormat="1"/>
    <xf numFmtId="0" fontId="0" fillId="0" borderId="0" xfId="0"/>
    <xf numFmtId="1" fontId="0" fillId="0" borderId="0" xfId="0" applyNumberFormat="1"/>
    <xf numFmtId="0" fontId="0" fillId="0" borderId="0" xfId="0" applyFill="1"/>
    <xf numFmtId="1" fontId="0" fillId="0" borderId="0" xfId="0" applyNumberFormat="1" applyFill="1"/>
    <xf numFmtId="9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/>
    <xf numFmtId="0" fontId="25" fillId="0" borderId="30" xfId="0" applyFont="1" applyFill="1" applyBorder="1" applyAlignment="1">
      <alignment horizontal="center"/>
    </xf>
    <xf numFmtId="0" fontId="25" fillId="0" borderId="15" xfId="0" applyFont="1" applyFill="1" applyBorder="1" applyAlignment="1">
      <alignment horizontal="center"/>
    </xf>
    <xf numFmtId="0" fontId="25" fillId="0" borderId="15" xfId="0" quotePrefix="1" applyFont="1" applyFill="1" applyBorder="1" applyAlignment="1">
      <alignment horizontal="center"/>
    </xf>
    <xf numFmtId="9" fontId="26" fillId="0" borderId="31" xfId="1" applyFont="1" applyFill="1" applyBorder="1"/>
    <xf numFmtId="9" fontId="26" fillId="0" borderId="29" xfId="1" applyFont="1" applyFill="1" applyBorder="1"/>
    <xf numFmtId="0" fontId="26" fillId="0" borderId="29" xfId="0" applyFont="1" applyBorder="1"/>
    <xf numFmtId="0" fontId="26" fillId="0" borderId="32" xfId="0" applyFont="1" applyFill="1" applyBorder="1"/>
    <xf numFmtId="0" fontId="26" fillId="36" borderId="29" xfId="0" applyFont="1" applyFill="1" applyBorder="1"/>
    <xf numFmtId="0" fontId="26" fillId="36" borderId="32" xfId="0" applyFont="1" applyFill="1" applyBorder="1"/>
    <xf numFmtId="9" fontId="26" fillId="36" borderId="31" xfId="1" applyFont="1" applyFill="1" applyBorder="1"/>
    <xf numFmtId="9" fontId="26" fillId="36" borderId="29" xfId="1" applyFont="1" applyFill="1" applyBorder="1"/>
    <xf numFmtId="0" fontId="27" fillId="36" borderId="29" xfId="0" applyFont="1" applyFill="1" applyBorder="1"/>
    <xf numFmtId="0" fontId="27" fillId="36" borderId="32" xfId="0" applyFont="1" applyFill="1" applyBorder="1"/>
    <xf numFmtId="9" fontId="27" fillId="36" borderId="31" xfId="1" applyFont="1" applyFill="1" applyBorder="1"/>
    <xf numFmtId="9" fontId="27" fillId="36" borderId="29" xfId="1" applyFont="1" applyFill="1" applyBorder="1"/>
    <xf numFmtId="0" fontId="27" fillId="0" borderId="29" xfId="0" applyFont="1" applyBorder="1"/>
    <xf numFmtId="0" fontId="27" fillId="0" borderId="32" xfId="0" applyFont="1" applyFill="1" applyBorder="1"/>
    <xf numFmtId="9" fontId="27" fillId="0" borderId="31" xfId="1" applyFont="1" applyFill="1" applyBorder="1"/>
    <xf numFmtId="9" fontId="27" fillId="0" borderId="29" xfId="1" applyFont="1" applyFill="1" applyBorder="1"/>
    <xf numFmtId="0" fontId="28" fillId="0" borderId="10" xfId="0" applyFont="1" applyFill="1" applyBorder="1"/>
    <xf numFmtId="0" fontId="28" fillId="0" borderId="18" xfId="0" applyFont="1" applyFill="1" applyBorder="1"/>
    <xf numFmtId="9" fontId="28" fillId="0" borderId="28" xfId="0" applyNumberFormat="1" applyFont="1" applyFill="1" applyBorder="1"/>
    <xf numFmtId="9" fontId="28" fillId="0" borderId="10" xfId="0" applyNumberFormat="1" applyFont="1" applyFill="1" applyBorder="1"/>
    <xf numFmtId="0" fontId="28" fillId="33" borderId="29" xfId="0" applyFont="1" applyFill="1" applyBorder="1"/>
    <xf numFmtId="0" fontId="28" fillId="33" borderId="32" xfId="0" applyFont="1" applyFill="1" applyBorder="1"/>
    <xf numFmtId="0" fontId="0" fillId="0" borderId="21" xfId="0" applyBorder="1"/>
    <xf numFmtId="0" fontId="0" fillId="0" borderId="22" xfId="0" applyBorder="1"/>
    <xf numFmtId="0" fontId="25" fillId="0" borderId="17" xfId="0" quotePrefix="1" applyFont="1" applyFill="1" applyBorder="1" applyAlignment="1">
      <alignment horizontal="center"/>
    </xf>
    <xf numFmtId="0" fontId="0" fillId="0" borderId="34" xfId="0" applyBorder="1"/>
    <xf numFmtId="0" fontId="2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5" fillId="0" borderId="0" xfId="0" quotePrefix="1" applyFont="1" applyFill="1" applyBorder="1" applyAlignment="1">
      <alignment horizontal="center"/>
    </xf>
    <xf numFmtId="9" fontId="28" fillId="0" borderId="0" xfId="1" applyFont="1" applyFill="1" applyBorder="1" applyAlignment="1">
      <alignment horizontal="right"/>
    </xf>
    <xf numFmtId="0" fontId="26" fillId="0" borderId="0" xfId="0" applyFont="1" applyFill="1" applyBorder="1" applyAlignment="1"/>
    <xf numFmtId="9" fontId="26" fillId="0" borderId="0" xfId="1" applyFont="1" applyFill="1" applyBorder="1" applyAlignment="1"/>
    <xf numFmtId="0" fontId="27" fillId="0" borderId="0" xfId="0" applyFont="1" applyFill="1" applyBorder="1" applyAlignment="1"/>
    <xf numFmtId="9" fontId="27" fillId="0" borderId="0" xfId="1" applyFont="1" applyFill="1" applyBorder="1" applyAlignment="1"/>
    <xf numFmtId="0" fontId="28" fillId="0" borderId="0" xfId="0" applyFont="1" applyFill="1" applyBorder="1" applyAlignment="1"/>
    <xf numFmtId="9" fontId="28" fillId="0" borderId="0" xfId="0" applyNumberFormat="1" applyFont="1" applyFill="1" applyBorder="1" applyAlignment="1"/>
    <xf numFmtId="0" fontId="0" fillId="0" borderId="0" xfId="0" applyFill="1" applyBorder="1" applyAlignment="1"/>
    <xf numFmtId="0" fontId="18" fillId="0" borderId="0" xfId="0" applyFont="1" applyFill="1" applyBorder="1" applyAlignment="1"/>
    <xf numFmtId="9" fontId="0" fillId="0" borderId="0" xfId="0" applyNumberFormat="1" applyFill="1" applyBorder="1" applyAlignment="1"/>
    <xf numFmtId="0" fontId="25" fillId="0" borderId="16" xfId="0" quotePrefix="1" applyFont="1" applyFill="1" applyBorder="1" applyAlignment="1">
      <alignment horizontal="center"/>
    </xf>
    <xf numFmtId="0" fontId="26" fillId="0" borderId="43" xfId="0" applyFont="1" applyFill="1" applyBorder="1" applyAlignment="1">
      <alignment horizontal="center"/>
    </xf>
    <xf numFmtId="9" fontId="26" fillId="0" borderId="44" xfId="1" applyFont="1" applyFill="1" applyBorder="1"/>
    <xf numFmtId="0" fontId="26" fillId="36" borderId="43" xfId="0" applyFont="1" applyFill="1" applyBorder="1" applyAlignment="1">
      <alignment horizontal="center"/>
    </xf>
    <xf numFmtId="9" fontId="26" fillId="36" borderId="44" xfId="1" applyFont="1" applyFill="1" applyBorder="1"/>
    <xf numFmtId="0" fontId="27" fillId="36" borderId="43" xfId="0" quotePrefix="1" applyFont="1" applyFill="1" applyBorder="1" applyAlignment="1">
      <alignment horizontal="center"/>
    </xf>
    <xf numFmtId="9" fontId="27" fillId="36" borderId="44" xfId="1" applyFont="1" applyFill="1" applyBorder="1"/>
    <xf numFmtId="0" fontId="27" fillId="0" borderId="43" xfId="0" quotePrefix="1" applyFont="1" applyFill="1" applyBorder="1" applyAlignment="1">
      <alignment horizontal="center"/>
    </xf>
    <xf numFmtId="9" fontId="27" fillId="0" borderId="44" xfId="1" applyFont="1" applyFill="1" applyBorder="1"/>
    <xf numFmtId="0" fontId="28" fillId="0" borderId="11" xfId="0" applyFont="1" applyFill="1" applyBorder="1" applyAlignment="1">
      <alignment horizontal="center"/>
    </xf>
    <xf numFmtId="9" fontId="28" fillId="0" borderId="12" xfId="0" applyNumberFormat="1" applyFont="1" applyFill="1" applyBorder="1"/>
    <xf numFmtId="0" fontId="28" fillId="33" borderId="45" xfId="0" applyFont="1" applyFill="1" applyBorder="1"/>
    <xf numFmtId="0" fontId="28" fillId="33" borderId="46" xfId="0" applyFont="1" applyFill="1" applyBorder="1"/>
    <xf numFmtId="9" fontId="28" fillId="33" borderId="47" xfId="0" applyNumberFormat="1" applyFont="1" applyFill="1" applyBorder="1"/>
    <xf numFmtId="9" fontId="28" fillId="33" borderId="45" xfId="0" applyNumberFormat="1" applyFont="1" applyFill="1" applyBorder="1"/>
    <xf numFmtId="9" fontId="28" fillId="33" borderId="48" xfId="0" applyNumberFormat="1" applyFont="1" applyFill="1" applyBorder="1"/>
    <xf numFmtId="0" fontId="28" fillId="0" borderId="50" xfId="0" applyFont="1" applyBorder="1" applyAlignment="1">
      <alignment horizontal="center"/>
    </xf>
    <xf numFmtId="9" fontId="28" fillId="0" borderId="45" xfId="1" applyFont="1" applyBorder="1"/>
    <xf numFmtId="9" fontId="28" fillId="0" borderId="46" xfId="1" applyFont="1" applyBorder="1"/>
    <xf numFmtId="9" fontId="28" fillId="0" borderId="47" xfId="0" applyNumberFormat="1" applyFont="1" applyBorder="1"/>
    <xf numFmtId="9" fontId="28" fillId="0" borderId="48" xfId="1" applyFont="1" applyBorder="1"/>
    <xf numFmtId="0" fontId="26" fillId="34" borderId="24" xfId="0" applyFont="1" applyFill="1" applyBorder="1" applyAlignment="1">
      <alignment horizontal="center"/>
    </xf>
    <xf numFmtId="9" fontId="26" fillId="34" borderId="25" xfId="0" applyNumberFormat="1" applyFont="1" applyFill="1" applyBorder="1"/>
    <xf numFmtId="9" fontId="26" fillId="34" borderId="26" xfId="0" applyNumberFormat="1" applyFont="1" applyFill="1" applyBorder="1"/>
    <xf numFmtId="9" fontId="26" fillId="34" borderId="33" xfId="0" applyNumberFormat="1" applyFont="1" applyFill="1" applyBorder="1"/>
    <xf numFmtId="9" fontId="26" fillId="34" borderId="27" xfId="0" applyNumberFormat="1" applyFont="1" applyFill="1" applyBorder="1"/>
    <xf numFmtId="0" fontId="27" fillId="37" borderId="43" xfId="0" applyFont="1" applyFill="1" applyBorder="1" applyAlignment="1">
      <alignment horizontal="center"/>
    </xf>
    <xf numFmtId="9" fontId="27" fillId="37" borderId="29" xfId="0" applyNumberFormat="1" applyFont="1" applyFill="1" applyBorder="1"/>
    <xf numFmtId="9" fontId="27" fillId="37" borderId="32" xfId="0" applyNumberFormat="1" applyFont="1" applyFill="1" applyBorder="1"/>
    <xf numFmtId="9" fontId="27" fillId="37" borderId="31" xfId="0" applyNumberFormat="1" applyFont="1" applyFill="1" applyBorder="1"/>
    <xf numFmtId="9" fontId="27" fillId="37" borderId="44" xfId="0" applyNumberFormat="1" applyFont="1" applyFill="1" applyBorder="1"/>
    <xf numFmtId="0" fontId="27" fillId="36" borderId="43" xfId="0" applyFont="1" applyFill="1" applyBorder="1" applyAlignment="1">
      <alignment horizontal="center"/>
    </xf>
    <xf numFmtId="0" fontId="28" fillId="35" borderId="13" xfId="0" applyFont="1" applyFill="1" applyBorder="1"/>
    <xf numFmtId="9" fontId="28" fillId="35" borderId="14" xfId="0" applyNumberFormat="1" applyFont="1" applyFill="1" applyBorder="1"/>
    <xf numFmtId="9" fontId="28" fillId="35" borderId="19" xfId="0" applyNumberFormat="1" applyFont="1" applyFill="1" applyBorder="1"/>
    <xf numFmtId="0" fontId="28" fillId="33" borderId="41" xfId="0" quotePrefix="1" applyFont="1" applyFill="1" applyBorder="1" applyAlignment="1">
      <alignment horizontal="center"/>
    </xf>
    <xf numFmtId="0" fontId="28" fillId="33" borderId="25" xfId="0" applyFont="1" applyFill="1" applyBorder="1"/>
    <xf numFmtId="9" fontId="28" fillId="33" borderId="31" xfId="0" applyNumberFormat="1" applyFont="1" applyFill="1" applyBorder="1"/>
    <xf numFmtId="9" fontId="28" fillId="33" borderId="29" xfId="0" applyNumberFormat="1" applyFont="1" applyFill="1" applyBorder="1"/>
    <xf numFmtId="9" fontId="28" fillId="33" borderId="44" xfId="0" applyNumberFormat="1" applyFont="1" applyFill="1" applyBorder="1"/>
    <xf numFmtId="9" fontId="0" fillId="0" borderId="0" xfId="1" applyFont="1" applyFill="1" applyBorder="1" applyAlignment="1">
      <alignment horizontal="center"/>
    </xf>
    <xf numFmtId="0" fontId="28" fillId="33" borderId="54" xfId="0" quotePrefix="1" applyFont="1" applyFill="1" applyBorder="1" applyAlignment="1">
      <alignment horizontal="center"/>
    </xf>
    <xf numFmtId="0" fontId="28" fillId="33" borderId="26" xfId="0" applyFont="1" applyFill="1" applyBorder="1"/>
    <xf numFmtId="9" fontId="28" fillId="33" borderId="33" xfId="0" applyNumberFormat="1" applyFont="1" applyFill="1" applyBorder="1"/>
    <xf numFmtId="9" fontId="28" fillId="33" borderId="25" xfId="0" applyNumberFormat="1" applyFont="1" applyFill="1" applyBorder="1"/>
    <xf numFmtId="9" fontId="28" fillId="33" borderId="27" xfId="0" applyNumberFormat="1" applyFont="1" applyFill="1" applyBorder="1"/>
    <xf numFmtId="0" fontId="28" fillId="33" borderId="50" xfId="0" quotePrefix="1" applyFont="1" applyFill="1" applyBorder="1" applyAlignment="1">
      <alignment horizontal="center"/>
    </xf>
    <xf numFmtId="0" fontId="29" fillId="0" borderId="0" xfId="0" applyFont="1" applyFill="1"/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0" fontId="25" fillId="0" borderId="15" xfId="0" applyFont="1" applyFill="1" applyBorder="1" applyAlignment="1">
      <alignment horizontal="left" wrapText="1"/>
    </xf>
    <xf numFmtId="0" fontId="25" fillId="0" borderId="28" xfId="0" applyFont="1" applyFill="1" applyBorder="1" applyAlignment="1">
      <alignment horizontal="left" wrapText="1"/>
    </xf>
    <xf numFmtId="0" fontId="28" fillId="33" borderId="43" xfId="0" quotePrefix="1" applyFont="1" applyFill="1" applyBorder="1" applyAlignment="1">
      <alignment horizontal="center"/>
    </xf>
    <xf numFmtId="0" fontId="25" fillId="0" borderId="55" xfId="0" quotePrefix="1" applyFont="1" applyFill="1" applyBorder="1" applyAlignment="1">
      <alignment horizontal="center"/>
    </xf>
    <xf numFmtId="9" fontId="28" fillId="0" borderId="0" xfId="0" applyNumberFormat="1" applyFont="1" applyFill="1" applyBorder="1"/>
    <xf numFmtId="0" fontId="25" fillId="0" borderId="57" xfId="0" applyFont="1" applyFill="1" applyBorder="1" applyAlignment="1">
      <alignment horizontal="center"/>
    </xf>
    <xf numFmtId="0" fontId="25" fillId="0" borderId="58" xfId="0" applyFont="1" applyFill="1" applyBorder="1" applyAlignment="1">
      <alignment horizontal="center"/>
    </xf>
    <xf numFmtId="0" fontId="25" fillId="0" borderId="59" xfId="0" applyFont="1" applyFill="1" applyBorder="1" applyAlignment="1">
      <alignment horizontal="center"/>
    </xf>
    <xf numFmtId="0" fontId="25" fillId="0" borderId="60" xfId="0" applyFont="1" applyFill="1" applyBorder="1" applyAlignment="1">
      <alignment horizontal="center"/>
    </xf>
    <xf numFmtId="9" fontId="26" fillId="0" borderId="0" xfId="1" applyFont="1" applyFill="1" applyBorder="1"/>
    <xf numFmtId="9" fontId="27" fillId="0" borderId="0" xfId="1" applyFont="1" applyFill="1" applyBorder="1"/>
    <xf numFmtId="0" fontId="28" fillId="0" borderId="0" xfId="0" applyFont="1" applyFill="1" applyBorder="1"/>
    <xf numFmtId="0" fontId="16" fillId="0" borderId="0" xfId="0" applyFont="1" applyFill="1" applyBorder="1" applyAlignment="1">
      <alignment horizontal="center"/>
    </xf>
    <xf numFmtId="9" fontId="26" fillId="0" borderId="0" xfId="0" applyNumberFormat="1" applyFont="1" applyFill="1" applyBorder="1"/>
    <xf numFmtId="9" fontId="27" fillId="0" borderId="0" xfId="0" applyNumberFormat="1" applyFont="1" applyFill="1" applyBorder="1"/>
    <xf numFmtId="9" fontId="28" fillId="0" borderId="0" xfId="1" applyFont="1" applyFill="1" applyBorder="1"/>
    <xf numFmtId="0" fontId="0" fillId="0" borderId="51" xfId="0" applyFill="1" applyBorder="1" applyAlignment="1">
      <alignment horizontal="center"/>
    </xf>
    <xf numFmtId="0" fontId="0" fillId="0" borderId="52" xfId="0" applyFill="1" applyBorder="1" applyAlignment="1">
      <alignment horizontal="center"/>
    </xf>
    <xf numFmtId="9" fontId="25" fillId="0" borderId="53" xfId="0" applyNumberFormat="1" applyFont="1" applyFill="1" applyBorder="1" applyAlignment="1">
      <alignment horizontal="center"/>
    </xf>
    <xf numFmtId="1" fontId="24" fillId="0" borderId="0" xfId="0" applyNumberFormat="1" applyFont="1" applyFill="1"/>
    <xf numFmtId="1" fontId="20" fillId="0" borderId="0" xfId="0" applyNumberFormat="1" applyFont="1" applyFill="1"/>
    <xf numFmtId="0" fontId="0" fillId="0" borderId="36" xfId="0" applyBorder="1"/>
    <xf numFmtId="0" fontId="0" fillId="0" borderId="60" xfId="0" applyBorder="1"/>
    <xf numFmtId="0" fontId="0" fillId="0" borderId="56" xfId="0" applyBorder="1"/>
    <xf numFmtId="0" fontId="0" fillId="0" borderId="52" xfId="0" applyBorder="1"/>
    <xf numFmtId="3" fontId="0" fillId="0" borderId="0" xfId="0" applyNumberFormat="1"/>
    <xf numFmtId="1" fontId="0" fillId="0" borderId="0" xfId="0" applyNumberFormat="1" applyAlignment="1">
      <alignment horizontal="center"/>
    </xf>
    <xf numFmtId="0" fontId="28" fillId="0" borderId="0" xfId="0" applyFont="1" applyFill="1" applyBorder="1" applyAlignment="1">
      <alignment horizontal="left" vertical="center"/>
    </xf>
    <xf numFmtId="0" fontId="28" fillId="0" borderId="0" xfId="0" applyFont="1"/>
    <xf numFmtId="10" fontId="0" fillId="0" borderId="0" xfId="1" applyNumberFormat="1" applyFont="1"/>
    <xf numFmtId="0" fontId="30" fillId="0" borderId="10" xfId="0" applyFont="1" applyFill="1" applyBorder="1" applyAlignment="1">
      <alignment horizontal="center" vertical="center"/>
    </xf>
    <xf numFmtId="0" fontId="30" fillId="0" borderId="10" xfId="0" applyFont="1" applyFill="1" applyBorder="1" applyAlignment="1">
      <alignment horizontal="center" vertical="center" wrapText="1"/>
    </xf>
    <xf numFmtId="0" fontId="31" fillId="0" borderId="29" xfId="0" applyFont="1" applyFill="1" applyBorder="1" applyAlignment="1">
      <alignment vertical="center"/>
    </xf>
    <xf numFmtId="3" fontId="0" fillId="0" borderId="29" xfId="0" applyNumberFormat="1" applyFill="1" applyBorder="1"/>
    <xf numFmtId="165" fontId="0" fillId="0" borderId="29" xfId="1" applyNumberFormat="1" applyFont="1" applyFill="1" applyBorder="1"/>
    <xf numFmtId="3" fontId="31" fillId="0" borderId="29" xfId="0" applyNumberFormat="1" applyFont="1" applyFill="1" applyBorder="1" applyAlignment="1">
      <alignment horizontal="right" vertical="center" wrapText="1"/>
    </xf>
    <xf numFmtId="0" fontId="30" fillId="0" borderId="62" xfId="0" applyFont="1" applyFill="1" applyBorder="1" applyAlignment="1">
      <alignment horizontal="center" vertical="center" wrapText="1"/>
    </xf>
    <xf numFmtId="0" fontId="31" fillId="0" borderId="61" xfId="0" applyFont="1" applyFill="1" applyBorder="1" applyAlignment="1">
      <alignment horizontal="center" vertical="center"/>
    </xf>
    <xf numFmtId="0" fontId="31" fillId="0" borderId="43" xfId="0" applyFont="1" applyFill="1" applyBorder="1" applyAlignment="1">
      <alignment vertical="center"/>
    </xf>
    <xf numFmtId="165" fontId="30" fillId="0" borderId="63" xfId="0" applyNumberFormat="1" applyFont="1" applyFill="1" applyBorder="1" applyAlignment="1">
      <alignment horizontal="center" vertical="center" wrapText="1"/>
    </xf>
    <xf numFmtId="165" fontId="31" fillId="0" borderId="44" xfId="1" applyNumberFormat="1" applyFont="1" applyFill="1" applyBorder="1" applyAlignment="1">
      <alignment horizontal="right" vertical="center" wrapText="1"/>
    </xf>
    <xf numFmtId="165" fontId="31" fillId="0" borderId="44" xfId="0" applyNumberFormat="1" applyFont="1" applyFill="1" applyBorder="1" applyAlignment="1">
      <alignment horizontal="right" vertical="center" wrapText="1"/>
    </xf>
    <xf numFmtId="0" fontId="31" fillId="38" borderId="50" xfId="0" applyFont="1" applyFill="1" applyBorder="1" applyAlignment="1">
      <alignment vertical="center"/>
    </xf>
    <xf numFmtId="3" fontId="31" fillId="38" borderId="45" xfId="0" applyNumberFormat="1" applyFont="1" applyFill="1" applyBorder="1" applyAlignment="1">
      <alignment horizontal="right" vertical="center" wrapText="1"/>
    </xf>
    <xf numFmtId="165" fontId="31" fillId="38" borderId="48" xfId="0" applyNumberFormat="1" applyFont="1" applyFill="1" applyBorder="1" applyAlignment="1">
      <alignment horizontal="right" vertical="center" wrapText="1"/>
    </xf>
    <xf numFmtId="0" fontId="31" fillId="39" borderId="15" xfId="0" applyFont="1" applyFill="1" applyBorder="1" applyAlignment="1">
      <alignment vertical="center"/>
    </xf>
    <xf numFmtId="3" fontId="0" fillId="39" borderId="15" xfId="0" applyNumberFormat="1" applyFill="1" applyBorder="1"/>
    <xf numFmtId="165" fontId="0" fillId="39" borderId="15" xfId="1" applyNumberFormat="1" applyFont="1" applyFill="1" applyBorder="1"/>
    <xf numFmtId="3" fontId="24" fillId="0" borderId="0" xfId="0" applyNumberFormat="1" applyFont="1"/>
    <xf numFmtId="3" fontId="24" fillId="0" borderId="0" xfId="0" applyNumberFormat="1" applyFont="1" applyFill="1" applyBorder="1"/>
    <xf numFmtId="0" fontId="28" fillId="35" borderId="11" xfId="0" applyFont="1" applyFill="1" applyBorder="1"/>
    <xf numFmtId="9" fontId="28" fillId="35" borderId="10" xfId="0" applyNumberFormat="1" applyFont="1" applyFill="1" applyBorder="1"/>
    <xf numFmtId="9" fontId="28" fillId="35" borderId="65" xfId="0" applyNumberFormat="1" applyFont="1" applyFill="1" applyBorder="1"/>
    <xf numFmtId="9" fontId="0" fillId="0" borderId="66" xfId="0" applyNumberFormat="1" applyBorder="1"/>
    <xf numFmtId="9" fontId="0" fillId="0" borderId="0" xfId="0" applyNumberFormat="1" applyBorder="1"/>
    <xf numFmtId="0" fontId="0" fillId="0" borderId="67" xfId="0" applyBorder="1"/>
    <xf numFmtId="164" fontId="28" fillId="35" borderId="14" xfId="0" applyNumberFormat="1" applyFont="1" applyFill="1" applyBorder="1"/>
    <xf numFmtId="164" fontId="28" fillId="35" borderId="19" xfId="0" applyNumberFormat="1" applyFont="1" applyFill="1" applyBorder="1"/>
    <xf numFmtId="9" fontId="25" fillId="0" borderId="66" xfId="0" applyNumberFormat="1" applyFont="1" applyFill="1" applyBorder="1" applyAlignment="1">
      <alignment horizontal="center"/>
    </xf>
    <xf numFmtId="0" fontId="0" fillId="0" borderId="67" xfId="0" applyFill="1" applyBorder="1" applyAlignment="1">
      <alignment horizontal="center"/>
    </xf>
    <xf numFmtId="0" fontId="0" fillId="0" borderId="66" xfId="0" applyBorder="1"/>
    <xf numFmtId="0" fontId="0" fillId="0" borderId="0" xfId="0" applyBorder="1"/>
    <xf numFmtId="0" fontId="0" fillId="0" borderId="68" xfId="0" applyBorder="1"/>
    <xf numFmtId="0" fontId="28" fillId="35" borderId="56" xfId="0" applyFont="1" applyFill="1" applyBorder="1"/>
    <xf numFmtId="3" fontId="25" fillId="0" borderId="15" xfId="0" applyNumberFormat="1" applyFont="1" applyFill="1" applyBorder="1" applyAlignment="1">
      <alignment horizontal="center"/>
    </xf>
    <xf numFmtId="3" fontId="25" fillId="0" borderId="17" xfId="0" applyNumberFormat="1" applyFont="1" applyFill="1" applyBorder="1" applyAlignment="1">
      <alignment horizontal="center"/>
    </xf>
    <xf numFmtId="0" fontId="26" fillId="0" borderId="32" xfId="0" applyFont="1" applyBorder="1"/>
    <xf numFmtId="0" fontId="27" fillId="0" borderId="32" xfId="0" applyFont="1" applyBorder="1"/>
    <xf numFmtId="164" fontId="0" fillId="0" borderId="0" xfId="0" applyNumberFormat="1"/>
    <xf numFmtId="3" fontId="0" fillId="0" borderId="0" xfId="0" applyNumberFormat="1" applyFill="1"/>
    <xf numFmtId="0" fontId="26" fillId="0" borderId="44" xfId="0" applyFont="1" applyFill="1" applyBorder="1"/>
    <xf numFmtId="0" fontId="26" fillId="36" borderId="44" xfId="0" applyFont="1" applyFill="1" applyBorder="1"/>
    <xf numFmtId="0" fontId="27" fillId="36" borderId="44" xfId="0" applyFont="1" applyFill="1" applyBorder="1"/>
    <xf numFmtId="0" fontId="27" fillId="0" borderId="44" xfId="0" applyFont="1" applyFill="1" applyBorder="1"/>
    <xf numFmtId="0" fontId="28" fillId="0" borderId="12" xfId="0" applyFont="1" applyFill="1" applyBorder="1"/>
    <xf numFmtId="0" fontId="28" fillId="33" borderId="27" xfId="0" applyFont="1" applyFill="1" applyBorder="1"/>
    <xf numFmtId="0" fontId="28" fillId="33" borderId="44" xfId="0" applyFont="1" applyFill="1" applyBorder="1"/>
    <xf numFmtId="0" fontId="28" fillId="33" borderId="48" xfId="0" applyFont="1" applyFill="1" applyBorder="1"/>
    <xf numFmtId="9" fontId="28" fillId="35" borderId="69" xfId="0" applyNumberFormat="1" applyFont="1" applyFill="1" applyBorder="1"/>
    <xf numFmtId="0" fontId="25" fillId="0" borderId="49" xfId="0" quotePrefix="1" applyFont="1" applyFill="1" applyBorder="1" applyAlignment="1">
      <alignment horizontal="center"/>
    </xf>
    <xf numFmtId="0" fontId="16" fillId="0" borderId="38" xfId="0" applyFont="1" applyBorder="1" applyAlignment="1"/>
    <xf numFmtId="9" fontId="25" fillId="0" borderId="39" xfId="0" applyNumberFormat="1" applyFont="1" applyFill="1" applyBorder="1" applyAlignment="1">
      <alignment horizontal="center"/>
    </xf>
    <xf numFmtId="0" fontId="16" fillId="0" borderId="38" xfId="0" applyFont="1" applyBorder="1" applyAlignment="1">
      <alignment horizontal="center"/>
    </xf>
    <xf numFmtId="0" fontId="16" fillId="0" borderId="40" xfId="0" applyFont="1" applyBorder="1" applyAlignment="1">
      <alignment horizontal="center"/>
    </xf>
    <xf numFmtId="0" fontId="25" fillId="0" borderId="49" xfId="0" applyFont="1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25" fillId="0" borderId="37" xfId="0" applyFon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25" fillId="0" borderId="18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25" fillId="0" borderId="39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25" fillId="0" borderId="35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25" fillId="0" borderId="36" xfId="0" applyFont="1" applyFill="1" applyBorder="1" applyAlignment="1">
      <alignment horizontal="center" vertical="center" wrapText="1"/>
    </xf>
    <xf numFmtId="0" fontId="25" fillId="0" borderId="41" xfId="0" applyFont="1" applyFill="1" applyBorder="1" applyAlignment="1">
      <alignment horizontal="center" vertical="center" wrapText="1"/>
    </xf>
    <xf numFmtId="0" fontId="25" fillId="0" borderId="42" xfId="0" applyFont="1" applyFill="1" applyBorder="1" applyAlignment="1">
      <alignment horizontal="center" vertical="center" wrapText="1"/>
    </xf>
    <xf numFmtId="0" fontId="25" fillId="0" borderId="49" xfId="0" applyFont="1" applyBorder="1" applyAlignment="1">
      <alignment horizontal="center"/>
    </xf>
    <xf numFmtId="0" fontId="25" fillId="0" borderId="38" xfId="0" applyFont="1" applyBorder="1" applyAlignment="1">
      <alignment horizontal="center"/>
    </xf>
    <xf numFmtId="0" fontId="16" fillId="0" borderId="20" xfId="0" quotePrefix="1" applyFont="1" applyBorder="1" applyAlignment="1">
      <alignment horizontal="center"/>
    </xf>
    <xf numFmtId="9" fontId="25" fillId="0" borderId="35" xfId="0" applyNumberFormat="1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6" fillId="0" borderId="40" xfId="0" applyFont="1" applyBorder="1" applyAlignment="1"/>
  </cellXfs>
  <cellStyles count="52871">
    <cellStyle name="20% - Accent1" xfId="20" builtinId="30" customBuiltin="1"/>
    <cellStyle name="20% - Accent1 10" xfId="45"/>
    <cellStyle name="20% - Accent1 10 10" xfId="46"/>
    <cellStyle name="20% - Accent1 10 10 2" xfId="47"/>
    <cellStyle name="20% - Accent1 10 11" xfId="48"/>
    <cellStyle name="20% - Accent1 10 2" xfId="49"/>
    <cellStyle name="20% - Accent1 10 2 10" xfId="50"/>
    <cellStyle name="20% - Accent1 10 2 2" xfId="51"/>
    <cellStyle name="20% - Accent1 10 2 2 2" xfId="52"/>
    <cellStyle name="20% - Accent1 10 2 2 2 2" xfId="53"/>
    <cellStyle name="20% - Accent1 10 2 2 2 2 2" xfId="54"/>
    <cellStyle name="20% - Accent1 10 2 2 2 2 2 2" xfId="55"/>
    <cellStyle name="20% - Accent1 10 2 2 2 2 3" xfId="56"/>
    <cellStyle name="20% - Accent1 10 2 2 2 3" xfId="57"/>
    <cellStyle name="20% - Accent1 10 2 2 2 3 2" xfId="58"/>
    <cellStyle name="20% - Accent1 10 2 2 2 4" xfId="59"/>
    <cellStyle name="20% - Accent1 10 2 2 3" xfId="60"/>
    <cellStyle name="20% - Accent1 10 2 2 3 2" xfId="61"/>
    <cellStyle name="20% - Accent1 10 2 2 3 2 2" xfId="62"/>
    <cellStyle name="20% - Accent1 10 2 2 3 3" xfId="63"/>
    <cellStyle name="20% - Accent1 10 2 2 4" xfId="64"/>
    <cellStyle name="20% - Accent1 10 2 2 4 2" xfId="65"/>
    <cellStyle name="20% - Accent1 10 2 2 5" xfId="66"/>
    <cellStyle name="20% - Accent1 10 2 3" xfId="67"/>
    <cellStyle name="20% - Accent1 10 2 3 2" xfId="68"/>
    <cellStyle name="20% - Accent1 10 2 3 2 2" xfId="69"/>
    <cellStyle name="20% - Accent1 10 2 3 2 2 2" xfId="70"/>
    <cellStyle name="20% - Accent1 10 2 3 2 2 2 2" xfId="71"/>
    <cellStyle name="20% - Accent1 10 2 3 2 2 3" xfId="72"/>
    <cellStyle name="20% - Accent1 10 2 3 2 3" xfId="73"/>
    <cellStyle name="20% - Accent1 10 2 3 2 3 2" xfId="74"/>
    <cellStyle name="20% - Accent1 10 2 3 2 4" xfId="75"/>
    <cellStyle name="20% - Accent1 10 2 3 3" xfId="76"/>
    <cellStyle name="20% - Accent1 10 2 3 3 2" xfId="77"/>
    <cellStyle name="20% - Accent1 10 2 3 3 2 2" xfId="78"/>
    <cellStyle name="20% - Accent1 10 2 3 3 3" xfId="79"/>
    <cellStyle name="20% - Accent1 10 2 3 4" xfId="80"/>
    <cellStyle name="20% - Accent1 10 2 3 4 2" xfId="81"/>
    <cellStyle name="20% - Accent1 10 2 3 5" xfId="82"/>
    <cellStyle name="20% - Accent1 10 2 4" xfId="83"/>
    <cellStyle name="20% - Accent1 10 2 4 2" xfId="84"/>
    <cellStyle name="20% - Accent1 10 2 4 2 2" xfId="85"/>
    <cellStyle name="20% - Accent1 10 2 4 2 2 2" xfId="86"/>
    <cellStyle name="20% - Accent1 10 2 4 2 2 2 2" xfId="87"/>
    <cellStyle name="20% - Accent1 10 2 4 2 2 3" xfId="88"/>
    <cellStyle name="20% - Accent1 10 2 4 2 3" xfId="89"/>
    <cellStyle name="20% - Accent1 10 2 4 2 3 2" xfId="90"/>
    <cellStyle name="20% - Accent1 10 2 4 2 4" xfId="91"/>
    <cellStyle name="20% - Accent1 10 2 4 3" xfId="92"/>
    <cellStyle name="20% - Accent1 10 2 4 3 2" xfId="93"/>
    <cellStyle name="20% - Accent1 10 2 4 3 2 2" xfId="94"/>
    <cellStyle name="20% - Accent1 10 2 4 3 3" xfId="95"/>
    <cellStyle name="20% - Accent1 10 2 4 4" xfId="96"/>
    <cellStyle name="20% - Accent1 10 2 4 4 2" xfId="97"/>
    <cellStyle name="20% - Accent1 10 2 4 5" xfId="98"/>
    <cellStyle name="20% - Accent1 10 2 5" xfId="99"/>
    <cellStyle name="20% - Accent1 10 2 5 2" xfId="100"/>
    <cellStyle name="20% - Accent1 10 2 5 2 2" xfId="101"/>
    <cellStyle name="20% - Accent1 10 2 5 2 2 2" xfId="102"/>
    <cellStyle name="20% - Accent1 10 2 5 2 2 2 2" xfId="103"/>
    <cellStyle name="20% - Accent1 10 2 5 2 2 3" xfId="104"/>
    <cellStyle name="20% - Accent1 10 2 5 2 3" xfId="105"/>
    <cellStyle name="20% - Accent1 10 2 5 2 3 2" xfId="106"/>
    <cellStyle name="20% - Accent1 10 2 5 2 4" xfId="107"/>
    <cellStyle name="20% - Accent1 10 2 5 3" xfId="108"/>
    <cellStyle name="20% - Accent1 10 2 5 3 2" xfId="109"/>
    <cellStyle name="20% - Accent1 10 2 5 3 2 2" xfId="110"/>
    <cellStyle name="20% - Accent1 10 2 5 3 3" xfId="111"/>
    <cellStyle name="20% - Accent1 10 2 5 4" xfId="112"/>
    <cellStyle name="20% - Accent1 10 2 5 4 2" xfId="113"/>
    <cellStyle name="20% - Accent1 10 2 5 5" xfId="114"/>
    <cellStyle name="20% - Accent1 10 2 6" xfId="115"/>
    <cellStyle name="20% - Accent1 10 2 6 2" xfId="116"/>
    <cellStyle name="20% - Accent1 10 2 6 2 2" xfId="117"/>
    <cellStyle name="20% - Accent1 10 2 6 2 2 2" xfId="118"/>
    <cellStyle name="20% - Accent1 10 2 6 2 2 2 2" xfId="119"/>
    <cellStyle name="20% - Accent1 10 2 6 2 2 3" xfId="120"/>
    <cellStyle name="20% - Accent1 10 2 6 2 3" xfId="121"/>
    <cellStyle name="20% - Accent1 10 2 6 2 3 2" xfId="122"/>
    <cellStyle name="20% - Accent1 10 2 6 2 4" xfId="123"/>
    <cellStyle name="20% - Accent1 10 2 6 3" xfId="124"/>
    <cellStyle name="20% - Accent1 10 2 6 3 2" xfId="125"/>
    <cellStyle name="20% - Accent1 10 2 6 3 2 2" xfId="126"/>
    <cellStyle name="20% - Accent1 10 2 6 3 3" xfId="127"/>
    <cellStyle name="20% - Accent1 10 2 6 4" xfId="128"/>
    <cellStyle name="20% - Accent1 10 2 6 4 2" xfId="129"/>
    <cellStyle name="20% - Accent1 10 2 6 5" xfId="130"/>
    <cellStyle name="20% - Accent1 10 2 7" xfId="131"/>
    <cellStyle name="20% - Accent1 10 2 7 2" xfId="132"/>
    <cellStyle name="20% - Accent1 10 2 7 2 2" xfId="133"/>
    <cellStyle name="20% - Accent1 10 2 7 2 2 2" xfId="134"/>
    <cellStyle name="20% - Accent1 10 2 7 2 3" xfId="135"/>
    <cellStyle name="20% - Accent1 10 2 7 3" xfId="136"/>
    <cellStyle name="20% - Accent1 10 2 7 3 2" xfId="137"/>
    <cellStyle name="20% - Accent1 10 2 7 4" xfId="138"/>
    <cellStyle name="20% - Accent1 10 2 8" xfId="139"/>
    <cellStyle name="20% - Accent1 10 2 8 2" xfId="140"/>
    <cellStyle name="20% - Accent1 10 2 8 2 2" xfId="141"/>
    <cellStyle name="20% - Accent1 10 2 8 3" xfId="142"/>
    <cellStyle name="20% - Accent1 10 2 9" xfId="143"/>
    <cellStyle name="20% - Accent1 10 2 9 2" xfId="144"/>
    <cellStyle name="20% - Accent1 10 3" xfId="145"/>
    <cellStyle name="20% - Accent1 10 3 2" xfId="146"/>
    <cellStyle name="20% - Accent1 10 3 2 2" xfId="147"/>
    <cellStyle name="20% - Accent1 10 3 2 2 2" xfId="148"/>
    <cellStyle name="20% - Accent1 10 3 2 2 2 2" xfId="149"/>
    <cellStyle name="20% - Accent1 10 3 2 2 3" xfId="150"/>
    <cellStyle name="20% - Accent1 10 3 2 3" xfId="151"/>
    <cellStyle name="20% - Accent1 10 3 2 3 2" xfId="152"/>
    <cellStyle name="20% - Accent1 10 3 2 4" xfId="153"/>
    <cellStyle name="20% - Accent1 10 3 3" xfId="154"/>
    <cellStyle name="20% - Accent1 10 3 3 2" xfId="155"/>
    <cellStyle name="20% - Accent1 10 3 3 2 2" xfId="156"/>
    <cellStyle name="20% - Accent1 10 3 3 3" xfId="157"/>
    <cellStyle name="20% - Accent1 10 3 4" xfId="158"/>
    <cellStyle name="20% - Accent1 10 3 4 2" xfId="159"/>
    <cellStyle name="20% - Accent1 10 3 5" xfId="160"/>
    <cellStyle name="20% - Accent1 10 4" xfId="161"/>
    <cellStyle name="20% - Accent1 10 4 2" xfId="162"/>
    <cellStyle name="20% - Accent1 10 4 2 2" xfId="163"/>
    <cellStyle name="20% - Accent1 10 4 2 2 2" xfId="164"/>
    <cellStyle name="20% - Accent1 10 4 2 2 2 2" xfId="165"/>
    <cellStyle name="20% - Accent1 10 4 2 2 3" xfId="166"/>
    <cellStyle name="20% - Accent1 10 4 2 3" xfId="167"/>
    <cellStyle name="20% - Accent1 10 4 2 3 2" xfId="168"/>
    <cellStyle name="20% - Accent1 10 4 2 4" xfId="169"/>
    <cellStyle name="20% - Accent1 10 4 3" xfId="170"/>
    <cellStyle name="20% - Accent1 10 4 3 2" xfId="171"/>
    <cellStyle name="20% - Accent1 10 4 3 2 2" xfId="172"/>
    <cellStyle name="20% - Accent1 10 4 3 3" xfId="173"/>
    <cellStyle name="20% - Accent1 10 4 4" xfId="174"/>
    <cellStyle name="20% - Accent1 10 4 4 2" xfId="175"/>
    <cellStyle name="20% - Accent1 10 4 5" xfId="176"/>
    <cellStyle name="20% - Accent1 10 5" xfId="177"/>
    <cellStyle name="20% - Accent1 10 5 2" xfId="178"/>
    <cellStyle name="20% - Accent1 10 5 2 2" xfId="179"/>
    <cellStyle name="20% - Accent1 10 5 2 2 2" xfId="180"/>
    <cellStyle name="20% - Accent1 10 5 2 2 2 2" xfId="181"/>
    <cellStyle name="20% - Accent1 10 5 2 2 3" xfId="182"/>
    <cellStyle name="20% - Accent1 10 5 2 3" xfId="183"/>
    <cellStyle name="20% - Accent1 10 5 2 3 2" xfId="184"/>
    <cellStyle name="20% - Accent1 10 5 2 4" xfId="185"/>
    <cellStyle name="20% - Accent1 10 5 3" xfId="186"/>
    <cellStyle name="20% - Accent1 10 5 3 2" xfId="187"/>
    <cellStyle name="20% - Accent1 10 5 3 2 2" xfId="188"/>
    <cellStyle name="20% - Accent1 10 5 3 3" xfId="189"/>
    <cellStyle name="20% - Accent1 10 5 4" xfId="190"/>
    <cellStyle name="20% - Accent1 10 5 4 2" xfId="191"/>
    <cellStyle name="20% - Accent1 10 5 5" xfId="192"/>
    <cellStyle name="20% - Accent1 10 6" xfId="193"/>
    <cellStyle name="20% - Accent1 10 6 2" xfId="194"/>
    <cellStyle name="20% - Accent1 10 6 2 2" xfId="195"/>
    <cellStyle name="20% - Accent1 10 6 2 2 2" xfId="196"/>
    <cellStyle name="20% - Accent1 10 6 2 2 2 2" xfId="197"/>
    <cellStyle name="20% - Accent1 10 6 2 2 3" xfId="198"/>
    <cellStyle name="20% - Accent1 10 6 2 3" xfId="199"/>
    <cellStyle name="20% - Accent1 10 6 2 3 2" xfId="200"/>
    <cellStyle name="20% - Accent1 10 6 2 4" xfId="201"/>
    <cellStyle name="20% - Accent1 10 6 3" xfId="202"/>
    <cellStyle name="20% - Accent1 10 6 3 2" xfId="203"/>
    <cellStyle name="20% - Accent1 10 6 3 2 2" xfId="204"/>
    <cellStyle name="20% - Accent1 10 6 3 3" xfId="205"/>
    <cellStyle name="20% - Accent1 10 6 4" xfId="206"/>
    <cellStyle name="20% - Accent1 10 6 4 2" xfId="207"/>
    <cellStyle name="20% - Accent1 10 6 5" xfId="208"/>
    <cellStyle name="20% - Accent1 10 7" xfId="209"/>
    <cellStyle name="20% - Accent1 10 7 2" xfId="210"/>
    <cellStyle name="20% - Accent1 10 7 2 2" xfId="211"/>
    <cellStyle name="20% - Accent1 10 7 2 2 2" xfId="212"/>
    <cellStyle name="20% - Accent1 10 7 2 2 2 2" xfId="213"/>
    <cellStyle name="20% - Accent1 10 7 2 2 3" xfId="214"/>
    <cellStyle name="20% - Accent1 10 7 2 3" xfId="215"/>
    <cellStyle name="20% - Accent1 10 7 2 3 2" xfId="216"/>
    <cellStyle name="20% - Accent1 10 7 2 4" xfId="217"/>
    <cellStyle name="20% - Accent1 10 7 3" xfId="218"/>
    <cellStyle name="20% - Accent1 10 7 3 2" xfId="219"/>
    <cellStyle name="20% - Accent1 10 7 3 2 2" xfId="220"/>
    <cellStyle name="20% - Accent1 10 7 3 3" xfId="221"/>
    <cellStyle name="20% - Accent1 10 7 4" xfId="222"/>
    <cellStyle name="20% - Accent1 10 7 4 2" xfId="223"/>
    <cellStyle name="20% - Accent1 10 7 5" xfId="224"/>
    <cellStyle name="20% - Accent1 10 8" xfId="225"/>
    <cellStyle name="20% - Accent1 10 8 2" xfId="226"/>
    <cellStyle name="20% - Accent1 10 8 2 2" xfId="227"/>
    <cellStyle name="20% - Accent1 10 8 2 2 2" xfId="228"/>
    <cellStyle name="20% - Accent1 10 8 2 3" xfId="229"/>
    <cellStyle name="20% - Accent1 10 8 3" xfId="230"/>
    <cellStyle name="20% - Accent1 10 8 3 2" xfId="231"/>
    <cellStyle name="20% - Accent1 10 8 4" xfId="232"/>
    <cellStyle name="20% - Accent1 10 9" xfId="233"/>
    <cellStyle name="20% - Accent1 10 9 2" xfId="234"/>
    <cellStyle name="20% - Accent1 10 9 2 2" xfId="235"/>
    <cellStyle name="20% - Accent1 10 9 3" xfId="236"/>
    <cellStyle name="20% - Accent1 11" xfId="237"/>
    <cellStyle name="20% - Accent1 11 10" xfId="238"/>
    <cellStyle name="20% - Accent1 11 10 2" xfId="239"/>
    <cellStyle name="20% - Accent1 11 11" xfId="240"/>
    <cellStyle name="20% - Accent1 11 2" xfId="241"/>
    <cellStyle name="20% - Accent1 11 2 10" xfId="242"/>
    <cellStyle name="20% - Accent1 11 2 2" xfId="243"/>
    <cellStyle name="20% - Accent1 11 2 2 2" xfId="244"/>
    <cellStyle name="20% - Accent1 11 2 2 2 2" xfId="245"/>
    <cellStyle name="20% - Accent1 11 2 2 2 2 2" xfId="246"/>
    <cellStyle name="20% - Accent1 11 2 2 2 2 2 2" xfId="247"/>
    <cellStyle name="20% - Accent1 11 2 2 2 2 3" xfId="248"/>
    <cellStyle name="20% - Accent1 11 2 2 2 3" xfId="249"/>
    <cellStyle name="20% - Accent1 11 2 2 2 3 2" xfId="250"/>
    <cellStyle name="20% - Accent1 11 2 2 2 4" xfId="251"/>
    <cellStyle name="20% - Accent1 11 2 2 3" xfId="252"/>
    <cellStyle name="20% - Accent1 11 2 2 3 2" xfId="253"/>
    <cellStyle name="20% - Accent1 11 2 2 3 2 2" xfId="254"/>
    <cellStyle name="20% - Accent1 11 2 2 3 3" xfId="255"/>
    <cellStyle name="20% - Accent1 11 2 2 4" xfId="256"/>
    <cellStyle name="20% - Accent1 11 2 2 4 2" xfId="257"/>
    <cellStyle name="20% - Accent1 11 2 2 5" xfId="258"/>
    <cellStyle name="20% - Accent1 11 2 3" xfId="259"/>
    <cellStyle name="20% - Accent1 11 2 3 2" xfId="260"/>
    <cellStyle name="20% - Accent1 11 2 3 2 2" xfId="261"/>
    <cellStyle name="20% - Accent1 11 2 3 2 2 2" xfId="262"/>
    <cellStyle name="20% - Accent1 11 2 3 2 2 2 2" xfId="263"/>
    <cellStyle name="20% - Accent1 11 2 3 2 2 3" xfId="264"/>
    <cellStyle name="20% - Accent1 11 2 3 2 3" xfId="265"/>
    <cellStyle name="20% - Accent1 11 2 3 2 3 2" xfId="266"/>
    <cellStyle name="20% - Accent1 11 2 3 2 4" xfId="267"/>
    <cellStyle name="20% - Accent1 11 2 3 3" xfId="268"/>
    <cellStyle name="20% - Accent1 11 2 3 3 2" xfId="269"/>
    <cellStyle name="20% - Accent1 11 2 3 3 2 2" xfId="270"/>
    <cellStyle name="20% - Accent1 11 2 3 3 3" xfId="271"/>
    <cellStyle name="20% - Accent1 11 2 3 4" xfId="272"/>
    <cellStyle name="20% - Accent1 11 2 3 4 2" xfId="273"/>
    <cellStyle name="20% - Accent1 11 2 3 5" xfId="274"/>
    <cellStyle name="20% - Accent1 11 2 4" xfId="275"/>
    <cellStyle name="20% - Accent1 11 2 4 2" xfId="276"/>
    <cellStyle name="20% - Accent1 11 2 4 2 2" xfId="277"/>
    <cellStyle name="20% - Accent1 11 2 4 2 2 2" xfId="278"/>
    <cellStyle name="20% - Accent1 11 2 4 2 2 2 2" xfId="279"/>
    <cellStyle name="20% - Accent1 11 2 4 2 2 3" xfId="280"/>
    <cellStyle name="20% - Accent1 11 2 4 2 3" xfId="281"/>
    <cellStyle name="20% - Accent1 11 2 4 2 3 2" xfId="282"/>
    <cellStyle name="20% - Accent1 11 2 4 2 4" xfId="283"/>
    <cellStyle name="20% - Accent1 11 2 4 3" xfId="284"/>
    <cellStyle name="20% - Accent1 11 2 4 3 2" xfId="285"/>
    <cellStyle name="20% - Accent1 11 2 4 3 2 2" xfId="286"/>
    <cellStyle name="20% - Accent1 11 2 4 3 3" xfId="287"/>
    <cellStyle name="20% - Accent1 11 2 4 4" xfId="288"/>
    <cellStyle name="20% - Accent1 11 2 4 4 2" xfId="289"/>
    <cellStyle name="20% - Accent1 11 2 4 5" xfId="290"/>
    <cellStyle name="20% - Accent1 11 2 5" xfId="291"/>
    <cellStyle name="20% - Accent1 11 2 5 2" xfId="292"/>
    <cellStyle name="20% - Accent1 11 2 5 2 2" xfId="293"/>
    <cellStyle name="20% - Accent1 11 2 5 2 2 2" xfId="294"/>
    <cellStyle name="20% - Accent1 11 2 5 2 2 2 2" xfId="295"/>
    <cellStyle name="20% - Accent1 11 2 5 2 2 3" xfId="296"/>
    <cellStyle name="20% - Accent1 11 2 5 2 3" xfId="297"/>
    <cellStyle name="20% - Accent1 11 2 5 2 3 2" xfId="298"/>
    <cellStyle name="20% - Accent1 11 2 5 2 4" xfId="299"/>
    <cellStyle name="20% - Accent1 11 2 5 3" xfId="300"/>
    <cellStyle name="20% - Accent1 11 2 5 3 2" xfId="301"/>
    <cellStyle name="20% - Accent1 11 2 5 3 2 2" xfId="302"/>
    <cellStyle name="20% - Accent1 11 2 5 3 3" xfId="303"/>
    <cellStyle name="20% - Accent1 11 2 5 4" xfId="304"/>
    <cellStyle name="20% - Accent1 11 2 5 4 2" xfId="305"/>
    <cellStyle name="20% - Accent1 11 2 5 5" xfId="306"/>
    <cellStyle name="20% - Accent1 11 2 6" xfId="307"/>
    <cellStyle name="20% - Accent1 11 2 6 2" xfId="308"/>
    <cellStyle name="20% - Accent1 11 2 6 2 2" xfId="309"/>
    <cellStyle name="20% - Accent1 11 2 6 2 2 2" xfId="310"/>
    <cellStyle name="20% - Accent1 11 2 6 2 2 2 2" xfId="311"/>
    <cellStyle name="20% - Accent1 11 2 6 2 2 3" xfId="312"/>
    <cellStyle name="20% - Accent1 11 2 6 2 3" xfId="313"/>
    <cellStyle name="20% - Accent1 11 2 6 2 3 2" xfId="314"/>
    <cellStyle name="20% - Accent1 11 2 6 2 4" xfId="315"/>
    <cellStyle name="20% - Accent1 11 2 6 3" xfId="316"/>
    <cellStyle name="20% - Accent1 11 2 6 3 2" xfId="317"/>
    <cellStyle name="20% - Accent1 11 2 6 3 2 2" xfId="318"/>
    <cellStyle name="20% - Accent1 11 2 6 3 3" xfId="319"/>
    <cellStyle name="20% - Accent1 11 2 6 4" xfId="320"/>
    <cellStyle name="20% - Accent1 11 2 6 4 2" xfId="321"/>
    <cellStyle name="20% - Accent1 11 2 6 5" xfId="322"/>
    <cellStyle name="20% - Accent1 11 2 7" xfId="323"/>
    <cellStyle name="20% - Accent1 11 2 7 2" xfId="324"/>
    <cellStyle name="20% - Accent1 11 2 7 2 2" xfId="325"/>
    <cellStyle name="20% - Accent1 11 2 7 2 2 2" xfId="326"/>
    <cellStyle name="20% - Accent1 11 2 7 2 3" xfId="327"/>
    <cellStyle name="20% - Accent1 11 2 7 3" xfId="328"/>
    <cellStyle name="20% - Accent1 11 2 7 3 2" xfId="329"/>
    <cellStyle name="20% - Accent1 11 2 7 4" xfId="330"/>
    <cellStyle name="20% - Accent1 11 2 8" xfId="331"/>
    <cellStyle name="20% - Accent1 11 2 8 2" xfId="332"/>
    <cellStyle name="20% - Accent1 11 2 8 2 2" xfId="333"/>
    <cellStyle name="20% - Accent1 11 2 8 3" xfId="334"/>
    <cellStyle name="20% - Accent1 11 2 9" xfId="335"/>
    <cellStyle name="20% - Accent1 11 2 9 2" xfId="336"/>
    <cellStyle name="20% - Accent1 11 3" xfId="337"/>
    <cellStyle name="20% - Accent1 11 3 2" xfId="338"/>
    <cellStyle name="20% - Accent1 11 3 2 2" xfId="339"/>
    <cellStyle name="20% - Accent1 11 3 2 2 2" xfId="340"/>
    <cellStyle name="20% - Accent1 11 3 2 2 2 2" xfId="341"/>
    <cellStyle name="20% - Accent1 11 3 2 2 3" xfId="342"/>
    <cellStyle name="20% - Accent1 11 3 2 3" xfId="343"/>
    <cellStyle name="20% - Accent1 11 3 2 3 2" xfId="344"/>
    <cellStyle name="20% - Accent1 11 3 2 4" xfId="345"/>
    <cellStyle name="20% - Accent1 11 3 3" xfId="346"/>
    <cellStyle name="20% - Accent1 11 3 3 2" xfId="347"/>
    <cellStyle name="20% - Accent1 11 3 3 2 2" xfId="348"/>
    <cellStyle name="20% - Accent1 11 3 3 3" xfId="349"/>
    <cellStyle name="20% - Accent1 11 3 4" xfId="350"/>
    <cellStyle name="20% - Accent1 11 3 4 2" xfId="351"/>
    <cellStyle name="20% - Accent1 11 3 5" xfId="352"/>
    <cellStyle name="20% - Accent1 11 4" xfId="353"/>
    <cellStyle name="20% - Accent1 11 4 2" xfId="354"/>
    <cellStyle name="20% - Accent1 11 4 2 2" xfId="355"/>
    <cellStyle name="20% - Accent1 11 4 2 2 2" xfId="356"/>
    <cellStyle name="20% - Accent1 11 4 2 2 2 2" xfId="357"/>
    <cellStyle name="20% - Accent1 11 4 2 2 3" xfId="358"/>
    <cellStyle name="20% - Accent1 11 4 2 3" xfId="359"/>
    <cellStyle name="20% - Accent1 11 4 2 3 2" xfId="360"/>
    <cellStyle name="20% - Accent1 11 4 2 4" xfId="361"/>
    <cellStyle name="20% - Accent1 11 4 3" xfId="362"/>
    <cellStyle name="20% - Accent1 11 4 3 2" xfId="363"/>
    <cellStyle name="20% - Accent1 11 4 3 2 2" xfId="364"/>
    <cellStyle name="20% - Accent1 11 4 3 3" xfId="365"/>
    <cellStyle name="20% - Accent1 11 4 4" xfId="366"/>
    <cellStyle name="20% - Accent1 11 4 4 2" xfId="367"/>
    <cellStyle name="20% - Accent1 11 4 5" xfId="368"/>
    <cellStyle name="20% - Accent1 11 5" xfId="369"/>
    <cellStyle name="20% - Accent1 11 5 2" xfId="370"/>
    <cellStyle name="20% - Accent1 11 5 2 2" xfId="371"/>
    <cellStyle name="20% - Accent1 11 5 2 2 2" xfId="372"/>
    <cellStyle name="20% - Accent1 11 5 2 2 2 2" xfId="373"/>
    <cellStyle name="20% - Accent1 11 5 2 2 3" xfId="374"/>
    <cellStyle name="20% - Accent1 11 5 2 3" xfId="375"/>
    <cellStyle name="20% - Accent1 11 5 2 3 2" xfId="376"/>
    <cellStyle name="20% - Accent1 11 5 2 4" xfId="377"/>
    <cellStyle name="20% - Accent1 11 5 3" xfId="378"/>
    <cellStyle name="20% - Accent1 11 5 3 2" xfId="379"/>
    <cellStyle name="20% - Accent1 11 5 3 2 2" xfId="380"/>
    <cellStyle name="20% - Accent1 11 5 3 3" xfId="381"/>
    <cellStyle name="20% - Accent1 11 5 4" xfId="382"/>
    <cellStyle name="20% - Accent1 11 5 4 2" xfId="383"/>
    <cellStyle name="20% - Accent1 11 5 5" xfId="384"/>
    <cellStyle name="20% - Accent1 11 6" xfId="385"/>
    <cellStyle name="20% - Accent1 11 6 2" xfId="386"/>
    <cellStyle name="20% - Accent1 11 6 2 2" xfId="387"/>
    <cellStyle name="20% - Accent1 11 6 2 2 2" xfId="388"/>
    <cellStyle name="20% - Accent1 11 6 2 2 2 2" xfId="389"/>
    <cellStyle name="20% - Accent1 11 6 2 2 3" xfId="390"/>
    <cellStyle name="20% - Accent1 11 6 2 3" xfId="391"/>
    <cellStyle name="20% - Accent1 11 6 2 3 2" xfId="392"/>
    <cellStyle name="20% - Accent1 11 6 2 4" xfId="393"/>
    <cellStyle name="20% - Accent1 11 6 3" xfId="394"/>
    <cellStyle name="20% - Accent1 11 6 3 2" xfId="395"/>
    <cellStyle name="20% - Accent1 11 6 3 2 2" xfId="396"/>
    <cellStyle name="20% - Accent1 11 6 3 3" xfId="397"/>
    <cellStyle name="20% - Accent1 11 6 4" xfId="398"/>
    <cellStyle name="20% - Accent1 11 6 4 2" xfId="399"/>
    <cellStyle name="20% - Accent1 11 6 5" xfId="400"/>
    <cellStyle name="20% - Accent1 11 7" xfId="401"/>
    <cellStyle name="20% - Accent1 11 7 2" xfId="402"/>
    <cellStyle name="20% - Accent1 11 7 2 2" xfId="403"/>
    <cellStyle name="20% - Accent1 11 7 2 2 2" xfId="404"/>
    <cellStyle name="20% - Accent1 11 7 2 2 2 2" xfId="405"/>
    <cellStyle name="20% - Accent1 11 7 2 2 3" xfId="406"/>
    <cellStyle name="20% - Accent1 11 7 2 3" xfId="407"/>
    <cellStyle name="20% - Accent1 11 7 2 3 2" xfId="408"/>
    <cellStyle name="20% - Accent1 11 7 2 4" xfId="409"/>
    <cellStyle name="20% - Accent1 11 7 3" xfId="410"/>
    <cellStyle name="20% - Accent1 11 7 3 2" xfId="411"/>
    <cellStyle name="20% - Accent1 11 7 3 2 2" xfId="412"/>
    <cellStyle name="20% - Accent1 11 7 3 3" xfId="413"/>
    <cellStyle name="20% - Accent1 11 7 4" xfId="414"/>
    <cellStyle name="20% - Accent1 11 7 4 2" xfId="415"/>
    <cellStyle name="20% - Accent1 11 7 5" xfId="416"/>
    <cellStyle name="20% - Accent1 11 8" xfId="417"/>
    <cellStyle name="20% - Accent1 11 8 2" xfId="418"/>
    <cellStyle name="20% - Accent1 11 8 2 2" xfId="419"/>
    <cellStyle name="20% - Accent1 11 8 2 2 2" xfId="420"/>
    <cellStyle name="20% - Accent1 11 8 2 3" xfId="421"/>
    <cellStyle name="20% - Accent1 11 8 3" xfId="422"/>
    <cellStyle name="20% - Accent1 11 8 3 2" xfId="423"/>
    <cellStyle name="20% - Accent1 11 8 4" xfId="424"/>
    <cellStyle name="20% - Accent1 11 9" xfId="425"/>
    <cellStyle name="20% - Accent1 11 9 2" xfId="426"/>
    <cellStyle name="20% - Accent1 11 9 2 2" xfId="427"/>
    <cellStyle name="20% - Accent1 11 9 3" xfId="428"/>
    <cellStyle name="20% - Accent1 12" xfId="429"/>
    <cellStyle name="20% - Accent1 12 10" xfId="430"/>
    <cellStyle name="20% - Accent1 12 2" xfId="431"/>
    <cellStyle name="20% - Accent1 12 2 2" xfId="432"/>
    <cellStyle name="20% - Accent1 12 2 2 2" xfId="433"/>
    <cellStyle name="20% - Accent1 12 2 2 2 2" xfId="434"/>
    <cellStyle name="20% - Accent1 12 2 2 2 2 2" xfId="435"/>
    <cellStyle name="20% - Accent1 12 2 2 2 3" xfId="436"/>
    <cellStyle name="20% - Accent1 12 2 2 3" xfId="437"/>
    <cellStyle name="20% - Accent1 12 2 2 3 2" xfId="438"/>
    <cellStyle name="20% - Accent1 12 2 2 4" xfId="439"/>
    <cellStyle name="20% - Accent1 12 2 3" xfId="440"/>
    <cellStyle name="20% - Accent1 12 2 3 2" xfId="441"/>
    <cellStyle name="20% - Accent1 12 2 3 2 2" xfId="442"/>
    <cellStyle name="20% - Accent1 12 2 3 3" xfId="443"/>
    <cellStyle name="20% - Accent1 12 2 4" xfId="444"/>
    <cellStyle name="20% - Accent1 12 2 4 2" xfId="445"/>
    <cellStyle name="20% - Accent1 12 2 5" xfId="446"/>
    <cellStyle name="20% - Accent1 12 3" xfId="447"/>
    <cellStyle name="20% - Accent1 12 3 2" xfId="448"/>
    <cellStyle name="20% - Accent1 12 3 2 2" xfId="449"/>
    <cellStyle name="20% - Accent1 12 3 2 2 2" xfId="450"/>
    <cellStyle name="20% - Accent1 12 3 2 2 2 2" xfId="451"/>
    <cellStyle name="20% - Accent1 12 3 2 2 3" xfId="452"/>
    <cellStyle name="20% - Accent1 12 3 2 3" xfId="453"/>
    <cellStyle name="20% - Accent1 12 3 2 3 2" xfId="454"/>
    <cellStyle name="20% - Accent1 12 3 2 4" xfId="455"/>
    <cellStyle name="20% - Accent1 12 3 3" xfId="456"/>
    <cellStyle name="20% - Accent1 12 3 3 2" xfId="457"/>
    <cellStyle name="20% - Accent1 12 3 3 2 2" xfId="458"/>
    <cellStyle name="20% - Accent1 12 3 3 3" xfId="459"/>
    <cellStyle name="20% - Accent1 12 3 4" xfId="460"/>
    <cellStyle name="20% - Accent1 12 3 4 2" xfId="461"/>
    <cellStyle name="20% - Accent1 12 3 5" xfId="462"/>
    <cellStyle name="20% - Accent1 12 4" xfId="463"/>
    <cellStyle name="20% - Accent1 12 4 2" xfId="464"/>
    <cellStyle name="20% - Accent1 12 4 2 2" xfId="465"/>
    <cellStyle name="20% - Accent1 12 4 2 2 2" xfId="466"/>
    <cellStyle name="20% - Accent1 12 4 2 2 2 2" xfId="467"/>
    <cellStyle name="20% - Accent1 12 4 2 2 3" xfId="468"/>
    <cellStyle name="20% - Accent1 12 4 2 3" xfId="469"/>
    <cellStyle name="20% - Accent1 12 4 2 3 2" xfId="470"/>
    <cellStyle name="20% - Accent1 12 4 2 4" xfId="471"/>
    <cellStyle name="20% - Accent1 12 4 3" xfId="472"/>
    <cellStyle name="20% - Accent1 12 4 3 2" xfId="473"/>
    <cellStyle name="20% - Accent1 12 4 3 2 2" xfId="474"/>
    <cellStyle name="20% - Accent1 12 4 3 3" xfId="475"/>
    <cellStyle name="20% - Accent1 12 4 4" xfId="476"/>
    <cellStyle name="20% - Accent1 12 4 4 2" xfId="477"/>
    <cellStyle name="20% - Accent1 12 4 5" xfId="478"/>
    <cellStyle name="20% - Accent1 12 5" xfId="479"/>
    <cellStyle name="20% - Accent1 12 5 2" xfId="480"/>
    <cellStyle name="20% - Accent1 12 5 2 2" xfId="481"/>
    <cellStyle name="20% - Accent1 12 5 2 2 2" xfId="482"/>
    <cellStyle name="20% - Accent1 12 5 2 2 2 2" xfId="483"/>
    <cellStyle name="20% - Accent1 12 5 2 2 3" xfId="484"/>
    <cellStyle name="20% - Accent1 12 5 2 3" xfId="485"/>
    <cellStyle name="20% - Accent1 12 5 2 3 2" xfId="486"/>
    <cellStyle name="20% - Accent1 12 5 2 4" xfId="487"/>
    <cellStyle name="20% - Accent1 12 5 3" xfId="488"/>
    <cellStyle name="20% - Accent1 12 5 3 2" xfId="489"/>
    <cellStyle name="20% - Accent1 12 5 3 2 2" xfId="490"/>
    <cellStyle name="20% - Accent1 12 5 3 3" xfId="491"/>
    <cellStyle name="20% - Accent1 12 5 4" xfId="492"/>
    <cellStyle name="20% - Accent1 12 5 4 2" xfId="493"/>
    <cellStyle name="20% - Accent1 12 5 5" xfId="494"/>
    <cellStyle name="20% - Accent1 12 6" xfId="495"/>
    <cellStyle name="20% - Accent1 12 6 2" xfId="496"/>
    <cellStyle name="20% - Accent1 12 6 2 2" xfId="497"/>
    <cellStyle name="20% - Accent1 12 6 2 2 2" xfId="498"/>
    <cellStyle name="20% - Accent1 12 6 2 2 2 2" xfId="499"/>
    <cellStyle name="20% - Accent1 12 6 2 2 3" xfId="500"/>
    <cellStyle name="20% - Accent1 12 6 2 3" xfId="501"/>
    <cellStyle name="20% - Accent1 12 6 2 3 2" xfId="502"/>
    <cellStyle name="20% - Accent1 12 6 2 4" xfId="503"/>
    <cellStyle name="20% - Accent1 12 6 3" xfId="504"/>
    <cellStyle name="20% - Accent1 12 6 3 2" xfId="505"/>
    <cellStyle name="20% - Accent1 12 6 3 2 2" xfId="506"/>
    <cellStyle name="20% - Accent1 12 6 3 3" xfId="507"/>
    <cellStyle name="20% - Accent1 12 6 4" xfId="508"/>
    <cellStyle name="20% - Accent1 12 6 4 2" xfId="509"/>
    <cellStyle name="20% - Accent1 12 6 5" xfId="510"/>
    <cellStyle name="20% - Accent1 12 7" xfId="511"/>
    <cellStyle name="20% - Accent1 12 7 2" xfId="512"/>
    <cellStyle name="20% - Accent1 12 7 2 2" xfId="513"/>
    <cellStyle name="20% - Accent1 12 7 2 2 2" xfId="514"/>
    <cellStyle name="20% - Accent1 12 7 2 3" xfId="515"/>
    <cellStyle name="20% - Accent1 12 7 3" xfId="516"/>
    <cellStyle name="20% - Accent1 12 7 3 2" xfId="517"/>
    <cellStyle name="20% - Accent1 12 7 4" xfId="518"/>
    <cellStyle name="20% - Accent1 12 8" xfId="519"/>
    <cellStyle name="20% - Accent1 12 8 2" xfId="520"/>
    <cellStyle name="20% - Accent1 12 8 2 2" xfId="521"/>
    <cellStyle name="20% - Accent1 12 8 3" xfId="522"/>
    <cellStyle name="20% - Accent1 12 9" xfId="523"/>
    <cellStyle name="20% - Accent1 12 9 2" xfId="524"/>
    <cellStyle name="20% - Accent1 13" xfId="525"/>
    <cellStyle name="20% - Accent1 13 10" xfId="526"/>
    <cellStyle name="20% - Accent1 13 2" xfId="527"/>
    <cellStyle name="20% - Accent1 13 2 2" xfId="528"/>
    <cellStyle name="20% - Accent1 13 2 2 2" xfId="529"/>
    <cellStyle name="20% - Accent1 13 2 2 2 2" xfId="530"/>
    <cellStyle name="20% - Accent1 13 2 2 2 2 2" xfId="531"/>
    <cellStyle name="20% - Accent1 13 2 2 2 3" xfId="532"/>
    <cellStyle name="20% - Accent1 13 2 2 3" xfId="533"/>
    <cellStyle name="20% - Accent1 13 2 2 3 2" xfId="534"/>
    <cellStyle name="20% - Accent1 13 2 2 4" xfId="535"/>
    <cellStyle name="20% - Accent1 13 2 3" xfId="536"/>
    <cellStyle name="20% - Accent1 13 2 3 2" xfId="537"/>
    <cellStyle name="20% - Accent1 13 2 3 2 2" xfId="538"/>
    <cellStyle name="20% - Accent1 13 2 3 3" xfId="539"/>
    <cellStyle name="20% - Accent1 13 2 4" xfId="540"/>
    <cellStyle name="20% - Accent1 13 2 4 2" xfId="541"/>
    <cellStyle name="20% - Accent1 13 2 5" xfId="542"/>
    <cellStyle name="20% - Accent1 13 3" xfId="543"/>
    <cellStyle name="20% - Accent1 13 3 2" xfId="544"/>
    <cellStyle name="20% - Accent1 13 3 2 2" xfId="545"/>
    <cellStyle name="20% - Accent1 13 3 2 2 2" xfId="546"/>
    <cellStyle name="20% - Accent1 13 3 2 2 2 2" xfId="547"/>
    <cellStyle name="20% - Accent1 13 3 2 2 3" xfId="548"/>
    <cellStyle name="20% - Accent1 13 3 2 3" xfId="549"/>
    <cellStyle name="20% - Accent1 13 3 2 3 2" xfId="550"/>
    <cellStyle name="20% - Accent1 13 3 2 4" xfId="551"/>
    <cellStyle name="20% - Accent1 13 3 3" xfId="552"/>
    <cellStyle name="20% - Accent1 13 3 3 2" xfId="553"/>
    <cellStyle name="20% - Accent1 13 3 3 2 2" xfId="554"/>
    <cellStyle name="20% - Accent1 13 3 3 3" xfId="555"/>
    <cellStyle name="20% - Accent1 13 3 4" xfId="556"/>
    <cellStyle name="20% - Accent1 13 3 4 2" xfId="557"/>
    <cellStyle name="20% - Accent1 13 3 5" xfId="558"/>
    <cellStyle name="20% - Accent1 13 4" xfId="559"/>
    <cellStyle name="20% - Accent1 13 4 2" xfId="560"/>
    <cellStyle name="20% - Accent1 13 4 2 2" xfId="561"/>
    <cellStyle name="20% - Accent1 13 4 2 2 2" xfId="562"/>
    <cellStyle name="20% - Accent1 13 4 2 2 2 2" xfId="563"/>
    <cellStyle name="20% - Accent1 13 4 2 2 3" xfId="564"/>
    <cellStyle name="20% - Accent1 13 4 2 3" xfId="565"/>
    <cellStyle name="20% - Accent1 13 4 2 3 2" xfId="566"/>
    <cellStyle name="20% - Accent1 13 4 2 4" xfId="567"/>
    <cellStyle name="20% - Accent1 13 4 3" xfId="568"/>
    <cellStyle name="20% - Accent1 13 4 3 2" xfId="569"/>
    <cellStyle name="20% - Accent1 13 4 3 2 2" xfId="570"/>
    <cellStyle name="20% - Accent1 13 4 3 3" xfId="571"/>
    <cellStyle name="20% - Accent1 13 4 4" xfId="572"/>
    <cellStyle name="20% - Accent1 13 4 4 2" xfId="573"/>
    <cellStyle name="20% - Accent1 13 4 5" xfId="574"/>
    <cellStyle name="20% - Accent1 13 5" xfId="575"/>
    <cellStyle name="20% - Accent1 13 5 2" xfId="576"/>
    <cellStyle name="20% - Accent1 13 5 2 2" xfId="577"/>
    <cellStyle name="20% - Accent1 13 5 2 2 2" xfId="578"/>
    <cellStyle name="20% - Accent1 13 5 2 2 2 2" xfId="579"/>
    <cellStyle name="20% - Accent1 13 5 2 2 3" xfId="580"/>
    <cellStyle name="20% - Accent1 13 5 2 3" xfId="581"/>
    <cellStyle name="20% - Accent1 13 5 2 3 2" xfId="582"/>
    <cellStyle name="20% - Accent1 13 5 2 4" xfId="583"/>
    <cellStyle name="20% - Accent1 13 5 3" xfId="584"/>
    <cellStyle name="20% - Accent1 13 5 3 2" xfId="585"/>
    <cellStyle name="20% - Accent1 13 5 3 2 2" xfId="586"/>
    <cellStyle name="20% - Accent1 13 5 3 3" xfId="587"/>
    <cellStyle name="20% - Accent1 13 5 4" xfId="588"/>
    <cellStyle name="20% - Accent1 13 5 4 2" xfId="589"/>
    <cellStyle name="20% - Accent1 13 5 5" xfId="590"/>
    <cellStyle name="20% - Accent1 13 6" xfId="591"/>
    <cellStyle name="20% - Accent1 13 6 2" xfId="592"/>
    <cellStyle name="20% - Accent1 13 6 2 2" xfId="593"/>
    <cellStyle name="20% - Accent1 13 6 2 2 2" xfId="594"/>
    <cellStyle name="20% - Accent1 13 6 2 2 2 2" xfId="595"/>
    <cellStyle name="20% - Accent1 13 6 2 2 3" xfId="596"/>
    <cellStyle name="20% - Accent1 13 6 2 3" xfId="597"/>
    <cellStyle name="20% - Accent1 13 6 2 3 2" xfId="598"/>
    <cellStyle name="20% - Accent1 13 6 2 4" xfId="599"/>
    <cellStyle name="20% - Accent1 13 6 3" xfId="600"/>
    <cellStyle name="20% - Accent1 13 6 3 2" xfId="601"/>
    <cellStyle name="20% - Accent1 13 6 3 2 2" xfId="602"/>
    <cellStyle name="20% - Accent1 13 6 3 3" xfId="603"/>
    <cellStyle name="20% - Accent1 13 6 4" xfId="604"/>
    <cellStyle name="20% - Accent1 13 6 4 2" xfId="605"/>
    <cellStyle name="20% - Accent1 13 6 5" xfId="606"/>
    <cellStyle name="20% - Accent1 13 7" xfId="607"/>
    <cellStyle name="20% - Accent1 13 7 2" xfId="608"/>
    <cellStyle name="20% - Accent1 13 7 2 2" xfId="609"/>
    <cellStyle name="20% - Accent1 13 7 2 2 2" xfId="610"/>
    <cellStyle name="20% - Accent1 13 7 2 3" xfId="611"/>
    <cellStyle name="20% - Accent1 13 7 3" xfId="612"/>
    <cellStyle name="20% - Accent1 13 7 3 2" xfId="613"/>
    <cellStyle name="20% - Accent1 13 7 4" xfId="614"/>
    <cellStyle name="20% - Accent1 13 8" xfId="615"/>
    <cellStyle name="20% - Accent1 13 8 2" xfId="616"/>
    <cellStyle name="20% - Accent1 13 8 2 2" xfId="617"/>
    <cellStyle name="20% - Accent1 13 8 3" xfId="618"/>
    <cellStyle name="20% - Accent1 13 9" xfId="619"/>
    <cellStyle name="20% - Accent1 13 9 2" xfId="620"/>
    <cellStyle name="20% - Accent1 14" xfId="621"/>
    <cellStyle name="20% - Accent1 14 2" xfId="622"/>
    <cellStyle name="20% - Accent1 14 2 2" xfId="623"/>
    <cellStyle name="20% - Accent1 14 2 2 2" xfId="624"/>
    <cellStyle name="20% - Accent1 14 2 2 2 2" xfId="625"/>
    <cellStyle name="20% - Accent1 14 2 2 3" xfId="626"/>
    <cellStyle name="20% - Accent1 14 2 3" xfId="627"/>
    <cellStyle name="20% - Accent1 14 2 3 2" xfId="628"/>
    <cellStyle name="20% - Accent1 14 2 4" xfId="629"/>
    <cellStyle name="20% - Accent1 14 3" xfId="630"/>
    <cellStyle name="20% - Accent1 14 3 2" xfId="631"/>
    <cellStyle name="20% - Accent1 14 3 2 2" xfId="632"/>
    <cellStyle name="20% - Accent1 14 3 3" xfId="633"/>
    <cellStyle name="20% - Accent1 14 4" xfId="634"/>
    <cellStyle name="20% - Accent1 14 4 2" xfId="635"/>
    <cellStyle name="20% - Accent1 14 5" xfId="636"/>
    <cellStyle name="20% - Accent1 15" xfId="637"/>
    <cellStyle name="20% - Accent1 15 2" xfId="638"/>
    <cellStyle name="20% - Accent1 15 2 2" xfId="639"/>
    <cellStyle name="20% - Accent1 15 2 2 2" xfId="640"/>
    <cellStyle name="20% - Accent1 15 2 2 2 2" xfId="641"/>
    <cellStyle name="20% - Accent1 15 2 2 3" xfId="642"/>
    <cellStyle name="20% - Accent1 15 2 3" xfId="643"/>
    <cellStyle name="20% - Accent1 15 2 3 2" xfId="644"/>
    <cellStyle name="20% - Accent1 15 2 4" xfId="645"/>
    <cellStyle name="20% - Accent1 15 3" xfId="646"/>
    <cellStyle name="20% - Accent1 15 3 2" xfId="647"/>
    <cellStyle name="20% - Accent1 15 3 2 2" xfId="648"/>
    <cellStyle name="20% - Accent1 15 3 3" xfId="649"/>
    <cellStyle name="20% - Accent1 15 4" xfId="650"/>
    <cellStyle name="20% - Accent1 15 4 2" xfId="651"/>
    <cellStyle name="20% - Accent1 15 5" xfId="652"/>
    <cellStyle name="20% - Accent1 16" xfId="653"/>
    <cellStyle name="20% - Accent1 16 2" xfId="654"/>
    <cellStyle name="20% - Accent1 16 2 2" xfId="655"/>
    <cellStyle name="20% - Accent1 16 2 2 2" xfId="656"/>
    <cellStyle name="20% - Accent1 16 2 2 2 2" xfId="657"/>
    <cellStyle name="20% - Accent1 16 2 2 3" xfId="658"/>
    <cellStyle name="20% - Accent1 16 2 3" xfId="659"/>
    <cellStyle name="20% - Accent1 16 2 3 2" xfId="660"/>
    <cellStyle name="20% - Accent1 16 2 4" xfId="661"/>
    <cellStyle name="20% - Accent1 16 3" xfId="662"/>
    <cellStyle name="20% - Accent1 16 3 2" xfId="663"/>
    <cellStyle name="20% - Accent1 16 3 2 2" xfId="664"/>
    <cellStyle name="20% - Accent1 16 3 3" xfId="665"/>
    <cellStyle name="20% - Accent1 16 4" xfId="666"/>
    <cellStyle name="20% - Accent1 16 4 2" xfId="667"/>
    <cellStyle name="20% - Accent1 16 5" xfId="668"/>
    <cellStyle name="20% - Accent1 17" xfId="669"/>
    <cellStyle name="20% - Accent1 17 2" xfId="670"/>
    <cellStyle name="20% - Accent1 17 2 2" xfId="671"/>
    <cellStyle name="20% - Accent1 17 2 2 2" xfId="672"/>
    <cellStyle name="20% - Accent1 17 2 2 2 2" xfId="673"/>
    <cellStyle name="20% - Accent1 17 2 2 3" xfId="674"/>
    <cellStyle name="20% - Accent1 17 2 3" xfId="675"/>
    <cellStyle name="20% - Accent1 17 2 3 2" xfId="676"/>
    <cellStyle name="20% - Accent1 17 2 4" xfId="677"/>
    <cellStyle name="20% - Accent1 17 3" xfId="678"/>
    <cellStyle name="20% - Accent1 17 3 2" xfId="679"/>
    <cellStyle name="20% - Accent1 17 3 2 2" xfId="680"/>
    <cellStyle name="20% - Accent1 17 3 3" xfId="681"/>
    <cellStyle name="20% - Accent1 17 4" xfId="682"/>
    <cellStyle name="20% - Accent1 17 4 2" xfId="683"/>
    <cellStyle name="20% - Accent1 17 5" xfId="684"/>
    <cellStyle name="20% - Accent1 18" xfId="685"/>
    <cellStyle name="20% - Accent1 18 2" xfId="686"/>
    <cellStyle name="20% - Accent1 18 2 2" xfId="687"/>
    <cellStyle name="20% - Accent1 18 2 2 2" xfId="688"/>
    <cellStyle name="20% - Accent1 18 2 2 2 2" xfId="689"/>
    <cellStyle name="20% - Accent1 18 2 2 3" xfId="690"/>
    <cellStyle name="20% - Accent1 18 2 3" xfId="691"/>
    <cellStyle name="20% - Accent1 18 2 3 2" xfId="692"/>
    <cellStyle name="20% - Accent1 18 2 4" xfId="693"/>
    <cellStyle name="20% - Accent1 18 3" xfId="694"/>
    <cellStyle name="20% - Accent1 18 3 2" xfId="695"/>
    <cellStyle name="20% - Accent1 18 3 2 2" xfId="696"/>
    <cellStyle name="20% - Accent1 18 3 3" xfId="697"/>
    <cellStyle name="20% - Accent1 18 4" xfId="698"/>
    <cellStyle name="20% - Accent1 18 4 2" xfId="699"/>
    <cellStyle name="20% - Accent1 18 5" xfId="700"/>
    <cellStyle name="20% - Accent1 19" xfId="701"/>
    <cellStyle name="20% - Accent1 19 2" xfId="702"/>
    <cellStyle name="20% - Accent1 19 2 2" xfId="703"/>
    <cellStyle name="20% - Accent1 19 2 2 2" xfId="704"/>
    <cellStyle name="20% - Accent1 19 2 2 2 2" xfId="705"/>
    <cellStyle name="20% - Accent1 19 2 2 3" xfId="706"/>
    <cellStyle name="20% - Accent1 19 2 3" xfId="707"/>
    <cellStyle name="20% - Accent1 19 2 3 2" xfId="708"/>
    <cellStyle name="20% - Accent1 19 2 4" xfId="709"/>
    <cellStyle name="20% - Accent1 19 3" xfId="710"/>
    <cellStyle name="20% - Accent1 19 3 2" xfId="711"/>
    <cellStyle name="20% - Accent1 19 3 2 2" xfId="712"/>
    <cellStyle name="20% - Accent1 19 3 3" xfId="713"/>
    <cellStyle name="20% - Accent1 19 4" xfId="714"/>
    <cellStyle name="20% - Accent1 19 4 2" xfId="715"/>
    <cellStyle name="20% - Accent1 19 5" xfId="716"/>
    <cellStyle name="20% - Accent1 2" xfId="717"/>
    <cellStyle name="20% - Accent1 2 10" xfId="718"/>
    <cellStyle name="20% - Accent1 2 10 10" xfId="719"/>
    <cellStyle name="20% - Accent1 2 10 2" xfId="720"/>
    <cellStyle name="20% - Accent1 2 10 2 2" xfId="721"/>
    <cellStyle name="20% - Accent1 2 10 2 2 2" xfId="722"/>
    <cellStyle name="20% - Accent1 2 10 2 2 2 2" xfId="723"/>
    <cellStyle name="20% - Accent1 2 10 2 2 2 2 2" xfId="724"/>
    <cellStyle name="20% - Accent1 2 10 2 2 2 3" xfId="725"/>
    <cellStyle name="20% - Accent1 2 10 2 2 3" xfId="726"/>
    <cellStyle name="20% - Accent1 2 10 2 2 3 2" xfId="727"/>
    <cellStyle name="20% - Accent1 2 10 2 2 4" xfId="728"/>
    <cellStyle name="20% - Accent1 2 10 2 3" xfId="729"/>
    <cellStyle name="20% - Accent1 2 10 2 3 2" xfId="730"/>
    <cellStyle name="20% - Accent1 2 10 2 3 2 2" xfId="731"/>
    <cellStyle name="20% - Accent1 2 10 2 3 3" xfId="732"/>
    <cellStyle name="20% - Accent1 2 10 2 4" xfId="733"/>
    <cellStyle name="20% - Accent1 2 10 2 4 2" xfId="734"/>
    <cellStyle name="20% - Accent1 2 10 2 5" xfId="735"/>
    <cellStyle name="20% - Accent1 2 10 3" xfId="736"/>
    <cellStyle name="20% - Accent1 2 10 3 2" xfId="737"/>
    <cellStyle name="20% - Accent1 2 10 3 2 2" xfId="738"/>
    <cellStyle name="20% - Accent1 2 10 3 2 2 2" xfId="739"/>
    <cellStyle name="20% - Accent1 2 10 3 2 2 2 2" xfId="740"/>
    <cellStyle name="20% - Accent1 2 10 3 2 2 3" xfId="741"/>
    <cellStyle name="20% - Accent1 2 10 3 2 3" xfId="742"/>
    <cellStyle name="20% - Accent1 2 10 3 2 3 2" xfId="743"/>
    <cellStyle name="20% - Accent1 2 10 3 2 4" xfId="744"/>
    <cellStyle name="20% - Accent1 2 10 3 3" xfId="745"/>
    <cellStyle name="20% - Accent1 2 10 3 3 2" xfId="746"/>
    <cellStyle name="20% - Accent1 2 10 3 3 2 2" xfId="747"/>
    <cellStyle name="20% - Accent1 2 10 3 3 3" xfId="748"/>
    <cellStyle name="20% - Accent1 2 10 3 4" xfId="749"/>
    <cellStyle name="20% - Accent1 2 10 3 4 2" xfId="750"/>
    <cellStyle name="20% - Accent1 2 10 3 5" xfId="751"/>
    <cellStyle name="20% - Accent1 2 10 4" xfId="752"/>
    <cellStyle name="20% - Accent1 2 10 4 2" xfId="753"/>
    <cellStyle name="20% - Accent1 2 10 4 2 2" xfId="754"/>
    <cellStyle name="20% - Accent1 2 10 4 2 2 2" xfId="755"/>
    <cellStyle name="20% - Accent1 2 10 4 2 2 2 2" xfId="756"/>
    <cellStyle name="20% - Accent1 2 10 4 2 2 3" xfId="757"/>
    <cellStyle name="20% - Accent1 2 10 4 2 3" xfId="758"/>
    <cellStyle name="20% - Accent1 2 10 4 2 3 2" xfId="759"/>
    <cellStyle name="20% - Accent1 2 10 4 2 4" xfId="760"/>
    <cellStyle name="20% - Accent1 2 10 4 3" xfId="761"/>
    <cellStyle name="20% - Accent1 2 10 4 3 2" xfId="762"/>
    <cellStyle name="20% - Accent1 2 10 4 3 2 2" xfId="763"/>
    <cellStyle name="20% - Accent1 2 10 4 3 3" xfId="764"/>
    <cellStyle name="20% - Accent1 2 10 4 4" xfId="765"/>
    <cellStyle name="20% - Accent1 2 10 4 4 2" xfId="766"/>
    <cellStyle name="20% - Accent1 2 10 4 5" xfId="767"/>
    <cellStyle name="20% - Accent1 2 10 5" xfId="768"/>
    <cellStyle name="20% - Accent1 2 10 5 2" xfId="769"/>
    <cellStyle name="20% - Accent1 2 10 5 2 2" xfId="770"/>
    <cellStyle name="20% - Accent1 2 10 5 2 2 2" xfId="771"/>
    <cellStyle name="20% - Accent1 2 10 5 2 2 2 2" xfId="772"/>
    <cellStyle name="20% - Accent1 2 10 5 2 2 3" xfId="773"/>
    <cellStyle name="20% - Accent1 2 10 5 2 3" xfId="774"/>
    <cellStyle name="20% - Accent1 2 10 5 2 3 2" xfId="775"/>
    <cellStyle name="20% - Accent1 2 10 5 2 4" xfId="776"/>
    <cellStyle name="20% - Accent1 2 10 5 3" xfId="777"/>
    <cellStyle name="20% - Accent1 2 10 5 3 2" xfId="778"/>
    <cellStyle name="20% - Accent1 2 10 5 3 2 2" xfId="779"/>
    <cellStyle name="20% - Accent1 2 10 5 3 3" xfId="780"/>
    <cellStyle name="20% - Accent1 2 10 5 4" xfId="781"/>
    <cellStyle name="20% - Accent1 2 10 5 4 2" xfId="782"/>
    <cellStyle name="20% - Accent1 2 10 5 5" xfId="783"/>
    <cellStyle name="20% - Accent1 2 10 6" xfId="784"/>
    <cellStyle name="20% - Accent1 2 10 6 2" xfId="785"/>
    <cellStyle name="20% - Accent1 2 10 6 2 2" xfId="786"/>
    <cellStyle name="20% - Accent1 2 10 6 2 2 2" xfId="787"/>
    <cellStyle name="20% - Accent1 2 10 6 2 2 2 2" xfId="788"/>
    <cellStyle name="20% - Accent1 2 10 6 2 2 3" xfId="789"/>
    <cellStyle name="20% - Accent1 2 10 6 2 3" xfId="790"/>
    <cellStyle name="20% - Accent1 2 10 6 2 3 2" xfId="791"/>
    <cellStyle name="20% - Accent1 2 10 6 2 4" xfId="792"/>
    <cellStyle name="20% - Accent1 2 10 6 3" xfId="793"/>
    <cellStyle name="20% - Accent1 2 10 6 3 2" xfId="794"/>
    <cellStyle name="20% - Accent1 2 10 6 3 2 2" xfId="795"/>
    <cellStyle name="20% - Accent1 2 10 6 3 3" xfId="796"/>
    <cellStyle name="20% - Accent1 2 10 6 4" xfId="797"/>
    <cellStyle name="20% - Accent1 2 10 6 4 2" xfId="798"/>
    <cellStyle name="20% - Accent1 2 10 6 5" xfId="799"/>
    <cellStyle name="20% - Accent1 2 10 7" xfId="800"/>
    <cellStyle name="20% - Accent1 2 10 7 2" xfId="801"/>
    <cellStyle name="20% - Accent1 2 10 7 2 2" xfId="802"/>
    <cellStyle name="20% - Accent1 2 10 7 2 2 2" xfId="803"/>
    <cellStyle name="20% - Accent1 2 10 7 2 3" xfId="804"/>
    <cellStyle name="20% - Accent1 2 10 7 3" xfId="805"/>
    <cellStyle name="20% - Accent1 2 10 7 3 2" xfId="806"/>
    <cellStyle name="20% - Accent1 2 10 7 4" xfId="807"/>
    <cellStyle name="20% - Accent1 2 10 8" xfId="808"/>
    <cellStyle name="20% - Accent1 2 10 8 2" xfId="809"/>
    <cellStyle name="20% - Accent1 2 10 8 2 2" xfId="810"/>
    <cellStyle name="20% - Accent1 2 10 8 3" xfId="811"/>
    <cellStyle name="20% - Accent1 2 10 9" xfId="812"/>
    <cellStyle name="20% - Accent1 2 10 9 2" xfId="813"/>
    <cellStyle name="20% - Accent1 2 11" xfId="814"/>
    <cellStyle name="20% - Accent1 2 11 2" xfId="815"/>
    <cellStyle name="20% - Accent1 2 11 2 2" xfId="816"/>
    <cellStyle name="20% - Accent1 2 11 2 2 2" xfId="817"/>
    <cellStyle name="20% - Accent1 2 11 2 2 2 2" xfId="818"/>
    <cellStyle name="20% - Accent1 2 11 2 2 3" xfId="819"/>
    <cellStyle name="20% - Accent1 2 11 2 3" xfId="820"/>
    <cellStyle name="20% - Accent1 2 11 2 3 2" xfId="821"/>
    <cellStyle name="20% - Accent1 2 11 2 4" xfId="822"/>
    <cellStyle name="20% - Accent1 2 11 3" xfId="823"/>
    <cellStyle name="20% - Accent1 2 11 3 2" xfId="824"/>
    <cellStyle name="20% - Accent1 2 11 3 2 2" xfId="825"/>
    <cellStyle name="20% - Accent1 2 11 3 3" xfId="826"/>
    <cellStyle name="20% - Accent1 2 11 4" xfId="827"/>
    <cellStyle name="20% - Accent1 2 11 4 2" xfId="828"/>
    <cellStyle name="20% - Accent1 2 11 5" xfId="829"/>
    <cellStyle name="20% - Accent1 2 12" xfId="830"/>
    <cellStyle name="20% - Accent1 2 12 2" xfId="831"/>
    <cellStyle name="20% - Accent1 2 12 2 2" xfId="832"/>
    <cellStyle name="20% - Accent1 2 12 2 2 2" xfId="833"/>
    <cellStyle name="20% - Accent1 2 12 2 2 2 2" xfId="834"/>
    <cellStyle name="20% - Accent1 2 12 2 2 3" xfId="835"/>
    <cellStyle name="20% - Accent1 2 12 2 3" xfId="836"/>
    <cellStyle name="20% - Accent1 2 12 2 3 2" xfId="837"/>
    <cellStyle name="20% - Accent1 2 12 2 4" xfId="838"/>
    <cellStyle name="20% - Accent1 2 12 3" xfId="839"/>
    <cellStyle name="20% - Accent1 2 12 3 2" xfId="840"/>
    <cellStyle name="20% - Accent1 2 12 3 2 2" xfId="841"/>
    <cellStyle name="20% - Accent1 2 12 3 3" xfId="842"/>
    <cellStyle name="20% - Accent1 2 12 4" xfId="843"/>
    <cellStyle name="20% - Accent1 2 12 4 2" xfId="844"/>
    <cellStyle name="20% - Accent1 2 12 5" xfId="845"/>
    <cellStyle name="20% - Accent1 2 13" xfId="846"/>
    <cellStyle name="20% - Accent1 2 13 2" xfId="847"/>
    <cellStyle name="20% - Accent1 2 13 2 2" xfId="848"/>
    <cellStyle name="20% - Accent1 2 13 2 2 2" xfId="849"/>
    <cellStyle name="20% - Accent1 2 13 2 2 2 2" xfId="850"/>
    <cellStyle name="20% - Accent1 2 13 2 2 3" xfId="851"/>
    <cellStyle name="20% - Accent1 2 13 2 3" xfId="852"/>
    <cellStyle name="20% - Accent1 2 13 2 3 2" xfId="853"/>
    <cellStyle name="20% - Accent1 2 13 2 4" xfId="854"/>
    <cellStyle name="20% - Accent1 2 13 3" xfId="855"/>
    <cellStyle name="20% - Accent1 2 13 3 2" xfId="856"/>
    <cellStyle name="20% - Accent1 2 13 3 2 2" xfId="857"/>
    <cellStyle name="20% - Accent1 2 13 3 3" xfId="858"/>
    <cellStyle name="20% - Accent1 2 13 4" xfId="859"/>
    <cellStyle name="20% - Accent1 2 13 4 2" xfId="860"/>
    <cellStyle name="20% - Accent1 2 13 5" xfId="861"/>
    <cellStyle name="20% - Accent1 2 14" xfId="862"/>
    <cellStyle name="20% - Accent1 2 14 2" xfId="863"/>
    <cellStyle name="20% - Accent1 2 14 2 2" xfId="864"/>
    <cellStyle name="20% - Accent1 2 14 2 2 2" xfId="865"/>
    <cellStyle name="20% - Accent1 2 14 2 2 2 2" xfId="866"/>
    <cellStyle name="20% - Accent1 2 14 2 2 3" xfId="867"/>
    <cellStyle name="20% - Accent1 2 14 2 3" xfId="868"/>
    <cellStyle name="20% - Accent1 2 14 2 3 2" xfId="869"/>
    <cellStyle name="20% - Accent1 2 14 2 4" xfId="870"/>
    <cellStyle name="20% - Accent1 2 14 3" xfId="871"/>
    <cellStyle name="20% - Accent1 2 14 3 2" xfId="872"/>
    <cellStyle name="20% - Accent1 2 14 3 2 2" xfId="873"/>
    <cellStyle name="20% - Accent1 2 14 3 3" xfId="874"/>
    <cellStyle name="20% - Accent1 2 14 4" xfId="875"/>
    <cellStyle name="20% - Accent1 2 14 4 2" xfId="876"/>
    <cellStyle name="20% - Accent1 2 14 5" xfId="877"/>
    <cellStyle name="20% - Accent1 2 15" xfId="878"/>
    <cellStyle name="20% - Accent1 2 15 2" xfId="879"/>
    <cellStyle name="20% - Accent1 2 15 2 2" xfId="880"/>
    <cellStyle name="20% - Accent1 2 15 2 2 2" xfId="881"/>
    <cellStyle name="20% - Accent1 2 15 2 2 2 2" xfId="882"/>
    <cellStyle name="20% - Accent1 2 15 2 2 3" xfId="883"/>
    <cellStyle name="20% - Accent1 2 15 2 3" xfId="884"/>
    <cellStyle name="20% - Accent1 2 15 2 3 2" xfId="885"/>
    <cellStyle name="20% - Accent1 2 15 2 4" xfId="886"/>
    <cellStyle name="20% - Accent1 2 15 3" xfId="887"/>
    <cellStyle name="20% - Accent1 2 15 3 2" xfId="888"/>
    <cellStyle name="20% - Accent1 2 15 3 2 2" xfId="889"/>
    <cellStyle name="20% - Accent1 2 15 3 3" xfId="890"/>
    <cellStyle name="20% - Accent1 2 15 4" xfId="891"/>
    <cellStyle name="20% - Accent1 2 15 4 2" xfId="892"/>
    <cellStyle name="20% - Accent1 2 15 5" xfId="893"/>
    <cellStyle name="20% - Accent1 2 16" xfId="894"/>
    <cellStyle name="20% - Accent1 2 16 2" xfId="895"/>
    <cellStyle name="20% - Accent1 2 16 2 2" xfId="896"/>
    <cellStyle name="20% - Accent1 2 16 2 2 2" xfId="897"/>
    <cellStyle name="20% - Accent1 2 16 2 3" xfId="898"/>
    <cellStyle name="20% - Accent1 2 16 3" xfId="899"/>
    <cellStyle name="20% - Accent1 2 16 3 2" xfId="900"/>
    <cellStyle name="20% - Accent1 2 16 4" xfId="901"/>
    <cellStyle name="20% - Accent1 2 17" xfId="902"/>
    <cellStyle name="20% - Accent1 2 17 2" xfId="903"/>
    <cellStyle name="20% - Accent1 2 17 2 2" xfId="904"/>
    <cellStyle name="20% - Accent1 2 17 3" xfId="905"/>
    <cellStyle name="20% - Accent1 2 18" xfId="906"/>
    <cellStyle name="20% - Accent1 2 18 2" xfId="907"/>
    <cellStyle name="20% - Accent1 2 19" xfId="908"/>
    <cellStyle name="20% - Accent1 2 2" xfId="909"/>
    <cellStyle name="20% - Accent1 2 2 10" xfId="910"/>
    <cellStyle name="20% - Accent1 2 2 10 2" xfId="911"/>
    <cellStyle name="20% - Accent1 2 2 11" xfId="912"/>
    <cellStyle name="20% - Accent1 2 2 2" xfId="913"/>
    <cellStyle name="20% - Accent1 2 2 2 10" xfId="914"/>
    <cellStyle name="20% - Accent1 2 2 2 2" xfId="915"/>
    <cellStyle name="20% - Accent1 2 2 2 2 2" xfId="916"/>
    <cellStyle name="20% - Accent1 2 2 2 2 2 2" xfId="917"/>
    <cellStyle name="20% - Accent1 2 2 2 2 2 2 2" xfId="918"/>
    <cellStyle name="20% - Accent1 2 2 2 2 2 2 2 2" xfId="919"/>
    <cellStyle name="20% - Accent1 2 2 2 2 2 2 3" xfId="920"/>
    <cellStyle name="20% - Accent1 2 2 2 2 2 3" xfId="921"/>
    <cellStyle name="20% - Accent1 2 2 2 2 2 3 2" xfId="922"/>
    <cellStyle name="20% - Accent1 2 2 2 2 2 4" xfId="923"/>
    <cellStyle name="20% - Accent1 2 2 2 2 3" xfId="924"/>
    <cellStyle name="20% - Accent1 2 2 2 2 3 2" xfId="925"/>
    <cellStyle name="20% - Accent1 2 2 2 2 3 2 2" xfId="926"/>
    <cellStyle name="20% - Accent1 2 2 2 2 3 3" xfId="927"/>
    <cellStyle name="20% - Accent1 2 2 2 2 4" xfId="928"/>
    <cellStyle name="20% - Accent1 2 2 2 2 4 2" xfId="929"/>
    <cellStyle name="20% - Accent1 2 2 2 2 5" xfId="930"/>
    <cellStyle name="20% - Accent1 2 2 2 3" xfId="931"/>
    <cellStyle name="20% - Accent1 2 2 2 3 2" xfId="932"/>
    <cellStyle name="20% - Accent1 2 2 2 3 2 2" xfId="933"/>
    <cellStyle name="20% - Accent1 2 2 2 3 2 2 2" xfId="934"/>
    <cellStyle name="20% - Accent1 2 2 2 3 2 2 2 2" xfId="935"/>
    <cellStyle name="20% - Accent1 2 2 2 3 2 2 3" xfId="936"/>
    <cellStyle name="20% - Accent1 2 2 2 3 2 3" xfId="937"/>
    <cellStyle name="20% - Accent1 2 2 2 3 2 3 2" xfId="938"/>
    <cellStyle name="20% - Accent1 2 2 2 3 2 4" xfId="939"/>
    <cellStyle name="20% - Accent1 2 2 2 3 3" xfId="940"/>
    <cellStyle name="20% - Accent1 2 2 2 3 3 2" xfId="941"/>
    <cellStyle name="20% - Accent1 2 2 2 3 3 2 2" xfId="942"/>
    <cellStyle name="20% - Accent1 2 2 2 3 3 3" xfId="943"/>
    <cellStyle name="20% - Accent1 2 2 2 3 4" xfId="944"/>
    <cellStyle name="20% - Accent1 2 2 2 3 4 2" xfId="945"/>
    <cellStyle name="20% - Accent1 2 2 2 3 5" xfId="946"/>
    <cellStyle name="20% - Accent1 2 2 2 4" xfId="947"/>
    <cellStyle name="20% - Accent1 2 2 2 4 2" xfId="948"/>
    <cellStyle name="20% - Accent1 2 2 2 4 2 2" xfId="949"/>
    <cellStyle name="20% - Accent1 2 2 2 4 2 2 2" xfId="950"/>
    <cellStyle name="20% - Accent1 2 2 2 4 2 2 2 2" xfId="951"/>
    <cellStyle name="20% - Accent1 2 2 2 4 2 2 3" xfId="952"/>
    <cellStyle name="20% - Accent1 2 2 2 4 2 3" xfId="953"/>
    <cellStyle name="20% - Accent1 2 2 2 4 2 3 2" xfId="954"/>
    <cellStyle name="20% - Accent1 2 2 2 4 2 4" xfId="955"/>
    <cellStyle name="20% - Accent1 2 2 2 4 3" xfId="956"/>
    <cellStyle name="20% - Accent1 2 2 2 4 3 2" xfId="957"/>
    <cellStyle name="20% - Accent1 2 2 2 4 3 2 2" xfId="958"/>
    <cellStyle name="20% - Accent1 2 2 2 4 3 3" xfId="959"/>
    <cellStyle name="20% - Accent1 2 2 2 4 4" xfId="960"/>
    <cellStyle name="20% - Accent1 2 2 2 4 4 2" xfId="961"/>
    <cellStyle name="20% - Accent1 2 2 2 4 5" xfId="962"/>
    <cellStyle name="20% - Accent1 2 2 2 5" xfId="963"/>
    <cellStyle name="20% - Accent1 2 2 2 5 2" xfId="964"/>
    <cellStyle name="20% - Accent1 2 2 2 5 2 2" xfId="965"/>
    <cellStyle name="20% - Accent1 2 2 2 5 2 2 2" xfId="966"/>
    <cellStyle name="20% - Accent1 2 2 2 5 2 2 2 2" xfId="967"/>
    <cellStyle name="20% - Accent1 2 2 2 5 2 2 3" xfId="968"/>
    <cellStyle name="20% - Accent1 2 2 2 5 2 3" xfId="969"/>
    <cellStyle name="20% - Accent1 2 2 2 5 2 3 2" xfId="970"/>
    <cellStyle name="20% - Accent1 2 2 2 5 2 4" xfId="971"/>
    <cellStyle name="20% - Accent1 2 2 2 5 3" xfId="972"/>
    <cellStyle name="20% - Accent1 2 2 2 5 3 2" xfId="973"/>
    <cellStyle name="20% - Accent1 2 2 2 5 3 2 2" xfId="974"/>
    <cellStyle name="20% - Accent1 2 2 2 5 3 3" xfId="975"/>
    <cellStyle name="20% - Accent1 2 2 2 5 4" xfId="976"/>
    <cellStyle name="20% - Accent1 2 2 2 5 4 2" xfId="977"/>
    <cellStyle name="20% - Accent1 2 2 2 5 5" xfId="978"/>
    <cellStyle name="20% - Accent1 2 2 2 6" xfId="979"/>
    <cellStyle name="20% - Accent1 2 2 2 6 2" xfId="980"/>
    <cellStyle name="20% - Accent1 2 2 2 6 2 2" xfId="981"/>
    <cellStyle name="20% - Accent1 2 2 2 6 2 2 2" xfId="982"/>
    <cellStyle name="20% - Accent1 2 2 2 6 2 2 2 2" xfId="983"/>
    <cellStyle name="20% - Accent1 2 2 2 6 2 2 3" xfId="984"/>
    <cellStyle name="20% - Accent1 2 2 2 6 2 3" xfId="985"/>
    <cellStyle name="20% - Accent1 2 2 2 6 2 3 2" xfId="986"/>
    <cellStyle name="20% - Accent1 2 2 2 6 2 4" xfId="987"/>
    <cellStyle name="20% - Accent1 2 2 2 6 3" xfId="988"/>
    <cellStyle name="20% - Accent1 2 2 2 6 3 2" xfId="989"/>
    <cellStyle name="20% - Accent1 2 2 2 6 3 2 2" xfId="990"/>
    <cellStyle name="20% - Accent1 2 2 2 6 3 3" xfId="991"/>
    <cellStyle name="20% - Accent1 2 2 2 6 4" xfId="992"/>
    <cellStyle name="20% - Accent1 2 2 2 6 4 2" xfId="993"/>
    <cellStyle name="20% - Accent1 2 2 2 6 5" xfId="994"/>
    <cellStyle name="20% - Accent1 2 2 2 7" xfId="995"/>
    <cellStyle name="20% - Accent1 2 2 2 7 2" xfId="996"/>
    <cellStyle name="20% - Accent1 2 2 2 7 2 2" xfId="997"/>
    <cellStyle name="20% - Accent1 2 2 2 7 2 2 2" xfId="998"/>
    <cellStyle name="20% - Accent1 2 2 2 7 2 3" xfId="999"/>
    <cellStyle name="20% - Accent1 2 2 2 7 3" xfId="1000"/>
    <cellStyle name="20% - Accent1 2 2 2 7 3 2" xfId="1001"/>
    <cellStyle name="20% - Accent1 2 2 2 7 4" xfId="1002"/>
    <cellStyle name="20% - Accent1 2 2 2 8" xfId="1003"/>
    <cellStyle name="20% - Accent1 2 2 2 8 2" xfId="1004"/>
    <cellStyle name="20% - Accent1 2 2 2 8 2 2" xfId="1005"/>
    <cellStyle name="20% - Accent1 2 2 2 8 3" xfId="1006"/>
    <cellStyle name="20% - Accent1 2 2 2 9" xfId="1007"/>
    <cellStyle name="20% - Accent1 2 2 2 9 2" xfId="1008"/>
    <cellStyle name="20% - Accent1 2 2 3" xfId="1009"/>
    <cellStyle name="20% - Accent1 2 2 3 2" xfId="1010"/>
    <cellStyle name="20% - Accent1 2 2 3 2 2" xfId="1011"/>
    <cellStyle name="20% - Accent1 2 2 3 2 2 2" xfId="1012"/>
    <cellStyle name="20% - Accent1 2 2 3 2 2 2 2" xfId="1013"/>
    <cellStyle name="20% - Accent1 2 2 3 2 2 3" xfId="1014"/>
    <cellStyle name="20% - Accent1 2 2 3 2 3" xfId="1015"/>
    <cellStyle name="20% - Accent1 2 2 3 2 3 2" xfId="1016"/>
    <cellStyle name="20% - Accent1 2 2 3 2 4" xfId="1017"/>
    <cellStyle name="20% - Accent1 2 2 3 3" xfId="1018"/>
    <cellStyle name="20% - Accent1 2 2 3 3 2" xfId="1019"/>
    <cellStyle name="20% - Accent1 2 2 3 3 2 2" xfId="1020"/>
    <cellStyle name="20% - Accent1 2 2 3 3 3" xfId="1021"/>
    <cellStyle name="20% - Accent1 2 2 3 4" xfId="1022"/>
    <cellStyle name="20% - Accent1 2 2 3 4 2" xfId="1023"/>
    <cellStyle name="20% - Accent1 2 2 3 5" xfId="1024"/>
    <cellStyle name="20% - Accent1 2 2 4" xfId="1025"/>
    <cellStyle name="20% - Accent1 2 2 4 2" xfId="1026"/>
    <cellStyle name="20% - Accent1 2 2 4 2 2" xfId="1027"/>
    <cellStyle name="20% - Accent1 2 2 4 2 2 2" xfId="1028"/>
    <cellStyle name="20% - Accent1 2 2 4 2 2 2 2" xfId="1029"/>
    <cellStyle name="20% - Accent1 2 2 4 2 2 3" xfId="1030"/>
    <cellStyle name="20% - Accent1 2 2 4 2 3" xfId="1031"/>
    <cellStyle name="20% - Accent1 2 2 4 2 3 2" xfId="1032"/>
    <cellStyle name="20% - Accent1 2 2 4 2 4" xfId="1033"/>
    <cellStyle name="20% - Accent1 2 2 4 3" xfId="1034"/>
    <cellStyle name="20% - Accent1 2 2 4 3 2" xfId="1035"/>
    <cellStyle name="20% - Accent1 2 2 4 3 2 2" xfId="1036"/>
    <cellStyle name="20% - Accent1 2 2 4 3 3" xfId="1037"/>
    <cellStyle name="20% - Accent1 2 2 4 4" xfId="1038"/>
    <cellStyle name="20% - Accent1 2 2 4 4 2" xfId="1039"/>
    <cellStyle name="20% - Accent1 2 2 4 5" xfId="1040"/>
    <cellStyle name="20% - Accent1 2 2 5" xfId="1041"/>
    <cellStyle name="20% - Accent1 2 2 5 2" xfId="1042"/>
    <cellStyle name="20% - Accent1 2 2 5 2 2" xfId="1043"/>
    <cellStyle name="20% - Accent1 2 2 5 2 2 2" xfId="1044"/>
    <cellStyle name="20% - Accent1 2 2 5 2 2 2 2" xfId="1045"/>
    <cellStyle name="20% - Accent1 2 2 5 2 2 3" xfId="1046"/>
    <cellStyle name="20% - Accent1 2 2 5 2 3" xfId="1047"/>
    <cellStyle name="20% - Accent1 2 2 5 2 3 2" xfId="1048"/>
    <cellStyle name="20% - Accent1 2 2 5 2 4" xfId="1049"/>
    <cellStyle name="20% - Accent1 2 2 5 3" xfId="1050"/>
    <cellStyle name="20% - Accent1 2 2 5 3 2" xfId="1051"/>
    <cellStyle name="20% - Accent1 2 2 5 3 2 2" xfId="1052"/>
    <cellStyle name="20% - Accent1 2 2 5 3 3" xfId="1053"/>
    <cellStyle name="20% - Accent1 2 2 5 4" xfId="1054"/>
    <cellStyle name="20% - Accent1 2 2 5 4 2" xfId="1055"/>
    <cellStyle name="20% - Accent1 2 2 5 5" xfId="1056"/>
    <cellStyle name="20% - Accent1 2 2 6" xfId="1057"/>
    <cellStyle name="20% - Accent1 2 2 6 2" xfId="1058"/>
    <cellStyle name="20% - Accent1 2 2 6 2 2" xfId="1059"/>
    <cellStyle name="20% - Accent1 2 2 6 2 2 2" xfId="1060"/>
    <cellStyle name="20% - Accent1 2 2 6 2 2 2 2" xfId="1061"/>
    <cellStyle name="20% - Accent1 2 2 6 2 2 3" xfId="1062"/>
    <cellStyle name="20% - Accent1 2 2 6 2 3" xfId="1063"/>
    <cellStyle name="20% - Accent1 2 2 6 2 3 2" xfId="1064"/>
    <cellStyle name="20% - Accent1 2 2 6 2 4" xfId="1065"/>
    <cellStyle name="20% - Accent1 2 2 6 3" xfId="1066"/>
    <cellStyle name="20% - Accent1 2 2 6 3 2" xfId="1067"/>
    <cellStyle name="20% - Accent1 2 2 6 3 2 2" xfId="1068"/>
    <cellStyle name="20% - Accent1 2 2 6 3 3" xfId="1069"/>
    <cellStyle name="20% - Accent1 2 2 6 4" xfId="1070"/>
    <cellStyle name="20% - Accent1 2 2 6 4 2" xfId="1071"/>
    <cellStyle name="20% - Accent1 2 2 6 5" xfId="1072"/>
    <cellStyle name="20% - Accent1 2 2 7" xfId="1073"/>
    <cellStyle name="20% - Accent1 2 2 7 2" xfId="1074"/>
    <cellStyle name="20% - Accent1 2 2 7 2 2" xfId="1075"/>
    <cellStyle name="20% - Accent1 2 2 7 2 2 2" xfId="1076"/>
    <cellStyle name="20% - Accent1 2 2 7 2 2 2 2" xfId="1077"/>
    <cellStyle name="20% - Accent1 2 2 7 2 2 3" xfId="1078"/>
    <cellStyle name="20% - Accent1 2 2 7 2 3" xfId="1079"/>
    <cellStyle name="20% - Accent1 2 2 7 2 3 2" xfId="1080"/>
    <cellStyle name="20% - Accent1 2 2 7 2 4" xfId="1081"/>
    <cellStyle name="20% - Accent1 2 2 7 3" xfId="1082"/>
    <cellStyle name="20% - Accent1 2 2 7 3 2" xfId="1083"/>
    <cellStyle name="20% - Accent1 2 2 7 3 2 2" xfId="1084"/>
    <cellStyle name="20% - Accent1 2 2 7 3 3" xfId="1085"/>
    <cellStyle name="20% - Accent1 2 2 7 4" xfId="1086"/>
    <cellStyle name="20% - Accent1 2 2 7 4 2" xfId="1087"/>
    <cellStyle name="20% - Accent1 2 2 7 5" xfId="1088"/>
    <cellStyle name="20% - Accent1 2 2 8" xfId="1089"/>
    <cellStyle name="20% - Accent1 2 2 8 2" xfId="1090"/>
    <cellStyle name="20% - Accent1 2 2 8 2 2" xfId="1091"/>
    <cellStyle name="20% - Accent1 2 2 8 2 2 2" xfId="1092"/>
    <cellStyle name="20% - Accent1 2 2 8 2 3" xfId="1093"/>
    <cellStyle name="20% - Accent1 2 2 8 3" xfId="1094"/>
    <cellStyle name="20% - Accent1 2 2 8 3 2" xfId="1095"/>
    <cellStyle name="20% - Accent1 2 2 8 4" xfId="1096"/>
    <cellStyle name="20% - Accent1 2 2 9" xfId="1097"/>
    <cellStyle name="20% - Accent1 2 2 9 2" xfId="1098"/>
    <cellStyle name="20% - Accent1 2 2 9 2 2" xfId="1099"/>
    <cellStyle name="20% - Accent1 2 2 9 3" xfId="1100"/>
    <cellStyle name="20% - Accent1 2 3" xfId="1101"/>
    <cellStyle name="20% - Accent1 2 3 10" xfId="1102"/>
    <cellStyle name="20% - Accent1 2 3 10 2" xfId="1103"/>
    <cellStyle name="20% - Accent1 2 3 11" xfId="1104"/>
    <cellStyle name="20% - Accent1 2 3 2" xfId="1105"/>
    <cellStyle name="20% - Accent1 2 3 2 10" xfId="1106"/>
    <cellStyle name="20% - Accent1 2 3 2 2" xfId="1107"/>
    <cellStyle name="20% - Accent1 2 3 2 2 2" xfId="1108"/>
    <cellStyle name="20% - Accent1 2 3 2 2 2 2" xfId="1109"/>
    <cellStyle name="20% - Accent1 2 3 2 2 2 2 2" xfId="1110"/>
    <cellStyle name="20% - Accent1 2 3 2 2 2 2 2 2" xfId="1111"/>
    <cellStyle name="20% - Accent1 2 3 2 2 2 2 3" xfId="1112"/>
    <cellStyle name="20% - Accent1 2 3 2 2 2 3" xfId="1113"/>
    <cellStyle name="20% - Accent1 2 3 2 2 2 3 2" xfId="1114"/>
    <cellStyle name="20% - Accent1 2 3 2 2 2 4" xfId="1115"/>
    <cellStyle name="20% - Accent1 2 3 2 2 3" xfId="1116"/>
    <cellStyle name="20% - Accent1 2 3 2 2 3 2" xfId="1117"/>
    <cellStyle name="20% - Accent1 2 3 2 2 3 2 2" xfId="1118"/>
    <cellStyle name="20% - Accent1 2 3 2 2 3 3" xfId="1119"/>
    <cellStyle name="20% - Accent1 2 3 2 2 4" xfId="1120"/>
    <cellStyle name="20% - Accent1 2 3 2 2 4 2" xfId="1121"/>
    <cellStyle name="20% - Accent1 2 3 2 2 5" xfId="1122"/>
    <cellStyle name="20% - Accent1 2 3 2 3" xfId="1123"/>
    <cellStyle name="20% - Accent1 2 3 2 3 2" xfId="1124"/>
    <cellStyle name="20% - Accent1 2 3 2 3 2 2" xfId="1125"/>
    <cellStyle name="20% - Accent1 2 3 2 3 2 2 2" xfId="1126"/>
    <cellStyle name="20% - Accent1 2 3 2 3 2 2 2 2" xfId="1127"/>
    <cellStyle name="20% - Accent1 2 3 2 3 2 2 3" xfId="1128"/>
    <cellStyle name="20% - Accent1 2 3 2 3 2 3" xfId="1129"/>
    <cellStyle name="20% - Accent1 2 3 2 3 2 3 2" xfId="1130"/>
    <cellStyle name="20% - Accent1 2 3 2 3 2 4" xfId="1131"/>
    <cellStyle name="20% - Accent1 2 3 2 3 3" xfId="1132"/>
    <cellStyle name="20% - Accent1 2 3 2 3 3 2" xfId="1133"/>
    <cellStyle name="20% - Accent1 2 3 2 3 3 2 2" xfId="1134"/>
    <cellStyle name="20% - Accent1 2 3 2 3 3 3" xfId="1135"/>
    <cellStyle name="20% - Accent1 2 3 2 3 4" xfId="1136"/>
    <cellStyle name="20% - Accent1 2 3 2 3 4 2" xfId="1137"/>
    <cellStyle name="20% - Accent1 2 3 2 3 5" xfId="1138"/>
    <cellStyle name="20% - Accent1 2 3 2 4" xfId="1139"/>
    <cellStyle name="20% - Accent1 2 3 2 4 2" xfId="1140"/>
    <cellStyle name="20% - Accent1 2 3 2 4 2 2" xfId="1141"/>
    <cellStyle name="20% - Accent1 2 3 2 4 2 2 2" xfId="1142"/>
    <cellStyle name="20% - Accent1 2 3 2 4 2 2 2 2" xfId="1143"/>
    <cellStyle name="20% - Accent1 2 3 2 4 2 2 3" xfId="1144"/>
    <cellStyle name="20% - Accent1 2 3 2 4 2 3" xfId="1145"/>
    <cellStyle name="20% - Accent1 2 3 2 4 2 3 2" xfId="1146"/>
    <cellStyle name="20% - Accent1 2 3 2 4 2 4" xfId="1147"/>
    <cellStyle name="20% - Accent1 2 3 2 4 3" xfId="1148"/>
    <cellStyle name="20% - Accent1 2 3 2 4 3 2" xfId="1149"/>
    <cellStyle name="20% - Accent1 2 3 2 4 3 2 2" xfId="1150"/>
    <cellStyle name="20% - Accent1 2 3 2 4 3 3" xfId="1151"/>
    <cellStyle name="20% - Accent1 2 3 2 4 4" xfId="1152"/>
    <cellStyle name="20% - Accent1 2 3 2 4 4 2" xfId="1153"/>
    <cellStyle name="20% - Accent1 2 3 2 4 5" xfId="1154"/>
    <cellStyle name="20% - Accent1 2 3 2 5" xfId="1155"/>
    <cellStyle name="20% - Accent1 2 3 2 5 2" xfId="1156"/>
    <cellStyle name="20% - Accent1 2 3 2 5 2 2" xfId="1157"/>
    <cellStyle name="20% - Accent1 2 3 2 5 2 2 2" xfId="1158"/>
    <cellStyle name="20% - Accent1 2 3 2 5 2 2 2 2" xfId="1159"/>
    <cellStyle name="20% - Accent1 2 3 2 5 2 2 3" xfId="1160"/>
    <cellStyle name="20% - Accent1 2 3 2 5 2 3" xfId="1161"/>
    <cellStyle name="20% - Accent1 2 3 2 5 2 3 2" xfId="1162"/>
    <cellStyle name="20% - Accent1 2 3 2 5 2 4" xfId="1163"/>
    <cellStyle name="20% - Accent1 2 3 2 5 3" xfId="1164"/>
    <cellStyle name="20% - Accent1 2 3 2 5 3 2" xfId="1165"/>
    <cellStyle name="20% - Accent1 2 3 2 5 3 2 2" xfId="1166"/>
    <cellStyle name="20% - Accent1 2 3 2 5 3 3" xfId="1167"/>
    <cellStyle name="20% - Accent1 2 3 2 5 4" xfId="1168"/>
    <cellStyle name="20% - Accent1 2 3 2 5 4 2" xfId="1169"/>
    <cellStyle name="20% - Accent1 2 3 2 5 5" xfId="1170"/>
    <cellStyle name="20% - Accent1 2 3 2 6" xfId="1171"/>
    <cellStyle name="20% - Accent1 2 3 2 6 2" xfId="1172"/>
    <cellStyle name="20% - Accent1 2 3 2 6 2 2" xfId="1173"/>
    <cellStyle name="20% - Accent1 2 3 2 6 2 2 2" xfId="1174"/>
    <cellStyle name="20% - Accent1 2 3 2 6 2 2 2 2" xfId="1175"/>
    <cellStyle name="20% - Accent1 2 3 2 6 2 2 3" xfId="1176"/>
    <cellStyle name="20% - Accent1 2 3 2 6 2 3" xfId="1177"/>
    <cellStyle name="20% - Accent1 2 3 2 6 2 3 2" xfId="1178"/>
    <cellStyle name="20% - Accent1 2 3 2 6 2 4" xfId="1179"/>
    <cellStyle name="20% - Accent1 2 3 2 6 3" xfId="1180"/>
    <cellStyle name="20% - Accent1 2 3 2 6 3 2" xfId="1181"/>
    <cellStyle name="20% - Accent1 2 3 2 6 3 2 2" xfId="1182"/>
    <cellStyle name="20% - Accent1 2 3 2 6 3 3" xfId="1183"/>
    <cellStyle name="20% - Accent1 2 3 2 6 4" xfId="1184"/>
    <cellStyle name="20% - Accent1 2 3 2 6 4 2" xfId="1185"/>
    <cellStyle name="20% - Accent1 2 3 2 6 5" xfId="1186"/>
    <cellStyle name="20% - Accent1 2 3 2 7" xfId="1187"/>
    <cellStyle name="20% - Accent1 2 3 2 7 2" xfId="1188"/>
    <cellStyle name="20% - Accent1 2 3 2 7 2 2" xfId="1189"/>
    <cellStyle name="20% - Accent1 2 3 2 7 2 2 2" xfId="1190"/>
    <cellStyle name="20% - Accent1 2 3 2 7 2 3" xfId="1191"/>
    <cellStyle name="20% - Accent1 2 3 2 7 3" xfId="1192"/>
    <cellStyle name="20% - Accent1 2 3 2 7 3 2" xfId="1193"/>
    <cellStyle name="20% - Accent1 2 3 2 7 4" xfId="1194"/>
    <cellStyle name="20% - Accent1 2 3 2 8" xfId="1195"/>
    <cellStyle name="20% - Accent1 2 3 2 8 2" xfId="1196"/>
    <cellStyle name="20% - Accent1 2 3 2 8 2 2" xfId="1197"/>
    <cellStyle name="20% - Accent1 2 3 2 8 3" xfId="1198"/>
    <cellStyle name="20% - Accent1 2 3 2 9" xfId="1199"/>
    <cellStyle name="20% - Accent1 2 3 2 9 2" xfId="1200"/>
    <cellStyle name="20% - Accent1 2 3 3" xfId="1201"/>
    <cellStyle name="20% - Accent1 2 3 3 2" xfId="1202"/>
    <cellStyle name="20% - Accent1 2 3 3 2 2" xfId="1203"/>
    <cellStyle name="20% - Accent1 2 3 3 2 2 2" xfId="1204"/>
    <cellStyle name="20% - Accent1 2 3 3 2 2 2 2" xfId="1205"/>
    <cellStyle name="20% - Accent1 2 3 3 2 2 3" xfId="1206"/>
    <cellStyle name="20% - Accent1 2 3 3 2 3" xfId="1207"/>
    <cellStyle name="20% - Accent1 2 3 3 2 3 2" xfId="1208"/>
    <cellStyle name="20% - Accent1 2 3 3 2 4" xfId="1209"/>
    <cellStyle name="20% - Accent1 2 3 3 3" xfId="1210"/>
    <cellStyle name="20% - Accent1 2 3 3 3 2" xfId="1211"/>
    <cellStyle name="20% - Accent1 2 3 3 3 2 2" xfId="1212"/>
    <cellStyle name="20% - Accent1 2 3 3 3 3" xfId="1213"/>
    <cellStyle name="20% - Accent1 2 3 3 4" xfId="1214"/>
    <cellStyle name="20% - Accent1 2 3 3 4 2" xfId="1215"/>
    <cellStyle name="20% - Accent1 2 3 3 5" xfId="1216"/>
    <cellStyle name="20% - Accent1 2 3 4" xfId="1217"/>
    <cellStyle name="20% - Accent1 2 3 4 2" xfId="1218"/>
    <cellStyle name="20% - Accent1 2 3 4 2 2" xfId="1219"/>
    <cellStyle name="20% - Accent1 2 3 4 2 2 2" xfId="1220"/>
    <cellStyle name="20% - Accent1 2 3 4 2 2 2 2" xfId="1221"/>
    <cellStyle name="20% - Accent1 2 3 4 2 2 3" xfId="1222"/>
    <cellStyle name="20% - Accent1 2 3 4 2 3" xfId="1223"/>
    <cellStyle name="20% - Accent1 2 3 4 2 3 2" xfId="1224"/>
    <cellStyle name="20% - Accent1 2 3 4 2 4" xfId="1225"/>
    <cellStyle name="20% - Accent1 2 3 4 3" xfId="1226"/>
    <cellStyle name="20% - Accent1 2 3 4 3 2" xfId="1227"/>
    <cellStyle name="20% - Accent1 2 3 4 3 2 2" xfId="1228"/>
    <cellStyle name="20% - Accent1 2 3 4 3 3" xfId="1229"/>
    <cellStyle name="20% - Accent1 2 3 4 4" xfId="1230"/>
    <cellStyle name="20% - Accent1 2 3 4 4 2" xfId="1231"/>
    <cellStyle name="20% - Accent1 2 3 4 5" xfId="1232"/>
    <cellStyle name="20% - Accent1 2 3 5" xfId="1233"/>
    <cellStyle name="20% - Accent1 2 3 5 2" xfId="1234"/>
    <cellStyle name="20% - Accent1 2 3 5 2 2" xfId="1235"/>
    <cellStyle name="20% - Accent1 2 3 5 2 2 2" xfId="1236"/>
    <cellStyle name="20% - Accent1 2 3 5 2 2 2 2" xfId="1237"/>
    <cellStyle name="20% - Accent1 2 3 5 2 2 3" xfId="1238"/>
    <cellStyle name="20% - Accent1 2 3 5 2 3" xfId="1239"/>
    <cellStyle name="20% - Accent1 2 3 5 2 3 2" xfId="1240"/>
    <cellStyle name="20% - Accent1 2 3 5 2 4" xfId="1241"/>
    <cellStyle name="20% - Accent1 2 3 5 3" xfId="1242"/>
    <cellStyle name="20% - Accent1 2 3 5 3 2" xfId="1243"/>
    <cellStyle name="20% - Accent1 2 3 5 3 2 2" xfId="1244"/>
    <cellStyle name="20% - Accent1 2 3 5 3 3" xfId="1245"/>
    <cellStyle name="20% - Accent1 2 3 5 4" xfId="1246"/>
    <cellStyle name="20% - Accent1 2 3 5 4 2" xfId="1247"/>
    <cellStyle name="20% - Accent1 2 3 5 5" xfId="1248"/>
    <cellStyle name="20% - Accent1 2 3 6" xfId="1249"/>
    <cellStyle name="20% - Accent1 2 3 6 2" xfId="1250"/>
    <cellStyle name="20% - Accent1 2 3 6 2 2" xfId="1251"/>
    <cellStyle name="20% - Accent1 2 3 6 2 2 2" xfId="1252"/>
    <cellStyle name="20% - Accent1 2 3 6 2 2 2 2" xfId="1253"/>
    <cellStyle name="20% - Accent1 2 3 6 2 2 3" xfId="1254"/>
    <cellStyle name="20% - Accent1 2 3 6 2 3" xfId="1255"/>
    <cellStyle name="20% - Accent1 2 3 6 2 3 2" xfId="1256"/>
    <cellStyle name="20% - Accent1 2 3 6 2 4" xfId="1257"/>
    <cellStyle name="20% - Accent1 2 3 6 3" xfId="1258"/>
    <cellStyle name="20% - Accent1 2 3 6 3 2" xfId="1259"/>
    <cellStyle name="20% - Accent1 2 3 6 3 2 2" xfId="1260"/>
    <cellStyle name="20% - Accent1 2 3 6 3 3" xfId="1261"/>
    <cellStyle name="20% - Accent1 2 3 6 4" xfId="1262"/>
    <cellStyle name="20% - Accent1 2 3 6 4 2" xfId="1263"/>
    <cellStyle name="20% - Accent1 2 3 6 5" xfId="1264"/>
    <cellStyle name="20% - Accent1 2 3 7" xfId="1265"/>
    <cellStyle name="20% - Accent1 2 3 7 2" xfId="1266"/>
    <cellStyle name="20% - Accent1 2 3 7 2 2" xfId="1267"/>
    <cellStyle name="20% - Accent1 2 3 7 2 2 2" xfId="1268"/>
    <cellStyle name="20% - Accent1 2 3 7 2 2 2 2" xfId="1269"/>
    <cellStyle name="20% - Accent1 2 3 7 2 2 3" xfId="1270"/>
    <cellStyle name="20% - Accent1 2 3 7 2 3" xfId="1271"/>
    <cellStyle name="20% - Accent1 2 3 7 2 3 2" xfId="1272"/>
    <cellStyle name="20% - Accent1 2 3 7 2 4" xfId="1273"/>
    <cellStyle name="20% - Accent1 2 3 7 3" xfId="1274"/>
    <cellStyle name="20% - Accent1 2 3 7 3 2" xfId="1275"/>
    <cellStyle name="20% - Accent1 2 3 7 3 2 2" xfId="1276"/>
    <cellStyle name="20% - Accent1 2 3 7 3 3" xfId="1277"/>
    <cellStyle name="20% - Accent1 2 3 7 4" xfId="1278"/>
    <cellStyle name="20% - Accent1 2 3 7 4 2" xfId="1279"/>
    <cellStyle name="20% - Accent1 2 3 7 5" xfId="1280"/>
    <cellStyle name="20% - Accent1 2 3 8" xfId="1281"/>
    <cellStyle name="20% - Accent1 2 3 8 2" xfId="1282"/>
    <cellStyle name="20% - Accent1 2 3 8 2 2" xfId="1283"/>
    <cellStyle name="20% - Accent1 2 3 8 2 2 2" xfId="1284"/>
    <cellStyle name="20% - Accent1 2 3 8 2 3" xfId="1285"/>
    <cellStyle name="20% - Accent1 2 3 8 3" xfId="1286"/>
    <cellStyle name="20% - Accent1 2 3 8 3 2" xfId="1287"/>
    <cellStyle name="20% - Accent1 2 3 8 4" xfId="1288"/>
    <cellStyle name="20% - Accent1 2 3 9" xfId="1289"/>
    <cellStyle name="20% - Accent1 2 3 9 2" xfId="1290"/>
    <cellStyle name="20% - Accent1 2 3 9 2 2" xfId="1291"/>
    <cellStyle name="20% - Accent1 2 3 9 3" xfId="1292"/>
    <cellStyle name="20% - Accent1 2 4" xfId="1293"/>
    <cellStyle name="20% - Accent1 2 4 10" xfId="1294"/>
    <cellStyle name="20% - Accent1 2 4 10 2" xfId="1295"/>
    <cellStyle name="20% - Accent1 2 4 11" xfId="1296"/>
    <cellStyle name="20% - Accent1 2 4 2" xfId="1297"/>
    <cellStyle name="20% - Accent1 2 4 2 10" xfId="1298"/>
    <cellStyle name="20% - Accent1 2 4 2 2" xfId="1299"/>
    <cellStyle name="20% - Accent1 2 4 2 2 2" xfId="1300"/>
    <cellStyle name="20% - Accent1 2 4 2 2 2 2" xfId="1301"/>
    <cellStyle name="20% - Accent1 2 4 2 2 2 2 2" xfId="1302"/>
    <cellStyle name="20% - Accent1 2 4 2 2 2 2 2 2" xfId="1303"/>
    <cellStyle name="20% - Accent1 2 4 2 2 2 2 3" xfId="1304"/>
    <cellStyle name="20% - Accent1 2 4 2 2 2 3" xfId="1305"/>
    <cellStyle name="20% - Accent1 2 4 2 2 2 3 2" xfId="1306"/>
    <cellStyle name="20% - Accent1 2 4 2 2 2 4" xfId="1307"/>
    <cellStyle name="20% - Accent1 2 4 2 2 3" xfId="1308"/>
    <cellStyle name="20% - Accent1 2 4 2 2 3 2" xfId="1309"/>
    <cellStyle name="20% - Accent1 2 4 2 2 3 2 2" xfId="1310"/>
    <cellStyle name="20% - Accent1 2 4 2 2 3 3" xfId="1311"/>
    <cellStyle name="20% - Accent1 2 4 2 2 4" xfId="1312"/>
    <cellStyle name="20% - Accent1 2 4 2 2 4 2" xfId="1313"/>
    <cellStyle name="20% - Accent1 2 4 2 2 5" xfId="1314"/>
    <cellStyle name="20% - Accent1 2 4 2 3" xfId="1315"/>
    <cellStyle name="20% - Accent1 2 4 2 3 2" xfId="1316"/>
    <cellStyle name="20% - Accent1 2 4 2 3 2 2" xfId="1317"/>
    <cellStyle name="20% - Accent1 2 4 2 3 2 2 2" xfId="1318"/>
    <cellStyle name="20% - Accent1 2 4 2 3 2 2 2 2" xfId="1319"/>
    <cellStyle name="20% - Accent1 2 4 2 3 2 2 3" xfId="1320"/>
    <cellStyle name="20% - Accent1 2 4 2 3 2 3" xfId="1321"/>
    <cellStyle name="20% - Accent1 2 4 2 3 2 3 2" xfId="1322"/>
    <cellStyle name="20% - Accent1 2 4 2 3 2 4" xfId="1323"/>
    <cellStyle name="20% - Accent1 2 4 2 3 3" xfId="1324"/>
    <cellStyle name="20% - Accent1 2 4 2 3 3 2" xfId="1325"/>
    <cellStyle name="20% - Accent1 2 4 2 3 3 2 2" xfId="1326"/>
    <cellStyle name="20% - Accent1 2 4 2 3 3 3" xfId="1327"/>
    <cellStyle name="20% - Accent1 2 4 2 3 4" xfId="1328"/>
    <cellStyle name="20% - Accent1 2 4 2 3 4 2" xfId="1329"/>
    <cellStyle name="20% - Accent1 2 4 2 3 5" xfId="1330"/>
    <cellStyle name="20% - Accent1 2 4 2 4" xfId="1331"/>
    <cellStyle name="20% - Accent1 2 4 2 4 2" xfId="1332"/>
    <cellStyle name="20% - Accent1 2 4 2 4 2 2" xfId="1333"/>
    <cellStyle name="20% - Accent1 2 4 2 4 2 2 2" xfId="1334"/>
    <cellStyle name="20% - Accent1 2 4 2 4 2 2 2 2" xfId="1335"/>
    <cellStyle name="20% - Accent1 2 4 2 4 2 2 3" xfId="1336"/>
    <cellStyle name="20% - Accent1 2 4 2 4 2 3" xfId="1337"/>
    <cellStyle name="20% - Accent1 2 4 2 4 2 3 2" xfId="1338"/>
    <cellStyle name="20% - Accent1 2 4 2 4 2 4" xfId="1339"/>
    <cellStyle name="20% - Accent1 2 4 2 4 3" xfId="1340"/>
    <cellStyle name="20% - Accent1 2 4 2 4 3 2" xfId="1341"/>
    <cellStyle name="20% - Accent1 2 4 2 4 3 2 2" xfId="1342"/>
    <cellStyle name="20% - Accent1 2 4 2 4 3 3" xfId="1343"/>
    <cellStyle name="20% - Accent1 2 4 2 4 4" xfId="1344"/>
    <cellStyle name="20% - Accent1 2 4 2 4 4 2" xfId="1345"/>
    <cellStyle name="20% - Accent1 2 4 2 4 5" xfId="1346"/>
    <cellStyle name="20% - Accent1 2 4 2 5" xfId="1347"/>
    <cellStyle name="20% - Accent1 2 4 2 5 2" xfId="1348"/>
    <cellStyle name="20% - Accent1 2 4 2 5 2 2" xfId="1349"/>
    <cellStyle name="20% - Accent1 2 4 2 5 2 2 2" xfId="1350"/>
    <cellStyle name="20% - Accent1 2 4 2 5 2 2 2 2" xfId="1351"/>
    <cellStyle name="20% - Accent1 2 4 2 5 2 2 3" xfId="1352"/>
    <cellStyle name="20% - Accent1 2 4 2 5 2 3" xfId="1353"/>
    <cellStyle name="20% - Accent1 2 4 2 5 2 3 2" xfId="1354"/>
    <cellStyle name="20% - Accent1 2 4 2 5 2 4" xfId="1355"/>
    <cellStyle name="20% - Accent1 2 4 2 5 3" xfId="1356"/>
    <cellStyle name="20% - Accent1 2 4 2 5 3 2" xfId="1357"/>
    <cellStyle name="20% - Accent1 2 4 2 5 3 2 2" xfId="1358"/>
    <cellStyle name="20% - Accent1 2 4 2 5 3 3" xfId="1359"/>
    <cellStyle name="20% - Accent1 2 4 2 5 4" xfId="1360"/>
    <cellStyle name="20% - Accent1 2 4 2 5 4 2" xfId="1361"/>
    <cellStyle name="20% - Accent1 2 4 2 5 5" xfId="1362"/>
    <cellStyle name="20% - Accent1 2 4 2 6" xfId="1363"/>
    <cellStyle name="20% - Accent1 2 4 2 6 2" xfId="1364"/>
    <cellStyle name="20% - Accent1 2 4 2 6 2 2" xfId="1365"/>
    <cellStyle name="20% - Accent1 2 4 2 6 2 2 2" xfId="1366"/>
    <cellStyle name="20% - Accent1 2 4 2 6 2 2 2 2" xfId="1367"/>
    <cellStyle name="20% - Accent1 2 4 2 6 2 2 3" xfId="1368"/>
    <cellStyle name="20% - Accent1 2 4 2 6 2 3" xfId="1369"/>
    <cellStyle name="20% - Accent1 2 4 2 6 2 3 2" xfId="1370"/>
    <cellStyle name="20% - Accent1 2 4 2 6 2 4" xfId="1371"/>
    <cellStyle name="20% - Accent1 2 4 2 6 3" xfId="1372"/>
    <cellStyle name="20% - Accent1 2 4 2 6 3 2" xfId="1373"/>
    <cellStyle name="20% - Accent1 2 4 2 6 3 2 2" xfId="1374"/>
    <cellStyle name="20% - Accent1 2 4 2 6 3 3" xfId="1375"/>
    <cellStyle name="20% - Accent1 2 4 2 6 4" xfId="1376"/>
    <cellStyle name="20% - Accent1 2 4 2 6 4 2" xfId="1377"/>
    <cellStyle name="20% - Accent1 2 4 2 6 5" xfId="1378"/>
    <cellStyle name="20% - Accent1 2 4 2 7" xfId="1379"/>
    <cellStyle name="20% - Accent1 2 4 2 7 2" xfId="1380"/>
    <cellStyle name="20% - Accent1 2 4 2 7 2 2" xfId="1381"/>
    <cellStyle name="20% - Accent1 2 4 2 7 2 2 2" xfId="1382"/>
    <cellStyle name="20% - Accent1 2 4 2 7 2 3" xfId="1383"/>
    <cellStyle name="20% - Accent1 2 4 2 7 3" xfId="1384"/>
    <cellStyle name="20% - Accent1 2 4 2 7 3 2" xfId="1385"/>
    <cellStyle name="20% - Accent1 2 4 2 7 4" xfId="1386"/>
    <cellStyle name="20% - Accent1 2 4 2 8" xfId="1387"/>
    <cellStyle name="20% - Accent1 2 4 2 8 2" xfId="1388"/>
    <cellStyle name="20% - Accent1 2 4 2 8 2 2" xfId="1389"/>
    <cellStyle name="20% - Accent1 2 4 2 8 3" xfId="1390"/>
    <cellStyle name="20% - Accent1 2 4 2 9" xfId="1391"/>
    <cellStyle name="20% - Accent1 2 4 2 9 2" xfId="1392"/>
    <cellStyle name="20% - Accent1 2 4 3" xfId="1393"/>
    <cellStyle name="20% - Accent1 2 4 3 2" xfId="1394"/>
    <cellStyle name="20% - Accent1 2 4 3 2 2" xfId="1395"/>
    <cellStyle name="20% - Accent1 2 4 3 2 2 2" xfId="1396"/>
    <cellStyle name="20% - Accent1 2 4 3 2 2 2 2" xfId="1397"/>
    <cellStyle name="20% - Accent1 2 4 3 2 2 3" xfId="1398"/>
    <cellStyle name="20% - Accent1 2 4 3 2 3" xfId="1399"/>
    <cellStyle name="20% - Accent1 2 4 3 2 3 2" xfId="1400"/>
    <cellStyle name="20% - Accent1 2 4 3 2 4" xfId="1401"/>
    <cellStyle name="20% - Accent1 2 4 3 3" xfId="1402"/>
    <cellStyle name="20% - Accent1 2 4 3 3 2" xfId="1403"/>
    <cellStyle name="20% - Accent1 2 4 3 3 2 2" xfId="1404"/>
    <cellStyle name="20% - Accent1 2 4 3 3 3" xfId="1405"/>
    <cellStyle name="20% - Accent1 2 4 3 4" xfId="1406"/>
    <cellStyle name="20% - Accent1 2 4 3 4 2" xfId="1407"/>
    <cellStyle name="20% - Accent1 2 4 3 5" xfId="1408"/>
    <cellStyle name="20% - Accent1 2 4 4" xfId="1409"/>
    <cellStyle name="20% - Accent1 2 4 4 2" xfId="1410"/>
    <cellStyle name="20% - Accent1 2 4 4 2 2" xfId="1411"/>
    <cellStyle name="20% - Accent1 2 4 4 2 2 2" xfId="1412"/>
    <cellStyle name="20% - Accent1 2 4 4 2 2 2 2" xfId="1413"/>
    <cellStyle name="20% - Accent1 2 4 4 2 2 3" xfId="1414"/>
    <cellStyle name="20% - Accent1 2 4 4 2 3" xfId="1415"/>
    <cellStyle name="20% - Accent1 2 4 4 2 3 2" xfId="1416"/>
    <cellStyle name="20% - Accent1 2 4 4 2 4" xfId="1417"/>
    <cellStyle name="20% - Accent1 2 4 4 3" xfId="1418"/>
    <cellStyle name="20% - Accent1 2 4 4 3 2" xfId="1419"/>
    <cellStyle name="20% - Accent1 2 4 4 3 2 2" xfId="1420"/>
    <cellStyle name="20% - Accent1 2 4 4 3 3" xfId="1421"/>
    <cellStyle name="20% - Accent1 2 4 4 4" xfId="1422"/>
    <cellStyle name="20% - Accent1 2 4 4 4 2" xfId="1423"/>
    <cellStyle name="20% - Accent1 2 4 4 5" xfId="1424"/>
    <cellStyle name="20% - Accent1 2 4 5" xfId="1425"/>
    <cellStyle name="20% - Accent1 2 4 5 2" xfId="1426"/>
    <cellStyle name="20% - Accent1 2 4 5 2 2" xfId="1427"/>
    <cellStyle name="20% - Accent1 2 4 5 2 2 2" xfId="1428"/>
    <cellStyle name="20% - Accent1 2 4 5 2 2 2 2" xfId="1429"/>
    <cellStyle name="20% - Accent1 2 4 5 2 2 3" xfId="1430"/>
    <cellStyle name="20% - Accent1 2 4 5 2 3" xfId="1431"/>
    <cellStyle name="20% - Accent1 2 4 5 2 3 2" xfId="1432"/>
    <cellStyle name="20% - Accent1 2 4 5 2 4" xfId="1433"/>
    <cellStyle name="20% - Accent1 2 4 5 3" xfId="1434"/>
    <cellStyle name="20% - Accent1 2 4 5 3 2" xfId="1435"/>
    <cellStyle name="20% - Accent1 2 4 5 3 2 2" xfId="1436"/>
    <cellStyle name="20% - Accent1 2 4 5 3 3" xfId="1437"/>
    <cellStyle name="20% - Accent1 2 4 5 4" xfId="1438"/>
    <cellStyle name="20% - Accent1 2 4 5 4 2" xfId="1439"/>
    <cellStyle name="20% - Accent1 2 4 5 5" xfId="1440"/>
    <cellStyle name="20% - Accent1 2 4 6" xfId="1441"/>
    <cellStyle name="20% - Accent1 2 4 6 2" xfId="1442"/>
    <cellStyle name="20% - Accent1 2 4 6 2 2" xfId="1443"/>
    <cellStyle name="20% - Accent1 2 4 6 2 2 2" xfId="1444"/>
    <cellStyle name="20% - Accent1 2 4 6 2 2 2 2" xfId="1445"/>
    <cellStyle name="20% - Accent1 2 4 6 2 2 3" xfId="1446"/>
    <cellStyle name="20% - Accent1 2 4 6 2 3" xfId="1447"/>
    <cellStyle name="20% - Accent1 2 4 6 2 3 2" xfId="1448"/>
    <cellStyle name="20% - Accent1 2 4 6 2 4" xfId="1449"/>
    <cellStyle name="20% - Accent1 2 4 6 3" xfId="1450"/>
    <cellStyle name="20% - Accent1 2 4 6 3 2" xfId="1451"/>
    <cellStyle name="20% - Accent1 2 4 6 3 2 2" xfId="1452"/>
    <cellStyle name="20% - Accent1 2 4 6 3 3" xfId="1453"/>
    <cellStyle name="20% - Accent1 2 4 6 4" xfId="1454"/>
    <cellStyle name="20% - Accent1 2 4 6 4 2" xfId="1455"/>
    <cellStyle name="20% - Accent1 2 4 6 5" xfId="1456"/>
    <cellStyle name="20% - Accent1 2 4 7" xfId="1457"/>
    <cellStyle name="20% - Accent1 2 4 7 2" xfId="1458"/>
    <cellStyle name="20% - Accent1 2 4 7 2 2" xfId="1459"/>
    <cellStyle name="20% - Accent1 2 4 7 2 2 2" xfId="1460"/>
    <cellStyle name="20% - Accent1 2 4 7 2 2 2 2" xfId="1461"/>
    <cellStyle name="20% - Accent1 2 4 7 2 2 3" xfId="1462"/>
    <cellStyle name="20% - Accent1 2 4 7 2 3" xfId="1463"/>
    <cellStyle name="20% - Accent1 2 4 7 2 3 2" xfId="1464"/>
    <cellStyle name="20% - Accent1 2 4 7 2 4" xfId="1465"/>
    <cellStyle name="20% - Accent1 2 4 7 3" xfId="1466"/>
    <cellStyle name="20% - Accent1 2 4 7 3 2" xfId="1467"/>
    <cellStyle name="20% - Accent1 2 4 7 3 2 2" xfId="1468"/>
    <cellStyle name="20% - Accent1 2 4 7 3 3" xfId="1469"/>
    <cellStyle name="20% - Accent1 2 4 7 4" xfId="1470"/>
    <cellStyle name="20% - Accent1 2 4 7 4 2" xfId="1471"/>
    <cellStyle name="20% - Accent1 2 4 7 5" xfId="1472"/>
    <cellStyle name="20% - Accent1 2 4 8" xfId="1473"/>
    <cellStyle name="20% - Accent1 2 4 8 2" xfId="1474"/>
    <cellStyle name="20% - Accent1 2 4 8 2 2" xfId="1475"/>
    <cellStyle name="20% - Accent1 2 4 8 2 2 2" xfId="1476"/>
    <cellStyle name="20% - Accent1 2 4 8 2 3" xfId="1477"/>
    <cellStyle name="20% - Accent1 2 4 8 3" xfId="1478"/>
    <cellStyle name="20% - Accent1 2 4 8 3 2" xfId="1479"/>
    <cellStyle name="20% - Accent1 2 4 8 4" xfId="1480"/>
    <cellStyle name="20% - Accent1 2 4 9" xfId="1481"/>
    <cellStyle name="20% - Accent1 2 4 9 2" xfId="1482"/>
    <cellStyle name="20% - Accent1 2 4 9 2 2" xfId="1483"/>
    <cellStyle name="20% - Accent1 2 4 9 3" xfId="1484"/>
    <cellStyle name="20% - Accent1 2 5" xfId="1485"/>
    <cellStyle name="20% - Accent1 2 5 10" xfId="1486"/>
    <cellStyle name="20% - Accent1 2 5 10 2" xfId="1487"/>
    <cellStyle name="20% - Accent1 2 5 11" xfId="1488"/>
    <cellStyle name="20% - Accent1 2 5 2" xfId="1489"/>
    <cellStyle name="20% - Accent1 2 5 2 10" xfId="1490"/>
    <cellStyle name="20% - Accent1 2 5 2 2" xfId="1491"/>
    <cellStyle name="20% - Accent1 2 5 2 2 2" xfId="1492"/>
    <cellStyle name="20% - Accent1 2 5 2 2 2 2" xfId="1493"/>
    <cellStyle name="20% - Accent1 2 5 2 2 2 2 2" xfId="1494"/>
    <cellStyle name="20% - Accent1 2 5 2 2 2 2 2 2" xfId="1495"/>
    <cellStyle name="20% - Accent1 2 5 2 2 2 2 3" xfId="1496"/>
    <cellStyle name="20% - Accent1 2 5 2 2 2 3" xfId="1497"/>
    <cellStyle name="20% - Accent1 2 5 2 2 2 3 2" xfId="1498"/>
    <cellStyle name="20% - Accent1 2 5 2 2 2 4" xfId="1499"/>
    <cellStyle name="20% - Accent1 2 5 2 2 3" xfId="1500"/>
    <cellStyle name="20% - Accent1 2 5 2 2 3 2" xfId="1501"/>
    <cellStyle name="20% - Accent1 2 5 2 2 3 2 2" xfId="1502"/>
    <cellStyle name="20% - Accent1 2 5 2 2 3 3" xfId="1503"/>
    <cellStyle name="20% - Accent1 2 5 2 2 4" xfId="1504"/>
    <cellStyle name="20% - Accent1 2 5 2 2 4 2" xfId="1505"/>
    <cellStyle name="20% - Accent1 2 5 2 2 5" xfId="1506"/>
    <cellStyle name="20% - Accent1 2 5 2 3" xfId="1507"/>
    <cellStyle name="20% - Accent1 2 5 2 3 2" xfId="1508"/>
    <cellStyle name="20% - Accent1 2 5 2 3 2 2" xfId="1509"/>
    <cellStyle name="20% - Accent1 2 5 2 3 2 2 2" xfId="1510"/>
    <cellStyle name="20% - Accent1 2 5 2 3 2 2 2 2" xfId="1511"/>
    <cellStyle name="20% - Accent1 2 5 2 3 2 2 3" xfId="1512"/>
    <cellStyle name="20% - Accent1 2 5 2 3 2 3" xfId="1513"/>
    <cellStyle name="20% - Accent1 2 5 2 3 2 3 2" xfId="1514"/>
    <cellStyle name="20% - Accent1 2 5 2 3 2 4" xfId="1515"/>
    <cellStyle name="20% - Accent1 2 5 2 3 3" xfId="1516"/>
    <cellStyle name="20% - Accent1 2 5 2 3 3 2" xfId="1517"/>
    <cellStyle name="20% - Accent1 2 5 2 3 3 2 2" xfId="1518"/>
    <cellStyle name="20% - Accent1 2 5 2 3 3 3" xfId="1519"/>
    <cellStyle name="20% - Accent1 2 5 2 3 4" xfId="1520"/>
    <cellStyle name="20% - Accent1 2 5 2 3 4 2" xfId="1521"/>
    <cellStyle name="20% - Accent1 2 5 2 3 5" xfId="1522"/>
    <cellStyle name="20% - Accent1 2 5 2 4" xfId="1523"/>
    <cellStyle name="20% - Accent1 2 5 2 4 2" xfId="1524"/>
    <cellStyle name="20% - Accent1 2 5 2 4 2 2" xfId="1525"/>
    <cellStyle name="20% - Accent1 2 5 2 4 2 2 2" xfId="1526"/>
    <cellStyle name="20% - Accent1 2 5 2 4 2 2 2 2" xfId="1527"/>
    <cellStyle name="20% - Accent1 2 5 2 4 2 2 3" xfId="1528"/>
    <cellStyle name="20% - Accent1 2 5 2 4 2 3" xfId="1529"/>
    <cellStyle name="20% - Accent1 2 5 2 4 2 3 2" xfId="1530"/>
    <cellStyle name="20% - Accent1 2 5 2 4 2 4" xfId="1531"/>
    <cellStyle name="20% - Accent1 2 5 2 4 3" xfId="1532"/>
    <cellStyle name="20% - Accent1 2 5 2 4 3 2" xfId="1533"/>
    <cellStyle name="20% - Accent1 2 5 2 4 3 2 2" xfId="1534"/>
    <cellStyle name="20% - Accent1 2 5 2 4 3 3" xfId="1535"/>
    <cellStyle name="20% - Accent1 2 5 2 4 4" xfId="1536"/>
    <cellStyle name="20% - Accent1 2 5 2 4 4 2" xfId="1537"/>
    <cellStyle name="20% - Accent1 2 5 2 4 5" xfId="1538"/>
    <cellStyle name="20% - Accent1 2 5 2 5" xfId="1539"/>
    <cellStyle name="20% - Accent1 2 5 2 5 2" xfId="1540"/>
    <cellStyle name="20% - Accent1 2 5 2 5 2 2" xfId="1541"/>
    <cellStyle name="20% - Accent1 2 5 2 5 2 2 2" xfId="1542"/>
    <cellStyle name="20% - Accent1 2 5 2 5 2 2 2 2" xfId="1543"/>
    <cellStyle name="20% - Accent1 2 5 2 5 2 2 3" xfId="1544"/>
    <cellStyle name="20% - Accent1 2 5 2 5 2 3" xfId="1545"/>
    <cellStyle name="20% - Accent1 2 5 2 5 2 3 2" xfId="1546"/>
    <cellStyle name="20% - Accent1 2 5 2 5 2 4" xfId="1547"/>
    <cellStyle name="20% - Accent1 2 5 2 5 3" xfId="1548"/>
    <cellStyle name="20% - Accent1 2 5 2 5 3 2" xfId="1549"/>
    <cellStyle name="20% - Accent1 2 5 2 5 3 2 2" xfId="1550"/>
    <cellStyle name="20% - Accent1 2 5 2 5 3 3" xfId="1551"/>
    <cellStyle name="20% - Accent1 2 5 2 5 4" xfId="1552"/>
    <cellStyle name="20% - Accent1 2 5 2 5 4 2" xfId="1553"/>
    <cellStyle name="20% - Accent1 2 5 2 5 5" xfId="1554"/>
    <cellStyle name="20% - Accent1 2 5 2 6" xfId="1555"/>
    <cellStyle name="20% - Accent1 2 5 2 6 2" xfId="1556"/>
    <cellStyle name="20% - Accent1 2 5 2 6 2 2" xfId="1557"/>
    <cellStyle name="20% - Accent1 2 5 2 6 2 2 2" xfId="1558"/>
    <cellStyle name="20% - Accent1 2 5 2 6 2 2 2 2" xfId="1559"/>
    <cellStyle name="20% - Accent1 2 5 2 6 2 2 3" xfId="1560"/>
    <cellStyle name="20% - Accent1 2 5 2 6 2 3" xfId="1561"/>
    <cellStyle name="20% - Accent1 2 5 2 6 2 3 2" xfId="1562"/>
    <cellStyle name="20% - Accent1 2 5 2 6 2 4" xfId="1563"/>
    <cellStyle name="20% - Accent1 2 5 2 6 3" xfId="1564"/>
    <cellStyle name="20% - Accent1 2 5 2 6 3 2" xfId="1565"/>
    <cellStyle name="20% - Accent1 2 5 2 6 3 2 2" xfId="1566"/>
    <cellStyle name="20% - Accent1 2 5 2 6 3 3" xfId="1567"/>
    <cellStyle name="20% - Accent1 2 5 2 6 4" xfId="1568"/>
    <cellStyle name="20% - Accent1 2 5 2 6 4 2" xfId="1569"/>
    <cellStyle name="20% - Accent1 2 5 2 6 5" xfId="1570"/>
    <cellStyle name="20% - Accent1 2 5 2 7" xfId="1571"/>
    <cellStyle name="20% - Accent1 2 5 2 7 2" xfId="1572"/>
    <cellStyle name="20% - Accent1 2 5 2 7 2 2" xfId="1573"/>
    <cellStyle name="20% - Accent1 2 5 2 7 2 2 2" xfId="1574"/>
    <cellStyle name="20% - Accent1 2 5 2 7 2 3" xfId="1575"/>
    <cellStyle name="20% - Accent1 2 5 2 7 3" xfId="1576"/>
    <cellStyle name="20% - Accent1 2 5 2 7 3 2" xfId="1577"/>
    <cellStyle name="20% - Accent1 2 5 2 7 4" xfId="1578"/>
    <cellStyle name="20% - Accent1 2 5 2 8" xfId="1579"/>
    <cellStyle name="20% - Accent1 2 5 2 8 2" xfId="1580"/>
    <cellStyle name="20% - Accent1 2 5 2 8 2 2" xfId="1581"/>
    <cellStyle name="20% - Accent1 2 5 2 8 3" xfId="1582"/>
    <cellStyle name="20% - Accent1 2 5 2 9" xfId="1583"/>
    <cellStyle name="20% - Accent1 2 5 2 9 2" xfId="1584"/>
    <cellStyle name="20% - Accent1 2 5 3" xfId="1585"/>
    <cellStyle name="20% - Accent1 2 5 3 2" xfId="1586"/>
    <cellStyle name="20% - Accent1 2 5 3 2 2" xfId="1587"/>
    <cellStyle name="20% - Accent1 2 5 3 2 2 2" xfId="1588"/>
    <cellStyle name="20% - Accent1 2 5 3 2 2 2 2" xfId="1589"/>
    <cellStyle name="20% - Accent1 2 5 3 2 2 3" xfId="1590"/>
    <cellStyle name="20% - Accent1 2 5 3 2 3" xfId="1591"/>
    <cellStyle name="20% - Accent1 2 5 3 2 3 2" xfId="1592"/>
    <cellStyle name="20% - Accent1 2 5 3 2 4" xfId="1593"/>
    <cellStyle name="20% - Accent1 2 5 3 3" xfId="1594"/>
    <cellStyle name="20% - Accent1 2 5 3 3 2" xfId="1595"/>
    <cellStyle name="20% - Accent1 2 5 3 3 2 2" xfId="1596"/>
    <cellStyle name="20% - Accent1 2 5 3 3 3" xfId="1597"/>
    <cellStyle name="20% - Accent1 2 5 3 4" xfId="1598"/>
    <cellStyle name="20% - Accent1 2 5 3 4 2" xfId="1599"/>
    <cellStyle name="20% - Accent1 2 5 3 5" xfId="1600"/>
    <cellStyle name="20% - Accent1 2 5 4" xfId="1601"/>
    <cellStyle name="20% - Accent1 2 5 4 2" xfId="1602"/>
    <cellStyle name="20% - Accent1 2 5 4 2 2" xfId="1603"/>
    <cellStyle name="20% - Accent1 2 5 4 2 2 2" xfId="1604"/>
    <cellStyle name="20% - Accent1 2 5 4 2 2 2 2" xfId="1605"/>
    <cellStyle name="20% - Accent1 2 5 4 2 2 3" xfId="1606"/>
    <cellStyle name="20% - Accent1 2 5 4 2 3" xfId="1607"/>
    <cellStyle name="20% - Accent1 2 5 4 2 3 2" xfId="1608"/>
    <cellStyle name="20% - Accent1 2 5 4 2 4" xfId="1609"/>
    <cellStyle name="20% - Accent1 2 5 4 3" xfId="1610"/>
    <cellStyle name="20% - Accent1 2 5 4 3 2" xfId="1611"/>
    <cellStyle name="20% - Accent1 2 5 4 3 2 2" xfId="1612"/>
    <cellStyle name="20% - Accent1 2 5 4 3 3" xfId="1613"/>
    <cellStyle name="20% - Accent1 2 5 4 4" xfId="1614"/>
    <cellStyle name="20% - Accent1 2 5 4 4 2" xfId="1615"/>
    <cellStyle name="20% - Accent1 2 5 4 5" xfId="1616"/>
    <cellStyle name="20% - Accent1 2 5 5" xfId="1617"/>
    <cellStyle name="20% - Accent1 2 5 5 2" xfId="1618"/>
    <cellStyle name="20% - Accent1 2 5 5 2 2" xfId="1619"/>
    <cellStyle name="20% - Accent1 2 5 5 2 2 2" xfId="1620"/>
    <cellStyle name="20% - Accent1 2 5 5 2 2 2 2" xfId="1621"/>
    <cellStyle name="20% - Accent1 2 5 5 2 2 3" xfId="1622"/>
    <cellStyle name="20% - Accent1 2 5 5 2 3" xfId="1623"/>
    <cellStyle name="20% - Accent1 2 5 5 2 3 2" xfId="1624"/>
    <cellStyle name="20% - Accent1 2 5 5 2 4" xfId="1625"/>
    <cellStyle name="20% - Accent1 2 5 5 3" xfId="1626"/>
    <cellStyle name="20% - Accent1 2 5 5 3 2" xfId="1627"/>
    <cellStyle name="20% - Accent1 2 5 5 3 2 2" xfId="1628"/>
    <cellStyle name="20% - Accent1 2 5 5 3 3" xfId="1629"/>
    <cellStyle name="20% - Accent1 2 5 5 4" xfId="1630"/>
    <cellStyle name="20% - Accent1 2 5 5 4 2" xfId="1631"/>
    <cellStyle name="20% - Accent1 2 5 5 5" xfId="1632"/>
    <cellStyle name="20% - Accent1 2 5 6" xfId="1633"/>
    <cellStyle name="20% - Accent1 2 5 6 2" xfId="1634"/>
    <cellStyle name="20% - Accent1 2 5 6 2 2" xfId="1635"/>
    <cellStyle name="20% - Accent1 2 5 6 2 2 2" xfId="1636"/>
    <cellStyle name="20% - Accent1 2 5 6 2 2 2 2" xfId="1637"/>
    <cellStyle name="20% - Accent1 2 5 6 2 2 3" xfId="1638"/>
    <cellStyle name="20% - Accent1 2 5 6 2 3" xfId="1639"/>
    <cellStyle name="20% - Accent1 2 5 6 2 3 2" xfId="1640"/>
    <cellStyle name="20% - Accent1 2 5 6 2 4" xfId="1641"/>
    <cellStyle name="20% - Accent1 2 5 6 3" xfId="1642"/>
    <cellStyle name="20% - Accent1 2 5 6 3 2" xfId="1643"/>
    <cellStyle name="20% - Accent1 2 5 6 3 2 2" xfId="1644"/>
    <cellStyle name="20% - Accent1 2 5 6 3 3" xfId="1645"/>
    <cellStyle name="20% - Accent1 2 5 6 4" xfId="1646"/>
    <cellStyle name="20% - Accent1 2 5 6 4 2" xfId="1647"/>
    <cellStyle name="20% - Accent1 2 5 6 5" xfId="1648"/>
    <cellStyle name="20% - Accent1 2 5 7" xfId="1649"/>
    <cellStyle name="20% - Accent1 2 5 7 2" xfId="1650"/>
    <cellStyle name="20% - Accent1 2 5 7 2 2" xfId="1651"/>
    <cellStyle name="20% - Accent1 2 5 7 2 2 2" xfId="1652"/>
    <cellStyle name="20% - Accent1 2 5 7 2 2 2 2" xfId="1653"/>
    <cellStyle name="20% - Accent1 2 5 7 2 2 3" xfId="1654"/>
    <cellStyle name="20% - Accent1 2 5 7 2 3" xfId="1655"/>
    <cellStyle name="20% - Accent1 2 5 7 2 3 2" xfId="1656"/>
    <cellStyle name="20% - Accent1 2 5 7 2 4" xfId="1657"/>
    <cellStyle name="20% - Accent1 2 5 7 3" xfId="1658"/>
    <cellStyle name="20% - Accent1 2 5 7 3 2" xfId="1659"/>
    <cellStyle name="20% - Accent1 2 5 7 3 2 2" xfId="1660"/>
    <cellStyle name="20% - Accent1 2 5 7 3 3" xfId="1661"/>
    <cellStyle name="20% - Accent1 2 5 7 4" xfId="1662"/>
    <cellStyle name="20% - Accent1 2 5 7 4 2" xfId="1663"/>
    <cellStyle name="20% - Accent1 2 5 7 5" xfId="1664"/>
    <cellStyle name="20% - Accent1 2 5 8" xfId="1665"/>
    <cellStyle name="20% - Accent1 2 5 8 2" xfId="1666"/>
    <cellStyle name="20% - Accent1 2 5 8 2 2" xfId="1667"/>
    <cellStyle name="20% - Accent1 2 5 8 2 2 2" xfId="1668"/>
    <cellStyle name="20% - Accent1 2 5 8 2 3" xfId="1669"/>
    <cellStyle name="20% - Accent1 2 5 8 3" xfId="1670"/>
    <cellStyle name="20% - Accent1 2 5 8 3 2" xfId="1671"/>
    <cellStyle name="20% - Accent1 2 5 8 4" xfId="1672"/>
    <cellStyle name="20% - Accent1 2 5 9" xfId="1673"/>
    <cellStyle name="20% - Accent1 2 5 9 2" xfId="1674"/>
    <cellStyle name="20% - Accent1 2 5 9 2 2" xfId="1675"/>
    <cellStyle name="20% - Accent1 2 5 9 3" xfId="1676"/>
    <cellStyle name="20% - Accent1 2 6" xfId="1677"/>
    <cellStyle name="20% - Accent1 2 6 10" xfId="1678"/>
    <cellStyle name="20% - Accent1 2 6 10 2" xfId="1679"/>
    <cellStyle name="20% - Accent1 2 6 11" xfId="1680"/>
    <cellStyle name="20% - Accent1 2 6 2" xfId="1681"/>
    <cellStyle name="20% - Accent1 2 6 2 10" xfId="1682"/>
    <cellStyle name="20% - Accent1 2 6 2 2" xfId="1683"/>
    <cellStyle name="20% - Accent1 2 6 2 2 2" xfId="1684"/>
    <cellStyle name="20% - Accent1 2 6 2 2 2 2" xfId="1685"/>
    <cellStyle name="20% - Accent1 2 6 2 2 2 2 2" xfId="1686"/>
    <cellStyle name="20% - Accent1 2 6 2 2 2 2 2 2" xfId="1687"/>
    <cellStyle name="20% - Accent1 2 6 2 2 2 2 3" xfId="1688"/>
    <cellStyle name="20% - Accent1 2 6 2 2 2 3" xfId="1689"/>
    <cellStyle name="20% - Accent1 2 6 2 2 2 3 2" xfId="1690"/>
    <cellStyle name="20% - Accent1 2 6 2 2 2 4" xfId="1691"/>
    <cellStyle name="20% - Accent1 2 6 2 2 3" xfId="1692"/>
    <cellStyle name="20% - Accent1 2 6 2 2 3 2" xfId="1693"/>
    <cellStyle name="20% - Accent1 2 6 2 2 3 2 2" xfId="1694"/>
    <cellStyle name="20% - Accent1 2 6 2 2 3 3" xfId="1695"/>
    <cellStyle name="20% - Accent1 2 6 2 2 4" xfId="1696"/>
    <cellStyle name="20% - Accent1 2 6 2 2 4 2" xfId="1697"/>
    <cellStyle name="20% - Accent1 2 6 2 2 5" xfId="1698"/>
    <cellStyle name="20% - Accent1 2 6 2 3" xfId="1699"/>
    <cellStyle name="20% - Accent1 2 6 2 3 2" xfId="1700"/>
    <cellStyle name="20% - Accent1 2 6 2 3 2 2" xfId="1701"/>
    <cellStyle name="20% - Accent1 2 6 2 3 2 2 2" xfId="1702"/>
    <cellStyle name="20% - Accent1 2 6 2 3 2 2 2 2" xfId="1703"/>
    <cellStyle name="20% - Accent1 2 6 2 3 2 2 3" xfId="1704"/>
    <cellStyle name="20% - Accent1 2 6 2 3 2 3" xfId="1705"/>
    <cellStyle name="20% - Accent1 2 6 2 3 2 3 2" xfId="1706"/>
    <cellStyle name="20% - Accent1 2 6 2 3 2 4" xfId="1707"/>
    <cellStyle name="20% - Accent1 2 6 2 3 3" xfId="1708"/>
    <cellStyle name="20% - Accent1 2 6 2 3 3 2" xfId="1709"/>
    <cellStyle name="20% - Accent1 2 6 2 3 3 2 2" xfId="1710"/>
    <cellStyle name="20% - Accent1 2 6 2 3 3 3" xfId="1711"/>
    <cellStyle name="20% - Accent1 2 6 2 3 4" xfId="1712"/>
    <cellStyle name="20% - Accent1 2 6 2 3 4 2" xfId="1713"/>
    <cellStyle name="20% - Accent1 2 6 2 3 5" xfId="1714"/>
    <cellStyle name="20% - Accent1 2 6 2 4" xfId="1715"/>
    <cellStyle name="20% - Accent1 2 6 2 4 2" xfId="1716"/>
    <cellStyle name="20% - Accent1 2 6 2 4 2 2" xfId="1717"/>
    <cellStyle name="20% - Accent1 2 6 2 4 2 2 2" xfId="1718"/>
    <cellStyle name="20% - Accent1 2 6 2 4 2 2 2 2" xfId="1719"/>
    <cellStyle name="20% - Accent1 2 6 2 4 2 2 3" xfId="1720"/>
    <cellStyle name="20% - Accent1 2 6 2 4 2 3" xfId="1721"/>
    <cellStyle name="20% - Accent1 2 6 2 4 2 3 2" xfId="1722"/>
    <cellStyle name="20% - Accent1 2 6 2 4 2 4" xfId="1723"/>
    <cellStyle name="20% - Accent1 2 6 2 4 3" xfId="1724"/>
    <cellStyle name="20% - Accent1 2 6 2 4 3 2" xfId="1725"/>
    <cellStyle name="20% - Accent1 2 6 2 4 3 2 2" xfId="1726"/>
    <cellStyle name="20% - Accent1 2 6 2 4 3 3" xfId="1727"/>
    <cellStyle name="20% - Accent1 2 6 2 4 4" xfId="1728"/>
    <cellStyle name="20% - Accent1 2 6 2 4 4 2" xfId="1729"/>
    <cellStyle name="20% - Accent1 2 6 2 4 5" xfId="1730"/>
    <cellStyle name="20% - Accent1 2 6 2 5" xfId="1731"/>
    <cellStyle name="20% - Accent1 2 6 2 5 2" xfId="1732"/>
    <cellStyle name="20% - Accent1 2 6 2 5 2 2" xfId="1733"/>
    <cellStyle name="20% - Accent1 2 6 2 5 2 2 2" xfId="1734"/>
    <cellStyle name="20% - Accent1 2 6 2 5 2 2 2 2" xfId="1735"/>
    <cellStyle name="20% - Accent1 2 6 2 5 2 2 3" xfId="1736"/>
    <cellStyle name="20% - Accent1 2 6 2 5 2 3" xfId="1737"/>
    <cellStyle name="20% - Accent1 2 6 2 5 2 3 2" xfId="1738"/>
    <cellStyle name="20% - Accent1 2 6 2 5 2 4" xfId="1739"/>
    <cellStyle name="20% - Accent1 2 6 2 5 3" xfId="1740"/>
    <cellStyle name="20% - Accent1 2 6 2 5 3 2" xfId="1741"/>
    <cellStyle name="20% - Accent1 2 6 2 5 3 2 2" xfId="1742"/>
    <cellStyle name="20% - Accent1 2 6 2 5 3 3" xfId="1743"/>
    <cellStyle name="20% - Accent1 2 6 2 5 4" xfId="1744"/>
    <cellStyle name="20% - Accent1 2 6 2 5 4 2" xfId="1745"/>
    <cellStyle name="20% - Accent1 2 6 2 5 5" xfId="1746"/>
    <cellStyle name="20% - Accent1 2 6 2 6" xfId="1747"/>
    <cellStyle name="20% - Accent1 2 6 2 6 2" xfId="1748"/>
    <cellStyle name="20% - Accent1 2 6 2 6 2 2" xfId="1749"/>
    <cellStyle name="20% - Accent1 2 6 2 6 2 2 2" xfId="1750"/>
    <cellStyle name="20% - Accent1 2 6 2 6 2 2 2 2" xfId="1751"/>
    <cellStyle name="20% - Accent1 2 6 2 6 2 2 3" xfId="1752"/>
    <cellStyle name="20% - Accent1 2 6 2 6 2 3" xfId="1753"/>
    <cellStyle name="20% - Accent1 2 6 2 6 2 3 2" xfId="1754"/>
    <cellStyle name="20% - Accent1 2 6 2 6 2 4" xfId="1755"/>
    <cellStyle name="20% - Accent1 2 6 2 6 3" xfId="1756"/>
    <cellStyle name="20% - Accent1 2 6 2 6 3 2" xfId="1757"/>
    <cellStyle name="20% - Accent1 2 6 2 6 3 2 2" xfId="1758"/>
    <cellStyle name="20% - Accent1 2 6 2 6 3 3" xfId="1759"/>
    <cellStyle name="20% - Accent1 2 6 2 6 4" xfId="1760"/>
    <cellStyle name="20% - Accent1 2 6 2 6 4 2" xfId="1761"/>
    <cellStyle name="20% - Accent1 2 6 2 6 5" xfId="1762"/>
    <cellStyle name="20% - Accent1 2 6 2 7" xfId="1763"/>
    <cellStyle name="20% - Accent1 2 6 2 7 2" xfId="1764"/>
    <cellStyle name="20% - Accent1 2 6 2 7 2 2" xfId="1765"/>
    <cellStyle name="20% - Accent1 2 6 2 7 2 2 2" xfId="1766"/>
    <cellStyle name="20% - Accent1 2 6 2 7 2 3" xfId="1767"/>
    <cellStyle name="20% - Accent1 2 6 2 7 3" xfId="1768"/>
    <cellStyle name="20% - Accent1 2 6 2 7 3 2" xfId="1769"/>
    <cellStyle name="20% - Accent1 2 6 2 7 4" xfId="1770"/>
    <cellStyle name="20% - Accent1 2 6 2 8" xfId="1771"/>
    <cellStyle name="20% - Accent1 2 6 2 8 2" xfId="1772"/>
    <cellStyle name="20% - Accent1 2 6 2 8 2 2" xfId="1773"/>
    <cellStyle name="20% - Accent1 2 6 2 8 3" xfId="1774"/>
    <cellStyle name="20% - Accent1 2 6 2 9" xfId="1775"/>
    <cellStyle name="20% - Accent1 2 6 2 9 2" xfId="1776"/>
    <cellStyle name="20% - Accent1 2 6 3" xfId="1777"/>
    <cellStyle name="20% - Accent1 2 6 3 2" xfId="1778"/>
    <cellStyle name="20% - Accent1 2 6 3 2 2" xfId="1779"/>
    <cellStyle name="20% - Accent1 2 6 3 2 2 2" xfId="1780"/>
    <cellStyle name="20% - Accent1 2 6 3 2 2 2 2" xfId="1781"/>
    <cellStyle name="20% - Accent1 2 6 3 2 2 3" xfId="1782"/>
    <cellStyle name="20% - Accent1 2 6 3 2 3" xfId="1783"/>
    <cellStyle name="20% - Accent1 2 6 3 2 3 2" xfId="1784"/>
    <cellStyle name="20% - Accent1 2 6 3 2 4" xfId="1785"/>
    <cellStyle name="20% - Accent1 2 6 3 3" xfId="1786"/>
    <cellStyle name="20% - Accent1 2 6 3 3 2" xfId="1787"/>
    <cellStyle name="20% - Accent1 2 6 3 3 2 2" xfId="1788"/>
    <cellStyle name="20% - Accent1 2 6 3 3 3" xfId="1789"/>
    <cellStyle name="20% - Accent1 2 6 3 4" xfId="1790"/>
    <cellStyle name="20% - Accent1 2 6 3 4 2" xfId="1791"/>
    <cellStyle name="20% - Accent1 2 6 3 5" xfId="1792"/>
    <cellStyle name="20% - Accent1 2 6 4" xfId="1793"/>
    <cellStyle name="20% - Accent1 2 6 4 2" xfId="1794"/>
    <cellStyle name="20% - Accent1 2 6 4 2 2" xfId="1795"/>
    <cellStyle name="20% - Accent1 2 6 4 2 2 2" xfId="1796"/>
    <cellStyle name="20% - Accent1 2 6 4 2 2 2 2" xfId="1797"/>
    <cellStyle name="20% - Accent1 2 6 4 2 2 3" xfId="1798"/>
    <cellStyle name="20% - Accent1 2 6 4 2 3" xfId="1799"/>
    <cellStyle name="20% - Accent1 2 6 4 2 3 2" xfId="1800"/>
    <cellStyle name="20% - Accent1 2 6 4 2 4" xfId="1801"/>
    <cellStyle name="20% - Accent1 2 6 4 3" xfId="1802"/>
    <cellStyle name="20% - Accent1 2 6 4 3 2" xfId="1803"/>
    <cellStyle name="20% - Accent1 2 6 4 3 2 2" xfId="1804"/>
    <cellStyle name="20% - Accent1 2 6 4 3 3" xfId="1805"/>
    <cellStyle name="20% - Accent1 2 6 4 4" xfId="1806"/>
    <cellStyle name="20% - Accent1 2 6 4 4 2" xfId="1807"/>
    <cellStyle name="20% - Accent1 2 6 4 5" xfId="1808"/>
    <cellStyle name="20% - Accent1 2 6 5" xfId="1809"/>
    <cellStyle name="20% - Accent1 2 6 5 2" xfId="1810"/>
    <cellStyle name="20% - Accent1 2 6 5 2 2" xfId="1811"/>
    <cellStyle name="20% - Accent1 2 6 5 2 2 2" xfId="1812"/>
    <cellStyle name="20% - Accent1 2 6 5 2 2 2 2" xfId="1813"/>
    <cellStyle name="20% - Accent1 2 6 5 2 2 3" xfId="1814"/>
    <cellStyle name="20% - Accent1 2 6 5 2 3" xfId="1815"/>
    <cellStyle name="20% - Accent1 2 6 5 2 3 2" xfId="1816"/>
    <cellStyle name="20% - Accent1 2 6 5 2 4" xfId="1817"/>
    <cellStyle name="20% - Accent1 2 6 5 3" xfId="1818"/>
    <cellStyle name="20% - Accent1 2 6 5 3 2" xfId="1819"/>
    <cellStyle name="20% - Accent1 2 6 5 3 2 2" xfId="1820"/>
    <cellStyle name="20% - Accent1 2 6 5 3 3" xfId="1821"/>
    <cellStyle name="20% - Accent1 2 6 5 4" xfId="1822"/>
    <cellStyle name="20% - Accent1 2 6 5 4 2" xfId="1823"/>
    <cellStyle name="20% - Accent1 2 6 5 5" xfId="1824"/>
    <cellStyle name="20% - Accent1 2 6 6" xfId="1825"/>
    <cellStyle name="20% - Accent1 2 6 6 2" xfId="1826"/>
    <cellStyle name="20% - Accent1 2 6 6 2 2" xfId="1827"/>
    <cellStyle name="20% - Accent1 2 6 6 2 2 2" xfId="1828"/>
    <cellStyle name="20% - Accent1 2 6 6 2 2 2 2" xfId="1829"/>
    <cellStyle name="20% - Accent1 2 6 6 2 2 3" xfId="1830"/>
    <cellStyle name="20% - Accent1 2 6 6 2 3" xfId="1831"/>
    <cellStyle name="20% - Accent1 2 6 6 2 3 2" xfId="1832"/>
    <cellStyle name="20% - Accent1 2 6 6 2 4" xfId="1833"/>
    <cellStyle name="20% - Accent1 2 6 6 3" xfId="1834"/>
    <cellStyle name="20% - Accent1 2 6 6 3 2" xfId="1835"/>
    <cellStyle name="20% - Accent1 2 6 6 3 2 2" xfId="1836"/>
    <cellStyle name="20% - Accent1 2 6 6 3 3" xfId="1837"/>
    <cellStyle name="20% - Accent1 2 6 6 4" xfId="1838"/>
    <cellStyle name="20% - Accent1 2 6 6 4 2" xfId="1839"/>
    <cellStyle name="20% - Accent1 2 6 6 5" xfId="1840"/>
    <cellStyle name="20% - Accent1 2 6 7" xfId="1841"/>
    <cellStyle name="20% - Accent1 2 6 7 2" xfId="1842"/>
    <cellStyle name="20% - Accent1 2 6 7 2 2" xfId="1843"/>
    <cellStyle name="20% - Accent1 2 6 7 2 2 2" xfId="1844"/>
    <cellStyle name="20% - Accent1 2 6 7 2 2 2 2" xfId="1845"/>
    <cellStyle name="20% - Accent1 2 6 7 2 2 3" xfId="1846"/>
    <cellStyle name="20% - Accent1 2 6 7 2 3" xfId="1847"/>
    <cellStyle name="20% - Accent1 2 6 7 2 3 2" xfId="1848"/>
    <cellStyle name="20% - Accent1 2 6 7 2 4" xfId="1849"/>
    <cellStyle name="20% - Accent1 2 6 7 3" xfId="1850"/>
    <cellStyle name="20% - Accent1 2 6 7 3 2" xfId="1851"/>
    <cellStyle name="20% - Accent1 2 6 7 3 2 2" xfId="1852"/>
    <cellStyle name="20% - Accent1 2 6 7 3 3" xfId="1853"/>
    <cellStyle name="20% - Accent1 2 6 7 4" xfId="1854"/>
    <cellStyle name="20% - Accent1 2 6 7 4 2" xfId="1855"/>
    <cellStyle name="20% - Accent1 2 6 7 5" xfId="1856"/>
    <cellStyle name="20% - Accent1 2 6 8" xfId="1857"/>
    <cellStyle name="20% - Accent1 2 6 8 2" xfId="1858"/>
    <cellStyle name="20% - Accent1 2 6 8 2 2" xfId="1859"/>
    <cellStyle name="20% - Accent1 2 6 8 2 2 2" xfId="1860"/>
    <cellStyle name="20% - Accent1 2 6 8 2 3" xfId="1861"/>
    <cellStyle name="20% - Accent1 2 6 8 3" xfId="1862"/>
    <cellStyle name="20% - Accent1 2 6 8 3 2" xfId="1863"/>
    <cellStyle name="20% - Accent1 2 6 8 4" xfId="1864"/>
    <cellStyle name="20% - Accent1 2 6 9" xfId="1865"/>
    <cellStyle name="20% - Accent1 2 6 9 2" xfId="1866"/>
    <cellStyle name="20% - Accent1 2 6 9 2 2" xfId="1867"/>
    <cellStyle name="20% - Accent1 2 6 9 3" xfId="1868"/>
    <cellStyle name="20% - Accent1 2 7" xfId="1869"/>
    <cellStyle name="20% - Accent1 2 7 10" xfId="1870"/>
    <cellStyle name="20% - Accent1 2 7 10 2" xfId="1871"/>
    <cellStyle name="20% - Accent1 2 7 11" xfId="1872"/>
    <cellStyle name="20% - Accent1 2 7 2" xfId="1873"/>
    <cellStyle name="20% - Accent1 2 7 2 10" xfId="1874"/>
    <cellStyle name="20% - Accent1 2 7 2 2" xfId="1875"/>
    <cellStyle name="20% - Accent1 2 7 2 2 2" xfId="1876"/>
    <cellStyle name="20% - Accent1 2 7 2 2 2 2" xfId="1877"/>
    <cellStyle name="20% - Accent1 2 7 2 2 2 2 2" xfId="1878"/>
    <cellStyle name="20% - Accent1 2 7 2 2 2 2 2 2" xfId="1879"/>
    <cellStyle name="20% - Accent1 2 7 2 2 2 2 3" xfId="1880"/>
    <cellStyle name="20% - Accent1 2 7 2 2 2 3" xfId="1881"/>
    <cellStyle name="20% - Accent1 2 7 2 2 2 3 2" xfId="1882"/>
    <cellStyle name="20% - Accent1 2 7 2 2 2 4" xfId="1883"/>
    <cellStyle name="20% - Accent1 2 7 2 2 3" xfId="1884"/>
    <cellStyle name="20% - Accent1 2 7 2 2 3 2" xfId="1885"/>
    <cellStyle name="20% - Accent1 2 7 2 2 3 2 2" xfId="1886"/>
    <cellStyle name="20% - Accent1 2 7 2 2 3 3" xfId="1887"/>
    <cellStyle name="20% - Accent1 2 7 2 2 4" xfId="1888"/>
    <cellStyle name="20% - Accent1 2 7 2 2 4 2" xfId="1889"/>
    <cellStyle name="20% - Accent1 2 7 2 2 5" xfId="1890"/>
    <cellStyle name="20% - Accent1 2 7 2 3" xfId="1891"/>
    <cellStyle name="20% - Accent1 2 7 2 3 2" xfId="1892"/>
    <cellStyle name="20% - Accent1 2 7 2 3 2 2" xfId="1893"/>
    <cellStyle name="20% - Accent1 2 7 2 3 2 2 2" xfId="1894"/>
    <cellStyle name="20% - Accent1 2 7 2 3 2 2 2 2" xfId="1895"/>
    <cellStyle name="20% - Accent1 2 7 2 3 2 2 3" xfId="1896"/>
    <cellStyle name="20% - Accent1 2 7 2 3 2 3" xfId="1897"/>
    <cellStyle name="20% - Accent1 2 7 2 3 2 3 2" xfId="1898"/>
    <cellStyle name="20% - Accent1 2 7 2 3 2 4" xfId="1899"/>
    <cellStyle name="20% - Accent1 2 7 2 3 3" xfId="1900"/>
    <cellStyle name="20% - Accent1 2 7 2 3 3 2" xfId="1901"/>
    <cellStyle name="20% - Accent1 2 7 2 3 3 2 2" xfId="1902"/>
    <cellStyle name="20% - Accent1 2 7 2 3 3 3" xfId="1903"/>
    <cellStyle name="20% - Accent1 2 7 2 3 4" xfId="1904"/>
    <cellStyle name="20% - Accent1 2 7 2 3 4 2" xfId="1905"/>
    <cellStyle name="20% - Accent1 2 7 2 3 5" xfId="1906"/>
    <cellStyle name="20% - Accent1 2 7 2 4" xfId="1907"/>
    <cellStyle name="20% - Accent1 2 7 2 4 2" xfId="1908"/>
    <cellStyle name="20% - Accent1 2 7 2 4 2 2" xfId="1909"/>
    <cellStyle name="20% - Accent1 2 7 2 4 2 2 2" xfId="1910"/>
    <cellStyle name="20% - Accent1 2 7 2 4 2 2 2 2" xfId="1911"/>
    <cellStyle name="20% - Accent1 2 7 2 4 2 2 3" xfId="1912"/>
    <cellStyle name="20% - Accent1 2 7 2 4 2 3" xfId="1913"/>
    <cellStyle name="20% - Accent1 2 7 2 4 2 3 2" xfId="1914"/>
    <cellStyle name="20% - Accent1 2 7 2 4 2 4" xfId="1915"/>
    <cellStyle name="20% - Accent1 2 7 2 4 3" xfId="1916"/>
    <cellStyle name="20% - Accent1 2 7 2 4 3 2" xfId="1917"/>
    <cellStyle name="20% - Accent1 2 7 2 4 3 2 2" xfId="1918"/>
    <cellStyle name="20% - Accent1 2 7 2 4 3 3" xfId="1919"/>
    <cellStyle name="20% - Accent1 2 7 2 4 4" xfId="1920"/>
    <cellStyle name="20% - Accent1 2 7 2 4 4 2" xfId="1921"/>
    <cellStyle name="20% - Accent1 2 7 2 4 5" xfId="1922"/>
    <cellStyle name="20% - Accent1 2 7 2 5" xfId="1923"/>
    <cellStyle name="20% - Accent1 2 7 2 5 2" xfId="1924"/>
    <cellStyle name="20% - Accent1 2 7 2 5 2 2" xfId="1925"/>
    <cellStyle name="20% - Accent1 2 7 2 5 2 2 2" xfId="1926"/>
    <cellStyle name="20% - Accent1 2 7 2 5 2 2 2 2" xfId="1927"/>
    <cellStyle name="20% - Accent1 2 7 2 5 2 2 3" xfId="1928"/>
    <cellStyle name="20% - Accent1 2 7 2 5 2 3" xfId="1929"/>
    <cellStyle name="20% - Accent1 2 7 2 5 2 3 2" xfId="1930"/>
    <cellStyle name="20% - Accent1 2 7 2 5 2 4" xfId="1931"/>
    <cellStyle name="20% - Accent1 2 7 2 5 3" xfId="1932"/>
    <cellStyle name="20% - Accent1 2 7 2 5 3 2" xfId="1933"/>
    <cellStyle name="20% - Accent1 2 7 2 5 3 2 2" xfId="1934"/>
    <cellStyle name="20% - Accent1 2 7 2 5 3 3" xfId="1935"/>
    <cellStyle name="20% - Accent1 2 7 2 5 4" xfId="1936"/>
    <cellStyle name="20% - Accent1 2 7 2 5 4 2" xfId="1937"/>
    <cellStyle name="20% - Accent1 2 7 2 5 5" xfId="1938"/>
    <cellStyle name="20% - Accent1 2 7 2 6" xfId="1939"/>
    <cellStyle name="20% - Accent1 2 7 2 6 2" xfId="1940"/>
    <cellStyle name="20% - Accent1 2 7 2 6 2 2" xfId="1941"/>
    <cellStyle name="20% - Accent1 2 7 2 6 2 2 2" xfId="1942"/>
    <cellStyle name="20% - Accent1 2 7 2 6 2 2 2 2" xfId="1943"/>
    <cellStyle name="20% - Accent1 2 7 2 6 2 2 3" xfId="1944"/>
    <cellStyle name="20% - Accent1 2 7 2 6 2 3" xfId="1945"/>
    <cellStyle name="20% - Accent1 2 7 2 6 2 3 2" xfId="1946"/>
    <cellStyle name="20% - Accent1 2 7 2 6 2 4" xfId="1947"/>
    <cellStyle name="20% - Accent1 2 7 2 6 3" xfId="1948"/>
    <cellStyle name="20% - Accent1 2 7 2 6 3 2" xfId="1949"/>
    <cellStyle name="20% - Accent1 2 7 2 6 3 2 2" xfId="1950"/>
    <cellStyle name="20% - Accent1 2 7 2 6 3 3" xfId="1951"/>
    <cellStyle name="20% - Accent1 2 7 2 6 4" xfId="1952"/>
    <cellStyle name="20% - Accent1 2 7 2 6 4 2" xfId="1953"/>
    <cellStyle name="20% - Accent1 2 7 2 6 5" xfId="1954"/>
    <cellStyle name="20% - Accent1 2 7 2 7" xfId="1955"/>
    <cellStyle name="20% - Accent1 2 7 2 7 2" xfId="1956"/>
    <cellStyle name="20% - Accent1 2 7 2 7 2 2" xfId="1957"/>
    <cellStyle name="20% - Accent1 2 7 2 7 2 2 2" xfId="1958"/>
    <cellStyle name="20% - Accent1 2 7 2 7 2 3" xfId="1959"/>
    <cellStyle name="20% - Accent1 2 7 2 7 3" xfId="1960"/>
    <cellStyle name="20% - Accent1 2 7 2 7 3 2" xfId="1961"/>
    <cellStyle name="20% - Accent1 2 7 2 7 4" xfId="1962"/>
    <cellStyle name="20% - Accent1 2 7 2 8" xfId="1963"/>
    <cellStyle name="20% - Accent1 2 7 2 8 2" xfId="1964"/>
    <cellStyle name="20% - Accent1 2 7 2 8 2 2" xfId="1965"/>
    <cellStyle name="20% - Accent1 2 7 2 8 3" xfId="1966"/>
    <cellStyle name="20% - Accent1 2 7 2 9" xfId="1967"/>
    <cellStyle name="20% - Accent1 2 7 2 9 2" xfId="1968"/>
    <cellStyle name="20% - Accent1 2 7 3" xfId="1969"/>
    <cellStyle name="20% - Accent1 2 7 3 2" xfId="1970"/>
    <cellStyle name="20% - Accent1 2 7 3 2 2" xfId="1971"/>
    <cellStyle name="20% - Accent1 2 7 3 2 2 2" xfId="1972"/>
    <cellStyle name="20% - Accent1 2 7 3 2 2 2 2" xfId="1973"/>
    <cellStyle name="20% - Accent1 2 7 3 2 2 3" xfId="1974"/>
    <cellStyle name="20% - Accent1 2 7 3 2 3" xfId="1975"/>
    <cellStyle name="20% - Accent1 2 7 3 2 3 2" xfId="1976"/>
    <cellStyle name="20% - Accent1 2 7 3 2 4" xfId="1977"/>
    <cellStyle name="20% - Accent1 2 7 3 3" xfId="1978"/>
    <cellStyle name="20% - Accent1 2 7 3 3 2" xfId="1979"/>
    <cellStyle name="20% - Accent1 2 7 3 3 2 2" xfId="1980"/>
    <cellStyle name="20% - Accent1 2 7 3 3 3" xfId="1981"/>
    <cellStyle name="20% - Accent1 2 7 3 4" xfId="1982"/>
    <cellStyle name="20% - Accent1 2 7 3 4 2" xfId="1983"/>
    <cellStyle name="20% - Accent1 2 7 3 5" xfId="1984"/>
    <cellStyle name="20% - Accent1 2 7 4" xfId="1985"/>
    <cellStyle name="20% - Accent1 2 7 4 2" xfId="1986"/>
    <cellStyle name="20% - Accent1 2 7 4 2 2" xfId="1987"/>
    <cellStyle name="20% - Accent1 2 7 4 2 2 2" xfId="1988"/>
    <cellStyle name="20% - Accent1 2 7 4 2 2 2 2" xfId="1989"/>
    <cellStyle name="20% - Accent1 2 7 4 2 2 3" xfId="1990"/>
    <cellStyle name="20% - Accent1 2 7 4 2 3" xfId="1991"/>
    <cellStyle name="20% - Accent1 2 7 4 2 3 2" xfId="1992"/>
    <cellStyle name="20% - Accent1 2 7 4 2 4" xfId="1993"/>
    <cellStyle name="20% - Accent1 2 7 4 3" xfId="1994"/>
    <cellStyle name="20% - Accent1 2 7 4 3 2" xfId="1995"/>
    <cellStyle name="20% - Accent1 2 7 4 3 2 2" xfId="1996"/>
    <cellStyle name="20% - Accent1 2 7 4 3 3" xfId="1997"/>
    <cellStyle name="20% - Accent1 2 7 4 4" xfId="1998"/>
    <cellStyle name="20% - Accent1 2 7 4 4 2" xfId="1999"/>
    <cellStyle name="20% - Accent1 2 7 4 5" xfId="2000"/>
    <cellStyle name="20% - Accent1 2 7 5" xfId="2001"/>
    <cellStyle name="20% - Accent1 2 7 5 2" xfId="2002"/>
    <cellStyle name="20% - Accent1 2 7 5 2 2" xfId="2003"/>
    <cellStyle name="20% - Accent1 2 7 5 2 2 2" xfId="2004"/>
    <cellStyle name="20% - Accent1 2 7 5 2 2 2 2" xfId="2005"/>
    <cellStyle name="20% - Accent1 2 7 5 2 2 3" xfId="2006"/>
    <cellStyle name="20% - Accent1 2 7 5 2 3" xfId="2007"/>
    <cellStyle name="20% - Accent1 2 7 5 2 3 2" xfId="2008"/>
    <cellStyle name="20% - Accent1 2 7 5 2 4" xfId="2009"/>
    <cellStyle name="20% - Accent1 2 7 5 3" xfId="2010"/>
    <cellStyle name="20% - Accent1 2 7 5 3 2" xfId="2011"/>
    <cellStyle name="20% - Accent1 2 7 5 3 2 2" xfId="2012"/>
    <cellStyle name="20% - Accent1 2 7 5 3 3" xfId="2013"/>
    <cellStyle name="20% - Accent1 2 7 5 4" xfId="2014"/>
    <cellStyle name="20% - Accent1 2 7 5 4 2" xfId="2015"/>
    <cellStyle name="20% - Accent1 2 7 5 5" xfId="2016"/>
    <cellStyle name="20% - Accent1 2 7 6" xfId="2017"/>
    <cellStyle name="20% - Accent1 2 7 6 2" xfId="2018"/>
    <cellStyle name="20% - Accent1 2 7 6 2 2" xfId="2019"/>
    <cellStyle name="20% - Accent1 2 7 6 2 2 2" xfId="2020"/>
    <cellStyle name="20% - Accent1 2 7 6 2 2 2 2" xfId="2021"/>
    <cellStyle name="20% - Accent1 2 7 6 2 2 3" xfId="2022"/>
    <cellStyle name="20% - Accent1 2 7 6 2 3" xfId="2023"/>
    <cellStyle name="20% - Accent1 2 7 6 2 3 2" xfId="2024"/>
    <cellStyle name="20% - Accent1 2 7 6 2 4" xfId="2025"/>
    <cellStyle name="20% - Accent1 2 7 6 3" xfId="2026"/>
    <cellStyle name="20% - Accent1 2 7 6 3 2" xfId="2027"/>
    <cellStyle name="20% - Accent1 2 7 6 3 2 2" xfId="2028"/>
    <cellStyle name="20% - Accent1 2 7 6 3 3" xfId="2029"/>
    <cellStyle name="20% - Accent1 2 7 6 4" xfId="2030"/>
    <cellStyle name="20% - Accent1 2 7 6 4 2" xfId="2031"/>
    <cellStyle name="20% - Accent1 2 7 6 5" xfId="2032"/>
    <cellStyle name="20% - Accent1 2 7 7" xfId="2033"/>
    <cellStyle name="20% - Accent1 2 7 7 2" xfId="2034"/>
    <cellStyle name="20% - Accent1 2 7 7 2 2" xfId="2035"/>
    <cellStyle name="20% - Accent1 2 7 7 2 2 2" xfId="2036"/>
    <cellStyle name="20% - Accent1 2 7 7 2 2 2 2" xfId="2037"/>
    <cellStyle name="20% - Accent1 2 7 7 2 2 3" xfId="2038"/>
    <cellStyle name="20% - Accent1 2 7 7 2 3" xfId="2039"/>
    <cellStyle name="20% - Accent1 2 7 7 2 3 2" xfId="2040"/>
    <cellStyle name="20% - Accent1 2 7 7 2 4" xfId="2041"/>
    <cellStyle name="20% - Accent1 2 7 7 3" xfId="2042"/>
    <cellStyle name="20% - Accent1 2 7 7 3 2" xfId="2043"/>
    <cellStyle name="20% - Accent1 2 7 7 3 2 2" xfId="2044"/>
    <cellStyle name="20% - Accent1 2 7 7 3 3" xfId="2045"/>
    <cellStyle name="20% - Accent1 2 7 7 4" xfId="2046"/>
    <cellStyle name="20% - Accent1 2 7 7 4 2" xfId="2047"/>
    <cellStyle name="20% - Accent1 2 7 7 5" xfId="2048"/>
    <cellStyle name="20% - Accent1 2 7 8" xfId="2049"/>
    <cellStyle name="20% - Accent1 2 7 8 2" xfId="2050"/>
    <cellStyle name="20% - Accent1 2 7 8 2 2" xfId="2051"/>
    <cellStyle name="20% - Accent1 2 7 8 2 2 2" xfId="2052"/>
    <cellStyle name="20% - Accent1 2 7 8 2 3" xfId="2053"/>
    <cellStyle name="20% - Accent1 2 7 8 3" xfId="2054"/>
    <cellStyle name="20% - Accent1 2 7 8 3 2" xfId="2055"/>
    <cellStyle name="20% - Accent1 2 7 8 4" xfId="2056"/>
    <cellStyle name="20% - Accent1 2 7 9" xfId="2057"/>
    <cellStyle name="20% - Accent1 2 7 9 2" xfId="2058"/>
    <cellStyle name="20% - Accent1 2 7 9 2 2" xfId="2059"/>
    <cellStyle name="20% - Accent1 2 7 9 3" xfId="2060"/>
    <cellStyle name="20% - Accent1 2 8" xfId="2061"/>
    <cellStyle name="20% - Accent1 2 8 10" xfId="2062"/>
    <cellStyle name="20% - Accent1 2 8 10 2" xfId="2063"/>
    <cellStyle name="20% - Accent1 2 8 11" xfId="2064"/>
    <cellStyle name="20% - Accent1 2 8 2" xfId="2065"/>
    <cellStyle name="20% - Accent1 2 8 2 10" xfId="2066"/>
    <cellStyle name="20% - Accent1 2 8 2 2" xfId="2067"/>
    <cellStyle name="20% - Accent1 2 8 2 2 2" xfId="2068"/>
    <cellStyle name="20% - Accent1 2 8 2 2 2 2" xfId="2069"/>
    <cellStyle name="20% - Accent1 2 8 2 2 2 2 2" xfId="2070"/>
    <cellStyle name="20% - Accent1 2 8 2 2 2 2 2 2" xfId="2071"/>
    <cellStyle name="20% - Accent1 2 8 2 2 2 2 3" xfId="2072"/>
    <cellStyle name="20% - Accent1 2 8 2 2 2 3" xfId="2073"/>
    <cellStyle name="20% - Accent1 2 8 2 2 2 3 2" xfId="2074"/>
    <cellStyle name="20% - Accent1 2 8 2 2 2 4" xfId="2075"/>
    <cellStyle name="20% - Accent1 2 8 2 2 3" xfId="2076"/>
    <cellStyle name="20% - Accent1 2 8 2 2 3 2" xfId="2077"/>
    <cellStyle name="20% - Accent1 2 8 2 2 3 2 2" xfId="2078"/>
    <cellStyle name="20% - Accent1 2 8 2 2 3 3" xfId="2079"/>
    <cellStyle name="20% - Accent1 2 8 2 2 4" xfId="2080"/>
    <cellStyle name="20% - Accent1 2 8 2 2 4 2" xfId="2081"/>
    <cellStyle name="20% - Accent1 2 8 2 2 5" xfId="2082"/>
    <cellStyle name="20% - Accent1 2 8 2 3" xfId="2083"/>
    <cellStyle name="20% - Accent1 2 8 2 3 2" xfId="2084"/>
    <cellStyle name="20% - Accent1 2 8 2 3 2 2" xfId="2085"/>
    <cellStyle name="20% - Accent1 2 8 2 3 2 2 2" xfId="2086"/>
    <cellStyle name="20% - Accent1 2 8 2 3 2 2 2 2" xfId="2087"/>
    <cellStyle name="20% - Accent1 2 8 2 3 2 2 3" xfId="2088"/>
    <cellStyle name="20% - Accent1 2 8 2 3 2 3" xfId="2089"/>
    <cellStyle name="20% - Accent1 2 8 2 3 2 3 2" xfId="2090"/>
    <cellStyle name="20% - Accent1 2 8 2 3 2 4" xfId="2091"/>
    <cellStyle name="20% - Accent1 2 8 2 3 3" xfId="2092"/>
    <cellStyle name="20% - Accent1 2 8 2 3 3 2" xfId="2093"/>
    <cellStyle name="20% - Accent1 2 8 2 3 3 2 2" xfId="2094"/>
    <cellStyle name="20% - Accent1 2 8 2 3 3 3" xfId="2095"/>
    <cellStyle name="20% - Accent1 2 8 2 3 4" xfId="2096"/>
    <cellStyle name="20% - Accent1 2 8 2 3 4 2" xfId="2097"/>
    <cellStyle name="20% - Accent1 2 8 2 3 5" xfId="2098"/>
    <cellStyle name="20% - Accent1 2 8 2 4" xfId="2099"/>
    <cellStyle name="20% - Accent1 2 8 2 4 2" xfId="2100"/>
    <cellStyle name="20% - Accent1 2 8 2 4 2 2" xfId="2101"/>
    <cellStyle name="20% - Accent1 2 8 2 4 2 2 2" xfId="2102"/>
    <cellStyle name="20% - Accent1 2 8 2 4 2 2 2 2" xfId="2103"/>
    <cellStyle name="20% - Accent1 2 8 2 4 2 2 3" xfId="2104"/>
    <cellStyle name="20% - Accent1 2 8 2 4 2 3" xfId="2105"/>
    <cellStyle name="20% - Accent1 2 8 2 4 2 3 2" xfId="2106"/>
    <cellStyle name="20% - Accent1 2 8 2 4 2 4" xfId="2107"/>
    <cellStyle name="20% - Accent1 2 8 2 4 3" xfId="2108"/>
    <cellStyle name="20% - Accent1 2 8 2 4 3 2" xfId="2109"/>
    <cellStyle name="20% - Accent1 2 8 2 4 3 2 2" xfId="2110"/>
    <cellStyle name="20% - Accent1 2 8 2 4 3 3" xfId="2111"/>
    <cellStyle name="20% - Accent1 2 8 2 4 4" xfId="2112"/>
    <cellStyle name="20% - Accent1 2 8 2 4 4 2" xfId="2113"/>
    <cellStyle name="20% - Accent1 2 8 2 4 5" xfId="2114"/>
    <cellStyle name="20% - Accent1 2 8 2 5" xfId="2115"/>
    <cellStyle name="20% - Accent1 2 8 2 5 2" xfId="2116"/>
    <cellStyle name="20% - Accent1 2 8 2 5 2 2" xfId="2117"/>
    <cellStyle name="20% - Accent1 2 8 2 5 2 2 2" xfId="2118"/>
    <cellStyle name="20% - Accent1 2 8 2 5 2 2 2 2" xfId="2119"/>
    <cellStyle name="20% - Accent1 2 8 2 5 2 2 3" xfId="2120"/>
    <cellStyle name="20% - Accent1 2 8 2 5 2 3" xfId="2121"/>
    <cellStyle name="20% - Accent1 2 8 2 5 2 3 2" xfId="2122"/>
    <cellStyle name="20% - Accent1 2 8 2 5 2 4" xfId="2123"/>
    <cellStyle name="20% - Accent1 2 8 2 5 3" xfId="2124"/>
    <cellStyle name="20% - Accent1 2 8 2 5 3 2" xfId="2125"/>
    <cellStyle name="20% - Accent1 2 8 2 5 3 2 2" xfId="2126"/>
    <cellStyle name="20% - Accent1 2 8 2 5 3 3" xfId="2127"/>
    <cellStyle name="20% - Accent1 2 8 2 5 4" xfId="2128"/>
    <cellStyle name="20% - Accent1 2 8 2 5 4 2" xfId="2129"/>
    <cellStyle name="20% - Accent1 2 8 2 5 5" xfId="2130"/>
    <cellStyle name="20% - Accent1 2 8 2 6" xfId="2131"/>
    <cellStyle name="20% - Accent1 2 8 2 6 2" xfId="2132"/>
    <cellStyle name="20% - Accent1 2 8 2 6 2 2" xfId="2133"/>
    <cellStyle name="20% - Accent1 2 8 2 6 2 2 2" xfId="2134"/>
    <cellStyle name="20% - Accent1 2 8 2 6 2 2 2 2" xfId="2135"/>
    <cellStyle name="20% - Accent1 2 8 2 6 2 2 3" xfId="2136"/>
    <cellStyle name="20% - Accent1 2 8 2 6 2 3" xfId="2137"/>
    <cellStyle name="20% - Accent1 2 8 2 6 2 3 2" xfId="2138"/>
    <cellStyle name="20% - Accent1 2 8 2 6 2 4" xfId="2139"/>
    <cellStyle name="20% - Accent1 2 8 2 6 3" xfId="2140"/>
    <cellStyle name="20% - Accent1 2 8 2 6 3 2" xfId="2141"/>
    <cellStyle name="20% - Accent1 2 8 2 6 3 2 2" xfId="2142"/>
    <cellStyle name="20% - Accent1 2 8 2 6 3 3" xfId="2143"/>
    <cellStyle name="20% - Accent1 2 8 2 6 4" xfId="2144"/>
    <cellStyle name="20% - Accent1 2 8 2 6 4 2" xfId="2145"/>
    <cellStyle name="20% - Accent1 2 8 2 6 5" xfId="2146"/>
    <cellStyle name="20% - Accent1 2 8 2 7" xfId="2147"/>
    <cellStyle name="20% - Accent1 2 8 2 7 2" xfId="2148"/>
    <cellStyle name="20% - Accent1 2 8 2 7 2 2" xfId="2149"/>
    <cellStyle name="20% - Accent1 2 8 2 7 2 2 2" xfId="2150"/>
    <cellStyle name="20% - Accent1 2 8 2 7 2 3" xfId="2151"/>
    <cellStyle name="20% - Accent1 2 8 2 7 3" xfId="2152"/>
    <cellStyle name="20% - Accent1 2 8 2 7 3 2" xfId="2153"/>
    <cellStyle name="20% - Accent1 2 8 2 7 4" xfId="2154"/>
    <cellStyle name="20% - Accent1 2 8 2 8" xfId="2155"/>
    <cellStyle name="20% - Accent1 2 8 2 8 2" xfId="2156"/>
    <cellStyle name="20% - Accent1 2 8 2 8 2 2" xfId="2157"/>
    <cellStyle name="20% - Accent1 2 8 2 8 3" xfId="2158"/>
    <cellStyle name="20% - Accent1 2 8 2 9" xfId="2159"/>
    <cellStyle name="20% - Accent1 2 8 2 9 2" xfId="2160"/>
    <cellStyle name="20% - Accent1 2 8 3" xfId="2161"/>
    <cellStyle name="20% - Accent1 2 8 3 2" xfId="2162"/>
    <cellStyle name="20% - Accent1 2 8 3 2 2" xfId="2163"/>
    <cellStyle name="20% - Accent1 2 8 3 2 2 2" xfId="2164"/>
    <cellStyle name="20% - Accent1 2 8 3 2 2 2 2" xfId="2165"/>
    <cellStyle name="20% - Accent1 2 8 3 2 2 3" xfId="2166"/>
    <cellStyle name="20% - Accent1 2 8 3 2 3" xfId="2167"/>
    <cellStyle name="20% - Accent1 2 8 3 2 3 2" xfId="2168"/>
    <cellStyle name="20% - Accent1 2 8 3 2 4" xfId="2169"/>
    <cellStyle name="20% - Accent1 2 8 3 3" xfId="2170"/>
    <cellStyle name="20% - Accent1 2 8 3 3 2" xfId="2171"/>
    <cellStyle name="20% - Accent1 2 8 3 3 2 2" xfId="2172"/>
    <cellStyle name="20% - Accent1 2 8 3 3 3" xfId="2173"/>
    <cellStyle name="20% - Accent1 2 8 3 4" xfId="2174"/>
    <cellStyle name="20% - Accent1 2 8 3 4 2" xfId="2175"/>
    <cellStyle name="20% - Accent1 2 8 3 5" xfId="2176"/>
    <cellStyle name="20% - Accent1 2 8 4" xfId="2177"/>
    <cellStyle name="20% - Accent1 2 8 4 2" xfId="2178"/>
    <cellStyle name="20% - Accent1 2 8 4 2 2" xfId="2179"/>
    <cellStyle name="20% - Accent1 2 8 4 2 2 2" xfId="2180"/>
    <cellStyle name="20% - Accent1 2 8 4 2 2 2 2" xfId="2181"/>
    <cellStyle name="20% - Accent1 2 8 4 2 2 3" xfId="2182"/>
    <cellStyle name="20% - Accent1 2 8 4 2 3" xfId="2183"/>
    <cellStyle name="20% - Accent1 2 8 4 2 3 2" xfId="2184"/>
    <cellStyle name="20% - Accent1 2 8 4 2 4" xfId="2185"/>
    <cellStyle name="20% - Accent1 2 8 4 3" xfId="2186"/>
    <cellStyle name="20% - Accent1 2 8 4 3 2" xfId="2187"/>
    <cellStyle name="20% - Accent1 2 8 4 3 2 2" xfId="2188"/>
    <cellStyle name="20% - Accent1 2 8 4 3 3" xfId="2189"/>
    <cellStyle name="20% - Accent1 2 8 4 4" xfId="2190"/>
    <cellStyle name="20% - Accent1 2 8 4 4 2" xfId="2191"/>
    <cellStyle name="20% - Accent1 2 8 4 5" xfId="2192"/>
    <cellStyle name="20% - Accent1 2 8 5" xfId="2193"/>
    <cellStyle name="20% - Accent1 2 8 5 2" xfId="2194"/>
    <cellStyle name="20% - Accent1 2 8 5 2 2" xfId="2195"/>
    <cellStyle name="20% - Accent1 2 8 5 2 2 2" xfId="2196"/>
    <cellStyle name="20% - Accent1 2 8 5 2 2 2 2" xfId="2197"/>
    <cellStyle name="20% - Accent1 2 8 5 2 2 3" xfId="2198"/>
    <cellStyle name="20% - Accent1 2 8 5 2 3" xfId="2199"/>
    <cellStyle name="20% - Accent1 2 8 5 2 3 2" xfId="2200"/>
    <cellStyle name="20% - Accent1 2 8 5 2 4" xfId="2201"/>
    <cellStyle name="20% - Accent1 2 8 5 3" xfId="2202"/>
    <cellStyle name="20% - Accent1 2 8 5 3 2" xfId="2203"/>
    <cellStyle name="20% - Accent1 2 8 5 3 2 2" xfId="2204"/>
    <cellStyle name="20% - Accent1 2 8 5 3 3" xfId="2205"/>
    <cellStyle name="20% - Accent1 2 8 5 4" xfId="2206"/>
    <cellStyle name="20% - Accent1 2 8 5 4 2" xfId="2207"/>
    <cellStyle name="20% - Accent1 2 8 5 5" xfId="2208"/>
    <cellStyle name="20% - Accent1 2 8 6" xfId="2209"/>
    <cellStyle name="20% - Accent1 2 8 6 2" xfId="2210"/>
    <cellStyle name="20% - Accent1 2 8 6 2 2" xfId="2211"/>
    <cellStyle name="20% - Accent1 2 8 6 2 2 2" xfId="2212"/>
    <cellStyle name="20% - Accent1 2 8 6 2 2 2 2" xfId="2213"/>
    <cellStyle name="20% - Accent1 2 8 6 2 2 3" xfId="2214"/>
    <cellStyle name="20% - Accent1 2 8 6 2 3" xfId="2215"/>
    <cellStyle name="20% - Accent1 2 8 6 2 3 2" xfId="2216"/>
    <cellStyle name="20% - Accent1 2 8 6 2 4" xfId="2217"/>
    <cellStyle name="20% - Accent1 2 8 6 3" xfId="2218"/>
    <cellStyle name="20% - Accent1 2 8 6 3 2" xfId="2219"/>
    <cellStyle name="20% - Accent1 2 8 6 3 2 2" xfId="2220"/>
    <cellStyle name="20% - Accent1 2 8 6 3 3" xfId="2221"/>
    <cellStyle name="20% - Accent1 2 8 6 4" xfId="2222"/>
    <cellStyle name="20% - Accent1 2 8 6 4 2" xfId="2223"/>
    <cellStyle name="20% - Accent1 2 8 6 5" xfId="2224"/>
    <cellStyle name="20% - Accent1 2 8 7" xfId="2225"/>
    <cellStyle name="20% - Accent1 2 8 7 2" xfId="2226"/>
    <cellStyle name="20% - Accent1 2 8 7 2 2" xfId="2227"/>
    <cellStyle name="20% - Accent1 2 8 7 2 2 2" xfId="2228"/>
    <cellStyle name="20% - Accent1 2 8 7 2 2 2 2" xfId="2229"/>
    <cellStyle name="20% - Accent1 2 8 7 2 2 3" xfId="2230"/>
    <cellStyle name="20% - Accent1 2 8 7 2 3" xfId="2231"/>
    <cellStyle name="20% - Accent1 2 8 7 2 3 2" xfId="2232"/>
    <cellStyle name="20% - Accent1 2 8 7 2 4" xfId="2233"/>
    <cellStyle name="20% - Accent1 2 8 7 3" xfId="2234"/>
    <cellStyle name="20% - Accent1 2 8 7 3 2" xfId="2235"/>
    <cellStyle name="20% - Accent1 2 8 7 3 2 2" xfId="2236"/>
    <cellStyle name="20% - Accent1 2 8 7 3 3" xfId="2237"/>
    <cellStyle name="20% - Accent1 2 8 7 4" xfId="2238"/>
    <cellStyle name="20% - Accent1 2 8 7 4 2" xfId="2239"/>
    <cellStyle name="20% - Accent1 2 8 7 5" xfId="2240"/>
    <cellStyle name="20% - Accent1 2 8 8" xfId="2241"/>
    <cellStyle name="20% - Accent1 2 8 8 2" xfId="2242"/>
    <cellStyle name="20% - Accent1 2 8 8 2 2" xfId="2243"/>
    <cellStyle name="20% - Accent1 2 8 8 2 2 2" xfId="2244"/>
    <cellStyle name="20% - Accent1 2 8 8 2 3" xfId="2245"/>
    <cellStyle name="20% - Accent1 2 8 8 3" xfId="2246"/>
    <cellStyle name="20% - Accent1 2 8 8 3 2" xfId="2247"/>
    <cellStyle name="20% - Accent1 2 8 8 4" xfId="2248"/>
    <cellStyle name="20% - Accent1 2 8 9" xfId="2249"/>
    <cellStyle name="20% - Accent1 2 8 9 2" xfId="2250"/>
    <cellStyle name="20% - Accent1 2 8 9 2 2" xfId="2251"/>
    <cellStyle name="20% - Accent1 2 8 9 3" xfId="2252"/>
    <cellStyle name="20% - Accent1 2 9" xfId="2253"/>
    <cellStyle name="20% - Accent1 2 9 10" xfId="2254"/>
    <cellStyle name="20% - Accent1 2 9 10 2" xfId="2255"/>
    <cellStyle name="20% - Accent1 2 9 11" xfId="2256"/>
    <cellStyle name="20% - Accent1 2 9 2" xfId="2257"/>
    <cellStyle name="20% - Accent1 2 9 2 10" xfId="2258"/>
    <cellStyle name="20% - Accent1 2 9 2 2" xfId="2259"/>
    <cellStyle name="20% - Accent1 2 9 2 2 2" xfId="2260"/>
    <cellStyle name="20% - Accent1 2 9 2 2 2 2" xfId="2261"/>
    <cellStyle name="20% - Accent1 2 9 2 2 2 2 2" xfId="2262"/>
    <cellStyle name="20% - Accent1 2 9 2 2 2 2 2 2" xfId="2263"/>
    <cellStyle name="20% - Accent1 2 9 2 2 2 2 3" xfId="2264"/>
    <cellStyle name="20% - Accent1 2 9 2 2 2 3" xfId="2265"/>
    <cellStyle name="20% - Accent1 2 9 2 2 2 3 2" xfId="2266"/>
    <cellStyle name="20% - Accent1 2 9 2 2 2 4" xfId="2267"/>
    <cellStyle name="20% - Accent1 2 9 2 2 3" xfId="2268"/>
    <cellStyle name="20% - Accent1 2 9 2 2 3 2" xfId="2269"/>
    <cellStyle name="20% - Accent1 2 9 2 2 3 2 2" xfId="2270"/>
    <cellStyle name="20% - Accent1 2 9 2 2 3 3" xfId="2271"/>
    <cellStyle name="20% - Accent1 2 9 2 2 4" xfId="2272"/>
    <cellStyle name="20% - Accent1 2 9 2 2 4 2" xfId="2273"/>
    <cellStyle name="20% - Accent1 2 9 2 2 5" xfId="2274"/>
    <cellStyle name="20% - Accent1 2 9 2 3" xfId="2275"/>
    <cellStyle name="20% - Accent1 2 9 2 3 2" xfId="2276"/>
    <cellStyle name="20% - Accent1 2 9 2 3 2 2" xfId="2277"/>
    <cellStyle name="20% - Accent1 2 9 2 3 2 2 2" xfId="2278"/>
    <cellStyle name="20% - Accent1 2 9 2 3 2 2 2 2" xfId="2279"/>
    <cellStyle name="20% - Accent1 2 9 2 3 2 2 3" xfId="2280"/>
    <cellStyle name="20% - Accent1 2 9 2 3 2 3" xfId="2281"/>
    <cellStyle name="20% - Accent1 2 9 2 3 2 3 2" xfId="2282"/>
    <cellStyle name="20% - Accent1 2 9 2 3 2 4" xfId="2283"/>
    <cellStyle name="20% - Accent1 2 9 2 3 3" xfId="2284"/>
    <cellStyle name="20% - Accent1 2 9 2 3 3 2" xfId="2285"/>
    <cellStyle name="20% - Accent1 2 9 2 3 3 2 2" xfId="2286"/>
    <cellStyle name="20% - Accent1 2 9 2 3 3 3" xfId="2287"/>
    <cellStyle name="20% - Accent1 2 9 2 3 4" xfId="2288"/>
    <cellStyle name="20% - Accent1 2 9 2 3 4 2" xfId="2289"/>
    <cellStyle name="20% - Accent1 2 9 2 3 5" xfId="2290"/>
    <cellStyle name="20% - Accent1 2 9 2 4" xfId="2291"/>
    <cellStyle name="20% - Accent1 2 9 2 4 2" xfId="2292"/>
    <cellStyle name="20% - Accent1 2 9 2 4 2 2" xfId="2293"/>
    <cellStyle name="20% - Accent1 2 9 2 4 2 2 2" xfId="2294"/>
    <cellStyle name="20% - Accent1 2 9 2 4 2 2 2 2" xfId="2295"/>
    <cellStyle name="20% - Accent1 2 9 2 4 2 2 3" xfId="2296"/>
    <cellStyle name="20% - Accent1 2 9 2 4 2 3" xfId="2297"/>
    <cellStyle name="20% - Accent1 2 9 2 4 2 3 2" xfId="2298"/>
    <cellStyle name="20% - Accent1 2 9 2 4 2 4" xfId="2299"/>
    <cellStyle name="20% - Accent1 2 9 2 4 3" xfId="2300"/>
    <cellStyle name="20% - Accent1 2 9 2 4 3 2" xfId="2301"/>
    <cellStyle name="20% - Accent1 2 9 2 4 3 2 2" xfId="2302"/>
    <cellStyle name="20% - Accent1 2 9 2 4 3 3" xfId="2303"/>
    <cellStyle name="20% - Accent1 2 9 2 4 4" xfId="2304"/>
    <cellStyle name="20% - Accent1 2 9 2 4 4 2" xfId="2305"/>
    <cellStyle name="20% - Accent1 2 9 2 4 5" xfId="2306"/>
    <cellStyle name="20% - Accent1 2 9 2 5" xfId="2307"/>
    <cellStyle name="20% - Accent1 2 9 2 5 2" xfId="2308"/>
    <cellStyle name="20% - Accent1 2 9 2 5 2 2" xfId="2309"/>
    <cellStyle name="20% - Accent1 2 9 2 5 2 2 2" xfId="2310"/>
    <cellStyle name="20% - Accent1 2 9 2 5 2 2 2 2" xfId="2311"/>
    <cellStyle name="20% - Accent1 2 9 2 5 2 2 3" xfId="2312"/>
    <cellStyle name="20% - Accent1 2 9 2 5 2 3" xfId="2313"/>
    <cellStyle name="20% - Accent1 2 9 2 5 2 3 2" xfId="2314"/>
    <cellStyle name="20% - Accent1 2 9 2 5 2 4" xfId="2315"/>
    <cellStyle name="20% - Accent1 2 9 2 5 3" xfId="2316"/>
    <cellStyle name="20% - Accent1 2 9 2 5 3 2" xfId="2317"/>
    <cellStyle name="20% - Accent1 2 9 2 5 3 2 2" xfId="2318"/>
    <cellStyle name="20% - Accent1 2 9 2 5 3 3" xfId="2319"/>
    <cellStyle name="20% - Accent1 2 9 2 5 4" xfId="2320"/>
    <cellStyle name="20% - Accent1 2 9 2 5 4 2" xfId="2321"/>
    <cellStyle name="20% - Accent1 2 9 2 5 5" xfId="2322"/>
    <cellStyle name="20% - Accent1 2 9 2 6" xfId="2323"/>
    <cellStyle name="20% - Accent1 2 9 2 6 2" xfId="2324"/>
    <cellStyle name="20% - Accent1 2 9 2 6 2 2" xfId="2325"/>
    <cellStyle name="20% - Accent1 2 9 2 6 2 2 2" xfId="2326"/>
    <cellStyle name="20% - Accent1 2 9 2 6 2 2 2 2" xfId="2327"/>
    <cellStyle name="20% - Accent1 2 9 2 6 2 2 3" xfId="2328"/>
    <cellStyle name="20% - Accent1 2 9 2 6 2 3" xfId="2329"/>
    <cellStyle name="20% - Accent1 2 9 2 6 2 3 2" xfId="2330"/>
    <cellStyle name="20% - Accent1 2 9 2 6 2 4" xfId="2331"/>
    <cellStyle name="20% - Accent1 2 9 2 6 3" xfId="2332"/>
    <cellStyle name="20% - Accent1 2 9 2 6 3 2" xfId="2333"/>
    <cellStyle name="20% - Accent1 2 9 2 6 3 2 2" xfId="2334"/>
    <cellStyle name="20% - Accent1 2 9 2 6 3 3" xfId="2335"/>
    <cellStyle name="20% - Accent1 2 9 2 6 4" xfId="2336"/>
    <cellStyle name="20% - Accent1 2 9 2 6 4 2" xfId="2337"/>
    <cellStyle name="20% - Accent1 2 9 2 6 5" xfId="2338"/>
    <cellStyle name="20% - Accent1 2 9 2 7" xfId="2339"/>
    <cellStyle name="20% - Accent1 2 9 2 7 2" xfId="2340"/>
    <cellStyle name="20% - Accent1 2 9 2 7 2 2" xfId="2341"/>
    <cellStyle name="20% - Accent1 2 9 2 7 2 2 2" xfId="2342"/>
    <cellStyle name="20% - Accent1 2 9 2 7 2 3" xfId="2343"/>
    <cellStyle name="20% - Accent1 2 9 2 7 3" xfId="2344"/>
    <cellStyle name="20% - Accent1 2 9 2 7 3 2" xfId="2345"/>
    <cellStyle name="20% - Accent1 2 9 2 7 4" xfId="2346"/>
    <cellStyle name="20% - Accent1 2 9 2 8" xfId="2347"/>
    <cellStyle name="20% - Accent1 2 9 2 8 2" xfId="2348"/>
    <cellStyle name="20% - Accent1 2 9 2 8 2 2" xfId="2349"/>
    <cellStyle name="20% - Accent1 2 9 2 8 3" xfId="2350"/>
    <cellStyle name="20% - Accent1 2 9 2 9" xfId="2351"/>
    <cellStyle name="20% - Accent1 2 9 2 9 2" xfId="2352"/>
    <cellStyle name="20% - Accent1 2 9 3" xfId="2353"/>
    <cellStyle name="20% - Accent1 2 9 3 2" xfId="2354"/>
    <cellStyle name="20% - Accent1 2 9 3 2 2" xfId="2355"/>
    <cellStyle name="20% - Accent1 2 9 3 2 2 2" xfId="2356"/>
    <cellStyle name="20% - Accent1 2 9 3 2 2 2 2" xfId="2357"/>
    <cellStyle name="20% - Accent1 2 9 3 2 2 3" xfId="2358"/>
    <cellStyle name="20% - Accent1 2 9 3 2 3" xfId="2359"/>
    <cellStyle name="20% - Accent1 2 9 3 2 3 2" xfId="2360"/>
    <cellStyle name="20% - Accent1 2 9 3 2 4" xfId="2361"/>
    <cellStyle name="20% - Accent1 2 9 3 3" xfId="2362"/>
    <cellStyle name="20% - Accent1 2 9 3 3 2" xfId="2363"/>
    <cellStyle name="20% - Accent1 2 9 3 3 2 2" xfId="2364"/>
    <cellStyle name="20% - Accent1 2 9 3 3 3" xfId="2365"/>
    <cellStyle name="20% - Accent1 2 9 3 4" xfId="2366"/>
    <cellStyle name="20% - Accent1 2 9 3 4 2" xfId="2367"/>
    <cellStyle name="20% - Accent1 2 9 3 5" xfId="2368"/>
    <cellStyle name="20% - Accent1 2 9 4" xfId="2369"/>
    <cellStyle name="20% - Accent1 2 9 4 2" xfId="2370"/>
    <cellStyle name="20% - Accent1 2 9 4 2 2" xfId="2371"/>
    <cellStyle name="20% - Accent1 2 9 4 2 2 2" xfId="2372"/>
    <cellStyle name="20% - Accent1 2 9 4 2 2 2 2" xfId="2373"/>
    <cellStyle name="20% - Accent1 2 9 4 2 2 3" xfId="2374"/>
    <cellStyle name="20% - Accent1 2 9 4 2 3" xfId="2375"/>
    <cellStyle name="20% - Accent1 2 9 4 2 3 2" xfId="2376"/>
    <cellStyle name="20% - Accent1 2 9 4 2 4" xfId="2377"/>
    <cellStyle name="20% - Accent1 2 9 4 3" xfId="2378"/>
    <cellStyle name="20% - Accent1 2 9 4 3 2" xfId="2379"/>
    <cellStyle name="20% - Accent1 2 9 4 3 2 2" xfId="2380"/>
    <cellStyle name="20% - Accent1 2 9 4 3 3" xfId="2381"/>
    <cellStyle name="20% - Accent1 2 9 4 4" xfId="2382"/>
    <cellStyle name="20% - Accent1 2 9 4 4 2" xfId="2383"/>
    <cellStyle name="20% - Accent1 2 9 4 5" xfId="2384"/>
    <cellStyle name="20% - Accent1 2 9 5" xfId="2385"/>
    <cellStyle name="20% - Accent1 2 9 5 2" xfId="2386"/>
    <cellStyle name="20% - Accent1 2 9 5 2 2" xfId="2387"/>
    <cellStyle name="20% - Accent1 2 9 5 2 2 2" xfId="2388"/>
    <cellStyle name="20% - Accent1 2 9 5 2 2 2 2" xfId="2389"/>
    <cellStyle name="20% - Accent1 2 9 5 2 2 3" xfId="2390"/>
    <cellStyle name="20% - Accent1 2 9 5 2 3" xfId="2391"/>
    <cellStyle name="20% - Accent1 2 9 5 2 3 2" xfId="2392"/>
    <cellStyle name="20% - Accent1 2 9 5 2 4" xfId="2393"/>
    <cellStyle name="20% - Accent1 2 9 5 3" xfId="2394"/>
    <cellStyle name="20% - Accent1 2 9 5 3 2" xfId="2395"/>
    <cellStyle name="20% - Accent1 2 9 5 3 2 2" xfId="2396"/>
    <cellStyle name="20% - Accent1 2 9 5 3 3" xfId="2397"/>
    <cellStyle name="20% - Accent1 2 9 5 4" xfId="2398"/>
    <cellStyle name="20% - Accent1 2 9 5 4 2" xfId="2399"/>
    <cellStyle name="20% - Accent1 2 9 5 5" xfId="2400"/>
    <cellStyle name="20% - Accent1 2 9 6" xfId="2401"/>
    <cellStyle name="20% - Accent1 2 9 6 2" xfId="2402"/>
    <cellStyle name="20% - Accent1 2 9 6 2 2" xfId="2403"/>
    <cellStyle name="20% - Accent1 2 9 6 2 2 2" xfId="2404"/>
    <cellStyle name="20% - Accent1 2 9 6 2 2 2 2" xfId="2405"/>
    <cellStyle name="20% - Accent1 2 9 6 2 2 3" xfId="2406"/>
    <cellStyle name="20% - Accent1 2 9 6 2 3" xfId="2407"/>
    <cellStyle name="20% - Accent1 2 9 6 2 3 2" xfId="2408"/>
    <cellStyle name="20% - Accent1 2 9 6 2 4" xfId="2409"/>
    <cellStyle name="20% - Accent1 2 9 6 3" xfId="2410"/>
    <cellStyle name="20% - Accent1 2 9 6 3 2" xfId="2411"/>
    <cellStyle name="20% - Accent1 2 9 6 3 2 2" xfId="2412"/>
    <cellStyle name="20% - Accent1 2 9 6 3 3" xfId="2413"/>
    <cellStyle name="20% - Accent1 2 9 6 4" xfId="2414"/>
    <cellStyle name="20% - Accent1 2 9 6 4 2" xfId="2415"/>
    <cellStyle name="20% - Accent1 2 9 6 5" xfId="2416"/>
    <cellStyle name="20% - Accent1 2 9 7" xfId="2417"/>
    <cellStyle name="20% - Accent1 2 9 7 2" xfId="2418"/>
    <cellStyle name="20% - Accent1 2 9 7 2 2" xfId="2419"/>
    <cellStyle name="20% - Accent1 2 9 7 2 2 2" xfId="2420"/>
    <cellStyle name="20% - Accent1 2 9 7 2 2 2 2" xfId="2421"/>
    <cellStyle name="20% - Accent1 2 9 7 2 2 3" xfId="2422"/>
    <cellStyle name="20% - Accent1 2 9 7 2 3" xfId="2423"/>
    <cellStyle name="20% - Accent1 2 9 7 2 3 2" xfId="2424"/>
    <cellStyle name="20% - Accent1 2 9 7 2 4" xfId="2425"/>
    <cellStyle name="20% - Accent1 2 9 7 3" xfId="2426"/>
    <cellStyle name="20% - Accent1 2 9 7 3 2" xfId="2427"/>
    <cellStyle name="20% - Accent1 2 9 7 3 2 2" xfId="2428"/>
    <cellStyle name="20% - Accent1 2 9 7 3 3" xfId="2429"/>
    <cellStyle name="20% - Accent1 2 9 7 4" xfId="2430"/>
    <cellStyle name="20% - Accent1 2 9 7 4 2" xfId="2431"/>
    <cellStyle name="20% - Accent1 2 9 7 5" xfId="2432"/>
    <cellStyle name="20% - Accent1 2 9 8" xfId="2433"/>
    <cellStyle name="20% - Accent1 2 9 8 2" xfId="2434"/>
    <cellStyle name="20% - Accent1 2 9 8 2 2" xfId="2435"/>
    <cellStyle name="20% - Accent1 2 9 8 2 2 2" xfId="2436"/>
    <cellStyle name="20% - Accent1 2 9 8 2 3" xfId="2437"/>
    <cellStyle name="20% - Accent1 2 9 8 3" xfId="2438"/>
    <cellStyle name="20% - Accent1 2 9 8 3 2" xfId="2439"/>
    <cellStyle name="20% - Accent1 2 9 8 4" xfId="2440"/>
    <cellStyle name="20% - Accent1 2 9 9" xfId="2441"/>
    <cellStyle name="20% - Accent1 2 9 9 2" xfId="2442"/>
    <cellStyle name="20% - Accent1 2 9 9 2 2" xfId="2443"/>
    <cellStyle name="20% - Accent1 2 9 9 3" xfId="2444"/>
    <cellStyle name="20% - Accent1 20" xfId="2445"/>
    <cellStyle name="20% - Accent1 20 2" xfId="2446"/>
    <cellStyle name="20% - Accent1 20 2 2" xfId="2447"/>
    <cellStyle name="20% - Accent1 20 2 2 2" xfId="2448"/>
    <cellStyle name="20% - Accent1 20 2 2 2 2" xfId="2449"/>
    <cellStyle name="20% - Accent1 20 2 2 3" xfId="2450"/>
    <cellStyle name="20% - Accent1 20 2 3" xfId="2451"/>
    <cellStyle name="20% - Accent1 20 2 3 2" xfId="2452"/>
    <cellStyle name="20% - Accent1 20 2 4" xfId="2453"/>
    <cellStyle name="20% - Accent1 20 3" xfId="2454"/>
    <cellStyle name="20% - Accent1 20 3 2" xfId="2455"/>
    <cellStyle name="20% - Accent1 20 3 2 2" xfId="2456"/>
    <cellStyle name="20% - Accent1 20 3 3" xfId="2457"/>
    <cellStyle name="20% - Accent1 20 4" xfId="2458"/>
    <cellStyle name="20% - Accent1 20 4 2" xfId="2459"/>
    <cellStyle name="20% - Accent1 20 5" xfId="2460"/>
    <cellStyle name="20% - Accent1 21" xfId="2461"/>
    <cellStyle name="20% - Accent1 21 2" xfId="2462"/>
    <cellStyle name="20% - Accent1 21 2 2" xfId="2463"/>
    <cellStyle name="20% - Accent1 21 2 2 2" xfId="2464"/>
    <cellStyle name="20% - Accent1 21 2 3" xfId="2465"/>
    <cellStyle name="20% - Accent1 21 3" xfId="2466"/>
    <cellStyle name="20% - Accent1 21 3 2" xfId="2467"/>
    <cellStyle name="20% - Accent1 21 4" xfId="2468"/>
    <cellStyle name="20% - Accent1 22" xfId="2469"/>
    <cellStyle name="20% - Accent1 22 2" xfId="2470"/>
    <cellStyle name="20% - Accent1 22 2 2" xfId="2471"/>
    <cellStyle name="20% - Accent1 22 3" xfId="2472"/>
    <cellStyle name="20% - Accent1 23" xfId="2473"/>
    <cellStyle name="20% - Accent1 23 2" xfId="2474"/>
    <cellStyle name="20% - Accent1 24" xfId="2475"/>
    <cellStyle name="20% - Accent1 3" xfId="2476"/>
    <cellStyle name="20% - Accent1 3 10" xfId="2477"/>
    <cellStyle name="20% - Accent1 3 10 2" xfId="2478"/>
    <cellStyle name="20% - Accent1 3 11" xfId="2479"/>
    <cellStyle name="20% - Accent1 3 2" xfId="2480"/>
    <cellStyle name="20% - Accent1 3 2 10" xfId="2481"/>
    <cellStyle name="20% - Accent1 3 2 2" xfId="2482"/>
    <cellStyle name="20% - Accent1 3 2 2 2" xfId="2483"/>
    <cellStyle name="20% - Accent1 3 2 2 2 2" xfId="2484"/>
    <cellStyle name="20% - Accent1 3 2 2 2 2 2" xfId="2485"/>
    <cellStyle name="20% - Accent1 3 2 2 2 2 2 2" xfId="2486"/>
    <cellStyle name="20% - Accent1 3 2 2 2 2 3" xfId="2487"/>
    <cellStyle name="20% - Accent1 3 2 2 2 3" xfId="2488"/>
    <cellStyle name="20% - Accent1 3 2 2 2 3 2" xfId="2489"/>
    <cellStyle name="20% - Accent1 3 2 2 2 4" xfId="2490"/>
    <cellStyle name="20% - Accent1 3 2 2 3" xfId="2491"/>
    <cellStyle name="20% - Accent1 3 2 2 3 2" xfId="2492"/>
    <cellStyle name="20% - Accent1 3 2 2 3 2 2" xfId="2493"/>
    <cellStyle name="20% - Accent1 3 2 2 3 3" xfId="2494"/>
    <cellStyle name="20% - Accent1 3 2 2 4" xfId="2495"/>
    <cellStyle name="20% - Accent1 3 2 2 4 2" xfId="2496"/>
    <cellStyle name="20% - Accent1 3 2 2 5" xfId="2497"/>
    <cellStyle name="20% - Accent1 3 2 3" xfId="2498"/>
    <cellStyle name="20% - Accent1 3 2 3 2" xfId="2499"/>
    <cellStyle name="20% - Accent1 3 2 3 2 2" xfId="2500"/>
    <cellStyle name="20% - Accent1 3 2 3 2 2 2" xfId="2501"/>
    <cellStyle name="20% - Accent1 3 2 3 2 2 2 2" xfId="2502"/>
    <cellStyle name="20% - Accent1 3 2 3 2 2 3" xfId="2503"/>
    <cellStyle name="20% - Accent1 3 2 3 2 3" xfId="2504"/>
    <cellStyle name="20% - Accent1 3 2 3 2 3 2" xfId="2505"/>
    <cellStyle name="20% - Accent1 3 2 3 2 4" xfId="2506"/>
    <cellStyle name="20% - Accent1 3 2 3 3" xfId="2507"/>
    <cellStyle name="20% - Accent1 3 2 3 3 2" xfId="2508"/>
    <cellStyle name="20% - Accent1 3 2 3 3 2 2" xfId="2509"/>
    <cellStyle name="20% - Accent1 3 2 3 3 3" xfId="2510"/>
    <cellStyle name="20% - Accent1 3 2 3 4" xfId="2511"/>
    <cellStyle name="20% - Accent1 3 2 3 4 2" xfId="2512"/>
    <cellStyle name="20% - Accent1 3 2 3 5" xfId="2513"/>
    <cellStyle name="20% - Accent1 3 2 4" xfId="2514"/>
    <cellStyle name="20% - Accent1 3 2 4 2" xfId="2515"/>
    <cellStyle name="20% - Accent1 3 2 4 2 2" xfId="2516"/>
    <cellStyle name="20% - Accent1 3 2 4 2 2 2" xfId="2517"/>
    <cellStyle name="20% - Accent1 3 2 4 2 2 2 2" xfId="2518"/>
    <cellStyle name="20% - Accent1 3 2 4 2 2 3" xfId="2519"/>
    <cellStyle name="20% - Accent1 3 2 4 2 3" xfId="2520"/>
    <cellStyle name="20% - Accent1 3 2 4 2 3 2" xfId="2521"/>
    <cellStyle name="20% - Accent1 3 2 4 2 4" xfId="2522"/>
    <cellStyle name="20% - Accent1 3 2 4 3" xfId="2523"/>
    <cellStyle name="20% - Accent1 3 2 4 3 2" xfId="2524"/>
    <cellStyle name="20% - Accent1 3 2 4 3 2 2" xfId="2525"/>
    <cellStyle name="20% - Accent1 3 2 4 3 3" xfId="2526"/>
    <cellStyle name="20% - Accent1 3 2 4 4" xfId="2527"/>
    <cellStyle name="20% - Accent1 3 2 4 4 2" xfId="2528"/>
    <cellStyle name="20% - Accent1 3 2 4 5" xfId="2529"/>
    <cellStyle name="20% - Accent1 3 2 5" xfId="2530"/>
    <cellStyle name="20% - Accent1 3 2 5 2" xfId="2531"/>
    <cellStyle name="20% - Accent1 3 2 5 2 2" xfId="2532"/>
    <cellStyle name="20% - Accent1 3 2 5 2 2 2" xfId="2533"/>
    <cellStyle name="20% - Accent1 3 2 5 2 2 2 2" xfId="2534"/>
    <cellStyle name="20% - Accent1 3 2 5 2 2 3" xfId="2535"/>
    <cellStyle name="20% - Accent1 3 2 5 2 3" xfId="2536"/>
    <cellStyle name="20% - Accent1 3 2 5 2 3 2" xfId="2537"/>
    <cellStyle name="20% - Accent1 3 2 5 2 4" xfId="2538"/>
    <cellStyle name="20% - Accent1 3 2 5 3" xfId="2539"/>
    <cellStyle name="20% - Accent1 3 2 5 3 2" xfId="2540"/>
    <cellStyle name="20% - Accent1 3 2 5 3 2 2" xfId="2541"/>
    <cellStyle name="20% - Accent1 3 2 5 3 3" xfId="2542"/>
    <cellStyle name="20% - Accent1 3 2 5 4" xfId="2543"/>
    <cellStyle name="20% - Accent1 3 2 5 4 2" xfId="2544"/>
    <cellStyle name="20% - Accent1 3 2 5 5" xfId="2545"/>
    <cellStyle name="20% - Accent1 3 2 6" xfId="2546"/>
    <cellStyle name="20% - Accent1 3 2 6 2" xfId="2547"/>
    <cellStyle name="20% - Accent1 3 2 6 2 2" xfId="2548"/>
    <cellStyle name="20% - Accent1 3 2 6 2 2 2" xfId="2549"/>
    <cellStyle name="20% - Accent1 3 2 6 2 2 2 2" xfId="2550"/>
    <cellStyle name="20% - Accent1 3 2 6 2 2 3" xfId="2551"/>
    <cellStyle name="20% - Accent1 3 2 6 2 3" xfId="2552"/>
    <cellStyle name="20% - Accent1 3 2 6 2 3 2" xfId="2553"/>
    <cellStyle name="20% - Accent1 3 2 6 2 4" xfId="2554"/>
    <cellStyle name="20% - Accent1 3 2 6 3" xfId="2555"/>
    <cellStyle name="20% - Accent1 3 2 6 3 2" xfId="2556"/>
    <cellStyle name="20% - Accent1 3 2 6 3 2 2" xfId="2557"/>
    <cellStyle name="20% - Accent1 3 2 6 3 3" xfId="2558"/>
    <cellStyle name="20% - Accent1 3 2 6 4" xfId="2559"/>
    <cellStyle name="20% - Accent1 3 2 6 4 2" xfId="2560"/>
    <cellStyle name="20% - Accent1 3 2 6 5" xfId="2561"/>
    <cellStyle name="20% - Accent1 3 2 7" xfId="2562"/>
    <cellStyle name="20% - Accent1 3 2 7 2" xfId="2563"/>
    <cellStyle name="20% - Accent1 3 2 7 2 2" xfId="2564"/>
    <cellStyle name="20% - Accent1 3 2 7 2 2 2" xfId="2565"/>
    <cellStyle name="20% - Accent1 3 2 7 2 3" xfId="2566"/>
    <cellStyle name="20% - Accent1 3 2 7 3" xfId="2567"/>
    <cellStyle name="20% - Accent1 3 2 7 3 2" xfId="2568"/>
    <cellStyle name="20% - Accent1 3 2 7 4" xfId="2569"/>
    <cellStyle name="20% - Accent1 3 2 8" xfId="2570"/>
    <cellStyle name="20% - Accent1 3 2 8 2" xfId="2571"/>
    <cellStyle name="20% - Accent1 3 2 8 2 2" xfId="2572"/>
    <cellStyle name="20% - Accent1 3 2 8 3" xfId="2573"/>
    <cellStyle name="20% - Accent1 3 2 9" xfId="2574"/>
    <cellStyle name="20% - Accent1 3 2 9 2" xfId="2575"/>
    <cellStyle name="20% - Accent1 3 3" xfId="2576"/>
    <cellStyle name="20% - Accent1 3 3 2" xfId="2577"/>
    <cellStyle name="20% - Accent1 3 3 2 2" xfId="2578"/>
    <cellStyle name="20% - Accent1 3 3 2 2 2" xfId="2579"/>
    <cellStyle name="20% - Accent1 3 3 2 2 2 2" xfId="2580"/>
    <cellStyle name="20% - Accent1 3 3 2 2 3" xfId="2581"/>
    <cellStyle name="20% - Accent1 3 3 2 3" xfId="2582"/>
    <cellStyle name="20% - Accent1 3 3 2 3 2" xfId="2583"/>
    <cellStyle name="20% - Accent1 3 3 2 4" xfId="2584"/>
    <cellStyle name="20% - Accent1 3 3 3" xfId="2585"/>
    <cellStyle name="20% - Accent1 3 3 3 2" xfId="2586"/>
    <cellStyle name="20% - Accent1 3 3 3 2 2" xfId="2587"/>
    <cellStyle name="20% - Accent1 3 3 3 3" xfId="2588"/>
    <cellStyle name="20% - Accent1 3 3 4" xfId="2589"/>
    <cellStyle name="20% - Accent1 3 3 4 2" xfId="2590"/>
    <cellStyle name="20% - Accent1 3 3 5" xfId="2591"/>
    <cellStyle name="20% - Accent1 3 4" xfId="2592"/>
    <cellStyle name="20% - Accent1 3 4 2" xfId="2593"/>
    <cellStyle name="20% - Accent1 3 4 2 2" xfId="2594"/>
    <cellStyle name="20% - Accent1 3 4 2 2 2" xfId="2595"/>
    <cellStyle name="20% - Accent1 3 4 2 2 2 2" xfId="2596"/>
    <cellStyle name="20% - Accent1 3 4 2 2 3" xfId="2597"/>
    <cellStyle name="20% - Accent1 3 4 2 3" xfId="2598"/>
    <cellStyle name="20% - Accent1 3 4 2 3 2" xfId="2599"/>
    <cellStyle name="20% - Accent1 3 4 2 4" xfId="2600"/>
    <cellStyle name="20% - Accent1 3 4 3" xfId="2601"/>
    <cellStyle name="20% - Accent1 3 4 3 2" xfId="2602"/>
    <cellStyle name="20% - Accent1 3 4 3 2 2" xfId="2603"/>
    <cellStyle name="20% - Accent1 3 4 3 3" xfId="2604"/>
    <cellStyle name="20% - Accent1 3 4 4" xfId="2605"/>
    <cellStyle name="20% - Accent1 3 4 4 2" xfId="2606"/>
    <cellStyle name="20% - Accent1 3 4 5" xfId="2607"/>
    <cellStyle name="20% - Accent1 3 5" xfId="2608"/>
    <cellStyle name="20% - Accent1 3 5 2" xfId="2609"/>
    <cellStyle name="20% - Accent1 3 5 2 2" xfId="2610"/>
    <cellStyle name="20% - Accent1 3 5 2 2 2" xfId="2611"/>
    <cellStyle name="20% - Accent1 3 5 2 2 2 2" xfId="2612"/>
    <cellStyle name="20% - Accent1 3 5 2 2 3" xfId="2613"/>
    <cellStyle name="20% - Accent1 3 5 2 3" xfId="2614"/>
    <cellStyle name="20% - Accent1 3 5 2 3 2" xfId="2615"/>
    <cellStyle name="20% - Accent1 3 5 2 4" xfId="2616"/>
    <cellStyle name="20% - Accent1 3 5 3" xfId="2617"/>
    <cellStyle name="20% - Accent1 3 5 3 2" xfId="2618"/>
    <cellStyle name="20% - Accent1 3 5 3 2 2" xfId="2619"/>
    <cellStyle name="20% - Accent1 3 5 3 3" xfId="2620"/>
    <cellStyle name="20% - Accent1 3 5 4" xfId="2621"/>
    <cellStyle name="20% - Accent1 3 5 4 2" xfId="2622"/>
    <cellStyle name="20% - Accent1 3 5 5" xfId="2623"/>
    <cellStyle name="20% - Accent1 3 6" xfId="2624"/>
    <cellStyle name="20% - Accent1 3 6 2" xfId="2625"/>
    <cellStyle name="20% - Accent1 3 6 2 2" xfId="2626"/>
    <cellStyle name="20% - Accent1 3 6 2 2 2" xfId="2627"/>
    <cellStyle name="20% - Accent1 3 6 2 2 2 2" xfId="2628"/>
    <cellStyle name="20% - Accent1 3 6 2 2 3" xfId="2629"/>
    <cellStyle name="20% - Accent1 3 6 2 3" xfId="2630"/>
    <cellStyle name="20% - Accent1 3 6 2 3 2" xfId="2631"/>
    <cellStyle name="20% - Accent1 3 6 2 4" xfId="2632"/>
    <cellStyle name="20% - Accent1 3 6 3" xfId="2633"/>
    <cellStyle name="20% - Accent1 3 6 3 2" xfId="2634"/>
    <cellStyle name="20% - Accent1 3 6 3 2 2" xfId="2635"/>
    <cellStyle name="20% - Accent1 3 6 3 3" xfId="2636"/>
    <cellStyle name="20% - Accent1 3 6 4" xfId="2637"/>
    <cellStyle name="20% - Accent1 3 6 4 2" xfId="2638"/>
    <cellStyle name="20% - Accent1 3 6 5" xfId="2639"/>
    <cellStyle name="20% - Accent1 3 7" xfId="2640"/>
    <cellStyle name="20% - Accent1 3 7 2" xfId="2641"/>
    <cellStyle name="20% - Accent1 3 7 2 2" xfId="2642"/>
    <cellStyle name="20% - Accent1 3 7 2 2 2" xfId="2643"/>
    <cellStyle name="20% - Accent1 3 7 2 2 2 2" xfId="2644"/>
    <cellStyle name="20% - Accent1 3 7 2 2 3" xfId="2645"/>
    <cellStyle name="20% - Accent1 3 7 2 3" xfId="2646"/>
    <cellStyle name="20% - Accent1 3 7 2 3 2" xfId="2647"/>
    <cellStyle name="20% - Accent1 3 7 2 4" xfId="2648"/>
    <cellStyle name="20% - Accent1 3 7 3" xfId="2649"/>
    <cellStyle name="20% - Accent1 3 7 3 2" xfId="2650"/>
    <cellStyle name="20% - Accent1 3 7 3 2 2" xfId="2651"/>
    <cellStyle name="20% - Accent1 3 7 3 3" xfId="2652"/>
    <cellStyle name="20% - Accent1 3 7 4" xfId="2653"/>
    <cellStyle name="20% - Accent1 3 7 4 2" xfId="2654"/>
    <cellStyle name="20% - Accent1 3 7 5" xfId="2655"/>
    <cellStyle name="20% - Accent1 3 8" xfId="2656"/>
    <cellStyle name="20% - Accent1 3 8 2" xfId="2657"/>
    <cellStyle name="20% - Accent1 3 8 2 2" xfId="2658"/>
    <cellStyle name="20% - Accent1 3 8 2 2 2" xfId="2659"/>
    <cellStyle name="20% - Accent1 3 8 2 3" xfId="2660"/>
    <cellStyle name="20% - Accent1 3 8 3" xfId="2661"/>
    <cellStyle name="20% - Accent1 3 8 3 2" xfId="2662"/>
    <cellStyle name="20% - Accent1 3 8 4" xfId="2663"/>
    <cellStyle name="20% - Accent1 3 9" xfId="2664"/>
    <cellStyle name="20% - Accent1 3 9 2" xfId="2665"/>
    <cellStyle name="20% - Accent1 3 9 2 2" xfId="2666"/>
    <cellStyle name="20% - Accent1 3 9 3" xfId="2667"/>
    <cellStyle name="20% - Accent1 4" xfId="2668"/>
    <cellStyle name="20% - Accent1 4 10" xfId="2669"/>
    <cellStyle name="20% - Accent1 4 10 2" xfId="2670"/>
    <cellStyle name="20% - Accent1 4 11" xfId="2671"/>
    <cellStyle name="20% - Accent1 4 2" xfId="2672"/>
    <cellStyle name="20% - Accent1 4 2 10" xfId="2673"/>
    <cellStyle name="20% - Accent1 4 2 2" xfId="2674"/>
    <cellStyle name="20% - Accent1 4 2 2 2" xfId="2675"/>
    <cellStyle name="20% - Accent1 4 2 2 2 2" xfId="2676"/>
    <cellStyle name="20% - Accent1 4 2 2 2 2 2" xfId="2677"/>
    <cellStyle name="20% - Accent1 4 2 2 2 2 2 2" xfId="2678"/>
    <cellStyle name="20% - Accent1 4 2 2 2 2 3" xfId="2679"/>
    <cellStyle name="20% - Accent1 4 2 2 2 3" xfId="2680"/>
    <cellStyle name="20% - Accent1 4 2 2 2 3 2" xfId="2681"/>
    <cellStyle name="20% - Accent1 4 2 2 2 4" xfId="2682"/>
    <cellStyle name="20% - Accent1 4 2 2 3" xfId="2683"/>
    <cellStyle name="20% - Accent1 4 2 2 3 2" xfId="2684"/>
    <cellStyle name="20% - Accent1 4 2 2 3 2 2" xfId="2685"/>
    <cellStyle name="20% - Accent1 4 2 2 3 3" xfId="2686"/>
    <cellStyle name="20% - Accent1 4 2 2 4" xfId="2687"/>
    <cellStyle name="20% - Accent1 4 2 2 4 2" xfId="2688"/>
    <cellStyle name="20% - Accent1 4 2 2 5" xfId="2689"/>
    <cellStyle name="20% - Accent1 4 2 3" xfId="2690"/>
    <cellStyle name="20% - Accent1 4 2 3 2" xfId="2691"/>
    <cellStyle name="20% - Accent1 4 2 3 2 2" xfId="2692"/>
    <cellStyle name="20% - Accent1 4 2 3 2 2 2" xfId="2693"/>
    <cellStyle name="20% - Accent1 4 2 3 2 2 2 2" xfId="2694"/>
    <cellStyle name="20% - Accent1 4 2 3 2 2 3" xfId="2695"/>
    <cellStyle name="20% - Accent1 4 2 3 2 3" xfId="2696"/>
    <cellStyle name="20% - Accent1 4 2 3 2 3 2" xfId="2697"/>
    <cellStyle name="20% - Accent1 4 2 3 2 4" xfId="2698"/>
    <cellStyle name="20% - Accent1 4 2 3 3" xfId="2699"/>
    <cellStyle name="20% - Accent1 4 2 3 3 2" xfId="2700"/>
    <cellStyle name="20% - Accent1 4 2 3 3 2 2" xfId="2701"/>
    <cellStyle name="20% - Accent1 4 2 3 3 3" xfId="2702"/>
    <cellStyle name="20% - Accent1 4 2 3 4" xfId="2703"/>
    <cellStyle name="20% - Accent1 4 2 3 4 2" xfId="2704"/>
    <cellStyle name="20% - Accent1 4 2 3 5" xfId="2705"/>
    <cellStyle name="20% - Accent1 4 2 4" xfId="2706"/>
    <cellStyle name="20% - Accent1 4 2 4 2" xfId="2707"/>
    <cellStyle name="20% - Accent1 4 2 4 2 2" xfId="2708"/>
    <cellStyle name="20% - Accent1 4 2 4 2 2 2" xfId="2709"/>
    <cellStyle name="20% - Accent1 4 2 4 2 2 2 2" xfId="2710"/>
    <cellStyle name="20% - Accent1 4 2 4 2 2 3" xfId="2711"/>
    <cellStyle name="20% - Accent1 4 2 4 2 3" xfId="2712"/>
    <cellStyle name="20% - Accent1 4 2 4 2 3 2" xfId="2713"/>
    <cellStyle name="20% - Accent1 4 2 4 2 4" xfId="2714"/>
    <cellStyle name="20% - Accent1 4 2 4 3" xfId="2715"/>
    <cellStyle name="20% - Accent1 4 2 4 3 2" xfId="2716"/>
    <cellStyle name="20% - Accent1 4 2 4 3 2 2" xfId="2717"/>
    <cellStyle name="20% - Accent1 4 2 4 3 3" xfId="2718"/>
    <cellStyle name="20% - Accent1 4 2 4 4" xfId="2719"/>
    <cellStyle name="20% - Accent1 4 2 4 4 2" xfId="2720"/>
    <cellStyle name="20% - Accent1 4 2 4 5" xfId="2721"/>
    <cellStyle name="20% - Accent1 4 2 5" xfId="2722"/>
    <cellStyle name="20% - Accent1 4 2 5 2" xfId="2723"/>
    <cellStyle name="20% - Accent1 4 2 5 2 2" xfId="2724"/>
    <cellStyle name="20% - Accent1 4 2 5 2 2 2" xfId="2725"/>
    <cellStyle name="20% - Accent1 4 2 5 2 2 2 2" xfId="2726"/>
    <cellStyle name="20% - Accent1 4 2 5 2 2 3" xfId="2727"/>
    <cellStyle name="20% - Accent1 4 2 5 2 3" xfId="2728"/>
    <cellStyle name="20% - Accent1 4 2 5 2 3 2" xfId="2729"/>
    <cellStyle name="20% - Accent1 4 2 5 2 4" xfId="2730"/>
    <cellStyle name="20% - Accent1 4 2 5 3" xfId="2731"/>
    <cellStyle name="20% - Accent1 4 2 5 3 2" xfId="2732"/>
    <cellStyle name="20% - Accent1 4 2 5 3 2 2" xfId="2733"/>
    <cellStyle name="20% - Accent1 4 2 5 3 3" xfId="2734"/>
    <cellStyle name="20% - Accent1 4 2 5 4" xfId="2735"/>
    <cellStyle name="20% - Accent1 4 2 5 4 2" xfId="2736"/>
    <cellStyle name="20% - Accent1 4 2 5 5" xfId="2737"/>
    <cellStyle name="20% - Accent1 4 2 6" xfId="2738"/>
    <cellStyle name="20% - Accent1 4 2 6 2" xfId="2739"/>
    <cellStyle name="20% - Accent1 4 2 6 2 2" xfId="2740"/>
    <cellStyle name="20% - Accent1 4 2 6 2 2 2" xfId="2741"/>
    <cellStyle name="20% - Accent1 4 2 6 2 2 2 2" xfId="2742"/>
    <cellStyle name="20% - Accent1 4 2 6 2 2 3" xfId="2743"/>
    <cellStyle name="20% - Accent1 4 2 6 2 3" xfId="2744"/>
    <cellStyle name="20% - Accent1 4 2 6 2 3 2" xfId="2745"/>
    <cellStyle name="20% - Accent1 4 2 6 2 4" xfId="2746"/>
    <cellStyle name="20% - Accent1 4 2 6 3" xfId="2747"/>
    <cellStyle name="20% - Accent1 4 2 6 3 2" xfId="2748"/>
    <cellStyle name="20% - Accent1 4 2 6 3 2 2" xfId="2749"/>
    <cellStyle name="20% - Accent1 4 2 6 3 3" xfId="2750"/>
    <cellStyle name="20% - Accent1 4 2 6 4" xfId="2751"/>
    <cellStyle name="20% - Accent1 4 2 6 4 2" xfId="2752"/>
    <cellStyle name="20% - Accent1 4 2 6 5" xfId="2753"/>
    <cellStyle name="20% - Accent1 4 2 7" xfId="2754"/>
    <cellStyle name="20% - Accent1 4 2 7 2" xfId="2755"/>
    <cellStyle name="20% - Accent1 4 2 7 2 2" xfId="2756"/>
    <cellStyle name="20% - Accent1 4 2 7 2 2 2" xfId="2757"/>
    <cellStyle name="20% - Accent1 4 2 7 2 3" xfId="2758"/>
    <cellStyle name="20% - Accent1 4 2 7 3" xfId="2759"/>
    <cellStyle name="20% - Accent1 4 2 7 3 2" xfId="2760"/>
    <cellStyle name="20% - Accent1 4 2 7 4" xfId="2761"/>
    <cellStyle name="20% - Accent1 4 2 8" xfId="2762"/>
    <cellStyle name="20% - Accent1 4 2 8 2" xfId="2763"/>
    <cellStyle name="20% - Accent1 4 2 8 2 2" xfId="2764"/>
    <cellStyle name="20% - Accent1 4 2 8 3" xfId="2765"/>
    <cellStyle name="20% - Accent1 4 2 9" xfId="2766"/>
    <cellStyle name="20% - Accent1 4 2 9 2" xfId="2767"/>
    <cellStyle name="20% - Accent1 4 3" xfId="2768"/>
    <cellStyle name="20% - Accent1 4 3 2" xfId="2769"/>
    <cellStyle name="20% - Accent1 4 3 2 2" xfId="2770"/>
    <cellStyle name="20% - Accent1 4 3 2 2 2" xfId="2771"/>
    <cellStyle name="20% - Accent1 4 3 2 2 2 2" xfId="2772"/>
    <cellStyle name="20% - Accent1 4 3 2 2 3" xfId="2773"/>
    <cellStyle name="20% - Accent1 4 3 2 3" xfId="2774"/>
    <cellStyle name="20% - Accent1 4 3 2 3 2" xfId="2775"/>
    <cellStyle name="20% - Accent1 4 3 2 4" xfId="2776"/>
    <cellStyle name="20% - Accent1 4 3 3" xfId="2777"/>
    <cellStyle name="20% - Accent1 4 3 3 2" xfId="2778"/>
    <cellStyle name="20% - Accent1 4 3 3 2 2" xfId="2779"/>
    <cellStyle name="20% - Accent1 4 3 3 3" xfId="2780"/>
    <cellStyle name="20% - Accent1 4 3 4" xfId="2781"/>
    <cellStyle name="20% - Accent1 4 3 4 2" xfId="2782"/>
    <cellStyle name="20% - Accent1 4 3 5" xfId="2783"/>
    <cellStyle name="20% - Accent1 4 4" xfId="2784"/>
    <cellStyle name="20% - Accent1 4 4 2" xfId="2785"/>
    <cellStyle name="20% - Accent1 4 4 2 2" xfId="2786"/>
    <cellStyle name="20% - Accent1 4 4 2 2 2" xfId="2787"/>
    <cellStyle name="20% - Accent1 4 4 2 2 2 2" xfId="2788"/>
    <cellStyle name="20% - Accent1 4 4 2 2 3" xfId="2789"/>
    <cellStyle name="20% - Accent1 4 4 2 3" xfId="2790"/>
    <cellStyle name="20% - Accent1 4 4 2 3 2" xfId="2791"/>
    <cellStyle name="20% - Accent1 4 4 2 4" xfId="2792"/>
    <cellStyle name="20% - Accent1 4 4 3" xfId="2793"/>
    <cellStyle name="20% - Accent1 4 4 3 2" xfId="2794"/>
    <cellStyle name="20% - Accent1 4 4 3 2 2" xfId="2795"/>
    <cellStyle name="20% - Accent1 4 4 3 3" xfId="2796"/>
    <cellStyle name="20% - Accent1 4 4 4" xfId="2797"/>
    <cellStyle name="20% - Accent1 4 4 4 2" xfId="2798"/>
    <cellStyle name="20% - Accent1 4 4 5" xfId="2799"/>
    <cellStyle name="20% - Accent1 4 5" xfId="2800"/>
    <cellStyle name="20% - Accent1 4 5 2" xfId="2801"/>
    <cellStyle name="20% - Accent1 4 5 2 2" xfId="2802"/>
    <cellStyle name="20% - Accent1 4 5 2 2 2" xfId="2803"/>
    <cellStyle name="20% - Accent1 4 5 2 2 2 2" xfId="2804"/>
    <cellStyle name="20% - Accent1 4 5 2 2 3" xfId="2805"/>
    <cellStyle name="20% - Accent1 4 5 2 3" xfId="2806"/>
    <cellStyle name="20% - Accent1 4 5 2 3 2" xfId="2807"/>
    <cellStyle name="20% - Accent1 4 5 2 4" xfId="2808"/>
    <cellStyle name="20% - Accent1 4 5 3" xfId="2809"/>
    <cellStyle name="20% - Accent1 4 5 3 2" xfId="2810"/>
    <cellStyle name="20% - Accent1 4 5 3 2 2" xfId="2811"/>
    <cellStyle name="20% - Accent1 4 5 3 3" xfId="2812"/>
    <cellStyle name="20% - Accent1 4 5 4" xfId="2813"/>
    <cellStyle name="20% - Accent1 4 5 4 2" xfId="2814"/>
    <cellStyle name="20% - Accent1 4 5 5" xfId="2815"/>
    <cellStyle name="20% - Accent1 4 6" xfId="2816"/>
    <cellStyle name="20% - Accent1 4 6 2" xfId="2817"/>
    <cellStyle name="20% - Accent1 4 6 2 2" xfId="2818"/>
    <cellStyle name="20% - Accent1 4 6 2 2 2" xfId="2819"/>
    <cellStyle name="20% - Accent1 4 6 2 2 2 2" xfId="2820"/>
    <cellStyle name="20% - Accent1 4 6 2 2 3" xfId="2821"/>
    <cellStyle name="20% - Accent1 4 6 2 3" xfId="2822"/>
    <cellStyle name="20% - Accent1 4 6 2 3 2" xfId="2823"/>
    <cellStyle name="20% - Accent1 4 6 2 4" xfId="2824"/>
    <cellStyle name="20% - Accent1 4 6 3" xfId="2825"/>
    <cellStyle name="20% - Accent1 4 6 3 2" xfId="2826"/>
    <cellStyle name="20% - Accent1 4 6 3 2 2" xfId="2827"/>
    <cellStyle name="20% - Accent1 4 6 3 3" xfId="2828"/>
    <cellStyle name="20% - Accent1 4 6 4" xfId="2829"/>
    <cellStyle name="20% - Accent1 4 6 4 2" xfId="2830"/>
    <cellStyle name="20% - Accent1 4 6 5" xfId="2831"/>
    <cellStyle name="20% - Accent1 4 7" xfId="2832"/>
    <cellStyle name="20% - Accent1 4 7 2" xfId="2833"/>
    <cellStyle name="20% - Accent1 4 7 2 2" xfId="2834"/>
    <cellStyle name="20% - Accent1 4 7 2 2 2" xfId="2835"/>
    <cellStyle name="20% - Accent1 4 7 2 2 2 2" xfId="2836"/>
    <cellStyle name="20% - Accent1 4 7 2 2 3" xfId="2837"/>
    <cellStyle name="20% - Accent1 4 7 2 3" xfId="2838"/>
    <cellStyle name="20% - Accent1 4 7 2 3 2" xfId="2839"/>
    <cellStyle name="20% - Accent1 4 7 2 4" xfId="2840"/>
    <cellStyle name="20% - Accent1 4 7 3" xfId="2841"/>
    <cellStyle name="20% - Accent1 4 7 3 2" xfId="2842"/>
    <cellStyle name="20% - Accent1 4 7 3 2 2" xfId="2843"/>
    <cellStyle name="20% - Accent1 4 7 3 3" xfId="2844"/>
    <cellStyle name="20% - Accent1 4 7 4" xfId="2845"/>
    <cellStyle name="20% - Accent1 4 7 4 2" xfId="2846"/>
    <cellStyle name="20% - Accent1 4 7 5" xfId="2847"/>
    <cellStyle name="20% - Accent1 4 8" xfId="2848"/>
    <cellStyle name="20% - Accent1 4 8 2" xfId="2849"/>
    <cellStyle name="20% - Accent1 4 8 2 2" xfId="2850"/>
    <cellStyle name="20% - Accent1 4 8 2 2 2" xfId="2851"/>
    <cellStyle name="20% - Accent1 4 8 2 3" xfId="2852"/>
    <cellStyle name="20% - Accent1 4 8 3" xfId="2853"/>
    <cellStyle name="20% - Accent1 4 8 3 2" xfId="2854"/>
    <cellStyle name="20% - Accent1 4 8 4" xfId="2855"/>
    <cellStyle name="20% - Accent1 4 9" xfId="2856"/>
    <cellStyle name="20% - Accent1 4 9 2" xfId="2857"/>
    <cellStyle name="20% - Accent1 4 9 2 2" xfId="2858"/>
    <cellStyle name="20% - Accent1 4 9 3" xfId="2859"/>
    <cellStyle name="20% - Accent1 5" xfId="2860"/>
    <cellStyle name="20% - Accent1 5 10" xfId="2861"/>
    <cellStyle name="20% - Accent1 5 10 2" xfId="2862"/>
    <cellStyle name="20% - Accent1 5 11" xfId="2863"/>
    <cellStyle name="20% - Accent1 5 2" xfId="2864"/>
    <cellStyle name="20% - Accent1 5 2 10" xfId="2865"/>
    <cellStyle name="20% - Accent1 5 2 2" xfId="2866"/>
    <cellStyle name="20% - Accent1 5 2 2 2" xfId="2867"/>
    <cellStyle name="20% - Accent1 5 2 2 2 2" xfId="2868"/>
    <cellStyle name="20% - Accent1 5 2 2 2 2 2" xfId="2869"/>
    <cellStyle name="20% - Accent1 5 2 2 2 2 2 2" xfId="2870"/>
    <cellStyle name="20% - Accent1 5 2 2 2 2 3" xfId="2871"/>
    <cellStyle name="20% - Accent1 5 2 2 2 3" xfId="2872"/>
    <cellStyle name="20% - Accent1 5 2 2 2 3 2" xfId="2873"/>
    <cellStyle name="20% - Accent1 5 2 2 2 4" xfId="2874"/>
    <cellStyle name="20% - Accent1 5 2 2 3" xfId="2875"/>
    <cellStyle name="20% - Accent1 5 2 2 3 2" xfId="2876"/>
    <cellStyle name="20% - Accent1 5 2 2 3 2 2" xfId="2877"/>
    <cellStyle name="20% - Accent1 5 2 2 3 3" xfId="2878"/>
    <cellStyle name="20% - Accent1 5 2 2 4" xfId="2879"/>
    <cellStyle name="20% - Accent1 5 2 2 4 2" xfId="2880"/>
    <cellStyle name="20% - Accent1 5 2 2 5" xfId="2881"/>
    <cellStyle name="20% - Accent1 5 2 3" xfId="2882"/>
    <cellStyle name="20% - Accent1 5 2 3 2" xfId="2883"/>
    <cellStyle name="20% - Accent1 5 2 3 2 2" xfId="2884"/>
    <cellStyle name="20% - Accent1 5 2 3 2 2 2" xfId="2885"/>
    <cellStyle name="20% - Accent1 5 2 3 2 2 2 2" xfId="2886"/>
    <cellStyle name="20% - Accent1 5 2 3 2 2 3" xfId="2887"/>
    <cellStyle name="20% - Accent1 5 2 3 2 3" xfId="2888"/>
    <cellStyle name="20% - Accent1 5 2 3 2 3 2" xfId="2889"/>
    <cellStyle name="20% - Accent1 5 2 3 2 4" xfId="2890"/>
    <cellStyle name="20% - Accent1 5 2 3 3" xfId="2891"/>
    <cellStyle name="20% - Accent1 5 2 3 3 2" xfId="2892"/>
    <cellStyle name="20% - Accent1 5 2 3 3 2 2" xfId="2893"/>
    <cellStyle name="20% - Accent1 5 2 3 3 3" xfId="2894"/>
    <cellStyle name="20% - Accent1 5 2 3 4" xfId="2895"/>
    <cellStyle name="20% - Accent1 5 2 3 4 2" xfId="2896"/>
    <cellStyle name="20% - Accent1 5 2 3 5" xfId="2897"/>
    <cellStyle name="20% - Accent1 5 2 4" xfId="2898"/>
    <cellStyle name="20% - Accent1 5 2 4 2" xfId="2899"/>
    <cellStyle name="20% - Accent1 5 2 4 2 2" xfId="2900"/>
    <cellStyle name="20% - Accent1 5 2 4 2 2 2" xfId="2901"/>
    <cellStyle name="20% - Accent1 5 2 4 2 2 2 2" xfId="2902"/>
    <cellStyle name="20% - Accent1 5 2 4 2 2 3" xfId="2903"/>
    <cellStyle name="20% - Accent1 5 2 4 2 3" xfId="2904"/>
    <cellStyle name="20% - Accent1 5 2 4 2 3 2" xfId="2905"/>
    <cellStyle name="20% - Accent1 5 2 4 2 4" xfId="2906"/>
    <cellStyle name="20% - Accent1 5 2 4 3" xfId="2907"/>
    <cellStyle name="20% - Accent1 5 2 4 3 2" xfId="2908"/>
    <cellStyle name="20% - Accent1 5 2 4 3 2 2" xfId="2909"/>
    <cellStyle name="20% - Accent1 5 2 4 3 3" xfId="2910"/>
    <cellStyle name="20% - Accent1 5 2 4 4" xfId="2911"/>
    <cellStyle name="20% - Accent1 5 2 4 4 2" xfId="2912"/>
    <cellStyle name="20% - Accent1 5 2 4 5" xfId="2913"/>
    <cellStyle name="20% - Accent1 5 2 5" xfId="2914"/>
    <cellStyle name="20% - Accent1 5 2 5 2" xfId="2915"/>
    <cellStyle name="20% - Accent1 5 2 5 2 2" xfId="2916"/>
    <cellStyle name="20% - Accent1 5 2 5 2 2 2" xfId="2917"/>
    <cellStyle name="20% - Accent1 5 2 5 2 2 2 2" xfId="2918"/>
    <cellStyle name="20% - Accent1 5 2 5 2 2 3" xfId="2919"/>
    <cellStyle name="20% - Accent1 5 2 5 2 3" xfId="2920"/>
    <cellStyle name="20% - Accent1 5 2 5 2 3 2" xfId="2921"/>
    <cellStyle name="20% - Accent1 5 2 5 2 4" xfId="2922"/>
    <cellStyle name="20% - Accent1 5 2 5 3" xfId="2923"/>
    <cellStyle name="20% - Accent1 5 2 5 3 2" xfId="2924"/>
    <cellStyle name="20% - Accent1 5 2 5 3 2 2" xfId="2925"/>
    <cellStyle name="20% - Accent1 5 2 5 3 3" xfId="2926"/>
    <cellStyle name="20% - Accent1 5 2 5 4" xfId="2927"/>
    <cellStyle name="20% - Accent1 5 2 5 4 2" xfId="2928"/>
    <cellStyle name="20% - Accent1 5 2 5 5" xfId="2929"/>
    <cellStyle name="20% - Accent1 5 2 6" xfId="2930"/>
    <cellStyle name="20% - Accent1 5 2 6 2" xfId="2931"/>
    <cellStyle name="20% - Accent1 5 2 6 2 2" xfId="2932"/>
    <cellStyle name="20% - Accent1 5 2 6 2 2 2" xfId="2933"/>
    <cellStyle name="20% - Accent1 5 2 6 2 2 2 2" xfId="2934"/>
    <cellStyle name="20% - Accent1 5 2 6 2 2 3" xfId="2935"/>
    <cellStyle name="20% - Accent1 5 2 6 2 3" xfId="2936"/>
    <cellStyle name="20% - Accent1 5 2 6 2 3 2" xfId="2937"/>
    <cellStyle name="20% - Accent1 5 2 6 2 4" xfId="2938"/>
    <cellStyle name="20% - Accent1 5 2 6 3" xfId="2939"/>
    <cellStyle name="20% - Accent1 5 2 6 3 2" xfId="2940"/>
    <cellStyle name="20% - Accent1 5 2 6 3 2 2" xfId="2941"/>
    <cellStyle name="20% - Accent1 5 2 6 3 3" xfId="2942"/>
    <cellStyle name="20% - Accent1 5 2 6 4" xfId="2943"/>
    <cellStyle name="20% - Accent1 5 2 6 4 2" xfId="2944"/>
    <cellStyle name="20% - Accent1 5 2 6 5" xfId="2945"/>
    <cellStyle name="20% - Accent1 5 2 7" xfId="2946"/>
    <cellStyle name="20% - Accent1 5 2 7 2" xfId="2947"/>
    <cellStyle name="20% - Accent1 5 2 7 2 2" xfId="2948"/>
    <cellStyle name="20% - Accent1 5 2 7 2 2 2" xfId="2949"/>
    <cellStyle name="20% - Accent1 5 2 7 2 3" xfId="2950"/>
    <cellStyle name="20% - Accent1 5 2 7 3" xfId="2951"/>
    <cellStyle name="20% - Accent1 5 2 7 3 2" xfId="2952"/>
    <cellStyle name="20% - Accent1 5 2 7 4" xfId="2953"/>
    <cellStyle name="20% - Accent1 5 2 8" xfId="2954"/>
    <cellStyle name="20% - Accent1 5 2 8 2" xfId="2955"/>
    <cellStyle name="20% - Accent1 5 2 8 2 2" xfId="2956"/>
    <cellStyle name="20% - Accent1 5 2 8 3" xfId="2957"/>
    <cellStyle name="20% - Accent1 5 2 9" xfId="2958"/>
    <cellStyle name="20% - Accent1 5 2 9 2" xfId="2959"/>
    <cellStyle name="20% - Accent1 5 3" xfId="2960"/>
    <cellStyle name="20% - Accent1 5 3 2" xfId="2961"/>
    <cellStyle name="20% - Accent1 5 3 2 2" xfId="2962"/>
    <cellStyle name="20% - Accent1 5 3 2 2 2" xfId="2963"/>
    <cellStyle name="20% - Accent1 5 3 2 2 2 2" xfId="2964"/>
    <cellStyle name="20% - Accent1 5 3 2 2 3" xfId="2965"/>
    <cellStyle name="20% - Accent1 5 3 2 3" xfId="2966"/>
    <cellStyle name="20% - Accent1 5 3 2 3 2" xfId="2967"/>
    <cellStyle name="20% - Accent1 5 3 2 4" xfId="2968"/>
    <cellStyle name="20% - Accent1 5 3 3" xfId="2969"/>
    <cellStyle name="20% - Accent1 5 3 3 2" xfId="2970"/>
    <cellStyle name="20% - Accent1 5 3 3 2 2" xfId="2971"/>
    <cellStyle name="20% - Accent1 5 3 3 3" xfId="2972"/>
    <cellStyle name="20% - Accent1 5 3 4" xfId="2973"/>
    <cellStyle name="20% - Accent1 5 3 4 2" xfId="2974"/>
    <cellStyle name="20% - Accent1 5 3 5" xfId="2975"/>
    <cellStyle name="20% - Accent1 5 4" xfId="2976"/>
    <cellStyle name="20% - Accent1 5 4 2" xfId="2977"/>
    <cellStyle name="20% - Accent1 5 4 2 2" xfId="2978"/>
    <cellStyle name="20% - Accent1 5 4 2 2 2" xfId="2979"/>
    <cellStyle name="20% - Accent1 5 4 2 2 2 2" xfId="2980"/>
    <cellStyle name="20% - Accent1 5 4 2 2 3" xfId="2981"/>
    <cellStyle name="20% - Accent1 5 4 2 3" xfId="2982"/>
    <cellStyle name="20% - Accent1 5 4 2 3 2" xfId="2983"/>
    <cellStyle name="20% - Accent1 5 4 2 4" xfId="2984"/>
    <cellStyle name="20% - Accent1 5 4 3" xfId="2985"/>
    <cellStyle name="20% - Accent1 5 4 3 2" xfId="2986"/>
    <cellStyle name="20% - Accent1 5 4 3 2 2" xfId="2987"/>
    <cellStyle name="20% - Accent1 5 4 3 3" xfId="2988"/>
    <cellStyle name="20% - Accent1 5 4 4" xfId="2989"/>
    <cellStyle name="20% - Accent1 5 4 4 2" xfId="2990"/>
    <cellStyle name="20% - Accent1 5 4 5" xfId="2991"/>
    <cellStyle name="20% - Accent1 5 5" xfId="2992"/>
    <cellStyle name="20% - Accent1 5 5 2" xfId="2993"/>
    <cellStyle name="20% - Accent1 5 5 2 2" xfId="2994"/>
    <cellStyle name="20% - Accent1 5 5 2 2 2" xfId="2995"/>
    <cellStyle name="20% - Accent1 5 5 2 2 2 2" xfId="2996"/>
    <cellStyle name="20% - Accent1 5 5 2 2 3" xfId="2997"/>
    <cellStyle name="20% - Accent1 5 5 2 3" xfId="2998"/>
    <cellStyle name="20% - Accent1 5 5 2 3 2" xfId="2999"/>
    <cellStyle name="20% - Accent1 5 5 2 4" xfId="3000"/>
    <cellStyle name="20% - Accent1 5 5 3" xfId="3001"/>
    <cellStyle name="20% - Accent1 5 5 3 2" xfId="3002"/>
    <cellStyle name="20% - Accent1 5 5 3 2 2" xfId="3003"/>
    <cellStyle name="20% - Accent1 5 5 3 3" xfId="3004"/>
    <cellStyle name="20% - Accent1 5 5 4" xfId="3005"/>
    <cellStyle name="20% - Accent1 5 5 4 2" xfId="3006"/>
    <cellStyle name="20% - Accent1 5 5 5" xfId="3007"/>
    <cellStyle name="20% - Accent1 5 6" xfId="3008"/>
    <cellStyle name="20% - Accent1 5 6 2" xfId="3009"/>
    <cellStyle name="20% - Accent1 5 6 2 2" xfId="3010"/>
    <cellStyle name="20% - Accent1 5 6 2 2 2" xfId="3011"/>
    <cellStyle name="20% - Accent1 5 6 2 2 2 2" xfId="3012"/>
    <cellStyle name="20% - Accent1 5 6 2 2 3" xfId="3013"/>
    <cellStyle name="20% - Accent1 5 6 2 3" xfId="3014"/>
    <cellStyle name="20% - Accent1 5 6 2 3 2" xfId="3015"/>
    <cellStyle name="20% - Accent1 5 6 2 4" xfId="3016"/>
    <cellStyle name="20% - Accent1 5 6 3" xfId="3017"/>
    <cellStyle name="20% - Accent1 5 6 3 2" xfId="3018"/>
    <cellStyle name="20% - Accent1 5 6 3 2 2" xfId="3019"/>
    <cellStyle name="20% - Accent1 5 6 3 3" xfId="3020"/>
    <cellStyle name="20% - Accent1 5 6 4" xfId="3021"/>
    <cellStyle name="20% - Accent1 5 6 4 2" xfId="3022"/>
    <cellStyle name="20% - Accent1 5 6 5" xfId="3023"/>
    <cellStyle name="20% - Accent1 5 7" xfId="3024"/>
    <cellStyle name="20% - Accent1 5 7 2" xfId="3025"/>
    <cellStyle name="20% - Accent1 5 7 2 2" xfId="3026"/>
    <cellStyle name="20% - Accent1 5 7 2 2 2" xfId="3027"/>
    <cellStyle name="20% - Accent1 5 7 2 2 2 2" xfId="3028"/>
    <cellStyle name="20% - Accent1 5 7 2 2 3" xfId="3029"/>
    <cellStyle name="20% - Accent1 5 7 2 3" xfId="3030"/>
    <cellStyle name="20% - Accent1 5 7 2 3 2" xfId="3031"/>
    <cellStyle name="20% - Accent1 5 7 2 4" xfId="3032"/>
    <cellStyle name="20% - Accent1 5 7 3" xfId="3033"/>
    <cellStyle name="20% - Accent1 5 7 3 2" xfId="3034"/>
    <cellStyle name="20% - Accent1 5 7 3 2 2" xfId="3035"/>
    <cellStyle name="20% - Accent1 5 7 3 3" xfId="3036"/>
    <cellStyle name="20% - Accent1 5 7 4" xfId="3037"/>
    <cellStyle name="20% - Accent1 5 7 4 2" xfId="3038"/>
    <cellStyle name="20% - Accent1 5 7 5" xfId="3039"/>
    <cellStyle name="20% - Accent1 5 8" xfId="3040"/>
    <cellStyle name="20% - Accent1 5 8 2" xfId="3041"/>
    <cellStyle name="20% - Accent1 5 8 2 2" xfId="3042"/>
    <cellStyle name="20% - Accent1 5 8 2 2 2" xfId="3043"/>
    <cellStyle name="20% - Accent1 5 8 2 3" xfId="3044"/>
    <cellStyle name="20% - Accent1 5 8 3" xfId="3045"/>
    <cellStyle name="20% - Accent1 5 8 3 2" xfId="3046"/>
    <cellStyle name="20% - Accent1 5 8 4" xfId="3047"/>
    <cellStyle name="20% - Accent1 5 9" xfId="3048"/>
    <cellStyle name="20% - Accent1 5 9 2" xfId="3049"/>
    <cellStyle name="20% - Accent1 5 9 2 2" xfId="3050"/>
    <cellStyle name="20% - Accent1 5 9 3" xfId="3051"/>
    <cellStyle name="20% - Accent1 6" xfId="3052"/>
    <cellStyle name="20% - Accent1 6 10" xfId="3053"/>
    <cellStyle name="20% - Accent1 6 10 2" xfId="3054"/>
    <cellStyle name="20% - Accent1 6 11" xfId="3055"/>
    <cellStyle name="20% - Accent1 6 2" xfId="3056"/>
    <cellStyle name="20% - Accent1 6 2 10" xfId="3057"/>
    <cellStyle name="20% - Accent1 6 2 2" xfId="3058"/>
    <cellStyle name="20% - Accent1 6 2 2 2" xfId="3059"/>
    <cellStyle name="20% - Accent1 6 2 2 2 2" xfId="3060"/>
    <cellStyle name="20% - Accent1 6 2 2 2 2 2" xfId="3061"/>
    <cellStyle name="20% - Accent1 6 2 2 2 2 2 2" xfId="3062"/>
    <cellStyle name="20% - Accent1 6 2 2 2 2 3" xfId="3063"/>
    <cellStyle name="20% - Accent1 6 2 2 2 3" xfId="3064"/>
    <cellStyle name="20% - Accent1 6 2 2 2 3 2" xfId="3065"/>
    <cellStyle name="20% - Accent1 6 2 2 2 4" xfId="3066"/>
    <cellStyle name="20% - Accent1 6 2 2 3" xfId="3067"/>
    <cellStyle name="20% - Accent1 6 2 2 3 2" xfId="3068"/>
    <cellStyle name="20% - Accent1 6 2 2 3 2 2" xfId="3069"/>
    <cellStyle name="20% - Accent1 6 2 2 3 3" xfId="3070"/>
    <cellStyle name="20% - Accent1 6 2 2 4" xfId="3071"/>
    <cellStyle name="20% - Accent1 6 2 2 4 2" xfId="3072"/>
    <cellStyle name="20% - Accent1 6 2 2 5" xfId="3073"/>
    <cellStyle name="20% - Accent1 6 2 3" xfId="3074"/>
    <cellStyle name="20% - Accent1 6 2 3 2" xfId="3075"/>
    <cellStyle name="20% - Accent1 6 2 3 2 2" xfId="3076"/>
    <cellStyle name="20% - Accent1 6 2 3 2 2 2" xfId="3077"/>
    <cellStyle name="20% - Accent1 6 2 3 2 2 2 2" xfId="3078"/>
    <cellStyle name="20% - Accent1 6 2 3 2 2 3" xfId="3079"/>
    <cellStyle name="20% - Accent1 6 2 3 2 3" xfId="3080"/>
    <cellStyle name="20% - Accent1 6 2 3 2 3 2" xfId="3081"/>
    <cellStyle name="20% - Accent1 6 2 3 2 4" xfId="3082"/>
    <cellStyle name="20% - Accent1 6 2 3 3" xfId="3083"/>
    <cellStyle name="20% - Accent1 6 2 3 3 2" xfId="3084"/>
    <cellStyle name="20% - Accent1 6 2 3 3 2 2" xfId="3085"/>
    <cellStyle name="20% - Accent1 6 2 3 3 3" xfId="3086"/>
    <cellStyle name="20% - Accent1 6 2 3 4" xfId="3087"/>
    <cellStyle name="20% - Accent1 6 2 3 4 2" xfId="3088"/>
    <cellStyle name="20% - Accent1 6 2 3 5" xfId="3089"/>
    <cellStyle name="20% - Accent1 6 2 4" xfId="3090"/>
    <cellStyle name="20% - Accent1 6 2 4 2" xfId="3091"/>
    <cellStyle name="20% - Accent1 6 2 4 2 2" xfId="3092"/>
    <cellStyle name="20% - Accent1 6 2 4 2 2 2" xfId="3093"/>
    <cellStyle name="20% - Accent1 6 2 4 2 2 2 2" xfId="3094"/>
    <cellStyle name="20% - Accent1 6 2 4 2 2 3" xfId="3095"/>
    <cellStyle name="20% - Accent1 6 2 4 2 3" xfId="3096"/>
    <cellStyle name="20% - Accent1 6 2 4 2 3 2" xfId="3097"/>
    <cellStyle name="20% - Accent1 6 2 4 2 4" xfId="3098"/>
    <cellStyle name="20% - Accent1 6 2 4 3" xfId="3099"/>
    <cellStyle name="20% - Accent1 6 2 4 3 2" xfId="3100"/>
    <cellStyle name="20% - Accent1 6 2 4 3 2 2" xfId="3101"/>
    <cellStyle name="20% - Accent1 6 2 4 3 3" xfId="3102"/>
    <cellStyle name="20% - Accent1 6 2 4 4" xfId="3103"/>
    <cellStyle name="20% - Accent1 6 2 4 4 2" xfId="3104"/>
    <cellStyle name="20% - Accent1 6 2 4 5" xfId="3105"/>
    <cellStyle name="20% - Accent1 6 2 5" xfId="3106"/>
    <cellStyle name="20% - Accent1 6 2 5 2" xfId="3107"/>
    <cellStyle name="20% - Accent1 6 2 5 2 2" xfId="3108"/>
    <cellStyle name="20% - Accent1 6 2 5 2 2 2" xfId="3109"/>
    <cellStyle name="20% - Accent1 6 2 5 2 2 2 2" xfId="3110"/>
    <cellStyle name="20% - Accent1 6 2 5 2 2 3" xfId="3111"/>
    <cellStyle name="20% - Accent1 6 2 5 2 3" xfId="3112"/>
    <cellStyle name="20% - Accent1 6 2 5 2 3 2" xfId="3113"/>
    <cellStyle name="20% - Accent1 6 2 5 2 4" xfId="3114"/>
    <cellStyle name="20% - Accent1 6 2 5 3" xfId="3115"/>
    <cellStyle name="20% - Accent1 6 2 5 3 2" xfId="3116"/>
    <cellStyle name="20% - Accent1 6 2 5 3 2 2" xfId="3117"/>
    <cellStyle name="20% - Accent1 6 2 5 3 3" xfId="3118"/>
    <cellStyle name="20% - Accent1 6 2 5 4" xfId="3119"/>
    <cellStyle name="20% - Accent1 6 2 5 4 2" xfId="3120"/>
    <cellStyle name="20% - Accent1 6 2 5 5" xfId="3121"/>
    <cellStyle name="20% - Accent1 6 2 6" xfId="3122"/>
    <cellStyle name="20% - Accent1 6 2 6 2" xfId="3123"/>
    <cellStyle name="20% - Accent1 6 2 6 2 2" xfId="3124"/>
    <cellStyle name="20% - Accent1 6 2 6 2 2 2" xfId="3125"/>
    <cellStyle name="20% - Accent1 6 2 6 2 2 2 2" xfId="3126"/>
    <cellStyle name="20% - Accent1 6 2 6 2 2 3" xfId="3127"/>
    <cellStyle name="20% - Accent1 6 2 6 2 3" xfId="3128"/>
    <cellStyle name="20% - Accent1 6 2 6 2 3 2" xfId="3129"/>
    <cellStyle name="20% - Accent1 6 2 6 2 4" xfId="3130"/>
    <cellStyle name="20% - Accent1 6 2 6 3" xfId="3131"/>
    <cellStyle name="20% - Accent1 6 2 6 3 2" xfId="3132"/>
    <cellStyle name="20% - Accent1 6 2 6 3 2 2" xfId="3133"/>
    <cellStyle name="20% - Accent1 6 2 6 3 3" xfId="3134"/>
    <cellStyle name="20% - Accent1 6 2 6 4" xfId="3135"/>
    <cellStyle name="20% - Accent1 6 2 6 4 2" xfId="3136"/>
    <cellStyle name="20% - Accent1 6 2 6 5" xfId="3137"/>
    <cellStyle name="20% - Accent1 6 2 7" xfId="3138"/>
    <cellStyle name="20% - Accent1 6 2 7 2" xfId="3139"/>
    <cellStyle name="20% - Accent1 6 2 7 2 2" xfId="3140"/>
    <cellStyle name="20% - Accent1 6 2 7 2 2 2" xfId="3141"/>
    <cellStyle name="20% - Accent1 6 2 7 2 3" xfId="3142"/>
    <cellStyle name="20% - Accent1 6 2 7 3" xfId="3143"/>
    <cellStyle name="20% - Accent1 6 2 7 3 2" xfId="3144"/>
    <cellStyle name="20% - Accent1 6 2 7 4" xfId="3145"/>
    <cellStyle name="20% - Accent1 6 2 8" xfId="3146"/>
    <cellStyle name="20% - Accent1 6 2 8 2" xfId="3147"/>
    <cellStyle name="20% - Accent1 6 2 8 2 2" xfId="3148"/>
    <cellStyle name="20% - Accent1 6 2 8 3" xfId="3149"/>
    <cellStyle name="20% - Accent1 6 2 9" xfId="3150"/>
    <cellStyle name="20% - Accent1 6 2 9 2" xfId="3151"/>
    <cellStyle name="20% - Accent1 6 3" xfId="3152"/>
    <cellStyle name="20% - Accent1 6 3 2" xfId="3153"/>
    <cellStyle name="20% - Accent1 6 3 2 2" xfId="3154"/>
    <cellStyle name="20% - Accent1 6 3 2 2 2" xfId="3155"/>
    <cellStyle name="20% - Accent1 6 3 2 2 2 2" xfId="3156"/>
    <cellStyle name="20% - Accent1 6 3 2 2 3" xfId="3157"/>
    <cellStyle name="20% - Accent1 6 3 2 3" xfId="3158"/>
    <cellStyle name="20% - Accent1 6 3 2 3 2" xfId="3159"/>
    <cellStyle name="20% - Accent1 6 3 2 4" xfId="3160"/>
    <cellStyle name="20% - Accent1 6 3 3" xfId="3161"/>
    <cellStyle name="20% - Accent1 6 3 3 2" xfId="3162"/>
    <cellStyle name="20% - Accent1 6 3 3 2 2" xfId="3163"/>
    <cellStyle name="20% - Accent1 6 3 3 3" xfId="3164"/>
    <cellStyle name="20% - Accent1 6 3 4" xfId="3165"/>
    <cellStyle name="20% - Accent1 6 3 4 2" xfId="3166"/>
    <cellStyle name="20% - Accent1 6 3 5" xfId="3167"/>
    <cellStyle name="20% - Accent1 6 4" xfId="3168"/>
    <cellStyle name="20% - Accent1 6 4 2" xfId="3169"/>
    <cellStyle name="20% - Accent1 6 4 2 2" xfId="3170"/>
    <cellStyle name="20% - Accent1 6 4 2 2 2" xfId="3171"/>
    <cellStyle name="20% - Accent1 6 4 2 2 2 2" xfId="3172"/>
    <cellStyle name="20% - Accent1 6 4 2 2 3" xfId="3173"/>
    <cellStyle name="20% - Accent1 6 4 2 3" xfId="3174"/>
    <cellStyle name="20% - Accent1 6 4 2 3 2" xfId="3175"/>
    <cellStyle name="20% - Accent1 6 4 2 4" xfId="3176"/>
    <cellStyle name="20% - Accent1 6 4 3" xfId="3177"/>
    <cellStyle name="20% - Accent1 6 4 3 2" xfId="3178"/>
    <cellStyle name="20% - Accent1 6 4 3 2 2" xfId="3179"/>
    <cellStyle name="20% - Accent1 6 4 3 3" xfId="3180"/>
    <cellStyle name="20% - Accent1 6 4 4" xfId="3181"/>
    <cellStyle name="20% - Accent1 6 4 4 2" xfId="3182"/>
    <cellStyle name="20% - Accent1 6 4 5" xfId="3183"/>
    <cellStyle name="20% - Accent1 6 5" xfId="3184"/>
    <cellStyle name="20% - Accent1 6 5 2" xfId="3185"/>
    <cellStyle name="20% - Accent1 6 5 2 2" xfId="3186"/>
    <cellStyle name="20% - Accent1 6 5 2 2 2" xfId="3187"/>
    <cellStyle name="20% - Accent1 6 5 2 2 2 2" xfId="3188"/>
    <cellStyle name="20% - Accent1 6 5 2 2 3" xfId="3189"/>
    <cellStyle name="20% - Accent1 6 5 2 3" xfId="3190"/>
    <cellStyle name="20% - Accent1 6 5 2 3 2" xfId="3191"/>
    <cellStyle name="20% - Accent1 6 5 2 4" xfId="3192"/>
    <cellStyle name="20% - Accent1 6 5 3" xfId="3193"/>
    <cellStyle name="20% - Accent1 6 5 3 2" xfId="3194"/>
    <cellStyle name="20% - Accent1 6 5 3 2 2" xfId="3195"/>
    <cellStyle name="20% - Accent1 6 5 3 3" xfId="3196"/>
    <cellStyle name="20% - Accent1 6 5 4" xfId="3197"/>
    <cellStyle name="20% - Accent1 6 5 4 2" xfId="3198"/>
    <cellStyle name="20% - Accent1 6 5 5" xfId="3199"/>
    <cellStyle name="20% - Accent1 6 6" xfId="3200"/>
    <cellStyle name="20% - Accent1 6 6 2" xfId="3201"/>
    <cellStyle name="20% - Accent1 6 6 2 2" xfId="3202"/>
    <cellStyle name="20% - Accent1 6 6 2 2 2" xfId="3203"/>
    <cellStyle name="20% - Accent1 6 6 2 2 2 2" xfId="3204"/>
    <cellStyle name="20% - Accent1 6 6 2 2 3" xfId="3205"/>
    <cellStyle name="20% - Accent1 6 6 2 3" xfId="3206"/>
    <cellStyle name="20% - Accent1 6 6 2 3 2" xfId="3207"/>
    <cellStyle name="20% - Accent1 6 6 2 4" xfId="3208"/>
    <cellStyle name="20% - Accent1 6 6 3" xfId="3209"/>
    <cellStyle name="20% - Accent1 6 6 3 2" xfId="3210"/>
    <cellStyle name="20% - Accent1 6 6 3 2 2" xfId="3211"/>
    <cellStyle name="20% - Accent1 6 6 3 3" xfId="3212"/>
    <cellStyle name="20% - Accent1 6 6 4" xfId="3213"/>
    <cellStyle name="20% - Accent1 6 6 4 2" xfId="3214"/>
    <cellStyle name="20% - Accent1 6 6 5" xfId="3215"/>
    <cellStyle name="20% - Accent1 6 7" xfId="3216"/>
    <cellStyle name="20% - Accent1 6 7 2" xfId="3217"/>
    <cellStyle name="20% - Accent1 6 7 2 2" xfId="3218"/>
    <cellStyle name="20% - Accent1 6 7 2 2 2" xfId="3219"/>
    <cellStyle name="20% - Accent1 6 7 2 2 2 2" xfId="3220"/>
    <cellStyle name="20% - Accent1 6 7 2 2 3" xfId="3221"/>
    <cellStyle name="20% - Accent1 6 7 2 3" xfId="3222"/>
    <cellStyle name="20% - Accent1 6 7 2 3 2" xfId="3223"/>
    <cellStyle name="20% - Accent1 6 7 2 4" xfId="3224"/>
    <cellStyle name="20% - Accent1 6 7 3" xfId="3225"/>
    <cellStyle name="20% - Accent1 6 7 3 2" xfId="3226"/>
    <cellStyle name="20% - Accent1 6 7 3 2 2" xfId="3227"/>
    <cellStyle name="20% - Accent1 6 7 3 3" xfId="3228"/>
    <cellStyle name="20% - Accent1 6 7 4" xfId="3229"/>
    <cellStyle name="20% - Accent1 6 7 4 2" xfId="3230"/>
    <cellStyle name="20% - Accent1 6 7 5" xfId="3231"/>
    <cellStyle name="20% - Accent1 6 8" xfId="3232"/>
    <cellStyle name="20% - Accent1 6 8 2" xfId="3233"/>
    <cellStyle name="20% - Accent1 6 8 2 2" xfId="3234"/>
    <cellStyle name="20% - Accent1 6 8 2 2 2" xfId="3235"/>
    <cellStyle name="20% - Accent1 6 8 2 3" xfId="3236"/>
    <cellStyle name="20% - Accent1 6 8 3" xfId="3237"/>
    <cellStyle name="20% - Accent1 6 8 3 2" xfId="3238"/>
    <cellStyle name="20% - Accent1 6 8 4" xfId="3239"/>
    <cellStyle name="20% - Accent1 6 9" xfId="3240"/>
    <cellStyle name="20% - Accent1 6 9 2" xfId="3241"/>
    <cellStyle name="20% - Accent1 6 9 2 2" xfId="3242"/>
    <cellStyle name="20% - Accent1 6 9 3" xfId="3243"/>
    <cellStyle name="20% - Accent1 7" xfId="3244"/>
    <cellStyle name="20% - Accent1 7 10" xfId="3245"/>
    <cellStyle name="20% - Accent1 7 10 2" xfId="3246"/>
    <cellStyle name="20% - Accent1 7 11" xfId="3247"/>
    <cellStyle name="20% - Accent1 7 2" xfId="3248"/>
    <cellStyle name="20% - Accent1 7 2 10" xfId="3249"/>
    <cellStyle name="20% - Accent1 7 2 2" xfId="3250"/>
    <cellStyle name="20% - Accent1 7 2 2 2" xfId="3251"/>
    <cellStyle name="20% - Accent1 7 2 2 2 2" xfId="3252"/>
    <cellStyle name="20% - Accent1 7 2 2 2 2 2" xfId="3253"/>
    <cellStyle name="20% - Accent1 7 2 2 2 2 2 2" xfId="3254"/>
    <cellStyle name="20% - Accent1 7 2 2 2 2 3" xfId="3255"/>
    <cellStyle name="20% - Accent1 7 2 2 2 3" xfId="3256"/>
    <cellStyle name="20% - Accent1 7 2 2 2 3 2" xfId="3257"/>
    <cellStyle name="20% - Accent1 7 2 2 2 4" xfId="3258"/>
    <cellStyle name="20% - Accent1 7 2 2 3" xfId="3259"/>
    <cellStyle name="20% - Accent1 7 2 2 3 2" xfId="3260"/>
    <cellStyle name="20% - Accent1 7 2 2 3 2 2" xfId="3261"/>
    <cellStyle name="20% - Accent1 7 2 2 3 3" xfId="3262"/>
    <cellStyle name="20% - Accent1 7 2 2 4" xfId="3263"/>
    <cellStyle name="20% - Accent1 7 2 2 4 2" xfId="3264"/>
    <cellStyle name="20% - Accent1 7 2 2 5" xfId="3265"/>
    <cellStyle name="20% - Accent1 7 2 3" xfId="3266"/>
    <cellStyle name="20% - Accent1 7 2 3 2" xfId="3267"/>
    <cellStyle name="20% - Accent1 7 2 3 2 2" xfId="3268"/>
    <cellStyle name="20% - Accent1 7 2 3 2 2 2" xfId="3269"/>
    <cellStyle name="20% - Accent1 7 2 3 2 2 2 2" xfId="3270"/>
    <cellStyle name="20% - Accent1 7 2 3 2 2 3" xfId="3271"/>
    <cellStyle name="20% - Accent1 7 2 3 2 3" xfId="3272"/>
    <cellStyle name="20% - Accent1 7 2 3 2 3 2" xfId="3273"/>
    <cellStyle name="20% - Accent1 7 2 3 2 4" xfId="3274"/>
    <cellStyle name="20% - Accent1 7 2 3 3" xfId="3275"/>
    <cellStyle name="20% - Accent1 7 2 3 3 2" xfId="3276"/>
    <cellStyle name="20% - Accent1 7 2 3 3 2 2" xfId="3277"/>
    <cellStyle name="20% - Accent1 7 2 3 3 3" xfId="3278"/>
    <cellStyle name="20% - Accent1 7 2 3 4" xfId="3279"/>
    <cellStyle name="20% - Accent1 7 2 3 4 2" xfId="3280"/>
    <cellStyle name="20% - Accent1 7 2 3 5" xfId="3281"/>
    <cellStyle name="20% - Accent1 7 2 4" xfId="3282"/>
    <cellStyle name="20% - Accent1 7 2 4 2" xfId="3283"/>
    <cellStyle name="20% - Accent1 7 2 4 2 2" xfId="3284"/>
    <cellStyle name="20% - Accent1 7 2 4 2 2 2" xfId="3285"/>
    <cellStyle name="20% - Accent1 7 2 4 2 2 2 2" xfId="3286"/>
    <cellStyle name="20% - Accent1 7 2 4 2 2 3" xfId="3287"/>
    <cellStyle name="20% - Accent1 7 2 4 2 3" xfId="3288"/>
    <cellStyle name="20% - Accent1 7 2 4 2 3 2" xfId="3289"/>
    <cellStyle name="20% - Accent1 7 2 4 2 4" xfId="3290"/>
    <cellStyle name="20% - Accent1 7 2 4 3" xfId="3291"/>
    <cellStyle name="20% - Accent1 7 2 4 3 2" xfId="3292"/>
    <cellStyle name="20% - Accent1 7 2 4 3 2 2" xfId="3293"/>
    <cellStyle name="20% - Accent1 7 2 4 3 3" xfId="3294"/>
    <cellStyle name="20% - Accent1 7 2 4 4" xfId="3295"/>
    <cellStyle name="20% - Accent1 7 2 4 4 2" xfId="3296"/>
    <cellStyle name="20% - Accent1 7 2 4 5" xfId="3297"/>
    <cellStyle name="20% - Accent1 7 2 5" xfId="3298"/>
    <cellStyle name="20% - Accent1 7 2 5 2" xfId="3299"/>
    <cellStyle name="20% - Accent1 7 2 5 2 2" xfId="3300"/>
    <cellStyle name="20% - Accent1 7 2 5 2 2 2" xfId="3301"/>
    <cellStyle name="20% - Accent1 7 2 5 2 2 2 2" xfId="3302"/>
    <cellStyle name="20% - Accent1 7 2 5 2 2 3" xfId="3303"/>
    <cellStyle name="20% - Accent1 7 2 5 2 3" xfId="3304"/>
    <cellStyle name="20% - Accent1 7 2 5 2 3 2" xfId="3305"/>
    <cellStyle name="20% - Accent1 7 2 5 2 4" xfId="3306"/>
    <cellStyle name="20% - Accent1 7 2 5 3" xfId="3307"/>
    <cellStyle name="20% - Accent1 7 2 5 3 2" xfId="3308"/>
    <cellStyle name="20% - Accent1 7 2 5 3 2 2" xfId="3309"/>
    <cellStyle name="20% - Accent1 7 2 5 3 3" xfId="3310"/>
    <cellStyle name="20% - Accent1 7 2 5 4" xfId="3311"/>
    <cellStyle name="20% - Accent1 7 2 5 4 2" xfId="3312"/>
    <cellStyle name="20% - Accent1 7 2 5 5" xfId="3313"/>
    <cellStyle name="20% - Accent1 7 2 6" xfId="3314"/>
    <cellStyle name="20% - Accent1 7 2 6 2" xfId="3315"/>
    <cellStyle name="20% - Accent1 7 2 6 2 2" xfId="3316"/>
    <cellStyle name="20% - Accent1 7 2 6 2 2 2" xfId="3317"/>
    <cellStyle name="20% - Accent1 7 2 6 2 2 2 2" xfId="3318"/>
    <cellStyle name="20% - Accent1 7 2 6 2 2 3" xfId="3319"/>
    <cellStyle name="20% - Accent1 7 2 6 2 3" xfId="3320"/>
    <cellStyle name="20% - Accent1 7 2 6 2 3 2" xfId="3321"/>
    <cellStyle name="20% - Accent1 7 2 6 2 4" xfId="3322"/>
    <cellStyle name="20% - Accent1 7 2 6 3" xfId="3323"/>
    <cellStyle name="20% - Accent1 7 2 6 3 2" xfId="3324"/>
    <cellStyle name="20% - Accent1 7 2 6 3 2 2" xfId="3325"/>
    <cellStyle name="20% - Accent1 7 2 6 3 3" xfId="3326"/>
    <cellStyle name="20% - Accent1 7 2 6 4" xfId="3327"/>
    <cellStyle name="20% - Accent1 7 2 6 4 2" xfId="3328"/>
    <cellStyle name="20% - Accent1 7 2 6 5" xfId="3329"/>
    <cellStyle name="20% - Accent1 7 2 7" xfId="3330"/>
    <cellStyle name="20% - Accent1 7 2 7 2" xfId="3331"/>
    <cellStyle name="20% - Accent1 7 2 7 2 2" xfId="3332"/>
    <cellStyle name="20% - Accent1 7 2 7 2 2 2" xfId="3333"/>
    <cellStyle name="20% - Accent1 7 2 7 2 3" xfId="3334"/>
    <cellStyle name="20% - Accent1 7 2 7 3" xfId="3335"/>
    <cellStyle name="20% - Accent1 7 2 7 3 2" xfId="3336"/>
    <cellStyle name="20% - Accent1 7 2 7 4" xfId="3337"/>
    <cellStyle name="20% - Accent1 7 2 8" xfId="3338"/>
    <cellStyle name="20% - Accent1 7 2 8 2" xfId="3339"/>
    <cellStyle name="20% - Accent1 7 2 8 2 2" xfId="3340"/>
    <cellStyle name="20% - Accent1 7 2 8 3" xfId="3341"/>
    <cellStyle name="20% - Accent1 7 2 9" xfId="3342"/>
    <cellStyle name="20% - Accent1 7 2 9 2" xfId="3343"/>
    <cellStyle name="20% - Accent1 7 3" xfId="3344"/>
    <cellStyle name="20% - Accent1 7 3 2" xfId="3345"/>
    <cellStyle name="20% - Accent1 7 3 2 2" xfId="3346"/>
    <cellStyle name="20% - Accent1 7 3 2 2 2" xfId="3347"/>
    <cellStyle name="20% - Accent1 7 3 2 2 2 2" xfId="3348"/>
    <cellStyle name="20% - Accent1 7 3 2 2 3" xfId="3349"/>
    <cellStyle name="20% - Accent1 7 3 2 3" xfId="3350"/>
    <cellStyle name="20% - Accent1 7 3 2 3 2" xfId="3351"/>
    <cellStyle name="20% - Accent1 7 3 2 4" xfId="3352"/>
    <cellStyle name="20% - Accent1 7 3 3" xfId="3353"/>
    <cellStyle name="20% - Accent1 7 3 3 2" xfId="3354"/>
    <cellStyle name="20% - Accent1 7 3 3 2 2" xfId="3355"/>
    <cellStyle name="20% - Accent1 7 3 3 3" xfId="3356"/>
    <cellStyle name="20% - Accent1 7 3 4" xfId="3357"/>
    <cellStyle name="20% - Accent1 7 3 4 2" xfId="3358"/>
    <cellStyle name="20% - Accent1 7 3 5" xfId="3359"/>
    <cellStyle name="20% - Accent1 7 4" xfId="3360"/>
    <cellStyle name="20% - Accent1 7 4 2" xfId="3361"/>
    <cellStyle name="20% - Accent1 7 4 2 2" xfId="3362"/>
    <cellStyle name="20% - Accent1 7 4 2 2 2" xfId="3363"/>
    <cellStyle name="20% - Accent1 7 4 2 2 2 2" xfId="3364"/>
    <cellStyle name="20% - Accent1 7 4 2 2 3" xfId="3365"/>
    <cellStyle name="20% - Accent1 7 4 2 3" xfId="3366"/>
    <cellStyle name="20% - Accent1 7 4 2 3 2" xfId="3367"/>
    <cellStyle name="20% - Accent1 7 4 2 4" xfId="3368"/>
    <cellStyle name="20% - Accent1 7 4 3" xfId="3369"/>
    <cellStyle name="20% - Accent1 7 4 3 2" xfId="3370"/>
    <cellStyle name="20% - Accent1 7 4 3 2 2" xfId="3371"/>
    <cellStyle name="20% - Accent1 7 4 3 3" xfId="3372"/>
    <cellStyle name="20% - Accent1 7 4 4" xfId="3373"/>
    <cellStyle name="20% - Accent1 7 4 4 2" xfId="3374"/>
    <cellStyle name="20% - Accent1 7 4 5" xfId="3375"/>
    <cellStyle name="20% - Accent1 7 5" xfId="3376"/>
    <cellStyle name="20% - Accent1 7 5 2" xfId="3377"/>
    <cellStyle name="20% - Accent1 7 5 2 2" xfId="3378"/>
    <cellStyle name="20% - Accent1 7 5 2 2 2" xfId="3379"/>
    <cellStyle name="20% - Accent1 7 5 2 2 2 2" xfId="3380"/>
    <cellStyle name="20% - Accent1 7 5 2 2 3" xfId="3381"/>
    <cellStyle name="20% - Accent1 7 5 2 3" xfId="3382"/>
    <cellStyle name="20% - Accent1 7 5 2 3 2" xfId="3383"/>
    <cellStyle name="20% - Accent1 7 5 2 4" xfId="3384"/>
    <cellStyle name="20% - Accent1 7 5 3" xfId="3385"/>
    <cellStyle name="20% - Accent1 7 5 3 2" xfId="3386"/>
    <cellStyle name="20% - Accent1 7 5 3 2 2" xfId="3387"/>
    <cellStyle name="20% - Accent1 7 5 3 3" xfId="3388"/>
    <cellStyle name="20% - Accent1 7 5 4" xfId="3389"/>
    <cellStyle name="20% - Accent1 7 5 4 2" xfId="3390"/>
    <cellStyle name="20% - Accent1 7 5 5" xfId="3391"/>
    <cellStyle name="20% - Accent1 7 6" xfId="3392"/>
    <cellStyle name="20% - Accent1 7 6 2" xfId="3393"/>
    <cellStyle name="20% - Accent1 7 6 2 2" xfId="3394"/>
    <cellStyle name="20% - Accent1 7 6 2 2 2" xfId="3395"/>
    <cellStyle name="20% - Accent1 7 6 2 2 2 2" xfId="3396"/>
    <cellStyle name="20% - Accent1 7 6 2 2 3" xfId="3397"/>
    <cellStyle name="20% - Accent1 7 6 2 3" xfId="3398"/>
    <cellStyle name="20% - Accent1 7 6 2 3 2" xfId="3399"/>
    <cellStyle name="20% - Accent1 7 6 2 4" xfId="3400"/>
    <cellStyle name="20% - Accent1 7 6 3" xfId="3401"/>
    <cellStyle name="20% - Accent1 7 6 3 2" xfId="3402"/>
    <cellStyle name="20% - Accent1 7 6 3 2 2" xfId="3403"/>
    <cellStyle name="20% - Accent1 7 6 3 3" xfId="3404"/>
    <cellStyle name="20% - Accent1 7 6 4" xfId="3405"/>
    <cellStyle name="20% - Accent1 7 6 4 2" xfId="3406"/>
    <cellStyle name="20% - Accent1 7 6 5" xfId="3407"/>
    <cellStyle name="20% - Accent1 7 7" xfId="3408"/>
    <cellStyle name="20% - Accent1 7 7 2" xfId="3409"/>
    <cellStyle name="20% - Accent1 7 7 2 2" xfId="3410"/>
    <cellStyle name="20% - Accent1 7 7 2 2 2" xfId="3411"/>
    <cellStyle name="20% - Accent1 7 7 2 2 2 2" xfId="3412"/>
    <cellStyle name="20% - Accent1 7 7 2 2 3" xfId="3413"/>
    <cellStyle name="20% - Accent1 7 7 2 3" xfId="3414"/>
    <cellStyle name="20% - Accent1 7 7 2 3 2" xfId="3415"/>
    <cellStyle name="20% - Accent1 7 7 2 4" xfId="3416"/>
    <cellStyle name="20% - Accent1 7 7 3" xfId="3417"/>
    <cellStyle name="20% - Accent1 7 7 3 2" xfId="3418"/>
    <cellStyle name="20% - Accent1 7 7 3 2 2" xfId="3419"/>
    <cellStyle name="20% - Accent1 7 7 3 3" xfId="3420"/>
    <cellStyle name="20% - Accent1 7 7 4" xfId="3421"/>
    <cellStyle name="20% - Accent1 7 7 4 2" xfId="3422"/>
    <cellStyle name="20% - Accent1 7 7 5" xfId="3423"/>
    <cellStyle name="20% - Accent1 7 8" xfId="3424"/>
    <cellStyle name="20% - Accent1 7 8 2" xfId="3425"/>
    <cellStyle name="20% - Accent1 7 8 2 2" xfId="3426"/>
    <cellStyle name="20% - Accent1 7 8 2 2 2" xfId="3427"/>
    <cellStyle name="20% - Accent1 7 8 2 3" xfId="3428"/>
    <cellStyle name="20% - Accent1 7 8 3" xfId="3429"/>
    <cellStyle name="20% - Accent1 7 8 3 2" xfId="3430"/>
    <cellStyle name="20% - Accent1 7 8 4" xfId="3431"/>
    <cellStyle name="20% - Accent1 7 9" xfId="3432"/>
    <cellStyle name="20% - Accent1 7 9 2" xfId="3433"/>
    <cellStyle name="20% - Accent1 7 9 2 2" xfId="3434"/>
    <cellStyle name="20% - Accent1 7 9 3" xfId="3435"/>
    <cellStyle name="20% - Accent1 8" xfId="3436"/>
    <cellStyle name="20% - Accent1 8 10" xfId="3437"/>
    <cellStyle name="20% - Accent1 8 10 2" xfId="3438"/>
    <cellStyle name="20% - Accent1 8 11" xfId="3439"/>
    <cellStyle name="20% - Accent1 8 2" xfId="3440"/>
    <cellStyle name="20% - Accent1 8 2 10" xfId="3441"/>
    <cellStyle name="20% - Accent1 8 2 2" xfId="3442"/>
    <cellStyle name="20% - Accent1 8 2 2 2" xfId="3443"/>
    <cellStyle name="20% - Accent1 8 2 2 2 2" xfId="3444"/>
    <cellStyle name="20% - Accent1 8 2 2 2 2 2" xfId="3445"/>
    <cellStyle name="20% - Accent1 8 2 2 2 2 2 2" xfId="3446"/>
    <cellStyle name="20% - Accent1 8 2 2 2 2 3" xfId="3447"/>
    <cellStyle name="20% - Accent1 8 2 2 2 3" xfId="3448"/>
    <cellStyle name="20% - Accent1 8 2 2 2 3 2" xfId="3449"/>
    <cellStyle name="20% - Accent1 8 2 2 2 4" xfId="3450"/>
    <cellStyle name="20% - Accent1 8 2 2 3" xfId="3451"/>
    <cellStyle name="20% - Accent1 8 2 2 3 2" xfId="3452"/>
    <cellStyle name="20% - Accent1 8 2 2 3 2 2" xfId="3453"/>
    <cellStyle name="20% - Accent1 8 2 2 3 3" xfId="3454"/>
    <cellStyle name="20% - Accent1 8 2 2 4" xfId="3455"/>
    <cellStyle name="20% - Accent1 8 2 2 4 2" xfId="3456"/>
    <cellStyle name="20% - Accent1 8 2 2 5" xfId="3457"/>
    <cellStyle name="20% - Accent1 8 2 3" xfId="3458"/>
    <cellStyle name="20% - Accent1 8 2 3 2" xfId="3459"/>
    <cellStyle name="20% - Accent1 8 2 3 2 2" xfId="3460"/>
    <cellStyle name="20% - Accent1 8 2 3 2 2 2" xfId="3461"/>
    <cellStyle name="20% - Accent1 8 2 3 2 2 2 2" xfId="3462"/>
    <cellStyle name="20% - Accent1 8 2 3 2 2 3" xfId="3463"/>
    <cellStyle name="20% - Accent1 8 2 3 2 3" xfId="3464"/>
    <cellStyle name="20% - Accent1 8 2 3 2 3 2" xfId="3465"/>
    <cellStyle name="20% - Accent1 8 2 3 2 4" xfId="3466"/>
    <cellStyle name="20% - Accent1 8 2 3 3" xfId="3467"/>
    <cellStyle name="20% - Accent1 8 2 3 3 2" xfId="3468"/>
    <cellStyle name="20% - Accent1 8 2 3 3 2 2" xfId="3469"/>
    <cellStyle name="20% - Accent1 8 2 3 3 3" xfId="3470"/>
    <cellStyle name="20% - Accent1 8 2 3 4" xfId="3471"/>
    <cellStyle name="20% - Accent1 8 2 3 4 2" xfId="3472"/>
    <cellStyle name="20% - Accent1 8 2 3 5" xfId="3473"/>
    <cellStyle name="20% - Accent1 8 2 4" xfId="3474"/>
    <cellStyle name="20% - Accent1 8 2 4 2" xfId="3475"/>
    <cellStyle name="20% - Accent1 8 2 4 2 2" xfId="3476"/>
    <cellStyle name="20% - Accent1 8 2 4 2 2 2" xfId="3477"/>
    <cellStyle name="20% - Accent1 8 2 4 2 2 2 2" xfId="3478"/>
    <cellStyle name="20% - Accent1 8 2 4 2 2 3" xfId="3479"/>
    <cellStyle name="20% - Accent1 8 2 4 2 3" xfId="3480"/>
    <cellStyle name="20% - Accent1 8 2 4 2 3 2" xfId="3481"/>
    <cellStyle name="20% - Accent1 8 2 4 2 4" xfId="3482"/>
    <cellStyle name="20% - Accent1 8 2 4 3" xfId="3483"/>
    <cellStyle name="20% - Accent1 8 2 4 3 2" xfId="3484"/>
    <cellStyle name="20% - Accent1 8 2 4 3 2 2" xfId="3485"/>
    <cellStyle name="20% - Accent1 8 2 4 3 3" xfId="3486"/>
    <cellStyle name="20% - Accent1 8 2 4 4" xfId="3487"/>
    <cellStyle name="20% - Accent1 8 2 4 4 2" xfId="3488"/>
    <cellStyle name="20% - Accent1 8 2 4 5" xfId="3489"/>
    <cellStyle name="20% - Accent1 8 2 5" xfId="3490"/>
    <cellStyle name="20% - Accent1 8 2 5 2" xfId="3491"/>
    <cellStyle name="20% - Accent1 8 2 5 2 2" xfId="3492"/>
    <cellStyle name="20% - Accent1 8 2 5 2 2 2" xfId="3493"/>
    <cellStyle name="20% - Accent1 8 2 5 2 2 2 2" xfId="3494"/>
    <cellStyle name="20% - Accent1 8 2 5 2 2 3" xfId="3495"/>
    <cellStyle name="20% - Accent1 8 2 5 2 3" xfId="3496"/>
    <cellStyle name="20% - Accent1 8 2 5 2 3 2" xfId="3497"/>
    <cellStyle name="20% - Accent1 8 2 5 2 4" xfId="3498"/>
    <cellStyle name="20% - Accent1 8 2 5 3" xfId="3499"/>
    <cellStyle name="20% - Accent1 8 2 5 3 2" xfId="3500"/>
    <cellStyle name="20% - Accent1 8 2 5 3 2 2" xfId="3501"/>
    <cellStyle name="20% - Accent1 8 2 5 3 3" xfId="3502"/>
    <cellStyle name="20% - Accent1 8 2 5 4" xfId="3503"/>
    <cellStyle name="20% - Accent1 8 2 5 4 2" xfId="3504"/>
    <cellStyle name="20% - Accent1 8 2 5 5" xfId="3505"/>
    <cellStyle name="20% - Accent1 8 2 6" xfId="3506"/>
    <cellStyle name="20% - Accent1 8 2 6 2" xfId="3507"/>
    <cellStyle name="20% - Accent1 8 2 6 2 2" xfId="3508"/>
    <cellStyle name="20% - Accent1 8 2 6 2 2 2" xfId="3509"/>
    <cellStyle name="20% - Accent1 8 2 6 2 2 2 2" xfId="3510"/>
    <cellStyle name="20% - Accent1 8 2 6 2 2 3" xfId="3511"/>
    <cellStyle name="20% - Accent1 8 2 6 2 3" xfId="3512"/>
    <cellStyle name="20% - Accent1 8 2 6 2 3 2" xfId="3513"/>
    <cellStyle name="20% - Accent1 8 2 6 2 4" xfId="3514"/>
    <cellStyle name="20% - Accent1 8 2 6 3" xfId="3515"/>
    <cellStyle name="20% - Accent1 8 2 6 3 2" xfId="3516"/>
    <cellStyle name="20% - Accent1 8 2 6 3 2 2" xfId="3517"/>
    <cellStyle name="20% - Accent1 8 2 6 3 3" xfId="3518"/>
    <cellStyle name="20% - Accent1 8 2 6 4" xfId="3519"/>
    <cellStyle name="20% - Accent1 8 2 6 4 2" xfId="3520"/>
    <cellStyle name="20% - Accent1 8 2 6 5" xfId="3521"/>
    <cellStyle name="20% - Accent1 8 2 7" xfId="3522"/>
    <cellStyle name="20% - Accent1 8 2 7 2" xfId="3523"/>
    <cellStyle name="20% - Accent1 8 2 7 2 2" xfId="3524"/>
    <cellStyle name="20% - Accent1 8 2 7 2 2 2" xfId="3525"/>
    <cellStyle name="20% - Accent1 8 2 7 2 3" xfId="3526"/>
    <cellStyle name="20% - Accent1 8 2 7 3" xfId="3527"/>
    <cellStyle name="20% - Accent1 8 2 7 3 2" xfId="3528"/>
    <cellStyle name="20% - Accent1 8 2 7 4" xfId="3529"/>
    <cellStyle name="20% - Accent1 8 2 8" xfId="3530"/>
    <cellStyle name="20% - Accent1 8 2 8 2" xfId="3531"/>
    <cellStyle name="20% - Accent1 8 2 8 2 2" xfId="3532"/>
    <cellStyle name="20% - Accent1 8 2 8 3" xfId="3533"/>
    <cellStyle name="20% - Accent1 8 2 9" xfId="3534"/>
    <cellStyle name="20% - Accent1 8 2 9 2" xfId="3535"/>
    <cellStyle name="20% - Accent1 8 3" xfId="3536"/>
    <cellStyle name="20% - Accent1 8 3 2" xfId="3537"/>
    <cellStyle name="20% - Accent1 8 3 2 2" xfId="3538"/>
    <cellStyle name="20% - Accent1 8 3 2 2 2" xfId="3539"/>
    <cellStyle name="20% - Accent1 8 3 2 2 2 2" xfId="3540"/>
    <cellStyle name="20% - Accent1 8 3 2 2 3" xfId="3541"/>
    <cellStyle name="20% - Accent1 8 3 2 3" xfId="3542"/>
    <cellStyle name="20% - Accent1 8 3 2 3 2" xfId="3543"/>
    <cellStyle name="20% - Accent1 8 3 2 4" xfId="3544"/>
    <cellStyle name="20% - Accent1 8 3 3" xfId="3545"/>
    <cellStyle name="20% - Accent1 8 3 3 2" xfId="3546"/>
    <cellStyle name="20% - Accent1 8 3 3 2 2" xfId="3547"/>
    <cellStyle name="20% - Accent1 8 3 3 3" xfId="3548"/>
    <cellStyle name="20% - Accent1 8 3 4" xfId="3549"/>
    <cellStyle name="20% - Accent1 8 3 4 2" xfId="3550"/>
    <cellStyle name="20% - Accent1 8 3 5" xfId="3551"/>
    <cellStyle name="20% - Accent1 8 4" xfId="3552"/>
    <cellStyle name="20% - Accent1 8 4 2" xfId="3553"/>
    <cellStyle name="20% - Accent1 8 4 2 2" xfId="3554"/>
    <cellStyle name="20% - Accent1 8 4 2 2 2" xfId="3555"/>
    <cellStyle name="20% - Accent1 8 4 2 2 2 2" xfId="3556"/>
    <cellStyle name="20% - Accent1 8 4 2 2 3" xfId="3557"/>
    <cellStyle name="20% - Accent1 8 4 2 3" xfId="3558"/>
    <cellStyle name="20% - Accent1 8 4 2 3 2" xfId="3559"/>
    <cellStyle name="20% - Accent1 8 4 2 4" xfId="3560"/>
    <cellStyle name="20% - Accent1 8 4 3" xfId="3561"/>
    <cellStyle name="20% - Accent1 8 4 3 2" xfId="3562"/>
    <cellStyle name="20% - Accent1 8 4 3 2 2" xfId="3563"/>
    <cellStyle name="20% - Accent1 8 4 3 3" xfId="3564"/>
    <cellStyle name="20% - Accent1 8 4 4" xfId="3565"/>
    <cellStyle name="20% - Accent1 8 4 4 2" xfId="3566"/>
    <cellStyle name="20% - Accent1 8 4 5" xfId="3567"/>
    <cellStyle name="20% - Accent1 8 5" xfId="3568"/>
    <cellStyle name="20% - Accent1 8 5 2" xfId="3569"/>
    <cellStyle name="20% - Accent1 8 5 2 2" xfId="3570"/>
    <cellStyle name="20% - Accent1 8 5 2 2 2" xfId="3571"/>
    <cellStyle name="20% - Accent1 8 5 2 2 2 2" xfId="3572"/>
    <cellStyle name="20% - Accent1 8 5 2 2 3" xfId="3573"/>
    <cellStyle name="20% - Accent1 8 5 2 3" xfId="3574"/>
    <cellStyle name="20% - Accent1 8 5 2 3 2" xfId="3575"/>
    <cellStyle name="20% - Accent1 8 5 2 4" xfId="3576"/>
    <cellStyle name="20% - Accent1 8 5 3" xfId="3577"/>
    <cellStyle name="20% - Accent1 8 5 3 2" xfId="3578"/>
    <cellStyle name="20% - Accent1 8 5 3 2 2" xfId="3579"/>
    <cellStyle name="20% - Accent1 8 5 3 3" xfId="3580"/>
    <cellStyle name="20% - Accent1 8 5 4" xfId="3581"/>
    <cellStyle name="20% - Accent1 8 5 4 2" xfId="3582"/>
    <cellStyle name="20% - Accent1 8 5 5" xfId="3583"/>
    <cellStyle name="20% - Accent1 8 6" xfId="3584"/>
    <cellStyle name="20% - Accent1 8 6 2" xfId="3585"/>
    <cellStyle name="20% - Accent1 8 6 2 2" xfId="3586"/>
    <cellStyle name="20% - Accent1 8 6 2 2 2" xfId="3587"/>
    <cellStyle name="20% - Accent1 8 6 2 2 2 2" xfId="3588"/>
    <cellStyle name="20% - Accent1 8 6 2 2 3" xfId="3589"/>
    <cellStyle name="20% - Accent1 8 6 2 3" xfId="3590"/>
    <cellStyle name="20% - Accent1 8 6 2 3 2" xfId="3591"/>
    <cellStyle name="20% - Accent1 8 6 2 4" xfId="3592"/>
    <cellStyle name="20% - Accent1 8 6 3" xfId="3593"/>
    <cellStyle name="20% - Accent1 8 6 3 2" xfId="3594"/>
    <cellStyle name="20% - Accent1 8 6 3 2 2" xfId="3595"/>
    <cellStyle name="20% - Accent1 8 6 3 3" xfId="3596"/>
    <cellStyle name="20% - Accent1 8 6 4" xfId="3597"/>
    <cellStyle name="20% - Accent1 8 6 4 2" xfId="3598"/>
    <cellStyle name="20% - Accent1 8 6 5" xfId="3599"/>
    <cellStyle name="20% - Accent1 8 7" xfId="3600"/>
    <cellStyle name="20% - Accent1 8 7 2" xfId="3601"/>
    <cellStyle name="20% - Accent1 8 7 2 2" xfId="3602"/>
    <cellStyle name="20% - Accent1 8 7 2 2 2" xfId="3603"/>
    <cellStyle name="20% - Accent1 8 7 2 2 2 2" xfId="3604"/>
    <cellStyle name="20% - Accent1 8 7 2 2 3" xfId="3605"/>
    <cellStyle name="20% - Accent1 8 7 2 3" xfId="3606"/>
    <cellStyle name="20% - Accent1 8 7 2 3 2" xfId="3607"/>
    <cellStyle name="20% - Accent1 8 7 2 4" xfId="3608"/>
    <cellStyle name="20% - Accent1 8 7 3" xfId="3609"/>
    <cellStyle name="20% - Accent1 8 7 3 2" xfId="3610"/>
    <cellStyle name="20% - Accent1 8 7 3 2 2" xfId="3611"/>
    <cellStyle name="20% - Accent1 8 7 3 3" xfId="3612"/>
    <cellStyle name="20% - Accent1 8 7 4" xfId="3613"/>
    <cellStyle name="20% - Accent1 8 7 4 2" xfId="3614"/>
    <cellStyle name="20% - Accent1 8 7 5" xfId="3615"/>
    <cellStyle name="20% - Accent1 8 8" xfId="3616"/>
    <cellStyle name="20% - Accent1 8 8 2" xfId="3617"/>
    <cellStyle name="20% - Accent1 8 8 2 2" xfId="3618"/>
    <cellStyle name="20% - Accent1 8 8 2 2 2" xfId="3619"/>
    <cellStyle name="20% - Accent1 8 8 2 3" xfId="3620"/>
    <cellStyle name="20% - Accent1 8 8 3" xfId="3621"/>
    <cellStyle name="20% - Accent1 8 8 3 2" xfId="3622"/>
    <cellStyle name="20% - Accent1 8 8 4" xfId="3623"/>
    <cellStyle name="20% - Accent1 8 9" xfId="3624"/>
    <cellStyle name="20% - Accent1 8 9 2" xfId="3625"/>
    <cellStyle name="20% - Accent1 8 9 2 2" xfId="3626"/>
    <cellStyle name="20% - Accent1 8 9 3" xfId="3627"/>
    <cellStyle name="20% - Accent1 9" xfId="3628"/>
    <cellStyle name="20% - Accent1 9 10" xfId="3629"/>
    <cellStyle name="20% - Accent1 9 10 2" xfId="3630"/>
    <cellStyle name="20% - Accent1 9 11" xfId="3631"/>
    <cellStyle name="20% - Accent1 9 2" xfId="3632"/>
    <cellStyle name="20% - Accent1 9 2 10" xfId="3633"/>
    <cellStyle name="20% - Accent1 9 2 2" xfId="3634"/>
    <cellStyle name="20% - Accent1 9 2 2 2" xfId="3635"/>
    <cellStyle name="20% - Accent1 9 2 2 2 2" xfId="3636"/>
    <cellStyle name="20% - Accent1 9 2 2 2 2 2" xfId="3637"/>
    <cellStyle name="20% - Accent1 9 2 2 2 2 2 2" xfId="3638"/>
    <cellStyle name="20% - Accent1 9 2 2 2 2 3" xfId="3639"/>
    <cellStyle name="20% - Accent1 9 2 2 2 3" xfId="3640"/>
    <cellStyle name="20% - Accent1 9 2 2 2 3 2" xfId="3641"/>
    <cellStyle name="20% - Accent1 9 2 2 2 4" xfId="3642"/>
    <cellStyle name="20% - Accent1 9 2 2 3" xfId="3643"/>
    <cellStyle name="20% - Accent1 9 2 2 3 2" xfId="3644"/>
    <cellStyle name="20% - Accent1 9 2 2 3 2 2" xfId="3645"/>
    <cellStyle name="20% - Accent1 9 2 2 3 3" xfId="3646"/>
    <cellStyle name="20% - Accent1 9 2 2 4" xfId="3647"/>
    <cellStyle name="20% - Accent1 9 2 2 4 2" xfId="3648"/>
    <cellStyle name="20% - Accent1 9 2 2 5" xfId="3649"/>
    <cellStyle name="20% - Accent1 9 2 3" xfId="3650"/>
    <cellStyle name="20% - Accent1 9 2 3 2" xfId="3651"/>
    <cellStyle name="20% - Accent1 9 2 3 2 2" xfId="3652"/>
    <cellStyle name="20% - Accent1 9 2 3 2 2 2" xfId="3653"/>
    <cellStyle name="20% - Accent1 9 2 3 2 2 2 2" xfId="3654"/>
    <cellStyle name="20% - Accent1 9 2 3 2 2 3" xfId="3655"/>
    <cellStyle name="20% - Accent1 9 2 3 2 3" xfId="3656"/>
    <cellStyle name="20% - Accent1 9 2 3 2 3 2" xfId="3657"/>
    <cellStyle name="20% - Accent1 9 2 3 2 4" xfId="3658"/>
    <cellStyle name="20% - Accent1 9 2 3 3" xfId="3659"/>
    <cellStyle name="20% - Accent1 9 2 3 3 2" xfId="3660"/>
    <cellStyle name="20% - Accent1 9 2 3 3 2 2" xfId="3661"/>
    <cellStyle name="20% - Accent1 9 2 3 3 3" xfId="3662"/>
    <cellStyle name="20% - Accent1 9 2 3 4" xfId="3663"/>
    <cellStyle name="20% - Accent1 9 2 3 4 2" xfId="3664"/>
    <cellStyle name="20% - Accent1 9 2 3 5" xfId="3665"/>
    <cellStyle name="20% - Accent1 9 2 4" xfId="3666"/>
    <cellStyle name="20% - Accent1 9 2 4 2" xfId="3667"/>
    <cellStyle name="20% - Accent1 9 2 4 2 2" xfId="3668"/>
    <cellStyle name="20% - Accent1 9 2 4 2 2 2" xfId="3669"/>
    <cellStyle name="20% - Accent1 9 2 4 2 2 2 2" xfId="3670"/>
    <cellStyle name="20% - Accent1 9 2 4 2 2 3" xfId="3671"/>
    <cellStyle name="20% - Accent1 9 2 4 2 3" xfId="3672"/>
    <cellStyle name="20% - Accent1 9 2 4 2 3 2" xfId="3673"/>
    <cellStyle name="20% - Accent1 9 2 4 2 4" xfId="3674"/>
    <cellStyle name="20% - Accent1 9 2 4 3" xfId="3675"/>
    <cellStyle name="20% - Accent1 9 2 4 3 2" xfId="3676"/>
    <cellStyle name="20% - Accent1 9 2 4 3 2 2" xfId="3677"/>
    <cellStyle name="20% - Accent1 9 2 4 3 3" xfId="3678"/>
    <cellStyle name="20% - Accent1 9 2 4 4" xfId="3679"/>
    <cellStyle name="20% - Accent1 9 2 4 4 2" xfId="3680"/>
    <cellStyle name="20% - Accent1 9 2 4 5" xfId="3681"/>
    <cellStyle name="20% - Accent1 9 2 5" xfId="3682"/>
    <cellStyle name="20% - Accent1 9 2 5 2" xfId="3683"/>
    <cellStyle name="20% - Accent1 9 2 5 2 2" xfId="3684"/>
    <cellStyle name="20% - Accent1 9 2 5 2 2 2" xfId="3685"/>
    <cellStyle name="20% - Accent1 9 2 5 2 2 2 2" xfId="3686"/>
    <cellStyle name="20% - Accent1 9 2 5 2 2 3" xfId="3687"/>
    <cellStyle name="20% - Accent1 9 2 5 2 3" xfId="3688"/>
    <cellStyle name="20% - Accent1 9 2 5 2 3 2" xfId="3689"/>
    <cellStyle name="20% - Accent1 9 2 5 2 4" xfId="3690"/>
    <cellStyle name="20% - Accent1 9 2 5 3" xfId="3691"/>
    <cellStyle name="20% - Accent1 9 2 5 3 2" xfId="3692"/>
    <cellStyle name="20% - Accent1 9 2 5 3 2 2" xfId="3693"/>
    <cellStyle name="20% - Accent1 9 2 5 3 3" xfId="3694"/>
    <cellStyle name="20% - Accent1 9 2 5 4" xfId="3695"/>
    <cellStyle name="20% - Accent1 9 2 5 4 2" xfId="3696"/>
    <cellStyle name="20% - Accent1 9 2 5 5" xfId="3697"/>
    <cellStyle name="20% - Accent1 9 2 6" xfId="3698"/>
    <cellStyle name="20% - Accent1 9 2 6 2" xfId="3699"/>
    <cellStyle name="20% - Accent1 9 2 6 2 2" xfId="3700"/>
    <cellStyle name="20% - Accent1 9 2 6 2 2 2" xfId="3701"/>
    <cellStyle name="20% - Accent1 9 2 6 2 2 2 2" xfId="3702"/>
    <cellStyle name="20% - Accent1 9 2 6 2 2 3" xfId="3703"/>
    <cellStyle name="20% - Accent1 9 2 6 2 3" xfId="3704"/>
    <cellStyle name="20% - Accent1 9 2 6 2 3 2" xfId="3705"/>
    <cellStyle name="20% - Accent1 9 2 6 2 4" xfId="3706"/>
    <cellStyle name="20% - Accent1 9 2 6 3" xfId="3707"/>
    <cellStyle name="20% - Accent1 9 2 6 3 2" xfId="3708"/>
    <cellStyle name="20% - Accent1 9 2 6 3 2 2" xfId="3709"/>
    <cellStyle name="20% - Accent1 9 2 6 3 3" xfId="3710"/>
    <cellStyle name="20% - Accent1 9 2 6 4" xfId="3711"/>
    <cellStyle name="20% - Accent1 9 2 6 4 2" xfId="3712"/>
    <cellStyle name="20% - Accent1 9 2 6 5" xfId="3713"/>
    <cellStyle name="20% - Accent1 9 2 7" xfId="3714"/>
    <cellStyle name="20% - Accent1 9 2 7 2" xfId="3715"/>
    <cellStyle name="20% - Accent1 9 2 7 2 2" xfId="3716"/>
    <cellStyle name="20% - Accent1 9 2 7 2 2 2" xfId="3717"/>
    <cellStyle name="20% - Accent1 9 2 7 2 3" xfId="3718"/>
    <cellStyle name="20% - Accent1 9 2 7 3" xfId="3719"/>
    <cellStyle name="20% - Accent1 9 2 7 3 2" xfId="3720"/>
    <cellStyle name="20% - Accent1 9 2 7 4" xfId="3721"/>
    <cellStyle name="20% - Accent1 9 2 8" xfId="3722"/>
    <cellStyle name="20% - Accent1 9 2 8 2" xfId="3723"/>
    <cellStyle name="20% - Accent1 9 2 8 2 2" xfId="3724"/>
    <cellStyle name="20% - Accent1 9 2 8 3" xfId="3725"/>
    <cellStyle name="20% - Accent1 9 2 9" xfId="3726"/>
    <cellStyle name="20% - Accent1 9 2 9 2" xfId="3727"/>
    <cellStyle name="20% - Accent1 9 3" xfId="3728"/>
    <cellStyle name="20% - Accent1 9 3 2" xfId="3729"/>
    <cellStyle name="20% - Accent1 9 3 2 2" xfId="3730"/>
    <cellStyle name="20% - Accent1 9 3 2 2 2" xfId="3731"/>
    <cellStyle name="20% - Accent1 9 3 2 2 2 2" xfId="3732"/>
    <cellStyle name="20% - Accent1 9 3 2 2 3" xfId="3733"/>
    <cellStyle name="20% - Accent1 9 3 2 3" xfId="3734"/>
    <cellStyle name="20% - Accent1 9 3 2 3 2" xfId="3735"/>
    <cellStyle name="20% - Accent1 9 3 2 4" xfId="3736"/>
    <cellStyle name="20% - Accent1 9 3 3" xfId="3737"/>
    <cellStyle name="20% - Accent1 9 3 3 2" xfId="3738"/>
    <cellStyle name="20% - Accent1 9 3 3 2 2" xfId="3739"/>
    <cellStyle name="20% - Accent1 9 3 3 3" xfId="3740"/>
    <cellStyle name="20% - Accent1 9 3 4" xfId="3741"/>
    <cellStyle name="20% - Accent1 9 3 4 2" xfId="3742"/>
    <cellStyle name="20% - Accent1 9 3 5" xfId="3743"/>
    <cellStyle name="20% - Accent1 9 4" xfId="3744"/>
    <cellStyle name="20% - Accent1 9 4 2" xfId="3745"/>
    <cellStyle name="20% - Accent1 9 4 2 2" xfId="3746"/>
    <cellStyle name="20% - Accent1 9 4 2 2 2" xfId="3747"/>
    <cellStyle name="20% - Accent1 9 4 2 2 2 2" xfId="3748"/>
    <cellStyle name="20% - Accent1 9 4 2 2 3" xfId="3749"/>
    <cellStyle name="20% - Accent1 9 4 2 3" xfId="3750"/>
    <cellStyle name="20% - Accent1 9 4 2 3 2" xfId="3751"/>
    <cellStyle name="20% - Accent1 9 4 2 4" xfId="3752"/>
    <cellStyle name="20% - Accent1 9 4 3" xfId="3753"/>
    <cellStyle name="20% - Accent1 9 4 3 2" xfId="3754"/>
    <cellStyle name="20% - Accent1 9 4 3 2 2" xfId="3755"/>
    <cellStyle name="20% - Accent1 9 4 3 3" xfId="3756"/>
    <cellStyle name="20% - Accent1 9 4 4" xfId="3757"/>
    <cellStyle name="20% - Accent1 9 4 4 2" xfId="3758"/>
    <cellStyle name="20% - Accent1 9 4 5" xfId="3759"/>
    <cellStyle name="20% - Accent1 9 5" xfId="3760"/>
    <cellStyle name="20% - Accent1 9 5 2" xfId="3761"/>
    <cellStyle name="20% - Accent1 9 5 2 2" xfId="3762"/>
    <cellStyle name="20% - Accent1 9 5 2 2 2" xfId="3763"/>
    <cellStyle name="20% - Accent1 9 5 2 2 2 2" xfId="3764"/>
    <cellStyle name="20% - Accent1 9 5 2 2 3" xfId="3765"/>
    <cellStyle name="20% - Accent1 9 5 2 3" xfId="3766"/>
    <cellStyle name="20% - Accent1 9 5 2 3 2" xfId="3767"/>
    <cellStyle name="20% - Accent1 9 5 2 4" xfId="3768"/>
    <cellStyle name="20% - Accent1 9 5 3" xfId="3769"/>
    <cellStyle name="20% - Accent1 9 5 3 2" xfId="3770"/>
    <cellStyle name="20% - Accent1 9 5 3 2 2" xfId="3771"/>
    <cellStyle name="20% - Accent1 9 5 3 3" xfId="3772"/>
    <cellStyle name="20% - Accent1 9 5 4" xfId="3773"/>
    <cellStyle name="20% - Accent1 9 5 4 2" xfId="3774"/>
    <cellStyle name="20% - Accent1 9 5 5" xfId="3775"/>
    <cellStyle name="20% - Accent1 9 6" xfId="3776"/>
    <cellStyle name="20% - Accent1 9 6 2" xfId="3777"/>
    <cellStyle name="20% - Accent1 9 6 2 2" xfId="3778"/>
    <cellStyle name="20% - Accent1 9 6 2 2 2" xfId="3779"/>
    <cellStyle name="20% - Accent1 9 6 2 2 2 2" xfId="3780"/>
    <cellStyle name="20% - Accent1 9 6 2 2 3" xfId="3781"/>
    <cellStyle name="20% - Accent1 9 6 2 3" xfId="3782"/>
    <cellStyle name="20% - Accent1 9 6 2 3 2" xfId="3783"/>
    <cellStyle name="20% - Accent1 9 6 2 4" xfId="3784"/>
    <cellStyle name="20% - Accent1 9 6 3" xfId="3785"/>
    <cellStyle name="20% - Accent1 9 6 3 2" xfId="3786"/>
    <cellStyle name="20% - Accent1 9 6 3 2 2" xfId="3787"/>
    <cellStyle name="20% - Accent1 9 6 3 3" xfId="3788"/>
    <cellStyle name="20% - Accent1 9 6 4" xfId="3789"/>
    <cellStyle name="20% - Accent1 9 6 4 2" xfId="3790"/>
    <cellStyle name="20% - Accent1 9 6 5" xfId="3791"/>
    <cellStyle name="20% - Accent1 9 7" xfId="3792"/>
    <cellStyle name="20% - Accent1 9 7 2" xfId="3793"/>
    <cellStyle name="20% - Accent1 9 7 2 2" xfId="3794"/>
    <cellStyle name="20% - Accent1 9 7 2 2 2" xfId="3795"/>
    <cellStyle name="20% - Accent1 9 7 2 2 2 2" xfId="3796"/>
    <cellStyle name="20% - Accent1 9 7 2 2 3" xfId="3797"/>
    <cellStyle name="20% - Accent1 9 7 2 3" xfId="3798"/>
    <cellStyle name="20% - Accent1 9 7 2 3 2" xfId="3799"/>
    <cellStyle name="20% - Accent1 9 7 2 4" xfId="3800"/>
    <cellStyle name="20% - Accent1 9 7 3" xfId="3801"/>
    <cellStyle name="20% - Accent1 9 7 3 2" xfId="3802"/>
    <cellStyle name="20% - Accent1 9 7 3 2 2" xfId="3803"/>
    <cellStyle name="20% - Accent1 9 7 3 3" xfId="3804"/>
    <cellStyle name="20% - Accent1 9 7 4" xfId="3805"/>
    <cellStyle name="20% - Accent1 9 7 4 2" xfId="3806"/>
    <cellStyle name="20% - Accent1 9 7 5" xfId="3807"/>
    <cellStyle name="20% - Accent1 9 8" xfId="3808"/>
    <cellStyle name="20% - Accent1 9 8 2" xfId="3809"/>
    <cellStyle name="20% - Accent1 9 8 2 2" xfId="3810"/>
    <cellStyle name="20% - Accent1 9 8 2 2 2" xfId="3811"/>
    <cellStyle name="20% - Accent1 9 8 2 3" xfId="3812"/>
    <cellStyle name="20% - Accent1 9 8 3" xfId="3813"/>
    <cellStyle name="20% - Accent1 9 8 3 2" xfId="3814"/>
    <cellStyle name="20% - Accent1 9 8 4" xfId="3815"/>
    <cellStyle name="20% - Accent1 9 9" xfId="3816"/>
    <cellStyle name="20% - Accent1 9 9 2" xfId="3817"/>
    <cellStyle name="20% - Accent1 9 9 2 2" xfId="3818"/>
    <cellStyle name="20% - Accent1 9 9 3" xfId="3819"/>
    <cellStyle name="20% - Accent2" xfId="24" builtinId="34" customBuiltin="1"/>
    <cellStyle name="20% - Accent2 10" xfId="3820"/>
    <cellStyle name="20% - Accent2 10 10" xfId="3821"/>
    <cellStyle name="20% - Accent2 10 10 2" xfId="3822"/>
    <cellStyle name="20% - Accent2 10 11" xfId="3823"/>
    <cellStyle name="20% - Accent2 10 2" xfId="3824"/>
    <cellStyle name="20% - Accent2 10 2 10" xfId="3825"/>
    <cellStyle name="20% - Accent2 10 2 2" xfId="3826"/>
    <cellStyle name="20% - Accent2 10 2 2 2" xfId="3827"/>
    <cellStyle name="20% - Accent2 10 2 2 2 2" xfId="3828"/>
    <cellStyle name="20% - Accent2 10 2 2 2 2 2" xfId="3829"/>
    <cellStyle name="20% - Accent2 10 2 2 2 2 2 2" xfId="3830"/>
    <cellStyle name="20% - Accent2 10 2 2 2 2 3" xfId="3831"/>
    <cellStyle name="20% - Accent2 10 2 2 2 3" xfId="3832"/>
    <cellStyle name="20% - Accent2 10 2 2 2 3 2" xfId="3833"/>
    <cellStyle name="20% - Accent2 10 2 2 2 4" xfId="3834"/>
    <cellStyle name="20% - Accent2 10 2 2 3" xfId="3835"/>
    <cellStyle name="20% - Accent2 10 2 2 3 2" xfId="3836"/>
    <cellStyle name="20% - Accent2 10 2 2 3 2 2" xfId="3837"/>
    <cellStyle name="20% - Accent2 10 2 2 3 3" xfId="3838"/>
    <cellStyle name="20% - Accent2 10 2 2 4" xfId="3839"/>
    <cellStyle name="20% - Accent2 10 2 2 4 2" xfId="3840"/>
    <cellStyle name="20% - Accent2 10 2 2 5" xfId="3841"/>
    <cellStyle name="20% - Accent2 10 2 3" xfId="3842"/>
    <cellStyle name="20% - Accent2 10 2 3 2" xfId="3843"/>
    <cellStyle name="20% - Accent2 10 2 3 2 2" xfId="3844"/>
    <cellStyle name="20% - Accent2 10 2 3 2 2 2" xfId="3845"/>
    <cellStyle name="20% - Accent2 10 2 3 2 2 2 2" xfId="3846"/>
    <cellStyle name="20% - Accent2 10 2 3 2 2 3" xfId="3847"/>
    <cellStyle name="20% - Accent2 10 2 3 2 3" xfId="3848"/>
    <cellStyle name="20% - Accent2 10 2 3 2 3 2" xfId="3849"/>
    <cellStyle name="20% - Accent2 10 2 3 2 4" xfId="3850"/>
    <cellStyle name="20% - Accent2 10 2 3 3" xfId="3851"/>
    <cellStyle name="20% - Accent2 10 2 3 3 2" xfId="3852"/>
    <cellStyle name="20% - Accent2 10 2 3 3 2 2" xfId="3853"/>
    <cellStyle name="20% - Accent2 10 2 3 3 3" xfId="3854"/>
    <cellStyle name="20% - Accent2 10 2 3 4" xfId="3855"/>
    <cellStyle name="20% - Accent2 10 2 3 4 2" xfId="3856"/>
    <cellStyle name="20% - Accent2 10 2 3 5" xfId="3857"/>
    <cellStyle name="20% - Accent2 10 2 4" xfId="3858"/>
    <cellStyle name="20% - Accent2 10 2 4 2" xfId="3859"/>
    <cellStyle name="20% - Accent2 10 2 4 2 2" xfId="3860"/>
    <cellStyle name="20% - Accent2 10 2 4 2 2 2" xfId="3861"/>
    <cellStyle name="20% - Accent2 10 2 4 2 2 2 2" xfId="3862"/>
    <cellStyle name="20% - Accent2 10 2 4 2 2 3" xfId="3863"/>
    <cellStyle name="20% - Accent2 10 2 4 2 3" xfId="3864"/>
    <cellStyle name="20% - Accent2 10 2 4 2 3 2" xfId="3865"/>
    <cellStyle name="20% - Accent2 10 2 4 2 4" xfId="3866"/>
    <cellStyle name="20% - Accent2 10 2 4 3" xfId="3867"/>
    <cellStyle name="20% - Accent2 10 2 4 3 2" xfId="3868"/>
    <cellStyle name="20% - Accent2 10 2 4 3 2 2" xfId="3869"/>
    <cellStyle name="20% - Accent2 10 2 4 3 3" xfId="3870"/>
    <cellStyle name="20% - Accent2 10 2 4 4" xfId="3871"/>
    <cellStyle name="20% - Accent2 10 2 4 4 2" xfId="3872"/>
    <cellStyle name="20% - Accent2 10 2 4 5" xfId="3873"/>
    <cellStyle name="20% - Accent2 10 2 5" xfId="3874"/>
    <cellStyle name="20% - Accent2 10 2 5 2" xfId="3875"/>
    <cellStyle name="20% - Accent2 10 2 5 2 2" xfId="3876"/>
    <cellStyle name="20% - Accent2 10 2 5 2 2 2" xfId="3877"/>
    <cellStyle name="20% - Accent2 10 2 5 2 2 2 2" xfId="3878"/>
    <cellStyle name="20% - Accent2 10 2 5 2 2 3" xfId="3879"/>
    <cellStyle name="20% - Accent2 10 2 5 2 3" xfId="3880"/>
    <cellStyle name="20% - Accent2 10 2 5 2 3 2" xfId="3881"/>
    <cellStyle name="20% - Accent2 10 2 5 2 4" xfId="3882"/>
    <cellStyle name="20% - Accent2 10 2 5 3" xfId="3883"/>
    <cellStyle name="20% - Accent2 10 2 5 3 2" xfId="3884"/>
    <cellStyle name="20% - Accent2 10 2 5 3 2 2" xfId="3885"/>
    <cellStyle name="20% - Accent2 10 2 5 3 3" xfId="3886"/>
    <cellStyle name="20% - Accent2 10 2 5 4" xfId="3887"/>
    <cellStyle name="20% - Accent2 10 2 5 4 2" xfId="3888"/>
    <cellStyle name="20% - Accent2 10 2 5 5" xfId="3889"/>
    <cellStyle name="20% - Accent2 10 2 6" xfId="3890"/>
    <cellStyle name="20% - Accent2 10 2 6 2" xfId="3891"/>
    <cellStyle name="20% - Accent2 10 2 6 2 2" xfId="3892"/>
    <cellStyle name="20% - Accent2 10 2 6 2 2 2" xfId="3893"/>
    <cellStyle name="20% - Accent2 10 2 6 2 2 2 2" xfId="3894"/>
    <cellStyle name="20% - Accent2 10 2 6 2 2 3" xfId="3895"/>
    <cellStyle name="20% - Accent2 10 2 6 2 3" xfId="3896"/>
    <cellStyle name="20% - Accent2 10 2 6 2 3 2" xfId="3897"/>
    <cellStyle name="20% - Accent2 10 2 6 2 4" xfId="3898"/>
    <cellStyle name="20% - Accent2 10 2 6 3" xfId="3899"/>
    <cellStyle name="20% - Accent2 10 2 6 3 2" xfId="3900"/>
    <cellStyle name="20% - Accent2 10 2 6 3 2 2" xfId="3901"/>
    <cellStyle name="20% - Accent2 10 2 6 3 3" xfId="3902"/>
    <cellStyle name="20% - Accent2 10 2 6 4" xfId="3903"/>
    <cellStyle name="20% - Accent2 10 2 6 4 2" xfId="3904"/>
    <cellStyle name="20% - Accent2 10 2 6 5" xfId="3905"/>
    <cellStyle name="20% - Accent2 10 2 7" xfId="3906"/>
    <cellStyle name="20% - Accent2 10 2 7 2" xfId="3907"/>
    <cellStyle name="20% - Accent2 10 2 7 2 2" xfId="3908"/>
    <cellStyle name="20% - Accent2 10 2 7 2 2 2" xfId="3909"/>
    <cellStyle name="20% - Accent2 10 2 7 2 3" xfId="3910"/>
    <cellStyle name="20% - Accent2 10 2 7 3" xfId="3911"/>
    <cellStyle name="20% - Accent2 10 2 7 3 2" xfId="3912"/>
    <cellStyle name="20% - Accent2 10 2 7 4" xfId="3913"/>
    <cellStyle name="20% - Accent2 10 2 8" xfId="3914"/>
    <cellStyle name="20% - Accent2 10 2 8 2" xfId="3915"/>
    <cellStyle name="20% - Accent2 10 2 8 2 2" xfId="3916"/>
    <cellStyle name="20% - Accent2 10 2 8 3" xfId="3917"/>
    <cellStyle name="20% - Accent2 10 2 9" xfId="3918"/>
    <cellStyle name="20% - Accent2 10 2 9 2" xfId="3919"/>
    <cellStyle name="20% - Accent2 10 3" xfId="3920"/>
    <cellStyle name="20% - Accent2 10 3 2" xfId="3921"/>
    <cellStyle name="20% - Accent2 10 3 2 2" xfId="3922"/>
    <cellStyle name="20% - Accent2 10 3 2 2 2" xfId="3923"/>
    <cellStyle name="20% - Accent2 10 3 2 2 2 2" xfId="3924"/>
    <cellStyle name="20% - Accent2 10 3 2 2 3" xfId="3925"/>
    <cellStyle name="20% - Accent2 10 3 2 3" xfId="3926"/>
    <cellStyle name="20% - Accent2 10 3 2 3 2" xfId="3927"/>
    <cellStyle name="20% - Accent2 10 3 2 4" xfId="3928"/>
    <cellStyle name="20% - Accent2 10 3 3" xfId="3929"/>
    <cellStyle name="20% - Accent2 10 3 3 2" xfId="3930"/>
    <cellStyle name="20% - Accent2 10 3 3 2 2" xfId="3931"/>
    <cellStyle name="20% - Accent2 10 3 3 3" xfId="3932"/>
    <cellStyle name="20% - Accent2 10 3 4" xfId="3933"/>
    <cellStyle name="20% - Accent2 10 3 4 2" xfId="3934"/>
    <cellStyle name="20% - Accent2 10 3 5" xfId="3935"/>
    <cellStyle name="20% - Accent2 10 4" xfId="3936"/>
    <cellStyle name="20% - Accent2 10 4 2" xfId="3937"/>
    <cellStyle name="20% - Accent2 10 4 2 2" xfId="3938"/>
    <cellStyle name="20% - Accent2 10 4 2 2 2" xfId="3939"/>
    <cellStyle name="20% - Accent2 10 4 2 2 2 2" xfId="3940"/>
    <cellStyle name="20% - Accent2 10 4 2 2 3" xfId="3941"/>
    <cellStyle name="20% - Accent2 10 4 2 3" xfId="3942"/>
    <cellStyle name="20% - Accent2 10 4 2 3 2" xfId="3943"/>
    <cellStyle name="20% - Accent2 10 4 2 4" xfId="3944"/>
    <cellStyle name="20% - Accent2 10 4 3" xfId="3945"/>
    <cellStyle name="20% - Accent2 10 4 3 2" xfId="3946"/>
    <cellStyle name="20% - Accent2 10 4 3 2 2" xfId="3947"/>
    <cellStyle name="20% - Accent2 10 4 3 3" xfId="3948"/>
    <cellStyle name="20% - Accent2 10 4 4" xfId="3949"/>
    <cellStyle name="20% - Accent2 10 4 4 2" xfId="3950"/>
    <cellStyle name="20% - Accent2 10 4 5" xfId="3951"/>
    <cellStyle name="20% - Accent2 10 5" xfId="3952"/>
    <cellStyle name="20% - Accent2 10 5 2" xfId="3953"/>
    <cellStyle name="20% - Accent2 10 5 2 2" xfId="3954"/>
    <cellStyle name="20% - Accent2 10 5 2 2 2" xfId="3955"/>
    <cellStyle name="20% - Accent2 10 5 2 2 2 2" xfId="3956"/>
    <cellStyle name="20% - Accent2 10 5 2 2 3" xfId="3957"/>
    <cellStyle name="20% - Accent2 10 5 2 3" xfId="3958"/>
    <cellStyle name="20% - Accent2 10 5 2 3 2" xfId="3959"/>
    <cellStyle name="20% - Accent2 10 5 2 4" xfId="3960"/>
    <cellStyle name="20% - Accent2 10 5 3" xfId="3961"/>
    <cellStyle name="20% - Accent2 10 5 3 2" xfId="3962"/>
    <cellStyle name="20% - Accent2 10 5 3 2 2" xfId="3963"/>
    <cellStyle name="20% - Accent2 10 5 3 3" xfId="3964"/>
    <cellStyle name="20% - Accent2 10 5 4" xfId="3965"/>
    <cellStyle name="20% - Accent2 10 5 4 2" xfId="3966"/>
    <cellStyle name="20% - Accent2 10 5 5" xfId="3967"/>
    <cellStyle name="20% - Accent2 10 6" xfId="3968"/>
    <cellStyle name="20% - Accent2 10 6 2" xfId="3969"/>
    <cellStyle name="20% - Accent2 10 6 2 2" xfId="3970"/>
    <cellStyle name="20% - Accent2 10 6 2 2 2" xfId="3971"/>
    <cellStyle name="20% - Accent2 10 6 2 2 2 2" xfId="3972"/>
    <cellStyle name="20% - Accent2 10 6 2 2 3" xfId="3973"/>
    <cellStyle name="20% - Accent2 10 6 2 3" xfId="3974"/>
    <cellStyle name="20% - Accent2 10 6 2 3 2" xfId="3975"/>
    <cellStyle name="20% - Accent2 10 6 2 4" xfId="3976"/>
    <cellStyle name="20% - Accent2 10 6 3" xfId="3977"/>
    <cellStyle name="20% - Accent2 10 6 3 2" xfId="3978"/>
    <cellStyle name="20% - Accent2 10 6 3 2 2" xfId="3979"/>
    <cellStyle name="20% - Accent2 10 6 3 3" xfId="3980"/>
    <cellStyle name="20% - Accent2 10 6 4" xfId="3981"/>
    <cellStyle name="20% - Accent2 10 6 4 2" xfId="3982"/>
    <cellStyle name="20% - Accent2 10 6 5" xfId="3983"/>
    <cellStyle name="20% - Accent2 10 7" xfId="3984"/>
    <cellStyle name="20% - Accent2 10 7 2" xfId="3985"/>
    <cellStyle name="20% - Accent2 10 7 2 2" xfId="3986"/>
    <cellStyle name="20% - Accent2 10 7 2 2 2" xfId="3987"/>
    <cellStyle name="20% - Accent2 10 7 2 2 2 2" xfId="3988"/>
    <cellStyle name="20% - Accent2 10 7 2 2 3" xfId="3989"/>
    <cellStyle name="20% - Accent2 10 7 2 3" xfId="3990"/>
    <cellStyle name="20% - Accent2 10 7 2 3 2" xfId="3991"/>
    <cellStyle name="20% - Accent2 10 7 2 4" xfId="3992"/>
    <cellStyle name="20% - Accent2 10 7 3" xfId="3993"/>
    <cellStyle name="20% - Accent2 10 7 3 2" xfId="3994"/>
    <cellStyle name="20% - Accent2 10 7 3 2 2" xfId="3995"/>
    <cellStyle name="20% - Accent2 10 7 3 3" xfId="3996"/>
    <cellStyle name="20% - Accent2 10 7 4" xfId="3997"/>
    <cellStyle name="20% - Accent2 10 7 4 2" xfId="3998"/>
    <cellStyle name="20% - Accent2 10 7 5" xfId="3999"/>
    <cellStyle name="20% - Accent2 10 8" xfId="4000"/>
    <cellStyle name="20% - Accent2 10 8 2" xfId="4001"/>
    <cellStyle name="20% - Accent2 10 8 2 2" xfId="4002"/>
    <cellStyle name="20% - Accent2 10 8 2 2 2" xfId="4003"/>
    <cellStyle name="20% - Accent2 10 8 2 3" xfId="4004"/>
    <cellStyle name="20% - Accent2 10 8 3" xfId="4005"/>
    <cellStyle name="20% - Accent2 10 8 3 2" xfId="4006"/>
    <cellStyle name="20% - Accent2 10 8 4" xfId="4007"/>
    <cellStyle name="20% - Accent2 10 9" xfId="4008"/>
    <cellStyle name="20% - Accent2 10 9 2" xfId="4009"/>
    <cellStyle name="20% - Accent2 10 9 2 2" xfId="4010"/>
    <cellStyle name="20% - Accent2 10 9 3" xfId="4011"/>
    <cellStyle name="20% - Accent2 11" xfId="4012"/>
    <cellStyle name="20% - Accent2 11 10" xfId="4013"/>
    <cellStyle name="20% - Accent2 11 10 2" xfId="4014"/>
    <cellStyle name="20% - Accent2 11 11" xfId="4015"/>
    <cellStyle name="20% - Accent2 11 2" xfId="4016"/>
    <cellStyle name="20% - Accent2 11 2 10" xfId="4017"/>
    <cellStyle name="20% - Accent2 11 2 2" xfId="4018"/>
    <cellStyle name="20% - Accent2 11 2 2 2" xfId="4019"/>
    <cellStyle name="20% - Accent2 11 2 2 2 2" xfId="4020"/>
    <cellStyle name="20% - Accent2 11 2 2 2 2 2" xfId="4021"/>
    <cellStyle name="20% - Accent2 11 2 2 2 2 2 2" xfId="4022"/>
    <cellStyle name="20% - Accent2 11 2 2 2 2 3" xfId="4023"/>
    <cellStyle name="20% - Accent2 11 2 2 2 3" xfId="4024"/>
    <cellStyle name="20% - Accent2 11 2 2 2 3 2" xfId="4025"/>
    <cellStyle name="20% - Accent2 11 2 2 2 4" xfId="4026"/>
    <cellStyle name="20% - Accent2 11 2 2 3" xfId="4027"/>
    <cellStyle name="20% - Accent2 11 2 2 3 2" xfId="4028"/>
    <cellStyle name="20% - Accent2 11 2 2 3 2 2" xfId="4029"/>
    <cellStyle name="20% - Accent2 11 2 2 3 3" xfId="4030"/>
    <cellStyle name="20% - Accent2 11 2 2 4" xfId="4031"/>
    <cellStyle name="20% - Accent2 11 2 2 4 2" xfId="4032"/>
    <cellStyle name="20% - Accent2 11 2 2 5" xfId="4033"/>
    <cellStyle name="20% - Accent2 11 2 3" xfId="4034"/>
    <cellStyle name="20% - Accent2 11 2 3 2" xfId="4035"/>
    <cellStyle name="20% - Accent2 11 2 3 2 2" xfId="4036"/>
    <cellStyle name="20% - Accent2 11 2 3 2 2 2" xfId="4037"/>
    <cellStyle name="20% - Accent2 11 2 3 2 2 2 2" xfId="4038"/>
    <cellStyle name="20% - Accent2 11 2 3 2 2 3" xfId="4039"/>
    <cellStyle name="20% - Accent2 11 2 3 2 3" xfId="4040"/>
    <cellStyle name="20% - Accent2 11 2 3 2 3 2" xfId="4041"/>
    <cellStyle name="20% - Accent2 11 2 3 2 4" xfId="4042"/>
    <cellStyle name="20% - Accent2 11 2 3 3" xfId="4043"/>
    <cellStyle name="20% - Accent2 11 2 3 3 2" xfId="4044"/>
    <cellStyle name="20% - Accent2 11 2 3 3 2 2" xfId="4045"/>
    <cellStyle name="20% - Accent2 11 2 3 3 3" xfId="4046"/>
    <cellStyle name="20% - Accent2 11 2 3 4" xfId="4047"/>
    <cellStyle name="20% - Accent2 11 2 3 4 2" xfId="4048"/>
    <cellStyle name="20% - Accent2 11 2 3 5" xfId="4049"/>
    <cellStyle name="20% - Accent2 11 2 4" xfId="4050"/>
    <cellStyle name="20% - Accent2 11 2 4 2" xfId="4051"/>
    <cellStyle name="20% - Accent2 11 2 4 2 2" xfId="4052"/>
    <cellStyle name="20% - Accent2 11 2 4 2 2 2" xfId="4053"/>
    <cellStyle name="20% - Accent2 11 2 4 2 2 2 2" xfId="4054"/>
    <cellStyle name="20% - Accent2 11 2 4 2 2 3" xfId="4055"/>
    <cellStyle name="20% - Accent2 11 2 4 2 3" xfId="4056"/>
    <cellStyle name="20% - Accent2 11 2 4 2 3 2" xfId="4057"/>
    <cellStyle name="20% - Accent2 11 2 4 2 4" xfId="4058"/>
    <cellStyle name="20% - Accent2 11 2 4 3" xfId="4059"/>
    <cellStyle name="20% - Accent2 11 2 4 3 2" xfId="4060"/>
    <cellStyle name="20% - Accent2 11 2 4 3 2 2" xfId="4061"/>
    <cellStyle name="20% - Accent2 11 2 4 3 3" xfId="4062"/>
    <cellStyle name="20% - Accent2 11 2 4 4" xfId="4063"/>
    <cellStyle name="20% - Accent2 11 2 4 4 2" xfId="4064"/>
    <cellStyle name="20% - Accent2 11 2 4 5" xfId="4065"/>
    <cellStyle name="20% - Accent2 11 2 5" xfId="4066"/>
    <cellStyle name="20% - Accent2 11 2 5 2" xfId="4067"/>
    <cellStyle name="20% - Accent2 11 2 5 2 2" xfId="4068"/>
    <cellStyle name="20% - Accent2 11 2 5 2 2 2" xfId="4069"/>
    <cellStyle name="20% - Accent2 11 2 5 2 2 2 2" xfId="4070"/>
    <cellStyle name="20% - Accent2 11 2 5 2 2 3" xfId="4071"/>
    <cellStyle name="20% - Accent2 11 2 5 2 3" xfId="4072"/>
    <cellStyle name="20% - Accent2 11 2 5 2 3 2" xfId="4073"/>
    <cellStyle name="20% - Accent2 11 2 5 2 4" xfId="4074"/>
    <cellStyle name="20% - Accent2 11 2 5 3" xfId="4075"/>
    <cellStyle name="20% - Accent2 11 2 5 3 2" xfId="4076"/>
    <cellStyle name="20% - Accent2 11 2 5 3 2 2" xfId="4077"/>
    <cellStyle name="20% - Accent2 11 2 5 3 3" xfId="4078"/>
    <cellStyle name="20% - Accent2 11 2 5 4" xfId="4079"/>
    <cellStyle name="20% - Accent2 11 2 5 4 2" xfId="4080"/>
    <cellStyle name="20% - Accent2 11 2 5 5" xfId="4081"/>
    <cellStyle name="20% - Accent2 11 2 6" xfId="4082"/>
    <cellStyle name="20% - Accent2 11 2 6 2" xfId="4083"/>
    <cellStyle name="20% - Accent2 11 2 6 2 2" xfId="4084"/>
    <cellStyle name="20% - Accent2 11 2 6 2 2 2" xfId="4085"/>
    <cellStyle name="20% - Accent2 11 2 6 2 2 2 2" xfId="4086"/>
    <cellStyle name="20% - Accent2 11 2 6 2 2 3" xfId="4087"/>
    <cellStyle name="20% - Accent2 11 2 6 2 3" xfId="4088"/>
    <cellStyle name="20% - Accent2 11 2 6 2 3 2" xfId="4089"/>
    <cellStyle name="20% - Accent2 11 2 6 2 4" xfId="4090"/>
    <cellStyle name="20% - Accent2 11 2 6 3" xfId="4091"/>
    <cellStyle name="20% - Accent2 11 2 6 3 2" xfId="4092"/>
    <cellStyle name="20% - Accent2 11 2 6 3 2 2" xfId="4093"/>
    <cellStyle name="20% - Accent2 11 2 6 3 3" xfId="4094"/>
    <cellStyle name="20% - Accent2 11 2 6 4" xfId="4095"/>
    <cellStyle name="20% - Accent2 11 2 6 4 2" xfId="4096"/>
    <cellStyle name="20% - Accent2 11 2 6 5" xfId="4097"/>
    <cellStyle name="20% - Accent2 11 2 7" xfId="4098"/>
    <cellStyle name="20% - Accent2 11 2 7 2" xfId="4099"/>
    <cellStyle name="20% - Accent2 11 2 7 2 2" xfId="4100"/>
    <cellStyle name="20% - Accent2 11 2 7 2 2 2" xfId="4101"/>
    <cellStyle name="20% - Accent2 11 2 7 2 3" xfId="4102"/>
    <cellStyle name="20% - Accent2 11 2 7 3" xfId="4103"/>
    <cellStyle name="20% - Accent2 11 2 7 3 2" xfId="4104"/>
    <cellStyle name="20% - Accent2 11 2 7 4" xfId="4105"/>
    <cellStyle name="20% - Accent2 11 2 8" xfId="4106"/>
    <cellStyle name="20% - Accent2 11 2 8 2" xfId="4107"/>
    <cellStyle name="20% - Accent2 11 2 8 2 2" xfId="4108"/>
    <cellStyle name="20% - Accent2 11 2 8 3" xfId="4109"/>
    <cellStyle name="20% - Accent2 11 2 9" xfId="4110"/>
    <cellStyle name="20% - Accent2 11 2 9 2" xfId="4111"/>
    <cellStyle name="20% - Accent2 11 3" xfId="4112"/>
    <cellStyle name="20% - Accent2 11 3 2" xfId="4113"/>
    <cellStyle name="20% - Accent2 11 3 2 2" xfId="4114"/>
    <cellStyle name="20% - Accent2 11 3 2 2 2" xfId="4115"/>
    <cellStyle name="20% - Accent2 11 3 2 2 2 2" xfId="4116"/>
    <cellStyle name="20% - Accent2 11 3 2 2 3" xfId="4117"/>
    <cellStyle name="20% - Accent2 11 3 2 3" xfId="4118"/>
    <cellStyle name="20% - Accent2 11 3 2 3 2" xfId="4119"/>
    <cellStyle name="20% - Accent2 11 3 2 4" xfId="4120"/>
    <cellStyle name="20% - Accent2 11 3 3" xfId="4121"/>
    <cellStyle name="20% - Accent2 11 3 3 2" xfId="4122"/>
    <cellStyle name="20% - Accent2 11 3 3 2 2" xfId="4123"/>
    <cellStyle name="20% - Accent2 11 3 3 3" xfId="4124"/>
    <cellStyle name="20% - Accent2 11 3 4" xfId="4125"/>
    <cellStyle name="20% - Accent2 11 3 4 2" xfId="4126"/>
    <cellStyle name="20% - Accent2 11 3 5" xfId="4127"/>
    <cellStyle name="20% - Accent2 11 4" xfId="4128"/>
    <cellStyle name="20% - Accent2 11 4 2" xfId="4129"/>
    <cellStyle name="20% - Accent2 11 4 2 2" xfId="4130"/>
    <cellStyle name="20% - Accent2 11 4 2 2 2" xfId="4131"/>
    <cellStyle name="20% - Accent2 11 4 2 2 2 2" xfId="4132"/>
    <cellStyle name="20% - Accent2 11 4 2 2 3" xfId="4133"/>
    <cellStyle name="20% - Accent2 11 4 2 3" xfId="4134"/>
    <cellStyle name="20% - Accent2 11 4 2 3 2" xfId="4135"/>
    <cellStyle name="20% - Accent2 11 4 2 4" xfId="4136"/>
    <cellStyle name="20% - Accent2 11 4 3" xfId="4137"/>
    <cellStyle name="20% - Accent2 11 4 3 2" xfId="4138"/>
    <cellStyle name="20% - Accent2 11 4 3 2 2" xfId="4139"/>
    <cellStyle name="20% - Accent2 11 4 3 3" xfId="4140"/>
    <cellStyle name="20% - Accent2 11 4 4" xfId="4141"/>
    <cellStyle name="20% - Accent2 11 4 4 2" xfId="4142"/>
    <cellStyle name="20% - Accent2 11 4 5" xfId="4143"/>
    <cellStyle name="20% - Accent2 11 5" xfId="4144"/>
    <cellStyle name="20% - Accent2 11 5 2" xfId="4145"/>
    <cellStyle name="20% - Accent2 11 5 2 2" xfId="4146"/>
    <cellStyle name="20% - Accent2 11 5 2 2 2" xfId="4147"/>
    <cellStyle name="20% - Accent2 11 5 2 2 2 2" xfId="4148"/>
    <cellStyle name="20% - Accent2 11 5 2 2 3" xfId="4149"/>
    <cellStyle name="20% - Accent2 11 5 2 3" xfId="4150"/>
    <cellStyle name="20% - Accent2 11 5 2 3 2" xfId="4151"/>
    <cellStyle name="20% - Accent2 11 5 2 4" xfId="4152"/>
    <cellStyle name="20% - Accent2 11 5 3" xfId="4153"/>
    <cellStyle name="20% - Accent2 11 5 3 2" xfId="4154"/>
    <cellStyle name="20% - Accent2 11 5 3 2 2" xfId="4155"/>
    <cellStyle name="20% - Accent2 11 5 3 3" xfId="4156"/>
    <cellStyle name="20% - Accent2 11 5 4" xfId="4157"/>
    <cellStyle name="20% - Accent2 11 5 4 2" xfId="4158"/>
    <cellStyle name="20% - Accent2 11 5 5" xfId="4159"/>
    <cellStyle name="20% - Accent2 11 6" xfId="4160"/>
    <cellStyle name="20% - Accent2 11 6 2" xfId="4161"/>
    <cellStyle name="20% - Accent2 11 6 2 2" xfId="4162"/>
    <cellStyle name="20% - Accent2 11 6 2 2 2" xfId="4163"/>
    <cellStyle name="20% - Accent2 11 6 2 2 2 2" xfId="4164"/>
    <cellStyle name="20% - Accent2 11 6 2 2 3" xfId="4165"/>
    <cellStyle name="20% - Accent2 11 6 2 3" xfId="4166"/>
    <cellStyle name="20% - Accent2 11 6 2 3 2" xfId="4167"/>
    <cellStyle name="20% - Accent2 11 6 2 4" xfId="4168"/>
    <cellStyle name="20% - Accent2 11 6 3" xfId="4169"/>
    <cellStyle name="20% - Accent2 11 6 3 2" xfId="4170"/>
    <cellStyle name="20% - Accent2 11 6 3 2 2" xfId="4171"/>
    <cellStyle name="20% - Accent2 11 6 3 3" xfId="4172"/>
    <cellStyle name="20% - Accent2 11 6 4" xfId="4173"/>
    <cellStyle name="20% - Accent2 11 6 4 2" xfId="4174"/>
    <cellStyle name="20% - Accent2 11 6 5" xfId="4175"/>
    <cellStyle name="20% - Accent2 11 7" xfId="4176"/>
    <cellStyle name="20% - Accent2 11 7 2" xfId="4177"/>
    <cellStyle name="20% - Accent2 11 7 2 2" xfId="4178"/>
    <cellStyle name="20% - Accent2 11 7 2 2 2" xfId="4179"/>
    <cellStyle name="20% - Accent2 11 7 2 2 2 2" xfId="4180"/>
    <cellStyle name="20% - Accent2 11 7 2 2 3" xfId="4181"/>
    <cellStyle name="20% - Accent2 11 7 2 3" xfId="4182"/>
    <cellStyle name="20% - Accent2 11 7 2 3 2" xfId="4183"/>
    <cellStyle name="20% - Accent2 11 7 2 4" xfId="4184"/>
    <cellStyle name="20% - Accent2 11 7 3" xfId="4185"/>
    <cellStyle name="20% - Accent2 11 7 3 2" xfId="4186"/>
    <cellStyle name="20% - Accent2 11 7 3 2 2" xfId="4187"/>
    <cellStyle name="20% - Accent2 11 7 3 3" xfId="4188"/>
    <cellStyle name="20% - Accent2 11 7 4" xfId="4189"/>
    <cellStyle name="20% - Accent2 11 7 4 2" xfId="4190"/>
    <cellStyle name="20% - Accent2 11 7 5" xfId="4191"/>
    <cellStyle name="20% - Accent2 11 8" xfId="4192"/>
    <cellStyle name="20% - Accent2 11 8 2" xfId="4193"/>
    <cellStyle name="20% - Accent2 11 8 2 2" xfId="4194"/>
    <cellStyle name="20% - Accent2 11 8 2 2 2" xfId="4195"/>
    <cellStyle name="20% - Accent2 11 8 2 3" xfId="4196"/>
    <cellStyle name="20% - Accent2 11 8 3" xfId="4197"/>
    <cellStyle name="20% - Accent2 11 8 3 2" xfId="4198"/>
    <cellStyle name="20% - Accent2 11 8 4" xfId="4199"/>
    <cellStyle name="20% - Accent2 11 9" xfId="4200"/>
    <cellStyle name="20% - Accent2 11 9 2" xfId="4201"/>
    <cellStyle name="20% - Accent2 11 9 2 2" xfId="4202"/>
    <cellStyle name="20% - Accent2 11 9 3" xfId="4203"/>
    <cellStyle name="20% - Accent2 12" xfId="4204"/>
    <cellStyle name="20% - Accent2 12 10" xfId="4205"/>
    <cellStyle name="20% - Accent2 12 2" xfId="4206"/>
    <cellStyle name="20% - Accent2 12 2 2" xfId="4207"/>
    <cellStyle name="20% - Accent2 12 2 2 2" xfId="4208"/>
    <cellStyle name="20% - Accent2 12 2 2 2 2" xfId="4209"/>
    <cellStyle name="20% - Accent2 12 2 2 2 2 2" xfId="4210"/>
    <cellStyle name="20% - Accent2 12 2 2 2 3" xfId="4211"/>
    <cellStyle name="20% - Accent2 12 2 2 3" xfId="4212"/>
    <cellStyle name="20% - Accent2 12 2 2 3 2" xfId="4213"/>
    <cellStyle name="20% - Accent2 12 2 2 4" xfId="4214"/>
    <cellStyle name="20% - Accent2 12 2 3" xfId="4215"/>
    <cellStyle name="20% - Accent2 12 2 3 2" xfId="4216"/>
    <cellStyle name="20% - Accent2 12 2 3 2 2" xfId="4217"/>
    <cellStyle name="20% - Accent2 12 2 3 3" xfId="4218"/>
    <cellStyle name="20% - Accent2 12 2 4" xfId="4219"/>
    <cellStyle name="20% - Accent2 12 2 4 2" xfId="4220"/>
    <cellStyle name="20% - Accent2 12 2 5" xfId="4221"/>
    <cellStyle name="20% - Accent2 12 3" xfId="4222"/>
    <cellStyle name="20% - Accent2 12 3 2" xfId="4223"/>
    <cellStyle name="20% - Accent2 12 3 2 2" xfId="4224"/>
    <cellStyle name="20% - Accent2 12 3 2 2 2" xfId="4225"/>
    <cellStyle name="20% - Accent2 12 3 2 2 2 2" xfId="4226"/>
    <cellStyle name="20% - Accent2 12 3 2 2 3" xfId="4227"/>
    <cellStyle name="20% - Accent2 12 3 2 3" xfId="4228"/>
    <cellStyle name="20% - Accent2 12 3 2 3 2" xfId="4229"/>
    <cellStyle name="20% - Accent2 12 3 2 4" xfId="4230"/>
    <cellStyle name="20% - Accent2 12 3 3" xfId="4231"/>
    <cellStyle name="20% - Accent2 12 3 3 2" xfId="4232"/>
    <cellStyle name="20% - Accent2 12 3 3 2 2" xfId="4233"/>
    <cellStyle name="20% - Accent2 12 3 3 3" xfId="4234"/>
    <cellStyle name="20% - Accent2 12 3 4" xfId="4235"/>
    <cellStyle name="20% - Accent2 12 3 4 2" xfId="4236"/>
    <cellStyle name="20% - Accent2 12 3 5" xfId="4237"/>
    <cellStyle name="20% - Accent2 12 4" xfId="4238"/>
    <cellStyle name="20% - Accent2 12 4 2" xfId="4239"/>
    <cellStyle name="20% - Accent2 12 4 2 2" xfId="4240"/>
    <cellStyle name="20% - Accent2 12 4 2 2 2" xfId="4241"/>
    <cellStyle name="20% - Accent2 12 4 2 2 2 2" xfId="4242"/>
    <cellStyle name="20% - Accent2 12 4 2 2 3" xfId="4243"/>
    <cellStyle name="20% - Accent2 12 4 2 3" xfId="4244"/>
    <cellStyle name="20% - Accent2 12 4 2 3 2" xfId="4245"/>
    <cellStyle name="20% - Accent2 12 4 2 4" xfId="4246"/>
    <cellStyle name="20% - Accent2 12 4 3" xfId="4247"/>
    <cellStyle name="20% - Accent2 12 4 3 2" xfId="4248"/>
    <cellStyle name="20% - Accent2 12 4 3 2 2" xfId="4249"/>
    <cellStyle name="20% - Accent2 12 4 3 3" xfId="4250"/>
    <cellStyle name="20% - Accent2 12 4 4" xfId="4251"/>
    <cellStyle name="20% - Accent2 12 4 4 2" xfId="4252"/>
    <cellStyle name="20% - Accent2 12 4 5" xfId="4253"/>
    <cellStyle name="20% - Accent2 12 5" xfId="4254"/>
    <cellStyle name="20% - Accent2 12 5 2" xfId="4255"/>
    <cellStyle name="20% - Accent2 12 5 2 2" xfId="4256"/>
    <cellStyle name="20% - Accent2 12 5 2 2 2" xfId="4257"/>
    <cellStyle name="20% - Accent2 12 5 2 2 2 2" xfId="4258"/>
    <cellStyle name="20% - Accent2 12 5 2 2 3" xfId="4259"/>
    <cellStyle name="20% - Accent2 12 5 2 3" xfId="4260"/>
    <cellStyle name="20% - Accent2 12 5 2 3 2" xfId="4261"/>
    <cellStyle name="20% - Accent2 12 5 2 4" xfId="4262"/>
    <cellStyle name="20% - Accent2 12 5 3" xfId="4263"/>
    <cellStyle name="20% - Accent2 12 5 3 2" xfId="4264"/>
    <cellStyle name="20% - Accent2 12 5 3 2 2" xfId="4265"/>
    <cellStyle name="20% - Accent2 12 5 3 3" xfId="4266"/>
    <cellStyle name="20% - Accent2 12 5 4" xfId="4267"/>
    <cellStyle name="20% - Accent2 12 5 4 2" xfId="4268"/>
    <cellStyle name="20% - Accent2 12 5 5" xfId="4269"/>
    <cellStyle name="20% - Accent2 12 6" xfId="4270"/>
    <cellStyle name="20% - Accent2 12 6 2" xfId="4271"/>
    <cellStyle name="20% - Accent2 12 6 2 2" xfId="4272"/>
    <cellStyle name="20% - Accent2 12 6 2 2 2" xfId="4273"/>
    <cellStyle name="20% - Accent2 12 6 2 2 2 2" xfId="4274"/>
    <cellStyle name="20% - Accent2 12 6 2 2 3" xfId="4275"/>
    <cellStyle name="20% - Accent2 12 6 2 3" xfId="4276"/>
    <cellStyle name="20% - Accent2 12 6 2 3 2" xfId="4277"/>
    <cellStyle name="20% - Accent2 12 6 2 4" xfId="4278"/>
    <cellStyle name="20% - Accent2 12 6 3" xfId="4279"/>
    <cellStyle name="20% - Accent2 12 6 3 2" xfId="4280"/>
    <cellStyle name="20% - Accent2 12 6 3 2 2" xfId="4281"/>
    <cellStyle name="20% - Accent2 12 6 3 3" xfId="4282"/>
    <cellStyle name="20% - Accent2 12 6 4" xfId="4283"/>
    <cellStyle name="20% - Accent2 12 6 4 2" xfId="4284"/>
    <cellStyle name="20% - Accent2 12 6 5" xfId="4285"/>
    <cellStyle name="20% - Accent2 12 7" xfId="4286"/>
    <cellStyle name="20% - Accent2 12 7 2" xfId="4287"/>
    <cellStyle name="20% - Accent2 12 7 2 2" xfId="4288"/>
    <cellStyle name="20% - Accent2 12 7 2 2 2" xfId="4289"/>
    <cellStyle name="20% - Accent2 12 7 2 3" xfId="4290"/>
    <cellStyle name="20% - Accent2 12 7 3" xfId="4291"/>
    <cellStyle name="20% - Accent2 12 7 3 2" xfId="4292"/>
    <cellStyle name="20% - Accent2 12 7 4" xfId="4293"/>
    <cellStyle name="20% - Accent2 12 8" xfId="4294"/>
    <cellStyle name="20% - Accent2 12 8 2" xfId="4295"/>
    <cellStyle name="20% - Accent2 12 8 2 2" xfId="4296"/>
    <cellStyle name="20% - Accent2 12 8 3" xfId="4297"/>
    <cellStyle name="20% - Accent2 12 9" xfId="4298"/>
    <cellStyle name="20% - Accent2 12 9 2" xfId="4299"/>
    <cellStyle name="20% - Accent2 13" xfId="4300"/>
    <cellStyle name="20% - Accent2 13 10" xfId="4301"/>
    <cellStyle name="20% - Accent2 13 2" xfId="4302"/>
    <cellStyle name="20% - Accent2 13 2 2" xfId="4303"/>
    <cellStyle name="20% - Accent2 13 2 2 2" xfId="4304"/>
    <cellStyle name="20% - Accent2 13 2 2 2 2" xfId="4305"/>
    <cellStyle name="20% - Accent2 13 2 2 2 2 2" xfId="4306"/>
    <cellStyle name="20% - Accent2 13 2 2 2 3" xfId="4307"/>
    <cellStyle name="20% - Accent2 13 2 2 3" xfId="4308"/>
    <cellStyle name="20% - Accent2 13 2 2 3 2" xfId="4309"/>
    <cellStyle name="20% - Accent2 13 2 2 4" xfId="4310"/>
    <cellStyle name="20% - Accent2 13 2 3" xfId="4311"/>
    <cellStyle name="20% - Accent2 13 2 3 2" xfId="4312"/>
    <cellStyle name="20% - Accent2 13 2 3 2 2" xfId="4313"/>
    <cellStyle name="20% - Accent2 13 2 3 3" xfId="4314"/>
    <cellStyle name="20% - Accent2 13 2 4" xfId="4315"/>
    <cellStyle name="20% - Accent2 13 2 4 2" xfId="4316"/>
    <cellStyle name="20% - Accent2 13 2 5" xfId="4317"/>
    <cellStyle name="20% - Accent2 13 3" xfId="4318"/>
    <cellStyle name="20% - Accent2 13 3 2" xfId="4319"/>
    <cellStyle name="20% - Accent2 13 3 2 2" xfId="4320"/>
    <cellStyle name="20% - Accent2 13 3 2 2 2" xfId="4321"/>
    <cellStyle name="20% - Accent2 13 3 2 2 2 2" xfId="4322"/>
    <cellStyle name="20% - Accent2 13 3 2 2 3" xfId="4323"/>
    <cellStyle name="20% - Accent2 13 3 2 3" xfId="4324"/>
    <cellStyle name="20% - Accent2 13 3 2 3 2" xfId="4325"/>
    <cellStyle name="20% - Accent2 13 3 2 4" xfId="4326"/>
    <cellStyle name="20% - Accent2 13 3 3" xfId="4327"/>
    <cellStyle name="20% - Accent2 13 3 3 2" xfId="4328"/>
    <cellStyle name="20% - Accent2 13 3 3 2 2" xfId="4329"/>
    <cellStyle name="20% - Accent2 13 3 3 3" xfId="4330"/>
    <cellStyle name="20% - Accent2 13 3 4" xfId="4331"/>
    <cellStyle name="20% - Accent2 13 3 4 2" xfId="4332"/>
    <cellStyle name="20% - Accent2 13 3 5" xfId="4333"/>
    <cellStyle name="20% - Accent2 13 4" xfId="4334"/>
    <cellStyle name="20% - Accent2 13 4 2" xfId="4335"/>
    <cellStyle name="20% - Accent2 13 4 2 2" xfId="4336"/>
    <cellStyle name="20% - Accent2 13 4 2 2 2" xfId="4337"/>
    <cellStyle name="20% - Accent2 13 4 2 2 2 2" xfId="4338"/>
    <cellStyle name="20% - Accent2 13 4 2 2 3" xfId="4339"/>
    <cellStyle name="20% - Accent2 13 4 2 3" xfId="4340"/>
    <cellStyle name="20% - Accent2 13 4 2 3 2" xfId="4341"/>
    <cellStyle name="20% - Accent2 13 4 2 4" xfId="4342"/>
    <cellStyle name="20% - Accent2 13 4 3" xfId="4343"/>
    <cellStyle name="20% - Accent2 13 4 3 2" xfId="4344"/>
    <cellStyle name="20% - Accent2 13 4 3 2 2" xfId="4345"/>
    <cellStyle name="20% - Accent2 13 4 3 3" xfId="4346"/>
    <cellStyle name="20% - Accent2 13 4 4" xfId="4347"/>
    <cellStyle name="20% - Accent2 13 4 4 2" xfId="4348"/>
    <cellStyle name="20% - Accent2 13 4 5" xfId="4349"/>
    <cellStyle name="20% - Accent2 13 5" xfId="4350"/>
    <cellStyle name="20% - Accent2 13 5 2" xfId="4351"/>
    <cellStyle name="20% - Accent2 13 5 2 2" xfId="4352"/>
    <cellStyle name="20% - Accent2 13 5 2 2 2" xfId="4353"/>
    <cellStyle name="20% - Accent2 13 5 2 2 2 2" xfId="4354"/>
    <cellStyle name="20% - Accent2 13 5 2 2 3" xfId="4355"/>
    <cellStyle name="20% - Accent2 13 5 2 3" xfId="4356"/>
    <cellStyle name="20% - Accent2 13 5 2 3 2" xfId="4357"/>
    <cellStyle name="20% - Accent2 13 5 2 4" xfId="4358"/>
    <cellStyle name="20% - Accent2 13 5 3" xfId="4359"/>
    <cellStyle name="20% - Accent2 13 5 3 2" xfId="4360"/>
    <cellStyle name="20% - Accent2 13 5 3 2 2" xfId="4361"/>
    <cellStyle name="20% - Accent2 13 5 3 3" xfId="4362"/>
    <cellStyle name="20% - Accent2 13 5 4" xfId="4363"/>
    <cellStyle name="20% - Accent2 13 5 4 2" xfId="4364"/>
    <cellStyle name="20% - Accent2 13 5 5" xfId="4365"/>
    <cellStyle name="20% - Accent2 13 6" xfId="4366"/>
    <cellStyle name="20% - Accent2 13 6 2" xfId="4367"/>
    <cellStyle name="20% - Accent2 13 6 2 2" xfId="4368"/>
    <cellStyle name="20% - Accent2 13 6 2 2 2" xfId="4369"/>
    <cellStyle name="20% - Accent2 13 6 2 2 2 2" xfId="4370"/>
    <cellStyle name="20% - Accent2 13 6 2 2 3" xfId="4371"/>
    <cellStyle name="20% - Accent2 13 6 2 3" xfId="4372"/>
    <cellStyle name="20% - Accent2 13 6 2 3 2" xfId="4373"/>
    <cellStyle name="20% - Accent2 13 6 2 4" xfId="4374"/>
    <cellStyle name="20% - Accent2 13 6 3" xfId="4375"/>
    <cellStyle name="20% - Accent2 13 6 3 2" xfId="4376"/>
    <cellStyle name="20% - Accent2 13 6 3 2 2" xfId="4377"/>
    <cellStyle name="20% - Accent2 13 6 3 3" xfId="4378"/>
    <cellStyle name="20% - Accent2 13 6 4" xfId="4379"/>
    <cellStyle name="20% - Accent2 13 6 4 2" xfId="4380"/>
    <cellStyle name="20% - Accent2 13 6 5" xfId="4381"/>
    <cellStyle name="20% - Accent2 13 7" xfId="4382"/>
    <cellStyle name="20% - Accent2 13 7 2" xfId="4383"/>
    <cellStyle name="20% - Accent2 13 7 2 2" xfId="4384"/>
    <cellStyle name="20% - Accent2 13 7 2 2 2" xfId="4385"/>
    <cellStyle name="20% - Accent2 13 7 2 3" xfId="4386"/>
    <cellStyle name="20% - Accent2 13 7 3" xfId="4387"/>
    <cellStyle name="20% - Accent2 13 7 3 2" xfId="4388"/>
    <cellStyle name="20% - Accent2 13 7 4" xfId="4389"/>
    <cellStyle name="20% - Accent2 13 8" xfId="4390"/>
    <cellStyle name="20% - Accent2 13 8 2" xfId="4391"/>
    <cellStyle name="20% - Accent2 13 8 2 2" xfId="4392"/>
    <cellStyle name="20% - Accent2 13 8 3" xfId="4393"/>
    <cellStyle name="20% - Accent2 13 9" xfId="4394"/>
    <cellStyle name="20% - Accent2 13 9 2" xfId="4395"/>
    <cellStyle name="20% - Accent2 14" xfId="4396"/>
    <cellStyle name="20% - Accent2 14 2" xfId="4397"/>
    <cellStyle name="20% - Accent2 14 2 2" xfId="4398"/>
    <cellStyle name="20% - Accent2 14 2 2 2" xfId="4399"/>
    <cellStyle name="20% - Accent2 14 2 2 2 2" xfId="4400"/>
    <cellStyle name="20% - Accent2 14 2 2 3" xfId="4401"/>
    <cellStyle name="20% - Accent2 14 2 3" xfId="4402"/>
    <cellStyle name="20% - Accent2 14 2 3 2" xfId="4403"/>
    <cellStyle name="20% - Accent2 14 2 4" xfId="4404"/>
    <cellStyle name="20% - Accent2 14 3" xfId="4405"/>
    <cellStyle name="20% - Accent2 14 3 2" xfId="4406"/>
    <cellStyle name="20% - Accent2 14 3 2 2" xfId="4407"/>
    <cellStyle name="20% - Accent2 14 3 3" xfId="4408"/>
    <cellStyle name="20% - Accent2 14 4" xfId="4409"/>
    <cellStyle name="20% - Accent2 14 4 2" xfId="4410"/>
    <cellStyle name="20% - Accent2 14 5" xfId="4411"/>
    <cellStyle name="20% - Accent2 15" xfId="4412"/>
    <cellStyle name="20% - Accent2 15 2" xfId="4413"/>
    <cellStyle name="20% - Accent2 15 2 2" xfId="4414"/>
    <cellStyle name="20% - Accent2 15 2 2 2" xfId="4415"/>
    <cellStyle name="20% - Accent2 15 2 2 2 2" xfId="4416"/>
    <cellStyle name="20% - Accent2 15 2 2 3" xfId="4417"/>
    <cellStyle name="20% - Accent2 15 2 3" xfId="4418"/>
    <cellStyle name="20% - Accent2 15 2 3 2" xfId="4419"/>
    <cellStyle name="20% - Accent2 15 2 4" xfId="4420"/>
    <cellStyle name="20% - Accent2 15 3" xfId="4421"/>
    <cellStyle name="20% - Accent2 15 3 2" xfId="4422"/>
    <cellStyle name="20% - Accent2 15 3 2 2" xfId="4423"/>
    <cellStyle name="20% - Accent2 15 3 3" xfId="4424"/>
    <cellStyle name="20% - Accent2 15 4" xfId="4425"/>
    <cellStyle name="20% - Accent2 15 4 2" xfId="4426"/>
    <cellStyle name="20% - Accent2 15 5" xfId="4427"/>
    <cellStyle name="20% - Accent2 16" xfId="4428"/>
    <cellStyle name="20% - Accent2 16 2" xfId="4429"/>
    <cellStyle name="20% - Accent2 16 2 2" xfId="4430"/>
    <cellStyle name="20% - Accent2 16 2 2 2" xfId="4431"/>
    <cellStyle name="20% - Accent2 16 2 2 2 2" xfId="4432"/>
    <cellStyle name="20% - Accent2 16 2 2 3" xfId="4433"/>
    <cellStyle name="20% - Accent2 16 2 3" xfId="4434"/>
    <cellStyle name="20% - Accent2 16 2 3 2" xfId="4435"/>
    <cellStyle name="20% - Accent2 16 2 4" xfId="4436"/>
    <cellStyle name="20% - Accent2 16 3" xfId="4437"/>
    <cellStyle name="20% - Accent2 16 3 2" xfId="4438"/>
    <cellStyle name="20% - Accent2 16 3 2 2" xfId="4439"/>
    <cellStyle name="20% - Accent2 16 3 3" xfId="4440"/>
    <cellStyle name="20% - Accent2 16 4" xfId="4441"/>
    <cellStyle name="20% - Accent2 16 4 2" xfId="4442"/>
    <cellStyle name="20% - Accent2 16 5" xfId="4443"/>
    <cellStyle name="20% - Accent2 17" xfId="4444"/>
    <cellStyle name="20% - Accent2 17 2" xfId="4445"/>
    <cellStyle name="20% - Accent2 17 2 2" xfId="4446"/>
    <cellStyle name="20% - Accent2 17 2 2 2" xfId="4447"/>
    <cellStyle name="20% - Accent2 17 2 2 2 2" xfId="4448"/>
    <cellStyle name="20% - Accent2 17 2 2 3" xfId="4449"/>
    <cellStyle name="20% - Accent2 17 2 3" xfId="4450"/>
    <cellStyle name="20% - Accent2 17 2 3 2" xfId="4451"/>
    <cellStyle name="20% - Accent2 17 2 4" xfId="4452"/>
    <cellStyle name="20% - Accent2 17 3" xfId="4453"/>
    <cellStyle name="20% - Accent2 17 3 2" xfId="4454"/>
    <cellStyle name="20% - Accent2 17 3 2 2" xfId="4455"/>
    <cellStyle name="20% - Accent2 17 3 3" xfId="4456"/>
    <cellStyle name="20% - Accent2 17 4" xfId="4457"/>
    <cellStyle name="20% - Accent2 17 4 2" xfId="4458"/>
    <cellStyle name="20% - Accent2 17 5" xfId="4459"/>
    <cellStyle name="20% - Accent2 18" xfId="4460"/>
    <cellStyle name="20% - Accent2 18 2" xfId="4461"/>
    <cellStyle name="20% - Accent2 18 2 2" xfId="4462"/>
    <cellStyle name="20% - Accent2 18 2 2 2" xfId="4463"/>
    <cellStyle name="20% - Accent2 18 2 2 2 2" xfId="4464"/>
    <cellStyle name="20% - Accent2 18 2 2 3" xfId="4465"/>
    <cellStyle name="20% - Accent2 18 2 3" xfId="4466"/>
    <cellStyle name="20% - Accent2 18 2 3 2" xfId="4467"/>
    <cellStyle name="20% - Accent2 18 2 4" xfId="4468"/>
    <cellStyle name="20% - Accent2 18 3" xfId="4469"/>
    <cellStyle name="20% - Accent2 18 3 2" xfId="4470"/>
    <cellStyle name="20% - Accent2 18 3 2 2" xfId="4471"/>
    <cellStyle name="20% - Accent2 18 3 3" xfId="4472"/>
    <cellStyle name="20% - Accent2 18 4" xfId="4473"/>
    <cellStyle name="20% - Accent2 18 4 2" xfId="4474"/>
    <cellStyle name="20% - Accent2 18 5" xfId="4475"/>
    <cellStyle name="20% - Accent2 19" xfId="4476"/>
    <cellStyle name="20% - Accent2 19 2" xfId="4477"/>
    <cellStyle name="20% - Accent2 19 2 2" xfId="4478"/>
    <cellStyle name="20% - Accent2 19 2 2 2" xfId="4479"/>
    <cellStyle name="20% - Accent2 19 2 2 2 2" xfId="4480"/>
    <cellStyle name="20% - Accent2 19 2 2 3" xfId="4481"/>
    <cellStyle name="20% - Accent2 19 2 3" xfId="4482"/>
    <cellStyle name="20% - Accent2 19 2 3 2" xfId="4483"/>
    <cellStyle name="20% - Accent2 19 2 4" xfId="4484"/>
    <cellStyle name="20% - Accent2 19 3" xfId="4485"/>
    <cellStyle name="20% - Accent2 19 3 2" xfId="4486"/>
    <cellStyle name="20% - Accent2 19 3 2 2" xfId="4487"/>
    <cellStyle name="20% - Accent2 19 3 3" xfId="4488"/>
    <cellStyle name="20% - Accent2 19 4" xfId="4489"/>
    <cellStyle name="20% - Accent2 19 4 2" xfId="4490"/>
    <cellStyle name="20% - Accent2 19 5" xfId="4491"/>
    <cellStyle name="20% - Accent2 2" xfId="4492"/>
    <cellStyle name="20% - Accent2 2 10" xfId="4493"/>
    <cellStyle name="20% - Accent2 2 10 10" xfId="4494"/>
    <cellStyle name="20% - Accent2 2 10 2" xfId="4495"/>
    <cellStyle name="20% - Accent2 2 10 2 2" xfId="4496"/>
    <cellStyle name="20% - Accent2 2 10 2 2 2" xfId="4497"/>
    <cellStyle name="20% - Accent2 2 10 2 2 2 2" xfId="4498"/>
    <cellStyle name="20% - Accent2 2 10 2 2 2 2 2" xfId="4499"/>
    <cellStyle name="20% - Accent2 2 10 2 2 2 3" xfId="4500"/>
    <cellStyle name="20% - Accent2 2 10 2 2 3" xfId="4501"/>
    <cellStyle name="20% - Accent2 2 10 2 2 3 2" xfId="4502"/>
    <cellStyle name="20% - Accent2 2 10 2 2 4" xfId="4503"/>
    <cellStyle name="20% - Accent2 2 10 2 3" xfId="4504"/>
    <cellStyle name="20% - Accent2 2 10 2 3 2" xfId="4505"/>
    <cellStyle name="20% - Accent2 2 10 2 3 2 2" xfId="4506"/>
    <cellStyle name="20% - Accent2 2 10 2 3 3" xfId="4507"/>
    <cellStyle name="20% - Accent2 2 10 2 4" xfId="4508"/>
    <cellStyle name="20% - Accent2 2 10 2 4 2" xfId="4509"/>
    <cellStyle name="20% - Accent2 2 10 2 5" xfId="4510"/>
    <cellStyle name="20% - Accent2 2 10 3" xfId="4511"/>
    <cellStyle name="20% - Accent2 2 10 3 2" xfId="4512"/>
    <cellStyle name="20% - Accent2 2 10 3 2 2" xfId="4513"/>
    <cellStyle name="20% - Accent2 2 10 3 2 2 2" xfId="4514"/>
    <cellStyle name="20% - Accent2 2 10 3 2 2 2 2" xfId="4515"/>
    <cellStyle name="20% - Accent2 2 10 3 2 2 3" xfId="4516"/>
    <cellStyle name="20% - Accent2 2 10 3 2 3" xfId="4517"/>
    <cellStyle name="20% - Accent2 2 10 3 2 3 2" xfId="4518"/>
    <cellStyle name="20% - Accent2 2 10 3 2 4" xfId="4519"/>
    <cellStyle name="20% - Accent2 2 10 3 3" xfId="4520"/>
    <cellStyle name="20% - Accent2 2 10 3 3 2" xfId="4521"/>
    <cellStyle name="20% - Accent2 2 10 3 3 2 2" xfId="4522"/>
    <cellStyle name="20% - Accent2 2 10 3 3 3" xfId="4523"/>
    <cellStyle name="20% - Accent2 2 10 3 4" xfId="4524"/>
    <cellStyle name="20% - Accent2 2 10 3 4 2" xfId="4525"/>
    <cellStyle name="20% - Accent2 2 10 3 5" xfId="4526"/>
    <cellStyle name="20% - Accent2 2 10 4" xfId="4527"/>
    <cellStyle name="20% - Accent2 2 10 4 2" xfId="4528"/>
    <cellStyle name="20% - Accent2 2 10 4 2 2" xfId="4529"/>
    <cellStyle name="20% - Accent2 2 10 4 2 2 2" xfId="4530"/>
    <cellStyle name="20% - Accent2 2 10 4 2 2 2 2" xfId="4531"/>
    <cellStyle name="20% - Accent2 2 10 4 2 2 3" xfId="4532"/>
    <cellStyle name="20% - Accent2 2 10 4 2 3" xfId="4533"/>
    <cellStyle name="20% - Accent2 2 10 4 2 3 2" xfId="4534"/>
    <cellStyle name="20% - Accent2 2 10 4 2 4" xfId="4535"/>
    <cellStyle name="20% - Accent2 2 10 4 3" xfId="4536"/>
    <cellStyle name="20% - Accent2 2 10 4 3 2" xfId="4537"/>
    <cellStyle name="20% - Accent2 2 10 4 3 2 2" xfId="4538"/>
    <cellStyle name="20% - Accent2 2 10 4 3 3" xfId="4539"/>
    <cellStyle name="20% - Accent2 2 10 4 4" xfId="4540"/>
    <cellStyle name="20% - Accent2 2 10 4 4 2" xfId="4541"/>
    <cellStyle name="20% - Accent2 2 10 4 5" xfId="4542"/>
    <cellStyle name="20% - Accent2 2 10 5" xfId="4543"/>
    <cellStyle name="20% - Accent2 2 10 5 2" xfId="4544"/>
    <cellStyle name="20% - Accent2 2 10 5 2 2" xfId="4545"/>
    <cellStyle name="20% - Accent2 2 10 5 2 2 2" xfId="4546"/>
    <cellStyle name="20% - Accent2 2 10 5 2 2 2 2" xfId="4547"/>
    <cellStyle name="20% - Accent2 2 10 5 2 2 3" xfId="4548"/>
    <cellStyle name="20% - Accent2 2 10 5 2 3" xfId="4549"/>
    <cellStyle name="20% - Accent2 2 10 5 2 3 2" xfId="4550"/>
    <cellStyle name="20% - Accent2 2 10 5 2 4" xfId="4551"/>
    <cellStyle name="20% - Accent2 2 10 5 3" xfId="4552"/>
    <cellStyle name="20% - Accent2 2 10 5 3 2" xfId="4553"/>
    <cellStyle name="20% - Accent2 2 10 5 3 2 2" xfId="4554"/>
    <cellStyle name="20% - Accent2 2 10 5 3 3" xfId="4555"/>
    <cellStyle name="20% - Accent2 2 10 5 4" xfId="4556"/>
    <cellStyle name="20% - Accent2 2 10 5 4 2" xfId="4557"/>
    <cellStyle name="20% - Accent2 2 10 5 5" xfId="4558"/>
    <cellStyle name="20% - Accent2 2 10 6" xfId="4559"/>
    <cellStyle name="20% - Accent2 2 10 6 2" xfId="4560"/>
    <cellStyle name="20% - Accent2 2 10 6 2 2" xfId="4561"/>
    <cellStyle name="20% - Accent2 2 10 6 2 2 2" xfId="4562"/>
    <cellStyle name="20% - Accent2 2 10 6 2 2 2 2" xfId="4563"/>
    <cellStyle name="20% - Accent2 2 10 6 2 2 3" xfId="4564"/>
    <cellStyle name="20% - Accent2 2 10 6 2 3" xfId="4565"/>
    <cellStyle name="20% - Accent2 2 10 6 2 3 2" xfId="4566"/>
    <cellStyle name="20% - Accent2 2 10 6 2 4" xfId="4567"/>
    <cellStyle name="20% - Accent2 2 10 6 3" xfId="4568"/>
    <cellStyle name="20% - Accent2 2 10 6 3 2" xfId="4569"/>
    <cellStyle name="20% - Accent2 2 10 6 3 2 2" xfId="4570"/>
    <cellStyle name="20% - Accent2 2 10 6 3 3" xfId="4571"/>
    <cellStyle name="20% - Accent2 2 10 6 4" xfId="4572"/>
    <cellStyle name="20% - Accent2 2 10 6 4 2" xfId="4573"/>
    <cellStyle name="20% - Accent2 2 10 6 5" xfId="4574"/>
    <cellStyle name="20% - Accent2 2 10 7" xfId="4575"/>
    <cellStyle name="20% - Accent2 2 10 7 2" xfId="4576"/>
    <cellStyle name="20% - Accent2 2 10 7 2 2" xfId="4577"/>
    <cellStyle name="20% - Accent2 2 10 7 2 2 2" xfId="4578"/>
    <cellStyle name="20% - Accent2 2 10 7 2 3" xfId="4579"/>
    <cellStyle name="20% - Accent2 2 10 7 3" xfId="4580"/>
    <cellStyle name="20% - Accent2 2 10 7 3 2" xfId="4581"/>
    <cellStyle name="20% - Accent2 2 10 7 4" xfId="4582"/>
    <cellStyle name="20% - Accent2 2 10 8" xfId="4583"/>
    <cellStyle name="20% - Accent2 2 10 8 2" xfId="4584"/>
    <cellStyle name="20% - Accent2 2 10 8 2 2" xfId="4585"/>
    <cellStyle name="20% - Accent2 2 10 8 3" xfId="4586"/>
    <cellStyle name="20% - Accent2 2 10 9" xfId="4587"/>
    <cellStyle name="20% - Accent2 2 10 9 2" xfId="4588"/>
    <cellStyle name="20% - Accent2 2 11" xfId="4589"/>
    <cellStyle name="20% - Accent2 2 11 2" xfId="4590"/>
    <cellStyle name="20% - Accent2 2 11 2 2" xfId="4591"/>
    <cellStyle name="20% - Accent2 2 11 2 2 2" xfId="4592"/>
    <cellStyle name="20% - Accent2 2 11 2 2 2 2" xfId="4593"/>
    <cellStyle name="20% - Accent2 2 11 2 2 3" xfId="4594"/>
    <cellStyle name="20% - Accent2 2 11 2 3" xfId="4595"/>
    <cellStyle name="20% - Accent2 2 11 2 3 2" xfId="4596"/>
    <cellStyle name="20% - Accent2 2 11 2 4" xfId="4597"/>
    <cellStyle name="20% - Accent2 2 11 3" xfId="4598"/>
    <cellStyle name="20% - Accent2 2 11 3 2" xfId="4599"/>
    <cellStyle name="20% - Accent2 2 11 3 2 2" xfId="4600"/>
    <cellStyle name="20% - Accent2 2 11 3 3" xfId="4601"/>
    <cellStyle name="20% - Accent2 2 11 4" xfId="4602"/>
    <cellStyle name="20% - Accent2 2 11 4 2" xfId="4603"/>
    <cellStyle name="20% - Accent2 2 11 5" xfId="4604"/>
    <cellStyle name="20% - Accent2 2 12" xfId="4605"/>
    <cellStyle name="20% - Accent2 2 12 2" xfId="4606"/>
    <cellStyle name="20% - Accent2 2 12 2 2" xfId="4607"/>
    <cellStyle name="20% - Accent2 2 12 2 2 2" xfId="4608"/>
    <cellStyle name="20% - Accent2 2 12 2 2 2 2" xfId="4609"/>
    <cellStyle name="20% - Accent2 2 12 2 2 3" xfId="4610"/>
    <cellStyle name="20% - Accent2 2 12 2 3" xfId="4611"/>
    <cellStyle name="20% - Accent2 2 12 2 3 2" xfId="4612"/>
    <cellStyle name="20% - Accent2 2 12 2 4" xfId="4613"/>
    <cellStyle name="20% - Accent2 2 12 3" xfId="4614"/>
    <cellStyle name="20% - Accent2 2 12 3 2" xfId="4615"/>
    <cellStyle name="20% - Accent2 2 12 3 2 2" xfId="4616"/>
    <cellStyle name="20% - Accent2 2 12 3 3" xfId="4617"/>
    <cellStyle name="20% - Accent2 2 12 4" xfId="4618"/>
    <cellStyle name="20% - Accent2 2 12 4 2" xfId="4619"/>
    <cellStyle name="20% - Accent2 2 12 5" xfId="4620"/>
    <cellStyle name="20% - Accent2 2 13" xfId="4621"/>
    <cellStyle name="20% - Accent2 2 13 2" xfId="4622"/>
    <cellStyle name="20% - Accent2 2 13 2 2" xfId="4623"/>
    <cellStyle name="20% - Accent2 2 13 2 2 2" xfId="4624"/>
    <cellStyle name="20% - Accent2 2 13 2 2 2 2" xfId="4625"/>
    <cellStyle name="20% - Accent2 2 13 2 2 3" xfId="4626"/>
    <cellStyle name="20% - Accent2 2 13 2 3" xfId="4627"/>
    <cellStyle name="20% - Accent2 2 13 2 3 2" xfId="4628"/>
    <cellStyle name="20% - Accent2 2 13 2 4" xfId="4629"/>
    <cellStyle name="20% - Accent2 2 13 3" xfId="4630"/>
    <cellStyle name="20% - Accent2 2 13 3 2" xfId="4631"/>
    <cellStyle name="20% - Accent2 2 13 3 2 2" xfId="4632"/>
    <cellStyle name="20% - Accent2 2 13 3 3" xfId="4633"/>
    <cellStyle name="20% - Accent2 2 13 4" xfId="4634"/>
    <cellStyle name="20% - Accent2 2 13 4 2" xfId="4635"/>
    <cellStyle name="20% - Accent2 2 13 5" xfId="4636"/>
    <cellStyle name="20% - Accent2 2 14" xfId="4637"/>
    <cellStyle name="20% - Accent2 2 14 2" xfId="4638"/>
    <cellStyle name="20% - Accent2 2 14 2 2" xfId="4639"/>
    <cellStyle name="20% - Accent2 2 14 2 2 2" xfId="4640"/>
    <cellStyle name="20% - Accent2 2 14 2 2 2 2" xfId="4641"/>
    <cellStyle name="20% - Accent2 2 14 2 2 3" xfId="4642"/>
    <cellStyle name="20% - Accent2 2 14 2 3" xfId="4643"/>
    <cellStyle name="20% - Accent2 2 14 2 3 2" xfId="4644"/>
    <cellStyle name="20% - Accent2 2 14 2 4" xfId="4645"/>
    <cellStyle name="20% - Accent2 2 14 3" xfId="4646"/>
    <cellStyle name="20% - Accent2 2 14 3 2" xfId="4647"/>
    <cellStyle name="20% - Accent2 2 14 3 2 2" xfId="4648"/>
    <cellStyle name="20% - Accent2 2 14 3 3" xfId="4649"/>
    <cellStyle name="20% - Accent2 2 14 4" xfId="4650"/>
    <cellStyle name="20% - Accent2 2 14 4 2" xfId="4651"/>
    <cellStyle name="20% - Accent2 2 14 5" xfId="4652"/>
    <cellStyle name="20% - Accent2 2 15" xfId="4653"/>
    <cellStyle name="20% - Accent2 2 15 2" xfId="4654"/>
    <cellStyle name="20% - Accent2 2 15 2 2" xfId="4655"/>
    <cellStyle name="20% - Accent2 2 15 2 2 2" xfId="4656"/>
    <cellStyle name="20% - Accent2 2 15 2 2 2 2" xfId="4657"/>
    <cellStyle name="20% - Accent2 2 15 2 2 3" xfId="4658"/>
    <cellStyle name="20% - Accent2 2 15 2 3" xfId="4659"/>
    <cellStyle name="20% - Accent2 2 15 2 3 2" xfId="4660"/>
    <cellStyle name="20% - Accent2 2 15 2 4" xfId="4661"/>
    <cellStyle name="20% - Accent2 2 15 3" xfId="4662"/>
    <cellStyle name="20% - Accent2 2 15 3 2" xfId="4663"/>
    <cellStyle name="20% - Accent2 2 15 3 2 2" xfId="4664"/>
    <cellStyle name="20% - Accent2 2 15 3 3" xfId="4665"/>
    <cellStyle name="20% - Accent2 2 15 4" xfId="4666"/>
    <cellStyle name="20% - Accent2 2 15 4 2" xfId="4667"/>
    <cellStyle name="20% - Accent2 2 15 5" xfId="4668"/>
    <cellStyle name="20% - Accent2 2 16" xfId="4669"/>
    <cellStyle name="20% - Accent2 2 16 2" xfId="4670"/>
    <cellStyle name="20% - Accent2 2 16 2 2" xfId="4671"/>
    <cellStyle name="20% - Accent2 2 16 2 2 2" xfId="4672"/>
    <cellStyle name="20% - Accent2 2 16 2 3" xfId="4673"/>
    <cellStyle name="20% - Accent2 2 16 3" xfId="4674"/>
    <cellStyle name="20% - Accent2 2 16 3 2" xfId="4675"/>
    <cellStyle name="20% - Accent2 2 16 4" xfId="4676"/>
    <cellStyle name="20% - Accent2 2 17" xfId="4677"/>
    <cellStyle name="20% - Accent2 2 17 2" xfId="4678"/>
    <cellStyle name="20% - Accent2 2 17 2 2" xfId="4679"/>
    <cellStyle name="20% - Accent2 2 17 3" xfId="4680"/>
    <cellStyle name="20% - Accent2 2 18" xfId="4681"/>
    <cellStyle name="20% - Accent2 2 18 2" xfId="4682"/>
    <cellStyle name="20% - Accent2 2 19" xfId="4683"/>
    <cellStyle name="20% - Accent2 2 2" xfId="4684"/>
    <cellStyle name="20% - Accent2 2 2 10" xfId="4685"/>
    <cellStyle name="20% - Accent2 2 2 10 2" xfId="4686"/>
    <cellStyle name="20% - Accent2 2 2 11" xfId="4687"/>
    <cellStyle name="20% - Accent2 2 2 2" xfId="4688"/>
    <cellStyle name="20% - Accent2 2 2 2 10" xfId="4689"/>
    <cellStyle name="20% - Accent2 2 2 2 2" xfId="4690"/>
    <cellStyle name="20% - Accent2 2 2 2 2 2" xfId="4691"/>
    <cellStyle name="20% - Accent2 2 2 2 2 2 2" xfId="4692"/>
    <cellStyle name="20% - Accent2 2 2 2 2 2 2 2" xfId="4693"/>
    <cellStyle name="20% - Accent2 2 2 2 2 2 2 2 2" xfId="4694"/>
    <cellStyle name="20% - Accent2 2 2 2 2 2 2 3" xfId="4695"/>
    <cellStyle name="20% - Accent2 2 2 2 2 2 3" xfId="4696"/>
    <cellStyle name="20% - Accent2 2 2 2 2 2 3 2" xfId="4697"/>
    <cellStyle name="20% - Accent2 2 2 2 2 2 4" xfId="4698"/>
    <cellStyle name="20% - Accent2 2 2 2 2 3" xfId="4699"/>
    <cellStyle name="20% - Accent2 2 2 2 2 3 2" xfId="4700"/>
    <cellStyle name="20% - Accent2 2 2 2 2 3 2 2" xfId="4701"/>
    <cellStyle name="20% - Accent2 2 2 2 2 3 3" xfId="4702"/>
    <cellStyle name="20% - Accent2 2 2 2 2 4" xfId="4703"/>
    <cellStyle name="20% - Accent2 2 2 2 2 4 2" xfId="4704"/>
    <cellStyle name="20% - Accent2 2 2 2 2 5" xfId="4705"/>
    <cellStyle name="20% - Accent2 2 2 2 3" xfId="4706"/>
    <cellStyle name="20% - Accent2 2 2 2 3 2" xfId="4707"/>
    <cellStyle name="20% - Accent2 2 2 2 3 2 2" xfId="4708"/>
    <cellStyle name="20% - Accent2 2 2 2 3 2 2 2" xfId="4709"/>
    <cellStyle name="20% - Accent2 2 2 2 3 2 2 2 2" xfId="4710"/>
    <cellStyle name="20% - Accent2 2 2 2 3 2 2 3" xfId="4711"/>
    <cellStyle name="20% - Accent2 2 2 2 3 2 3" xfId="4712"/>
    <cellStyle name="20% - Accent2 2 2 2 3 2 3 2" xfId="4713"/>
    <cellStyle name="20% - Accent2 2 2 2 3 2 4" xfId="4714"/>
    <cellStyle name="20% - Accent2 2 2 2 3 3" xfId="4715"/>
    <cellStyle name="20% - Accent2 2 2 2 3 3 2" xfId="4716"/>
    <cellStyle name="20% - Accent2 2 2 2 3 3 2 2" xfId="4717"/>
    <cellStyle name="20% - Accent2 2 2 2 3 3 3" xfId="4718"/>
    <cellStyle name="20% - Accent2 2 2 2 3 4" xfId="4719"/>
    <cellStyle name="20% - Accent2 2 2 2 3 4 2" xfId="4720"/>
    <cellStyle name="20% - Accent2 2 2 2 3 5" xfId="4721"/>
    <cellStyle name="20% - Accent2 2 2 2 4" xfId="4722"/>
    <cellStyle name="20% - Accent2 2 2 2 4 2" xfId="4723"/>
    <cellStyle name="20% - Accent2 2 2 2 4 2 2" xfId="4724"/>
    <cellStyle name="20% - Accent2 2 2 2 4 2 2 2" xfId="4725"/>
    <cellStyle name="20% - Accent2 2 2 2 4 2 2 2 2" xfId="4726"/>
    <cellStyle name="20% - Accent2 2 2 2 4 2 2 3" xfId="4727"/>
    <cellStyle name="20% - Accent2 2 2 2 4 2 3" xfId="4728"/>
    <cellStyle name="20% - Accent2 2 2 2 4 2 3 2" xfId="4729"/>
    <cellStyle name="20% - Accent2 2 2 2 4 2 4" xfId="4730"/>
    <cellStyle name="20% - Accent2 2 2 2 4 3" xfId="4731"/>
    <cellStyle name="20% - Accent2 2 2 2 4 3 2" xfId="4732"/>
    <cellStyle name="20% - Accent2 2 2 2 4 3 2 2" xfId="4733"/>
    <cellStyle name="20% - Accent2 2 2 2 4 3 3" xfId="4734"/>
    <cellStyle name="20% - Accent2 2 2 2 4 4" xfId="4735"/>
    <cellStyle name="20% - Accent2 2 2 2 4 4 2" xfId="4736"/>
    <cellStyle name="20% - Accent2 2 2 2 4 5" xfId="4737"/>
    <cellStyle name="20% - Accent2 2 2 2 5" xfId="4738"/>
    <cellStyle name="20% - Accent2 2 2 2 5 2" xfId="4739"/>
    <cellStyle name="20% - Accent2 2 2 2 5 2 2" xfId="4740"/>
    <cellStyle name="20% - Accent2 2 2 2 5 2 2 2" xfId="4741"/>
    <cellStyle name="20% - Accent2 2 2 2 5 2 2 2 2" xfId="4742"/>
    <cellStyle name="20% - Accent2 2 2 2 5 2 2 3" xfId="4743"/>
    <cellStyle name="20% - Accent2 2 2 2 5 2 3" xfId="4744"/>
    <cellStyle name="20% - Accent2 2 2 2 5 2 3 2" xfId="4745"/>
    <cellStyle name="20% - Accent2 2 2 2 5 2 4" xfId="4746"/>
    <cellStyle name="20% - Accent2 2 2 2 5 3" xfId="4747"/>
    <cellStyle name="20% - Accent2 2 2 2 5 3 2" xfId="4748"/>
    <cellStyle name="20% - Accent2 2 2 2 5 3 2 2" xfId="4749"/>
    <cellStyle name="20% - Accent2 2 2 2 5 3 3" xfId="4750"/>
    <cellStyle name="20% - Accent2 2 2 2 5 4" xfId="4751"/>
    <cellStyle name="20% - Accent2 2 2 2 5 4 2" xfId="4752"/>
    <cellStyle name="20% - Accent2 2 2 2 5 5" xfId="4753"/>
    <cellStyle name="20% - Accent2 2 2 2 6" xfId="4754"/>
    <cellStyle name="20% - Accent2 2 2 2 6 2" xfId="4755"/>
    <cellStyle name="20% - Accent2 2 2 2 6 2 2" xfId="4756"/>
    <cellStyle name="20% - Accent2 2 2 2 6 2 2 2" xfId="4757"/>
    <cellStyle name="20% - Accent2 2 2 2 6 2 2 2 2" xfId="4758"/>
    <cellStyle name="20% - Accent2 2 2 2 6 2 2 3" xfId="4759"/>
    <cellStyle name="20% - Accent2 2 2 2 6 2 3" xfId="4760"/>
    <cellStyle name="20% - Accent2 2 2 2 6 2 3 2" xfId="4761"/>
    <cellStyle name="20% - Accent2 2 2 2 6 2 4" xfId="4762"/>
    <cellStyle name="20% - Accent2 2 2 2 6 3" xfId="4763"/>
    <cellStyle name="20% - Accent2 2 2 2 6 3 2" xfId="4764"/>
    <cellStyle name="20% - Accent2 2 2 2 6 3 2 2" xfId="4765"/>
    <cellStyle name="20% - Accent2 2 2 2 6 3 3" xfId="4766"/>
    <cellStyle name="20% - Accent2 2 2 2 6 4" xfId="4767"/>
    <cellStyle name="20% - Accent2 2 2 2 6 4 2" xfId="4768"/>
    <cellStyle name="20% - Accent2 2 2 2 6 5" xfId="4769"/>
    <cellStyle name="20% - Accent2 2 2 2 7" xfId="4770"/>
    <cellStyle name="20% - Accent2 2 2 2 7 2" xfId="4771"/>
    <cellStyle name="20% - Accent2 2 2 2 7 2 2" xfId="4772"/>
    <cellStyle name="20% - Accent2 2 2 2 7 2 2 2" xfId="4773"/>
    <cellStyle name="20% - Accent2 2 2 2 7 2 3" xfId="4774"/>
    <cellStyle name="20% - Accent2 2 2 2 7 3" xfId="4775"/>
    <cellStyle name="20% - Accent2 2 2 2 7 3 2" xfId="4776"/>
    <cellStyle name="20% - Accent2 2 2 2 7 4" xfId="4777"/>
    <cellStyle name="20% - Accent2 2 2 2 8" xfId="4778"/>
    <cellStyle name="20% - Accent2 2 2 2 8 2" xfId="4779"/>
    <cellStyle name="20% - Accent2 2 2 2 8 2 2" xfId="4780"/>
    <cellStyle name="20% - Accent2 2 2 2 8 3" xfId="4781"/>
    <cellStyle name="20% - Accent2 2 2 2 9" xfId="4782"/>
    <cellStyle name="20% - Accent2 2 2 2 9 2" xfId="4783"/>
    <cellStyle name="20% - Accent2 2 2 3" xfId="4784"/>
    <cellStyle name="20% - Accent2 2 2 3 2" xfId="4785"/>
    <cellStyle name="20% - Accent2 2 2 3 2 2" xfId="4786"/>
    <cellStyle name="20% - Accent2 2 2 3 2 2 2" xfId="4787"/>
    <cellStyle name="20% - Accent2 2 2 3 2 2 2 2" xfId="4788"/>
    <cellStyle name="20% - Accent2 2 2 3 2 2 3" xfId="4789"/>
    <cellStyle name="20% - Accent2 2 2 3 2 3" xfId="4790"/>
    <cellStyle name="20% - Accent2 2 2 3 2 3 2" xfId="4791"/>
    <cellStyle name="20% - Accent2 2 2 3 2 4" xfId="4792"/>
    <cellStyle name="20% - Accent2 2 2 3 3" xfId="4793"/>
    <cellStyle name="20% - Accent2 2 2 3 3 2" xfId="4794"/>
    <cellStyle name="20% - Accent2 2 2 3 3 2 2" xfId="4795"/>
    <cellStyle name="20% - Accent2 2 2 3 3 3" xfId="4796"/>
    <cellStyle name="20% - Accent2 2 2 3 4" xfId="4797"/>
    <cellStyle name="20% - Accent2 2 2 3 4 2" xfId="4798"/>
    <cellStyle name="20% - Accent2 2 2 3 5" xfId="4799"/>
    <cellStyle name="20% - Accent2 2 2 4" xfId="4800"/>
    <cellStyle name="20% - Accent2 2 2 4 2" xfId="4801"/>
    <cellStyle name="20% - Accent2 2 2 4 2 2" xfId="4802"/>
    <cellStyle name="20% - Accent2 2 2 4 2 2 2" xfId="4803"/>
    <cellStyle name="20% - Accent2 2 2 4 2 2 2 2" xfId="4804"/>
    <cellStyle name="20% - Accent2 2 2 4 2 2 3" xfId="4805"/>
    <cellStyle name="20% - Accent2 2 2 4 2 3" xfId="4806"/>
    <cellStyle name="20% - Accent2 2 2 4 2 3 2" xfId="4807"/>
    <cellStyle name="20% - Accent2 2 2 4 2 4" xfId="4808"/>
    <cellStyle name="20% - Accent2 2 2 4 3" xfId="4809"/>
    <cellStyle name="20% - Accent2 2 2 4 3 2" xfId="4810"/>
    <cellStyle name="20% - Accent2 2 2 4 3 2 2" xfId="4811"/>
    <cellStyle name="20% - Accent2 2 2 4 3 3" xfId="4812"/>
    <cellStyle name="20% - Accent2 2 2 4 4" xfId="4813"/>
    <cellStyle name="20% - Accent2 2 2 4 4 2" xfId="4814"/>
    <cellStyle name="20% - Accent2 2 2 4 5" xfId="4815"/>
    <cellStyle name="20% - Accent2 2 2 5" xfId="4816"/>
    <cellStyle name="20% - Accent2 2 2 5 2" xfId="4817"/>
    <cellStyle name="20% - Accent2 2 2 5 2 2" xfId="4818"/>
    <cellStyle name="20% - Accent2 2 2 5 2 2 2" xfId="4819"/>
    <cellStyle name="20% - Accent2 2 2 5 2 2 2 2" xfId="4820"/>
    <cellStyle name="20% - Accent2 2 2 5 2 2 3" xfId="4821"/>
    <cellStyle name="20% - Accent2 2 2 5 2 3" xfId="4822"/>
    <cellStyle name="20% - Accent2 2 2 5 2 3 2" xfId="4823"/>
    <cellStyle name="20% - Accent2 2 2 5 2 4" xfId="4824"/>
    <cellStyle name="20% - Accent2 2 2 5 3" xfId="4825"/>
    <cellStyle name="20% - Accent2 2 2 5 3 2" xfId="4826"/>
    <cellStyle name="20% - Accent2 2 2 5 3 2 2" xfId="4827"/>
    <cellStyle name="20% - Accent2 2 2 5 3 3" xfId="4828"/>
    <cellStyle name="20% - Accent2 2 2 5 4" xfId="4829"/>
    <cellStyle name="20% - Accent2 2 2 5 4 2" xfId="4830"/>
    <cellStyle name="20% - Accent2 2 2 5 5" xfId="4831"/>
    <cellStyle name="20% - Accent2 2 2 6" xfId="4832"/>
    <cellStyle name="20% - Accent2 2 2 6 2" xfId="4833"/>
    <cellStyle name="20% - Accent2 2 2 6 2 2" xfId="4834"/>
    <cellStyle name="20% - Accent2 2 2 6 2 2 2" xfId="4835"/>
    <cellStyle name="20% - Accent2 2 2 6 2 2 2 2" xfId="4836"/>
    <cellStyle name="20% - Accent2 2 2 6 2 2 3" xfId="4837"/>
    <cellStyle name="20% - Accent2 2 2 6 2 3" xfId="4838"/>
    <cellStyle name="20% - Accent2 2 2 6 2 3 2" xfId="4839"/>
    <cellStyle name="20% - Accent2 2 2 6 2 4" xfId="4840"/>
    <cellStyle name="20% - Accent2 2 2 6 3" xfId="4841"/>
    <cellStyle name="20% - Accent2 2 2 6 3 2" xfId="4842"/>
    <cellStyle name="20% - Accent2 2 2 6 3 2 2" xfId="4843"/>
    <cellStyle name="20% - Accent2 2 2 6 3 3" xfId="4844"/>
    <cellStyle name="20% - Accent2 2 2 6 4" xfId="4845"/>
    <cellStyle name="20% - Accent2 2 2 6 4 2" xfId="4846"/>
    <cellStyle name="20% - Accent2 2 2 6 5" xfId="4847"/>
    <cellStyle name="20% - Accent2 2 2 7" xfId="4848"/>
    <cellStyle name="20% - Accent2 2 2 7 2" xfId="4849"/>
    <cellStyle name="20% - Accent2 2 2 7 2 2" xfId="4850"/>
    <cellStyle name="20% - Accent2 2 2 7 2 2 2" xfId="4851"/>
    <cellStyle name="20% - Accent2 2 2 7 2 2 2 2" xfId="4852"/>
    <cellStyle name="20% - Accent2 2 2 7 2 2 3" xfId="4853"/>
    <cellStyle name="20% - Accent2 2 2 7 2 3" xfId="4854"/>
    <cellStyle name="20% - Accent2 2 2 7 2 3 2" xfId="4855"/>
    <cellStyle name="20% - Accent2 2 2 7 2 4" xfId="4856"/>
    <cellStyle name="20% - Accent2 2 2 7 3" xfId="4857"/>
    <cellStyle name="20% - Accent2 2 2 7 3 2" xfId="4858"/>
    <cellStyle name="20% - Accent2 2 2 7 3 2 2" xfId="4859"/>
    <cellStyle name="20% - Accent2 2 2 7 3 3" xfId="4860"/>
    <cellStyle name="20% - Accent2 2 2 7 4" xfId="4861"/>
    <cellStyle name="20% - Accent2 2 2 7 4 2" xfId="4862"/>
    <cellStyle name="20% - Accent2 2 2 7 5" xfId="4863"/>
    <cellStyle name="20% - Accent2 2 2 8" xfId="4864"/>
    <cellStyle name="20% - Accent2 2 2 8 2" xfId="4865"/>
    <cellStyle name="20% - Accent2 2 2 8 2 2" xfId="4866"/>
    <cellStyle name="20% - Accent2 2 2 8 2 2 2" xfId="4867"/>
    <cellStyle name="20% - Accent2 2 2 8 2 3" xfId="4868"/>
    <cellStyle name="20% - Accent2 2 2 8 3" xfId="4869"/>
    <cellStyle name="20% - Accent2 2 2 8 3 2" xfId="4870"/>
    <cellStyle name="20% - Accent2 2 2 8 4" xfId="4871"/>
    <cellStyle name="20% - Accent2 2 2 9" xfId="4872"/>
    <cellStyle name="20% - Accent2 2 2 9 2" xfId="4873"/>
    <cellStyle name="20% - Accent2 2 2 9 2 2" xfId="4874"/>
    <cellStyle name="20% - Accent2 2 2 9 3" xfId="4875"/>
    <cellStyle name="20% - Accent2 2 3" xfId="4876"/>
    <cellStyle name="20% - Accent2 2 3 10" xfId="4877"/>
    <cellStyle name="20% - Accent2 2 3 10 2" xfId="4878"/>
    <cellStyle name="20% - Accent2 2 3 11" xfId="4879"/>
    <cellStyle name="20% - Accent2 2 3 2" xfId="4880"/>
    <cellStyle name="20% - Accent2 2 3 2 10" xfId="4881"/>
    <cellStyle name="20% - Accent2 2 3 2 2" xfId="4882"/>
    <cellStyle name="20% - Accent2 2 3 2 2 2" xfId="4883"/>
    <cellStyle name="20% - Accent2 2 3 2 2 2 2" xfId="4884"/>
    <cellStyle name="20% - Accent2 2 3 2 2 2 2 2" xfId="4885"/>
    <cellStyle name="20% - Accent2 2 3 2 2 2 2 2 2" xfId="4886"/>
    <cellStyle name="20% - Accent2 2 3 2 2 2 2 3" xfId="4887"/>
    <cellStyle name="20% - Accent2 2 3 2 2 2 3" xfId="4888"/>
    <cellStyle name="20% - Accent2 2 3 2 2 2 3 2" xfId="4889"/>
    <cellStyle name="20% - Accent2 2 3 2 2 2 4" xfId="4890"/>
    <cellStyle name="20% - Accent2 2 3 2 2 3" xfId="4891"/>
    <cellStyle name="20% - Accent2 2 3 2 2 3 2" xfId="4892"/>
    <cellStyle name="20% - Accent2 2 3 2 2 3 2 2" xfId="4893"/>
    <cellStyle name="20% - Accent2 2 3 2 2 3 3" xfId="4894"/>
    <cellStyle name="20% - Accent2 2 3 2 2 4" xfId="4895"/>
    <cellStyle name="20% - Accent2 2 3 2 2 4 2" xfId="4896"/>
    <cellStyle name="20% - Accent2 2 3 2 2 5" xfId="4897"/>
    <cellStyle name="20% - Accent2 2 3 2 3" xfId="4898"/>
    <cellStyle name="20% - Accent2 2 3 2 3 2" xfId="4899"/>
    <cellStyle name="20% - Accent2 2 3 2 3 2 2" xfId="4900"/>
    <cellStyle name="20% - Accent2 2 3 2 3 2 2 2" xfId="4901"/>
    <cellStyle name="20% - Accent2 2 3 2 3 2 2 2 2" xfId="4902"/>
    <cellStyle name="20% - Accent2 2 3 2 3 2 2 3" xfId="4903"/>
    <cellStyle name="20% - Accent2 2 3 2 3 2 3" xfId="4904"/>
    <cellStyle name="20% - Accent2 2 3 2 3 2 3 2" xfId="4905"/>
    <cellStyle name="20% - Accent2 2 3 2 3 2 4" xfId="4906"/>
    <cellStyle name="20% - Accent2 2 3 2 3 3" xfId="4907"/>
    <cellStyle name="20% - Accent2 2 3 2 3 3 2" xfId="4908"/>
    <cellStyle name="20% - Accent2 2 3 2 3 3 2 2" xfId="4909"/>
    <cellStyle name="20% - Accent2 2 3 2 3 3 3" xfId="4910"/>
    <cellStyle name="20% - Accent2 2 3 2 3 4" xfId="4911"/>
    <cellStyle name="20% - Accent2 2 3 2 3 4 2" xfId="4912"/>
    <cellStyle name="20% - Accent2 2 3 2 3 5" xfId="4913"/>
    <cellStyle name="20% - Accent2 2 3 2 4" xfId="4914"/>
    <cellStyle name="20% - Accent2 2 3 2 4 2" xfId="4915"/>
    <cellStyle name="20% - Accent2 2 3 2 4 2 2" xfId="4916"/>
    <cellStyle name="20% - Accent2 2 3 2 4 2 2 2" xfId="4917"/>
    <cellStyle name="20% - Accent2 2 3 2 4 2 2 2 2" xfId="4918"/>
    <cellStyle name="20% - Accent2 2 3 2 4 2 2 3" xfId="4919"/>
    <cellStyle name="20% - Accent2 2 3 2 4 2 3" xfId="4920"/>
    <cellStyle name="20% - Accent2 2 3 2 4 2 3 2" xfId="4921"/>
    <cellStyle name="20% - Accent2 2 3 2 4 2 4" xfId="4922"/>
    <cellStyle name="20% - Accent2 2 3 2 4 3" xfId="4923"/>
    <cellStyle name="20% - Accent2 2 3 2 4 3 2" xfId="4924"/>
    <cellStyle name="20% - Accent2 2 3 2 4 3 2 2" xfId="4925"/>
    <cellStyle name="20% - Accent2 2 3 2 4 3 3" xfId="4926"/>
    <cellStyle name="20% - Accent2 2 3 2 4 4" xfId="4927"/>
    <cellStyle name="20% - Accent2 2 3 2 4 4 2" xfId="4928"/>
    <cellStyle name="20% - Accent2 2 3 2 4 5" xfId="4929"/>
    <cellStyle name="20% - Accent2 2 3 2 5" xfId="4930"/>
    <cellStyle name="20% - Accent2 2 3 2 5 2" xfId="4931"/>
    <cellStyle name="20% - Accent2 2 3 2 5 2 2" xfId="4932"/>
    <cellStyle name="20% - Accent2 2 3 2 5 2 2 2" xfId="4933"/>
    <cellStyle name="20% - Accent2 2 3 2 5 2 2 2 2" xfId="4934"/>
    <cellStyle name="20% - Accent2 2 3 2 5 2 2 3" xfId="4935"/>
    <cellStyle name="20% - Accent2 2 3 2 5 2 3" xfId="4936"/>
    <cellStyle name="20% - Accent2 2 3 2 5 2 3 2" xfId="4937"/>
    <cellStyle name="20% - Accent2 2 3 2 5 2 4" xfId="4938"/>
    <cellStyle name="20% - Accent2 2 3 2 5 3" xfId="4939"/>
    <cellStyle name="20% - Accent2 2 3 2 5 3 2" xfId="4940"/>
    <cellStyle name="20% - Accent2 2 3 2 5 3 2 2" xfId="4941"/>
    <cellStyle name="20% - Accent2 2 3 2 5 3 3" xfId="4942"/>
    <cellStyle name="20% - Accent2 2 3 2 5 4" xfId="4943"/>
    <cellStyle name="20% - Accent2 2 3 2 5 4 2" xfId="4944"/>
    <cellStyle name="20% - Accent2 2 3 2 5 5" xfId="4945"/>
    <cellStyle name="20% - Accent2 2 3 2 6" xfId="4946"/>
    <cellStyle name="20% - Accent2 2 3 2 6 2" xfId="4947"/>
    <cellStyle name="20% - Accent2 2 3 2 6 2 2" xfId="4948"/>
    <cellStyle name="20% - Accent2 2 3 2 6 2 2 2" xfId="4949"/>
    <cellStyle name="20% - Accent2 2 3 2 6 2 2 2 2" xfId="4950"/>
    <cellStyle name="20% - Accent2 2 3 2 6 2 2 3" xfId="4951"/>
    <cellStyle name="20% - Accent2 2 3 2 6 2 3" xfId="4952"/>
    <cellStyle name="20% - Accent2 2 3 2 6 2 3 2" xfId="4953"/>
    <cellStyle name="20% - Accent2 2 3 2 6 2 4" xfId="4954"/>
    <cellStyle name="20% - Accent2 2 3 2 6 3" xfId="4955"/>
    <cellStyle name="20% - Accent2 2 3 2 6 3 2" xfId="4956"/>
    <cellStyle name="20% - Accent2 2 3 2 6 3 2 2" xfId="4957"/>
    <cellStyle name="20% - Accent2 2 3 2 6 3 3" xfId="4958"/>
    <cellStyle name="20% - Accent2 2 3 2 6 4" xfId="4959"/>
    <cellStyle name="20% - Accent2 2 3 2 6 4 2" xfId="4960"/>
    <cellStyle name="20% - Accent2 2 3 2 6 5" xfId="4961"/>
    <cellStyle name="20% - Accent2 2 3 2 7" xfId="4962"/>
    <cellStyle name="20% - Accent2 2 3 2 7 2" xfId="4963"/>
    <cellStyle name="20% - Accent2 2 3 2 7 2 2" xfId="4964"/>
    <cellStyle name="20% - Accent2 2 3 2 7 2 2 2" xfId="4965"/>
    <cellStyle name="20% - Accent2 2 3 2 7 2 3" xfId="4966"/>
    <cellStyle name="20% - Accent2 2 3 2 7 3" xfId="4967"/>
    <cellStyle name="20% - Accent2 2 3 2 7 3 2" xfId="4968"/>
    <cellStyle name="20% - Accent2 2 3 2 7 4" xfId="4969"/>
    <cellStyle name="20% - Accent2 2 3 2 8" xfId="4970"/>
    <cellStyle name="20% - Accent2 2 3 2 8 2" xfId="4971"/>
    <cellStyle name="20% - Accent2 2 3 2 8 2 2" xfId="4972"/>
    <cellStyle name="20% - Accent2 2 3 2 8 3" xfId="4973"/>
    <cellStyle name="20% - Accent2 2 3 2 9" xfId="4974"/>
    <cellStyle name="20% - Accent2 2 3 2 9 2" xfId="4975"/>
    <cellStyle name="20% - Accent2 2 3 3" xfId="4976"/>
    <cellStyle name="20% - Accent2 2 3 3 2" xfId="4977"/>
    <cellStyle name="20% - Accent2 2 3 3 2 2" xfId="4978"/>
    <cellStyle name="20% - Accent2 2 3 3 2 2 2" xfId="4979"/>
    <cellStyle name="20% - Accent2 2 3 3 2 2 2 2" xfId="4980"/>
    <cellStyle name="20% - Accent2 2 3 3 2 2 3" xfId="4981"/>
    <cellStyle name="20% - Accent2 2 3 3 2 3" xfId="4982"/>
    <cellStyle name="20% - Accent2 2 3 3 2 3 2" xfId="4983"/>
    <cellStyle name="20% - Accent2 2 3 3 2 4" xfId="4984"/>
    <cellStyle name="20% - Accent2 2 3 3 3" xfId="4985"/>
    <cellStyle name="20% - Accent2 2 3 3 3 2" xfId="4986"/>
    <cellStyle name="20% - Accent2 2 3 3 3 2 2" xfId="4987"/>
    <cellStyle name="20% - Accent2 2 3 3 3 3" xfId="4988"/>
    <cellStyle name="20% - Accent2 2 3 3 4" xfId="4989"/>
    <cellStyle name="20% - Accent2 2 3 3 4 2" xfId="4990"/>
    <cellStyle name="20% - Accent2 2 3 3 5" xfId="4991"/>
    <cellStyle name="20% - Accent2 2 3 4" xfId="4992"/>
    <cellStyle name="20% - Accent2 2 3 4 2" xfId="4993"/>
    <cellStyle name="20% - Accent2 2 3 4 2 2" xfId="4994"/>
    <cellStyle name="20% - Accent2 2 3 4 2 2 2" xfId="4995"/>
    <cellStyle name="20% - Accent2 2 3 4 2 2 2 2" xfId="4996"/>
    <cellStyle name="20% - Accent2 2 3 4 2 2 3" xfId="4997"/>
    <cellStyle name="20% - Accent2 2 3 4 2 3" xfId="4998"/>
    <cellStyle name="20% - Accent2 2 3 4 2 3 2" xfId="4999"/>
    <cellStyle name="20% - Accent2 2 3 4 2 4" xfId="5000"/>
    <cellStyle name="20% - Accent2 2 3 4 3" xfId="5001"/>
    <cellStyle name="20% - Accent2 2 3 4 3 2" xfId="5002"/>
    <cellStyle name="20% - Accent2 2 3 4 3 2 2" xfId="5003"/>
    <cellStyle name="20% - Accent2 2 3 4 3 3" xfId="5004"/>
    <cellStyle name="20% - Accent2 2 3 4 4" xfId="5005"/>
    <cellStyle name="20% - Accent2 2 3 4 4 2" xfId="5006"/>
    <cellStyle name="20% - Accent2 2 3 4 5" xfId="5007"/>
    <cellStyle name="20% - Accent2 2 3 5" xfId="5008"/>
    <cellStyle name="20% - Accent2 2 3 5 2" xfId="5009"/>
    <cellStyle name="20% - Accent2 2 3 5 2 2" xfId="5010"/>
    <cellStyle name="20% - Accent2 2 3 5 2 2 2" xfId="5011"/>
    <cellStyle name="20% - Accent2 2 3 5 2 2 2 2" xfId="5012"/>
    <cellStyle name="20% - Accent2 2 3 5 2 2 3" xfId="5013"/>
    <cellStyle name="20% - Accent2 2 3 5 2 3" xfId="5014"/>
    <cellStyle name="20% - Accent2 2 3 5 2 3 2" xfId="5015"/>
    <cellStyle name="20% - Accent2 2 3 5 2 4" xfId="5016"/>
    <cellStyle name="20% - Accent2 2 3 5 3" xfId="5017"/>
    <cellStyle name="20% - Accent2 2 3 5 3 2" xfId="5018"/>
    <cellStyle name="20% - Accent2 2 3 5 3 2 2" xfId="5019"/>
    <cellStyle name="20% - Accent2 2 3 5 3 3" xfId="5020"/>
    <cellStyle name="20% - Accent2 2 3 5 4" xfId="5021"/>
    <cellStyle name="20% - Accent2 2 3 5 4 2" xfId="5022"/>
    <cellStyle name="20% - Accent2 2 3 5 5" xfId="5023"/>
    <cellStyle name="20% - Accent2 2 3 6" xfId="5024"/>
    <cellStyle name="20% - Accent2 2 3 6 2" xfId="5025"/>
    <cellStyle name="20% - Accent2 2 3 6 2 2" xfId="5026"/>
    <cellStyle name="20% - Accent2 2 3 6 2 2 2" xfId="5027"/>
    <cellStyle name="20% - Accent2 2 3 6 2 2 2 2" xfId="5028"/>
    <cellStyle name="20% - Accent2 2 3 6 2 2 3" xfId="5029"/>
    <cellStyle name="20% - Accent2 2 3 6 2 3" xfId="5030"/>
    <cellStyle name="20% - Accent2 2 3 6 2 3 2" xfId="5031"/>
    <cellStyle name="20% - Accent2 2 3 6 2 4" xfId="5032"/>
    <cellStyle name="20% - Accent2 2 3 6 3" xfId="5033"/>
    <cellStyle name="20% - Accent2 2 3 6 3 2" xfId="5034"/>
    <cellStyle name="20% - Accent2 2 3 6 3 2 2" xfId="5035"/>
    <cellStyle name="20% - Accent2 2 3 6 3 3" xfId="5036"/>
    <cellStyle name="20% - Accent2 2 3 6 4" xfId="5037"/>
    <cellStyle name="20% - Accent2 2 3 6 4 2" xfId="5038"/>
    <cellStyle name="20% - Accent2 2 3 6 5" xfId="5039"/>
    <cellStyle name="20% - Accent2 2 3 7" xfId="5040"/>
    <cellStyle name="20% - Accent2 2 3 7 2" xfId="5041"/>
    <cellStyle name="20% - Accent2 2 3 7 2 2" xfId="5042"/>
    <cellStyle name="20% - Accent2 2 3 7 2 2 2" xfId="5043"/>
    <cellStyle name="20% - Accent2 2 3 7 2 2 2 2" xfId="5044"/>
    <cellStyle name="20% - Accent2 2 3 7 2 2 3" xfId="5045"/>
    <cellStyle name="20% - Accent2 2 3 7 2 3" xfId="5046"/>
    <cellStyle name="20% - Accent2 2 3 7 2 3 2" xfId="5047"/>
    <cellStyle name="20% - Accent2 2 3 7 2 4" xfId="5048"/>
    <cellStyle name="20% - Accent2 2 3 7 3" xfId="5049"/>
    <cellStyle name="20% - Accent2 2 3 7 3 2" xfId="5050"/>
    <cellStyle name="20% - Accent2 2 3 7 3 2 2" xfId="5051"/>
    <cellStyle name="20% - Accent2 2 3 7 3 3" xfId="5052"/>
    <cellStyle name="20% - Accent2 2 3 7 4" xfId="5053"/>
    <cellStyle name="20% - Accent2 2 3 7 4 2" xfId="5054"/>
    <cellStyle name="20% - Accent2 2 3 7 5" xfId="5055"/>
    <cellStyle name="20% - Accent2 2 3 8" xfId="5056"/>
    <cellStyle name="20% - Accent2 2 3 8 2" xfId="5057"/>
    <cellStyle name="20% - Accent2 2 3 8 2 2" xfId="5058"/>
    <cellStyle name="20% - Accent2 2 3 8 2 2 2" xfId="5059"/>
    <cellStyle name="20% - Accent2 2 3 8 2 3" xfId="5060"/>
    <cellStyle name="20% - Accent2 2 3 8 3" xfId="5061"/>
    <cellStyle name="20% - Accent2 2 3 8 3 2" xfId="5062"/>
    <cellStyle name="20% - Accent2 2 3 8 4" xfId="5063"/>
    <cellStyle name="20% - Accent2 2 3 9" xfId="5064"/>
    <cellStyle name="20% - Accent2 2 3 9 2" xfId="5065"/>
    <cellStyle name="20% - Accent2 2 3 9 2 2" xfId="5066"/>
    <cellStyle name="20% - Accent2 2 3 9 3" xfId="5067"/>
    <cellStyle name="20% - Accent2 2 4" xfId="5068"/>
    <cellStyle name="20% - Accent2 2 4 10" xfId="5069"/>
    <cellStyle name="20% - Accent2 2 4 10 2" xfId="5070"/>
    <cellStyle name="20% - Accent2 2 4 11" xfId="5071"/>
    <cellStyle name="20% - Accent2 2 4 2" xfId="5072"/>
    <cellStyle name="20% - Accent2 2 4 2 10" xfId="5073"/>
    <cellStyle name="20% - Accent2 2 4 2 2" xfId="5074"/>
    <cellStyle name="20% - Accent2 2 4 2 2 2" xfId="5075"/>
    <cellStyle name="20% - Accent2 2 4 2 2 2 2" xfId="5076"/>
    <cellStyle name="20% - Accent2 2 4 2 2 2 2 2" xfId="5077"/>
    <cellStyle name="20% - Accent2 2 4 2 2 2 2 2 2" xfId="5078"/>
    <cellStyle name="20% - Accent2 2 4 2 2 2 2 3" xfId="5079"/>
    <cellStyle name="20% - Accent2 2 4 2 2 2 3" xfId="5080"/>
    <cellStyle name="20% - Accent2 2 4 2 2 2 3 2" xfId="5081"/>
    <cellStyle name="20% - Accent2 2 4 2 2 2 4" xfId="5082"/>
    <cellStyle name="20% - Accent2 2 4 2 2 3" xfId="5083"/>
    <cellStyle name="20% - Accent2 2 4 2 2 3 2" xfId="5084"/>
    <cellStyle name="20% - Accent2 2 4 2 2 3 2 2" xfId="5085"/>
    <cellStyle name="20% - Accent2 2 4 2 2 3 3" xfId="5086"/>
    <cellStyle name="20% - Accent2 2 4 2 2 4" xfId="5087"/>
    <cellStyle name="20% - Accent2 2 4 2 2 4 2" xfId="5088"/>
    <cellStyle name="20% - Accent2 2 4 2 2 5" xfId="5089"/>
    <cellStyle name="20% - Accent2 2 4 2 3" xfId="5090"/>
    <cellStyle name="20% - Accent2 2 4 2 3 2" xfId="5091"/>
    <cellStyle name="20% - Accent2 2 4 2 3 2 2" xfId="5092"/>
    <cellStyle name="20% - Accent2 2 4 2 3 2 2 2" xfId="5093"/>
    <cellStyle name="20% - Accent2 2 4 2 3 2 2 2 2" xfId="5094"/>
    <cellStyle name="20% - Accent2 2 4 2 3 2 2 3" xfId="5095"/>
    <cellStyle name="20% - Accent2 2 4 2 3 2 3" xfId="5096"/>
    <cellStyle name="20% - Accent2 2 4 2 3 2 3 2" xfId="5097"/>
    <cellStyle name="20% - Accent2 2 4 2 3 2 4" xfId="5098"/>
    <cellStyle name="20% - Accent2 2 4 2 3 3" xfId="5099"/>
    <cellStyle name="20% - Accent2 2 4 2 3 3 2" xfId="5100"/>
    <cellStyle name="20% - Accent2 2 4 2 3 3 2 2" xfId="5101"/>
    <cellStyle name="20% - Accent2 2 4 2 3 3 3" xfId="5102"/>
    <cellStyle name="20% - Accent2 2 4 2 3 4" xfId="5103"/>
    <cellStyle name="20% - Accent2 2 4 2 3 4 2" xfId="5104"/>
    <cellStyle name="20% - Accent2 2 4 2 3 5" xfId="5105"/>
    <cellStyle name="20% - Accent2 2 4 2 4" xfId="5106"/>
    <cellStyle name="20% - Accent2 2 4 2 4 2" xfId="5107"/>
    <cellStyle name="20% - Accent2 2 4 2 4 2 2" xfId="5108"/>
    <cellStyle name="20% - Accent2 2 4 2 4 2 2 2" xfId="5109"/>
    <cellStyle name="20% - Accent2 2 4 2 4 2 2 2 2" xfId="5110"/>
    <cellStyle name="20% - Accent2 2 4 2 4 2 2 3" xfId="5111"/>
    <cellStyle name="20% - Accent2 2 4 2 4 2 3" xfId="5112"/>
    <cellStyle name="20% - Accent2 2 4 2 4 2 3 2" xfId="5113"/>
    <cellStyle name="20% - Accent2 2 4 2 4 2 4" xfId="5114"/>
    <cellStyle name="20% - Accent2 2 4 2 4 3" xfId="5115"/>
    <cellStyle name="20% - Accent2 2 4 2 4 3 2" xfId="5116"/>
    <cellStyle name="20% - Accent2 2 4 2 4 3 2 2" xfId="5117"/>
    <cellStyle name="20% - Accent2 2 4 2 4 3 3" xfId="5118"/>
    <cellStyle name="20% - Accent2 2 4 2 4 4" xfId="5119"/>
    <cellStyle name="20% - Accent2 2 4 2 4 4 2" xfId="5120"/>
    <cellStyle name="20% - Accent2 2 4 2 4 5" xfId="5121"/>
    <cellStyle name="20% - Accent2 2 4 2 5" xfId="5122"/>
    <cellStyle name="20% - Accent2 2 4 2 5 2" xfId="5123"/>
    <cellStyle name="20% - Accent2 2 4 2 5 2 2" xfId="5124"/>
    <cellStyle name="20% - Accent2 2 4 2 5 2 2 2" xfId="5125"/>
    <cellStyle name="20% - Accent2 2 4 2 5 2 2 2 2" xfId="5126"/>
    <cellStyle name="20% - Accent2 2 4 2 5 2 2 3" xfId="5127"/>
    <cellStyle name="20% - Accent2 2 4 2 5 2 3" xfId="5128"/>
    <cellStyle name="20% - Accent2 2 4 2 5 2 3 2" xfId="5129"/>
    <cellStyle name="20% - Accent2 2 4 2 5 2 4" xfId="5130"/>
    <cellStyle name="20% - Accent2 2 4 2 5 3" xfId="5131"/>
    <cellStyle name="20% - Accent2 2 4 2 5 3 2" xfId="5132"/>
    <cellStyle name="20% - Accent2 2 4 2 5 3 2 2" xfId="5133"/>
    <cellStyle name="20% - Accent2 2 4 2 5 3 3" xfId="5134"/>
    <cellStyle name="20% - Accent2 2 4 2 5 4" xfId="5135"/>
    <cellStyle name="20% - Accent2 2 4 2 5 4 2" xfId="5136"/>
    <cellStyle name="20% - Accent2 2 4 2 5 5" xfId="5137"/>
    <cellStyle name="20% - Accent2 2 4 2 6" xfId="5138"/>
    <cellStyle name="20% - Accent2 2 4 2 6 2" xfId="5139"/>
    <cellStyle name="20% - Accent2 2 4 2 6 2 2" xfId="5140"/>
    <cellStyle name="20% - Accent2 2 4 2 6 2 2 2" xfId="5141"/>
    <cellStyle name="20% - Accent2 2 4 2 6 2 2 2 2" xfId="5142"/>
    <cellStyle name="20% - Accent2 2 4 2 6 2 2 3" xfId="5143"/>
    <cellStyle name="20% - Accent2 2 4 2 6 2 3" xfId="5144"/>
    <cellStyle name="20% - Accent2 2 4 2 6 2 3 2" xfId="5145"/>
    <cellStyle name="20% - Accent2 2 4 2 6 2 4" xfId="5146"/>
    <cellStyle name="20% - Accent2 2 4 2 6 3" xfId="5147"/>
    <cellStyle name="20% - Accent2 2 4 2 6 3 2" xfId="5148"/>
    <cellStyle name="20% - Accent2 2 4 2 6 3 2 2" xfId="5149"/>
    <cellStyle name="20% - Accent2 2 4 2 6 3 3" xfId="5150"/>
    <cellStyle name="20% - Accent2 2 4 2 6 4" xfId="5151"/>
    <cellStyle name="20% - Accent2 2 4 2 6 4 2" xfId="5152"/>
    <cellStyle name="20% - Accent2 2 4 2 6 5" xfId="5153"/>
    <cellStyle name="20% - Accent2 2 4 2 7" xfId="5154"/>
    <cellStyle name="20% - Accent2 2 4 2 7 2" xfId="5155"/>
    <cellStyle name="20% - Accent2 2 4 2 7 2 2" xfId="5156"/>
    <cellStyle name="20% - Accent2 2 4 2 7 2 2 2" xfId="5157"/>
    <cellStyle name="20% - Accent2 2 4 2 7 2 3" xfId="5158"/>
    <cellStyle name="20% - Accent2 2 4 2 7 3" xfId="5159"/>
    <cellStyle name="20% - Accent2 2 4 2 7 3 2" xfId="5160"/>
    <cellStyle name="20% - Accent2 2 4 2 7 4" xfId="5161"/>
    <cellStyle name="20% - Accent2 2 4 2 8" xfId="5162"/>
    <cellStyle name="20% - Accent2 2 4 2 8 2" xfId="5163"/>
    <cellStyle name="20% - Accent2 2 4 2 8 2 2" xfId="5164"/>
    <cellStyle name="20% - Accent2 2 4 2 8 3" xfId="5165"/>
    <cellStyle name="20% - Accent2 2 4 2 9" xfId="5166"/>
    <cellStyle name="20% - Accent2 2 4 2 9 2" xfId="5167"/>
    <cellStyle name="20% - Accent2 2 4 3" xfId="5168"/>
    <cellStyle name="20% - Accent2 2 4 3 2" xfId="5169"/>
    <cellStyle name="20% - Accent2 2 4 3 2 2" xfId="5170"/>
    <cellStyle name="20% - Accent2 2 4 3 2 2 2" xfId="5171"/>
    <cellStyle name="20% - Accent2 2 4 3 2 2 2 2" xfId="5172"/>
    <cellStyle name="20% - Accent2 2 4 3 2 2 3" xfId="5173"/>
    <cellStyle name="20% - Accent2 2 4 3 2 3" xfId="5174"/>
    <cellStyle name="20% - Accent2 2 4 3 2 3 2" xfId="5175"/>
    <cellStyle name="20% - Accent2 2 4 3 2 4" xfId="5176"/>
    <cellStyle name="20% - Accent2 2 4 3 3" xfId="5177"/>
    <cellStyle name="20% - Accent2 2 4 3 3 2" xfId="5178"/>
    <cellStyle name="20% - Accent2 2 4 3 3 2 2" xfId="5179"/>
    <cellStyle name="20% - Accent2 2 4 3 3 3" xfId="5180"/>
    <cellStyle name="20% - Accent2 2 4 3 4" xfId="5181"/>
    <cellStyle name="20% - Accent2 2 4 3 4 2" xfId="5182"/>
    <cellStyle name="20% - Accent2 2 4 3 5" xfId="5183"/>
    <cellStyle name="20% - Accent2 2 4 4" xfId="5184"/>
    <cellStyle name="20% - Accent2 2 4 4 2" xfId="5185"/>
    <cellStyle name="20% - Accent2 2 4 4 2 2" xfId="5186"/>
    <cellStyle name="20% - Accent2 2 4 4 2 2 2" xfId="5187"/>
    <cellStyle name="20% - Accent2 2 4 4 2 2 2 2" xfId="5188"/>
    <cellStyle name="20% - Accent2 2 4 4 2 2 3" xfId="5189"/>
    <cellStyle name="20% - Accent2 2 4 4 2 3" xfId="5190"/>
    <cellStyle name="20% - Accent2 2 4 4 2 3 2" xfId="5191"/>
    <cellStyle name="20% - Accent2 2 4 4 2 4" xfId="5192"/>
    <cellStyle name="20% - Accent2 2 4 4 3" xfId="5193"/>
    <cellStyle name="20% - Accent2 2 4 4 3 2" xfId="5194"/>
    <cellStyle name="20% - Accent2 2 4 4 3 2 2" xfId="5195"/>
    <cellStyle name="20% - Accent2 2 4 4 3 3" xfId="5196"/>
    <cellStyle name="20% - Accent2 2 4 4 4" xfId="5197"/>
    <cellStyle name="20% - Accent2 2 4 4 4 2" xfId="5198"/>
    <cellStyle name="20% - Accent2 2 4 4 5" xfId="5199"/>
    <cellStyle name="20% - Accent2 2 4 5" xfId="5200"/>
    <cellStyle name="20% - Accent2 2 4 5 2" xfId="5201"/>
    <cellStyle name="20% - Accent2 2 4 5 2 2" xfId="5202"/>
    <cellStyle name="20% - Accent2 2 4 5 2 2 2" xfId="5203"/>
    <cellStyle name="20% - Accent2 2 4 5 2 2 2 2" xfId="5204"/>
    <cellStyle name="20% - Accent2 2 4 5 2 2 3" xfId="5205"/>
    <cellStyle name="20% - Accent2 2 4 5 2 3" xfId="5206"/>
    <cellStyle name="20% - Accent2 2 4 5 2 3 2" xfId="5207"/>
    <cellStyle name="20% - Accent2 2 4 5 2 4" xfId="5208"/>
    <cellStyle name="20% - Accent2 2 4 5 3" xfId="5209"/>
    <cellStyle name="20% - Accent2 2 4 5 3 2" xfId="5210"/>
    <cellStyle name="20% - Accent2 2 4 5 3 2 2" xfId="5211"/>
    <cellStyle name="20% - Accent2 2 4 5 3 3" xfId="5212"/>
    <cellStyle name="20% - Accent2 2 4 5 4" xfId="5213"/>
    <cellStyle name="20% - Accent2 2 4 5 4 2" xfId="5214"/>
    <cellStyle name="20% - Accent2 2 4 5 5" xfId="5215"/>
    <cellStyle name="20% - Accent2 2 4 6" xfId="5216"/>
    <cellStyle name="20% - Accent2 2 4 6 2" xfId="5217"/>
    <cellStyle name="20% - Accent2 2 4 6 2 2" xfId="5218"/>
    <cellStyle name="20% - Accent2 2 4 6 2 2 2" xfId="5219"/>
    <cellStyle name="20% - Accent2 2 4 6 2 2 2 2" xfId="5220"/>
    <cellStyle name="20% - Accent2 2 4 6 2 2 3" xfId="5221"/>
    <cellStyle name="20% - Accent2 2 4 6 2 3" xfId="5222"/>
    <cellStyle name="20% - Accent2 2 4 6 2 3 2" xfId="5223"/>
    <cellStyle name="20% - Accent2 2 4 6 2 4" xfId="5224"/>
    <cellStyle name="20% - Accent2 2 4 6 3" xfId="5225"/>
    <cellStyle name="20% - Accent2 2 4 6 3 2" xfId="5226"/>
    <cellStyle name="20% - Accent2 2 4 6 3 2 2" xfId="5227"/>
    <cellStyle name="20% - Accent2 2 4 6 3 3" xfId="5228"/>
    <cellStyle name="20% - Accent2 2 4 6 4" xfId="5229"/>
    <cellStyle name="20% - Accent2 2 4 6 4 2" xfId="5230"/>
    <cellStyle name="20% - Accent2 2 4 6 5" xfId="5231"/>
    <cellStyle name="20% - Accent2 2 4 7" xfId="5232"/>
    <cellStyle name="20% - Accent2 2 4 7 2" xfId="5233"/>
    <cellStyle name="20% - Accent2 2 4 7 2 2" xfId="5234"/>
    <cellStyle name="20% - Accent2 2 4 7 2 2 2" xfId="5235"/>
    <cellStyle name="20% - Accent2 2 4 7 2 2 2 2" xfId="5236"/>
    <cellStyle name="20% - Accent2 2 4 7 2 2 3" xfId="5237"/>
    <cellStyle name="20% - Accent2 2 4 7 2 3" xfId="5238"/>
    <cellStyle name="20% - Accent2 2 4 7 2 3 2" xfId="5239"/>
    <cellStyle name="20% - Accent2 2 4 7 2 4" xfId="5240"/>
    <cellStyle name="20% - Accent2 2 4 7 3" xfId="5241"/>
    <cellStyle name="20% - Accent2 2 4 7 3 2" xfId="5242"/>
    <cellStyle name="20% - Accent2 2 4 7 3 2 2" xfId="5243"/>
    <cellStyle name="20% - Accent2 2 4 7 3 3" xfId="5244"/>
    <cellStyle name="20% - Accent2 2 4 7 4" xfId="5245"/>
    <cellStyle name="20% - Accent2 2 4 7 4 2" xfId="5246"/>
    <cellStyle name="20% - Accent2 2 4 7 5" xfId="5247"/>
    <cellStyle name="20% - Accent2 2 4 8" xfId="5248"/>
    <cellStyle name="20% - Accent2 2 4 8 2" xfId="5249"/>
    <cellStyle name="20% - Accent2 2 4 8 2 2" xfId="5250"/>
    <cellStyle name="20% - Accent2 2 4 8 2 2 2" xfId="5251"/>
    <cellStyle name="20% - Accent2 2 4 8 2 3" xfId="5252"/>
    <cellStyle name="20% - Accent2 2 4 8 3" xfId="5253"/>
    <cellStyle name="20% - Accent2 2 4 8 3 2" xfId="5254"/>
    <cellStyle name="20% - Accent2 2 4 8 4" xfId="5255"/>
    <cellStyle name="20% - Accent2 2 4 9" xfId="5256"/>
    <cellStyle name="20% - Accent2 2 4 9 2" xfId="5257"/>
    <cellStyle name="20% - Accent2 2 4 9 2 2" xfId="5258"/>
    <cellStyle name="20% - Accent2 2 4 9 3" xfId="5259"/>
    <cellStyle name="20% - Accent2 2 5" xfId="5260"/>
    <cellStyle name="20% - Accent2 2 5 10" xfId="5261"/>
    <cellStyle name="20% - Accent2 2 5 10 2" xfId="5262"/>
    <cellStyle name="20% - Accent2 2 5 11" xfId="5263"/>
    <cellStyle name="20% - Accent2 2 5 2" xfId="5264"/>
    <cellStyle name="20% - Accent2 2 5 2 10" xfId="5265"/>
    <cellStyle name="20% - Accent2 2 5 2 2" xfId="5266"/>
    <cellStyle name="20% - Accent2 2 5 2 2 2" xfId="5267"/>
    <cellStyle name="20% - Accent2 2 5 2 2 2 2" xfId="5268"/>
    <cellStyle name="20% - Accent2 2 5 2 2 2 2 2" xfId="5269"/>
    <cellStyle name="20% - Accent2 2 5 2 2 2 2 2 2" xfId="5270"/>
    <cellStyle name="20% - Accent2 2 5 2 2 2 2 3" xfId="5271"/>
    <cellStyle name="20% - Accent2 2 5 2 2 2 3" xfId="5272"/>
    <cellStyle name="20% - Accent2 2 5 2 2 2 3 2" xfId="5273"/>
    <cellStyle name="20% - Accent2 2 5 2 2 2 4" xfId="5274"/>
    <cellStyle name="20% - Accent2 2 5 2 2 3" xfId="5275"/>
    <cellStyle name="20% - Accent2 2 5 2 2 3 2" xfId="5276"/>
    <cellStyle name="20% - Accent2 2 5 2 2 3 2 2" xfId="5277"/>
    <cellStyle name="20% - Accent2 2 5 2 2 3 3" xfId="5278"/>
    <cellStyle name="20% - Accent2 2 5 2 2 4" xfId="5279"/>
    <cellStyle name="20% - Accent2 2 5 2 2 4 2" xfId="5280"/>
    <cellStyle name="20% - Accent2 2 5 2 2 5" xfId="5281"/>
    <cellStyle name="20% - Accent2 2 5 2 3" xfId="5282"/>
    <cellStyle name="20% - Accent2 2 5 2 3 2" xfId="5283"/>
    <cellStyle name="20% - Accent2 2 5 2 3 2 2" xfId="5284"/>
    <cellStyle name="20% - Accent2 2 5 2 3 2 2 2" xfId="5285"/>
    <cellStyle name="20% - Accent2 2 5 2 3 2 2 2 2" xfId="5286"/>
    <cellStyle name="20% - Accent2 2 5 2 3 2 2 3" xfId="5287"/>
    <cellStyle name="20% - Accent2 2 5 2 3 2 3" xfId="5288"/>
    <cellStyle name="20% - Accent2 2 5 2 3 2 3 2" xfId="5289"/>
    <cellStyle name="20% - Accent2 2 5 2 3 2 4" xfId="5290"/>
    <cellStyle name="20% - Accent2 2 5 2 3 3" xfId="5291"/>
    <cellStyle name="20% - Accent2 2 5 2 3 3 2" xfId="5292"/>
    <cellStyle name="20% - Accent2 2 5 2 3 3 2 2" xfId="5293"/>
    <cellStyle name="20% - Accent2 2 5 2 3 3 3" xfId="5294"/>
    <cellStyle name="20% - Accent2 2 5 2 3 4" xfId="5295"/>
    <cellStyle name="20% - Accent2 2 5 2 3 4 2" xfId="5296"/>
    <cellStyle name="20% - Accent2 2 5 2 3 5" xfId="5297"/>
    <cellStyle name="20% - Accent2 2 5 2 4" xfId="5298"/>
    <cellStyle name="20% - Accent2 2 5 2 4 2" xfId="5299"/>
    <cellStyle name="20% - Accent2 2 5 2 4 2 2" xfId="5300"/>
    <cellStyle name="20% - Accent2 2 5 2 4 2 2 2" xfId="5301"/>
    <cellStyle name="20% - Accent2 2 5 2 4 2 2 2 2" xfId="5302"/>
    <cellStyle name="20% - Accent2 2 5 2 4 2 2 3" xfId="5303"/>
    <cellStyle name="20% - Accent2 2 5 2 4 2 3" xfId="5304"/>
    <cellStyle name="20% - Accent2 2 5 2 4 2 3 2" xfId="5305"/>
    <cellStyle name="20% - Accent2 2 5 2 4 2 4" xfId="5306"/>
    <cellStyle name="20% - Accent2 2 5 2 4 3" xfId="5307"/>
    <cellStyle name="20% - Accent2 2 5 2 4 3 2" xfId="5308"/>
    <cellStyle name="20% - Accent2 2 5 2 4 3 2 2" xfId="5309"/>
    <cellStyle name="20% - Accent2 2 5 2 4 3 3" xfId="5310"/>
    <cellStyle name="20% - Accent2 2 5 2 4 4" xfId="5311"/>
    <cellStyle name="20% - Accent2 2 5 2 4 4 2" xfId="5312"/>
    <cellStyle name="20% - Accent2 2 5 2 4 5" xfId="5313"/>
    <cellStyle name="20% - Accent2 2 5 2 5" xfId="5314"/>
    <cellStyle name="20% - Accent2 2 5 2 5 2" xfId="5315"/>
    <cellStyle name="20% - Accent2 2 5 2 5 2 2" xfId="5316"/>
    <cellStyle name="20% - Accent2 2 5 2 5 2 2 2" xfId="5317"/>
    <cellStyle name="20% - Accent2 2 5 2 5 2 2 2 2" xfId="5318"/>
    <cellStyle name="20% - Accent2 2 5 2 5 2 2 3" xfId="5319"/>
    <cellStyle name="20% - Accent2 2 5 2 5 2 3" xfId="5320"/>
    <cellStyle name="20% - Accent2 2 5 2 5 2 3 2" xfId="5321"/>
    <cellStyle name="20% - Accent2 2 5 2 5 2 4" xfId="5322"/>
    <cellStyle name="20% - Accent2 2 5 2 5 3" xfId="5323"/>
    <cellStyle name="20% - Accent2 2 5 2 5 3 2" xfId="5324"/>
    <cellStyle name="20% - Accent2 2 5 2 5 3 2 2" xfId="5325"/>
    <cellStyle name="20% - Accent2 2 5 2 5 3 3" xfId="5326"/>
    <cellStyle name="20% - Accent2 2 5 2 5 4" xfId="5327"/>
    <cellStyle name="20% - Accent2 2 5 2 5 4 2" xfId="5328"/>
    <cellStyle name="20% - Accent2 2 5 2 5 5" xfId="5329"/>
    <cellStyle name="20% - Accent2 2 5 2 6" xfId="5330"/>
    <cellStyle name="20% - Accent2 2 5 2 6 2" xfId="5331"/>
    <cellStyle name="20% - Accent2 2 5 2 6 2 2" xfId="5332"/>
    <cellStyle name="20% - Accent2 2 5 2 6 2 2 2" xfId="5333"/>
    <cellStyle name="20% - Accent2 2 5 2 6 2 2 2 2" xfId="5334"/>
    <cellStyle name="20% - Accent2 2 5 2 6 2 2 3" xfId="5335"/>
    <cellStyle name="20% - Accent2 2 5 2 6 2 3" xfId="5336"/>
    <cellStyle name="20% - Accent2 2 5 2 6 2 3 2" xfId="5337"/>
    <cellStyle name="20% - Accent2 2 5 2 6 2 4" xfId="5338"/>
    <cellStyle name="20% - Accent2 2 5 2 6 3" xfId="5339"/>
    <cellStyle name="20% - Accent2 2 5 2 6 3 2" xfId="5340"/>
    <cellStyle name="20% - Accent2 2 5 2 6 3 2 2" xfId="5341"/>
    <cellStyle name="20% - Accent2 2 5 2 6 3 3" xfId="5342"/>
    <cellStyle name="20% - Accent2 2 5 2 6 4" xfId="5343"/>
    <cellStyle name="20% - Accent2 2 5 2 6 4 2" xfId="5344"/>
    <cellStyle name="20% - Accent2 2 5 2 6 5" xfId="5345"/>
    <cellStyle name="20% - Accent2 2 5 2 7" xfId="5346"/>
    <cellStyle name="20% - Accent2 2 5 2 7 2" xfId="5347"/>
    <cellStyle name="20% - Accent2 2 5 2 7 2 2" xfId="5348"/>
    <cellStyle name="20% - Accent2 2 5 2 7 2 2 2" xfId="5349"/>
    <cellStyle name="20% - Accent2 2 5 2 7 2 3" xfId="5350"/>
    <cellStyle name="20% - Accent2 2 5 2 7 3" xfId="5351"/>
    <cellStyle name="20% - Accent2 2 5 2 7 3 2" xfId="5352"/>
    <cellStyle name="20% - Accent2 2 5 2 7 4" xfId="5353"/>
    <cellStyle name="20% - Accent2 2 5 2 8" xfId="5354"/>
    <cellStyle name="20% - Accent2 2 5 2 8 2" xfId="5355"/>
    <cellStyle name="20% - Accent2 2 5 2 8 2 2" xfId="5356"/>
    <cellStyle name="20% - Accent2 2 5 2 8 3" xfId="5357"/>
    <cellStyle name="20% - Accent2 2 5 2 9" xfId="5358"/>
    <cellStyle name="20% - Accent2 2 5 2 9 2" xfId="5359"/>
    <cellStyle name="20% - Accent2 2 5 3" xfId="5360"/>
    <cellStyle name="20% - Accent2 2 5 3 2" xfId="5361"/>
    <cellStyle name="20% - Accent2 2 5 3 2 2" xfId="5362"/>
    <cellStyle name="20% - Accent2 2 5 3 2 2 2" xfId="5363"/>
    <cellStyle name="20% - Accent2 2 5 3 2 2 2 2" xfId="5364"/>
    <cellStyle name="20% - Accent2 2 5 3 2 2 3" xfId="5365"/>
    <cellStyle name="20% - Accent2 2 5 3 2 3" xfId="5366"/>
    <cellStyle name="20% - Accent2 2 5 3 2 3 2" xfId="5367"/>
    <cellStyle name="20% - Accent2 2 5 3 2 4" xfId="5368"/>
    <cellStyle name="20% - Accent2 2 5 3 3" xfId="5369"/>
    <cellStyle name="20% - Accent2 2 5 3 3 2" xfId="5370"/>
    <cellStyle name="20% - Accent2 2 5 3 3 2 2" xfId="5371"/>
    <cellStyle name="20% - Accent2 2 5 3 3 3" xfId="5372"/>
    <cellStyle name="20% - Accent2 2 5 3 4" xfId="5373"/>
    <cellStyle name="20% - Accent2 2 5 3 4 2" xfId="5374"/>
    <cellStyle name="20% - Accent2 2 5 3 5" xfId="5375"/>
    <cellStyle name="20% - Accent2 2 5 4" xfId="5376"/>
    <cellStyle name="20% - Accent2 2 5 4 2" xfId="5377"/>
    <cellStyle name="20% - Accent2 2 5 4 2 2" xfId="5378"/>
    <cellStyle name="20% - Accent2 2 5 4 2 2 2" xfId="5379"/>
    <cellStyle name="20% - Accent2 2 5 4 2 2 2 2" xfId="5380"/>
    <cellStyle name="20% - Accent2 2 5 4 2 2 3" xfId="5381"/>
    <cellStyle name="20% - Accent2 2 5 4 2 3" xfId="5382"/>
    <cellStyle name="20% - Accent2 2 5 4 2 3 2" xfId="5383"/>
    <cellStyle name="20% - Accent2 2 5 4 2 4" xfId="5384"/>
    <cellStyle name="20% - Accent2 2 5 4 3" xfId="5385"/>
    <cellStyle name="20% - Accent2 2 5 4 3 2" xfId="5386"/>
    <cellStyle name="20% - Accent2 2 5 4 3 2 2" xfId="5387"/>
    <cellStyle name="20% - Accent2 2 5 4 3 3" xfId="5388"/>
    <cellStyle name="20% - Accent2 2 5 4 4" xfId="5389"/>
    <cellStyle name="20% - Accent2 2 5 4 4 2" xfId="5390"/>
    <cellStyle name="20% - Accent2 2 5 4 5" xfId="5391"/>
    <cellStyle name="20% - Accent2 2 5 5" xfId="5392"/>
    <cellStyle name="20% - Accent2 2 5 5 2" xfId="5393"/>
    <cellStyle name="20% - Accent2 2 5 5 2 2" xfId="5394"/>
    <cellStyle name="20% - Accent2 2 5 5 2 2 2" xfId="5395"/>
    <cellStyle name="20% - Accent2 2 5 5 2 2 2 2" xfId="5396"/>
    <cellStyle name="20% - Accent2 2 5 5 2 2 3" xfId="5397"/>
    <cellStyle name="20% - Accent2 2 5 5 2 3" xfId="5398"/>
    <cellStyle name="20% - Accent2 2 5 5 2 3 2" xfId="5399"/>
    <cellStyle name="20% - Accent2 2 5 5 2 4" xfId="5400"/>
    <cellStyle name="20% - Accent2 2 5 5 3" xfId="5401"/>
    <cellStyle name="20% - Accent2 2 5 5 3 2" xfId="5402"/>
    <cellStyle name="20% - Accent2 2 5 5 3 2 2" xfId="5403"/>
    <cellStyle name="20% - Accent2 2 5 5 3 3" xfId="5404"/>
    <cellStyle name="20% - Accent2 2 5 5 4" xfId="5405"/>
    <cellStyle name="20% - Accent2 2 5 5 4 2" xfId="5406"/>
    <cellStyle name="20% - Accent2 2 5 5 5" xfId="5407"/>
    <cellStyle name="20% - Accent2 2 5 6" xfId="5408"/>
    <cellStyle name="20% - Accent2 2 5 6 2" xfId="5409"/>
    <cellStyle name="20% - Accent2 2 5 6 2 2" xfId="5410"/>
    <cellStyle name="20% - Accent2 2 5 6 2 2 2" xfId="5411"/>
    <cellStyle name="20% - Accent2 2 5 6 2 2 2 2" xfId="5412"/>
    <cellStyle name="20% - Accent2 2 5 6 2 2 3" xfId="5413"/>
    <cellStyle name="20% - Accent2 2 5 6 2 3" xfId="5414"/>
    <cellStyle name="20% - Accent2 2 5 6 2 3 2" xfId="5415"/>
    <cellStyle name="20% - Accent2 2 5 6 2 4" xfId="5416"/>
    <cellStyle name="20% - Accent2 2 5 6 3" xfId="5417"/>
    <cellStyle name="20% - Accent2 2 5 6 3 2" xfId="5418"/>
    <cellStyle name="20% - Accent2 2 5 6 3 2 2" xfId="5419"/>
    <cellStyle name="20% - Accent2 2 5 6 3 3" xfId="5420"/>
    <cellStyle name="20% - Accent2 2 5 6 4" xfId="5421"/>
    <cellStyle name="20% - Accent2 2 5 6 4 2" xfId="5422"/>
    <cellStyle name="20% - Accent2 2 5 6 5" xfId="5423"/>
    <cellStyle name="20% - Accent2 2 5 7" xfId="5424"/>
    <cellStyle name="20% - Accent2 2 5 7 2" xfId="5425"/>
    <cellStyle name="20% - Accent2 2 5 7 2 2" xfId="5426"/>
    <cellStyle name="20% - Accent2 2 5 7 2 2 2" xfId="5427"/>
    <cellStyle name="20% - Accent2 2 5 7 2 2 2 2" xfId="5428"/>
    <cellStyle name="20% - Accent2 2 5 7 2 2 3" xfId="5429"/>
    <cellStyle name="20% - Accent2 2 5 7 2 3" xfId="5430"/>
    <cellStyle name="20% - Accent2 2 5 7 2 3 2" xfId="5431"/>
    <cellStyle name="20% - Accent2 2 5 7 2 4" xfId="5432"/>
    <cellStyle name="20% - Accent2 2 5 7 3" xfId="5433"/>
    <cellStyle name="20% - Accent2 2 5 7 3 2" xfId="5434"/>
    <cellStyle name="20% - Accent2 2 5 7 3 2 2" xfId="5435"/>
    <cellStyle name="20% - Accent2 2 5 7 3 3" xfId="5436"/>
    <cellStyle name="20% - Accent2 2 5 7 4" xfId="5437"/>
    <cellStyle name="20% - Accent2 2 5 7 4 2" xfId="5438"/>
    <cellStyle name="20% - Accent2 2 5 7 5" xfId="5439"/>
    <cellStyle name="20% - Accent2 2 5 8" xfId="5440"/>
    <cellStyle name="20% - Accent2 2 5 8 2" xfId="5441"/>
    <cellStyle name="20% - Accent2 2 5 8 2 2" xfId="5442"/>
    <cellStyle name="20% - Accent2 2 5 8 2 2 2" xfId="5443"/>
    <cellStyle name="20% - Accent2 2 5 8 2 3" xfId="5444"/>
    <cellStyle name="20% - Accent2 2 5 8 3" xfId="5445"/>
    <cellStyle name="20% - Accent2 2 5 8 3 2" xfId="5446"/>
    <cellStyle name="20% - Accent2 2 5 8 4" xfId="5447"/>
    <cellStyle name="20% - Accent2 2 5 9" xfId="5448"/>
    <cellStyle name="20% - Accent2 2 5 9 2" xfId="5449"/>
    <cellStyle name="20% - Accent2 2 5 9 2 2" xfId="5450"/>
    <cellStyle name="20% - Accent2 2 5 9 3" xfId="5451"/>
    <cellStyle name="20% - Accent2 2 6" xfId="5452"/>
    <cellStyle name="20% - Accent2 2 6 10" xfId="5453"/>
    <cellStyle name="20% - Accent2 2 6 10 2" xfId="5454"/>
    <cellStyle name="20% - Accent2 2 6 11" xfId="5455"/>
    <cellStyle name="20% - Accent2 2 6 2" xfId="5456"/>
    <cellStyle name="20% - Accent2 2 6 2 10" xfId="5457"/>
    <cellStyle name="20% - Accent2 2 6 2 2" xfId="5458"/>
    <cellStyle name="20% - Accent2 2 6 2 2 2" xfId="5459"/>
    <cellStyle name="20% - Accent2 2 6 2 2 2 2" xfId="5460"/>
    <cellStyle name="20% - Accent2 2 6 2 2 2 2 2" xfId="5461"/>
    <cellStyle name="20% - Accent2 2 6 2 2 2 2 2 2" xfId="5462"/>
    <cellStyle name="20% - Accent2 2 6 2 2 2 2 3" xfId="5463"/>
    <cellStyle name="20% - Accent2 2 6 2 2 2 3" xfId="5464"/>
    <cellStyle name="20% - Accent2 2 6 2 2 2 3 2" xfId="5465"/>
    <cellStyle name="20% - Accent2 2 6 2 2 2 4" xfId="5466"/>
    <cellStyle name="20% - Accent2 2 6 2 2 3" xfId="5467"/>
    <cellStyle name="20% - Accent2 2 6 2 2 3 2" xfId="5468"/>
    <cellStyle name="20% - Accent2 2 6 2 2 3 2 2" xfId="5469"/>
    <cellStyle name="20% - Accent2 2 6 2 2 3 3" xfId="5470"/>
    <cellStyle name="20% - Accent2 2 6 2 2 4" xfId="5471"/>
    <cellStyle name="20% - Accent2 2 6 2 2 4 2" xfId="5472"/>
    <cellStyle name="20% - Accent2 2 6 2 2 5" xfId="5473"/>
    <cellStyle name="20% - Accent2 2 6 2 3" xfId="5474"/>
    <cellStyle name="20% - Accent2 2 6 2 3 2" xfId="5475"/>
    <cellStyle name="20% - Accent2 2 6 2 3 2 2" xfId="5476"/>
    <cellStyle name="20% - Accent2 2 6 2 3 2 2 2" xfId="5477"/>
    <cellStyle name="20% - Accent2 2 6 2 3 2 2 2 2" xfId="5478"/>
    <cellStyle name="20% - Accent2 2 6 2 3 2 2 3" xfId="5479"/>
    <cellStyle name="20% - Accent2 2 6 2 3 2 3" xfId="5480"/>
    <cellStyle name="20% - Accent2 2 6 2 3 2 3 2" xfId="5481"/>
    <cellStyle name="20% - Accent2 2 6 2 3 2 4" xfId="5482"/>
    <cellStyle name="20% - Accent2 2 6 2 3 3" xfId="5483"/>
    <cellStyle name="20% - Accent2 2 6 2 3 3 2" xfId="5484"/>
    <cellStyle name="20% - Accent2 2 6 2 3 3 2 2" xfId="5485"/>
    <cellStyle name="20% - Accent2 2 6 2 3 3 3" xfId="5486"/>
    <cellStyle name="20% - Accent2 2 6 2 3 4" xfId="5487"/>
    <cellStyle name="20% - Accent2 2 6 2 3 4 2" xfId="5488"/>
    <cellStyle name="20% - Accent2 2 6 2 3 5" xfId="5489"/>
    <cellStyle name="20% - Accent2 2 6 2 4" xfId="5490"/>
    <cellStyle name="20% - Accent2 2 6 2 4 2" xfId="5491"/>
    <cellStyle name="20% - Accent2 2 6 2 4 2 2" xfId="5492"/>
    <cellStyle name="20% - Accent2 2 6 2 4 2 2 2" xfId="5493"/>
    <cellStyle name="20% - Accent2 2 6 2 4 2 2 2 2" xfId="5494"/>
    <cellStyle name="20% - Accent2 2 6 2 4 2 2 3" xfId="5495"/>
    <cellStyle name="20% - Accent2 2 6 2 4 2 3" xfId="5496"/>
    <cellStyle name="20% - Accent2 2 6 2 4 2 3 2" xfId="5497"/>
    <cellStyle name="20% - Accent2 2 6 2 4 2 4" xfId="5498"/>
    <cellStyle name="20% - Accent2 2 6 2 4 3" xfId="5499"/>
    <cellStyle name="20% - Accent2 2 6 2 4 3 2" xfId="5500"/>
    <cellStyle name="20% - Accent2 2 6 2 4 3 2 2" xfId="5501"/>
    <cellStyle name="20% - Accent2 2 6 2 4 3 3" xfId="5502"/>
    <cellStyle name="20% - Accent2 2 6 2 4 4" xfId="5503"/>
    <cellStyle name="20% - Accent2 2 6 2 4 4 2" xfId="5504"/>
    <cellStyle name="20% - Accent2 2 6 2 4 5" xfId="5505"/>
    <cellStyle name="20% - Accent2 2 6 2 5" xfId="5506"/>
    <cellStyle name="20% - Accent2 2 6 2 5 2" xfId="5507"/>
    <cellStyle name="20% - Accent2 2 6 2 5 2 2" xfId="5508"/>
    <cellStyle name="20% - Accent2 2 6 2 5 2 2 2" xfId="5509"/>
    <cellStyle name="20% - Accent2 2 6 2 5 2 2 2 2" xfId="5510"/>
    <cellStyle name="20% - Accent2 2 6 2 5 2 2 3" xfId="5511"/>
    <cellStyle name="20% - Accent2 2 6 2 5 2 3" xfId="5512"/>
    <cellStyle name="20% - Accent2 2 6 2 5 2 3 2" xfId="5513"/>
    <cellStyle name="20% - Accent2 2 6 2 5 2 4" xfId="5514"/>
    <cellStyle name="20% - Accent2 2 6 2 5 3" xfId="5515"/>
    <cellStyle name="20% - Accent2 2 6 2 5 3 2" xfId="5516"/>
    <cellStyle name="20% - Accent2 2 6 2 5 3 2 2" xfId="5517"/>
    <cellStyle name="20% - Accent2 2 6 2 5 3 3" xfId="5518"/>
    <cellStyle name="20% - Accent2 2 6 2 5 4" xfId="5519"/>
    <cellStyle name="20% - Accent2 2 6 2 5 4 2" xfId="5520"/>
    <cellStyle name="20% - Accent2 2 6 2 5 5" xfId="5521"/>
    <cellStyle name="20% - Accent2 2 6 2 6" xfId="5522"/>
    <cellStyle name="20% - Accent2 2 6 2 6 2" xfId="5523"/>
    <cellStyle name="20% - Accent2 2 6 2 6 2 2" xfId="5524"/>
    <cellStyle name="20% - Accent2 2 6 2 6 2 2 2" xfId="5525"/>
    <cellStyle name="20% - Accent2 2 6 2 6 2 2 2 2" xfId="5526"/>
    <cellStyle name="20% - Accent2 2 6 2 6 2 2 3" xfId="5527"/>
    <cellStyle name="20% - Accent2 2 6 2 6 2 3" xfId="5528"/>
    <cellStyle name="20% - Accent2 2 6 2 6 2 3 2" xfId="5529"/>
    <cellStyle name="20% - Accent2 2 6 2 6 2 4" xfId="5530"/>
    <cellStyle name="20% - Accent2 2 6 2 6 3" xfId="5531"/>
    <cellStyle name="20% - Accent2 2 6 2 6 3 2" xfId="5532"/>
    <cellStyle name="20% - Accent2 2 6 2 6 3 2 2" xfId="5533"/>
    <cellStyle name="20% - Accent2 2 6 2 6 3 3" xfId="5534"/>
    <cellStyle name="20% - Accent2 2 6 2 6 4" xfId="5535"/>
    <cellStyle name="20% - Accent2 2 6 2 6 4 2" xfId="5536"/>
    <cellStyle name="20% - Accent2 2 6 2 6 5" xfId="5537"/>
    <cellStyle name="20% - Accent2 2 6 2 7" xfId="5538"/>
    <cellStyle name="20% - Accent2 2 6 2 7 2" xfId="5539"/>
    <cellStyle name="20% - Accent2 2 6 2 7 2 2" xfId="5540"/>
    <cellStyle name="20% - Accent2 2 6 2 7 2 2 2" xfId="5541"/>
    <cellStyle name="20% - Accent2 2 6 2 7 2 3" xfId="5542"/>
    <cellStyle name="20% - Accent2 2 6 2 7 3" xfId="5543"/>
    <cellStyle name="20% - Accent2 2 6 2 7 3 2" xfId="5544"/>
    <cellStyle name="20% - Accent2 2 6 2 7 4" xfId="5545"/>
    <cellStyle name="20% - Accent2 2 6 2 8" xfId="5546"/>
    <cellStyle name="20% - Accent2 2 6 2 8 2" xfId="5547"/>
    <cellStyle name="20% - Accent2 2 6 2 8 2 2" xfId="5548"/>
    <cellStyle name="20% - Accent2 2 6 2 8 3" xfId="5549"/>
    <cellStyle name="20% - Accent2 2 6 2 9" xfId="5550"/>
    <cellStyle name="20% - Accent2 2 6 2 9 2" xfId="5551"/>
    <cellStyle name="20% - Accent2 2 6 3" xfId="5552"/>
    <cellStyle name="20% - Accent2 2 6 3 2" xfId="5553"/>
    <cellStyle name="20% - Accent2 2 6 3 2 2" xfId="5554"/>
    <cellStyle name="20% - Accent2 2 6 3 2 2 2" xfId="5555"/>
    <cellStyle name="20% - Accent2 2 6 3 2 2 2 2" xfId="5556"/>
    <cellStyle name="20% - Accent2 2 6 3 2 2 3" xfId="5557"/>
    <cellStyle name="20% - Accent2 2 6 3 2 3" xfId="5558"/>
    <cellStyle name="20% - Accent2 2 6 3 2 3 2" xfId="5559"/>
    <cellStyle name="20% - Accent2 2 6 3 2 4" xfId="5560"/>
    <cellStyle name="20% - Accent2 2 6 3 3" xfId="5561"/>
    <cellStyle name="20% - Accent2 2 6 3 3 2" xfId="5562"/>
    <cellStyle name="20% - Accent2 2 6 3 3 2 2" xfId="5563"/>
    <cellStyle name="20% - Accent2 2 6 3 3 3" xfId="5564"/>
    <cellStyle name="20% - Accent2 2 6 3 4" xfId="5565"/>
    <cellStyle name="20% - Accent2 2 6 3 4 2" xfId="5566"/>
    <cellStyle name="20% - Accent2 2 6 3 5" xfId="5567"/>
    <cellStyle name="20% - Accent2 2 6 4" xfId="5568"/>
    <cellStyle name="20% - Accent2 2 6 4 2" xfId="5569"/>
    <cellStyle name="20% - Accent2 2 6 4 2 2" xfId="5570"/>
    <cellStyle name="20% - Accent2 2 6 4 2 2 2" xfId="5571"/>
    <cellStyle name="20% - Accent2 2 6 4 2 2 2 2" xfId="5572"/>
    <cellStyle name="20% - Accent2 2 6 4 2 2 3" xfId="5573"/>
    <cellStyle name="20% - Accent2 2 6 4 2 3" xfId="5574"/>
    <cellStyle name="20% - Accent2 2 6 4 2 3 2" xfId="5575"/>
    <cellStyle name="20% - Accent2 2 6 4 2 4" xfId="5576"/>
    <cellStyle name="20% - Accent2 2 6 4 3" xfId="5577"/>
    <cellStyle name="20% - Accent2 2 6 4 3 2" xfId="5578"/>
    <cellStyle name="20% - Accent2 2 6 4 3 2 2" xfId="5579"/>
    <cellStyle name="20% - Accent2 2 6 4 3 3" xfId="5580"/>
    <cellStyle name="20% - Accent2 2 6 4 4" xfId="5581"/>
    <cellStyle name="20% - Accent2 2 6 4 4 2" xfId="5582"/>
    <cellStyle name="20% - Accent2 2 6 4 5" xfId="5583"/>
    <cellStyle name="20% - Accent2 2 6 5" xfId="5584"/>
    <cellStyle name="20% - Accent2 2 6 5 2" xfId="5585"/>
    <cellStyle name="20% - Accent2 2 6 5 2 2" xfId="5586"/>
    <cellStyle name="20% - Accent2 2 6 5 2 2 2" xfId="5587"/>
    <cellStyle name="20% - Accent2 2 6 5 2 2 2 2" xfId="5588"/>
    <cellStyle name="20% - Accent2 2 6 5 2 2 3" xfId="5589"/>
    <cellStyle name="20% - Accent2 2 6 5 2 3" xfId="5590"/>
    <cellStyle name="20% - Accent2 2 6 5 2 3 2" xfId="5591"/>
    <cellStyle name="20% - Accent2 2 6 5 2 4" xfId="5592"/>
    <cellStyle name="20% - Accent2 2 6 5 3" xfId="5593"/>
    <cellStyle name="20% - Accent2 2 6 5 3 2" xfId="5594"/>
    <cellStyle name="20% - Accent2 2 6 5 3 2 2" xfId="5595"/>
    <cellStyle name="20% - Accent2 2 6 5 3 3" xfId="5596"/>
    <cellStyle name="20% - Accent2 2 6 5 4" xfId="5597"/>
    <cellStyle name="20% - Accent2 2 6 5 4 2" xfId="5598"/>
    <cellStyle name="20% - Accent2 2 6 5 5" xfId="5599"/>
    <cellStyle name="20% - Accent2 2 6 6" xfId="5600"/>
    <cellStyle name="20% - Accent2 2 6 6 2" xfId="5601"/>
    <cellStyle name="20% - Accent2 2 6 6 2 2" xfId="5602"/>
    <cellStyle name="20% - Accent2 2 6 6 2 2 2" xfId="5603"/>
    <cellStyle name="20% - Accent2 2 6 6 2 2 2 2" xfId="5604"/>
    <cellStyle name="20% - Accent2 2 6 6 2 2 3" xfId="5605"/>
    <cellStyle name="20% - Accent2 2 6 6 2 3" xfId="5606"/>
    <cellStyle name="20% - Accent2 2 6 6 2 3 2" xfId="5607"/>
    <cellStyle name="20% - Accent2 2 6 6 2 4" xfId="5608"/>
    <cellStyle name="20% - Accent2 2 6 6 3" xfId="5609"/>
    <cellStyle name="20% - Accent2 2 6 6 3 2" xfId="5610"/>
    <cellStyle name="20% - Accent2 2 6 6 3 2 2" xfId="5611"/>
    <cellStyle name="20% - Accent2 2 6 6 3 3" xfId="5612"/>
    <cellStyle name="20% - Accent2 2 6 6 4" xfId="5613"/>
    <cellStyle name="20% - Accent2 2 6 6 4 2" xfId="5614"/>
    <cellStyle name="20% - Accent2 2 6 6 5" xfId="5615"/>
    <cellStyle name="20% - Accent2 2 6 7" xfId="5616"/>
    <cellStyle name="20% - Accent2 2 6 7 2" xfId="5617"/>
    <cellStyle name="20% - Accent2 2 6 7 2 2" xfId="5618"/>
    <cellStyle name="20% - Accent2 2 6 7 2 2 2" xfId="5619"/>
    <cellStyle name="20% - Accent2 2 6 7 2 2 2 2" xfId="5620"/>
    <cellStyle name="20% - Accent2 2 6 7 2 2 3" xfId="5621"/>
    <cellStyle name="20% - Accent2 2 6 7 2 3" xfId="5622"/>
    <cellStyle name="20% - Accent2 2 6 7 2 3 2" xfId="5623"/>
    <cellStyle name="20% - Accent2 2 6 7 2 4" xfId="5624"/>
    <cellStyle name="20% - Accent2 2 6 7 3" xfId="5625"/>
    <cellStyle name="20% - Accent2 2 6 7 3 2" xfId="5626"/>
    <cellStyle name="20% - Accent2 2 6 7 3 2 2" xfId="5627"/>
    <cellStyle name="20% - Accent2 2 6 7 3 3" xfId="5628"/>
    <cellStyle name="20% - Accent2 2 6 7 4" xfId="5629"/>
    <cellStyle name="20% - Accent2 2 6 7 4 2" xfId="5630"/>
    <cellStyle name="20% - Accent2 2 6 7 5" xfId="5631"/>
    <cellStyle name="20% - Accent2 2 6 8" xfId="5632"/>
    <cellStyle name="20% - Accent2 2 6 8 2" xfId="5633"/>
    <cellStyle name="20% - Accent2 2 6 8 2 2" xfId="5634"/>
    <cellStyle name="20% - Accent2 2 6 8 2 2 2" xfId="5635"/>
    <cellStyle name="20% - Accent2 2 6 8 2 3" xfId="5636"/>
    <cellStyle name="20% - Accent2 2 6 8 3" xfId="5637"/>
    <cellStyle name="20% - Accent2 2 6 8 3 2" xfId="5638"/>
    <cellStyle name="20% - Accent2 2 6 8 4" xfId="5639"/>
    <cellStyle name="20% - Accent2 2 6 9" xfId="5640"/>
    <cellStyle name="20% - Accent2 2 6 9 2" xfId="5641"/>
    <cellStyle name="20% - Accent2 2 6 9 2 2" xfId="5642"/>
    <cellStyle name="20% - Accent2 2 6 9 3" xfId="5643"/>
    <cellStyle name="20% - Accent2 2 7" xfId="5644"/>
    <cellStyle name="20% - Accent2 2 7 10" xfId="5645"/>
    <cellStyle name="20% - Accent2 2 7 10 2" xfId="5646"/>
    <cellStyle name="20% - Accent2 2 7 11" xfId="5647"/>
    <cellStyle name="20% - Accent2 2 7 2" xfId="5648"/>
    <cellStyle name="20% - Accent2 2 7 2 10" xfId="5649"/>
    <cellStyle name="20% - Accent2 2 7 2 2" xfId="5650"/>
    <cellStyle name="20% - Accent2 2 7 2 2 2" xfId="5651"/>
    <cellStyle name="20% - Accent2 2 7 2 2 2 2" xfId="5652"/>
    <cellStyle name="20% - Accent2 2 7 2 2 2 2 2" xfId="5653"/>
    <cellStyle name="20% - Accent2 2 7 2 2 2 2 2 2" xfId="5654"/>
    <cellStyle name="20% - Accent2 2 7 2 2 2 2 3" xfId="5655"/>
    <cellStyle name="20% - Accent2 2 7 2 2 2 3" xfId="5656"/>
    <cellStyle name="20% - Accent2 2 7 2 2 2 3 2" xfId="5657"/>
    <cellStyle name="20% - Accent2 2 7 2 2 2 4" xfId="5658"/>
    <cellStyle name="20% - Accent2 2 7 2 2 3" xfId="5659"/>
    <cellStyle name="20% - Accent2 2 7 2 2 3 2" xfId="5660"/>
    <cellStyle name="20% - Accent2 2 7 2 2 3 2 2" xfId="5661"/>
    <cellStyle name="20% - Accent2 2 7 2 2 3 3" xfId="5662"/>
    <cellStyle name="20% - Accent2 2 7 2 2 4" xfId="5663"/>
    <cellStyle name="20% - Accent2 2 7 2 2 4 2" xfId="5664"/>
    <cellStyle name="20% - Accent2 2 7 2 2 5" xfId="5665"/>
    <cellStyle name="20% - Accent2 2 7 2 3" xfId="5666"/>
    <cellStyle name="20% - Accent2 2 7 2 3 2" xfId="5667"/>
    <cellStyle name="20% - Accent2 2 7 2 3 2 2" xfId="5668"/>
    <cellStyle name="20% - Accent2 2 7 2 3 2 2 2" xfId="5669"/>
    <cellStyle name="20% - Accent2 2 7 2 3 2 2 2 2" xfId="5670"/>
    <cellStyle name="20% - Accent2 2 7 2 3 2 2 3" xfId="5671"/>
    <cellStyle name="20% - Accent2 2 7 2 3 2 3" xfId="5672"/>
    <cellStyle name="20% - Accent2 2 7 2 3 2 3 2" xfId="5673"/>
    <cellStyle name="20% - Accent2 2 7 2 3 2 4" xfId="5674"/>
    <cellStyle name="20% - Accent2 2 7 2 3 3" xfId="5675"/>
    <cellStyle name="20% - Accent2 2 7 2 3 3 2" xfId="5676"/>
    <cellStyle name="20% - Accent2 2 7 2 3 3 2 2" xfId="5677"/>
    <cellStyle name="20% - Accent2 2 7 2 3 3 3" xfId="5678"/>
    <cellStyle name="20% - Accent2 2 7 2 3 4" xfId="5679"/>
    <cellStyle name="20% - Accent2 2 7 2 3 4 2" xfId="5680"/>
    <cellStyle name="20% - Accent2 2 7 2 3 5" xfId="5681"/>
    <cellStyle name="20% - Accent2 2 7 2 4" xfId="5682"/>
    <cellStyle name="20% - Accent2 2 7 2 4 2" xfId="5683"/>
    <cellStyle name="20% - Accent2 2 7 2 4 2 2" xfId="5684"/>
    <cellStyle name="20% - Accent2 2 7 2 4 2 2 2" xfId="5685"/>
    <cellStyle name="20% - Accent2 2 7 2 4 2 2 2 2" xfId="5686"/>
    <cellStyle name="20% - Accent2 2 7 2 4 2 2 3" xfId="5687"/>
    <cellStyle name="20% - Accent2 2 7 2 4 2 3" xfId="5688"/>
    <cellStyle name="20% - Accent2 2 7 2 4 2 3 2" xfId="5689"/>
    <cellStyle name="20% - Accent2 2 7 2 4 2 4" xfId="5690"/>
    <cellStyle name="20% - Accent2 2 7 2 4 3" xfId="5691"/>
    <cellStyle name="20% - Accent2 2 7 2 4 3 2" xfId="5692"/>
    <cellStyle name="20% - Accent2 2 7 2 4 3 2 2" xfId="5693"/>
    <cellStyle name="20% - Accent2 2 7 2 4 3 3" xfId="5694"/>
    <cellStyle name="20% - Accent2 2 7 2 4 4" xfId="5695"/>
    <cellStyle name="20% - Accent2 2 7 2 4 4 2" xfId="5696"/>
    <cellStyle name="20% - Accent2 2 7 2 4 5" xfId="5697"/>
    <cellStyle name="20% - Accent2 2 7 2 5" xfId="5698"/>
    <cellStyle name="20% - Accent2 2 7 2 5 2" xfId="5699"/>
    <cellStyle name="20% - Accent2 2 7 2 5 2 2" xfId="5700"/>
    <cellStyle name="20% - Accent2 2 7 2 5 2 2 2" xfId="5701"/>
    <cellStyle name="20% - Accent2 2 7 2 5 2 2 2 2" xfId="5702"/>
    <cellStyle name="20% - Accent2 2 7 2 5 2 2 3" xfId="5703"/>
    <cellStyle name="20% - Accent2 2 7 2 5 2 3" xfId="5704"/>
    <cellStyle name="20% - Accent2 2 7 2 5 2 3 2" xfId="5705"/>
    <cellStyle name="20% - Accent2 2 7 2 5 2 4" xfId="5706"/>
    <cellStyle name="20% - Accent2 2 7 2 5 3" xfId="5707"/>
    <cellStyle name="20% - Accent2 2 7 2 5 3 2" xfId="5708"/>
    <cellStyle name="20% - Accent2 2 7 2 5 3 2 2" xfId="5709"/>
    <cellStyle name="20% - Accent2 2 7 2 5 3 3" xfId="5710"/>
    <cellStyle name="20% - Accent2 2 7 2 5 4" xfId="5711"/>
    <cellStyle name="20% - Accent2 2 7 2 5 4 2" xfId="5712"/>
    <cellStyle name="20% - Accent2 2 7 2 5 5" xfId="5713"/>
    <cellStyle name="20% - Accent2 2 7 2 6" xfId="5714"/>
    <cellStyle name="20% - Accent2 2 7 2 6 2" xfId="5715"/>
    <cellStyle name="20% - Accent2 2 7 2 6 2 2" xfId="5716"/>
    <cellStyle name="20% - Accent2 2 7 2 6 2 2 2" xfId="5717"/>
    <cellStyle name="20% - Accent2 2 7 2 6 2 2 2 2" xfId="5718"/>
    <cellStyle name="20% - Accent2 2 7 2 6 2 2 3" xfId="5719"/>
    <cellStyle name="20% - Accent2 2 7 2 6 2 3" xfId="5720"/>
    <cellStyle name="20% - Accent2 2 7 2 6 2 3 2" xfId="5721"/>
    <cellStyle name="20% - Accent2 2 7 2 6 2 4" xfId="5722"/>
    <cellStyle name="20% - Accent2 2 7 2 6 3" xfId="5723"/>
    <cellStyle name="20% - Accent2 2 7 2 6 3 2" xfId="5724"/>
    <cellStyle name="20% - Accent2 2 7 2 6 3 2 2" xfId="5725"/>
    <cellStyle name="20% - Accent2 2 7 2 6 3 3" xfId="5726"/>
    <cellStyle name="20% - Accent2 2 7 2 6 4" xfId="5727"/>
    <cellStyle name="20% - Accent2 2 7 2 6 4 2" xfId="5728"/>
    <cellStyle name="20% - Accent2 2 7 2 6 5" xfId="5729"/>
    <cellStyle name="20% - Accent2 2 7 2 7" xfId="5730"/>
    <cellStyle name="20% - Accent2 2 7 2 7 2" xfId="5731"/>
    <cellStyle name="20% - Accent2 2 7 2 7 2 2" xfId="5732"/>
    <cellStyle name="20% - Accent2 2 7 2 7 2 2 2" xfId="5733"/>
    <cellStyle name="20% - Accent2 2 7 2 7 2 3" xfId="5734"/>
    <cellStyle name="20% - Accent2 2 7 2 7 3" xfId="5735"/>
    <cellStyle name="20% - Accent2 2 7 2 7 3 2" xfId="5736"/>
    <cellStyle name="20% - Accent2 2 7 2 7 4" xfId="5737"/>
    <cellStyle name="20% - Accent2 2 7 2 8" xfId="5738"/>
    <cellStyle name="20% - Accent2 2 7 2 8 2" xfId="5739"/>
    <cellStyle name="20% - Accent2 2 7 2 8 2 2" xfId="5740"/>
    <cellStyle name="20% - Accent2 2 7 2 8 3" xfId="5741"/>
    <cellStyle name="20% - Accent2 2 7 2 9" xfId="5742"/>
    <cellStyle name="20% - Accent2 2 7 2 9 2" xfId="5743"/>
    <cellStyle name="20% - Accent2 2 7 3" xfId="5744"/>
    <cellStyle name="20% - Accent2 2 7 3 2" xfId="5745"/>
    <cellStyle name="20% - Accent2 2 7 3 2 2" xfId="5746"/>
    <cellStyle name="20% - Accent2 2 7 3 2 2 2" xfId="5747"/>
    <cellStyle name="20% - Accent2 2 7 3 2 2 2 2" xfId="5748"/>
    <cellStyle name="20% - Accent2 2 7 3 2 2 3" xfId="5749"/>
    <cellStyle name="20% - Accent2 2 7 3 2 3" xfId="5750"/>
    <cellStyle name="20% - Accent2 2 7 3 2 3 2" xfId="5751"/>
    <cellStyle name="20% - Accent2 2 7 3 2 4" xfId="5752"/>
    <cellStyle name="20% - Accent2 2 7 3 3" xfId="5753"/>
    <cellStyle name="20% - Accent2 2 7 3 3 2" xfId="5754"/>
    <cellStyle name="20% - Accent2 2 7 3 3 2 2" xfId="5755"/>
    <cellStyle name="20% - Accent2 2 7 3 3 3" xfId="5756"/>
    <cellStyle name="20% - Accent2 2 7 3 4" xfId="5757"/>
    <cellStyle name="20% - Accent2 2 7 3 4 2" xfId="5758"/>
    <cellStyle name="20% - Accent2 2 7 3 5" xfId="5759"/>
    <cellStyle name="20% - Accent2 2 7 4" xfId="5760"/>
    <cellStyle name="20% - Accent2 2 7 4 2" xfId="5761"/>
    <cellStyle name="20% - Accent2 2 7 4 2 2" xfId="5762"/>
    <cellStyle name="20% - Accent2 2 7 4 2 2 2" xfId="5763"/>
    <cellStyle name="20% - Accent2 2 7 4 2 2 2 2" xfId="5764"/>
    <cellStyle name="20% - Accent2 2 7 4 2 2 3" xfId="5765"/>
    <cellStyle name="20% - Accent2 2 7 4 2 3" xfId="5766"/>
    <cellStyle name="20% - Accent2 2 7 4 2 3 2" xfId="5767"/>
    <cellStyle name="20% - Accent2 2 7 4 2 4" xfId="5768"/>
    <cellStyle name="20% - Accent2 2 7 4 3" xfId="5769"/>
    <cellStyle name="20% - Accent2 2 7 4 3 2" xfId="5770"/>
    <cellStyle name="20% - Accent2 2 7 4 3 2 2" xfId="5771"/>
    <cellStyle name="20% - Accent2 2 7 4 3 3" xfId="5772"/>
    <cellStyle name="20% - Accent2 2 7 4 4" xfId="5773"/>
    <cellStyle name="20% - Accent2 2 7 4 4 2" xfId="5774"/>
    <cellStyle name="20% - Accent2 2 7 4 5" xfId="5775"/>
    <cellStyle name="20% - Accent2 2 7 5" xfId="5776"/>
    <cellStyle name="20% - Accent2 2 7 5 2" xfId="5777"/>
    <cellStyle name="20% - Accent2 2 7 5 2 2" xfId="5778"/>
    <cellStyle name="20% - Accent2 2 7 5 2 2 2" xfId="5779"/>
    <cellStyle name="20% - Accent2 2 7 5 2 2 2 2" xfId="5780"/>
    <cellStyle name="20% - Accent2 2 7 5 2 2 3" xfId="5781"/>
    <cellStyle name="20% - Accent2 2 7 5 2 3" xfId="5782"/>
    <cellStyle name="20% - Accent2 2 7 5 2 3 2" xfId="5783"/>
    <cellStyle name="20% - Accent2 2 7 5 2 4" xfId="5784"/>
    <cellStyle name="20% - Accent2 2 7 5 3" xfId="5785"/>
    <cellStyle name="20% - Accent2 2 7 5 3 2" xfId="5786"/>
    <cellStyle name="20% - Accent2 2 7 5 3 2 2" xfId="5787"/>
    <cellStyle name="20% - Accent2 2 7 5 3 3" xfId="5788"/>
    <cellStyle name="20% - Accent2 2 7 5 4" xfId="5789"/>
    <cellStyle name="20% - Accent2 2 7 5 4 2" xfId="5790"/>
    <cellStyle name="20% - Accent2 2 7 5 5" xfId="5791"/>
    <cellStyle name="20% - Accent2 2 7 6" xfId="5792"/>
    <cellStyle name="20% - Accent2 2 7 6 2" xfId="5793"/>
    <cellStyle name="20% - Accent2 2 7 6 2 2" xfId="5794"/>
    <cellStyle name="20% - Accent2 2 7 6 2 2 2" xfId="5795"/>
    <cellStyle name="20% - Accent2 2 7 6 2 2 2 2" xfId="5796"/>
    <cellStyle name="20% - Accent2 2 7 6 2 2 3" xfId="5797"/>
    <cellStyle name="20% - Accent2 2 7 6 2 3" xfId="5798"/>
    <cellStyle name="20% - Accent2 2 7 6 2 3 2" xfId="5799"/>
    <cellStyle name="20% - Accent2 2 7 6 2 4" xfId="5800"/>
    <cellStyle name="20% - Accent2 2 7 6 3" xfId="5801"/>
    <cellStyle name="20% - Accent2 2 7 6 3 2" xfId="5802"/>
    <cellStyle name="20% - Accent2 2 7 6 3 2 2" xfId="5803"/>
    <cellStyle name="20% - Accent2 2 7 6 3 3" xfId="5804"/>
    <cellStyle name="20% - Accent2 2 7 6 4" xfId="5805"/>
    <cellStyle name="20% - Accent2 2 7 6 4 2" xfId="5806"/>
    <cellStyle name="20% - Accent2 2 7 6 5" xfId="5807"/>
    <cellStyle name="20% - Accent2 2 7 7" xfId="5808"/>
    <cellStyle name="20% - Accent2 2 7 7 2" xfId="5809"/>
    <cellStyle name="20% - Accent2 2 7 7 2 2" xfId="5810"/>
    <cellStyle name="20% - Accent2 2 7 7 2 2 2" xfId="5811"/>
    <cellStyle name="20% - Accent2 2 7 7 2 2 2 2" xfId="5812"/>
    <cellStyle name="20% - Accent2 2 7 7 2 2 3" xfId="5813"/>
    <cellStyle name="20% - Accent2 2 7 7 2 3" xfId="5814"/>
    <cellStyle name="20% - Accent2 2 7 7 2 3 2" xfId="5815"/>
    <cellStyle name="20% - Accent2 2 7 7 2 4" xfId="5816"/>
    <cellStyle name="20% - Accent2 2 7 7 3" xfId="5817"/>
    <cellStyle name="20% - Accent2 2 7 7 3 2" xfId="5818"/>
    <cellStyle name="20% - Accent2 2 7 7 3 2 2" xfId="5819"/>
    <cellStyle name="20% - Accent2 2 7 7 3 3" xfId="5820"/>
    <cellStyle name="20% - Accent2 2 7 7 4" xfId="5821"/>
    <cellStyle name="20% - Accent2 2 7 7 4 2" xfId="5822"/>
    <cellStyle name="20% - Accent2 2 7 7 5" xfId="5823"/>
    <cellStyle name="20% - Accent2 2 7 8" xfId="5824"/>
    <cellStyle name="20% - Accent2 2 7 8 2" xfId="5825"/>
    <cellStyle name="20% - Accent2 2 7 8 2 2" xfId="5826"/>
    <cellStyle name="20% - Accent2 2 7 8 2 2 2" xfId="5827"/>
    <cellStyle name="20% - Accent2 2 7 8 2 3" xfId="5828"/>
    <cellStyle name="20% - Accent2 2 7 8 3" xfId="5829"/>
    <cellStyle name="20% - Accent2 2 7 8 3 2" xfId="5830"/>
    <cellStyle name="20% - Accent2 2 7 8 4" xfId="5831"/>
    <cellStyle name="20% - Accent2 2 7 9" xfId="5832"/>
    <cellStyle name="20% - Accent2 2 7 9 2" xfId="5833"/>
    <cellStyle name="20% - Accent2 2 7 9 2 2" xfId="5834"/>
    <cellStyle name="20% - Accent2 2 7 9 3" xfId="5835"/>
    <cellStyle name="20% - Accent2 2 8" xfId="5836"/>
    <cellStyle name="20% - Accent2 2 8 10" xfId="5837"/>
    <cellStyle name="20% - Accent2 2 8 10 2" xfId="5838"/>
    <cellStyle name="20% - Accent2 2 8 11" xfId="5839"/>
    <cellStyle name="20% - Accent2 2 8 2" xfId="5840"/>
    <cellStyle name="20% - Accent2 2 8 2 10" xfId="5841"/>
    <cellStyle name="20% - Accent2 2 8 2 2" xfId="5842"/>
    <cellStyle name="20% - Accent2 2 8 2 2 2" xfId="5843"/>
    <cellStyle name="20% - Accent2 2 8 2 2 2 2" xfId="5844"/>
    <cellStyle name="20% - Accent2 2 8 2 2 2 2 2" xfId="5845"/>
    <cellStyle name="20% - Accent2 2 8 2 2 2 2 2 2" xfId="5846"/>
    <cellStyle name="20% - Accent2 2 8 2 2 2 2 3" xfId="5847"/>
    <cellStyle name="20% - Accent2 2 8 2 2 2 3" xfId="5848"/>
    <cellStyle name="20% - Accent2 2 8 2 2 2 3 2" xfId="5849"/>
    <cellStyle name="20% - Accent2 2 8 2 2 2 4" xfId="5850"/>
    <cellStyle name="20% - Accent2 2 8 2 2 3" xfId="5851"/>
    <cellStyle name="20% - Accent2 2 8 2 2 3 2" xfId="5852"/>
    <cellStyle name="20% - Accent2 2 8 2 2 3 2 2" xfId="5853"/>
    <cellStyle name="20% - Accent2 2 8 2 2 3 3" xfId="5854"/>
    <cellStyle name="20% - Accent2 2 8 2 2 4" xfId="5855"/>
    <cellStyle name="20% - Accent2 2 8 2 2 4 2" xfId="5856"/>
    <cellStyle name="20% - Accent2 2 8 2 2 5" xfId="5857"/>
    <cellStyle name="20% - Accent2 2 8 2 3" xfId="5858"/>
    <cellStyle name="20% - Accent2 2 8 2 3 2" xfId="5859"/>
    <cellStyle name="20% - Accent2 2 8 2 3 2 2" xfId="5860"/>
    <cellStyle name="20% - Accent2 2 8 2 3 2 2 2" xfId="5861"/>
    <cellStyle name="20% - Accent2 2 8 2 3 2 2 2 2" xfId="5862"/>
    <cellStyle name="20% - Accent2 2 8 2 3 2 2 3" xfId="5863"/>
    <cellStyle name="20% - Accent2 2 8 2 3 2 3" xfId="5864"/>
    <cellStyle name="20% - Accent2 2 8 2 3 2 3 2" xfId="5865"/>
    <cellStyle name="20% - Accent2 2 8 2 3 2 4" xfId="5866"/>
    <cellStyle name="20% - Accent2 2 8 2 3 3" xfId="5867"/>
    <cellStyle name="20% - Accent2 2 8 2 3 3 2" xfId="5868"/>
    <cellStyle name="20% - Accent2 2 8 2 3 3 2 2" xfId="5869"/>
    <cellStyle name="20% - Accent2 2 8 2 3 3 3" xfId="5870"/>
    <cellStyle name="20% - Accent2 2 8 2 3 4" xfId="5871"/>
    <cellStyle name="20% - Accent2 2 8 2 3 4 2" xfId="5872"/>
    <cellStyle name="20% - Accent2 2 8 2 3 5" xfId="5873"/>
    <cellStyle name="20% - Accent2 2 8 2 4" xfId="5874"/>
    <cellStyle name="20% - Accent2 2 8 2 4 2" xfId="5875"/>
    <cellStyle name="20% - Accent2 2 8 2 4 2 2" xfId="5876"/>
    <cellStyle name="20% - Accent2 2 8 2 4 2 2 2" xfId="5877"/>
    <cellStyle name="20% - Accent2 2 8 2 4 2 2 2 2" xfId="5878"/>
    <cellStyle name="20% - Accent2 2 8 2 4 2 2 3" xfId="5879"/>
    <cellStyle name="20% - Accent2 2 8 2 4 2 3" xfId="5880"/>
    <cellStyle name="20% - Accent2 2 8 2 4 2 3 2" xfId="5881"/>
    <cellStyle name="20% - Accent2 2 8 2 4 2 4" xfId="5882"/>
    <cellStyle name="20% - Accent2 2 8 2 4 3" xfId="5883"/>
    <cellStyle name="20% - Accent2 2 8 2 4 3 2" xfId="5884"/>
    <cellStyle name="20% - Accent2 2 8 2 4 3 2 2" xfId="5885"/>
    <cellStyle name="20% - Accent2 2 8 2 4 3 3" xfId="5886"/>
    <cellStyle name="20% - Accent2 2 8 2 4 4" xfId="5887"/>
    <cellStyle name="20% - Accent2 2 8 2 4 4 2" xfId="5888"/>
    <cellStyle name="20% - Accent2 2 8 2 4 5" xfId="5889"/>
    <cellStyle name="20% - Accent2 2 8 2 5" xfId="5890"/>
    <cellStyle name="20% - Accent2 2 8 2 5 2" xfId="5891"/>
    <cellStyle name="20% - Accent2 2 8 2 5 2 2" xfId="5892"/>
    <cellStyle name="20% - Accent2 2 8 2 5 2 2 2" xfId="5893"/>
    <cellStyle name="20% - Accent2 2 8 2 5 2 2 2 2" xfId="5894"/>
    <cellStyle name="20% - Accent2 2 8 2 5 2 2 3" xfId="5895"/>
    <cellStyle name="20% - Accent2 2 8 2 5 2 3" xfId="5896"/>
    <cellStyle name="20% - Accent2 2 8 2 5 2 3 2" xfId="5897"/>
    <cellStyle name="20% - Accent2 2 8 2 5 2 4" xfId="5898"/>
    <cellStyle name="20% - Accent2 2 8 2 5 3" xfId="5899"/>
    <cellStyle name="20% - Accent2 2 8 2 5 3 2" xfId="5900"/>
    <cellStyle name="20% - Accent2 2 8 2 5 3 2 2" xfId="5901"/>
    <cellStyle name="20% - Accent2 2 8 2 5 3 3" xfId="5902"/>
    <cellStyle name="20% - Accent2 2 8 2 5 4" xfId="5903"/>
    <cellStyle name="20% - Accent2 2 8 2 5 4 2" xfId="5904"/>
    <cellStyle name="20% - Accent2 2 8 2 5 5" xfId="5905"/>
    <cellStyle name="20% - Accent2 2 8 2 6" xfId="5906"/>
    <cellStyle name="20% - Accent2 2 8 2 6 2" xfId="5907"/>
    <cellStyle name="20% - Accent2 2 8 2 6 2 2" xfId="5908"/>
    <cellStyle name="20% - Accent2 2 8 2 6 2 2 2" xfId="5909"/>
    <cellStyle name="20% - Accent2 2 8 2 6 2 2 2 2" xfId="5910"/>
    <cellStyle name="20% - Accent2 2 8 2 6 2 2 3" xfId="5911"/>
    <cellStyle name="20% - Accent2 2 8 2 6 2 3" xfId="5912"/>
    <cellStyle name="20% - Accent2 2 8 2 6 2 3 2" xfId="5913"/>
    <cellStyle name="20% - Accent2 2 8 2 6 2 4" xfId="5914"/>
    <cellStyle name="20% - Accent2 2 8 2 6 3" xfId="5915"/>
    <cellStyle name="20% - Accent2 2 8 2 6 3 2" xfId="5916"/>
    <cellStyle name="20% - Accent2 2 8 2 6 3 2 2" xfId="5917"/>
    <cellStyle name="20% - Accent2 2 8 2 6 3 3" xfId="5918"/>
    <cellStyle name="20% - Accent2 2 8 2 6 4" xfId="5919"/>
    <cellStyle name="20% - Accent2 2 8 2 6 4 2" xfId="5920"/>
    <cellStyle name="20% - Accent2 2 8 2 6 5" xfId="5921"/>
    <cellStyle name="20% - Accent2 2 8 2 7" xfId="5922"/>
    <cellStyle name="20% - Accent2 2 8 2 7 2" xfId="5923"/>
    <cellStyle name="20% - Accent2 2 8 2 7 2 2" xfId="5924"/>
    <cellStyle name="20% - Accent2 2 8 2 7 2 2 2" xfId="5925"/>
    <cellStyle name="20% - Accent2 2 8 2 7 2 3" xfId="5926"/>
    <cellStyle name="20% - Accent2 2 8 2 7 3" xfId="5927"/>
    <cellStyle name="20% - Accent2 2 8 2 7 3 2" xfId="5928"/>
    <cellStyle name="20% - Accent2 2 8 2 7 4" xfId="5929"/>
    <cellStyle name="20% - Accent2 2 8 2 8" xfId="5930"/>
    <cellStyle name="20% - Accent2 2 8 2 8 2" xfId="5931"/>
    <cellStyle name="20% - Accent2 2 8 2 8 2 2" xfId="5932"/>
    <cellStyle name="20% - Accent2 2 8 2 8 3" xfId="5933"/>
    <cellStyle name="20% - Accent2 2 8 2 9" xfId="5934"/>
    <cellStyle name="20% - Accent2 2 8 2 9 2" xfId="5935"/>
    <cellStyle name="20% - Accent2 2 8 3" xfId="5936"/>
    <cellStyle name="20% - Accent2 2 8 3 2" xfId="5937"/>
    <cellStyle name="20% - Accent2 2 8 3 2 2" xfId="5938"/>
    <cellStyle name="20% - Accent2 2 8 3 2 2 2" xfId="5939"/>
    <cellStyle name="20% - Accent2 2 8 3 2 2 2 2" xfId="5940"/>
    <cellStyle name="20% - Accent2 2 8 3 2 2 3" xfId="5941"/>
    <cellStyle name="20% - Accent2 2 8 3 2 3" xfId="5942"/>
    <cellStyle name="20% - Accent2 2 8 3 2 3 2" xfId="5943"/>
    <cellStyle name="20% - Accent2 2 8 3 2 4" xfId="5944"/>
    <cellStyle name="20% - Accent2 2 8 3 3" xfId="5945"/>
    <cellStyle name="20% - Accent2 2 8 3 3 2" xfId="5946"/>
    <cellStyle name="20% - Accent2 2 8 3 3 2 2" xfId="5947"/>
    <cellStyle name="20% - Accent2 2 8 3 3 3" xfId="5948"/>
    <cellStyle name="20% - Accent2 2 8 3 4" xfId="5949"/>
    <cellStyle name="20% - Accent2 2 8 3 4 2" xfId="5950"/>
    <cellStyle name="20% - Accent2 2 8 3 5" xfId="5951"/>
    <cellStyle name="20% - Accent2 2 8 4" xfId="5952"/>
    <cellStyle name="20% - Accent2 2 8 4 2" xfId="5953"/>
    <cellStyle name="20% - Accent2 2 8 4 2 2" xfId="5954"/>
    <cellStyle name="20% - Accent2 2 8 4 2 2 2" xfId="5955"/>
    <cellStyle name="20% - Accent2 2 8 4 2 2 2 2" xfId="5956"/>
    <cellStyle name="20% - Accent2 2 8 4 2 2 3" xfId="5957"/>
    <cellStyle name="20% - Accent2 2 8 4 2 3" xfId="5958"/>
    <cellStyle name="20% - Accent2 2 8 4 2 3 2" xfId="5959"/>
    <cellStyle name="20% - Accent2 2 8 4 2 4" xfId="5960"/>
    <cellStyle name="20% - Accent2 2 8 4 3" xfId="5961"/>
    <cellStyle name="20% - Accent2 2 8 4 3 2" xfId="5962"/>
    <cellStyle name="20% - Accent2 2 8 4 3 2 2" xfId="5963"/>
    <cellStyle name="20% - Accent2 2 8 4 3 3" xfId="5964"/>
    <cellStyle name="20% - Accent2 2 8 4 4" xfId="5965"/>
    <cellStyle name="20% - Accent2 2 8 4 4 2" xfId="5966"/>
    <cellStyle name="20% - Accent2 2 8 4 5" xfId="5967"/>
    <cellStyle name="20% - Accent2 2 8 5" xfId="5968"/>
    <cellStyle name="20% - Accent2 2 8 5 2" xfId="5969"/>
    <cellStyle name="20% - Accent2 2 8 5 2 2" xfId="5970"/>
    <cellStyle name="20% - Accent2 2 8 5 2 2 2" xfId="5971"/>
    <cellStyle name="20% - Accent2 2 8 5 2 2 2 2" xfId="5972"/>
    <cellStyle name="20% - Accent2 2 8 5 2 2 3" xfId="5973"/>
    <cellStyle name="20% - Accent2 2 8 5 2 3" xfId="5974"/>
    <cellStyle name="20% - Accent2 2 8 5 2 3 2" xfId="5975"/>
    <cellStyle name="20% - Accent2 2 8 5 2 4" xfId="5976"/>
    <cellStyle name="20% - Accent2 2 8 5 3" xfId="5977"/>
    <cellStyle name="20% - Accent2 2 8 5 3 2" xfId="5978"/>
    <cellStyle name="20% - Accent2 2 8 5 3 2 2" xfId="5979"/>
    <cellStyle name="20% - Accent2 2 8 5 3 3" xfId="5980"/>
    <cellStyle name="20% - Accent2 2 8 5 4" xfId="5981"/>
    <cellStyle name="20% - Accent2 2 8 5 4 2" xfId="5982"/>
    <cellStyle name="20% - Accent2 2 8 5 5" xfId="5983"/>
    <cellStyle name="20% - Accent2 2 8 6" xfId="5984"/>
    <cellStyle name="20% - Accent2 2 8 6 2" xfId="5985"/>
    <cellStyle name="20% - Accent2 2 8 6 2 2" xfId="5986"/>
    <cellStyle name="20% - Accent2 2 8 6 2 2 2" xfId="5987"/>
    <cellStyle name="20% - Accent2 2 8 6 2 2 2 2" xfId="5988"/>
    <cellStyle name="20% - Accent2 2 8 6 2 2 3" xfId="5989"/>
    <cellStyle name="20% - Accent2 2 8 6 2 3" xfId="5990"/>
    <cellStyle name="20% - Accent2 2 8 6 2 3 2" xfId="5991"/>
    <cellStyle name="20% - Accent2 2 8 6 2 4" xfId="5992"/>
    <cellStyle name="20% - Accent2 2 8 6 3" xfId="5993"/>
    <cellStyle name="20% - Accent2 2 8 6 3 2" xfId="5994"/>
    <cellStyle name="20% - Accent2 2 8 6 3 2 2" xfId="5995"/>
    <cellStyle name="20% - Accent2 2 8 6 3 3" xfId="5996"/>
    <cellStyle name="20% - Accent2 2 8 6 4" xfId="5997"/>
    <cellStyle name="20% - Accent2 2 8 6 4 2" xfId="5998"/>
    <cellStyle name="20% - Accent2 2 8 6 5" xfId="5999"/>
    <cellStyle name="20% - Accent2 2 8 7" xfId="6000"/>
    <cellStyle name="20% - Accent2 2 8 7 2" xfId="6001"/>
    <cellStyle name="20% - Accent2 2 8 7 2 2" xfId="6002"/>
    <cellStyle name="20% - Accent2 2 8 7 2 2 2" xfId="6003"/>
    <cellStyle name="20% - Accent2 2 8 7 2 2 2 2" xfId="6004"/>
    <cellStyle name="20% - Accent2 2 8 7 2 2 3" xfId="6005"/>
    <cellStyle name="20% - Accent2 2 8 7 2 3" xfId="6006"/>
    <cellStyle name="20% - Accent2 2 8 7 2 3 2" xfId="6007"/>
    <cellStyle name="20% - Accent2 2 8 7 2 4" xfId="6008"/>
    <cellStyle name="20% - Accent2 2 8 7 3" xfId="6009"/>
    <cellStyle name="20% - Accent2 2 8 7 3 2" xfId="6010"/>
    <cellStyle name="20% - Accent2 2 8 7 3 2 2" xfId="6011"/>
    <cellStyle name="20% - Accent2 2 8 7 3 3" xfId="6012"/>
    <cellStyle name="20% - Accent2 2 8 7 4" xfId="6013"/>
    <cellStyle name="20% - Accent2 2 8 7 4 2" xfId="6014"/>
    <cellStyle name="20% - Accent2 2 8 7 5" xfId="6015"/>
    <cellStyle name="20% - Accent2 2 8 8" xfId="6016"/>
    <cellStyle name="20% - Accent2 2 8 8 2" xfId="6017"/>
    <cellStyle name="20% - Accent2 2 8 8 2 2" xfId="6018"/>
    <cellStyle name="20% - Accent2 2 8 8 2 2 2" xfId="6019"/>
    <cellStyle name="20% - Accent2 2 8 8 2 3" xfId="6020"/>
    <cellStyle name="20% - Accent2 2 8 8 3" xfId="6021"/>
    <cellStyle name="20% - Accent2 2 8 8 3 2" xfId="6022"/>
    <cellStyle name="20% - Accent2 2 8 8 4" xfId="6023"/>
    <cellStyle name="20% - Accent2 2 8 9" xfId="6024"/>
    <cellStyle name="20% - Accent2 2 8 9 2" xfId="6025"/>
    <cellStyle name="20% - Accent2 2 8 9 2 2" xfId="6026"/>
    <cellStyle name="20% - Accent2 2 8 9 3" xfId="6027"/>
    <cellStyle name="20% - Accent2 2 9" xfId="6028"/>
    <cellStyle name="20% - Accent2 2 9 10" xfId="6029"/>
    <cellStyle name="20% - Accent2 2 9 10 2" xfId="6030"/>
    <cellStyle name="20% - Accent2 2 9 11" xfId="6031"/>
    <cellStyle name="20% - Accent2 2 9 2" xfId="6032"/>
    <cellStyle name="20% - Accent2 2 9 2 10" xfId="6033"/>
    <cellStyle name="20% - Accent2 2 9 2 2" xfId="6034"/>
    <cellStyle name="20% - Accent2 2 9 2 2 2" xfId="6035"/>
    <cellStyle name="20% - Accent2 2 9 2 2 2 2" xfId="6036"/>
    <cellStyle name="20% - Accent2 2 9 2 2 2 2 2" xfId="6037"/>
    <cellStyle name="20% - Accent2 2 9 2 2 2 2 2 2" xfId="6038"/>
    <cellStyle name="20% - Accent2 2 9 2 2 2 2 3" xfId="6039"/>
    <cellStyle name="20% - Accent2 2 9 2 2 2 3" xfId="6040"/>
    <cellStyle name="20% - Accent2 2 9 2 2 2 3 2" xfId="6041"/>
    <cellStyle name="20% - Accent2 2 9 2 2 2 4" xfId="6042"/>
    <cellStyle name="20% - Accent2 2 9 2 2 3" xfId="6043"/>
    <cellStyle name="20% - Accent2 2 9 2 2 3 2" xfId="6044"/>
    <cellStyle name="20% - Accent2 2 9 2 2 3 2 2" xfId="6045"/>
    <cellStyle name="20% - Accent2 2 9 2 2 3 3" xfId="6046"/>
    <cellStyle name="20% - Accent2 2 9 2 2 4" xfId="6047"/>
    <cellStyle name="20% - Accent2 2 9 2 2 4 2" xfId="6048"/>
    <cellStyle name="20% - Accent2 2 9 2 2 5" xfId="6049"/>
    <cellStyle name="20% - Accent2 2 9 2 3" xfId="6050"/>
    <cellStyle name="20% - Accent2 2 9 2 3 2" xfId="6051"/>
    <cellStyle name="20% - Accent2 2 9 2 3 2 2" xfId="6052"/>
    <cellStyle name="20% - Accent2 2 9 2 3 2 2 2" xfId="6053"/>
    <cellStyle name="20% - Accent2 2 9 2 3 2 2 2 2" xfId="6054"/>
    <cellStyle name="20% - Accent2 2 9 2 3 2 2 3" xfId="6055"/>
    <cellStyle name="20% - Accent2 2 9 2 3 2 3" xfId="6056"/>
    <cellStyle name="20% - Accent2 2 9 2 3 2 3 2" xfId="6057"/>
    <cellStyle name="20% - Accent2 2 9 2 3 2 4" xfId="6058"/>
    <cellStyle name="20% - Accent2 2 9 2 3 3" xfId="6059"/>
    <cellStyle name="20% - Accent2 2 9 2 3 3 2" xfId="6060"/>
    <cellStyle name="20% - Accent2 2 9 2 3 3 2 2" xfId="6061"/>
    <cellStyle name="20% - Accent2 2 9 2 3 3 3" xfId="6062"/>
    <cellStyle name="20% - Accent2 2 9 2 3 4" xfId="6063"/>
    <cellStyle name="20% - Accent2 2 9 2 3 4 2" xfId="6064"/>
    <cellStyle name="20% - Accent2 2 9 2 3 5" xfId="6065"/>
    <cellStyle name="20% - Accent2 2 9 2 4" xfId="6066"/>
    <cellStyle name="20% - Accent2 2 9 2 4 2" xfId="6067"/>
    <cellStyle name="20% - Accent2 2 9 2 4 2 2" xfId="6068"/>
    <cellStyle name="20% - Accent2 2 9 2 4 2 2 2" xfId="6069"/>
    <cellStyle name="20% - Accent2 2 9 2 4 2 2 2 2" xfId="6070"/>
    <cellStyle name="20% - Accent2 2 9 2 4 2 2 3" xfId="6071"/>
    <cellStyle name="20% - Accent2 2 9 2 4 2 3" xfId="6072"/>
    <cellStyle name="20% - Accent2 2 9 2 4 2 3 2" xfId="6073"/>
    <cellStyle name="20% - Accent2 2 9 2 4 2 4" xfId="6074"/>
    <cellStyle name="20% - Accent2 2 9 2 4 3" xfId="6075"/>
    <cellStyle name="20% - Accent2 2 9 2 4 3 2" xfId="6076"/>
    <cellStyle name="20% - Accent2 2 9 2 4 3 2 2" xfId="6077"/>
    <cellStyle name="20% - Accent2 2 9 2 4 3 3" xfId="6078"/>
    <cellStyle name="20% - Accent2 2 9 2 4 4" xfId="6079"/>
    <cellStyle name="20% - Accent2 2 9 2 4 4 2" xfId="6080"/>
    <cellStyle name="20% - Accent2 2 9 2 4 5" xfId="6081"/>
    <cellStyle name="20% - Accent2 2 9 2 5" xfId="6082"/>
    <cellStyle name="20% - Accent2 2 9 2 5 2" xfId="6083"/>
    <cellStyle name="20% - Accent2 2 9 2 5 2 2" xfId="6084"/>
    <cellStyle name="20% - Accent2 2 9 2 5 2 2 2" xfId="6085"/>
    <cellStyle name="20% - Accent2 2 9 2 5 2 2 2 2" xfId="6086"/>
    <cellStyle name="20% - Accent2 2 9 2 5 2 2 3" xfId="6087"/>
    <cellStyle name="20% - Accent2 2 9 2 5 2 3" xfId="6088"/>
    <cellStyle name="20% - Accent2 2 9 2 5 2 3 2" xfId="6089"/>
    <cellStyle name="20% - Accent2 2 9 2 5 2 4" xfId="6090"/>
    <cellStyle name="20% - Accent2 2 9 2 5 3" xfId="6091"/>
    <cellStyle name="20% - Accent2 2 9 2 5 3 2" xfId="6092"/>
    <cellStyle name="20% - Accent2 2 9 2 5 3 2 2" xfId="6093"/>
    <cellStyle name="20% - Accent2 2 9 2 5 3 3" xfId="6094"/>
    <cellStyle name="20% - Accent2 2 9 2 5 4" xfId="6095"/>
    <cellStyle name="20% - Accent2 2 9 2 5 4 2" xfId="6096"/>
    <cellStyle name="20% - Accent2 2 9 2 5 5" xfId="6097"/>
    <cellStyle name="20% - Accent2 2 9 2 6" xfId="6098"/>
    <cellStyle name="20% - Accent2 2 9 2 6 2" xfId="6099"/>
    <cellStyle name="20% - Accent2 2 9 2 6 2 2" xfId="6100"/>
    <cellStyle name="20% - Accent2 2 9 2 6 2 2 2" xfId="6101"/>
    <cellStyle name="20% - Accent2 2 9 2 6 2 2 2 2" xfId="6102"/>
    <cellStyle name="20% - Accent2 2 9 2 6 2 2 3" xfId="6103"/>
    <cellStyle name="20% - Accent2 2 9 2 6 2 3" xfId="6104"/>
    <cellStyle name="20% - Accent2 2 9 2 6 2 3 2" xfId="6105"/>
    <cellStyle name="20% - Accent2 2 9 2 6 2 4" xfId="6106"/>
    <cellStyle name="20% - Accent2 2 9 2 6 3" xfId="6107"/>
    <cellStyle name="20% - Accent2 2 9 2 6 3 2" xfId="6108"/>
    <cellStyle name="20% - Accent2 2 9 2 6 3 2 2" xfId="6109"/>
    <cellStyle name="20% - Accent2 2 9 2 6 3 3" xfId="6110"/>
    <cellStyle name="20% - Accent2 2 9 2 6 4" xfId="6111"/>
    <cellStyle name="20% - Accent2 2 9 2 6 4 2" xfId="6112"/>
    <cellStyle name="20% - Accent2 2 9 2 6 5" xfId="6113"/>
    <cellStyle name="20% - Accent2 2 9 2 7" xfId="6114"/>
    <cellStyle name="20% - Accent2 2 9 2 7 2" xfId="6115"/>
    <cellStyle name="20% - Accent2 2 9 2 7 2 2" xfId="6116"/>
    <cellStyle name="20% - Accent2 2 9 2 7 2 2 2" xfId="6117"/>
    <cellStyle name="20% - Accent2 2 9 2 7 2 3" xfId="6118"/>
    <cellStyle name="20% - Accent2 2 9 2 7 3" xfId="6119"/>
    <cellStyle name="20% - Accent2 2 9 2 7 3 2" xfId="6120"/>
    <cellStyle name="20% - Accent2 2 9 2 7 4" xfId="6121"/>
    <cellStyle name="20% - Accent2 2 9 2 8" xfId="6122"/>
    <cellStyle name="20% - Accent2 2 9 2 8 2" xfId="6123"/>
    <cellStyle name="20% - Accent2 2 9 2 8 2 2" xfId="6124"/>
    <cellStyle name="20% - Accent2 2 9 2 8 3" xfId="6125"/>
    <cellStyle name="20% - Accent2 2 9 2 9" xfId="6126"/>
    <cellStyle name="20% - Accent2 2 9 2 9 2" xfId="6127"/>
    <cellStyle name="20% - Accent2 2 9 3" xfId="6128"/>
    <cellStyle name="20% - Accent2 2 9 3 2" xfId="6129"/>
    <cellStyle name="20% - Accent2 2 9 3 2 2" xfId="6130"/>
    <cellStyle name="20% - Accent2 2 9 3 2 2 2" xfId="6131"/>
    <cellStyle name="20% - Accent2 2 9 3 2 2 2 2" xfId="6132"/>
    <cellStyle name="20% - Accent2 2 9 3 2 2 3" xfId="6133"/>
    <cellStyle name="20% - Accent2 2 9 3 2 3" xfId="6134"/>
    <cellStyle name="20% - Accent2 2 9 3 2 3 2" xfId="6135"/>
    <cellStyle name="20% - Accent2 2 9 3 2 4" xfId="6136"/>
    <cellStyle name="20% - Accent2 2 9 3 3" xfId="6137"/>
    <cellStyle name="20% - Accent2 2 9 3 3 2" xfId="6138"/>
    <cellStyle name="20% - Accent2 2 9 3 3 2 2" xfId="6139"/>
    <cellStyle name="20% - Accent2 2 9 3 3 3" xfId="6140"/>
    <cellStyle name="20% - Accent2 2 9 3 4" xfId="6141"/>
    <cellStyle name="20% - Accent2 2 9 3 4 2" xfId="6142"/>
    <cellStyle name="20% - Accent2 2 9 3 5" xfId="6143"/>
    <cellStyle name="20% - Accent2 2 9 4" xfId="6144"/>
    <cellStyle name="20% - Accent2 2 9 4 2" xfId="6145"/>
    <cellStyle name="20% - Accent2 2 9 4 2 2" xfId="6146"/>
    <cellStyle name="20% - Accent2 2 9 4 2 2 2" xfId="6147"/>
    <cellStyle name="20% - Accent2 2 9 4 2 2 2 2" xfId="6148"/>
    <cellStyle name="20% - Accent2 2 9 4 2 2 3" xfId="6149"/>
    <cellStyle name="20% - Accent2 2 9 4 2 3" xfId="6150"/>
    <cellStyle name="20% - Accent2 2 9 4 2 3 2" xfId="6151"/>
    <cellStyle name="20% - Accent2 2 9 4 2 4" xfId="6152"/>
    <cellStyle name="20% - Accent2 2 9 4 3" xfId="6153"/>
    <cellStyle name="20% - Accent2 2 9 4 3 2" xfId="6154"/>
    <cellStyle name="20% - Accent2 2 9 4 3 2 2" xfId="6155"/>
    <cellStyle name="20% - Accent2 2 9 4 3 3" xfId="6156"/>
    <cellStyle name="20% - Accent2 2 9 4 4" xfId="6157"/>
    <cellStyle name="20% - Accent2 2 9 4 4 2" xfId="6158"/>
    <cellStyle name="20% - Accent2 2 9 4 5" xfId="6159"/>
    <cellStyle name="20% - Accent2 2 9 5" xfId="6160"/>
    <cellStyle name="20% - Accent2 2 9 5 2" xfId="6161"/>
    <cellStyle name="20% - Accent2 2 9 5 2 2" xfId="6162"/>
    <cellStyle name="20% - Accent2 2 9 5 2 2 2" xfId="6163"/>
    <cellStyle name="20% - Accent2 2 9 5 2 2 2 2" xfId="6164"/>
    <cellStyle name="20% - Accent2 2 9 5 2 2 3" xfId="6165"/>
    <cellStyle name="20% - Accent2 2 9 5 2 3" xfId="6166"/>
    <cellStyle name="20% - Accent2 2 9 5 2 3 2" xfId="6167"/>
    <cellStyle name="20% - Accent2 2 9 5 2 4" xfId="6168"/>
    <cellStyle name="20% - Accent2 2 9 5 3" xfId="6169"/>
    <cellStyle name="20% - Accent2 2 9 5 3 2" xfId="6170"/>
    <cellStyle name="20% - Accent2 2 9 5 3 2 2" xfId="6171"/>
    <cellStyle name="20% - Accent2 2 9 5 3 3" xfId="6172"/>
    <cellStyle name="20% - Accent2 2 9 5 4" xfId="6173"/>
    <cellStyle name="20% - Accent2 2 9 5 4 2" xfId="6174"/>
    <cellStyle name="20% - Accent2 2 9 5 5" xfId="6175"/>
    <cellStyle name="20% - Accent2 2 9 6" xfId="6176"/>
    <cellStyle name="20% - Accent2 2 9 6 2" xfId="6177"/>
    <cellStyle name="20% - Accent2 2 9 6 2 2" xfId="6178"/>
    <cellStyle name="20% - Accent2 2 9 6 2 2 2" xfId="6179"/>
    <cellStyle name="20% - Accent2 2 9 6 2 2 2 2" xfId="6180"/>
    <cellStyle name="20% - Accent2 2 9 6 2 2 3" xfId="6181"/>
    <cellStyle name="20% - Accent2 2 9 6 2 3" xfId="6182"/>
    <cellStyle name="20% - Accent2 2 9 6 2 3 2" xfId="6183"/>
    <cellStyle name="20% - Accent2 2 9 6 2 4" xfId="6184"/>
    <cellStyle name="20% - Accent2 2 9 6 3" xfId="6185"/>
    <cellStyle name="20% - Accent2 2 9 6 3 2" xfId="6186"/>
    <cellStyle name="20% - Accent2 2 9 6 3 2 2" xfId="6187"/>
    <cellStyle name="20% - Accent2 2 9 6 3 3" xfId="6188"/>
    <cellStyle name="20% - Accent2 2 9 6 4" xfId="6189"/>
    <cellStyle name="20% - Accent2 2 9 6 4 2" xfId="6190"/>
    <cellStyle name="20% - Accent2 2 9 6 5" xfId="6191"/>
    <cellStyle name="20% - Accent2 2 9 7" xfId="6192"/>
    <cellStyle name="20% - Accent2 2 9 7 2" xfId="6193"/>
    <cellStyle name="20% - Accent2 2 9 7 2 2" xfId="6194"/>
    <cellStyle name="20% - Accent2 2 9 7 2 2 2" xfId="6195"/>
    <cellStyle name="20% - Accent2 2 9 7 2 2 2 2" xfId="6196"/>
    <cellStyle name="20% - Accent2 2 9 7 2 2 3" xfId="6197"/>
    <cellStyle name="20% - Accent2 2 9 7 2 3" xfId="6198"/>
    <cellStyle name="20% - Accent2 2 9 7 2 3 2" xfId="6199"/>
    <cellStyle name="20% - Accent2 2 9 7 2 4" xfId="6200"/>
    <cellStyle name="20% - Accent2 2 9 7 3" xfId="6201"/>
    <cellStyle name="20% - Accent2 2 9 7 3 2" xfId="6202"/>
    <cellStyle name="20% - Accent2 2 9 7 3 2 2" xfId="6203"/>
    <cellStyle name="20% - Accent2 2 9 7 3 3" xfId="6204"/>
    <cellStyle name="20% - Accent2 2 9 7 4" xfId="6205"/>
    <cellStyle name="20% - Accent2 2 9 7 4 2" xfId="6206"/>
    <cellStyle name="20% - Accent2 2 9 7 5" xfId="6207"/>
    <cellStyle name="20% - Accent2 2 9 8" xfId="6208"/>
    <cellStyle name="20% - Accent2 2 9 8 2" xfId="6209"/>
    <cellStyle name="20% - Accent2 2 9 8 2 2" xfId="6210"/>
    <cellStyle name="20% - Accent2 2 9 8 2 2 2" xfId="6211"/>
    <cellStyle name="20% - Accent2 2 9 8 2 3" xfId="6212"/>
    <cellStyle name="20% - Accent2 2 9 8 3" xfId="6213"/>
    <cellStyle name="20% - Accent2 2 9 8 3 2" xfId="6214"/>
    <cellStyle name="20% - Accent2 2 9 8 4" xfId="6215"/>
    <cellStyle name="20% - Accent2 2 9 9" xfId="6216"/>
    <cellStyle name="20% - Accent2 2 9 9 2" xfId="6217"/>
    <cellStyle name="20% - Accent2 2 9 9 2 2" xfId="6218"/>
    <cellStyle name="20% - Accent2 2 9 9 3" xfId="6219"/>
    <cellStyle name="20% - Accent2 20" xfId="6220"/>
    <cellStyle name="20% - Accent2 20 2" xfId="6221"/>
    <cellStyle name="20% - Accent2 20 2 2" xfId="6222"/>
    <cellStyle name="20% - Accent2 20 2 2 2" xfId="6223"/>
    <cellStyle name="20% - Accent2 20 2 2 2 2" xfId="6224"/>
    <cellStyle name="20% - Accent2 20 2 2 3" xfId="6225"/>
    <cellStyle name="20% - Accent2 20 2 3" xfId="6226"/>
    <cellStyle name="20% - Accent2 20 2 3 2" xfId="6227"/>
    <cellStyle name="20% - Accent2 20 2 4" xfId="6228"/>
    <cellStyle name="20% - Accent2 20 3" xfId="6229"/>
    <cellStyle name="20% - Accent2 20 3 2" xfId="6230"/>
    <cellStyle name="20% - Accent2 20 3 2 2" xfId="6231"/>
    <cellStyle name="20% - Accent2 20 3 3" xfId="6232"/>
    <cellStyle name="20% - Accent2 20 4" xfId="6233"/>
    <cellStyle name="20% - Accent2 20 4 2" xfId="6234"/>
    <cellStyle name="20% - Accent2 20 5" xfId="6235"/>
    <cellStyle name="20% - Accent2 21" xfId="6236"/>
    <cellStyle name="20% - Accent2 21 2" xfId="6237"/>
    <cellStyle name="20% - Accent2 21 2 2" xfId="6238"/>
    <cellStyle name="20% - Accent2 21 2 2 2" xfId="6239"/>
    <cellStyle name="20% - Accent2 21 2 3" xfId="6240"/>
    <cellStyle name="20% - Accent2 21 3" xfId="6241"/>
    <cellStyle name="20% - Accent2 21 3 2" xfId="6242"/>
    <cellStyle name="20% - Accent2 21 4" xfId="6243"/>
    <cellStyle name="20% - Accent2 22" xfId="6244"/>
    <cellStyle name="20% - Accent2 22 2" xfId="6245"/>
    <cellStyle name="20% - Accent2 22 2 2" xfId="6246"/>
    <cellStyle name="20% - Accent2 22 3" xfId="6247"/>
    <cellStyle name="20% - Accent2 23" xfId="6248"/>
    <cellStyle name="20% - Accent2 23 2" xfId="6249"/>
    <cellStyle name="20% - Accent2 24" xfId="6250"/>
    <cellStyle name="20% - Accent2 3" xfId="6251"/>
    <cellStyle name="20% - Accent2 3 10" xfId="6252"/>
    <cellStyle name="20% - Accent2 3 10 2" xfId="6253"/>
    <cellStyle name="20% - Accent2 3 11" xfId="6254"/>
    <cellStyle name="20% - Accent2 3 2" xfId="6255"/>
    <cellStyle name="20% - Accent2 3 2 10" xfId="6256"/>
    <cellStyle name="20% - Accent2 3 2 2" xfId="6257"/>
    <cellStyle name="20% - Accent2 3 2 2 2" xfId="6258"/>
    <cellStyle name="20% - Accent2 3 2 2 2 2" xfId="6259"/>
    <cellStyle name="20% - Accent2 3 2 2 2 2 2" xfId="6260"/>
    <cellStyle name="20% - Accent2 3 2 2 2 2 2 2" xfId="6261"/>
    <cellStyle name="20% - Accent2 3 2 2 2 2 3" xfId="6262"/>
    <cellStyle name="20% - Accent2 3 2 2 2 3" xfId="6263"/>
    <cellStyle name="20% - Accent2 3 2 2 2 3 2" xfId="6264"/>
    <cellStyle name="20% - Accent2 3 2 2 2 4" xfId="6265"/>
    <cellStyle name="20% - Accent2 3 2 2 3" xfId="6266"/>
    <cellStyle name="20% - Accent2 3 2 2 3 2" xfId="6267"/>
    <cellStyle name="20% - Accent2 3 2 2 3 2 2" xfId="6268"/>
    <cellStyle name="20% - Accent2 3 2 2 3 3" xfId="6269"/>
    <cellStyle name="20% - Accent2 3 2 2 4" xfId="6270"/>
    <cellStyle name="20% - Accent2 3 2 2 4 2" xfId="6271"/>
    <cellStyle name="20% - Accent2 3 2 2 5" xfId="6272"/>
    <cellStyle name="20% - Accent2 3 2 3" xfId="6273"/>
    <cellStyle name="20% - Accent2 3 2 3 2" xfId="6274"/>
    <cellStyle name="20% - Accent2 3 2 3 2 2" xfId="6275"/>
    <cellStyle name="20% - Accent2 3 2 3 2 2 2" xfId="6276"/>
    <cellStyle name="20% - Accent2 3 2 3 2 2 2 2" xfId="6277"/>
    <cellStyle name="20% - Accent2 3 2 3 2 2 3" xfId="6278"/>
    <cellStyle name="20% - Accent2 3 2 3 2 3" xfId="6279"/>
    <cellStyle name="20% - Accent2 3 2 3 2 3 2" xfId="6280"/>
    <cellStyle name="20% - Accent2 3 2 3 2 4" xfId="6281"/>
    <cellStyle name="20% - Accent2 3 2 3 3" xfId="6282"/>
    <cellStyle name="20% - Accent2 3 2 3 3 2" xfId="6283"/>
    <cellStyle name="20% - Accent2 3 2 3 3 2 2" xfId="6284"/>
    <cellStyle name="20% - Accent2 3 2 3 3 3" xfId="6285"/>
    <cellStyle name="20% - Accent2 3 2 3 4" xfId="6286"/>
    <cellStyle name="20% - Accent2 3 2 3 4 2" xfId="6287"/>
    <cellStyle name="20% - Accent2 3 2 3 5" xfId="6288"/>
    <cellStyle name="20% - Accent2 3 2 4" xfId="6289"/>
    <cellStyle name="20% - Accent2 3 2 4 2" xfId="6290"/>
    <cellStyle name="20% - Accent2 3 2 4 2 2" xfId="6291"/>
    <cellStyle name="20% - Accent2 3 2 4 2 2 2" xfId="6292"/>
    <cellStyle name="20% - Accent2 3 2 4 2 2 2 2" xfId="6293"/>
    <cellStyle name="20% - Accent2 3 2 4 2 2 3" xfId="6294"/>
    <cellStyle name="20% - Accent2 3 2 4 2 3" xfId="6295"/>
    <cellStyle name="20% - Accent2 3 2 4 2 3 2" xfId="6296"/>
    <cellStyle name="20% - Accent2 3 2 4 2 4" xfId="6297"/>
    <cellStyle name="20% - Accent2 3 2 4 3" xfId="6298"/>
    <cellStyle name="20% - Accent2 3 2 4 3 2" xfId="6299"/>
    <cellStyle name="20% - Accent2 3 2 4 3 2 2" xfId="6300"/>
    <cellStyle name="20% - Accent2 3 2 4 3 3" xfId="6301"/>
    <cellStyle name="20% - Accent2 3 2 4 4" xfId="6302"/>
    <cellStyle name="20% - Accent2 3 2 4 4 2" xfId="6303"/>
    <cellStyle name="20% - Accent2 3 2 4 5" xfId="6304"/>
    <cellStyle name="20% - Accent2 3 2 5" xfId="6305"/>
    <cellStyle name="20% - Accent2 3 2 5 2" xfId="6306"/>
    <cellStyle name="20% - Accent2 3 2 5 2 2" xfId="6307"/>
    <cellStyle name="20% - Accent2 3 2 5 2 2 2" xfId="6308"/>
    <cellStyle name="20% - Accent2 3 2 5 2 2 2 2" xfId="6309"/>
    <cellStyle name="20% - Accent2 3 2 5 2 2 3" xfId="6310"/>
    <cellStyle name="20% - Accent2 3 2 5 2 3" xfId="6311"/>
    <cellStyle name="20% - Accent2 3 2 5 2 3 2" xfId="6312"/>
    <cellStyle name="20% - Accent2 3 2 5 2 4" xfId="6313"/>
    <cellStyle name="20% - Accent2 3 2 5 3" xfId="6314"/>
    <cellStyle name="20% - Accent2 3 2 5 3 2" xfId="6315"/>
    <cellStyle name="20% - Accent2 3 2 5 3 2 2" xfId="6316"/>
    <cellStyle name="20% - Accent2 3 2 5 3 3" xfId="6317"/>
    <cellStyle name="20% - Accent2 3 2 5 4" xfId="6318"/>
    <cellStyle name="20% - Accent2 3 2 5 4 2" xfId="6319"/>
    <cellStyle name="20% - Accent2 3 2 5 5" xfId="6320"/>
    <cellStyle name="20% - Accent2 3 2 6" xfId="6321"/>
    <cellStyle name="20% - Accent2 3 2 6 2" xfId="6322"/>
    <cellStyle name="20% - Accent2 3 2 6 2 2" xfId="6323"/>
    <cellStyle name="20% - Accent2 3 2 6 2 2 2" xfId="6324"/>
    <cellStyle name="20% - Accent2 3 2 6 2 2 2 2" xfId="6325"/>
    <cellStyle name="20% - Accent2 3 2 6 2 2 3" xfId="6326"/>
    <cellStyle name="20% - Accent2 3 2 6 2 3" xfId="6327"/>
    <cellStyle name="20% - Accent2 3 2 6 2 3 2" xfId="6328"/>
    <cellStyle name="20% - Accent2 3 2 6 2 4" xfId="6329"/>
    <cellStyle name="20% - Accent2 3 2 6 3" xfId="6330"/>
    <cellStyle name="20% - Accent2 3 2 6 3 2" xfId="6331"/>
    <cellStyle name="20% - Accent2 3 2 6 3 2 2" xfId="6332"/>
    <cellStyle name="20% - Accent2 3 2 6 3 3" xfId="6333"/>
    <cellStyle name="20% - Accent2 3 2 6 4" xfId="6334"/>
    <cellStyle name="20% - Accent2 3 2 6 4 2" xfId="6335"/>
    <cellStyle name="20% - Accent2 3 2 6 5" xfId="6336"/>
    <cellStyle name="20% - Accent2 3 2 7" xfId="6337"/>
    <cellStyle name="20% - Accent2 3 2 7 2" xfId="6338"/>
    <cellStyle name="20% - Accent2 3 2 7 2 2" xfId="6339"/>
    <cellStyle name="20% - Accent2 3 2 7 2 2 2" xfId="6340"/>
    <cellStyle name="20% - Accent2 3 2 7 2 3" xfId="6341"/>
    <cellStyle name="20% - Accent2 3 2 7 3" xfId="6342"/>
    <cellStyle name="20% - Accent2 3 2 7 3 2" xfId="6343"/>
    <cellStyle name="20% - Accent2 3 2 7 4" xfId="6344"/>
    <cellStyle name="20% - Accent2 3 2 8" xfId="6345"/>
    <cellStyle name="20% - Accent2 3 2 8 2" xfId="6346"/>
    <cellStyle name="20% - Accent2 3 2 8 2 2" xfId="6347"/>
    <cellStyle name="20% - Accent2 3 2 8 3" xfId="6348"/>
    <cellStyle name="20% - Accent2 3 2 9" xfId="6349"/>
    <cellStyle name="20% - Accent2 3 2 9 2" xfId="6350"/>
    <cellStyle name="20% - Accent2 3 3" xfId="6351"/>
    <cellStyle name="20% - Accent2 3 3 2" xfId="6352"/>
    <cellStyle name="20% - Accent2 3 3 2 2" xfId="6353"/>
    <cellStyle name="20% - Accent2 3 3 2 2 2" xfId="6354"/>
    <cellStyle name="20% - Accent2 3 3 2 2 2 2" xfId="6355"/>
    <cellStyle name="20% - Accent2 3 3 2 2 3" xfId="6356"/>
    <cellStyle name="20% - Accent2 3 3 2 3" xfId="6357"/>
    <cellStyle name="20% - Accent2 3 3 2 3 2" xfId="6358"/>
    <cellStyle name="20% - Accent2 3 3 2 4" xfId="6359"/>
    <cellStyle name="20% - Accent2 3 3 3" xfId="6360"/>
    <cellStyle name="20% - Accent2 3 3 3 2" xfId="6361"/>
    <cellStyle name="20% - Accent2 3 3 3 2 2" xfId="6362"/>
    <cellStyle name="20% - Accent2 3 3 3 3" xfId="6363"/>
    <cellStyle name="20% - Accent2 3 3 4" xfId="6364"/>
    <cellStyle name="20% - Accent2 3 3 4 2" xfId="6365"/>
    <cellStyle name="20% - Accent2 3 3 5" xfId="6366"/>
    <cellStyle name="20% - Accent2 3 4" xfId="6367"/>
    <cellStyle name="20% - Accent2 3 4 2" xfId="6368"/>
    <cellStyle name="20% - Accent2 3 4 2 2" xfId="6369"/>
    <cellStyle name="20% - Accent2 3 4 2 2 2" xfId="6370"/>
    <cellStyle name="20% - Accent2 3 4 2 2 2 2" xfId="6371"/>
    <cellStyle name="20% - Accent2 3 4 2 2 3" xfId="6372"/>
    <cellStyle name="20% - Accent2 3 4 2 3" xfId="6373"/>
    <cellStyle name="20% - Accent2 3 4 2 3 2" xfId="6374"/>
    <cellStyle name="20% - Accent2 3 4 2 4" xfId="6375"/>
    <cellStyle name="20% - Accent2 3 4 3" xfId="6376"/>
    <cellStyle name="20% - Accent2 3 4 3 2" xfId="6377"/>
    <cellStyle name="20% - Accent2 3 4 3 2 2" xfId="6378"/>
    <cellStyle name="20% - Accent2 3 4 3 3" xfId="6379"/>
    <cellStyle name="20% - Accent2 3 4 4" xfId="6380"/>
    <cellStyle name="20% - Accent2 3 4 4 2" xfId="6381"/>
    <cellStyle name="20% - Accent2 3 4 5" xfId="6382"/>
    <cellStyle name="20% - Accent2 3 5" xfId="6383"/>
    <cellStyle name="20% - Accent2 3 5 2" xfId="6384"/>
    <cellStyle name="20% - Accent2 3 5 2 2" xfId="6385"/>
    <cellStyle name="20% - Accent2 3 5 2 2 2" xfId="6386"/>
    <cellStyle name="20% - Accent2 3 5 2 2 2 2" xfId="6387"/>
    <cellStyle name="20% - Accent2 3 5 2 2 3" xfId="6388"/>
    <cellStyle name="20% - Accent2 3 5 2 3" xfId="6389"/>
    <cellStyle name="20% - Accent2 3 5 2 3 2" xfId="6390"/>
    <cellStyle name="20% - Accent2 3 5 2 4" xfId="6391"/>
    <cellStyle name="20% - Accent2 3 5 3" xfId="6392"/>
    <cellStyle name="20% - Accent2 3 5 3 2" xfId="6393"/>
    <cellStyle name="20% - Accent2 3 5 3 2 2" xfId="6394"/>
    <cellStyle name="20% - Accent2 3 5 3 3" xfId="6395"/>
    <cellStyle name="20% - Accent2 3 5 4" xfId="6396"/>
    <cellStyle name="20% - Accent2 3 5 4 2" xfId="6397"/>
    <cellStyle name="20% - Accent2 3 5 5" xfId="6398"/>
    <cellStyle name="20% - Accent2 3 6" xfId="6399"/>
    <cellStyle name="20% - Accent2 3 6 2" xfId="6400"/>
    <cellStyle name="20% - Accent2 3 6 2 2" xfId="6401"/>
    <cellStyle name="20% - Accent2 3 6 2 2 2" xfId="6402"/>
    <cellStyle name="20% - Accent2 3 6 2 2 2 2" xfId="6403"/>
    <cellStyle name="20% - Accent2 3 6 2 2 3" xfId="6404"/>
    <cellStyle name="20% - Accent2 3 6 2 3" xfId="6405"/>
    <cellStyle name="20% - Accent2 3 6 2 3 2" xfId="6406"/>
    <cellStyle name="20% - Accent2 3 6 2 4" xfId="6407"/>
    <cellStyle name="20% - Accent2 3 6 3" xfId="6408"/>
    <cellStyle name="20% - Accent2 3 6 3 2" xfId="6409"/>
    <cellStyle name="20% - Accent2 3 6 3 2 2" xfId="6410"/>
    <cellStyle name="20% - Accent2 3 6 3 3" xfId="6411"/>
    <cellStyle name="20% - Accent2 3 6 4" xfId="6412"/>
    <cellStyle name="20% - Accent2 3 6 4 2" xfId="6413"/>
    <cellStyle name="20% - Accent2 3 6 5" xfId="6414"/>
    <cellStyle name="20% - Accent2 3 7" xfId="6415"/>
    <cellStyle name="20% - Accent2 3 7 2" xfId="6416"/>
    <cellStyle name="20% - Accent2 3 7 2 2" xfId="6417"/>
    <cellStyle name="20% - Accent2 3 7 2 2 2" xfId="6418"/>
    <cellStyle name="20% - Accent2 3 7 2 2 2 2" xfId="6419"/>
    <cellStyle name="20% - Accent2 3 7 2 2 3" xfId="6420"/>
    <cellStyle name="20% - Accent2 3 7 2 3" xfId="6421"/>
    <cellStyle name="20% - Accent2 3 7 2 3 2" xfId="6422"/>
    <cellStyle name="20% - Accent2 3 7 2 4" xfId="6423"/>
    <cellStyle name="20% - Accent2 3 7 3" xfId="6424"/>
    <cellStyle name="20% - Accent2 3 7 3 2" xfId="6425"/>
    <cellStyle name="20% - Accent2 3 7 3 2 2" xfId="6426"/>
    <cellStyle name="20% - Accent2 3 7 3 3" xfId="6427"/>
    <cellStyle name="20% - Accent2 3 7 4" xfId="6428"/>
    <cellStyle name="20% - Accent2 3 7 4 2" xfId="6429"/>
    <cellStyle name="20% - Accent2 3 7 5" xfId="6430"/>
    <cellStyle name="20% - Accent2 3 8" xfId="6431"/>
    <cellStyle name="20% - Accent2 3 8 2" xfId="6432"/>
    <cellStyle name="20% - Accent2 3 8 2 2" xfId="6433"/>
    <cellStyle name="20% - Accent2 3 8 2 2 2" xfId="6434"/>
    <cellStyle name="20% - Accent2 3 8 2 3" xfId="6435"/>
    <cellStyle name="20% - Accent2 3 8 3" xfId="6436"/>
    <cellStyle name="20% - Accent2 3 8 3 2" xfId="6437"/>
    <cellStyle name="20% - Accent2 3 8 4" xfId="6438"/>
    <cellStyle name="20% - Accent2 3 9" xfId="6439"/>
    <cellStyle name="20% - Accent2 3 9 2" xfId="6440"/>
    <cellStyle name="20% - Accent2 3 9 2 2" xfId="6441"/>
    <cellStyle name="20% - Accent2 3 9 3" xfId="6442"/>
    <cellStyle name="20% - Accent2 4" xfId="6443"/>
    <cellStyle name="20% - Accent2 4 10" xfId="6444"/>
    <cellStyle name="20% - Accent2 4 10 2" xfId="6445"/>
    <cellStyle name="20% - Accent2 4 11" xfId="6446"/>
    <cellStyle name="20% - Accent2 4 2" xfId="6447"/>
    <cellStyle name="20% - Accent2 4 2 10" xfId="6448"/>
    <cellStyle name="20% - Accent2 4 2 2" xfId="6449"/>
    <cellStyle name="20% - Accent2 4 2 2 2" xfId="6450"/>
    <cellStyle name="20% - Accent2 4 2 2 2 2" xfId="6451"/>
    <cellStyle name="20% - Accent2 4 2 2 2 2 2" xfId="6452"/>
    <cellStyle name="20% - Accent2 4 2 2 2 2 2 2" xfId="6453"/>
    <cellStyle name="20% - Accent2 4 2 2 2 2 3" xfId="6454"/>
    <cellStyle name="20% - Accent2 4 2 2 2 3" xfId="6455"/>
    <cellStyle name="20% - Accent2 4 2 2 2 3 2" xfId="6456"/>
    <cellStyle name="20% - Accent2 4 2 2 2 4" xfId="6457"/>
    <cellStyle name="20% - Accent2 4 2 2 3" xfId="6458"/>
    <cellStyle name="20% - Accent2 4 2 2 3 2" xfId="6459"/>
    <cellStyle name="20% - Accent2 4 2 2 3 2 2" xfId="6460"/>
    <cellStyle name="20% - Accent2 4 2 2 3 3" xfId="6461"/>
    <cellStyle name="20% - Accent2 4 2 2 4" xfId="6462"/>
    <cellStyle name="20% - Accent2 4 2 2 4 2" xfId="6463"/>
    <cellStyle name="20% - Accent2 4 2 2 5" xfId="6464"/>
    <cellStyle name="20% - Accent2 4 2 3" xfId="6465"/>
    <cellStyle name="20% - Accent2 4 2 3 2" xfId="6466"/>
    <cellStyle name="20% - Accent2 4 2 3 2 2" xfId="6467"/>
    <cellStyle name="20% - Accent2 4 2 3 2 2 2" xfId="6468"/>
    <cellStyle name="20% - Accent2 4 2 3 2 2 2 2" xfId="6469"/>
    <cellStyle name="20% - Accent2 4 2 3 2 2 3" xfId="6470"/>
    <cellStyle name="20% - Accent2 4 2 3 2 3" xfId="6471"/>
    <cellStyle name="20% - Accent2 4 2 3 2 3 2" xfId="6472"/>
    <cellStyle name="20% - Accent2 4 2 3 2 4" xfId="6473"/>
    <cellStyle name="20% - Accent2 4 2 3 3" xfId="6474"/>
    <cellStyle name="20% - Accent2 4 2 3 3 2" xfId="6475"/>
    <cellStyle name="20% - Accent2 4 2 3 3 2 2" xfId="6476"/>
    <cellStyle name="20% - Accent2 4 2 3 3 3" xfId="6477"/>
    <cellStyle name="20% - Accent2 4 2 3 4" xfId="6478"/>
    <cellStyle name="20% - Accent2 4 2 3 4 2" xfId="6479"/>
    <cellStyle name="20% - Accent2 4 2 3 5" xfId="6480"/>
    <cellStyle name="20% - Accent2 4 2 4" xfId="6481"/>
    <cellStyle name="20% - Accent2 4 2 4 2" xfId="6482"/>
    <cellStyle name="20% - Accent2 4 2 4 2 2" xfId="6483"/>
    <cellStyle name="20% - Accent2 4 2 4 2 2 2" xfId="6484"/>
    <cellStyle name="20% - Accent2 4 2 4 2 2 2 2" xfId="6485"/>
    <cellStyle name="20% - Accent2 4 2 4 2 2 3" xfId="6486"/>
    <cellStyle name="20% - Accent2 4 2 4 2 3" xfId="6487"/>
    <cellStyle name="20% - Accent2 4 2 4 2 3 2" xfId="6488"/>
    <cellStyle name="20% - Accent2 4 2 4 2 4" xfId="6489"/>
    <cellStyle name="20% - Accent2 4 2 4 3" xfId="6490"/>
    <cellStyle name="20% - Accent2 4 2 4 3 2" xfId="6491"/>
    <cellStyle name="20% - Accent2 4 2 4 3 2 2" xfId="6492"/>
    <cellStyle name="20% - Accent2 4 2 4 3 3" xfId="6493"/>
    <cellStyle name="20% - Accent2 4 2 4 4" xfId="6494"/>
    <cellStyle name="20% - Accent2 4 2 4 4 2" xfId="6495"/>
    <cellStyle name="20% - Accent2 4 2 4 5" xfId="6496"/>
    <cellStyle name="20% - Accent2 4 2 5" xfId="6497"/>
    <cellStyle name="20% - Accent2 4 2 5 2" xfId="6498"/>
    <cellStyle name="20% - Accent2 4 2 5 2 2" xfId="6499"/>
    <cellStyle name="20% - Accent2 4 2 5 2 2 2" xfId="6500"/>
    <cellStyle name="20% - Accent2 4 2 5 2 2 2 2" xfId="6501"/>
    <cellStyle name="20% - Accent2 4 2 5 2 2 3" xfId="6502"/>
    <cellStyle name="20% - Accent2 4 2 5 2 3" xfId="6503"/>
    <cellStyle name="20% - Accent2 4 2 5 2 3 2" xfId="6504"/>
    <cellStyle name="20% - Accent2 4 2 5 2 4" xfId="6505"/>
    <cellStyle name="20% - Accent2 4 2 5 3" xfId="6506"/>
    <cellStyle name="20% - Accent2 4 2 5 3 2" xfId="6507"/>
    <cellStyle name="20% - Accent2 4 2 5 3 2 2" xfId="6508"/>
    <cellStyle name="20% - Accent2 4 2 5 3 3" xfId="6509"/>
    <cellStyle name="20% - Accent2 4 2 5 4" xfId="6510"/>
    <cellStyle name="20% - Accent2 4 2 5 4 2" xfId="6511"/>
    <cellStyle name="20% - Accent2 4 2 5 5" xfId="6512"/>
    <cellStyle name="20% - Accent2 4 2 6" xfId="6513"/>
    <cellStyle name="20% - Accent2 4 2 6 2" xfId="6514"/>
    <cellStyle name="20% - Accent2 4 2 6 2 2" xfId="6515"/>
    <cellStyle name="20% - Accent2 4 2 6 2 2 2" xfId="6516"/>
    <cellStyle name="20% - Accent2 4 2 6 2 2 2 2" xfId="6517"/>
    <cellStyle name="20% - Accent2 4 2 6 2 2 3" xfId="6518"/>
    <cellStyle name="20% - Accent2 4 2 6 2 3" xfId="6519"/>
    <cellStyle name="20% - Accent2 4 2 6 2 3 2" xfId="6520"/>
    <cellStyle name="20% - Accent2 4 2 6 2 4" xfId="6521"/>
    <cellStyle name="20% - Accent2 4 2 6 3" xfId="6522"/>
    <cellStyle name="20% - Accent2 4 2 6 3 2" xfId="6523"/>
    <cellStyle name="20% - Accent2 4 2 6 3 2 2" xfId="6524"/>
    <cellStyle name="20% - Accent2 4 2 6 3 3" xfId="6525"/>
    <cellStyle name="20% - Accent2 4 2 6 4" xfId="6526"/>
    <cellStyle name="20% - Accent2 4 2 6 4 2" xfId="6527"/>
    <cellStyle name="20% - Accent2 4 2 6 5" xfId="6528"/>
    <cellStyle name="20% - Accent2 4 2 7" xfId="6529"/>
    <cellStyle name="20% - Accent2 4 2 7 2" xfId="6530"/>
    <cellStyle name="20% - Accent2 4 2 7 2 2" xfId="6531"/>
    <cellStyle name="20% - Accent2 4 2 7 2 2 2" xfId="6532"/>
    <cellStyle name="20% - Accent2 4 2 7 2 3" xfId="6533"/>
    <cellStyle name="20% - Accent2 4 2 7 3" xfId="6534"/>
    <cellStyle name="20% - Accent2 4 2 7 3 2" xfId="6535"/>
    <cellStyle name="20% - Accent2 4 2 7 4" xfId="6536"/>
    <cellStyle name="20% - Accent2 4 2 8" xfId="6537"/>
    <cellStyle name="20% - Accent2 4 2 8 2" xfId="6538"/>
    <cellStyle name="20% - Accent2 4 2 8 2 2" xfId="6539"/>
    <cellStyle name="20% - Accent2 4 2 8 3" xfId="6540"/>
    <cellStyle name="20% - Accent2 4 2 9" xfId="6541"/>
    <cellStyle name="20% - Accent2 4 2 9 2" xfId="6542"/>
    <cellStyle name="20% - Accent2 4 3" xfId="6543"/>
    <cellStyle name="20% - Accent2 4 3 2" xfId="6544"/>
    <cellStyle name="20% - Accent2 4 3 2 2" xfId="6545"/>
    <cellStyle name="20% - Accent2 4 3 2 2 2" xfId="6546"/>
    <cellStyle name="20% - Accent2 4 3 2 2 2 2" xfId="6547"/>
    <cellStyle name="20% - Accent2 4 3 2 2 3" xfId="6548"/>
    <cellStyle name="20% - Accent2 4 3 2 3" xfId="6549"/>
    <cellStyle name="20% - Accent2 4 3 2 3 2" xfId="6550"/>
    <cellStyle name="20% - Accent2 4 3 2 4" xfId="6551"/>
    <cellStyle name="20% - Accent2 4 3 3" xfId="6552"/>
    <cellStyle name="20% - Accent2 4 3 3 2" xfId="6553"/>
    <cellStyle name="20% - Accent2 4 3 3 2 2" xfId="6554"/>
    <cellStyle name="20% - Accent2 4 3 3 3" xfId="6555"/>
    <cellStyle name="20% - Accent2 4 3 4" xfId="6556"/>
    <cellStyle name="20% - Accent2 4 3 4 2" xfId="6557"/>
    <cellStyle name="20% - Accent2 4 3 5" xfId="6558"/>
    <cellStyle name="20% - Accent2 4 4" xfId="6559"/>
    <cellStyle name="20% - Accent2 4 4 2" xfId="6560"/>
    <cellStyle name="20% - Accent2 4 4 2 2" xfId="6561"/>
    <cellStyle name="20% - Accent2 4 4 2 2 2" xfId="6562"/>
    <cellStyle name="20% - Accent2 4 4 2 2 2 2" xfId="6563"/>
    <cellStyle name="20% - Accent2 4 4 2 2 3" xfId="6564"/>
    <cellStyle name="20% - Accent2 4 4 2 3" xfId="6565"/>
    <cellStyle name="20% - Accent2 4 4 2 3 2" xfId="6566"/>
    <cellStyle name="20% - Accent2 4 4 2 4" xfId="6567"/>
    <cellStyle name="20% - Accent2 4 4 3" xfId="6568"/>
    <cellStyle name="20% - Accent2 4 4 3 2" xfId="6569"/>
    <cellStyle name="20% - Accent2 4 4 3 2 2" xfId="6570"/>
    <cellStyle name="20% - Accent2 4 4 3 3" xfId="6571"/>
    <cellStyle name="20% - Accent2 4 4 4" xfId="6572"/>
    <cellStyle name="20% - Accent2 4 4 4 2" xfId="6573"/>
    <cellStyle name="20% - Accent2 4 4 5" xfId="6574"/>
    <cellStyle name="20% - Accent2 4 5" xfId="6575"/>
    <cellStyle name="20% - Accent2 4 5 2" xfId="6576"/>
    <cellStyle name="20% - Accent2 4 5 2 2" xfId="6577"/>
    <cellStyle name="20% - Accent2 4 5 2 2 2" xfId="6578"/>
    <cellStyle name="20% - Accent2 4 5 2 2 2 2" xfId="6579"/>
    <cellStyle name="20% - Accent2 4 5 2 2 3" xfId="6580"/>
    <cellStyle name="20% - Accent2 4 5 2 3" xfId="6581"/>
    <cellStyle name="20% - Accent2 4 5 2 3 2" xfId="6582"/>
    <cellStyle name="20% - Accent2 4 5 2 4" xfId="6583"/>
    <cellStyle name="20% - Accent2 4 5 3" xfId="6584"/>
    <cellStyle name="20% - Accent2 4 5 3 2" xfId="6585"/>
    <cellStyle name="20% - Accent2 4 5 3 2 2" xfId="6586"/>
    <cellStyle name="20% - Accent2 4 5 3 3" xfId="6587"/>
    <cellStyle name="20% - Accent2 4 5 4" xfId="6588"/>
    <cellStyle name="20% - Accent2 4 5 4 2" xfId="6589"/>
    <cellStyle name="20% - Accent2 4 5 5" xfId="6590"/>
    <cellStyle name="20% - Accent2 4 6" xfId="6591"/>
    <cellStyle name="20% - Accent2 4 6 2" xfId="6592"/>
    <cellStyle name="20% - Accent2 4 6 2 2" xfId="6593"/>
    <cellStyle name="20% - Accent2 4 6 2 2 2" xfId="6594"/>
    <cellStyle name="20% - Accent2 4 6 2 2 2 2" xfId="6595"/>
    <cellStyle name="20% - Accent2 4 6 2 2 3" xfId="6596"/>
    <cellStyle name="20% - Accent2 4 6 2 3" xfId="6597"/>
    <cellStyle name="20% - Accent2 4 6 2 3 2" xfId="6598"/>
    <cellStyle name="20% - Accent2 4 6 2 4" xfId="6599"/>
    <cellStyle name="20% - Accent2 4 6 3" xfId="6600"/>
    <cellStyle name="20% - Accent2 4 6 3 2" xfId="6601"/>
    <cellStyle name="20% - Accent2 4 6 3 2 2" xfId="6602"/>
    <cellStyle name="20% - Accent2 4 6 3 3" xfId="6603"/>
    <cellStyle name="20% - Accent2 4 6 4" xfId="6604"/>
    <cellStyle name="20% - Accent2 4 6 4 2" xfId="6605"/>
    <cellStyle name="20% - Accent2 4 6 5" xfId="6606"/>
    <cellStyle name="20% - Accent2 4 7" xfId="6607"/>
    <cellStyle name="20% - Accent2 4 7 2" xfId="6608"/>
    <cellStyle name="20% - Accent2 4 7 2 2" xfId="6609"/>
    <cellStyle name="20% - Accent2 4 7 2 2 2" xfId="6610"/>
    <cellStyle name="20% - Accent2 4 7 2 2 2 2" xfId="6611"/>
    <cellStyle name="20% - Accent2 4 7 2 2 3" xfId="6612"/>
    <cellStyle name="20% - Accent2 4 7 2 3" xfId="6613"/>
    <cellStyle name="20% - Accent2 4 7 2 3 2" xfId="6614"/>
    <cellStyle name="20% - Accent2 4 7 2 4" xfId="6615"/>
    <cellStyle name="20% - Accent2 4 7 3" xfId="6616"/>
    <cellStyle name="20% - Accent2 4 7 3 2" xfId="6617"/>
    <cellStyle name="20% - Accent2 4 7 3 2 2" xfId="6618"/>
    <cellStyle name="20% - Accent2 4 7 3 3" xfId="6619"/>
    <cellStyle name="20% - Accent2 4 7 4" xfId="6620"/>
    <cellStyle name="20% - Accent2 4 7 4 2" xfId="6621"/>
    <cellStyle name="20% - Accent2 4 7 5" xfId="6622"/>
    <cellStyle name="20% - Accent2 4 8" xfId="6623"/>
    <cellStyle name="20% - Accent2 4 8 2" xfId="6624"/>
    <cellStyle name="20% - Accent2 4 8 2 2" xfId="6625"/>
    <cellStyle name="20% - Accent2 4 8 2 2 2" xfId="6626"/>
    <cellStyle name="20% - Accent2 4 8 2 3" xfId="6627"/>
    <cellStyle name="20% - Accent2 4 8 3" xfId="6628"/>
    <cellStyle name="20% - Accent2 4 8 3 2" xfId="6629"/>
    <cellStyle name="20% - Accent2 4 8 4" xfId="6630"/>
    <cellStyle name="20% - Accent2 4 9" xfId="6631"/>
    <cellStyle name="20% - Accent2 4 9 2" xfId="6632"/>
    <cellStyle name="20% - Accent2 4 9 2 2" xfId="6633"/>
    <cellStyle name="20% - Accent2 4 9 3" xfId="6634"/>
    <cellStyle name="20% - Accent2 5" xfId="6635"/>
    <cellStyle name="20% - Accent2 5 10" xfId="6636"/>
    <cellStyle name="20% - Accent2 5 10 2" xfId="6637"/>
    <cellStyle name="20% - Accent2 5 11" xfId="6638"/>
    <cellStyle name="20% - Accent2 5 2" xfId="6639"/>
    <cellStyle name="20% - Accent2 5 2 10" xfId="6640"/>
    <cellStyle name="20% - Accent2 5 2 2" xfId="6641"/>
    <cellStyle name="20% - Accent2 5 2 2 2" xfId="6642"/>
    <cellStyle name="20% - Accent2 5 2 2 2 2" xfId="6643"/>
    <cellStyle name="20% - Accent2 5 2 2 2 2 2" xfId="6644"/>
    <cellStyle name="20% - Accent2 5 2 2 2 2 2 2" xfId="6645"/>
    <cellStyle name="20% - Accent2 5 2 2 2 2 3" xfId="6646"/>
    <cellStyle name="20% - Accent2 5 2 2 2 3" xfId="6647"/>
    <cellStyle name="20% - Accent2 5 2 2 2 3 2" xfId="6648"/>
    <cellStyle name="20% - Accent2 5 2 2 2 4" xfId="6649"/>
    <cellStyle name="20% - Accent2 5 2 2 3" xfId="6650"/>
    <cellStyle name="20% - Accent2 5 2 2 3 2" xfId="6651"/>
    <cellStyle name="20% - Accent2 5 2 2 3 2 2" xfId="6652"/>
    <cellStyle name="20% - Accent2 5 2 2 3 3" xfId="6653"/>
    <cellStyle name="20% - Accent2 5 2 2 4" xfId="6654"/>
    <cellStyle name="20% - Accent2 5 2 2 4 2" xfId="6655"/>
    <cellStyle name="20% - Accent2 5 2 2 5" xfId="6656"/>
    <cellStyle name="20% - Accent2 5 2 3" xfId="6657"/>
    <cellStyle name="20% - Accent2 5 2 3 2" xfId="6658"/>
    <cellStyle name="20% - Accent2 5 2 3 2 2" xfId="6659"/>
    <cellStyle name="20% - Accent2 5 2 3 2 2 2" xfId="6660"/>
    <cellStyle name="20% - Accent2 5 2 3 2 2 2 2" xfId="6661"/>
    <cellStyle name="20% - Accent2 5 2 3 2 2 3" xfId="6662"/>
    <cellStyle name="20% - Accent2 5 2 3 2 3" xfId="6663"/>
    <cellStyle name="20% - Accent2 5 2 3 2 3 2" xfId="6664"/>
    <cellStyle name="20% - Accent2 5 2 3 2 4" xfId="6665"/>
    <cellStyle name="20% - Accent2 5 2 3 3" xfId="6666"/>
    <cellStyle name="20% - Accent2 5 2 3 3 2" xfId="6667"/>
    <cellStyle name="20% - Accent2 5 2 3 3 2 2" xfId="6668"/>
    <cellStyle name="20% - Accent2 5 2 3 3 3" xfId="6669"/>
    <cellStyle name="20% - Accent2 5 2 3 4" xfId="6670"/>
    <cellStyle name="20% - Accent2 5 2 3 4 2" xfId="6671"/>
    <cellStyle name="20% - Accent2 5 2 3 5" xfId="6672"/>
    <cellStyle name="20% - Accent2 5 2 4" xfId="6673"/>
    <cellStyle name="20% - Accent2 5 2 4 2" xfId="6674"/>
    <cellStyle name="20% - Accent2 5 2 4 2 2" xfId="6675"/>
    <cellStyle name="20% - Accent2 5 2 4 2 2 2" xfId="6676"/>
    <cellStyle name="20% - Accent2 5 2 4 2 2 2 2" xfId="6677"/>
    <cellStyle name="20% - Accent2 5 2 4 2 2 3" xfId="6678"/>
    <cellStyle name="20% - Accent2 5 2 4 2 3" xfId="6679"/>
    <cellStyle name="20% - Accent2 5 2 4 2 3 2" xfId="6680"/>
    <cellStyle name="20% - Accent2 5 2 4 2 4" xfId="6681"/>
    <cellStyle name="20% - Accent2 5 2 4 3" xfId="6682"/>
    <cellStyle name="20% - Accent2 5 2 4 3 2" xfId="6683"/>
    <cellStyle name="20% - Accent2 5 2 4 3 2 2" xfId="6684"/>
    <cellStyle name="20% - Accent2 5 2 4 3 3" xfId="6685"/>
    <cellStyle name="20% - Accent2 5 2 4 4" xfId="6686"/>
    <cellStyle name="20% - Accent2 5 2 4 4 2" xfId="6687"/>
    <cellStyle name="20% - Accent2 5 2 4 5" xfId="6688"/>
    <cellStyle name="20% - Accent2 5 2 5" xfId="6689"/>
    <cellStyle name="20% - Accent2 5 2 5 2" xfId="6690"/>
    <cellStyle name="20% - Accent2 5 2 5 2 2" xfId="6691"/>
    <cellStyle name="20% - Accent2 5 2 5 2 2 2" xfId="6692"/>
    <cellStyle name="20% - Accent2 5 2 5 2 2 2 2" xfId="6693"/>
    <cellStyle name="20% - Accent2 5 2 5 2 2 3" xfId="6694"/>
    <cellStyle name="20% - Accent2 5 2 5 2 3" xfId="6695"/>
    <cellStyle name="20% - Accent2 5 2 5 2 3 2" xfId="6696"/>
    <cellStyle name="20% - Accent2 5 2 5 2 4" xfId="6697"/>
    <cellStyle name="20% - Accent2 5 2 5 3" xfId="6698"/>
    <cellStyle name="20% - Accent2 5 2 5 3 2" xfId="6699"/>
    <cellStyle name="20% - Accent2 5 2 5 3 2 2" xfId="6700"/>
    <cellStyle name="20% - Accent2 5 2 5 3 3" xfId="6701"/>
    <cellStyle name="20% - Accent2 5 2 5 4" xfId="6702"/>
    <cellStyle name="20% - Accent2 5 2 5 4 2" xfId="6703"/>
    <cellStyle name="20% - Accent2 5 2 5 5" xfId="6704"/>
    <cellStyle name="20% - Accent2 5 2 6" xfId="6705"/>
    <cellStyle name="20% - Accent2 5 2 6 2" xfId="6706"/>
    <cellStyle name="20% - Accent2 5 2 6 2 2" xfId="6707"/>
    <cellStyle name="20% - Accent2 5 2 6 2 2 2" xfId="6708"/>
    <cellStyle name="20% - Accent2 5 2 6 2 2 2 2" xfId="6709"/>
    <cellStyle name="20% - Accent2 5 2 6 2 2 3" xfId="6710"/>
    <cellStyle name="20% - Accent2 5 2 6 2 3" xfId="6711"/>
    <cellStyle name="20% - Accent2 5 2 6 2 3 2" xfId="6712"/>
    <cellStyle name="20% - Accent2 5 2 6 2 4" xfId="6713"/>
    <cellStyle name="20% - Accent2 5 2 6 3" xfId="6714"/>
    <cellStyle name="20% - Accent2 5 2 6 3 2" xfId="6715"/>
    <cellStyle name="20% - Accent2 5 2 6 3 2 2" xfId="6716"/>
    <cellStyle name="20% - Accent2 5 2 6 3 3" xfId="6717"/>
    <cellStyle name="20% - Accent2 5 2 6 4" xfId="6718"/>
    <cellStyle name="20% - Accent2 5 2 6 4 2" xfId="6719"/>
    <cellStyle name="20% - Accent2 5 2 6 5" xfId="6720"/>
    <cellStyle name="20% - Accent2 5 2 7" xfId="6721"/>
    <cellStyle name="20% - Accent2 5 2 7 2" xfId="6722"/>
    <cellStyle name="20% - Accent2 5 2 7 2 2" xfId="6723"/>
    <cellStyle name="20% - Accent2 5 2 7 2 2 2" xfId="6724"/>
    <cellStyle name="20% - Accent2 5 2 7 2 3" xfId="6725"/>
    <cellStyle name="20% - Accent2 5 2 7 3" xfId="6726"/>
    <cellStyle name="20% - Accent2 5 2 7 3 2" xfId="6727"/>
    <cellStyle name="20% - Accent2 5 2 7 4" xfId="6728"/>
    <cellStyle name="20% - Accent2 5 2 8" xfId="6729"/>
    <cellStyle name="20% - Accent2 5 2 8 2" xfId="6730"/>
    <cellStyle name="20% - Accent2 5 2 8 2 2" xfId="6731"/>
    <cellStyle name="20% - Accent2 5 2 8 3" xfId="6732"/>
    <cellStyle name="20% - Accent2 5 2 9" xfId="6733"/>
    <cellStyle name="20% - Accent2 5 2 9 2" xfId="6734"/>
    <cellStyle name="20% - Accent2 5 3" xfId="6735"/>
    <cellStyle name="20% - Accent2 5 3 2" xfId="6736"/>
    <cellStyle name="20% - Accent2 5 3 2 2" xfId="6737"/>
    <cellStyle name="20% - Accent2 5 3 2 2 2" xfId="6738"/>
    <cellStyle name="20% - Accent2 5 3 2 2 2 2" xfId="6739"/>
    <cellStyle name="20% - Accent2 5 3 2 2 3" xfId="6740"/>
    <cellStyle name="20% - Accent2 5 3 2 3" xfId="6741"/>
    <cellStyle name="20% - Accent2 5 3 2 3 2" xfId="6742"/>
    <cellStyle name="20% - Accent2 5 3 2 4" xfId="6743"/>
    <cellStyle name="20% - Accent2 5 3 3" xfId="6744"/>
    <cellStyle name="20% - Accent2 5 3 3 2" xfId="6745"/>
    <cellStyle name="20% - Accent2 5 3 3 2 2" xfId="6746"/>
    <cellStyle name="20% - Accent2 5 3 3 3" xfId="6747"/>
    <cellStyle name="20% - Accent2 5 3 4" xfId="6748"/>
    <cellStyle name="20% - Accent2 5 3 4 2" xfId="6749"/>
    <cellStyle name="20% - Accent2 5 3 5" xfId="6750"/>
    <cellStyle name="20% - Accent2 5 4" xfId="6751"/>
    <cellStyle name="20% - Accent2 5 4 2" xfId="6752"/>
    <cellStyle name="20% - Accent2 5 4 2 2" xfId="6753"/>
    <cellStyle name="20% - Accent2 5 4 2 2 2" xfId="6754"/>
    <cellStyle name="20% - Accent2 5 4 2 2 2 2" xfId="6755"/>
    <cellStyle name="20% - Accent2 5 4 2 2 3" xfId="6756"/>
    <cellStyle name="20% - Accent2 5 4 2 3" xfId="6757"/>
    <cellStyle name="20% - Accent2 5 4 2 3 2" xfId="6758"/>
    <cellStyle name="20% - Accent2 5 4 2 4" xfId="6759"/>
    <cellStyle name="20% - Accent2 5 4 3" xfId="6760"/>
    <cellStyle name="20% - Accent2 5 4 3 2" xfId="6761"/>
    <cellStyle name="20% - Accent2 5 4 3 2 2" xfId="6762"/>
    <cellStyle name="20% - Accent2 5 4 3 3" xfId="6763"/>
    <cellStyle name="20% - Accent2 5 4 4" xfId="6764"/>
    <cellStyle name="20% - Accent2 5 4 4 2" xfId="6765"/>
    <cellStyle name="20% - Accent2 5 4 5" xfId="6766"/>
    <cellStyle name="20% - Accent2 5 5" xfId="6767"/>
    <cellStyle name="20% - Accent2 5 5 2" xfId="6768"/>
    <cellStyle name="20% - Accent2 5 5 2 2" xfId="6769"/>
    <cellStyle name="20% - Accent2 5 5 2 2 2" xfId="6770"/>
    <cellStyle name="20% - Accent2 5 5 2 2 2 2" xfId="6771"/>
    <cellStyle name="20% - Accent2 5 5 2 2 3" xfId="6772"/>
    <cellStyle name="20% - Accent2 5 5 2 3" xfId="6773"/>
    <cellStyle name="20% - Accent2 5 5 2 3 2" xfId="6774"/>
    <cellStyle name="20% - Accent2 5 5 2 4" xfId="6775"/>
    <cellStyle name="20% - Accent2 5 5 3" xfId="6776"/>
    <cellStyle name="20% - Accent2 5 5 3 2" xfId="6777"/>
    <cellStyle name="20% - Accent2 5 5 3 2 2" xfId="6778"/>
    <cellStyle name="20% - Accent2 5 5 3 3" xfId="6779"/>
    <cellStyle name="20% - Accent2 5 5 4" xfId="6780"/>
    <cellStyle name="20% - Accent2 5 5 4 2" xfId="6781"/>
    <cellStyle name="20% - Accent2 5 5 5" xfId="6782"/>
    <cellStyle name="20% - Accent2 5 6" xfId="6783"/>
    <cellStyle name="20% - Accent2 5 6 2" xfId="6784"/>
    <cellStyle name="20% - Accent2 5 6 2 2" xfId="6785"/>
    <cellStyle name="20% - Accent2 5 6 2 2 2" xfId="6786"/>
    <cellStyle name="20% - Accent2 5 6 2 2 2 2" xfId="6787"/>
    <cellStyle name="20% - Accent2 5 6 2 2 3" xfId="6788"/>
    <cellStyle name="20% - Accent2 5 6 2 3" xfId="6789"/>
    <cellStyle name="20% - Accent2 5 6 2 3 2" xfId="6790"/>
    <cellStyle name="20% - Accent2 5 6 2 4" xfId="6791"/>
    <cellStyle name="20% - Accent2 5 6 3" xfId="6792"/>
    <cellStyle name="20% - Accent2 5 6 3 2" xfId="6793"/>
    <cellStyle name="20% - Accent2 5 6 3 2 2" xfId="6794"/>
    <cellStyle name="20% - Accent2 5 6 3 3" xfId="6795"/>
    <cellStyle name="20% - Accent2 5 6 4" xfId="6796"/>
    <cellStyle name="20% - Accent2 5 6 4 2" xfId="6797"/>
    <cellStyle name="20% - Accent2 5 6 5" xfId="6798"/>
    <cellStyle name="20% - Accent2 5 7" xfId="6799"/>
    <cellStyle name="20% - Accent2 5 7 2" xfId="6800"/>
    <cellStyle name="20% - Accent2 5 7 2 2" xfId="6801"/>
    <cellStyle name="20% - Accent2 5 7 2 2 2" xfId="6802"/>
    <cellStyle name="20% - Accent2 5 7 2 2 2 2" xfId="6803"/>
    <cellStyle name="20% - Accent2 5 7 2 2 3" xfId="6804"/>
    <cellStyle name="20% - Accent2 5 7 2 3" xfId="6805"/>
    <cellStyle name="20% - Accent2 5 7 2 3 2" xfId="6806"/>
    <cellStyle name="20% - Accent2 5 7 2 4" xfId="6807"/>
    <cellStyle name="20% - Accent2 5 7 3" xfId="6808"/>
    <cellStyle name="20% - Accent2 5 7 3 2" xfId="6809"/>
    <cellStyle name="20% - Accent2 5 7 3 2 2" xfId="6810"/>
    <cellStyle name="20% - Accent2 5 7 3 3" xfId="6811"/>
    <cellStyle name="20% - Accent2 5 7 4" xfId="6812"/>
    <cellStyle name="20% - Accent2 5 7 4 2" xfId="6813"/>
    <cellStyle name="20% - Accent2 5 7 5" xfId="6814"/>
    <cellStyle name="20% - Accent2 5 8" xfId="6815"/>
    <cellStyle name="20% - Accent2 5 8 2" xfId="6816"/>
    <cellStyle name="20% - Accent2 5 8 2 2" xfId="6817"/>
    <cellStyle name="20% - Accent2 5 8 2 2 2" xfId="6818"/>
    <cellStyle name="20% - Accent2 5 8 2 3" xfId="6819"/>
    <cellStyle name="20% - Accent2 5 8 3" xfId="6820"/>
    <cellStyle name="20% - Accent2 5 8 3 2" xfId="6821"/>
    <cellStyle name="20% - Accent2 5 8 4" xfId="6822"/>
    <cellStyle name="20% - Accent2 5 9" xfId="6823"/>
    <cellStyle name="20% - Accent2 5 9 2" xfId="6824"/>
    <cellStyle name="20% - Accent2 5 9 2 2" xfId="6825"/>
    <cellStyle name="20% - Accent2 5 9 3" xfId="6826"/>
    <cellStyle name="20% - Accent2 6" xfId="6827"/>
    <cellStyle name="20% - Accent2 6 10" xfId="6828"/>
    <cellStyle name="20% - Accent2 6 10 2" xfId="6829"/>
    <cellStyle name="20% - Accent2 6 11" xfId="6830"/>
    <cellStyle name="20% - Accent2 6 2" xfId="6831"/>
    <cellStyle name="20% - Accent2 6 2 10" xfId="6832"/>
    <cellStyle name="20% - Accent2 6 2 2" xfId="6833"/>
    <cellStyle name="20% - Accent2 6 2 2 2" xfId="6834"/>
    <cellStyle name="20% - Accent2 6 2 2 2 2" xfId="6835"/>
    <cellStyle name="20% - Accent2 6 2 2 2 2 2" xfId="6836"/>
    <cellStyle name="20% - Accent2 6 2 2 2 2 2 2" xfId="6837"/>
    <cellStyle name="20% - Accent2 6 2 2 2 2 3" xfId="6838"/>
    <cellStyle name="20% - Accent2 6 2 2 2 3" xfId="6839"/>
    <cellStyle name="20% - Accent2 6 2 2 2 3 2" xfId="6840"/>
    <cellStyle name="20% - Accent2 6 2 2 2 4" xfId="6841"/>
    <cellStyle name="20% - Accent2 6 2 2 3" xfId="6842"/>
    <cellStyle name="20% - Accent2 6 2 2 3 2" xfId="6843"/>
    <cellStyle name="20% - Accent2 6 2 2 3 2 2" xfId="6844"/>
    <cellStyle name="20% - Accent2 6 2 2 3 3" xfId="6845"/>
    <cellStyle name="20% - Accent2 6 2 2 4" xfId="6846"/>
    <cellStyle name="20% - Accent2 6 2 2 4 2" xfId="6847"/>
    <cellStyle name="20% - Accent2 6 2 2 5" xfId="6848"/>
    <cellStyle name="20% - Accent2 6 2 3" xfId="6849"/>
    <cellStyle name="20% - Accent2 6 2 3 2" xfId="6850"/>
    <cellStyle name="20% - Accent2 6 2 3 2 2" xfId="6851"/>
    <cellStyle name="20% - Accent2 6 2 3 2 2 2" xfId="6852"/>
    <cellStyle name="20% - Accent2 6 2 3 2 2 2 2" xfId="6853"/>
    <cellStyle name="20% - Accent2 6 2 3 2 2 3" xfId="6854"/>
    <cellStyle name="20% - Accent2 6 2 3 2 3" xfId="6855"/>
    <cellStyle name="20% - Accent2 6 2 3 2 3 2" xfId="6856"/>
    <cellStyle name="20% - Accent2 6 2 3 2 4" xfId="6857"/>
    <cellStyle name="20% - Accent2 6 2 3 3" xfId="6858"/>
    <cellStyle name="20% - Accent2 6 2 3 3 2" xfId="6859"/>
    <cellStyle name="20% - Accent2 6 2 3 3 2 2" xfId="6860"/>
    <cellStyle name="20% - Accent2 6 2 3 3 3" xfId="6861"/>
    <cellStyle name="20% - Accent2 6 2 3 4" xfId="6862"/>
    <cellStyle name="20% - Accent2 6 2 3 4 2" xfId="6863"/>
    <cellStyle name="20% - Accent2 6 2 3 5" xfId="6864"/>
    <cellStyle name="20% - Accent2 6 2 4" xfId="6865"/>
    <cellStyle name="20% - Accent2 6 2 4 2" xfId="6866"/>
    <cellStyle name="20% - Accent2 6 2 4 2 2" xfId="6867"/>
    <cellStyle name="20% - Accent2 6 2 4 2 2 2" xfId="6868"/>
    <cellStyle name="20% - Accent2 6 2 4 2 2 2 2" xfId="6869"/>
    <cellStyle name="20% - Accent2 6 2 4 2 2 3" xfId="6870"/>
    <cellStyle name="20% - Accent2 6 2 4 2 3" xfId="6871"/>
    <cellStyle name="20% - Accent2 6 2 4 2 3 2" xfId="6872"/>
    <cellStyle name="20% - Accent2 6 2 4 2 4" xfId="6873"/>
    <cellStyle name="20% - Accent2 6 2 4 3" xfId="6874"/>
    <cellStyle name="20% - Accent2 6 2 4 3 2" xfId="6875"/>
    <cellStyle name="20% - Accent2 6 2 4 3 2 2" xfId="6876"/>
    <cellStyle name="20% - Accent2 6 2 4 3 3" xfId="6877"/>
    <cellStyle name="20% - Accent2 6 2 4 4" xfId="6878"/>
    <cellStyle name="20% - Accent2 6 2 4 4 2" xfId="6879"/>
    <cellStyle name="20% - Accent2 6 2 4 5" xfId="6880"/>
    <cellStyle name="20% - Accent2 6 2 5" xfId="6881"/>
    <cellStyle name="20% - Accent2 6 2 5 2" xfId="6882"/>
    <cellStyle name="20% - Accent2 6 2 5 2 2" xfId="6883"/>
    <cellStyle name="20% - Accent2 6 2 5 2 2 2" xfId="6884"/>
    <cellStyle name="20% - Accent2 6 2 5 2 2 2 2" xfId="6885"/>
    <cellStyle name="20% - Accent2 6 2 5 2 2 3" xfId="6886"/>
    <cellStyle name="20% - Accent2 6 2 5 2 3" xfId="6887"/>
    <cellStyle name="20% - Accent2 6 2 5 2 3 2" xfId="6888"/>
    <cellStyle name="20% - Accent2 6 2 5 2 4" xfId="6889"/>
    <cellStyle name="20% - Accent2 6 2 5 3" xfId="6890"/>
    <cellStyle name="20% - Accent2 6 2 5 3 2" xfId="6891"/>
    <cellStyle name="20% - Accent2 6 2 5 3 2 2" xfId="6892"/>
    <cellStyle name="20% - Accent2 6 2 5 3 3" xfId="6893"/>
    <cellStyle name="20% - Accent2 6 2 5 4" xfId="6894"/>
    <cellStyle name="20% - Accent2 6 2 5 4 2" xfId="6895"/>
    <cellStyle name="20% - Accent2 6 2 5 5" xfId="6896"/>
    <cellStyle name="20% - Accent2 6 2 6" xfId="6897"/>
    <cellStyle name="20% - Accent2 6 2 6 2" xfId="6898"/>
    <cellStyle name="20% - Accent2 6 2 6 2 2" xfId="6899"/>
    <cellStyle name="20% - Accent2 6 2 6 2 2 2" xfId="6900"/>
    <cellStyle name="20% - Accent2 6 2 6 2 2 2 2" xfId="6901"/>
    <cellStyle name="20% - Accent2 6 2 6 2 2 3" xfId="6902"/>
    <cellStyle name="20% - Accent2 6 2 6 2 3" xfId="6903"/>
    <cellStyle name="20% - Accent2 6 2 6 2 3 2" xfId="6904"/>
    <cellStyle name="20% - Accent2 6 2 6 2 4" xfId="6905"/>
    <cellStyle name="20% - Accent2 6 2 6 3" xfId="6906"/>
    <cellStyle name="20% - Accent2 6 2 6 3 2" xfId="6907"/>
    <cellStyle name="20% - Accent2 6 2 6 3 2 2" xfId="6908"/>
    <cellStyle name="20% - Accent2 6 2 6 3 3" xfId="6909"/>
    <cellStyle name="20% - Accent2 6 2 6 4" xfId="6910"/>
    <cellStyle name="20% - Accent2 6 2 6 4 2" xfId="6911"/>
    <cellStyle name="20% - Accent2 6 2 6 5" xfId="6912"/>
    <cellStyle name="20% - Accent2 6 2 7" xfId="6913"/>
    <cellStyle name="20% - Accent2 6 2 7 2" xfId="6914"/>
    <cellStyle name="20% - Accent2 6 2 7 2 2" xfId="6915"/>
    <cellStyle name="20% - Accent2 6 2 7 2 2 2" xfId="6916"/>
    <cellStyle name="20% - Accent2 6 2 7 2 3" xfId="6917"/>
    <cellStyle name="20% - Accent2 6 2 7 3" xfId="6918"/>
    <cellStyle name="20% - Accent2 6 2 7 3 2" xfId="6919"/>
    <cellStyle name="20% - Accent2 6 2 7 4" xfId="6920"/>
    <cellStyle name="20% - Accent2 6 2 8" xfId="6921"/>
    <cellStyle name="20% - Accent2 6 2 8 2" xfId="6922"/>
    <cellStyle name="20% - Accent2 6 2 8 2 2" xfId="6923"/>
    <cellStyle name="20% - Accent2 6 2 8 3" xfId="6924"/>
    <cellStyle name="20% - Accent2 6 2 9" xfId="6925"/>
    <cellStyle name="20% - Accent2 6 2 9 2" xfId="6926"/>
    <cellStyle name="20% - Accent2 6 3" xfId="6927"/>
    <cellStyle name="20% - Accent2 6 3 2" xfId="6928"/>
    <cellStyle name="20% - Accent2 6 3 2 2" xfId="6929"/>
    <cellStyle name="20% - Accent2 6 3 2 2 2" xfId="6930"/>
    <cellStyle name="20% - Accent2 6 3 2 2 2 2" xfId="6931"/>
    <cellStyle name="20% - Accent2 6 3 2 2 3" xfId="6932"/>
    <cellStyle name="20% - Accent2 6 3 2 3" xfId="6933"/>
    <cellStyle name="20% - Accent2 6 3 2 3 2" xfId="6934"/>
    <cellStyle name="20% - Accent2 6 3 2 4" xfId="6935"/>
    <cellStyle name="20% - Accent2 6 3 3" xfId="6936"/>
    <cellStyle name="20% - Accent2 6 3 3 2" xfId="6937"/>
    <cellStyle name="20% - Accent2 6 3 3 2 2" xfId="6938"/>
    <cellStyle name="20% - Accent2 6 3 3 3" xfId="6939"/>
    <cellStyle name="20% - Accent2 6 3 4" xfId="6940"/>
    <cellStyle name="20% - Accent2 6 3 4 2" xfId="6941"/>
    <cellStyle name="20% - Accent2 6 3 5" xfId="6942"/>
    <cellStyle name="20% - Accent2 6 4" xfId="6943"/>
    <cellStyle name="20% - Accent2 6 4 2" xfId="6944"/>
    <cellStyle name="20% - Accent2 6 4 2 2" xfId="6945"/>
    <cellStyle name="20% - Accent2 6 4 2 2 2" xfId="6946"/>
    <cellStyle name="20% - Accent2 6 4 2 2 2 2" xfId="6947"/>
    <cellStyle name="20% - Accent2 6 4 2 2 3" xfId="6948"/>
    <cellStyle name="20% - Accent2 6 4 2 3" xfId="6949"/>
    <cellStyle name="20% - Accent2 6 4 2 3 2" xfId="6950"/>
    <cellStyle name="20% - Accent2 6 4 2 4" xfId="6951"/>
    <cellStyle name="20% - Accent2 6 4 3" xfId="6952"/>
    <cellStyle name="20% - Accent2 6 4 3 2" xfId="6953"/>
    <cellStyle name="20% - Accent2 6 4 3 2 2" xfId="6954"/>
    <cellStyle name="20% - Accent2 6 4 3 3" xfId="6955"/>
    <cellStyle name="20% - Accent2 6 4 4" xfId="6956"/>
    <cellStyle name="20% - Accent2 6 4 4 2" xfId="6957"/>
    <cellStyle name="20% - Accent2 6 4 5" xfId="6958"/>
    <cellStyle name="20% - Accent2 6 5" xfId="6959"/>
    <cellStyle name="20% - Accent2 6 5 2" xfId="6960"/>
    <cellStyle name="20% - Accent2 6 5 2 2" xfId="6961"/>
    <cellStyle name="20% - Accent2 6 5 2 2 2" xfId="6962"/>
    <cellStyle name="20% - Accent2 6 5 2 2 2 2" xfId="6963"/>
    <cellStyle name="20% - Accent2 6 5 2 2 3" xfId="6964"/>
    <cellStyle name="20% - Accent2 6 5 2 3" xfId="6965"/>
    <cellStyle name="20% - Accent2 6 5 2 3 2" xfId="6966"/>
    <cellStyle name="20% - Accent2 6 5 2 4" xfId="6967"/>
    <cellStyle name="20% - Accent2 6 5 3" xfId="6968"/>
    <cellStyle name="20% - Accent2 6 5 3 2" xfId="6969"/>
    <cellStyle name="20% - Accent2 6 5 3 2 2" xfId="6970"/>
    <cellStyle name="20% - Accent2 6 5 3 3" xfId="6971"/>
    <cellStyle name="20% - Accent2 6 5 4" xfId="6972"/>
    <cellStyle name="20% - Accent2 6 5 4 2" xfId="6973"/>
    <cellStyle name="20% - Accent2 6 5 5" xfId="6974"/>
    <cellStyle name="20% - Accent2 6 6" xfId="6975"/>
    <cellStyle name="20% - Accent2 6 6 2" xfId="6976"/>
    <cellStyle name="20% - Accent2 6 6 2 2" xfId="6977"/>
    <cellStyle name="20% - Accent2 6 6 2 2 2" xfId="6978"/>
    <cellStyle name="20% - Accent2 6 6 2 2 2 2" xfId="6979"/>
    <cellStyle name="20% - Accent2 6 6 2 2 3" xfId="6980"/>
    <cellStyle name="20% - Accent2 6 6 2 3" xfId="6981"/>
    <cellStyle name="20% - Accent2 6 6 2 3 2" xfId="6982"/>
    <cellStyle name="20% - Accent2 6 6 2 4" xfId="6983"/>
    <cellStyle name="20% - Accent2 6 6 3" xfId="6984"/>
    <cellStyle name="20% - Accent2 6 6 3 2" xfId="6985"/>
    <cellStyle name="20% - Accent2 6 6 3 2 2" xfId="6986"/>
    <cellStyle name="20% - Accent2 6 6 3 3" xfId="6987"/>
    <cellStyle name="20% - Accent2 6 6 4" xfId="6988"/>
    <cellStyle name="20% - Accent2 6 6 4 2" xfId="6989"/>
    <cellStyle name="20% - Accent2 6 6 5" xfId="6990"/>
    <cellStyle name="20% - Accent2 6 7" xfId="6991"/>
    <cellStyle name="20% - Accent2 6 7 2" xfId="6992"/>
    <cellStyle name="20% - Accent2 6 7 2 2" xfId="6993"/>
    <cellStyle name="20% - Accent2 6 7 2 2 2" xfId="6994"/>
    <cellStyle name="20% - Accent2 6 7 2 2 2 2" xfId="6995"/>
    <cellStyle name="20% - Accent2 6 7 2 2 3" xfId="6996"/>
    <cellStyle name="20% - Accent2 6 7 2 3" xfId="6997"/>
    <cellStyle name="20% - Accent2 6 7 2 3 2" xfId="6998"/>
    <cellStyle name="20% - Accent2 6 7 2 4" xfId="6999"/>
    <cellStyle name="20% - Accent2 6 7 3" xfId="7000"/>
    <cellStyle name="20% - Accent2 6 7 3 2" xfId="7001"/>
    <cellStyle name="20% - Accent2 6 7 3 2 2" xfId="7002"/>
    <cellStyle name="20% - Accent2 6 7 3 3" xfId="7003"/>
    <cellStyle name="20% - Accent2 6 7 4" xfId="7004"/>
    <cellStyle name="20% - Accent2 6 7 4 2" xfId="7005"/>
    <cellStyle name="20% - Accent2 6 7 5" xfId="7006"/>
    <cellStyle name="20% - Accent2 6 8" xfId="7007"/>
    <cellStyle name="20% - Accent2 6 8 2" xfId="7008"/>
    <cellStyle name="20% - Accent2 6 8 2 2" xfId="7009"/>
    <cellStyle name="20% - Accent2 6 8 2 2 2" xfId="7010"/>
    <cellStyle name="20% - Accent2 6 8 2 3" xfId="7011"/>
    <cellStyle name="20% - Accent2 6 8 3" xfId="7012"/>
    <cellStyle name="20% - Accent2 6 8 3 2" xfId="7013"/>
    <cellStyle name="20% - Accent2 6 8 4" xfId="7014"/>
    <cellStyle name="20% - Accent2 6 9" xfId="7015"/>
    <cellStyle name="20% - Accent2 6 9 2" xfId="7016"/>
    <cellStyle name="20% - Accent2 6 9 2 2" xfId="7017"/>
    <cellStyle name="20% - Accent2 6 9 3" xfId="7018"/>
    <cellStyle name="20% - Accent2 7" xfId="7019"/>
    <cellStyle name="20% - Accent2 7 10" xfId="7020"/>
    <cellStyle name="20% - Accent2 7 10 2" xfId="7021"/>
    <cellStyle name="20% - Accent2 7 11" xfId="7022"/>
    <cellStyle name="20% - Accent2 7 2" xfId="7023"/>
    <cellStyle name="20% - Accent2 7 2 10" xfId="7024"/>
    <cellStyle name="20% - Accent2 7 2 2" xfId="7025"/>
    <cellStyle name="20% - Accent2 7 2 2 2" xfId="7026"/>
    <cellStyle name="20% - Accent2 7 2 2 2 2" xfId="7027"/>
    <cellStyle name="20% - Accent2 7 2 2 2 2 2" xfId="7028"/>
    <cellStyle name="20% - Accent2 7 2 2 2 2 2 2" xfId="7029"/>
    <cellStyle name="20% - Accent2 7 2 2 2 2 3" xfId="7030"/>
    <cellStyle name="20% - Accent2 7 2 2 2 3" xfId="7031"/>
    <cellStyle name="20% - Accent2 7 2 2 2 3 2" xfId="7032"/>
    <cellStyle name="20% - Accent2 7 2 2 2 4" xfId="7033"/>
    <cellStyle name="20% - Accent2 7 2 2 3" xfId="7034"/>
    <cellStyle name="20% - Accent2 7 2 2 3 2" xfId="7035"/>
    <cellStyle name="20% - Accent2 7 2 2 3 2 2" xfId="7036"/>
    <cellStyle name="20% - Accent2 7 2 2 3 3" xfId="7037"/>
    <cellStyle name="20% - Accent2 7 2 2 4" xfId="7038"/>
    <cellStyle name="20% - Accent2 7 2 2 4 2" xfId="7039"/>
    <cellStyle name="20% - Accent2 7 2 2 5" xfId="7040"/>
    <cellStyle name="20% - Accent2 7 2 3" xfId="7041"/>
    <cellStyle name="20% - Accent2 7 2 3 2" xfId="7042"/>
    <cellStyle name="20% - Accent2 7 2 3 2 2" xfId="7043"/>
    <cellStyle name="20% - Accent2 7 2 3 2 2 2" xfId="7044"/>
    <cellStyle name="20% - Accent2 7 2 3 2 2 2 2" xfId="7045"/>
    <cellStyle name="20% - Accent2 7 2 3 2 2 3" xfId="7046"/>
    <cellStyle name="20% - Accent2 7 2 3 2 3" xfId="7047"/>
    <cellStyle name="20% - Accent2 7 2 3 2 3 2" xfId="7048"/>
    <cellStyle name="20% - Accent2 7 2 3 2 4" xfId="7049"/>
    <cellStyle name="20% - Accent2 7 2 3 3" xfId="7050"/>
    <cellStyle name="20% - Accent2 7 2 3 3 2" xfId="7051"/>
    <cellStyle name="20% - Accent2 7 2 3 3 2 2" xfId="7052"/>
    <cellStyle name="20% - Accent2 7 2 3 3 3" xfId="7053"/>
    <cellStyle name="20% - Accent2 7 2 3 4" xfId="7054"/>
    <cellStyle name="20% - Accent2 7 2 3 4 2" xfId="7055"/>
    <cellStyle name="20% - Accent2 7 2 3 5" xfId="7056"/>
    <cellStyle name="20% - Accent2 7 2 4" xfId="7057"/>
    <cellStyle name="20% - Accent2 7 2 4 2" xfId="7058"/>
    <cellStyle name="20% - Accent2 7 2 4 2 2" xfId="7059"/>
    <cellStyle name="20% - Accent2 7 2 4 2 2 2" xfId="7060"/>
    <cellStyle name="20% - Accent2 7 2 4 2 2 2 2" xfId="7061"/>
    <cellStyle name="20% - Accent2 7 2 4 2 2 3" xfId="7062"/>
    <cellStyle name="20% - Accent2 7 2 4 2 3" xfId="7063"/>
    <cellStyle name="20% - Accent2 7 2 4 2 3 2" xfId="7064"/>
    <cellStyle name="20% - Accent2 7 2 4 2 4" xfId="7065"/>
    <cellStyle name="20% - Accent2 7 2 4 3" xfId="7066"/>
    <cellStyle name="20% - Accent2 7 2 4 3 2" xfId="7067"/>
    <cellStyle name="20% - Accent2 7 2 4 3 2 2" xfId="7068"/>
    <cellStyle name="20% - Accent2 7 2 4 3 3" xfId="7069"/>
    <cellStyle name="20% - Accent2 7 2 4 4" xfId="7070"/>
    <cellStyle name="20% - Accent2 7 2 4 4 2" xfId="7071"/>
    <cellStyle name="20% - Accent2 7 2 4 5" xfId="7072"/>
    <cellStyle name="20% - Accent2 7 2 5" xfId="7073"/>
    <cellStyle name="20% - Accent2 7 2 5 2" xfId="7074"/>
    <cellStyle name="20% - Accent2 7 2 5 2 2" xfId="7075"/>
    <cellStyle name="20% - Accent2 7 2 5 2 2 2" xfId="7076"/>
    <cellStyle name="20% - Accent2 7 2 5 2 2 2 2" xfId="7077"/>
    <cellStyle name="20% - Accent2 7 2 5 2 2 3" xfId="7078"/>
    <cellStyle name="20% - Accent2 7 2 5 2 3" xfId="7079"/>
    <cellStyle name="20% - Accent2 7 2 5 2 3 2" xfId="7080"/>
    <cellStyle name="20% - Accent2 7 2 5 2 4" xfId="7081"/>
    <cellStyle name="20% - Accent2 7 2 5 3" xfId="7082"/>
    <cellStyle name="20% - Accent2 7 2 5 3 2" xfId="7083"/>
    <cellStyle name="20% - Accent2 7 2 5 3 2 2" xfId="7084"/>
    <cellStyle name="20% - Accent2 7 2 5 3 3" xfId="7085"/>
    <cellStyle name="20% - Accent2 7 2 5 4" xfId="7086"/>
    <cellStyle name="20% - Accent2 7 2 5 4 2" xfId="7087"/>
    <cellStyle name="20% - Accent2 7 2 5 5" xfId="7088"/>
    <cellStyle name="20% - Accent2 7 2 6" xfId="7089"/>
    <cellStyle name="20% - Accent2 7 2 6 2" xfId="7090"/>
    <cellStyle name="20% - Accent2 7 2 6 2 2" xfId="7091"/>
    <cellStyle name="20% - Accent2 7 2 6 2 2 2" xfId="7092"/>
    <cellStyle name="20% - Accent2 7 2 6 2 2 2 2" xfId="7093"/>
    <cellStyle name="20% - Accent2 7 2 6 2 2 3" xfId="7094"/>
    <cellStyle name="20% - Accent2 7 2 6 2 3" xfId="7095"/>
    <cellStyle name="20% - Accent2 7 2 6 2 3 2" xfId="7096"/>
    <cellStyle name="20% - Accent2 7 2 6 2 4" xfId="7097"/>
    <cellStyle name="20% - Accent2 7 2 6 3" xfId="7098"/>
    <cellStyle name="20% - Accent2 7 2 6 3 2" xfId="7099"/>
    <cellStyle name="20% - Accent2 7 2 6 3 2 2" xfId="7100"/>
    <cellStyle name="20% - Accent2 7 2 6 3 3" xfId="7101"/>
    <cellStyle name="20% - Accent2 7 2 6 4" xfId="7102"/>
    <cellStyle name="20% - Accent2 7 2 6 4 2" xfId="7103"/>
    <cellStyle name="20% - Accent2 7 2 6 5" xfId="7104"/>
    <cellStyle name="20% - Accent2 7 2 7" xfId="7105"/>
    <cellStyle name="20% - Accent2 7 2 7 2" xfId="7106"/>
    <cellStyle name="20% - Accent2 7 2 7 2 2" xfId="7107"/>
    <cellStyle name="20% - Accent2 7 2 7 2 2 2" xfId="7108"/>
    <cellStyle name="20% - Accent2 7 2 7 2 3" xfId="7109"/>
    <cellStyle name="20% - Accent2 7 2 7 3" xfId="7110"/>
    <cellStyle name="20% - Accent2 7 2 7 3 2" xfId="7111"/>
    <cellStyle name="20% - Accent2 7 2 7 4" xfId="7112"/>
    <cellStyle name="20% - Accent2 7 2 8" xfId="7113"/>
    <cellStyle name="20% - Accent2 7 2 8 2" xfId="7114"/>
    <cellStyle name="20% - Accent2 7 2 8 2 2" xfId="7115"/>
    <cellStyle name="20% - Accent2 7 2 8 3" xfId="7116"/>
    <cellStyle name="20% - Accent2 7 2 9" xfId="7117"/>
    <cellStyle name="20% - Accent2 7 2 9 2" xfId="7118"/>
    <cellStyle name="20% - Accent2 7 3" xfId="7119"/>
    <cellStyle name="20% - Accent2 7 3 2" xfId="7120"/>
    <cellStyle name="20% - Accent2 7 3 2 2" xfId="7121"/>
    <cellStyle name="20% - Accent2 7 3 2 2 2" xfId="7122"/>
    <cellStyle name="20% - Accent2 7 3 2 2 2 2" xfId="7123"/>
    <cellStyle name="20% - Accent2 7 3 2 2 3" xfId="7124"/>
    <cellStyle name="20% - Accent2 7 3 2 3" xfId="7125"/>
    <cellStyle name="20% - Accent2 7 3 2 3 2" xfId="7126"/>
    <cellStyle name="20% - Accent2 7 3 2 4" xfId="7127"/>
    <cellStyle name="20% - Accent2 7 3 3" xfId="7128"/>
    <cellStyle name="20% - Accent2 7 3 3 2" xfId="7129"/>
    <cellStyle name="20% - Accent2 7 3 3 2 2" xfId="7130"/>
    <cellStyle name="20% - Accent2 7 3 3 3" xfId="7131"/>
    <cellStyle name="20% - Accent2 7 3 4" xfId="7132"/>
    <cellStyle name="20% - Accent2 7 3 4 2" xfId="7133"/>
    <cellStyle name="20% - Accent2 7 3 5" xfId="7134"/>
    <cellStyle name="20% - Accent2 7 4" xfId="7135"/>
    <cellStyle name="20% - Accent2 7 4 2" xfId="7136"/>
    <cellStyle name="20% - Accent2 7 4 2 2" xfId="7137"/>
    <cellStyle name="20% - Accent2 7 4 2 2 2" xfId="7138"/>
    <cellStyle name="20% - Accent2 7 4 2 2 2 2" xfId="7139"/>
    <cellStyle name="20% - Accent2 7 4 2 2 3" xfId="7140"/>
    <cellStyle name="20% - Accent2 7 4 2 3" xfId="7141"/>
    <cellStyle name="20% - Accent2 7 4 2 3 2" xfId="7142"/>
    <cellStyle name="20% - Accent2 7 4 2 4" xfId="7143"/>
    <cellStyle name="20% - Accent2 7 4 3" xfId="7144"/>
    <cellStyle name="20% - Accent2 7 4 3 2" xfId="7145"/>
    <cellStyle name="20% - Accent2 7 4 3 2 2" xfId="7146"/>
    <cellStyle name="20% - Accent2 7 4 3 3" xfId="7147"/>
    <cellStyle name="20% - Accent2 7 4 4" xfId="7148"/>
    <cellStyle name="20% - Accent2 7 4 4 2" xfId="7149"/>
    <cellStyle name="20% - Accent2 7 4 5" xfId="7150"/>
    <cellStyle name="20% - Accent2 7 5" xfId="7151"/>
    <cellStyle name="20% - Accent2 7 5 2" xfId="7152"/>
    <cellStyle name="20% - Accent2 7 5 2 2" xfId="7153"/>
    <cellStyle name="20% - Accent2 7 5 2 2 2" xfId="7154"/>
    <cellStyle name="20% - Accent2 7 5 2 2 2 2" xfId="7155"/>
    <cellStyle name="20% - Accent2 7 5 2 2 3" xfId="7156"/>
    <cellStyle name="20% - Accent2 7 5 2 3" xfId="7157"/>
    <cellStyle name="20% - Accent2 7 5 2 3 2" xfId="7158"/>
    <cellStyle name="20% - Accent2 7 5 2 4" xfId="7159"/>
    <cellStyle name="20% - Accent2 7 5 3" xfId="7160"/>
    <cellStyle name="20% - Accent2 7 5 3 2" xfId="7161"/>
    <cellStyle name="20% - Accent2 7 5 3 2 2" xfId="7162"/>
    <cellStyle name="20% - Accent2 7 5 3 3" xfId="7163"/>
    <cellStyle name="20% - Accent2 7 5 4" xfId="7164"/>
    <cellStyle name="20% - Accent2 7 5 4 2" xfId="7165"/>
    <cellStyle name="20% - Accent2 7 5 5" xfId="7166"/>
    <cellStyle name="20% - Accent2 7 6" xfId="7167"/>
    <cellStyle name="20% - Accent2 7 6 2" xfId="7168"/>
    <cellStyle name="20% - Accent2 7 6 2 2" xfId="7169"/>
    <cellStyle name="20% - Accent2 7 6 2 2 2" xfId="7170"/>
    <cellStyle name="20% - Accent2 7 6 2 2 2 2" xfId="7171"/>
    <cellStyle name="20% - Accent2 7 6 2 2 3" xfId="7172"/>
    <cellStyle name="20% - Accent2 7 6 2 3" xfId="7173"/>
    <cellStyle name="20% - Accent2 7 6 2 3 2" xfId="7174"/>
    <cellStyle name="20% - Accent2 7 6 2 4" xfId="7175"/>
    <cellStyle name="20% - Accent2 7 6 3" xfId="7176"/>
    <cellStyle name="20% - Accent2 7 6 3 2" xfId="7177"/>
    <cellStyle name="20% - Accent2 7 6 3 2 2" xfId="7178"/>
    <cellStyle name="20% - Accent2 7 6 3 3" xfId="7179"/>
    <cellStyle name="20% - Accent2 7 6 4" xfId="7180"/>
    <cellStyle name="20% - Accent2 7 6 4 2" xfId="7181"/>
    <cellStyle name="20% - Accent2 7 6 5" xfId="7182"/>
    <cellStyle name="20% - Accent2 7 7" xfId="7183"/>
    <cellStyle name="20% - Accent2 7 7 2" xfId="7184"/>
    <cellStyle name="20% - Accent2 7 7 2 2" xfId="7185"/>
    <cellStyle name="20% - Accent2 7 7 2 2 2" xfId="7186"/>
    <cellStyle name="20% - Accent2 7 7 2 2 2 2" xfId="7187"/>
    <cellStyle name="20% - Accent2 7 7 2 2 3" xfId="7188"/>
    <cellStyle name="20% - Accent2 7 7 2 3" xfId="7189"/>
    <cellStyle name="20% - Accent2 7 7 2 3 2" xfId="7190"/>
    <cellStyle name="20% - Accent2 7 7 2 4" xfId="7191"/>
    <cellStyle name="20% - Accent2 7 7 3" xfId="7192"/>
    <cellStyle name="20% - Accent2 7 7 3 2" xfId="7193"/>
    <cellStyle name="20% - Accent2 7 7 3 2 2" xfId="7194"/>
    <cellStyle name="20% - Accent2 7 7 3 3" xfId="7195"/>
    <cellStyle name="20% - Accent2 7 7 4" xfId="7196"/>
    <cellStyle name="20% - Accent2 7 7 4 2" xfId="7197"/>
    <cellStyle name="20% - Accent2 7 7 5" xfId="7198"/>
    <cellStyle name="20% - Accent2 7 8" xfId="7199"/>
    <cellStyle name="20% - Accent2 7 8 2" xfId="7200"/>
    <cellStyle name="20% - Accent2 7 8 2 2" xfId="7201"/>
    <cellStyle name="20% - Accent2 7 8 2 2 2" xfId="7202"/>
    <cellStyle name="20% - Accent2 7 8 2 3" xfId="7203"/>
    <cellStyle name="20% - Accent2 7 8 3" xfId="7204"/>
    <cellStyle name="20% - Accent2 7 8 3 2" xfId="7205"/>
    <cellStyle name="20% - Accent2 7 8 4" xfId="7206"/>
    <cellStyle name="20% - Accent2 7 9" xfId="7207"/>
    <cellStyle name="20% - Accent2 7 9 2" xfId="7208"/>
    <cellStyle name="20% - Accent2 7 9 2 2" xfId="7209"/>
    <cellStyle name="20% - Accent2 7 9 3" xfId="7210"/>
    <cellStyle name="20% - Accent2 8" xfId="7211"/>
    <cellStyle name="20% - Accent2 8 10" xfId="7212"/>
    <cellStyle name="20% - Accent2 8 10 2" xfId="7213"/>
    <cellStyle name="20% - Accent2 8 11" xfId="7214"/>
    <cellStyle name="20% - Accent2 8 2" xfId="7215"/>
    <cellStyle name="20% - Accent2 8 2 10" xfId="7216"/>
    <cellStyle name="20% - Accent2 8 2 2" xfId="7217"/>
    <cellStyle name="20% - Accent2 8 2 2 2" xfId="7218"/>
    <cellStyle name="20% - Accent2 8 2 2 2 2" xfId="7219"/>
    <cellStyle name="20% - Accent2 8 2 2 2 2 2" xfId="7220"/>
    <cellStyle name="20% - Accent2 8 2 2 2 2 2 2" xfId="7221"/>
    <cellStyle name="20% - Accent2 8 2 2 2 2 3" xfId="7222"/>
    <cellStyle name="20% - Accent2 8 2 2 2 3" xfId="7223"/>
    <cellStyle name="20% - Accent2 8 2 2 2 3 2" xfId="7224"/>
    <cellStyle name="20% - Accent2 8 2 2 2 4" xfId="7225"/>
    <cellStyle name="20% - Accent2 8 2 2 3" xfId="7226"/>
    <cellStyle name="20% - Accent2 8 2 2 3 2" xfId="7227"/>
    <cellStyle name="20% - Accent2 8 2 2 3 2 2" xfId="7228"/>
    <cellStyle name="20% - Accent2 8 2 2 3 3" xfId="7229"/>
    <cellStyle name="20% - Accent2 8 2 2 4" xfId="7230"/>
    <cellStyle name="20% - Accent2 8 2 2 4 2" xfId="7231"/>
    <cellStyle name="20% - Accent2 8 2 2 5" xfId="7232"/>
    <cellStyle name="20% - Accent2 8 2 3" xfId="7233"/>
    <cellStyle name="20% - Accent2 8 2 3 2" xfId="7234"/>
    <cellStyle name="20% - Accent2 8 2 3 2 2" xfId="7235"/>
    <cellStyle name="20% - Accent2 8 2 3 2 2 2" xfId="7236"/>
    <cellStyle name="20% - Accent2 8 2 3 2 2 2 2" xfId="7237"/>
    <cellStyle name="20% - Accent2 8 2 3 2 2 3" xfId="7238"/>
    <cellStyle name="20% - Accent2 8 2 3 2 3" xfId="7239"/>
    <cellStyle name="20% - Accent2 8 2 3 2 3 2" xfId="7240"/>
    <cellStyle name="20% - Accent2 8 2 3 2 4" xfId="7241"/>
    <cellStyle name="20% - Accent2 8 2 3 3" xfId="7242"/>
    <cellStyle name="20% - Accent2 8 2 3 3 2" xfId="7243"/>
    <cellStyle name="20% - Accent2 8 2 3 3 2 2" xfId="7244"/>
    <cellStyle name="20% - Accent2 8 2 3 3 3" xfId="7245"/>
    <cellStyle name="20% - Accent2 8 2 3 4" xfId="7246"/>
    <cellStyle name="20% - Accent2 8 2 3 4 2" xfId="7247"/>
    <cellStyle name="20% - Accent2 8 2 3 5" xfId="7248"/>
    <cellStyle name="20% - Accent2 8 2 4" xfId="7249"/>
    <cellStyle name="20% - Accent2 8 2 4 2" xfId="7250"/>
    <cellStyle name="20% - Accent2 8 2 4 2 2" xfId="7251"/>
    <cellStyle name="20% - Accent2 8 2 4 2 2 2" xfId="7252"/>
    <cellStyle name="20% - Accent2 8 2 4 2 2 2 2" xfId="7253"/>
    <cellStyle name="20% - Accent2 8 2 4 2 2 3" xfId="7254"/>
    <cellStyle name="20% - Accent2 8 2 4 2 3" xfId="7255"/>
    <cellStyle name="20% - Accent2 8 2 4 2 3 2" xfId="7256"/>
    <cellStyle name="20% - Accent2 8 2 4 2 4" xfId="7257"/>
    <cellStyle name="20% - Accent2 8 2 4 3" xfId="7258"/>
    <cellStyle name="20% - Accent2 8 2 4 3 2" xfId="7259"/>
    <cellStyle name="20% - Accent2 8 2 4 3 2 2" xfId="7260"/>
    <cellStyle name="20% - Accent2 8 2 4 3 3" xfId="7261"/>
    <cellStyle name="20% - Accent2 8 2 4 4" xfId="7262"/>
    <cellStyle name="20% - Accent2 8 2 4 4 2" xfId="7263"/>
    <cellStyle name="20% - Accent2 8 2 4 5" xfId="7264"/>
    <cellStyle name="20% - Accent2 8 2 5" xfId="7265"/>
    <cellStyle name="20% - Accent2 8 2 5 2" xfId="7266"/>
    <cellStyle name="20% - Accent2 8 2 5 2 2" xfId="7267"/>
    <cellStyle name="20% - Accent2 8 2 5 2 2 2" xfId="7268"/>
    <cellStyle name="20% - Accent2 8 2 5 2 2 2 2" xfId="7269"/>
    <cellStyle name="20% - Accent2 8 2 5 2 2 3" xfId="7270"/>
    <cellStyle name="20% - Accent2 8 2 5 2 3" xfId="7271"/>
    <cellStyle name="20% - Accent2 8 2 5 2 3 2" xfId="7272"/>
    <cellStyle name="20% - Accent2 8 2 5 2 4" xfId="7273"/>
    <cellStyle name="20% - Accent2 8 2 5 3" xfId="7274"/>
    <cellStyle name="20% - Accent2 8 2 5 3 2" xfId="7275"/>
    <cellStyle name="20% - Accent2 8 2 5 3 2 2" xfId="7276"/>
    <cellStyle name="20% - Accent2 8 2 5 3 3" xfId="7277"/>
    <cellStyle name="20% - Accent2 8 2 5 4" xfId="7278"/>
    <cellStyle name="20% - Accent2 8 2 5 4 2" xfId="7279"/>
    <cellStyle name="20% - Accent2 8 2 5 5" xfId="7280"/>
    <cellStyle name="20% - Accent2 8 2 6" xfId="7281"/>
    <cellStyle name="20% - Accent2 8 2 6 2" xfId="7282"/>
    <cellStyle name="20% - Accent2 8 2 6 2 2" xfId="7283"/>
    <cellStyle name="20% - Accent2 8 2 6 2 2 2" xfId="7284"/>
    <cellStyle name="20% - Accent2 8 2 6 2 2 2 2" xfId="7285"/>
    <cellStyle name="20% - Accent2 8 2 6 2 2 3" xfId="7286"/>
    <cellStyle name="20% - Accent2 8 2 6 2 3" xfId="7287"/>
    <cellStyle name="20% - Accent2 8 2 6 2 3 2" xfId="7288"/>
    <cellStyle name="20% - Accent2 8 2 6 2 4" xfId="7289"/>
    <cellStyle name="20% - Accent2 8 2 6 3" xfId="7290"/>
    <cellStyle name="20% - Accent2 8 2 6 3 2" xfId="7291"/>
    <cellStyle name="20% - Accent2 8 2 6 3 2 2" xfId="7292"/>
    <cellStyle name="20% - Accent2 8 2 6 3 3" xfId="7293"/>
    <cellStyle name="20% - Accent2 8 2 6 4" xfId="7294"/>
    <cellStyle name="20% - Accent2 8 2 6 4 2" xfId="7295"/>
    <cellStyle name="20% - Accent2 8 2 6 5" xfId="7296"/>
    <cellStyle name="20% - Accent2 8 2 7" xfId="7297"/>
    <cellStyle name="20% - Accent2 8 2 7 2" xfId="7298"/>
    <cellStyle name="20% - Accent2 8 2 7 2 2" xfId="7299"/>
    <cellStyle name="20% - Accent2 8 2 7 2 2 2" xfId="7300"/>
    <cellStyle name="20% - Accent2 8 2 7 2 3" xfId="7301"/>
    <cellStyle name="20% - Accent2 8 2 7 3" xfId="7302"/>
    <cellStyle name="20% - Accent2 8 2 7 3 2" xfId="7303"/>
    <cellStyle name="20% - Accent2 8 2 7 4" xfId="7304"/>
    <cellStyle name="20% - Accent2 8 2 8" xfId="7305"/>
    <cellStyle name="20% - Accent2 8 2 8 2" xfId="7306"/>
    <cellStyle name="20% - Accent2 8 2 8 2 2" xfId="7307"/>
    <cellStyle name="20% - Accent2 8 2 8 3" xfId="7308"/>
    <cellStyle name="20% - Accent2 8 2 9" xfId="7309"/>
    <cellStyle name="20% - Accent2 8 2 9 2" xfId="7310"/>
    <cellStyle name="20% - Accent2 8 3" xfId="7311"/>
    <cellStyle name="20% - Accent2 8 3 2" xfId="7312"/>
    <cellStyle name="20% - Accent2 8 3 2 2" xfId="7313"/>
    <cellStyle name="20% - Accent2 8 3 2 2 2" xfId="7314"/>
    <cellStyle name="20% - Accent2 8 3 2 2 2 2" xfId="7315"/>
    <cellStyle name="20% - Accent2 8 3 2 2 3" xfId="7316"/>
    <cellStyle name="20% - Accent2 8 3 2 3" xfId="7317"/>
    <cellStyle name="20% - Accent2 8 3 2 3 2" xfId="7318"/>
    <cellStyle name="20% - Accent2 8 3 2 4" xfId="7319"/>
    <cellStyle name="20% - Accent2 8 3 3" xfId="7320"/>
    <cellStyle name="20% - Accent2 8 3 3 2" xfId="7321"/>
    <cellStyle name="20% - Accent2 8 3 3 2 2" xfId="7322"/>
    <cellStyle name="20% - Accent2 8 3 3 3" xfId="7323"/>
    <cellStyle name="20% - Accent2 8 3 4" xfId="7324"/>
    <cellStyle name="20% - Accent2 8 3 4 2" xfId="7325"/>
    <cellStyle name="20% - Accent2 8 3 5" xfId="7326"/>
    <cellStyle name="20% - Accent2 8 4" xfId="7327"/>
    <cellStyle name="20% - Accent2 8 4 2" xfId="7328"/>
    <cellStyle name="20% - Accent2 8 4 2 2" xfId="7329"/>
    <cellStyle name="20% - Accent2 8 4 2 2 2" xfId="7330"/>
    <cellStyle name="20% - Accent2 8 4 2 2 2 2" xfId="7331"/>
    <cellStyle name="20% - Accent2 8 4 2 2 3" xfId="7332"/>
    <cellStyle name="20% - Accent2 8 4 2 3" xfId="7333"/>
    <cellStyle name="20% - Accent2 8 4 2 3 2" xfId="7334"/>
    <cellStyle name="20% - Accent2 8 4 2 4" xfId="7335"/>
    <cellStyle name="20% - Accent2 8 4 3" xfId="7336"/>
    <cellStyle name="20% - Accent2 8 4 3 2" xfId="7337"/>
    <cellStyle name="20% - Accent2 8 4 3 2 2" xfId="7338"/>
    <cellStyle name="20% - Accent2 8 4 3 3" xfId="7339"/>
    <cellStyle name="20% - Accent2 8 4 4" xfId="7340"/>
    <cellStyle name="20% - Accent2 8 4 4 2" xfId="7341"/>
    <cellStyle name="20% - Accent2 8 4 5" xfId="7342"/>
    <cellStyle name="20% - Accent2 8 5" xfId="7343"/>
    <cellStyle name="20% - Accent2 8 5 2" xfId="7344"/>
    <cellStyle name="20% - Accent2 8 5 2 2" xfId="7345"/>
    <cellStyle name="20% - Accent2 8 5 2 2 2" xfId="7346"/>
    <cellStyle name="20% - Accent2 8 5 2 2 2 2" xfId="7347"/>
    <cellStyle name="20% - Accent2 8 5 2 2 3" xfId="7348"/>
    <cellStyle name="20% - Accent2 8 5 2 3" xfId="7349"/>
    <cellStyle name="20% - Accent2 8 5 2 3 2" xfId="7350"/>
    <cellStyle name="20% - Accent2 8 5 2 4" xfId="7351"/>
    <cellStyle name="20% - Accent2 8 5 3" xfId="7352"/>
    <cellStyle name="20% - Accent2 8 5 3 2" xfId="7353"/>
    <cellStyle name="20% - Accent2 8 5 3 2 2" xfId="7354"/>
    <cellStyle name="20% - Accent2 8 5 3 3" xfId="7355"/>
    <cellStyle name="20% - Accent2 8 5 4" xfId="7356"/>
    <cellStyle name="20% - Accent2 8 5 4 2" xfId="7357"/>
    <cellStyle name="20% - Accent2 8 5 5" xfId="7358"/>
    <cellStyle name="20% - Accent2 8 6" xfId="7359"/>
    <cellStyle name="20% - Accent2 8 6 2" xfId="7360"/>
    <cellStyle name="20% - Accent2 8 6 2 2" xfId="7361"/>
    <cellStyle name="20% - Accent2 8 6 2 2 2" xfId="7362"/>
    <cellStyle name="20% - Accent2 8 6 2 2 2 2" xfId="7363"/>
    <cellStyle name="20% - Accent2 8 6 2 2 3" xfId="7364"/>
    <cellStyle name="20% - Accent2 8 6 2 3" xfId="7365"/>
    <cellStyle name="20% - Accent2 8 6 2 3 2" xfId="7366"/>
    <cellStyle name="20% - Accent2 8 6 2 4" xfId="7367"/>
    <cellStyle name="20% - Accent2 8 6 3" xfId="7368"/>
    <cellStyle name="20% - Accent2 8 6 3 2" xfId="7369"/>
    <cellStyle name="20% - Accent2 8 6 3 2 2" xfId="7370"/>
    <cellStyle name="20% - Accent2 8 6 3 3" xfId="7371"/>
    <cellStyle name="20% - Accent2 8 6 4" xfId="7372"/>
    <cellStyle name="20% - Accent2 8 6 4 2" xfId="7373"/>
    <cellStyle name="20% - Accent2 8 6 5" xfId="7374"/>
    <cellStyle name="20% - Accent2 8 7" xfId="7375"/>
    <cellStyle name="20% - Accent2 8 7 2" xfId="7376"/>
    <cellStyle name="20% - Accent2 8 7 2 2" xfId="7377"/>
    <cellStyle name="20% - Accent2 8 7 2 2 2" xfId="7378"/>
    <cellStyle name="20% - Accent2 8 7 2 2 2 2" xfId="7379"/>
    <cellStyle name="20% - Accent2 8 7 2 2 3" xfId="7380"/>
    <cellStyle name="20% - Accent2 8 7 2 3" xfId="7381"/>
    <cellStyle name="20% - Accent2 8 7 2 3 2" xfId="7382"/>
    <cellStyle name="20% - Accent2 8 7 2 4" xfId="7383"/>
    <cellStyle name="20% - Accent2 8 7 3" xfId="7384"/>
    <cellStyle name="20% - Accent2 8 7 3 2" xfId="7385"/>
    <cellStyle name="20% - Accent2 8 7 3 2 2" xfId="7386"/>
    <cellStyle name="20% - Accent2 8 7 3 3" xfId="7387"/>
    <cellStyle name="20% - Accent2 8 7 4" xfId="7388"/>
    <cellStyle name="20% - Accent2 8 7 4 2" xfId="7389"/>
    <cellStyle name="20% - Accent2 8 7 5" xfId="7390"/>
    <cellStyle name="20% - Accent2 8 8" xfId="7391"/>
    <cellStyle name="20% - Accent2 8 8 2" xfId="7392"/>
    <cellStyle name="20% - Accent2 8 8 2 2" xfId="7393"/>
    <cellStyle name="20% - Accent2 8 8 2 2 2" xfId="7394"/>
    <cellStyle name="20% - Accent2 8 8 2 3" xfId="7395"/>
    <cellStyle name="20% - Accent2 8 8 3" xfId="7396"/>
    <cellStyle name="20% - Accent2 8 8 3 2" xfId="7397"/>
    <cellStyle name="20% - Accent2 8 8 4" xfId="7398"/>
    <cellStyle name="20% - Accent2 8 9" xfId="7399"/>
    <cellStyle name="20% - Accent2 8 9 2" xfId="7400"/>
    <cellStyle name="20% - Accent2 8 9 2 2" xfId="7401"/>
    <cellStyle name="20% - Accent2 8 9 3" xfId="7402"/>
    <cellStyle name="20% - Accent2 9" xfId="7403"/>
    <cellStyle name="20% - Accent2 9 10" xfId="7404"/>
    <cellStyle name="20% - Accent2 9 10 2" xfId="7405"/>
    <cellStyle name="20% - Accent2 9 11" xfId="7406"/>
    <cellStyle name="20% - Accent2 9 2" xfId="7407"/>
    <cellStyle name="20% - Accent2 9 2 10" xfId="7408"/>
    <cellStyle name="20% - Accent2 9 2 2" xfId="7409"/>
    <cellStyle name="20% - Accent2 9 2 2 2" xfId="7410"/>
    <cellStyle name="20% - Accent2 9 2 2 2 2" xfId="7411"/>
    <cellStyle name="20% - Accent2 9 2 2 2 2 2" xfId="7412"/>
    <cellStyle name="20% - Accent2 9 2 2 2 2 2 2" xfId="7413"/>
    <cellStyle name="20% - Accent2 9 2 2 2 2 3" xfId="7414"/>
    <cellStyle name="20% - Accent2 9 2 2 2 3" xfId="7415"/>
    <cellStyle name="20% - Accent2 9 2 2 2 3 2" xfId="7416"/>
    <cellStyle name="20% - Accent2 9 2 2 2 4" xfId="7417"/>
    <cellStyle name="20% - Accent2 9 2 2 3" xfId="7418"/>
    <cellStyle name="20% - Accent2 9 2 2 3 2" xfId="7419"/>
    <cellStyle name="20% - Accent2 9 2 2 3 2 2" xfId="7420"/>
    <cellStyle name="20% - Accent2 9 2 2 3 3" xfId="7421"/>
    <cellStyle name="20% - Accent2 9 2 2 4" xfId="7422"/>
    <cellStyle name="20% - Accent2 9 2 2 4 2" xfId="7423"/>
    <cellStyle name="20% - Accent2 9 2 2 5" xfId="7424"/>
    <cellStyle name="20% - Accent2 9 2 3" xfId="7425"/>
    <cellStyle name="20% - Accent2 9 2 3 2" xfId="7426"/>
    <cellStyle name="20% - Accent2 9 2 3 2 2" xfId="7427"/>
    <cellStyle name="20% - Accent2 9 2 3 2 2 2" xfId="7428"/>
    <cellStyle name="20% - Accent2 9 2 3 2 2 2 2" xfId="7429"/>
    <cellStyle name="20% - Accent2 9 2 3 2 2 3" xfId="7430"/>
    <cellStyle name="20% - Accent2 9 2 3 2 3" xfId="7431"/>
    <cellStyle name="20% - Accent2 9 2 3 2 3 2" xfId="7432"/>
    <cellStyle name="20% - Accent2 9 2 3 2 4" xfId="7433"/>
    <cellStyle name="20% - Accent2 9 2 3 3" xfId="7434"/>
    <cellStyle name="20% - Accent2 9 2 3 3 2" xfId="7435"/>
    <cellStyle name="20% - Accent2 9 2 3 3 2 2" xfId="7436"/>
    <cellStyle name="20% - Accent2 9 2 3 3 3" xfId="7437"/>
    <cellStyle name="20% - Accent2 9 2 3 4" xfId="7438"/>
    <cellStyle name="20% - Accent2 9 2 3 4 2" xfId="7439"/>
    <cellStyle name="20% - Accent2 9 2 3 5" xfId="7440"/>
    <cellStyle name="20% - Accent2 9 2 4" xfId="7441"/>
    <cellStyle name="20% - Accent2 9 2 4 2" xfId="7442"/>
    <cellStyle name="20% - Accent2 9 2 4 2 2" xfId="7443"/>
    <cellStyle name="20% - Accent2 9 2 4 2 2 2" xfId="7444"/>
    <cellStyle name="20% - Accent2 9 2 4 2 2 2 2" xfId="7445"/>
    <cellStyle name="20% - Accent2 9 2 4 2 2 3" xfId="7446"/>
    <cellStyle name="20% - Accent2 9 2 4 2 3" xfId="7447"/>
    <cellStyle name="20% - Accent2 9 2 4 2 3 2" xfId="7448"/>
    <cellStyle name="20% - Accent2 9 2 4 2 4" xfId="7449"/>
    <cellStyle name="20% - Accent2 9 2 4 3" xfId="7450"/>
    <cellStyle name="20% - Accent2 9 2 4 3 2" xfId="7451"/>
    <cellStyle name="20% - Accent2 9 2 4 3 2 2" xfId="7452"/>
    <cellStyle name="20% - Accent2 9 2 4 3 3" xfId="7453"/>
    <cellStyle name="20% - Accent2 9 2 4 4" xfId="7454"/>
    <cellStyle name="20% - Accent2 9 2 4 4 2" xfId="7455"/>
    <cellStyle name="20% - Accent2 9 2 4 5" xfId="7456"/>
    <cellStyle name="20% - Accent2 9 2 5" xfId="7457"/>
    <cellStyle name="20% - Accent2 9 2 5 2" xfId="7458"/>
    <cellStyle name="20% - Accent2 9 2 5 2 2" xfId="7459"/>
    <cellStyle name="20% - Accent2 9 2 5 2 2 2" xfId="7460"/>
    <cellStyle name="20% - Accent2 9 2 5 2 2 2 2" xfId="7461"/>
    <cellStyle name="20% - Accent2 9 2 5 2 2 3" xfId="7462"/>
    <cellStyle name="20% - Accent2 9 2 5 2 3" xfId="7463"/>
    <cellStyle name="20% - Accent2 9 2 5 2 3 2" xfId="7464"/>
    <cellStyle name="20% - Accent2 9 2 5 2 4" xfId="7465"/>
    <cellStyle name="20% - Accent2 9 2 5 3" xfId="7466"/>
    <cellStyle name="20% - Accent2 9 2 5 3 2" xfId="7467"/>
    <cellStyle name="20% - Accent2 9 2 5 3 2 2" xfId="7468"/>
    <cellStyle name="20% - Accent2 9 2 5 3 3" xfId="7469"/>
    <cellStyle name="20% - Accent2 9 2 5 4" xfId="7470"/>
    <cellStyle name="20% - Accent2 9 2 5 4 2" xfId="7471"/>
    <cellStyle name="20% - Accent2 9 2 5 5" xfId="7472"/>
    <cellStyle name="20% - Accent2 9 2 6" xfId="7473"/>
    <cellStyle name="20% - Accent2 9 2 6 2" xfId="7474"/>
    <cellStyle name="20% - Accent2 9 2 6 2 2" xfId="7475"/>
    <cellStyle name="20% - Accent2 9 2 6 2 2 2" xfId="7476"/>
    <cellStyle name="20% - Accent2 9 2 6 2 2 2 2" xfId="7477"/>
    <cellStyle name="20% - Accent2 9 2 6 2 2 3" xfId="7478"/>
    <cellStyle name="20% - Accent2 9 2 6 2 3" xfId="7479"/>
    <cellStyle name="20% - Accent2 9 2 6 2 3 2" xfId="7480"/>
    <cellStyle name="20% - Accent2 9 2 6 2 4" xfId="7481"/>
    <cellStyle name="20% - Accent2 9 2 6 3" xfId="7482"/>
    <cellStyle name="20% - Accent2 9 2 6 3 2" xfId="7483"/>
    <cellStyle name="20% - Accent2 9 2 6 3 2 2" xfId="7484"/>
    <cellStyle name="20% - Accent2 9 2 6 3 3" xfId="7485"/>
    <cellStyle name="20% - Accent2 9 2 6 4" xfId="7486"/>
    <cellStyle name="20% - Accent2 9 2 6 4 2" xfId="7487"/>
    <cellStyle name="20% - Accent2 9 2 6 5" xfId="7488"/>
    <cellStyle name="20% - Accent2 9 2 7" xfId="7489"/>
    <cellStyle name="20% - Accent2 9 2 7 2" xfId="7490"/>
    <cellStyle name="20% - Accent2 9 2 7 2 2" xfId="7491"/>
    <cellStyle name="20% - Accent2 9 2 7 2 2 2" xfId="7492"/>
    <cellStyle name="20% - Accent2 9 2 7 2 3" xfId="7493"/>
    <cellStyle name="20% - Accent2 9 2 7 3" xfId="7494"/>
    <cellStyle name="20% - Accent2 9 2 7 3 2" xfId="7495"/>
    <cellStyle name="20% - Accent2 9 2 7 4" xfId="7496"/>
    <cellStyle name="20% - Accent2 9 2 8" xfId="7497"/>
    <cellStyle name="20% - Accent2 9 2 8 2" xfId="7498"/>
    <cellStyle name="20% - Accent2 9 2 8 2 2" xfId="7499"/>
    <cellStyle name="20% - Accent2 9 2 8 3" xfId="7500"/>
    <cellStyle name="20% - Accent2 9 2 9" xfId="7501"/>
    <cellStyle name="20% - Accent2 9 2 9 2" xfId="7502"/>
    <cellStyle name="20% - Accent2 9 3" xfId="7503"/>
    <cellStyle name="20% - Accent2 9 3 2" xfId="7504"/>
    <cellStyle name="20% - Accent2 9 3 2 2" xfId="7505"/>
    <cellStyle name="20% - Accent2 9 3 2 2 2" xfId="7506"/>
    <cellStyle name="20% - Accent2 9 3 2 2 2 2" xfId="7507"/>
    <cellStyle name="20% - Accent2 9 3 2 2 3" xfId="7508"/>
    <cellStyle name="20% - Accent2 9 3 2 3" xfId="7509"/>
    <cellStyle name="20% - Accent2 9 3 2 3 2" xfId="7510"/>
    <cellStyle name="20% - Accent2 9 3 2 4" xfId="7511"/>
    <cellStyle name="20% - Accent2 9 3 3" xfId="7512"/>
    <cellStyle name="20% - Accent2 9 3 3 2" xfId="7513"/>
    <cellStyle name="20% - Accent2 9 3 3 2 2" xfId="7514"/>
    <cellStyle name="20% - Accent2 9 3 3 3" xfId="7515"/>
    <cellStyle name="20% - Accent2 9 3 4" xfId="7516"/>
    <cellStyle name="20% - Accent2 9 3 4 2" xfId="7517"/>
    <cellStyle name="20% - Accent2 9 3 5" xfId="7518"/>
    <cellStyle name="20% - Accent2 9 4" xfId="7519"/>
    <cellStyle name="20% - Accent2 9 4 2" xfId="7520"/>
    <cellStyle name="20% - Accent2 9 4 2 2" xfId="7521"/>
    <cellStyle name="20% - Accent2 9 4 2 2 2" xfId="7522"/>
    <cellStyle name="20% - Accent2 9 4 2 2 2 2" xfId="7523"/>
    <cellStyle name="20% - Accent2 9 4 2 2 3" xfId="7524"/>
    <cellStyle name="20% - Accent2 9 4 2 3" xfId="7525"/>
    <cellStyle name="20% - Accent2 9 4 2 3 2" xfId="7526"/>
    <cellStyle name="20% - Accent2 9 4 2 4" xfId="7527"/>
    <cellStyle name="20% - Accent2 9 4 3" xfId="7528"/>
    <cellStyle name="20% - Accent2 9 4 3 2" xfId="7529"/>
    <cellStyle name="20% - Accent2 9 4 3 2 2" xfId="7530"/>
    <cellStyle name="20% - Accent2 9 4 3 3" xfId="7531"/>
    <cellStyle name="20% - Accent2 9 4 4" xfId="7532"/>
    <cellStyle name="20% - Accent2 9 4 4 2" xfId="7533"/>
    <cellStyle name="20% - Accent2 9 4 5" xfId="7534"/>
    <cellStyle name="20% - Accent2 9 5" xfId="7535"/>
    <cellStyle name="20% - Accent2 9 5 2" xfId="7536"/>
    <cellStyle name="20% - Accent2 9 5 2 2" xfId="7537"/>
    <cellStyle name="20% - Accent2 9 5 2 2 2" xfId="7538"/>
    <cellStyle name="20% - Accent2 9 5 2 2 2 2" xfId="7539"/>
    <cellStyle name="20% - Accent2 9 5 2 2 3" xfId="7540"/>
    <cellStyle name="20% - Accent2 9 5 2 3" xfId="7541"/>
    <cellStyle name="20% - Accent2 9 5 2 3 2" xfId="7542"/>
    <cellStyle name="20% - Accent2 9 5 2 4" xfId="7543"/>
    <cellStyle name="20% - Accent2 9 5 3" xfId="7544"/>
    <cellStyle name="20% - Accent2 9 5 3 2" xfId="7545"/>
    <cellStyle name="20% - Accent2 9 5 3 2 2" xfId="7546"/>
    <cellStyle name="20% - Accent2 9 5 3 3" xfId="7547"/>
    <cellStyle name="20% - Accent2 9 5 4" xfId="7548"/>
    <cellStyle name="20% - Accent2 9 5 4 2" xfId="7549"/>
    <cellStyle name="20% - Accent2 9 5 5" xfId="7550"/>
    <cellStyle name="20% - Accent2 9 6" xfId="7551"/>
    <cellStyle name="20% - Accent2 9 6 2" xfId="7552"/>
    <cellStyle name="20% - Accent2 9 6 2 2" xfId="7553"/>
    <cellStyle name="20% - Accent2 9 6 2 2 2" xfId="7554"/>
    <cellStyle name="20% - Accent2 9 6 2 2 2 2" xfId="7555"/>
    <cellStyle name="20% - Accent2 9 6 2 2 3" xfId="7556"/>
    <cellStyle name="20% - Accent2 9 6 2 3" xfId="7557"/>
    <cellStyle name="20% - Accent2 9 6 2 3 2" xfId="7558"/>
    <cellStyle name="20% - Accent2 9 6 2 4" xfId="7559"/>
    <cellStyle name="20% - Accent2 9 6 3" xfId="7560"/>
    <cellStyle name="20% - Accent2 9 6 3 2" xfId="7561"/>
    <cellStyle name="20% - Accent2 9 6 3 2 2" xfId="7562"/>
    <cellStyle name="20% - Accent2 9 6 3 3" xfId="7563"/>
    <cellStyle name="20% - Accent2 9 6 4" xfId="7564"/>
    <cellStyle name="20% - Accent2 9 6 4 2" xfId="7565"/>
    <cellStyle name="20% - Accent2 9 6 5" xfId="7566"/>
    <cellStyle name="20% - Accent2 9 7" xfId="7567"/>
    <cellStyle name="20% - Accent2 9 7 2" xfId="7568"/>
    <cellStyle name="20% - Accent2 9 7 2 2" xfId="7569"/>
    <cellStyle name="20% - Accent2 9 7 2 2 2" xfId="7570"/>
    <cellStyle name="20% - Accent2 9 7 2 2 2 2" xfId="7571"/>
    <cellStyle name="20% - Accent2 9 7 2 2 3" xfId="7572"/>
    <cellStyle name="20% - Accent2 9 7 2 3" xfId="7573"/>
    <cellStyle name="20% - Accent2 9 7 2 3 2" xfId="7574"/>
    <cellStyle name="20% - Accent2 9 7 2 4" xfId="7575"/>
    <cellStyle name="20% - Accent2 9 7 3" xfId="7576"/>
    <cellStyle name="20% - Accent2 9 7 3 2" xfId="7577"/>
    <cellStyle name="20% - Accent2 9 7 3 2 2" xfId="7578"/>
    <cellStyle name="20% - Accent2 9 7 3 3" xfId="7579"/>
    <cellStyle name="20% - Accent2 9 7 4" xfId="7580"/>
    <cellStyle name="20% - Accent2 9 7 4 2" xfId="7581"/>
    <cellStyle name="20% - Accent2 9 7 5" xfId="7582"/>
    <cellStyle name="20% - Accent2 9 8" xfId="7583"/>
    <cellStyle name="20% - Accent2 9 8 2" xfId="7584"/>
    <cellStyle name="20% - Accent2 9 8 2 2" xfId="7585"/>
    <cellStyle name="20% - Accent2 9 8 2 2 2" xfId="7586"/>
    <cellStyle name="20% - Accent2 9 8 2 3" xfId="7587"/>
    <cellStyle name="20% - Accent2 9 8 3" xfId="7588"/>
    <cellStyle name="20% - Accent2 9 8 3 2" xfId="7589"/>
    <cellStyle name="20% - Accent2 9 8 4" xfId="7590"/>
    <cellStyle name="20% - Accent2 9 9" xfId="7591"/>
    <cellStyle name="20% - Accent2 9 9 2" xfId="7592"/>
    <cellStyle name="20% - Accent2 9 9 2 2" xfId="7593"/>
    <cellStyle name="20% - Accent2 9 9 3" xfId="7594"/>
    <cellStyle name="20% - Accent3" xfId="28" builtinId="38" customBuiltin="1"/>
    <cellStyle name="20% - Accent3 10" xfId="7595"/>
    <cellStyle name="20% - Accent3 10 10" xfId="7596"/>
    <cellStyle name="20% - Accent3 10 10 2" xfId="7597"/>
    <cellStyle name="20% - Accent3 10 11" xfId="7598"/>
    <cellStyle name="20% - Accent3 10 2" xfId="7599"/>
    <cellStyle name="20% - Accent3 10 2 10" xfId="7600"/>
    <cellStyle name="20% - Accent3 10 2 2" xfId="7601"/>
    <cellStyle name="20% - Accent3 10 2 2 2" xfId="7602"/>
    <cellStyle name="20% - Accent3 10 2 2 2 2" xfId="7603"/>
    <cellStyle name="20% - Accent3 10 2 2 2 2 2" xfId="7604"/>
    <cellStyle name="20% - Accent3 10 2 2 2 2 2 2" xfId="7605"/>
    <cellStyle name="20% - Accent3 10 2 2 2 2 3" xfId="7606"/>
    <cellStyle name="20% - Accent3 10 2 2 2 3" xfId="7607"/>
    <cellStyle name="20% - Accent3 10 2 2 2 3 2" xfId="7608"/>
    <cellStyle name="20% - Accent3 10 2 2 2 4" xfId="7609"/>
    <cellStyle name="20% - Accent3 10 2 2 3" xfId="7610"/>
    <cellStyle name="20% - Accent3 10 2 2 3 2" xfId="7611"/>
    <cellStyle name="20% - Accent3 10 2 2 3 2 2" xfId="7612"/>
    <cellStyle name="20% - Accent3 10 2 2 3 3" xfId="7613"/>
    <cellStyle name="20% - Accent3 10 2 2 4" xfId="7614"/>
    <cellStyle name="20% - Accent3 10 2 2 4 2" xfId="7615"/>
    <cellStyle name="20% - Accent3 10 2 2 5" xfId="7616"/>
    <cellStyle name="20% - Accent3 10 2 3" xfId="7617"/>
    <cellStyle name="20% - Accent3 10 2 3 2" xfId="7618"/>
    <cellStyle name="20% - Accent3 10 2 3 2 2" xfId="7619"/>
    <cellStyle name="20% - Accent3 10 2 3 2 2 2" xfId="7620"/>
    <cellStyle name="20% - Accent3 10 2 3 2 2 2 2" xfId="7621"/>
    <cellStyle name="20% - Accent3 10 2 3 2 2 3" xfId="7622"/>
    <cellStyle name="20% - Accent3 10 2 3 2 3" xfId="7623"/>
    <cellStyle name="20% - Accent3 10 2 3 2 3 2" xfId="7624"/>
    <cellStyle name="20% - Accent3 10 2 3 2 4" xfId="7625"/>
    <cellStyle name="20% - Accent3 10 2 3 3" xfId="7626"/>
    <cellStyle name="20% - Accent3 10 2 3 3 2" xfId="7627"/>
    <cellStyle name="20% - Accent3 10 2 3 3 2 2" xfId="7628"/>
    <cellStyle name="20% - Accent3 10 2 3 3 3" xfId="7629"/>
    <cellStyle name="20% - Accent3 10 2 3 4" xfId="7630"/>
    <cellStyle name="20% - Accent3 10 2 3 4 2" xfId="7631"/>
    <cellStyle name="20% - Accent3 10 2 3 5" xfId="7632"/>
    <cellStyle name="20% - Accent3 10 2 4" xfId="7633"/>
    <cellStyle name="20% - Accent3 10 2 4 2" xfId="7634"/>
    <cellStyle name="20% - Accent3 10 2 4 2 2" xfId="7635"/>
    <cellStyle name="20% - Accent3 10 2 4 2 2 2" xfId="7636"/>
    <cellStyle name="20% - Accent3 10 2 4 2 2 2 2" xfId="7637"/>
    <cellStyle name="20% - Accent3 10 2 4 2 2 3" xfId="7638"/>
    <cellStyle name="20% - Accent3 10 2 4 2 3" xfId="7639"/>
    <cellStyle name="20% - Accent3 10 2 4 2 3 2" xfId="7640"/>
    <cellStyle name="20% - Accent3 10 2 4 2 4" xfId="7641"/>
    <cellStyle name="20% - Accent3 10 2 4 3" xfId="7642"/>
    <cellStyle name="20% - Accent3 10 2 4 3 2" xfId="7643"/>
    <cellStyle name="20% - Accent3 10 2 4 3 2 2" xfId="7644"/>
    <cellStyle name="20% - Accent3 10 2 4 3 3" xfId="7645"/>
    <cellStyle name="20% - Accent3 10 2 4 4" xfId="7646"/>
    <cellStyle name="20% - Accent3 10 2 4 4 2" xfId="7647"/>
    <cellStyle name="20% - Accent3 10 2 4 5" xfId="7648"/>
    <cellStyle name="20% - Accent3 10 2 5" xfId="7649"/>
    <cellStyle name="20% - Accent3 10 2 5 2" xfId="7650"/>
    <cellStyle name="20% - Accent3 10 2 5 2 2" xfId="7651"/>
    <cellStyle name="20% - Accent3 10 2 5 2 2 2" xfId="7652"/>
    <cellStyle name="20% - Accent3 10 2 5 2 2 2 2" xfId="7653"/>
    <cellStyle name="20% - Accent3 10 2 5 2 2 3" xfId="7654"/>
    <cellStyle name="20% - Accent3 10 2 5 2 3" xfId="7655"/>
    <cellStyle name="20% - Accent3 10 2 5 2 3 2" xfId="7656"/>
    <cellStyle name="20% - Accent3 10 2 5 2 4" xfId="7657"/>
    <cellStyle name="20% - Accent3 10 2 5 3" xfId="7658"/>
    <cellStyle name="20% - Accent3 10 2 5 3 2" xfId="7659"/>
    <cellStyle name="20% - Accent3 10 2 5 3 2 2" xfId="7660"/>
    <cellStyle name="20% - Accent3 10 2 5 3 3" xfId="7661"/>
    <cellStyle name="20% - Accent3 10 2 5 4" xfId="7662"/>
    <cellStyle name="20% - Accent3 10 2 5 4 2" xfId="7663"/>
    <cellStyle name="20% - Accent3 10 2 5 5" xfId="7664"/>
    <cellStyle name="20% - Accent3 10 2 6" xfId="7665"/>
    <cellStyle name="20% - Accent3 10 2 6 2" xfId="7666"/>
    <cellStyle name="20% - Accent3 10 2 6 2 2" xfId="7667"/>
    <cellStyle name="20% - Accent3 10 2 6 2 2 2" xfId="7668"/>
    <cellStyle name="20% - Accent3 10 2 6 2 2 2 2" xfId="7669"/>
    <cellStyle name="20% - Accent3 10 2 6 2 2 3" xfId="7670"/>
    <cellStyle name="20% - Accent3 10 2 6 2 3" xfId="7671"/>
    <cellStyle name="20% - Accent3 10 2 6 2 3 2" xfId="7672"/>
    <cellStyle name="20% - Accent3 10 2 6 2 4" xfId="7673"/>
    <cellStyle name="20% - Accent3 10 2 6 3" xfId="7674"/>
    <cellStyle name="20% - Accent3 10 2 6 3 2" xfId="7675"/>
    <cellStyle name="20% - Accent3 10 2 6 3 2 2" xfId="7676"/>
    <cellStyle name="20% - Accent3 10 2 6 3 3" xfId="7677"/>
    <cellStyle name="20% - Accent3 10 2 6 4" xfId="7678"/>
    <cellStyle name="20% - Accent3 10 2 6 4 2" xfId="7679"/>
    <cellStyle name="20% - Accent3 10 2 6 5" xfId="7680"/>
    <cellStyle name="20% - Accent3 10 2 7" xfId="7681"/>
    <cellStyle name="20% - Accent3 10 2 7 2" xfId="7682"/>
    <cellStyle name="20% - Accent3 10 2 7 2 2" xfId="7683"/>
    <cellStyle name="20% - Accent3 10 2 7 2 2 2" xfId="7684"/>
    <cellStyle name="20% - Accent3 10 2 7 2 3" xfId="7685"/>
    <cellStyle name="20% - Accent3 10 2 7 3" xfId="7686"/>
    <cellStyle name="20% - Accent3 10 2 7 3 2" xfId="7687"/>
    <cellStyle name="20% - Accent3 10 2 7 4" xfId="7688"/>
    <cellStyle name="20% - Accent3 10 2 8" xfId="7689"/>
    <cellStyle name="20% - Accent3 10 2 8 2" xfId="7690"/>
    <cellStyle name="20% - Accent3 10 2 8 2 2" xfId="7691"/>
    <cellStyle name="20% - Accent3 10 2 8 3" xfId="7692"/>
    <cellStyle name="20% - Accent3 10 2 9" xfId="7693"/>
    <cellStyle name="20% - Accent3 10 2 9 2" xfId="7694"/>
    <cellStyle name="20% - Accent3 10 3" xfId="7695"/>
    <cellStyle name="20% - Accent3 10 3 2" xfId="7696"/>
    <cellStyle name="20% - Accent3 10 3 2 2" xfId="7697"/>
    <cellStyle name="20% - Accent3 10 3 2 2 2" xfId="7698"/>
    <cellStyle name="20% - Accent3 10 3 2 2 2 2" xfId="7699"/>
    <cellStyle name="20% - Accent3 10 3 2 2 3" xfId="7700"/>
    <cellStyle name="20% - Accent3 10 3 2 3" xfId="7701"/>
    <cellStyle name="20% - Accent3 10 3 2 3 2" xfId="7702"/>
    <cellStyle name="20% - Accent3 10 3 2 4" xfId="7703"/>
    <cellStyle name="20% - Accent3 10 3 3" xfId="7704"/>
    <cellStyle name="20% - Accent3 10 3 3 2" xfId="7705"/>
    <cellStyle name="20% - Accent3 10 3 3 2 2" xfId="7706"/>
    <cellStyle name="20% - Accent3 10 3 3 3" xfId="7707"/>
    <cellStyle name="20% - Accent3 10 3 4" xfId="7708"/>
    <cellStyle name="20% - Accent3 10 3 4 2" xfId="7709"/>
    <cellStyle name="20% - Accent3 10 3 5" xfId="7710"/>
    <cellStyle name="20% - Accent3 10 4" xfId="7711"/>
    <cellStyle name="20% - Accent3 10 4 2" xfId="7712"/>
    <cellStyle name="20% - Accent3 10 4 2 2" xfId="7713"/>
    <cellStyle name="20% - Accent3 10 4 2 2 2" xfId="7714"/>
    <cellStyle name="20% - Accent3 10 4 2 2 2 2" xfId="7715"/>
    <cellStyle name="20% - Accent3 10 4 2 2 3" xfId="7716"/>
    <cellStyle name="20% - Accent3 10 4 2 3" xfId="7717"/>
    <cellStyle name="20% - Accent3 10 4 2 3 2" xfId="7718"/>
    <cellStyle name="20% - Accent3 10 4 2 4" xfId="7719"/>
    <cellStyle name="20% - Accent3 10 4 3" xfId="7720"/>
    <cellStyle name="20% - Accent3 10 4 3 2" xfId="7721"/>
    <cellStyle name="20% - Accent3 10 4 3 2 2" xfId="7722"/>
    <cellStyle name="20% - Accent3 10 4 3 3" xfId="7723"/>
    <cellStyle name="20% - Accent3 10 4 4" xfId="7724"/>
    <cellStyle name="20% - Accent3 10 4 4 2" xfId="7725"/>
    <cellStyle name="20% - Accent3 10 4 5" xfId="7726"/>
    <cellStyle name="20% - Accent3 10 5" xfId="7727"/>
    <cellStyle name="20% - Accent3 10 5 2" xfId="7728"/>
    <cellStyle name="20% - Accent3 10 5 2 2" xfId="7729"/>
    <cellStyle name="20% - Accent3 10 5 2 2 2" xfId="7730"/>
    <cellStyle name="20% - Accent3 10 5 2 2 2 2" xfId="7731"/>
    <cellStyle name="20% - Accent3 10 5 2 2 3" xfId="7732"/>
    <cellStyle name="20% - Accent3 10 5 2 3" xfId="7733"/>
    <cellStyle name="20% - Accent3 10 5 2 3 2" xfId="7734"/>
    <cellStyle name="20% - Accent3 10 5 2 4" xfId="7735"/>
    <cellStyle name="20% - Accent3 10 5 3" xfId="7736"/>
    <cellStyle name="20% - Accent3 10 5 3 2" xfId="7737"/>
    <cellStyle name="20% - Accent3 10 5 3 2 2" xfId="7738"/>
    <cellStyle name="20% - Accent3 10 5 3 3" xfId="7739"/>
    <cellStyle name="20% - Accent3 10 5 4" xfId="7740"/>
    <cellStyle name="20% - Accent3 10 5 4 2" xfId="7741"/>
    <cellStyle name="20% - Accent3 10 5 5" xfId="7742"/>
    <cellStyle name="20% - Accent3 10 6" xfId="7743"/>
    <cellStyle name="20% - Accent3 10 6 2" xfId="7744"/>
    <cellStyle name="20% - Accent3 10 6 2 2" xfId="7745"/>
    <cellStyle name="20% - Accent3 10 6 2 2 2" xfId="7746"/>
    <cellStyle name="20% - Accent3 10 6 2 2 2 2" xfId="7747"/>
    <cellStyle name="20% - Accent3 10 6 2 2 3" xfId="7748"/>
    <cellStyle name="20% - Accent3 10 6 2 3" xfId="7749"/>
    <cellStyle name="20% - Accent3 10 6 2 3 2" xfId="7750"/>
    <cellStyle name="20% - Accent3 10 6 2 4" xfId="7751"/>
    <cellStyle name="20% - Accent3 10 6 3" xfId="7752"/>
    <cellStyle name="20% - Accent3 10 6 3 2" xfId="7753"/>
    <cellStyle name="20% - Accent3 10 6 3 2 2" xfId="7754"/>
    <cellStyle name="20% - Accent3 10 6 3 3" xfId="7755"/>
    <cellStyle name="20% - Accent3 10 6 4" xfId="7756"/>
    <cellStyle name="20% - Accent3 10 6 4 2" xfId="7757"/>
    <cellStyle name="20% - Accent3 10 6 5" xfId="7758"/>
    <cellStyle name="20% - Accent3 10 7" xfId="7759"/>
    <cellStyle name="20% - Accent3 10 7 2" xfId="7760"/>
    <cellStyle name="20% - Accent3 10 7 2 2" xfId="7761"/>
    <cellStyle name="20% - Accent3 10 7 2 2 2" xfId="7762"/>
    <cellStyle name="20% - Accent3 10 7 2 2 2 2" xfId="7763"/>
    <cellStyle name="20% - Accent3 10 7 2 2 3" xfId="7764"/>
    <cellStyle name="20% - Accent3 10 7 2 3" xfId="7765"/>
    <cellStyle name="20% - Accent3 10 7 2 3 2" xfId="7766"/>
    <cellStyle name="20% - Accent3 10 7 2 4" xfId="7767"/>
    <cellStyle name="20% - Accent3 10 7 3" xfId="7768"/>
    <cellStyle name="20% - Accent3 10 7 3 2" xfId="7769"/>
    <cellStyle name="20% - Accent3 10 7 3 2 2" xfId="7770"/>
    <cellStyle name="20% - Accent3 10 7 3 3" xfId="7771"/>
    <cellStyle name="20% - Accent3 10 7 4" xfId="7772"/>
    <cellStyle name="20% - Accent3 10 7 4 2" xfId="7773"/>
    <cellStyle name="20% - Accent3 10 7 5" xfId="7774"/>
    <cellStyle name="20% - Accent3 10 8" xfId="7775"/>
    <cellStyle name="20% - Accent3 10 8 2" xfId="7776"/>
    <cellStyle name="20% - Accent3 10 8 2 2" xfId="7777"/>
    <cellStyle name="20% - Accent3 10 8 2 2 2" xfId="7778"/>
    <cellStyle name="20% - Accent3 10 8 2 3" xfId="7779"/>
    <cellStyle name="20% - Accent3 10 8 3" xfId="7780"/>
    <cellStyle name="20% - Accent3 10 8 3 2" xfId="7781"/>
    <cellStyle name="20% - Accent3 10 8 4" xfId="7782"/>
    <cellStyle name="20% - Accent3 10 9" xfId="7783"/>
    <cellStyle name="20% - Accent3 10 9 2" xfId="7784"/>
    <cellStyle name="20% - Accent3 10 9 2 2" xfId="7785"/>
    <cellStyle name="20% - Accent3 10 9 3" xfId="7786"/>
    <cellStyle name="20% - Accent3 11" xfId="7787"/>
    <cellStyle name="20% - Accent3 11 10" xfId="7788"/>
    <cellStyle name="20% - Accent3 11 10 2" xfId="7789"/>
    <cellStyle name="20% - Accent3 11 11" xfId="7790"/>
    <cellStyle name="20% - Accent3 11 2" xfId="7791"/>
    <cellStyle name="20% - Accent3 11 2 10" xfId="7792"/>
    <cellStyle name="20% - Accent3 11 2 2" xfId="7793"/>
    <cellStyle name="20% - Accent3 11 2 2 2" xfId="7794"/>
    <cellStyle name="20% - Accent3 11 2 2 2 2" xfId="7795"/>
    <cellStyle name="20% - Accent3 11 2 2 2 2 2" xfId="7796"/>
    <cellStyle name="20% - Accent3 11 2 2 2 2 2 2" xfId="7797"/>
    <cellStyle name="20% - Accent3 11 2 2 2 2 3" xfId="7798"/>
    <cellStyle name="20% - Accent3 11 2 2 2 3" xfId="7799"/>
    <cellStyle name="20% - Accent3 11 2 2 2 3 2" xfId="7800"/>
    <cellStyle name="20% - Accent3 11 2 2 2 4" xfId="7801"/>
    <cellStyle name="20% - Accent3 11 2 2 3" xfId="7802"/>
    <cellStyle name="20% - Accent3 11 2 2 3 2" xfId="7803"/>
    <cellStyle name="20% - Accent3 11 2 2 3 2 2" xfId="7804"/>
    <cellStyle name="20% - Accent3 11 2 2 3 3" xfId="7805"/>
    <cellStyle name="20% - Accent3 11 2 2 4" xfId="7806"/>
    <cellStyle name="20% - Accent3 11 2 2 4 2" xfId="7807"/>
    <cellStyle name="20% - Accent3 11 2 2 5" xfId="7808"/>
    <cellStyle name="20% - Accent3 11 2 3" xfId="7809"/>
    <cellStyle name="20% - Accent3 11 2 3 2" xfId="7810"/>
    <cellStyle name="20% - Accent3 11 2 3 2 2" xfId="7811"/>
    <cellStyle name="20% - Accent3 11 2 3 2 2 2" xfId="7812"/>
    <cellStyle name="20% - Accent3 11 2 3 2 2 2 2" xfId="7813"/>
    <cellStyle name="20% - Accent3 11 2 3 2 2 3" xfId="7814"/>
    <cellStyle name="20% - Accent3 11 2 3 2 3" xfId="7815"/>
    <cellStyle name="20% - Accent3 11 2 3 2 3 2" xfId="7816"/>
    <cellStyle name="20% - Accent3 11 2 3 2 4" xfId="7817"/>
    <cellStyle name="20% - Accent3 11 2 3 3" xfId="7818"/>
    <cellStyle name="20% - Accent3 11 2 3 3 2" xfId="7819"/>
    <cellStyle name="20% - Accent3 11 2 3 3 2 2" xfId="7820"/>
    <cellStyle name="20% - Accent3 11 2 3 3 3" xfId="7821"/>
    <cellStyle name="20% - Accent3 11 2 3 4" xfId="7822"/>
    <cellStyle name="20% - Accent3 11 2 3 4 2" xfId="7823"/>
    <cellStyle name="20% - Accent3 11 2 3 5" xfId="7824"/>
    <cellStyle name="20% - Accent3 11 2 4" xfId="7825"/>
    <cellStyle name="20% - Accent3 11 2 4 2" xfId="7826"/>
    <cellStyle name="20% - Accent3 11 2 4 2 2" xfId="7827"/>
    <cellStyle name="20% - Accent3 11 2 4 2 2 2" xfId="7828"/>
    <cellStyle name="20% - Accent3 11 2 4 2 2 2 2" xfId="7829"/>
    <cellStyle name="20% - Accent3 11 2 4 2 2 3" xfId="7830"/>
    <cellStyle name="20% - Accent3 11 2 4 2 3" xfId="7831"/>
    <cellStyle name="20% - Accent3 11 2 4 2 3 2" xfId="7832"/>
    <cellStyle name="20% - Accent3 11 2 4 2 4" xfId="7833"/>
    <cellStyle name="20% - Accent3 11 2 4 3" xfId="7834"/>
    <cellStyle name="20% - Accent3 11 2 4 3 2" xfId="7835"/>
    <cellStyle name="20% - Accent3 11 2 4 3 2 2" xfId="7836"/>
    <cellStyle name="20% - Accent3 11 2 4 3 3" xfId="7837"/>
    <cellStyle name="20% - Accent3 11 2 4 4" xfId="7838"/>
    <cellStyle name="20% - Accent3 11 2 4 4 2" xfId="7839"/>
    <cellStyle name="20% - Accent3 11 2 4 5" xfId="7840"/>
    <cellStyle name="20% - Accent3 11 2 5" xfId="7841"/>
    <cellStyle name="20% - Accent3 11 2 5 2" xfId="7842"/>
    <cellStyle name="20% - Accent3 11 2 5 2 2" xfId="7843"/>
    <cellStyle name="20% - Accent3 11 2 5 2 2 2" xfId="7844"/>
    <cellStyle name="20% - Accent3 11 2 5 2 2 2 2" xfId="7845"/>
    <cellStyle name="20% - Accent3 11 2 5 2 2 3" xfId="7846"/>
    <cellStyle name="20% - Accent3 11 2 5 2 3" xfId="7847"/>
    <cellStyle name="20% - Accent3 11 2 5 2 3 2" xfId="7848"/>
    <cellStyle name="20% - Accent3 11 2 5 2 4" xfId="7849"/>
    <cellStyle name="20% - Accent3 11 2 5 3" xfId="7850"/>
    <cellStyle name="20% - Accent3 11 2 5 3 2" xfId="7851"/>
    <cellStyle name="20% - Accent3 11 2 5 3 2 2" xfId="7852"/>
    <cellStyle name="20% - Accent3 11 2 5 3 3" xfId="7853"/>
    <cellStyle name="20% - Accent3 11 2 5 4" xfId="7854"/>
    <cellStyle name="20% - Accent3 11 2 5 4 2" xfId="7855"/>
    <cellStyle name="20% - Accent3 11 2 5 5" xfId="7856"/>
    <cellStyle name="20% - Accent3 11 2 6" xfId="7857"/>
    <cellStyle name="20% - Accent3 11 2 6 2" xfId="7858"/>
    <cellStyle name="20% - Accent3 11 2 6 2 2" xfId="7859"/>
    <cellStyle name="20% - Accent3 11 2 6 2 2 2" xfId="7860"/>
    <cellStyle name="20% - Accent3 11 2 6 2 2 2 2" xfId="7861"/>
    <cellStyle name="20% - Accent3 11 2 6 2 2 3" xfId="7862"/>
    <cellStyle name="20% - Accent3 11 2 6 2 3" xfId="7863"/>
    <cellStyle name="20% - Accent3 11 2 6 2 3 2" xfId="7864"/>
    <cellStyle name="20% - Accent3 11 2 6 2 4" xfId="7865"/>
    <cellStyle name="20% - Accent3 11 2 6 3" xfId="7866"/>
    <cellStyle name="20% - Accent3 11 2 6 3 2" xfId="7867"/>
    <cellStyle name="20% - Accent3 11 2 6 3 2 2" xfId="7868"/>
    <cellStyle name="20% - Accent3 11 2 6 3 3" xfId="7869"/>
    <cellStyle name="20% - Accent3 11 2 6 4" xfId="7870"/>
    <cellStyle name="20% - Accent3 11 2 6 4 2" xfId="7871"/>
    <cellStyle name="20% - Accent3 11 2 6 5" xfId="7872"/>
    <cellStyle name="20% - Accent3 11 2 7" xfId="7873"/>
    <cellStyle name="20% - Accent3 11 2 7 2" xfId="7874"/>
    <cellStyle name="20% - Accent3 11 2 7 2 2" xfId="7875"/>
    <cellStyle name="20% - Accent3 11 2 7 2 2 2" xfId="7876"/>
    <cellStyle name="20% - Accent3 11 2 7 2 3" xfId="7877"/>
    <cellStyle name="20% - Accent3 11 2 7 3" xfId="7878"/>
    <cellStyle name="20% - Accent3 11 2 7 3 2" xfId="7879"/>
    <cellStyle name="20% - Accent3 11 2 7 4" xfId="7880"/>
    <cellStyle name="20% - Accent3 11 2 8" xfId="7881"/>
    <cellStyle name="20% - Accent3 11 2 8 2" xfId="7882"/>
    <cellStyle name="20% - Accent3 11 2 8 2 2" xfId="7883"/>
    <cellStyle name="20% - Accent3 11 2 8 3" xfId="7884"/>
    <cellStyle name="20% - Accent3 11 2 9" xfId="7885"/>
    <cellStyle name="20% - Accent3 11 2 9 2" xfId="7886"/>
    <cellStyle name="20% - Accent3 11 3" xfId="7887"/>
    <cellStyle name="20% - Accent3 11 3 2" xfId="7888"/>
    <cellStyle name="20% - Accent3 11 3 2 2" xfId="7889"/>
    <cellStyle name="20% - Accent3 11 3 2 2 2" xfId="7890"/>
    <cellStyle name="20% - Accent3 11 3 2 2 2 2" xfId="7891"/>
    <cellStyle name="20% - Accent3 11 3 2 2 3" xfId="7892"/>
    <cellStyle name="20% - Accent3 11 3 2 3" xfId="7893"/>
    <cellStyle name="20% - Accent3 11 3 2 3 2" xfId="7894"/>
    <cellStyle name="20% - Accent3 11 3 2 4" xfId="7895"/>
    <cellStyle name="20% - Accent3 11 3 3" xfId="7896"/>
    <cellStyle name="20% - Accent3 11 3 3 2" xfId="7897"/>
    <cellStyle name="20% - Accent3 11 3 3 2 2" xfId="7898"/>
    <cellStyle name="20% - Accent3 11 3 3 3" xfId="7899"/>
    <cellStyle name="20% - Accent3 11 3 4" xfId="7900"/>
    <cellStyle name="20% - Accent3 11 3 4 2" xfId="7901"/>
    <cellStyle name="20% - Accent3 11 3 5" xfId="7902"/>
    <cellStyle name="20% - Accent3 11 4" xfId="7903"/>
    <cellStyle name="20% - Accent3 11 4 2" xfId="7904"/>
    <cellStyle name="20% - Accent3 11 4 2 2" xfId="7905"/>
    <cellStyle name="20% - Accent3 11 4 2 2 2" xfId="7906"/>
    <cellStyle name="20% - Accent3 11 4 2 2 2 2" xfId="7907"/>
    <cellStyle name="20% - Accent3 11 4 2 2 3" xfId="7908"/>
    <cellStyle name="20% - Accent3 11 4 2 3" xfId="7909"/>
    <cellStyle name="20% - Accent3 11 4 2 3 2" xfId="7910"/>
    <cellStyle name="20% - Accent3 11 4 2 4" xfId="7911"/>
    <cellStyle name="20% - Accent3 11 4 3" xfId="7912"/>
    <cellStyle name="20% - Accent3 11 4 3 2" xfId="7913"/>
    <cellStyle name="20% - Accent3 11 4 3 2 2" xfId="7914"/>
    <cellStyle name="20% - Accent3 11 4 3 3" xfId="7915"/>
    <cellStyle name="20% - Accent3 11 4 4" xfId="7916"/>
    <cellStyle name="20% - Accent3 11 4 4 2" xfId="7917"/>
    <cellStyle name="20% - Accent3 11 4 5" xfId="7918"/>
    <cellStyle name="20% - Accent3 11 5" xfId="7919"/>
    <cellStyle name="20% - Accent3 11 5 2" xfId="7920"/>
    <cellStyle name="20% - Accent3 11 5 2 2" xfId="7921"/>
    <cellStyle name="20% - Accent3 11 5 2 2 2" xfId="7922"/>
    <cellStyle name="20% - Accent3 11 5 2 2 2 2" xfId="7923"/>
    <cellStyle name="20% - Accent3 11 5 2 2 3" xfId="7924"/>
    <cellStyle name="20% - Accent3 11 5 2 3" xfId="7925"/>
    <cellStyle name="20% - Accent3 11 5 2 3 2" xfId="7926"/>
    <cellStyle name="20% - Accent3 11 5 2 4" xfId="7927"/>
    <cellStyle name="20% - Accent3 11 5 3" xfId="7928"/>
    <cellStyle name="20% - Accent3 11 5 3 2" xfId="7929"/>
    <cellStyle name="20% - Accent3 11 5 3 2 2" xfId="7930"/>
    <cellStyle name="20% - Accent3 11 5 3 3" xfId="7931"/>
    <cellStyle name="20% - Accent3 11 5 4" xfId="7932"/>
    <cellStyle name="20% - Accent3 11 5 4 2" xfId="7933"/>
    <cellStyle name="20% - Accent3 11 5 5" xfId="7934"/>
    <cellStyle name="20% - Accent3 11 6" xfId="7935"/>
    <cellStyle name="20% - Accent3 11 6 2" xfId="7936"/>
    <cellStyle name="20% - Accent3 11 6 2 2" xfId="7937"/>
    <cellStyle name="20% - Accent3 11 6 2 2 2" xfId="7938"/>
    <cellStyle name="20% - Accent3 11 6 2 2 2 2" xfId="7939"/>
    <cellStyle name="20% - Accent3 11 6 2 2 3" xfId="7940"/>
    <cellStyle name="20% - Accent3 11 6 2 3" xfId="7941"/>
    <cellStyle name="20% - Accent3 11 6 2 3 2" xfId="7942"/>
    <cellStyle name="20% - Accent3 11 6 2 4" xfId="7943"/>
    <cellStyle name="20% - Accent3 11 6 3" xfId="7944"/>
    <cellStyle name="20% - Accent3 11 6 3 2" xfId="7945"/>
    <cellStyle name="20% - Accent3 11 6 3 2 2" xfId="7946"/>
    <cellStyle name="20% - Accent3 11 6 3 3" xfId="7947"/>
    <cellStyle name="20% - Accent3 11 6 4" xfId="7948"/>
    <cellStyle name="20% - Accent3 11 6 4 2" xfId="7949"/>
    <cellStyle name="20% - Accent3 11 6 5" xfId="7950"/>
    <cellStyle name="20% - Accent3 11 7" xfId="7951"/>
    <cellStyle name="20% - Accent3 11 7 2" xfId="7952"/>
    <cellStyle name="20% - Accent3 11 7 2 2" xfId="7953"/>
    <cellStyle name="20% - Accent3 11 7 2 2 2" xfId="7954"/>
    <cellStyle name="20% - Accent3 11 7 2 2 2 2" xfId="7955"/>
    <cellStyle name="20% - Accent3 11 7 2 2 3" xfId="7956"/>
    <cellStyle name="20% - Accent3 11 7 2 3" xfId="7957"/>
    <cellStyle name="20% - Accent3 11 7 2 3 2" xfId="7958"/>
    <cellStyle name="20% - Accent3 11 7 2 4" xfId="7959"/>
    <cellStyle name="20% - Accent3 11 7 3" xfId="7960"/>
    <cellStyle name="20% - Accent3 11 7 3 2" xfId="7961"/>
    <cellStyle name="20% - Accent3 11 7 3 2 2" xfId="7962"/>
    <cellStyle name="20% - Accent3 11 7 3 3" xfId="7963"/>
    <cellStyle name="20% - Accent3 11 7 4" xfId="7964"/>
    <cellStyle name="20% - Accent3 11 7 4 2" xfId="7965"/>
    <cellStyle name="20% - Accent3 11 7 5" xfId="7966"/>
    <cellStyle name="20% - Accent3 11 8" xfId="7967"/>
    <cellStyle name="20% - Accent3 11 8 2" xfId="7968"/>
    <cellStyle name="20% - Accent3 11 8 2 2" xfId="7969"/>
    <cellStyle name="20% - Accent3 11 8 2 2 2" xfId="7970"/>
    <cellStyle name="20% - Accent3 11 8 2 3" xfId="7971"/>
    <cellStyle name="20% - Accent3 11 8 3" xfId="7972"/>
    <cellStyle name="20% - Accent3 11 8 3 2" xfId="7973"/>
    <cellStyle name="20% - Accent3 11 8 4" xfId="7974"/>
    <cellStyle name="20% - Accent3 11 9" xfId="7975"/>
    <cellStyle name="20% - Accent3 11 9 2" xfId="7976"/>
    <cellStyle name="20% - Accent3 11 9 2 2" xfId="7977"/>
    <cellStyle name="20% - Accent3 11 9 3" xfId="7978"/>
    <cellStyle name="20% - Accent3 12" xfId="7979"/>
    <cellStyle name="20% - Accent3 12 10" xfId="7980"/>
    <cellStyle name="20% - Accent3 12 2" xfId="7981"/>
    <cellStyle name="20% - Accent3 12 2 2" xfId="7982"/>
    <cellStyle name="20% - Accent3 12 2 2 2" xfId="7983"/>
    <cellStyle name="20% - Accent3 12 2 2 2 2" xfId="7984"/>
    <cellStyle name="20% - Accent3 12 2 2 2 2 2" xfId="7985"/>
    <cellStyle name="20% - Accent3 12 2 2 2 3" xfId="7986"/>
    <cellStyle name="20% - Accent3 12 2 2 3" xfId="7987"/>
    <cellStyle name="20% - Accent3 12 2 2 3 2" xfId="7988"/>
    <cellStyle name="20% - Accent3 12 2 2 4" xfId="7989"/>
    <cellStyle name="20% - Accent3 12 2 3" xfId="7990"/>
    <cellStyle name="20% - Accent3 12 2 3 2" xfId="7991"/>
    <cellStyle name="20% - Accent3 12 2 3 2 2" xfId="7992"/>
    <cellStyle name="20% - Accent3 12 2 3 3" xfId="7993"/>
    <cellStyle name="20% - Accent3 12 2 4" xfId="7994"/>
    <cellStyle name="20% - Accent3 12 2 4 2" xfId="7995"/>
    <cellStyle name="20% - Accent3 12 2 5" xfId="7996"/>
    <cellStyle name="20% - Accent3 12 3" xfId="7997"/>
    <cellStyle name="20% - Accent3 12 3 2" xfId="7998"/>
    <cellStyle name="20% - Accent3 12 3 2 2" xfId="7999"/>
    <cellStyle name="20% - Accent3 12 3 2 2 2" xfId="8000"/>
    <cellStyle name="20% - Accent3 12 3 2 2 2 2" xfId="8001"/>
    <cellStyle name="20% - Accent3 12 3 2 2 3" xfId="8002"/>
    <cellStyle name="20% - Accent3 12 3 2 3" xfId="8003"/>
    <cellStyle name="20% - Accent3 12 3 2 3 2" xfId="8004"/>
    <cellStyle name="20% - Accent3 12 3 2 4" xfId="8005"/>
    <cellStyle name="20% - Accent3 12 3 3" xfId="8006"/>
    <cellStyle name="20% - Accent3 12 3 3 2" xfId="8007"/>
    <cellStyle name="20% - Accent3 12 3 3 2 2" xfId="8008"/>
    <cellStyle name="20% - Accent3 12 3 3 3" xfId="8009"/>
    <cellStyle name="20% - Accent3 12 3 4" xfId="8010"/>
    <cellStyle name="20% - Accent3 12 3 4 2" xfId="8011"/>
    <cellStyle name="20% - Accent3 12 3 5" xfId="8012"/>
    <cellStyle name="20% - Accent3 12 4" xfId="8013"/>
    <cellStyle name="20% - Accent3 12 4 2" xfId="8014"/>
    <cellStyle name="20% - Accent3 12 4 2 2" xfId="8015"/>
    <cellStyle name="20% - Accent3 12 4 2 2 2" xfId="8016"/>
    <cellStyle name="20% - Accent3 12 4 2 2 2 2" xfId="8017"/>
    <cellStyle name="20% - Accent3 12 4 2 2 3" xfId="8018"/>
    <cellStyle name="20% - Accent3 12 4 2 3" xfId="8019"/>
    <cellStyle name="20% - Accent3 12 4 2 3 2" xfId="8020"/>
    <cellStyle name="20% - Accent3 12 4 2 4" xfId="8021"/>
    <cellStyle name="20% - Accent3 12 4 3" xfId="8022"/>
    <cellStyle name="20% - Accent3 12 4 3 2" xfId="8023"/>
    <cellStyle name="20% - Accent3 12 4 3 2 2" xfId="8024"/>
    <cellStyle name="20% - Accent3 12 4 3 3" xfId="8025"/>
    <cellStyle name="20% - Accent3 12 4 4" xfId="8026"/>
    <cellStyle name="20% - Accent3 12 4 4 2" xfId="8027"/>
    <cellStyle name="20% - Accent3 12 4 5" xfId="8028"/>
    <cellStyle name="20% - Accent3 12 5" xfId="8029"/>
    <cellStyle name="20% - Accent3 12 5 2" xfId="8030"/>
    <cellStyle name="20% - Accent3 12 5 2 2" xfId="8031"/>
    <cellStyle name="20% - Accent3 12 5 2 2 2" xfId="8032"/>
    <cellStyle name="20% - Accent3 12 5 2 2 2 2" xfId="8033"/>
    <cellStyle name="20% - Accent3 12 5 2 2 3" xfId="8034"/>
    <cellStyle name="20% - Accent3 12 5 2 3" xfId="8035"/>
    <cellStyle name="20% - Accent3 12 5 2 3 2" xfId="8036"/>
    <cellStyle name="20% - Accent3 12 5 2 4" xfId="8037"/>
    <cellStyle name="20% - Accent3 12 5 3" xfId="8038"/>
    <cellStyle name="20% - Accent3 12 5 3 2" xfId="8039"/>
    <cellStyle name="20% - Accent3 12 5 3 2 2" xfId="8040"/>
    <cellStyle name="20% - Accent3 12 5 3 3" xfId="8041"/>
    <cellStyle name="20% - Accent3 12 5 4" xfId="8042"/>
    <cellStyle name="20% - Accent3 12 5 4 2" xfId="8043"/>
    <cellStyle name="20% - Accent3 12 5 5" xfId="8044"/>
    <cellStyle name="20% - Accent3 12 6" xfId="8045"/>
    <cellStyle name="20% - Accent3 12 6 2" xfId="8046"/>
    <cellStyle name="20% - Accent3 12 6 2 2" xfId="8047"/>
    <cellStyle name="20% - Accent3 12 6 2 2 2" xfId="8048"/>
    <cellStyle name="20% - Accent3 12 6 2 2 2 2" xfId="8049"/>
    <cellStyle name="20% - Accent3 12 6 2 2 3" xfId="8050"/>
    <cellStyle name="20% - Accent3 12 6 2 3" xfId="8051"/>
    <cellStyle name="20% - Accent3 12 6 2 3 2" xfId="8052"/>
    <cellStyle name="20% - Accent3 12 6 2 4" xfId="8053"/>
    <cellStyle name="20% - Accent3 12 6 3" xfId="8054"/>
    <cellStyle name="20% - Accent3 12 6 3 2" xfId="8055"/>
    <cellStyle name="20% - Accent3 12 6 3 2 2" xfId="8056"/>
    <cellStyle name="20% - Accent3 12 6 3 3" xfId="8057"/>
    <cellStyle name="20% - Accent3 12 6 4" xfId="8058"/>
    <cellStyle name="20% - Accent3 12 6 4 2" xfId="8059"/>
    <cellStyle name="20% - Accent3 12 6 5" xfId="8060"/>
    <cellStyle name="20% - Accent3 12 7" xfId="8061"/>
    <cellStyle name="20% - Accent3 12 7 2" xfId="8062"/>
    <cellStyle name="20% - Accent3 12 7 2 2" xfId="8063"/>
    <cellStyle name="20% - Accent3 12 7 2 2 2" xfId="8064"/>
    <cellStyle name="20% - Accent3 12 7 2 3" xfId="8065"/>
    <cellStyle name="20% - Accent3 12 7 3" xfId="8066"/>
    <cellStyle name="20% - Accent3 12 7 3 2" xfId="8067"/>
    <cellStyle name="20% - Accent3 12 7 4" xfId="8068"/>
    <cellStyle name="20% - Accent3 12 8" xfId="8069"/>
    <cellStyle name="20% - Accent3 12 8 2" xfId="8070"/>
    <cellStyle name="20% - Accent3 12 8 2 2" xfId="8071"/>
    <cellStyle name="20% - Accent3 12 8 3" xfId="8072"/>
    <cellStyle name="20% - Accent3 12 9" xfId="8073"/>
    <cellStyle name="20% - Accent3 12 9 2" xfId="8074"/>
    <cellStyle name="20% - Accent3 13" xfId="8075"/>
    <cellStyle name="20% - Accent3 13 10" xfId="8076"/>
    <cellStyle name="20% - Accent3 13 2" xfId="8077"/>
    <cellStyle name="20% - Accent3 13 2 2" xfId="8078"/>
    <cellStyle name="20% - Accent3 13 2 2 2" xfId="8079"/>
    <cellStyle name="20% - Accent3 13 2 2 2 2" xfId="8080"/>
    <cellStyle name="20% - Accent3 13 2 2 2 2 2" xfId="8081"/>
    <cellStyle name="20% - Accent3 13 2 2 2 3" xfId="8082"/>
    <cellStyle name="20% - Accent3 13 2 2 3" xfId="8083"/>
    <cellStyle name="20% - Accent3 13 2 2 3 2" xfId="8084"/>
    <cellStyle name="20% - Accent3 13 2 2 4" xfId="8085"/>
    <cellStyle name="20% - Accent3 13 2 3" xfId="8086"/>
    <cellStyle name="20% - Accent3 13 2 3 2" xfId="8087"/>
    <cellStyle name="20% - Accent3 13 2 3 2 2" xfId="8088"/>
    <cellStyle name="20% - Accent3 13 2 3 3" xfId="8089"/>
    <cellStyle name="20% - Accent3 13 2 4" xfId="8090"/>
    <cellStyle name="20% - Accent3 13 2 4 2" xfId="8091"/>
    <cellStyle name="20% - Accent3 13 2 5" xfId="8092"/>
    <cellStyle name="20% - Accent3 13 3" xfId="8093"/>
    <cellStyle name="20% - Accent3 13 3 2" xfId="8094"/>
    <cellStyle name="20% - Accent3 13 3 2 2" xfId="8095"/>
    <cellStyle name="20% - Accent3 13 3 2 2 2" xfId="8096"/>
    <cellStyle name="20% - Accent3 13 3 2 2 2 2" xfId="8097"/>
    <cellStyle name="20% - Accent3 13 3 2 2 3" xfId="8098"/>
    <cellStyle name="20% - Accent3 13 3 2 3" xfId="8099"/>
    <cellStyle name="20% - Accent3 13 3 2 3 2" xfId="8100"/>
    <cellStyle name="20% - Accent3 13 3 2 4" xfId="8101"/>
    <cellStyle name="20% - Accent3 13 3 3" xfId="8102"/>
    <cellStyle name="20% - Accent3 13 3 3 2" xfId="8103"/>
    <cellStyle name="20% - Accent3 13 3 3 2 2" xfId="8104"/>
    <cellStyle name="20% - Accent3 13 3 3 3" xfId="8105"/>
    <cellStyle name="20% - Accent3 13 3 4" xfId="8106"/>
    <cellStyle name="20% - Accent3 13 3 4 2" xfId="8107"/>
    <cellStyle name="20% - Accent3 13 3 5" xfId="8108"/>
    <cellStyle name="20% - Accent3 13 4" xfId="8109"/>
    <cellStyle name="20% - Accent3 13 4 2" xfId="8110"/>
    <cellStyle name="20% - Accent3 13 4 2 2" xfId="8111"/>
    <cellStyle name="20% - Accent3 13 4 2 2 2" xfId="8112"/>
    <cellStyle name="20% - Accent3 13 4 2 2 2 2" xfId="8113"/>
    <cellStyle name="20% - Accent3 13 4 2 2 3" xfId="8114"/>
    <cellStyle name="20% - Accent3 13 4 2 3" xfId="8115"/>
    <cellStyle name="20% - Accent3 13 4 2 3 2" xfId="8116"/>
    <cellStyle name="20% - Accent3 13 4 2 4" xfId="8117"/>
    <cellStyle name="20% - Accent3 13 4 3" xfId="8118"/>
    <cellStyle name="20% - Accent3 13 4 3 2" xfId="8119"/>
    <cellStyle name="20% - Accent3 13 4 3 2 2" xfId="8120"/>
    <cellStyle name="20% - Accent3 13 4 3 3" xfId="8121"/>
    <cellStyle name="20% - Accent3 13 4 4" xfId="8122"/>
    <cellStyle name="20% - Accent3 13 4 4 2" xfId="8123"/>
    <cellStyle name="20% - Accent3 13 4 5" xfId="8124"/>
    <cellStyle name="20% - Accent3 13 5" xfId="8125"/>
    <cellStyle name="20% - Accent3 13 5 2" xfId="8126"/>
    <cellStyle name="20% - Accent3 13 5 2 2" xfId="8127"/>
    <cellStyle name="20% - Accent3 13 5 2 2 2" xfId="8128"/>
    <cellStyle name="20% - Accent3 13 5 2 2 2 2" xfId="8129"/>
    <cellStyle name="20% - Accent3 13 5 2 2 3" xfId="8130"/>
    <cellStyle name="20% - Accent3 13 5 2 3" xfId="8131"/>
    <cellStyle name="20% - Accent3 13 5 2 3 2" xfId="8132"/>
    <cellStyle name="20% - Accent3 13 5 2 4" xfId="8133"/>
    <cellStyle name="20% - Accent3 13 5 3" xfId="8134"/>
    <cellStyle name="20% - Accent3 13 5 3 2" xfId="8135"/>
    <cellStyle name="20% - Accent3 13 5 3 2 2" xfId="8136"/>
    <cellStyle name="20% - Accent3 13 5 3 3" xfId="8137"/>
    <cellStyle name="20% - Accent3 13 5 4" xfId="8138"/>
    <cellStyle name="20% - Accent3 13 5 4 2" xfId="8139"/>
    <cellStyle name="20% - Accent3 13 5 5" xfId="8140"/>
    <cellStyle name="20% - Accent3 13 6" xfId="8141"/>
    <cellStyle name="20% - Accent3 13 6 2" xfId="8142"/>
    <cellStyle name="20% - Accent3 13 6 2 2" xfId="8143"/>
    <cellStyle name="20% - Accent3 13 6 2 2 2" xfId="8144"/>
    <cellStyle name="20% - Accent3 13 6 2 2 2 2" xfId="8145"/>
    <cellStyle name="20% - Accent3 13 6 2 2 3" xfId="8146"/>
    <cellStyle name="20% - Accent3 13 6 2 3" xfId="8147"/>
    <cellStyle name="20% - Accent3 13 6 2 3 2" xfId="8148"/>
    <cellStyle name="20% - Accent3 13 6 2 4" xfId="8149"/>
    <cellStyle name="20% - Accent3 13 6 3" xfId="8150"/>
    <cellStyle name="20% - Accent3 13 6 3 2" xfId="8151"/>
    <cellStyle name="20% - Accent3 13 6 3 2 2" xfId="8152"/>
    <cellStyle name="20% - Accent3 13 6 3 3" xfId="8153"/>
    <cellStyle name="20% - Accent3 13 6 4" xfId="8154"/>
    <cellStyle name="20% - Accent3 13 6 4 2" xfId="8155"/>
    <cellStyle name="20% - Accent3 13 6 5" xfId="8156"/>
    <cellStyle name="20% - Accent3 13 7" xfId="8157"/>
    <cellStyle name="20% - Accent3 13 7 2" xfId="8158"/>
    <cellStyle name="20% - Accent3 13 7 2 2" xfId="8159"/>
    <cellStyle name="20% - Accent3 13 7 2 2 2" xfId="8160"/>
    <cellStyle name="20% - Accent3 13 7 2 3" xfId="8161"/>
    <cellStyle name="20% - Accent3 13 7 3" xfId="8162"/>
    <cellStyle name="20% - Accent3 13 7 3 2" xfId="8163"/>
    <cellStyle name="20% - Accent3 13 7 4" xfId="8164"/>
    <cellStyle name="20% - Accent3 13 8" xfId="8165"/>
    <cellStyle name="20% - Accent3 13 8 2" xfId="8166"/>
    <cellStyle name="20% - Accent3 13 8 2 2" xfId="8167"/>
    <cellStyle name="20% - Accent3 13 8 3" xfId="8168"/>
    <cellStyle name="20% - Accent3 13 9" xfId="8169"/>
    <cellStyle name="20% - Accent3 13 9 2" xfId="8170"/>
    <cellStyle name="20% - Accent3 14" xfId="8171"/>
    <cellStyle name="20% - Accent3 14 2" xfId="8172"/>
    <cellStyle name="20% - Accent3 14 2 2" xfId="8173"/>
    <cellStyle name="20% - Accent3 14 2 2 2" xfId="8174"/>
    <cellStyle name="20% - Accent3 14 2 2 2 2" xfId="8175"/>
    <cellStyle name="20% - Accent3 14 2 2 3" xfId="8176"/>
    <cellStyle name="20% - Accent3 14 2 3" xfId="8177"/>
    <cellStyle name="20% - Accent3 14 2 3 2" xfId="8178"/>
    <cellStyle name="20% - Accent3 14 2 4" xfId="8179"/>
    <cellStyle name="20% - Accent3 14 3" xfId="8180"/>
    <cellStyle name="20% - Accent3 14 3 2" xfId="8181"/>
    <cellStyle name="20% - Accent3 14 3 2 2" xfId="8182"/>
    <cellStyle name="20% - Accent3 14 3 3" xfId="8183"/>
    <cellStyle name="20% - Accent3 14 4" xfId="8184"/>
    <cellStyle name="20% - Accent3 14 4 2" xfId="8185"/>
    <cellStyle name="20% - Accent3 14 5" xfId="8186"/>
    <cellStyle name="20% - Accent3 15" xfId="8187"/>
    <cellStyle name="20% - Accent3 15 2" xfId="8188"/>
    <cellStyle name="20% - Accent3 15 2 2" xfId="8189"/>
    <cellStyle name="20% - Accent3 15 2 2 2" xfId="8190"/>
    <cellStyle name="20% - Accent3 15 2 2 2 2" xfId="8191"/>
    <cellStyle name="20% - Accent3 15 2 2 3" xfId="8192"/>
    <cellStyle name="20% - Accent3 15 2 3" xfId="8193"/>
    <cellStyle name="20% - Accent3 15 2 3 2" xfId="8194"/>
    <cellStyle name="20% - Accent3 15 2 4" xfId="8195"/>
    <cellStyle name="20% - Accent3 15 3" xfId="8196"/>
    <cellStyle name="20% - Accent3 15 3 2" xfId="8197"/>
    <cellStyle name="20% - Accent3 15 3 2 2" xfId="8198"/>
    <cellStyle name="20% - Accent3 15 3 3" xfId="8199"/>
    <cellStyle name="20% - Accent3 15 4" xfId="8200"/>
    <cellStyle name="20% - Accent3 15 4 2" xfId="8201"/>
    <cellStyle name="20% - Accent3 15 5" xfId="8202"/>
    <cellStyle name="20% - Accent3 16" xfId="8203"/>
    <cellStyle name="20% - Accent3 16 2" xfId="8204"/>
    <cellStyle name="20% - Accent3 16 2 2" xfId="8205"/>
    <cellStyle name="20% - Accent3 16 2 2 2" xfId="8206"/>
    <cellStyle name="20% - Accent3 16 2 2 2 2" xfId="8207"/>
    <cellStyle name="20% - Accent3 16 2 2 3" xfId="8208"/>
    <cellStyle name="20% - Accent3 16 2 3" xfId="8209"/>
    <cellStyle name="20% - Accent3 16 2 3 2" xfId="8210"/>
    <cellStyle name="20% - Accent3 16 2 4" xfId="8211"/>
    <cellStyle name="20% - Accent3 16 3" xfId="8212"/>
    <cellStyle name="20% - Accent3 16 3 2" xfId="8213"/>
    <cellStyle name="20% - Accent3 16 3 2 2" xfId="8214"/>
    <cellStyle name="20% - Accent3 16 3 3" xfId="8215"/>
    <cellStyle name="20% - Accent3 16 4" xfId="8216"/>
    <cellStyle name="20% - Accent3 16 4 2" xfId="8217"/>
    <cellStyle name="20% - Accent3 16 5" xfId="8218"/>
    <cellStyle name="20% - Accent3 17" xfId="8219"/>
    <cellStyle name="20% - Accent3 17 2" xfId="8220"/>
    <cellStyle name="20% - Accent3 17 2 2" xfId="8221"/>
    <cellStyle name="20% - Accent3 17 2 2 2" xfId="8222"/>
    <cellStyle name="20% - Accent3 17 2 2 2 2" xfId="8223"/>
    <cellStyle name="20% - Accent3 17 2 2 3" xfId="8224"/>
    <cellStyle name="20% - Accent3 17 2 3" xfId="8225"/>
    <cellStyle name="20% - Accent3 17 2 3 2" xfId="8226"/>
    <cellStyle name="20% - Accent3 17 2 4" xfId="8227"/>
    <cellStyle name="20% - Accent3 17 3" xfId="8228"/>
    <cellStyle name="20% - Accent3 17 3 2" xfId="8229"/>
    <cellStyle name="20% - Accent3 17 3 2 2" xfId="8230"/>
    <cellStyle name="20% - Accent3 17 3 3" xfId="8231"/>
    <cellStyle name="20% - Accent3 17 4" xfId="8232"/>
    <cellStyle name="20% - Accent3 17 4 2" xfId="8233"/>
    <cellStyle name="20% - Accent3 17 5" xfId="8234"/>
    <cellStyle name="20% - Accent3 18" xfId="8235"/>
    <cellStyle name="20% - Accent3 18 2" xfId="8236"/>
    <cellStyle name="20% - Accent3 18 2 2" xfId="8237"/>
    <cellStyle name="20% - Accent3 18 2 2 2" xfId="8238"/>
    <cellStyle name="20% - Accent3 18 2 2 2 2" xfId="8239"/>
    <cellStyle name="20% - Accent3 18 2 2 3" xfId="8240"/>
    <cellStyle name="20% - Accent3 18 2 3" xfId="8241"/>
    <cellStyle name="20% - Accent3 18 2 3 2" xfId="8242"/>
    <cellStyle name="20% - Accent3 18 2 4" xfId="8243"/>
    <cellStyle name="20% - Accent3 18 3" xfId="8244"/>
    <cellStyle name="20% - Accent3 18 3 2" xfId="8245"/>
    <cellStyle name="20% - Accent3 18 3 2 2" xfId="8246"/>
    <cellStyle name="20% - Accent3 18 3 3" xfId="8247"/>
    <cellStyle name="20% - Accent3 18 4" xfId="8248"/>
    <cellStyle name="20% - Accent3 18 4 2" xfId="8249"/>
    <cellStyle name="20% - Accent3 18 5" xfId="8250"/>
    <cellStyle name="20% - Accent3 19" xfId="8251"/>
    <cellStyle name="20% - Accent3 19 2" xfId="8252"/>
    <cellStyle name="20% - Accent3 19 2 2" xfId="8253"/>
    <cellStyle name="20% - Accent3 19 2 2 2" xfId="8254"/>
    <cellStyle name="20% - Accent3 19 2 2 2 2" xfId="8255"/>
    <cellStyle name="20% - Accent3 19 2 2 3" xfId="8256"/>
    <cellStyle name="20% - Accent3 19 2 3" xfId="8257"/>
    <cellStyle name="20% - Accent3 19 2 3 2" xfId="8258"/>
    <cellStyle name="20% - Accent3 19 2 4" xfId="8259"/>
    <cellStyle name="20% - Accent3 19 3" xfId="8260"/>
    <cellStyle name="20% - Accent3 19 3 2" xfId="8261"/>
    <cellStyle name="20% - Accent3 19 3 2 2" xfId="8262"/>
    <cellStyle name="20% - Accent3 19 3 3" xfId="8263"/>
    <cellStyle name="20% - Accent3 19 4" xfId="8264"/>
    <cellStyle name="20% - Accent3 19 4 2" xfId="8265"/>
    <cellStyle name="20% - Accent3 19 5" xfId="8266"/>
    <cellStyle name="20% - Accent3 2" xfId="8267"/>
    <cellStyle name="20% - Accent3 2 10" xfId="8268"/>
    <cellStyle name="20% - Accent3 2 10 10" xfId="8269"/>
    <cellStyle name="20% - Accent3 2 10 2" xfId="8270"/>
    <cellStyle name="20% - Accent3 2 10 2 2" xfId="8271"/>
    <cellStyle name="20% - Accent3 2 10 2 2 2" xfId="8272"/>
    <cellStyle name="20% - Accent3 2 10 2 2 2 2" xfId="8273"/>
    <cellStyle name="20% - Accent3 2 10 2 2 2 2 2" xfId="8274"/>
    <cellStyle name="20% - Accent3 2 10 2 2 2 3" xfId="8275"/>
    <cellStyle name="20% - Accent3 2 10 2 2 3" xfId="8276"/>
    <cellStyle name="20% - Accent3 2 10 2 2 3 2" xfId="8277"/>
    <cellStyle name="20% - Accent3 2 10 2 2 4" xfId="8278"/>
    <cellStyle name="20% - Accent3 2 10 2 3" xfId="8279"/>
    <cellStyle name="20% - Accent3 2 10 2 3 2" xfId="8280"/>
    <cellStyle name="20% - Accent3 2 10 2 3 2 2" xfId="8281"/>
    <cellStyle name="20% - Accent3 2 10 2 3 3" xfId="8282"/>
    <cellStyle name="20% - Accent3 2 10 2 4" xfId="8283"/>
    <cellStyle name="20% - Accent3 2 10 2 4 2" xfId="8284"/>
    <cellStyle name="20% - Accent3 2 10 2 5" xfId="8285"/>
    <cellStyle name="20% - Accent3 2 10 3" xfId="8286"/>
    <cellStyle name="20% - Accent3 2 10 3 2" xfId="8287"/>
    <cellStyle name="20% - Accent3 2 10 3 2 2" xfId="8288"/>
    <cellStyle name="20% - Accent3 2 10 3 2 2 2" xfId="8289"/>
    <cellStyle name="20% - Accent3 2 10 3 2 2 2 2" xfId="8290"/>
    <cellStyle name="20% - Accent3 2 10 3 2 2 3" xfId="8291"/>
    <cellStyle name="20% - Accent3 2 10 3 2 3" xfId="8292"/>
    <cellStyle name="20% - Accent3 2 10 3 2 3 2" xfId="8293"/>
    <cellStyle name="20% - Accent3 2 10 3 2 4" xfId="8294"/>
    <cellStyle name="20% - Accent3 2 10 3 3" xfId="8295"/>
    <cellStyle name="20% - Accent3 2 10 3 3 2" xfId="8296"/>
    <cellStyle name="20% - Accent3 2 10 3 3 2 2" xfId="8297"/>
    <cellStyle name="20% - Accent3 2 10 3 3 3" xfId="8298"/>
    <cellStyle name="20% - Accent3 2 10 3 4" xfId="8299"/>
    <cellStyle name="20% - Accent3 2 10 3 4 2" xfId="8300"/>
    <cellStyle name="20% - Accent3 2 10 3 5" xfId="8301"/>
    <cellStyle name="20% - Accent3 2 10 4" xfId="8302"/>
    <cellStyle name="20% - Accent3 2 10 4 2" xfId="8303"/>
    <cellStyle name="20% - Accent3 2 10 4 2 2" xfId="8304"/>
    <cellStyle name="20% - Accent3 2 10 4 2 2 2" xfId="8305"/>
    <cellStyle name="20% - Accent3 2 10 4 2 2 2 2" xfId="8306"/>
    <cellStyle name="20% - Accent3 2 10 4 2 2 3" xfId="8307"/>
    <cellStyle name="20% - Accent3 2 10 4 2 3" xfId="8308"/>
    <cellStyle name="20% - Accent3 2 10 4 2 3 2" xfId="8309"/>
    <cellStyle name="20% - Accent3 2 10 4 2 4" xfId="8310"/>
    <cellStyle name="20% - Accent3 2 10 4 3" xfId="8311"/>
    <cellStyle name="20% - Accent3 2 10 4 3 2" xfId="8312"/>
    <cellStyle name="20% - Accent3 2 10 4 3 2 2" xfId="8313"/>
    <cellStyle name="20% - Accent3 2 10 4 3 3" xfId="8314"/>
    <cellStyle name="20% - Accent3 2 10 4 4" xfId="8315"/>
    <cellStyle name="20% - Accent3 2 10 4 4 2" xfId="8316"/>
    <cellStyle name="20% - Accent3 2 10 4 5" xfId="8317"/>
    <cellStyle name="20% - Accent3 2 10 5" xfId="8318"/>
    <cellStyle name="20% - Accent3 2 10 5 2" xfId="8319"/>
    <cellStyle name="20% - Accent3 2 10 5 2 2" xfId="8320"/>
    <cellStyle name="20% - Accent3 2 10 5 2 2 2" xfId="8321"/>
    <cellStyle name="20% - Accent3 2 10 5 2 2 2 2" xfId="8322"/>
    <cellStyle name="20% - Accent3 2 10 5 2 2 3" xfId="8323"/>
    <cellStyle name="20% - Accent3 2 10 5 2 3" xfId="8324"/>
    <cellStyle name="20% - Accent3 2 10 5 2 3 2" xfId="8325"/>
    <cellStyle name="20% - Accent3 2 10 5 2 4" xfId="8326"/>
    <cellStyle name="20% - Accent3 2 10 5 3" xfId="8327"/>
    <cellStyle name="20% - Accent3 2 10 5 3 2" xfId="8328"/>
    <cellStyle name="20% - Accent3 2 10 5 3 2 2" xfId="8329"/>
    <cellStyle name="20% - Accent3 2 10 5 3 3" xfId="8330"/>
    <cellStyle name="20% - Accent3 2 10 5 4" xfId="8331"/>
    <cellStyle name="20% - Accent3 2 10 5 4 2" xfId="8332"/>
    <cellStyle name="20% - Accent3 2 10 5 5" xfId="8333"/>
    <cellStyle name="20% - Accent3 2 10 6" xfId="8334"/>
    <cellStyle name="20% - Accent3 2 10 6 2" xfId="8335"/>
    <cellStyle name="20% - Accent3 2 10 6 2 2" xfId="8336"/>
    <cellStyle name="20% - Accent3 2 10 6 2 2 2" xfId="8337"/>
    <cellStyle name="20% - Accent3 2 10 6 2 2 2 2" xfId="8338"/>
    <cellStyle name="20% - Accent3 2 10 6 2 2 3" xfId="8339"/>
    <cellStyle name="20% - Accent3 2 10 6 2 3" xfId="8340"/>
    <cellStyle name="20% - Accent3 2 10 6 2 3 2" xfId="8341"/>
    <cellStyle name="20% - Accent3 2 10 6 2 4" xfId="8342"/>
    <cellStyle name="20% - Accent3 2 10 6 3" xfId="8343"/>
    <cellStyle name="20% - Accent3 2 10 6 3 2" xfId="8344"/>
    <cellStyle name="20% - Accent3 2 10 6 3 2 2" xfId="8345"/>
    <cellStyle name="20% - Accent3 2 10 6 3 3" xfId="8346"/>
    <cellStyle name="20% - Accent3 2 10 6 4" xfId="8347"/>
    <cellStyle name="20% - Accent3 2 10 6 4 2" xfId="8348"/>
    <cellStyle name="20% - Accent3 2 10 6 5" xfId="8349"/>
    <cellStyle name="20% - Accent3 2 10 7" xfId="8350"/>
    <cellStyle name="20% - Accent3 2 10 7 2" xfId="8351"/>
    <cellStyle name="20% - Accent3 2 10 7 2 2" xfId="8352"/>
    <cellStyle name="20% - Accent3 2 10 7 2 2 2" xfId="8353"/>
    <cellStyle name="20% - Accent3 2 10 7 2 3" xfId="8354"/>
    <cellStyle name="20% - Accent3 2 10 7 3" xfId="8355"/>
    <cellStyle name="20% - Accent3 2 10 7 3 2" xfId="8356"/>
    <cellStyle name="20% - Accent3 2 10 7 4" xfId="8357"/>
    <cellStyle name="20% - Accent3 2 10 8" xfId="8358"/>
    <cellStyle name="20% - Accent3 2 10 8 2" xfId="8359"/>
    <cellStyle name="20% - Accent3 2 10 8 2 2" xfId="8360"/>
    <cellStyle name="20% - Accent3 2 10 8 3" xfId="8361"/>
    <cellStyle name="20% - Accent3 2 10 9" xfId="8362"/>
    <cellStyle name="20% - Accent3 2 10 9 2" xfId="8363"/>
    <cellStyle name="20% - Accent3 2 11" xfId="8364"/>
    <cellStyle name="20% - Accent3 2 11 2" xfId="8365"/>
    <cellStyle name="20% - Accent3 2 11 2 2" xfId="8366"/>
    <cellStyle name="20% - Accent3 2 11 2 2 2" xfId="8367"/>
    <cellStyle name="20% - Accent3 2 11 2 2 2 2" xfId="8368"/>
    <cellStyle name="20% - Accent3 2 11 2 2 3" xfId="8369"/>
    <cellStyle name="20% - Accent3 2 11 2 3" xfId="8370"/>
    <cellStyle name="20% - Accent3 2 11 2 3 2" xfId="8371"/>
    <cellStyle name="20% - Accent3 2 11 2 4" xfId="8372"/>
    <cellStyle name="20% - Accent3 2 11 3" xfId="8373"/>
    <cellStyle name="20% - Accent3 2 11 3 2" xfId="8374"/>
    <cellStyle name="20% - Accent3 2 11 3 2 2" xfId="8375"/>
    <cellStyle name="20% - Accent3 2 11 3 3" xfId="8376"/>
    <cellStyle name="20% - Accent3 2 11 4" xfId="8377"/>
    <cellStyle name="20% - Accent3 2 11 4 2" xfId="8378"/>
    <cellStyle name="20% - Accent3 2 11 5" xfId="8379"/>
    <cellStyle name="20% - Accent3 2 12" xfId="8380"/>
    <cellStyle name="20% - Accent3 2 12 2" xfId="8381"/>
    <cellStyle name="20% - Accent3 2 12 2 2" xfId="8382"/>
    <cellStyle name="20% - Accent3 2 12 2 2 2" xfId="8383"/>
    <cellStyle name="20% - Accent3 2 12 2 2 2 2" xfId="8384"/>
    <cellStyle name="20% - Accent3 2 12 2 2 3" xfId="8385"/>
    <cellStyle name="20% - Accent3 2 12 2 3" xfId="8386"/>
    <cellStyle name="20% - Accent3 2 12 2 3 2" xfId="8387"/>
    <cellStyle name="20% - Accent3 2 12 2 4" xfId="8388"/>
    <cellStyle name="20% - Accent3 2 12 3" xfId="8389"/>
    <cellStyle name="20% - Accent3 2 12 3 2" xfId="8390"/>
    <cellStyle name="20% - Accent3 2 12 3 2 2" xfId="8391"/>
    <cellStyle name="20% - Accent3 2 12 3 3" xfId="8392"/>
    <cellStyle name="20% - Accent3 2 12 4" xfId="8393"/>
    <cellStyle name="20% - Accent3 2 12 4 2" xfId="8394"/>
    <cellStyle name="20% - Accent3 2 12 5" xfId="8395"/>
    <cellStyle name="20% - Accent3 2 13" xfId="8396"/>
    <cellStyle name="20% - Accent3 2 13 2" xfId="8397"/>
    <cellStyle name="20% - Accent3 2 13 2 2" xfId="8398"/>
    <cellStyle name="20% - Accent3 2 13 2 2 2" xfId="8399"/>
    <cellStyle name="20% - Accent3 2 13 2 2 2 2" xfId="8400"/>
    <cellStyle name="20% - Accent3 2 13 2 2 3" xfId="8401"/>
    <cellStyle name="20% - Accent3 2 13 2 3" xfId="8402"/>
    <cellStyle name="20% - Accent3 2 13 2 3 2" xfId="8403"/>
    <cellStyle name="20% - Accent3 2 13 2 4" xfId="8404"/>
    <cellStyle name="20% - Accent3 2 13 3" xfId="8405"/>
    <cellStyle name="20% - Accent3 2 13 3 2" xfId="8406"/>
    <cellStyle name="20% - Accent3 2 13 3 2 2" xfId="8407"/>
    <cellStyle name="20% - Accent3 2 13 3 3" xfId="8408"/>
    <cellStyle name="20% - Accent3 2 13 4" xfId="8409"/>
    <cellStyle name="20% - Accent3 2 13 4 2" xfId="8410"/>
    <cellStyle name="20% - Accent3 2 13 5" xfId="8411"/>
    <cellStyle name="20% - Accent3 2 14" xfId="8412"/>
    <cellStyle name="20% - Accent3 2 14 2" xfId="8413"/>
    <cellStyle name="20% - Accent3 2 14 2 2" xfId="8414"/>
    <cellStyle name="20% - Accent3 2 14 2 2 2" xfId="8415"/>
    <cellStyle name="20% - Accent3 2 14 2 2 2 2" xfId="8416"/>
    <cellStyle name="20% - Accent3 2 14 2 2 3" xfId="8417"/>
    <cellStyle name="20% - Accent3 2 14 2 3" xfId="8418"/>
    <cellStyle name="20% - Accent3 2 14 2 3 2" xfId="8419"/>
    <cellStyle name="20% - Accent3 2 14 2 4" xfId="8420"/>
    <cellStyle name="20% - Accent3 2 14 3" xfId="8421"/>
    <cellStyle name="20% - Accent3 2 14 3 2" xfId="8422"/>
    <cellStyle name="20% - Accent3 2 14 3 2 2" xfId="8423"/>
    <cellStyle name="20% - Accent3 2 14 3 3" xfId="8424"/>
    <cellStyle name="20% - Accent3 2 14 4" xfId="8425"/>
    <cellStyle name="20% - Accent3 2 14 4 2" xfId="8426"/>
    <cellStyle name="20% - Accent3 2 14 5" xfId="8427"/>
    <cellStyle name="20% - Accent3 2 15" xfId="8428"/>
    <cellStyle name="20% - Accent3 2 15 2" xfId="8429"/>
    <cellStyle name="20% - Accent3 2 15 2 2" xfId="8430"/>
    <cellStyle name="20% - Accent3 2 15 2 2 2" xfId="8431"/>
    <cellStyle name="20% - Accent3 2 15 2 2 2 2" xfId="8432"/>
    <cellStyle name="20% - Accent3 2 15 2 2 3" xfId="8433"/>
    <cellStyle name="20% - Accent3 2 15 2 3" xfId="8434"/>
    <cellStyle name="20% - Accent3 2 15 2 3 2" xfId="8435"/>
    <cellStyle name="20% - Accent3 2 15 2 4" xfId="8436"/>
    <cellStyle name="20% - Accent3 2 15 3" xfId="8437"/>
    <cellStyle name="20% - Accent3 2 15 3 2" xfId="8438"/>
    <cellStyle name="20% - Accent3 2 15 3 2 2" xfId="8439"/>
    <cellStyle name="20% - Accent3 2 15 3 3" xfId="8440"/>
    <cellStyle name="20% - Accent3 2 15 4" xfId="8441"/>
    <cellStyle name="20% - Accent3 2 15 4 2" xfId="8442"/>
    <cellStyle name="20% - Accent3 2 15 5" xfId="8443"/>
    <cellStyle name="20% - Accent3 2 16" xfId="8444"/>
    <cellStyle name="20% - Accent3 2 16 2" xfId="8445"/>
    <cellStyle name="20% - Accent3 2 16 2 2" xfId="8446"/>
    <cellStyle name="20% - Accent3 2 16 2 2 2" xfId="8447"/>
    <cellStyle name="20% - Accent3 2 16 2 3" xfId="8448"/>
    <cellStyle name="20% - Accent3 2 16 3" xfId="8449"/>
    <cellStyle name="20% - Accent3 2 16 3 2" xfId="8450"/>
    <cellStyle name="20% - Accent3 2 16 4" xfId="8451"/>
    <cellStyle name="20% - Accent3 2 17" xfId="8452"/>
    <cellStyle name="20% - Accent3 2 17 2" xfId="8453"/>
    <cellStyle name="20% - Accent3 2 17 2 2" xfId="8454"/>
    <cellStyle name="20% - Accent3 2 17 3" xfId="8455"/>
    <cellStyle name="20% - Accent3 2 18" xfId="8456"/>
    <cellStyle name="20% - Accent3 2 18 2" xfId="8457"/>
    <cellStyle name="20% - Accent3 2 19" xfId="8458"/>
    <cellStyle name="20% - Accent3 2 2" xfId="8459"/>
    <cellStyle name="20% - Accent3 2 2 10" xfId="8460"/>
    <cellStyle name="20% - Accent3 2 2 10 2" xfId="8461"/>
    <cellStyle name="20% - Accent3 2 2 11" xfId="8462"/>
    <cellStyle name="20% - Accent3 2 2 2" xfId="8463"/>
    <cellStyle name="20% - Accent3 2 2 2 10" xfId="8464"/>
    <cellStyle name="20% - Accent3 2 2 2 2" xfId="8465"/>
    <cellStyle name="20% - Accent3 2 2 2 2 2" xfId="8466"/>
    <cellStyle name="20% - Accent3 2 2 2 2 2 2" xfId="8467"/>
    <cellStyle name="20% - Accent3 2 2 2 2 2 2 2" xfId="8468"/>
    <cellStyle name="20% - Accent3 2 2 2 2 2 2 2 2" xfId="8469"/>
    <cellStyle name="20% - Accent3 2 2 2 2 2 2 3" xfId="8470"/>
    <cellStyle name="20% - Accent3 2 2 2 2 2 3" xfId="8471"/>
    <cellStyle name="20% - Accent3 2 2 2 2 2 3 2" xfId="8472"/>
    <cellStyle name="20% - Accent3 2 2 2 2 2 4" xfId="8473"/>
    <cellStyle name="20% - Accent3 2 2 2 2 3" xfId="8474"/>
    <cellStyle name="20% - Accent3 2 2 2 2 3 2" xfId="8475"/>
    <cellStyle name="20% - Accent3 2 2 2 2 3 2 2" xfId="8476"/>
    <cellStyle name="20% - Accent3 2 2 2 2 3 3" xfId="8477"/>
    <cellStyle name="20% - Accent3 2 2 2 2 4" xfId="8478"/>
    <cellStyle name="20% - Accent3 2 2 2 2 4 2" xfId="8479"/>
    <cellStyle name="20% - Accent3 2 2 2 2 5" xfId="8480"/>
    <cellStyle name="20% - Accent3 2 2 2 3" xfId="8481"/>
    <cellStyle name="20% - Accent3 2 2 2 3 2" xfId="8482"/>
    <cellStyle name="20% - Accent3 2 2 2 3 2 2" xfId="8483"/>
    <cellStyle name="20% - Accent3 2 2 2 3 2 2 2" xfId="8484"/>
    <cellStyle name="20% - Accent3 2 2 2 3 2 2 2 2" xfId="8485"/>
    <cellStyle name="20% - Accent3 2 2 2 3 2 2 3" xfId="8486"/>
    <cellStyle name="20% - Accent3 2 2 2 3 2 3" xfId="8487"/>
    <cellStyle name="20% - Accent3 2 2 2 3 2 3 2" xfId="8488"/>
    <cellStyle name="20% - Accent3 2 2 2 3 2 4" xfId="8489"/>
    <cellStyle name="20% - Accent3 2 2 2 3 3" xfId="8490"/>
    <cellStyle name="20% - Accent3 2 2 2 3 3 2" xfId="8491"/>
    <cellStyle name="20% - Accent3 2 2 2 3 3 2 2" xfId="8492"/>
    <cellStyle name="20% - Accent3 2 2 2 3 3 3" xfId="8493"/>
    <cellStyle name="20% - Accent3 2 2 2 3 4" xfId="8494"/>
    <cellStyle name="20% - Accent3 2 2 2 3 4 2" xfId="8495"/>
    <cellStyle name="20% - Accent3 2 2 2 3 5" xfId="8496"/>
    <cellStyle name="20% - Accent3 2 2 2 4" xfId="8497"/>
    <cellStyle name="20% - Accent3 2 2 2 4 2" xfId="8498"/>
    <cellStyle name="20% - Accent3 2 2 2 4 2 2" xfId="8499"/>
    <cellStyle name="20% - Accent3 2 2 2 4 2 2 2" xfId="8500"/>
    <cellStyle name="20% - Accent3 2 2 2 4 2 2 2 2" xfId="8501"/>
    <cellStyle name="20% - Accent3 2 2 2 4 2 2 3" xfId="8502"/>
    <cellStyle name="20% - Accent3 2 2 2 4 2 3" xfId="8503"/>
    <cellStyle name="20% - Accent3 2 2 2 4 2 3 2" xfId="8504"/>
    <cellStyle name="20% - Accent3 2 2 2 4 2 4" xfId="8505"/>
    <cellStyle name="20% - Accent3 2 2 2 4 3" xfId="8506"/>
    <cellStyle name="20% - Accent3 2 2 2 4 3 2" xfId="8507"/>
    <cellStyle name="20% - Accent3 2 2 2 4 3 2 2" xfId="8508"/>
    <cellStyle name="20% - Accent3 2 2 2 4 3 3" xfId="8509"/>
    <cellStyle name="20% - Accent3 2 2 2 4 4" xfId="8510"/>
    <cellStyle name="20% - Accent3 2 2 2 4 4 2" xfId="8511"/>
    <cellStyle name="20% - Accent3 2 2 2 4 5" xfId="8512"/>
    <cellStyle name="20% - Accent3 2 2 2 5" xfId="8513"/>
    <cellStyle name="20% - Accent3 2 2 2 5 2" xfId="8514"/>
    <cellStyle name="20% - Accent3 2 2 2 5 2 2" xfId="8515"/>
    <cellStyle name="20% - Accent3 2 2 2 5 2 2 2" xfId="8516"/>
    <cellStyle name="20% - Accent3 2 2 2 5 2 2 2 2" xfId="8517"/>
    <cellStyle name="20% - Accent3 2 2 2 5 2 2 3" xfId="8518"/>
    <cellStyle name="20% - Accent3 2 2 2 5 2 3" xfId="8519"/>
    <cellStyle name="20% - Accent3 2 2 2 5 2 3 2" xfId="8520"/>
    <cellStyle name="20% - Accent3 2 2 2 5 2 4" xfId="8521"/>
    <cellStyle name="20% - Accent3 2 2 2 5 3" xfId="8522"/>
    <cellStyle name="20% - Accent3 2 2 2 5 3 2" xfId="8523"/>
    <cellStyle name="20% - Accent3 2 2 2 5 3 2 2" xfId="8524"/>
    <cellStyle name="20% - Accent3 2 2 2 5 3 3" xfId="8525"/>
    <cellStyle name="20% - Accent3 2 2 2 5 4" xfId="8526"/>
    <cellStyle name="20% - Accent3 2 2 2 5 4 2" xfId="8527"/>
    <cellStyle name="20% - Accent3 2 2 2 5 5" xfId="8528"/>
    <cellStyle name="20% - Accent3 2 2 2 6" xfId="8529"/>
    <cellStyle name="20% - Accent3 2 2 2 6 2" xfId="8530"/>
    <cellStyle name="20% - Accent3 2 2 2 6 2 2" xfId="8531"/>
    <cellStyle name="20% - Accent3 2 2 2 6 2 2 2" xfId="8532"/>
    <cellStyle name="20% - Accent3 2 2 2 6 2 2 2 2" xfId="8533"/>
    <cellStyle name="20% - Accent3 2 2 2 6 2 2 3" xfId="8534"/>
    <cellStyle name="20% - Accent3 2 2 2 6 2 3" xfId="8535"/>
    <cellStyle name="20% - Accent3 2 2 2 6 2 3 2" xfId="8536"/>
    <cellStyle name="20% - Accent3 2 2 2 6 2 4" xfId="8537"/>
    <cellStyle name="20% - Accent3 2 2 2 6 3" xfId="8538"/>
    <cellStyle name="20% - Accent3 2 2 2 6 3 2" xfId="8539"/>
    <cellStyle name="20% - Accent3 2 2 2 6 3 2 2" xfId="8540"/>
    <cellStyle name="20% - Accent3 2 2 2 6 3 3" xfId="8541"/>
    <cellStyle name="20% - Accent3 2 2 2 6 4" xfId="8542"/>
    <cellStyle name="20% - Accent3 2 2 2 6 4 2" xfId="8543"/>
    <cellStyle name="20% - Accent3 2 2 2 6 5" xfId="8544"/>
    <cellStyle name="20% - Accent3 2 2 2 7" xfId="8545"/>
    <cellStyle name="20% - Accent3 2 2 2 7 2" xfId="8546"/>
    <cellStyle name="20% - Accent3 2 2 2 7 2 2" xfId="8547"/>
    <cellStyle name="20% - Accent3 2 2 2 7 2 2 2" xfId="8548"/>
    <cellStyle name="20% - Accent3 2 2 2 7 2 3" xfId="8549"/>
    <cellStyle name="20% - Accent3 2 2 2 7 3" xfId="8550"/>
    <cellStyle name="20% - Accent3 2 2 2 7 3 2" xfId="8551"/>
    <cellStyle name="20% - Accent3 2 2 2 7 4" xfId="8552"/>
    <cellStyle name="20% - Accent3 2 2 2 8" xfId="8553"/>
    <cellStyle name="20% - Accent3 2 2 2 8 2" xfId="8554"/>
    <cellStyle name="20% - Accent3 2 2 2 8 2 2" xfId="8555"/>
    <cellStyle name="20% - Accent3 2 2 2 8 3" xfId="8556"/>
    <cellStyle name="20% - Accent3 2 2 2 9" xfId="8557"/>
    <cellStyle name="20% - Accent3 2 2 2 9 2" xfId="8558"/>
    <cellStyle name="20% - Accent3 2 2 3" xfId="8559"/>
    <cellStyle name="20% - Accent3 2 2 3 2" xfId="8560"/>
    <cellStyle name="20% - Accent3 2 2 3 2 2" xfId="8561"/>
    <cellStyle name="20% - Accent3 2 2 3 2 2 2" xfId="8562"/>
    <cellStyle name="20% - Accent3 2 2 3 2 2 2 2" xfId="8563"/>
    <cellStyle name="20% - Accent3 2 2 3 2 2 3" xfId="8564"/>
    <cellStyle name="20% - Accent3 2 2 3 2 3" xfId="8565"/>
    <cellStyle name="20% - Accent3 2 2 3 2 3 2" xfId="8566"/>
    <cellStyle name="20% - Accent3 2 2 3 2 4" xfId="8567"/>
    <cellStyle name="20% - Accent3 2 2 3 3" xfId="8568"/>
    <cellStyle name="20% - Accent3 2 2 3 3 2" xfId="8569"/>
    <cellStyle name="20% - Accent3 2 2 3 3 2 2" xfId="8570"/>
    <cellStyle name="20% - Accent3 2 2 3 3 3" xfId="8571"/>
    <cellStyle name="20% - Accent3 2 2 3 4" xfId="8572"/>
    <cellStyle name="20% - Accent3 2 2 3 4 2" xfId="8573"/>
    <cellStyle name="20% - Accent3 2 2 3 5" xfId="8574"/>
    <cellStyle name="20% - Accent3 2 2 4" xfId="8575"/>
    <cellStyle name="20% - Accent3 2 2 4 2" xfId="8576"/>
    <cellStyle name="20% - Accent3 2 2 4 2 2" xfId="8577"/>
    <cellStyle name="20% - Accent3 2 2 4 2 2 2" xfId="8578"/>
    <cellStyle name="20% - Accent3 2 2 4 2 2 2 2" xfId="8579"/>
    <cellStyle name="20% - Accent3 2 2 4 2 2 3" xfId="8580"/>
    <cellStyle name="20% - Accent3 2 2 4 2 3" xfId="8581"/>
    <cellStyle name="20% - Accent3 2 2 4 2 3 2" xfId="8582"/>
    <cellStyle name="20% - Accent3 2 2 4 2 4" xfId="8583"/>
    <cellStyle name="20% - Accent3 2 2 4 3" xfId="8584"/>
    <cellStyle name="20% - Accent3 2 2 4 3 2" xfId="8585"/>
    <cellStyle name="20% - Accent3 2 2 4 3 2 2" xfId="8586"/>
    <cellStyle name="20% - Accent3 2 2 4 3 3" xfId="8587"/>
    <cellStyle name="20% - Accent3 2 2 4 4" xfId="8588"/>
    <cellStyle name="20% - Accent3 2 2 4 4 2" xfId="8589"/>
    <cellStyle name="20% - Accent3 2 2 4 5" xfId="8590"/>
    <cellStyle name="20% - Accent3 2 2 5" xfId="8591"/>
    <cellStyle name="20% - Accent3 2 2 5 2" xfId="8592"/>
    <cellStyle name="20% - Accent3 2 2 5 2 2" xfId="8593"/>
    <cellStyle name="20% - Accent3 2 2 5 2 2 2" xfId="8594"/>
    <cellStyle name="20% - Accent3 2 2 5 2 2 2 2" xfId="8595"/>
    <cellStyle name="20% - Accent3 2 2 5 2 2 3" xfId="8596"/>
    <cellStyle name="20% - Accent3 2 2 5 2 3" xfId="8597"/>
    <cellStyle name="20% - Accent3 2 2 5 2 3 2" xfId="8598"/>
    <cellStyle name="20% - Accent3 2 2 5 2 4" xfId="8599"/>
    <cellStyle name="20% - Accent3 2 2 5 3" xfId="8600"/>
    <cellStyle name="20% - Accent3 2 2 5 3 2" xfId="8601"/>
    <cellStyle name="20% - Accent3 2 2 5 3 2 2" xfId="8602"/>
    <cellStyle name="20% - Accent3 2 2 5 3 3" xfId="8603"/>
    <cellStyle name="20% - Accent3 2 2 5 4" xfId="8604"/>
    <cellStyle name="20% - Accent3 2 2 5 4 2" xfId="8605"/>
    <cellStyle name="20% - Accent3 2 2 5 5" xfId="8606"/>
    <cellStyle name="20% - Accent3 2 2 6" xfId="8607"/>
    <cellStyle name="20% - Accent3 2 2 6 2" xfId="8608"/>
    <cellStyle name="20% - Accent3 2 2 6 2 2" xfId="8609"/>
    <cellStyle name="20% - Accent3 2 2 6 2 2 2" xfId="8610"/>
    <cellStyle name="20% - Accent3 2 2 6 2 2 2 2" xfId="8611"/>
    <cellStyle name="20% - Accent3 2 2 6 2 2 3" xfId="8612"/>
    <cellStyle name="20% - Accent3 2 2 6 2 3" xfId="8613"/>
    <cellStyle name="20% - Accent3 2 2 6 2 3 2" xfId="8614"/>
    <cellStyle name="20% - Accent3 2 2 6 2 4" xfId="8615"/>
    <cellStyle name="20% - Accent3 2 2 6 3" xfId="8616"/>
    <cellStyle name="20% - Accent3 2 2 6 3 2" xfId="8617"/>
    <cellStyle name="20% - Accent3 2 2 6 3 2 2" xfId="8618"/>
    <cellStyle name="20% - Accent3 2 2 6 3 3" xfId="8619"/>
    <cellStyle name="20% - Accent3 2 2 6 4" xfId="8620"/>
    <cellStyle name="20% - Accent3 2 2 6 4 2" xfId="8621"/>
    <cellStyle name="20% - Accent3 2 2 6 5" xfId="8622"/>
    <cellStyle name="20% - Accent3 2 2 7" xfId="8623"/>
    <cellStyle name="20% - Accent3 2 2 7 2" xfId="8624"/>
    <cellStyle name="20% - Accent3 2 2 7 2 2" xfId="8625"/>
    <cellStyle name="20% - Accent3 2 2 7 2 2 2" xfId="8626"/>
    <cellStyle name="20% - Accent3 2 2 7 2 2 2 2" xfId="8627"/>
    <cellStyle name="20% - Accent3 2 2 7 2 2 3" xfId="8628"/>
    <cellStyle name="20% - Accent3 2 2 7 2 3" xfId="8629"/>
    <cellStyle name="20% - Accent3 2 2 7 2 3 2" xfId="8630"/>
    <cellStyle name="20% - Accent3 2 2 7 2 4" xfId="8631"/>
    <cellStyle name="20% - Accent3 2 2 7 3" xfId="8632"/>
    <cellStyle name="20% - Accent3 2 2 7 3 2" xfId="8633"/>
    <cellStyle name="20% - Accent3 2 2 7 3 2 2" xfId="8634"/>
    <cellStyle name="20% - Accent3 2 2 7 3 3" xfId="8635"/>
    <cellStyle name="20% - Accent3 2 2 7 4" xfId="8636"/>
    <cellStyle name="20% - Accent3 2 2 7 4 2" xfId="8637"/>
    <cellStyle name="20% - Accent3 2 2 7 5" xfId="8638"/>
    <cellStyle name="20% - Accent3 2 2 8" xfId="8639"/>
    <cellStyle name="20% - Accent3 2 2 8 2" xfId="8640"/>
    <cellStyle name="20% - Accent3 2 2 8 2 2" xfId="8641"/>
    <cellStyle name="20% - Accent3 2 2 8 2 2 2" xfId="8642"/>
    <cellStyle name="20% - Accent3 2 2 8 2 3" xfId="8643"/>
    <cellStyle name="20% - Accent3 2 2 8 3" xfId="8644"/>
    <cellStyle name="20% - Accent3 2 2 8 3 2" xfId="8645"/>
    <cellStyle name="20% - Accent3 2 2 8 4" xfId="8646"/>
    <cellStyle name="20% - Accent3 2 2 9" xfId="8647"/>
    <cellStyle name="20% - Accent3 2 2 9 2" xfId="8648"/>
    <cellStyle name="20% - Accent3 2 2 9 2 2" xfId="8649"/>
    <cellStyle name="20% - Accent3 2 2 9 3" xfId="8650"/>
    <cellStyle name="20% - Accent3 2 3" xfId="8651"/>
    <cellStyle name="20% - Accent3 2 3 10" xfId="8652"/>
    <cellStyle name="20% - Accent3 2 3 10 2" xfId="8653"/>
    <cellStyle name="20% - Accent3 2 3 11" xfId="8654"/>
    <cellStyle name="20% - Accent3 2 3 2" xfId="8655"/>
    <cellStyle name="20% - Accent3 2 3 2 10" xfId="8656"/>
    <cellStyle name="20% - Accent3 2 3 2 2" xfId="8657"/>
    <cellStyle name="20% - Accent3 2 3 2 2 2" xfId="8658"/>
    <cellStyle name="20% - Accent3 2 3 2 2 2 2" xfId="8659"/>
    <cellStyle name="20% - Accent3 2 3 2 2 2 2 2" xfId="8660"/>
    <cellStyle name="20% - Accent3 2 3 2 2 2 2 2 2" xfId="8661"/>
    <cellStyle name="20% - Accent3 2 3 2 2 2 2 3" xfId="8662"/>
    <cellStyle name="20% - Accent3 2 3 2 2 2 3" xfId="8663"/>
    <cellStyle name="20% - Accent3 2 3 2 2 2 3 2" xfId="8664"/>
    <cellStyle name="20% - Accent3 2 3 2 2 2 4" xfId="8665"/>
    <cellStyle name="20% - Accent3 2 3 2 2 3" xfId="8666"/>
    <cellStyle name="20% - Accent3 2 3 2 2 3 2" xfId="8667"/>
    <cellStyle name="20% - Accent3 2 3 2 2 3 2 2" xfId="8668"/>
    <cellStyle name="20% - Accent3 2 3 2 2 3 3" xfId="8669"/>
    <cellStyle name="20% - Accent3 2 3 2 2 4" xfId="8670"/>
    <cellStyle name="20% - Accent3 2 3 2 2 4 2" xfId="8671"/>
    <cellStyle name="20% - Accent3 2 3 2 2 5" xfId="8672"/>
    <cellStyle name="20% - Accent3 2 3 2 3" xfId="8673"/>
    <cellStyle name="20% - Accent3 2 3 2 3 2" xfId="8674"/>
    <cellStyle name="20% - Accent3 2 3 2 3 2 2" xfId="8675"/>
    <cellStyle name="20% - Accent3 2 3 2 3 2 2 2" xfId="8676"/>
    <cellStyle name="20% - Accent3 2 3 2 3 2 2 2 2" xfId="8677"/>
    <cellStyle name="20% - Accent3 2 3 2 3 2 2 3" xfId="8678"/>
    <cellStyle name="20% - Accent3 2 3 2 3 2 3" xfId="8679"/>
    <cellStyle name="20% - Accent3 2 3 2 3 2 3 2" xfId="8680"/>
    <cellStyle name="20% - Accent3 2 3 2 3 2 4" xfId="8681"/>
    <cellStyle name="20% - Accent3 2 3 2 3 3" xfId="8682"/>
    <cellStyle name="20% - Accent3 2 3 2 3 3 2" xfId="8683"/>
    <cellStyle name="20% - Accent3 2 3 2 3 3 2 2" xfId="8684"/>
    <cellStyle name="20% - Accent3 2 3 2 3 3 3" xfId="8685"/>
    <cellStyle name="20% - Accent3 2 3 2 3 4" xfId="8686"/>
    <cellStyle name="20% - Accent3 2 3 2 3 4 2" xfId="8687"/>
    <cellStyle name="20% - Accent3 2 3 2 3 5" xfId="8688"/>
    <cellStyle name="20% - Accent3 2 3 2 4" xfId="8689"/>
    <cellStyle name="20% - Accent3 2 3 2 4 2" xfId="8690"/>
    <cellStyle name="20% - Accent3 2 3 2 4 2 2" xfId="8691"/>
    <cellStyle name="20% - Accent3 2 3 2 4 2 2 2" xfId="8692"/>
    <cellStyle name="20% - Accent3 2 3 2 4 2 2 2 2" xfId="8693"/>
    <cellStyle name="20% - Accent3 2 3 2 4 2 2 3" xfId="8694"/>
    <cellStyle name="20% - Accent3 2 3 2 4 2 3" xfId="8695"/>
    <cellStyle name="20% - Accent3 2 3 2 4 2 3 2" xfId="8696"/>
    <cellStyle name="20% - Accent3 2 3 2 4 2 4" xfId="8697"/>
    <cellStyle name="20% - Accent3 2 3 2 4 3" xfId="8698"/>
    <cellStyle name="20% - Accent3 2 3 2 4 3 2" xfId="8699"/>
    <cellStyle name="20% - Accent3 2 3 2 4 3 2 2" xfId="8700"/>
    <cellStyle name="20% - Accent3 2 3 2 4 3 3" xfId="8701"/>
    <cellStyle name="20% - Accent3 2 3 2 4 4" xfId="8702"/>
    <cellStyle name="20% - Accent3 2 3 2 4 4 2" xfId="8703"/>
    <cellStyle name="20% - Accent3 2 3 2 4 5" xfId="8704"/>
    <cellStyle name="20% - Accent3 2 3 2 5" xfId="8705"/>
    <cellStyle name="20% - Accent3 2 3 2 5 2" xfId="8706"/>
    <cellStyle name="20% - Accent3 2 3 2 5 2 2" xfId="8707"/>
    <cellStyle name="20% - Accent3 2 3 2 5 2 2 2" xfId="8708"/>
    <cellStyle name="20% - Accent3 2 3 2 5 2 2 2 2" xfId="8709"/>
    <cellStyle name="20% - Accent3 2 3 2 5 2 2 3" xfId="8710"/>
    <cellStyle name="20% - Accent3 2 3 2 5 2 3" xfId="8711"/>
    <cellStyle name="20% - Accent3 2 3 2 5 2 3 2" xfId="8712"/>
    <cellStyle name="20% - Accent3 2 3 2 5 2 4" xfId="8713"/>
    <cellStyle name="20% - Accent3 2 3 2 5 3" xfId="8714"/>
    <cellStyle name="20% - Accent3 2 3 2 5 3 2" xfId="8715"/>
    <cellStyle name="20% - Accent3 2 3 2 5 3 2 2" xfId="8716"/>
    <cellStyle name="20% - Accent3 2 3 2 5 3 3" xfId="8717"/>
    <cellStyle name="20% - Accent3 2 3 2 5 4" xfId="8718"/>
    <cellStyle name="20% - Accent3 2 3 2 5 4 2" xfId="8719"/>
    <cellStyle name="20% - Accent3 2 3 2 5 5" xfId="8720"/>
    <cellStyle name="20% - Accent3 2 3 2 6" xfId="8721"/>
    <cellStyle name="20% - Accent3 2 3 2 6 2" xfId="8722"/>
    <cellStyle name="20% - Accent3 2 3 2 6 2 2" xfId="8723"/>
    <cellStyle name="20% - Accent3 2 3 2 6 2 2 2" xfId="8724"/>
    <cellStyle name="20% - Accent3 2 3 2 6 2 2 2 2" xfId="8725"/>
    <cellStyle name="20% - Accent3 2 3 2 6 2 2 3" xfId="8726"/>
    <cellStyle name="20% - Accent3 2 3 2 6 2 3" xfId="8727"/>
    <cellStyle name="20% - Accent3 2 3 2 6 2 3 2" xfId="8728"/>
    <cellStyle name="20% - Accent3 2 3 2 6 2 4" xfId="8729"/>
    <cellStyle name="20% - Accent3 2 3 2 6 3" xfId="8730"/>
    <cellStyle name="20% - Accent3 2 3 2 6 3 2" xfId="8731"/>
    <cellStyle name="20% - Accent3 2 3 2 6 3 2 2" xfId="8732"/>
    <cellStyle name="20% - Accent3 2 3 2 6 3 3" xfId="8733"/>
    <cellStyle name="20% - Accent3 2 3 2 6 4" xfId="8734"/>
    <cellStyle name="20% - Accent3 2 3 2 6 4 2" xfId="8735"/>
    <cellStyle name="20% - Accent3 2 3 2 6 5" xfId="8736"/>
    <cellStyle name="20% - Accent3 2 3 2 7" xfId="8737"/>
    <cellStyle name="20% - Accent3 2 3 2 7 2" xfId="8738"/>
    <cellStyle name="20% - Accent3 2 3 2 7 2 2" xfId="8739"/>
    <cellStyle name="20% - Accent3 2 3 2 7 2 2 2" xfId="8740"/>
    <cellStyle name="20% - Accent3 2 3 2 7 2 3" xfId="8741"/>
    <cellStyle name="20% - Accent3 2 3 2 7 3" xfId="8742"/>
    <cellStyle name="20% - Accent3 2 3 2 7 3 2" xfId="8743"/>
    <cellStyle name="20% - Accent3 2 3 2 7 4" xfId="8744"/>
    <cellStyle name="20% - Accent3 2 3 2 8" xfId="8745"/>
    <cellStyle name="20% - Accent3 2 3 2 8 2" xfId="8746"/>
    <cellStyle name="20% - Accent3 2 3 2 8 2 2" xfId="8747"/>
    <cellStyle name="20% - Accent3 2 3 2 8 3" xfId="8748"/>
    <cellStyle name="20% - Accent3 2 3 2 9" xfId="8749"/>
    <cellStyle name="20% - Accent3 2 3 2 9 2" xfId="8750"/>
    <cellStyle name="20% - Accent3 2 3 3" xfId="8751"/>
    <cellStyle name="20% - Accent3 2 3 3 2" xfId="8752"/>
    <cellStyle name="20% - Accent3 2 3 3 2 2" xfId="8753"/>
    <cellStyle name="20% - Accent3 2 3 3 2 2 2" xfId="8754"/>
    <cellStyle name="20% - Accent3 2 3 3 2 2 2 2" xfId="8755"/>
    <cellStyle name="20% - Accent3 2 3 3 2 2 3" xfId="8756"/>
    <cellStyle name="20% - Accent3 2 3 3 2 3" xfId="8757"/>
    <cellStyle name="20% - Accent3 2 3 3 2 3 2" xfId="8758"/>
    <cellStyle name="20% - Accent3 2 3 3 2 4" xfId="8759"/>
    <cellStyle name="20% - Accent3 2 3 3 3" xfId="8760"/>
    <cellStyle name="20% - Accent3 2 3 3 3 2" xfId="8761"/>
    <cellStyle name="20% - Accent3 2 3 3 3 2 2" xfId="8762"/>
    <cellStyle name="20% - Accent3 2 3 3 3 3" xfId="8763"/>
    <cellStyle name="20% - Accent3 2 3 3 4" xfId="8764"/>
    <cellStyle name="20% - Accent3 2 3 3 4 2" xfId="8765"/>
    <cellStyle name="20% - Accent3 2 3 3 5" xfId="8766"/>
    <cellStyle name="20% - Accent3 2 3 4" xfId="8767"/>
    <cellStyle name="20% - Accent3 2 3 4 2" xfId="8768"/>
    <cellStyle name="20% - Accent3 2 3 4 2 2" xfId="8769"/>
    <cellStyle name="20% - Accent3 2 3 4 2 2 2" xfId="8770"/>
    <cellStyle name="20% - Accent3 2 3 4 2 2 2 2" xfId="8771"/>
    <cellStyle name="20% - Accent3 2 3 4 2 2 3" xfId="8772"/>
    <cellStyle name="20% - Accent3 2 3 4 2 3" xfId="8773"/>
    <cellStyle name="20% - Accent3 2 3 4 2 3 2" xfId="8774"/>
    <cellStyle name="20% - Accent3 2 3 4 2 4" xfId="8775"/>
    <cellStyle name="20% - Accent3 2 3 4 3" xfId="8776"/>
    <cellStyle name="20% - Accent3 2 3 4 3 2" xfId="8777"/>
    <cellStyle name="20% - Accent3 2 3 4 3 2 2" xfId="8778"/>
    <cellStyle name="20% - Accent3 2 3 4 3 3" xfId="8779"/>
    <cellStyle name="20% - Accent3 2 3 4 4" xfId="8780"/>
    <cellStyle name="20% - Accent3 2 3 4 4 2" xfId="8781"/>
    <cellStyle name="20% - Accent3 2 3 4 5" xfId="8782"/>
    <cellStyle name="20% - Accent3 2 3 5" xfId="8783"/>
    <cellStyle name="20% - Accent3 2 3 5 2" xfId="8784"/>
    <cellStyle name="20% - Accent3 2 3 5 2 2" xfId="8785"/>
    <cellStyle name="20% - Accent3 2 3 5 2 2 2" xfId="8786"/>
    <cellStyle name="20% - Accent3 2 3 5 2 2 2 2" xfId="8787"/>
    <cellStyle name="20% - Accent3 2 3 5 2 2 3" xfId="8788"/>
    <cellStyle name="20% - Accent3 2 3 5 2 3" xfId="8789"/>
    <cellStyle name="20% - Accent3 2 3 5 2 3 2" xfId="8790"/>
    <cellStyle name="20% - Accent3 2 3 5 2 4" xfId="8791"/>
    <cellStyle name="20% - Accent3 2 3 5 3" xfId="8792"/>
    <cellStyle name="20% - Accent3 2 3 5 3 2" xfId="8793"/>
    <cellStyle name="20% - Accent3 2 3 5 3 2 2" xfId="8794"/>
    <cellStyle name="20% - Accent3 2 3 5 3 3" xfId="8795"/>
    <cellStyle name="20% - Accent3 2 3 5 4" xfId="8796"/>
    <cellStyle name="20% - Accent3 2 3 5 4 2" xfId="8797"/>
    <cellStyle name="20% - Accent3 2 3 5 5" xfId="8798"/>
    <cellStyle name="20% - Accent3 2 3 6" xfId="8799"/>
    <cellStyle name="20% - Accent3 2 3 6 2" xfId="8800"/>
    <cellStyle name="20% - Accent3 2 3 6 2 2" xfId="8801"/>
    <cellStyle name="20% - Accent3 2 3 6 2 2 2" xfId="8802"/>
    <cellStyle name="20% - Accent3 2 3 6 2 2 2 2" xfId="8803"/>
    <cellStyle name="20% - Accent3 2 3 6 2 2 3" xfId="8804"/>
    <cellStyle name="20% - Accent3 2 3 6 2 3" xfId="8805"/>
    <cellStyle name="20% - Accent3 2 3 6 2 3 2" xfId="8806"/>
    <cellStyle name="20% - Accent3 2 3 6 2 4" xfId="8807"/>
    <cellStyle name="20% - Accent3 2 3 6 3" xfId="8808"/>
    <cellStyle name="20% - Accent3 2 3 6 3 2" xfId="8809"/>
    <cellStyle name="20% - Accent3 2 3 6 3 2 2" xfId="8810"/>
    <cellStyle name="20% - Accent3 2 3 6 3 3" xfId="8811"/>
    <cellStyle name="20% - Accent3 2 3 6 4" xfId="8812"/>
    <cellStyle name="20% - Accent3 2 3 6 4 2" xfId="8813"/>
    <cellStyle name="20% - Accent3 2 3 6 5" xfId="8814"/>
    <cellStyle name="20% - Accent3 2 3 7" xfId="8815"/>
    <cellStyle name="20% - Accent3 2 3 7 2" xfId="8816"/>
    <cellStyle name="20% - Accent3 2 3 7 2 2" xfId="8817"/>
    <cellStyle name="20% - Accent3 2 3 7 2 2 2" xfId="8818"/>
    <cellStyle name="20% - Accent3 2 3 7 2 2 2 2" xfId="8819"/>
    <cellStyle name="20% - Accent3 2 3 7 2 2 3" xfId="8820"/>
    <cellStyle name="20% - Accent3 2 3 7 2 3" xfId="8821"/>
    <cellStyle name="20% - Accent3 2 3 7 2 3 2" xfId="8822"/>
    <cellStyle name="20% - Accent3 2 3 7 2 4" xfId="8823"/>
    <cellStyle name="20% - Accent3 2 3 7 3" xfId="8824"/>
    <cellStyle name="20% - Accent3 2 3 7 3 2" xfId="8825"/>
    <cellStyle name="20% - Accent3 2 3 7 3 2 2" xfId="8826"/>
    <cellStyle name="20% - Accent3 2 3 7 3 3" xfId="8827"/>
    <cellStyle name="20% - Accent3 2 3 7 4" xfId="8828"/>
    <cellStyle name="20% - Accent3 2 3 7 4 2" xfId="8829"/>
    <cellStyle name="20% - Accent3 2 3 7 5" xfId="8830"/>
    <cellStyle name="20% - Accent3 2 3 8" xfId="8831"/>
    <cellStyle name="20% - Accent3 2 3 8 2" xfId="8832"/>
    <cellStyle name="20% - Accent3 2 3 8 2 2" xfId="8833"/>
    <cellStyle name="20% - Accent3 2 3 8 2 2 2" xfId="8834"/>
    <cellStyle name="20% - Accent3 2 3 8 2 3" xfId="8835"/>
    <cellStyle name="20% - Accent3 2 3 8 3" xfId="8836"/>
    <cellStyle name="20% - Accent3 2 3 8 3 2" xfId="8837"/>
    <cellStyle name="20% - Accent3 2 3 8 4" xfId="8838"/>
    <cellStyle name="20% - Accent3 2 3 9" xfId="8839"/>
    <cellStyle name="20% - Accent3 2 3 9 2" xfId="8840"/>
    <cellStyle name="20% - Accent3 2 3 9 2 2" xfId="8841"/>
    <cellStyle name="20% - Accent3 2 3 9 3" xfId="8842"/>
    <cellStyle name="20% - Accent3 2 4" xfId="8843"/>
    <cellStyle name="20% - Accent3 2 4 10" xfId="8844"/>
    <cellStyle name="20% - Accent3 2 4 10 2" xfId="8845"/>
    <cellStyle name="20% - Accent3 2 4 11" xfId="8846"/>
    <cellStyle name="20% - Accent3 2 4 2" xfId="8847"/>
    <cellStyle name="20% - Accent3 2 4 2 10" xfId="8848"/>
    <cellStyle name="20% - Accent3 2 4 2 2" xfId="8849"/>
    <cellStyle name="20% - Accent3 2 4 2 2 2" xfId="8850"/>
    <cellStyle name="20% - Accent3 2 4 2 2 2 2" xfId="8851"/>
    <cellStyle name="20% - Accent3 2 4 2 2 2 2 2" xfId="8852"/>
    <cellStyle name="20% - Accent3 2 4 2 2 2 2 2 2" xfId="8853"/>
    <cellStyle name="20% - Accent3 2 4 2 2 2 2 3" xfId="8854"/>
    <cellStyle name="20% - Accent3 2 4 2 2 2 3" xfId="8855"/>
    <cellStyle name="20% - Accent3 2 4 2 2 2 3 2" xfId="8856"/>
    <cellStyle name="20% - Accent3 2 4 2 2 2 4" xfId="8857"/>
    <cellStyle name="20% - Accent3 2 4 2 2 3" xfId="8858"/>
    <cellStyle name="20% - Accent3 2 4 2 2 3 2" xfId="8859"/>
    <cellStyle name="20% - Accent3 2 4 2 2 3 2 2" xfId="8860"/>
    <cellStyle name="20% - Accent3 2 4 2 2 3 3" xfId="8861"/>
    <cellStyle name="20% - Accent3 2 4 2 2 4" xfId="8862"/>
    <cellStyle name="20% - Accent3 2 4 2 2 4 2" xfId="8863"/>
    <cellStyle name="20% - Accent3 2 4 2 2 5" xfId="8864"/>
    <cellStyle name="20% - Accent3 2 4 2 3" xfId="8865"/>
    <cellStyle name="20% - Accent3 2 4 2 3 2" xfId="8866"/>
    <cellStyle name="20% - Accent3 2 4 2 3 2 2" xfId="8867"/>
    <cellStyle name="20% - Accent3 2 4 2 3 2 2 2" xfId="8868"/>
    <cellStyle name="20% - Accent3 2 4 2 3 2 2 2 2" xfId="8869"/>
    <cellStyle name="20% - Accent3 2 4 2 3 2 2 3" xfId="8870"/>
    <cellStyle name="20% - Accent3 2 4 2 3 2 3" xfId="8871"/>
    <cellStyle name="20% - Accent3 2 4 2 3 2 3 2" xfId="8872"/>
    <cellStyle name="20% - Accent3 2 4 2 3 2 4" xfId="8873"/>
    <cellStyle name="20% - Accent3 2 4 2 3 3" xfId="8874"/>
    <cellStyle name="20% - Accent3 2 4 2 3 3 2" xfId="8875"/>
    <cellStyle name="20% - Accent3 2 4 2 3 3 2 2" xfId="8876"/>
    <cellStyle name="20% - Accent3 2 4 2 3 3 3" xfId="8877"/>
    <cellStyle name="20% - Accent3 2 4 2 3 4" xfId="8878"/>
    <cellStyle name="20% - Accent3 2 4 2 3 4 2" xfId="8879"/>
    <cellStyle name="20% - Accent3 2 4 2 3 5" xfId="8880"/>
    <cellStyle name="20% - Accent3 2 4 2 4" xfId="8881"/>
    <cellStyle name="20% - Accent3 2 4 2 4 2" xfId="8882"/>
    <cellStyle name="20% - Accent3 2 4 2 4 2 2" xfId="8883"/>
    <cellStyle name="20% - Accent3 2 4 2 4 2 2 2" xfId="8884"/>
    <cellStyle name="20% - Accent3 2 4 2 4 2 2 2 2" xfId="8885"/>
    <cellStyle name="20% - Accent3 2 4 2 4 2 2 3" xfId="8886"/>
    <cellStyle name="20% - Accent3 2 4 2 4 2 3" xfId="8887"/>
    <cellStyle name="20% - Accent3 2 4 2 4 2 3 2" xfId="8888"/>
    <cellStyle name="20% - Accent3 2 4 2 4 2 4" xfId="8889"/>
    <cellStyle name="20% - Accent3 2 4 2 4 3" xfId="8890"/>
    <cellStyle name="20% - Accent3 2 4 2 4 3 2" xfId="8891"/>
    <cellStyle name="20% - Accent3 2 4 2 4 3 2 2" xfId="8892"/>
    <cellStyle name="20% - Accent3 2 4 2 4 3 3" xfId="8893"/>
    <cellStyle name="20% - Accent3 2 4 2 4 4" xfId="8894"/>
    <cellStyle name="20% - Accent3 2 4 2 4 4 2" xfId="8895"/>
    <cellStyle name="20% - Accent3 2 4 2 4 5" xfId="8896"/>
    <cellStyle name="20% - Accent3 2 4 2 5" xfId="8897"/>
    <cellStyle name="20% - Accent3 2 4 2 5 2" xfId="8898"/>
    <cellStyle name="20% - Accent3 2 4 2 5 2 2" xfId="8899"/>
    <cellStyle name="20% - Accent3 2 4 2 5 2 2 2" xfId="8900"/>
    <cellStyle name="20% - Accent3 2 4 2 5 2 2 2 2" xfId="8901"/>
    <cellStyle name="20% - Accent3 2 4 2 5 2 2 3" xfId="8902"/>
    <cellStyle name="20% - Accent3 2 4 2 5 2 3" xfId="8903"/>
    <cellStyle name="20% - Accent3 2 4 2 5 2 3 2" xfId="8904"/>
    <cellStyle name="20% - Accent3 2 4 2 5 2 4" xfId="8905"/>
    <cellStyle name="20% - Accent3 2 4 2 5 3" xfId="8906"/>
    <cellStyle name="20% - Accent3 2 4 2 5 3 2" xfId="8907"/>
    <cellStyle name="20% - Accent3 2 4 2 5 3 2 2" xfId="8908"/>
    <cellStyle name="20% - Accent3 2 4 2 5 3 3" xfId="8909"/>
    <cellStyle name="20% - Accent3 2 4 2 5 4" xfId="8910"/>
    <cellStyle name="20% - Accent3 2 4 2 5 4 2" xfId="8911"/>
    <cellStyle name="20% - Accent3 2 4 2 5 5" xfId="8912"/>
    <cellStyle name="20% - Accent3 2 4 2 6" xfId="8913"/>
    <cellStyle name="20% - Accent3 2 4 2 6 2" xfId="8914"/>
    <cellStyle name="20% - Accent3 2 4 2 6 2 2" xfId="8915"/>
    <cellStyle name="20% - Accent3 2 4 2 6 2 2 2" xfId="8916"/>
    <cellStyle name="20% - Accent3 2 4 2 6 2 2 2 2" xfId="8917"/>
    <cellStyle name="20% - Accent3 2 4 2 6 2 2 3" xfId="8918"/>
    <cellStyle name="20% - Accent3 2 4 2 6 2 3" xfId="8919"/>
    <cellStyle name="20% - Accent3 2 4 2 6 2 3 2" xfId="8920"/>
    <cellStyle name="20% - Accent3 2 4 2 6 2 4" xfId="8921"/>
    <cellStyle name="20% - Accent3 2 4 2 6 3" xfId="8922"/>
    <cellStyle name="20% - Accent3 2 4 2 6 3 2" xfId="8923"/>
    <cellStyle name="20% - Accent3 2 4 2 6 3 2 2" xfId="8924"/>
    <cellStyle name="20% - Accent3 2 4 2 6 3 3" xfId="8925"/>
    <cellStyle name="20% - Accent3 2 4 2 6 4" xfId="8926"/>
    <cellStyle name="20% - Accent3 2 4 2 6 4 2" xfId="8927"/>
    <cellStyle name="20% - Accent3 2 4 2 6 5" xfId="8928"/>
    <cellStyle name="20% - Accent3 2 4 2 7" xfId="8929"/>
    <cellStyle name="20% - Accent3 2 4 2 7 2" xfId="8930"/>
    <cellStyle name="20% - Accent3 2 4 2 7 2 2" xfId="8931"/>
    <cellStyle name="20% - Accent3 2 4 2 7 2 2 2" xfId="8932"/>
    <cellStyle name="20% - Accent3 2 4 2 7 2 3" xfId="8933"/>
    <cellStyle name="20% - Accent3 2 4 2 7 3" xfId="8934"/>
    <cellStyle name="20% - Accent3 2 4 2 7 3 2" xfId="8935"/>
    <cellStyle name="20% - Accent3 2 4 2 7 4" xfId="8936"/>
    <cellStyle name="20% - Accent3 2 4 2 8" xfId="8937"/>
    <cellStyle name="20% - Accent3 2 4 2 8 2" xfId="8938"/>
    <cellStyle name="20% - Accent3 2 4 2 8 2 2" xfId="8939"/>
    <cellStyle name="20% - Accent3 2 4 2 8 3" xfId="8940"/>
    <cellStyle name="20% - Accent3 2 4 2 9" xfId="8941"/>
    <cellStyle name="20% - Accent3 2 4 2 9 2" xfId="8942"/>
    <cellStyle name="20% - Accent3 2 4 3" xfId="8943"/>
    <cellStyle name="20% - Accent3 2 4 3 2" xfId="8944"/>
    <cellStyle name="20% - Accent3 2 4 3 2 2" xfId="8945"/>
    <cellStyle name="20% - Accent3 2 4 3 2 2 2" xfId="8946"/>
    <cellStyle name="20% - Accent3 2 4 3 2 2 2 2" xfId="8947"/>
    <cellStyle name="20% - Accent3 2 4 3 2 2 3" xfId="8948"/>
    <cellStyle name="20% - Accent3 2 4 3 2 3" xfId="8949"/>
    <cellStyle name="20% - Accent3 2 4 3 2 3 2" xfId="8950"/>
    <cellStyle name="20% - Accent3 2 4 3 2 4" xfId="8951"/>
    <cellStyle name="20% - Accent3 2 4 3 3" xfId="8952"/>
    <cellStyle name="20% - Accent3 2 4 3 3 2" xfId="8953"/>
    <cellStyle name="20% - Accent3 2 4 3 3 2 2" xfId="8954"/>
    <cellStyle name="20% - Accent3 2 4 3 3 3" xfId="8955"/>
    <cellStyle name="20% - Accent3 2 4 3 4" xfId="8956"/>
    <cellStyle name="20% - Accent3 2 4 3 4 2" xfId="8957"/>
    <cellStyle name="20% - Accent3 2 4 3 5" xfId="8958"/>
    <cellStyle name="20% - Accent3 2 4 4" xfId="8959"/>
    <cellStyle name="20% - Accent3 2 4 4 2" xfId="8960"/>
    <cellStyle name="20% - Accent3 2 4 4 2 2" xfId="8961"/>
    <cellStyle name="20% - Accent3 2 4 4 2 2 2" xfId="8962"/>
    <cellStyle name="20% - Accent3 2 4 4 2 2 2 2" xfId="8963"/>
    <cellStyle name="20% - Accent3 2 4 4 2 2 3" xfId="8964"/>
    <cellStyle name="20% - Accent3 2 4 4 2 3" xfId="8965"/>
    <cellStyle name="20% - Accent3 2 4 4 2 3 2" xfId="8966"/>
    <cellStyle name="20% - Accent3 2 4 4 2 4" xfId="8967"/>
    <cellStyle name="20% - Accent3 2 4 4 3" xfId="8968"/>
    <cellStyle name="20% - Accent3 2 4 4 3 2" xfId="8969"/>
    <cellStyle name="20% - Accent3 2 4 4 3 2 2" xfId="8970"/>
    <cellStyle name="20% - Accent3 2 4 4 3 3" xfId="8971"/>
    <cellStyle name="20% - Accent3 2 4 4 4" xfId="8972"/>
    <cellStyle name="20% - Accent3 2 4 4 4 2" xfId="8973"/>
    <cellStyle name="20% - Accent3 2 4 4 5" xfId="8974"/>
    <cellStyle name="20% - Accent3 2 4 5" xfId="8975"/>
    <cellStyle name="20% - Accent3 2 4 5 2" xfId="8976"/>
    <cellStyle name="20% - Accent3 2 4 5 2 2" xfId="8977"/>
    <cellStyle name="20% - Accent3 2 4 5 2 2 2" xfId="8978"/>
    <cellStyle name="20% - Accent3 2 4 5 2 2 2 2" xfId="8979"/>
    <cellStyle name="20% - Accent3 2 4 5 2 2 3" xfId="8980"/>
    <cellStyle name="20% - Accent3 2 4 5 2 3" xfId="8981"/>
    <cellStyle name="20% - Accent3 2 4 5 2 3 2" xfId="8982"/>
    <cellStyle name="20% - Accent3 2 4 5 2 4" xfId="8983"/>
    <cellStyle name="20% - Accent3 2 4 5 3" xfId="8984"/>
    <cellStyle name="20% - Accent3 2 4 5 3 2" xfId="8985"/>
    <cellStyle name="20% - Accent3 2 4 5 3 2 2" xfId="8986"/>
    <cellStyle name="20% - Accent3 2 4 5 3 3" xfId="8987"/>
    <cellStyle name="20% - Accent3 2 4 5 4" xfId="8988"/>
    <cellStyle name="20% - Accent3 2 4 5 4 2" xfId="8989"/>
    <cellStyle name="20% - Accent3 2 4 5 5" xfId="8990"/>
    <cellStyle name="20% - Accent3 2 4 6" xfId="8991"/>
    <cellStyle name="20% - Accent3 2 4 6 2" xfId="8992"/>
    <cellStyle name="20% - Accent3 2 4 6 2 2" xfId="8993"/>
    <cellStyle name="20% - Accent3 2 4 6 2 2 2" xfId="8994"/>
    <cellStyle name="20% - Accent3 2 4 6 2 2 2 2" xfId="8995"/>
    <cellStyle name="20% - Accent3 2 4 6 2 2 3" xfId="8996"/>
    <cellStyle name="20% - Accent3 2 4 6 2 3" xfId="8997"/>
    <cellStyle name="20% - Accent3 2 4 6 2 3 2" xfId="8998"/>
    <cellStyle name="20% - Accent3 2 4 6 2 4" xfId="8999"/>
    <cellStyle name="20% - Accent3 2 4 6 3" xfId="9000"/>
    <cellStyle name="20% - Accent3 2 4 6 3 2" xfId="9001"/>
    <cellStyle name="20% - Accent3 2 4 6 3 2 2" xfId="9002"/>
    <cellStyle name="20% - Accent3 2 4 6 3 3" xfId="9003"/>
    <cellStyle name="20% - Accent3 2 4 6 4" xfId="9004"/>
    <cellStyle name="20% - Accent3 2 4 6 4 2" xfId="9005"/>
    <cellStyle name="20% - Accent3 2 4 6 5" xfId="9006"/>
    <cellStyle name="20% - Accent3 2 4 7" xfId="9007"/>
    <cellStyle name="20% - Accent3 2 4 7 2" xfId="9008"/>
    <cellStyle name="20% - Accent3 2 4 7 2 2" xfId="9009"/>
    <cellStyle name="20% - Accent3 2 4 7 2 2 2" xfId="9010"/>
    <cellStyle name="20% - Accent3 2 4 7 2 2 2 2" xfId="9011"/>
    <cellStyle name="20% - Accent3 2 4 7 2 2 3" xfId="9012"/>
    <cellStyle name="20% - Accent3 2 4 7 2 3" xfId="9013"/>
    <cellStyle name="20% - Accent3 2 4 7 2 3 2" xfId="9014"/>
    <cellStyle name="20% - Accent3 2 4 7 2 4" xfId="9015"/>
    <cellStyle name="20% - Accent3 2 4 7 3" xfId="9016"/>
    <cellStyle name="20% - Accent3 2 4 7 3 2" xfId="9017"/>
    <cellStyle name="20% - Accent3 2 4 7 3 2 2" xfId="9018"/>
    <cellStyle name="20% - Accent3 2 4 7 3 3" xfId="9019"/>
    <cellStyle name="20% - Accent3 2 4 7 4" xfId="9020"/>
    <cellStyle name="20% - Accent3 2 4 7 4 2" xfId="9021"/>
    <cellStyle name="20% - Accent3 2 4 7 5" xfId="9022"/>
    <cellStyle name="20% - Accent3 2 4 8" xfId="9023"/>
    <cellStyle name="20% - Accent3 2 4 8 2" xfId="9024"/>
    <cellStyle name="20% - Accent3 2 4 8 2 2" xfId="9025"/>
    <cellStyle name="20% - Accent3 2 4 8 2 2 2" xfId="9026"/>
    <cellStyle name="20% - Accent3 2 4 8 2 3" xfId="9027"/>
    <cellStyle name="20% - Accent3 2 4 8 3" xfId="9028"/>
    <cellStyle name="20% - Accent3 2 4 8 3 2" xfId="9029"/>
    <cellStyle name="20% - Accent3 2 4 8 4" xfId="9030"/>
    <cellStyle name="20% - Accent3 2 4 9" xfId="9031"/>
    <cellStyle name="20% - Accent3 2 4 9 2" xfId="9032"/>
    <cellStyle name="20% - Accent3 2 4 9 2 2" xfId="9033"/>
    <cellStyle name="20% - Accent3 2 4 9 3" xfId="9034"/>
    <cellStyle name="20% - Accent3 2 5" xfId="9035"/>
    <cellStyle name="20% - Accent3 2 5 10" xfId="9036"/>
    <cellStyle name="20% - Accent3 2 5 10 2" xfId="9037"/>
    <cellStyle name="20% - Accent3 2 5 11" xfId="9038"/>
    <cellStyle name="20% - Accent3 2 5 2" xfId="9039"/>
    <cellStyle name="20% - Accent3 2 5 2 10" xfId="9040"/>
    <cellStyle name="20% - Accent3 2 5 2 2" xfId="9041"/>
    <cellStyle name="20% - Accent3 2 5 2 2 2" xfId="9042"/>
    <cellStyle name="20% - Accent3 2 5 2 2 2 2" xfId="9043"/>
    <cellStyle name="20% - Accent3 2 5 2 2 2 2 2" xfId="9044"/>
    <cellStyle name="20% - Accent3 2 5 2 2 2 2 2 2" xfId="9045"/>
    <cellStyle name="20% - Accent3 2 5 2 2 2 2 3" xfId="9046"/>
    <cellStyle name="20% - Accent3 2 5 2 2 2 3" xfId="9047"/>
    <cellStyle name="20% - Accent3 2 5 2 2 2 3 2" xfId="9048"/>
    <cellStyle name="20% - Accent3 2 5 2 2 2 4" xfId="9049"/>
    <cellStyle name="20% - Accent3 2 5 2 2 3" xfId="9050"/>
    <cellStyle name="20% - Accent3 2 5 2 2 3 2" xfId="9051"/>
    <cellStyle name="20% - Accent3 2 5 2 2 3 2 2" xfId="9052"/>
    <cellStyle name="20% - Accent3 2 5 2 2 3 3" xfId="9053"/>
    <cellStyle name="20% - Accent3 2 5 2 2 4" xfId="9054"/>
    <cellStyle name="20% - Accent3 2 5 2 2 4 2" xfId="9055"/>
    <cellStyle name="20% - Accent3 2 5 2 2 5" xfId="9056"/>
    <cellStyle name="20% - Accent3 2 5 2 3" xfId="9057"/>
    <cellStyle name="20% - Accent3 2 5 2 3 2" xfId="9058"/>
    <cellStyle name="20% - Accent3 2 5 2 3 2 2" xfId="9059"/>
    <cellStyle name="20% - Accent3 2 5 2 3 2 2 2" xfId="9060"/>
    <cellStyle name="20% - Accent3 2 5 2 3 2 2 2 2" xfId="9061"/>
    <cellStyle name="20% - Accent3 2 5 2 3 2 2 3" xfId="9062"/>
    <cellStyle name="20% - Accent3 2 5 2 3 2 3" xfId="9063"/>
    <cellStyle name="20% - Accent3 2 5 2 3 2 3 2" xfId="9064"/>
    <cellStyle name="20% - Accent3 2 5 2 3 2 4" xfId="9065"/>
    <cellStyle name="20% - Accent3 2 5 2 3 3" xfId="9066"/>
    <cellStyle name="20% - Accent3 2 5 2 3 3 2" xfId="9067"/>
    <cellStyle name="20% - Accent3 2 5 2 3 3 2 2" xfId="9068"/>
    <cellStyle name="20% - Accent3 2 5 2 3 3 3" xfId="9069"/>
    <cellStyle name="20% - Accent3 2 5 2 3 4" xfId="9070"/>
    <cellStyle name="20% - Accent3 2 5 2 3 4 2" xfId="9071"/>
    <cellStyle name="20% - Accent3 2 5 2 3 5" xfId="9072"/>
    <cellStyle name="20% - Accent3 2 5 2 4" xfId="9073"/>
    <cellStyle name="20% - Accent3 2 5 2 4 2" xfId="9074"/>
    <cellStyle name="20% - Accent3 2 5 2 4 2 2" xfId="9075"/>
    <cellStyle name="20% - Accent3 2 5 2 4 2 2 2" xfId="9076"/>
    <cellStyle name="20% - Accent3 2 5 2 4 2 2 2 2" xfId="9077"/>
    <cellStyle name="20% - Accent3 2 5 2 4 2 2 3" xfId="9078"/>
    <cellStyle name="20% - Accent3 2 5 2 4 2 3" xfId="9079"/>
    <cellStyle name="20% - Accent3 2 5 2 4 2 3 2" xfId="9080"/>
    <cellStyle name="20% - Accent3 2 5 2 4 2 4" xfId="9081"/>
    <cellStyle name="20% - Accent3 2 5 2 4 3" xfId="9082"/>
    <cellStyle name="20% - Accent3 2 5 2 4 3 2" xfId="9083"/>
    <cellStyle name="20% - Accent3 2 5 2 4 3 2 2" xfId="9084"/>
    <cellStyle name="20% - Accent3 2 5 2 4 3 3" xfId="9085"/>
    <cellStyle name="20% - Accent3 2 5 2 4 4" xfId="9086"/>
    <cellStyle name="20% - Accent3 2 5 2 4 4 2" xfId="9087"/>
    <cellStyle name="20% - Accent3 2 5 2 4 5" xfId="9088"/>
    <cellStyle name="20% - Accent3 2 5 2 5" xfId="9089"/>
    <cellStyle name="20% - Accent3 2 5 2 5 2" xfId="9090"/>
    <cellStyle name="20% - Accent3 2 5 2 5 2 2" xfId="9091"/>
    <cellStyle name="20% - Accent3 2 5 2 5 2 2 2" xfId="9092"/>
    <cellStyle name="20% - Accent3 2 5 2 5 2 2 2 2" xfId="9093"/>
    <cellStyle name="20% - Accent3 2 5 2 5 2 2 3" xfId="9094"/>
    <cellStyle name="20% - Accent3 2 5 2 5 2 3" xfId="9095"/>
    <cellStyle name="20% - Accent3 2 5 2 5 2 3 2" xfId="9096"/>
    <cellStyle name="20% - Accent3 2 5 2 5 2 4" xfId="9097"/>
    <cellStyle name="20% - Accent3 2 5 2 5 3" xfId="9098"/>
    <cellStyle name="20% - Accent3 2 5 2 5 3 2" xfId="9099"/>
    <cellStyle name="20% - Accent3 2 5 2 5 3 2 2" xfId="9100"/>
    <cellStyle name="20% - Accent3 2 5 2 5 3 3" xfId="9101"/>
    <cellStyle name="20% - Accent3 2 5 2 5 4" xfId="9102"/>
    <cellStyle name="20% - Accent3 2 5 2 5 4 2" xfId="9103"/>
    <cellStyle name="20% - Accent3 2 5 2 5 5" xfId="9104"/>
    <cellStyle name="20% - Accent3 2 5 2 6" xfId="9105"/>
    <cellStyle name="20% - Accent3 2 5 2 6 2" xfId="9106"/>
    <cellStyle name="20% - Accent3 2 5 2 6 2 2" xfId="9107"/>
    <cellStyle name="20% - Accent3 2 5 2 6 2 2 2" xfId="9108"/>
    <cellStyle name="20% - Accent3 2 5 2 6 2 2 2 2" xfId="9109"/>
    <cellStyle name="20% - Accent3 2 5 2 6 2 2 3" xfId="9110"/>
    <cellStyle name="20% - Accent3 2 5 2 6 2 3" xfId="9111"/>
    <cellStyle name="20% - Accent3 2 5 2 6 2 3 2" xfId="9112"/>
    <cellStyle name="20% - Accent3 2 5 2 6 2 4" xfId="9113"/>
    <cellStyle name="20% - Accent3 2 5 2 6 3" xfId="9114"/>
    <cellStyle name="20% - Accent3 2 5 2 6 3 2" xfId="9115"/>
    <cellStyle name="20% - Accent3 2 5 2 6 3 2 2" xfId="9116"/>
    <cellStyle name="20% - Accent3 2 5 2 6 3 3" xfId="9117"/>
    <cellStyle name="20% - Accent3 2 5 2 6 4" xfId="9118"/>
    <cellStyle name="20% - Accent3 2 5 2 6 4 2" xfId="9119"/>
    <cellStyle name="20% - Accent3 2 5 2 6 5" xfId="9120"/>
    <cellStyle name="20% - Accent3 2 5 2 7" xfId="9121"/>
    <cellStyle name="20% - Accent3 2 5 2 7 2" xfId="9122"/>
    <cellStyle name="20% - Accent3 2 5 2 7 2 2" xfId="9123"/>
    <cellStyle name="20% - Accent3 2 5 2 7 2 2 2" xfId="9124"/>
    <cellStyle name="20% - Accent3 2 5 2 7 2 3" xfId="9125"/>
    <cellStyle name="20% - Accent3 2 5 2 7 3" xfId="9126"/>
    <cellStyle name="20% - Accent3 2 5 2 7 3 2" xfId="9127"/>
    <cellStyle name="20% - Accent3 2 5 2 7 4" xfId="9128"/>
    <cellStyle name="20% - Accent3 2 5 2 8" xfId="9129"/>
    <cellStyle name="20% - Accent3 2 5 2 8 2" xfId="9130"/>
    <cellStyle name="20% - Accent3 2 5 2 8 2 2" xfId="9131"/>
    <cellStyle name="20% - Accent3 2 5 2 8 3" xfId="9132"/>
    <cellStyle name="20% - Accent3 2 5 2 9" xfId="9133"/>
    <cellStyle name="20% - Accent3 2 5 2 9 2" xfId="9134"/>
    <cellStyle name="20% - Accent3 2 5 3" xfId="9135"/>
    <cellStyle name="20% - Accent3 2 5 3 2" xfId="9136"/>
    <cellStyle name="20% - Accent3 2 5 3 2 2" xfId="9137"/>
    <cellStyle name="20% - Accent3 2 5 3 2 2 2" xfId="9138"/>
    <cellStyle name="20% - Accent3 2 5 3 2 2 2 2" xfId="9139"/>
    <cellStyle name="20% - Accent3 2 5 3 2 2 3" xfId="9140"/>
    <cellStyle name="20% - Accent3 2 5 3 2 3" xfId="9141"/>
    <cellStyle name="20% - Accent3 2 5 3 2 3 2" xfId="9142"/>
    <cellStyle name="20% - Accent3 2 5 3 2 4" xfId="9143"/>
    <cellStyle name="20% - Accent3 2 5 3 3" xfId="9144"/>
    <cellStyle name="20% - Accent3 2 5 3 3 2" xfId="9145"/>
    <cellStyle name="20% - Accent3 2 5 3 3 2 2" xfId="9146"/>
    <cellStyle name="20% - Accent3 2 5 3 3 3" xfId="9147"/>
    <cellStyle name="20% - Accent3 2 5 3 4" xfId="9148"/>
    <cellStyle name="20% - Accent3 2 5 3 4 2" xfId="9149"/>
    <cellStyle name="20% - Accent3 2 5 3 5" xfId="9150"/>
    <cellStyle name="20% - Accent3 2 5 4" xfId="9151"/>
    <cellStyle name="20% - Accent3 2 5 4 2" xfId="9152"/>
    <cellStyle name="20% - Accent3 2 5 4 2 2" xfId="9153"/>
    <cellStyle name="20% - Accent3 2 5 4 2 2 2" xfId="9154"/>
    <cellStyle name="20% - Accent3 2 5 4 2 2 2 2" xfId="9155"/>
    <cellStyle name="20% - Accent3 2 5 4 2 2 3" xfId="9156"/>
    <cellStyle name="20% - Accent3 2 5 4 2 3" xfId="9157"/>
    <cellStyle name="20% - Accent3 2 5 4 2 3 2" xfId="9158"/>
    <cellStyle name="20% - Accent3 2 5 4 2 4" xfId="9159"/>
    <cellStyle name="20% - Accent3 2 5 4 3" xfId="9160"/>
    <cellStyle name="20% - Accent3 2 5 4 3 2" xfId="9161"/>
    <cellStyle name="20% - Accent3 2 5 4 3 2 2" xfId="9162"/>
    <cellStyle name="20% - Accent3 2 5 4 3 3" xfId="9163"/>
    <cellStyle name="20% - Accent3 2 5 4 4" xfId="9164"/>
    <cellStyle name="20% - Accent3 2 5 4 4 2" xfId="9165"/>
    <cellStyle name="20% - Accent3 2 5 4 5" xfId="9166"/>
    <cellStyle name="20% - Accent3 2 5 5" xfId="9167"/>
    <cellStyle name="20% - Accent3 2 5 5 2" xfId="9168"/>
    <cellStyle name="20% - Accent3 2 5 5 2 2" xfId="9169"/>
    <cellStyle name="20% - Accent3 2 5 5 2 2 2" xfId="9170"/>
    <cellStyle name="20% - Accent3 2 5 5 2 2 2 2" xfId="9171"/>
    <cellStyle name="20% - Accent3 2 5 5 2 2 3" xfId="9172"/>
    <cellStyle name="20% - Accent3 2 5 5 2 3" xfId="9173"/>
    <cellStyle name="20% - Accent3 2 5 5 2 3 2" xfId="9174"/>
    <cellStyle name="20% - Accent3 2 5 5 2 4" xfId="9175"/>
    <cellStyle name="20% - Accent3 2 5 5 3" xfId="9176"/>
    <cellStyle name="20% - Accent3 2 5 5 3 2" xfId="9177"/>
    <cellStyle name="20% - Accent3 2 5 5 3 2 2" xfId="9178"/>
    <cellStyle name="20% - Accent3 2 5 5 3 3" xfId="9179"/>
    <cellStyle name="20% - Accent3 2 5 5 4" xfId="9180"/>
    <cellStyle name="20% - Accent3 2 5 5 4 2" xfId="9181"/>
    <cellStyle name="20% - Accent3 2 5 5 5" xfId="9182"/>
    <cellStyle name="20% - Accent3 2 5 6" xfId="9183"/>
    <cellStyle name="20% - Accent3 2 5 6 2" xfId="9184"/>
    <cellStyle name="20% - Accent3 2 5 6 2 2" xfId="9185"/>
    <cellStyle name="20% - Accent3 2 5 6 2 2 2" xfId="9186"/>
    <cellStyle name="20% - Accent3 2 5 6 2 2 2 2" xfId="9187"/>
    <cellStyle name="20% - Accent3 2 5 6 2 2 3" xfId="9188"/>
    <cellStyle name="20% - Accent3 2 5 6 2 3" xfId="9189"/>
    <cellStyle name="20% - Accent3 2 5 6 2 3 2" xfId="9190"/>
    <cellStyle name="20% - Accent3 2 5 6 2 4" xfId="9191"/>
    <cellStyle name="20% - Accent3 2 5 6 3" xfId="9192"/>
    <cellStyle name="20% - Accent3 2 5 6 3 2" xfId="9193"/>
    <cellStyle name="20% - Accent3 2 5 6 3 2 2" xfId="9194"/>
    <cellStyle name="20% - Accent3 2 5 6 3 3" xfId="9195"/>
    <cellStyle name="20% - Accent3 2 5 6 4" xfId="9196"/>
    <cellStyle name="20% - Accent3 2 5 6 4 2" xfId="9197"/>
    <cellStyle name="20% - Accent3 2 5 6 5" xfId="9198"/>
    <cellStyle name="20% - Accent3 2 5 7" xfId="9199"/>
    <cellStyle name="20% - Accent3 2 5 7 2" xfId="9200"/>
    <cellStyle name="20% - Accent3 2 5 7 2 2" xfId="9201"/>
    <cellStyle name="20% - Accent3 2 5 7 2 2 2" xfId="9202"/>
    <cellStyle name="20% - Accent3 2 5 7 2 2 2 2" xfId="9203"/>
    <cellStyle name="20% - Accent3 2 5 7 2 2 3" xfId="9204"/>
    <cellStyle name="20% - Accent3 2 5 7 2 3" xfId="9205"/>
    <cellStyle name="20% - Accent3 2 5 7 2 3 2" xfId="9206"/>
    <cellStyle name="20% - Accent3 2 5 7 2 4" xfId="9207"/>
    <cellStyle name="20% - Accent3 2 5 7 3" xfId="9208"/>
    <cellStyle name="20% - Accent3 2 5 7 3 2" xfId="9209"/>
    <cellStyle name="20% - Accent3 2 5 7 3 2 2" xfId="9210"/>
    <cellStyle name="20% - Accent3 2 5 7 3 3" xfId="9211"/>
    <cellStyle name="20% - Accent3 2 5 7 4" xfId="9212"/>
    <cellStyle name="20% - Accent3 2 5 7 4 2" xfId="9213"/>
    <cellStyle name="20% - Accent3 2 5 7 5" xfId="9214"/>
    <cellStyle name="20% - Accent3 2 5 8" xfId="9215"/>
    <cellStyle name="20% - Accent3 2 5 8 2" xfId="9216"/>
    <cellStyle name="20% - Accent3 2 5 8 2 2" xfId="9217"/>
    <cellStyle name="20% - Accent3 2 5 8 2 2 2" xfId="9218"/>
    <cellStyle name="20% - Accent3 2 5 8 2 3" xfId="9219"/>
    <cellStyle name="20% - Accent3 2 5 8 3" xfId="9220"/>
    <cellStyle name="20% - Accent3 2 5 8 3 2" xfId="9221"/>
    <cellStyle name="20% - Accent3 2 5 8 4" xfId="9222"/>
    <cellStyle name="20% - Accent3 2 5 9" xfId="9223"/>
    <cellStyle name="20% - Accent3 2 5 9 2" xfId="9224"/>
    <cellStyle name="20% - Accent3 2 5 9 2 2" xfId="9225"/>
    <cellStyle name="20% - Accent3 2 5 9 3" xfId="9226"/>
    <cellStyle name="20% - Accent3 2 6" xfId="9227"/>
    <cellStyle name="20% - Accent3 2 6 10" xfId="9228"/>
    <cellStyle name="20% - Accent3 2 6 10 2" xfId="9229"/>
    <cellStyle name="20% - Accent3 2 6 11" xfId="9230"/>
    <cellStyle name="20% - Accent3 2 6 2" xfId="9231"/>
    <cellStyle name="20% - Accent3 2 6 2 10" xfId="9232"/>
    <cellStyle name="20% - Accent3 2 6 2 2" xfId="9233"/>
    <cellStyle name="20% - Accent3 2 6 2 2 2" xfId="9234"/>
    <cellStyle name="20% - Accent3 2 6 2 2 2 2" xfId="9235"/>
    <cellStyle name="20% - Accent3 2 6 2 2 2 2 2" xfId="9236"/>
    <cellStyle name="20% - Accent3 2 6 2 2 2 2 2 2" xfId="9237"/>
    <cellStyle name="20% - Accent3 2 6 2 2 2 2 3" xfId="9238"/>
    <cellStyle name="20% - Accent3 2 6 2 2 2 3" xfId="9239"/>
    <cellStyle name="20% - Accent3 2 6 2 2 2 3 2" xfId="9240"/>
    <cellStyle name="20% - Accent3 2 6 2 2 2 4" xfId="9241"/>
    <cellStyle name="20% - Accent3 2 6 2 2 3" xfId="9242"/>
    <cellStyle name="20% - Accent3 2 6 2 2 3 2" xfId="9243"/>
    <cellStyle name="20% - Accent3 2 6 2 2 3 2 2" xfId="9244"/>
    <cellStyle name="20% - Accent3 2 6 2 2 3 3" xfId="9245"/>
    <cellStyle name="20% - Accent3 2 6 2 2 4" xfId="9246"/>
    <cellStyle name="20% - Accent3 2 6 2 2 4 2" xfId="9247"/>
    <cellStyle name="20% - Accent3 2 6 2 2 5" xfId="9248"/>
    <cellStyle name="20% - Accent3 2 6 2 3" xfId="9249"/>
    <cellStyle name="20% - Accent3 2 6 2 3 2" xfId="9250"/>
    <cellStyle name="20% - Accent3 2 6 2 3 2 2" xfId="9251"/>
    <cellStyle name="20% - Accent3 2 6 2 3 2 2 2" xfId="9252"/>
    <cellStyle name="20% - Accent3 2 6 2 3 2 2 2 2" xfId="9253"/>
    <cellStyle name="20% - Accent3 2 6 2 3 2 2 3" xfId="9254"/>
    <cellStyle name="20% - Accent3 2 6 2 3 2 3" xfId="9255"/>
    <cellStyle name="20% - Accent3 2 6 2 3 2 3 2" xfId="9256"/>
    <cellStyle name="20% - Accent3 2 6 2 3 2 4" xfId="9257"/>
    <cellStyle name="20% - Accent3 2 6 2 3 3" xfId="9258"/>
    <cellStyle name="20% - Accent3 2 6 2 3 3 2" xfId="9259"/>
    <cellStyle name="20% - Accent3 2 6 2 3 3 2 2" xfId="9260"/>
    <cellStyle name="20% - Accent3 2 6 2 3 3 3" xfId="9261"/>
    <cellStyle name="20% - Accent3 2 6 2 3 4" xfId="9262"/>
    <cellStyle name="20% - Accent3 2 6 2 3 4 2" xfId="9263"/>
    <cellStyle name="20% - Accent3 2 6 2 3 5" xfId="9264"/>
    <cellStyle name="20% - Accent3 2 6 2 4" xfId="9265"/>
    <cellStyle name="20% - Accent3 2 6 2 4 2" xfId="9266"/>
    <cellStyle name="20% - Accent3 2 6 2 4 2 2" xfId="9267"/>
    <cellStyle name="20% - Accent3 2 6 2 4 2 2 2" xfId="9268"/>
    <cellStyle name="20% - Accent3 2 6 2 4 2 2 2 2" xfId="9269"/>
    <cellStyle name="20% - Accent3 2 6 2 4 2 2 3" xfId="9270"/>
    <cellStyle name="20% - Accent3 2 6 2 4 2 3" xfId="9271"/>
    <cellStyle name="20% - Accent3 2 6 2 4 2 3 2" xfId="9272"/>
    <cellStyle name="20% - Accent3 2 6 2 4 2 4" xfId="9273"/>
    <cellStyle name="20% - Accent3 2 6 2 4 3" xfId="9274"/>
    <cellStyle name="20% - Accent3 2 6 2 4 3 2" xfId="9275"/>
    <cellStyle name="20% - Accent3 2 6 2 4 3 2 2" xfId="9276"/>
    <cellStyle name="20% - Accent3 2 6 2 4 3 3" xfId="9277"/>
    <cellStyle name="20% - Accent3 2 6 2 4 4" xfId="9278"/>
    <cellStyle name="20% - Accent3 2 6 2 4 4 2" xfId="9279"/>
    <cellStyle name="20% - Accent3 2 6 2 4 5" xfId="9280"/>
    <cellStyle name="20% - Accent3 2 6 2 5" xfId="9281"/>
    <cellStyle name="20% - Accent3 2 6 2 5 2" xfId="9282"/>
    <cellStyle name="20% - Accent3 2 6 2 5 2 2" xfId="9283"/>
    <cellStyle name="20% - Accent3 2 6 2 5 2 2 2" xfId="9284"/>
    <cellStyle name="20% - Accent3 2 6 2 5 2 2 2 2" xfId="9285"/>
    <cellStyle name="20% - Accent3 2 6 2 5 2 2 3" xfId="9286"/>
    <cellStyle name="20% - Accent3 2 6 2 5 2 3" xfId="9287"/>
    <cellStyle name="20% - Accent3 2 6 2 5 2 3 2" xfId="9288"/>
    <cellStyle name="20% - Accent3 2 6 2 5 2 4" xfId="9289"/>
    <cellStyle name="20% - Accent3 2 6 2 5 3" xfId="9290"/>
    <cellStyle name="20% - Accent3 2 6 2 5 3 2" xfId="9291"/>
    <cellStyle name="20% - Accent3 2 6 2 5 3 2 2" xfId="9292"/>
    <cellStyle name="20% - Accent3 2 6 2 5 3 3" xfId="9293"/>
    <cellStyle name="20% - Accent3 2 6 2 5 4" xfId="9294"/>
    <cellStyle name="20% - Accent3 2 6 2 5 4 2" xfId="9295"/>
    <cellStyle name="20% - Accent3 2 6 2 5 5" xfId="9296"/>
    <cellStyle name="20% - Accent3 2 6 2 6" xfId="9297"/>
    <cellStyle name="20% - Accent3 2 6 2 6 2" xfId="9298"/>
    <cellStyle name="20% - Accent3 2 6 2 6 2 2" xfId="9299"/>
    <cellStyle name="20% - Accent3 2 6 2 6 2 2 2" xfId="9300"/>
    <cellStyle name="20% - Accent3 2 6 2 6 2 2 2 2" xfId="9301"/>
    <cellStyle name="20% - Accent3 2 6 2 6 2 2 3" xfId="9302"/>
    <cellStyle name="20% - Accent3 2 6 2 6 2 3" xfId="9303"/>
    <cellStyle name="20% - Accent3 2 6 2 6 2 3 2" xfId="9304"/>
    <cellStyle name="20% - Accent3 2 6 2 6 2 4" xfId="9305"/>
    <cellStyle name="20% - Accent3 2 6 2 6 3" xfId="9306"/>
    <cellStyle name="20% - Accent3 2 6 2 6 3 2" xfId="9307"/>
    <cellStyle name="20% - Accent3 2 6 2 6 3 2 2" xfId="9308"/>
    <cellStyle name="20% - Accent3 2 6 2 6 3 3" xfId="9309"/>
    <cellStyle name="20% - Accent3 2 6 2 6 4" xfId="9310"/>
    <cellStyle name="20% - Accent3 2 6 2 6 4 2" xfId="9311"/>
    <cellStyle name="20% - Accent3 2 6 2 6 5" xfId="9312"/>
    <cellStyle name="20% - Accent3 2 6 2 7" xfId="9313"/>
    <cellStyle name="20% - Accent3 2 6 2 7 2" xfId="9314"/>
    <cellStyle name="20% - Accent3 2 6 2 7 2 2" xfId="9315"/>
    <cellStyle name="20% - Accent3 2 6 2 7 2 2 2" xfId="9316"/>
    <cellStyle name="20% - Accent3 2 6 2 7 2 3" xfId="9317"/>
    <cellStyle name="20% - Accent3 2 6 2 7 3" xfId="9318"/>
    <cellStyle name="20% - Accent3 2 6 2 7 3 2" xfId="9319"/>
    <cellStyle name="20% - Accent3 2 6 2 7 4" xfId="9320"/>
    <cellStyle name="20% - Accent3 2 6 2 8" xfId="9321"/>
    <cellStyle name="20% - Accent3 2 6 2 8 2" xfId="9322"/>
    <cellStyle name="20% - Accent3 2 6 2 8 2 2" xfId="9323"/>
    <cellStyle name="20% - Accent3 2 6 2 8 3" xfId="9324"/>
    <cellStyle name="20% - Accent3 2 6 2 9" xfId="9325"/>
    <cellStyle name="20% - Accent3 2 6 2 9 2" xfId="9326"/>
    <cellStyle name="20% - Accent3 2 6 3" xfId="9327"/>
    <cellStyle name="20% - Accent3 2 6 3 2" xfId="9328"/>
    <cellStyle name="20% - Accent3 2 6 3 2 2" xfId="9329"/>
    <cellStyle name="20% - Accent3 2 6 3 2 2 2" xfId="9330"/>
    <cellStyle name="20% - Accent3 2 6 3 2 2 2 2" xfId="9331"/>
    <cellStyle name="20% - Accent3 2 6 3 2 2 3" xfId="9332"/>
    <cellStyle name="20% - Accent3 2 6 3 2 3" xfId="9333"/>
    <cellStyle name="20% - Accent3 2 6 3 2 3 2" xfId="9334"/>
    <cellStyle name="20% - Accent3 2 6 3 2 4" xfId="9335"/>
    <cellStyle name="20% - Accent3 2 6 3 3" xfId="9336"/>
    <cellStyle name="20% - Accent3 2 6 3 3 2" xfId="9337"/>
    <cellStyle name="20% - Accent3 2 6 3 3 2 2" xfId="9338"/>
    <cellStyle name="20% - Accent3 2 6 3 3 3" xfId="9339"/>
    <cellStyle name="20% - Accent3 2 6 3 4" xfId="9340"/>
    <cellStyle name="20% - Accent3 2 6 3 4 2" xfId="9341"/>
    <cellStyle name="20% - Accent3 2 6 3 5" xfId="9342"/>
    <cellStyle name="20% - Accent3 2 6 4" xfId="9343"/>
    <cellStyle name="20% - Accent3 2 6 4 2" xfId="9344"/>
    <cellStyle name="20% - Accent3 2 6 4 2 2" xfId="9345"/>
    <cellStyle name="20% - Accent3 2 6 4 2 2 2" xfId="9346"/>
    <cellStyle name="20% - Accent3 2 6 4 2 2 2 2" xfId="9347"/>
    <cellStyle name="20% - Accent3 2 6 4 2 2 3" xfId="9348"/>
    <cellStyle name="20% - Accent3 2 6 4 2 3" xfId="9349"/>
    <cellStyle name="20% - Accent3 2 6 4 2 3 2" xfId="9350"/>
    <cellStyle name="20% - Accent3 2 6 4 2 4" xfId="9351"/>
    <cellStyle name="20% - Accent3 2 6 4 3" xfId="9352"/>
    <cellStyle name="20% - Accent3 2 6 4 3 2" xfId="9353"/>
    <cellStyle name="20% - Accent3 2 6 4 3 2 2" xfId="9354"/>
    <cellStyle name="20% - Accent3 2 6 4 3 3" xfId="9355"/>
    <cellStyle name="20% - Accent3 2 6 4 4" xfId="9356"/>
    <cellStyle name="20% - Accent3 2 6 4 4 2" xfId="9357"/>
    <cellStyle name="20% - Accent3 2 6 4 5" xfId="9358"/>
    <cellStyle name="20% - Accent3 2 6 5" xfId="9359"/>
    <cellStyle name="20% - Accent3 2 6 5 2" xfId="9360"/>
    <cellStyle name="20% - Accent3 2 6 5 2 2" xfId="9361"/>
    <cellStyle name="20% - Accent3 2 6 5 2 2 2" xfId="9362"/>
    <cellStyle name="20% - Accent3 2 6 5 2 2 2 2" xfId="9363"/>
    <cellStyle name="20% - Accent3 2 6 5 2 2 3" xfId="9364"/>
    <cellStyle name="20% - Accent3 2 6 5 2 3" xfId="9365"/>
    <cellStyle name="20% - Accent3 2 6 5 2 3 2" xfId="9366"/>
    <cellStyle name="20% - Accent3 2 6 5 2 4" xfId="9367"/>
    <cellStyle name="20% - Accent3 2 6 5 3" xfId="9368"/>
    <cellStyle name="20% - Accent3 2 6 5 3 2" xfId="9369"/>
    <cellStyle name="20% - Accent3 2 6 5 3 2 2" xfId="9370"/>
    <cellStyle name="20% - Accent3 2 6 5 3 3" xfId="9371"/>
    <cellStyle name="20% - Accent3 2 6 5 4" xfId="9372"/>
    <cellStyle name="20% - Accent3 2 6 5 4 2" xfId="9373"/>
    <cellStyle name="20% - Accent3 2 6 5 5" xfId="9374"/>
    <cellStyle name="20% - Accent3 2 6 6" xfId="9375"/>
    <cellStyle name="20% - Accent3 2 6 6 2" xfId="9376"/>
    <cellStyle name="20% - Accent3 2 6 6 2 2" xfId="9377"/>
    <cellStyle name="20% - Accent3 2 6 6 2 2 2" xfId="9378"/>
    <cellStyle name="20% - Accent3 2 6 6 2 2 2 2" xfId="9379"/>
    <cellStyle name="20% - Accent3 2 6 6 2 2 3" xfId="9380"/>
    <cellStyle name="20% - Accent3 2 6 6 2 3" xfId="9381"/>
    <cellStyle name="20% - Accent3 2 6 6 2 3 2" xfId="9382"/>
    <cellStyle name="20% - Accent3 2 6 6 2 4" xfId="9383"/>
    <cellStyle name="20% - Accent3 2 6 6 3" xfId="9384"/>
    <cellStyle name="20% - Accent3 2 6 6 3 2" xfId="9385"/>
    <cellStyle name="20% - Accent3 2 6 6 3 2 2" xfId="9386"/>
    <cellStyle name="20% - Accent3 2 6 6 3 3" xfId="9387"/>
    <cellStyle name="20% - Accent3 2 6 6 4" xfId="9388"/>
    <cellStyle name="20% - Accent3 2 6 6 4 2" xfId="9389"/>
    <cellStyle name="20% - Accent3 2 6 6 5" xfId="9390"/>
    <cellStyle name="20% - Accent3 2 6 7" xfId="9391"/>
    <cellStyle name="20% - Accent3 2 6 7 2" xfId="9392"/>
    <cellStyle name="20% - Accent3 2 6 7 2 2" xfId="9393"/>
    <cellStyle name="20% - Accent3 2 6 7 2 2 2" xfId="9394"/>
    <cellStyle name="20% - Accent3 2 6 7 2 2 2 2" xfId="9395"/>
    <cellStyle name="20% - Accent3 2 6 7 2 2 3" xfId="9396"/>
    <cellStyle name="20% - Accent3 2 6 7 2 3" xfId="9397"/>
    <cellStyle name="20% - Accent3 2 6 7 2 3 2" xfId="9398"/>
    <cellStyle name="20% - Accent3 2 6 7 2 4" xfId="9399"/>
    <cellStyle name="20% - Accent3 2 6 7 3" xfId="9400"/>
    <cellStyle name="20% - Accent3 2 6 7 3 2" xfId="9401"/>
    <cellStyle name="20% - Accent3 2 6 7 3 2 2" xfId="9402"/>
    <cellStyle name="20% - Accent3 2 6 7 3 3" xfId="9403"/>
    <cellStyle name="20% - Accent3 2 6 7 4" xfId="9404"/>
    <cellStyle name="20% - Accent3 2 6 7 4 2" xfId="9405"/>
    <cellStyle name="20% - Accent3 2 6 7 5" xfId="9406"/>
    <cellStyle name="20% - Accent3 2 6 8" xfId="9407"/>
    <cellStyle name="20% - Accent3 2 6 8 2" xfId="9408"/>
    <cellStyle name="20% - Accent3 2 6 8 2 2" xfId="9409"/>
    <cellStyle name="20% - Accent3 2 6 8 2 2 2" xfId="9410"/>
    <cellStyle name="20% - Accent3 2 6 8 2 3" xfId="9411"/>
    <cellStyle name="20% - Accent3 2 6 8 3" xfId="9412"/>
    <cellStyle name="20% - Accent3 2 6 8 3 2" xfId="9413"/>
    <cellStyle name="20% - Accent3 2 6 8 4" xfId="9414"/>
    <cellStyle name="20% - Accent3 2 6 9" xfId="9415"/>
    <cellStyle name="20% - Accent3 2 6 9 2" xfId="9416"/>
    <cellStyle name="20% - Accent3 2 6 9 2 2" xfId="9417"/>
    <cellStyle name="20% - Accent3 2 6 9 3" xfId="9418"/>
    <cellStyle name="20% - Accent3 2 7" xfId="9419"/>
    <cellStyle name="20% - Accent3 2 7 10" xfId="9420"/>
    <cellStyle name="20% - Accent3 2 7 10 2" xfId="9421"/>
    <cellStyle name="20% - Accent3 2 7 11" xfId="9422"/>
    <cellStyle name="20% - Accent3 2 7 2" xfId="9423"/>
    <cellStyle name="20% - Accent3 2 7 2 10" xfId="9424"/>
    <cellStyle name="20% - Accent3 2 7 2 2" xfId="9425"/>
    <cellStyle name="20% - Accent3 2 7 2 2 2" xfId="9426"/>
    <cellStyle name="20% - Accent3 2 7 2 2 2 2" xfId="9427"/>
    <cellStyle name="20% - Accent3 2 7 2 2 2 2 2" xfId="9428"/>
    <cellStyle name="20% - Accent3 2 7 2 2 2 2 2 2" xfId="9429"/>
    <cellStyle name="20% - Accent3 2 7 2 2 2 2 3" xfId="9430"/>
    <cellStyle name="20% - Accent3 2 7 2 2 2 3" xfId="9431"/>
    <cellStyle name="20% - Accent3 2 7 2 2 2 3 2" xfId="9432"/>
    <cellStyle name="20% - Accent3 2 7 2 2 2 4" xfId="9433"/>
    <cellStyle name="20% - Accent3 2 7 2 2 3" xfId="9434"/>
    <cellStyle name="20% - Accent3 2 7 2 2 3 2" xfId="9435"/>
    <cellStyle name="20% - Accent3 2 7 2 2 3 2 2" xfId="9436"/>
    <cellStyle name="20% - Accent3 2 7 2 2 3 3" xfId="9437"/>
    <cellStyle name="20% - Accent3 2 7 2 2 4" xfId="9438"/>
    <cellStyle name="20% - Accent3 2 7 2 2 4 2" xfId="9439"/>
    <cellStyle name="20% - Accent3 2 7 2 2 5" xfId="9440"/>
    <cellStyle name="20% - Accent3 2 7 2 3" xfId="9441"/>
    <cellStyle name="20% - Accent3 2 7 2 3 2" xfId="9442"/>
    <cellStyle name="20% - Accent3 2 7 2 3 2 2" xfId="9443"/>
    <cellStyle name="20% - Accent3 2 7 2 3 2 2 2" xfId="9444"/>
    <cellStyle name="20% - Accent3 2 7 2 3 2 2 2 2" xfId="9445"/>
    <cellStyle name="20% - Accent3 2 7 2 3 2 2 3" xfId="9446"/>
    <cellStyle name="20% - Accent3 2 7 2 3 2 3" xfId="9447"/>
    <cellStyle name="20% - Accent3 2 7 2 3 2 3 2" xfId="9448"/>
    <cellStyle name="20% - Accent3 2 7 2 3 2 4" xfId="9449"/>
    <cellStyle name="20% - Accent3 2 7 2 3 3" xfId="9450"/>
    <cellStyle name="20% - Accent3 2 7 2 3 3 2" xfId="9451"/>
    <cellStyle name="20% - Accent3 2 7 2 3 3 2 2" xfId="9452"/>
    <cellStyle name="20% - Accent3 2 7 2 3 3 3" xfId="9453"/>
    <cellStyle name="20% - Accent3 2 7 2 3 4" xfId="9454"/>
    <cellStyle name="20% - Accent3 2 7 2 3 4 2" xfId="9455"/>
    <cellStyle name="20% - Accent3 2 7 2 3 5" xfId="9456"/>
    <cellStyle name="20% - Accent3 2 7 2 4" xfId="9457"/>
    <cellStyle name="20% - Accent3 2 7 2 4 2" xfId="9458"/>
    <cellStyle name="20% - Accent3 2 7 2 4 2 2" xfId="9459"/>
    <cellStyle name="20% - Accent3 2 7 2 4 2 2 2" xfId="9460"/>
    <cellStyle name="20% - Accent3 2 7 2 4 2 2 2 2" xfId="9461"/>
    <cellStyle name="20% - Accent3 2 7 2 4 2 2 3" xfId="9462"/>
    <cellStyle name="20% - Accent3 2 7 2 4 2 3" xfId="9463"/>
    <cellStyle name="20% - Accent3 2 7 2 4 2 3 2" xfId="9464"/>
    <cellStyle name="20% - Accent3 2 7 2 4 2 4" xfId="9465"/>
    <cellStyle name="20% - Accent3 2 7 2 4 3" xfId="9466"/>
    <cellStyle name="20% - Accent3 2 7 2 4 3 2" xfId="9467"/>
    <cellStyle name="20% - Accent3 2 7 2 4 3 2 2" xfId="9468"/>
    <cellStyle name="20% - Accent3 2 7 2 4 3 3" xfId="9469"/>
    <cellStyle name="20% - Accent3 2 7 2 4 4" xfId="9470"/>
    <cellStyle name="20% - Accent3 2 7 2 4 4 2" xfId="9471"/>
    <cellStyle name="20% - Accent3 2 7 2 4 5" xfId="9472"/>
    <cellStyle name="20% - Accent3 2 7 2 5" xfId="9473"/>
    <cellStyle name="20% - Accent3 2 7 2 5 2" xfId="9474"/>
    <cellStyle name="20% - Accent3 2 7 2 5 2 2" xfId="9475"/>
    <cellStyle name="20% - Accent3 2 7 2 5 2 2 2" xfId="9476"/>
    <cellStyle name="20% - Accent3 2 7 2 5 2 2 2 2" xfId="9477"/>
    <cellStyle name="20% - Accent3 2 7 2 5 2 2 3" xfId="9478"/>
    <cellStyle name="20% - Accent3 2 7 2 5 2 3" xfId="9479"/>
    <cellStyle name="20% - Accent3 2 7 2 5 2 3 2" xfId="9480"/>
    <cellStyle name="20% - Accent3 2 7 2 5 2 4" xfId="9481"/>
    <cellStyle name="20% - Accent3 2 7 2 5 3" xfId="9482"/>
    <cellStyle name="20% - Accent3 2 7 2 5 3 2" xfId="9483"/>
    <cellStyle name="20% - Accent3 2 7 2 5 3 2 2" xfId="9484"/>
    <cellStyle name="20% - Accent3 2 7 2 5 3 3" xfId="9485"/>
    <cellStyle name="20% - Accent3 2 7 2 5 4" xfId="9486"/>
    <cellStyle name="20% - Accent3 2 7 2 5 4 2" xfId="9487"/>
    <cellStyle name="20% - Accent3 2 7 2 5 5" xfId="9488"/>
    <cellStyle name="20% - Accent3 2 7 2 6" xfId="9489"/>
    <cellStyle name="20% - Accent3 2 7 2 6 2" xfId="9490"/>
    <cellStyle name="20% - Accent3 2 7 2 6 2 2" xfId="9491"/>
    <cellStyle name="20% - Accent3 2 7 2 6 2 2 2" xfId="9492"/>
    <cellStyle name="20% - Accent3 2 7 2 6 2 2 2 2" xfId="9493"/>
    <cellStyle name="20% - Accent3 2 7 2 6 2 2 3" xfId="9494"/>
    <cellStyle name="20% - Accent3 2 7 2 6 2 3" xfId="9495"/>
    <cellStyle name="20% - Accent3 2 7 2 6 2 3 2" xfId="9496"/>
    <cellStyle name="20% - Accent3 2 7 2 6 2 4" xfId="9497"/>
    <cellStyle name="20% - Accent3 2 7 2 6 3" xfId="9498"/>
    <cellStyle name="20% - Accent3 2 7 2 6 3 2" xfId="9499"/>
    <cellStyle name="20% - Accent3 2 7 2 6 3 2 2" xfId="9500"/>
    <cellStyle name="20% - Accent3 2 7 2 6 3 3" xfId="9501"/>
    <cellStyle name="20% - Accent3 2 7 2 6 4" xfId="9502"/>
    <cellStyle name="20% - Accent3 2 7 2 6 4 2" xfId="9503"/>
    <cellStyle name="20% - Accent3 2 7 2 6 5" xfId="9504"/>
    <cellStyle name="20% - Accent3 2 7 2 7" xfId="9505"/>
    <cellStyle name="20% - Accent3 2 7 2 7 2" xfId="9506"/>
    <cellStyle name="20% - Accent3 2 7 2 7 2 2" xfId="9507"/>
    <cellStyle name="20% - Accent3 2 7 2 7 2 2 2" xfId="9508"/>
    <cellStyle name="20% - Accent3 2 7 2 7 2 3" xfId="9509"/>
    <cellStyle name="20% - Accent3 2 7 2 7 3" xfId="9510"/>
    <cellStyle name="20% - Accent3 2 7 2 7 3 2" xfId="9511"/>
    <cellStyle name="20% - Accent3 2 7 2 7 4" xfId="9512"/>
    <cellStyle name="20% - Accent3 2 7 2 8" xfId="9513"/>
    <cellStyle name="20% - Accent3 2 7 2 8 2" xfId="9514"/>
    <cellStyle name="20% - Accent3 2 7 2 8 2 2" xfId="9515"/>
    <cellStyle name="20% - Accent3 2 7 2 8 3" xfId="9516"/>
    <cellStyle name="20% - Accent3 2 7 2 9" xfId="9517"/>
    <cellStyle name="20% - Accent3 2 7 2 9 2" xfId="9518"/>
    <cellStyle name="20% - Accent3 2 7 3" xfId="9519"/>
    <cellStyle name="20% - Accent3 2 7 3 2" xfId="9520"/>
    <cellStyle name="20% - Accent3 2 7 3 2 2" xfId="9521"/>
    <cellStyle name="20% - Accent3 2 7 3 2 2 2" xfId="9522"/>
    <cellStyle name="20% - Accent3 2 7 3 2 2 2 2" xfId="9523"/>
    <cellStyle name="20% - Accent3 2 7 3 2 2 3" xfId="9524"/>
    <cellStyle name="20% - Accent3 2 7 3 2 3" xfId="9525"/>
    <cellStyle name="20% - Accent3 2 7 3 2 3 2" xfId="9526"/>
    <cellStyle name="20% - Accent3 2 7 3 2 4" xfId="9527"/>
    <cellStyle name="20% - Accent3 2 7 3 3" xfId="9528"/>
    <cellStyle name="20% - Accent3 2 7 3 3 2" xfId="9529"/>
    <cellStyle name="20% - Accent3 2 7 3 3 2 2" xfId="9530"/>
    <cellStyle name="20% - Accent3 2 7 3 3 3" xfId="9531"/>
    <cellStyle name="20% - Accent3 2 7 3 4" xfId="9532"/>
    <cellStyle name="20% - Accent3 2 7 3 4 2" xfId="9533"/>
    <cellStyle name="20% - Accent3 2 7 3 5" xfId="9534"/>
    <cellStyle name="20% - Accent3 2 7 4" xfId="9535"/>
    <cellStyle name="20% - Accent3 2 7 4 2" xfId="9536"/>
    <cellStyle name="20% - Accent3 2 7 4 2 2" xfId="9537"/>
    <cellStyle name="20% - Accent3 2 7 4 2 2 2" xfId="9538"/>
    <cellStyle name="20% - Accent3 2 7 4 2 2 2 2" xfId="9539"/>
    <cellStyle name="20% - Accent3 2 7 4 2 2 3" xfId="9540"/>
    <cellStyle name="20% - Accent3 2 7 4 2 3" xfId="9541"/>
    <cellStyle name="20% - Accent3 2 7 4 2 3 2" xfId="9542"/>
    <cellStyle name="20% - Accent3 2 7 4 2 4" xfId="9543"/>
    <cellStyle name="20% - Accent3 2 7 4 3" xfId="9544"/>
    <cellStyle name="20% - Accent3 2 7 4 3 2" xfId="9545"/>
    <cellStyle name="20% - Accent3 2 7 4 3 2 2" xfId="9546"/>
    <cellStyle name="20% - Accent3 2 7 4 3 3" xfId="9547"/>
    <cellStyle name="20% - Accent3 2 7 4 4" xfId="9548"/>
    <cellStyle name="20% - Accent3 2 7 4 4 2" xfId="9549"/>
    <cellStyle name="20% - Accent3 2 7 4 5" xfId="9550"/>
    <cellStyle name="20% - Accent3 2 7 5" xfId="9551"/>
    <cellStyle name="20% - Accent3 2 7 5 2" xfId="9552"/>
    <cellStyle name="20% - Accent3 2 7 5 2 2" xfId="9553"/>
    <cellStyle name="20% - Accent3 2 7 5 2 2 2" xfId="9554"/>
    <cellStyle name="20% - Accent3 2 7 5 2 2 2 2" xfId="9555"/>
    <cellStyle name="20% - Accent3 2 7 5 2 2 3" xfId="9556"/>
    <cellStyle name="20% - Accent3 2 7 5 2 3" xfId="9557"/>
    <cellStyle name="20% - Accent3 2 7 5 2 3 2" xfId="9558"/>
    <cellStyle name="20% - Accent3 2 7 5 2 4" xfId="9559"/>
    <cellStyle name="20% - Accent3 2 7 5 3" xfId="9560"/>
    <cellStyle name="20% - Accent3 2 7 5 3 2" xfId="9561"/>
    <cellStyle name="20% - Accent3 2 7 5 3 2 2" xfId="9562"/>
    <cellStyle name="20% - Accent3 2 7 5 3 3" xfId="9563"/>
    <cellStyle name="20% - Accent3 2 7 5 4" xfId="9564"/>
    <cellStyle name="20% - Accent3 2 7 5 4 2" xfId="9565"/>
    <cellStyle name="20% - Accent3 2 7 5 5" xfId="9566"/>
    <cellStyle name="20% - Accent3 2 7 6" xfId="9567"/>
    <cellStyle name="20% - Accent3 2 7 6 2" xfId="9568"/>
    <cellStyle name="20% - Accent3 2 7 6 2 2" xfId="9569"/>
    <cellStyle name="20% - Accent3 2 7 6 2 2 2" xfId="9570"/>
    <cellStyle name="20% - Accent3 2 7 6 2 2 2 2" xfId="9571"/>
    <cellStyle name="20% - Accent3 2 7 6 2 2 3" xfId="9572"/>
    <cellStyle name="20% - Accent3 2 7 6 2 3" xfId="9573"/>
    <cellStyle name="20% - Accent3 2 7 6 2 3 2" xfId="9574"/>
    <cellStyle name="20% - Accent3 2 7 6 2 4" xfId="9575"/>
    <cellStyle name="20% - Accent3 2 7 6 3" xfId="9576"/>
    <cellStyle name="20% - Accent3 2 7 6 3 2" xfId="9577"/>
    <cellStyle name="20% - Accent3 2 7 6 3 2 2" xfId="9578"/>
    <cellStyle name="20% - Accent3 2 7 6 3 3" xfId="9579"/>
    <cellStyle name="20% - Accent3 2 7 6 4" xfId="9580"/>
    <cellStyle name="20% - Accent3 2 7 6 4 2" xfId="9581"/>
    <cellStyle name="20% - Accent3 2 7 6 5" xfId="9582"/>
    <cellStyle name="20% - Accent3 2 7 7" xfId="9583"/>
    <cellStyle name="20% - Accent3 2 7 7 2" xfId="9584"/>
    <cellStyle name="20% - Accent3 2 7 7 2 2" xfId="9585"/>
    <cellStyle name="20% - Accent3 2 7 7 2 2 2" xfId="9586"/>
    <cellStyle name="20% - Accent3 2 7 7 2 2 2 2" xfId="9587"/>
    <cellStyle name="20% - Accent3 2 7 7 2 2 3" xfId="9588"/>
    <cellStyle name="20% - Accent3 2 7 7 2 3" xfId="9589"/>
    <cellStyle name="20% - Accent3 2 7 7 2 3 2" xfId="9590"/>
    <cellStyle name="20% - Accent3 2 7 7 2 4" xfId="9591"/>
    <cellStyle name="20% - Accent3 2 7 7 3" xfId="9592"/>
    <cellStyle name="20% - Accent3 2 7 7 3 2" xfId="9593"/>
    <cellStyle name="20% - Accent3 2 7 7 3 2 2" xfId="9594"/>
    <cellStyle name="20% - Accent3 2 7 7 3 3" xfId="9595"/>
    <cellStyle name="20% - Accent3 2 7 7 4" xfId="9596"/>
    <cellStyle name="20% - Accent3 2 7 7 4 2" xfId="9597"/>
    <cellStyle name="20% - Accent3 2 7 7 5" xfId="9598"/>
    <cellStyle name="20% - Accent3 2 7 8" xfId="9599"/>
    <cellStyle name="20% - Accent3 2 7 8 2" xfId="9600"/>
    <cellStyle name="20% - Accent3 2 7 8 2 2" xfId="9601"/>
    <cellStyle name="20% - Accent3 2 7 8 2 2 2" xfId="9602"/>
    <cellStyle name="20% - Accent3 2 7 8 2 3" xfId="9603"/>
    <cellStyle name="20% - Accent3 2 7 8 3" xfId="9604"/>
    <cellStyle name="20% - Accent3 2 7 8 3 2" xfId="9605"/>
    <cellStyle name="20% - Accent3 2 7 8 4" xfId="9606"/>
    <cellStyle name="20% - Accent3 2 7 9" xfId="9607"/>
    <cellStyle name="20% - Accent3 2 7 9 2" xfId="9608"/>
    <cellStyle name="20% - Accent3 2 7 9 2 2" xfId="9609"/>
    <cellStyle name="20% - Accent3 2 7 9 3" xfId="9610"/>
    <cellStyle name="20% - Accent3 2 8" xfId="9611"/>
    <cellStyle name="20% - Accent3 2 8 10" xfId="9612"/>
    <cellStyle name="20% - Accent3 2 8 10 2" xfId="9613"/>
    <cellStyle name="20% - Accent3 2 8 11" xfId="9614"/>
    <cellStyle name="20% - Accent3 2 8 2" xfId="9615"/>
    <cellStyle name="20% - Accent3 2 8 2 10" xfId="9616"/>
    <cellStyle name="20% - Accent3 2 8 2 2" xfId="9617"/>
    <cellStyle name="20% - Accent3 2 8 2 2 2" xfId="9618"/>
    <cellStyle name="20% - Accent3 2 8 2 2 2 2" xfId="9619"/>
    <cellStyle name="20% - Accent3 2 8 2 2 2 2 2" xfId="9620"/>
    <cellStyle name="20% - Accent3 2 8 2 2 2 2 2 2" xfId="9621"/>
    <cellStyle name="20% - Accent3 2 8 2 2 2 2 3" xfId="9622"/>
    <cellStyle name="20% - Accent3 2 8 2 2 2 3" xfId="9623"/>
    <cellStyle name="20% - Accent3 2 8 2 2 2 3 2" xfId="9624"/>
    <cellStyle name="20% - Accent3 2 8 2 2 2 4" xfId="9625"/>
    <cellStyle name="20% - Accent3 2 8 2 2 3" xfId="9626"/>
    <cellStyle name="20% - Accent3 2 8 2 2 3 2" xfId="9627"/>
    <cellStyle name="20% - Accent3 2 8 2 2 3 2 2" xfId="9628"/>
    <cellStyle name="20% - Accent3 2 8 2 2 3 3" xfId="9629"/>
    <cellStyle name="20% - Accent3 2 8 2 2 4" xfId="9630"/>
    <cellStyle name="20% - Accent3 2 8 2 2 4 2" xfId="9631"/>
    <cellStyle name="20% - Accent3 2 8 2 2 5" xfId="9632"/>
    <cellStyle name="20% - Accent3 2 8 2 3" xfId="9633"/>
    <cellStyle name="20% - Accent3 2 8 2 3 2" xfId="9634"/>
    <cellStyle name="20% - Accent3 2 8 2 3 2 2" xfId="9635"/>
    <cellStyle name="20% - Accent3 2 8 2 3 2 2 2" xfId="9636"/>
    <cellStyle name="20% - Accent3 2 8 2 3 2 2 2 2" xfId="9637"/>
    <cellStyle name="20% - Accent3 2 8 2 3 2 2 3" xfId="9638"/>
    <cellStyle name="20% - Accent3 2 8 2 3 2 3" xfId="9639"/>
    <cellStyle name="20% - Accent3 2 8 2 3 2 3 2" xfId="9640"/>
    <cellStyle name="20% - Accent3 2 8 2 3 2 4" xfId="9641"/>
    <cellStyle name="20% - Accent3 2 8 2 3 3" xfId="9642"/>
    <cellStyle name="20% - Accent3 2 8 2 3 3 2" xfId="9643"/>
    <cellStyle name="20% - Accent3 2 8 2 3 3 2 2" xfId="9644"/>
    <cellStyle name="20% - Accent3 2 8 2 3 3 3" xfId="9645"/>
    <cellStyle name="20% - Accent3 2 8 2 3 4" xfId="9646"/>
    <cellStyle name="20% - Accent3 2 8 2 3 4 2" xfId="9647"/>
    <cellStyle name="20% - Accent3 2 8 2 3 5" xfId="9648"/>
    <cellStyle name="20% - Accent3 2 8 2 4" xfId="9649"/>
    <cellStyle name="20% - Accent3 2 8 2 4 2" xfId="9650"/>
    <cellStyle name="20% - Accent3 2 8 2 4 2 2" xfId="9651"/>
    <cellStyle name="20% - Accent3 2 8 2 4 2 2 2" xfId="9652"/>
    <cellStyle name="20% - Accent3 2 8 2 4 2 2 2 2" xfId="9653"/>
    <cellStyle name="20% - Accent3 2 8 2 4 2 2 3" xfId="9654"/>
    <cellStyle name="20% - Accent3 2 8 2 4 2 3" xfId="9655"/>
    <cellStyle name="20% - Accent3 2 8 2 4 2 3 2" xfId="9656"/>
    <cellStyle name="20% - Accent3 2 8 2 4 2 4" xfId="9657"/>
    <cellStyle name="20% - Accent3 2 8 2 4 3" xfId="9658"/>
    <cellStyle name="20% - Accent3 2 8 2 4 3 2" xfId="9659"/>
    <cellStyle name="20% - Accent3 2 8 2 4 3 2 2" xfId="9660"/>
    <cellStyle name="20% - Accent3 2 8 2 4 3 3" xfId="9661"/>
    <cellStyle name="20% - Accent3 2 8 2 4 4" xfId="9662"/>
    <cellStyle name="20% - Accent3 2 8 2 4 4 2" xfId="9663"/>
    <cellStyle name="20% - Accent3 2 8 2 4 5" xfId="9664"/>
    <cellStyle name="20% - Accent3 2 8 2 5" xfId="9665"/>
    <cellStyle name="20% - Accent3 2 8 2 5 2" xfId="9666"/>
    <cellStyle name="20% - Accent3 2 8 2 5 2 2" xfId="9667"/>
    <cellStyle name="20% - Accent3 2 8 2 5 2 2 2" xfId="9668"/>
    <cellStyle name="20% - Accent3 2 8 2 5 2 2 2 2" xfId="9669"/>
    <cellStyle name="20% - Accent3 2 8 2 5 2 2 3" xfId="9670"/>
    <cellStyle name="20% - Accent3 2 8 2 5 2 3" xfId="9671"/>
    <cellStyle name="20% - Accent3 2 8 2 5 2 3 2" xfId="9672"/>
    <cellStyle name="20% - Accent3 2 8 2 5 2 4" xfId="9673"/>
    <cellStyle name="20% - Accent3 2 8 2 5 3" xfId="9674"/>
    <cellStyle name="20% - Accent3 2 8 2 5 3 2" xfId="9675"/>
    <cellStyle name="20% - Accent3 2 8 2 5 3 2 2" xfId="9676"/>
    <cellStyle name="20% - Accent3 2 8 2 5 3 3" xfId="9677"/>
    <cellStyle name="20% - Accent3 2 8 2 5 4" xfId="9678"/>
    <cellStyle name="20% - Accent3 2 8 2 5 4 2" xfId="9679"/>
    <cellStyle name="20% - Accent3 2 8 2 5 5" xfId="9680"/>
    <cellStyle name="20% - Accent3 2 8 2 6" xfId="9681"/>
    <cellStyle name="20% - Accent3 2 8 2 6 2" xfId="9682"/>
    <cellStyle name="20% - Accent3 2 8 2 6 2 2" xfId="9683"/>
    <cellStyle name="20% - Accent3 2 8 2 6 2 2 2" xfId="9684"/>
    <cellStyle name="20% - Accent3 2 8 2 6 2 2 2 2" xfId="9685"/>
    <cellStyle name="20% - Accent3 2 8 2 6 2 2 3" xfId="9686"/>
    <cellStyle name="20% - Accent3 2 8 2 6 2 3" xfId="9687"/>
    <cellStyle name="20% - Accent3 2 8 2 6 2 3 2" xfId="9688"/>
    <cellStyle name="20% - Accent3 2 8 2 6 2 4" xfId="9689"/>
    <cellStyle name="20% - Accent3 2 8 2 6 3" xfId="9690"/>
    <cellStyle name="20% - Accent3 2 8 2 6 3 2" xfId="9691"/>
    <cellStyle name="20% - Accent3 2 8 2 6 3 2 2" xfId="9692"/>
    <cellStyle name="20% - Accent3 2 8 2 6 3 3" xfId="9693"/>
    <cellStyle name="20% - Accent3 2 8 2 6 4" xfId="9694"/>
    <cellStyle name="20% - Accent3 2 8 2 6 4 2" xfId="9695"/>
    <cellStyle name="20% - Accent3 2 8 2 6 5" xfId="9696"/>
    <cellStyle name="20% - Accent3 2 8 2 7" xfId="9697"/>
    <cellStyle name="20% - Accent3 2 8 2 7 2" xfId="9698"/>
    <cellStyle name="20% - Accent3 2 8 2 7 2 2" xfId="9699"/>
    <cellStyle name="20% - Accent3 2 8 2 7 2 2 2" xfId="9700"/>
    <cellStyle name="20% - Accent3 2 8 2 7 2 3" xfId="9701"/>
    <cellStyle name="20% - Accent3 2 8 2 7 3" xfId="9702"/>
    <cellStyle name="20% - Accent3 2 8 2 7 3 2" xfId="9703"/>
    <cellStyle name="20% - Accent3 2 8 2 7 4" xfId="9704"/>
    <cellStyle name="20% - Accent3 2 8 2 8" xfId="9705"/>
    <cellStyle name="20% - Accent3 2 8 2 8 2" xfId="9706"/>
    <cellStyle name="20% - Accent3 2 8 2 8 2 2" xfId="9707"/>
    <cellStyle name="20% - Accent3 2 8 2 8 3" xfId="9708"/>
    <cellStyle name="20% - Accent3 2 8 2 9" xfId="9709"/>
    <cellStyle name="20% - Accent3 2 8 2 9 2" xfId="9710"/>
    <cellStyle name="20% - Accent3 2 8 3" xfId="9711"/>
    <cellStyle name="20% - Accent3 2 8 3 2" xfId="9712"/>
    <cellStyle name="20% - Accent3 2 8 3 2 2" xfId="9713"/>
    <cellStyle name="20% - Accent3 2 8 3 2 2 2" xfId="9714"/>
    <cellStyle name="20% - Accent3 2 8 3 2 2 2 2" xfId="9715"/>
    <cellStyle name="20% - Accent3 2 8 3 2 2 3" xfId="9716"/>
    <cellStyle name="20% - Accent3 2 8 3 2 3" xfId="9717"/>
    <cellStyle name="20% - Accent3 2 8 3 2 3 2" xfId="9718"/>
    <cellStyle name="20% - Accent3 2 8 3 2 4" xfId="9719"/>
    <cellStyle name="20% - Accent3 2 8 3 3" xfId="9720"/>
    <cellStyle name="20% - Accent3 2 8 3 3 2" xfId="9721"/>
    <cellStyle name="20% - Accent3 2 8 3 3 2 2" xfId="9722"/>
    <cellStyle name="20% - Accent3 2 8 3 3 3" xfId="9723"/>
    <cellStyle name="20% - Accent3 2 8 3 4" xfId="9724"/>
    <cellStyle name="20% - Accent3 2 8 3 4 2" xfId="9725"/>
    <cellStyle name="20% - Accent3 2 8 3 5" xfId="9726"/>
    <cellStyle name="20% - Accent3 2 8 4" xfId="9727"/>
    <cellStyle name="20% - Accent3 2 8 4 2" xfId="9728"/>
    <cellStyle name="20% - Accent3 2 8 4 2 2" xfId="9729"/>
    <cellStyle name="20% - Accent3 2 8 4 2 2 2" xfId="9730"/>
    <cellStyle name="20% - Accent3 2 8 4 2 2 2 2" xfId="9731"/>
    <cellStyle name="20% - Accent3 2 8 4 2 2 3" xfId="9732"/>
    <cellStyle name="20% - Accent3 2 8 4 2 3" xfId="9733"/>
    <cellStyle name="20% - Accent3 2 8 4 2 3 2" xfId="9734"/>
    <cellStyle name="20% - Accent3 2 8 4 2 4" xfId="9735"/>
    <cellStyle name="20% - Accent3 2 8 4 3" xfId="9736"/>
    <cellStyle name="20% - Accent3 2 8 4 3 2" xfId="9737"/>
    <cellStyle name="20% - Accent3 2 8 4 3 2 2" xfId="9738"/>
    <cellStyle name="20% - Accent3 2 8 4 3 3" xfId="9739"/>
    <cellStyle name="20% - Accent3 2 8 4 4" xfId="9740"/>
    <cellStyle name="20% - Accent3 2 8 4 4 2" xfId="9741"/>
    <cellStyle name="20% - Accent3 2 8 4 5" xfId="9742"/>
    <cellStyle name="20% - Accent3 2 8 5" xfId="9743"/>
    <cellStyle name="20% - Accent3 2 8 5 2" xfId="9744"/>
    <cellStyle name="20% - Accent3 2 8 5 2 2" xfId="9745"/>
    <cellStyle name="20% - Accent3 2 8 5 2 2 2" xfId="9746"/>
    <cellStyle name="20% - Accent3 2 8 5 2 2 2 2" xfId="9747"/>
    <cellStyle name="20% - Accent3 2 8 5 2 2 3" xfId="9748"/>
    <cellStyle name="20% - Accent3 2 8 5 2 3" xfId="9749"/>
    <cellStyle name="20% - Accent3 2 8 5 2 3 2" xfId="9750"/>
    <cellStyle name="20% - Accent3 2 8 5 2 4" xfId="9751"/>
    <cellStyle name="20% - Accent3 2 8 5 3" xfId="9752"/>
    <cellStyle name="20% - Accent3 2 8 5 3 2" xfId="9753"/>
    <cellStyle name="20% - Accent3 2 8 5 3 2 2" xfId="9754"/>
    <cellStyle name="20% - Accent3 2 8 5 3 3" xfId="9755"/>
    <cellStyle name="20% - Accent3 2 8 5 4" xfId="9756"/>
    <cellStyle name="20% - Accent3 2 8 5 4 2" xfId="9757"/>
    <cellStyle name="20% - Accent3 2 8 5 5" xfId="9758"/>
    <cellStyle name="20% - Accent3 2 8 6" xfId="9759"/>
    <cellStyle name="20% - Accent3 2 8 6 2" xfId="9760"/>
    <cellStyle name="20% - Accent3 2 8 6 2 2" xfId="9761"/>
    <cellStyle name="20% - Accent3 2 8 6 2 2 2" xfId="9762"/>
    <cellStyle name="20% - Accent3 2 8 6 2 2 2 2" xfId="9763"/>
    <cellStyle name="20% - Accent3 2 8 6 2 2 3" xfId="9764"/>
    <cellStyle name="20% - Accent3 2 8 6 2 3" xfId="9765"/>
    <cellStyle name="20% - Accent3 2 8 6 2 3 2" xfId="9766"/>
    <cellStyle name="20% - Accent3 2 8 6 2 4" xfId="9767"/>
    <cellStyle name="20% - Accent3 2 8 6 3" xfId="9768"/>
    <cellStyle name="20% - Accent3 2 8 6 3 2" xfId="9769"/>
    <cellStyle name="20% - Accent3 2 8 6 3 2 2" xfId="9770"/>
    <cellStyle name="20% - Accent3 2 8 6 3 3" xfId="9771"/>
    <cellStyle name="20% - Accent3 2 8 6 4" xfId="9772"/>
    <cellStyle name="20% - Accent3 2 8 6 4 2" xfId="9773"/>
    <cellStyle name="20% - Accent3 2 8 6 5" xfId="9774"/>
    <cellStyle name="20% - Accent3 2 8 7" xfId="9775"/>
    <cellStyle name="20% - Accent3 2 8 7 2" xfId="9776"/>
    <cellStyle name="20% - Accent3 2 8 7 2 2" xfId="9777"/>
    <cellStyle name="20% - Accent3 2 8 7 2 2 2" xfId="9778"/>
    <cellStyle name="20% - Accent3 2 8 7 2 2 2 2" xfId="9779"/>
    <cellStyle name="20% - Accent3 2 8 7 2 2 3" xfId="9780"/>
    <cellStyle name="20% - Accent3 2 8 7 2 3" xfId="9781"/>
    <cellStyle name="20% - Accent3 2 8 7 2 3 2" xfId="9782"/>
    <cellStyle name="20% - Accent3 2 8 7 2 4" xfId="9783"/>
    <cellStyle name="20% - Accent3 2 8 7 3" xfId="9784"/>
    <cellStyle name="20% - Accent3 2 8 7 3 2" xfId="9785"/>
    <cellStyle name="20% - Accent3 2 8 7 3 2 2" xfId="9786"/>
    <cellStyle name="20% - Accent3 2 8 7 3 3" xfId="9787"/>
    <cellStyle name="20% - Accent3 2 8 7 4" xfId="9788"/>
    <cellStyle name="20% - Accent3 2 8 7 4 2" xfId="9789"/>
    <cellStyle name="20% - Accent3 2 8 7 5" xfId="9790"/>
    <cellStyle name="20% - Accent3 2 8 8" xfId="9791"/>
    <cellStyle name="20% - Accent3 2 8 8 2" xfId="9792"/>
    <cellStyle name="20% - Accent3 2 8 8 2 2" xfId="9793"/>
    <cellStyle name="20% - Accent3 2 8 8 2 2 2" xfId="9794"/>
    <cellStyle name="20% - Accent3 2 8 8 2 3" xfId="9795"/>
    <cellStyle name="20% - Accent3 2 8 8 3" xfId="9796"/>
    <cellStyle name="20% - Accent3 2 8 8 3 2" xfId="9797"/>
    <cellStyle name="20% - Accent3 2 8 8 4" xfId="9798"/>
    <cellStyle name="20% - Accent3 2 8 9" xfId="9799"/>
    <cellStyle name="20% - Accent3 2 8 9 2" xfId="9800"/>
    <cellStyle name="20% - Accent3 2 8 9 2 2" xfId="9801"/>
    <cellStyle name="20% - Accent3 2 8 9 3" xfId="9802"/>
    <cellStyle name="20% - Accent3 2 9" xfId="9803"/>
    <cellStyle name="20% - Accent3 2 9 10" xfId="9804"/>
    <cellStyle name="20% - Accent3 2 9 10 2" xfId="9805"/>
    <cellStyle name="20% - Accent3 2 9 11" xfId="9806"/>
    <cellStyle name="20% - Accent3 2 9 2" xfId="9807"/>
    <cellStyle name="20% - Accent3 2 9 2 10" xfId="9808"/>
    <cellStyle name="20% - Accent3 2 9 2 2" xfId="9809"/>
    <cellStyle name="20% - Accent3 2 9 2 2 2" xfId="9810"/>
    <cellStyle name="20% - Accent3 2 9 2 2 2 2" xfId="9811"/>
    <cellStyle name="20% - Accent3 2 9 2 2 2 2 2" xfId="9812"/>
    <cellStyle name="20% - Accent3 2 9 2 2 2 2 2 2" xfId="9813"/>
    <cellStyle name="20% - Accent3 2 9 2 2 2 2 3" xfId="9814"/>
    <cellStyle name="20% - Accent3 2 9 2 2 2 3" xfId="9815"/>
    <cellStyle name="20% - Accent3 2 9 2 2 2 3 2" xfId="9816"/>
    <cellStyle name="20% - Accent3 2 9 2 2 2 4" xfId="9817"/>
    <cellStyle name="20% - Accent3 2 9 2 2 3" xfId="9818"/>
    <cellStyle name="20% - Accent3 2 9 2 2 3 2" xfId="9819"/>
    <cellStyle name="20% - Accent3 2 9 2 2 3 2 2" xfId="9820"/>
    <cellStyle name="20% - Accent3 2 9 2 2 3 3" xfId="9821"/>
    <cellStyle name="20% - Accent3 2 9 2 2 4" xfId="9822"/>
    <cellStyle name="20% - Accent3 2 9 2 2 4 2" xfId="9823"/>
    <cellStyle name="20% - Accent3 2 9 2 2 5" xfId="9824"/>
    <cellStyle name="20% - Accent3 2 9 2 3" xfId="9825"/>
    <cellStyle name="20% - Accent3 2 9 2 3 2" xfId="9826"/>
    <cellStyle name="20% - Accent3 2 9 2 3 2 2" xfId="9827"/>
    <cellStyle name="20% - Accent3 2 9 2 3 2 2 2" xfId="9828"/>
    <cellStyle name="20% - Accent3 2 9 2 3 2 2 2 2" xfId="9829"/>
    <cellStyle name="20% - Accent3 2 9 2 3 2 2 3" xfId="9830"/>
    <cellStyle name="20% - Accent3 2 9 2 3 2 3" xfId="9831"/>
    <cellStyle name="20% - Accent3 2 9 2 3 2 3 2" xfId="9832"/>
    <cellStyle name="20% - Accent3 2 9 2 3 2 4" xfId="9833"/>
    <cellStyle name="20% - Accent3 2 9 2 3 3" xfId="9834"/>
    <cellStyle name="20% - Accent3 2 9 2 3 3 2" xfId="9835"/>
    <cellStyle name="20% - Accent3 2 9 2 3 3 2 2" xfId="9836"/>
    <cellStyle name="20% - Accent3 2 9 2 3 3 3" xfId="9837"/>
    <cellStyle name="20% - Accent3 2 9 2 3 4" xfId="9838"/>
    <cellStyle name="20% - Accent3 2 9 2 3 4 2" xfId="9839"/>
    <cellStyle name="20% - Accent3 2 9 2 3 5" xfId="9840"/>
    <cellStyle name="20% - Accent3 2 9 2 4" xfId="9841"/>
    <cellStyle name="20% - Accent3 2 9 2 4 2" xfId="9842"/>
    <cellStyle name="20% - Accent3 2 9 2 4 2 2" xfId="9843"/>
    <cellStyle name="20% - Accent3 2 9 2 4 2 2 2" xfId="9844"/>
    <cellStyle name="20% - Accent3 2 9 2 4 2 2 2 2" xfId="9845"/>
    <cellStyle name="20% - Accent3 2 9 2 4 2 2 3" xfId="9846"/>
    <cellStyle name="20% - Accent3 2 9 2 4 2 3" xfId="9847"/>
    <cellStyle name="20% - Accent3 2 9 2 4 2 3 2" xfId="9848"/>
    <cellStyle name="20% - Accent3 2 9 2 4 2 4" xfId="9849"/>
    <cellStyle name="20% - Accent3 2 9 2 4 3" xfId="9850"/>
    <cellStyle name="20% - Accent3 2 9 2 4 3 2" xfId="9851"/>
    <cellStyle name="20% - Accent3 2 9 2 4 3 2 2" xfId="9852"/>
    <cellStyle name="20% - Accent3 2 9 2 4 3 3" xfId="9853"/>
    <cellStyle name="20% - Accent3 2 9 2 4 4" xfId="9854"/>
    <cellStyle name="20% - Accent3 2 9 2 4 4 2" xfId="9855"/>
    <cellStyle name="20% - Accent3 2 9 2 4 5" xfId="9856"/>
    <cellStyle name="20% - Accent3 2 9 2 5" xfId="9857"/>
    <cellStyle name="20% - Accent3 2 9 2 5 2" xfId="9858"/>
    <cellStyle name="20% - Accent3 2 9 2 5 2 2" xfId="9859"/>
    <cellStyle name="20% - Accent3 2 9 2 5 2 2 2" xfId="9860"/>
    <cellStyle name="20% - Accent3 2 9 2 5 2 2 2 2" xfId="9861"/>
    <cellStyle name="20% - Accent3 2 9 2 5 2 2 3" xfId="9862"/>
    <cellStyle name="20% - Accent3 2 9 2 5 2 3" xfId="9863"/>
    <cellStyle name="20% - Accent3 2 9 2 5 2 3 2" xfId="9864"/>
    <cellStyle name="20% - Accent3 2 9 2 5 2 4" xfId="9865"/>
    <cellStyle name="20% - Accent3 2 9 2 5 3" xfId="9866"/>
    <cellStyle name="20% - Accent3 2 9 2 5 3 2" xfId="9867"/>
    <cellStyle name="20% - Accent3 2 9 2 5 3 2 2" xfId="9868"/>
    <cellStyle name="20% - Accent3 2 9 2 5 3 3" xfId="9869"/>
    <cellStyle name="20% - Accent3 2 9 2 5 4" xfId="9870"/>
    <cellStyle name="20% - Accent3 2 9 2 5 4 2" xfId="9871"/>
    <cellStyle name="20% - Accent3 2 9 2 5 5" xfId="9872"/>
    <cellStyle name="20% - Accent3 2 9 2 6" xfId="9873"/>
    <cellStyle name="20% - Accent3 2 9 2 6 2" xfId="9874"/>
    <cellStyle name="20% - Accent3 2 9 2 6 2 2" xfId="9875"/>
    <cellStyle name="20% - Accent3 2 9 2 6 2 2 2" xfId="9876"/>
    <cellStyle name="20% - Accent3 2 9 2 6 2 2 2 2" xfId="9877"/>
    <cellStyle name="20% - Accent3 2 9 2 6 2 2 3" xfId="9878"/>
    <cellStyle name="20% - Accent3 2 9 2 6 2 3" xfId="9879"/>
    <cellStyle name="20% - Accent3 2 9 2 6 2 3 2" xfId="9880"/>
    <cellStyle name="20% - Accent3 2 9 2 6 2 4" xfId="9881"/>
    <cellStyle name="20% - Accent3 2 9 2 6 3" xfId="9882"/>
    <cellStyle name="20% - Accent3 2 9 2 6 3 2" xfId="9883"/>
    <cellStyle name="20% - Accent3 2 9 2 6 3 2 2" xfId="9884"/>
    <cellStyle name="20% - Accent3 2 9 2 6 3 3" xfId="9885"/>
    <cellStyle name="20% - Accent3 2 9 2 6 4" xfId="9886"/>
    <cellStyle name="20% - Accent3 2 9 2 6 4 2" xfId="9887"/>
    <cellStyle name="20% - Accent3 2 9 2 6 5" xfId="9888"/>
    <cellStyle name="20% - Accent3 2 9 2 7" xfId="9889"/>
    <cellStyle name="20% - Accent3 2 9 2 7 2" xfId="9890"/>
    <cellStyle name="20% - Accent3 2 9 2 7 2 2" xfId="9891"/>
    <cellStyle name="20% - Accent3 2 9 2 7 2 2 2" xfId="9892"/>
    <cellStyle name="20% - Accent3 2 9 2 7 2 3" xfId="9893"/>
    <cellStyle name="20% - Accent3 2 9 2 7 3" xfId="9894"/>
    <cellStyle name="20% - Accent3 2 9 2 7 3 2" xfId="9895"/>
    <cellStyle name="20% - Accent3 2 9 2 7 4" xfId="9896"/>
    <cellStyle name="20% - Accent3 2 9 2 8" xfId="9897"/>
    <cellStyle name="20% - Accent3 2 9 2 8 2" xfId="9898"/>
    <cellStyle name="20% - Accent3 2 9 2 8 2 2" xfId="9899"/>
    <cellStyle name="20% - Accent3 2 9 2 8 3" xfId="9900"/>
    <cellStyle name="20% - Accent3 2 9 2 9" xfId="9901"/>
    <cellStyle name="20% - Accent3 2 9 2 9 2" xfId="9902"/>
    <cellStyle name="20% - Accent3 2 9 3" xfId="9903"/>
    <cellStyle name="20% - Accent3 2 9 3 2" xfId="9904"/>
    <cellStyle name="20% - Accent3 2 9 3 2 2" xfId="9905"/>
    <cellStyle name="20% - Accent3 2 9 3 2 2 2" xfId="9906"/>
    <cellStyle name="20% - Accent3 2 9 3 2 2 2 2" xfId="9907"/>
    <cellStyle name="20% - Accent3 2 9 3 2 2 3" xfId="9908"/>
    <cellStyle name="20% - Accent3 2 9 3 2 3" xfId="9909"/>
    <cellStyle name="20% - Accent3 2 9 3 2 3 2" xfId="9910"/>
    <cellStyle name="20% - Accent3 2 9 3 2 4" xfId="9911"/>
    <cellStyle name="20% - Accent3 2 9 3 3" xfId="9912"/>
    <cellStyle name="20% - Accent3 2 9 3 3 2" xfId="9913"/>
    <cellStyle name="20% - Accent3 2 9 3 3 2 2" xfId="9914"/>
    <cellStyle name="20% - Accent3 2 9 3 3 3" xfId="9915"/>
    <cellStyle name="20% - Accent3 2 9 3 4" xfId="9916"/>
    <cellStyle name="20% - Accent3 2 9 3 4 2" xfId="9917"/>
    <cellStyle name="20% - Accent3 2 9 3 5" xfId="9918"/>
    <cellStyle name="20% - Accent3 2 9 4" xfId="9919"/>
    <cellStyle name="20% - Accent3 2 9 4 2" xfId="9920"/>
    <cellStyle name="20% - Accent3 2 9 4 2 2" xfId="9921"/>
    <cellStyle name="20% - Accent3 2 9 4 2 2 2" xfId="9922"/>
    <cellStyle name="20% - Accent3 2 9 4 2 2 2 2" xfId="9923"/>
    <cellStyle name="20% - Accent3 2 9 4 2 2 3" xfId="9924"/>
    <cellStyle name="20% - Accent3 2 9 4 2 3" xfId="9925"/>
    <cellStyle name="20% - Accent3 2 9 4 2 3 2" xfId="9926"/>
    <cellStyle name="20% - Accent3 2 9 4 2 4" xfId="9927"/>
    <cellStyle name="20% - Accent3 2 9 4 3" xfId="9928"/>
    <cellStyle name="20% - Accent3 2 9 4 3 2" xfId="9929"/>
    <cellStyle name="20% - Accent3 2 9 4 3 2 2" xfId="9930"/>
    <cellStyle name="20% - Accent3 2 9 4 3 3" xfId="9931"/>
    <cellStyle name="20% - Accent3 2 9 4 4" xfId="9932"/>
    <cellStyle name="20% - Accent3 2 9 4 4 2" xfId="9933"/>
    <cellStyle name="20% - Accent3 2 9 4 5" xfId="9934"/>
    <cellStyle name="20% - Accent3 2 9 5" xfId="9935"/>
    <cellStyle name="20% - Accent3 2 9 5 2" xfId="9936"/>
    <cellStyle name="20% - Accent3 2 9 5 2 2" xfId="9937"/>
    <cellStyle name="20% - Accent3 2 9 5 2 2 2" xfId="9938"/>
    <cellStyle name="20% - Accent3 2 9 5 2 2 2 2" xfId="9939"/>
    <cellStyle name="20% - Accent3 2 9 5 2 2 3" xfId="9940"/>
    <cellStyle name="20% - Accent3 2 9 5 2 3" xfId="9941"/>
    <cellStyle name="20% - Accent3 2 9 5 2 3 2" xfId="9942"/>
    <cellStyle name="20% - Accent3 2 9 5 2 4" xfId="9943"/>
    <cellStyle name="20% - Accent3 2 9 5 3" xfId="9944"/>
    <cellStyle name="20% - Accent3 2 9 5 3 2" xfId="9945"/>
    <cellStyle name="20% - Accent3 2 9 5 3 2 2" xfId="9946"/>
    <cellStyle name="20% - Accent3 2 9 5 3 3" xfId="9947"/>
    <cellStyle name="20% - Accent3 2 9 5 4" xfId="9948"/>
    <cellStyle name="20% - Accent3 2 9 5 4 2" xfId="9949"/>
    <cellStyle name="20% - Accent3 2 9 5 5" xfId="9950"/>
    <cellStyle name="20% - Accent3 2 9 6" xfId="9951"/>
    <cellStyle name="20% - Accent3 2 9 6 2" xfId="9952"/>
    <cellStyle name="20% - Accent3 2 9 6 2 2" xfId="9953"/>
    <cellStyle name="20% - Accent3 2 9 6 2 2 2" xfId="9954"/>
    <cellStyle name="20% - Accent3 2 9 6 2 2 2 2" xfId="9955"/>
    <cellStyle name="20% - Accent3 2 9 6 2 2 3" xfId="9956"/>
    <cellStyle name="20% - Accent3 2 9 6 2 3" xfId="9957"/>
    <cellStyle name="20% - Accent3 2 9 6 2 3 2" xfId="9958"/>
    <cellStyle name="20% - Accent3 2 9 6 2 4" xfId="9959"/>
    <cellStyle name="20% - Accent3 2 9 6 3" xfId="9960"/>
    <cellStyle name="20% - Accent3 2 9 6 3 2" xfId="9961"/>
    <cellStyle name="20% - Accent3 2 9 6 3 2 2" xfId="9962"/>
    <cellStyle name="20% - Accent3 2 9 6 3 3" xfId="9963"/>
    <cellStyle name="20% - Accent3 2 9 6 4" xfId="9964"/>
    <cellStyle name="20% - Accent3 2 9 6 4 2" xfId="9965"/>
    <cellStyle name="20% - Accent3 2 9 6 5" xfId="9966"/>
    <cellStyle name="20% - Accent3 2 9 7" xfId="9967"/>
    <cellStyle name="20% - Accent3 2 9 7 2" xfId="9968"/>
    <cellStyle name="20% - Accent3 2 9 7 2 2" xfId="9969"/>
    <cellStyle name="20% - Accent3 2 9 7 2 2 2" xfId="9970"/>
    <cellStyle name="20% - Accent3 2 9 7 2 2 2 2" xfId="9971"/>
    <cellStyle name="20% - Accent3 2 9 7 2 2 3" xfId="9972"/>
    <cellStyle name="20% - Accent3 2 9 7 2 3" xfId="9973"/>
    <cellStyle name="20% - Accent3 2 9 7 2 3 2" xfId="9974"/>
    <cellStyle name="20% - Accent3 2 9 7 2 4" xfId="9975"/>
    <cellStyle name="20% - Accent3 2 9 7 3" xfId="9976"/>
    <cellStyle name="20% - Accent3 2 9 7 3 2" xfId="9977"/>
    <cellStyle name="20% - Accent3 2 9 7 3 2 2" xfId="9978"/>
    <cellStyle name="20% - Accent3 2 9 7 3 3" xfId="9979"/>
    <cellStyle name="20% - Accent3 2 9 7 4" xfId="9980"/>
    <cellStyle name="20% - Accent3 2 9 7 4 2" xfId="9981"/>
    <cellStyle name="20% - Accent3 2 9 7 5" xfId="9982"/>
    <cellStyle name="20% - Accent3 2 9 8" xfId="9983"/>
    <cellStyle name="20% - Accent3 2 9 8 2" xfId="9984"/>
    <cellStyle name="20% - Accent3 2 9 8 2 2" xfId="9985"/>
    <cellStyle name="20% - Accent3 2 9 8 2 2 2" xfId="9986"/>
    <cellStyle name="20% - Accent3 2 9 8 2 3" xfId="9987"/>
    <cellStyle name="20% - Accent3 2 9 8 3" xfId="9988"/>
    <cellStyle name="20% - Accent3 2 9 8 3 2" xfId="9989"/>
    <cellStyle name="20% - Accent3 2 9 8 4" xfId="9990"/>
    <cellStyle name="20% - Accent3 2 9 9" xfId="9991"/>
    <cellStyle name="20% - Accent3 2 9 9 2" xfId="9992"/>
    <cellStyle name="20% - Accent3 2 9 9 2 2" xfId="9993"/>
    <cellStyle name="20% - Accent3 2 9 9 3" xfId="9994"/>
    <cellStyle name="20% - Accent3 20" xfId="9995"/>
    <cellStyle name="20% - Accent3 20 2" xfId="9996"/>
    <cellStyle name="20% - Accent3 20 2 2" xfId="9997"/>
    <cellStyle name="20% - Accent3 20 2 2 2" xfId="9998"/>
    <cellStyle name="20% - Accent3 20 2 2 2 2" xfId="9999"/>
    <cellStyle name="20% - Accent3 20 2 2 3" xfId="10000"/>
    <cellStyle name="20% - Accent3 20 2 3" xfId="10001"/>
    <cellStyle name="20% - Accent3 20 2 3 2" xfId="10002"/>
    <cellStyle name="20% - Accent3 20 2 4" xfId="10003"/>
    <cellStyle name="20% - Accent3 20 3" xfId="10004"/>
    <cellStyle name="20% - Accent3 20 3 2" xfId="10005"/>
    <cellStyle name="20% - Accent3 20 3 2 2" xfId="10006"/>
    <cellStyle name="20% - Accent3 20 3 3" xfId="10007"/>
    <cellStyle name="20% - Accent3 20 4" xfId="10008"/>
    <cellStyle name="20% - Accent3 20 4 2" xfId="10009"/>
    <cellStyle name="20% - Accent3 20 5" xfId="10010"/>
    <cellStyle name="20% - Accent3 21" xfId="10011"/>
    <cellStyle name="20% - Accent3 21 2" xfId="10012"/>
    <cellStyle name="20% - Accent3 21 2 2" xfId="10013"/>
    <cellStyle name="20% - Accent3 21 2 2 2" xfId="10014"/>
    <cellStyle name="20% - Accent3 21 2 3" xfId="10015"/>
    <cellStyle name="20% - Accent3 21 3" xfId="10016"/>
    <cellStyle name="20% - Accent3 21 3 2" xfId="10017"/>
    <cellStyle name="20% - Accent3 21 4" xfId="10018"/>
    <cellStyle name="20% - Accent3 22" xfId="10019"/>
    <cellStyle name="20% - Accent3 22 2" xfId="10020"/>
    <cellStyle name="20% - Accent3 22 2 2" xfId="10021"/>
    <cellStyle name="20% - Accent3 22 3" xfId="10022"/>
    <cellStyle name="20% - Accent3 23" xfId="10023"/>
    <cellStyle name="20% - Accent3 23 2" xfId="10024"/>
    <cellStyle name="20% - Accent3 24" xfId="10025"/>
    <cellStyle name="20% - Accent3 3" xfId="10026"/>
    <cellStyle name="20% - Accent3 3 10" xfId="10027"/>
    <cellStyle name="20% - Accent3 3 10 2" xfId="10028"/>
    <cellStyle name="20% - Accent3 3 11" xfId="10029"/>
    <cellStyle name="20% - Accent3 3 2" xfId="10030"/>
    <cellStyle name="20% - Accent3 3 2 10" xfId="10031"/>
    <cellStyle name="20% - Accent3 3 2 2" xfId="10032"/>
    <cellStyle name="20% - Accent3 3 2 2 2" xfId="10033"/>
    <cellStyle name="20% - Accent3 3 2 2 2 2" xfId="10034"/>
    <cellStyle name="20% - Accent3 3 2 2 2 2 2" xfId="10035"/>
    <cellStyle name="20% - Accent3 3 2 2 2 2 2 2" xfId="10036"/>
    <cellStyle name="20% - Accent3 3 2 2 2 2 3" xfId="10037"/>
    <cellStyle name="20% - Accent3 3 2 2 2 3" xfId="10038"/>
    <cellStyle name="20% - Accent3 3 2 2 2 3 2" xfId="10039"/>
    <cellStyle name="20% - Accent3 3 2 2 2 4" xfId="10040"/>
    <cellStyle name="20% - Accent3 3 2 2 3" xfId="10041"/>
    <cellStyle name="20% - Accent3 3 2 2 3 2" xfId="10042"/>
    <cellStyle name="20% - Accent3 3 2 2 3 2 2" xfId="10043"/>
    <cellStyle name="20% - Accent3 3 2 2 3 3" xfId="10044"/>
    <cellStyle name="20% - Accent3 3 2 2 4" xfId="10045"/>
    <cellStyle name="20% - Accent3 3 2 2 4 2" xfId="10046"/>
    <cellStyle name="20% - Accent3 3 2 2 5" xfId="10047"/>
    <cellStyle name="20% - Accent3 3 2 3" xfId="10048"/>
    <cellStyle name="20% - Accent3 3 2 3 2" xfId="10049"/>
    <cellStyle name="20% - Accent3 3 2 3 2 2" xfId="10050"/>
    <cellStyle name="20% - Accent3 3 2 3 2 2 2" xfId="10051"/>
    <cellStyle name="20% - Accent3 3 2 3 2 2 2 2" xfId="10052"/>
    <cellStyle name="20% - Accent3 3 2 3 2 2 3" xfId="10053"/>
    <cellStyle name="20% - Accent3 3 2 3 2 3" xfId="10054"/>
    <cellStyle name="20% - Accent3 3 2 3 2 3 2" xfId="10055"/>
    <cellStyle name="20% - Accent3 3 2 3 2 4" xfId="10056"/>
    <cellStyle name="20% - Accent3 3 2 3 3" xfId="10057"/>
    <cellStyle name="20% - Accent3 3 2 3 3 2" xfId="10058"/>
    <cellStyle name="20% - Accent3 3 2 3 3 2 2" xfId="10059"/>
    <cellStyle name="20% - Accent3 3 2 3 3 3" xfId="10060"/>
    <cellStyle name="20% - Accent3 3 2 3 4" xfId="10061"/>
    <cellStyle name="20% - Accent3 3 2 3 4 2" xfId="10062"/>
    <cellStyle name="20% - Accent3 3 2 3 5" xfId="10063"/>
    <cellStyle name="20% - Accent3 3 2 4" xfId="10064"/>
    <cellStyle name="20% - Accent3 3 2 4 2" xfId="10065"/>
    <cellStyle name="20% - Accent3 3 2 4 2 2" xfId="10066"/>
    <cellStyle name="20% - Accent3 3 2 4 2 2 2" xfId="10067"/>
    <cellStyle name="20% - Accent3 3 2 4 2 2 2 2" xfId="10068"/>
    <cellStyle name="20% - Accent3 3 2 4 2 2 3" xfId="10069"/>
    <cellStyle name="20% - Accent3 3 2 4 2 3" xfId="10070"/>
    <cellStyle name="20% - Accent3 3 2 4 2 3 2" xfId="10071"/>
    <cellStyle name="20% - Accent3 3 2 4 2 4" xfId="10072"/>
    <cellStyle name="20% - Accent3 3 2 4 3" xfId="10073"/>
    <cellStyle name="20% - Accent3 3 2 4 3 2" xfId="10074"/>
    <cellStyle name="20% - Accent3 3 2 4 3 2 2" xfId="10075"/>
    <cellStyle name="20% - Accent3 3 2 4 3 3" xfId="10076"/>
    <cellStyle name="20% - Accent3 3 2 4 4" xfId="10077"/>
    <cellStyle name="20% - Accent3 3 2 4 4 2" xfId="10078"/>
    <cellStyle name="20% - Accent3 3 2 4 5" xfId="10079"/>
    <cellStyle name="20% - Accent3 3 2 5" xfId="10080"/>
    <cellStyle name="20% - Accent3 3 2 5 2" xfId="10081"/>
    <cellStyle name="20% - Accent3 3 2 5 2 2" xfId="10082"/>
    <cellStyle name="20% - Accent3 3 2 5 2 2 2" xfId="10083"/>
    <cellStyle name="20% - Accent3 3 2 5 2 2 2 2" xfId="10084"/>
    <cellStyle name="20% - Accent3 3 2 5 2 2 3" xfId="10085"/>
    <cellStyle name="20% - Accent3 3 2 5 2 3" xfId="10086"/>
    <cellStyle name="20% - Accent3 3 2 5 2 3 2" xfId="10087"/>
    <cellStyle name="20% - Accent3 3 2 5 2 4" xfId="10088"/>
    <cellStyle name="20% - Accent3 3 2 5 3" xfId="10089"/>
    <cellStyle name="20% - Accent3 3 2 5 3 2" xfId="10090"/>
    <cellStyle name="20% - Accent3 3 2 5 3 2 2" xfId="10091"/>
    <cellStyle name="20% - Accent3 3 2 5 3 3" xfId="10092"/>
    <cellStyle name="20% - Accent3 3 2 5 4" xfId="10093"/>
    <cellStyle name="20% - Accent3 3 2 5 4 2" xfId="10094"/>
    <cellStyle name="20% - Accent3 3 2 5 5" xfId="10095"/>
    <cellStyle name="20% - Accent3 3 2 6" xfId="10096"/>
    <cellStyle name="20% - Accent3 3 2 6 2" xfId="10097"/>
    <cellStyle name="20% - Accent3 3 2 6 2 2" xfId="10098"/>
    <cellStyle name="20% - Accent3 3 2 6 2 2 2" xfId="10099"/>
    <cellStyle name="20% - Accent3 3 2 6 2 2 2 2" xfId="10100"/>
    <cellStyle name="20% - Accent3 3 2 6 2 2 3" xfId="10101"/>
    <cellStyle name="20% - Accent3 3 2 6 2 3" xfId="10102"/>
    <cellStyle name="20% - Accent3 3 2 6 2 3 2" xfId="10103"/>
    <cellStyle name="20% - Accent3 3 2 6 2 4" xfId="10104"/>
    <cellStyle name="20% - Accent3 3 2 6 3" xfId="10105"/>
    <cellStyle name="20% - Accent3 3 2 6 3 2" xfId="10106"/>
    <cellStyle name="20% - Accent3 3 2 6 3 2 2" xfId="10107"/>
    <cellStyle name="20% - Accent3 3 2 6 3 3" xfId="10108"/>
    <cellStyle name="20% - Accent3 3 2 6 4" xfId="10109"/>
    <cellStyle name="20% - Accent3 3 2 6 4 2" xfId="10110"/>
    <cellStyle name="20% - Accent3 3 2 6 5" xfId="10111"/>
    <cellStyle name="20% - Accent3 3 2 7" xfId="10112"/>
    <cellStyle name="20% - Accent3 3 2 7 2" xfId="10113"/>
    <cellStyle name="20% - Accent3 3 2 7 2 2" xfId="10114"/>
    <cellStyle name="20% - Accent3 3 2 7 2 2 2" xfId="10115"/>
    <cellStyle name="20% - Accent3 3 2 7 2 3" xfId="10116"/>
    <cellStyle name="20% - Accent3 3 2 7 3" xfId="10117"/>
    <cellStyle name="20% - Accent3 3 2 7 3 2" xfId="10118"/>
    <cellStyle name="20% - Accent3 3 2 7 4" xfId="10119"/>
    <cellStyle name="20% - Accent3 3 2 8" xfId="10120"/>
    <cellStyle name="20% - Accent3 3 2 8 2" xfId="10121"/>
    <cellStyle name="20% - Accent3 3 2 8 2 2" xfId="10122"/>
    <cellStyle name="20% - Accent3 3 2 8 3" xfId="10123"/>
    <cellStyle name="20% - Accent3 3 2 9" xfId="10124"/>
    <cellStyle name="20% - Accent3 3 2 9 2" xfId="10125"/>
    <cellStyle name="20% - Accent3 3 3" xfId="10126"/>
    <cellStyle name="20% - Accent3 3 3 2" xfId="10127"/>
    <cellStyle name="20% - Accent3 3 3 2 2" xfId="10128"/>
    <cellStyle name="20% - Accent3 3 3 2 2 2" xfId="10129"/>
    <cellStyle name="20% - Accent3 3 3 2 2 2 2" xfId="10130"/>
    <cellStyle name="20% - Accent3 3 3 2 2 3" xfId="10131"/>
    <cellStyle name="20% - Accent3 3 3 2 3" xfId="10132"/>
    <cellStyle name="20% - Accent3 3 3 2 3 2" xfId="10133"/>
    <cellStyle name="20% - Accent3 3 3 2 4" xfId="10134"/>
    <cellStyle name="20% - Accent3 3 3 3" xfId="10135"/>
    <cellStyle name="20% - Accent3 3 3 3 2" xfId="10136"/>
    <cellStyle name="20% - Accent3 3 3 3 2 2" xfId="10137"/>
    <cellStyle name="20% - Accent3 3 3 3 3" xfId="10138"/>
    <cellStyle name="20% - Accent3 3 3 4" xfId="10139"/>
    <cellStyle name="20% - Accent3 3 3 4 2" xfId="10140"/>
    <cellStyle name="20% - Accent3 3 3 5" xfId="10141"/>
    <cellStyle name="20% - Accent3 3 4" xfId="10142"/>
    <cellStyle name="20% - Accent3 3 4 2" xfId="10143"/>
    <cellStyle name="20% - Accent3 3 4 2 2" xfId="10144"/>
    <cellStyle name="20% - Accent3 3 4 2 2 2" xfId="10145"/>
    <cellStyle name="20% - Accent3 3 4 2 2 2 2" xfId="10146"/>
    <cellStyle name="20% - Accent3 3 4 2 2 3" xfId="10147"/>
    <cellStyle name="20% - Accent3 3 4 2 3" xfId="10148"/>
    <cellStyle name="20% - Accent3 3 4 2 3 2" xfId="10149"/>
    <cellStyle name="20% - Accent3 3 4 2 4" xfId="10150"/>
    <cellStyle name="20% - Accent3 3 4 3" xfId="10151"/>
    <cellStyle name="20% - Accent3 3 4 3 2" xfId="10152"/>
    <cellStyle name="20% - Accent3 3 4 3 2 2" xfId="10153"/>
    <cellStyle name="20% - Accent3 3 4 3 3" xfId="10154"/>
    <cellStyle name="20% - Accent3 3 4 4" xfId="10155"/>
    <cellStyle name="20% - Accent3 3 4 4 2" xfId="10156"/>
    <cellStyle name="20% - Accent3 3 4 5" xfId="10157"/>
    <cellStyle name="20% - Accent3 3 5" xfId="10158"/>
    <cellStyle name="20% - Accent3 3 5 2" xfId="10159"/>
    <cellStyle name="20% - Accent3 3 5 2 2" xfId="10160"/>
    <cellStyle name="20% - Accent3 3 5 2 2 2" xfId="10161"/>
    <cellStyle name="20% - Accent3 3 5 2 2 2 2" xfId="10162"/>
    <cellStyle name="20% - Accent3 3 5 2 2 3" xfId="10163"/>
    <cellStyle name="20% - Accent3 3 5 2 3" xfId="10164"/>
    <cellStyle name="20% - Accent3 3 5 2 3 2" xfId="10165"/>
    <cellStyle name="20% - Accent3 3 5 2 4" xfId="10166"/>
    <cellStyle name="20% - Accent3 3 5 3" xfId="10167"/>
    <cellStyle name="20% - Accent3 3 5 3 2" xfId="10168"/>
    <cellStyle name="20% - Accent3 3 5 3 2 2" xfId="10169"/>
    <cellStyle name="20% - Accent3 3 5 3 3" xfId="10170"/>
    <cellStyle name="20% - Accent3 3 5 4" xfId="10171"/>
    <cellStyle name="20% - Accent3 3 5 4 2" xfId="10172"/>
    <cellStyle name="20% - Accent3 3 5 5" xfId="10173"/>
    <cellStyle name="20% - Accent3 3 6" xfId="10174"/>
    <cellStyle name="20% - Accent3 3 6 2" xfId="10175"/>
    <cellStyle name="20% - Accent3 3 6 2 2" xfId="10176"/>
    <cellStyle name="20% - Accent3 3 6 2 2 2" xfId="10177"/>
    <cellStyle name="20% - Accent3 3 6 2 2 2 2" xfId="10178"/>
    <cellStyle name="20% - Accent3 3 6 2 2 3" xfId="10179"/>
    <cellStyle name="20% - Accent3 3 6 2 3" xfId="10180"/>
    <cellStyle name="20% - Accent3 3 6 2 3 2" xfId="10181"/>
    <cellStyle name="20% - Accent3 3 6 2 4" xfId="10182"/>
    <cellStyle name="20% - Accent3 3 6 3" xfId="10183"/>
    <cellStyle name="20% - Accent3 3 6 3 2" xfId="10184"/>
    <cellStyle name="20% - Accent3 3 6 3 2 2" xfId="10185"/>
    <cellStyle name="20% - Accent3 3 6 3 3" xfId="10186"/>
    <cellStyle name="20% - Accent3 3 6 4" xfId="10187"/>
    <cellStyle name="20% - Accent3 3 6 4 2" xfId="10188"/>
    <cellStyle name="20% - Accent3 3 6 5" xfId="10189"/>
    <cellStyle name="20% - Accent3 3 7" xfId="10190"/>
    <cellStyle name="20% - Accent3 3 7 2" xfId="10191"/>
    <cellStyle name="20% - Accent3 3 7 2 2" xfId="10192"/>
    <cellStyle name="20% - Accent3 3 7 2 2 2" xfId="10193"/>
    <cellStyle name="20% - Accent3 3 7 2 2 2 2" xfId="10194"/>
    <cellStyle name="20% - Accent3 3 7 2 2 3" xfId="10195"/>
    <cellStyle name="20% - Accent3 3 7 2 3" xfId="10196"/>
    <cellStyle name="20% - Accent3 3 7 2 3 2" xfId="10197"/>
    <cellStyle name="20% - Accent3 3 7 2 4" xfId="10198"/>
    <cellStyle name="20% - Accent3 3 7 3" xfId="10199"/>
    <cellStyle name="20% - Accent3 3 7 3 2" xfId="10200"/>
    <cellStyle name="20% - Accent3 3 7 3 2 2" xfId="10201"/>
    <cellStyle name="20% - Accent3 3 7 3 3" xfId="10202"/>
    <cellStyle name="20% - Accent3 3 7 4" xfId="10203"/>
    <cellStyle name="20% - Accent3 3 7 4 2" xfId="10204"/>
    <cellStyle name="20% - Accent3 3 7 5" xfId="10205"/>
    <cellStyle name="20% - Accent3 3 8" xfId="10206"/>
    <cellStyle name="20% - Accent3 3 8 2" xfId="10207"/>
    <cellStyle name="20% - Accent3 3 8 2 2" xfId="10208"/>
    <cellStyle name="20% - Accent3 3 8 2 2 2" xfId="10209"/>
    <cellStyle name="20% - Accent3 3 8 2 3" xfId="10210"/>
    <cellStyle name="20% - Accent3 3 8 3" xfId="10211"/>
    <cellStyle name="20% - Accent3 3 8 3 2" xfId="10212"/>
    <cellStyle name="20% - Accent3 3 8 4" xfId="10213"/>
    <cellStyle name="20% - Accent3 3 9" xfId="10214"/>
    <cellStyle name="20% - Accent3 3 9 2" xfId="10215"/>
    <cellStyle name="20% - Accent3 3 9 2 2" xfId="10216"/>
    <cellStyle name="20% - Accent3 3 9 3" xfId="10217"/>
    <cellStyle name="20% - Accent3 4" xfId="10218"/>
    <cellStyle name="20% - Accent3 4 10" xfId="10219"/>
    <cellStyle name="20% - Accent3 4 10 2" xfId="10220"/>
    <cellStyle name="20% - Accent3 4 11" xfId="10221"/>
    <cellStyle name="20% - Accent3 4 2" xfId="10222"/>
    <cellStyle name="20% - Accent3 4 2 10" xfId="10223"/>
    <cellStyle name="20% - Accent3 4 2 2" xfId="10224"/>
    <cellStyle name="20% - Accent3 4 2 2 2" xfId="10225"/>
    <cellStyle name="20% - Accent3 4 2 2 2 2" xfId="10226"/>
    <cellStyle name="20% - Accent3 4 2 2 2 2 2" xfId="10227"/>
    <cellStyle name="20% - Accent3 4 2 2 2 2 2 2" xfId="10228"/>
    <cellStyle name="20% - Accent3 4 2 2 2 2 3" xfId="10229"/>
    <cellStyle name="20% - Accent3 4 2 2 2 3" xfId="10230"/>
    <cellStyle name="20% - Accent3 4 2 2 2 3 2" xfId="10231"/>
    <cellStyle name="20% - Accent3 4 2 2 2 4" xfId="10232"/>
    <cellStyle name="20% - Accent3 4 2 2 3" xfId="10233"/>
    <cellStyle name="20% - Accent3 4 2 2 3 2" xfId="10234"/>
    <cellStyle name="20% - Accent3 4 2 2 3 2 2" xfId="10235"/>
    <cellStyle name="20% - Accent3 4 2 2 3 3" xfId="10236"/>
    <cellStyle name="20% - Accent3 4 2 2 4" xfId="10237"/>
    <cellStyle name="20% - Accent3 4 2 2 4 2" xfId="10238"/>
    <cellStyle name="20% - Accent3 4 2 2 5" xfId="10239"/>
    <cellStyle name="20% - Accent3 4 2 3" xfId="10240"/>
    <cellStyle name="20% - Accent3 4 2 3 2" xfId="10241"/>
    <cellStyle name="20% - Accent3 4 2 3 2 2" xfId="10242"/>
    <cellStyle name="20% - Accent3 4 2 3 2 2 2" xfId="10243"/>
    <cellStyle name="20% - Accent3 4 2 3 2 2 2 2" xfId="10244"/>
    <cellStyle name="20% - Accent3 4 2 3 2 2 3" xfId="10245"/>
    <cellStyle name="20% - Accent3 4 2 3 2 3" xfId="10246"/>
    <cellStyle name="20% - Accent3 4 2 3 2 3 2" xfId="10247"/>
    <cellStyle name="20% - Accent3 4 2 3 2 4" xfId="10248"/>
    <cellStyle name="20% - Accent3 4 2 3 3" xfId="10249"/>
    <cellStyle name="20% - Accent3 4 2 3 3 2" xfId="10250"/>
    <cellStyle name="20% - Accent3 4 2 3 3 2 2" xfId="10251"/>
    <cellStyle name="20% - Accent3 4 2 3 3 3" xfId="10252"/>
    <cellStyle name="20% - Accent3 4 2 3 4" xfId="10253"/>
    <cellStyle name="20% - Accent3 4 2 3 4 2" xfId="10254"/>
    <cellStyle name="20% - Accent3 4 2 3 5" xfId="10255"/>
    <cellStyle name="20% - Accent3 4 2 4" xfId="10256"/>
    <cellStyle name="20% - Accent3 4 2 4 2" xfId="10257"/>
    <cellStyle name="20% - Accent3 4 2 4 2 2" xfId="10258"/>
    <cellStyle name="20% - Accent3 4 2 4 2 2 2" xfId="10259"/>
    <cellStyle name="20% - Accent3 4 2 4 2 2 2 2" xfId="10260"/>
    <cellStyle name="20% - Accent3 4 2 4 2 2 3" xfId="10261"/>
    <cellStyle name="20% - Accent3 4 2 4 2 3" xfId="10262"/>
    <cellStyle name="20% - Accent3 4 2 4 2 3 2" xfId="10263"/>
    <cellStyle name="20% - Accent3 4 2 4 2 4" xfId="10264"/>
    <cellStyle name="20% - Accent3 4 2 4 3" xfId="10265"/>
    <cellStyle name="20% - Accent3 4 2 4 3 2" xfId="10266"/>
    <cellStyle name="20% - Accent3 4 2 4 3 2 2" xfId="10267"/>
    <cellStyle name="20% - Accent3 4 2 4 3 3" xfId="10268"/>
    <cellStyle name="20% - Accent3 4 2 4 4" xfId="10269"/>
    <cellStyle name="20% - Accent3 4 2 4 4 2" xfId="10270"/>
    <cellStyle name="20% - Accent3 4 2 4 5" xfId="10271"/>
    <cellStyle name="20% - Accent3 4 2 5" xfId="10272"/>
    <cellStyle name="20% - Accent3 4 2 5 2" xfId="10273"/>
    <cellStyle name="20% - Accent3 4 2 5 2 2" xfId="10274"/>
    <cellStyle name="20% - Accent3 4 2 5 2 2 2" xfId="10275"/>
    <cellStyle name="20% - Accent3 4 2 5 2 2 2 2" xfId="10276"/>
    <cellStyle name="20% - Accent3 4 2 5 2 2 3" xfId="10277"/>
    <cellStyle name="20% - Accent3 4 2 5 2 3" xfId="10278"/>
    <cellStyle name="20% - Accent3 4 2 5 2 3 2" xfId="10279"/>
    <cellStyle name="20% - Accent3 4 2 5 2 4" xfId="10280"/>
    <cellStyle name="20% - Accent3 4 2 5 3" xfId="10281"/>
    <cellStyle name="20% - Accent3 4 2 5 3 2" xfId="10282"/>
    <cellStyle name="20% - Accent3 4 2 5 3 2 2" xfId="10283"/>
    <cellStyle name="20% - Accent3 4 2 5 3 3" xfId="10284"/>
    <cellStyle name="20% - Accent3 4 2 5 4" xfId="10285"/>
    <cellStyle name="20% - Accent3 4 2 5 4 2" xfId="10286"/>
    <cellStyle name="20% - Accent3 4 2 5 5" xfId="10287"/>
    <cellStyle name="20% - Accent3 4 2 6" xfId="10288"/>
    <cellStyle name="20% - Accent3 4 2 6 2" xfId="10289"/>
    <cellStyle name="20% - Accent3 4 2 6 2 2" xfId="10290"/>
    <cellStyle name="20% - Accent3 4 2 6 2 2 2" xfId="10291"/>
    <cellStyle name="20% - Accent3 4 2 6 2 2 2 2" xfId="10292"/>
    <cellStyle name="20% - Accent3 4 2 6 2 2 3" xfId="10293"/>
    <cellStyle name="20% - Accent3 4 2 6 2 3" xfId="10294"/>
    <cellStyle name="20% - Accent3 4 2 6 2 3 2" xfId="10295"/>
    <cellStyle name="20% - Accent3 4 2 6 2 4" xfId="10296"/>
    <cellStyle name="20% - Accent3 4 2 6 3" xfId="10297"/>
    <cellStyle name="20% - Accent3 4 2 6 3 2" xfId="10298"/>
    <cellStyle name="20% - Accent3 4 2 6 3 2 2" xfId="10299"/>
    <cellStyle name="20% - Accent3 4 2 6 3 3" xfId="10300"/>
    <cellStyle name="20% - Accent3 4 2 6 4" xfId="10301"/>
    <cellStyle name="20% - Accent3 4 2 6 4 2" xfId="10302"/>
    <cellStyle name="20% - Accent3 4 2 6 5" xfId="10303"/>
    <cellStyle name="20% - Accent3 4 2 7" xfId="10304"/>
    <cellStyle name="20% - Accent3 4 2 7 2" xfId="10305"/>
    <cellStyle name="20% - Accent3 4 2 7 2 2" xfId="10306"/>
    <cellStyle name="20% - Accent3 4 2 7 2 2 2" xfId="10307"/>
    <cellStyle name="20% - Accent3 4 2 7 2 3" xfId="10308"/>
    <cellStyle name="20% - Accent3 4 2 7 3" xfId="10309"/>
    <cellStyle name="20% - Accent3 4 2 7 3 2" xfId="10310"/>
    <cellStyle name="20% - Accent3 4 2 7 4" xfId="10311"/>
    <cellStyle name="20% - Accent3 4 2 8" xfId="10312"/>
    <cellStyle name="20% - Accent3 4 2 8 2" xfId="10313"/>
    <cellStyle name="20% - Accent3 4 2 8 2 2" xfId="10314"/>
    <cellStyle name="20% - Accent3 4 2 8 3" xfId="10315"/>
    <cellStyle name="20% - Accent3 4 2 9" xfId="10316"/>
    <cellStyle name="20% - Accent3 4 2 9 2" xfId="10317"/>
    <cellStyle name="20% - Accent3 4 3" xfId="10318"/>
    <cellStyle name="20% - Accent3 4 3 2" xfId="10319"/>
    <cellStyle name="20% - Accent3 4 3 2 2" xfId="10320"/>
    <cellStyle name="20% - Accent3 4 3 2 2 2" xfId="10321"/>
    <cellStyle name="20% - Accent3 4 3 2 2 2 2" xfId="10322"/>
    <cellStyle name="20% - Accent3 4 3 2 2 3" xfId="10323"/>
    <cellStyle name="20% - Accent3 4 3 2 3" xfId="10324"/>
    <cellStyle name="20% - Accent3 4 3 2 3 2" xfId="10325"/>
    <cellStyle name="20% - Accent3 4 3 2 4" xfId="10326"/>
    <cellStyle name="20% - Accent3 4 3 3" xfId="10327"/>
    <cellStyle name="20% - Accent3 4 3 3 2" xfId="10328"/>
    <cellStyle name="20% - Accent3 4 3 3 2 2" xfId="10329"/>
    <cellStyle name="20% - Accent3 4 3 3 3" xfId="10330"/>
    <cellStyle name="20% - Accent3 4 3 4" xfId="10331"/>
    <cellStyle name="20% - Accent3 4 3 4 2" xfId="10332"/>
    <cellStyle name="20% - Accent3 4 3 5" xfId="10333"/>
    <cellStyle name="20% - Accent3 4 4" xfId="10334"/>
    <cellStyle name="20% - Accent3 4 4 2" xfId="10335"/>
    <cellStyle name="20% - Accent3 4 4 2 2" xfId="10336"/>
    <cellStyle name="20% - Accent3 4 4 2 2 2" xfId="10337"/>
    <cellStyle name="20% - Accent3 4 4 2 2 2 2" xfId="10338"/>
    <cellStyle name="20% - Accent3 4 4 2 2 3" xfId="10339"/>
    <cellStyle name="20% - Accent3 4 4 2 3" xfId="10340"/>
    <cellStyle name="20% - Accent3 4 4 2 3 2" xfId="10341"/>
    <cellStyle name="20% - Accent3 4 4 2 4" xfId="10342"/>
    <cellStyle name="20% - Accent3 4 4 3" xfId="10343"/>
    <cellStyle name="20% - Accent3 4 4 3 2" xfId="10344"/>
    <cellStyle name="20% - Accent3 4 4 3 2 2" xfId="10345"/>
    <cellStyle name="20% - Accent3 4 4 3 3" xfId="10346"/>
    <cellStyle name="20% - Accent3 4 4 4" xfId="10347"/>
    <cellStyle name="20% - Accent3 4 4 4 2" xfId="10348"/>
    <cellStyle name="20% - Accent3 4 4 5" xfId="10349"/>
    <cellStyle name="20% - Accent3 4 5" xfId="10350"/>
    <cellStyle name="20% - Accent3 4 5 2" xfId="10351"/>
    <cellStyle name="20% - Accent3 4 5 2 2" xfId="10352"/>
    <cellStyle name="20% - Accent3 4 5 2 2 2" xfId="10353"/>
    <cellStyle name="20% - Accent3 4 5 2 2 2 2" xfId="10354"/>
    <cellStyle name="20% - Accent3 4 5 2 2 3" xfId="10355"/>
    <cellStyle name="20% - Accent3 4 5 2 3" xfId="10356"/>
    <cellStyle name="20% - Accent3 4 5 2 3 2" xfId="10357"/>
    <cellStyle name="20% - Accent3 4 5 2 4" xfId="10358"/>
    <cellStyle name="20% - Accent3 4 5 3" xfId="10359"/>
    <cellStyle name="20% - Accent3 4 5 3 2" xfId="10360"/>
    <cellStyle name="20% - Accent3 4 5 3 2 2" xfId="10361"/>
    <cellStyle name="20% - Accent3 4 5 3 3" xfId="10362"/>
    <cellStyle name="20% - Accent3 4 5 4" xfId="10363"/>
    <cellStyle name="20% - Accent3 4 5 4 2" xfId="10364"/>
    <cellStyle name="20% - Accent3 4 5 5" xfId="10365"/>
    <cellStyle name="20% - Accent3 4 6" xfId="10366"/>
    <cellStyle name="20% - Accent3 4 6 2" xfId="10367"/>
    <cellStyle name="20% - Accent3 4 6 2 2" xfId="10368"/>
    <cellStyle name="20% - Accent3 4 6 2 2 2" xfId="10369"/>
    <cellStyle name="20% - Accent3 4 6 2 2 2 2" xfId="10370"/>
    <cellStyle name="20% - Accent3 4 6 2 2 3" xfId="10371"/>
    <cellStyle name="20% - Accent3 4 6 2 3" xfId="10372"/>
    <cellStyle name="20% - Accent3 4 6 2 3 2" xfId="10373"/>
    <cellStyle name="20% - Accent3 4 6 2 4" xfId="10374"/>
    <cellStyle name="20% - Accent3 4 6 3" xfId="10375"/>
    <cellStyle name="20% - Accent3 4 6 3 2" xfId="10376"/>
    <cellStyle name="20% - Accent3 4 6 3 2 2" xfId="10377"/>
    <cellStyle name="20% - Accent3 4 6 3 3" xfId="10378"/>
    <cellStyle name="20% - Accent3 4 6 4" xfId="10379"/>
    <cellStyle name="20% - Accent3 4 6 4 2" xfId="10380"/>
    <cellStyle name="20% - Accent3 4 6 5" xfId="10381"/>
    <cellStyle name="20% - Accent3 4 7" xfId="10382"/>
    <cellStyle name="20% - Accent3 4 7 2" xfId="10383"/>
    <cellStyle name="20% - Accent3 4 7 2 2" xfId="10384"/>
    <cellStyle name="20% - Accent3 4 7 2 2 2" xfId="10385"/>
    <cellStyle name="20% - Accent3 4 7 2 2 2 2" xfId="10386"/>
    <cellStyle name="20% - Accent3 4 7 2 2 3" xfId="10387"/>
    <cellStyle name="20% - Accent3 4 7 2 3" xfId="10388"/>
    <cellStyle name="20% - Accent3 4 7 2 3 2" xfId="10389"/>
    <cellStyle name="20% - Accent3 4 7 2 4" xfId="10390"/>
    <cellStyle name="20% - Accent3 4 7 3" xfId="10391"/>
    <cellStyle name="20% - Accent3 4 7 3 2" xfId="10392"/>
    <cellStyle name="20% - Accent3 4 7 3 2 2" xfId="10393"/>
    <cellStyle name="20% - Accent3 4 7 3 3" xfId="10394"/>
    <cellStyle name="20% - Accent3 4 7 4" xfId="10395"/>
    <cellStyle name="20% - Accent3 4 7 4 2" xfId="10396"/>
    <cellStyle name="20% - Accent3 4 7 5" xfId="10397"/>
    <cellStyle name="20% - Accent3 4 8" xfId="10398"/>
    <cellStyle name="20% - Accent3 4 8 2" xfId="10399"/>
    <cellStyle name="20% - Accent3 4 8 2 2" xfId="10400"/>
    <cellStyle name="20% - Accent3 4 8 2 2 2" xfId="10401"/>
    <cellStyle name="20% - Accent3 4 8 2 3" xfId="10402"/>
    <cellStyle name="20% - Accent3 4 8 3" xfId="10403"/>
    <cellStyle name="20% - Accent3 4 8 3 2" xfId="10404"/>
    <cellStyle name="20% - Accent3 4 8 4" xfId="10405"/>
    <cellStyle name="20% - Accent3 4 9" xfId="10406"/>
    <cellStyle name="20% - Accent3 4 9 2" xfId="10407"/>
    <cellStyle name="20% - Accent3 4 9 2 2" xfId="10408"/>
    <cellStyle name="20% - Accent3 4 9 3" xfId="10409"/>
    <cellStyle name="20% - Accent3 5" xfId="10410"/>
    <cellStyle name="20% - Accent3 5 10" xfId="10411"/>
    <cellStyle name="20% - Accent3 5 10 2" xfId="10412"/>
    <cellStyle name="20% - Accent3 5 11" xfId="10413"/>
    <cellStyle name="20% - Accent3 5 2" xfId="10414"/>
    <cellStyle name="20% - Accent3 5 2 10" xfId="10415"/>
    <cellStyle name="20% - Accent3 5 2 2" xfId="10416"/>
    <cellStyle name="20% - Accent3 5 2 2 2" xfId="10417"/>
    <cellStyle name="20% - Accent3 5 2 2 2 2" xfId="10418"/>
    <cellStyle name="20% - Accent3 5 2 2 2 2 2" xfId="10419"/>
    <cellStyle name="20% - Accent3 5 2 2 2 2 2 2" xfId="10420"/>
    <cellStyle name="20% - Accent3 5 2 2 2 2 3" xfId="10421"/>
    <cellStyle name="20% - Accent3 5 2 2 2 3" xfId="10422"/>
    <cellStyle name="20% - Accent3 5 2 2 2 3 2" xfId="10423"/>
    <cellStyle name="20% - Accent3 5 2 2 2 4" xfId="10424"/>
    <cellStyle name="20% - Accent3 5 2 2 3" xfId="10425"/>
    <cellStyle name="20% - Accent3 5 2 2 3 2" xfId="10426"/>
    <cellStyle name="20% - Accent3 5 2 2 3 2 2" xfId="10427"/>
    <cellStyle name="20% - Accent3 5 2 2 3 3" xfId="10428"/>
    <cellStyle name="20% - Accent3 5 2 2 4" xfId="10429"/>
    <cellStyle name="20% - Accent3 5 2 2 4 2" xfId="10430"/>
    <cellStyle name="20% - Accent3 5 2 2 5" xfId="10431"/>
    <cellStyle name="20% - Accent3 5 2 3" xfId="10432"/>
    <cellStyle name="20% - Accent3 5 2 3 2" xfId="10433"/>
    <cellStyle name="20% - Accent3 5 2 3 2 2" xfId="10434"/>
    <cellStyle name="20% - Accent3 5 2 3 2 2 2" xfId="10435"/>
    <cellStyle name="20% - Accent3 5 2 3 2 2 2 2" xfId="10436"/>
    <cellStyle name="20% - Accent3 5 2 3 2 2 3" xfId="10437"/>
    <cellStyle name="20% - Accent3 5 2 3 2 3" xfId="10438"/>
    <cellStyle name="20% - Accent3 5 2 3 2 3 2" xfId="10439"/>
    <cellStyle name="20% - Accent3 5 2 3 2 4" xfId="10440"/>
    <cellStyle name="20% - Accent3 5 2 3 3" xfId="10441"/>
    <cellStyle name="20% - Accent3 5 2 3 3 2" xfId="10442"/>
    <cellStyle name="20% - Accent3 5 2 3 3 2 2" xfId="10443"/>
    <cellStyle name="20% - Accent3 5 2 3 3 3" xfId="10444"/>
    <cellStyle name="20% - Accent3 5 2 3 4" xfId="10445"/>
    <cellStyle name="20% - Accent3 5 2 3 4 2" xfId="10446"/>
    <cellStyle name="20% - Accent3 5 2 3 5" xfId="10447"/>
    <cellStyle name="20% - Accent3 5 2 4" xfId="10448"/>
    <cellStyle name="20% - Accent3 5 2 4 2" xfId="10449"/>
    <cellStyle name="20% - Accent3 5 2 4 2 2" xfId="10450"/>
    <cellStyle name="20% - Accent3 5 2 4 2 2 2" xfId="10451"/>
    <cellStyle name="20% - Accent3 5 2 4 2 2 2 2" xfId="10452"/>
    <cellStyle name="20% - Accent3 5 2 4 2 2 3" xfId="10453"/>
    <cellStyle name="20% - Accent3 5 2 4 2 3" xfId="10454"/>
    <cellStyle name="20% - Accent3 5 2 4 2 3 2" xfId="10455"/>
    <cellStyle name="20% - Accent3 5 2 4 2 4" xfId="10456"/>
    <cellStyle name="20% - Accent3 5 2 4 3" xfId="10457"/>
    <cellStyle name="20% - Accent3 5 2 4 3 2" xfId="10458"/>
    <cellStyle name="20% - Accent3 5 2 4 3 2 2" xfId="10459"/>
    <cellStyle name="20% - Accent3 5 2 4 3 3" xfId="10460"/>
    <cellStyle name="20% - Accent3 5 2 4 4" xfId="10461"/>
    <cellStyle name="20% - Accent3 5 2 4 4 2" xfId="10462"/>
    <cellStyle name="20% - Accent3 5 2 4 5" xfId="10463"/>
    <cellStyle name="20% - Accent3 5 2 5" xfId="10464"/>
    <cellStyle name="20% - Accent3 5 2 5 2" xfId="10465"/>
    <cellStyle name="20% - Accent3 5 2 5 2 2" xfId="10466"/>
    <cellStyle name="20% - Accent3 5 2 5 2 2 2" xfId="10467"/>
    <cellStyle name="20% - Accent3 5 2 5 2 2 2 2" xfId="10468"/>
    <cellStyle name="20% - Accent3 5 2 5 2 2 3" xfId="10469"/>
    <cellStyle name="20% - Accent3 5 2 5 2 3" xfId="10470"/>
    <cellStyle name="20% - Accent3 5 2 5 2 3 2" xfId="10471"/>
    <cellStyle name="20% - Accent3 5 2 5 2 4" xfId="10472"/>
    <cellStyle name="20% - Accent3 5 2 5 3" xfId="10473"/>
    <cellStyle name="20% - Accent3 5 2 5 3 2" xfId="10474"/>
    <cellStyle name="20% - Accent3 5 2 5 3 2 2" xfId="10475"/>
    <cellStyle name="20% - Accent3 5 2 5 3 3" xfId="10476"/>
    <cellStyle name="20% - Accent3 5 2 5 4" xfId="10477"/>
    <cellStyle name="20% - Accent3 5 2 5 4 2" xfId="10478"/>
    <cellStyle name="20% - Accent3 5 2 5 5" xfId="10479"/>
    <cellStyle name="20% - Accent3 5 2 6" xfId="10480"/>
    <cellStyle name="20% - Accent3 5 2 6 2" xfId="10481"/>
    <cellStyle name="20% - Accent3 5 2 6 2 2" xfId="10482"/>
    <cellStyle name="20% - Accent3 5 2 6 2 2 2" xfId="10483"/>
    <cellStyle name="20% - Accent3 5 2 6 2 2 2 2" xfId="10484"/>
    <cellStyle name="20% - Accent3 5 2 6 2 2 3" xfId="10485"/>
    <cellStyle name="20% - Accent3 5 2 6 2 3" xfId="10486"/>
    <cellStyle name="20% - Accent3 5 2 6 2 3 2" xfId="10487"/>
    <cellStyle name="20% - Accent3 5 2 6 2 4" xfId="10488"/>
    <cellStyle name="20% - Accent3 5 2 6 3" xfId="10489"/>
    <cellStyle name="20% - Accent3 5 2 6 3 2" xfId="10490"/>
    <cellStyle name="20% - Accent3 5 2 6 3 2 2" xfId="10491"/>
    <cellStyle name="20% - Accent3 5 2 6 3 3" xfId="10492"/>
    <cellStyle name="20% - Accent3 5 2 6 4" xfId="10493"/>
    <cellStyle name="20% - Accent3 5 2 6 4 2" xfId="10494"/>
    <cellStyle name="20% - Accent3 5 2 6 5" xfId="10495"/>
    <cellStyle name="20% - Accent3 5 2 7" xfId="10496"/>
    <cellStyle name="20% - Accent3 5 2 7 2" xfId="10497"/>
    <cellStyle name="20% - Accent3 5 2 7 2 2" xfId="10498"/>
    <cellStyle name="20% - Accent3 5 2 7 2 2 2" xfId="10499"/>
    <cellStyle name="20% - Accent3 5 2 7 2 3" xfId="10500"/>
    <cellStyle name="20% - Accent3 5 2 7 3" xfId="10501"/>
    <cellStyle name="20% - Accent3 5 2 7 3 2" xfId="10502"/>
    <cellStyle name="20% - Accent3 5 2 7 4" xfId="10503"/>
    <cellStyle name="20% - Accent3 5 2 8" xfId="10504"/>
    <cellStyle name="20% - Accent3 5 2 8 2" xfId="10505"/>
    <cellStyle name="20% - Accent3 5 2 8 2 2" xfId="10506"/>
    <cellStyle name="20% - Accent3 5 2 8 3" xfId="10507"/>
    <cellStyle name="20% - Accent3 5 2 9" xfId="10508"/>
    <cellStyle name="20% - Accent3 5 2 9 2" xfId="10509"/>
    <cellStyle name="20% - Accent3 5 3" xfId="10510"/>
    <cellStyle name="20% - Accent3 5 3 2" xfId="10511"/>
    <cellStyle name="20% - Accent3 5 3 2 2" xfId="10512"/>
    <cellStyle name="20% - Accent3 5 3 2 2 2" xfId="10513"/>
    <cellStyle name="20% - Accent3 5 3 2 2 2 2" xfId="10514"/>
    <cellStyle name="20% - Accent3 5 3 2 2 3" xfId="10515"/>
    <cellStyle name="20% - Accent3 5 3 2 3" xfId="10516"/>
    <cellStyle name="20% - Accent3 5 3 2 3 2" xfId="10517"/>
    <cellStyle name="20% - Accent3 5 3 2 4" xfId="10518"/>
    <cellStyle name="20% - Accent3 5 3 3" xfId="10519"/>
    <cellStyle name="20% - Accent3 5 3 3 2" xfId="10520"/>
    <cellStyle name="20% - Accent3 5 3 3 2 2" xfId="10521"/>
    <cellStyle name="20% - Accent3 5 3 3 3" xfId="10522"/>
    <cellStyle name="20% - Accent3 5 3 4" xfId="10523"/>
    <cellStyle name="20% - Accent3 5 3 4 2" xfId="10524"/>
    <cellStyle name="20% - Accent3 5 3 5" xfId="10525"/>
    <cellStyle name="20% - Accent3 5 4" xfId="10526"/>
    <cellStyle name="20% - Accent3 5 4 2" xfId="10527"/>
    <cellStyle name="20% - Accent3 5 4 2 2" xfId="10528"/>
    <cellStyle name="20% - Accent3 5 4 2 2 2" xfId="10529"/>
    <cellStyle name="20% - Accent3 5 4 2 2 2 2" xfId="10530"/>
    <cellStyle name="20% - Accent3 5 4 2 2 3" xfId="10531"/>
    <cellStyle name="20% - Accent3 5 4 2 3" xfId="10532"/>
    <cellStyle name="20% - Accent3 5 4 2 3 2" xfId="10533"/>
    <cellStyle name="20% - Accent3 5 4 2 4" xfId="10534"/>
    <cellStyle name="20% - Accent3 5 4 3" xfId="10535"/>
    <cellStyle name="20% - Accent3 5 4 3 2" xfId="10536"/>
    <cellStyle name="20% - Accent3 5 4 3 2 2" xfId="10537"/>
    <cellStyle name="20% - Accent3 5 4 3 3" xfId="10538"/>
    <cellStyle name="20% - Accent3 5 4 4" xfId="10539"/>
    <cellStyle name="20% - Accent3 5 4 4 2" xfId="10540"/>
    <cellStyle name="20% - Accent3 5 4 5" xfId="10541"/>
    <cellStyle name="20% - Accent3 5 5" xfId="10542"/>
    <cellStyle name="20% - Accent3 5 5 2" xfId="10543"/>
    <cellStyle name="20% - Accent3 5 5 2 2" xfId="10544"/>
    <cellStyle name="20% - Accent3 5 5 2 2 2" xfId="10545"/>
    <cellStyle name="20% - Accent3 5 5 2 2 2 2" xfId="10546"/>
    <cellStyle name="20% - Accent3 5 5 2 2 3" xfId="10547"/>
    <cellStyle name="20% - Accent3 5 5 2 3" xfId="10548"/>
    <cellStyle name="20% - Accent3 5 5 2 3 2" xfId="10549"/>
    <cellStyle name="20% - Accent3 5 5 2 4" xfId="10550"/>
    <cellStyle name="20% - Accent3 5 5 3" xfId="10551"/>
    <cellStyle name="20% - Accent3 5 5 3 2" xfId="10552"/>
    <cellStyle name="20% - Accent3 5 5 3 2 2" xfId="10553"/>
    <cellStyle name="20% - Accent3 5 5 3 3" xfId="10554"/>
    <cellStyle name="20% - Accent3 5 5 4" xfId="10555"/>
    <cellStyle name="20% - Accent3 5 5 4 2" xfId="10556"/>
    <cellStyle name="20% - Accent3 5 5 5" xfId="10557"/>
    <cellStyle name="20% - Accent3 5 6" xfId="10558"/>
    <cellStyle name="20% - Accent3 5 6 2" xfId="10559"/>
    <cellStyle name="20% - Accent3 5 6 2 2" xfId="10560"/>
    <cellStyle name="20% - Accent3 5 6 2 2 2" xfId="10561"/>
    <cellStyle name="20% - Accent3 5 6 2 2 2 2" xfId="10562"/>
    <cellStyle name="20% - Accent3 5 6 2 2 3" xfId="10563"/>
    <cellStyle name="20% - Accent3 5 6 2 3" xfId="10564"/>
    <cellStyle name="20% - Accent3 5 6 2 3 2" xfId="10565"/>
    <cellStyle name="20% - Accent3 5 6 2 4" xfId="10566"/>
    <cellStyle name="20% - Accent3 5 6 3" xfId="10567"/>
    <cellStyle name="20% - Accent3 5 6 3 2" xfId="10568"/>
    <cellStyle name="20% - Accent3 5 6 3 2 2" xfId="10569"/>
    <cellStyle name="20% - Accent3 5 6 3 3" xfId="10570"/>
    <cellStyle name="20% - Accent3 5 6 4" xfId="10571"/>
    <cellStyle name="20% - Accent3 5 6 4 2" xfId="10572"/>
    <cellStyle name="20% - Accent3 5 6 5" xfId="10573"/>
    <cellStyle name="20% - Accent3 5 7" xfId="10574"/>
    <cellStyle name="20% - Accent3 5 7 2" xfId="10575"/>
    <cellStyle name="20% - Accent3 5 7 2 2" xfId="10576"/>
    <cellStyle name="20% - Accent3 5 7 2 2 2" xfId="10577"/>
    <cellStyle name="20% - Accent3 5 7 2 2 2 2" xfId="10578"/>
    <cellStyle name="20% - Accent3 5 7 2 2 3" xfId="10579"/>
    <cellStyle name="20% - Accent3 5 7 2 3" xfId="10580"/>
    <cellStyle name="20% - Accent3 5 7 2 3 2" xfId="10581"/>
    <cellStyle name="20% - Accent3 5 7 2 4" xfId="10582"/>
    <cellStyle name="20% - Accent3 5 7 3" xfId="10583"/>
    <cellStyle name="20% - Accent3 5 7 3 2" xfId="10584"/>
    <cellStyle name="20% - Accent3 5 7 3 2 2" xfId="10585"/>
    <cellStyle name="20% - Accent3 5 7 3 3" xfId="10586"/>
    <cellStyle name="20% - Accent3 5 7 4" xfId="10587"/>
    <cellStyle name="20% - Accent3 5 7 4 2" xfId="10588"/>
    <cellStyle name="20% - Accent3 5 7 5" xfId="10589"/>
    <cellStyle name="20% - Accent3 5 8" xfId="10590"/>
    <cellStyle name="20% - Accent3 5 8 2" xfId="10591"/>
    <cellStyle name="20% - Accent3 5 8 2 2" xfId="10592"/>
    <cellStyle name="20% - Accent3 5 8 2 2 2" xfId="10593"/>
    <cellStyle name="20% - Accent3 5 8 2 3" xfId="10594"/>
    <cellStyle name="20% - Accent3 5 8 3" xfId="10595"/>
    <cellStyle name="20% - Accent3 5 8 3 2" xfId="10596"/>
    <cellStyle name="20% - Accent3 5 8 4" xfId="10597"/>
    <cellStyle name="20% - Accent3 5 9" xfId="10598"/>
    <cellStyle name="20% - Accent3 5 9 2" xfId="10599"/>
    <cellStyle name="20% - Accent3 5 9 2 2" xfId="10600"/>
    <cellStyle name="20% - Accent3 5 9 3" xfId="10601"/>
    <cellStyle name="20% - Accent3 6" xfId="10602"/>
    <cellStyle name="20% - Accent3 6 10" xfId="10603"/>
    <cellStyle name="20% - Accent3 6 10 2" xfId="10604"/>
    <cellStyle name="20% - Accent3 6 11" xfId="10605"/>
    <cellStyle name="20% - Accent3 6 2" xfId="10606"/>
    <cellStyle name="20% - Accent3 6 2 10" xfId="10607"/>
    <cellStyle name="20% - Accent3 6 2 2" xfId="10608"/>
    <cellStyle name="20% - Accent3 6 2 2 2" xfId="10609"/>
    <cellStyle name="20% - Accent3 6 2 2 2 2" xfId="10610"/>
    <cellStyle name="20% - Accent3 6 2 2 2 2 2" xfId="10611"/>
    <cellStyle name="20% - Accent3 6 2 2 2 2 2 2" xfId="10612"/>
    <cellStyle name="20% - Accent3 6 2 2 2 2 3" xfId="10613"/>
    <cellStyle name="20% - Accent3 6 2 2 2 3" xfId="10614"/>
    <cellStyle name="20% - Accent3 6 2 2 2 3 2" xfId="10615"/>
    <cellStyle name="20% - Accent3 6 2 2 2 4" xfId="10616"/>
    <cellStyle name="20% - Accent3 6 2 2 3" xfId="10617"/>
    <cellStyle name="20% - Accent3 6 2 2 3 2" xfId="10618"/>
    <cellStyle name="20% - Accent3 6 2 2 3 2 2" xfId="10619"/>
    <cellStyle name="20% - Accent3 6 2 2 3 3" xfId="10620"/>
    <cellStyle name="20% - Accent3 6 2 2 4" xfId="10621"/>
    <cellStyle name="20% - Accent3 6 2 2 4 2" xfId="10622"/>
    <cellStyle name="20% - Accent3 6 2 2 5" xfId="10623"/>
    <cellStyle name="20% - Accent3 6 2 3" xfId="10624"/>
    <cellStyle name="20% - Accent3 6 2 3 2" xfId="10625"/>
    <cellStyle name="20% - Accent3 6 2 3 2 2" xfId="10626"/>
    <cellStyle name="20% - Accent3 6 2 3 2 2 2" xfId="10627"/>
    <cellStyle name="20% - Accent3 6 2 3 2 2 2 2" xfId="10628"/>
    <cellStyle name="20% - Accent3 6 2 3 2 2 3" xfId="10629"/>
    <cellStyle name="20% - Accent3 6 2 3 2 3" xfId="10630"/>
    <cellStyle name="20% - Accent3 6 2 3 2 3 2" xfId="10631"/>
    <cellStyle name="20% - Accent3 6 2 3 2 4" xfId="10632"/>
    <cellStyle name="20% - Accent3 6 2 3 3" xfId="10633"/>
    <cellStyle name="20% - Accent3 6 2 3 3 2" xfId="10634"/>
    <cellStyle name="20% - Accent3 6 2 3 3 2 2" xfId="10635"/>
    <cellStyle name="20% - Accent3 6 2 3 3 3" xfId="10636"/>
    <cellStyle name="20% - Accent3 6 2 3 4" xfId="10637"/>
    <cellStyle name="20% - Accent3 6 2 3 4 2" xfId="10638"/>
    <cellStyle name="20% - Accent3 6 2 3 5" xfId="10639"/>
    <cellStyle name="20% - Accent3 6 2 4" xfId="10640"/>
    <cellStyle name="20% - Accent3 6 2 4 2" xfId="10641"/>
    <cellStyle name="20% - Accent3 6 2 4 2 2" xfId="10642"/>
    <cellStyle name="20% - Accent3 6 2 4 2 2 2" xfId="10643"/>
    <cellStyle name="20% - Accent3 6 2 4 2 2 2 2" xfId="10644"/>
    <cellStyle name="20% - Accent3 6 2 4 2 2 3" xfId="10645"/>
    <cellStyle name="20% - Accent3 6 2 4 2 3" xfId="10646"/>
    <cellStyle name="20% - Accent3 6 2 4 2 3 2" xfId="10647"/>
    <cellStyle name="20% - Accent3 6 2 4 2 4" xfId="10648"/>
    <cellStyle name="20% - Accent3 6 2 4 3" xfId="10649"/>
    <cellStyle name="20% - Accent3 6 2 4 3 2" xfId="10650"/>
    <cellStyle name="20% - Accent3 6 2 4 3 2 2" xfId="10651"/>
    <cellStyle name="20% - Accent3 6 2 4 3 3" xfId="10652"/>
    <cellStyle name="20% - Accent3 6 2 4 4" xfId="10653"/>
    <cellStyle name="20% - Accent3 6 2 4 4 2" xfId="10654"/>
    <cellStyle name="20% - Accent3 6 2 4 5" xfId="10655"/>
    <cellStyle name="20% - Accent3 6 2 5" xfId="10656"/>
    <cellStyle name="20% - Accent3 6 2 5 2" xfId="10657"/>
    <cellStyle name="20% - Accent3 6 2 5 2 2" xfId="10658"/>
    <cellStyle name="20% - Accent3 6 2 5 2 2 2" xfId="10659"/>
    <cellStyle name="20% - Accent3 6 2 5 2 2 2 2" xfId="10660"/>
    <cellStyle name="20% - Accent3 6 2 5 2 2 3" xfId="10661"/>
    <cellStyle name="20% - Accent3 6 2 5 2 3" xfId="10662"/>
    <cellStyle name="20% - Accent3 6 2 5 2 3 2" xfId="10663"/>
    <cellStyle name="20% - Accent3 6 2 5 2 4" xfId="10664"/>
    <cellStyle name="20% - Accent3 6 2 5 3" xfId="10665"/>
    <cellStyle name="20% - Accent3 6 2 5 3 2" xfId="10666"/>
    <cellStyle name="20% - Accent3 6 2 5 3 2 2" xfId="10667"/>
    <cellStyle name="20% - Accent3 6 2 5 3 3" xfId="10668"/>
    <cellStyle name="20% - Accent3 6 2 5 4" xfId="10669"/>
    <cellStyle name="20% - Accent3 6 2 5 4 2" xfId="10670"/>
    <cellStyle name="20% - Accent3 6 2 5 5" xfId="10671"/>
    <cellStyle name="20% - Accent3 6 2 6" xfId="10672"/>
    <cellStyle name="20% - Accent3 6 2 6 2" xfId="10673"/>
    <cellStyle name="20% - Accent3 6 2 6 2 2" xfId="10674"/>
    <cellStyle name="20% - Accent3 6 2 6 2 2 2" xfId="10675"/>
    <cellStyle name="20% - Accent3 6 2 6 2 2 2 2" xfId="10676"/>
    <cellStyle name="20% - Accent3 6 2 6 2 2 3" xfId="10677"/>
    <cellStyle name="20% - Accent3 6 2 6 2 3" xfId="10678"/>
    <cellStyle name="20% - Accent3 6 2 6 2 3 2" xfId="10679"/>
    <cellStyle name="20% - Accent3 6 2 6 2 4" xfId="10680"/>
    <cellStyle name="20% - Accent3 6 2 6 3" xfId="10681"/>
    <cellStyle name="20% - Accent3 6 2 6 3 2" xfId="10682"/>
    <cellStyle name="20% - Accent3 6 2 6 3 2 2" xfId="10683"/>
    <cellStyle name="20% - Accent3 6 2 6 3 3" xfId="10684"/>
    <cellStyle name="20% - Accent3 6 2 6 4" xfId="10685"/>
    <cellStyle name="20% - Accent3 6 2 6 4 2" xfId="10686"/>
    <cellStyle name="20% - Accent3 6 2 6 5" xfId="10687"/>
    <cellStyle name="20% - Accent3 6 2 7" xfId="10688"/>
    <cellStyle name="20% - Accent3 6 2 7 2" xfId="10689"/>
    <cellStyle name="20% - Accent3 6 2 7 2 2" xfId="10690"/>
    <cellStyle name="20% - Accent3 6 2 7 2 2 2" xfId="10691"/>
    <cellStyle name="20% - Accent3 6 2 7 2 3" xfId="10692"/>
    <cellStyle name="20% - Accent3 6 2 7 3" xfId="10693"/>
    <cellStyle name="20% - Accent3 6 2 7 3 2" xfId="10694"/>
    <cellStyle name="20% - Accent3 6 2 7 4" xfId="10695"/>
    <cellStyle name="20% - Accent3 6 2 8" xfId="10696"/>
    <cellStyle name="20% - Accent3 6 2 8 2" xfId="10697"/>
    <cellStyle name="20% - Accent3 6 2 8 2 2" xfId="10698"/>
    <cellStyle name="20% - Accent3 6 2 8 3" xfId="10699"/>
    <cellStyle name="20% - Accent3 6 2 9" xfId="10700"/>
    <cellStyle name="20% - Accent3 6 2 9 2" xfId="10701"/>
    <cellStyle name="20% - Accent3 6 3" xfId="10702"/>
    <cellStyle name="20% - Accent3 6 3 2" xfId="10703"/>
    <cellStyle name="20% - Accent3 6 3 2 2" xfId="10704"/>
    <cellStyle name="20% - Accent3 6 3 2 2 2" xfId="10705"/>
    <cellStyle name="20% - Accent3 6 3 2 2 2 2" xfId="10706"/>
    <cellStyle name="20% - Accent3 6 3 2 2 3" xfId="10707"/>
    <cellStyle name="20% - Accent3 6 3 2 3" xfId="10708"/>
    <cellStyle name="20% - Accent3 6 3 2 3 2" xfId="10709"/>
    <cellStyle name="20% - Accent3 6 3 2 4" xfId="10710"/>
    <cellStyle name="20% - Accent3 6 3 3" xfId="10711"/>
    <cellStyle name="20% - Accent3 6 3 3 2" xfId="10712"/>
    <cellStyle name="20% - Accent3 6 3 3 2 2" xfId="10713"/>
    <cellStyle name="20% - Accent3 6 3 3 3" xfId="10714"/>
    <cellStyle name="20% - Accent3 6 3 4" xfId="10715"/>
    <cellStyle name="20% - Accent3 6 3 4 2" xfId="10716"/>
    <cellStyle name="20% - Accent3 6 3 5" xfId="10717"/>
    <cellStyle name="20% - Accent3 6 4" xfId="10718"/>
    <cellStyle name="20% - Accent3 6 4 2" xfId="10719"/>
    <cellStyle name="20% - Accent3 6 4 2 2" xfId="10720"/>
    <cellStyle name="20% - Accent3 6 4 2 2 2" xfId="10721"/>
    <cellStyle name="20% - Accent3 6 4 2 2 2 2" xfId="10722"/>
    <cellStyle name="20% - Accent3 6 4 2 2 3" xfId="10723"/>
    <cellStyle name="20% - Accent3 6 4 2 3" xfId="10724"/>
    <cellStyle name="20% - Accent3 6 4 2 3 2" xfId="10725"/>
    <cellStyle name="20% - Accent3 6 4 2 4" xfId="10726"/>
    <cellStyle name="20% - Accent3 6 4 3" xfId="10727"/>
    <cellStyle name="20% - Accent3 6 4 3 2" xfId="10728"/>
    <cellStyle name="20% - Accent3 6 4 3 2 2" xfId="10729"/>
    <cellStyle name="20% - Accent3 6 4 3 3" xfId="10730"/>
    <cellStyle name="20% - Accent3 6 4 4" xfId="10731"/>
    <cellStyle name="20% - Accent3 6 4 4 2" xfId="10732"/>
    <cellStyle name="20% - Accent3 6 4 5" xfId="10733"/>
    <cellStyle name="20% - Accent3 6 5" xfId="10734"/>
    <cellStyle name="20% - Accent3 6 5 2" xfId="10735"/>
    <cellStyle name="20% - Accent3 6 5 2 2" xfId="10736"/>
    <cellStyle name="20% - Accent3 6 5 2 2 2" xfId="10737"/>
    <cellStyle name="20% - Accent3 6 5 2 2 2 2" xfId="10738"/>
    <cellStyle name="20% - Accent3 6 5 2 2 3" xfId="10739"/>
    <cellStyle name="20% - Accent3 6 5 2 3" xfId="10740"/>
    <cellStyle name="20% - Accent3 6 5 2 3 2" xfId="10741"/>
    <cellStyle name="20% - Accent3 6 5 2 4" xfId="10742"/>
    <cellStyle name="20% - Accent3 6 5 3" xfId="10743"/>
    <cellStyle name="20% - Accent3 6 5 3 2" xfId="10744"/>
    <cellStyle name="20% - Accent3 6 5 3 2 2" xfId="10745"/>
    <cellStyle name="20% - Accent3 6 5 3 3" xfId="10746"/>
    <cellStyle name="20% - Accent3 6 5 4" xfId="10747"/>
    <cellStyle name="20% - Accent3 6 5 4 2" xfId="10748"/>
    <cellStyle name="20% - Accent3 6 5 5" xfId="10749"/>
    <cellStyle name="20% - Accent3 6 6" xfId="10750"/>
    <cellStyle name="20% - Accent3 6 6 2" xfId="10751"/>
    <cellStyle name="20% - Accent3 6 6 2 2" xfId="10752"/>
    <cellStyle name="20% - Accent3 6 6 2 2 2" xfId="10753"/>
    <cellStyle name="20% - Accent3 6 6 2 2 2 2" xfId="10754"/>
    <cellStyle name="20% - Accent3 6 6 2 2 3" xfId="10755"/>
    <cellStyle name="20% - Accent3 6 6 2 3" xfId="10756"/>
    <cellStyle name="20% - Accent3 6 6 2 3 2" xfId="10757"/>
    <cellStyle name="20% - Accent3 6 6 2 4" xfId="10758"/>
    <cellStyle name="20% - Accent3 6 6 3" xfId="10759"/>
    <cellStyle name="20% - Accent3 6 6 3 2" xfId="10760"/>
    <cellStyle name="20% - Accent3 6 6 3 2 2" xfId="10761"/>
    <cellStyle name="20% - Accent3 6 6 3 3" xfId="10762"/>
    <cellStyle name="20% - Accent3 6 6 4" xfId="10763"/>
    <cellStyle name="20% - Accent3 6 6 4 2" xfId="10764"/>
    <cellStyle name="20% - Accent3 6 6 5" xfId="10765"/>
    <cellStyle name="20% - Accent3 6 7" xfId="10766"/>
    <cellStyle name="20% - Accent3 6 7 2" xfId="10767"/>
    <cellStyle name="20% - Accent3 6 7 2 2" xfId="10768"/>
    <cellStyle name="20% - Accent3 6 7 2 2 2" xfId="10769"/>
    <cellStyle name="20% - Accent3 6 7 2 2 2 2" xfId="10770"/>
    <cellStyle name="20% - Accent3 6 7 2 2 3" xfId="10771"/>
    <cellStyle name="20% - Accent3 6 7 2 3" xfId="10772"/>
    <cellStyle name="20% - Accent3 6 7 2 3 2" xfId="10773"/>
    <cellStyle name="20% - Accent3 6 7 2 4" xfId="10774"/>
    <cellStyle name="20% - Accent3 6 7 3" xfId="10775"/>
    <cellStyle name="20% - Accent3 6 7 3 2" xfId="10776"/>
    <cellStyle name="20% - Accent3 6 7 3 2 2" xfId="10777"/>
    <cellStyle name="20% - Accent3 6 7 3 3" xfId="10778"/>
    <cellStyle name="20% - Accent3 6 7 4" xfId="10779"/>
    <cellStyle name="20% - Accent3 6 7 4 2" xfId="10780"/>
    <cellStyle name="20% - Accent3 6 7 5" xfId="10781"/>
    <cellStyle name="20% - Accent3 6 8" xfId="10782"/>
    <cellStyle name="20% - Accent3 6 8 2" xfId="10783"/>
    <cellStyle name="20% - Accent3 6 8 2 2" xfId="10784"/>
    <cellStyle name="20% - Accent3 6 8 2 2 2" xfId="10785"/>
    <cellStyle name="20% - Accent3 6 8 2 3" xfId="10786"/>
    <cellStyle name="20% - Accent3 6 8 3" xfId="10787"/>
    <cellStyle name="20% - Accent3 6 8 3 2" xfId="10788"/>
    <cellStyle name="20% - Accent3 6 8 4" xfId="10789"/>
    <cellStyle name="20% - Accent3 6 9" xfId="10790"/>
    <cellStyle name="20% - Accent3 6 9 2" xfId="10791"/>
    <cellStyle name="20% - Accent3 6 9 2 2" xfId="10792"/>
    <cellStyle name="20% - Accent3 6 9 3" xfId="10793"/>
    <cellStyle name="20% - Accent3 7" xfId="10794"/>
    <cellStyle name="20% - Accent3 7 10" xfId="10795"/>
    <cellStyle name="20% - Accent3 7 10 2" xfId="10796"/>
    <cellStyle name="20% - Accent3 7 11" xfId="10797"/>
    <cellStyle name="20% - Accent3 7 2" xfId="10798"/>
    <cellStyle name="20% - Accent3 7 2 10" xfId="10799"/>
    <cellStyle name="20% - Accent3 7 2 2" xfId="10800"/>
    <cellStyle name="20% - Accent3 7 2 2 2" xfId="10801"/>
    <cellStyle name="20% - Accent3 7 2 2 2 2" xfId="10802"/>
    <cellStyle name="20% - Accent3 7 2 2 2 2 2" xfId="10803"/>
    <cellStyle name="20% - Accent3 7 2 2 2 2 2 2" xfId="10804"/>
    <cellStyle name="20% - Accent3 7 2 2 2 2 3" xfId="10805"/>
    <cellStyle name="20% - Accent3 7 2 2 2 3" xfId="10806"/>
    <cellStyle name="20% - Accent3 7 2 2 2 3 2" xfId="10807"/>
    <cellStyle name="20% - Accent3 7 2 2 2 4" xfId="10808"/>
    <cellStyle name="20% - Accent3 7 2 2 3" xfId="10809"/>
    <cellStyle name="20% - Accent3 7 2 2 3 2" xfId="10810"/>
    <cellStyle name="20% - Accent3 7 2 2 3 2 2" xfId="10811"/>
    <cellStyle name="20% - Accent3 7 2 2 3 3" xfId="10812"/>
    <cellStyle name="20% - Accent3 7 2 2 4" xfId="10813"/>
    <cellStyle name="20% - Accent3 7 2 2 4 2" xfId="10814"/>
    <cellStyle name="20% - Accent3 7 2 2 5" xfId="10815"/>
    <cellStyle name="20% - Accent3 7 2 3" xfId="10816"/>
    <cellStyle name="20% - Accent3 7 2 3 2" xfId="10817"/>
    <cellStyle name="20% - Accent3 7 2 3 2 2" xfId="10818"/>
    <cellStyle name="20% - Accent3 7 2 3 2 2 2" xfId="10819"/>
    <cellStyle name="20% - Accent3 7 2 3 2 2 2 2" xfId="10820"/>
    <cellStyle name="20% - Accent3 7 2 3 2 2 3" xfId="10821"/>
    <cellStyle name="20% - Accent3 7 2 3 2 3" xfId="10822"/>
    <cellStyle name="20% - Accent3 7 2 3 2 3 2" xfId="10823"/>
    <cellStyle name="20% - Accent3 7 2 3 2 4" xfId="10824"/>
    <cellStyle name="20% - Accent3 7 2 3 3" xfId="10825"/>
    <cellStyle name="20% - Accent3 7 2 3 3 2" xfId="10826"/>
    <cellStyle name="20% - Accent3 7 2 3 3 2 2" xfId="10827"/>
    <cellStyle name="20% - Accent3 7 2 3 3 3" xfId="10828"/>
    <cellStyle name="20% - Accent3 7 2 3 4" xfId="10829"/>
    <cellStyle name="20% - Accent3 7 2 3 4 2" xfId="10830"/>
    <cellStyle name="20% - Accent3 7 2 3 5" xfId="10831"/>
    <cellStyle name="20% - Accent3 7 2 4" xfId="10832"/>
    <cellStyle name="20% - Accent3 7 2 4 2" xfId="10833"/>
    <cellStyle name="20% - Accent3 7 2 4 2 2" xfId="10834"/>
    <cellStyle name="20% - Accent3 7 2 4 2 2 2" xfId="10835"/>
    <cellStyle name="20% - Accent3 7 2 4 2 2 2 2" xfId="10836"/>
    <cellStyle name="20% - Accent3 7 2 4 2 2 3" xfId="10837"/>
    <cellStyle name="20% - Accent3 7 2 4 2 3" xfId="10838"/>
    <cellStyle name="20% - Accent3 7 2 4 2 3 2" xfId="10839"/>
    <cellStyle name="20% - Accent3 7 2 4 2 4" xfId="10840"/>
    <cellStyle name="20% - Accent3 7 2 4 3" xfId="10841"/>
    <cellStyle name="20% - Accent3 7 2 4 3 2" xfId="10842"/>
    <cellStyle name="20% - Accent3 7 2 4 3 2 2" xfId="10843"/>
    <cellStyle name="20% - Accent3 7 2 4 3 3" xfId="10844"/>
    <cellStyle name="20% - Accent3 7 2 4 4" xfId="10845"/>
    <cellStyle name="20% - Accent3 7 2 4 4 2" xfId="10846"/>
    <cellStyle name="20% - Accent3 7 2 4 5" xfId="10847"/>
    <cellStyle name="20% - Accent3 7 2 5" xfId="10848"/>
    <cellStyle name="20% - Accent3 7 2 5 2" xfId="10849"/>
    <cellStyle name="20% - Accent3 7 2 5 2 2" xfId="10850"/>
    <cellStyle name="20% - Accent3 7 2 5 2 2 2" xfId="10851"/>
    <cellStyle name="20% - Accent3 7 2 5 2 2 2 2" xfId="10852"/>
    <cellStyle name="20% - Accent3 7 2 5 2 2 3" xfId="10853"/>
    <cellStyle name="20% - Accent3 7 2 5 2 3" xfId="10854"/>
    <cellStyle name="20% - Accent3 7 2 5 2 3 2" xfId="10855"/>
    <cellStyle name="20% - Accent3 7 2 5 2 4" xfId="10856"/>
    <cellStyle name="20% - Accent3 7 2 5 3" xfId="10857"/>
    <cellStyle name="20% - Accent3 7 2 5 3 2" xfId="10858"/>
    <cellStyle name="20% - Accent3 7 2 5 3 2 2" xfId="10859"/>
    <cellStyle name="20% - Accent3 7 2 5 3 3" xfId="10860"/>
    <cellStyle name="20% - Accent3 7 2 5 4" xfId="10861"/>
    <cellStyle name="20% - Accent3 7 2 5 4 2" xfId="10862"/>
    <cellStyle name="20% - Accent3 7 2 5 5" xfId="10863"/>
    <cellStyle name="20% - Accent3 7 2 6" xfId="10864"/>
    <cellStyle name="20% - Accent3 7 2 6 2" xfId="10865"/>
    <cellStyle name="20% - Accent3 7 2 6 2 2" xfId="10866"/>
    <cellStyle name="20% - Accent3 7 2 6 2 2 2" xfId="10867"/>
    <cellStyle name="20% - Accent3 7 2 6 2 2 2 2" xfId="10868"/>
    <cellStyle name="20% - Accent3 7 2 6 2 2 3" xfId="10869"/>
    <cellStyle name="20% - Accent3 7 2 6 2 3" xfId="10870"/>
    <cellStyle name="20% - Accent3 7 2 6 2 3 2" xfId="10871"/>
    <cellStyle name="20% - Accent3 7 2 6 2 4" xfId="10872"/>
    <cellStyle name="20% - Accent3 7 2 6 3" xfId="10873"/>
    <cellStyle name="20% - Accent3 7 2 6 3 2" xfId="10874"/>
    <cellStyle name="20% - Accent3 7 2 6 3 2 2" xfId="10875"/>
    <cellStyle name="20% - Accent3 7 2 6 3 3" xfId="10876"/>
    <cellStyle name="20% - Accent3 7 2 6 4" xfId="10877"/>
    <cellStyle name="20% - Accent3 7 2 6 4 2" xfId="10878"/>
    <cellStyle name="20% - Accent3 7 2 6 5" xfId="10879"/>
    <cellStyle name="20% - Accent3 7 2 7" xfId="10880"/>
    <cellStyle name="20% - Accent3 7 2 7 2" xfId="10881"/>
    <cellStyle name="20% - Accent3 7 2 7 2 2" xfId="10882"/>
    <cellStyle name="20% - Accent3 7 2 7 2 2 2" xfId="10883"/>
    <cellStyle name="20% - Accent3 7 2 7 2 3" xfId="10884"/>
    <cellStyle name="20% - Accent3 7 2 7 3" xfId="10885"/>
    <cellStyle name="20% - Accent3 7 2 7 3 2" xfId="10886"/>
    <cellStyle name="20% - Accent3 7 2 7 4" xfId="10887"/>
    <cellStyle name="20% - Accent3 7 2 8" xfId="10888"/>
    <cellStyle name="20% - Accent3 7 2 8 2" xfId="10889"/>
    <cellStyle name="20% - Accent3 7 2 8 2 2" xfId="10890"/>
    <cellStyle name="20% - Accent3 7 2 8 3" xfId="10891"/>
    <cellStyle name="20% - Accent3 7 2 9" xfId="10892"/>
    <cellStyle name="20% - Accent3 7 2 9 2" xfId="10893"/>
    <cellStyle name="20% - Accent3 7 3" xfId="10894"/>
    <cellStyle name="20% - Accent3 7 3 2" xfId="10895"/>
    <cellStyle name="20% - Accent3 7 3 2 2" xfId="10896"/>
    <cellStyle name="20% - Accent3 7 3 2 2 2" xfId="10897"/>
    <cellStyle name="20% - Accent3 7 3 2 2 2 2" xfId="10898"/>
    <cellStyle name="20% - Accent3 7 3 2 2 3" xfId="10899"/>
    <cellStyle name="20% - Accent3 7 3 2 3" xfId="10900"/>
    <cellStyle name="20% - Accent3 7 3 2 3 2" xfId="10901"/>
    <cellStyle name="20% - Accent3 7 3 2 4" xfId="10902"/>
    <cellStyle name="20% - Accent3 7 3 3" xfId="10903"/>
    <cellStyle name="20% - Accent3 7 3 3 2" xfId="10904"/>
    <cellStyle name="20% - Accent3 7 3 3 2 2" xfId="10905"/>
    <cellStyle name="20% - Accent3 7 3 3 3" xfId="10906"/>
    <cellStyle name="20% - Accent3 7 3 4" xfId="10907"/>
    <cellStyle name="20% - Accent3 7 3 4 2" xfId="10908"/>
    <cellStyle name="20% - Accent3 7 3 5" xfId="10909"/>
    <cellStyle name="20% - Accent3 7 4" xfId="10910"/>
    <cellStyle name="20% - Accent3 7 4 2" xfId="10911"/>
    <cellStyle name="20% - Accent3 7 4 2 2" xfId="10912"/>
    <cellStyle name="20% - Accent3 7 4 2 2 2" xfId="10913"/>
    <cellStyle name="20% - Accent3 7 4 2 2 2 2" xfId="10914"/>
    <cellStyle name="20% - Accent3 7 4 2 2 3" xfId="10915"/>
    <cellStyle name="20% - Accent3 7 4 2 3" xfId="10916"/>
    <cellStyle name="20% - Accent3 7 4 2 3 2" xfId="10917"/>
    <cellStyle name="20% - Accent3 7 4 2 4" xfId="10918"/>
    <cellStyle name="20% - Accent3 7 4 3" xfId="10919"/>
    <cellStyle name="20% - Accent3 7 4 3 2" xfId="10920"/>
    <cellStyle name="20% - Accent3 7 4 3 2 2" xfId="10921"/>
    <cellStyle name="20% - Accent3 7 4 3 3" xfId="10922"/>
    <cellStyle name="20% - Accent3 7 4 4" xfId="10923"/>
    <cellStyle name="20% - Accent3 7 4 4 2" xfId="10924"/>
    <cellStyle name="20% - Accent3 7 4 5" xfId="10925"/>
    <cellStyle name="20% - Accent3 7 5" xfId="10926"/>
    <cellStyle name="20% - Accent3 7 5 2" xfId="10927"/>
    <cellStyle name="20% - Accent3 7 5 2 2" xfId="10928"/>
    <cellStyle name="20% - Accent3 7 5 2 2 2" xfId="10929"/>
    <cellStyle name="20% - Accent3 7 5 2 2 2 2" xfId="10930"/>
    <cellStyle name="20% - Accent3 7 5 2 2 3" xfId="10931"/>
    <cellStyle name="20% - Accent3 7 5 2 3" xfId="10932"/>
    <cellStyle name="20% - Accent3 7 5 2 3 2" xfId="10933"/>
    <cellStyle name="20% - Accent3 7 5 2 4" xfId="10934"/>
    <cellStyle name="20% - Accent3 7 5 3" xfId="10935"/>
    <cellStyle name="20% - Accent3 7 5 3 2" xfId="10936"/>
    <cellStyle name="20% - Accent3 7 5 3 2 2" xfId="10937"/>
    <cellStyle name="20% - Accent3 7 5 3 3" xfId="10938"/>
    <cellStyle name="20% - Accent3 7 5 4" xfId="10939"/>
    <cellStyle name="20% - Accent3 7 5 4 2" xfId="10940"/>
    <cellStyle name="20% - Accent3 7 5 5" xfId="10941"/>
    <cellStyle name="20% - Accent3 7 6" xfId="10942"/>
    <cellStyle name="20% - Accent3 7 6 2" xfId="10943"/>
    <cellStyle name="20% - Accent3 7 6 2 2" xfId="10944"/>
    <cellStyle name="20% - Accent3 7 6 2 2 2" xfId="10945"/>
    <cellStyle name="20% - Accent3 7 6 2 2 2 2" xfId="10946"/>
    <cellStyle name="20% - Accent3 7 6 2 2 3" xfId="10947"/>
    <cellStyle name="20% - Accent3 7 6 2 3" xfId="10948"/>
    <cellStyle name="20% - Accent3 7 6 2 3 2" xfId="10949"/>
    <cellStyle name="20% - Accent3 7 6 2 4" xfId="10950"/>
    <cellStyle name="20% - Accent3 7 6 3" xfId="10951"/>
    <cellStyle name="20% - Accent3 7 6 3 2" xfId="10952"/>
    <cellStyle name="20% - Accent3 7 6 3 2 2" xfId="10953"/>
    <cellStyle name="20% - Accent3 7 6 3 3" xfId="10954"/>
    <cellStyle name="20% - Accent3 7 6 4" xfId="10955"/>
    <cellStyle name="20% - Accent3 7 6 4 2" xfId="10956"/>
    <cellStyle name="20% - Accent3 7 6 5" xfId="10957"/>
    <cellStyle name="20% - Accent3 7 7" xfId="10958"/>
    <cellStyle name="20% - Accent3 7 7 2" xfId="10959"/>
    <cellStyle name="20% - Accent3 7 7 2 2" xfId="10960"/>
    <cellStyle name="20% - Accent3 7 7 2 2 2" xfId="10961"/>
    <cellStyle name="20% - Accent3 7 7 2 2 2 2" xfId="10962"/>
    <cellStyle name="20% - Accent3 7 7 2 2 3" xfId="10963"/>
    <cellStyle name="20% - Accent3 7 7 2 3" xfId="10964"/>
    <cellStyle name="20% - Accent3 7 7 2 3 2" xfId="10965"/>
    <cellStyle name="20% - Accent3 7 7 2 4" xfId="10966"/>
    <cellStyle name="20% - Accent3 7 7 3" xfId="10967"/>
    <cellStyle name="20% - Accent3 7 7 3 2" xfId="10968"/>
    <cellStyle name="20% - Accent3 7 7 3 2 2" xfId="10969"/>
    <cellStyle name="20% - Accent3 7 7 3 3" xfId="10970"/>
    <cellStyle name="20% - Accent3 7 7 4" xfId="10971"/>
    <cellStyle name="20% - Accent3 7 7 4 2" xfId="10972"/>
    <cellStyle name="20% - Accent3 7 7 5" xfId="10973"/>
    <cellStyle name="20% - Accent3 7 8" xfId="10974"/>
    <cellStyle name="20% - Accent3 7 8 2" xfId="10975"/>
    <cellStyle name="20% - Accent3 7 8 2 2" xfId="10976"/>
    <cellStyle name="20% - Accent3 7 8 2 2 2" xfId="10977"/>
    <cellStyle name="20% - Accent3 7 8 2 3" xfId="10978"/>
    <cellStyle name="20% - Accent3 7 8 3" xfId="10979"/>
    <cellStyle name="20% - Accent3 7 8 3 2" xfId="10980"/>
    <cellStyle name="20% - Accent3 7 8 4" xfId="10981"/>
    <cellStyle name="20% - Accent3 7 9" xfId="10982"/>
    <cellStyle name="20% - Accent3 7 9 2" xfId="10983"/>
    <cellStyle name="20% - Accent3 7 9 2 2" xfId="10984"/>
    <cellStyle name="20% - Accent3 7 9 3" xfId="10985"/>
    <cellStyle name="20% - Accent3 8" xfId="10986"/>
    <cellStyle name="20% - Accent3 8 10" xfId="10987"/>
    <cellStyle name="20% - Accent3 8 10 2" xfId="10988"/>
    <cellStyle name="20% - Accent3 8 11" xfId="10989"/>
    <cellStyle name="20% - Accent3 8 2" xfId="10990"/>
    <cellStyle name="20% - Accent3 8 2 10" xfId="10991"/>
    <cellStyle name="20% - Accent3 8 2 2" xfId="10992"/>
    <cellStyle name="20% - Accent3 8 2 2 2" xfId="10993"/>
    <cellStyle name="20% - Accent3 8 2 2 2 2" xfId="10994"/>
    <cellStyle name="20% - Accent3 8 2 2 2 2 2" xfId="10995"/>
    <cellStyle name="20% - Accent3 8 2 2 2 2 2 2" xfId="10996"/>
    <cellStyle name="20% - Accent3 8 2 2 2 2 3" xfId="10997"/>
    <cellStyle name="20% - Accent3 8 2 2 2 3" xfId="10998"/>
    <cellStyle name="20% - Accent3 8 2 2 2 3 2" xfId="10999"/>
    <cellStyle name="20% - Accent3 8 2 2 2 4" xfId="11000"/>
    <cellStyle name="20% - Accent3 8 2 2 3" xfId="11001"/>
    <cellStyle name="20% - Accent3 8 2 2 3 2" xfId="11002"/>
    <cellStyle name="20% - Accent3 8 2 2 3 2 2" xfId="11003"/>
    <cellStyle name="20% - Accent3 8 2 2 3 3" xfId="11004"/>
    <cellStyle name="20% - Accent3 8 2 2 4" xfId="11005"/>
    <cellStyle name="20% - Accent3 8 2 2 4 2" xfId="11006"/>
    <cellStyle name="20% - Accent3 8 2 2 5" xfId="11007"/>
    <cellStyle name="20% - Accent3 8 2 3" xfId="11008"/>
    <cellStyle name="20% - Accent3 8 2 3 2" xfId="11009"/>
    <cellStyle name="20% - Accent3 8 2 3 2 2" xfId="11010"/>
    <cellStyle name="20% - Accent3 8 2 3 2 2 2" xfId="11011"/>
    <cellStyle name="20% - Accent3 8 2 3 2 2 2 2" xfId="11012"/>
    <cellStyle name="20% - Accent3 8 2 3 2 2 3" xfId="11013"/>
    <cellStyle name="20% - Accent3 8 2 3 2 3" xfId="11014"/>
    <cellStyle name="20% - Accent3 8 2 3 2 3 2" xfId="11015"/>
    <cellStyle name="20% - Accent3 8 2 3 2 4" xfId="11016"/>
    <cellStyle name="20% - Accent3 8 2 3 3" xfId="11017"/>
    <cellStyle name="20% - Accent3 8 2 3 3 2" xfId="11018"/>
    <cellStyle name="20% - Accent3 8 2 3 3 2 2" xfId="11019"/>
    <cellStyle name="20% - Accent3 8 2 3 3 3" xfId="11020"/>
    <cellStyle name="20% - Accent3 8 2 3 4" xfId="11021"/>
    <cellStyle name="20% - Accent3 8 2 3 4 2" xfId="11022"/>
    <cellStyle name="20% - Accent3 8 2 3 5" xfId="11023"/>
    <cellStyle name="20% - Accent3 8 2 4" xfId="11024"/>
    <cellStyle name="20% - Accent3 8 2 4 2" xfId="11025"/>
    <cellStyle name="20% - Accent3 8 2 4 2 2" xfId="11026"/>
    <cellStyle name="20% - Accent3 8 2 4 2 2 2" xfId="11027"/>
    <cellStyle name="20% - Accent3 8 2 4 2 2 2 2" xfId="11028"/>
    <cellStyle name="20% - Accent3 8 2 4 2 2 3" xfId="11029"/>
    <cellStyle name="20% - Accent3 8 2 4 2 3" xfId="11030"/>
    <cellStyle name="20% - Accent3 8 2 4 2 3 2" xfId="11031"/>
    <cellStyle name="20% - Accent3 8 2 4 2 4" xfId="11032"/>
    <cellStyle name="20% - Accent3 8 2 4 3" xfId="11033"/>
    <cellStyle name="20% - Accent3 8 2 4 3 2" xfId="11034"/>
    <cellStyle name="20% - Accent3 8 2 4 3 2 2" xfId="11035"/>
    <cellStyle name="20% - Accent3 8 2 4 3 3" xfId="11036"/>
    <cellStyle name="20% - Accent3 8 2 4 4" xfId="11037"/>
    <cellStyle name="20% - Accent3 8 2 4 4 2" xfId="11038"/>
    <cellStyle name="20% - Accent3 8 2 4 5" xfId="11039"/>
    <cellStyle name="20% - Accent3 8 2 5" xfId="11040"/>
    <cellStyle name="20% - Accent3 8 2 5 2" xfId="11041"/>
    <cellStyle name="20% - Accent3 8 2 5 2 2" xfId="11042"/>
    <cellStyle name="20% - Accent3 8 2 5 2 2 2" xfId="11043"/>
    <cellStyle name="20% - Accent3 8 2 5 2 2 2 2" xfId="11044"/>
    <cellStyle name="20% - Accent3 8 2 5 2 2 3" xfId="11045"/>
    <cellStyle name="20% - Accent3 8 2 5 2 3" xfId="11046"/>
    <cellStyle name="20% - Accent3 8 2 5 2 3 2" xfId="11047"/>
    <cellStyle name="20% - Accent3 8 2 5 2 4" xfId="11048"/>
    <cellStyle name="20% - Accent3 8 2 5 3" xfId="11049"/>
    <cellStyle name="20% - Accent3 8 2 5 3 2" xfId="11050"/>
    <cellStyle name="20% - Accent3 8 2 5 3 2 2" xfId="11051"/>
    <cellStyle name="20% - Accent3 8 2 5 3 3" xfId="11052"/>
    <cellStyle name="20% - Accent3 8 2 5 4" xfId="11053"/>
    <cellStyle name="20% - Accent3 8 2 5 4 2" xfId="11054"/>
    <cellStyle name="20% - Accent3 8 2 5 5" xfId="11055"/>
    <cellStyle name="20% - Accent3 8 2 6" xfId="11056"/>
    <cellStyle name="20% - Accent3 8 2 6 2" xfId="11057"/>
    <cellStyle name="20% - Accent3 8 2 6 2 2" xfId="11058"/>
    <cellStyle name="20% - Accent3 8 2 6 2 2 2" xfId="11059"/>
    <cellStyle name="20% - Accent3 8 2 6 2 2 2 2" xfId="11060"/>
    <cellStyle name="20% - Accent3 8 2 6 2 2 3" xfId="11061"/>
    <cellStyle name="20% - Accent3 8 2 6 2 3" xfId="11062"/>
    <cellStyle name="20% - Accent3 8 2 6 2 3 2" xfId="11063"/>
    <cellStyle name="20% - Accent3 8 2 6 2 4" xfId="11064"/>
    <cellStyle name="20% - Accent3 8 2 6 3" xfId="11065"/>
    <cellStyle name="20% - Accent3 8 2 6 3 2" xfId="11066"/>
    <cellStyle name="20% - Accent3 8 2 6 3 2 2" xfId="11067"/>
    <cellStyle name="20% - Accent3 8 2 6 3 3" xfId="11068"/>
    <cellStyle name="20% - Accent3 8 2 6 4" xfId="11069"/>
    <cellStyle name="20% - Accent3 8 2 6 4 2" xfId="11070"/>
    <cellStyle name="20% - Accent3 8 2 6 5" xfId="11071"/>
    <cellStyle name="20% - Accent3 8 2 7" xfId="11072"/>
    <cellStyle name="20% - Accent3 8 2 7 2" xfId="11073"/>
    <cellStyle name="20% - Accent3 8 2 7 2 2" xfId="11074"/>
    <cellStyle name="20% - Accent3 8 2 7 2 2 2" xfId="11075"/>
    <cellStyle name="20% - Accent3 8 2 7 2 3" xfId="11076"/>
    <cellStyle name="20% - Accent3 8 2 7 3" xfId="11077"/>
    <cellStyle name="20% - Accent3 8 2 7 3 2" xfId="11078"/>
    <cellStyle name="20% - Accent3 8 2 7 4" xfId="11079"/>
    <cellStyle name="20% - Accent3 8 2 8" xfId="11080"/>
    <cellStyle name="20% - Accent3 8 2 8 2" xfId="11081"/>
    <cellStyle name="20% - Accent3 8 2 8 2 2" xfId="11082"/>
    <cellStyle name="20% - Accent3 8 2 8 3" xfId="11083"/>
    <cellStyle name="20% - Accent3 8 2 9" xfId="11084"/>
    <cellStyle name="20% - Accent3 8 2 9 2" xfId="11085"/>
    <cellStyle name="20% - Accent3 8 3" xfId="11086"/>
    <cellStyle name="20% - Accent3 8 3 2" xfId="11087"/>
    <cellStyle name="20% - Accent3 8 3 2 2" xfId="11088"/>
    <cellStyle name="20% - Accent3 8 3 2 2 2" xfId="11089"/>
    <cellStyle name="20% - Accent3 8 3 2 2 2 2" xfId="11090"/>
    <cellStyle name="20% - Accent3 8 3 2 2 3" xfId="11091"/>
    <cellStyle name="20% - Accent3 8 3 2 3" xfId="11092"/>
    <cellStyle name="20% - Accent3 8 3 2 3 2" xfId="11093"/>
    <cellStyle name="20% - Accent3 8 3 2 4" xfId="11094"/>
    <cellStyle name="20% - Accent3 8 3 3" xfId="11095"/>
    <cellStyle name="20% - Accent3 8 3 3 2" xfId="11096"/>
    <cellStyle name="20% - Accent3 8 3 3 2 2" xfId="11097"/>
    <cellStyle name="20% - Accent3 8 3 3 3" xfId="11098"/>
    <cellStyle name="20% - Accent3 8 3 4" xfId="11099"/>
    <cellStyle name="20% - Accent3 8 3 4 2" xfId="11100"/>
    <cellStyle name="20% - Accent3 8 3 5" xfId="11101"/>
    <cellStyle name="20% - Accent3 8 4" xfId="11102"/>
    <cellStyle name="20% - Accent3 8 4 2" xfId="11103"/>
    <cellStyle name="20% - Accent3 8 4 2 2" xfId="11104"/>
    <cellStyle name="20% - Accent3 8 4 2 2 2" xfId="11105"/>
    <cellStyle name="20% - Accent3 8 4 2 2 2 2" xfId="11106"/>
    <cellStyle name="20% - Accent3 8 4 2 2 3" xfId="11107"/>
    <cellStyle name="20% - Accent3 8 4 2 3" xfId="11108"/>
    <cellStyle name="20% - Accent3 8 4 2 3 2" xfId="11109"/>
    <cellStyle name="20% - Accent3 8 4 2 4" xfId="11110"/>
    <cellStyle name="20% - Accent3 8 4 3" xfId="11111"/>
    <cellStyle name="20% - Accent3 8 4 3 2" xfId="11112"/>
    <cellStyle name="20% - Accent3 8 4 3 2 2" xfId="11113"/>
    <cellStyle name="20% - Accent3 8 4 3 3" xfId="11114"/>
    <cellStyle name="20% - Accent3 8 4 4" xfId="11115"/>
    <cellStyle name="20% - Accent3 8 4 4 2" xfId="11116"/>
    <cellStyle name="20% - Accent3 8 4 5" xfId="11117"/>
    <cellStyle name="20% - Accent3 8 5" xfId="11118"/>
    <cellStyle name="20% - Accent3 8 5 2" xfId="11119"/>
    <cellStyle name="20% - Accent3 8 5 2 2" xfId="11120"/>
    <cellStyle name="20% - Accent3 8 5 2 2 2" xfId="11121"/>
    <cellStyle name="20% - Accent3 8 5 2 2 2 2" xfId="11122"/>
    <cellStyle name="20% - Accent3 8 5 2 2 3" xfId="11123"/>
    <cellStyle name="20% - Accent3 8 5 2 3" xfId="11124"/>
    <cellStyle name="20% - Accent3 8 5 2 3 2" xfId="11125"/>
    <cellStyle name="20% - Accent3 8 5 2 4" xfId="11126"/>
    <cellStyle name="20% - Accent3 8 5 3" xfId="11127"/>
    <cellStyle name="20% - Accent3 8 5 3 2" xfId="11128"/>
    <cellStyle name="20% - Accent3 8 5 3 2 2" xfId="11129"/>
    <cellStyle name="20% - Accent3 8 5 3 3" xfId="11130"/>
    <cellStyle name="20% - Accent3 8 5 4" xfId="11131"/>
    <cellStyle name="20% - Accent3 8 5 4 2" xfId="11132"/>
    <cellStyle name="20% - Accent3 8 5 5" xfId="11133"/>
    <cellStyle name="20% - Accent3 8 6" xfId="11134"/>
    <cellStyle name="20% - Accent3 8 6 2" xfId="11135"/>
    <cellStyle name="20% - Accent3 8 6 2 2" xfId="11136"/>
    <cellStyle name="20% - Accent3 8 6 2 2 2" xfId="11137"/>
    <cellStyle name="20% - Accent3 8 6 2 2 2 2" xfId="11138"/>
    <cellStyle name="20% - Accent3 8 6 2 2 3" xfId="11139"/>
    <cellStyle name="20% - Accent3 8 6 2 3" xfId="11140"/>
    <cellStyle name="20% - Accent3 8 6 2 3 2" xfId="11141"/>
    <cellStyle name="20% - Accent3 8 6 2 4" xfId="11142"/>
    <cellStyle name="20% - Accent3 8 6 3" xfId="11143"/>
    <cellStyle name="20% - Accent3 8 6 3 2" xfId="11144"/>
    <cellStyle name="20% - Accent3 8 6 3 2 2" xfId="11145"/>
    <cellStyle name="20% - Accent3 8 6 3 3" xfId="11146"/>
    <cellStyle name="20% - Accent3 8 6 4" xfId="11147"/>
    <cellStyle name="20% - Accent3 8 6 4 2" xfId="11148"/>
    <cellStyle name="20% - Accent3 8 6 5" xfId="11149"/>
    <cellStyle name="20% - Accent3 8 7" xfId="11150"/>
    <cellStyle name="20% - Accent3 8 7 2" xfId="11151"/>
    <cellStyle name="20% - Accent3 8 7 2 2" xfId="11152"/>
    <cellStyle name="20% - Accent3 8 7 2 2 2" xfId="11153"/>
    <cellStyle name="20% - Accent3 8 7 2 2 2 2" xfId="11154"/>
    <cellStyle name="20% - Accent3 8 7 2 2 3" xfId="11155"/>
    <cellStyle name="20% - Accent3 8 7 2 3" xfId="11156"/>
    <cellStyle name="20% - Accent3 8 7 2 3 2" xfId="11157"/>
    <cellStyle name="20% - Accent3 8 7 2 4" xfId="11158"/>
    <cellStyle name="20% - Accent3 8 7 3" xfId="11159"/>
    <cellStyle name="20% - Accent3 8 7 3 2" xfId="11160"/>
    <cellStyle name="20% - Accent3 8 7 3 2 2" xfId="11161"/>
    <cellStyle name="20% - Accent3 8 7 3 3" xfId="11162"/>
    <cellStyle name="20% - Accent3 8 7 4" xfId="11163"/>
    <cellStyle name="20% - Accent3 8 7 4 2" xfId="11164"/>
    <cellStyle name="20% - Accent3 8 7 5" xfId="11165"/>
    <cellStyle name="20% - Accent3 8 8" xfId="11166"/>
    <cellStyle name="20% - Accent3 8 8 2" xfId="11167"/>
    <cellStyle name="20% - Accent3 8 8 2 2" xfId="11168"/>
    <cellStyle name="20% - Accent3 8 8 2 2 2" xfId="11169"/>
    <cellStyle name="20% - Accent3 8 8 2 3" xfId="11170"/>
    <cellStyle name="20% - Accent3 8 8 3" xfId="11171"/>
    <cellStyle name="20% - Accent3 8 8 3 2" xfId="11172"/>
    <cellStyle name="20% - Accent3 8 8 4" xfId="11173"/>
    <cellStyle name="20% - Accent3 8 9" xfId="11174"/>
    <cellStyle name="20% - Accent3 8 9 2" xfId="11175"/>
    <cellStyle name="20% - Accent3 8 9 2 2" xfId="11176"/>
    <cellStyle name="20% - Accent3 8 9 3" xfId="11177"/>
    <cellStyle name="20% - Accent3 9" xfId="11178"/>
    <cellStyle name="20% - Accent3 9 10" xfId="11179"/>
    <cellStyle name="20% - Accent3 9 10 2" xfId="11180"/>
    <cellStyle name="20% - Accent3 9 11" xfId="11181"/>
    <cellStyle name="20% - Accent3 9 2" xfId="11182"/>
    <cellStyle name="20% - Accent3 9 2 10" xfId="11183"/>
    <cellStyle name="20% - Accent3 9 2 2" xfId="11184"/>
    <cellStyle name="20% - Accent3 9 2 2 2" xfId="11185"/>
    <cellStyle name="20% - Accent3 9 2 2 2 2" xfId="11186"/>
    <cellStyle name="20% - Accent3 9 2 2 2 2 2" xfId="11187"/>
    <cellStyle name="20% - Accent3 9 2 2 2 2 2 2" xfId="11188"/>
    <cellStyle name="20% - Accent3 9 2 2 2 2 3" xfId="11189"/>
    <cellStyle name="20% - Accent3 9 2 2 2 3" xfId="11190"/>
    <cellStyle name="20% - Accent3 9 2 2 2 3 2" xfId="11191"/>
    <cellStyle name="20% - Accent3 9 2 2 2 4" xfId="11192"/>
    <cellStyle name="20% - Accent3 9 2 2 3" xfId="11193"/>
    <cellStyle name="20% - Accent3 9 2 2 3 2" xfId="11194"/>
    <cellStyle name="20% - Accent3 9 2 2 3 2 2" xfId="11195"/>
    <cellStyle name="20% - Accent3 9 2 2 3 3" xfId="11196"/>
    <cellStyle name="20% - Accent3 9 2 2 4" xfId="11197"/>
    <cellStyle name="20% - Accent3 9 2 2 4 2" xfId="11198"/>
    <cellStyle name="20% - Accent3 9 2 2 5" xfId="11199"/>
    <cellStyle name="20% - Accent3 9 2 3" xfId="11200"/>
    <cellStyle name="20% - Accent3 9 2 3 2" xfId="11201"/>
    <cellStyle name="20% - Accent3 9 2 3 2 2" xfId="11202"/>
    <cellStyle name="20% - Accent3 9 2 3 2 2 2" xfId="11203"/>
    <cellStyle name="20% - Accent3 9 2 3 2 2 2 2" xfId="11204"/>
    <cellStyle name="20% - Accent3 9 2 3 2 2 3" xfId="11205"/>
    <cellStyle name="20% - Accent3 9 2 3 2 3" xfId="11206"/>
    <cellStyle name="20% - Accent3 9 2 3 2 3 2" xfId="11207"/>
    <cellStyle name="20% - Accent3 9 2 3 2 4" xfId="11208"/>
    <cellStyle name="20% - Accent3 9 2 3 3" xfId="11209"/>
    <cellStyle name="20% - Accent3 9 2 3 3 2" xfId="11210"/>
    <cellStyle name="20% - Accent3 9 2 3 3 2 2" xfId="11211"/>
    <cellStyle name="20% - Accent3 9 2 3 3 3" xfId="11212"/>
    <cellStyle name="20% - Accent3 9 2 3 4" xfId="11213"/>
    <cellStyle name="20% - Accent3 9 2 3 4 2" xfId="11214"/>
    <cellStyle name="20% - Accent3 9 2 3 5" xfId="11215"/>
    <cellStyle name="20% - Accent3 9 2 4" xfId="11216"/>
    <cellStyle name="20% - Accent3 9 2 4 2" xfId="11217"/>
    <cellStyle name="20% - Accent3 9 2 4 2 2" xfId="11218"/>
    <cellStyle name="20% - Accent3 9 2 4 2 2 2" xfId="11219"/>
    <cellStyle name="20% - Accent3 9 2 4 2 2 2 2" xfId="11220"/>
    <cellStyle name="20% - Accent3 9 2 4 2 2 3" xfId="11221"/>
    <cellStyle name="20% - Accent3 9 2 4 2 3" xfId="11222"/>
    <cellStyle name="20% - Accent3 9 2 4 2 3 2" xfId="11223"/>
    <cellStyle name="20% - Accent3 9 2 4 2 4" xfId="11224"/>
    <cellStyle name="20% - Accent3 9 2 4 3" xfId="11225"/>
    <cellStyle name="20% - Accent3 9 2 4 3 2" xfId="11226"/>
    <cellStyle name="20% - Accent3 9 2 4 3 2 2" xfId="11227"/>
    <cellStyle name="20% - Accent3 9 2 4 3 3" xfId="11228"/>
    <cellStyle name="20% - Accent3 9 2 4 4" xfId="11229"/>
    <cellStyle name="20% - Accent3 9 2 4 4 2" xfId="11230"/>
    <cellStyle name="20% - Accent3 9 2 4 5" xfId="11231"/>
    <cellStyle name="20% - Accent3 9 2 5" xfId="11232"/>
    <cellStyle name="20% - Accent3 9 2 5 2" xfId="11233"/>
    <cellStyle name="20% - Accent3 9 2 5 2 2" xfId="11234"/>
    <cellStyle name="20% - Accent3 9 2 5 2 2 2" xfId="11235"/>
    <cellStyle name="20% - Accent3 9 2 5 2 2 2 2" xfId="11236"/>
    <cellStyle name="20% - Accent3 9 2 5 2 2 3" xfId="11237"/>
    <cellStyle name="20% - Accent3 9 2 5 2 3" xfId="11238"/>
    <cellStyle name="20% - Accent3 9 2 5 2 3 2" xfId="11239"/>
    <cellStyle name="20% - Accent3 9 2 5 2 4" xfId="11240"/>
    <cellStyle name="20% - Accent3 9 2 5 3" xfId="11241"/>
    <cellStyle name="20% - Accent3 9 2 5 3 2" xfId="11242"/>
    <cellStyle name="20% - Accent3 9 2 5 3 2 2" xfId="11243"/>
    <cellStyle name="20% - Accent3 9 2 5 3 3" xfId="11244"/>
    <cellStyle name="20% - Accent3 9 2 5 4" xfId="11245"/>
    <cellStyle name="20% - Accent3 9 2 5 4 2" xfId="11246"/>
    <cellStyle name="20% - Accent3 9 2 5 5" xfId="11247"/>
    <cellStyle name="20% - Accent3 9 2 6" xfId="11248"/>
    <cellStyle name="20% - Accent3 9 2 6 2" xfId="11249"/>
    <cellStyle name="20% - Accent3 9 2 6 2 2" xfId="11250"/>
    <cellStyle name="20% - Accent3 9 2 6 2 2 2" xfId="11251"/>
    <cellStyle name="20% - Accent3 9 2 6 2 2 2 2" xfId="11252"/>
    <cellStyle name="20% - Accent3 9 2 6 2 2 3" xfId="11253"/>
    <cellStyle name="20% - Accent3 9 2 6 2 3" xfId="11254"/>
    <cellStyle name="20% - Accent3 9 2 6 2 3 2" xfId="11255"/>
    <cellStyle name="20% - Accent3 9 2 6 2 4" xfId="11256"/>
    <cellStyle name="20% - Accent3 9 2 6 3" xfId="11257"/>
    <cellStyle name="20% - Accent3 9 2 6 3 2" xfId="11258"/>
    <cellStyle name="20% - Accent3 9 2 6 3 2 2" xfId="11259"/>
    <cellStyle name="20% - Accent3 9 2 6 3 3" xfId="11260"/>
    <cellStyle name="20% - Accent3 9 2 6 4" xfId="11261"/>
    <cellStyle name="20% - Accent3 9 2 6 4 2" xfId="11262"/>
    <cellStyle name="20% - Accent3 9 2 6 5" xfId="11263"/>
    <cellStyle name="20% - Accent3 9 2 7" xfId="11264"/>
    <cellStyle name="20% - Accent3 9 2 7 2" xfId="11265"/>
    <cellStyle name="20% - Accent3 9 2 7 2 2" xfId="11266"/>
    <cellStyle name="20% - Accent3 9 2 7 2 2 2" xfId="11267"/>
    <cellStyle name="20% - Accent3 9 2 7 2 3" xfId="11268"/>
    <cellStyle name="20% - Accent3 9 2 7 3" xfId="11269"/>
    <cellStyle name="20% - Accent3 9 2 7 3 2" xfId="11270"/>
    <cellStyle name="20% - Accent3 9 2 7 4" xfId="11271"/>
    <cellStyle name="20% - Accent3 9 2 8" xfId="11272"/>
    <cellStyle name="20% - Accent3 9 2 8 2" xfId="11273"/>
    <cellStyle name="20% - Accent3 9 2 8 2 2" xfId="11274"/>
    <cellStyle name="20% - Accent3 9 2 8 3" xfId="11275"/>
    <cellStyle name="20% - Accent3 9 2 9" xfId="11276"/>
    <cellStyle name="20% - Accent3 9 2 9 2" xfId="11277"/>
    <cellStyle name="20% - Accent3 9 3" xfId="11278"/>
    <cellStyle name="20% - Accent3 9 3 2" xfId="11279"/>
    <cellStyle name="20% - Accent3 9 3 2 2" xfId="11280"/>
    <cellStyle name="20% - Accent3 9 3 2 2 2" xfId="11281"/>
    <cellStyle name="20% - Accent3 9 3 2 2 2 2" xfId="11282"/>
    <cellStyle name="20% - Accent3 9 3 2 2 3" xfId="11283"/>
    <cellStyle name="20% - Accent3 9 3 2 3" xfId="11284"/>
    <cellStyle name="20% - Accent3 9 3 2 3 2" xfId="11285"/>
    <cellStyle name="20% - Accent3 9 3 2 4" xfId="11286"/>
    <cellStyle name="20% - Accent3 9 3 3" xfId="11287"/>
    <cellStyle name="20% - Accent3 9 3 3 2" xfId="11288"/>
    <cellStyle name="20% - Accent3 9 3 3 2 2" xfId="11289"/>
    <cellStyle name="20% - Accent3 9 3 3 3" xfId="11290"/>
    <cellStyle name="20% - Accent3 9 3 4" xfId="11291"/>
    <cellStyle name="20% - Accent3 9 3 4 2" xfId="11292"/>
    <cellStyle name="20% - Accent3 9 3 5" xfId="11293"/>
    <cellStyle name="20% - Accent3 9 4" xfId="11294"/>
    <cellStyle name="20% - Accent3 9 4 2" xfId="11295"/>
    <cellStyle name="20% - Accent3 9 4 2 2" xfId="11296"/>
    <cellStyle name="20% - Accent3 9 4 2 2 2" xfId="11297"/>
    <cellStyle name="20% - Accent3 9 4 2 2 2 2" xfId="11298"/>
    <cellStyle name="20% - Accent3 9 4 2 2 3" xfId="11299"/>
    <cellStyle name="20% - Accent3 9 4 2 3" xfId="11300"/>
    <cellStyle name="20% - Accent3 9 4 2 3 2" xfId="11301"/>
    <cellStyle name="20% - Accent3 9 4 2 4" xfId="11302"/>
    <cellStyle name="20% - Accent3 9 4 3" xfId="11303"/>
    <cellStyle name="20% - Accent3 9 4 3 2" xfId="11304"/>
    <cellStyle name="20% - Accent3 9 4 3 2 2" xfId="11305"/>
    <cellStyle name="20% - Accent3 9 4 3 3" xfId="11306"/>
    <cellStyle name="20% - Accent3 9 4 4" xfId="11307"/>
    <cellStyle name="20% - Accent3 9 4 4 2" xfId="11308"/>
    <cellStyle name="20% - Accent3 9 4 5" xfId="11309"/>
    <cellStyle name="20% - Accent3 9 5" xfId="11310"/>
    <cellStyle name="20% - Accent3 9 5 2" xfId="11311"/>
    <cellStyle name="20% - Accent3 9 5 2 2" xfId="11312"/>
    <cellStyle name="20% - Accent3 9 5 2 2 2" xfId="11313"/>
    <cellStyle name="20% - Accent3 9 5 2 2 2 2" xfId="11314"/>
    <cellStyle name="20% - Accent3 9 5 2 2 3" xfId="11315"/>
    <cellStyle name="20% - Accent3 9 5 2 3" xfId="11316"/>
    <cellStyle name="20% - Accent3 9 5 2 3 2" xfId="11317"/>
    <cellStyle name="20% - Accent3 9 5 2 4" xfId="11318"/>
    <cellStyle name="20% - Accent3 9 5 3" xfId="11319"/>
    <cellStyle name="20% - Accent3 9 5 3 2" xfId="11320"/>
    <cellStyle name="20% - Accent3 9 5 3 2 2" xfId="11321"/>
    <cellStyle name="20% - Accent3 9 5 3 3" xfId="11322"/>
    <cellStyle name="20% - Accent3 9 5 4" xfId="11323"/>
    <cellStyle name="20% - Accent3 9 5 4 2" xfId="11324"/>
    <cellStyle name="20% - Accent3 9 5 5" xfId="11325"/>
    <cellStyle name="20% - Accent3 9 6" xfId="11326"/>
    <cellStyle name="20% - Accent3 9 6 2" xfId="11327"/>
    <cellStyle name="20% - Accent3 9 6 2 2" xfId="11328"/>
    <cellStyle name="20% - Accent3 9 6 2 2 2" xfId="11329"/>
    <cellStyle name="20% - Accent3 9 6 2 2 2 2" xfId="11330"/>
    <cellStyle name="20% - Accent3 9 6 2 2 3" xfId="11331"/>
    <cellStyle name="20% - Accent3 9 6 2 3" xfId="11332"/>
    <cellStyle name="20% - Accent3 9 6 2 3 2" xfId="11333"/>
    <cellStyle name="20% - Accent3 9 6 2 4" xfId="11334"/>
    <cellStyle name="20% - Accent3 9 6 3" xfId="11335"/>
    <cellStyle name="20% - Accent3 9 6 3 2" xfId="11336"/>
    <cellStyle name="20% - Accent3 9 6 3 2 2" xfId="11337"/>
    <cellStyle name="20% - Accent3 9 6 3 3" xfId="11338"/>
    <cellStyle name="20% - Accent3 9 6 4" xfId="11339"/>
    <cellStyle name="20% - Accent3 9 6 4 2" xfId="11340"/>
    <cellStyle name="20% - Accent3 9 6 5" xfId="11341"/>
    <cellStyle name="20% - Accent3 9 7" xfId="11342"/>
    <cellStyle name="20% - Accent3 9 7 2" xfId="11343"/>
    <cellStyle name="20% - Accent3 9 7 2 2" xfId="11344"/>
    <cellStyle name="20% - Accent3 9 7 2 2 2" xfId="11345"/>
    <cellStyle name="20% - Accent3 9 7 2 2 2 2" xfId="11346"/>
    <cellStyle name="20% - Accent3 9 7 2 2 3" xfId="11347"/>
    <cellStyle name="20% - Accent3 9 7 2 3" xfId="11348"/>
    <cellStyle name="20% - Accent3 9 7 2 3 2" xfId="11349"/>
    <cellStyle name="20% - Accent3 9 7 2 4" xfId="11350"/>
    <cellStyle name="20% - Accent3 9 7 3" xfId="11351"/>
    <cellStyle name="20% - Accent3 9 7 3 2" xfId="11352"/>
    <cellStyle name="20% - Accent3 9 7 3 2 2" xfId="11353"/>
    <cellStyle name="20% - Accent3 9 7 3 3" xfId="11354"/>
    <cellStyle name="20% - Accent3 9 7 4" xfId="11355"/>
    <cellStyle name="20% - Accent3 9 7 4 2" xfId="11356"/>
    <cellStyle name="20% - Accent3 9 7 5" xfId="11357"/>
    <cellStyle name="20% - Accent3 9 8" xfId="11358"/>
    <cellStyle name="20% - Accent3 9 8 2" xfId="11359"/>
    <cellStyle name="20% - Accent3 9 8 2 2" xfId="11360"/>
    <cellStyle name="20% - Accent3 9 8 2 2 2" xfId="11361"/>
    <cellStyle name="20% - Accent3 9 8 2 3" xfId="11362"/>
    <cellStyle name="20% - Accent3 9 8 3" xfId="11363"/>
    <cellStyle name="20% - Accent3 9 8 3 2" xfId="11364"/>
    <cellStyle name="20% - Accent3 9 8 4" xfId="11365"/>
    <cellStyle name="20% - Accent3 9 9" xfId="11366"/>
    <cellStyle name="20% - Accent3 9 9 2" xfId="11367"/>
    <cellStyle name="20% - Accent3 9 9 2 2" xfId="11368"/>
    <cellStyle name="20% - Accent3 9 9 3" xfId="11369"/>
    <cellStyle name="20% - Accent4" xfId="32" builtinId="42" customBuiltin="1"/>
    <cellStyle name="20% - Accent4 10" xfId="11370"/>
    <cellStyle name="20% - Accent4 10 10" xfId="11371"/>
    <cellStyle name="20% - Accent4 10 10 2" xfId="11372"/>
    <cellStyle name="20% - Accent4 10 11" xfId="11373"/>
    <cellStyle name="20% - Accent4 10 2" xfId="11374"/>
    <cellStyle name="20% - Accent4 10 2 10" xfId="11375"/>
    <cellStyle name="20% - Accent4 10 2 2" xfId="11376"/>
    <cellStyle name="20% - Accent4 10 2 2 2" xfId="11377"/>
    <cellStyle name="20% - Accent4 10 2 2 2 2" xfId="11378"/>
    <cellStyle name="20% - Accent4 10 2 2 2 2 2" xfId="11379"/>
    <cellStyle name="20% - Accent4 10 2 2 2 2 2 2" xfId="11380"/>
    <cellStyle name="20% - Accent4 10 2 2 2 2 3" xfId="11381"/>
    <cellStyle name="20% - Accent4 10 2 2 2 3" xfId="11382"/>
    <cellStyle name="20% - Accent4 10 2 2 2 3 2" xfId="11383"/>
    <cellStyle name="20% - Accent4 10 2 2 2 4" xfId="11384"/>
    <cellStyle name="20% - Accent4 10 2 2 3" xfId="11385"/>
    <cellStyle name="20% - Accent4 10 2 2 3 2" xfId="11386"/>
    <cellStyle name="20% - Accent4 10 2 2 3 2 2" xfId="11387"/>
    <cellStyle name="20% - Accent4 10 2 2 3 3" xfId="11388"/>
    <cellStyle name="20% - Accent4 10 2 2 4" xfId="11389"/>
    <cellStyle name="20% - Accent4 10 2 2 4 2" xfId="11390"/>
    <cellStyle name="20% - Accent4 10 2 2 5" xfId="11391"/>
    <cellStyle name="20% - Accent4 10 2 3" xfId="11392"/>
    <cellStyle name="20% - Accent4 10 2 3 2" xfId="11393"/>
    <cellStyle name="20% - Accent4 10 2 3 2 2" xfId="11394"/>
    <cellStyle name="20% - Accent4 10 2 3 2 2 2" xfId="11395"/>
    <cellStyle name="20% - Accent4 10 2 3 2 2 2 2" xfId="11396"/>
    <cellStyle name="20% - Accent4 10 2 3 2 2 3" xfId="11397"/>
    <cellStyle name="20% - Accent4 10 2 3 2 3" xfId="11398"/>
    <cellStyle name="20% - Accent4 10 2 3 2 3 2" xfId="11399"/>
    <cellStyle name="20% - Accent4 10 2 3 2 4" xfId="11400"/>
    <cellStyle name="20% - Accent4 10 2 3 3" xfId="11401"/>
    <cellStyle name="20% - Accent4 10 2 3 3 2" xfId="11402"/>
    <cellStyle name="20% - Accent4 10 2 3 3 2 2" xfId="11403"/>
    <cellStyle name="20% - Accent4 10 2 3 3 3" xfId="11404"/>
    <cellStyle name="20% - Accent4 10 2 3 4" xfId="11405"/>
    <cellStyle name="20% - Accent4 10 2 3 4 2" xfId="11406"/>
    <cellStyle name="20% - Accent4 10 2 3 5" xfId="11407"/>
    <cellStyle name="20% - Accent4 10 2 4" xfId="11408"/>
    <cellStyle name="20% - Accent4 10 2 4 2" xfId="11409"/>
    <cellStyle name="20% - Accent4 10 2 4 2 2" xfId="11410"/>
    <cellStyle name="20% - Accent4 10 2 4 2 2 2" xfId="11411"/>
    <cellStyle name="20% - Accent4 10 2 4 2 2 2 2" xfId="11412"/>
    <cellStyle name="20% - Accent4 10 2 4 2 2 3" xfId="11413"/>
    <cellStyle name="20% - Accent4 10 2 4 2 3" xfId="11414"/>
    <cellStyle name="20% - Accent4 10 2 4 2 3 2" xfId="11415"/>
    <cellStyle name="20% - Accent4 10 2 4 2 4" xfId="11416"/>
    <cellStyle name="20% - Accent4 10 2 4 3" xfId="11417"/>
    <cellStyle name="20% - Accent4 10 2 4 3 2" xfId="11418"/>
    <cellStyle name="20% - Accent4 10 2 4 3 2 2" xfId="11419"/>
    <cellStyle name="20% - Accent4 10 2 4 3 3" xfId="11420"/>
    <cellStyle name="20% - Accent4 10 2 4 4" xfId="11421"/>
    <cellStyle name="20% - Accent4 10 2 4 4 2" xfId="11422"/>
    <cellStyle name="20% - Accent4 10 2 4 5" xfId="11423"/>
    <cellStyle name="20% - Accent4 10 2 5" xfId="11424"/>
    <cellStyle name="20% - Accent4 10 2 5 2" xfId="11425"/>
    <cellStyle name="20% - Accent4 10 2 5 2 2" xfId="11426"/>
    <cellStyle name="20% - Accent4 10 2 5 2 2 2" xfId="11427"/>
    <cellStyle name="20% - Accent4 10 2 5 2 2 2 2" xfId="11428"/>
    <cellStyle name="20% - Accent4 10 2 5 2 2 3" xfId="11429"/>
    <cellStyle name="20% - Accent4 10 2 5 2 3" xfId="11430"/>
    <cellStyle name="20% - Accent4 10 2 5 2 3 2" xfId="11431"/>
    <cellStyle name="20% - Accent4 10 2 5 2 4" xfId="11432"/>
    <cellStyle name="20% - Accent4 10 2 5 3" xfId="11433"/>
    <cellStyle name="20% - Accent4 10 2 5 3 2" xfId="11434"/>
    <cellStyle name="20% - Accent4 10 2 5 3 2 2" xfId="11435"/>
    <cellStyle name="20% - Accent4 10 2 5 3 3" xfId="11436"/>
    <cellStyle name="20% - Accent4 10 2 5 4" xfId="11437"/>
    <cellStyle name="20% - Accent4 10 2 5 4 2" xfId="11438"/>
    <cellStyle name="20% - Accent4 10 2 5 5" xfId="11439"/>
    <cellStyle name="20% - Accent4 10 2 6" xfId="11440"/>
    <cellStyle name="20% - Accent4 10 2 6 2" xfId="11441"/>
    <cellStyle name="20% - Accent4 10 2 6 2 2" xfId="11442"/>
    <cellStyle name="20% - Accent4 10 2 6 2 2 2" xfId="11443"/>
    <cellStyle name="20% - Accent4 10 2 6 2 2 2 2" xfId="11444"/>
    <cellStyle name="20% - Accent4 10 2 6 2 2 3" xfId="11445"/>
    <cellStyle name="20% - Accent4 10 2 6 2 3" xfId="11446"/>
    <cellStyle name="20% - Accent4 10 2 6 2 3 2" xfId="11447"/>
    <cellStyle name="20% - Accent4 10 2 6 2 4" xfId="11448"/>
    <cellStyle name="20% - Accent4 10 2 6 3" xfId="11449"/>
    <cellStyle name="20% - Accent4 10 2 6 3 2" xfId="11450"/>
    <cellStyle name="20% - Accent4 10 2 6 3 2 2" xfId="11451"/>
    <cellStyle name="20% - Accent4 10 2 6 3 3" xfId="11452"/>
    <cellStyle name="20% - Accent4 10 2 6 4" xfId="11453"/>
    <cellStyle name="20% - Accent4 10 2 6 4 2" xfId="11454"/>
    <cellStyle name="20% - Accent4 10 2 6 5" xfId="11455"/>
    <cellStyle name="20% - Accent4 10 2 7" xfId="11456"/>
    <cellStyle name="20% - Accent4 10 2 7 2" xfId="11457"/>
    <cellStyle name="20% - Accent4 10 2 7 2 2" xfId="11458"/>
    <cellStyle name="20% - Accent4 10 2 7 2 2 2" xfId="11459"/>
    <cellStyle name="20% - Accent4 10 2 7 2 3" xfId="11460"/>
    <cellStyle name="20% - Accent4 10 2 7 3" xfId="11461"/>
    <cellStyle name="20% - Accent4 10 2 7 3 2" xfId="11462"/>
    <cellStyle name="20% - Accent4 10 2 7 4" xfId="11463"/>
    <cellStyle name="20% - Accent4 10 2 8" xfId="11464"/>
    <cellStyle name="20% - Accent4 10 2 8 2" xfId="11465"/>
    <cellStyle name="20% - Accent4 10 2 8 2 2" xfId="11466"/>
    <cellStyle name="20% - Accent4 10 2 8 3" xfId="11467"/>
    <cellStyle name="20% - Accent4 10 2 9" xfId="11468"/>
    <cellStyle name="20% - Accent4 10 2 9 2" xfId="11469"/>
    <cellStyle name="20% - Accent4 10 3" xfId="11470"/>
    <cellStyle name="20% - Accent4 10 3 2" xfId="11471"/>
    <cellStyle name="20% - Accent4 10 3 2 2" xfId="11472"/>
    <cellStyle name="20% - Accent4 10 3 2 2 2" xfId="11473"/>
    <cellStyle name="20% - Accent4 10 3 2 2 2 2" xfId="11474"/>
    <cellStyle name="20% - Accent4 10 3 2 2 3" xfId="11475"/>
    <cellStyle name="20% - Accent4 10 3 2 3" xfId="11476"/>
    <cellStyle name="20% - Accent4 10 3 2 3 2" xfId="11477"/>
    <cellStyle name="20% - Accent4 10 3 2 4" xfId="11478"/>
    <cellStyle name="20% - Accent4 10 3 3" xfId="11479"/>
    <cellStyle name="20% - Accent4 10 3 3 2" xfId="11480"/>
    <cellStyle name="20% - Accent4 10 3 3 2 2" xfId="11481"/>
    <cellStyle name="20% - Accent4 10 3 3 3" xfId="11482"/>
    <cellStyle name="20% - Accent4 10 3 4" xfId="11483"/>
    <cellStyle name="20% - Accent4 10 3 4 2" xfId="11484"/>
    <cellStyle name="20% - Accent4 10 3 5" xfId="11485"/>
    <cellStyle name="20% - Accent4 10 4" xfId="11486"/>
    <cellStyle name="20% - Accent4 10 4 2" xfId="11487"/>
    <cellStyle name="20% - Accent4 10 4 2 2" xfId="11488"/>
    <cellStyle name="20% - Accent4 10 4 2 2 2" xfId="11489"/>
    <cellStyle name="20% - Accent4 10 4 2 2 2 2" xfId="11490"/>
    <cellStyle name="20% - Accent4 10 4 2 2 3" xfId="11491"/>
    <cellStyle name="20% - Accent4 10 4 2 3" xfId="11492"/>
    <cellStyle name="20% - Accent4 10 4 2 3 2" xfId="11493"/>
    <cellStyle name="20% - Accent4 10 4 2 4" xfId="11494"/>
    <cellStyle name="20% - Accent4 10 4 3" xfId="11495"/>
    <cellStyle name="20% - Accent4 10 4 3 2" xfId="11496"/>
    <cellStyle name="20% - Accent4 10 4 3 2 2" xfId="11497"/>
    <cellStyle name="20% - Accent4 10 4 3 3" xfId="11498"/>
    <cellStyle name="20% - Accent4 10 4 4" xfId="11499"/>
    <cellStyle name="20% - Accent4 10 4 4 2" xfId="11500"/>
    <cellStyle name="20% - Accent4 10 4 5" xfId="11501"/>
    <cellStyle name="20% - Accent4 10 5" xfId="11502"/>
    <cellStyle name="20% - Accent4 10 5 2" xfId="11503"/>
    <cellStyle name="20% - Accent4 10 5 2 2" xfId="11504"/>
    <cellStyle name="20% - Accent4 10 5 2 2 2" xfId="11505"/>
    <cellStyle name="20% - Accent4 10 5 2 2 2 2" xfId="11506"/>
    <cellStyle name="20% - Accent4 10 5 2 2 3" xfId="11507"/>
    <cellStyle name="20% - Accent4 10 5 2 3" xfId="11508"/>
    <cellStyle name="20% - Accent4 10 5 2 3 2" xfId="11509"/>
    <cellStyle name="20% - Accent4 10 5 2 4" xfId="11510"/>
    <cellStyle name="20% - Accent4 10 5 3" xfId="11511"/>
    <cellStyle name="20% - Accent4 10 5 3 2" xfId="11512"/>
    <cellStyle name="20% - Accent4 10 5 3 2 2" xfId="11513"/>
    <cellStyle name="20% - Accent4 10 5 3 3" xfId="11514"/>
    <cellStyle name="20% - Accent4 10 5 4" xfId="11515"/>
    <cellStyle name="20% - Accent4 10 5 4 2" xfId="11516"/>
    <cellStyle name="20% - Accent4 10 5 5" xfId="11517"/>
    <cellStyle name="20% - Accent4 10 6" xfId="11518"/>
    <cellStyle name="20% - Accent4 10 6 2" xfId="11519"/>
    <cellStyle name="20% - Accent4 10 6 2 2" xfId="11520"/>
    <cellStyle name="20% - Accent4 10 6 2 2 2" xfId="11521"/>
    <cellStyle name="20% - Accent4 10 6 2 2 2 2" xfId="11522"/>
    <cellStyle name="20% - Accent4 10 6 2 2 3" xfId="11523"/>
    <cellStyle name="20% - Accent4 10 6 2 3" xfId="11524"/>
    <cellStyle name="20% - Accent4 10 6 2 3 2" xfId="11525"/>
    <cellStyle name="20% - Accent4 10 6 2 4" xfId="11526"/>
    <cellStyle name="20% - Accent4 10 6 3" xfId="11527"/>
    <cellStyle name="20% - Accent4 10 6 3 2" xfId="11528"/>
    <cellStyle name="20% - Accent4 10 6 3 2 2" xfId="11529"/>
    <cellStyle name="20% - Accent4 10 6 3 3" xfId="11530"/>
    <cellStyle name="20% - Accent4 10 6 4" xfId="11531"/>
    <cellStyle name="20% - Accent4 10 6 4 2" xfId="11532"/>
    <cellStyle name="20% - Accent4 10 6 5" xfId="11533"/>
    <cellStyle name="20% - Accent4 10 7" xfId="11534"/>
    <cellStyle name="20% - Accent4 10 7 2" xfId="11535"/>
    <cellStyle name="20% - Accent4 10 7 2 2" xfId="11536"/>
    <cellStyle name="20% - Accent4 10 7 2 2 2" xfId="11537"/>
    <cellStyle name="20% - Accent4 10 7 2 2 2 2" xfId="11538"/>
    <cellStyle name="20% - Accent4 10 7 2 2 3" xfId="11539"/>
    <cellStyle name="20% - Accent4 10 7 2 3" xfId="11540"/>
    <cellStyle name="20% - Accent4 10 7 2 3 2" xfId="11541"/>
    <cellStyle name="20% - Accent4 10 7 2 4" xfId="11542"/>
    <cellStyle name="20% - Accent4 10 7 3" xfId="11543"/>
    <cellStyle name="20% - Accent4 10 7 3 2" xfId="11544"/>
    <cellStyle name="20% - Accent4 10 7 3 2 2" xfId="11545"/>
    <cellStyle name="20% - Accent4 10 7 3 3" xfId="11546"/>
    <cellStyle name="20% - Accent4 10 7 4" xfId="11547"/>
    <cellStyle name="20% - Accent4 10 7 4 2" xfId="11548"/>
    <cellStyle name="20% - Accent4 10 7 5" xfId="11549"/>
    <cellStyle name="20% - Accent4 10 8" xfId="11550"/>
    <cellStyle name="20% - Accent4 10 8 2" xfId="11551"/>
    <cellStyle name="20% - Accent4 10 8 2 2" xfId="11552"/>
    <cellStyle name="20% - Accent4 10 8 2 2 2" xfId="11553"/>
    <cellStyle name="20% - Accent4 10 8 2 3" xfId="11554"/>
    <cellStyle name="20% - Accent4 10 8 3" xfId="11555"/>
    <cellStyle name="20% - Accent4 10 8 3 2" xfId="11556"/>
    <cellStyle name="20% - Accent4 10 8 4" xfId="11557"/>
    <cellStyle name="20% - Accent4 10 9" xfId="11558"/>
    <cellStyle name="20% - Accent4 10 9 2" xfId="11559"/>
    <cellStyle name="20% - Accent4 10 9 2 2" xfId="11560"/>
    <cellStyle name="20% - Accent4 10 9 3" xfId="11561"/>
    <cellStyle name="20% - Accent4 11" xfId="11562"/>
    <cellStyle name="20% - Accent4 11 10" xfId="11563"/>
    <cellStyle name="20% - Accent4 11 10 2" xfId="11564"/>
    <cellStyle name="20% - Accent4 11 11" xfId="11565"/>
    <cellStyle name="20% - Accent4 11 2" xfId="11566"/>
    <cellStyle name="20% - Accent4 11 2 10" xfId="11567"/>
    <cellStyle name="20% - Accent4 11 2 2" xfId="11568"/>
    <cellStyle name="20% - Accent4 11 2 2 2" xfId="11569"/>
    <cellStyle name="20% - Accent4 11 2 2 2 2" xfId="11570"/>
    <cellStyle name="20% - Accent4 11 2 2 2 2 2" xfId="11571"/>
    <cellStyle name="20% - Accent4 11 2 2 2 2 2 2" xfId="11572"/>
    <cellStyle name="20% - Accent4 11 2 2 2 2 3" xfId="11573"/>
    <cellStyle name="20% - Accent4 11 2 2 2 3" xfId="11574"/>
    <cellStyle name="20% - Accent4 11 2 2 2 3 2" xfId="11575"/>
    <cellStyle name="20% - Accent4 11 2 2 2 4" xfId="11576"/>
    <cellStyle name="20% - Accent4 11 2 2 3" xfId="11577"/>
    <cellStyle name="20% - Accent4 11 2 2 3 2" xfId="11578"/>
    <cellStyle name="20% - Accent4 11 2 2 3 2 2" xfId="11579"/>
    <cellStyle name="20% - Accent4 11 2 2 3 3" xfId="11580"/>
    <cellStyle name="20% - Accent4 11 2 2 4" xfId="11581"/>
    <cellStyle name="20% - Accent4 11 2 2 4 2" xfId="11582"/>
    <cellStyle name="20% - Accent4 11 2 2 5" xfId="11583"/>
    <cellStyle name="20% - Accent4 11 2 3" xfId="11584"/>
    <cellStyle name="20% - Accent4 11 2 3 2" xfId="11585"/>
    <cellStyle name="20% - Accent4 11 2 3 2 2" xfId="11586"/>
    <cellStyle name="20% - Accent4 11 2 3 2 2 2" xfId="11587"/>
    <cellStyle name="20% - Accent4 11 2 3 2 2 2 2" xfId="11588"/>
    <cellStyle name="20% - Accent4 11 2 3 2 2 3" xfId="11589"/>
    <cellStyle name="20% - Accent4 11 2 3 2 3" xfId="11590"/>
    <cellStyle name="20% - Accent4 11 2 3 2 3 2" xfId="11591"/>
    <cellStyle name="20% - Accent4 11 2 3 2 4" xfId="11592"/>
    <cellStyle name="20% - Accent4 11 2 3 3" xfId="11593"/>
    <cellStyle name="20% - Accent4 11 2 3 3 2" xfId="11594"/>
    <cellStyle name="20% - Accent4 11 2 3 3 2 2" xfId="11595"/>
    <cellStyle name="20% - Accent4 11 2 3 3 3" xfId="11596"/>
    <cellStyle name="20% - Accent4 11 2 3 4" xfId="11597"/>
    <cellStyle name="20% - Accent4 11 2 3 4 2" xfId="11598"/>
    <cellStyle name="20% - Accent4 11 2 3 5" xfId="11599"/>
    <cellStyle name="20% - Accent4 11 2 4" xfId="11600"/>
    <cellStyle name="20% - Accent4 11 2 4 2" xfId="11601"/>
    <cellStyle name="20% - Accent4 11 2 4 2 2" xfId="11602"/>
    <cellStyle name="20% - Accent4 11 2 4 2 2 2" xfId="11603"/>
    <cellStyle name="20% - Accent4 11 2 4 2 2 2 2" xfId="11604"/>
    <cellStyle name="20% - Accent4 11 2 4 2 2 3" xfId="11605"/>
    <cellStyle name="20% - Accent4 11 2 4 2 3" xfId="11606"/>
    <cellStyle name="20% - Accent4 11 2 4 2 3 2" xfId="11607"/>
    <cellStyle name="20% - Accent4 11 2 4 2 4" xfId="11608"/>
    <cellStyle name="20% - Accent4 11 2 4 3" xfId="11609"/>
    <cellStyle name="20% - Accent4 11 2 4 3 2" xfId="11610"/>
    <cellStyle name="20% - Accent4 11 2 4 3 2 2" xfId="11611"/>
    <cellStyle name="20% - Accent4 11 2 4 3 3" xfId="11612"/>
    <cellStyle name="20% - Accent4 11 2 4 4" xfId="11613"/>
    <cellStyle name="20% - Accent4 11 2 4 4 2" xfId="11614"/>
    <cellStyle name="20% - Accent4 11 2 4 5" xfId="11615"/>
    <cellStyle name="20% - Accent4 11 2 5" xfId="11616"/>
    <cellStyle name="20% - Accent4 11 2 5 2" xfId="11617"/>
    <cellStyle name="20% - Accent4 11 2 5 2 2" xfId="11618"/>
    <cellStyle name="20% - Accent4 11 2 5 2 2 2" xfId="11619"/>
    <cellStyle name="20% - Accent4 11 2 5 2 2 2 2" xfId="11620"/>
    <cellStyle name="20% - Accent4 11 2 5 2 2 3" xfId="11621"/>
    <cellStyle name="20% - Accent4 11 2 5 2 3" xfId="11622"/>
    <cellStyle name="20% - Accent4 11 2 5 2 3 2" xfId="11623"/>
    <cellStyle name="20% - Accent4 11 2 5 2 4" xfId="11624"/>
    <cellStyle name="20% - Accent4 11 2 5 3" xfId="11625"/>
    <cellStyle name="20% - Accent4 11 2 5 3 2" xfId="11626"/>
    <cellStyle name="20% - Accent4 11 2 5 3 2 2" xfId="11627"/>
    <cellStyle name="20% - Accent4 11 2 5 3 3" xfId="11628"/>
    <cellStyle name="20% - Accent4 11 2 5 4" xfId="11629"/>
    <cellStyle name="20% - Accent4 11 2 5 4 2" xfId="11630"/>
    <cellStyle name="20% - Accent4 11 2 5 5" xfId="11631"/>
    <cellStyle name="20% - Accent4 11 2 6" xfId="11632"/>
    <cellStyle name="20% - Accent4 11 2 6 2" xfId="11633"/>
    <cellStyle name="20% - Accent4 11 2 6 2 2" xfId="11634"/>
    <cellStyle name="20% - Accent4 11 2 6 2 2 2" xfId="11635"/>
    <cellStyle name="20% - Accent4 11 2 6 2 2 2 2" xfId="11636"/>
    <cellStyle name="20% - Accent4 11 2 6 2 2 3" xfId="11637"/>
    <cellStyle name="20% - Accent4 11 2 6 2 3" xfId="11638"/>
    <cellStyle name="20% - Accent4 11 2 6 2 3 2" xfId="11639"/>
    <cellStyle name="20% - Accent4 11 2 6 2 4" xfId="11640"/>
    <cellStyle name="20% - Accent4 11 2 6 3" xfId="11641"/>
    <cellStyle name="20% - Accent4 11 2 6 3 2" xfId="11642"/>
    <cellStyle name="20% - Accent4 11 2 6 3 2 2" xfId="11643"/>
    <cellStyle name="20% - Accent4 11 2 6 3 3" xfId="11644"/>
    <cellStyle name="20% - Accent4 11 2 6 4" xfId="11645"/>
    <cellStyle name="20% - Accent4 11 2 6 4 2" xfId="11646"/>
    <cellStyle name="20% - Accent4 11 2 6 5" xfId="11647"/>
    <cellStyle name="20% - Accent4 11 2 7" xfId="11648"/>
    <cellStyle name="20% - Accent4 11 2 7 2" xfId="11649"/>
    <cellStyle name="20% - Accent4 11 2 7 2 2" xfId="11650"/>
    <cellStyle name="20% - Accent4 11 2 7 2 2 2" xfId="11651"/>
    <cellStyle name="20% - Accent4 11 2 7 2 3" xfId="11652"/>
    <cellStyle name="20% - Accent4 11 2 7 3" xfId="11653"/>
    <cellStyle name="20% - Accent4 11 2 7 3 2" xfId="11654"/>
    <cellStyle name="20% - Accent4 11 2 7 4" xfId="11655"/>
    <cellStyle name="20% - Accent4 11 2 8" xfId="11656"/>
    <cellStyle name="20% - Accent4 11 2 8 2" xfId="11657"/>
    <cellStyle name="20% - Accent4 11 2 8 2 2" xfId="11658"/>
    <cellStyle name="20% - Accent4 11 2 8 3" xfId="11659"/>
    <cellStyle name="20% - Accent4 11 2 9" xfId="11660"/>
    <cellStyle name="20% - Accent4 11 2 9 2" xfId="11661"/>
    <cellStyle name="20% - Accent4 11 3" xfId="11662"/>
    <cellStyle name="20% - Accent4 11 3 2" xfId="11663"/>
    <cellStyle name="20% - Accent4 11 3 2 2" xfId="11664"/>
    <cellStyle name="20% - Accent4 11 3 2 2 2" xfId="11665"/>
    <cellStyle name="20% - Accent4 11 3 2 2 2 2" xfId="11666"/>
    <cellStyle name="20% - Accent4 11 3 2 2 3" xfId="11667"/>
    <cellStyle name="20% - Accent4 11 3 2 3" xfId="11668"/>
    <cellStyle name="20% - Accent4 11 3 2 3 2" xfId="11669"/>
    <cellStyle name="20% - Accent4 11 3 2 4" xfId="11670"/>
    <cellStyle name="20% - Accent4 11 3 3" xfId="11671"/>
    <cellStyle name="20% - Accent4 11 3 3 2" xfId="11672"/>
    <cellStyle name="20% - Accent4 11 3 3 2 2" xfId="11673"/>
    <cellStyle name="20% - Accent4 11 3 3 3" xfId="11674"/>
    <cellStyle name="20% - Accent4 11 3 4" xfId="11675"/>
    <cellStyle name="20% - Accent4 11 3 4 2" xfId="11676"/>
    <cellStyle name="20% - Accent4 11 3 5" xfId="11677"/>
    <cellStyle name="20% - Accent4 11 4" xfId="11678"/>
    <cellStyle name="20% - Accent4 11 4 2" xfId="11679"/>
    <cellStyle name="20% - Accent4 11 4 2 2" xfId="11680"/>
    <cellStyle name="20% - Accent4 11 4 2 2 2" xfId="11681"/>
    <cellStyle name="20% - Accent4 11 4 2 2 2 2" xfId="11682"/>
    <cellStyle name="20% - Accent4 11 4 2 2 3" xfId="11683"/>
    <cellStyle name="20% - Accent4 11 4 2 3" xfId="11684"/>
    <cellStyle name="20% - Accent4 11 4 2 3 2" xfId="11685"/>
    <cellStyle name="20% - Accent4 11 4 2 4" xfId="11686"/>
    <cellStyle name="20% - Accent4 11 4 3" xfId="11687"/>
    <cellStyle name="20% - Accent4 11 4 3 2" xfId="11688"/>
    <cellStyle name="20% - Accent4 11 4 3 2 2" xfId="11689"/>
    <cellStyle name="20% - Accent4 11 4 3 3" xfId="11690"/>
    <cellStyle name="20% - Accent4 11 4 4" xfId="11691"/>
    <cellStyle name="20% - Accent4 11 4 4 2" xfId="11692"/>
    <cellStyle name="20% - Accent4 11 4 5" xfId="11693"/>
    <cellStyle name="20% - Accent4 11 5" xfId="11694"/>
    <cellStyle name="20% - Accent4 11 5 2" xfId="11695"/>
    <cellStyle name="20% - Accent4 11 5 2 2" xfId="11696"/>
    <cellStyle name="20% - Accent4 11 5 2 2 2" xfId="11697"/>
    <cellStyle name="20% - Accent4 11 5 2 2 2 2" xfId="11698"/>
    <cellStyle name="20% - Accent4 11 5 2 2 3" xfId="11699"/>
    <cellStyle name="20% - Accent4 11 5 2 3" xfId="11700"/>
    <cellStyle name="20% - Accent4 11 5 2 3 2" xfId="11701"/>
    <cellStyle name="20% - Accent4 11 5 2 4" xfId="11702"/>
    <cellStyle name="20% - Accent4 11 5 3" xfId="11703"/>
    <cellStyle name="20% - Accent4 11 5 3 2" xfId="11704"/>
    <cellStyle name="20% - Accent4 11 5 3 2 2" xfId="11705"/>
    <cellStyle name="20% - Accent4 11 5 3 3" xfId="11706"/>
    <cellStyle name="20% - Accent4 11 5 4" xfId="11707"/>
    <cellStyle name="20% - Accent4 11 5 4 2" xfId="11708"/>
    <cellStyle name="20% - Accent4 11 5 5" xfId="11709"/>
    <cellStyle name="20% - Accent4 11 6" xfId="11710"/>
    <cellStyle name="20% - Accent4 11 6 2" xfId="11711"/>
    <cellStyle name="20% - Accent4 11 6 2 2" xfId="11712"/>
    <cellStyle name="20% - Accent4 11 6 2 2 2" xfId="11713"/>
    <cellStyle name="20% - Accent4 11 6 2 2 2 2" xfId="11714"/>
    <cellStyle name="20% - Accent4 11 6 2 2 3" xfId="11715"/>
    <cellStyle name="20% - Accent4 11 6 2 3" xfId="11716"/>
    <cellStyle name="20% - Accent4 11 6 2 3 2" xfId="11717"/>
    <cellStyle name="20% - Accent4 11 6 2 4" xfId="11718"/>
    <cellStyle name="20% - Accent4 11 6 3" xfId="11719"/>
    <cellStyle name="20% - Accent4 11 6 3 2" xfId="11720"/>
    <cellStyle name="20% - Accent4 11 6 3 2 2" xfId="11721"/>
    <cellStyle name="20% - Accent4 11 6 3 3" xfId="11722"/>
    <cellStyle name="20% - Accent4 11 6 4" xfId="11723"/>
    <cellStyle name="20% - Accent4 11 6 4 2" xfId="11724"/>
    <cellStyle name="20% - Accent4 11 6 5" xfId="11725"/>
    <cellStyle name="20% - Accent4 11 7" xfId="11726"/>
    <cellStyle name="20% - Accent4 11 7 2" xfId="11727"/>
    <cellStyle name="20% - Accent4 11 7 2 2" xfId="11728"/>
    <cellStyle name="20% - Accent4 11 7 2 2 2" xfId="11729"/>
    <cellStyle name="20% - Accent4 11 7 2 2 2 2" xfId="11730"/>
    <cellStyle name="20% - Accent4 11 7 2 2 3" xfId="11731"/>
    <cellStyle name="20% - Accent4 11 7 2 3" xfId="11732"/>
    <cellStyle name="20% - Accent4 11 7 2 3 2" xfId="11733"/>
    <cellStyle name="20% - Accent4 11 7 2 4" xfId="11734"/>
    <cellStyle name="20% - Accent4 11 7 3" xfId="11735"/>
    <cellStyle name="20% - Accent4 11 7 3 2" xfId="11736"/>
    <cellStyle name="20% - Accent4 11 7 3 2 2" xfId="11737"/>
    <cellStyle name="20% - Accent4 11 7 3 3" xfId="11738"/>
    <cellStyle name="20% - Accent4 11 7 4" xfId="11739"/>
    <cellStyle name="20% - Accent4 11 7 4 2" xfId="11740"/>
    <cellStyle name="20% - Accent4 11 7 5" xfId="11741"/>
    <cellStyle name="20% - Accent4 11 8" xfId="11742"/>
    <cellStyle name="20% - Accent4 11 8 2" xfId="11743"/>
    <cellStyle name="20% - Accent4 11 8 2 2" xfId="11744"/>
    <cellStyle name="20% - Accent4 11 8 2 2 2" xfId="11745"/>
    <cellStyle name="20% - Accent4 11 8 2 3" xfId="11746"/>
    <cellStyle name="20% - Accent4 11 8 3" xfId="11747"/>
    <cellStyle name="20% - Accent4 11 8 3 2" xfId="11748"/>
    <cellStyle name="20% - Accent4 11 8 4" xfId="11749"/>
    <cellStyle name="20% - Accent4 11 9" xfId="11750"/>
    <cellStyle name="20% - Accent4 11 9 2" xfId="11751"/>
    <cellStyle name="20% - Accent4 11 9 2 2" xfId="11752"/>
    <cellStyle name="20% - Accent4 11 9 3" xfId="11753"/>
    <cellStyle name="20% - Accent4 12" xfId="11754"/>
    <cellStyle name="20% - Accent4 12 10" xfId="11755"/>
    <cellStyle name="20% - Accent4 12 2" xfId="11756"/>
    <cellStyle name="20% - Accent4 12 2 2" xfId="11757"/>
    <cellStyle name="20% - Accent4 12 2 2 2" xfId="11758"/>
    <cellStyle name="20% - Accent4 12 2 2 2 2" xfId="11759"/>
    <cellStyle name="20% - Accent4 12 2 2 2 2 2" xfId="11760"/>
    <cellStyle name="20% - Accent4 12 2 2 2 3" xfId="11761"/>
    <cellStyle name="20% - Accent4 12 2 2 3" xfId="11762"/>
    <cellStyle name="20% - Accent4 12 2 2 3 2" xfId="11763"/>
    <cellStyle name="20% - Accent4 12 2 2 4" xfId="11764"/>
    <cellStyle name="20% - Accent4 12 2 3" xfId="11765"/>
    <cellStyle name="20% - Accent4 12 2 3 2" xfId="11766"/>
    <cellStyle name="20% - Accent4 12 2 3 2 2" xfId="11767"/>
    <cellStyle name="20% - Accent4 12 2 3 3" xfId="11768"/>
    <cellStyle name="20% - Accent4 12 2 4" xfId="11769"/>
    <cellStyle name="20% - Accent4 12 2 4 2" xfId="11770"/>
    <cellStyle name="20% - Accent4 12 2 5" xfId="11771"/>
    <cellStyle name="20% - Accent4 12 3" xfId="11772"/>
    <cellStyle name="20% - Accent4 12 3 2" xfId="11773"/>
    <cellStyle name="20% - Accent4 12 3 2 2" xfId="11774"/>
    <cellStyle name="20% - Accent4 12 3 2 2 2" xfId="11775"/>
    <cellStyle name="20% - Accent4 12 3 2 2 2 2" xfId="11776"/>
    <cellStyle name="20% - Accent4 12 3 2 2 3" xfId="11777"/>
    <cellStyle name="20% - Accent4 12 3 2 3" xfId="11778"/>
    <cellStyle name="20% - Accent4 12 3 2 3 2" xfId="11779"/>
    <cellStyle name="20% - Accent4 12 3 2 4" xfId="11780"/>
    <cellStyle name="20% - Accent4 12 3 3" xfId="11781"/>
    <cellStyle name="20% - Accent4 12 3 3 2" xfId="11782"/>
    <cellStyle name="20% - Accent4 12 3 3 2 2" xfId="11783"/>
    <cellStyle name="20% - Accent4 12 3 3 3" xfId="11784"/>
    <cellStyle name="20% - Accent4 12 3 4" xfId="11785"/>
    <cellStyle name="20% - Accent4 12 3 4 2" xfId="11786"/>
    <cellStyle name="20% - Accent4 12 3 5" xfId="11787"/>
    <cellStyle name="20% - Accent4 12 4" xfId="11788"/>
    <cellStyle name="20% - Accent4 12 4 2" xfId="11789"/>
    <cellStyle name="20% - Accent4 12 4 2 2" xfId="11790"/>
    <cellStyle name="20% - Accent4 12 4 2 2 2" xfId="11791"/>
    <cellStyle name="20% - Accent4 12 4 2 2 2 2" xfId="11792"/>
    <cellStyle name="20% - Accent4 12 4 2 2 3" xfId="11793"/>
    <cellStyle name="20% - Accent4 12 4 2 3" xfId="11794"/>
    <cellStyle name="20% - Accent4 12 4 2 3 2" xfId="11795"/>
    <cellStyle name="20% - Accent4 12 4 2 4" xfId="11796"/>
    <cellStyle name="20% - Accent4 12 4 3" xfId="11797"/>
    <cellStyle name="20% - Accent4 12 4 3 2" xfId="11798"/>
    <cellStyle name="20% - Accent4 12 4 3 2 2" xfId="11799"/>
    <cellStyle name="20% - Accent4 12 4 3 3" xfId="11800"/>
    <cellStyle name="20% - Accent4 12 4 4" xfId="11801"/>
    <cellStyle name="20% - Accent4 12 4 4 2" xfId="11802"/>
    <cellStyle name="20% - Accent4 12 4 5" xfId="11803"/>
    <cellStyle name="20% - Accent4 12 5" xfId="11804"/>
    <cellStyle name="20% - Accent4 12 5 2" xfId="11805"/>
    <cellStyle name="20% - Accent4 12 5 2 2" xfId="11806"/>
    <cellStyle name="20% - Accent4 12 5 2 2 2" xfId="11807"/>
    <cellStyle name="20% - Accent4 12 5 2 2 2 2" xfId="11808"/>
    <cellStyle name="20% - Accent4 12 5 2 2 3" xfId="11809"/>
    <cellStyle name="20% - Accent4 12 5 2 3" xfId="11810"/>
    <cellStyle name="20% - Accent4 12 5 2 3 2" xfId="11811"/>
    <cellStyle name="20% - Accent4 12 5 2 4" xfId="11812"/>
    <cellStyle name="20% - Accent4 12 5 3" xfId="11813"/>
    <cellStyle name="20% - Accent4 12 5 3 2" xfId="11814"/>
    <cellStyle name="20% - Accent4 12 5 3 2 2" xfId="11815"/>
    <cellStyle name="20% - Accent4 12 5 3 3" xfId="11816"/>
    <cellStyle name="20% - Accent4 12 5 4" xfId="11817"/>
    <cellStyle name="20% - Accent4 12 5 4 2" xfId="11818"/>
    <cellStyle name="20% - Accent4 12 5 5" xfId="11819"/>
    <cellStyle name="20% - Accent4 12 6" xfId="11820"/>
    <cellStyle name="20% - Accent4 12 6 2" xfId="11821"/>
    <cellStyle name="20% - Accent4 12 6 2 2" xfId="11822"/>
    <cellStyle name="20% - Accent4 12 6 2 2 2" xfId="11823"/>
    <cellStyle name="20% - Accent4 12 6 2 2 2 2" xfId="11824"/>
    <cellStyle name="20% - Accent4 12 6 2 2 3" xfId="11825"/>
    <cellStyle name="20% - Accent4 12 6 2 3" xfId="11826"/>
    <cellStyle name="20% - Accent4 12 6 2 3 2" xfId="11827"/>
    <cellStyle name="20% - Accent4 12 6 2 4" xfId="11828"/>
    <cellStyle name="20% - Accent4 12 6 3" xfId="11829"/>
    <cellStyle name="20% - Accent4 12 6 3 2" xfId="11830"/>
    <cellStyle name="20% - Accent4 12 6 3 2 2" xfId="11831"/>
    <cellStyle name="20% - Accent4 12 6 3 3" xfId="11832"/>
    <cellStyle name="20% - Accent4 12 6 4" xfId="11833"/>
    <cellStyle name="20% - Accent4 12 6 4 2" xfId="11834"/>
    <cellStyle name="20% - Accent4 12 6 5" xfId="11835"/>
    <cellStyle name="20% - Accent4 12 7" xfId="11836"/>
    <cellStyle name="20% - Accent4 12 7 2" xfId="11837"/>
    <cellStyle name="20% - Accent4 12 7 2 2" xfId="11838"/>
    <cellStyle name="20% - Accent4 12 7 2 2 2" xfId="11839"/>
    <cellStyle name="20% - Accent4 12 7 2 3" xfId="11840"/>
    <cellStyle name="20% - Accent4 12 7 3" xfId="11841"/>
    <cellStyle name="20% - Accent4 12 7 3 2" xfId="11842"/>
    <cellStyle name="20% - Accent4 12 7 4" xfId="11843"/>
    <cellStyle name="20% - Accent4 12 8" xfId="11844"/>
    <cellStyle name="20% - Accent4 12 8 2" xfId="11845"/>
    <cellStyle name="20% - Accent4 12 8 2 2" xfId="11846"/>
    <cellStyle name="20% - Accent4 12 8 3" xfId="11847"/>
    <cellStyle name="20% - Accent4 12 9" xfId="11848"/>
    <cellStyle name="20% - Accent4 12 9 2" xfId="11849"/>
    <cellStyle name="20% - Accent4 13" xfId="11850"/>
    <cellStyle name="20% - Accent4 13 10" xfId="11851"/>
    <cellStyle name="20% - Accent4 13 2" xfId="11852"/>
    <cellStyle name="20% - Accent4 13 2 2" xfId="11853"/>
    <cellStyle name="20% - Accent4 13 2 2 2" xfId="11854"/>
    <cellStyle name="20% - Accent4 13 2 2 2 2" xfId="11855"/>
    <cellStyle name="20% - Accent4 13 2 2 2 2 2" xfId="11856"/>
    <cellStyle name="20% - Accent4 13 2 2 2 3" xfId="11857"/>
    <cellStyle name="20% - Accent4 13 2 2 3" xfId="11858"/>
    <cellStyle name="20% - Accent4 13 2 2 3 2" xfId="11859"/>
    <cellStyle name="20% - Accent4 13 2 2 4" xfId="11860"/>
    <cellStyle name="20% - Accent4 13 2 3" xfId="11861"/>
    <cellStyle name="20% - Accent4 13 2 3 2" xfId="11862"/>
    <cellStyle name="20% - Accent4 13 2 3 2 2" xfId="11863"/>
    <cellStyle name="20% - Accent4 13 2 3 3" xfId="11864"/>
    <cellStyle name="20% - Accent4 13 2 4" xfId="11865"/>
    <cellStyle name="20% - Accent4 13 2 4 2" xfId="11866"/>
    <cellStyle name="20% - Accent4 13 2 5" xfId="11867"/>
    <cellStyle name="20% - Accent4 13 3" xfId="11868"/>
    <cellStyle name="20% - Accent4 13 3 2" xfId="11869"/>
    <cellStyle name="20% - Accent4 13 3 2 2" xfId="11870"/>
    <cellStyle name="20% - Accent4 13 3 2 2 2" xfId="11871"/>
    <cellStyle name="20% - Accent4 13 3 2 2 2 2" xfId="11872"/>
    <cellStyle name="20% - Accent4 13 3 2 2 3" xfId="11873"/>
    <cellStyle name="20% - Accent4 13 3 2 3" xfId="11874"/>
    <cellStyle name="20% - Accent4 13 3 2 3 2" xfId="11875"/>
    <cellStyle name="20% - Accent4 13 3 2 4" xfId="11876"/>
    <cellStyle name="20% - Accent4 13 3 3" xfId="11877"/>
    <cellStyle name="20% - Accent4 13 3 3 2" xfId="11878"/>
    <cellStyle name="20% - Accent4 13 3 3 2 2" xfId="11879"/>
    <cellStyle name="20% - Accent4 13 3 3 3" xfId="11880"/>
    <cellStyle name="20% - Accent4 13 3 4" xfId="11881"/>
    <cellStyle name="20% - Accent4 13 3 4 2" xfId="11882"/>
    <cellStyle name="20% - Accent4 13 3 5" xfId="11883"/>
    <cellStyle name="20% - Accent4 13 4" xfId="11884"/>
    <cellStyle name="20% - Accent4 13 4 2" xfId="11885"/>
    <cellStyle name="20% - Accent4 13 4 2 2" xfId="11886"/>
    <cellStyle name="20% - Accent4 13 4 2 2 2" xfId="11887"/>
    <cellStyle name="20% - Accent4 13 4 2 2 2 2" xfId="11888"/>
    <cellStyle name="20% - Accent4 13 4 2 2 3" xfId="11889"/>
    <cellStyle name="20% - Accent4 13 4 2 3" xfId="11890"/>
    <cellStyle name="20% - Accent4 13 4 2 3 2" xfId="11891"/>
    <cellStyle name="20% - Accent4 13 4 2 4" xfId="11892"/>
    <cellStyle name="20% - Accent4 13 4 3" xfId="11893"/>
    <cellStyle name="20% - Accent4 13 4 3 2" xfId="11894"/>
    <cellStyle name="20% - Accent4 13 4 3 2 2" xfId="11895"/>
    <cellStyle name="20% - Accent4 13 4 3 3" xfId="11896"/>
    <cellStyle name="20% - Accent4 13 4 4" xfId="11897"/>
    <cellStyle name="20% - Accent4 13 4 4 2" xfId="11898"/>
    <cellStyle name="20% - Accent4 13 4 5" xfId="11899"/>
    <cellStyle name="20% - Accent4 13 5" xfId="11900"/>
    <cellStyle name="20% - Accent4 13 5 2" xfId="11901"/>
    <cellStyle name="20% - Accent4 13 5 2 2" xfId="11902"/>
    <cellStyle name="20% - Accent4 13 5 2 2 2" xfId="11903"/>
    <cellStyle name="20% - Accent4 13 5 2 2 2 2" xfId="11904"/>
    <cellStyle name="20% - Accent4 13 5 2 2 3" xfId="11905"/>
    <cellStyle name="20% - Accent4 13 5 2 3" xfId="11906"/>
    <cellStyle name="20% - Accent4 13 5 2 3 2" xfId="11907"/>
    <cellStyle name="20% - Accent4 13 5 2 4" xfId="11908"/>
    <cellStyle name="20% - Accent4 13 5 3" xfId="11909"/>
    <cellStyle name="20% - Accent4 13 5 3 2" xfId="11910"/>
    <cellStyle name="20% - Accent4 13 5 3 2 2" xfId="11911"/>
    <cellStyle name="20% - Accent4 13 5 3 3" xfId="11912"/>
    <cellStyle name="20% - Accent4 13 5 4" xfId="11913"/>
    <cellStyle name="20% - Accent4 13 5 4 2" xfId="11914"/>
    <cellStyle name="20% - Accent4 13 5 5" xfId="11915"/>
    <cellStyle name="20% - Accent4 13 6" xfId="11916"/>
    <cellStyle name="20% - Accent4 13 6 2" xfId="11917"/>
    <cellStyle name="20% - Accent4 13 6 2 2" xfId="11918"/>
    <cellStyle name="20% - Accent4 13 6 2 2 2" xfId="11919"/>
    <cellStyle name="20% - Accent4 13 6 2 2 2 2" xfId="11920"/>
    <cellStyle name="20% - Accent4 13 6 2 2 3" xfId="11921"/>
    <cellStyle name="20% - Accent4 13 6 2 3" xfId="11922"/>
    <cellStyle name="20% - Accent4 13 6 2 3 2" xfId="11923"/>
    <cellStyle name="20% - Accent4 13 6 2 4" xfId="11924"/>
    <cellStyle name="20% - Accent4 13 6 3" xfId="11925"/>
    <cellStyle name="20% - Accent4 13 6 3 2" xfId="11926"/>
    <cellStyle name="20% - Accent4 13 6 3 2 2" xfId="11927"/>
    <cellStyle name="20% - Accent4 13 6 3 3" xfId="11928"/>
    <cellStyle name="20% - Accent4 13 6 4" xfId="11929"/>
    <cellStyle name="20% - Accent4 13 6 4 2" xfId="11930"/>
    <cellStyle name="20% - Accent4 13 6 5" xfId="11931"/>
    <cellStyle name="20% - Accent4 13 7" xfId="11932"/>
    <cellStyle name="20% - Accent4 13 7 2" xfId="11933"/>
    <cellStyle name="20% - Accent4 13 7 2 2" xfId="11934"/>
    <cellStyle name="20% - Accent4 13 7 2 2 2" xfId="11935"/>
    <cellStyle name="20% - Accent4 13 7 2 3" xfId="11936"/>
    <cellStyle name="20% - Accent4 13 7 3" xfId="11937"/>
    <cellStyle name="20% - Accent4 13 7 3 2" xfId="11938"/>
    <cellStyle name="20% - Accent4 13 7 4" xfId="11939"/>
    <cellStyle name="20% - Accent4 13 8" xfId="11940"/>
    <cellStyle name="20% - Accent4 13 8 2" xfId="11941"/>
    <cellStyle name="20% - Accent4 13 8 2 2" xfId="11942"/>
    <cellStyle name="20% - Accent4 13 8 3" xfId="11943"/>
    <cellStyle name="20% - Accent4 13 9" xfId="11944"/>
    <cellStyle name="20% - Accent4 13 9 2" xfId="11945"/>
    <cellStyle name="20% - Accent4 14" xfId="11946"/>
    <cellStyle name="20% - Accent4 14 2" xfId="11947"/>
    <cellStyle name="20% - Accent4 14 2 2" xfId="11948"/>
    <cellStyle name="20% - Accent4 14 2 2 2" xfId="11949"/>
    <cellStyle name="20% - Accent4 14 2 2 2 2" xfId="11950"/>
    <cellStyle name="20% - Accent4 14 2 2 3" xfId="11951"/>
    <cellStyle name="20% - Accent4 14 2 3" xfId="11952"/>
    <cellStyle name="20% - Accent4 14 2 3 2" xfId="11953"/>
    <cellStyle name="20% - Accent4 14 2 4" xfId="11954"/>
    <cellStyle name="20% - Accent4 14 3" xfId="11955"/>
    <cellStyle name="20% - Accent4 14 3 2" xfId="11956"/>
    <cellStyle name="20% - Accent4 14 3 2 2" xfId="11957"/>
    <cellStyle name="20% - Accent4 14 3 3" xfId="11958"/>
    <cellStyle name="20% - Accent4 14 4" xfId="11959"/>
    <cellStyle name="20% - Accent4 14 4 2" xfId="11960"/>
    <cellStyle name="20% - Accent4 14 5" xfId="11961"/>
    <cellStyle name="20% - Accent4 15" xfId="11962"/>
    <cellStyle name="20% - Accent4 15 2" xfId="11963"/>
    <cellStyle name="20% - Accent4 15 2 2" xfId="11964"/>
    <cellStyle name="20% - Accent4 15 2 2 2" xfId="11965"/>
    <cellStyle name="20% - Accent4 15 2 2 2 2" xfId="11966"/>
    <cellStyle name="20% - Accent4 15 2 2 3" xfId="11967"/>
    <cellStyle name="20% - Accent4 15 2 3" xfId="11968"/>
    <cellStyle name="20% - Accent4 15 2 3 2" xfId="11969"/>
    <cellStyle name="20% - Accent4 15 2 4" xfId="11970"/>
    <cellStyle name="20% - Accent4 15 3" xfId="11971"/>
    <cellStyle name="20% - Accent4 15 3 2" xfId="11972"/>
    <cellStyle name="20% - Accent4 15 3 2 2" xfId="11973"/>
    <cellStyle name="20% - Accent4 15 3 3" xfId="11974"/>
    <cellStyle name="20% - Accent4 15 4" xfId="11975"/>
    <cellStyle name="20% - Accent4 15 4 2" xfId="11976"/>
    <cellStyle name="20% - Accent4 15 5" xfId="11977"/>
    <cellStyle name="20% - Accent4 16" xfId="11978"/>
    <cellStyle name="20% - Accent4 16 2" xfId="11979"/>
    <cellStyle name="20% - Accent4 16 2 2" xfId="11980"/>
    <cellStyle name="20% - Accent4 16 2 2 2" xfId="11981"/>
    <cellStyle name="20% - Accent4 16 2 2 2 2" xfId="11982"/>
    <cellStyle name="20% - Accent4 16 2 2 3" xfId="11983"/>
    <cellStyle name="20% - Accent4 16 2 3" xfId="11984"/>
    <cellStyle name="20% - Accent4 16 2 3 2" xfId="11985"/>
    <cellStyle name="20% - Accent4 16 2 4" xfId="11986"/>
    <cellStyle name="20% - Accent4 16 3" xfId="11987"/>
    <cellStyle name="20% - Accent4 16 3 2" xfId="11988"/>
    <cellStyle name="20% - Accent4 16 3 2 2" xfId="11989"/>
    <cellStyle name="20% - Accent4 16 3 3" xfId="11990"/>
    <cellStyle name="20% - Accent4 16 4" xfId="11991"/>
    <cellStyle name="20% - Accent4 16 4 2" xfId="11992"/>
    <cellStyle name="20% - Accent4 16 5" xfId="11993"/>
    <cellStyle name="20% - Accent4 17" xfId="11994"/>
    <cellStyle name="20% - Accent4 17 2" xfId="11995"/>
    <cellStyle name="20% - Accent4 17 2 2" xfId="11996"/>
    <cellStyle name="20% - Accent4 17 2 2 2" xfId="11997"/>
    <cellStyle name="20% - Accent4 17 2 2 2 2" xfId="11998"/>
    <cellStyle name="20% - Accent4 17 2 2 3" xfId="11999"/>
    <cellStyle name="20% - Accent4 17 2 3" xfId="12000"/>
    <cellStyle name="20% - Accent4 17 2 3 2" xfId="12001"/>
    <cellStyle name="20% - Accent4 17 2 4" xfId="12002"/>
    <cellStyle name="20% - Accent4 17 3" xfId="12003"/>
    <cellStyle name="20% - Accent4 17 3 2" xfId="12004"/>
    <cellStyle name="20% - Accent4 17 3 2 2" xfId="12005"/>
    <cellStyle name="20% - Accent4 17 3 3" xfId="12006"/>
    <cellStyle name="20% - Accent4 17 4" xfId="12007"/>
    <cellStyle name="20% - Accent4 17 4 2" xfId="12008"/>
    <cellStyle name="20% - Accent4 17 5" xfId="12009"/>
    <cellStyle name="20% - Accent4 18" xfId="12010"/>
    <cellStyle name="20% - Accent4 18 2" xfId="12011"/>
    <cellStyle name="20% - Accent4 18 2 2" xfId="12012"/>
    <cellStyle name="20% - Accent4 18 2 2 2" xfId="12013"/>
    <cellStyle name="20% - Accent4 18 2 2 2 2" xfId="12014"/>
    <cellStyle name="20% - Accent4 18 2 2 3" xfId="12015"/>
    <cellStyle name="20% - Accent4 18 2 3" xfId="12016"/>
    <cellStyle name="20% - Accent4 18 2 3 2" xfId="12017"/>
    <cellStyle name="20% - Accent4 18 2 4" xfId="12018"/>
    <cellStyle name="20% - Accent4 18 3" xfId="12019"/>
    <cellStyle name="20% - Accent4 18 3 2" xfId="12020"/>
    <cellStyle name="20% - Accent4 18 3 2 2" xfId="12021"/>
    <cellStyle name="20% - Accent4 18 3 3" xfId="12022"/>
    <cellStyle name="20% - Accent4 18 4" xfId="12023"/>
    <cellStyle name="20% - Accent4 18 4 2" xfId="12024"/>
    <cellStyle name="20% - Accent4 18 5" xfId="12025"/>
    <cellStyle name="20% - Accent4 19" xfId="12026"/>
    <cellStyle name="20% - Accent4 19 2" xfId="12027"/>
    <cellStyle name="20% - Accent4 19 2 2" xfId="12028"/>
    <cellStyle name="20% - Accent4 19 2 2 2" xfId="12029"/>
    <cellStyle name="20% - Accent4 19 2 2 2 2" xfId="12030"/>
    <cellStyle name="20% - Accent4 19 2 2 3" xfId="12031"/>
    <cellStyle name="20% - Accent4 19 2 3" xfId="12032"/>
    <cellStyle name="20% - Accent4 19 2 3 2" xfId="12033"/>
    <cellStyle name="20% - Accent4 19 2 4" xfId="12034"/>
    <cellStyle name="20% - Accent4 19 3" xfId="12035"/>
    <cellStyle name="20% - Accent4 19 3 2" xfId="12036"/>
    <cellStyle name="20% - Accent4 19 3 2 2" xfId="12037"/>
    <cellStyle name="20% - Accent4 19 3 3" xfId="12038"/>
    <cellStyle name="20% - Accent4 19 4" xfId="12039"/>
    <cellStyle name="20% - Accent4 19 4 2" xfId="12040"/>
    <cellStyle name="20% - Accent4 19 5" xfId="12041"/>
    <cellStyle name="20% - Accent4 2" xfId="12042"/>
    <cellStyle name="20% - Accent4 2 10" xfId="12043"/>
    <cellStyle name="20% - Accent4 2 10 10" xfId="12044"/>
    <cellStyle name="20% - Accent4 2 10 2" xfId="12045"/>
    <cellStyle name="20% - Accent4 2 10 2 2" xfId="12046"/>
    <cellStyle name="20% - Accent4 2 10 2 2 2" xfId="12047"/>
    <cellStyle name="20% - Accent4 2 10 2 2 2 2" xfId="12048"/>
    <cellStyle name="20% - Accent4 2 10 2 2 2 2 2" xfId="12049"/>
    <cellStyle name="20% - Accent4 2 10 2 2 2 3" xfId="12050"/>
    <cellStyle name="20% - Accent4 2 10 2 2 3" xfId="12051"/>
    <cellStyle name="20% - Accent4 2 10 2 2 3 2" xfId="12052"/>
    <cellStyle name="20% - Accent4 2 10 2 2 4" xfId="12053"/>
    <cellStyle name="20% - Accent4 2 10 2 3" xfId="12054"/>
    <cellStyle name="20% - Accent4 2 10 2 3 2" xfId="12055"/>
    <cellStyle name="20% - Accent4 2 10 2 3 2 2" xfId="12056"/>
    <cellStyle name="20% - Accent4 2 10 2 3 3" xfId="12057"/>
    <cellStyle name="20% - Accent4 2 10 2 4" xfId="12058"/>
    <cellStyle name="20% - Accent4 2 10 2 4 2" xfId="12059"/>
    <cellStyle name="20% - Accent4 2 10 2 5" xfId="12060"/>
    <cellStyle name="20% - Accent4 2 10 3" xfId="12061"/>
    <cellStyle name="20% - Accent4 2 10 3 2" xfId="12062"/>
    <cellStyle name="20% - Accent4 2 10 3 2 2" xfId="12063"/>
    <cellStyle name="20% - Accent4 2 10 3 2 2 2" xfId="12064"/>
    <cellStyle name="20% - Accent4 2 10 3 2 2 2 2" xfId="12065"/>
    <cellStyle name="20% - Accent4 2 10 3 2 2 3" xfId="12066"/>
    <cellStyle name="20% - Accent4 2 10 3 2 3" xfId="12067"/>
    <cellStyle name="20% - Accent4 2 10 3 2 3 2" xfId="12068"/>
    <cellStyle name="20% - Accent4 2 10 3 2 4" xfId="12069"/>
    <cellStyle name="20% - Accent4 2 10 3 3" xfId="12070"/>
    <cellStyle name="20% - Accent4 2 10 3 3 2" xfId="12071"/>
    <cellStyle name="20% - Accent4 2 10 3 3 2 2" xfId="12072"/>
    <cellStyle name="20% - Accent4 2 10 3 3 3" xfId="12073"/>
    <cellStyle name="20% - Accent4 2 10 3 4" xfId="12074"/>
    <cellStyle name="20% - Accent4 2 10 3 4 2" xfId="12075"/>
    <cellStyle name="20% - Accent4 2 10 3 5" xfId="12076"/>
    <cellStyle name="20% - Accent4 2 10 4" xfId="12077"/>
    <cellStyle name="20% - Accent4 2 10 4 2" xfId="12078"/>
    <cellStyle name="20% - Accent4 2 10 4 2 2" xfId="12079"/>
    <cellStyle name="20% - Accent4 2 10 4 2 2 2" xfId="12080"/>
    <cellStyle name="20% - Accent4 2 10 4 2 2 2 2" xfId="12081"/>
    <cellStyle name="20% - Accent4 2 10 4 2 2 3" xfId="12082"/>
    <cellStyle name="20% - Accent4 2 10 4 2 3" xfId="12083"/>
    <cellStyle name="20% - Accent4 2 10 4 2 3 2" xfId="12084"/>
    <cellStyle name="20% - Accent4 2 10 4 2 4" xfId="12085"/>
    <cellStyle name="20% - Accent4 2 10 4 3" xfId="12086"/>
    <cellStyle name="20% - Accent4 2 10 4 3 2" xfId="12087"/>
    <cellStyle name="20% - Accent4 2 10 4 3 2 2" xfId="12088"/>
    <cellStyle name="20% - Accent4 2 10 4 3 3" xfId="12089"/>
    <cellStyle name="20% - Accent4 2 10 4 4" xfId="12090"/>
    <cellStyle name="20% - Accent4 2 10 4 4 2" xfId="12091"/>
    <cellStyle name="20% - Accent4 2 10 4 5" xfId="12092"/>
    <cellStyle name="20% - Accent4 2 10 5" xfId="12093"/>
    <cellStyle name="20% - Accent4 2 10 5 2" xfId="12094"/>
    <cellStyle name="20% - Accent4 2 10 5 2 2" xfId="12095"/>
    <cellStyle name="20% - Accent4 2 10 5 2 2 2" xfId="12096"/>
    <cellStyle name="20% - Accent4 2 10 5 2 2 2 2" xfId="12097"/>
    <cellStyle name="20% - Accent4 2 10 5 2 2 3" xfId="12098"/>
    <cellStyle name="20% - Accent4 2 10 5 2 3" xfId="12099"/>
    <cellStyle name="20% - Accent4 2 10 5 2 3 2" xfId="12100"/>
    <cellStyle name="20% - Accent4 2 10 5 2 4" xfId="12101"/>
    <cellStyle name="20% - Accent4 2 10 5 3" xfId="12102"/>
    <cellStyle name="20% - Accent4 2 10 5 3 2" xfId="12103"/>
    <cellStyle name="20% - Accent4 2 10 5 3 2 2" xfId="12104"/>
    <cellStyle name="20% - Accent4 2 10 5 3 3" xfId="12105"/>
    <cellStyle name="20% - Accent4 2 10 5 4" xfId="12106"/>
    <cellStyle name="20% - Accent4 2 10 5 4 2" xfId="12107"/>
    <cellStyle name="20% - Accent4 2 10 5 5" xfId="12108"/>
    <cellStyle name="20% - Accent4 2 10 6" xfId="12109"/>
    <cellStyle name="20% - Accent4 2 10 6 2" xfId="12110"/>
    <cellStyle name="20% - Accent4 2 10 6 2 2" xfId="12111"/>
    <cellStyle name="20% - Accent4 2 10 6 2 2 2" xfId="12112"/>
    <cellStyle name="20% - Accent4 2 10 6 2 2 2 2" xfId="12113"/>
    <cellStyle name="20% - Accent4 2 10 6 2 2 3" xfId="12114"/>
    <cellStyle name="20% - Accent4 2 10 6 2 3" xfId="12115"/>
    <cellStyle name="20% - Accent4 2 10 6 2 3 2" xfId="12116"/>
    <cellStyle name="20% - Accent4 2 10 6 2 4" xfId="12117"/>
    <cellStyle name="20% - Accent4 2 10 6 3" xfId="12118"/>
    <cellStyle name="20% - Accent4 2 10 6 3 2" xfId="12119"/>
    <cellStyle name="20% - Accent4 2 10 6 3 2 2" xfId="12120"/>
    <cellStyle name="20% - Accent4 2 10 6 3 3" xfId="12121"/>
    <cellStyle name="20% - Accent4 2 10 6 4" xfId="12122"/>
    <cellStyle name="20% - Accent4 2 10 6 4 2" xfId="12123"/>
    <cellStyle name="20% - Accent4 2 10 6 5" xfId="12124"/>
    <cellStyle name="20% - Accent4 2 10 7" xfId="12125"/>
    <cellStyle name="20% - Accent4 2 10 7 2" xfId="12126"/>
    <cellStyle name="20% - Accent4 2 10 7 2 2" xfId="12127"/>
    <cellStyle name="20% - Accent4 2 10 7 2 2 2" xfId="12128"/>
    <cellStyle name="20% - Accent4 2 10 7 2 3" xfId="12129"/>
    <cellStyle name="20% - Accent4 2 10 7 3" xfId="12130"/>
    <cellStyle name="20% - Accent4 2 10 7 3 2" xfId="12131"/>
    <cellStyle name="20% - Accent4 2 10 7 4" xfId="12132"/>
    <cellStyle name="20% - Accent4 2 10 8" xfId="12133"/>
    <cellStyle name="20% - Accent4 2 10 8 2" xfId="12134"/>
    <cellStyle name="20% - Accent4 2 10 8 2 2" xfId="12135"/>
    <cellStyle name="20% - Accent4 2 10 8 3" xfId="12136"/>
    <cellStyle name="20% - Accent4 2 10 9" xfId="12137"/>
    <cellStyle name="20% - Accent4 2 10 9 2" xfId="12138"/>
    <cellStyle name="20% - Accent4 2 11" xfId="12139"/>
    <cellStyle name="20% - Accent4 2 11 2" xfId="12140"/>
    <cellStyle name="20% - Accent4 2 11 2 2" xfId="12141"/>
    <cellStyle name="20% - Accent4 2 11 2 2 2" xfId="12142"/>
    <cellStyle name="20% - Accent4 2 11 2 2 2 2" xfId="12143"/>
    <cellStyle name="20% - Accent4 2 11 2 2 3" xfId="12144"/>
    <cellStyle name="20% - Accent4 2 11 2 3" xfId="12145"/>
    <cellStyle name="20% - Accent4 2 11 2 3 2" xfId="12146"/>
    <cellStyle name="20% - Accent4 2 11 2 4" xfId="12147"/>
    <cellStyle name="20% - Accent4 2 11 3" xfId="12148"/>
    <cellStyle name="20% - Accent4 2 11 3 2" xfId="12149"/>
    <cellStyle name="20% - Accent4 2 11 3 2 2" xfId="12150"/>
    <cellStyle name="20% - Accent4 2 11 3 3" xfId="12151"/>
    <cellStyle name="20% - Accent4 2 11 4" xfId="12152"/>
    <cellStyle name="20% - Accent4 2 11 4 2" xfId="12153"/>
    <cellStyle name="20% - Accent4 2 11 5" xfId="12154"/>
    <cellStyle name="20% - Accent4 2 12" xfId="12155"/>
    <cellStyle name="20% - Accent4 2 12 2" xfId="12156"/>
    <cellStyle name="20% - Accent4 2 12 2 2" xfId="12157"/>
    <cellStyle name="20% - Accent4 2 12 2 2 2" xfId="12158"/>
    <cellStyle name="20% - Accent4 2 12 2 2 2 2" xfId="12159"/>
    <cellStyle name="20% - Accent4 2 12 2 2 3" xfId="12160"/>
    <cellStyle name="20% - Accent4 2 12 2 3" xfId="12161"/>
    <cellStyle name="20% - Accent4 2 12 2 3 2" xfId="12162"/>
    <cellStyle name="20% - Accent4 2 12 2 4" xfId="12163"/>
    <cellStyle name="20% - Accent4 2 12 3" xfId="12164"/>
    <cellStyle name="20% - Accent4 2 12 3 2" xfId="12165"/>
    <cellStyle name="20% - Accent4 2 12 3 2 2" xfId="12166"/>
    <cellStyle name="20% - Accent4 2 12 3 3" xfId="12167"/>
    <cellStyle name="20% - Accent4 2 12 4" xfId="12168"/>
    <cellStyle name="20% - Accent4 2 12 4 2" xfId="12169"/>
    <cellStyle name="20% - Accent4 2 12 5" xfId="12170"/>
    <cellStyle name="20% - Accent4 2 13" xfId="12171"/>
    <cellStyle name="20% - Accent4 2 13 2" xfId="12172"/>
    <cellStyle name="20% - Accent4 2 13 2 2" xfId="12173"/>
    <cellStyle name="20% - Accent4 2 13 2 2 2" xfId="12174"/>
    <cellStyle name="20% - Accent4 2 13 2 2 2 2" xfId="12175"/>
    <cellStyle name="20% - Accent4 2 13 2 2 3" xfId="12176"/>
    <cellStyle name="20% - Accent4 2 13 2 3" xfId="12177"/>
    <cellStyle name="20% - Accent4 2 13 2 3 2" xfId="12178"/>
    <cellStyle name="20% - Accent4 2 13 2 4" xfId="12179"/>
    <cellStyle name="20% - Accent4 2 13 3" xfId="12180"/>
    <cellStyle name="20% - Accent4 2 13 3 2" xfId="12181"/>
    <cellStyle name="20% - Accent4 2 13 3 2 2" xfId="12182"/>
    <cellStyle name="20% - Accent4 2 13 3 3" xfId="12183"/>
    <cellStyle name="20% - Accent4 2 13 4" xfId="12184"/>
    <cellStyle name="20% - Accent4 2 13 4 2" xfId="12185"/>
    <cellStyle name="20% - Accent4 2 13 5" xfId="12186"/>
    <cellStyle name="20% - Accent4 2 14" xfId="12187"/>
    <cellStyle name="20% - Accent4 2 14 2" xfId="12188"/>
    <cellStyle name="20% - Accent4 2 14 2 2" xfId="12189"/>
    <cellStyle name="20% - Accent4 2 14 2 2 2" xfId="12190"/>
    <cellStyle name="20% - Accent4 2 14 2 2 2 2" xfId="12191"/>
    <cellStyle name="20% - Accent4 2 14 2 2 3" xfId="12192"/>
    <cellStyle name="20% - Accent4 2 14 2 3" xfId="12193"/>
    <cellStyle name="20% - Accent4 2 14 2 3 2" xfId="12194"/>
    <cellStyle name="20% - Accent4 2 14 2 4" xfId="12195"/>
    <cellStyle name="20% - Accent4 2 14 3" xfId="12196"/>
    <cellStyle name="20% - Accent4 2 14 3 2" xfId="12197"/>
    <cellStyle name="20% - Accent4 2 14 3 2 2" xfId="12198"/>
    <cellStyle name="20% - Accent4 2 14 3 3" xfId="12199"/>
    <cellStyle name="20% - Accent4 2 14 4" xfId="12200"/>
    <cellStyle name="20% - Accent4 2 14 4 2" xfId="12201"/>
    <cellStyle name="20% - Accent4 2 14 5" xfId="12202"/>
    <cellStyle name="20% - Accent4 2 15" xfId="12203"/>
    <cellStyle name="20% - Accent4 2 15 2" xfId="12204"/>
    <cellStyle name="20% - Accent4 2 15 2 2" xfId="12205"/>
    <cellStyle name="20% - Accent4 2 15 2 2 2" xfId="12206"/>
    <cellStyle name="20% - Accent4 2 15 2 2 2 2" xfId="12207"/>
    <cellStyle name="20% - Accent4 2 15 2 2 3" xfId="12208"/>
    <cellStyle name="20% - Accent4 2 15 2 3" xfId="12209"/>
    <cellStyle name="20% - Accent4 2 15 2 3 2" xfId="12210"/>
    <cellStyle name="20% - Accent4 2 15 2 4" xfId="12211"/>
    <cellStyle name="20% - Accent4 2 15 3" xfId="12212"/>
    <cellStyle name="20% - Accent4 2 15 3 2" xfId="12213"/>
    <cellStyle name="20% - Accent4 2 15 3 2 2" xfId="12214"/>
    <cellStyle name="20% - Accent4 2 15 3 3" xfId="12215"/>
    <cellStyle name="20% - Accent4 2 15 4" xfId="12216"/>
    <cellStyle name="20% - Accent4 2 15 4 2" xfId="12217"/>
    <cellStyle name="20% - Accent4 2 15 5" xfId="12218"/>
    <cellStyle name="20% - Accent4 2 16" xfId="12219"/>
    <cellStyle name="20% - Accent4 2 16 2" xfId="12220"/>
    <cellStyle name="20% - Accent4 2 16 2 2" xfId="12221"/>
    <cellStyle name="20% - Accent4 2 16 2 2 2" xfId="12222"/>
    <cellStyle name="20% - Accent4 2 16 2 3" xfId="12223"/>
    <cellStyle name="20% - Accent4 2 16 3" xfId="12224"/>
    <cellStyle name="20% - Accent4 2 16 3 2" xfId="12225"/>
    <cellStyle name="20% - Accent4 2 16 4" xfId="12226"/>
    <cellStyle name="20% - Accent4 2 17" xfId="12227"/>
    <cellStyle name="20% - Accent4 2 17 2" xfId="12228"/>
    <cellStyle name="20% - Accent4 2 17 2 2" xfId="12229"/>
    <cellStyle name="20% - Accent4 2 17 3" xfId="12230"/>
    <cellStyle name="20% - Accent4 2 18" xfId="12231"/>
    <cellStyle name="20% - Accent4 2 18 2" xfId="12232"/>
    <cellStyle name="20% - Accent4 2 19" xfId="12233"/>
    <cellStyle name="20% - Accent4 2 2" xfId="12234"/>
    <cellStyle name="20% - Accent4 2 2 10" xfId="12235"/>
    <cellStyle name="20% - Accent4 2 2 10 2" xfId="12236"/>
    <cellStyle name="20% - Accent4 2 2 11" xfId="12237"/>
    <cellStyle name="20% - Accent4 2 2 2" xfId="12238"/>
    <cellStyle name="20% - Accent4 2 2 2 10" xfId="12239"/>
    <cellStyle name="20% - Accent4 2 2 2 2" xfId="12240"/>
    <cellStyle name="20% - Accent4 2 2 2 2 2" xfId="12241"/>
    <cellStyle name="20% - Accent4 2 2 2 2 2 2" xfId="12242"/>
    <cellStyle name="20% - Accent4 2 2 2 2 2 2 2" xfId="12243"/>
    <cellStyle name="20% - Accent4 2 2 2 2 2 2 2 2" xfId="12244"/>
    <cellStyle name="20% - Accent4 2 2 2 2 2 2 3" xfId="12245"/>
    <cellStyle name="20% - Accent4 2 2 2 2 2 3" xfId="12246"/>
    <cellStyle name="20% - Accent4 2 2 2 2 2 3 2" xfId="12247"/>
    <cellStyle name="20% - Accent4 2 2 2 2 2 4" xfId="12248"/>
    <cellStyle name="20% - Accent4 2 2 2 2 3" xfId="12249"/>
    <cellStyle name="20% - Accent4 2 2 2 2 3 2" xfId="12250"/>
    <cellStyle name="20% - Accent4 2 2 2 2 3 2 2" xfId="12251"/>
    <cellStyle name="20% - Accent4 2 2 2 2 3 3" xfId="12252"/>
    <cellStyle name="20% - Accent4 2 2 2 2 4" xfId="12253"/>
    <cellStyle name="20% - Accent4 2 2 2 2 4 2" xfId="12254"/>
    <cellStyle name="20% - Accent4 2 2 2 2 5" xfId="12255"/>
    <cellStyle name="20% - Accent4 2 2 2 3" xfId="12256"/>
    <cellStyle name="20% - Accent4 2 2 2 3 2" xfId="12257"/>
    <cellStyle name="20% - Accent4 2 2 2 3 2 2" xfId="12258"/>
    <cellStyle name="20% - Accent4 2 2 2 3 2 2 2" xfId="12259"/>
    <cellStyle name="20% - Accent4 2 2 2 3 2 2 2 2" xfId="12260"/>
    <cellStyle name="20% - Accent4 2 2 2 3 2 2 3" xfId="12261"/>
    <cellStyle name="20% - Accent4 2 2 2 3 2 3" xfId="12262"/>
    <cellStyle name="20% - Accent4 2 2 2 3 2 3 2" xfId="12263"/>
    <cellStyle name="20% - Accent4 2 2 2 3 2 4" xfId="12264"/>
    <cellStyle name="20% - Accent4 2 2 2 3 3" xfId="12265"/>
    <cellStyle name="20% - Accent4 2 2 2 3 3 2" xfId="12266"/>
    <cellStyle name="20% - Accent4 2 2 2 3 3 2 2" xfId="12267"/>
    <cellStyle name="20% - Accent4 2 2 2 3 3 3" xfId="12268"/>
    <cellStyle name="20% - Accent4 2 2 2 3 4" xfId="12269"/>
    <cellStyle name="20% - Accent4 2 2 2 3 4 2" xfId="12270"/>
    <cellStyle name="20% - Accent4 2 2 2 3 5" xfId="12271"/>
    <cellStyle name="20% - Accent4 2 2 2 4" xfId="12272"/>
    <cellStyle name="20% - Accent4 2 2 2 4 2" xfId="12273"/>
    <cellStyle name="20% - Accent4 2 2 2 4 2 2" xfId="12274"/>
    <cellStyle name="20% - Accent4 2 2 2 4 2 2 2" xfId="12275"/>
    <cellStyle name="20% - Accent4 2 2 2 4 2 2 2 2" xfId="12276"/>
    <cellStyle name="20% - Accent4 2 2 2 4 2 2 3" xfId="12277"/>
    <cellStyle name="20% - Accent4 2 2 2 4 2 3" xfId="12278"/>
    <cellStyle name="20% - Accent4 2 2 2 4 2 3 2" xfId="12279"/>
    <cellStyle name="20% - Accent4 2 2 2 4 2 4" xfId="12280"/>
    <cellStyle name="20% - Accent4 2 2 2 4 3" xfId="12281"/>
    <cellStyle name="20% - Accent4 2 2 2 4 3 2" xfId="12282"/>
    <cellStyle name="20% - Accent4 2 2 2 4 3 2 2" xfId="12283"/>
    <cellStyle name="20% - Accent4 2 2 2 4 3 3" xfId="12284"/>
    <cellStyle name="20% - Accent4 2 2 2 4 4" xfId="12285"/>
    <cellStyle name="20% - Accent4 2 2 2 4 4 2" xfId="12286"/>
    <cellStyle name="20% - Accent4 2 2 2 4 5" xfId="12287"/>
    <cellStyle name="20% - Accent4 2 2 2 5" xfId="12288"/>
    <cellStyle name="20% - Accent4 2 2 2 5 2" xfId="12289"/>
    <cellStyle name="20% - Accent4 2 2 2 5 2 2" xfId="12290"/>
    <cellStyle name="20% - Accent4 2 2 2 5 2 2 2" xfId="12291"/>
    <cellStyle name="20% - Accent4 2 2 2 5 2 2 2 2" xfId="12292"/>
    <cellStyle name="20% - Accent4 2 2 2 5 2 2 3" xfId="12293"/>
    <cellStyle name="20% - Accent4 2 2 2 5 2 3" xfId="12294"/>
    <cellStyle name="20% - Accent4 2 2 2 5 2 3 2" xfId="12295"/>
    <cellStyle name="20% - Accent4 2 2 2 5 2 4" xfId="12296"/>
    <cellStyle name="20% - Accent4 2 2 2 5 3" xfId="12297"/>
    <cellStyle name="20% - Accent4 2 2 2 5 3 2" xfId="12298"/>
    <cellStyle name="20% - Accent4 2 2 2 5 3 2 2" xfId="12299"/>
    <cellStyle name="20% - Accent4 2 2 2 5 3 3" xfId="12300"/>
    <cellStyle name="20% - Accent4 2 2 2 5 4" xfId="12301"/>
    <cellStyle name="20% - Accent4 2 2 2 5 4 2" xfId="12302"/>
    <cellStyle name="20% - Accent4 2 2 2 5 5" xfId="12303"/>
    <cellStyle name="20% - Accent4 2 2 2 6" xfId="12304"/>
    <cellStyle name="20% - Accent4 2 2 2 6 2" xfId="12305"/>
    <cellStyle name="20% - Accent4 2 2 2 6 2 2" xfId="12306"/>
    <cellStyle name="20% - Accent4 2 2 2 6 2 2 2" xfId="12307"/>
    <cellStyle name="20% - Accent4 2 2 2 6 2 2 2 2" xfId="12308"/>
    <cellStyle name="20% - Accent4 2 2 2 6 2 2 3" xfId="12309"/>
    <cellStyle name="20% - Accent4 2 2 2 6 2 3" xfId="12310"/>
    <cellStyle name="20% - Accent4 2 2 2 6 2 3 2" xfId="12311"/>
    <cellStyle name="20% - Accent4 2 2 2 6 2 4" xfId="12312"/>
    <cellStyle name="20% - Accent4 2 2 2 6 3" xfId="12313"/>
    <cellStyle name="20% - Accent4 2 2 2 6 3 2" xfId="12314"/>
    <cellStyle name="20% - Accent4 2 2 2 6 3 2 2" xfId="12315"/>
    <cellStyle name="20% - Accent4 2 2 2 6 3 3" xfId="12316"/>
    <cellStyle name="20% - Accent4 2 2 2 6 4" xfId="12317"/>
    <cellStyle name="20% - Accent4 2 2 2 6 4 2" xfId="12318"/>
    <cellStyle name="20% - Accent4 2 2 2 6 5" xfId="12319"/>
    <cellStyle name="20% - Accent4 2 2 2 7" xfId="12320"/>
    <cellStyle name="20% - Accent4 2 2 2 7 2" xfId="12321"/>
    <cellStyle name="20% - Accent4 2 2 2 7 2 2" xfId="12322"/>
    <cellStyle name="20% - Accent4 2 2 2 7 2 2 2" xfId="12323"/>
    <cellStyle name="20% - Accent4 2 2 2 7 2 3" xfId="12324"/>
    <cellStyle name="20% - Accent4 2 2 2 7 3" xfId="12325"/>
    <cellStyle name="20% - Accent4 2 2 2 7 3 2" xfId="12326"/>
    <cellStyle name="20% - Accent4 2 2 2 7 4" xfId="12327"/>
    <cellStyle name="20% - Accent4 2 2 2 8" xfId="12328"/>
    <cellStyle name="20% - Accent4 2 2 2 8 2" xfId="12329"/>
    <cellStyle name="20% - Accent4 2 2 2 8 2 2" xfId="12330"/>
    <cellStyle name="20% - Accent4 2 2 2 8 3" xfId="12331"/>
    <cellStyle name="20% - Accent4 2 2 2 9" xfId="12332"/>
    <cellStyle name="20% - Accent4 2 2 2 9 2" xfId="12333"/>
    <cellStyle name="20% - Accent4 2 2 3" xfId="12334"/>
    <cellStyle name="20% - Accent4 2 2 3 2" xfId="12335"/>
    <cellStyle name="20% - Accent4 2 2 3 2 2" xfId="12336"/>
    <cellStyle name="20% - Accent4 2 2 3 2 2 2" xfId="12337"/>
    <cellStyle name="20% - Accent4 2 2 3 2 2 2 2" xfId="12338"/>
    <cellStyle name="20% - Accent4 2 2 3 2 2 3" xfId="12339"/>
    <cellStyle name="20% - Accent4 2 2 3 2 3" xfId="12340"/>
    <cellStyle name="20% - Accent4 2 2 3 2 3 2" xfId="12341"/>
    <cellStyle name="20% - Accent4 2 2 3 2 4" xfId="12342"/>
    <cellStyle name="20% - Accent4 2 2 3 3" xfId="12343"/>
    <cellStyle name="20% - Accent4 2 2 3 3 2" xfId="12344"/>
    <cellStyle name="20% - Accent4 2 2 3 3 2 2" xfId="12345"/>
    <cellStyle name="20% - Accent4 2 2 3 3 3" xfId="12346"/>
    <cellStyle name="20% - Accent4 2 2 3 4" xfId="12347"/>
    <cellStyle name="20% - Accent4 2 2 3 4 2" xfId="12348"/>
    <cellStyle name="20% - Accent4 2 2 3 5" xfId="12349"/>
    <cellStyle name="20% - Accent4 2 2 4" xfId="12350"/>
    <cellStyle name="20% - Accent4 2 2 4 2" xfId="12351"/>
    <cellStyle name="20% - Accent4 2 2 4 2 2" xfId="12352"/>
    <cellStyle name="20% - Accent4 2 2 4 2 2 2" xfId="12353"/>
    <cellStyle name="20% - Accent4 2 2 4 2 2 2 2" xfId="12354"/>
    <cellStyle name="20% - Accent4 2 2 4 2 2 3" xfId="12355"/>
    <cellStyle name="20% - Accent4 2 2 4 2 3" xfId="12356"/>
    <cellStyle name="20% - Accent4 2 2 4 2 3 2" xfId="12357"/>
    <cellStyle name="20% - Accent4 2 2 4 2 4" xfId="12358"/>
    <cellStyle name="20% - Accent4 2 2 4 3" xfId="12359"/>
    <cellStyle name="20% - Accent4 2 2 4 3 2" xfId="12360"/>
    <cellStyle name="20% - Accent4 2 2 4 3 2 2" xfId="12361"/>
    <cellStyle name="20% - Accent4 2 2 4 3 3" xfId="12362"/>
    <cellStyle name="20% - Accent4 2 2 4 4" xfId="12363"/>
    <cellStyle name="20% - Accent4 2 2 4 4 2" xfId="12364"/>
    <cellStyle name="20% - Accent4 2 2 4 5" xfId="12365"/>
    <cellStyle name="20% - Accent4 2 2 5" xfId="12366"/>
    <cellStyle name="20% - Accent4 2 2 5 2" xfId="12367"/>
    <cellStyle name="20% - Accent4 2 2 5 2 2" xfId="12368"/>
    <cellStyle name="20% - Accent4 2 2 5 2 2 2" xfId="12369"/>
    <cellStyle name="20% - Accent4 2 2 5 2 2 2 2" xfId="12370"/>
    <cellStyle name="20% - Accent4 2 2 5 2 2 3" xfId="12371"/>
    <cellStyle name="20% - Accent4 2 2 5 2 3" xfId="12372"/>
    <cellStyle name="20% - Accent4 2 2 5 2 3 2" xfId="12373"/>
    <cellStyle name="20% - Accent4 2 2 5 2 4" xfId="12374"/>
    <cellStyle name="20% - Accent4 2 2 5 3" xfId="12375"/>
    <cellStyle name="20% - Accent4 2 2 5 3 2" xfId="12376"/>
    <cellStyle name="20% - Accent4 2 2 5 3 2 2" xfId="12377"/>
    <cellStyle name="20% - Accent4 2 2 5 3 3" xfId="12378"/>
    <cellStyle name="20% - Accent4 2 2 5 4" xfId="12379"/>
    <cellStyle name="20% - Accent4 2 2 5 4 2" xfId="12380"/>
    <cellStyle name="20% - Accent4 2 2 5 5" xfId="12381"/>
    <cellStyle name="20% - Accent4 2 2 6" xfId="12382"/>
    <cellStyle name="20% - Accent4 2 2 6 2" xfId="12383"/>
    <cellStyle name="20% - Accent4 2 2 6 2 2" xfId="12384"/>
    <cellStyle name="20% - Accent4 2 2 6 2 2 2" xfId="12385"/>
    <cellStyle name="20% - Accent4 2 2 6 2 2 2 2" xfId="12386"/>
    <cellStyle name="20% - Accent4 2 2 6 2 2 3" xfId="12387"/>
    <cellStyle name="20% - Accent4 2 2 6 2 3" xfId="12388"/>
    <cellStyle name="20% - Accent4 2 2 6 2 3 2" xfId="12389"/>
    <cellStyle name="20% - Accent4 2 2 6 2 4" xfId="12390"/>
    <cellStyle name="20% - Accent4 2 2 6 3" xfId="12391"/>
    <cellStyle name="20% - Accent4 2 2 6 3 2" xfId="12392"/>
    <cellStyle name="20% - Accent4 2 2 6 3 2 2" xfId="12393"/>
    <cellStyle name="20% - Accent4 2 2 6 3 3" xfId="12394"/>
    <cellStyle name="20% - Accent4 2 2 6 4" xfId="12395"/>
    <cellStyle name="20% - Accent4 2 2 6 4 2" xfId="12396"/>
    <cellStyle name="20% - Accent4 2 2 6 5" xfId="12397"/>
    <cellStyle name="20% - Accent4 2 2 7" xfId="12398"/>
    <cellStyle name="20% - Accent4 2 2 7 2" xfId="12399"/>
    <cellStyle name="20% - Accent4 2 2 7 2 2" xfId="12400"/>
    <cellStyle name="20% - Accent4 2 2 7 2 2 2" xfId="12401"/>
    <cellStyle name="20% - Accent4 2 2 7 2 2 2 2" xfId="12402"/>
    <cellStyle name="20% - Accent4 2 2 7 2 2 3" xfId="12403"/>
    <cellStyle name="20% - Accent4 2 2 7 2 3" xfId="12404"/>
    <cellStyle name="20% - Accent4 2 2 7 2 3 2" xfId="12405"/>
    <cellStyle name="20% - Accent4 2 2 7 2 4" xfId="12406"/>
    <cellStyle name="20% - Accent4 2 2 7 3" xfId="12407"/>
    <cellStyle name="20% - Accent4 2 2 7 3 2" xfId="12408"/>
    <cellStyle name="20% - Accent4 2 2 7 3 2 2" xfId="12409"/>
    <cellStyle name="20% - Accent4 2 2 7 3 3" xfId="12410"/>
    <cellStyle name="20% - Accent4 2 2 7 4" xfId="12411"/>
    <cellStyle name="20% - Accent4 2 2 7 4 2" xfId="12412"/>
    <cellStyle name="20% - Accent4 2 2 7 5" xfId="12413"/>
    <cellStyle name="20% - Accent4 2 2 8" xfId="12414"/>
    <cellStyle name="20% - Accent4 2 2 8 2" xfId="12415"/>
    <cellStyle name="20% - Accent4 2 2 8 2 2" xfId="12416"/>
    <cellStyle name="20% - Accent4 2 2 8 2 2 2" xfId="12417"/>
    <cellStyle name="20% - Accent4 2 2 8 2 3" xfId="12418"/>
    <cellStyle name="20% - Accent4 2 2 8 3" xfId="12419"/>
    <cellStyle name="20% - Accent4 2 2 8 3 2" xfId="12420"/>
    <cellStyle name="20% - Accent4 2 2 8 4" xfId="12421"/>
    <cellStyle name="20% - Accent4 2 2 9" xfId="12422"/>
    <cellStyle name="20% - Accent4 2 2 9 2" xfId="12423"/>
    <cellStyle name="20% - Accent4 2 2 9 2 2" xfId="12424"/>
    <cellStyle name="20% - Accent4 2 2 9 3" xfId="12425"/>
    <cellStyle name="20% - Accent4 2 3" xfId="12426"/>
    <cellStyle name="20% - Accent4 2 3 10" xfId="12427"/>
    <cellStyle name="20% - Accent4 2 3 10 2" xfId="12428"/>
    <cellStyle name="20% - Accent4 2 3 11" xfId="12429"/>
    <cellStyle name="20% - Accent4 2 3 2" xfId="12430"/>
    <cellStyle name="20% - Accent4 2 3 2 10" xfId="12431"/>
    <cellStyle name="20% - Accent4 2 3 2 2" xfId="12432"/>
    <cellStyle name="20% - Accent4 2 3 2 2 2" xfId="12433"/>
    <cellStyle name="20% - Accent4 2 3 2 2 2 2" xfId="12434"/>
    <cellStyle name="20% - Accent4 2 3 2 2 2 2 2" xfId="12435"/>
    <cellStyle name="20% - Accent4 2 3 2 2 2 2 2 2" xfId="12436"/>
    <cellStyle name="20% - Accent4 2 3 2 2 2 2 3" xfId="12437"/>
    <cellStyle name="20% - Accent4 2 3 2 2 2 3" xfId="12438"/>
    <cellStyle name="20% - Accent4 2 3 2 2 2 3 2" xfId="12439"/>
    <cellStyle name="20% - Accent4 2 3 2 2 2 4" xfId="12440"/>
    <cellStyle name="20% - Accent4 2 3 2 2 3" xfId="12441"/>
    <cellStyle name="20% - Accent4 2 3 2 2 3 2" xfId="12442"/>
    <cellStyle name="20% - Accent4 2 3 2 2 3 2 2" xfId="12443"/>
    <cellStyle name="20% - Accent4 2 3 2 2 3 3" xfId="12444"/>
    <cellStyle name="20% - Accent4 2 3 2 2 4" xfId="12445"/>
    <cellStyle name="20% - Accent4 2 3 2 2 4 2" xfId="12446"/>
    <cellStyle name="20% - Accent4 2 3 2 2 5" xfId="12447"/>
    <cellStyle name="20% - Accent4 2 3 2 3" xfId="12448"/>
    <cellStyle name="20% - Accent4 2 3 2 3 2" xfId="12449"/>
    <cellStyle name="20% - Accent4 2 3 2 3 2 2" xfId="12450"/>
    <cellStyle name="20% - Accent4 2 3 2 3 2 2 2" xfId="12451"/>
    <cellStyle name="20% - Accent4 2 3 2 3 2 2 2 2" xfId="12452"/>
    <cellStyle name="20% - Accent4 2 3 2 3 2 2 3" xfId="12453"/>
    <cellStyle name="20% - Accent4 2 3 2 3 2 3" xfId="12454"/>
    <cellStyle name="20% - Accent4 2 3 2 3 2 3 2" xfId="12455"/>
    <cellStyle name="20% - Accent4 2 3 2 3 2 4" xfId="12456"/>
    <cellStyle name="20% - Accent4 2 3 2 3 3" xfId="12457"/>
    <cellStyle name="20% - Accent4 2 3 2 3 3 2" xfId="12458"/>
    <cellStyle name="20% - Accent4 2 3 2 3 3 2 2" xfId="12459"/>
    <cellStyle name="20% - Accent4 2 3 2 3 3 3" xfId="12460"/>
    <cellStyle name="20% - Accent4 2 3 2 3 4" xfId="12461"/>
    <cellStyle name="20% - Accent4 2 3 2 3 4 2" xfId="12462"/>
    <cellStyle name="20% - Accent4 2 3 2 3 5" xfId="12463"/>
    <cellStyle name="20% - Accent4 2 3 2 4" xfId="12464"/>
    <cellStyle name="20% - Accent4 2 3 2 4 2" xfId="12465"/>
    <cellStyle name="20% - Accent4 2 3 2 4 2 2" xfId="12466"/>
    <cellStyle name="20% - Accent4 2 3 2 4 2 2 2" xfId="12467"/>
    <cellStyle name="20% - Accent4 2 3 2 4 2 2 2 2" xfId="12468"/>
    <cellStyle name="20% - Accent4 2 3 2 4 2 2 3" xfId="12469"/>
    <cellStyle name="20% - Accent4 2 3 2 4 2 3" xfId="12470"/>
    <cellStyle name="20% - Accent4 2 3 2 4 2 3 2" xfId="12471"/>
    <cellStyle name="20% - Accent4 2 3 2 4 2 4" xfId="12472"/>
    <cellStyle name="20% - Accent4 2 3 2 4 3" xfId="12473"/>
    <cellStyle name="20% - Accent4 2 3 2 4 3 2" xfId="12474"/>
    <cellStyle name="20% - Accent4 2 3 2 4 3 2 2" xfId="12475"/>
    <cellStyle name="20% - Accent4 2 3 2 4 3 3" xfId="12476"/>
    <cellStyle name="20% - Accent4 2 3 2 4 4" xfId="12477"/>
    <cellStyle name="20% - Accent4 2 3 2 4 4 2" xfId="12478"/>
    <cellStyle name="20% - Accent4 2 3 2 4 5" xfId="12479"/>
    <cellStyle name="20% - Accent4 2 3 2 5" xfId="12480"/>
    <cellStyle name="20% - Accent4 2 3 2 5 2" xfId="12481"/>
    <cellStyle name="20% - Accent4 2 3 2 5 2 2" xfId="12482"/>
    <cellStyle name="20% - Accent4 2 3 2 5 2 2 2" xfId="12483"/>
    <cellStyle name="20% - Accent4 2 3 2 5 2 2 2 2" xfId="12484"/>
    <cellStyle name="20% - Accent4 2 3 2 5 2 2 3" xfId="12485"/>
    <cellStyle name="20% - Accent4 2 3 2 5 2 3" xfId="12486"/>
    <cellStyle name="20% - Accent4 2 3 2 5 2 3 2" xfId="12487"/>
    <cellStyle name="20% - Accent4 2 3 2 5 2 4" xfId="12488"/>
    <cellStyle name="20% - Accent4 2 3 2 5 3" xfId="12489"/>
    <cellStyle name="20% - Accent4 2 3 2 5 3 2" xfId="12490"/>
    <cellStyle name="20% - Accent4 2 3 2 5 3 2 2" xfId="12491"/>
    <cellStyle name="20% - Accent4 2 3 2 5 3 3" xfId="12492"/>
    <cellStyle name="20% - Accent4 2 3 2 5 4" xfId="12493"/>
    <cellStyle name="20% - Accent4 2 3 2 5 4 2" xfId="12494"/>
    <cellStyle name="20% - Accent4 2 3 2 5 5" xfId="12495"/>
    <cellStyle name="20% - Accent4 2 3 2 6" xfId="12496"/>
    <cellStyle name="20% - Accent4 2 3 2 6 2" xfId="12497"/>
    <cellStyle name="20% - Accent4 2 3 2 6 2 2" xfId="12498"/>
    <cellStyle name="20% - Accent4 2 3 2 6 2 2 2" xfId="12499"/>
    <cellStyle name="20% - Accent4 2 3 2 6 2 2 2 2" xfId="12500"/>
    <cellStyle name="20% - Accent4 2 3 2 6 2 2 3" xfId="12501"/>
    <cellStyle name="20% - Accent4 2 3 2 6 2 3" xfId="12502"/>
    <cellStyle name="20% - Accent4 2 3 2 6 2 3 2" xfId="12503"/>
    <cellStyle name="20% - Accent4 2 3 2 6 2 4" xfId="12504"/>
    <cellStyle name="20% - Accent4 2 3 2 6 3" xfId="12505"/>
    <cellStyle name="20% - Accent4 2 3 2 6 3 2" xfId="12506"/>
    <cellStyle name="20% - Accent4 2 3 2 6 3 2 2" xfId="12507"/>
    <cellStyle name="20% - Accent4 2 3 2 6 3 3" xfId="12508"/>
    <cellStyle name="20% - Accent4 2 3 2 6 4" xfId="12509"/>
    <cellStyle name="20% - Accent4 2 3 2 6 4 2" xfId="12510"/>
    <cellStyle name="20% - Accent4 2 3 2 6 5" xfId="12511"/>
    <cellStyle name="20% - Accent4 2 3 2 7" xfId="12512"/>
    <cellStyle name="20% - Accent4 2 3 2 7 2" xfId="12513"/>
    <cellStyle name="20% - Accent4 2 3 2 7 2 2" xfId="12514"/>
    <cellStyle name="20% - Accent4 2 3 2 7 2 2 2" xfId="12515"/>
    <cellStyle name="20% - Accent4 2 3 2 7 2 3" xfId="12516"/>
    <cellStyle name="20% - Accent4 2 3 2 7 3" xfId="12517"/>
    <cellStyle name="20% - Accent4 2 3 2 7 3 2" xfId="12518"/>
    <cellStyle name="20% - Accent4 2 3 2 7 4" xfId="12519"/>
    <cellStyle name="20% - Accent4 2 3 2 8" xfId="12520"/>
    <cellStyle name="20% - Accent4 2 3 2 8 2" xfId="12521"/>
    <cellStyle name="20% - Accent4 2 3 2 8 2 2" xfId="12522"/>
    <cellStyle name="20% - Accent4 2 3 2 8 3" xfId="12523"/>
    <cellStyle name="20% - Accent4 2 3 2 9" xfId="12524"/>
    <cellStyle name="20% - Accent4 2 3 2 9 2" xfId="12525"/>
    <cellStyle name="20% - Accent4 2 3 3" xfId="12526"/>
    <cellStyle name="20% - Accent4 2 3 3 2" xfId="12527"/>
    <cellStyle name="20% - Accent4 2 3 3 2 2" xfId="12528"/>
    <cellStyle name="20% - Accent4 2 3 3 2 2 2" xfId="12529"/>
    <cellStyle name="20% - Accent4 2 3 3 2 2 2 2" xfId="12530"/>
    <cellStyle name="20% - Accent4 2 3 3 2 2 3" xfId="12531"/>
    <cellStyle name="20% - Accent4 2 3 3 2 3" xfId="12532"/>
    <cellStyle name="20% - Accent4 2 3 3 2 3 2" xfId="12533"/>
    <cellStyle name="20% - Accent4 2 3 3 2 4" xfId="12534"/>
    <cellStyle name="20% - Accent4 2 3 3 3" xfId="12535"/>
    <cellStyle name="20% - Accent4 2 3 3 3 2" xfId="12536"/>
    <cellStyle name="20% - Accent4 2 3 3 3 2 2" xfId="12537"/>
    <cellStyle name="20% - Accent4 2 3 3 3 3" xfId="12538"/>
    <cellStyle name="20% - Accent4 2 3 3 4" xfId="12539"/>
    <cellStyle name="20% - Accent4 2 3 3 4 2" xfId="12540"/>
    <cellStyle name="20% - Accent4 2 3 3 5" xfId="12541"/>
    <cellStyle name="20% - Accent4 2 3 4" xfId="12542"/>
    <cellStyle name="20% - Accent4 2 3 4 2" xfId="12543"/>
    <cellStyle name="20% - Accent4 2 3 4 2 2" xfId="12544"/>
    <cellStyle name="20% - Accent4 2 3 4 2 2 2" xfId="12545"/>
    <cellStyle name="20% - Accent4 2 3 4 2 2 2 2" xfId="12546"/>
    <cellStyle name="20% - Accent4 2 3 4 2 2 3" xfId="12547"/>
    <cellStyle name="20% - Accent4 2 3 4 2 3" xfId="12548"/>
    <cellStyle name="20% - Accent4 2 3 4 2 3 2" xfId="12549"/>
    <cellStyle name="20% - Accent4 2 3 4 2 4" xfId="12550"/>
    <cellStyle name="20% - Accent4 2 3 4 3" xfId="12551"/>
    <cellStyle name="20% - Accent4 2 3 4 3 2" xfId="12552"/>
    <cellStyle name="20% - Accent4 2 3 4 3 2 2" xfId="12553"/>
    <cellStyle name="20% - Accent4 2 3 4 3 3" xfId="12554"/>
    <cellStyle name="20% - Accent4 2 3 4 4" xfId="12555"/>
    <cellStyle name="20% - Accent4 2 3 4 4 2" xfId="12556"/>
    <cellStyle name="20% - Accent4 2 3 4 5" xfId="12557"/>
    <cellStyle name="20% - Accent4 2 3 5" xfId="12558"/>
    <cellStyle name="20% - Accent4 2 3 5 2" xfId="12559"/>
    <cellStyle name="20% - Accent4 2 3 5 2 2" xfId="12560"/>
    <cellStyle name="20% - Accent4 2 3 5 2 2 2" xfId="12561"/>
    <cellStyle name="20% - Accent4 2 3 5 2 2 2 2" xfId="12562"/>
    <cellStyle name="20% - Accent4 2 3 5 2 2 3" xfId="12563"/>
    <cellStyle name="20% - Accent4 2 3 5 2 3" xfId="12564"/>
    <cellStyle name="20% - Accent4 2 3 5 2 3 2" xfId="12565"/>
    <cellStyle name="20% - Accent4 2 3 5 2 4" xfId="12566"/>
    <cellStyle name="20% - Accent4 2 3 5 3" xfId="12567"/>
    <cellStyle name="20% - Accent4 2 3 5 3 2" xfId="12568"/>
    <cellStyle name="20% - Accent4 2 3 5 3 2 2" xfId="12569"/>
    <cellStyle name="20% - Accent4 2 3 5 3 3" xfId="12570"/>
    <cellStyle name="20% - Accent4 2 3 5 4" xfId="12571"/>
    <cellStyle name="20% - Accent4 2 3 5 4 2" xfId="12572"/>
    <cellStyle name="20% - Accent4 2 3 5 5" xfId="12573"/>
    <cellStyle name="20% - Accent4 2 3 6" xfId="12574"/>
    <cellStyle name="20% - Accent4 2 3 6 2" xfId="12575"/>
    <cellStyle name="20% - Accent4 2 3 6 2 2" xfId="12576"/>
    <cellStyle name="20% - Accent4 2 3 6 2 2 2" xfId="12577"/>
    <cellStyle name="20% - Accent4 2 3 6 2 2 2 2" xfId="12578"/>
    <cellStyle name="20% - Accent4 2 3 6 2 2 3" xfId="12579"/>
    <cellStyle name="20% - Accent4 2 3 6 2 3" xfId="12580"/>
    <cellStyle name="20% - Accent4 2 3 6 2 3 2" xfId="12581"/>
    <cellStyle name="20% - Accent4 2 3 6 2 4" xfId="12582"/>
    <cellStyle name="20% - Accent4 2 3 6 3" xfId="12583"/>
    <cellStyle name="20% - Accent4 2 3 6 3 2" xfId="12584"/>
    <cellStyle name="20% - Accent4 2 3 6 3 2 2" xfId="12585"/>
    <cellStyle name="20% - Accent4 2 3 6 3 3" xfId="12586"/>
    <cellStyle name="20% - Accent4 2 3 6 4" xfId="12587"/>
    <cellStyle name="20% - Accent4 2 3 6 4 2" xfId="12588"/>
    <cellStyle name="20% - Accent4 2 3 6 5" xfId="12589"/>
    <cellStyle name="20% - Accent4 2 3 7" xfId="12590"/>
    <cellStyle name="20% - Accent4 2 3 7 2" xfId="12591"/>
    <cellStyle name="20% - Accent4 2 3 7 2 2" xfId="12592"/>
    <cellStyle name="20% - Accent4 2 3 7 2 2 2" xfId="12593"/>
    <cellStyle name="20% - Accent4 2 3 7 2 2 2 2" xfId="12594"/>
    <cellStyle name="20% - Accent4 2 3 7 2 2 3" xfId="12595"/>
    <cellStyle name="20% - Accent4 2 3 7 2 3" xfId="12596"/>
    <cellStyle name="20% - Accent4 2 3 7 2 3 2" xfId="12597"/>
    <cellStyle name="20% - Accent4 2 3 7 2 4" xfId="12598"/>
    <cellStyle name="20% - Accent4 2 3 7 3" xfId="12599"/>
    <cellStyle name="20% - Accent4 2 3 7 3 2" xfId="12600"/>
    <cellStyle name="20% - Accent4 2 3 7 3 2 2" xfId="12601"/>
    <cellStyle name="20% - Accent4 2 3 7 3 3" xfId="12602"/>
    <cellStyle name="20% - Accent4 2 3 7 4" xfId="12603"/>
    <cellStyle name="20% - Accent4 2 3 7 4 2" xfId="12604"/>
    <cellStyle name="20% - Accent4 2 3 7 5" xfId="12605"/>
    <cellStyle name="20% - Accent4 2 3 8" xfId="12606"/>
    <cellStyle name="20% - Accent4 2 3 8 2" xfId="12607"/>
    <cellStyle name="20% - Accent4 2 3 8 2 2" xfId="12608"/>
    <cellStyle name="20% - Accent4 2 3 8 2 2 2" xfId="12609"/>
    <cellStyle name="20% - Accent4 2 3 8 2 3" xfId="12610"/>
    <cellStyle name="20% - Accent4 2 3 8 3" xfId="12611"/>
    <cellStyle name="20% - Accent4 2 3 8 3 2" xfId="12612"/>
    <cellStyle name="20% - Accent4 2 3 8 4" xfId="12613"/>
    <cellStyle name="20% - Accent4 2 3 9" xfId="12614"/>
    <cellStyle name="20% - Accent4 2 3 9 2" xfId="12615"/>
    <cellStyle name="20% - Accent4 2 3 9 2 2" xfId="12616"/>
    <cellStyle name="20% - Accent4 2 3 9 3" xfId="12617"/>
    <cellStyle name="20% - Accent4 2 4" xfId="12618"/>
    <cellStyle name="20% - Accent4 2 4 10" xfId="12619"/>
    <cellStyle name="20% - Accent4 2 4 10 2" xfId="12620"/>
    <cellStyle name="20% - Accent4 2 4 11" xfId="12621"/>
    <cellStyle name="20% - Accent4 2 4 2" xfId="12622"/>
    <cellStyle name="20% - Accent4 2 4 2 10" xfId="12623"/>
    <cellStyle name="20% - Accent4 2 4 2 2" xfId="12624"/>
    <cellStyle name="20% - Accent4 2 4 2 2 2" xfId="12625"/>
    <cellStyle name="20% - Accent4 2 4 2 2 2 2" xfId="12626"/>
    <cellStyle name="20% - Accent4 2 4 2 2 2 2 2" xfId="12627"/>
    <cellStyle name="20% - Accent4 2 4 2 2 2 2 2 2" xfId="12628"/>
    <cellStyle name="20% - Accent4 2 4 2 2 2 2 3" xfId="12629"/>
    <cellStyle name="20% - Accent4 2 4 2 2 2 3" xfId="12630"/>
    <cellStyle name="20% - Accent4 2 4 2 2 2 3 2" xfId="12631"/>
    <cellStyle name="20% - Accent4 2 4 2 2 2 4" xfId="12632"/>
    <cellStyle name="20% - Accent4 2 4 2 2 3" xfId="12633"/>
    <cellStyle name="20% - Accent4 2 4 2 2 3 2" xfId="12634"/>
    <cellStyle name="20% - Accent4 2 4 2 2 3 2 2" xfId="12635"/>
    <cellStyle name="20% - Accent4 2 4 2 2 3 3" xfId="12636"/>
    <cellStyle name="20% - Accent4 2 4 2 2 4" xfId="12637"/>
    <cellStyle name="20% - Accent4 2 4 2 2 4 2" xfId="12638"/>
    <cellStyle name="20% - Accent4 2 4 2 2 5" xfId="12639"/>
    <cellStyle name="20% - Accent4 2 4 2 3" xfId="12640"/>
    <cellStyle name="20% - Accent4 2 4 2 3 2" xfId="12641"/>
    <cellStyle name="20% - Accent4 2 4 2 3 2 2" xfId="12642"/>
    <cellStyle name="20% - Accent4 2 4 2 3 2 2 2" xfId="12643"/>
    <cellStyle name="20% - Accent4 2 4 2 3 2 2 2 2" xfId="12644"/>
    <cellStyle name="20% - Accent4 2 4 2 3 2 2 3" xfId="12645"/>
    <cellStyle name="20% - Accent4 2 4 2 3 2 3" xfId="12646"/>
    <cellStyle name="20% - Accent4 2 4 2 3 2 3 2" xfId="12647"/>
    <cellStyle name="20% - Accent4 2 4 2 3 2 4" xfId="12648"/>
    <cellStyle name="20% - Accent4 2 4 2 3 3" xfId="12649"/>
    <cellStyle name="20% - Accent4 2 4 2 3 3 2" xfId="12650"/>
    <cellStyle name="20% - Accent4 2 4 2 3 3 2 2" xfId="12651"/>
    <cellStyle name="20% - Accent4 2 4 2 3 3 3" xfId="12652"/>
    <cellStyle name="20% - Accent4 2 4 2 3 4" xfId="12653"/>
    <cellStyle name="20% - Accent4 2 4 2 3 4 2" xfId="12654"/>
    <cellStyle name="20% - Accent4 2 4 2 3 5" xfId="12655"/>
    <cellStyle name="20% - Accent4 2 4 2 4" xfId="12656"/>
    <cellStyle name="20% - Accent4 2 4 2 4 2" xfId="12657"/>
    <cellStyle name="20% - Accent4 2 4 2 4 2 2" xfId="12658"/>
    <cellStyle name="20% - Accent4 2 4 2 4 2 2 2" xfId="12659"/>
    <cellStyle name="20% - Accent4 2 4 2 4 2 2 2 2" xfId="12660"/>
    <cellStyle name="20% - Accent4 2 4 2 4 2 2 3" xfId="12661"/>
    <cellStyle name="20% - Accent4 2 4 2 4 2 3" xfId="12662"/>
    <cellStyle name="20% - Accent4 2 4 2 4 2 3 2" xfId="12663"/>
    <cellStyle name="20% - Accent4 2 4 2 4 2 4" xfId="12664"/>
    <cellStyle name="20% - Accent4 2 4 2 4 3" xfId="12665"/>
    <cellStyle name="20% - Accent4 2 4 2 4 3 2" xfId="12666"/>
    <cellStyle name="20% - Accent4 2 4 2 4 3 2 2" xfId="12667"/>
    <cellStyle name="20% - Accent4 2 4 2 4 3 3" xfId="12668"/>
    <cellStyle name="20% - Accent4 2 4 2 4 4" xfId="12669"/>
    <cellStyle name="20% - Accent4 2 4 2 4 4 2" xfId="12670"/>
    <cellStyle name="20% - Accent4 2 4 2 4 5" xfId="12671"/>
    <cellStyle name="20% - Accent4 2 4 2 5" xfId="12672"/>
    <cellStyle name="20% - Accent4 2 4 2 5 2" xfId="12673"/>
    <cellStyle name="20% - Accent4 2 4 2 5 2 2" xfId="12674"/>
    <cellStyle name="20% - Accent4 2 4 2 5 2 2 2" xfId="12675"/>
    <cellStyle name="20% - Accent4 2 4 2 5 2 2 2 2" xfId="12676"/>
    <cellStyle name="20% - Accent4 2 4 2 5 2 2 3" xfId="12677"/>
    <cellStyle name="20% - Accent4 2 4 2 5 2 3" xfId="12678"/>
    <cellStyle name="20% - Accent4 2 4 2 5 2 3 2" xfId="12679"/>
    <cellStyle name="20% - Accent4 2 4 2 5 2 4" xfId="12680"/>
    <cellStyle name="20% - Accent4 2 4 2 5 3" xfId="12681"/>
    <cellStyle name="20% - Accent4 2 4 2 5 3 2" xfId="12682"/>
    <cellStyle name="20% - Accent4 2 4 2 5 3 2 2" xfId="12683"/>
    <cellStyle name="20% - Accent4 2 4 2 5 3 3" xfId="12684"/>
    <cellStyle name="20% - Accent4 2 4 2 5 4" xfId="12685"/>
    <cellStyle name="20% - Accent4 2 4 2 5 4 2" xfId="12686"/>
    <cellStyle name="20% - Accent4 2 4 2 5 5" xfId="12687"/>
    <cellStyle name="20% - Accent4 2 4 2 6" xfId="12688"/>
    <cellStyle name="20% - Accent4 2 4 2 6 2" xfId="12689"/>
    <cellStyle name="20% - Accent4 2 4 2 6 2 2" xfId="12690"/>
    <cellStyle name="20% - Accent4 2 4 2 6 2 2 2" xfId="12691"/>
    <cellStyle name="20% - Accent4 2 4 2 6 2 2 2 2" xfId="12692"/>
    <cellStyle name="20% - Accent4 2 4 2 6 2 2 3" xfId="12693"/>
    <cellStyle name="20% - Accent4 2 4 2 6 2 3" xfId="12694"/>
    <cellStyle name="20% - Accent4 2 4 2 6 2 3 2" xfId="12695"/>
    <cellStyle name="20% - Accent4 2 4 2 6 2 4" xfId="12696"/>
    <cellStyle name="20% - Accent4 2 4 2 6 3" xfId="12697"/>
    <cellStyle name="20% - Accent4 2 4 2 6 3 2" xfId="12698"/>
    <cellStyle name="20% - Accent4 2 4 2 6 3 2 2" xfId="12699"/>
    <cellStyle name="20% - Accent4 2 4 2 6 3 3" xfId="12700"/>
    <cellStyle name="20% - Accent4 2 4 2 6 4" xfId="12701"/>
    <cellStyle name="20% - Accent4 2 4 2 6 4 2" xfId="12702"/>
    <cellStyle name="20% - Accent4 2 4 2 6 5" xfId="12703"/>
    <cellStyle name="20% - Accent4 2 4 2 7" xfId="12704"/>
    <cellStyle name="20% - Accent4 2 4 2 7 2" xfId="12705"/>
    <cellStyle name="20% - Accent4 2 4 2 7 2 2" xfId="12706"/>
    <cellStyle name="20% - Accent4 2 4 2 7 2 2 2" xfId="12707"/>
    <cellStyle name="20% - Accent4 2 4 2 7 2 3" xfId="12708"/>
    <cellStyle name="20% - Accent4 2 4 2 7 3" xfId="12709"/>
    <cellStyle name="20% - Accent4 2 4 2 7 3 2" xfId="12710"/>
    <cellStyle name="20% - Accent4 2 4 2 7 4" xfId="12711"/>
    <cellStyle name="20% - Accent4 2 4 2 8" xfId="12712"/>
    <cellStyle name="20% - Accent4 2 4 2 8 2" xfId="12713"/>
    <cellStyle name="20% - Accent4 2 4 2 8 2 2" xfId="12714"/>
    <cellStyle name="20% - Accent4 2 4 2 8 3" xfId="12715"/>
    <cellStyle name="20% - Accent4 2 4 2 9" xfId="12716"/>
    <cellStyle name="20% - Accent4 2 4 2 9 2" xfId="12717"/>
    <cellStyle name="20% - Accent4 2 4 3" xfId="12718"/>
    <cellStyle name="20% - Accent4 2 4 3 2" xfId="12719"/>
    <cellStyle name="20% - Accent4 2 4 3 2 2" xfId="12720"/>
    <cellStyle name="20% - Accent4 2 4 3 2 2 2" xfId="12721"/>
    <cellStyle name="20% - Accent4 2 4 3 2 2 2 2" xfId="12722"/>
    <cellStyle name="20% - Accent4 2 4 3 2 2 3" xfId="12723"/>
    <cellStyle name="20% - Accent4 2 4 3 2 3" xfId="12724"/>
    <cellStyle name="20% - Accent4 2 4 3 2 3 2" xfId="12725"/>
    <cellStyle name="20% - Accent4 2 4 3 2 4" xfId="12726"/>
    <cellStyle name="20% - Accent4 2 4 3 3" xfId="12727"/>
    <cellStyle name="20% - Accent4 2 4 3 3 2" xfId="12728"/>
    <cellStyle name="20% - Accent4 2 4 3 3 2 2" xfId="12729"/>
    <cellStyle name="20% - Accent4 2 4 3 3 3" xfId="12730"/>
    <cellStyle name="20% - Accent4 2 4 3 4" xfId="12731"/>
    <cellStyle name="20% - Accent4 2 4 3 4 2" xfId="12732"/>
    <cellStyle name="20% - Accent4 2 4 3 5" xfId="12733"/>
    <cellStyle name="20% - Accent4 2 4 4" xfId="12734"/>
    <cellStyle name="20% - Accent4 2 4 4 2" xfId="12735"/>
    <cellStyle name="20% - Accent4 2 4 4 2 2" xfId="12736"/>
    <cellStyle name="20% - Accent4 2 4 4 2 2 2" xfId="12737"/>
    <cellStyle name="20% - Accent4 2 4 4 2 2 2 2" xfId="12738"/>
    <cellStyle name="20% - Accent4 2 4 4 2 2 3" xfId="12739"/>
    <cellStyle name="20% - Accent4 2 4 4 2 3" xfId="12740"/>
    <cellStyle name="20% - Accent4 2 4 4 2 3 2" xfId="12741"/>
    <cellStyle name="20% - Accent4 2 4 4 2 4" xfId="12742"/>
    <cellStyle name="20% - Accent4 2 4 4 3" xfId="12743"/>
    <cellStyle name="20% - Accent4 2 4 4 3 2" xfId="12744"/>
    <cellStyle name="20% - Accent4 2 4 4 3 2 2" xfId="12745"/>
    <cellStyle name="20% - Accent4 2 4 4 3 3" xfId="12746"/>
    <cellStyle name="20% - Accent4 2 4 4 4" xfId="12747"/>
    <cellStyle name="20% - Accent4 2 4 4 4 2" xfId="12748"/>
    <cellStyle name="20% - Accent4 2 4 4 5" xfId="12749"/>
    <cellStyle name="20% - Accent4 2 4 5" xfId="12750"/>
    <cellStyle name="20% - Accent4 2 4 5 2" xfId="12751"/>
    <cellStyle name="20% - Accent4 2 4 5 2 2" xfId="12752"/>
    <cellStyle name="20% - Accent4 2 4 5 2 2 2" xfId="12753"/>
    <cellStyle name="20% - Accent4 2 4 5 2 2 2 2" xfId="12754"/>
    <cellStyle name="20% - Accent4 2 4 5 2 2 3" xfId="12755"/>
    <cellStyle name="20% - Accent4 2 4 5 2 3" xfId="12756"/>
    <cellStyle name="20% - Accent4 2 4 5 2 3 2" xfId="12757"/>
    <cellStyle name="20% - Accent4 2 4 5 2 4" xfId="12758"/>
    <cellStyle name="20% - Accent4 2 4 5 3" xfId="12759"/>
    <cellStyle name="20% - Accent4 2 4 5 3 2" xfId="12760"/>
    <cellStyle name="20% - Accent4 2 4 5 3 2 2" xfId="12761"/>
    <cellStyle name="20% - Accent4 2 4 5 3 3" xfId="12762"/>
    <cellStyle name="20% - Accent4 2 4 5 4" xfId="12763"/>
    <cellStyle name="20% - Accent4 2 4 5 4 2" xfId="12764"/>
    <cellStyle name="20% - Accent4 2 4 5 5" xfId="12765"/>
    <cellStyle name="20% - Accent4 2 4 6" xfId="12766"/>
    <cellStyle name="20% - Accent4 2 4 6 2" xfId="12767"/>
    <cellStyle name="20% - Accent4 2 4 6 2 2" xfId="12768"/>
    <cellStyle name="20% - Accent4 2 4 6 2 2 2" xfId="12769"/>
    <cellStyle name="20% - Accent4 2 4 6 2 2 2 2" xfId="12770"/>
    <cellStyle name="20% - Accent4 2 4 6 2 2 3" xfId="12771"/>
    <cellStyle name="20% - Accent4 2 4 6 2 3" xfId="12772"/>
    <cellStyle name="20% - Accent4 2 4 6 2 3 2" xfId="12773"/>
    <cellStyle name="20% - Accent4 2 4 6 2 4" xfId="12774"/>
    <cellStyle name="20% - Accent4 2 4 6 3" xfId="12775"/>
    <cellStyle name="20% - Accent4 2 4 6 3 2" xfId="12776"/>
    <cellStyle name="20% - Accent4 2 4 6 3 2 2" xfId="12777"/>
    <cellStyle name="20% - Accent4 2 4 6 3 3" xfId="12778"/>
    <cellStyle name="20% - Accent4 2 4 6 4" xfId="12779"/>
    <cellStyle name="20% - Accent4 2 4 6 4 2" xfId="12780"/>
    <cellStyle name="20% - Accent4 2 4 6 5" xfId="12781"/>
    <cellStyle name="20% - Accent4 2 4 7" xfId="12782"/>
    <cellStyle name="20% - Accent4 2 4 7 2" xfId="12783"/>
    <cellStyle name="20% - Accent4 2 4 7 2 2" xfId="12784"/>
    <cellStyle name="20% - Accent4 2 4 7 2 2 2" xfId="12785"/>
    <cellStyle name="20% - Accent4 2 4 7 2 2 2 2" xfId="12786"/>
    <cellStyle name="20% - Accent4 2 4 7 2 2 3" xfId="12787"/>
    <cellStyle name="20% - Accent4 2 4 7 2 3" xfId="12788"/>
    <cellStyle name="20% - Accent4 2 4 7 2 3 2" xfId="12789"/>
    <cellStyle name="20% - Accent4 2 4 7 2 4" xfId="12790"/>
    <cellStyle name="20% - Accent4 2 4 7 3" xfId="12791"/>
    <cellStyle name="20% - Accent4 2 4 7 3 2" xfId="12792"/>
    <cellStyle name="20% - Accent4 2 4 7 3 2 2" xfId="12793"/>
    <cellStyle name="20% - Accent4 2 4 7 3 3" xfId="12794"/>
    <cellStyle name="20% - Accent4 2 4 7 4" xfId="12795"/>
    <cellStyle name="20% - Accent4 2 4 7 4 2" xfId="12796"/>
    <cellStyle name="20% - Accent4 2 4 7 5" xfId="12797"/>
    <cellStyle name="20% - Accent4 2 4 8" xfId="12798"/>
    <cellStyle name="20% - Accent4 2 4 8 2" xfId="12799"/>
    <cellStyle name="20% - Accent4 2 4 8 2 2" xfId="12800"/>
    <cellStyle name="20% - Accent4 2 4 8 2 2 2" xfId="12801"/>
    <cellStyle name="20% - Accent4 2 4 8 2 3" xfId="12802"/>
    <cellStyle name="20% - Accent4 2 4 8 3" xfId="12803"/>
    <cellStyle name="20% - Accent4 2 4 8 3 2" xfId="12804"/>
    <cellStyle name="20% - Accent4 2 4 8 4" xfId="12805"/>
    <cellStyle name="20% - Accent4 2 4 9" xfId="12806"/>
    <cellStyle name="20% - Accent4 2 4 9 2" xfId="12807"/>
    <cellStyle name="20% - Accent4 2 4 9 2 2" xfId="12808"/>
    <cellStyle name="20% - Accent4 2 4 9 3" xfId="12809"/>
    <cellStyle name="20% - Accent4 2 5" xfId="12810"/>
    <cellStyle name="20% - Accent4 2 5 10" xfId="12811"/>
    <cellStyle name="20% - Accent4 2 5 10 2" xfId="12812"/>
    <cellStyle name="20% - Accent4 2 5 11" xfId="12813"/>
    <cellStyle name="20% - Accent4 2 5 2" xfId="12814"/>
    <cellStyle name="20% - Accent4 2 5 2 10" xfId="12815"/>
    <cellStyle name="20% - Accent4 2 5 2 2" xfId="12816"/>
    <cellStyle name="20% - Accent4 2 5 2 2 2" xfId="12817"/>
    <cellStyle name="20% - Accent4 2 5 2 2 2 2" xfId="12818"/>
    <cellStyle name="20% - Accent4 2 5 2 2 2 2 2" xfId="12819"/>
    <cellStyle name="20% - Accent4 2 5 2 2 2 2 2 2" xfId="12820"/>
    <cellStyle name="20% - Accent4 2 5 2 2 2 2 3" xfId="12821"/>
    <cellStyle name="20% - Accent4 2 5 2 2 2 3" xfId="12822"/>
    <cellStyle name="20% - Accent4 2 5 2 2 2 3 2" xfId="12823"/>
    <cellStyle name="20% - Accent4 2 5 2 2 2 4" xfId="12824"/>
    <cellStyle name="20% - Accent4 2 5 2 2 3" xfId="12825"/>
    <cellStyle name="20% - Accent4 2 5 2 2 3 2" xfId="12826"/>
    <cellStyle name="20% - Accent4 2 5 2 2 3 2 2" xfId="12827"/>
    <cellStyle name="20% - Accent4 2 5 2 2 3 3" xfId="12828"/>
    <cellStyle name="20% - Accent4 2 5 2 2 4" xfId="12829"/>
    <cellStyle name="20% - Accent4 2 5 2 2 4 2" xfId="12830"/>
    <cellStyle name="20% - Accent4 2 5 2 2 5" xfId="12831"/>
    <cellStyle name="20% - Accent4 2 5 2 3" xfId="12832"/>
    <cellStyle name="20% - Accent4 2 5 2 3 2" xfId="12833"/>
    <cellStyle name="20% - Accent4 2 5 2 3 2 2" xfId="12834"/>
    <cellStyle name="20% - Accent4 2 5 2 3 2 2 2" xfId="12835"/>
    <cellStyle name="20% - Accent4 2 5 2 3 2 2 2 2" xfId="12836"/>
    <cellStyle name="20% - Accent4 2 5 2 3 2 2 3" xfId="12837"/>
    <cellStyle name="20% - Accent4 2 5 2 3 2 3" xfId="12838"/>
    <cellStyle name="20% - Accent4 2 5 2 3 2 3 2" xfId="12839"/>
    <cellStyle name="20% - Accent4 2 5 2 3 2 4" xfId="12840"/>
    <cellStyle name="20% - Accent4 2 5 2 3 3" xfId="12841"/>
    <cellStyle name="20% - Accent4 2 5 2 3 3 2" xfId="12842"/>
    <cellStyle name="20% - Accent4 2 5 2 3 3 2 2" xfId="12843"/>
    <cellStyle name="20% - Accent4 2 5 2 3 3 3" xfId="12844"/>
    <cellStyle name="20% - Accent4 2 5 2 3 4" xfId="12845"/>
    <cellStyle name="20% - Accent4 2 5 2 3 4 2" xfId="12846"/>
    <cellStyle name="20% - Accent4 2 5 2 3 5" xfId="12847"/>
    <cellStyle name="20% - Accent4 2 5 2 4" xfId="12848"/>
    <cellStyle name="20% - Accent4 2 5 2 4 2" xfId="12849"/>
    <cellStyle name="20% - Accent4 2 5 2 4 2 2" xfId="12850"/>
    <cellStyle name="20% - Accent4 2 5 2 4 2 2 2" xfId="12851"/>
    <cellStyle name="20% - Accent4 2 5 2 4 2 2 2 2" xfId="12852"/>
    <cellStyle name="20% - Accent4 2 5 2 4 2 2 3" xfId="12853"/>
    <cellStyle name="20% - Accent4 2 5 2 4 2 3" xfId="12854"/>
    <cellStyle name="20% - Accent4 2 5 2 4 2 3 2" xfId="12855"/>
    <cellStyle name="20% - Accent4 2 5 2 4 2 4" xfId="12856"/>
    <cellStyle name="20% - Accent4 2 5 2 4 3" xfId="12857"/>
    <cellStyle name="20% - Accent4 2 5 2 4 3 2" xfId="12858"/>
    <cellStyle name="20% - Accent4 2 5 2 4 3 2 2" xfId="12859"/>
    <cellStyle name="20% - Accent4 2 5 2 4 3 3" xfId="12860"/>
    <cellStyle name="20% - Accent4 2 5 2 4 4" xfId="12861"/>
    <cellStyle name="20% - Accent4 2 5 2 4 4 2" xfId="12862"/>
    <cellStyle name="20% - Accent4 2 5 2 4 5" xfId="12863"/>
    <cellStyle name="20% - Accent4 2 5 2 5" xfId="12864"/>
    <cellStyle name="20% - Accent4 2 5 2 5 2" xfId="12865"/>
    <cellStyle name="20% - Accent4 2 5 2 5 2 2" xfId="12866"/>
    <cellStyle name="20% - Accent4 2 5 2 5 2 2 2" xfId="12867"/>
    <cellStyle name="20% - Accent4 2 5 2 5 2 2 2 2" xfId="12868"/>
    <cellStyle name="20% - Accent4 2 5 2 5 2 2 3" xfId="12869"/>
    <cellStyle name="20% - Accent4 2 5 2 5 2 3" xfId="12870"/>
    <cellStyle name="20% - Accent4 2 5 2 5 2 3 2" xfId="12871"/>
    <cellStyle name="20% - Accent4 2 5 2 5 2 4" xfId="12872"/>
    <cellStyle name="20% - Accent4 2 5 2 5 3" xfId="12873"/>
    <cellStyle name="20% - Accent4 2 5 2 5 3 2" xfId="12874"/>
    <cellStyle name="20% - Accent4 2 5 2 5 3 2 2" xfId="12875"/>
    <cellStyle name="20% - Accent4 2 5 2 5 3 3" xfId="12876"/>
    <cellStyle name="20% - Accent4 2 5 2 5 4" xfId="12877"/>
    <cellStyle name="20% - Accent4 2 5 2 5 4 2" xfId="12878"/>
    <cellStyle name="20% - Accent4 2 5 2 5 5" xfId="12879"/>
    <cellStyle name="20% - Accent4 2 5 2 6" xfId="12880"/>
    <cellStyle name="20% - Accent4 2 5 2 6 2" xfId="12881"/>
    <cellStyle name="20% - Accent4 2 5 2 6 2 2" xfId="12882"/>
    <cellStyle name="20% - Accent4 2 5 2 6 2 2 2" xfId="12883"/>
    <cellStyle name="20% - Accent4 2 5 2 6 2 2 2 2" xfId="12884"/>
    <cellStyle name="20% - Accent4 2 5 2 6 2 2 3" xfId="12885"/>
    <cellStyle name="20% - Accent4 2 5 2 6 2 3" xfId="12886"/>
    <cellStyle name="20% - Accent4 2 5 2 6 2 3 2" xfId="12887"/>
    <cellStyle name="20% - Accent4 2 5 2 6 2 4" xfId="12888"/>
    <cellStyle name="20% - Accent4 2 5 2 6 3" xfId="12889"/>
    <cellStyle name="20% - Accent4 2 5 2 6 3 2" xfId="12890"/>
    <cellStyle name="20% - Accent4 2 5 2 6 3 2 2" xfId="12891"/>
    <cellStyle name="20% - Accent4 2 5 2 6 3 3" xfId="12892"/>
    <cellStyle name="20% - Accent4 2 5 2 6 4" xfId="12893"/>
    <cellStyle name="20% - Accent4 2 5 2 6 4 2" xfId="12894"/>
    <cellStyle name="20% - Accent4 2 5 2 6 5" xfId="12895"/>
    <cellStyle name="20% - Accent4 2 5 2 7" xfId="12896"/>
    <cellStyle name="20% - Accent4 2 5 2 7 2" xfId="12897"/>
    <cellStyle name="20% - Accent4 2 5 2 7 2 2" xfId="12898"/>
    <cellStyle name="20% - Accent4 2 5 2 7 2 2 2" xfId="12899"/>
    <cellStyle name="20% - Accent4 2 5 2 7 2 3" xfId="12900"/>
    <cellStyle name="20% - Accent4 2 5 2 7 3" xfId="12901"/>
    <cellStyle name="20% - Accent4 2 5 2 7 3 2" xfId="12902"/>
    <cellStyle name="20% - Accent4 2 5 2 7 4" xfId="12903"/>
    <cellStyle name="20% - Accent4 2 5 2 8" xfId="12904"/>
    <cellStyle name="20% - Accent4 2 5 2 8 2" xfId="12905"/>
    <cellStyle name="20% - Accent4 2 5 2 8 2 2" xfId="12906"/>
    <cellStyle name="20% - Accent4 2 5 2 8 3" xfId="12907"/>
    <cellStyle name="20% - Accent4 2 5 2 9" xfId="12908"/>
    <cellStyle name="20% - Accent4 2 5 2 9 2" xfId="12909"/>
    <cellStyle name="20% - Accent4 2 5 3" xfId="12910"/>
    <cellStyle name="20% - Accent4 2 5 3 2" xfId="12911"/>
    <cellStyle name="20% - Accent4 2 5 3 2 2" xfId="12912"/>
    <cellStyle name="20% - Accent4 2 5 3 2 2 2" xfId="12913"/>
    <cellStyle name="20% - Accent4 2 5 3 2 2 2 2" xfId="12914"/>
    <cellStyle name="20% - Accent4 2 5 3 2 2 3" xfId="12915"/>
    <cellStyle name="20% - Accent4 2 5 3 2 3" xfId="12916"/>
    <cellStyle name="20% - Accent4 2 5 3 2 3 2" xfId="12917"/>
    <cellStyle name="20% - Accent4 2 5 3 2 4" xfId="12918"/>
    <cellStyle name="20% - Accent4 2 5 3 3" xfId="12919"/>
    <cellStyle name="20% - Accent4 2 5 3 3 2" xfId="12920"/>
    <cellStyle name="20% - Accent4 2 5 3 3 2 2" xfId="12921"/>
    <cellStyle name="20% - Accent4 2 5 3 3 3" xfId="12922"/>
    <cellStyle name="20% - Accent4 2 5 3 4" xfId="12923"/>
    <cellStyle name="20% - Accent4 2 5 3 4 2" xfId="12924"/>
    <cellStyle name="20% - Accent4 2 5 3 5" xfId="12925"/>
    <cellStyle name="20% - Accent4 2 5 4" xfId="12926"/>
    <cellStyle name="20% - Accent4 2 5 4 2" xfId="12927"/>
    <cellStyle name="20% - Accent4 2 5 4 2 2" xfId="12928"/>
    <cellStyle name="20% - Accent4 2 5 4 2 2 2" xfId="12929"/>
    <cellStyle name="20% - Accent4 2 5 4 2 2 2 2" xfId="12930"/>
    <cellStyle name="20% - Accent4 2 5 4 2 2 3" xfId="12931"/>
    <cellStyle name="20% - Accent4 2 5 4 2 3" xfId="12932"/>
    <cellStyle name="20% - Accent4 2 5 4 2 3 2" xfId="12933"/>
    <cellStyle name="20% - Accent4 2 5 4 2 4" xfId="12934"/>
    <cellStyle name="20% - Accent4 2 5 4 3" xfId="12935"/>
    <cellStyle name="20% - Accent4 2 5 4 3 2" xfId="12936"/>
    <cellStyle name="20% - Accent4 2 5 4 3 2 2" xfId="12937"/>
    <cellStyle name="20% - Accent4 2 5 4 3 3" xfId="12938"/>
    <cellStyle name="20% - Accent4 2 5 4 4" xfId="12939"/>
    <cellStyle name="20% - Accent4 2 5 4 4 2" xfId="12940"/>
    <cellStyle name="20% - Accent4 2 5 4 5" xfId="12941"/>
    <cellStyle name="20% - Accent4 2 5 5" xfId="12942"/>
    <cellStyle name="20% - Accent4 2 5 5 2" xfId="12943"/>
    <cellStyle name="20% - Accent4 2 5 5 2 2" xfId="12944"/>
    <cellStyle name="20% - Accent4 2 5 5 2 2 2" xfId="12945"/>
    <cellStyle name="20% - Accent4 2 5 5 2 2 2 2" xfId="12946"/>
    <cellStyle name="20% - Accent4 2 5 5 2 2 3" xfId="12947"/>
    <cellStyle name="20% - Accent4 2 5 5 2 3" xfId="12948"/>
    <cellStyle name="20% - Accent4 2 5 5 2 3 2" xfId="12949"/>
    <cellStyle name="20% - Accent4 2 5 5 2 4" xfId="12950"/>
    <cellStyle name="20% - Accent4 2 5 5 3" xfId="12951"/>
    <cellStyle name="20% - Accent4 2 5 5 3 2" xfId="12952"/>
    <cellStyle name="20% - Accent4 2 5 5 3 2 2" xfId="12953"/>
    <cellStyle name="20% - Accent4 2 5 5 3 3" xfId="12954"/>
    <cellStyle name="20% - Accent4 2 5 5 4" xfId="12955"/>
    <cellStyle name="20% - Accent4 2 5 5 4 2" xfId="12956"/>
    <cellStyle name="20% - Accent4 2 5 5 5" xfId="12957"/>
    <cellStyle name="20% - Accent4 2 5 6" xfId="12958"/>
    <cellStyle name="20% - Accent4 2 5 6 2" xfId="12959"/>
    <cellStyle name="20% - Accent4 2 5 6 2 2" xfId="12960"/>
    <cellStyle name="20% - Accent4 2 5 6 2 2 2" xfId="12961"/>
    <cellStyle name="20% - Accent4 2 5 6 2 2 2 2" xfId="12962"/>
    <cellStyle name="20% - Accent4 2 5 6 2 2 3" xfId="12963"/>
    <cellStyle name="20% - Accent4 2 5 6 2 3" xfId="12964"/>
    <cellStyle name="20% - Accent4 2 5 6 2 3 2" xfId="12965"/>
    <cellStyle name="20% - Accent4 2 5 6 2 4" xfId="12966"/>
    <cellStyle name="20% - Accent4 2 5 6 3" xfId="12967"/>
    <cellStyle name="20% - Accent4 2 5 6 3 2" xfId="12968"/>
    <cellStyle name="20% - Accent4 2 5 6 3 2 2" xfId="12969"/>
    <cellStyle name="20% - Accent4 2 5 6 3 3" xfId="12970"/>
    <cellStyle name="20% - Accent4 2 5 6 4" xfId="12971"/>
    <cellStyle name="20% - Accent4 2 5 6 4 2" xfId="12972"/>
    <cellStyle name="20% - Accent4 2 5 6 5" xfId="12973"/>
    <cellStyle name="20% - Accent4 2 5 7" xfId="12974"/>
    <cellStyle name="20% - Accent4 2 5 7 2" xfId="12975"/>
    <cellStyle name="20% - Accent4 2 5 7 2 2" xfId="12976"/>
    <cellStyle name="20% - Accent4 2 5 7 2 2 2" xfId="12977"/>
    <cellStyle name="20% - Accent4 2 5 7 2 2 2 2" xfId="12978"/>
    <cellStyle name="20% - Accent4 2 5 7 2 2 3" xfId="12979"/>
    <cellStyle name="20% - Accent4 2 5 7 2 3" xfId="12980"/>
    <cellStyle name="20% - Accent4 2 5 7 2 3 2" xfId="12981"/>
    <cellStyle name="20% - Accent4 2 5 7 2 4" xfId="12982"/>
    <cellStyle name="20% - Accent4 2 5 7 3" xfId="12983"/>
    <cellStyle name="20% - Accent4 2 5 7 3 2" xfId="12984"/>
    <cellStyle name="20% - Accent4 2 5 7 3 2 2" xfId="12985"/>
    <cellStyle name="20% - Accent4 2 5 7 3 3" xfId="12986"/>
    <cellStyle name="20% - Accent4 2 5 7 4" xfId="12987"/>
    <cellStyle name="20% - Accent4 2 5 7 4 2" xfId="12988"/>
    <cellStyle name="20% - Accent4 2 5 7 5" xfId="12989"/>
    <cellStyle name="20% - Accent4 2 5 8" xfId="12990"/>
    <cellStyle name="20% - Accent4 2 5 8 2" xfId="12991"/>
    <cellStyle name="20% - Accent4 2 5 8 2 2" xfId="12992"/>
    <cellStyle name="20% - Accent4 2 5 8 2 2 2" xfId="12993"/>
    <cellStyle name="20% - Accent4 2 5 8 2 3" xfId="12994"/>
    <cellStyle name="20% - Accent4 2 5 8 3" xfId="12995"/>
    <cellStyle name="20% - Accent4 2 5 8 3 2" xfId="12996"/>
    <cellStyle name="20% - Accent4 2 5 8 4" xfId="12997"/>
    <cellStyle name="20% - Accent4 2 5 9" xfId="12998"/>
    <cellStyle name="20% - Accent4 2 5 9 2" xfId="12999"/>
    <cellStyle name="20% - Accent4 2 5 9 2 2" xfId="13000"/>
    <cellStyle name="20% - Accent4 2 5 9 3" xfId="13001"/>
    <cellStyle name="20% - Accent4 2 6" xfId="13002"/>
    <cellStyle name="20% - Accent4 2 6 10" xfId="13003"/>
    <cellStyle name="20% - Accent4 2 6 10 2" xfId="13004"/>
    <cellStyle name="20% - Accent4 2 6 11" xfId="13005"/>
    <cellStyle name="20% - Accent4 2 6 2" xfId="13006"/>
    <cellStyle name="20% - Accent4 2 6 2 10" xfId="13007"/>
    <cellStyle name="20% - Accent4 2 6 2 2" xfId="13008"/>
    <cellStyle name="20% - Accent4 2 6 2 2 2" xfId="13009"/>
    <cellStyle name="20% - Accent4 2 6 2 2 2 2" xfId="13010"/>
    <cellStyle name="20% - Accent4 2 6 2 2 2 2 2" xfId="13011"/>
    <cellStyle name="20% - Accent4 2 6 2 2 2 2 2 2" xfId="13012"/>
    <cellStyle name="20% - Accent4 2 6 2 2 2 2 3" xfId="13013"/>
    <cellStyle name="20% - Accent4 2 6 2 2 2 3" xfId="13014"/>
    <cellStyle name="20% - Accent4 2 6 2 2 2 3 2" xfId="13015"/>
    <cellStyle name="20% - Accent4 2 6 2 2 2 4" xfId="13016"/>
    <cellStyle name="20% - Accent4 2 6 2 2 3" xfId="13017"/>
    <cellStyle name="20% - Accent4 2 6 2 2 3 2" xfId="13018"/>
    <cellStyle name="20% - Accent4 2 6 2 2 3 2 2" xfId="13019"/>
    <cellStyle name="20% - Accent4 2 6 2 2 3 3" xfId="13020"/>
    <cellStyle name="20% - Accent4 2 6 2 2 4" xfId="13021"/>
    <cellStyle name="20% - Accent4 2 6 2 2 4 2" xfId="13022"/>
    <cellStyle name="20% - Accent4 2 6 2 2 5" xfId="13023"/>
    <cellStyle name="20% - Accent4 2 6 2 3" xfId="13024"/>
    <cellStyle name="20% - Accent4 2 6 2 3 2" xfId="13025"/>
    <cellStyle name="20% - Accent4 2 6 2 3 2 2" xfId="13026"/>
    <cellStyle name="20% - Accent4 2 6 2 3 2 2 2" xfId="13027"/>
    <cellStyle name="20% - Accent4 2 6 2 3 2 2 2 2" xfId="13028"/>
    <cellStyle name="20% - Accent4 2 6 2 3 2 2 3" xfId="13029"/>
    <cellStyle name="20% - Accent4 2 6 2 3 2 3" xfId="13030"/>
    <cellStyle name="20% - Accent4 2 6 2 3 2 3 2" xfId="13031"/>
    <cellStyle name="20% - Accent4 2 6 2 3 2 4" xfId="13032"/>
    <cellStyle name="20% - Accent4 2 6 2 3 3" xfId="13033"/>
    <cellStyle name="20% - Accent4 2 6 2 3 3 2" xfId="13034"/>
    <cellStyle name="20% - Accent4 2 6 2 3 3 2 2" xfId="13035"/>
    <cellStyle name="20% - Accent4 2 6 2 3 3 3" xfId="13036"/>
    <cellStyle name="20% - Accent4 2 6 2 3 4" xfId="13037"/>
    <cellStyle name="20% - Accent4 2 6 2 3 4 2" xfId="13038"/>
    <cellStyle name="20% - Accent4 2 6 2 3 5" xfId="13039"/>
    <cellStyle name="20% - Accent4 2 6 2 4" xfId="13040"/>
    <cellStyle name="20% - Accent4 2 6 2 4 2" xfId="13041"/>
    <cellStyle name="20% - Accent4 2 6 2 4 2 2" xfId="13042"/>
    <cellStyle name="20% - Accent4 2 6 2 4 2 2 2" xfId="13043"/>
    <cellStyle name="20% - Accent4 2 6 2 4 2 2 2 2" xfId="13044"/>
    <cellStyle name="20% - Accent4 2 6 2 4 2 2 3" xfId="13045"/>
    <cellStyle name="20% - Accent4 2 6 2 4 2 3" xfId="13046"/>
    <cellStyle name="20% - Accent4 2 6 2 4 2 3 2" xfId="13047"/>
    <cellStyle name="20% - Accent4 2 6 2 4 2 4" xfId="13048"/>
    <cellStyle name="20% - Accent4 2 6 2 4 3" xfId="13049"/>
    <cellStyle name="20% - Accent4 2 6 2 4 3 2" xfId="13050"/>
    <cellStyle name="20% - Accent4 2 6 2 4 3 2 2" xfId="13051"/>
    <cellStyle name="20% - Accent4 2 6 2 4 3 3" xfId="13052"/>
    <cellStyle name="20% - Accent4 2 6 2 4 4" xfId="13053"/>
    <cellStyle name="20% - Accent4 2 6 2 4 4 2" xfId="13054"/>
    <cellStyle name="20% - Accent4 2 6 2 4 5" xfId="13055"/>
    <cellStyle name="20% - Accent4 2 6 2 5" xfId="13056"/>
    <cellStyle name="20% - Accent4 2 6 2 5 2" xfId="13057"/>
    <cellStyle name="20% - Accent4 2 6 2 5 2 2" xfId="13058"/>
    <cellStyle name="20% - Accent4 2 6 2 5 2 2 2" xfId="13059"/>
    <cellStyle name="20% - Accent4 2 6 2 5 2 2 2 2" xfId="13060"/>
    <cellStyle name="20% - Accent4 2 6 2 5 2 2 3" xfId="13061"/>
    <cellStyle name="20% - Accent4 2 6 2 5 2 3" xfId="13062"/>
    <cellStyle name="20% - Accent4 2 6 2 5 2 3 2" xfId="13063"/>
    <cellStyle name="20% - Accent4 2 6 2 5 2 4" xfId="13064"/>
    <cellStyle name="20% - Accent4 2 6 2 5 3" xfId="13065"/>
    <cellStyle name="20% - Accent4 2 6 2 5 3 2" xfId="13066"/>
    <cellStyle name="20% - Accent4 2 6 2 5 3 2 2" xfId="13067"/>
    <cellStyle name="20% - Accent4 2 6 2 5 3 3" xfId="13068"/>
    <cellStyle name="20% - Accent4 2 6 2 5 4" xfId="13069"/>
    <cellStyle name="20% - Accent4 2 6 2 5 4 2" xfId="13070"/>
    <cellStyle name="20% - Accent4 2 6 2 5 5" xfId="13071"/>
    <cellStyle name="20% - Accent4 2 6 2 6" xfId="13072"/>
    <cellStyle name="20% - Accent4 2 6 2 6 2" xfId="13073"/>
    <cellStyle name="20% - Accent4 2 6 2 6 2 2" xfId="13074"/>
    <cellStyle name="20% - Accent4 2 6 2 6 2 2 2" xfId="13075"/>
    <cellStyle name="20% - Accent4 2 6 2 6 2 2 2 2" xfId="13076"/>
    <cellStyle name="20% - Accent4 2 6 2 6 2 2 3" xfId="13077"/>
    <cellStyle name="20% - Accent4 2 6 2 6 2 3" xfId="13078"/>
    <cellStyle name="20% - Accent4 2 6 2 6 2 3 2" xfId="13079"/>
    <cellStyle name="20% - Accent4 2 6 2 6 2 4" xfId="13080"/>
    <cellStyle name="20% - Accent4 2 6 2 6 3" xfId="13081"/>
    <cellStyle name="20% - Accent4 2 6 2 6 3 2" xfId="13082"/>
    <cellStyle name="20% - Accent4 2 6 2 6 3 2 2" xfId="13083"/>
    <cellStyle name="20% - Accent4 2 6 2 6 3 3" xfId="13084"/>
    <cellStyle name="20% - Accent4 2 6 2 6 4" xfId="13085"/>
    <cellStyle name="20% - Accent4 2 6 2 6 4 2" xfId="13086"/>
    <cellStyle name="20% - Accent4 2 6 2 6 5" xfId="13087"/>
    <cellStyle name="20% - Accent4 2 6 2 7" xfId="13088"/>
    <cellStyle name="20% - Accent4 2 6 2 7 2" xfId="13089"/>
    <cellStyle name="20% - Accent4 2 6 2 7 2 2" xfId="13090"/>
    <cellStyle name="20% - Accent4 2 6 2 7 2 2 2" xfId="13091"/>
    <cellStyle name="20% - Accent4 2 6 2 7 2 3" xfId="13092"/>
    <cellStyle name="20% - Accent4 2 6 2 7 3" xfId="13093"/>
    <cellStyle name="20% - Accent4 2 6 2 7 3 2" xfId="13094"/>
    <cellStyle name="20% - Accent4 2 6 2 7 4" xfId="13095"/>
    <cellStyle name="20% - Accent4 2 6 2 8" xfId="13096"/>
    <cellStyle name="20% - Accent4 2 6 2 8 2" xfId="13097"/>
    <cellStyle name="20% - Accent4 2 6 2 8 2 2" xfId="13098"/>
    <cellStyle name="20% - Accent4 2 6 2 8 3" xfId="13099"/>
    <cellStyle name="20% - Accent4 2 6 2 9" xfId="13100"/>
    <cellStyle name="20% - Accent4 2 6 2 9 2" xfId="13101"/>
    <cellStyle name="20% - Accent4 2 6 3" xfId="13102"/>
    <cellStyle name="20% - Accent4 2 6 3 2" xfId="13103"/>
    <cellStyle name="20% - Accent4 2 6 3 2 2" xfId="13104"/>
    <cellStyle name="20% - Accent4 2 6 3 2 2 2" xfId="13105"/>
    <cellStyle name="20% - Accent4 2 6 3 2 2 2 2" xfId="13106"/>
    <cellStyle name="20% - Accent4 2 6 3 2 2 3" xfId="13107"/>
    <cellStyle name="20% - Accent4 2 6 3 2 3" xfId="13108"/>
    <cellStyle name="20% - Accent4 2 6 3 2 3 2" xfId="13109"/>
    <cellStyle name="20% - Accent4 2 6 3 2 4" xfId="13110"/>
    <cellStyle name="20% - Accent4 2 6 3 3" xfId="13111"/>
    <cellStyle name="20% - Accent4 2 6 3 3 2" xfId="13112"/>
    <cellStyle name="20% - Accent4 2 6 3 3 2 2" xfId="13113"/>
    <cellStyle name="20% - Accent4 2 6 3 3 3" xfId="13114"/>
    <cellStyle name="20% - Accent4 2 6 3 4" xfId="13115"/>
    <cellStyle name="20% - Accent4 2 6 3 4 2" xfId="13116"/>
    <cellStyle name="20% - Accent4 2 6 3 5" xfId="13117"/>
    <cellStyle name="20% - Accent4 2 6 4" xfId="13118"/>
    <cellStyle name="20% - Accent4 2 6 4 2" xfId="13119"/>
    <cellStyle name="20% - Accent4 2 6 4 2 2" xfId="13120"/>
    <cellStyle name="20% - Accent4 2 6 4 2 2 2" xfId="13121"/>
    <cellStyle name="20% - Accent4 2 6 4 2 2 2 2" xfId="13122"/>
    <cellStyle name="20% - Accent4 2 6 4 2 2 3" xfId="13123"/>
    <cellStyle name="20% - Accent4 2 6 4 2 3" xfId="13124"/>
    <cellStyle name="20% - Accent4 2 6 4 2 3 2" xfId="13125"/>
    <cellStyle name="20% - Accent4 2 6 4 2 4" xfId="13126"/>
    <cellStyle name="20% - Accent4 2 6 4 3" xfId="13127"/>
    <cellStyle name="20% - Accent4 2 6 4 3 2" xfId="13128"/>
    <cellStyle name="20% - Accent4 2 6 4 3 2 2" xfId="13129"/>
    <cellStyle name="20% - Accent4 2 6 4 3 3" xfId="13130"/>
    <cellStyle name="20% - Accent4 2 6 4 4" xfId="13131"/>
    <cellStyle name="20% - Accent4 2 6 4 4 2" xfId="13132"/>
    <cellStyle name="20% - Accent4 2 6 4 5" xfId="13133"/>
    <cellStyle name="20% - Accent4 2 6 5" xfId="13134"/>
    <cellStyle name="20% - Accent4 2 6 5 2" xfId="13135"/>
    <cellStyle name="20% - Accent4 2 6 5 2 2" xfId="13136"/>
    <cellStyle name="20% - Accent4 2 6 5 2 2 2" xfId="13137"/>
    <cellStyle name="20% - Accent4 2 6 5 2 2 2 2" xfId="13138"/>
    <cellStyle name="20% - Accent4 2 6 5 2 2 3" xfId="13139"/>
    <cellStyle name="20% - Accent4 2 6 5 2 3" xfId="13140"/>
    <cellStyle name="20% - Accent4 2 6 5 2 3 2" xfId="13141"/>
    <cellStyle name="20% - Accent4 2 6 5 2 4" xfId="13142"/>
    <cellStyle name="20% - Accent4 2 6 5 3" xfId="13143"/>
    <cellStyle name="20% - Accent4 2 6 5 3 2" xfId="13144"/>
    <cellStyle name="20% - Accent4 2 6 5 3 2 2" xfId="13145"/>
    <cellStyle name="20% - Accent4 2 6 5 3 3" xfId="13146"/>
    <cellStyle name="20% - Accent4 2 6 5 4" xfId="13147"/>
    <cellStyle name="20% - Accent4 2 6 5 4 2" xfId="13148"/>
    <cellStyle name="20% - Accent4 2 6 5 5" xfId="13149"/>
    <cellStyle name="20% - Accent4 2 6 6" xfId="13150"/>
    <cellStyle name="20% - Accent4 2 6 6 2" xfId="13151"/>
    <cellStyle name="20% - Accent4 2 6 6 2 2" xfId="13152"/>
    <cellStyle name="20% - Accent4 2 6 6 2 2 2" xfId="13153"/>
    <cellStyle name="20% - Accent4 2 6 6 2 2 2 2" xfId="13154"/>
    <cellStyle name="20% - Accent4 2 6 6 2 2 3" xfId="13155"/>
    <cellStyle name="20% - Accent4 2 6 6 2 3" xfId="13156"/>
    <cellStyle name="20% - Accent4 2 6 6 2 3 2" xfId="13157"/>
    <cellStyle name="20% - Accent4 2 6 6 2 4" xfId="13158"/>
    <cellStyle name="20% - Accent4 2 6 6 3" xfId="13159"/>
    <cellStyle name="20% - Accent4 2 6 6 3 2" xfId="13160"/>
    <cellStyle name="20% - Accent4 2 6 6 3 2 2" xfId="13161"/>
    <cellStyle name="20% - Accent4 2 6 6 3 3" xfId="13162"/>
    <cellStyle name="20% - Accent4 2 6 6 4" xfId="13163"/>
    <cellStyle name="20% - Accent4 2 6 6 4 2" xfId="13164"/>
    <cellStyle name="20% - Accent4 2 6 6 5" xfId="13165"/>
    <cellStyle name="20% - Accent4 2 6 7" xfId="13166"/>
    <cellStyle name="20% - Accent4 2 6 7 2" xfId="13167"/>
    <cellStyle name="20% - Accent4 2 6 7 2 2" xfId="13168"/>
    <cellStyle name="20% - Accent4 2 6 7 2 2 2" xfId="13169"/>
    <cellStyle name="20% - Accent4 2 6 7 2 2 2 2" xfId="13170"/>
    <cellStyle name="20% - Accent4 2 6 7 2 2 3" xfId="13171"/>
    <cellStyle name="20% - Accent4 2 6 7 2 3" xfId="13172"/>
    <cellStyle name="20% - Accent4 2 6 7 2 3 2" xfId="13173"/>
    <cellStyle name="20% - Accent4 2 6 7 2 4" xfId="13174"/>
    <cellStyle name="20% - Accent4 2 6 7 3" xfId="13175"/>
    <cellStyle name="20% - Accent4 2 6 7 3 2" xfId="13176"/>
    <cellStyle name="20% - Accent4 2 6 7 3 2 2" xfId="13177"/>
    <cellStyle name="20% - Accent4 2 6 7 3 3" xfId="13178"/>
    <cellStyle name="20% - Accent4 2 6 7 4" xfId="13179"/>
    <cellStyle name="20% - Accent4 2 6 7 4 2" xfId="13180"/>
    <cellStyle name="20% - Accent4 2 6 7 5" xfId="13181"/>
    <cellStyle name="20% - Accent4 2 6 8" xfId="13182"/>
    <cellStyle name="20% - Accent4 2 6 8 2" xfId="13183"/>
    <cellStyle name="20% - Accent4 2 6 8 2 2" xfId="13184"/>
    <cellStyle name="20% - Accent4 2 6 8 2 2 2" xfId="13185"/>
    <cellStyle name="20% - Accent4 2 6 8 2 3" xfId="13186"/>
    <cellStyle name="20% - Accent4 2 6 8 3" xfId="13187"/>
    <cellStyle name="20% - Accent4 2 6 8 3 2" xfId="13188"/>
    <cellStyle name="20% - Accent4 2 6 8 4" xfId="13189"/>
    <cellStyle name="20% - Accent4 2 6 9" xfId="13190"/>
    <cellStyle name="20% - Accent4 2 6 9 2" xfId="13191"/>
    <cellStyle name="20% - Accent4 2 6 9 2 2" xfId="13192"/>
    <cellStyle name="20% - Accent4 2 6 9 3" xfId="13193"/>
    <cellStyle name="20% - Accent4 2 7" xfId="13194"/>
    <cellStyle name="20% - Accent4 2 7 10" xfId="13195"/>
    <cellStyle name="20% - Accent4 2 7 10 2" xfId="13196"/>
    <cellStyle name="20% - Accent4 2 7 11" xfId="13197"/>
    <cellStyle name="20% - Accent4 2 7 2" xfId="13198"/>
    <cellStyle name="20% - Accent4 2 7 2 10" xfId="13199"/>
    <cellStyle name="20% - Accent4 2 7 2 2" xfId="13200"/>
    <cellStyle name="20% - Accent4 2 7 2 2 2" xfId="13201"/>
    <cellStyle name="20% - Accent4 2 7 2 2 2 2" xfId="13202"/>
    <cellStyle name="20% - Accent4 2 7 2 2 2 2 2" xfId="13203"/>
    <cellStyle name="20% - Accent4 2 7 2 2 2 2 2 2" xfId="13204"/>
    <cellStyle name="20% - Accent4 2 7 2 2 2 2 3" xfId="13205"/>
    <cellStyle name="20% - Accent4 2 7 2 2 2 3" xfId="13206"/>
    <cellStyle name="20% - Accent4 2 7 2 2 2 3 2" xfId="13207"/>
    <cellStyle name="20% - Accent4 2 7 2 2 2 4" xfId="13208"/>
    <cellStyle name="20% - Accent4 2 7 2 2 3" xfId="13209"/>
    <cellStyle name="20% - Accent4 2 7 2 2 3 2" xfId="13210"/>
    <cellStyle name="20% - Accent4 2 7 2 2 3 2 2" xfId="13211"/>
    <cellStyle name="20% - Accent4 2 7 2 2 3 3" xfId="13212"/>
    <cellStyle name="20% - Accent4 2 7 2 2 4" xfId="13213"/>
    <cellStyle name="20% - Accent4 2 7 2 2 4 2" xfId="13214"/>
    <cellStyle name="20% - Accent4 2 7 2 2 5" xfId="13215"/>
    <cellStyle name="20% - Accent4 2 7 2 3" xfId="13216"/>
    <cellStyle name="20% - Accent4 2 7 2 3 2" xfId="13217"/>
    <cellStyle name="20% - Accent4 2 7 2 3 2 2" xfId="13218"/>
    <cellStyle name="20% - Accent4 2 7 2 3 2 2 2" xfId="13219"/>
    <cellStyle name="20% - Accent4 2 7 2 3 2 2 2 2" xfId="13220"/>
    <cellStyle name="20% - Accent4 2 7 2 3 2 2 3" xfId="13221"/>
    <cellStyle name="20% - Accent4 2 7 2 3 2 3" xfId="13222"/>
    <cellStyle name="20% - Accent4 2 7 2 3 2 3 2" xfId="13223"/>
    <cellStyle name="20% - Accent4 2 7 2 3 2 4" xfId="13224"/>
    <cellStyle name="20% - Accent4 2 7 2 3 3" xfId="13225"/>
    <cellStyle name="20% - Accent4 2 7 2 3 3 2" xfId="13226"/>
    <cellStyle name="20% - Accent4 2 7 2 3 3 2 2" xfId="13227"/>
    <cellStyle name="20% - Accent4 2 7 2 3 3 3" xfId="13228"/>
    <cellStyle name="20% - Accent4 2 7 2 3 4" xfId="13229"/>
    <cellStyle name="20% - Accent4 2 7 2 3 4 2" xfId="13230"/>
    <cellStyle name="20% - Accent4 2 7 2 3 5" xfId="13231"/>
    <cellStyle name="20% - Accent4 2 7 2 4" xfId="13232"/>
    <cellStyle name="20% - Accent4 2 7 2 4 2" xfId="13233"/>
    <cellStyle name="20% - Accent4 2 7 2 4 2 2" xfId="13234"/>
    <cellStyle name="20% - Accent4 2 7 2 4 2 2 2" xfId="13235"/>
    <cellStyle name="20% - Accent4 2 7 2 4 2 2 2 2" xfId="13236"/>
    <cellStyle name="20% - Accent4 2 7 2 4 2 2 3" xfId="13237"/>
    <cellStyle name="20% - Accent4 2 7 2 4 2 3" xfId="13238"/>
    <cellStyle name="20% - Accent4 2 7 2 4 2 3 2" xfId="13239"/>
    <cellStyle name="20% - Accent4 2 7 2 4 2 4" xfId="13240"/>
    <cellStyle name="20% - Accent4 2 7 2 4 3" xfId="13241"/>
    <cellStyle name="20% - Accent4 2 7 2 4 3 2" xfId="13242"/>
    <cellStyle name="20% - Accent4 2 7 2 4 3 2 2" xfId="13243"/>
    <cellStyle name="20% - Accent4 2 7 2 4 3 3" xfId="13244"/>
    <cellStyle name="20% - Accent4 2 7 2 4 4" xfId="13245"/>
    <cellStyle name="20% - Accent4 2 7 2 4 4 2" xfId="13246"/>
    <cellStyle name="20% - Accent4 2 7 2 4 5" xfId="13247"/>
    <cellStyle name="20% - Accent4 2 7 2 5" xfId="13248"/>
    <cellStyle name="20% - Accent4 2 7 2 5 2" xfId="13249"/>
    <cellStyle name="20% - Accent4 2 7 2 5 2 2" xfId="13250"/>
    <cellStyle name="20% - Accent4 2 7 2 5 2 2 2" xfId="13251"/>
    <cellStyle name="20% - Accent4 2 7 2 5 2 2 2 2" xfId="13252"/>
    <cellStyle name="20% - Accent4 2 7 2 5 2 2 3" xfId="13253"/>
    <cellStyle name="20% - Accent4 2 7 2 5 2 3" xfId="13254"/>
    <cellStyle name="20% - Accent4 2 7 2 5 2 3 2" xfId="13255"/>
    <cellStyle name="20% - Accent4 2 7 2 5 2 4" xfId="13256"/>
    <cellStyle name="20% - Accent4 2 7 2 5 3" xfId="13257"/>
    <cellStyle name="20% - Accent4 2 7 2 5 3 2" xfId="13258"/>
    <cellStyle name="20% - Accent4 2 7 2 5 3 2 2" xfId="13259"/>
    <cellStyle name="20% - Accent4 2 7 2 5 3 3" xfId="13260"/>
    <cellStyle name="20% - Accent4 2 7 2 5 4" xfId="13261"/>
    <cellStyle name="20% - Accent4 2 7 2 5 4 2" xfId="13262"/>
    <cellStyle name="20% - Accent4 2 7 2 5 5" xfId="13263"/>
    <cellStyle name="20% - Accent4 2 7 2 6" xfId="13264"/>
    <cellStyle name="20% - Accent4 2 7 2 6 2" xfId="13265"/>
    <cellStyle name="20% - Accent4 2 7 2 6 2 2" xfId="13266"/>
    <cellStyle name="20% - Accent4 2 7 2 6 2 2 2" xfId="13267"/>
    <cellStyle name="20% - Accent4 2 7 2 6 2 2 2 2" xfId="13268"/>
    <cellStyle name="20% - Accent4 2 7 2 6 2 2 3" xfId="13269"/>
    <cellStyle name="20% - Accent4 2 7 2 6 2 3" xfId="13270"/>
    <cellStyle name="20% - Accent4 2 7 2 6 2 3 2" xfId="13271"/>
    <cellStyle name="20% - Accent4 2 7 2 6 2 4" xfId="13272"/>
    <cellStyle name="20% - Accent4 2 7 2 6 3" xfId="13273"/>
    <cellStyle name="20% - Accent4 2 7 2 6 3 2" xfId="13274"/>
    <cellStyle name="20% - Accent4 2 7 2 6 3 2 2" xfId="13275"/>
    <cellStyle name="20% - Accent4 2 7 2 6 3 3" xfId="13276"/>
    <cellStyle name="20% - Accent4 2 7 2 6 4" xfId="13277"/>
    <cellStyle name="20% - Accent4 2 7 2 6 4 2" xfId="13278"/>
    <cellStyle name="20% - Accent4 2 7 2 6 5" xfId="13279"/>
    <cellStyle name="20% - Accent4 2 7 2 7" xfId="13280"/>
    <cellStyle name="20% - Accent4 2 7 2 7 2" xfId="13281"/>
    <cellStyle name="20% - Accent4 2 7 2 7 2 2" xfId="13282"/>
    <cellStyle name="20% - Accent4 2 7 2 7 2 2 2" xfId="13283"/>
    <cellStyle name="20% - Accent4 2 7 2 7 2 3" xfId="13284"/>
    <cellStyle name="20% - Accent4 2 7 2 7 3" xfId="13285"/>
    <cellStyle name="20% - Accent4 2 7 2 7 3 2" xfId="13286"/>
    <cellStyle name="20% - Accent4 2 7 2 7 4" xfId="13287"/>
    <cellStyle name="20% - Accent4 2 7 2 8" xfId="13288"/>
    <cellStyle name="20% - Accent4 2 7 2 8 2" xfId="13289"/>
    <cellStyle name="20% - Accent4 2 7 2 8 2 2" xfId="13290"/>
    <cellStyle name="20% - Accent4 2 7 2 8 3" xfId="13291"/>
    <cellStyle name="20% - Accent4 2 7 2 9" xfId="13292"/>
    <cellStyle name="20% - Accent4 2 7 2 9 2" xfId="13293"/>
    <cellStyle name="20% - Accent4 2 7 3" xfId="13294"/>
    <cellStyle name="20% - Accent4 2 7 3 2" xfId="13295"/>
    <cellStyle name="20% - Accent4 2 7 3 2 2" xfId="13296"/>
    <cellStyle name="20% - Accent4 2 7 3 2 2 2" xfId="13297"/>
    <cellStyle name="20% - Accent4 2 7 3 2 2 2 2" xfId="13298"/>
    <cellStyle name="20% - Accent4 2 7 3 2 2 3" xfId="13299"/>
    <cellStyle name="20% - Accent4 2 7 3 2 3" xfId="13300"/>
    <cellStyle name="20% - Accent4 2 7 3 2 3 2" xfId="13301"/>
    <cellStyle name="20% - Accent4 2 7 3 2 4" xfId="13302"/>
    <cellStyle name="20% - Accent4 2 7 3 3" xfId="13303"/>
    <cellStyle name="20% - Accent4 2 7 3 3 2" xfId="13304"/>
    <cellStyle name="20% - Accent4 2 7 3 3 2 2" xfId="13305"/>
    <cellStyle name="20% - Accent4 2 7 3 3 3" xfId="13306"/>
    <cellStyle name="20% - Accent4 2 7 3 4" xfId="13307"/>
    <cellStyle name="20% - Accent4 2 7 3 4 2" xfId="13308"/>
    <cellStyle name="20% - Accent4 2 7 3 5" xfId="13309"/>
    <cellStyle name="20% - Accent4 2 7 4" xfId="13310"/>
    <cellStyle name="20% - Accent4 2 7 4 2" xfId="13311"/>
    <cellStyle name="20% - Accent4 2 7 4 2 2" xfId="13312"/>
    <cellStyle name="20% - Accent4 2 7 4 2 2 2" xfId="13313"/>
    <cellStyle name="20% - Accent4 2 7 4 2 2 2 2" xfId="13314"/>
    <cellStyle name="20% - Accent4 2 7 4 2 2 3" xfId="13315"/>
    <cellStyle name="20% - Accent4 2 7 4 2 3" xfId="13316"/>
    <cellStyle name="20% - Accent4 2 7 4 2 3 2" xfId="13317"/>
    <cellStyle name="20% - Accent4 2 7 4 2 4" xfId="13318"/>
    <cellStyle name="20% - Accent4 2 7 4 3" xfId="13319"/>
    <cellStyle name="20% - Accent4 2 7 4 3 2" xfId="13320"/>
    <cellStyle name="20% - Accent4 2 7 4 3 2 2" xfId="13321"/>
    <cellStyle name="20% - Accent4 2 7 4 3 3" xfId="13322"/>
    <cellStyle name="20% - Accent4 2 7 4 4" xfId="13323"/>
    <cellStyle name="20% - Accent4 2 7 4 4 2" xfId="13324"/>
    <cellStyle name="20% - Accent4 2 7 4 5" xfId="13325"/>
    <cellStyle name="20% - Accent4 2 7 5" xfId="13326"/>
    <cellStyle name="20% - Accent4 2 7 5 2" xfId="13327"/>
    <cellStyle name="20% - Accent4 2 7 5 2 2" xfId="13328"/>
    <cellStyle name="20% - Accent4 2 7 5 2 2 2" xfId="13329"/>
    <cellStyle name="20% - Accent4 2 7 5 2 2 2 2" xfId="13330"/>
    <cellStyle name="20% - Accent4 2 7 5 2 2 3" xfId="13331"/>
    <cellStyle name="20% - Accent4 2 7 5 2 3" xfId="13332"/>
    <cellStyle name="20% - Accent4 2 7 5 2 3 2" xfId="13333"/>
    <cellStyle name="20% - Accent4 2 7 5 2 4" xfId="13334"/>
    <cellStyle name="20% - Accent4 2 7 5 3" xfId="13335"/>
    <cellStyle name="20% - Accent4 2 7 5 3 2" xfId="13336"/>
    <cellStyle name="20% - Accent4 2 7 5 3 2 2" xfId="13337"/>
    <cellStyle name="20% - Accent4 2 7 5 3 3" xfId="13338"/>
    <cellStyle name="20% - Accent4 2 7 5 4" xfId="13339"/>
    <cellStyle name="20% - Accent4 2 7 5 4 2" xfId="13340"/>
    <cellStyle name="20% - Accent4 2 7 5 5" xfId="13341"/>
    <cellStyle name="20% - Accent4 2 7 6" xfId="13342"/>
    <cellStyle name="20% - Accent4 2 7 6 2" xfId="13343"/>
    <cellStyle name="20% - Accent4 2 7 6 2 2" xfId="13344"/>
    <cellStyle name="20% - Accent4 2 7 6 2 2 2" xfId="13345"/>
    <cellStyle name="20% - Accent4 2 7 6 2 2 2 2" xfId="13346"/>
    <cellStyle name="20% - Accent4 2 7 6 2 2 3" xfId="13347"/>
    <cellStyle name="20% - Accent4 2 7 6 2 3" xfId="13348"/>
    <cellStyle name="20% - Accent4 2 7 6 2 3 2" xfId="13349"/>
    <cellStyle name="20% - Accent4 2 7 6 2 4" xfId="13350"/>
    <cellStyle name="20% - Accent4 2 7 6 3" xfId="13351"/>
    <cellStyle name="20% - Accent4 2 7 6 3 2" xfId="13352"/>
    <cellStyle name="20% - Accent4 2 7 6 3 2 2" xfId="13353"/>
    <cellStyle name="20% - Accent4 2 7 6 3 3" xfId="13354"/>
    <cellStyle name="20% - Accent4 2 7 6 4" xfId="13355"/>
    <cellStyle name="20% - Accent4 2 7 6 4 2" xfId="13356"/>
    <cellStyle name="20% - Accent4 2 7 6 5" xfId="13357"/>
    <cellStyle name="20% - Accent4 2 7 7" xfId="13358"/>
    <cellStyle name="20% - Accent4 2 7 7 2" xfId="13359"/>
    <cellStyle name="20% - Accent4 2 7 7 2 2" xfId="13360"/>
    <cellStyle name="20% - Accent4 2 7 7 2 2 2" xfId="13361"/>
    <cellStyle name="20% - Accent4 2 7 7 2 2 2 2" xfId="13362"/>
    <cellStyle name="20% - Accent4 2 7 7 2 2 3" xfId="13363"/>
    <cellStyle name="20% - Accent4 2 7 7 2 3" xfId="13364"/>
    <cellStyle name="20% - Accent4 2 7 7 2 3 2" xfId="13365"/>
    <cellStyle name="20% - Accent4 2 7 7 2 4" xfId="13366"/>
    <cellStyle name="20% - Accent4 2 7 7 3" xfId="13367"/>
    <cellStyle name="20% - Accent4 2 7 7 3 2" xfId="13368"/>
    <cellStyle name="20% - Accent4 2 7 7 3 2 2" xfId="13369"/>
    <cellStyle name="20% - Accent4 2 7 7 3 3" xfId="13370"/>
    <cellStyle name="20% - Accent4 2 7 7 4" xfId="13371"/>
    <cellStyle name="20% - Accent4 2 7 7 4 2" xfId="13372"/>
    <cellStyle name="20% - Accent4 2 7 7 5" xfId="13373"/>
    <cellStyle name="20% - Accent4 2 7 8" xfId="13374"/>
    <cellStyle name="20% - Accent4 2 7 8 2" xfId="13375"/>
    <cellStyle name="20% - Accent4 2 7 8 2 2" xfId="13376"/>
    <cellStyle name="20% - Accent4 2 7 8 2 2 2" xfId="13377"/>
    <cellStyle name="20% - Accent4 2 7 8 2 3" xfId="13378"/>
    <cellStyle name="20% - Accent4 2 7 8 3" xfId="13379"/>
    <cellStyle name="20% - Accent4 2 7 8 3 2" xfId="13380"/>
    <cellStyle name="20% - Accent4 2 7 8 4" xfId="13381"/>
    <cellStyle name="20% - Accent4 2 7 9" xfId="13382"/>
    <cellStyle name="20% - Accent4 2 7 9 2" xfId="13383"/>
    <cellStyle name="20% - Accent4 2 7 9 2 2" xfId="13384"/>
    <cellStyle name="20% - Accent4 2 7 9 3" xfId="13385"/>
    <cellStyle name="20% - Accent4 2 8" xfId="13386"/>
    <cellStyle name="20% - Accent4 2 8 10" xfId="13387"/>
    <cellStyle name="20% - Accent4 2 8 10 2" xfId="13388"/>
    <cellStyle name="20% - Accent4 2 8 11" xfId="13389"/>
    <cellStyle name="20% - Accent4 2 8 2" xfId="13390"/>
    <cellStyle name="20% - Accent4 2 8 2 10" xfId="13391"/>
    <cellStyle name="20% - Accent4 2 8 2 2" xfId="13392"/>
    <cellStyle name="20% - Accent4 2 8 2 2 2" xfId="13393"/>
    <cellStyle name="20% - Accent4 2 8 2 2 2 2" xfId="13394"/>
    <cellStyle name="20% - Accent4 2 8 2 2 2 2 2" xfId="13395"/>
    <cellStyle name="20% - Accent4 2 8 2 2 2 2 2 2" xfId="13396"/>
    <cellStyle name="20% - Accent4 2 8 2 2 2 2 3" xfId="13397"/>
    <cellStyle name="20% - Accent4 2 8 2 2 2 3" xfId="13398"/>
    <cellStyle name="20% - Accent4 2 8 2 2 2 3 2" xfId="13399"/>
    <cellStyle name="20% - Accent4 2 8 2 2 2 4" xfId="13400"/>
    <cellStyle name="20% - Accent4 2 8 2 2 3" xfId="13401"/>
    <cellStyle name="20% - Accent4 2 8 2 2 3 2" xfId="13402"/>
    <cellStyle name="20% - Accent4 2 8 2 2 3 2 2" xfId="13403"/>
    <cellStyle name="20% - Accent4 2 8 2 2 3 3" xfId="13404"/>
    <cellStyle name="20% - Accent4 2 8 2 2 4" xfId="13405"/>
    <cellStyle name="20% - Accent4 2 8 2 2 4 2" xfId="13406"/>
    <cellStyle name="20% - Accent4 2 8 2 2 5" xfId="13407"/>
    <cellStyle name="20% - Accent4 2 8 2 3" xfId="13408"/>
    <cellStyle name="20% - Accent4 2 8 2 3 2" xfId="13409"/>
    <cellStyle name="20% - Accent4 2 8 2 3 2 2" xfId="13410"/>
    <cellStyle name="20% - Accent4 2 8 2 3 2 2 2" xfId="13411"/>
    <cellStyle name="20% - Accent4 2 8 2 3 2 2 2 2" xfId="13412"/>
    <cellStyle name="20% - Accent4 2 8 2 3 2 2 3" xfId="13413"/>
    <cellStyle name="20% - Accent4 2 8 2 3 2 3" xfId="13414"/>
    <cellStyle name="20% - Accent4 2 8 2 3 2 3 2" xfId="13415"/>
    <cellStyle name="20% - Accent4 2 8 2 3 2 4" xfId="13416"/>
    <cellStyle name="20% - Accent4 2 8 2 3 3" xfId="13417"/>
    <cellStyle name="20% - Accent4 2 8 2 3 3 2" xfId="13418"/>
    <cellStyle name="20% - Accent4 2 8 2 3 3 2 2" xfId="13419"/>
    <cellStyle name="20% - Accent4 2 8 2 3 3 3" xfId="13420"/>
    <cellStyle name="20% - Accent4 2 8 2 3 4" xfId="13421"/>
    <cellStyle name="20% - Accent4 2 8 2 3 4 2" xfId="13422"/>
    <cellStyle name="20% - Accent4 2 8 2 3 5" xfId="13423"/>
    <cellStyle name="20% - Accent4 2 8 2 4" xfId="13424"/>
    <cellStyle name="20% - Accent4 2 8 2 4 2" xfId="13425"/>
    <cellStyle name="20% - Accent4 2 8 2 4 2 2" xfId="13426"/>
    <cellStyle name="20% - Accent4 2 8 2 4 2 2 2" xfId="13427"/>
    <cellStyle name="20% - Accent4 2 8 2 4 2 2 2 2" xfId="13428"/>
    <cellStyle name="20% - Accent4 2 8 2 4 2 2 3" xfId="13429"/>
    <cellStyle name="20% - Accent4 2 8 2 4 2 3" xfId="13430"/>
    <cellStyle name="20% - Accent4 2 8 2 4 2 3 2" xfId="13431"/>
    <cellStyle name="20% - Accent4 2 8 2 4 2 4" xfId="13432"/>
    <cellStyle name="20% - Accent4 2 8 2 4 3" xfId="13433"/>
    <cellStyle name="20% - Accent4 2 8 2 4 3 2" xfId="13434"/>
    <cellStyle name="20% - Accent4 2 8 2 4 3 2 2" xfId="13435"/>
    <cellStyle name="20% - Accent4 2 8 2 4 3 3" xfId="13436"/>
    <cellStyle name="20% - Accent4 2 8 2 4 4" xfId="13437"/>
    <cellStyle name="20% - Accent4 2 8 2 4 4 2" xfId="13438"/>
    <cellStyle name="20% - Accent4 2 8 2 4 5" xfId="13439"/>
    <cellStyle name="20% - Accent4 2 8 2 5" xfId="13440"/>
    <cellStyle name="20% - Accent4 2 8 2 5 2" xfId="13441"/>
    <cellStyle name="20% - Accent4 2 8 2 5 2 2" xfId="13442"/>
    <cellStyle name="20% - Accent4 2 8 2 5 2 2 2" xfId="13443"/>
    <cellStyle name="20% - Accent4 2 8 2 5 2 2 2 2" xfId="13444"/>
    <cellStyle name="20% - Accent4 2 8 2 5 2 2 3" xfId="13445"/>
    <cellStyle name="20% - Accent4 2 8 2 5 2 3" xfId="13446"/>
    <cellStyle name="20% - Accent4 2 8 2 5 2 3 2" xfId="13447"/>
    <cellStyle name="20% - Accent4 2 8 2 5 2 4" xfId="13448"/>
    <cellStyle name="20% - Accent4 2 8 2 5 3" xfId="13449"/>
    <cellStyle name="20% - Accent4 2 8 2 5 3 2" xfId="13450"/>
    <cellStyle name="20% - Accent4 2 8 2 5 3 2 2" xfId="13451"/>
    <cellStyle name="20% - Accent4 2 8 2 5 3 3" xfId="13452"/>
    <cellStyle name="20% - Accent4 2 8 2 5 4" xfId="13453"/>
    <cellStyle name="20% - Accent4 2 8 2 5 4 2" xfId="13454"/>
    <cellStyle name="20% - Accent4 2 8 2 5 5" xfId="13455"/>
    <cellStyle name="20% - Accent4 2 8 2 6" xfId="13456"/>
    <cellStyle name="20% - Accent4 2 8 2 6 2" xfId="13457"/>
    <cellStyle name="20% - Accent4 2 8 2 6 2 2" xfId="13458"/>
    <cellStyle name="20% - Accent4 2 8 2 6 2 2 2" xfId="13459"/>
    <cellStyle name="20% - Accent4 2 8 2 6 2 2 2 2" xfId="13460"/>
    <cellStyle name="20% - Accent4 2 8 2 6 2 2 3" xfId="13461"/>
    <cellStyle name="20% - Accent4 2 8 2 6 2 3" xfId="13462"/>
    <cellStyle name="20% - Accent4 2 8 2 6 2 3 2" xfId="13463"/>
    <cellStyle name="20% - Accent4 2 8 2 6 2 4" xfId="13464"/>
    <cellStyle name="20% - Accent4 2 8 2 6 3" xfId="13465"/>
    <cellStyle name="20% - Accent4 2 8 2 6 3 2" xfId="13466"/>
    <cellStyle name="20% - Accent4 2 8 2 6 3 2 2" xfId="13467"/>
    <cellStyle name="20% - Accent4 2 8 2 6 3 3" xfId="13468"/>
    <cellStyle name="20% - Accent4 2 8 2 6 4" xfId="13469"/>
    <cellStyle name="20% - Accent4 2 8 2 6 4 2" xfId="13470"/>
    <cellStyle name="20% - Accent4 2 8 2 6 5" xfId="13471"/>
    <cellStyle name="20% - Accent4 2 8 2 7" xfId="13472"/>
    <cellStyle name="20% - Accent4 2 8 2 7 2" xfId="13473"/>
    <cellStyle name="20% - Accent4 2 8 2 7 2 2" xfId="13474"/>
    <cellStyle name="20% - Accent4 2 8 2 7 2 2 2" xfId="13475"/>
    <cellStyle name="20% - Accent4 2 8 2 7 2 3" xfId="13476"/>
    <cellStyle name="20% - Accent4 2 8 2 7 3" xfId="13477"/>
    <cellStyle name="20% - Accent4 2 8 2 7 3 2" xfId="13478"/>
    <cellStyle name="20% - Accent4 2 8 2 7 4" xfId="13479"/>
    <cellStyle name="20% - Accent4 2 8 2 8" xfId="13480"/>
    <cellStyle name="20% - Accent4 2 8 2 8 2" xfId="13481"/>
    <cellStyle name="20% - Accent4 2 8 2 8 2 2" xfId="13482"/>
    <cellStyle name="20% - Accent4 2 8 2 8 3" xfId="13483"/>
    <cellStyle name="20% - Accent4 2 8 2 9" xfId="13484"/>
    <cellStyle name="20% - Accent4 2 8 2 9 2" xfId="13485"/>
    <cellStyle name="20% - Accent4 2 8 3" xfId="13486"/>
    <cellStyle name="20% - Accent4 2 8 3 2" xfId="13487"/>
    <cellStyle name="20% - Accent4 2 8 3 2 2" xfId="13488"/>
    <cellStyle name="20% - Accent4 2 8 3 2 2 2" xfId="13489"/>
    <cellStyle name="20% - Accent4 2 8 3 2 2 2 2" xfId="13490"/>
    <cellStyle name="20% - Accent4 2 8 3 2 2 3" xfId="13491"/>
    <cellStyle name="20% - Accent4 2 8 3 2 3" xfId="13492"/>
    <cellStyle name="20% - Accent4 2 8 3 2 3 2" xfId="13493"/>
    <cellStyle name="20% - Accent4 2 8 3 2 4" xfId="13494"/>
    <cellStyle name="20% - Accent4 2 8 3 3" xfId="13495"/>
    <cellStyle name="20% - Accent4 2 8 3 3 2" xfId="13496"/>
    <cellStyle name="20% - Accent4 2 8 3 3 2 2" xfId="13497"/>
    <cellStyle name="20% - Accent4 2 8 3 3 3" xfId="13498"/>
    <cellStyle name="20% - Accent4 2 8 3 4" xfId="13499"/>
    <cellStyle name="20% - Accent4 2 8 3 4 2" xfId="13500"/>
    <cellStyle name="20% - Accent4 2 8 3 5" xfId="13501"/>
    <cellStyle name="20% - Accent4 2 8 4" xfId="13502"/>
    <cellStyle name="20% - Accent4 2 8 4 2" xfId="13503"/>
    <cellStyle name="20% - Accent4 2 8 4 2 2" xfId="13504"/>
    <cellStyle name="20% - Accent4 2 8 4 2 2 2" xfId="13505"/>
    <cellStyle name="20% - Accent4 2 8 4 2 2 2 2" xfId="13506"/>
    <cellStyle name="20% - Accent4 2 8 4 2 2 3" xfId="13507"/>
    <cellStyle name="20% - Accent4 2 8 4 2 3" xfId="13508"/>
    <cellStyle name="20% - Accent4 2 8 4 2 3 2" xfId="13509"/>
    <cellStyle name="20% - Accent4 2 8 4 2 4" xfId="13510"/>
    <cellStyle name="20% - Accent4 2 8 4 3" xfId="13511"/>
    <cellStyle name="20% - Accent4 2 8 4 3 2" xfId="13512"/>
    <cellStyle name="20% - Accent4 2 8 4 3 2 2" xfId="13513"/>
    <cellStyle name="20% - Accent4 2 8 4 3 3" xfId="13514"/>
    <cellStyle name="20% - Accent4 2 8 4 4" xfId="13515"/>
    <cellStyle name="20% - Accent4 2 8 4 4 2" xfId="13516"/>
    <cellStyle name="20% - Accent4 2 8 4 5" xfId="13517"/>
    <cellStyle name="20% - Accent4 2 8 5" xfId="13518"/>
    <cellStyle name="20% - Accent4 2 8 5 2" xfId="13519"/>
    <cellStyle name="20% - Accent4 2 8 5 2 2" xfId="13520"/>
    <cellStyle name="20% - Accent4 2 8 5 2 2 2" xfId="13521"/>
    <cellStyle name="20% - Accent4 2 8 5 2 2 2 2" xfId="13522"/>
    <cellStyle name="20% - Accent4 2 8 5 2 2 3" xfId="13523"/>
    <cellStyle name="20% - Accent4 2 8 5 2 3" xfId="13524"/>
    <cellStyle name="20% - Accent4 2 8 5 2 3 2" xfId="13525"/>
    <cellStyle name="20% - Accent4 2 8 5 2 4" xfId="13526"/>
    <cellStyle name="20% - Accent4 2 8 5 3" xfId="13527"/>
    <cellStyle name="20% - Accent4 2 8 5 3 2" xfId="13528"/>
    <cellStyle name="20% - Accent4 2 8 5 3 2 2" xfId="13529"/>
    <cellStyle name="20% - Accent4 2 8 5 3 3" xfId="13530"/>
    <cellStyle name="20% - Accent4 2 8 5 4" xfId="13531"/>
    <cellStyle name="20% - Accent4 2 8 5 4 2" xfId="13532"/>
    <cellStyle name="20% - Accent4 2 8 5 5" xfId="13533"/>
    <cellStyle name="20% - Accent4 2 8 6" xfId="13534"/>
    <cellStyle name="20% - Accent4 2 8 6 2" xfId="13535"/>
    <cellStyle name="20% - Accent4 2 8 6 2 2" xfId="13536"/>
    <cellStyle name="20% - Accent4 2 8 6 2 2 2" xfId="13537"/>
    <cellStyle name="20% - Accent4 2 8 6 2 2 2 2" xfId="13538"/>
    <cellStyle name="20% - Accent4 2 8 6 2 2 3" xfId="13539"/>
    <cellStyle name="20% - Accent4 2 8 6 2 3" xfId="13540"/>
    <cellStyle name="20% - Accent4 2 8 6 2 3 2" xfId="13541"/>
    <cellStyle name="20% - Accent4 2 8 6 2 4" xfId="13542"/>
    <cellStyle name="20% - Accent4 2 8 6 3" xfId="13543"/>
    <cellStyle name="20% - Accent4 2 8 6 3 2" xfId="13544"/>
    <cellStyle name="20% - Accent4 2 8 6 3 2 2" xfId="13545"/>
    <cellStyle name="20% - Accent4 2 8 6 3 3" xfId="13546"/>
    <cellStyle name="20% - Accent4 2 8 6 4" xfId="13547"/>
    <cellStyle name="20% - Accent4 2 8 6 4 2" xfId="13548"/>
    <cellStyle name="20% - Accent4 2 8 6 5" xfId="13549"/>
    <cellStyle name="20% - Accent4 2 8 7" xfId="13550"/>
    <cellStyle name="20% - Accent4 2 8 7 2" xfId="13551"/>
    <cellStyle name="20% - Accent4 2 8 7 2 2" xfId="13552"/>
    <cellStyle name="20% - Accent4 2 8 7 2 2 2" xfId="13553"/>
    <cellStyle name="20% - Accent4 2 8 7 2 2 2 2" xfId="13554"/>
    <cellStyle name="20% - Accent4 2 8 7 2 2 3" xfId="13555"/>
    <cellStyle name="20% - Accent4 2 8 7 2 3" xfId="13556"/>
    <cellStyle name="20% - Accent4 2 8 7 2 3 2" xfId="13557"/>
    <cellStyle name="20% - Accent4 2 8 7 2 4" xfId="13558"/>
    <cellStyle name="20% - Accent4 2 8 7 3" xfId="13559"/>
    <cellStyle name="20% - Accent4 2 8 7 3 2" xfId="13560"/>
    <cellStyle name="20% - Accent4 2 8 7 3 2 2" xfId="13561"/>
    <cellStyle name="20% - Accent4 2 8 7 3 3" xfId="13562"/>
    <cellStyle name="20% - Accent4 2 8 7 4" xfId="13563"/>
    <cellStyle name="20% - Accent4 2 8 7 4 2" xfId="13564"/>
    <cellStyle name="20% - Accent4 2 8 7 5" xfId="13565"/>
    <cellStyle name="20% - Accent4 2 8 8" xfId="13566"/>
    <cellStyle name="20% - Accent4 2 8 8 2" xfId="13567"/>
    <cellStyle name="20% - Accent4 2 8 8 2 2" xfId="13568"/>
    <cellStyle name="20% - Accent4 2 8 8 2 2 2" xfId="13569"/>
    <cellStyle name="20% - Accent4 2 8 8 2 3" xfId="13570"/>
    <cellStyle name="20% - Accent4 2 8 8 3" xfId="13571"/>
    <cellStyle name="20% - Accent4 2 8 8 3 2" xfId="13572"/>
    <cellStyle name="20% - Accent4 2 8 8 4" xfId="13573"/>
    <cellStyle name="20% - Accent4 2 8 9" xfId="13574"/>
    <cellStyle name="20% - Accent4 2 8 9 2" xfId="13575"/>
    <cellStyle name="20% - Accent4 2 8 9 2 2" xfId="13576"/>
    <cellStyle name="20% - Accent4 2 8 9 3" xfId="13577"/>
    <cellStyle name="20% - Accent4 2 9" xfId="13578"/>
    <cellStyle name="20% - Accent4 2 9 10" xfId="13579"/>
    <cellStyle name="20% - Accent4 2 9 10 2" xfId="13580"/>
    <cellStyle name="20% - Accent4 2 9 11" xfId="13581"/>
    <cellStyle name="20% - Accent4 2 9 2" xfId="13582"/>
    <cellStyle name="20% - Accent4 2 9 2 10" xfId="13583"/>
    <cellStyle name="20% - Accent4 2 9 2 2" xfId="13584"/>
    <cellStyle name="20% - Accent4 2 9 2 2 2" xfId="13585"/>
    <cellStyle name="20% - Accent4 2 9 2 2 2 2" xfId="13586"/>
    <cellStyle name="20% - Accent4 2 9 2 2 2 2 2" xfId="13587"/>
    <cellStyle name="20% - Accent4 2 9 2 2 2 2 2 2" xfId="13588"/>
    <cellStyle name="20% - Accent4 2 9 2 2 2 2 3" xfId="13589"/>
    <cellStyle name="20% - Accent4 2 9 2 2 2 3" xfId="13590"/>
    <cellStyle name="20% - Accent4 2 9 2 2 2 3 2" xfId="13591"/>
    <cellStyle name="20% - Accent4 2 9 2 2 2 4" xfId="13592"/>
    <cellStyle name="20% - Accent4 2 9 2 2 3" xfId="13593"/>
    <cellStyle name="20% - Accent4 2 9 2 2 3 2" xfId="13594"/>
    <cellStyle name="20% - Accent4 2 9 2 2 3 2 2" xfId="13595"/>
    <cellStyle name="20% - Accent4 2 9 2 2 3 3" xfId="13596"/>
    <cellStyle name="20% - Accent4 2 9 2 2 4" xfId="13597"/>
    <cellStyle name="20% - Accent4 2 9 2 2 4 2" xfId="13598"/>
    <cellStyle name="20% - Accent4 2 9 2 2 5" xfId="13599"/>
    <cellStyle name="20% - Accent4 2 9 2 3" xfId="13600"/>
    <cellStyle name="20% - Accent4 2 9 2 3 2" xfId="13601"/>
    <cellStyle name="20% - Accent4 2 9 2 3 2 2" xfId="13602"/>
    <cellStyle name="20% - Accent4 2 9 2 3 2 2 2" xfId="13603"/>
    <cellStyle name="20% - Accent4 2 9 2 3 2 2 2 2" xfId="13604"/>
    <cellStyle name="20% - Accent4 2 9 2 3 2 2 3" xfId="13605"/>
    <cellStyle name="20% - Accent4 2 9 2 3 2 3" xfId="13606"/>
    <cellStyle name="20% - Accent4 2 9 2 3 2 3 2" xfId="13607"/>
    <cellStyle name="20% - Accent4 2 9 2 3 2 4" xfId="13608"/>
    <cellStyle name="20% - Accent4 2 9 2 3 3" xfId="13609"/>
    <cellStyle name="20% - Accent4 2 9 2 3 3 2" xfId="13610"/>
    <cellStyle name="20% - Accent4 2 9 2 3 3 2 2" xfId="13611"/>
    <cellStyle name="20% - Accent4 2 9 2 3 3 3" xfId="13612"/>
    <cellStyle name="20% - Accent4 2 9 2 3 4" xfId="13613"/>
    <cellStyle name="20% - Accent4 2 9 2 3 4 2" xfId="13614"/>
    <cellStyle name="20% - Accent4 2 9 2 3 5" xfId="13615"/>
    <cellStyle name="20% - Accent4 2 9 2 4" xfId="13616"/>
    <cellStyle name="20% - Accent4 2 9 2 4 2" xfId="13617"/>
    <cellStyle name="20% - Accent4 2 9 2 4 2 2" xfId="13618"/>
    <cellStyle name="20% - Accent4 2 9 2 4 2 2 2" xfId="13619"/>
    <cellStyle name="20% - Accent4 2 9 2 4 2 2 2 2" xfId="13620"/>
    <cellStyle name="20% - Accent4 2 9 2 4 2 2 3" xfId="13621"/>
    <cellStyle name="20% - Accent4 2 9 2 4 2 3" xfId="13622"/>
    <cellStyle name="20% - Accent4 2 9 2 4 2 3 2" xfId="13623"/>
    <cellStyle name="20% - Accent4 2 9 2 4 2 4" xfId="13624"/>
    <cellStyle name="20% - Accent4 2 9 2 4 3" xfId="13625"/>
    <cellStyle name="20% - Accent4 2 9 2 4 3 2" xfId="13626"/>
    <cellStyle name="20% - Accent4 2 9 2 4 3 2 2" xfId="13627"/>
    <cellStyle name="20% - Accent4 2 9 2 4 3 3" xfId="13628"/>
    <cellStyle name="20% - Accent4 2 9 2 4 4" xfId="13629"/>
    <cellStyle name="20% - Accent4 2 9 2 4 4 2" xfId="13630"/>
    <cellStyle name="20% - Accent4 2 9 2 4 5" xfId="13631"/>
    <cellStyle name="20% - Accent4 2 9 2 5" xfId="13632"/>
    <cellStyle name="20% - Accent4 2 9 2 5 2" xfId="13633"/>
    <cellStyle name="20% - Accent4 2 9 2 5 2 2" xfId="13634"/>
    <cellStyle name="20% - Accent4 2 9 2 5 2 2 2" xfId="13635"/>
    <cellStyle name="20% - Accent4 2 9 2 5 2 2 2 2" xfId="13636"/>
    <cellStyle name="20% - Accent4 2 9 2 5 2 2 3" xfId="13637"/>
    <cellStyle name="20% - Accent4 2 9 2 5 2 3" xfId="13638"/>
    <cellStyle name="20% - Accent4 2 9 2 5 2 3 2" xfId="13639"/>
    <cellStyle name="20% - Accent4 2 9 2 5 2 4" xfId="13640"/>
    <cellStyle name="20% - Accent4 2 9 2 5 3" xfId="13641"/>
    <cellStyle name="20% - Accent4 2 9 2 5 3 2" xfId="13642"/>
    <cellStyle name="20% - Accent4 2 9 2 5 3 2 2" xfId="13643"/>
    <cellStyle name="20% - Accent4 2 9 2 5 3 3" xfId="13644"/>
    <cellStyle name="20% - Accent4 2 9 2 5 4" xfId="13645"/>
    <cellStyle name="20% - Accent4 2 9 2 5 4 2" xfId="13646"/>
    <cellStyle name="20% - Accent4 2 9 2 5 5" xfId="13647"/>
    <cellStyle name="20% - Accent4 2 9 2 6" xfId="13648"/>
    <cellStyle name="20% - Accent4 2 9 2 6 2" xfId="13649"/>
    <cellStyle name="20% - Accent4 2 9 2 6 2 2" xfId="13650"/>
    <cellStyle name="20% - Accent4 2 9 2 6 2 2 2" xfId="13651"/>
    <cellStyle name="20% - Accent4 2 9 2 6 2 2 2 2" xfId="13652"/>
    <cellStyle name="20% - Accent4 2 9 2 6 2 2 3" xfId="13653"/>
    <cellStyle name="20% - Accent4 2 9 2 6 2 3" xfId="13654"/>
    <cellStyle name="20% - Accent4 2 9 2 6 2 3 2" xfId="13655"/>
    <cellStyle name="20% - Accent4 2 9 2 6 2 4" xfId="13656"/>
    <cellStyle name="20% - Accent4 2 9 2 6 3" xfId="13657"/>
    <cellStyle name="20% - Accent4 2 9 2 6 3 2" xfId="13658"/>
    <cellStyle name="20% - Accent4 2 9 2 6 3 2 2" xfId="13659"/>
    <cellStyle name="20% - Accent4 2 9 2 6 3 3" xfId="13660"/>
    <cellStyle name="20% - Accent4 2 9 2 6 4" xfId="13661"/>
    <cellStyle name="20% - Accent4 2 9 2 6 4 2" xfId="13662"/>
    <cellStyle name="20% - Accent4 2 9 2 6 5" xfId="13663"/>
    <cellStyle name="20% - Accent4 2 9 2 7" xfId="13664"/>
    <cellStyle name="20% - Accent4 2 9 2 7 2" xfId="13665"/>
    <cellStyle name="20% - Accent4 2 9 2 7 2 2" xfId="13666"/>
    <cellStyle name="20% - Accent4 2 9 2 7 2 2 2" xfId="13667"/>
    <cellStyle name="20% - Accent4 2 9 2 7 2 3" xfId="13668"/>
    <cellStyle name="20% - Accent4 2 9 2 7 3" xfId="13669"/>
    <cellStyle name="20% - Accent4 2 9 2 7 3 2" xfId="13670"/>
    <cellStyle name="20% - Accent4 2 9 2 7 4" xfId="13671"/>
    <cellStyle name="20% - Accent4 2 9 2 8" xfId="13672"/>
    <cellStyle name="20% - Accent4 2 9 2 8 2" xfId="13673"/>
    <cellStyle name="20% - Accent4 2 9 2 8 2 2" xfId="13674"/>
    <cellStyle name="20% - Accent4 2 9 2 8 3" xfId="13675"/>
    <cellStyle name="20% - Accent4 2 9 2 9" xfId="13676"/>
    <cellStyle name="20% - Accent4 2 9 2 9 2" xfId="13677"/>
    <cellStyle name="20% - Accent4 2 9 3" xfId="13678"/>
    <cellStyle name="20% - Accent4 2 9 3 2" xfId="13679"/>
    <cellStyle name="20% - Accent4 2 9 3 2 2" xfId="13680"/>
    <cellStyle name="20% - Accent4 2 9 3 2 2 2" xfId="13681"/>
    <cellStyle name="20% - Accent4 2 9 3 2 2 2 2" xfId="13682"/>
    <cellStyle name="20% - Accent4 2 9 3 2 2 3" xfId="13683"/>
    <cellStyle name="20% - Accent4 2 9 3 2 3" xfId="13684"/>
    <cellStyle name="20% - Accent4 2 9 3 2 3 2" xfId="13685"/>
    <cellStyle name="20% - Accent4 2 9 3 2 4" xfId="13686"/>
    <cellStyle name="20% - Accent4 2 9 3 3" xfId="13687"/>
    <cellStyle name="20% - Accent4 2 9 3 3 2" xfId="13688"/>
    <cellStyle name="20% - Accent4 2 9 3 3 2 2" xfId="13689"/>
    <cellStyle name="20% - Accent4 2 9 3 3 3" xfId="13690"/>
    <cellStyle name="20% - Accent4 2 9 3 4" xfId="13691"/>
    <cellStyle name="20% - Accent4 2 9 3 4 2" xfId="13692"/>
    <cellStyle name="20% - Accent4 2 9 3 5" xfId="13693"/>
    <cellStyle name="20% - Accent4 2 9 4" xfId="13694"/>
    <cellStyle name="20% - Accent4 2 9 4 2" xfId="13695"/>
    <cellStyle name="20% - Accent4 2 9 4 2 2" xfId="13696"/>
    <cellStyle name="20% - Accent4 2 9 4 2 2 2" xfId="13697"/>
    <cellStyle name="20% - Accent4 2 9 4 2 2 2 2" xfId="13698"/>
    <cellStyle name="20% - Accent4 2 9 4 2 2 3" xfId="13699"/>
    <cellStyle name="20% - Accent4 2 9 4 2 3" xfId="13700"/>
    <cellStyle name="20% - Accent4 2 9 4 2 3 2" xfId="13701"/>
    <cellStyle name="20% - Accent4 2 9 4 2 4" xfId="13702"/>
    <cellStyle name="20% - Accent4 2 9 4 3" xfId="13703"/>
    <cellStyle name="20% - Accent4 2 9 4 3 2" xfId="13704"/>
    <cellStyle name="20% - Accent4 2 9 4 3 2 2" xfId="13705"/>
    <cellStyle name="20% - Accent4 2 9 4 3 3" xfId="13706"/>
    <cellStyle name="20% - Accent4 2 9 4 4" xfId="13707"/>
    <cellStyle name="20% - Accent4 2 9 4 4 2" xfId="13708"/>
    <cellStyle name="20% - Accent4 2 9 4 5" xfId="13709"/>
    <cellStyle name="20% - Accent4 2 9 5" xfId="13710"/>
    <cellStyle name="20% - Accent4 2 9 5 2" xfId="13711"/>
    <cellStyle name="20% - Accent4 2 9 5 2 2" xfId="13712"/>
    <cellStyle name="20% - Accent4 2 9 5 2 2 2" xfId="13713"/>
    <cellStyle name="20% - Accent4 2 9 5 2 2 2 2" xfId="13714"/>
    <cellStyle name="20% - Accent4 2 9 5 2 2 3" xfId="13715"/>
    <cellStyle name="20% - Accent4 2 9 5 2 3" xfId="13716"/>
    <cellStyle name="20% - Accent4 2 9 5 2 3 2" xfId="13717"/>
    <cellStyle name="20% - Accent4 2 9 5 2 4" xfId="13718"/>
    <cellStyle name="20% - Accent4 2 9 5 3" xfId="13719"/>
    <cellStyle name="20% - Accent4 2 9 5 3 2" xfId="13720"/>
    <cellStyle name="20% - Accent4 2 9 5 3 2 2" xfId="13721"/>
    <cellStyle name="20% - Accent4 2 9 5 3 3" xfId="13722"/>
    <cellStyle name="20% - Accent4 2 9 5 4" xfId="13723"/>
    <cellStyle name="20% - Accent4 2 9 5 4 2" xfId="13724"/>
    <cellStyle name="20% - Accent4 2 9 5 5" xfId="13725"/>
    <cellStyle name="20% - Accent4 2 9 6" xfId="13726"/>
    <cellStyle name="20% - Accent4 2 9 6 2" xfId="13727"/>
    <cellStyle name="20% - Accent4 2 9 6 2 2" xfId="13728"/>
    <cellStyle name="20% - Accent4 2 9 6 2 2 2" xfId="13729"/>
    <cellStyle name="20% - Accent4 2 9 6 2 2 2 2" xfId="13730"/>
    <cellStyle name="20% - Accent4 2 9 6 2 2 3" xfId="13731"/>
    <cellStyle name="20% - Accent4 2 9 6 2 3" xfId="13732"/>
    <cellStyle name="20% - Accent4 2 9 6 2 3 2" xfId="13733"/>
    <cellStyle name="20% - Accent4 2 9 6 2 4" xfId="13734"/>
    <cellStyle name="20% - Accent4 2 9 6 3" xfId="13735"/>
    <cellStyle name="20% - Accent4 2 9 6 3 2" xfId="13736"/>
    <cellStyle name="20% - Accent4 2 9 6 3 2 2" xfId="13737"/>
    <cellStyle name="20% - Accent4 2 9 6 3 3" xfId="13738"/>
    <cellStyle name="20% - Accent4 2 9 6 4" xfId="13739"/>
    <cellStyle name="20% - Accent4 2 9 6 4 2" xfId="13740"/>
    <cellStyle name="20% - Accent4 2 9 6 5" xfId="13741"/>
    <cellStyle name="20% - Accent4 2 9 7" xfId="13742"/>
    <cellStyle name="20% - Accent4 2 9 7 2" xfId="13743"/>
    <cellStyle name="20% - Accent4 2 9 7 2 2" xfId="13744"/>
    <cellStyle name="20% - Accent4 2 9 7 2 2 2" xfId="13745"/>
    <cellStyle name="20% - Accent4 2 9 7 2 2 2 2" xfId="13746"/>
    <cellStyle name="20% - Accent4 2 9 7 2 2 3" xfId="13747"/>
    <cellStyle name="20% - Accent4 2 9 7 2 3" xfId="13748"/>
    <cellStyle name="20% - Accent4 2 9 7 2 3 2" xfId="13749"/>
    <cellStyle name="20% - Accent4 2 9 7 2 4" xfId="13750"/>
    <cellStyle name="20% - Accent4 2 9 7 3" xfId="13751"/>
    <cellStyle name="20% - Accent4 2 9 7 3 2" xfId="13752"/>
    <cellStyle name="20% - Accent4 2 9 7 3 2 2" xfId="13753"/>
    <cellStyle name="20% - Accent4 2 9 7 3 3" xfId="13754"/>
    <cellStyle name="20% - Accent4 2 9 7 4" xfId="13755"/>
    <cellStyle name="20% - Accent4 2 9 7 4 2" xfId="13756"/>
    <cellStyle name="20% - Accent4 2 9 7 5" xfId="13757"/>
    <cellStyle name="20% - Accent4 2 9 8" xfId="13758"/>
    <cellStyle name="20% - Accent4 2 9 8 2" xfId="13759"/>
    <cellStyle name="20% - Accent4 2 9 8 2 2" xfId="13760"/>
    <cellStyle name="20% - Accent4 2 9 8 2 2 2" xfId="13761"/>
    <cellStyle name="20% - Accent4 2 9 8 2 3" xfId="13762"/>
    <cellStyle name="20% - Accent4 2 9 8 3" xfId="13763"/>
    <cellStyle name="20% - Accent4 2 9 8 3 2" xfId="13764"/>
    <cellStyle name="20% - Accent4 2 9 8 4" xfId="13765"/>
    <cellStyle name="20% - Accent4 2 9 9" xfId="13766"/>
    <cellStyle name="20% - Accent4 2 9 9 2" xfId="13767"/>
    <cellStyle name="20% - Accent4 2 9 9 2 2" xfId="13768"/>
    <cellStyle name="20% - Accent4 2 9 9 3" xfId="13769"/>
    <cellStyle name="20% - Accent4 20" xfId="13770"/>
    <cellStyle name="20% - Accent4 20 2" xfId="13771"/>
    <cellStyle name="20% - Accent4 20 2 2" xfId="13772"/>
    <cellStyle name="20% - Accent4 20 2 2 2" xfId="13773"/>
    <cellStyle name="20% - Accent4 20 2 2 2 2" xfId="13774"/>
    <cellStyle name="20% - Accent4 20 2 2 3" xfId="13775"/>
    <cellStyle name="20% - Accent4 20 2 3" xfId="13776"/>
    <cellStyle name="20% - Accent4 20 2 3 2" xfId="13777"/>
    <cellStyle name="20% - Accent4 20 2 4" xfId="13778"/>
    <cellStyle name="20% - Accent4 20 3" xfId="13779"/>
    <cellStyle name="20% - Accent4 20 3 2" xfId="13780"/>
    <cellStyle name="20% - Accent4 20 3 2 2" xfId="13781"/>
    <cellStyle name="20% - Accent4 20 3 3" xfId="13782"/>
    <cellStyle name="20% - Accent4 20 4" xfId="13783"/>
    <cellStyle name="20% - Accent4 20 4 2" xfId="13784"/>
    <cellStyle name="20% - Accent4 20 5" xfId="13785"/>
    <cellStyle name="20% - Accent4 21" xfId="13786"/>
    <cellStyle name="20% - Accent4 21 2" xfId="13787"/>
    <cellStyle name="20% - Accent4 21 2 2" xfId="13788"/>
    <cellStyle name="20% - Accent4 21 2 2 2" xfId="13789"/>
    <cellStyle name="20% - Accent4 21 2 3" xfId="13790"/>
    <cellStyle name="20% - Accent4 21 3" xfId="13791"/>
    <cellStyle name="20% - Accent4 21 3 2" xfId="13792"/>
    <cellStyle name="20% - Accent4 21 4" xfId="13793"/>
    <cellStyle name="20% - Accent4 22" xfId="13794"/>
    <cellStyle name="20% - Accent4 22 2" xfId="13795"/>
    <cellStyle name="20% - Accent4 22 2 2" xfId="13796"/>
    <cellStyle name="20% - Accent4 22 3" xfId="13797"/>
    <cellStyle name="20% - Accent4 23" xfId="13798"/>
    <cellStyle name="20% - Accent4 23 2" xfId="13799"/>
    <cellStyle name="20% - Accent4 24" xfId="13800"/>
    <cellStyle name="20% - Accent4 3" xfId="13801"/>
    <cellStyle name="20% - Accent4 3 10" xfId="13802"/>
    <cellStyle name="20% - Accent4 3 10 2" xfId="13803"/>
    <cellStyle name="20% - Accent4 3 11" xfId="13804"/>
    <cellStyle name="20% - Accent4 3 2" xfId="13805"/>
    <cellStyle name="20% - Accent4 3 2 10" xfId="13806"/>
    <cellStyle name="20% - Accent4 3 2 2" xfId="13807"/>
    <cellStyle name="20% - Accent4 3 2 2 2" xfId="13808"/>
    <cellStyle name="20% - Accent4 3 2 2 2 2" xfId="13809"/>
    <cellStyle name="20% - Accent4 3 2 2 2 2 2" xfId="13810"/>
    <cellStyle name="20% - Accent4 3 2 2 2 2 2 2" xfId="13811"/>
    <cellStyle name="20% - Accent4 3 2 2 2 2 3" xfId="13812"/>
    <cellStyle name="20% - Accent4 3 2 2 2 3" xfId="13813"/>
    <cellStyle name="20% - Accent4 3 2 2 2 3 2" xfId="13814"/>
    <cellStyle name="20% - Accent4 3 2 2 2 4" xfId="13815"/>
    <cellStyle name="20% - Accent4 3 2 2 3" xfId="13816"/>
    <cellStyle name="20% - Accent4 3 2 2 3 2" xfId="13817"/>
    <cellStyle name="20% - Accent4 3 2 2 3 2 2" xfId="13818"/>
    <cellStyle name="20% - Accent4 3 2 2 3 3" xfId="13819"/>
    <cellStyle name="20% - Accent4 3 2 2 4" xfId="13820"/>
    <cellStyle name="20% - Accent4 3 2 2 4 2" xfId="13821"/>
    <cellStyle name="20% - Accent4 3 2 2 5" xfId="13822"/>
    <cellStyle name="20% - Accent4 3 2 3" xfId="13823"/>
    <cellStyle name="20% - Accent4 3 2 3 2" xfId="13824"/>
    <cellStyle name="20% - Accent4 3 2 3 2 2" xfId="13825"/>
    <cellStyle name="20% - Accent4 3 2 3 2 2 2" xfId="13826"/>
    <cellStyle name="20% - Accent4 3 2 3 2 2 2 2" xfId="13827"/>
    <cellStyle name="20% - Accent4 3 2 3 2 2 3" xfId="13828"/>
    <cellStyle name="20% - Accent4 3 2 3 2 3" xfId="13829"/>
    <cellStyle name="20% - Accent4 3 2 3 2 3 2" xfId="13830"/>
    <cellStyle name="20% - Accent4 3 2 3 2 4" xfId="13831"/>
    <cellStyle name="20% - Accent4 3 2 3 3" xfId="13832"/>
    <cellStyle name="20% - Accent4 3 2 3 3 2" xfId="13833"/>
    <cellStyle name="20% - Accent4 3 2 3 3 2 2" xfId="13834"/>
    <cellStyle name="20% - Accent4 3 2 3 3 3" xfId="13835"/>
    <cellStyle name="20% - Accent4 3 2 3 4" xfId="13836"/>
    <cellStyle name="20% - Accent4 3 2 3 4 2" xfId="13837"/>
    <cellStyle name="20% - Accent4 3 2 3 5" xfId="13838"/>
    <cellStyle name="20% - Accent4 3 2 4" xfId="13839"/>
    <cellStyle name="20% - Accent4 3 2 4 2" xfId="13840"/>
    <cellStyle name="20% - Accent4 3 2 4 2 2" xfId="13841"/>
    <cellStyle name="20% - Accent4 3 2 4 2 2 2" xfId="13842"/>
    <cellStyle name="20% - Accent4 3 2 4 2 2 2 2" xfId="13843"/>
    <cellStyle name="20% - Accent4 3 2 4 2 2 3" xfId="13844"/>
    <cellStyle name="20% - Accent4 3 2 4 2 3" xfId="13845"/>
    <cellStyle name="20% - Accent4 3 2 4 2 3 2" xfId="13846"/>
    <cellStyle name="20% - Accent4 3 2 4 2 4" xfId="13847"/>
    <cellStyle name="20% - Accent4 3 2 4 3" xfId="13848"/>
    <cellStyle name="20% - Accent4 3 2 4 3 2" xfId="13849"/>
    <cellStyle name="20% - Accent4 3 2 4 3 2 2" xfId="13850"/>
    <cellStyle name="20% - Accent4 3 2 4 3 3" xfId="13851"/>
    <cellStyle name="20% - Accent4 3 2 4 4" xfId="13852"/>
    <cellStyle name="20% - Accent4 3 2 4 4 2" xfId="13853"/>
    <cellStyle name="20% - Accent4 3 2 4 5" xfId="13854"/>
    <cellStyle name="20% - Accent4 3 2 5" xfId="13855"/>
    <cellStyle name="20% - Accent4 3 2 5 2" xfId="13856"/>
    <cellStyle name="20% - Accent4 3 2 5 2 2" xfId="13857"/>
    <cellStyle name="20% - Accent4 3 2 5 2 2 2" xfId="13858"/>
    <cellStyle name="20% - Accent4 3 2 5 2 2 2 2" xfId="13859"/>
    <cellStyle name="20% - Accent4 3 2 5 2 2 3" xfId="13860"/>
    <cellStyle name="20% - Accent4 3 2 5 2 3" xfId="13861"/>
    <cellStyle name="20% - Accent4 3 2 5 2 3 2" xfId="13862"/>
    <cellStyle name="20% - Accent4 3 2 5 2 4" xfId="13863"/>
    <cellStyle name="20% - Accent4 3 2 5 3" xfId="13864"/>
    <cellStyle name="20% - Accent4 3 2 5 3 2" xfId="13865"/>
    <cellStyle name="20% - Accent4 3 2 5 3 2 2" xfId="13866"/>
    <cellStyle name="20% - Accent4 3 2 5 3 3" xfId="13867"/>
    <cellStyle name="20% - Accent4 3 2 5 4" xfId="13868"/>
    <cellStyle name="20% - Accent4 3 2 5 4 2" xfId="13869"/>
    <cellStyle name="20% - Accent4 3 2 5 5" xfId="13870"/>
    <cellStyle name="20% - Accent4 3 2 6" xfId="13871"/>
    <cellStyle name="20% - Accent4 3 2 6 2" xfId="13872"/>
    <cellStyle name="20% - Accent4 3 2 6 2 2" xfId="13873"/>
    <cellStyle name="20% - Accent4 3 2 6 2 2 2" xfId="13874"/>
    <cellStyle name="20% - Accent4 3 2 6 2 2 2 2" xfId="13875"/>
    <cellStyle name="20% - Accent4 3 2 6 2 2 3" xfId="13876"/>
    <cellStyle name="20% - Accent4 3 2 6 2 3" xfId="13877"/>
    <cellStyle name="20% - Accent4 3 2 6 2 3 2" xfId="13878"/>
    <cellStyle name="20% - Accent4 3 2 6 2 4" xfId="13879"/>
    <cellStyle name="20% - Accent4 3 2 6 3" xfId="13880"/>
    <cellStyle name="20% - Accent4 3 2 6 3 2" xfId="13881"/>
    <cellStyle name="20% - Accent4 3 2 6 3 2 2" xfId="13882"/>
    <cellStyle name="20% - Accent4 3 2 6 3 3" xfId="13883"/>
    <cellStyle name="20% - Accent4 3 2 6 4" xfId="13884"/>
    <cellStyle name="20% - Accent4 3 2 6 4 2" xfId="13885"/>
    <cellStyle name="20% - Accent4 3 2 6 5" xfId="13886"/>
    <cellStyle name="20% - Accent4 3 2 7" xfId="13887"/>
    <cellStyle name="20% - Accent4 3 2 7 2" xfId="13888"/>
    <cellStyle name="20% - Accent4 3 2 7 2 2" xfId="13889"/>
    <cellStyle name="20% - Accent4 3 2 7 2 2 2" xfId="13890"/>
    <cellStyle name="20% - Accent4 3 2 7 2 3" xfId="13891"/>
    <cellStyle name="20% - Accent4 3 2 7 3" xfId="13892"/>
    <cellStyle name="20% - Accent4 3 2 7 3 2" xfId="13893"/>
    <cellStyle name="20% - Accent4 3 2 7 4" xfId="13894"/>
    <cellStyle name="20% - Accent4 3 2 8" xfId="13895"/>
    <cellStyle name="20% - Accent4 3 2 8 2" xfId="13896"/>
    <cellStyle name="20% - Accent4 3 2 8 2 2" xfId="13897"/>
    <cellStyle name="20% - Accent4 3 2 8 3" xfId="13898"/>
    <cellStyle name="20% - Accent4 3 2 9" xfId="13899"/>
    <cellStyle name="20% - Accent4 3 2 9 2" xfId="13900"/>
    <cellStyle name="20% - Accent4 3 3" xfId="13901"/>
    <cellStyle name="20% - Accent4 3 3 2" xfId="13902"/>
    <cellStyle name="20% - Accent4 3 3 2 2" xfId="13903"/>
    <cellStyle name="20% - Accent4 3 3 2 2 2" xfId="13904"/>
    <cellStyle name="20% - Accent4 3 3 2 2 2 2" xfId="13905"/>
    <cellStyle name="20% - Accent4 3 3 2 2 3" xfId="13906"/>
    <cellStyle name="20% - Accent4 3 3 2 3" xfId="13907"/>
    <cellStyle name="20% - Accent4 3 3 2 3 2" xfId="13908"/>
    <cellStyle name="20% - Accent4 3 3 2 4" xfId="13909"/>
    <cellStyle name="20% - Accent4 3 3 3" xfId="13910"/>
    <cellStyle name="20% - Accent4 3 3 3 2" xfId="13911"/>
    <cellStyle name="20% - Accent4 3 3 3 2 2" xfId="13912"/>
    <cellStyle name="20% - Accent4 3 3 3 3" xfId="13913"/>
    <cellStyle name="20% - Accent4 3 3 4" xfId="13914"/>
    <cellStyle name="20% - Accent4 3 3 4 2" xfId="13915"/>
    <cellStyle name="20% - Accent4 3 3 5" xfId="13916"/>
    <cellStyle name="20% - Accent4 3 4" xfId="13917"/>
    <cellStyle name="20% - Accent4 3 4 2" xfId="13918"/>
    <cellStyle name="20% - Accent4 3 4 2 2" xfId="13919"/>
    <cellStyle name="20% - Accent4 3 4 2 2 2" xfId="13920"/>
    <cellStyle name="20% - Accent4 3 4 2 2 2 2" xfId="13921"/>
    <cellStyle name="20% - Accent4 3 4 2 2 3" xfId="13922"/>
    <cellStyle name="20% - Accent4 3 4 2 3" xfId="13923"/>
    <cellStyle name="20% - Accent4 3 4 2 3 2" xfId="13924"/>
    <cellStyle name="20% - Accent4 3 4 2 4" xfId="13925"/>
    <cellStyle name="20% - Accent4 3 4 3" xfId="13926"/>
    <cellStyle name="20% - Accent4 3 4 3 2" xfId="13927"/>
    <cellStyle name="20% - Accent4 3 4 3 2 2" xfId="13928"/>
    <cellStyle name="20% - Accent4 3 4 3 3" xfId="13929"/>
    <cellStyle name="20% - Accent4 3 4 4" xfId="13930"/>
    <cellStyle name="20% - Accent4 3 4 4 2" xfId="13931"/>
    <cellStyle name="20% - Accent4 3 4 5" xfId="13932"/>
    <cellStyle name="20% - Accent4 3 5" xfId="13933"/>
    <cellStyle name="20% - Accent4 3 5 2" xfId="13934"/>
    <cellStyle name="20% - Accent4 3 5 2 2" xfId="13935"/>
    <cellStyle name="20% - Accent4 3 5 2 2 2" xfId="13936"/>
    <cellStyle name="20% - Accent4 3 5 2 2 2 2" xfId="13937"/>
    <cellStyle name="20% - Accent4 3 5 2 2 3" xfId="13938"/>
    <cellStyle name="20% - Accent4 3 5 2 3" xfId="13939"/>
    <cellStyle name="20% - Accent4 3 5 2 3 2" xfId="13940"/>
    <cellStyle name="20% - Accent4 3 5 2 4" xfId="13941"/>
    <cellStyle name="20% - Accent4 3 5 3" xfId="13942"/>
    <cellStyle name="20% - Accent4 3 5 3 2" xfId="13943"/>
    <cellStyle name="20% - Accent4 3 5 3 2 2" xfId="13944"/>
    <cellStyle name="20% - Accent4 3 5 3 3" xfId="13945"/>
    <cellStyle name="20% - Accent4 3 5 4" xfId="13946"/>
    <cellStyle name="20% - Accent4 3 5 4 2" xfId="13947"/>
    <cellStyle name="20% - Accent4 3 5 5" xfId="13948"/>
    <cellStyle name="20% - Accent4 3 6" xfId="13949"/>
    <cellStyle name="20% - Accent4 3 6 2" xfId="13950"/>
    <cellStyle name="20% - Accent4 3 6 2 2" xfId="13951"/>
    <cellStyle name="20% - Accent4 3 6 2 2 2" xfId="13952"/>
    <cellStyle name="20% - Accent4 3 6 2 2 2 2" xfId="13953"/>
    <cellStyle name="20% - Accent4 3 6 2 2 3" xfId="13954"/>
    <cellStyle name="20% - Accent4 3 6 2 3" xfId="13955"/>
    <cellStyle name="20% - Accent4 3 6 2 3 2" xfId="13956"/>
    <cellStyle name="20% - Accent4 3 6 2 4" xfId="13957"/>
    <cellStyle name="20% - Accent4 3 6 3" xfId="13958"/>
    <cellStyle name="20% - Accent4 3 6 3 2" xfId="13959"/>
    <cellStyle name="20% - Accent4 3 6 3 2 2" xfId="13960"/>
    <cellStyle name="20% - Accent4 3 6 3 3" xfId="13961"/>
    <cellStyle name="20% - Accent4 3 6 4" xfId="13962"/>
    <cellStyle name="20% - Accent4 3 6 4 2" xfId="13963"/>
    <cellStyle name="20% - Accent4 3 6 5" xfId="13964"/>
    <cellStyle name="20% - Accent4 3 7" xfId="13965"/>
    <cellStyle name="20% - Accent4 3 7 2" xfId="13966"/>
    <cellStyle name="20% - Accent4 3 7 2 2" xfId="13967"/>
    <cellStyle name="20% - Accent4 3 7 2 2 2" xfId="13968"/>
    <cellStyle name="20% - Accent4 3 7 2 2 2 2" xfId="13969"/>
    <cellStyle name="20% - Accent4 3 7 2 2 3" xfId="13970"/>
    <cellStyle name="20% - Accent4 3 7 2 3" xfId="13971"/>
    <cellStyle name="20% - Accent4 3 7 2 3 2" xfId="13972"/>
    <cellStyle name="20% - Accent4 3 7 2 4" xfId="13973"/>
    <cellStyle name="20% - Accent4 3 7 3" xfId="13974"/>
    <cellStyle name="20% - Accent4 3 7 3 2" xfId="13975"/>
    <cellStyle name="20% - Accent4 3 7 3 2 2" xfId="13976"/>
    <cellStyle name="20% - Accent4 3 7 3 3" xfId="13977"/>
    <cellStyle name="20% - Accent4 3 7 4" xfId="13978"/>
    <cellStyle name="20% - Accent4 3 7 4 2" xfId="13979"/>
    <cellStyle name="20% - Accent4 3 7 5" xfId="13980"/>
    <cellStyle name="20% - Accent4 3 8" xfId="13981"/>
    <cellStyle name="20% - Accent4 3 8 2" xfId="13982"/>
    <cellStyle name="20% - Accent4 3 8 2 2" xfId="13983"/>
    <cellStyle name="20% - Accent4 3 8 2 2 2" xfId="13984"/>
    <cellStyle name="20% - Accent4 3 8 2 3" xfId="13985"/>
    <cellStyle name="20% - Accent4 3 8 3" xfId="13986"/>
    <cellStyle name="20% - Accent4 3 8 3 2" xfId="13987"/>
    <cellStyle name="20% - Accent4 3 8 4" xfId="13988"/>
    <cellStyle name="20% - Accent4 3 9" xfId="13989"/>
    <cellStyle name="20% - Accent4 3 9 2" xfId="13990"/>
    <cellStyle name="20% - Accent4 3 9 2 2" xfId="13991"/>
    <cellStyle name="20% - Accent4 3 9 3" xfId="13992"/>
    <cellStyle name="20% - Accent4 4" xfId="13993"/>
    <cellStyle name="20% - Accent4 4 10" xfId="13994"/>
    <cellStyle name="20% - Accent4 4 10 2" xfId="13995"/>
    <cellStyle name="20% - Accent4 4 11" xfId="13996"/>
    <cellStyle name="20% - Accent4 4 2" xfId="13997"/>
    <cellStyle name="20% - Accent4 4 2 10" xfId="13998"/>
    <cellStyle name="20% - Accent4 4 2 2" xfId="13999"/>
    <cellStyle name="20% - Accent4 4 2 2 2" xfId="14000"/>
    <cellStyle name="20% - Accent4 4 2 2 2 2" xfId="14001"/>
    <cellStyle name="20% - Accent4 4 2 2 2 2 2" xfId="14002"/>
    <cellStyle name="20% - Accent4 4 2 2 2 2 2 2" xfId="14003"/>
    <cellStyle name="20% - Accent4 4 2 2 2 2 3" xfId="14004"/>
    <cellStyle name="20% - Accent4 4 2 2 2 3" xfId="14005"/>
    <cellStyle name="20% - Accent4 4 2 2 2 3 2" xfId="14006"/>
    <cellStyle name="20% - Accent4 4 2 2 2 4" xfId="14007"/>
    <cellStyle name="20% - Accent4 4 2 2 3" xfId="14008"/>
    <cellStyle name="20% - Accent4 4 2 2 3 2" xfId="14009"/>
    <cellStyle name="20% - Accent4 4 2 2 3 2 2" xfId="14010"/>
    <cellStyle name="20% - Accent4 4 2 2 3 3" xfId="14011"/>
    <cellStyle name="20% - Accent4 4 2 2 4" xfId="14012"/>
    <cellStyle name="20% - Accent4 4 2 2 4 2" xfId="14013"/>
    <cellStyle name="20% - Accent4 4 2 2 5" xfId="14014"/>
    <cellStyle name="20% - Accent4 4 2 3" xfId="14015"/>
    <cellStyle name="20% - Accent4 4 2 3 2" xfId="14016"/>
    <cellStyle name="20% - Accent4 4 2 3 2 2" xfId="14017"/>
    <cellStyle name="20% - Accent4 4 2 3 2 2 2" xfId="14018"/>
    <cellStyle name="20% - Accent4 4 2 3 2 2 2 2" xfId="14019"/>
    <cellStyle name="20% - Accent4 4 2 3 2 2 3" xfId="14020"/>
    <cellStyle name="20% - Accent4 4 2 3 2 3" xfId="14021"/>
    <cellStyle name="20% - Accent4 4 2 3 2 3 2" xfId="14022"/>
    <cellStyle name="20% - Accent4 4 2 3 2 4" xfId="14023"/>
    <cellStyle name="20% - Accent4 4 2 3 3" xfId="14024"/>
    <cellStyle name="20% - Accent4 4 2 3 3 2" xfId="14025"/>
    <cellStyle name="20% - Accent4 4 2 3 3 2 2" xfId="14026"/>
    <cellStyle name="20% - Accent4 4 2 3 3 3" xfId="14027"/>
    <cellStyle name="20% - Accent4 4 2 3 4" xfId="14028"/>
    <cellStyle name="20% - Accent4 4 2 3 4 2" xfId="14029"/>
    <cellStyle name="20% - Accent4 4 2 3 5" xfId="14030"/>
    <cellStyle name="20% - Accent4 4 2 4" xfId="14031"/>
    <cellStyle name="20% - Accent4 4 2 4 2" xfId="14032"/>
    <cellStyle name="20% - Accent4 4 2 4 2 2" xfId="14033"/>
    <cellStyle name="20% - Accent4 4 2 4 2 2 2" xfId="14034"/>
    <cellStyle name="20% - Accent4 4 2 4 2 2 2 2" xfId="14035"/>
    <cellStyle name="20% - Accent4 4 2 4 2 2 3" xfId="14036"/>
    <cellStyle name="20% - Accent4 4 2 4 2 3" xfId="14037"/>
    <cellStyle name="20% - Accent4 4 2 4 2 3 2" xfId="14038"/>
    <cellStyle name="20% - Accent4 4 2 4 2 4" xfId="14039"/>
    <cellStyle name="20% - Accent4 4 2 4 3" xfId="14040"/>
    <cellStyle name="20% - Accent4 4 2 4 3 2" xfId="14041"/>
    <cellStyle name="20% - Accent4 4 2 4 3 2 2" xfId="14042"/>
    <cellStyle name="20% - Accent4 4 2 4 3 3" xfId="14043"/>
    <cellStyle name="20% - Accent4 4 2 4 4" xfId="14044"/>
    <cellStyle name="20% - Accent4 4 2 4 4 2" xfId="14045"/>
    <cellStyle name="20% - Accent4 4 2 4 5" xfId="14046"/>
    <cellStyle name="20% - Accent4 4 2 5" xfId="14047"/>
    <cellStyle name="20% - Accent4 4 2 5 2" xfId="14048"/>
    <cellStyle name="20% - Accent4 4 2 5 2 2" xfId="14049"/>
    <cellStyle name="20% - Accent4 4 2 5 2 2 2" xfId="14050"/>
    <cellStyle name="20% - Accent4 4 2 5 2 2 2 2" xfId="14051"/>
    <cellStyle name="20% - Accent4 4 2 5 2 2 3" xfId="14052"/>
    <cellStyle name="20% - Accent4 4 2 5 2 3" xfId="14053"/>
    <cellStyle name="20% - Accent4 4 2 5 2 3 2" xfId="14054"/>
    <cellStyle name="20% - Accent4 4 2 5 2 4" xfId="14055"/>
    <cellStyle name="20% - Accent4 4 2 5 3" xfId="14056"/>
    <cellStyle name="20% - Accent4 4 2 5 3 2" xfId="14057"/>
    <cellStyle name="20% - Accent4 4 2 5 3 2 2" xfId="14058"/>
    <cellStyle name="20% - Accent4 4 2 5 3 3" xfId="14059"/>
    <cellStyle name="20% - Accent4 4 2 5 4" xfId="14060"/>
    <cellStyle name="20% - Accent4 4 2 5 4 2" xfId="14061"/>
    <cellStyle name="20% - Accent4 4 2 5 5" xfId="14062"/>
    <cellStyle name="20% - Accent4 4 2 6" xfId="14063"/>
    <cellStyle name="20% - Accent4 4 2 6 2" xfId="14064"/>
    <cellStyle name="20% - Accent4 4 2 6 2 2" xfId="14065"/>
    <cellStyle name="20% - Accent4 4 2 6 2 2 2" xfId="14066"/>
    <cellStyle name="20% - Accent4 4 2 6 2 2 2 2" xfId="14067"/>
    <cellStyle name="20% - Accent4 4 2 6 2 2 3" xfId="14068"/>
    <cellStyle name="20% - Accent4 4 2 6 2 3" xfId="14069"/>
    <cellStyle name="20% - Accent4 4 2 6 2 3 2" xfId="14070"/>
    <cellStyle name="20% - Accent4 4 2 6 2 4" xfId="14071"/>
    <cellStyle name="20% - Accent4 4 2 6 3" xfId="14072"/>
    <cellStyle name="20% - Accent4 4 2 6 3 2" xfId="14073"/>
    <cellStyle name="20% - Accent4 4 2 6 3 2 2" xfId="14074"/>
    <cellStyle name="20% - Accent4 4 2 6 3 3" xfId="14075"/>
    <cellStyle name="20% - Accent4 4 2 6 4" xfId="14076"/>
    <cellStyle name="20% - Accent4 4 2 6 4 2" xfId="14077"/>
    <cellStyle name="20% - Accent4 4 2 6 5" xfId="14078"/>
    <cellStyle name="20% - Accent4 4 2 7" xfId="14079"/>
    <cellStyle name="20% - Accent4 4 2 7 2" xfId="14080"/>
    <cellStyle name="20% - Accent4 4 2 7 2 2" xfId="14081"/>
    <cellStyle name="20% - Accent4 4 2 7 2 2 2" xfId="14082"/>
    <cellStyle name="20% - Accent4 4 2 7 2 3" xfId="14083"/>
    <cellStyle name="20% - Accent4 4 2 7 3" xfId="14084"/>
    <cellStyle name="20% - Accent4 4 2 7 3 2" xfId="14085"/>
    <cellStyle name="20% - Accent4 4 2 7 4" xfId="14086"/>
    <cellStyle name="20% - Accent4 4 2 8" xfId="14087"/>
    <cellStyle name="20% - Accent4 4 2 8 2" xfId="14088"/>
    <cellStyle name="20% - Accent4 4 2 8 2 2" xfId="14089"/>
    <cellStyle name="20% - Accent4 4 2 8 3" xfId="14090"/>
    <cellStyle name="20% - Accent4 4 2 9" xfId="14091"/>
    <cellStyle name="20% - Accent4 4 2 9 2" xfId="14092"/>
    <cellStyle name="20% - Accent4 4 3" xfId="14093"/>
    <cellStyle name="20% - Accent4 4 3 2" xfId="14094"/>
    <cellStyle name="20% - Accent4 4 3 2 2" xfId="14095"/>
    <cellStyle name="20% - Accent4 4 3 2 2 2" xfId="14096"/>
    <cellStyle name="20% - Accent4 4 3 2 2 2 2" xfId="14097"/>
    <cellStyle name="20% - Accent4 4 3 2 2 3" xfId="14098"/>
    <cellStyle name="20% - Accent4 4 3 2 3" xfId="14099"/>
    <cellStyle name="20% - Accent4 4 3 2 3 2" xfId="14100"/>
    <cellStyle name="20% - Accent4 4 3 2 4" xfId="14101"/>
    <cellStyle name="20% - Accent4 4 3 3" xfId="14102"/>
    <cellStyle name="20% - Accent4 4 3 3 2" xfId="14103"/>
    <cellStyle name="20% - Accent4 4 3 3 2 2" xfId="14104"/>
    <cellStyle name="20% - Accent4 4 3 3 3" xfId="14105"/>
    <cellStyle name="20% - Accent4 4 3 4" xfId="14106"/>
    <cellStyle name="20% - Accent4 4 3 4 2" xfId="14107"/>
    <cellStyle name="20% - Accent4 4 3 5" xfId="14108"/>
    <cellStyle name="20% - Accent4 4 4" xfId="14109"/>
    <cellStyle name="20% - Accent4 4 4 2" xfId="14110"/>
    <cellStyle name="20% - Accent4 4 4 2 2" xfId="14111"/>
    <cellStyle name="20% - Accent4 4 4 2 2 2" xfId="14112"/>
    <cellStyle name="20% - Accent4 4 4 2 2 2 2" xfId="14113"/>
    <cellStyle name="20% - Accent4 4 4 2 2 3" xfId="14114"/>
    <cellStyle name="20% - Accent4 4 4 2 3" xfId="14115"/>
    <cellStyle name="20% - Accent4 4 4 2 3 2" xfId="14116"/>
    <cellStyle name="20% - Accent4 4 4 2 4" xfId="14117"/>
    <cellStyle name="20% - Accent4 4 4 3" xfId="14118"/>
    <cellStyle name="20% - Accent4 4 4 3 2" xfId="14119"/>
    <cellStyle name="20% - Accent4 4 4 3 2 2" xfId="14120"/>
    <cellStyle name="20% - Accent4 4 4 3 3" xfId="14121"/>
    <cellStyle name="20% - Accent4 4 4 4" xfId="14122"/>
    <cellStyle name="20% - Accent4 4 4 4 2" xfId="14123"/>
    <cellStyle name="20% - Accent4 4 4 5" xfId="14124"/>
    <cellStyle name="20% - Accent4 4 5" xfId="14125"/>
    <cellStyle name="20% - Accent4 4 5 2" xfId="14126"/>
    <cellStyle name="20% - Accent4 4 5 2 2" xfId="14127"/>
    <cellStyle name="20% - Accent4 4 5 2 2 2" xfId="14128"/>
    <cellStyle name="20% - Accent4 4 5 2 2 2 2" xfId="14129"/>
    <cellStyle name="20% - Accent4 4 5 2 2 3" xfId="14130"/>
    <cellStyle name="20% - Accent4 4 5 2 3" xfId="14131"/>
    <cellStyle name="20% - Accent4 4 5 2 3 2" xfId="14132"/>
    <cellStyle name="20% - Accent4 4 5 2 4" xfId="14133"/>
    <cellStyle name="20% - Accent4 4 5 3" xfId="14134"/>
    <cellStyle name="20% - Accent4 4 5 3 2" xfId="14135"/>
    <cellStyle name="20% - Accent4 4 5 3 2 2" xfId="14136"/>
    <cellStyle name="20% - Accent4 4 5 3 3" xfId="14137"/>
    <cellStyle name="20% - Accent4 4 5 4" xfId="14138"/>
    <cellStyle name="20% - Accent4 4 5 4 2" xfId="14139"/>
    <cellStyle name="20% - Accent4 4 5 5" xfId="14140"/>
    <cellStyle name="20% - Accent4 4 6" xfId="14141"/>
    <cellStyle name="20% - Accent4 4 6 2" xfId="14142"/>
    <cellStyle name="20% - Accent4 4 6 2 2" xfId="14143"/>
    <cellStyle name="20% - Accent4 4 6 2 2 2" xfId="14144"/>
    <cellStyle name="20% - Accent4 4 6 2 2 2 2" xfId="14145"/>
    <cellStyle name="20% - Accent4 4 6 2 2 3" xfId="14146"/>
    <cellStyle name="20% - Accent4 4 6 2 3" xfId="14147"/>
    <cellStyle name="20% - Accent4 4 6 2 3 2" xfId="14148"/>
    <cellStyle name="20% - Accent4 4 6 2 4" xfId="14149"/>
    <cellStyle name="20% - Accent4 4 6 3" xfId="14150"/>
    <cellStyle name="20% - Accent4 4 6 3 2" xfId="14151"/>
    <cellStyle name="20% - Accent4 4 6 3 2 2" xfId="14152"/>
    <cellStyle name="20% - Accent4 4 6 3 3" xfId="14153"/>
    <cellStyle name="20% - Accent4 4 6 4" xfId="14154"/>
    <cellStyle name="20% - Accent4 4 6 4 2" xfId="14155"/>
    <cellStyle name="20% - Accent4 4 6 5" xfId="14156"/>
    <cellStyle name="20% - Accent4 4 7" xfId="14157"/>
    <cellStyle name="20% - Accent4 4 7 2" xfId="14158"/>
    <cellStyle name="20% - Accent4 4 7 2 2" xfId="14159"/>
    <cellStyle name="20% - Accent4 4 7 2 2 2" xfId="14160"/>
    <cellStyle name="20% - Accent4 4 7 2 2 2 2" xfId="14161"/>
    <cellStyle name="20% - Accent4 4 7 2 2 3" xfId="14162"/>
    <cellStyle name="20% - Accent4 4 7 2 3" xfId="14163"/>
    <cellStyle name="20% - Accent4 4 7 2 3 2" xfId="14164"/>
    <cellStyle name="20% - Accent4 4 7 2 4" xfId="14165"/>
    <cellStyle name="20% - Accent4 4 7 3" xfId="14166"/>
    <cellStyle name="20% - Accent4 4 7 3 2" xfId="14167"/>
    <cellStyle name="20% - Accent4 4 7 3 2 2" xfId="14168"/>
    <cellStyle name="20% - Accent4 4 7 3 3" xfId="14169"/>
    <cellStyle name="20% - Accent4 4 7 4" xfId="14170"/>
    <cellStyle name="20% - Accent4 4 7 4 2" xfId="14171"/>
    <cellStyle name="20% - Accent4 4 7 5" xfId="14172"/>
    <cellStyle name="20% - Accent4 4 8" xfId="14173"/>
    <cellStyle name="20% - Accent4 4 8 2" xfId="14174"/>
    <cellStyle name="20% - Accent4 4 8 2 2" xfId="14175"/>
    <cellStyle name="20% - Accent4 4 8 2 2 2" xfId="14176"/>
    <cellStyle name="20% - Accent4 4 8 2 3" xfId="14177"/>
    <cellStyle name="20% - Accent4 4 8 3" xfId="14178"/>
    <cellStyle name="20% - Accent4 4 8 3 2" xfId="14179"/>
    <cellStyle name="20% - Accent4 4 8 4" xfId="14180"/>
    <cellStyle name="20% - Accent4 4 9" xfId="14181"/>
    <cellStyle name="20% - Accent4 4 9 2" xfId="14182"/>
    <cellStyle name="20% - Accent4 4 9 2 2" xfId="14183"/>
    <cellStyle name="20% - Accent4 4 9 3" xfId="14184"/>
    <cellStyle name="20% - Accent4 5" xfId="14185"/>
    <cellStyle name="20% - Accent4 5 10" xfId="14186"/>
    <cellStyle name="20% - Accent4 5 10 2" xfId="14187"/>
    <cellStyle name="20% - Accent4 5 11" xfId="14188"/>
    <cellStyle name="20% - Accent4 5 2" xfId="14189"/>
    <cellStyle name="20% - Accent4 5 2 10" xfId="14190"/>
    <cellStyle name="20% - Accent4 5 2 2" xfId="14191"/>
    <cellStyle name="20% - Accent4 5 2 2 2" xfId="14192"/>
    <cellStyle name="20% - Accent4 5 2 2 2 2" xfId="14193"/>
    <cellStyle name="20% - Accent4 5 2 2 2 2 2" xfId="14194"/>
    <cellStyle name="20% - Accent4 5 2 2 2 2 2 2" xfId="14195"/>
    <cellStyle name="20% - Accent4 5 2 2 2 2 3" xfId="14196"/>
    <cellStyle name="20% - Accent4 5 2 2 2 3" xfId="14197"/>
    <cellStyle name="20% - Accent4 5 2 2 2 3 2" xfId="14198"/>
    <cellStyle name="20% - Accent4 5 2 2 2 4" xfId="14199"/>
    <cellStyle name="20% - Accent4 5 2 2 3" xfId="14200"/>
    <cellStyle name="20% - Accent4 5 2 2 3 2" xfId="14201"/>
    <cellStyle name="20% - Accent4 5 2 2 3 2 2" xfId="14202"/>
    <cellStyle name="20% - Accent4 5 2 2 3 3" xfId="14203"/>
    <cellStyle name="20% - Accent4 5 2 2 4" xfId="14204"/>
    <cellStyle name="20% - Accent4 5 2 2 4 2" xfId="14205"/>
    <cellStyle name="20% - Accent4 5 2 2 5" xfId="14206"/>
    <cellStyle name="20% - Accent4 5 2 3" xfId="14207"/>
    <cellStyle name="20% - Accent4 5 2 3 2" xfId="14208"/>
    <cellStyle name="20% - Accent4 5 2 3 2 2" xfId="14209"/>
    <cellStyle name="20% - Accent4 5 2 3 2 2 2" xfId="14210"/>
    <cellStyle name="20% - Accent4 5 2 3 2 2 2 2" xfId="14211"/>
    <cellStyle name="20% - Accent4 5 2 3 2 2 3" xfId="14212"/>
    <cellStyle name="20% - Accent4 5 2 3 2 3" xfId="14213"/>
    <cellStyle name="20% - Accent4 5 2 3 2 3 2" xfId="14214"/>
    <cellStyle name="20% - Accent4 5 2 3 2 4" xfId="14215"/>
    <cellStyle name="20% - Accent4 5 2 3 3" xfId="14216"/>
    <cellStyle name="20% - Accent4 5 2 3 3 2" xfId="14217"/>
    <cellStyle name="20% - Accent4 5 2 3 3 2 2" xfId="14218"/>
    <cellStyle name="20% - Accent4 5 2 3 3 3" xfId="14219"/>
    <cellStyle name="20% - Accent4 5 2 3 4" xfId="14220"/>
    <cellStyle name="20% - Accent4 5 2 3 4 2" xfId="14221"/>
    <cellStyle name="20% - Accent4 5 2 3 5" xfId="14222"/>
    <cellStyle name="20% - Accent4 5 2 4" xfId="14223"/>
    <cellStyle name="20% - Accent4 5 2 4 2" xfId="14224"/>
    <cellStyle name="20% - Accent4 5 2 4 2 2" xfId="14225"/>
    <cellStyle name="20% - Accent4 5 2 4 2 2 2" xfId="14226"/>
    <cellStyle name="20% - Accent4 5 2 4 2 2 2 2" xfId="14227"/>
    <cellStyle name="20% - Accent4 5 2 4 2 2 3" xfId="14228"/>
    <cellStyle name="20% - Accent4 5 2 4 2 3" xfId="14229"/>
    <cellStyle name="20% - Accent4 5 2 4 2 3 2" xfId="14230"/>
    <cellStyle name="20% - Accent4 5 2 4 2 4" xfId="14231"/>
    <cellStyle name="20% - Accent4 5 2 4 3" xfId="14232"/>
    <cellStyle name="20% - Accent4 5 2 4 3 2" xfId="14233"/>
    <cellStyle name="20% - Accent4 5 2 4 3 2 2" xfId="14234"/>
    <cellStyle name="20% - Accent4 5 2 4 3 3" xfId="14235"/>
    <cellStyle name="20% - Accent4 5 2 4 4" xfId="14236"/>
    <cellStyle name="20% - Accent4 5 2 4 4 2" xfId="14237"/>
    <cellStyle name="20% - Accent4 5 2 4 5" xfId="14238"/>
    <cellStyle name="20% - Accent4 5 2 5" xfId="14239"/>
    <cellStyle name="20% - Accent4 5 2 5 2" xfId="14240"/>
    <cellStyle name="20% - Accent4 5 2 5 2 2" xfId="14241"/>
    <cellStyle name="20% - Accent4 5 2 5 2 2 2" xfId="14242"/>
    <cellStyle name="20% - Accent4 5 2 5 2 2 2 2" xfId="14243"/>
    <cellStyle name="20% - Accent4 5 2 5 2 2 3" xfId="14244"/>
    <cellStyle name="20% - Accent4 5 2 5 2 3" xfId="14245"/>
    <cellStyle name="20% - Accent4 5 2 5 2 3 2" xfId="14246"/>
    <cellStyle name="20% - Accent4 5 2 5 2 4" xfId="14247"/>
    <cellStyle name="20% - Accent4 5 2 5 3" xfId="14248"/>
    <cellStyle name="20% - Accent4 5 2 5 3 2" xfId="14249"/>
    <cellStyle name="20% - Accent4 5 2 5 3 2 2" xfId="14250"/>
    <cellStyle name="20% - Accent4 5 2 5 3 3" xfId="14251"/>
    <cellStyle name="20% - Accent4 5 2 5 4" xfId="14252"/>
    <cellStyle name="20% - Accent4 5 2 5 4 2" xfId="14253"/>
    <cellStyle name="20% - Accent4 5 2 5 5" xfId="14254"/>
    <cellStyle name="20% - Accent4 5 2 6" xfId="14255"/>
    <cellStyle name="20% - Accent4 5 2 6 2" xfId="14256"/>
    <cellStyle name="20% - Accent4 5 2 6 2 2" xfId="14257"/>
    <cellStyle name="20% - Accent4 5 2 6 2 2 2" xfId="14258"/>
    <cellStyle name="20% - Accent4 5 2 6 2 2 2 2" xfId="14259"/>
    <cellStyle name="20% - Accent4 5 2 6 2 2 3" xfId="14260"/>
    <cellStyle name="20% - Accent4 5 2 6 2 3" xfId="14261"/>
    <cellStyle name="20% - Accent4 5 2 6 2 3 2" xfId="14262"/>
    <cellStyle name="20% - Accent4 5 2 6 2 4" xfId="14263"/>
    <cellStyle name="20% - Accent4 5 2 6 3" xfId="14264"/>
    <cellStyle name="20% - Accent4 5 2 6 3 2" xfId="14265"/>
    <cellStyle name="20% - Accent4 5 2 6 3 2 2" xfId="14266"/>
    <cellStyle name="20% - Accent4 5 2 6 3 3" xfId="14267"/>
    <cellStyle name="20% - Accent4 5 2 6 4" xfId="14268"/>
    <cellStyle name="20% - Accent4 5 2 6 4 2" xfId="14269"/>
    <cellStyle name="20% - Accent4 5 2 6 5" xfId="14270"/>
    <cellStyle name="20% - Accent4 5 2 7" xfId="14271"/>
    <cellStyle name="20% - Accent4 5 2 7 2" xfId="14272"/>
    <cellStyle name="20% - Accent4 5 2 7 2 2" xfId="14273"/>
    <cellStyle name="20% - Accent4 5 2 7 2 2 2" xfId="14274"/>
    <cellStyle name="20% - Accent4 5 2 7 2 3" xfId="14275"/>
    <cellStyle name="20% - Accent4 5 2 7 3" xfId="14276"/>
    <cellStyle name="20% - Accent4 5 2 7 3 2" xfId="14277"/>
    <cellStyle name="20% - Accent4 5 2 7 4" xfId="14278"/>
    <cellStyle name="20% - Accent4 5 2 8" xfId="14279"/>
    <cellStyle name="20% - Accent4 5 2 8 2" xfId="14280"/>
    <cellStyle name="20% - Accent4 5 2 8 2 2" xfId="14281"/>
    <cellStyle name="20% - Accent4 5 2 8 3" xfId="14282"/>
    <cellStyle name="20% - Accent4 5 2 9" xfId="14283"/>
    <cellStyle name="20% - Accent4 5 2 9 2" xfId="14284"/>
    <cellStyle name="20% - Accent4 5 3" xfId="14285"/>
    <cellStyle name="20% - Accent4 5 3 2" xfId="14286"/>
    <cellStyle name="20% - Accent4 5 3 2 2" xfId="14287"/>
    <cellStyle name="20% - Accent4 5 3 2 2 2" xfId="14288"/>
    <cellStyle name="20% - Accent4 5 3 2 2 2 2" xfId="14289"/>
    <cellStyle name="20% - Accent4 5 3 2 2 3" xfId="14290"/>
    <cellStyle name="20% - Accent4 5 3 2 3" xfId="14291"/>
    <cellStyle name="20% - Accent4 5 3 2 3 2" xfId="14292"/>
    <cellStyle name="20% - Accent4 5 3 2 4" xfId="14293"/>
    <cellStyle name="20% - Accent4 5 3 3" xfId="14294"/>
    <cellStyle name="20% - Accent4 5 3 3 2" xfId="14295"/>
    <cellStyle name="20% - Accent4 5 3 3 2 2" xfId="14296"/>
    <cellStyle name="20% - Accent4 5 3 3 3" xfId="14297"/>
    <cellStyle name="20% - Accent4 5 3 4" xfId="14298"/>
    <cellStyle name="20% - Accent4 5 3 4 2" xfId="14299"/>
    <cellStyle name="20% - Accent4 5 3 5" xfId="14300"/>
    <cellStyle name="20% - Accent4 5 4" xfId="14301"/>
    <cellStyle name="20% - Accent4 5 4 2" xfId="14302"/>
    <cellStyle name="20% - Accent4 5 4 2 2" xfId="14303"/>
    <cellStyle name="20% - Accent4 5 4 2 2 2" xfId="14304"/>
    <cellStyle name="20% - Accent4 5 4 2 2 2 2" xfId="14305"/>
    <cellStyle name="20% - Accent4 5 4 2 2 3" xfId="14306"/>
    <cellStyle name="20% - Accent4 5 4 2 3" xfId="14307"/>
    <cellStyle name="20% - Accent4 5 4 2 3 2" xfId="14308"/>
    <cellStyle name="20% - Accent4 5 4 2 4" xfId="14309"/>
    <cellStyle name="20% - Accent4 5 4 3" xfId="14310"/>
    <cellStyle name="20% - Accent4 5 4 3 2" xfId="14311"/>
    <cellStyle name="20% - Accent4 5 4 3 2 2" xfId="14312"/>
    <cellStyle name="20% - Accent4 5 4 3 3" xfId="14313"/>
    <cellStyle name="20% - Accent4 5 4 4" xfId="14314"/>
    <cellStyle name="20% - Accent4 5 4 4 2" xfId="14315"/>
    <cellStyle name="20% - Accent4 5 4 5" xfId="14316"/>
    <cellStyle name="20% - Accent4 5 5" xfId="14317"/>
    <cellStyle name="20% - Accent4 5 5 2" xfId="14318"/>
    <cellStyle name="20% - Accent4 5 5 2 2" xfId="14319"/>
    <cellStyle name="20% - Accent4 5 5 2 2 2" xfId="14320"/>
    <cellStyle name="20% - Accent4 5 5 2 2 2 2" xfId="14321"/>
    <cellStyle name="20% - Accent4 5 5 2 2 3" xfId="14322"/>
    <cellStyle name="20% - Accent4 5 5 2 3" xfId="14323"/>
    <cellStyle name="20% - Accent4 5 5 2 3 2" xfId="14324"/>
    <cellStyle name="20% - Accent4 5 5 2 4" xfId="14325"/>
    <cellStyle name="20% - Accent4 5 5 3" xfId="14326"/>
    <cellStyle name="20% - Accent4 5 5 3 2" xfId="14327"/>
    <cellStyle name="20% - Accent4 5 5 3 2 2" xfId="14328"/>
    <cellStyle name="20% - Accent4 5 5 3 3" xfId="14329"/>
    <cellStyle name="20% - Accent4 5 5 4" xfId="14330"/>
    <cellStyle name="20% - Accent4 5 5 4 2" xfId="14331"/>
    <cellStyle name="20% - Accent4 5 5 5" xfId="14332"/>
    <cellStyle name="20% - Accent4 5 6" xfId="14333"/>
    <cellStyle name="20% - Accent4 5 6 2" xfId="14334"/>
    <cellStyle name="20% - Accent4 5 6 2 2" xfId="14335"/>
    <cellStyle name="20% - Accent4 5 6 2 2 2" xfId="14336"/>
    <cellStyle name="20% - Accent4 5 6 2 2 2 2" xfId="14337"/>
    <cellStyle name="20% - Accent4 5 6 2 2 3" xfId="14338"/>
    <cellStyle name="20% - Accent4 5 6 2 3" xfId="14339"/>
    <cellStyle name="20% - Accent4 5 6 2 3 2" xfId="14340"/>
    <cellStyle name="20% - Accent4 5 6 2 4" xfId="14341"/>
    <cellStyle name="20% - Accent4 5 6 3" xfId="14342"/>
    <cellStyle name="20% - Accent4 5 6 3 2" xfId="14343"/>
    <cellStyle name="20% - Accent4 5 6 3 2 2" xfId="14344"/>
    <cellStyle name="20% - Accent4 5 6 3 3" xfId="14345"/>
    <cellStyle name="20% - Accent4 5 6 4" xfId="14346"/>
    <cellStyle name="20% - Accent4 5 6 4 2" xfId="14347"/>
    <cellStyle name="20% - Accent4 5 6 5" xfId="14348"/>
    <cellStyle name="20% - Accent4 5 7" xfId="14349"/>
    <cellStyle name="20% - Accent4 5 7 2" xfId="14350"/>
    <cellStyle name="20% - Accent4 5 7 2 2" xfId="14351"/>
    <cellStyle name="20% - Accent4 5 7 2 2 2" xfId="14352"/>
    <cellStyle name="20% - Accent4 5 7 2 2 2 2" xfId="14353"/>
    <cellStyle name="20% - Accent4 5 7 2 2 3" xfId="14354"/>
    <cellStyle name="20% - Accent4 5 7 2 3" xfId="14355"/>
    <cellStyle name="20% - Accent4 5 7 2 3 2" xfId="14356"/>
    <cellStyle name="20% - Accent4 5 7 2 4" xfId="14357"/>
    <cellStyle name="20% - Accent4 5 7 3" xfId="14358"/>
    <cellStyle name="20% - Accent4 5 7 3 2" xfId="14359"/>
    <cellStyle name="20% - Accent4 5 7 3 2 2" xfId="14360"/>
    <cellStyle name="20% - Accent4 5 7 3 3" xfId="14361"/>
    <cellStyle name="20% - Accent4 5 7 4" xfId="14362"/>
    <cellStyle name="20% - Accent4 5 7 4 2" xfId="14363"/>
    <cellStyle name="20% - Accent4 5 7 5" xfId="14364"/>
    <cellStyle name="20% - Accent4 5 8" xfId="14365"/>
    <cellStyle name="20% - Accent4 5 8 2" xfId="14366"/>
    <cellStyle name="20% - Accent4 5 8 2 2" xfId="14367"/>
    <cellStyle name="20% - Accent4 5 8 2 2 2" xfId="14368"/>
    <cellStyle name="20% - Accent4 5 8 2 3" xfId="14369"/>
    <cellStyle name="20% - Accent4 5 8 3" xfId="14370"/>
    <cellStyle name="20% - Accent4 5 8 3 2" xfId="14371"/>
    <cellStyle name="20% - Accent4 5 8 4" xfId="14372"/>
    <cellStyle name="20% - Accent4 5 9" xfId="14373"/>
    <cellStyle name="20% - Accent4 5 9 2" xfId="14374"/>
    <cellStyle name="20% - Accent4 5 9 2 2" xfId="14375"/>
    <cellStyle name="20% - Accent4 5 9 3" xfId="14376"/>
    <cellStyle name="20% - Accent4 6" xfId="14377"/>
    <cellStyle name="20% - Accent4 6 10" xfId="14378"/>
    <cellStyle name="20% - Accent4 6 10 2" xfId="14379"/>
    <cellStyle name="20% - Accent4 6 11" xfId="14380"/>
    <cellStyle name="20% - Accent4 6 2" xfId="14381"/>
    <cellStyle name="20% - Accent4 6 2 10" xfId="14382"/>
    <cellStyle name="20% - Accent4 6 2 2" xfId="14383"/>
    <cellStyle name="20% - Accent4 6 2 2 2" xfId="14384"/>
    <cellStyle name="20% - Accent4 6 2 2 2 2" xfId="14385"/>
    <cellStyle name="20% - Accent4 6 2 2 2 2 2" xfId="14386"/>
    <cellStyle name="20% - Accent4 6 2 2 2 2 2 2" xfId="14387"/>
    <cellStyle name="20% - Accent4 6 2 2 2 2 3" xfId="14388"/>
    <cellStyle name="20% - Accent4 6 2 2 2 3" xfId="14389"/>
    <cellStyle name="20% - Accent4 6 2 2 2 3 2" xfId="14390"/>
    <cellStyle name="20% - Accent4 6 2 2 2 4" xfId="14391"/>
    <cellStyle name="20% - Accent4 6 2 2 3" xfId="14392"/>
    <cellStyle name="20% - Accent4 6 2 2 3 2" xfId="14393"/>
    <cellStyle name="20% - Accent4 6 2 2 3 2 2" xfId="14394"/>
    <cellStyle name="20% - Accent4 6 2 2 3 3" xfId="14395"/>
    <cellStyle name="20% - Accent4 6 2 2 4" xfId="14396"/>
    <cellStyle name="20% - Accent4 6 2 2 4 2" xfId="14397"/>
    <cellStyle name="20% - Accent4 6 2 2 5" xfId="14398"/>
    <cellStyle name="20% - Accent4 6 2 3" xfId="14399"/>
    <cellStyle name="20% - Accent4 6 2 3 2" xfId="14400"/>
    <cellStyle name="20% - Accent4 6 2 3 2 2" xfId="14401"/>
    <cellStyle name="20% - Accent4 6 2 3 2 2 2" xfId="14402"/>
    <cellStyle name="20% - Accent4 6 2 3 2 2 2 2" xfId="14403"/>
    <cellStyle name="20% - Accent4 6 2 3 2 2 3" xfId="14404"/>
    <cellStyle name="20% - Accent4 6 2 3 2 3" xfId="14405"/>
    <cellStyle name="20% - Accent4 6 2 3 2 3 2" xfId="14406"/>
    <cellStyle name="20% - Accent4 6 2 3 2 4" xfId="14407"/>
    <cellStyle name="20% - Accent4 6 2 3 3" xfId="14408"/>
    <cellStyle name="20% - Accent4 6 2 3 3 2" xfId="14409"/>
    <cellStyle name="20% - Accent4 6 2 3 3 2 2" xfId="14410"/>
    <cellStyle name="20% - Accent4 6 2 3 3 3" xfId="14411"/>
    <cellStyle name="20% - Accent4 6 2 3 4" xfId="14412"/>
    <cellStyle name="20% - Accent4 6 2 3 4 2" xfId="14413"/>
    <cellStyle name="20% - Accent4 6 2 3 5" xfId="14414"/>
    <cellStyle name="20% - Accent4 6 2 4" xfId="14415"/>
    <cellStyle name="20% - Accent4 6 2 4 2" xfId="14416"/>
    <cellStyle name="20% - Accent4 6 2 4 2 2" xfId="14417"/>
    <cellStyle name="20% - Accent4 6 2 4 2 2 2" xfId="14418"/>
    <cellStyle name="20% - Accent4 6 2 4 2 2 2 2" xfId="14419"/>
    <cellStyle name="20% - Accent4 6 2 4 2 2 3" xfId="14420"/>
    <cellStyle name="20% - Accent4 6 2 4 2 3" xfId="14421"/>
    <cellStyle name="20% - Accent4 6 2 4 2 3 2" xfId="14422"/>
    <cellStyle name="20% - Accent4 6 2 4 2 4" xfId="14423"/>
    <cellStyle name="20% - Accent4 6 2 4 3" xfId="14424"/>
    <cellStyle name="20% - Accent4 6 2 4 3 2" xfId="14425"/>
    <cellStyle name="20% - Accent4 6 2 4 3 2 2" xfId="14426"/>
    <cellStyle name="20% - Accent4 6 2 4 3 3" xfId="14427"/>
    <cellStyle name="20% - Accent4 6 2 4 4" xfId="14428"/>
    <cellStyle name="20% - Accent4 6 2 4 4 2" xfId="14429"/>
    <cellStyle name="20% - Accent4 6 2 4 5" xfId="14430"/>
    <cellStyle name="20% - Accent4 6 2 5" xfId="14431"/>
    <cellStyle name="20% - Accent4 6 2 5 2" xfId="14432"/>
    <cellStyle name="20% - Accent4 6 2 5 2 2" xfId="14433"/>
    <cellStyle name="20% - Accent4 6 2 5 2 2 2" xfId="14434"/>
    <cellStyle name="20% - Accent4 6 2 5 2 2 2 2" xfId="14435"/>
    <cellStyle name="20% - Accent4 6 2 5 2 2 3" xfId="14436"/>
    <cellStyle name="20% - Accent4 6 2 5 2 3" xfId="14437"/>
    <cellStyle name="20% - Accent4 6 2 5 2 3 2" xfId="14438"/>
    <cellStyle name="20% - Accent4 6 2 5 2 4" xfId="14439"/>
    <cellStyle name="20% - Accent4 6 2 5 3" xfId="14440"/>
    <cellStyle name="20% - Accent4 6 2 5 3 2" xfId="14441"/>
    <cellStyle name="20% - Accent4 6 2 5 3 2 2" xfId="14442"/>
    <cellStyle name="20% - Accent4 6 2 5 3 3" xfId="14443"/>
    <cellStyle name="20% - Accent4 6 2 5 4" xfId="14444"/>
    <cellStyle name="20% - Accent4 6 2 5 4 2" xfId="14445"/>
    <cellStyle name="20% - Accent4 6 2 5 5" xfId="14446"/>
    <cellStyle name="20% - Accent4 6 2 6" xfId="14447"/>
    <cellStyle name="20% - Accent4 6 2 6 2" xfId="14448"/>
    <cellStyle name="20% - Accent4 6 2 6 2 2" xfId="14449"/>
    <cellStyle name="20% - Accent4 6 2 6 2 2 2" xfId="14450"/>
    <cellStyle name="20% - Accent4 6 2 6 2 2 2 2" xfId="14451"/>
    <cellStyle name="20% - Accent4 6 2 6 2 2 3" xfId="14452"/>
    <cellStyle name="20% - Accent4 6 2 6 2 3" xfId="14453"/>
    <cellStyle name="20% - Accent4 6 2 6 2 3 2" xfId="14454"/>
    <cellStyle name="20% - Accent4 6 2 6 2 4" xfId="14455"/>
    <cellStyle name="20% - Accent4 6 2 6 3" xfId="14456"/>
    <cellStyle name="20% - Accent4 6 2 6 3 2" xfId="14457"/>
    <cellStyle name="20% - Accent4 6 2 6 3 2 2" xfId="14458"/>
    <cellStyle name="20% - Accent4 6 2 6 3 3" xfId="14459"/>
    <cellStyle name="20% - Accent4 6 2 6 4" xfId="14460"/>
    <cellStyle name="20% - Accent4 6 2 6 4 2" xfId="14461"/>
    <cellStyle name="20% - Accent4 6 2 6 5" xfId="14462"/>
    <cellStyle name="20% - Accent4 6 2 7" xfId="14463"/>
    <cellStyle name="20% - Accent4 6 2 7 2" xfId="14464"/>
    <cellStyle name="20% - Accent4 6 2 7 2 2" xfId="14465"/>
    <cellStyle name="20% - Accent4 6 2 7 2 2 2" xfId="14466"/>
    <cellStyle name="20% - Accent4 6 2 7 2 3" xfId="14467"/>
    <cellStyle name="20% - Accent4 6 2 7 3" xfId="14468"/>
    <cellStyle name="20% - Accent4 6 2 7 3 2" xfId="14469"/>
    <cellStyle name="20% - Accent4 6 2 7 4" xfId="14470"/>
    <cellStyle name="20% - Accent4 6 2 8" xfId="14471"/>
    <cellStyle name="20% - Accent4 6 2 8 2" xfId="14472"/>
    <cellStyle name="20% - Accent4 6 2 8 2 2" xfId="14473"/>
    <cellStyle name="20% - Accent4 6 2 8 3" xfId="14474"/>
    <cellStyle name="20% - Accent4 6 2 9" xfId="14475"/>
    <cellStyle name="20% - Accent4 6 2 9 2" xfId="14476"/>
    <cellStyle name="20% - Accent4 6 3" xfId="14477"/>
    <cellStyle name="20% - Accent4 6 3 2" xfId="14478"/>
    <cellStyle name="20% - Accent4 6 3 2 2" xfId="14479"/>
    <cellStyle name="20% - Accent4 6 3 2 2 2" xfId="14480"/>
    <cellStyle name="20% - Accent4 6 3 2 2 2 2" xfId="14481"/>
    <cellStyle name="20% - Accent4 6 3 2 2 3" xfId="14482"/>
    <cellStyle name="20% - Accent4 6 3 2 3" xfId="14483"/>
    <cellStyle name="20% - Accent4 6 3 2 3 2" xfId="14484"/>
    <cellStyle name="20% - Accent4 6 3 2 4" xfId="14485"/>
    <cellStyle name="20% - Accent4 6 3 3" xfId="14486"/>
    <cellStyle name="20% - Accent4 6 3 3 2" xfId="14487"/>
    <cellStyle name="20% - Accent4 6 3 3 2 2" xfId="14488"/>
    <cellStyle name="20% - Accent4 6 3 3 3" xfId="14489"/>
    <cellStyle name="20% - Accent4 6 3 4" xfId="14490"/>
    <cellStyle name="20% - Accent4 6 3 4 2" xfId="14491"/>
    <cellStyle name="20% - Accent4 6 3 5" xfId="14492"/>
    <cellStyle name="20% - Accent4 6 4" xfId="14493"/>
    <cellStyle name="20% - Accent4 6 4 2" xfId="14494"/>
    <cellStyle name="20% - Accent4 6 4 2 2" xfId="14495"/>
    <cellStyle name="20% - Accent4 6 4 2 2 2" xfId="14496"/>
    <cellStyle name="20% - Accent4 6 4 2 2 2 2" xfId="14497"/>
    <cellStyle name="20% - Accent4 6 4 2 2 3" xfId="14498"/>
    <cellStyle name="20% - Accent4 6 4 2 3" xfId="14499"/>
    <cellStyle name="20% - Accent4 6 4 2 3 2" xfId="14500"/>
    <cellStyle name="20% - Accent4 6 4 2 4" xfId="14501"/>
    <cellStyle name="20% - Accent4 6 4 3" xfId="14502"/>
    <cellStyle name="20% - Accent4 6 4 3 2" xfId="14503"/>
    <cellStyle name="20% - Accent4 6 4 3 2 2" xfId="14504"/>
    <cellStyle name="20% - Accent4 6 4 3 3" xfId="14505"/>
    <cellStyle name="20% - Accent4 6 4 4" xfId="14506"/>
    <cellStyle name="20% - Accent4 6 4 4 2" xfId="14507"/>
    <cellStyle name="20% - Accent4 6 4 5" xfId="14508"/>
    <cellStyle name="20% - Accent4 6 5" xfId="14509"/>
    <cellStyle name="20% - Accent4 6 5 2" xfId="14510"/>
    <cellStyle name="20% - Accent4 6 5 2 2" xfId="14511"/>
    <cellStyle name="20% - Accent4 6 5 2 2 2" xfId="14512"/>
    <cellStyle name="20% - Accent4 6 5 2 2 2 2" xfId="14513"/>
    <cellStyle name="20% - Accent4 6 5 2 2 3" xfId="14514"/>
    <cellStyle name="20% - Accent4 6 5 2 3" xfId="14515"/>
    <cellStyle name="20% - Accent4 6 5 2 3 2" xfId="14516"/>
    <cellStyle name="20% - Accent4 6 5 2 4" xfId="14517"/>
    <cellStyle name="20% - Accent4 6 5 3" xfId="14518"/>
    <cellStyle name="20% - Accent4 6 5 3 2" xfId="14519"/>
    <cellStyle name="20% - Accent4 6 5 3 2 2" xfId="14520"/>
    <cellStyle name="20% - Accent4 6 5 3 3" xfId="14521"/>
    <cellStyle name="20% - Accent4 6 5 4" xfId="14522"/>
    <cellStyle name="20% - Accent4 6 5 4 2" xfId="14523"/>
    <cellStyle name="20% - Accent4 6 5 5" xfId="14524"/>
    <cellStyle name="20% - Accent4 6 6" xfId="14525"/>
    <cellStyle name="20% - Accent4 6 6 2" xfId="14526"/>
    <cellStyle name="20% - Accent4 6 6 2 2" xfId="14527"/>
    <cellStyle name="20% - Accent4 6 6 2 2 2" xfId="14528"/>
    <cellStyle name="20% - Accent4 6 6 2 2 2 2" xfId="14529"/>
    <cellStyle name="20% - Accent4 6 6 2 2 3" xfId="14530"/>
    <cellStyle name="20% - Accent4 6 6 2 3" xfId="14531"/>
    <cellStyle name="20% - Accent4 6 6 2 3 2" xfId="14532"/>
    <cellStyle name="20% - Accent4 6 6 2 4" xfId="14533"/>
    <cellStyle name="20% - Accent4 6 6 3" xfId="14534"/>
    <cellStyle name="20% - Accent4 6 6 3 2" xfId="14535"/>
    <cellStyle name="20% - Accent4 6 6 3 2 2" xfId="14536"/>
    <cellStyle name="20% - Accent4 6 6 3 3" xfId="14537"/>
    <cellStyle name="20% - Accent4 6 6 4" xfId="14538"/>
    <cellStyle name="20% - Accent4 6 6 4 2" xfId="14539"/>
    <cellStyle name="20% - Accent4 6 6 5" xfId="14540"/>
    <cellStyle name="20% - Accent4 6 7" xfId="14541"/>
    <cellStyle name="20% - Accent4 6 7 2" xfId="14542"/>
    <cellStyle name="20% - Accent4 6 7 2 2" xfId="14543"/>
    <cellStyle name="20% - Accent4 6 7 2 2 2" xfId="14544"/>
    <cellStyle name="20% - Accent4 6 7 2 2 2 2" xfId="14545"/>
    <cellStyle name="20% - Accent4 6 7 2 2 3" xfId="14546"/>
    <cellStyle name="20% - Accent4 6 7 2 3" xfId="14547"/>
    <cellStyle name="20% - Accent4 6 7 2 3 2" xfId="14548"/>
    <cellStyle name="20% - Accent4 6 7 2 4" xfId="14549"/>
    <cellStyle name="20% - Accent4 6 7 3" xfId="14550"/>
    <cellStyle name="20% - Accent4 6 7 3 2" xfId="14551"/>
    <cellStyle name="20% - Accent4 6 7 3 2 2" xfId="14552"/>
    <cellStyle name="20% - Accent4 6 7 3 3" xfId="14553"/>
    <cellStyle name="20% - Accent4 6 7 4" xfId="14554"/>
    <cellStyle name="20% - Accent4 6 7 4 2" xfId="14555"/>
    <cellStyle name="20% - Accent4 6 7 5" xfId="14556"/>
    <cellStyle name="20% - Accent4 6 8" xfId="14557"/>
    <cellStyle name="20% - Accent4 6 8 2" xfId="14558"/>
    <cellStyle name="20% - Accent4 6 8 2 2" xfId="14559"/>
    <cellStyle name="20% - Accent4 6 8 2 2 2" xfId="14560"/>
    <cellStyle name="20% - Accent4 6 8 2 3" xfId="14561"/>
    <cellStyle name="20% - Accent4 6 8 3" xfId="14562"/>
    <cellStyle name="20% - Accent4 6 8 3 2" xfId="14563"/>
    <cellStyle name="20% - Accent4 6 8 4" xfId="14564"/>
    <cellStyle name="20% - Accent4 6 9" xfId="14565"/>
    <cellStyle name="20% - Accent4 6 9 2" xfId="14566"/>
    <cellStyle name="20% - Accent4 6 9 2 2" xfId="14567"/>
    <cellStyle name="20% - Accent4 6 9 3" xfId="14568"/>
    <cellStyle name="20% - Accent4 7" xfId="14569"/>
    <cellStyle name="20% - Accent4 7 10" xfId="14570"/>
    <cellStyle name="20% - Accent4 7 10 2" xfId="14571"/>
    <cellStyle name="20% - Accent4 7 11" xfId="14572"/>
    <cellStyle name="20% - Accent4 7 2" xfId="14573"/>
    <cellStyle name="20% - Accent4 7 2 10" xfId="14574"/>
    <cellStyle name="20% - Accent4 7 2 2" xfId="14575"/>
    <cellStyle name="20% - Accent4 7 2 2 2" xfId="14576"/>
    <cellStyle name="20% - Accent4 7 2 2 2 2" xfId="14577"/>
    <cellStyle name="20% - Accent4 7 2 2 2 2 2" xfId="14578"/>
    <cellStyle name="20% - Accent4 7 2 2 2 2 2 2" xfId="14579"/>
    <cellStyle name="20% - Accent4 7 2 2 2 2 3" xfId="14580"/>
    <cellStyle name="20% - Accent4 7 2 2 2 3" xfId="14581"/>
    <cellStyle name="20% - Accent4 7 2 2 2 3 2" xfId="14582"/>
    <cellStyle name="20% - Accent4 7 2 2 2 4" xfId="14583"/>
    <cellStyle name="20% - Accent4 7 2 2 3" xfId="14584"/>
    <cellStyle name="20% - Accent4 7 2 2 3 2" xfId="14585"/>
    <cellStyle name="20% - Accent4 7 2 2 3 2 2" xfId="14586"/>
    <cellStyle name="20% - Accent4 7 2 2 3 3" xfId="14587"/>
    <cellStyle name="20% - Accent4 7 2 2 4" xfId="14588"/>
    <cellStyle name="20% - Accent4 7 2 2 4 2" xfId="14589"/>
    <cellStyle name="20% - Accent4 7 2 2 5" xfId="14590"/>
    <cellStyle name="20% - Accent4 7 2 3" xfId="14591"/>
    <cellStyle name="20% - Accent4 7 2 3 2" xfId="14592"/>
    <cellStyle name="20% - Accent4 7 2 3 2 2" xfId="14593"/>
    <cellStyle name="20% - Accent4 7 2 3 2 2 2" xfId="14594"/>
    <cellStyle name="20% - Accent4 7 2 3 2 2 2 2" xfId="14595"/>
    <cellStyle name="20% - Accent4 7 2 3 2 2 3" xfId="14596"/>
    <cellStyle name="20% - Accent4 7 2 3 2 3" xfId="14597"/>
    <cellStyle name="20% - Accent4 7 2 3 2 3 2" xfId="14598"/>
    <cellStyle name="20% - Accent4 7 2 3 2 4" xfId="14599"/>
    <cellStyle name="20% - Accent4 7 2 3 3" xfId="14600"/>
    <cellStyle name="20% - Accent4 7 2 3 3 2" xfId="14601"/>
    <cellStyle name="20% - Accent4 7 2 3 3 2 2" xfId="14602"/>
    <cellStyle name="20% - Accent4 7 2 3 3 3" xfId="14603"/>
    <cellStyle name="20% - Accent4 7 2 3 4" xfId="14604"/>
    <cellStyle name="20% - Accent4 7 2 3 4 2" xfId="14605"/>
    <cellStyle name="20% - Accent4 7 2 3 5" xfId="14606"/>
    <cellStyle name="20% - Accent4 7 2 4" xfId="14607"/>
    <cellStyle name="20% - Accent4 7 2 4 2" xfId="14608"/>
    <cellStyle name="20% - Accent4 7 2 4 2 2" xfId="14609"/>
    <cellStyle name="20% - Accent4 7 2 4 2 2 2" xfId="14610"/>
    <cellStyle name="20% - Accent4 7 2 4 2 2 2 2" xfId="14611"/>
    <cellStyle name="20% - Accent4 7 2 4 2 2 3" xfId="14612"/>
    <cellStyle name="20% - Accent4 7 2 4 2 3" xfId="14613"/>
    <cellStyle name="20% - Accent4 7 2 4 2 3 2" xfId="14614"/>
    <cellStyle name="20% - Accent4 7 2 4 2 4" xfId="14615"/>
    <cellStyle name="20% - Accent4 7 2 4 3" xfId="14616"/>
    <cellStyle name="20% - Accent4 7 2 4 3 2" xfId="14617"/>
    <cellStyle name="20% - Accent4 7 2 4 3 2 2" xfId="14618"/>
    <cellStyle name="20% - Accent4 7 2 4 3 3" xfId="14619"/>
    <cellStyle name="20% - Accent4 7 2 4 4" xfId="14620"/>
    <cellStyle name="20% - Accent4 7 2 4 4 2" xfId="14621"/>
    <cellStyle name="20% - Accent4 7 2 4 5" xfId="14622"/>
    <cellStyle name="20% - Accent4 7 2 5" xfId="14623"/>
    <cellStyle name="20% - Accent4 7 2 5 2" xfId="14624"/>
    <cellStyle name="20% - Accent4 7 2 5 2 2" xfId="14625"/>
    <cellStyle name="20% - Accent4 7 2 5 2 2 2" xfId="14626"/>
    <cellStyle name="20% - Accent4 7 2 5 2 2 2 2" xfId="14627"/>
    <cellStyle name="20% - Accent4 7 2 5 2 2 3" xfId="14628"/>
    <cellStyle name="20% - Accent4 7 2 5 2 3" xfId="14629"/>
    <cellStyle name="20% - Accent4 7 2 5 2 3 2" xfId="14630"/>
    <cellStyle name="20% - Accent4 7 2 5 2 4" xfId="14631"/>
    <cellStyle name="20% - Accent4 7 2 5 3" xfId="14632"/>
    <cellStyle name="20% - Accent4 7 2 5 3 2" xfId="14633"/>
    <cellStyle name="20% - Accent4 7 2 5 3 2 2" xfId="14634"/>
    <cellStyle name="20% - Accent4 7 2 5 3 3" xfId="14635"/>
    <cellStyle name="20% - Accent4 7 2 5 4" xfId="14636"/>
    <cellStyle name="20% - Accent4 7 2 5 4 2" xfId="14637"/>
    <cellStyle name="20% - Accent4 7 2 5 5" xfId="14638"/>
    <cellStyle name="20% - Accent4 7 2 6" xfId="14639"/>
    <cellStyle name="20% - Accent4 7 2 6 2" xfId="14640"/>
    <cellStyle name="20% - Accent4 7 2 6 2 2" xfId="14641"/>
    <cellStyle name="20% - Accent4 7 2 6 2 2 2" xfId="14642"/>
    <cellStyle name="20% - Accent4 7 2 6 2 2 2 2" xfId="14643"/>
    <cellStyle name="20% - Accent4 7 2 6 2 2 3" xfId="14644"/>
    <cellStyle name="20% - Accent4 7 2 6 2 3" xfId="14645"/>
    <cellStyle name="20% - Accent4 7 2 6 2 3 2" xfId="14646"/>
    <cellStyle name="20% - Accent4 7 2 6 2 4" xfId="14647"/>
    <cellStyle name="20% - Accent4 7 2 6 3" xfId="14648"/>
    <cellStyle name="20% - Accent4 7 2 6 3 2" xfId="14649"/>
    <cellStyle name="20% - Accent4 7 2 6 3 2 2" xfId="14650"/>
    <cellStyle name="20% - Accent4 7 2 6 3 3" xfId="14651"/>
    <cellStyle name="20% - Accent4 7 2 6 4" xfId="14652"/>
    <cellStyle name="20% - Accent4 7 2 6 4 2" xfId="14653"/>
    <cellStyle name="20% - Accent4 7 2 6 5" xfId="14654"/>
    <cellStyle name="20% - Accent4 7 2 7" xfId="14655"/>
    <cellStyle name="20% - Accent4 7 2 7 2" xfId="14656"/>
    <cellStyle name="20% - Accent4 7 2 7 2 2" xfId="14657"/>
    <cellStyle name="20% - Accent4 7 2 7 2 2 2" xfId="14658"/>
    <cellStyle name="20% - Accent4 7 2 7 2 3" xfId="14659"/>
    <cellStyle name="20% - Accent4 7 2 7 3" xfId="14660"/>
    <cellStyle name="20% - Accent4 7 2 7 3 2" xfId="14661"/>
    <cellStyle name="20% - Accent4 7 2 7 4" xfId="14662"/>
    <cellStyle name="20% - Accent4 7 2 8" xfId="14663"/>
    <cellStyle name="20% - Accent4 7 2 8 2" xfId="14664"/>
    <cellStyle name="20% - Accent4 7 2 8 2 2" xfId="14665"/>
    <cellStyle name="20% - Accent4 7 2 8 3" xfId="14666"/>
    <cellStyle name="20% - Accent4 7 2 9" xfId="14667"/>
    <cellStyle name="20% - Accent4 7 2 9 2" xfId="14668"/>
    <cellStyle name="20% - Accent4 7 3" xfId="14669"/>
    <cellStyle name="20% - Accent4 7 3 2" xfId="14670"/>
    <cellStyle name="20% - Accent4 7 3 2 2" xfId="14671"/>
    <cellStyle name="20% - Accent4 7 3 2 2 2" xfId="14672"/>
    <cellStyle name="20% - Accent4 7 3 2 2 2 2" xfId="14673"/>
    <cellStyle name="20% - Accent4 7 3 2 2 3" xfId="14674"/>
    <cellStyle name="20% - Accent4 7 3 2 3" xfId="14675"/>
    <cellStyle name="20% - Accent4 7 3 2 3 2" xfId="14676"/>
    <cellStyle name="20% - Accent4 7 3 2 4" xfId="14677"/>
    <cellStyle name="20% - Accent4 7 3 3" xfId="14678"/>
    <cellStyle name="20% - Accent4 7 3 3 2" xfId="14679"/>
    <cellStyle name="20% - Accent4 7 3 3 2 2" xfId="14680"/>
    <cellStyle name="20% - Accent4 7 3 3 3" xfId="14681"/>
    <cellStyle name="20% - Accent4 7 3 4" xfId="14682"/>
    <cellStyle name="20% - Accent4 7 3 4 2" xfId="14683"/>
    <cellStyle name="20% - Accent4 7 3 5" xfId="14684"/>
    <cellStyle name="20% - Accent4 7 4" xfId="14685"/>
    <cellStyle name="20% - Accent4 7 4 2" xfId="14686"/>
    <cellStyle name="20% - Accent4 7 4 2 2" xfId="14687"/>
    <cellStyle name="20% - Accent4 7 4 2 2 2" xfId="14688"/>
    <cellStyle name="20% - Accent4 7 4 2 2 2 2" xfId="14689"/>
    <cellStyle name="20% - Accent4 7 4 2 2 3" xfId="14690"/>
    <cellStyle name="20% - Accent4 7 4 2 3" xfId="14691"/>
    <cellStyle name="20% - Accent4 7 4 2 3 2" xfId="14692"/>
    <cellStyle name="20% - Accent4 7 4 2 4" xfId="14693"/>
    <cellStyle name="20% - Accent4 7 4 3" xfId="14694"/>
    <cellStyle name="20% - Accent4 7 4 3 2" xfId="14695"/>
    <cellStyle name="20% - Accent4 7 4 3 2 2" xfId="14696"/>
    <cellStyle name="20% - Accent4 7 4 3 3" xfId="14697"/>
    <cellStyle name="20% - Accent4 7 4 4" xfId="14698"/>
    <cellStyle name="20% - Accent4 7 4 4 2" xfId="14699"/>
    <cellStyle name="20% - Accent4 7 4 5" xfId="14700"/>
    <cellStyle name="20% - Accent4 7 5" xfId="14701"/>
    <cellStyle name="20% - Accent4 7 5 2" xfId="14702"/>
    <cellStyle name="20% - Accent4 7 5 2 2" xfId="14703"/>
    <cellStyle name="20% - Accent4 7 5 2 2 2" xfId="14704"/>
    <cellStyle name="20% - Accent4 7 5 2 2 2 2" xfId="14705"/>
    <cellStyle name="20% - Accent4 7 5 2 2 3" xfId="14706"/>
    <cellStyle name="20% - Accent4 7 5 2 3" xfId="14707"/>
    <cellStyle name="20% - Accent4 7 5 2 3 2" xfId="14708"/>
    <cellStyle name="20% - Accent4 7 5 2 4" xfId="14709"/>
    <cellStyle name="20% - Accent4 7 5 3" xfId="14710"/>
    <cellStyle name="20% - Accent4 7 5 3 2" xfId="14711"/>
    <cellStyle name="20% - Accent4 7 5 3 2 2" xfId="14712"/>
    <cellStyle name="20% - Accent4 7 5 3 3" xfId="14713"/>
    <cellStyle name="20% - Accent4 7 5 4" xfId="14714"/>
    <cellStyle name="20% - Accent4 7 5 4 2" xfId="14715"/>
    <cellStyle name="20% - Accent4 7 5 5" xfId="14716"/>
    <cellStyle name="20% - Accent4 7 6" xfId="14717"/>
    <cellStyle name="20% - Accent4 7 6 2" xfId="14718"/>
    <cellStyle name="20% - Accent4 7 6 2 2" xfId="14719"/>
    <cellStyle name="20% - Accent4 7 6 2 2 2" xfId="14720"/>
    <cellStyle name="20% - Accent4 7 6 2 2 2 2" xfId="14721"/>
    <cellStyle name="20% - Accent4 7 6 2 2 3" xfId="14722"/>
    <cellStyle name="20% - Accent4 7 6 2 3" xfId="14723"/>
    <cellStyle name="20% - Accent4 7 6 2 3 2" xfId="14724"/>
    <cellStyle name="20% - Accent4 7 6 2 4" xfId="14725"/>
    <cellStyle name="20% - Accent4 7 6 3" xfId="14726"/>
    <cellStyle name="20% - Accent4 7 6 3 2" xfId="14727"/>
    <cellStyle name="20% - Accent4 7 6 3 2 2" xfId="14728"/>
    <cellStyle name="20% - Accent4 7 6 3 3" xfId="14729"/>
    <cellStyle name="20% - Accent4 7 6 4" xfId="14730"/>
    <cellStyle name="20% - Accent4 7 6 4 2" xfId="14731"/>
    <cellStyle name="20% - Accent4 7 6 5" xfId="14732"/>
    <cellStyle name="20% - Accent4 7 7" xfId="14733"/>
    <cellStyle name="20% - Accent4 7 7 2" xfId="14734"/>
    <cellStyle name="20% - Accent4 7 7 2 2" xfId="14735"/>
    <cellStyle name="20% - Accent4 7 7 2 2 2" xfId="14736"/>
    <cellStyle name="20% - Accent4 7 7 2 2 2 2" xfId="14737"/>
    <cellStyle name="20% - Accent4 7 7 2 2 3" xfId="14738"/>
    <cellStyle name="20% - Accent4 7 7 2 3" xfId="14739"/>
    <cellStyle name="20% - Accent4 7 7 2 3 2" xfId="14740"/>
    <cellStyle name="20% - Accent4 7 7 2 4" xfId="14741"/>
    <cellStyle name="20% - Accent4 7 7 3" xfId="14742"/>
    <cellStyle name="20% - Accent4 7 7 3 2" xfId="14743"/>
    <cellStyle name="20% - Accent4 7 7 3 2 2" xfId="14744"/>
    <cellStyle name="20% - Accent4 7 7 3 3" xfId="14745"/>
    <cellStyle name="20% - Accent4 7 7 4" xfId="14746"/>
    <cellStyle name="20% - Accent4 7 7 4 2" xfId="14747"/>
    <cellStyle name="20% - Accent4 7 7 5" xfId="14748"/>
    <cellStyle name="20% - Accent4 7 8" xfId="14749"/>
    <cellStyle name="20% - Accent4 7 8 2" xfId="14750"/>
    <cellStyle name="20% - Accent4 7 8 2 2" xfId="14751"/>
    <cellStyle name="20% - Accent4 7 8 2 2 2" xfId="14752"/>
    <cellStyle name="20% - Accent4 7 8 2 3" xfId="14753"/>
    <cellStyle name="20% - Accent4 7 8 3" xfId="14754"/>
    <cellStyle name="20% - Accent4 7 8 3 2" xfId="14755"/>
    <cellStyle name="20% - Accent4 7 8 4" xfId="14756"/>
    <cellStyle name="20% - Accent4 7 9" xfId="14757"/>
    <cellStyle name="20% - Accent4 7 9 2" xfId="14758"/>
    <cellStyle name="20% - Accent4 7 9 2 2" xfId="14759"/>
    <cellStyle name="20% - Accent4 7 9 3" xfId="14760"/>
    <cellStyle name="20% - Accent4 8" xfId="14761"/>
    <cellStyle name="20% - Accent4 8 10" xfId="14762"/>
    <cellStyle name="20% - Accent4 8 10 2" xfId="14763"/>
    <cellStyle name="20% - Accent4 8 11" xfId="14764"/>
    <cellStyle name="20% - Accent4 8 2" xfId="14765"/>
    <cellStyle name="20% - Accent4 8 2 10" xfId="14766"/>
    <cellStyle name="20% - Accent4 8 2 2" xfId="14767"/>
    <cellStyle name="20% - Accent4 8 2 2 2" xfId="14768"/>
    <cellStyle name="20% - Accent4 8 2 2 2 2" xfId="14769"/>
    <cellStyle name="20% - Accent4 8 2 2 2 2 2" xfId="14770"/>
    <cellStyle name="20% - Accent4 8 2 2 2 2 2 2" xfId="14771"/>
    <cellStyle name="20% - Accent4 8 2 2 2 2 3" xfId="14772"/>
    <cellStyle name="20% - Accent4 8 2 2 2 3" xfId="14773"/>
    <cellStyle name="20% - Accent4 8 2 2 2 3 2" xfId="14774"/>
    <cellStyle name="20% - Accent4 8 2 2 2 4" xfId="14775"/>
    <cellStyle name="20% - Accent4 8 2 2 3" xfId="14776"/>
    <cellStyle name="20% - Accent4 8 2 2 3 2" xfId="14777"/>
    <cellStyle name="20% - Accent4 8 2 2 3 2 2" xfId="14778"/>
    <cellStyle name="20% - Accent4 8 2 2 3 3" xfId="14779"/>
    <cellStyle name="20% - Accent4 8 2 2 4" xfId="14780"/>
    <cellStyle name="20% - Accent4 8 2 2 4 2" xfId="14781"/>
    <cellStyle name="20% - Accent4 8 2 2 5" xfId="14782"/>
    <cellStyle name="20% - Accent4 8 2 3" xfId="14783"/>
    <cellStyle name="20% - Accent4 8 2 3 2" xfId="14784"/>
    <cellStyle name="20% - Accent4 8 2 3 2 2" xfId="14785"/>
    <cellStyle name="20% - Accent4 8 2 3 2 2 2" xfId="14786"/>
    <cellStyle name="20% - Accent4 8 2 3 2 2 2 2" xfId="14787"/>
    <cellStyle name="20% - Accent4 8 2 3 2 2 3" xfId="14788"/>
    <cellStyle name="20% - Accent4 8 2 3 2 3" xfId="14789"/>
    <cellStyle name="20% - Accent4 8 2 3 2 3 2" xfId="14790"/>
    <cellStyle name="20% - Accent4 8 2 3 2 4" xfId="14791"/>
    <cellStyle name="20% - Accent4 8 2 3 3" xfId="14792"/>
    <cellStyle name="20% - Accent4 8 2 3 3 2" xfId="14793"/>
    <cellStyle name="20% - Accent4 8 2 3 3 2 2" xfId="14794"/>
    <cellStyle name="20% - Accent4 8 2 3 3 3" xfId="14795"/>
    <cellStyle name="20% - Accent4 8 2 3 4" xfId="14796"/>
    <cellStyle name="20% - Accent4 8 2 3 4 2" xfId="14797"/>
    <cellStyle name="20% - Accent4 8 2 3 5" xfId="14798"/>
    <cellStyle name="20% - Accent4 8 2 4" xfId="14799"/>
    <cellStyle name="20% - Accent4 8 2 4 2" xfId="14800"/>
    <cellStyle name="20% - Accent4 8 2 4 2 2" xfId="14801"/>
    <cellStyle name="20% - Accent4 8 2 4 2 2 2" xfId="14802"/>
    <cellStyle name="20% - Accent4 8 2 4 2 2 2 2" xfId="14803"/>
    <cellStyle name="20% - Accent4 8 2 4 2 2 3" xfId="14804"/>
    <cellStyle name="20% - Accent4 8 2 4 2 3" xfId="14805"/>
    <cellStyle name="20% - Accent4 8 2 4 2 3 2" xfId="14806"/>
    <cellStyle name="20% - Accent4 8 2 4 2 4" xfId="14807"/>
    <cellStyle name="20% - Accent4 8 2 4 3" xfId="14808"/>
    <cellStyle name="20% - Accent4 8 2 4 3 2" xfId="14809"/>
    <cellStyle name="20% - Accent4 8 2 4 3 2 2" xfId="14810"/>
    <cellStyle name="20% - Accent4 8 2 4 3 3" xfId="14811"/>
    <cellStyle name="20% - Accent4 8 2 4 4" xfId="14812"/>
    <cellStyle name="20% - Accent4 8 2 4 4 2" xfId="14813"/>
    <cellStyle name="20% - Accent4 8 2 4 5" xfId="14814"/>
    <cellStyle name="20% - Accent4 8 2 5" xfId="14815"/>
    <cellStyle name="20% - Accent4 8 2 5 2" xfId="14816"/>
    <cellStyle name="20% - Accent4 8 2 5 2 2" xfId="14817"/>
    <cellStyle name="20% - Accent4 8 2 5 2 2 2" xfId="14818"/>
    <cellStyle name="20% - Accent4 8 2 5 2 2 2 2" xfId="14819"/>
    <cellStyle name="20% - Accent4 8 2 5 2 2 3" xfId="14820"/>
    <cellStyle name="20% - Accent4 8 2 5 2 3" xfId="14821"/>
    <cellStyle name="20% - Accent4 8 2 5 2 3 2" xfId="14822"/>
    <cellStyle name="20% - Accent4 8 2 5 2 4" xfId="14823"/>
    <cellStyle name="20% - Accent4 8 2 5 3" xfId="14824"/>
    <cellStyle name="20% - Accent4 8 2 5 3 2" xfId="14825"/>
    <cellStyle name="20% - Accent4 8 2 5 3 2 2" xfId="14826"/>
    <cellStyle name="20% - Accent4 8 2 5 3 3" xfId="14827"/>
    <cellStyle name="20% - Accent4 8 2 5 4" xfId="14828"/>
    <cellStyle name="20% - Accent4 8 2 5 4 2" xfId="14829"/>
    <cellStyle name="20% - Accent4 8 2 5 5" xfId="14830"/>
    <cellStyle name="20% - Accent4 8 2 6" xfId="14831"/>
    <cellStyle name="20% - Accent4 8 2 6 2" xfId="14832"/>
    <cellStyle name="20% - Accent4 8 2 6 2 2" xfId="14833"/>
    <cellStyle name="20% - Accent4 8 2 6 2 2 2" xfId="14834"/>
    <cellStyle name="20% - Accent4 8 2 6 2 2 2 2" xfId="14835"/>
    <cellStyle name="20% - Accent4 8 2 6 2 2 3" xfId="14836"/>
    <cellStyle name="20% - Accent4 8 2 6 2 3" xfId="14837"/>
    <cellStyle name="20% - Accent4 8 2 6 2 3 2" xfId="14838"/>
    <cellStyle name="20% - Accent4 8 2 6 2 4" xfId="14839"/>
    <cellStyle name="20% - Accent4 8 2 6 3" xfId="14840"/>
    <cellStyle name="20% - Accent4 8 2 6 3 2" xfId="14841"/>
    <cellStyle name="20% - Accent4 8 2 6 3 2 2" xfId="14842"/>
    <cellStyle name="20% - Accent4 8 2 6 3 3" xfId="14843"/>
    <cellStyle name="20% - Accent4 8 2 6 4" xfId="14844"/>
    <cellStyle name="20% - Accent4 8 2 6 4 2" xfId="14845"/>
    <cellStyle name="20% - Accent4 8 2 6 5" xfId="14846"/>
    <cellStyle name="20% - Accent4 8 2 7" xfId="14847"/>
    <cellStyle name="20% - Accent4 8 2 7 2" xfId="14848"/>
    <cellStyle name="20% - Accent4 8 2 7 2 2" xfId="14849"/>
    <cellStyle name="20% - Accent4 8 2 7 2 2 2" xfId="14850"/>
    <cellStyle name="20% - Accent4 8 2 7 2 3" xfId="14851"/>
    <cellStyle name="20% - Accent4 8 2 7 3" xfId="14852"/>
    <cellStyle name="20% - Accent4 8 2 7 3 2" xfId="14853"/>
    <cellStyle name="20% - Accent4 8 2 7 4" xfId="14854"/>
    <cellStyle name="20% - Accent4 8 2 8" xfId="14855"/>
    <cellStyle name="20% - Accent4 8 2 8 2" xfId="14856"/>
    <cellStyle name="20% - Accent4 8 2 8 2 2" xfId="14857"/>
    <cellStyle name="20% - Accent4 8 2 8 3" xfId="14858"/>
    <cellStyle name="20% - Accent4 8 2 9" xfId="14859"/>
    <cellStyle name="20% - Accent4 8 2 9 2" xfId="14860"/>
    <cellStyle name="20% - Accent4 8 3" xfId="14861"/>
    <cellStyle name="20% - Accent4 8 3 2" xfId="14862"/>
    <cellStyle name="20% - Accent4 8 3 2 2" xfId="14863"/>
    <cellStyle name="20% - Accent4 8 3 2 2 2" xfId="14864"/>
    <cellStyle name="20% - Accent4 8 3 2 2 2 2" xfId="14865"/>
    <cellStyle name="20% - Accent4 8 3 2 2 3" xfId="14866"/>
    <cellStyle name="20% - Accent4 8 3 2 3" xfId="14867"/>
    <cellStyle name="20% - Accent4 8 3 2 3 2" xfId="14868"/>
    <cellStyle name="20% - Accent4 8 3 2 4" xfId="14869"/>
    <cellStyle name="20% - Accent4 8 3 3" xfId="14870"/>
    <cellStyle name="20% - Accent4 8 3 3 2" xfId="14871"/>
    <cellStyle name="20% - Accent4 8 3 3 2 2" xfId="14872"/>
    <cellStyle name="20% - Accent4 8 3 3 3" xfId="14873"/>
    <cellStyle name="20% - Accent4 8 3 4" xfId="14874"/>
    <cellStyle name="20% - Accent4 8 3 4 2" xfId="14875"/>
    <cellStyle name="20% - Accent4 8 3 5" xfId="14876"/>
    <cellStyle name="20% - Accent4 8 4" xfId="14877"/>
    <cellStyle name="20% - Accent4 8 4 2" xfId="14878"/>
    <cellStyle name="20% - Accent4 8 4 2 2" xfId="14879"/>
    <cellStyle name="20% - Accent4 8 4 2 2 2" xfId="14880"/>
    <cellStyle name="20% - Accent4 8 4 2 2 2 2" xfId="14881"/>
    <cellStyle name="20% - Accent4 8 4 2 2 3" xfId="14882"/>
    <cellStyle name="20% - Accent4 8 4 2 3" xfId="14883"/>
    <cellStyle name="20% - Accent4 8 4 2 3 2" xfId="14884"/>
    <cellStyle name="20% - Accent4 8 4 2 4" xfId="14885"/>
    <cellStyle name="20% - Accent4 8 4 3" xfId="14886"/>
    <cellStyle name="20% - Accent4 8 4 3 2" xfId="14887"/>
    <cellStyle name="20% - Accent4 8 4 3 2 2" xfId="14888"/>
    <cellStyle name="20% - Accent4 8 4 3 3" xfId="14889"/>
    <cellStyle name="20% - Accent4 8 4 4" xfId="14890"/>
    <cellStyle name="20% - Accent4 8 4 4 2" xfId="14891"/>
    <cellStyle name="20% - Accent4 8 4 5" xfId="14892"/>
    <cellStyle name="20% - Accent4 8 5" xfId="14893"/>
    <cellStyle name="20% - Accent4 8 5 2" xfId="14894"/>
    <cellStyle name="20% - Accent4 8 5 2 2" xfId="14895"/>
    <cellStyle name="20% - Accent4 8 5 2 2 2" xfId="14896"/>
    <cellStyle name="20% - Accent4 8 5 2 2 2 2" xfId="14897"/>
    <cellStyle name="20% - Accent4 8 5 2 2 3" xfId="14898"/>
    <cellStyle name="20% - Accent4 8 5 2 3" xfId="14899"/>
    <cellStyle name="20% - Accent4 8 5 2 3 2" xfId="14900"/>
    <cellStyle name="20% - Accent4 8 5 2 4" xfId="14901"/>
    <cellStyle name="20% - Accent4 8 5 3" xfId="14902"/>
    <cellStyle name="20% - Accent4 8 5 3 2" xfId="14903"/>
    <cellStyle name="20% - Accent4 8 5 3 2 2" xfId="14904"/>
    <cellStyle name="20% - Accent4 8 5 3 3" xfId="14905"/>
    <cellStyle name="20% - Accent4 8 5 4" xfId="14906"/>
    <cellStyle name="20% - Accent4 8 5 4 2" xfId="14907"/>
    <cellStyle name="20% - Accent4 8 5 5" xfId="14908"/>
    <cellStyle name="20% - Accent4 8 6" xfId="14909"/>
    <cellStyle name="20% - Accent4 8 6 2" xfId="14910"/>
    <cellStyle name="20% - Accent4 8 6 2 2" xfId="14911"/>
    <cellStyle name="20% - Accent4 8 6 2 2 2" xfId="14912"/>
    <cellStyle name="20% - Accent4 8 6 2 2 2 2" xfId="14913"/>
    <cellStyle name="20% - Accent4 8 6 2 2 3" xfId="14914"/>
    <cellStyle name="20% - Accent4 8 6 2 3" xfId="14915"/>
    <cellStyle name="20% - Accent4 8 6 2 3 2" xfId="14916"/>
    <cellStyle name="20% - Accent4 8 6 2 4" xfId="14917"/>
    <cellStyle name="20% - Accent4 8 6 3" xfId="14918"/>
    <cellStyle name="20% - Accent4 8 6 3 2" xfId="14919"/>
    <cellStyle name="20% - Accent4 8 6 3 2 2" xfId="14920"/>
    <cellStyle name="20% - Accent4 8 6 3 3" xfId="14921"/>
    <cellStyle name="20% - Accent4 8 6 4" xfId="14922"/>
    <cellStyle name="20% - Accent4 8 6 4 2" xfId="14923"/>
    <cellStyle name="20% - Accent4 8 6 5" xfId="14924"/>
    <cellStyle name="20% - Accent4 8 7" xfId="14925"/>
    <cellStyle name="20% - Accent4 8 7 2" xfId="14926"/>
    <cellStyle name="20% - Accent4 8 7 2 2" xfId="14927"/>
    <cellStyle name="20% - Accent4 8 7 2 2 2" xfId="14928"/>
    <cellStyle name="20% - Accent4 8 7 2 2 2 2" xfId="14929"/>
    <cellStyle name="20% - Accent4 8 7 2 2 3" xfId="14930"/>
    <cellStyle name="20% - Accent4 8 7 2 3" xfId="14931"/>
    <cellStyle name="20% - Accent4 8 7 2 3 2" xfId="14932"/>
    <cellStyle name="20% - Accent4 8 7 2 4" xfId="14933"/>
    <cellStyle name="20% - Accent4 8 7 3" xfId="14934"/>
    <cellStyle name="20% - Accent4 8 7 3 2" xfId="14935"/>
    <cellStyle name="20% - Accent4 8 7 3 2 2" xfId="14936"/>
    <cellStyle name="20% - Accent4 8 7 3 3" xfId="14937"/>
    <cellStyle name="20% - Accent4 8 7 4" xfId="14938"/>
    <cellStyle name="20% - Accent4 8 7 4 2" xfId="14939"/>
    <cellStyle name="20% - Accent4 8 7 5" xfId="14940"/>
    <cellStyle name="20% - Accent4 8 8" xfId="14941"/>
    <cellStyle name="20% - Accent4 8 8 2" xfId="14942"/>
    <cellStyle name="20% - Accent4 8 8 2 2" xfId="14943"/>
    <cellStyle name="20% - Accent4 8 8 2 2 2" xfId="14944"/>
    <cellStyle name="20% - Accent4 8 8 2 3" xfId="14945"/>
    <cellStyle name="20% - Accent4 8 8 3" xfId="14946"/>
    <cellStyle name="20% - Accent4 8 8 3 2" xfId="14947"/>
    <cellStyle name="20% - Accent4 8 8 4" xfId="14948"/>
    <cellStyle name="20% - Accent4 8 9" xfId="14949"/>
    <cellStyle name="20% - Accent4 8 9 2" xfId="14950"/>
    <cellStyle name="20% - Accent4 8 9 2 2" xfId="14951"/>
    <cellStyle name="20% - Accent4 8 9 3" xfId="14952"/>
    <cellStyle name="20% - Accent4 9" xfId="14953"/>
    <cellStyle name="20% - Accent4 9 10" xfId="14954"/>
    <cellStyle name="20% - Accent4 9 10 2" xfId="14955"/>
    <cellStyle name="20% - Accent4 9 11" xfId="14956"/>
    <cellStyle name="20% - Accent4 9 2" xfId="14957"/>
    <cellStyle name="20% - Accent4 9 2 10" xfId="14958"/>
    <cellStyle name="20% - Accent4 9 2 2" xfId="14959"/>
    <cellStyle name="20% - Accent4 9 2 2 2" xfId="14960"/>
    <cellStyle name="20% - Accent4 9 2 2 2 2" xfId="14961"/>
    <cellStyle name="20% - Accent4 9 2 2 2 2 2" xfId="14962"/>
    <cellStyle name="20% - Accent4 9 2 2 2 2 2 2" xfId="14963"/>
    <cellStyle name="20% - Accent4 9 2 2 2 2 3" xfId="14964"/>
    <cellStyle name="20% - Accent4 9 2 2 2 3" xfId="14965"/>
    <cellStyle name="20% - Accent4 9 2 2 2 3 2" xfId="14966"/>
    <cellStyle name="20% - Accent4 9 2 2 2 4" xfId="14967"/>
    <cellStyle name="20% - Accent4 9 2 2 3" xfId="14968"/>
    <cellStyle name="20% - Accent4 9 2 2 3 2" xfId="14969"/>
    <cellStyle name="20% - Accent4 9 2 2 3 2 2" xfId="14970"/>
    <cellStyle name="20% - Accent4 9 2 2 3 3" xfId="14971"/>
    <cellStyle name="20% - Accent4 9 2 2 4" xfId="14972"/>
    <cellStyle name="20% - Accent4 9 2 2 4 2" xfId="14973"/>
    <cellStyle name="20% - Accent4 9 2 2 5" xfId="14974"/>
    <cellStyle name="20% - Accent4 9 2 3" xfId="14975"/>
    <cellStyle name="20% - Accent4 9 2 3 2" xfId="14976"/>
    <cellStyle name="20% - Accent4 9 2 3 2 2" xfId="14977"/>
    <cellStyle name="20% - Accent4 9 2 3 2 2 2" xfId="14978"/>
    <cellStyle name="20% - Accent4 9 2 3 2 2 2 2" xfId="14979"/>
    <cellStyle name="20% - Accent4 9 2 3 2 2 3" xfId="14980"/>
    <cellStyle name="20% - Accent4 9 2 3 2 3" xfId="14981"/>
    <cellStyle name="20% - Accent4 9 2 3 2 3 2" xfId="14982"/>
    <cellStyle name="20% - Accent4 9 2 3 2 4" xfId="14983"/>
    <cellStyle name="20% - Accent4 9 2 3 3" xfId="14984"/>
    <cellStyle name="20% - Accent4 9 2 3 3 2" xfId="14985"/>
    <cellStyle name="20% - Accent4 9 2 3 3 2 2" xfId="14986"/>
    <cellStyle name="20% - Accent4 9 2 3 3 3" xfId="14987"/>
    <cellStyle name="20% - Accent4 9 2 3 4" xfId="14988"/>
    <cellStyle name="20% - Accent4 9 2 3 4 2" xfId="14989"/>
    <cellStyle name="20% - Accent4 9 2 3 5" xfId="14990"/>
    <cellStyle name="20% - Accent4 9 2 4" xfId="14991"/>
    <cellStyle name="20% - Accent4 9 2 4 2" xfId="14992"/>
    <cellStyle name="20% - Accent4 9 2 4 2 2" xfId="14993"/>
    <cellStyle name="20% - Accent4 9 2 4 2 2 2" xfId="14994"/>
    <cellStyle name="20% - Accent4 9 2 4 2 2 2 2" xfId="14995"/>
    <cellStyle name="20% - Accent4 9 2 4 2 2 3" xfId="14996"/>
    <cellStyle name="20% - Accent4 9 2 4 2 3" xfId="14997"/>
    <cellStyle name="20% - Accent4 9 2 4 2 3 2" xfId="14998"/>
    <cellStyle name="20% - Accent4 9 2 4 2 4" xfId="14999"/>
    <cellStyle name="20% - Accent4 9 2 4 3" xfId="15000"/>
    <cellStyle name="20% - Accent4 9 2 4 3 2" xfId="15001"/>
    <cellStyle name="20% - Accent4 9 2 4 3 2 2" xfId="15002"/>
    <cellStyle name="20% - Accent4 9 2 4 3 3" xfId="15003"/>
    <cellStyle name="20% - Accent4 9 2 4 4" xfId="15004"/>
    <cellStyle name="20% - Accent4 9 2 4 4 2" xfId="15005"/>
    <cellStyle name="20% - Accent4 9 2 4 5" xfId="15006"/>
    <cellStyle name="20% - Accent4 9 2 5" xfId="15007"/>
    <cellStyle name="20% - Accent4 9 2 5 2" xfId="15008"/>
    <cellStyle name="20% - Accent4 9 2 5 2 2" xfId="15009"/>
    <cellStyle name="20% - Accent4 9 2 5 2 2 2" xfId="15010"/>
    <cellStyle name="20% - Accent4 9 2 5 2 2 2 2" xfId="15011"/>
    <cellStyle name="20% - Accent4 9 2 5 2 2 3" xfId="15012"/>
    <cellStyle name="20% - Accent4 9 2 5 2 3" xfId="15013"/>
    <cellStyle name="20% - Accent4 9 2 5 2 3 2" xfId="15014"/>
    <cellStyle name="20% - Accent4 9 2 5 2 4" xfId="15015"/>
    <cellStyle name="20% - Accent4 9 2 5 3" xfId="15016"/>
    <cellStyle name="20% - Accent4 9 2 5 3 2" xfId="15017"/>
    <cellStyle name="20% - Accent4 9 2 5 3 2 2" xfId="15018"/>
    <cellStyle name="20% - Accent4 9 2 5 3 3" xfId="15019"/>
    <cellStyle name="20% - Accent4 9 2 5 4" xfId="15020"/>
    <cellStyle name="20% - Accent4 9 2 5 4 2" xfId="15021"/>
    <cellStyle name="20% - Accent4 9 2 5 5" xfId="15022"/>
    <cellStyle name="20% - Accent4 9 2 6" xfId="15023"/>
    <cellStyle name="20% - Accent4 9 2 6 2" xfId="15024"/>
    <cellStyle name="20% - Accent4 9 2 6 2 2" xfId="15025"/>
    <cellStyle name="20% - Accent4 9 2 6 2 2 2" xfId="15026"/>
    <cellStyle name="20% - Accent4 9 2 6 2 2 2 2" xfId="15027"/>
    <cellStyle name="20% - Accent4 9 2 6 2 2 3" xfId="15028"/>
    <cellStyle name="20% - Accent4 9 2 6 2 3" xfId="15029"/>
    <cellStyle name="20% - Accent4 9 2 6 2 3 2" xfId="15030"/>
    <cellStyle name="20% - Accent4 9 2 6 2 4" xfId="15031"/>
    <cellStyle name="20% - Accent4 9 2 6 3" xfId="15032"/>
    <cellStyle name="20% - Accent4 9 2 6 3 2" xfId="15033"/>
    <cellStyle name="20% - Accent4 9 2 6 3 2 2" xfId="15034"/>
    <cellStyle name="20% - Accent4 9 2 6 3 3" xfId="15035"/>
    <cellStyle name="20% - Accent4 9 2 6 4" xfId="15036"/>
    <cellStyle name="20% - Accent4 9 2 6 4 2" xfId="15037"/>
    <cellStyle name="20% - Accent4 9 2 6 5" xfId="15038"/>
    <cellStyle name="20% - Accent4 9 2 7" xfId="15039"/>
    <cellStyle name="20% - Accent4 9 2 7 2" xfId="15040"/>
    <cellStyle name="20% - Accent4 9 2 7 2 2" xfId="15041"/>
    <cellStyle name="20% - Accent4 9 2 7 2 2 2" xfId="15042"/>
    <cellStyle name="20% - Accent4 9 2 7 2 3" xfId="15043"/>
    <cellStyle name="20% - Accent4 9 2 7 3" xfId="15044"/>
    <cellStyle name="20% - Accent4 9 2 7 3 2" xfId="15045"/>
    <cellStyle name="20% - Accent4 9 2 7 4" xfId="15046"/>
    <cellStyle name="20% - Accent4 9 2 8" xfId="15047"/>
    <cellStyle name="20% - Accent4 9 2 8 2" xfId="15048"/>
    <cellStyle name="20% - Accent4 9 2 8 2 2" xfId="15049"/>
    <cellStyle name="20% - Accent4 9 2 8 3" xfId="15050"/>
    <cellStyle name="20% - Accent4 9 2 9" xfId="15051"/>
    <cellStyle name="20% - Accent4 9 2 9 2" xfId="15052"/>
    <cellStyle name="20% - Accent4 9 3" xfId="15053"/>
    <cellStyle name="20% - Accent4 9 3 2" xfId="15054"/>
    <cellStyle name="20% - Accent4 9 3 2 2" xfId="15055"/>
    <cellStyle name="20% - Accent4 9 3 2 2 2" xfId="15056"/>
    <cellStyle name="20% - Accent4 9 3 2 2 2 2" xfId="15057"/>
    <cellStyle name="20% - Accent4 9 3 2 2 3" xfId="15058"/>
    <cellStyle name="20% - Accent4 9 3 2 3" xfId="15059"/>
    <cellStyle name="20% - Accent4 9 3 2 3 2" xfId="15060"/>
    <cellStyle name="20% - Accent4 9 3 2 4" xfId="15061"/>
    <cellStyle name="20% - Accent4 9 3 3" xfId="15062"/>
    <cellStyle name="20% - Accent4 9 3 3 2" xfId="15063"/>
    <cellStyle name="20% - Accent4 9 3 3 2 2" xfId="15064"/>
    <cellStyle name="20% - Accent4 9 3 3 3" xfId="15065"/>
    <cellStyle name="20% - Accent4 9 3 4" xfId="15066"/>
    <cellStyle name="20% - Accent4 9 3 4 2" xfId="15067"/>
    <cellStyle name="20% - Accent4 9 3 5" xfId="15068"/>
    <cellStyle name="20% - Accent4 9 4" xfId="15069"/>
    <cellStyle name="20% - Accent4 9 4 2" xfId="15070"/>
    <cellStyle name="20% - Accent4 9 4 2 2" xfId="15071"/>
    <cellStyle name="20% - Accent4 9 4 2 2 2" xfId="15072"/>
    <cellStyle name="20% - Accent4 9 4 2 2 2 2" xfId="15073"/>
    <cellStyle name="20% - Accent4 9 4 2 2 3" xfId="15074"/>
    <cellStyle name="20% - Accent4 9 4 2 3" xfId="15075"/>
    <cellStyle name="20% - Accent4 9 4 2 3 2" xfId="15076"/>
    <cellStyle name="20% - Accent4 9 4 2 4" xfId="15077"/>
    <cellStyle name="20% - Accent4 9 4 3" xfId="15078"/>
    <cellStyle name="20% - Accent4 9 4 3 2" xfId="15079"/>
    <cellStyle name="20% - Accent4 9 4 3 2 2" xfId="15080"/>
    <cellStyle name="20% - Accent4 9 4 3 3" xfId="15081"/>
    <cellStyle name="20% - Accent4 9 4 4" xfId="15082"/>
    <cellStyle name="20% - Accent4 9 4 4 2" xfId="15083"/>
    <cellStyle name="20% - Accent4 9 4 5" xfId="15084"/>
    <cellStyle name="20% - Accent4 9 5" xfId="15085"/>
    <cellStyle name="20% - Accent4 9 5 2" xfId="15086"/>
    <cellStyle name="20% - Accent4 9 5 2 2" xfId="15087"/>
    <cellStyle name="20% - Accent4 9 5 2 2 2" xfId="15088"/>
    <cellStyle name="20% - Accent4 9 5 2 2 2 2" xfId="15089"/>
    <cellStyle name="20% - Accent4 9 5 2 2 3" xfId="15090"/>
    <cellStyle name="20% - Accent4 9 5 2 3" xfId="15091"/>
    <cellStyle name="20% - Accent4 9 5 2 3 2" xfId="15092"/>
    <cellStyle name="20% - Accent4 9 5 2 4" xfId="15093"/>
    <cellStyle name="20% - Accent4 9 5 3" xfId="15094"/>
    <cellStyle name="20% - Accent4 9 5 3 2" xfId="15095"/>
    <cellStyle name="20% - Accent4 9 5 3 2 2" xfId="15096"/>
    <cellStyle name="20% - Accent4 9 5 3 3" xfId="15097"/>
    <cellStyle name="20% - Accent4 9 5 4" xfId="15098"/>
    <cellStyle name="20% - Accent4 9 5 4 2" xfId="15099"/>
    <cellStyle name="20% - Accent4 9 5 5" xfId="15100"/>
    <cellStyle name="20% - Accent4 9 6" xfId="15101"/>
    <cellStyle name="20% - Accent4 9 6 2" xfId="15102"/>
    <cellStyle name="20% - Accent4 9 6 2 2" xfId="15103"/>
    <cellStyle name="20% - Accent4 9 6 2 2 2" xfId="15104"/>
    <cellStyle name="20% - Accent4 9 6 2 2 2 2" xfId="15105"/>
    <cellStyle name="20% - Accent4 9 6 2 2 3" xfId="15106"/>
    <cellStyle name="20% - Accent4 9 6 2 3" xfId="15107"/>
    <cellStyle name="20% - Accent4 9 6 2 3 2" xfId="15108"/>
    <cellStyle name="20% - Accent4 9 6 2 4" xfId="15109"/>
    <cellStyle name="20% - Accent4 9 6 3" xfId="15110"/>
    <cellStyle name="20% - Accent4 9 6 3 2" xfId="15111"/>
    <cellStyle name="20% - Accent4 9 6 3 2 2" xfId="15112"/>
    <cellStyle name="20% - Accent4 9 6 3 3" xfId="15113"/>
    <cellStyle name="20% - Accent4 9 6 4" xfId="15114"/>
    <cellStyle name="20% - Accent4 9 6 4 2" xfId="15115"/>
    <cellStyle name="20% - Accent4 9 6 5" xfId="15116"/>
    <cellStyle name="20% - Accent4 9 7" xfId="15117"/>
    <cellStyle name="20% - Accent4 9 7 2" xfId="15118"/>
    <cellStyle name="20% - Accent4 9 7 2 2" xfId="15119"/>
    <cellStyle name="20% - Accent4 9 7 2 2 2" xfId="15120"/>
    <cellStyle name="20% - Accent4 9 7 2 2 2 2" xfId="15121"/>
    <cellStyle name="20% - Accent4 9 7 2 2 3" xfId="15122"/>
    <cellStyle name="20% - Accent4 9 7 2 3" xfId="15123"/>
    <cellStyle name="20% - Accent4 9 7 2 3 2" xfId="15124"/>
    <cellStyle name="20% - Accent4 9 7 2 4" xfId="15125"/>
    <cellStyle name="20% - Accent4 9 7 3" xfId="15126"/>
    <cellStyle name="20% - Accent4 9 7 3 2" xfId="15127"/>
    <cellStyle name="20% - Accent4 9 7 3 2 2" xfId="15128"/>
    <cellStyle name="20% - Accent4 9 7 3 3" xfId="15129"/>
    <cellStyle name="20% - Accent4 9 7 4" xfId="15130"/>
    <cellStyle name="20% - Accent4 9 7 4 2" xfId="15131"/>
    <cellStyle name="20% - Accent4 9 7 5" xfId="15132"/>
    <cellStyle name="20% - Accent4 9 8" xfId="15133"/>
    <cellStyle name="20% - Accent4 9 8 2" xfId="15134"/>
    <cellStyle name="20% - Accent4 9 8 2 2" xfId="15135"/>
    <cellStyle name="20% - Accent4 9 8 2 2 2" xfId="15136"/>
    <cellStyle name="20% - Accent4 9 8 2 3" xfId="15137"/>
    <cellStyle name="20% - Accent4 9 8 3" xfId="15138"/>
    <cellStyle name="20% - Accent4 9 8 3 2" xfId="15139"/>
    <cellStyle name="20% - Accent4 9 8 4" xfId="15140"/>
    <cellStyle name="20% - Accent4 9 9" xfId="15141"/>
    <cellStyle name="20% - Accent4 9 9 2" xfId="15142"/>
    <cellStyle name="20% - Accent4 9 9 2 2" xfId="15143"/>
    <cellStyle name="20% - Accent4 9 9 3" xfId="15144"/>
    <cellStyle name="20% - Accent5" xfId="36" builtinId="46" customBuiltin="1"/>
    <cellStyle name="20% - Accent5 10" xfId="15145"/>
    <cellStyle name="20% - Accent5 10 10" xfId="15146"/>
    <cellStyle name="20% - Accent5 10 10 2" xfId="15147"/>
    <cellStyle name="20% - Accent5 10 11" xfId="15148"/>
    <cellStyle name="20% - Accent5 10 2" xfId="15149"/>
    <cellStyle name="20% - Accent5 10 2 10" xfId="15150"/>
    <cellStyle name="20% - Accent5 10 2 2" xfId="15151"/>
    <cellStyle name="20% - Accent5 10 2 2 2" xfId="15152"/>
    <cellStyle name="20% - Accent5 10 2 2 2 2" xfId="15153"/>
    <cellStyle name="20% - Accent5 10 2 2 2 2 2" xfId="15154"/>
    <cellStyle name="20% - Accent5 10 2 2 2 2 2 2" xfId="15155"/>
    <cellStyle name="20% - Accent5 10 2 2 2 2 3" xfId="15156"/>
    <cellStyle name="20% - Accent5 10 2 2 2 3" xfId="15157"/>
    <cellStyle name="20% - Accent5 10 2 2 2 3 2" xfId="15158"/>
    <cellStyle name="20% - Accent5 10 2 2 2 4" xfId="15159"/>
    <cellStyle name="20% - Accent5 10 2 2 3" xfId="15160"/>
    <cellStyle name="20% - Accent5 10 2 2 3 2" xfId="15161"/>
    <cellStyle name="20% - Accent5 10 2 2 3 2 2" xfId="15162"/>
    <cellStyle name="20% - Accent5 10 2 2 3 3" xfId="15163"/>
    <cellStyle name="20% - Accent5 10 2 2 4" xfId="15164"/>
    <cellStyle name="20% - Accent5 10 2 2 4 2" xfId="15165"/>
    <cellStyle name="20% - Accent5 10 2 2 5" xfId="15166"/>
    <cellStyle name="20% - Accent5 10 2 3" xfId="15167"/>
    <cellStyle name="20% - Accent5 10 2 3 2" xfId="15168"/>
    <cellStyle name="20% - Accent5 10 2 3 2 2" xfId="15169"/>
    <cellStyle name="20% - Accent5 10 2 3 2 2 2" xfId="15170"/>
    <cellStyle name="20% - Accent5 10 2 3 2 2 2 2" xfId="15171"/>
    <cellStyle name="20% - Accent5 10 2 3 2 2 3" xfId="15172"/>
    <cellStyle name="20% - Accent5 10 2 3 2 3" xfId="15173"/>
    <cellStyle name="20% - Accent5 10 2 3 2 3 2" xfId="15174"/>
    <cellStyle name="20% - Accent5 10 2 3 2 4" xfId="15175"/>
    <cellStyle name="20% - Accent5 10 2 3 3" xfId="15176"/>
    <cellStyle name="20% - Accent5 10 2 3 3 2" xfId="15177"/>
    <cellStyle name="20% - Accent5 10 2 3 3 2 2" xfId="15178"/>
    <cellStyle name="20% - Accent5 10 2 3 3 3" xfId="15179"/>
    <cellStyle name="20% - Accent5 10 2 3 4" xfId="15180"/>
    <cellStyle name="20% - Accent5 10 2 3 4 2" xfId="15181"/>
    <cellStyle name="20% - Accent5 10 2 3 5" xfId="15182"/>
    <cellStyle name="20% - Accent5 10 2 4" xfId="15183"/>
    <cellStyle name="20% - Accent5 10 2 4 2" xfId="15184"/>
    <cellStyle name="20% - Accent5 10 2 4 2 2" xfId="15185"/>
    <cellStyle name="20% - Accent5 10 2 4 2 2 2" xfId="15186"/>
    <cellStyle name="20% - Accent5 10 2 4 2 2 2 2" xfId="15187"/>
    <cellStyle name="20% - Accent5 10 2 4 2 2 3" xfId="15188"/>
    <cellStyle name="20% - Accent5 10 2 4 2 3" xfId="15189"/>
    <cellStyle name="20% - Accent5 10 2 4 2 3 2" xfId="15190"/>
    <cellStyle name="20% - Accent5 10 2 4 2 4" xfId="15191"/>
    <cellStyle name="20% - Accent5 10 2 4 3" xfId="15192"/>
    <cellStyle name="20% - Accent5 10 2 4 3 2" xfId="15193"/>
    <cellStyle name="20% - Accent5 10 2 4 3 2 2" xfId="15194"/>
    <cellStyle name="20% - Accent5 10 2 4 3 3" xfId="15195"/>
    <cellStyle name="20% - Accent5 10 2 4 4" xfId="15196"/>
    <cellStyle name="20% - Accent5 10 2 4 4 2" xfId="15197"/>
    <cellStyle name="20% - Accent5 10 2 4 5" xfId="15198"/>
    <cellStyle name="20% - Accent5 10 2 5" xfId="15199"/>
    <cellStyle name="20% - Accent5 10 2 5 2" xfId="15200"/>
    <cellStyle name="20% - Accent5 10 2 5 2 2" xfId="15201"/>
    <cellStyle name="20% - Accent5 10 2 5 2 2 2" xfId="15202"/>
    <cellStyle name="20% - Accent5 10 2 5 2 2 2 2" xfId="15203"/>
    <cellStyle name="20% - Accent5 10 2 5 2 2 3" xfId="15204"/>
    <cellStyle name="20% - Accent5 10 2 5 2 3" xfId="15205"/>
    <cellStyle name="20% - Accent5 10 2 5 2 3 2" xfId="15206"/>
    <cellStyle name="20% - Accent5 10 2 5 2 4" xfId="15207"/>
    <cellStyle name="20% - Accent5 10 2 5 3" xfId="15208"/>
    <cellStyle name="20% - Accent5 10 2 5 3 2" xfId="15209"/>
    <cellStyle name="20% - Accent5 10 2 5 3 2 2" xfId="15210"/>
    <cellStyle name="20% - Accent5 10 2 5 3 3" xfId="15211"/>
    <cellStyle name="20% - Accent5 10 2 5 4" xfId="15212"/>
    <cellStyle name="20% - Accent5 10 2 5 4 2" xfId="15213"/>
    <cellStyle name="20% - Accent5 10 2 5 5" xfId="15214"/>
    <cellStyle name="20% - Accent5 10 2 6" xfId="15215"/>
    <cellStyle name="20% - Accent5 10 2 6 2" xfId="15216"/>
    <cellStyle name="20% - Accent5 10 2 6 2 2" xfId="15217"/>
    <cellStyle name="20% - Accent5 10 2 6 2 2 2" xfId="15218"/>
    <cellStyle name="20% - Accent5 10 2 6 2 2 2 2" xfId="15219"/>
    <cellStyle name="20% - Accent5 10 2 6 2 2 3" xfId="15220"/>
    <cellStyle name="20% - Accent5 10 2 6 2 3" xfId="15221"/>
    <cellStyle name="20% - Accent5 10 2 6 2 3 2" xfId="15222"/>
    <cellStyle name="20% - Accent5 10 2 6 2 4" xfId="15223"/>
    <cellStyle name="20% - Accent5 10 2 6 3" xfId="15224"/>
    <cellStyle name="20% - Accent5 10 2 6 3 2" xfId="15225"/>
    <cellStyle name="20% - Accent5 10 2 6 3 2 2" xfId="15226"/>
    <cellStyle name="20% - Accent5 10 2 6 3 3" xfId="15227"/>
    <cellStyle name="20% - Accent5 10 2 6 4" xfId="15228"/>
    <cellStyle name="20% - Accent5 10 2 6 4 2" xfId="15229"/>
    <cellStyle name="20% - Accent5 10 2 6 5" xfId="15230"/>
    <cellStyle name="20% - Accent5 10 2 7" xfId="15231"/>
    <cellStyle name="20% - Accent5 10 2 7 2" xfId="15232"/>
    <cellStyle name="20% - Accent5 10 2 7 2 2" xfId="15233"/>
    <cellStyle name="20% - Accent5 10 2 7 2 2 2" xfId="15234"/>
    <cellStyle name="20% - Accent5 10 2 7 2 3" xfId="15235"/>
    <cellStyle name="20% - Accent5 10 2 7 3" xfId="15236"/>
    <cellStyle name="20% - Accent5 10 2 7 3 2" xfId="15237"/>
    <cellStyle name="20% - Accent5 10 2 7 4" xfId="15238"/>
    <cellStyle name="20% - Accent5 10 2 8" xfId="15239"/>
    <cellStyle name="20% - Accent5 10 2 8 2" xfId="15240"/>
    <cellStyle name="20% - Accent5 10 2 8 2 2" xfId="15241"/>
    <cellStyle name="20% - Accent5 10 2 8 3" xfId="15242"/>
    <cellStyle name="20% - Accent5 10 2 9" xfId="15243"/>
    <cellStyle name="20% - Accent5 10 2 9 2" xfId="15244"/>
    <cellStyle name="20% - Accent5 10 3" xfId="15245"/>
    <cellStyle name="20% - Accent5 10 3 2" xfId="15246"/>
    <cellStyle name="20% - Accent5 10 3 2 2" xfId="15247"/>
    <cellStyle name="20% - Accent5 10 3 2 2 2" xfId="15248"/>
    <cellStyle name="20% - Accent5 10 3 2 2 2 2" xfId="15249"/>
    <cellStyle name="20% - Accent5 10 3 2 2 3" xfId="15250"/>
    <cellStyle name="20% - Accent5 10 3 2 3" xfId="15251"/>
    <cellStyle name="20% - Accent5 10 3 2 3 2" xfId="15252"/>
    <cellStyle name="20% - Accent5 10 3 2 4" xfId="15253"/>
    <cellStyle name="20% - Accent5 10 3 3" xfId="15254"/>
    <cellStyle name="20% - Accent5 10 3 3 2" xfId="15255"/>
    <cellStyle name="20% - Accent5 10 3 3 2 2" xfId="15256"/>
    <cellStyle name="20% - Accent5 10 3 3 3" xfId="15257"/>
    <cellStyle name="20% - Accent5 10 3 4" xfId="15258"/>
    <cellStyle name="20% - Accent5 10 3 4 2" xfId="15259"/>
    <cellStyle name="20% - Accent5 10 3 5" xfId="15260"/>
    <cellStyle name="20% - Accent5 10 4" xfId="15261"/>
    <cellStyle name="20% - Accent5 10 4 2" xfId="15262"/>
    <cellStyle name="20% - Accent5 10 4 2 2" xfId="15263"/>
    <cellStyle name="20% - Accent5 10 4 2 2 2" xfId="15264"/>
    <cellStyle name="20% - Accent5 10 4 2 2 2 2" xfId="15265"/>
    <cellStyle name="20% - Accent5 10 4 2 2 3" xfId="15266"/>
    <cellStyle name="20% - Accent5 10 4 2 3" xfId="15267"/>
    <cellStyle name="20% - Accent5 10 4 2 3 2" xfId="15268"/>
    <cellStyle name="20% - Accent5 10 4 2 4" xfId="15269"/>
    <cellStyle name="20% - Accent5 10 4 3" xfId="15270"/>
    <cellStyle name="20% - Accent5 10 4 3 2" xfId="15271"/>
    <cellStyle name="20% - Accent5 10 4 3 2 2" xfId="15272"/>
    <cellStyle name="20% - Accent5 10 4 3 3" xfId="15273"/>
    <cellStyle name="20% - Accent5 10 4 4" xfId="15274"/>
    <cellStyle name="20% - Accent5 10 4 4 2" xfId="15275"/>
    <cellStyle name="20% - Accent5 10 4 5" xfId="15276"/>
    <cellStyle name="20% - Accent5 10 5" xfId="15277"/>
    <cellStyle name="20% - Accent5 10 5 2" xfId="15278"/>
    <cellStyle name="20% - Accent5 10 5 2 2" xfId="15279"/>
    <cellStyle name="20% - Accent5 10 5 2 2 2" xfId="15280"/>
    <cellStyle name="20% - Accent5 10 5 2 2 2 2" xfId="15281"/>
    <cellStyle name="20% - Accent5 10 5 2 2 3" xfId="15282"/>
    <cellStyle name="20% - Accent5 10 5 2 3" xfId="15283"/>
    <cellStyle name="20% - Accent5 10 5 2 3 2" xfId="15284"/>
    <cellStyle name="20% - Accent5 10 5 2 4" xfId="15285"/>
    <cellStyle name="20% - Accent5 10 5 3" xfId="15286"/>
    <cellStyle name="20% - Accent5 10 5 3 2" xfId="15287"/>
    <cellStyle name="20% - Accent5 10 5 3 2 2" xfId="15288"/>
    <cellStyle name="20% - Accent5 10 5 3 3" xfId="15289"/>
    <cellStyle name="20% - Accent5 10 5 4" xfId="15290"/>
    <cellStyle name="20% - Accent5 10 5 4 2" xfId="15291"/>
    <cellStyle name="20% - Accent5 10 5 5" xfId="15292"/>
    <cellStyle name="20% - Accent5 10 6" xfId="15293"/>
    <cellStyle name="20% - Accent5 10 6 2" xfId="15294"/>
    <cellStyle name="20% - Accent5 10 6 2 2" xfId="15295"/>
    <cellStyle name="20% - Accent5 10 6 2 2 2" xfId="15296"/>
    <cellStyle name="20% - Accent5 10 6 2 2 2 2" xfId="15297"/>
    <cellStyle name="20% - Accent5 10 6 2 2 3" xfId="15298"/>
    <cellStyle name="20% - Accent5 10 6 2 3" xfId="15299"/>
    <cellStyle name="20% - Accent5 10 6 2 3 2" xfId="15300"/>
    <cellStyle name="20% - Accent5 10 6 2 4" xfId="15301"/>
    <cellStyle name="20% - Accent5 10 6 3" xfId="15302"/>
    <cellStyle name="20% - Accent5 10 6 3 2" xfId="15303"/>
    <cellStyle name="20% - Accent5 10 6 3 2 2" xfId="15304"/>
    <cellStyle name="20% - Accent5 10 6 3 3" xfId="15305"/>
    <cellStyle name="20% - Accent5 10 6 4" xfId="15306"/>
    <cellStyle name="20% - Accent5 10 6 4 2" xfId="15307"/>
    <cellStyle name="20% - Accent5 10 6 5" xfId="15308"/>
    <cellStyle name="20% - Accent5 10 7" xfId="15309"/>
    <cellStyle name="20% - Accent5 10 7 2" xfId="15310"/>
    <cellStyle name="20% - Accent5 10 7 2 2" xfId="15311"/>
    <cellStyle name="20% - Accent5 10 7 2 2 2" xfId="15312"/>
    <cellStyle name="20% - Accent5 10 7 2 2 2 2" xfId="15313"/>
    <cellStyle name="20% - Accent5 10 7 2 2 3" xfId="15314"/>
    <cellStyle name="20% - Accent5 10 7 2 3" xfId="15315"/>
    <cellStyle name="20% - Accent5 10 7 2 3 2" xfId="15316"/>
    <cellStyle name="20% - Accent5 10 7 2 4" xfId="15317"/>
    <cellStyle name="20% - Accent5 10 7 3" xfId="15318"/>
    <cellStyle name="20% - Accent5 10 7 3 2" xfId="15319"/>
    <cellStyle name="20% - Accent5 10 7 3 2 2" xfId="15320"/>
    <cellStyle name="20% - Accent5 10 7 3 3" xfId="15321"/>
    <cellStyle name="20% - Accent5 10 7 4" xfId="15322"/>
    <cellStyle name="20% - Accent5 10 7 4 2" xfId="15323"/>
    <cellStyle name="20% - Accent5 10 7 5" xfId="15324"/>
    <cellStyle name="20% - Accent5 10 8" xfId="15325"/>
    <cellStyle name="20% - Accent5 10 8 2" xfId="15326"/>
    <cellStyle name="20% - Accent5 10 8 2 2" xfId="15327"/>
    <cellStyle name="20% - Accent5 10 8 2 2 2" xfId="15328"/>
    <cellStyle name="20% - Accent5 10 8 2 3" xfId="15329"/>
    <cellStyle name="20% - Accent5 10 8 3" xfId="15330"/>
    <cellStyle name="20% - Accent5 10 8 3 2" xfId="15331"/>
    <cellStyle name="20% - Accent5 10 8 4" xfId="15332"/>
    <cellStyle name="20% - Accent5 10 9" xfId="15333"/>
    <cellStyle name="20% - Accent5 10 9 2" xfId="15334"/>
    <cellStyle name="20% - Accent5 10 9 2 2" xfId="15335"/>
    <cellStyle name="20% - Accent5 10 9 3" xfId="15336"/>
    <cellStyle name="20% - Accent5 11" xfId="15337"/>
    <cellStyle name="20% - Accent5 11 10" xfId="15338"/>
    <cellStyle name="20% - Accent5 11 10 2" xfId="15339"/>
    <cellStyle name="20% - Accent5 11 11" xfId="15340"/>
    <cellStyle name="20% - Accent5 11 2" xfId="15341"/>
    <cellStyle name="20% - Accent5 11 2 10" xfId="15342"/>
    <cellStyle name="20% - Accent5 11 2 2" xfId="15343"/>
    <cellStyle name="20% - Accent5 11 2 2 2" xfId="15344"/>
    <cellStyle name="20% - Accent5 11 2 2 2 2" xfId="15345"/>
    <cellStyle name="20% - Accent5 11 2 2 2 2 2" xfId="15346"/>
    <cellStyle name="20% - Accent5 11 2 2 2 2 2 2" xfId="15347"/>
    <cellStyle name="20% - Accent5 11 2 2 2 2 3" xfId="15348"/>
    <cellStyle name="20% - Accent5 11 2 2 2 3" xfId="15349"/>
    <cellStyle name="20% - Accent5 11 2 2 2 3 2" xfId="15350"/>
    <cellStyle name="20% - Accent5 11 2 2 2 4" xfId="15351"/>
    <cellStyle name="20% - Accent5 11 2 2 3" xfId="15352"/>
    <cellStyle name="20% - Accent5 11 2 2 3 2" xfId="15353"/>
    <cellStyle name="20% - Accent5 11 2 2 3 2 2" xfId="15354"/>
    <cellStyle name="20% - Accent5 11 2 2 3 3" xfId="15355"/>
    <cellStyle name="20% - Accent5 11 2 2 4" xfId="15356"/>
    <cellStyle name="20% - Accent5 11 2 2 4 2" xfId="15357"/>
    <cellStyle name="20% - Accent5 11 2 2 5" xfId="15358"/>
    <cellStyle name="20% - Accent5 11 2 3" xfId="15359"/>
    <cellStyle name="20% - Accent5 11 2 3 2" xfId="15360"/>
    <cellStyle name="20% - Accent5 11 2 3 2 2" xfId="15361"/>
    <cellStyle name="20% - Accent5 11 2 3 2 2 2" xfId="15362"/>
    <cellStyle name="20% - Accent5 11 2 3 2 2 2 2" xfId="15363"/>
    <cellStyle name="20% - Accent5 11 2 3 2 2 3" xfId="15364"/>
    <cellStyle name="20% - Accent5 11 2 3 2 3" xfId="15365"/>
    <cellStyle name="20% - Accent5 11 2 3 2 3 2" xfId="15366"/>
    <cellStyle name="20% - Accent5 11 2 3 2 4" xfId="15367"/>
    <cellStyle name="20% - Accent5 11 2 3 3" xfId="15368"/>
    <cellStyle name="20% - Accent5 11 2 3 3 2" xfId="15369"/>
    <cellStyle name="20% - Accent5 11 2 3 3 2 2" xfId="15370"/>
    <cellStyle name="20% - Accent5 11 2 3 3 3" xfId="15371"/>
    <cellStyle name="20% - Accent5 11 2 3 4" xfId="15372"/>
    <cellStyle name="20% - Accent5 11 2 3 4 2" xfId="15373"/>
    <cellStyle name="20% - Accent5 11 2 3 5" xfId="15374"/>
    <cellStyle name="20% - Accent5 11 2 4" xfId="15375"/>
    <cellStyle name="20% - Accent5 11 2 4 2" xfId="15376"/>
    <cellStyle name="20% - Accent5 11 2 4 2 2" xfId="15377"/>
    <cellStyle name="20% - Accent5 11 2 4 2 2 2" xfId="15378"/>
    <cellStyle name="20% - Accent5 11 2 4 2 2 2 2" xfId="15379"/>
    <cellStyle name="20% - Accent5 11 2 4 2 2 3" xfId="15380"/>
    <cellStyle name="20% - Accent5 11 2 4 2 3" xfId="15381"/>
    <cellStyle name="20% - Accent5 11 2 4 2 3 2" xfId="15382"/>
    <cellStyle name="20% - Accent5 11 2 4 2 4" xfId="15383"/>
    <cellStyle name="20% - Accent5 11 2 4 3" xfId="15384"/>
    <cellStyle name="20% - Accent5 11 2 4 3 2" xfId="15385"/>
    <cellStyle name="20% - Accent5 11 2 4 3 2 2" xfId="15386"/>
    <cellStyle name="20% - Accent5 11 2 4 3 3" xfId="15387"/>
    <cellStyle name="20% - Accent5 11 2 4 4" xfId="15388"/>
    <cellStyle name="20% - Accent5 11 2 4 4 2" xfId="15389"/>
    <cellStyle name="20% - Accent5 11 2 4 5" xfId="15390"/>
    <cellStyle name="20% - Accent5 11 2 5" xfId="15391"/>
    <cellStyle name="20% - Accent5 11 2 5 2" xfId="15392"/>
    <cellStyle name="20% - Accent5 11 2 5 2 2" xfId="15393"/>
    <cellStyle name="20% - Accent5 11 2 5 2 2 2" xfId="15394"/>
    <cellStyle name="20% - Accent5 11 2 5 2 2 2 2" xfId="15395"/>
    <cellStyle name="20% - Accent5 11 2 5 2 2 3" xfId="15396"/>
    <cellStyle name="20% - Accent5 11 2 5 2 3" xfId="15397"/>
    <cellStyle name="20% - Accent5 11 2 5 2 3 2" xfId="15398"/>
    <cellStyle name="20% - Accent5 11 2 5 2 4" xfId="15399"/>
    <cellStyle name="20% - Accent5 11 2 5 3" xfId="15400"/>
    <cellStyle name="20% - Accent5 11 2 5 3 2" xfId="15401"/>
    <cellStyle name="20% - Accent5 11 2 5 3 2 2" xfId="15402"/>
    <cellStyle name="20% - Accent5 11 2 5 3 3" xfId="15403"/>
    <cellStyle name="20% - Accent5 11 2 5 4" xfId="15404"/>
    <cellStyle name="20% - Accent5 11 2 5 4 2" xfId="15405"/>
    <cellStyle name="20% - Accent5 11 2 5 5" xfId="15406"/>
    <cellStyle name="20% - Accent5 11 2 6" xfId="15407"/>
    <cellStyle name="20% - Accent5 11 2 6 2" xfId="15408"/>
    <cellStyle name="20% - Accent5 11 2 6 2 2" xfId="15409"/>
    <cellStyle name="20% - Accent5 11 2 6 2 2 2" xfId="15410"/>
    <cellStyle name="20% - Accent5 11 2 6 2 2 2 2" xfId="15411"/>
    <cellStyle name="20% - Accent5 11 2 6 2 2 3" xfId="15412"/>
    <cellStyle name="20% - Accent5 11 2 6 2 3" xfId="15413"/>
    <cellStyle name="20% - Accent5 11 2 6 2 3 2" xfId="15414"/>
    <cellStyle name="20% - Accent5 11 2 6 2 4" xfId="15415"/>
    <cellStyle name="20% - Accent5 11 2 6 3" xfId="15416"/>
    <cellStyle name="20% - Accent5 11 2 6 3 2" xfId="15417"/>
    <cellStyle name="20% - Accent5 11 2 6 3 2 2" xfId="15418"/>
    <cellStyle name="20% - Accent5 11 2 6 3 3" xfId="15419"/>
    <cellStyle name="20% - Accent5 11 2 6 4" xfId="15420"/>
    <cellStyle name="20% - Accent5 11 2 6 4 2" xfId="15421"/>
    <cellStyle name="20% - Accent5 11 2 6 5" xfId="15422"/>
    <cellStyle name="20% - Accent5 11 2 7" xfId="15423"/>
    <cellStyle name="20% - Accent5 11 2 7 2" xfId="15424"/>
    <cellStyle name="20% - Accent5 11 2 7 2 2" xfId="15425"/>
    <cellStyle name="20% - Accent5 11 2 7 2 2 2" xfId="15426"/>
    <cellStyle name="20% - Accent5 11 2 7 2 3" xfId="15427"/>
    <cellStyle name="20% - Accent5 11 2 7 3" xfId="15428"/>
    <cellStyle name="20% - Accent5 11 2 7 3 2" xfId="15429"/>
    <cellStyle name="20% - Accent5 11 2 7 4" xfId="15430"/>
    <cellStyle name="20% - Accent5 11 2 8" xfId="15431"/>
    <cellStyle name="20% - Accent5 11 2 8 2" xfId="15432"/>
    <cellStyle name="20% - Accent5 11 2 8 2 2" xfId="15433"/>
    <cellStyle name="20% - Accent5 11 2 8 3" xfId="15434"/>
    <cellStyle name="20% - Accent5 11 2 9" xfId="15435"/>
    <cellStyle name="20% - Accent5 11 2 9 2" xfId="15436"/>
    <cellStyle name="20% - Accent5 11 3" xfId="15437"/>
    <cellStyle name="20% - Accent5 11 3 2" xfId="15438"/>
    <cellStyle name="20% - Accent5 11 3 2 2" xfId="15439"/>
    <cellStyle name="20% - Accent5 11 3 2 2 2" xfId="15440"/>
    <cellStyle name="20% - Accent5 11 3 2 2 2 2" xfId="15441"/>
    <cellStyle name="20% - Accent5 11 3 2 2 3" xfId="15442"/>
    <cellStyle name="20% - Accent5 11 3 2 3" xfId="15443"/>
    <cellStyle name="20% - Accent5 11 3 2 3 2" xfId="15444"/>
    <cellStyle name="20% - Accent5 11 3 2 4" xfId="15445"/>
    <cellStyle name="20% - Accent5 11 3 3" xfId="15446"/>
    <cellStyle name="20% - Accent5 11 3 3 2" xfId="15447"/>
    <cellStyle name="20% - Accent5 11 3 3 2 2" xfId="15448"/>
    <cellStyle name="20% - Accent5 11 3 3 3" xfId="15449"/>
    <cellStyle name="20% - Accent5 11 3 4" xfId="15450"/>
    <cellStyle name="20% - Accent5 11 3 4 2" xfId="15451"/>
    <cellStyle name="20% - Accent5 11 3 5" xfId="15452"/>
    <cellStyle name="20% - Accent5 11 4" xfId="15453"/>
    <cellStyle name="20% - Accent5 11 4 2" xfId="15454"/>
    <cellStyle name="20% - Accent5 11 4 2 2" xfId="15455"/>
    <cellStyle name="20% - Accent5 11 4 2 2 2" xfId="15456"/>
    <cellStyle name="20% - Accent5 11 4 2 2 2 2" xfId="15457"/>
    <cellStyle name="20% - Accent5 11 4 2 2 3" xfId="15458"/>
    <cellStyle name="20% - Accent5 11 4 2 3" xfId="15459"/>
    <cellStyle name="20% - Accent5 11 4 2 3 2" xfId="15460"/>
    <cellStyle name="20% - Accent5 11 4 2 4" xfId="15461"/>
    <cellStyle name="20% - Accent5 11 4 3" xfId="15462"/>
    <cellStyle name="20% - Accent5 11 4 3 2" xfId="15463"/>
    <cellStyle name="20% - Accent5 11 4 3 2 2" xfId="15464"/>
    <cellStyle name="20% - Accent5 11 4 3 3" xfId="15465"/>
    <cellStyle name="20% - Accent5 11 4 4" xfId="15466"/>
    <cellStyle name="20% - Accent5 11 4 4 2" xfId="15467"/>
    <cellStyle name="20% - Accent5 11 4 5" xfId="15468"/>
    <cellStyle name="20% - Accent5 11 5" xfId="15469"/>
    <cellStyle name="20% - Accent5 11 5 2" xfId="15470"/>
    <cellStyle name="20% - Accent5 11 5 2 2" xfId="15471"/>
    <cellStyle name="20% - Accent5 11 5 2 2 2" xfId="15472"/>
    <cellStyle name="20% - Accent5 11 5 2 2 2 2" xfId="15473"/>
    <cellStyle name="20% - Accent5 11 5 2 2 3" xfId="15474"/>
    <cellStyle name="20% - Accent5 11 5 2 3" xfId="15475"/>
    <cellStyle name="20% - Accent5 11 5 2 3 2" xfId="15476"/>
    <cellStyle name="20% - Accent5 11 5 2 4" xfId="15477"/>
    <cellStyle name="20% - Accent5 11 5 3" xfId="15478"/>
    <cellStyle name="20% - Accent5 11 5 3 2" xfId="15479"/>
    <cellStyle name="20% - Accent5 11 5 3 2 2" xfId="15480"/>
    <cellStyle name="20% - Accent5 11 5 3 3" xfId="15481"/>
    <cellStyle name="20% - Accent5 11 5 4" xfId="15482"/>
    <cellStyle name="20% - Accent5 11 5 4 2" xfId="15483"/>
    <cellStyle name="20% - Accent5 11 5 5" xfId="15484"/>
    <cellStyle name="20% - Accent5 11 6" xfId="15485"/>
    <cellStyle name="20% - Accent5 11 6 2" xfId="15486"/>
    <cellStyle name="20% - Accent5 11 6 2 2" xfId="15487"/>
    <cellStyle name="20% - Accent5 11 6 2 2 2" xfId="15488"/>
    <cellStyle name="20% - Accent5 11 6 2 2 2 2" xfId="15489"/>
    <cellStyle name="20% - Accent5 11 6 2 2 3" xfId="15490"/>
    <cellStyle name="20% - Accent5 11 6 2 3" xfId="15491"/>
    <cellStyle name="20% - Accent5 11 6 2 3 2" xfId="15492"/>
    <cellStyle name="20% - Accent5 11 6 2 4" xfId="15493"/>
    <cellStyle name="20% - Accent5 11 6 3" xfId="15494"/>
    <cellStyle name="20% - Accent5 11 6 3 2" xfId="15495"/>
    <cellStyle name="20% - Accent5 11 6 3 2 2" xfId="15496"/>
    <cellStyle name="20% - Accent5 11 6 3 3" xfId="15497"/>
    <cellStyle name="20% - Accent5 11 6 4" xfId="15498"/>
    <cellStyle name="20% - Accent5 11 6 4 2" xfId="15499"/>
    <cellStyle name="20% - Accent5 11 6 5" xfId="15500"/>
    <cellStyle name="20% - Accent5 11 7" xfId="15501"/>
    <cellStyle name="20% - Accent5 11 7 2" xfId="15502"/>
    <cellStyle name="20% - Accent5 11 7 2 2" xfId="15503"/>
    <cellStyle name="20% - Accent5 11 7 2 2 2" xfId="15504"/>
    <cellStyle name="20% - Accent5 11 7 2 2 2 2" xfId="15505"/>
    <cellStyle name="20% - Accent5 11 7 2 2 3" xfId="15506"/>
    <cellStyle name="20% - Accent5 11 7 2 3" xfId="15507"/>
    <cellStyle name="20% - Accent5 11 7 2 3 2" xfId="15508"/>
    <cellStyle name="20% - Accent5 11 7 2 4" xfId="15509"/>
    <cellStyle name="20% - Accent5 11 7 3" xfId="15510"/>
    <cellStyle name="20% - Accent5 11 7 3 2" xfId="15511"/>
    <cellStyle name="20% - Accent5 11 7 3 2 2" xfId="15512"/>
    <cellStyle name="20% - Accent5 11 7 3 3" xfId="15513"/>
    <cellStyle name="20% - Accent5 11 7 4" xfId="15514"/>
    <cellStyle name="20% - Accent5 11 7 4 2" xfId="15515"/>
    <cellStyle name="20% - Accent5 11 7 5" xfId="15516"/>
    <cellStyle name="20% - Accent5 11 8" xfId="15517"/>
    <cellStyle name="20% - Accent5 11 8 2" xfId="15518"/>
    <cellStyle name="20% - Accent5 11 8 2 2" xfId="15519"/>
    <cellStyle name="20% - Accent5 11 8 2 2 2" xfId="15520"/>
    <cellStyle name="20% - Accent5 11 8 2 3" xfId="15521"/>
    <cellStyle name="20% - Accent5 11 8 3" xfId="15522"/>
    <cellStyle name="20% - Accent5 11 8 3 2" xfId="15523"/>
    <cellStyle name="20% - Accent5 11 8 4" xfId="15524"/>
    <cellStyle name="20% - Accent5 11 9" xfId="15525"/>
    <cellStyle name="20% - Accent5 11 9 2" xfId="15526"/>
    <cellStyle name="20% - Accent5 11 9 2 2" xfId="15527"/>
    <cellStyle name="20% - Accent5 11 9 3" xfId="15528"/>
    <cellStyle name="20% - Accent5 12" xfId="15529"/>
    <cellStyle name="20% - Accent5 12 10" xfId="15530"/>
    <cellStyle name="20% - Accent5 12 2" xfId="15531"/>
    <cellStyle name="20% - Accent5 12 2 2" xfId="15532"/>
    <cellStyle name="20% - Accent5 12 2 2 2" xfId="15533"/>
    <cellStyle name="20% - Accent5 12 2 2 2 2" xfId="15534"/>
    <cellStyle name="20% - Accent5 12 2 2 2 2 2" xfId="15535"/>
    <cellStyle name="20% - Accent5 12 2 2 2 3" xfId="15536"/>
    <cellStyle name="20% - Accent5 12 2 2 3" xfId="15537"/>
    <cellStyle name="20% - Accent5 12 2 2 3 2" xfId="15538"/>
    <cellStyle name="20% - Accent5 12 2 2 4" xfId="15539"/>
    <cellStyle name="20% - Accent5 12 2 3" xfId="15540"/>
    <cellStyle name="20% - Accent5 12 2 3 2" xfId="15541"/>
    <cellStyle name="20% - Accent5 12 2 3 2 2" xfId="15542"/>
    <cellStyle name="20% - Accent5 12 2 3 3" xfId="15543"/>
    <cellStyle name="20% - Accent5 12 2 4" xfId="15544"/>
    <cellStyle name="20% - Accent5 12 2 4 2" xfId="15545"/>
    <cellStyle name="20% - Accent5 12 2 5" xfId="15546"/>
    <cellStyle name="20% - Accent5 12 3" xfId="15547"/>
    <cellStyle name="20% - Accent5 12 3 2" xfId="15548"/>
    <cellStyle name="20% - Accent5 12 3 2 2" xfId="15549"/>
    <cellStyle name="20% - Accent5 12 3 2 2 2" xfId="15550"/>
    <cellStyle name="20% - Accent5 12 3 2 2 2 2" xfId="15551"/>
    <cellStyle name="20% - Accent5 12 3 2 2 3" xfId="15552"/>
    <cellStyle name="20% - Accent5 12 3 2 3" xfId="15553"/>
    <cellStyle name="20% - Accent5 12 3 2 3 2" xfId="15554"/>
    <cellStyle name="20% - Accent5 12 3 2 4" xfId="15555"/>
    <cellStyle name="20% - Accent5 12 3 3" xfId="15556"/>
    <cellStyle name="20% - Accent5 12 3 3 2" xfId="15557"/>
    <cellStyle name="20% - Accent5 12 3 3 2 2" xfId="15558"/>
    <cellStyle name="20% - Accent5 12 3 3 3" xfId="15559"/>
    <cellStyle name="20% - Accent5 12 3 4" xfId="15560"/>
    <cellStyle name="20% - Accent5 12 3 4 2" xfId="15561"/>
    <cellStyle name="20% - Accent5 12 3 5" xfId="15562"/>
    <cellStyle name="20% - Accent5 12 4" xfId="15563"/>
    <cellStyle name="20% - Accent5 12 4 2" xfId="15564"/>
    <cellStyle name="20% - Accent5 12 4 2 2" xfId="15565"/>
    <cellStyle name="20% - Accent5 12 4 2 2 2" xfId="15566"/>
    <cellStyle name="20% - Accent5 12 4 2 2 2 2" xfId="15567"/>
    <cellStyle name="20% - Accent5 12 4 2 2 3" xfId="15568"/>
    <cellStyle name="20% - Accent5 12 4 2 3" xfId="15569"/>
    <cellStyle name="20% - Accent5 12 4 2 3 2" xfId="15570"/>
    <cellStyle name="20% - Accent5 12 4 2 4" xfId="15571"/>
    <cellStyle name="20% - Accent5 12 4 3" xfId="15572"/>
    <cellStyle name="20% - Accent5 12 4 3 2" xfId="15573"/>
    <cellStyle name="20% - Accent5 12 4 3 2 2" xfId="15574"/>
    <cellStyle name="20% - Accent5 12 4 3 3" xfId="15575"/>
    <cellStyle name="20% - Accent5 12 4 4" xfId="15576"/>
    <cellStyle name="20% - Accent5 12 4 4 2" xfId="15577"/>
    <cellStyle name="20% - Accent5 12 4 5" xfId="15578"/>
    <cellStyle name="20% - Accent5 12 5" xfId="15579"/>
    <cellStyle name="20% - Accent5 12 5 2" xfId="15580"/>
    <cellStyle name="20% - Accent5 12 5 2 2" xfId="15581"/>
    <cellStyle name="20% - Accent5 12 5 2 2 2" xfId="15582"/>
    <cellStyle name="20% - Accent5 12 5 2 2 2 2" xfId="15583"/>
    <cellStyle name="20% - Accent5 12 5 2 2 3" xfId="15584"/>
    <cellStyle name="20% - Accent5 12 5 2 3" xfId="15585"/>
    <cellStyle name="20% - Accent5 12 5 2 3 2" xfId="15586"/>
    <cellStyle name="20% - Accent5 12 5 2 4" xfId="15587"/>
    <cellStyle name="20% - Accent5 12 5 3" xfId="15588"/>
    <cellStyle name="20% - Accent5 12 5 3 2" xfId="15589"/>
    <cellStyle name="20% - Accent5 12 5 3 2 2" xfId="15590"/>
    <cellStyle name="20% - Accent5 12 5 3 3" xfId="15591"/>
    <cellStyle name="20% - Accent5 12 5 4" xfId="15592"/>
    <cellStyle name="20% - Accent5 12 5 4 2" xfId="15593"/>
    <cellStyle name="20% - Accent5 12 5 5" xfId="15594"/>
    <cellStyle name="20% - Accent5 12 6" xfId="15595"/>
    <cellStyle name="20% - Accent5 12 6 2" xfId="15596"/>
    <cellStyle name="20% - Accent5 12 6 2 2" xfId="15597"/>
    <cellStyle name="20% - Accent5 12 6 2 2 2" xfId="15598"/>
    <cellStyle name="20% - Accent5 12 6 2 2 2 2" xfId="15599"/>
    <cellStyle name="20% - Accent5 12 6 2 2 3" xfId="15600"/>
    <cellStyle name="20% - Accent5 12 6 2 3" xfId="15601"/>
    <cellStyle name="20% - Accent5 12 6 2 3 2" xfId="15602"/>
    <cellStyle name="20% - Accent5 12 6 2 4" xfId="15603"/>
    <cellStyle name="20% - Accent5 12 6 3" xfId="15604"/>
    <cellStyle name="20% - Accent5 12 6 3 2" xfId="15605"/>
    <cellStyle name="20% - Accent5 12 6 3 2 2" xfId="15606"/>
    <cellStyle name="20% - Accent5 12 6 3 3" xfId="15607"/>
    <cellStyle name="20% - Accent5 12 6 4" xfId="15608"/>
    <cellStyle name="20% - Accent5 12 6 4 2" xfId="15609"/>
    <cellStyle name="20% - Accent5 12 6 5" xfId="15610"/>
    <cellStyle name="20% - Accent5 12 7" xfId="15611"/>
    <cellStyle name="20% - Accent5 12 7 2" xfId="15612"/>
    <cellStyle name="20% - Accent5 12 7 2 2" xfId="15613"/>
    <cellStyle name="20% - Accent5 12 7 2 2 2" xfId="15614"/>
    <cellStyle name="20% - Accent5 12 7 2 3" xfId="15615"/>
    <cellStyle name="20% - Accent5 12 7 3" xfId="15616"/>
    <cellStyle name="20% - Accent5 12 7 3 2" xfId="15617"/>
    <cellStyle name="20% - Accent5 12 7 4" xfId="15618"/>
    <cellStyle name="20% - Accent5 12 8" xfId="15619"/>
    <cellStyle name="20% - Accent5 12 8 2" xfId="15620"/>
    <cellStyle name="20% - Accent5 12 8 2 2" xfId="15621"/>
    <cellStyle name="20% - Accent5 12 8 3" xfId="15622"/>
    <cellStyle name="20% - Accent5 12 9" xfId="15623"/>
    <cellStyle name="20% - Accent5 12 9 2" xfId="15624"/>
    <cellStyle name="20% - Accent5 13" xfId="15625"/>
    <cellStyle name="20% - Accent5 13 10" xfId="15626"/>
    <cellStyle name="20% - Accent5 13 2" xfId="15627"/>
    <cellStyle name="20% - Accent5 13 2 2" xfId="15628"/>
    <cellStyle name="20% - Accent5 13 2 2 2" xfId="15629"/>
    <cellStyle name="20% - Accent5 13 2 2 2 2" xfId="15630"/>
    <cellStyle name="20% - Accent5 13 2 2 2 2 2" xfId="15631"/>
    <cellStyle name="20% - Accent5 13 2 2 2 3" xfId="15632"/>
    <cellStyle name="20% - Accent5 13 2 2 3" xfId="15633"/>
    <cellStyle name="20% - Accent5 13 2 2 3 2" xfId="15634"/>
    <cellStyle name="20% - Accent5 13 2 2 4" xfId="15635"/>
    <cellStyle name="20% - Accent5 13 2 3" xfId="15636"/>
    <cellStyle name="20% - Accent5 13 2 3 2" xfId="15637"/>
    <cellStyle name="20% - Accent5 13 2 3 2 2" xfId="15638"/>
    <cellStyle name="20% - Accent5 13 2 3 3" xfId="15639"/>
    <cellStyle name="20% - Accent5 13 2 4" xfId="15640"/>
    <cellStyle name="20% - Accent5 13 2 4 2" xfId="15641"/>
    <cellStyle name="20% - Accent5 13 2 5" xfId="15642"/>
    <cellStyle name="20% - Accent5 13 3" xfId="15643"/>
    <cellStyle name="20% - Accent5 13 3 2" xfId="15644"/>
    <cellStyle name="20% - Accent5 13 3 2 2" xfId="15645"/>
    <cellStyle name="20% - Accent5 13 3 2 2 2" xfId="15646"/>
    <cellStyle name="20% - Accent5 13 3 2 2 2 2" xfId="15647"/>
    <cellStyle name="20% - Accent5 13 3 2 2 3" xfId="15648"/>
    <cellStyle name="20% - Accent5 13 3 2 3" xfId="15649"/>
    <cellStyle name="20% - Accent5 13 3 2 3 2" xfId="15650"/>
    <cellStyle name="20% - Accent5 13 3 2 4" xfId="15651"/>
    <cellStyle name="20% - Accent5 13 3 3" xfId="15652"/>
    <cellStyle name="20% - Accent5 13 3 3 2" xfId="15653"/>
    <cellStyle name="20% - Accent5 13 3 3 2 2" xfId="15654"/>
    <cellStyle name="20% - Accent5 13 3 3 3" xfId="15655"/>
    <cellStyle name="20% - Accent5 13 3 4" xfId="15656"/>
    <cellStyle name="20% - Accent5 13 3 4 2" xfId="15657"/>
    <cellStyle name="20% - Accent5 13 3 5" xfId="15658"/>
    <cellStyle name="20% - Accent5 13 4" xfId="15659"/>
    <cellStyle name="20% - Accent5 13 4 2" xfId="15660"/>
    <cellStyle name="20% - Accent5 13 4 2 2" xfId="15661"/>
    <cellStyle name="20% - Accent5 13 4 2 2 2" xfId="15662"/>
    <cellStyle name="20% - Accent5 13 4 2 2 2 2" xfId="15663"/>
    <cellStyle name="20% - Accent5 13 4 2 2 3" xfId="15664"/>
    <cellStyle name="20% - Accent5 13 4 2 3" xfId="15665"/>
    <cellStyle name="20% - Accent5 13 4 2 3 2" xfId="15666"/>
    <cellStyle name="20% - Accent5 13 4 2 4" xfId="15667"/>
    <cellStyle name="20% - Accent5 13 4 3" xfId="15668"/>
    <cellStyle name="20% - Accent5 13 4 3 2" xfId="15669"/>
    <cellStyle name="20% - Accent5 13 4 3 2 2" xfId="15670"/>
    <cellStyle name="20% - Accent5 13 4 3 3" xfId="15671"/>
    <cellStyle name="20% - Accent5 13 4 4" xfId="15672"/>
    <cellStyle name="20% - Accent5 13 4 4 2" xfId="15673"/>
    <cellStyle name="20% - Accent5 13 4 5" xfId="15674"/>
    <cellStyle name="20% - Accent5 13 5" xfId="15675"/>
    <cellStyle name="20% - Accent5 13 5 2" xfId="15676"/>
    <cellStyle name="20% - Accent5 13 5 2 2" xfId="15677"/>
    <cellStyle name="20% - Accent5 13 5 2 2 2" xfId="15678"/>
    <cellStyle name="20% - Accent5 13 5 2 2 2 2" xfId="15679"/>
    <cellStyle name="20% - Accent5 13 5 2 2 3" xfId="15680"/>
    <cellStyle name="20% - Accent5 13 5 2 3" xfId="15681"/>
    <cellStyle name="20% - Accent5 13 5 2 3 2" xfId="15682"/>
    <cellStyle name="20% - Accent5 13 5 2 4" xfId="15683"/>
    <cellStyle name="20% - Accent5 13 5 3" xfId="15684"/>
    <cellStyle name="20% - Accent5 13 5 3 2" xfId="15685"/>
    <cellStyle name="20% - Accent5 13 5 3 2 2" xfId="15686"/>
    <cellStyle name="20% - Accent5 13 5 3 3" xfId="15687"/>
    <cellStyle name="20% - Accent5 13 5 4" xfId="15688"/>
    <cellStyle name="20% - Accent5 13 5 4 2" xfId="15689"/>
    <cellStyle name="20% - Accent5 13 5 5" xfId="15690"/>
    <cellStyle name="20% - Accent5 13 6" xfId="15691"/>
    <cellStyle name="20% - Accent5 13 6 2" xfId="15692"/>
    <cellStyle name="20% - Accent5 13 6 2 2" xfId="15693"/>
    <cellStyle name="20% - Accent5 13 6 2 2 2" xfId="15694"/>
    <cellStyle name="20% - Accent5 13 6 2 2 2 2" xfId="15695"/>
    <cellStyle name="20% - Accent5 13 6 2 2 3" xfId="15696"/>
    <cellStyle name="20% - Accent5 13 6 2 3" xfId="15697"/>
    <cellStyle name="20% - Accent5 13 6 2 3 2" xfId="15698"/>
    <cellStyle name="20% - Accent5 13 6 2 4" xfId="15699"/>
    <cellStyle name="20% - Accent5 13 6 3" xfId="15700"/>
    <cellStyle name="20% - Accent5 13 6 3 2" xfId="15701"/>
    <cellStyle name="20% - Accent5 13 6 3 2 2" xfId="15702"/>
    <cellStyle name="20% - Accent5 13 6 3 3" xfId="15703"/>
    <cellStyle name="20% - Accent5 13 6 4" xfId="15704"/>
    <cellStyle name="20% - Accent5 13 6 4 2" xfId="15705"/>
    <cellStyle name="20% - Accent5 13 6 5" xfId="15706"/>
    <cellStyle name="20% - Accent5 13 7" xfId="15707"/>
    <cellStyle name="20% - Accent5 13 7 2" xfId="15708"/>
    <cellStyle name="20% - Accent5 13 7 2 2" xfId="15709"/>
    <cellStyle name="20% - Accent5 13 7 2 2 2" xfId="15710"/>
    <cellStyle name="20% - Accent5 13 7 2 3" xfId="15711"/>
    <cellStyle name="20% - Accent5 13 7 3" xfId="15712"/>
    <cellStyle name="20% - Accent5 13 7 3 2" xfId="15713"/>
    <cellStyle name="20% - Accent5 13 7 4" xfId="15714"/>
    <cellStyle name="20% - Accent5 13 8" xfId="15715"/>
    <cellStyle name="20% - Accent5 13 8 2" xfId="15716"/>
    <cellStyle name="20% - Accent5 13 8 2 2" xfId="15717"/>
    <cellStyle name="20% - Accent5 13 8 3" xfId="15718"/>
    <cellStyle name="20% - Accent5 13 9" xfId="15719"/>
    <cellStyle name="20% - Accent5 13 9 2" xfId="15720"/>
    <cellStyle name="20% - Accent5 14" xfId="15721"/>
    <cellStyle name="20% - Accent5 14 2" xfId="15722"/>
    <cellStyle name="20% - Accent5 14 2 2" xfId="15723"/>
    <cellStyle name="20% - Accent5 14 2 2 2" xfId="15724"/>
    <cellStyle name="20% - Accent5 14 2 2 2 2" xfId="15725"/>
    <cellStyle name="20% - Accent5 14 2 2 3" xfId="15726"/>
    <cellStyle name="20% - Accent5 14 2 3" xfId="15727"/>
    <cellStyle name="20% - Accent5 14 2 3 2" xfId="15728"/>
    <cellStyle name="20% - Accent5 14 2 4" xfId="15729"/>
    <cellStyle name="20% - Accent5 14 3" xfId="15730"/>
    <cellStyle name="20% - Accent5 14 3 2" xfId="15731"/>
    <cellStyle name="20% - Accent5 14 3 2 2" xfId="15732"/>
    <cellStyle name="20% - Accent5 14 3 3" xfId="15733"/>
    <cellStyle name="20% - Accent5 14 4" xfId="15734"/>
    <cellStyle name="20% - Accent5 14 4 2" xfId="15735"/>
    <cellStyle name="20% - Accent5 14 5" xfId="15736"/>
    <cellStyle name="20% - Accent5 15" xfId="15737"/>
    <cellStyle name="20% - Accent5 15 2" xfId="15738"/>
    <cellStyle name="20% - Accent5 15 2 2" xfId="15739"/>
    <cellStyle name="20% - Accent5 15 2 2 2" xfId="15740"/>
    <cellStyle name="20% - Accent5 15 2 2 2 2" xfId="15741"/>
    <cellStyle name="20% - Accent5 15 2 2 3" xfId="15742"/>
    <cellStyle name="20% - Accent5 15 2 3" xfId="15743"/>
    <cellStyle name="20% - Accent5 15 2 3 2" xfId="15744"/>
    <cellStyle name="20% - Accent5 15 2 4" xfId="15745"/>
    <cellStyle name="20% - Accent5 15 3" xfId="15746"/>
    <cellStyle name="20% - Accent5 15 3 2" xfId="15747"/>
    <cellStyle name="20% - Accent5 15 3 2 2" xfId="15748"/>
    <cellStyle name="20% - Accent5 15 3 3" xfId="15749"/>
    <cellStyle name="20% - Accent5 15 4" xfId="15750"/>
    <cellStyle name="20% - Accent5 15 4 2" xfId="15751"/>
    <cellStyle name="20% - Accent5 15 5" xfId="15752"/>
    <cellStyle name="20% - Accent5 16" xfId="15753"/>
    <cellStyle name="20% - Accent5 16 2" xfId="15754"/>
    <cellStyle name="20% - Accent5 16 2 2" xfId="15755"/>
    <cellStyle name="20% - Accent5 16 2 2 2" xfId="15756"/>
    <cellStyle name="20% - Accent5 16 2 2 2 2" xfId="15757"/>
    <cellStyle name="20% - Accent5 16 2 2 3" xfId="15758"/>
    <cellStyle name="20% - Accent5 16 2 3" xfId="15759"/>
    <cellStyle name="20% - Accent5 16 2 3 2" xfId="15760"/>
    <cellStyle name="20% - Accent5 16 2 4" xfId="15761"/>
    <cellStyle name="20% - Accent5 16 3" xfId="15762"/>
    <cellStyle name="20% - Accent5 16 3 2" xfId="15763"/>
    <cellStyle name="20% - Accent5 16 3 2 2" xfId="15764"/>
    <cellStyle name="20% - Accent5 16 3 3" xfId="15765"/>
    <cellStyle name="20% - Accent5 16 4" xfId="15766"/>
    <cellStyle name="20% - Accent5 16 4 2" xfId="15767"/>
    <cellStyle name="20% - Accent5 16 5" xfId="15768"/>
    <cellStyle name="20% - Accent5 17" xfId="15769"/>
    <cellStyle name="20% - Accent5 17 2" xfId="15770"/>
    <cellStyle name="20% - Accent5 17 2 2" xfId="15771"/>
    <cellStyle name="20% - Accent5 17 2 2 2" xfId="15772"/>
    <cellStyle name="20% - Accent5 17 2 2 2 2" xfId="15773"/>
    <cellStyle name="20% - Accent5 17 2 2 3" xfId="15774"/>
    <cellStyle name="20% - Accent5 17 2 3" xfId="15775"/>
    <cellStyle name="20% - Accent5 17 2 3 2" xfId="15776"/>
    <cellStyle name="20% - Accent5 17 2 4" xfId="15777"/>
    <cellStyle name="20% - Accent5 17 3" xfId="15778"/>
    <cellStyle name="20% - Accent5 17 3 2" xfId="15779"/>
    <cellStyle name="20% - Accent5 17 3 2 2" xfId="15780"/>
    <cellStyle name="20% - Accent5 17 3 3" xfId="15781"/>
    <cellStyle name="20% - Accent5 17 4" xfId="15782"/>
    <cellStyle name="20% - Accent5 17 4 2" xfId="15783"/>
    <cellStyle name="20% - Accent5 17 5" xfId="15784"/>
    <cellStyle name="20% - Accent5 18" xfId="15785"/>
    <cellStyle name="20% - Accent5 18 2" xfId="15786"/>
    <cellStyle name="20% - Accent5 18 2 2" xfId="15787"/>
    <cellStyle name="20% - Accent5 18 2 2 2" xfId="15788"/>
    <cellStyle name="20% - Accent5 18 2 2 2 2" xfId="15789"/>
    <cellStyle name="20% - Accent5 18 2 2 3" xfId="15790"/>
    <cellStyle name="20% - Accent5 18 2 3" xfId="15791"/>
    <cellStyle name="20% - Accent5 18 2 3 2" xfId="15792"/>
    <cellStyle name="20% - Accent5 18 2 4" xfId="15793"/>
    <cellStyle name="20% - Accent5 18 3" xfId="15794"/>
    <cellStyle name="20% - Accent5 18 3 2" xfId="15795"/>
    <cellStyle name="20% - Accent5 18 3 2 2" xfId="15796"/>
    <cellStyle name="20% - Accent5 18 3 3" xfId="15797"/>
    <cellStyle name="20% - Accent5 18 4" xfId="15798"/>
    <cellStyle name="20% - Accent5 18 4 2" xfId="15799"/>
    <cellStyle name="20% - Accent5 18 5" xfId="15800"/>
    <cellStyle name="20% - Accent5 19" xfId="15801"/>
    <cellStyle name="20% - Accent5 19 2" xfId="15802"/>
    <cellStyle name="20% - Accent5 19 2 2" xfId="15803"/>
    <cellStyle name="20% - Accent5 19 2 2 2" xfId="15804"/>
    <cellStyle name="20% - Accent5 19 2 2 2 2" xfId="15805"/>
    <cellStyle name="20% - Accent5 19 2 2 3" xfId="15806"/>
    <cellStyle name="20% - Accent5 19 2 3" xfId="15807"/>
    <cellStyle name="20% - Accent5 19 2 3 2" xfId="15808"/>
    <cellStyle name="20% - Accent5 19 2 4" xfId="15809"/>
    <cellStyle name="20% - Accent5 19 3" xfId="15810"/>
    <cellStyle name="20% - Accent5 19 3 2" xfId="15811"/>
    <cellStyle name="20% - Accent5 19 3 2 2" xfId="15812"/>
    <cellStyle name="20% - Accent5 19 3 3" xfId="15813"/>
    <cellStyle name="20% - Accent5 19 4" xfId="15814"/>
    <cellStyle name="20% - Accent5 19 4 2" xfId="15815"/>
    <cellStyle name="20% - Accent5 19 5" xfId="15816"/>
    <cellStyle name="20% - Accent5 2" xfId="15817"/>
    <cellStyle name="20% - Accent5 2 10" xfId="15818"/>
    <cellStyle name="20% - Accent5 2 10 10" xfId="15819"/>
    <cellStyle name="20% - Accent5 2 10 2" xfId="15820"/>
    <cellStyle name="20% - Accent5 2 10 2 2" xfId="15821"/>
    <cellStyle name="20% - Accent5 2 10 2 2 2" xfId="15822"/>
    <cellStyle name="20% - Accent5 2 10 2 2 2 2" xfId="15823"/>
    <cellStyle name="20% - Accent5 2 10 2 2 2 2 2" xfId="15824"/>
    <cellStyle name="20% - Accent5 2 10 2 2 2 3" xfId="15825"/>
    <cellStyle name="20% - Accent5 2 10 2 2 3" xfId="15826"/>
    <cellStyle name="20% - Accent5 2 10 2 2 3 2" xfId="15827"/>
    <cellStyle name="20% - Accent5 2 10 2 2 4" xfId="15828"/>
    <cellStyle name="20% - Accent5 2 10 2 3" xfId="15829"/>
    <cellStyle name="20% - Accent5 2 10 2 3 2" xfId="15830"/>
    <cellStyle name="20% - Accent5 2 10 2 3 2 2" xfId="15831"/>
    <cellStyle name="20% - Accent5 2 10 2 3 3" xfId="15832"/>
    <cellStyle name="20% - Accent5 2 10 2 4" xfId="15833"/>
    <cellStyle name="20% - Accent5 2 10 2 4 2" xfId="15834"/>
    <cellStyle name="20% - Accent5 2 10 2 5" xfId="15835"/>
    <cellStyle name="20% - Accent5 2 10 3" xfId="15836"/>
    <cellStyle name="20% - Accent5 2 10 3 2" xfId="15837"/>
    <cellStyle name="20% - Accent5 2 10 3 2 2" xfId="15838"/>
    <cellStyle name="20% - Accent5 2 10 3 2 2 2" xfId="15839"/>
    <cellStyle name="20% - Accent5 2 10 3 2 2 2 2" xfId="15840"/>
    <cellStyle name="20% - Accent5 2 10 3 2 2 3" xfId="15841"/>
    <cellStyle name="20% - Accent5 2 10 3 2 3" xfId="15842"/>
    <cellStyle name="20% - Accent5 2 10 3 2 3 2" xfId="15843"/>
    <cellStyle name="20% - Accent5 2 10 3 2 4" xfId="15844"/>
    <cellStyle name="20% - Accent5 2 10 3 3" xfId="15845"/>
    <cellStyle name="20% - Accent5 2 10 3 3 2" xfId="15846"/>
    <cellStyle name="20% - Accent5 2 10 3 3 2 2" xfId="15847"/>
    <cellStyle name="20% - Accent5 2 10 3 3 3" xfId="15848"/>
    <cellStyle name="20% - Accent5 2 10 3 4" xfId="15849"/>
    <cellStyle name="20% - Accent5 2 10 3 4 2" xfId="15850"/>
    <cellStyle name="20% - Accent5 2 10 3 5" xfId="15851"/>
    <cellStyle name="20% - Accent5 2 10 4" xfId="15852"/>
    <cellStyle name="20% - Accent5 2 10 4 2" xfId="15853"/>
    <cellStyle name="20% - Accent5 2 10 4 2 2" xfId="15854"/>
    <cellStyle name="20% - Accent5 2 10 4 2 2 2" xfId="15855"/>
    <cellStyle name="20% - Accent5 2 10 4 2 2 2 2" xfId="15856"/>
    <cellStyle name="20% - Accent5 2 10 4 2 2 3" xfId="15857"/>
    <cellStyle name="20% - Accent5 2 10 4 2 3" xfId="15858"/>
    <cellStyle name="20% - Accent5 2 10 4 2 3 2" xfId="15859"/>
    <cellStyle name="20% - Accent5 2 10 4 2 4" xfId="15860"/>
    <cellStyle name="20% - Accent5 2 10 4 3" xfId="15861"/>
    <cellStyle name="20% - Accent5 2 10 4 3 2" xfId="15862"/>
    <cellStyle name="20% - Accent5 2 10 4 3 2 2" xfId="15863"/>
    <cellStyle name="20% - Accent5 2 10 4 3 3" xfId="15864"/>
    <cellStyle name="20% - Accent5 2 10 4 4" xfId="15865"/>
    <cellStyle name="20% - Accent5 2 10 4 4 2" xfId="15866"/>
    <cellStyle name="20% - Accent5 2 10 4 5" xfId="15867"/>
    <cellStyle name="20% - Accent5 2 10 5" xfId="15868"/>
    <cellStyle name="20% - Accent5 2 10 5 2" xfId="15869"/>
    <cellStyle name="20% - Accent5 2 10 5 2 2" xfId="15870"/>
    <cellStyle name="20% - Accent5 2 10 5 2 2 2" xfId="15871"/>
    <cellStyle name="20% - Accent5 2 10 5 2 2 2 2" xfId="15872"/>
    <cellStyle name="20% - Accent5 2 10 5 2 2 3" xfId="15873"/>
    <cellStyle name="20% - Accent5 2 10 5 2 3" xfId="15874"/>
    <cellStyle name="20% - Accent5 2 10 5 2 3 2" xfId="15875"/>
    <cellStyle name="20% - Accent5 2 10 5 2 4" xfId="15876"/>
    <cellStyle name="20% - Accent5 2 10 5 3" xfId="15877"/>
    <cellStyle name="20% - Accent5 2 10 5 3 2" xfId="15878"/>
    <cellStyle name="20% - Accent5 2 10 5 3 2 2" xfId="15879"/>
    <cellStyle name="20% - Accent5 2 10 5 3 3" xfId="15880"/>
    <cellStyle name="20% - Accent5 2 10 5 4" xfId="15881"/>
    <cellStyle name="20% - Accent5 2 10 5 4 2" xfId="15882"/>
    <cellStyle name="20% - Accent5 2 10 5 5" xfId="15883"/>
    <cellStyle name="20% - Accent5 2 10 6" xfId="15884"/>
    <cellStyle name="20% - Accent5 2 10 6 2" xfId="15885"/>
    <cellStyle name="20% - Accent5 2 10 6 2 2" xfId="15886"/>
    <cellStyle name="20% - Accent5 2 10 6 2 2 2" xfId="15887"/>
    <cellStyle name="20% - Accent5 2 10 6 2 2 2 2" xfId="15888"/>
    <cellStyle name="20% - Accent5 2 10 6 2 2 3" xfId="15889"/>
    <cellStyle name="20% - Accent5 2 10 6 2 3" xfId="15890"/>
    <cellStyle name="20% - Accent5 2 10 6 2 3 2" xfId="15891"/>
    <cellStyle name="20% - Accent5 2 10 6 2 4" xfId="15892"/>
    <cellStyle name="20% - Accent5 2 10 6 3" xfId="15893"/>
    <cellStyle name="20% - Accent5 2 10 6 3 2" xfId="15894"/>
    <cellStyle name="20% - Accent5 2 10 6 3 2 2" xfId="15895"/>
    <cellStyle name="20% - Accent5 2 10 6 3 3" xfId="15896"/>
    <cellStyle name="20% - Accent5 2 10 6 4" xfId="15897"/>
    <cellStyle name="20% - Accent5 2 10 6 4 2" xfId="15898"/>
    <cellStyle name="20% - Accent5 2 10 6 5" xfId="15899"/>
    <cellStyle name="20% - Accent5 2 10 7" xfId="15900"/>
    <cellStyle name="20% - Accent5 2 10 7 2" xfId="15901"/>
    <cellStyle name="20% - Accent5 2 10 7 2 2" xfId="15902"/>
    <cellStyle name="20% - Accent5 2 10 7 2 2 2" xfId="15903"/>
    <cellStyle name="20% - Accent5 2 10 7 2 3" xfId="15904"/>
    <cellStyle name="20% - Accent5 2 10 7 3" xfId="15905"/>
    <cellStyle name="20% - Accent5 2 10 7 3 2" xfId="15906"/>
    <cellStyle name="20% - Accent5 2 10 7 4" xfId="15907"/>
    <cellStyle name="20% - Accent5 2 10 8" xfId="15908"/>
    <cellStyle name="20% - Accent5 2 10 8 2" xfId="15909"/>
    <cellStyle name="20% - Accent5 2 10 8 2 2" xfId="15910"/>
    <cellStyle name="20% - Accent5 2 10 8 3" xfId="15911"/>
    <cellStyle name="20% - Accent5 2 10 9" xfId="15912"/>
    <cellStyle name="20% - Accent5 2 10 9 2" xfId="15913"/>
    <cellStyle name="20% - Accent5 2 11" xfId="15914"/>
    <cellStyle name="20% - Accent5 2 11 2" xfId="15915"/>
    <cellStyle name="20% - Accent5 2 11 2 2" xfId="15916"/>
    <cellStyle name="20% - Accent5 2 11 2 2 2" xfId="15917"/>
    <cellStyle name="20% - Accent5 2 11 2 2 2 2" xfId="15918"/>
    <cellStyle name="20% - Accent5 2 11 2 2 3" xfId="15919"/>
    <cellStyle name="20% - Accent5 2 11 2 3" xfId="15920"/>
    <cellStyle name="20% - Accent5 2 11 2 3 2" xfId="15921"/>
    <cellStyle name="20% - Accent5 2 11 2 4" xfId="15922"/>
    <cellStyle name="20% - Accent5 2 11 3" xfId="15923"/>
    <cellStyle name="20% - Accent5 2 11 3 2" xfId="15924"/>
    <cellStyle name="20% - Accent5 2 11 3 2 2" xfId="15925"/>
    <cellStyle name="20% - Accent5 2 11 3 3" xfId="15926"/>
    <cellStyle name="20% - Accent5 2 11 4" xfId="15927"/>
    <cellStyle name="20% - Accent5 2 11 4 2" xfId="15928"/>
    <cellStyle name="20% - Accent5 2 11 5" xfId="15929"/>
    <cellStyle name="20% - Accent5 2 12" xfId="15930"/>
    <cellStyle name="20% - Accent5 2 12 2" xfId="15931"/>
    <cellStyle name="20% - Accent5 2 12 2 2" xfId="15932"/>
    <cellStyle name="20% - Accent5 2 12 2 2 2" xfId="15933"/>
    <cellStyle name="20% - Accent5 2 12 2 2 2 2" xfId="15934"/>
    <cellStyle name="20% - Accent5 2 12 2 2 3" xfId="15935"/>
    <cellStyle name="20% - Accent5 2 12 2 3" xfId="15936"/>
    <cellStyle name="20% - Accent5 2 12 2 3 2" xfId="15937"/>
    <cellStyle name="20% - Accent5 2 12 2 4" xfId="15938"/>
    <cellStyle name="20% - Accent5 2 12 3" xfId="15939"/>
    <cellStyle name="20% - Accent5 2 12 3 2" xfId="15940"/>
    <cellStyle name="20% - Accent5 2 12 3 2 2" xfId="15941"/>
    <cellStyle name="20% - Accent5 2 12 3 3" xfId="15942"/>
    <cellStyle name="20% - Accent5 2 12 4" xfId="15943"/>
    <cellStyle name="20% - Accent5 2 12 4 2" xfId="15944"/>
    <cellStyle name="20% - Accent5 2 12 5" xfId="15945"/>
    <cellStyle name="20% - Accent5 2 13" xfId="15946"/>
    <cellStyle name="20% - Accent5 2 13 2" xfId="15947"/>
    <cellStyle name="20% - Accent5 2 13 2 2" xfId="15948"/>
    <cellStyle name="20% - Accent5 2 13 2 2 2" xfId="15949"/>
    <cellStyle name="20% - Accent5 2 13 2 2 2 2" xfId="15950"/>
    <cellStyle name="20% - Accent5 2 13 2 2 3" xfId="15951"/>
    <cellStyle name="20% - Accent5 2 13 2 3" xfId="15952"/>
    <cellStyle name="20% - Accent5 2 13 2 3 2" xfId="15953"/>
    <cellStyle name="20% - Accent5 2 13 2 4" xfId="15954"/>
    <cellStyle name="20% - Accent5 2 13 3" xfId="15955"/>
    <cellStyle name="20% - Accent5 2 13 3 2" xfId="15956"/>
    <cellStyle name="20% - Accent5 2 13 3 2 2" xfId="15957"/>
    <cellStyle name="20% - Accent5 2 13 3 3" xfId="15958"/>
    <cellStyle name="20% - Accent5 2 13 4" xfId="15959"/>
    <cellStyle name="20% - Accent5 2 13 4 2" xfId="15960"/>
    <cellStyle name="20% - Accent5 2 13 5" xfId="15961"/>
    <cellStyle name="20% - Accent5 2 14" xfId="15962"/>
    <cellStyle name="20% - Accent5 2 14 2" xfId="15963"/>
    <cellStyle name="20% - Accent5 2 14 2 2" xfId="15964"/>
    <cellStyle name="20% - Accent5 2 14 2 2 2" xfId="15965"/>
    <cellStyle name="20% - Accent5 2 14 2 2 2 2" xfId="15966"/>
    <cellStyle name="20% - Accent5 2 14 2 2 3" xfId="15967"/>
    <cellStyle name="20% - Accent5 2 14 2 3" xfId="15968"/>
    <cellStyle name="20% - Accent5 2 14 2 3 2" xfId="15969"/>
    <cellStyle name="20% - Accent5 2 14 2 4" xfId="15970"/>
    <cellStyle name="20% - Accent5 2 14 3" xfId="15971"/>
    <cellStyle name="20% - Accent5 2 14 3 2" xfId="15972"/>
    <cellStyle name="20% - Accent5 2 14 3 2 2" xfId="15973"/>
    <cellStyle name="20% - Accent5 2 14 3 3" xfId="15974"/>
    <cellStyle name="20% - Accent5 2 14 4" xfId="15975"/>
    <cellStyle name="20% - Accent5 2 14 4 2" xfId="15976"/>
    <cellStyle name="20% - Accent5 2 14 5" xfId="15977"/>
    <cellStyle name="20% - Accent5 2 15" xfId="15978"/>
    <cellStyle name="20% - Accent5 2 15 2" xfId="15979"/>
    <cellStyle name="20% - Accent5 2 15 2 2" xfId="15980"/>
    <cellStyle name="20% - Accent5 2 15 2 2 2" xfId="15981"/>
    <cellStyle name="20% - Accent5 2 15 2 2 2 2" xfId="15982"/>
    <cellStyle name="20% - Accent5 2 15 2 2 3" xfId="15983"/>
    <cellStyle name="20% - Accent5 2 15 2 3" xfId="15984"/>
    <cellStyle name="20% - Accent5 2 15 2 3 2" xfId="15985"/>
    <cellStyle name="20% - Accent5 2 15 2 4" xfId="15986"/>
    <cellStyle name="20% - Accent5 2 15 3" xfId="15987"/>
    <cellStyle name="20% - Accent5 2 15 3 2" xfId="15988"/>
    <cellStyle name="20% - Accent5 2 15 3 2 2" xfId="15989"/>
    <cellStyle name="20% - Accent5 2 15 3 3" xfId="15990"/>
    <cellStyle name="20% - Accent5 2 15 4" xfId="15991"/>
    <cellStyle name="20% - Accent5 2 15 4 2" xfId="15992"/>
    <cellStyle name="20% - Accent5 2 15 5" xfId="15993"/>
    <cellStyle name="20% - Accent5 2 16" xfId="15994"/>
    <cellStyle name="20% - Accent5 2 16 2" xfId="15995"/>
    <cellStyle name="20% - Accent5 2 16 2 2" xfId="15996"/>
    <cellStyle name="20% - Accent5 2 16 2 2 2" xfId="15997"/>
    <cellStyle name="20% - Accent5 2 16 2 3" xfId="15998"/>
    <cellStyle name="20% - Accent5 2 16 3" xfId="15999"/>
    <cellStyle name="20% - Accent5 2 16 3 2" xfId="16000"/>
    <cellStyle name="20% - Accent5 2 16 4" xfId="16001"/>
    <cellStyle name="20% - Accent5 2 17" xfId="16002"/>
    <cellStyle name="20% - Accent5 2 17 2" xfId="16003"/>
    <cellStyle name="20% - Accent5 2 17 2 2" xfId="16004"/>
    <cellStyle name="20% - Accent5 2 17 3" xfId="16005"/>
    <cellStyle name="20% - Accent5 2 18" xfId="16006"/>
    <cellStyle name="20% - Accent5 2 18 2" xfId="16007"/>
    <cellStyle name="20% - Accent5 2 19" xfId="16008"/>
    <cellStyle name="20% - Accent5 2 2" xfId="16009"/>
    <cellStyle name="20% - Accent5 2 2 10" xfId="16010"/>
    <cellStyle name="20% - Accent5 2 2 10 2" xfId="16011"/>
    <cellStyle name="20% - Accent5 2 2 11" xfId="16012"/>
    <cellStyle name="20% - Accent5 2 2 2" xfId="16013"/>
    <cellStyle name="20% - Accent5 2 2 2 10" xfId="16014"/>
    <cellStyle name="20% - Accent5 2 2 2 2" xfId="16015"/>
    <cellStyle name="20% - Accent5 2 2 2 2 2" xfId="16016"/>
    <cellStyle name="20% - Accent5 2 2 2 2 2 2" xfId="16017"/>
    <cellStyle name="20% - Accent5 2 2 2 2 2 2 2" xfId="16018"/>
    <cellStyle name="20% - Accent5 2 2 2 2 2 2 2 2" xfId="16019"/>
    <cellStyle name="20% - Accent5 2 2 2 2 2 2 3" xfId="16020"/>
    <cellStyle name="20% - Accent5 2 2 2 2 2 3" xfId="16021"/>
    <cellStyle name="20% - Accent5 2 2 2 2 2 3 2" xfId="16022"/>
    <cellStyle name="20% - Accent5 2 2 2 2 2 4" xfId="16023"/>
    <cellStyle name="20% - Accent5 2 2 2 2 3" xfId="16024"/>
    <cellStyle name="20% - Accent5 2 2 2 2 3 2" xfId="16025"/>
    <cellStyle name="20% - Accent5 2 2 2 2 3 2 2" xfId="16026"/>
    <cellStyle name="20% - Accent5 2 2 2 2 3 3" xfId="16027"/>
    <cellStyle name="20% - Accent5 2 2 2 2 4" xfId="16028"/>
    <cellStyle name="20% - Accent5 2 2 2 2 4 2" xfId="16029"/>
    <cellStyle name="20% - Accent5 2 2 2 2 5" xfId="16030"/>
    <cellStyle name="20% - Accent5 2 2 2 3" xfId="16031"/>
    <cellStyle name="20% - Accent5 2 2 2 3 2" xfId="16032"/>
    <cellStyle name="20% - Accent5 2 2 2 3 2 2" xfId="16033"/>
    <cellStyle name="20% - Accent5 2 2 2 3 2 2 2" xfId="16034"/>
    <cellStyle name="20% - Accent5 2 2 2 3 2 2 2 2" xfId="16035"/>
    <cellStyle name="20% - Accent5 2 2 2 3 2 2 3" xfId="16036"/>
    <cellStyle name="20% - Accent5 2 2 2 3 2 3" xfId="16037"/>
    <cellStyle name="20% - Accent5 2 2 2 3 2 3 2" xfId="16038"/>
    <cellStyle name="20% - Accent5 2 2 2 3 2 4" xfId="16039"/>
    <cellStyle name="20% - Accent5 2 2 2 3 3" xfId="16040"/>
    <cellStyle name="20% - Accent5 2 2 2 3 3 2" xfId="16041"/>
    <cellStyle name="20% - Accent5 2 2 2 3 3 2 2" xfId="16042"/>
    <cellStyle name="20% - Accent5 2 2 2 3 3 3" xfId="16043"/>
    <cellStyle name="20% - Accent5 2 2 2 3 4" xfId="16044"/>
    <cellStyle name="20% - Accent5 2 2 2 3 4 2" xfId="16045"/>
    <cellStyle name="20% - Accent5 2 2 2 3 5" xfId="16046"/>
    <cellStyle name="20% - Accent5 2 2 2 4" xfId="16047"/>
    <cellStyle name="20% - Accent5 2 2 2 4 2" xfId="16048"/>
    <cellStyle name="20% - Accent5 2 2 2 4 2 2" xfId="16049"/>
    <cellStyle name="20% - Accent5 2 2 2 4 2 2 2" xfId="16050"/>
    <cellStyle name="20% - Accent5 2 2 2 4 2 2 2 2" xfId="16051"/>
    <cellStyle name="20% - Accent5 2 2 2 4 2 2 3" xfId="16052"/>
    <cellStyle name="20% - Accent5 2 2 2 4 2 3" xfId="16053"/>
    <cellStyle name="20% - Accent5 2 2 2 4 2 3 2" xfId="16054"/>
    <cellStyle name="20% - Accent5 2 2 2 4 2 4" xfId="16055"/>
    <cellStyle name="20% - Accent5 2 2 2 4 3" xfId="16056"/>
    <cellStyle name="20% - Accent5 2 2 2 4 3 2" xfId="16057"/>
    <cellStyle name="20% - Accent5 2 2 2 4 3 2 2" xfId="16058"/>
    <cellStyle name="20% - Accent5 2 2 2 4 3 3" xfId="16059"/>
    <cellStyle name="20% - Accent5 2 2 2 4 4" xfId="16060"/>
    <cellStyle name="20% - Accent5 2 2 2 4 4 2" xfId="16061"/>
    <cellStyle name="20% - Accent5 2 2 2 4 5" xfId="16062"/>
    <cellStyle name="20% - Accent5 2 2 2 5" xfId="16063"/>
    <cellStyle name="20% - Accent5 2 2 2 5 2" xfId="16064"/>
    <cellStyle name="20% - Accent5 2 2 2 5 2 2" xfId="16065"/>
    <cellStyle name="20% - Accent5 2 2 2 5 2 2 2" xfId="16066"/>
    <cellStyle name="20% - Accent5 2 2 2 5 2 2 2 2" xfId="16067"/>
    <cellStyle name="20% - Accent5 2 2 2 5 2 2 3" xfId="16068"/>
    <cellStyle name="20% - Accent5 2 2 2 5 2 3" xfId="16069"/>
    <cellStyle name="20% - Accent5 2 2 2 5 2 3 2" xfId="16070"/>
    <cellStyle name="20% - Accent5 2 2 2 5 2 4" xfId="16071"/>
    <cellStyle name="20% - Accent5 2 2 2 5 3" xfId="16072"/>
    <cellStyle name="20% - Accent5 2 2 2 5 3 2" xfId="16073"/>
    <cellStyle name="20% - Accent5 2 2 2 5 3 2 2" xfId="16074"/>
    <cellStyle name="20% - Accent5 2 2 2 5 3 3" xfId="16075"/>
    <cellStyle name="20% - Accent5 2 2 2 5 4" xfId="16076"/>
    <cellStyle name="20% - Accent5 2 2 2 5 4 2" xfId="16077"/>
    <cellStyle name="20% - Accent5 2 2 2 5 5" xfId="16078"/>
    <cellStyle name="20% - Accent5 2 2 2 6" xfId="16079"/>
    <cellStyle name="20% - Accent5 2 2 2 6 2" xfId="16080"/>
    <cellStyle name="20% - Accent5 2 2 2 6 2 2" xfId="16081"/>
    <cellStyle name="20% - Accent5 2 2 2 6 2 2 2" xfId="16082"/>
    <cellStyle name="20% - Accent5 2 2 2 6 2 2 2 2" xfId="16083"/>
    <cellStyle name="20% - Accent5 2 2 2 6 2 2 3" xfId="16084"/>
    <cellStyle name="20% - Accent5 2 2 2 6 2 3" xfId="16085"/>
    <cellStyle name="20% - Accent5 2 2 2 6 2 3 2" xfId="16086"/>
    <cellStyle name="20% - Accent5 2 2 2 6 2 4" xfId="16087"/>
    <cellStyle name="20% - Accent5 2 2 2 6 3" xfId="16088"/>
    <cellStyle name="20% - Accent5 2 2 2 6 3 2" xfId="16089"/>
    <cellStyle name="20% - Accent5 2 2 2 6 3 2 2" xfId="16090"/>
    <cellStyle name="20% - Accent5 2 2 2 6 3 3" xfId="16091"/>
    <cellStyle name="20% - Accent5 2 2 2 6 4" xfId="16092"/>
    <cellStyle name="20% - Accent5 2 2 2 6 4 2" xfId="16093"/>
    <cellStyle name="20% - Accent5 2 2 2 6 5" xfId="16094"/>
    <cellStyle name="20% - Accent5 2 2 2 7" xfId="16095"/>
    <cellStyle name="20% - Accent5 2 2 2 7 2" xfId="16096"/>
    <cellStyle name="20% - Accent5 2 2 2 7 2 2" xfId="16097"/>
    <cellStyle name="20% - Accent5 2 2 2 7 2 2 2" xfId="16098"/>
    <cellStyle name="20% - Accent5 2 2 2 7 2 3" xfId="16099"/>
    <cellStyle name="20% - Accent5 2 2 2 7 3" xfId="16100"/>
    <cellStyle name="20% - Accent5 2 2 2 7 3 2" xfId="16101"/>
    <cellStyle name="20% - Accent5 2 2 2 7 4" xfId="16102"/>
    <cellStyle name="20% - Accent5 2 2 2 8" xfId="16103"/>
    <cellStyle name="20% - Accent5 2 2 2 8 2" xfId="16104"/>
    <cellStyle name="20% - Accent5 2 2 2 8 2 2" xfId="16105"/>
    <cellStyle name="20% - Accent5 2 2 2 8 3" xfId="16106"/>
    <cellStyle name="20% - Accent5 2 2 2 9" xfId="16107"/>
    <cellStyle name="20% - Accent5 2 2 2 9 2" xfId="16108"/>
    <cellStyle name="20% - Accent5 2 2 3" xfId="16109"/>
    <cellStyle name="20% - Accent5 2 2 3 2" xfId="16110"/>
    <cellStyle name="20% - Accent5 2 2 3 2 2" xfId="16111"/>
    <cellStyle name="20% - Accent5 2 2 3 2 2 2" xfId="16112"/>
    <cellStyle name="20% - Accent5 2 2 3 2 2 2 2" xfId="16113"/>
    <cellStyle name="20% - Accent5 2 2 3 2 2 3" xfId="16114"/>
    <cellStyle name="20% - Accent5 2 2 3 2 3" xfId="16115"/>
    <cellStyle name="20% - Accent5 2 2 3 2 3 2" xfId="16116"/>
    <cellStyle name="20% - Accent5 2 2 3 2 4" xfId="16117"/>
    <cellStyle name="20% - Accent5 2 2 3 3" xfId="16118"/>
    <cellStyle name="20% - Accent5 2 2 3 3 2" xfId="16119"/>
    <cellStyle name="20% - Accent5 2 2 3 3 2 2" xfId="16120"/>
    <cellStyle name="20% - Accent5 2 2 3 3 3" xfId="16121"/>
    <cellStyle name="20% - Accent5 2 2 3 4" xfId="16122"/>
    <cellStyle name="20% - Accent5 2 2 3 4 2" xfId="16123"/>
    <cellStyle name="20% - Accent5 2 2 3 5" xfId="16124"/>
    <cellStyle name="20% - Accent5 2 2 4" xfId="16125"/>
    <cellStyle name="20% - Accent5 2 2 4 2" xfId="16126"/>
    <cellStyle name="20% - Accent5 2 2 4 2 2" xfId="16127"/>
    <cellStyle name="20% - Accent5 2 2 4 2 2 2" xfId="16128"/>
    <cellStyle name="20% - Accent5 2 2 4 2 2 2 2" xfId="16129"/>
    <cellStyle name="20% - Accent5 2 2 4 2 2 3" xfId="16130"/>
    <cellStyle name="20% - Accent5 2 2 4 2 3" xfId="16131"/>
    <cellStyle name="20% - Accent5 2 2 4 2 3 2" xfId="16132"/>
    <cellStyle name="20% - Accent5 2 2 4 2 4" xfId="16133"/>
    <cellStyle name="20% - Accent5 2 2 4 3" xfId="16134"/>
    <cellStyle name="20% - Accent5 2 2 4 3 2" xfId="16135"/>
    <cellStyle name="20% - Accent5 2 2 4 3 2 2" xfId="16136"/>
    <cellStyle name="20% - Accent5 2 2 4 3 3" xfId="16137"/>
    <cellStyle name="20% - Accent5 2 2 4 4" xfId="16138"/>
    <cellStyle name="20% - Accent5 2 2 4 4 2" xfId="16139"/>
    <cellStyle name="20% - Accent5 2 2 4 5" xfId="16140"/>
    <cellStyle name="20% - Accent5 2 2 5" xfId="16141"/>
    <cellStyle name="20% - Accent5 2 2 5 2" xfId="16142"/>
    <cellStyle name="20% - Accent5 2 2 5 2 2" xfId="16143"/>
    <cellStyle name="20% - Accent5 2 2 5 2 2 2" xfId="16144"/>
    <cellStyle name="20% - Accent5 2 2 5 2 2 2 2" xfId="16145"/>
    <cellStyle name="20% - Accent5 2 2 5 2 2 3" xfId="16146"/>
    <cellStyle name="20% - Accent5 2 2 5 2 3" xfId="16147"/>
    <cellStyle name="20% - Accent5 2 2 5 2 3 2" xfId="16148"/>
    <cellStyle name="20% - Accent5 2 2 5 2 4" xfId="16149"/>
    <cellStyle name="20% - Accent5 2 2 5 3" xfId="16150"/>
    <cellStyle name="20% - Accent5 2 2 5 3 2" xfId="16151"/>
    <cellStyle name="20% - Accent5 2 2 5 3 2 2" xfId="16152"/>
    <cellStyle name="20% - Accent5 2 2 5 3 3" xfId="16153"/>
    <cellStyle name="20% - Accent5 2 2 5 4" xfId="16154"/>
    <cellStyle name="20% - Accent5 2 2 5 4 2" xfId="16155"/>
    <cellStyle name="20% - Accent5 2 2 5 5" xfId="16156"/>
    <cellStyle name="20% - Accent5 2 2 6" xfId="16157"/>
    <cellStyle name="20% - Accent5 2 2 6 2" xfId="16158"/>
    <cellStyle name="20% - Accent5 2 2 6 2 2" xfId="16159"/>
    <cellStyle name="20% - Accent5 2 2 6 2 2 2" xfId="16160"/>
    <cellStyle name="20% - Accent5 2 2 6 2 2 2 2" xfId="16161"/>
    <cellStyle name="20% - Accent5 2 2 6 2 2 3" xfId="16162"/>
    <cellStyle name="20% - Accent5 2 2 6 2 3" xfId="16163"/>
    <cellStyle name="20% - Accent5 2 2 6 2 3 2" xfId="16164"/>
    <cellStyle name="20% - Accent5 2 2 6 2 4" xfId="16165"/>
    <cellStyle name="20% - Accent5 2 2 6 3" xfId="16166"/>
    <cellStyle name="20% - Accent5 2 2 6 3 2" xfId="16167"/>
    <cellStyle name="20% - Accent5 2 2 6 3 2 2" xfId="16168"/>
    <cellStyle name="20% - Accent5 2 2 6 3 3" xfId="16169"/>
    <cellStyle name="20% - Accent5 2 2 6 4" xfId="16170"/>
    <cellStyle name="20% - Accent5 2 2 6 4 2" xfId="16171"/>
    <cellStyle name="20% - Accent5 2 2 6 5" xfId="16172"/>
    <cellStyle name="20% - Accent5 2 2 7" xfId="16173"/>
    <cellStyle name="20% - Accent5 2 2 7 2" xfId="16174"/>
    <cellStyle name="20% - Accent5 2 2 7 2 2" xfId="16175"/>
    <cellStyle name="20% - Accent5 2 2 7 2 2 2" xfId="16176"/>
    <cellStyle name="20% - Accent5 2 2 7 2 2 2 2" xfId="16177"/>
    <cellStyle name="20% - Accent5 2 2 7 2 2 3" xfId="16178"/>
    <cellStyle name="20% - Accent5 2 2 7 2 3" xfId="16179"/>
    <cellStyle name="20% - Accent5 2 2 7 2 3 2" xfId="16180"/>
    <cellStyle name="20% - Accent5 2 2 7 2 4" xfId="16181"/>
    <cellStyle name="20% - Accent5 2 2 7 3" xfId="16182"/>
    <cellStyle name="20% - Accent5 2 2 7 3 2" xfId="16183"/>
    <cellStyle name="20% - Accent5 2 2 7 3 2 2" xfId="16184"/>
    <cellStyle name="20% - Accent5 2 2 7 3 3" xfId="16185"/>
    <cellStyle name="20% - Accent5 2 2 7 4" xfId="16186"/>
    <cellStyle name="20% - Accent5 2 2 7 4 2" xfId="16187"/>
    <cellStyle name="20% - Accent5 2 2 7 5" xfId="16188"/>
    <cellStyle name="20% - Accent5 2 2 8" xfId="16189"/>
    <cellStyle name="20% - Accent5 2 2 8 2" xfId="16190"/>
    <cellStyle name="20% - Accent5 2 2 8 2 2" xfId="16191"/>
    <cellStyle name="20% - Accent5 2 2 8 2 2 2" xfId="16192"/>
    <cellStyle name="20% - Accent5 2 2 8 2 3" xfId="16193"/>
    <cellStyle name="20% - Accent5 2 2 8 3" xfId="16194"/>
    <cellStyle name="20% - Accent5 2 2 8 3 2" xfId="16195"/>
    <cellStyle name="20% - Accent5 2 2 8 4" xfId="16196"/>
    <cellStyle name="20% - Accent5 2 2 9" xfId="16197"/>
    <cellStyle name="20% - Accent5 2 2 9 2" xfId="16198"/>
    <cellStyle name="20% - Accent5 2 2 9 2 2" xfId="16199"/>
    <cellStyle name="20% - Accent5 2 2 9 3" xfId="16200"/>
    <cellStyle name="20% - Accent5 2 3" xfId="16201"/>
    <cellStyle name="20% - Accent5 2 3 10" xfId="16202"/>
    <cellStyle name="20% - Accent5 2 3 10 2" xfId="16203"/>
    <cellStyle name="20% - Accent5 2 3 11" xfId="16204"/>
    <cellStyle name="20% - Accent5 2 3 2" xfId="16205"/>
    <cellStyle name="20% - Accent5 2 3 2 10" xfId="16206"/>
    <cellStyle name="20% - Accent5 2 3 2 2" xfId="16207"/>
    <cellStyle name="20% - Accent5 2 3 2 2 2" xfId="16208"/>
    <cellStyle name="20% - Accent5 2 3 2 2 2 2" xfId="16209"/>
    <cellStyle name="20% - Accent5 2 3 2 2 2 2 2" xfId="16210"/>
    <cellStyle name="20% - Accent5 2 3 2 2 2 2 2 2" xfId="16211"/>
    <cellStyle name="20% - Accent5 2 3 2 2 2 2 3" xfId="16212"/>
    <cellStyle name="20% - Accent5 2 3 2 2 2 3" xfId="16213"/>
    <cellStyle name="20% - Accent5 2 3 2 2 2 3 2" xfId="16214"/>
    <cellStyle name="20% - Accent5 2 3 2 2 2 4" xfId="16215"/>
    <cellStyle name="20% - Accent5 2 3 2 2 3" xfId="16216"/>
    <cellStyle name="20% - Accent5 2 3 2 2 3 2" xfId="16217"/>
    <cellStyle name="20% - Accent5 2 3 2 2 3 2 2" xfId="16218"/>
    <cellStyle name="20% - Accent5 2 3 2 2 3 3" xfId="16219"/>
    <cellStyle name="20% - Accent5 2 3 2 2 4" xfId="16220"/>
    <cellStyle name="20% - Accent5 2 3 2 2 4 2" xfId="16221"/>
    <cellStyle name="20% - Accent5 2 3 2 2 5" xfId="16222"/>
    <cellStyle name="20% - Accent5 2 3 2 3" xfId="16223"/>
    <cellStyle name="20% - Accent5 2 3 2 3 2" xfId="16224"/>
    <cellStyle name="20% - Accent5 2 3 2 3 2 2" xfId="16225"/>
    <cellStyle name="20% - Accent5 2 3 2 3 2 2 2" xfId="16226"/>
    <cellStyle name="20% - Accent5 2 3 2 3 2 2 2 2" xfId="16227"/>
    <cellStyle name="20% - Accent5 2 3 2 3 2 2 3" xfId="16228"/>
    <cellStyle name="20% - Accent5 2 3 2 3 2 3" xfId="16229"/>
    <cellStyle name="20% - Accent5 2 3 2 3 2 3 2" xfId="16230"/>
    <cellStyle name="20% - Accent5 2 3 2 3 2 4" xfId="16231"/>
    <cellStyle name="20% - Accent5 2 3 2 3 3" xfId="16232"/>
    <cellStyle name="20% - Accent5 2 3 2 3 3 2" xfId="16233"/>
    <cellStyle name="20% - Accent5 2 3 2 3 3 2 2" xfId="16234"/>
    <cellStyle name="20% - Accent5 2 3 2 3 3 3" xfId="16235"/>
    <cellStyle name="20% - Accent5 2 3 2 3 4" xfId="16236"/>
    <cellStyle name="20% - Accent5 2 3 2 3 4 2" xfId="16237"/>
    <cellStyle name="20% - Accent5 2 3 2 3 5" xfId="16238"/>
    <cellStyle name="20% - Accent5 2 3 2 4" xfId="16239"/>
    <cellStyle name="20% - Accent5 2 3 2 4 2" xfId="16240"/>
    <cellStyle name="20% - Accent5 2 3 2 4 2 2" xfId="16241"/>
    <cellStyle name="20% - Accent5 2 3 2 4 2 2 2" xfId="16242"/>
    <cellStyle name="20% - Accent5 2 3 2 4 2 2 2 2" xfId="16243"/>
    <cellStyle name="20% - Accent5 2 3 2 4 2 2 3" xfId="16244"/>
    <cellStyle name="20% - Accent5 2 3 2 4 2 3" xfId="16245"/>
    <cellStyle name="20% - Accent5 2 3 2 4 2 3 2" xfId="16246"/>
    <cellStyle name="20% - Accent5 2 3 2 4 2 4" xfId="16247"/>
    <cellStyle name="20% - Accent5 2 3 2 4 3" xfId="16248"/>
    <cellStyle name="20% - Accent5 2 3 2 4 3 2" xfId="16249"/>
    <cellStyle name="20% - Accent5 2 3 2 4 3 2 2" xfId="16250"/>
    <cellStyle name="20% - Accent5 2 3 2 4 3 3" xfId="16251"/>
    <cellStyle name="20% - Accent5 2 3 2 4 4" xfId="16252"/>
    <cellStyle name="20% - Accent5 2 3 2 4 4 2" xfId="16253"/>
    <cellStyle name="20% - Accent5 2 3 2 4 5" xfId="16254"/>
    <cellStyle name="20% - Accent5 2 3 2 5" xfId="16255"/>
    <cellStyle name="20% - Accent5 2 3 2 5 2" xfId="16256"/>
    <cellStyle name="20% - Accent5 2 3 2 5 2 2" xfId="16257"/>
    <cellStyle name="20% - Accent5 2 3 2 5 2 2 2" xfId="16258"/>
    <cellStyle name="20% - Accent5 2 3 2 5 2 2 2 2" xfId="16259"/>
    <cellStyle name="20% - Accent5 2 3 2 5 2 2 3" xfId="16260"/>
    <cellStyle name="20% - Accent5 2 3 2 5 2 3" xfId="16261"/>
    <cellStyle name="20% - Accent5 2 3 2 5 2 3 2" xfId="16262"/>
    <cellStyle name="20% - Accent5 2 3 2 5 2 4" xfId="16263"/>
    <cellStyle name="20% - Accent5 2 3 2 5 3" xfId="16264"/>
    <cellStyle name="20% - Accent5 2 3 2 5 3 2" xfId="16265"/>
    <cellStyle name="20% - Accent5 2 3 2 5 3 2 2" xfId="16266"/>
    <cellStyle name="20% - Accent5 2 3 2 5 3 3" xfId="16267"/>
    <cellStyle name="20% - Accent5 2 3 2 5 4" xfId="16268"/>
    <cellStyle name="20% - Accent5 2 3 2 5 4 2" xfId="16269"/>
    <cellStyle name="20% - Accent5 2 3 2 5 5" xfId="16270"/>
    <cellStyle name="20% - Accent5 2 3 2 6" xfId="16271"/>
    <cellStyle name="20% - Accent5 2 3 2 6 2" xfId="16272"/>
    <cellStyle name="20% - Accent5 2 3 2 6 2 2" xfId="16273"/>
    <cellStyle name="20% - Accent5 2 3 2 6 2 2 2" xfId="16274"/>
    <cellStyle name="20% - Accent5 2 3 2 6 2 2 2 2" xfId="16275"/>
    <cellStyle name="20% - Accent5 2 3 2 6 2 2 3" xfId="16276"/>
    <cellStyle name="20% - Accent5 2 3 2 6 2 3" xfId="16277"/>
    <cellStyle name="20% - Accent5 2 3 2 6 2 3 2" xfId="16278"/>
    <cellStyle name="20% - Accent5 2 3 2 6 2 4" xfId="16279"/>
    <cellStyle name="20% - Accent5 2 3 2 6 3" xfId="16280"/>
    <cellStyle name="20% - Accent5 2 3 2 6 3 2" xfId="16281"/>
    <cellStyle name="20% - Accent5 2 3 2 6 3 2 2" xfId="16282"/>
    <cellStyle name="20% - Accent5 2 3 2 6 3 3" xfId="16283"/>
    <cellStyle name="20% - Accent5 2 3 2 6 4" xfId="16284"/>
    <cellStyle name="20% - Accent5 2 3 2 6 4 2" xfId="16285"/>
    <cellStyle name="20% - Accent5 2 3 2 6 5" xfId="16286"/>
    <cellStyle name="20% - Accent5 2 3 2 7" xfId="16287"/>
    <cellStyle name="20% - Accent5 2 3 2 7 2" xfId="16288"/>
    <cellStyle name="20% - Accent5 2 3 2 7 2 2" xfId="16289"/>
    <cellStyle name="20% - Accent5 2 3 2 7 2 2 2" xfId="16290"/>
    <cellStyle name="20% - Accent5 2 3 2 7 2 3" xfId="16291"/>
    <cellStyle name="20% - Accent5 2 3 2 7 3" xfId="16292"/>
    <cellStyle name="20% - Accent5 2 3 2 7 3 2" xfId="16293"/>
    <cellStyle name="20% - Accent5 2 3 2 7 4" xfId="16294"/>
    <cellStyle name="20% - Accent5 2 3 2 8" xfId="16295"/>
    <cellStyle name="20% - Accent5 2 3 2 8 2" xfId="16296"/>
    <cellStyle name="20% - Accent5 2 3 2 8 2 2" xfId="16297"/>
    <cellStyle name="20% - Accent5 2 3 2 8 3" xfId="16298"/>
    <cellStyle name="20% - Accent5 2 3 2 9" xfId="16299"/>
    <cellStyle name="20% - Accent5 2 3 2 9 2" xfId="16300"/>
    <cellStyle name="20% - Accent5 2 3 3" xfId="16301"/>
    <cellStyle name="20% - Accent5 2 3 3 2" xfId="16302"/>
    <cellStyle name="20% - Accent5 2 3 3 2 2" xfId="16303"/>
    <cellStyle name="20% - Accent5 2 3 3 2 2 2" xfId="16304"/>
    <cellStyle name="20% - Accent5 2 3 3 2 2 2 2" xfId="16305"/>
    <cellStyle name="20% - Accent5 2 3 3 2 2 3" xfId="16306"/>
    <cellStyle name="20% - Accent5 2 3 3 2 3" xfId="16307"/>
    <cellStyle name="20% - Accent5 2 3 3 2 3 2" xfId="16308"/>
    <cellStyle name="20% - Accent5 2 3 3 2 4" xfId="16309"/>
    <cellStyle name="20% - Accent5 2 3 3 3" xfId="16310"/>
    <cellStyle name="20% - Accent5 2 3 3 3 2" xfId="16311"/>
    <cellStyle name="20% - Accent5 2 3 3 3 2 2" xfId="16312"/>
    <cellStyle name="20% - Accent5 2 3 3 3 3" xfId="16313"/>
    <cellStyle name="20% - Accent5 2 3 3 4" xfId="16314"/>
    <cellStyle name="20% - Accent5 2 3 3 4 2" xfId="16315"/>
    <cellStyle name="20% - Accent5 2 3 3 5" xfId="16316"/>
    <cellStyle name="20% - Accent5 2 3 4" xfId="16317"/>
    <cellStyle name="20% - Accent5 2 3 4 2" xfId="16318"/>
    <cellStyle name="20% - Accent5 2 3 4 2 2" xfId="16319"/>
    <cellStyle name="20% - Accent5 2 3 4 2 2 2" xfId="16320"/>
    <cellStyle name="20% - Accent5 2 3 4 2 2 2 2" xfId="16321"/>
    <cellStyle name="20% - Accent5 2 3 4 2 2 3" xfId="16322"/>
    <cellStyle name="20% - Accent5 2 3 4 2 3" xfId="16323"/>
    <cellStyle name="20% - Accent5 2 3 4 2 3 2" xfId="16324"/>
    <cellStyle name="20% - Accent5 2 3 4 2 4" xfId="16325"/>
    <cellStyle name="20% - Accent5 2 3 4 3" xfId="16326"/>
    <cellStyle name="20% - Accent5 2 3 4 3 2" xfId="16327"/>
    <cellStyle name="20% - Accent5 2 3 4 3 2 2" xfId="16328"/>
    <cellStyle name="20% - Accent5 2 3 4 3 3" xfId="16329"/>
    <cellStyle name="20% - Accent5 2 3 4 4" xfId="16330"/>
    <cellStyle name="20% - Accent5 2 3 4 4 2" xfId="16331"/>
    <cellStyle name="20% - Accent5 2 3 4 5" xfId="16332"/>
    <cellStyle name="20% - Accent5 2 3 5" xfId="16333"/>
    <cellStyle name="20% - Accent5 2 3 5 2" xfId="16334"/>
    <cellStyle name="20% - Accent5 2 3 5 2 2" xfId="16335"/>
    <cellStyle name="20% - Accent5 2 3 5 2 2 2" xfId="16336"/>
    <cellStyle name="20% - Accent5 2 3 5 2 2 2 2" xfId="16337"/>
    <cellStyle name="20% - Accent5 2 3 5 2 2 3" xfId="16338"/>
    <cellStyle name="20% - Accent5 2 3 5 2 3" xfId="16339"/>
    <cellStyle name="20% - Accent5 2 3 5 2 3 2" xfId="16340"/>
    <cellStyle name="20% - Accent5 2 3 5 2 4" xfId="16341"/>
    <cellStyle name="20% - Accent5 2 3 5 3" xfId="16342"/>
    <cellStyle name="20% - Accent5 2 3 5 3 2" xfId="16343"/>
    <cellStyle name="20% - Accent5 2 3 5 3 2 2" xfId="16344"/>
    <cellStyle name="20% - Accent5 2 3 5 3 3" xfId="16345"/>
    <cellStyle name="20% - Accent5 2 3 5 4" xfId="16346"/>
    <cellStyle name="20% - Accent5 2 3 5 4 2" xfId="16347"/>
    <cellStyle name="20% - Accent5 2 3 5 5" xfId="16348"/>
    <cellStyle name="20% - Accent5 2 3 6" xfId="16349"/>
    <cellStyle name="20% - Accent5 2 3 6 2" xfId="16350"/>
    <cellStyle name="20% - Accent5 2 3 6 2 2" xfId="16351"/>
    <cellStyle name="20% - Accent5 2 3 6 2 2 2" xfId="16352"/>
    <cellStyle name="20% - Accent5 2 3 6 2 2 2 2" xfId="16353"/>
    <cellStyle name="20% - Accent5 2 3 6 2 2 3" xfId="16354"/>
    <cellStyle name="20% - Accent5 2 3 6 2 3" xfId="16355"/>
    <cellStyle name="20% - Accent5 2 3 6 2 3 2" xfId="16356"/>
    <cellStyle name="20% - Accent5 2 3 6 2 4" xfId="16357"/>
    <cellStyle name="20% - Accent5 2 3 6 3" xfId="16358"/>
    <cellStyle name="20% - Accent5 2 3 6 3 2" xfId="16359"/>
    <cellStyle name="20% - Accent5 2 3 6 3 2 2" xfId="16360"/>
    <cellStyle name="20% - Accent5 2 3 6 3 3" xfId="16361"/>
    <cellStyle name="20% - Accent5 2 3 6 4" xfId="16362"/>
    <cellStyle name="20% - Accent5 2 3 6 4 2" xfId="16363"/>
    <cellStyle name="20% - Accent5 2 3 6 5" xfId="16364"/>
    <cellStyle name="20% - Accent5 2 3 7" xfId="16365"/>
    <cellStyle name="20% - Accent5 2 3 7 2" xfId="16366"/>
    <cellStyle name="20% - Accent5 2 3 7 2 2" xfId="16367"/>
    <cellStyle name="20% - Accent5 2 3 7 2 2 2" xfId="16368"/>
    <cellStyle name="20% - Accent5 2 3 7 2 2 2 2" xfId="16369"/>
    <cellStyle name="20% - Accent5 2 3 7 2 2 3" xfId="16370"/>
    <cellStyle name="20% - Accent5 2 3 7 2 3" xfId="16371"/>
    <cellStyle name="20% - Accent5 2 3 7 2 3 2" xfId="16372"/>
    <cellStyle name="20% - Accent5 2 3 7 2 4" xfId="16373"/>
    <cellStyle name="20% - Accent5 2 3 7 3" xfId="16374"/>
    <cellStyle name="20% - Accent5 2 3 7 3 2" xfId="16375"/>
    <cellStyle name="20% - Accent5 2 3 7 3 2 2" xfId="16376"/>
    <cellStyle name="20% - Accent5 2 3 7 3 3" xfId="16377"/>
    <cellStyle name="20% - Accent5 2 3 7 4" xfId="16378"/>
    <cellStyle name="20% - Accent5 2 3 7 4 2" xfId="16379"/>
    <cellStyle name="20% - Accent5 2 3 7 5" xfId="16380"/>
    <cellStyle name="20% - Accent5 2 3 8" xfId="16381"/>
    <cellStyle name="20% - Accent5 2 3 8 2" xfId="16382"/>
    <cellStyle name="20% - Accent5 2 3 8 2 2" xfId="16383"/>
    <cellStyle name="20% - Accent5 2 3 8 2 2 2" xfId="16384"/>
    <cellStyle name="20% - Accent5 2 3 8 2 3" xfId="16385"/>
    <cellStyle name="20% - Accent5 2 3 8 3" xfId="16386"/>
    <cellStyle name="20% - Accent5 2 3 8 3 2" xfId="16387"/>
    <cellStyle name="20% - Accent5 2 3 8 4" xfId="16388"/>
    <cellStyle name="20% - Accent5 2 3 9" xfId="16389"/>
    <cellStyle name="20% - Accent5 2 3 9 2" xfId="16390"/>
    <cellStyle name="20% - Accent5 2 3 9 2 2" xfId="16391"/>
    <cellStyle name="20% - Accent5 2 3 9 3" xfId="16392"/>
    <cellStyle name="20% - Accent5 2 4" xfId="16393"/>
    <cellStyle name="20% - Accent5 2 4 10" xfId="16394"/>
    <cellStyle name="20% - Accent5 2 4 10 2" xfId="16395"/>
    <cellStyle name="20% - Accent5 2 4 11" xfId="16396"/>
    <cellStyle name="20% - Accent5 2 4 2" xfId="16397"/>
    <cellStyle name="20% - Accent5 2 4 2 10" xfId="16398"/>
    <cellStyle name="20% - Accent5 2 4 2 2" xfId="16399"/>
    <cellStyle name="20% - Accent5 2 4 2 2 2" xfId="16400"/>
    <cellStyle name="20% - Accent5 2 4 2 2 2 2" xfId="16401"/>
    <cellStyle name="20% - Accent5 2 4 2 2 2 2 2" xfId="16402"/>
    <cellStyle name="20% - Accent5 2 4 2 2 2 2 2 2" xfId="16403"/>
    <cellStyle name="20% - Accent5 2 4 2 2 2 2 3" xfId="16404"/>
    <cellStyle name="20% - Accent5 2 4 2 2 2 3" xfId="16405"/>
    <cellStyle name="20% - Accent5 2 4 2 2 2 3 2" xfId="16406"/>
    <cellStyle name="20% - Accent5 2 4 2 2 2 4" xfId="16407"/>
    <cellStyle name="20% - Accent5 2 4 2 2 3" xfId="16408"/>
    <cellStyle name="20% - Accent5 2 4 2 2 3 2" xfId="16409"/>
    <cellStyle name="20% - Accent5 2 4 2 2 3 2 2" xfId="16410"/>
    <cellStyle name="20% - Accent5 2 4 2 2 3 3" xfId="16411"/>
    <cellStyle name="20% - Accent5 2 4 2 2 4" xfId="16412"/>
    <cellStyle name="20% - Accent5 2 4 2 2 4 2" xfId="16413"/>
    <cellStyle name="20% - Accent5 2 4 2 2 5" xfId="16414"/>
    <cellStyle name="20% - Accent5 2 4 2 3" xfId="16415"/>
    <cellStyle name="20% - Accent5 2 4 2 3 2" xfId="16416"/>
    <cellStyle name="20% - Accent5 2 4 2 3 2 2" xfId="16417"/>
    <cellStyle name="20% - Accent5 2 4 2 3 2 2 2" xfId="16418"/>
    <cellStyle name="20% - Accent5 2 4 2 3 2 2 2 2" xfId="16419"/>
    <cellStyle name="20% - Accent5 2 4 2 3 2 2 3" xfId="16420"/>
    <cellStyle name="20% - Accent5 2 4 2 3 2 3" xfId="16421"/>
    <cellStyle name="20% - Accent5 2 4 2 3 2 3 2" xfId="16422"/>
    <cellStyle name="20% - Accent5 2 4 2 3 2 4" xfId="16423"/>
    <cellStyle name="20% - Accent5 2 4 2 3 3" xfId="16424"/>
    <cellStyle name="20% - Accent5 2 4 2 3 3 2" xfId="16425"/>
    <cellStyle name="20% - Accent5 2 4 2 3 3 2 2" xfId="16426"/>
    <cellStyle name="20% - Accent5 2 4 2 3 3 3" xfId="16427"/>
    <cellStyle name="20% - Accent5 2 4 2 3 4" xfId="16428"/>
    <cellStyle name="20% - Accent5 2 4 2 3 4 2" xfId="16429"/>
    <cellStyle name="20% - Accent5 2 4 2 3 5" xfId="16430"/>
    <cellStyle name="20% - Accent5 2 4 2 4" xfId="16431"/>
    <cellStyle name="20% - Accent5 2 4 2 4 2" xfId="16432"/>
    <cellStyle name="20% - Accent5 2 4 2 4 2 2" xfId="16433"/>
    <cellStyle name="20% - Accent5 2 4 2 4 2 2 2" xfId="16434"/>
    <cellStyle name="20% - Accent5 2 4 2 4 2 2 2 2" xfId="16435"/>
    <cellStyle name="20% - Accent5 2 4 2 4 2 2 3" xfId="16436"/>
    <cellStyle name="20% - Accent5 2 4 2 4 2 3" xfId="16437"/>
    <cellStyle name="20% - Accent5 2 4 2 4 2 3 2" xfId="16438"/>
    <cellStyle name="20% - Accent5 2 4 2 4 2 4" xfId="16439"/>
    <cellStyle name="20% - Accent5 2 4 2 4 3" xfId="16440"/>
    <cellStyle name="20% - Accent5 2 4 2 4 3 2" xfId="16441"/>
    <cellStyle name="20% - Accent5 2 4 2 4 3 2 2" xfId="16442"/>
    <cellStyle name="20% - Accent5 2 4 2 4 3 3" xfId="16443"/>
    <cellStyle name="20% - Accent5 2 4 2 4 4" xfId="16444"/>
    <cellStyle name="20% - Accent5 2 4 2 4 4 2" xfId="16445"/>
    <cellStyle name="20% - Accent5 2 4 2 4 5" xfId="16446"/>
    <cellStyle name="20% - Accent5 2 4 2 5" xfId="16447"/>
    <cellStyle name="20% - Accent5 2 4 2 5 2" xfId="16448"/>
    <cellStyle name="20% - Accent5 2 4 2 5 2 2" xfId="16449"/>
    <cellStyle name="20% - Accent5 2 4 2 5 2 2 2" xfId="16450"/>
    <cellStyle name="20% - Accent5 2 4 2 5 2 2 2 2" xfId="16451"/>
    <cellStyle name="20% - Accent5 2 4 2 5 2 2 3" xfId="16452"/>
    <cellStyle name="20% - Accent5 2 4 2 5 2 3" xfId="16453"/>
    <cellStyle name="20% - Accent5 2 4 2 5 2 3 2" xfId="16454"/>
    <cellStyle name="20% - Accent5 2 4 2 5 2 4" xfId="16455"/>
    <cellStyle name="20% - Accent5 2 4 2 5 3" xfId="16456"/>
    <cellStyle name="20% - Accent5 2 4 2 5 3 2" xfId="16457"/>
    <cellStyle name="20% - Accent5 2 4 2 5 3 2 2" xfId="16458"/>
    <cellStyle name="20% - Accent5 2 4 2 5 3 3" xfId="16459"/>
    <cellStyle name="20% - Accent5 2 4 2 5 4" xfId="16460"/>
    <cellStyle name="20% - Accent5 2 4 2 5 4 2" xfId="16461"/>
    <cellStyle name="20% - Accent5 2 4 2 5 5" xfId="16462"/>
    <cellStyle name="20% - Accent5 2 4 2 6" xfId="16463"/>
    <cellStyle name="20% - Accent5 2 4 2 6 2" xfId="16464"/>
    <cellStyle name="20% - Accent5 2 4 2 6 2 2" xfId="16465"/>
    <cellStyle name="20% - Accent5 2 4 2 6 2 2 2" xfId="16466"/>
    <cellStyle name="20% - Accent5 2 4 2 6 2 2 2 2" xfId="16467"/>
    <cellStyle name="20% - Accent5 2 4 2 6 2 2 3" xfId="16468"/>
    <cellStyle name="20% - Accent5 2 4 2 6 2 3" xfId="16469"/>
    <cellStyle name="20% - Accent5 2 4 2 6 2 3 2" xfId="16470"/>
    <cellStyle name="20% - Accent5 2 4 2 6 2 4" xfId="16471"/>
    <cellStyle name="20% - Accent5 2 4 2 6 3" xfId="16472"/>
    <cellStyle name="20% - Accent5 2 4 2 6 3 2" xfId="16473"/>
    <cellStyle name="20% - Accent5 2 4 2 6 3 2 2" xfId="16474"/>
    <cellStyle name="20% - Accent5 2 4 2 6 3 3" xfId="16475"/>
    <cellStyle name="20% - Accent5 2 4 2 6 4" xfId="16476"/>
    <cellStyle name="20% - Accent5 2 4 2 6 4 2" xfId="16477"/>
    <cellStyle name="20% - Accent5 2 4 2 6 5" xfId="16478"/>
    <cellStyle name="20% - Accent5 2 4 2 7" xfId="16479"/>
    <cellStyle name="20% - Accent5 2 4 2 7 2" xfId="16480"/>
    <cellStyle name="20% - Accent5 2 4 2 7 2 2" xfId="16481"/>
    <cellStyle name="20% - Accent5 2 4 2 7 2 2 2" xfId="16482"/>
    <cellStyle name="20% - Accent5 2 4 2 7 2 3" xfId="16483"/>
    <cellStyle name="20% - Accent5 2 4 2 7 3" xfId="16484"/>
    <cellStyle name="20% - Accent5 2 4 2 7 3 2" xfId="16485"/>
    <cellStyle name="20% - Accent5 2 4 2 7 4" xfId="16486"/>
    <cellStyle name="20% - Accent5 2 4 2 8" xfId="16487"/>
    <cellStyle name="20% - Accent5 2 4 2 8 2" xfId="16488"/>
    <cellStyle name="20% - Accent5 2 4 2 8 2 2" xfId="16489"/>
    <cellStyle name="20% - Accent5 2 4 2 8 3" xfId="16490"/>
    <cellStyle name="20% - Accent5 2 4 2 9" xfId="16491"/>
    <cellStyle name="20% - Accent5 2 4 2 9 2" xfId="16492"/>
    <cellStyle name="20% - Accent5 2 4 3" xfId="16493"/>
    <cellStyle name="20% - Accent5 2 4 3 2" xfId="16494"/>
    <cellStyle name="20% - Accent5 2 4 3 2 2" xfId="16495"/>
    <cellStyle name="20% - Accent5 2 4 3 2 2 2" xfId="16496"/>
    <cellStyle name="20% - Accent5 2 4 3 2 2 2 2" xfId="16497"/>
    <cellStyle name="20% - Accent5 2 4 3 2 2 3" xfId="16498"/>
    <cellStyle name="20% - Accent5 2 4 3 2 3" xfId="16499"/>
    <cellStyle name="20% - Accent5 2 4 3 2 3 2" xfId="16500"/>
    <cellStyle name="20% - Accent5 2 4 3 2 4" xfId="16501"/>
    <cellStyle name="20% - Accent5 2 4 3 3" xfId="16502"/>
    <cellStyle name="20% - Accent5 2 4 3 3 2" xfId="16503"/>
    <cellStyle name="20% - Accent5 2 4 3 3 2 2" xfId="16504"/>
    <cellStyle name="20% - Accent5 2 4 3 3 3" xfId="16505"/>
    <cellStyle name="20% - Accent5 2 4 3 4" xfId="16506"/>
    <cellStyle name="20% - Accent5 2 4 3 4 2" xfId="16507"/>
    <cellStyle name="20% - Accent5 2 4 3 5" xfId="16508"/>
    <cellStyle name="20% - Accent5 2 4 4" xfId="16509"/>
    <cellStyle name="20% - Accent5 2 4 4 2" xfId="16510"/>
    <cellStyle name="20% - Accent5 2 4 4 2 2" xfId="16511"/>
    <cellStyle name="20% - Accent5 2 4 4 2 2 2" xfId="16512"/>
    <cellStyle name="20% - Accent5 2 4 4 2 2 2 2" xfId="16513"/>
    <cellStyle name="20% - Accent5 2 4 4 2 2 3" xfId="16514"/>
    <cellStyle name="20% - Accent5 2 4 4 2 3" xfId="16515"/>
    <cellStyle name="20% - Accent5 2 4 4 2 3 2" xfId="16516"/>
    <cellStyle name="20% - Accent5 2 4 4 2 4" xfId="16517"/>
    <cellStyle name="20% - Accent5 2 4 4 3" xfId="16518"/>
    <cellStyle name="20% - Accent5 2 4 4 3 2" xfId="16519"/>
    <cellStyle name="20% - Accent5 2 4 4 3 2 2" xfId="16520"/>
    <cellStyle name="20% - Accent5 2 4 4 3 3" xfId="16521"/>
    <cellStyle name="20% - Accent5 2 4 4 4" xfId="16522"/>
    <cellStyle name="20% - Accent5 2 4 4 4 2" xfId="16523"/>
    <cellStyle name="20% - Accent5 2 4 4 5" xfId="16524"/>
    <cellStyle name="20% - Accent5 2 4 5" xfId="16525"/>
    <cellStyle name="20% - Accent5 2 4 5 2" xfId="16526"/>
    <cellStyle name="20% - Accent5 2 4 5 2 2" xfId="16527"/>
    <cellStyle name="20% - Accent5 2 4 5 2 2 2" xfId="16528"/>
    <cellStyle name="20% - Accent5 2 4 5 2 2 2 2" xfId="16529"/>
    <cellStyle name="20% - Accent5 2 4 5 2 2 3" xfId="16530"/>
    <cellStyle name="20% - Accent5 2 4 5 2 3" xfId="16531"/>
    <cellStyle name="20% - Accent5 2 4 5 2 3 2" xfId="16532"/>
    <cellStyle name="20% - Accent5 2 4 5 2 4" xfId="16533"/>
    <cellStyle name="20% - Accent5 2 4 5 3" xfId="16534"/>
    <cellStyle name="20% - Accent5 2 4 5 3 2" xfId="16535"/>
    <cellStyle name="20% - Accent5 2 4 5 3 2 2" xfId="16536"/>
    <cellStyle name="20% - Accent5 2 4 5 3 3" xfId="16537"/>
    <cellStyle name="20% - Accent5 2 4 5 4" xfId="16538"/>
    <cellStyle name="20% - Accent5 2 4 5 4 2" xfId="16539"/>
    <cellStyle name="20% - Accent5 2 4 5 5" xfId="16540"/>
    <cellStyle name="20% - Accent5 2 4 6" xfId="16541"/>
    <cellStyle name="20% - Accent5 2 4 6 2" xfId="16542"/>
    <cellStyle name="20% - Accent5 2 4 6 2 2" xfId="16543"/>
    <cellStyle name="20% - Accent5 2 4 6 2 2 2" xfId="16544"/>
    <cellStyle name="20% - Accent5 2 4 6 2 2 2 2" xfId="16545"/>
    <cellStyle name="20% - Accent5 2 4 6 2 2 3" xfId="16546"/>
    <cellStyle name="20% - Accent5 2 4 6 2 3" xfId="16547"/>
    <cellStyle name="20% - Accent5 2 4 6 2 3 2" xfId="16548"/>
    <cellStyle name="20% - Accent5 2 4 6 2 4" xfId="16549"/>
    <cellStyle name="20% - Accent5 2 4 6 3" xfId="16550"/>
    <cellStyle name="20% - Accent5 2 4 6 3 2" xfId="16551"/>
    <cellStyle name="20% - Accent5 2 4 6 3 2 2" xfId="16552"/>
    <cellStyle name="20% - Accent5 2 4 6 3 3" xfId="16553"/>
    <cellStyle name="20% - Accent5 2 4 6 4" xfId="16554"/>
    <cellStyle name="20% - Accent5 2 4 6 4 2" xfId="16555"/>
    <cellStyle name="20% - Accent5 2 4 6 5" xfId="16556"/>
    <cellStyle name="20% - Accent5 2 4 7" xfId="16557"/>
    <cellStyle name="20% - Accent5 2 4 7 2" xfId="16558"/>
    <cellStyle name="20% - Accent5 2 4 7 2 2" xfId="16559"/>
    <cellStyle name="20% - Accent5 2 4 7 2 2 2" xfId="16560"/>
    <cellStyle name="20% - Accent5 2 4 7 2 2 2 2" xfId="16561"/>
    <cellStyle name="20% - Accent5 2 4 7 2 2 3" xfId="16562"/>
    <cellStyle name="20% - Accent5 2 4 7 2 3" xfId="16563"/>
    <cellStyle name="20% - Accent5 2 4 7 2 3 2" xfId="16564"/>
    <cellStyle name="20% - Accent5 2 4 7 2 4" xfId="16565"/>
    <cellStyle name="20% - Accent5 2 4 7 3" xfId="16566"/>
    <cellStyle name="20% - Accent5 2 4 7 3 2" xfId="16567"/>
    <cellStyle name="20% - Accent5 2 4 7 3 2 2" xfId="16568"/>
    <cellStyle name="20% - Accent5 2 4 7 3 3" xfId="16569"/>
    <cellStyle name="20% - Accent5 2 4 7 4" xfId="16570"/>
    <cellStyle name="20% - Accent5 2 4 7 4 2" xfId="16571"/>
    <cellStyle name="20% - Accent5 2 4 7 5" xfId="16572"/>
    <cellStyle name="20% - Accent5 2 4 8" xfId="16573"/>
    <cellStyle name="20% - Accent5 2 4 8 2" xfId="16574"/>
    <cellStyle name="20% - Accent5 2 4 8 2 2" xfId="16575"/>
    <cellStyle name="20% - Accent5 2 4 8 2 2 2" xfId="16576"/>
    <cellStyle name="20% - Accent5 2 4 8 2 3" xfId="16577"/>
    <cellStyle name="20% - Accent5 2 4 8 3" xfId="16578"/>
    <cellStyle name="20% - Accent5 2 4 8 3 2" xfId="16579"/>
    <cellStyle name="20% - Accent5 2 4 8 4" xfId="16580"/>
    <cellStyle name="20% - Accent5 2 4 9" xfId="16581"/>
    <cellStyle name="20% - Accent5 2 4 9 2" xfId="16582"/>
    <cellStyle name="20% - Accent5 2 4 9 2 2" xfId="16583"/>
    <cellStyle name="20% - Accent5 2 4 9 3" xfId="16584"/>
    <cellStyle name="20% - Accent5 2 5" xfId="16585"/>
    <cellStyle name="20% - Accent5 2 5 10" xfId="16586"/>
    <cellStyle name="20% - Accent5 2 5 10 2" xfId="16587"/>
    <cellStyle name="20% - Accent5 2 5 11" xfId="16588"/>
    <cellStyle name="20% - Accent5 2 5 2" xfId="16589"/>
    <cellStyle name="20% - Accent5 2 5 2 10" xfId="16590"/>
    <cellStyle name="20% - Accent5 2 5 2 2" xfId="16591"/>
    <cellStyle name="20% - Accent5 2 5 2 2 2" xfId="16592"/>
    <cellStyle name="20% - Accent5 2 5 2 2 2 2" xfId="16593"/>
    <cellStyle name="20% - Accent5 2 5 2 2 2 2 2" xfId="16594"/>
    <cellStyle name="20% - Accent5 2 5 2 2 2 2 2 2" xfId="16595"/>
    <cellStyle name="20% - Accent5 2 5 2 2 2 2 3" xfId="16596"/>
    <cellStyle name="20% - Accent5 2 5 2 2 2 3" xfId="16597"/>
    <cellStyle name="20% - Accent5 2 5 2 2 2 3 2" xfId="16598"/>
    <cellStyle name="20% - Accent5 2 5 2 2 2 4" xfId="16599"/>
    <cellStyle name="20% - Accent5 2 5 2 2 3" xfId="16600"/>
    <cellStyle name="20% - Accent5 2 5 2 2 3 2" xfId="16601"/>
    <cellStyle name="20% - Accent5 2 5 2 2 3 2 2" xfId="16602"/>
    <cellStyle name="20% - Accent5 2 5 2 2 3 3" xfId="16603"/>
    <cellStyle name="20% - Accent5 2 5 2 2 4" xfId="16604"/>
    <cellStyle name="20% - Accent5 2 5 2 2 4 2" xfId="16605"/>
    <cellStyle name="20% - Accent5 2 5 2 2 5" xfId="16606"/>
    <cellStyle name="20% - Accent5 2 5 2 3" xfId="16607"/>
    <cellStyle name="20% - Accent5 2 5 2 3 2" xfId="16608"/>
    <cellStyle name="20% - Accent5 2 5 2 3 2 2" xfId="16609"/>
    <cellStyle name="20% - Accent5 2 5 2 3 2 2 2" xfId="16610"/>
    <cellStyle name="20% - Accent5 2 5 2 3 2 2 2 2" xfId="16611"/>
    <cellStyle name="20% - Accent5 2 5 2 3 2 2 3" xfId="16612"/>
    <cellStyle name="20% - Accent5 2 5 2 3 2 3" xfId="16613"/>
    <cellStyle name="20% - Accent5 2 5 2 3 2 3 2" xfId="16614"/>
    <cellStyle name="20% - Accent5 2 5 2 3 2 4" xfId="16615"/>
    <cellStyle name="20% - Accent5 2 5 2 3 3" xfId="16616"/>
    <cellStyle name="20% - Accent5 2 5 2 3 3 2" xfId="16617"/>
    <cellStyle name="20% - Accent5 2 5 2 3 3 2 2" xfId="16618"/>
    <cellStyle name="20% - Accent5 2 5 2 3 3 3" xfId="16619"/>
    <cellStyle name="20% - Accent5 2 5 2 3 4" xfId="16620"/>
    <cellStyle name="20% - Accent5 2 5 2 3 4 2" xfId="16621"/>
    <cellStyle name="20% - Accent5 2 5 2 3 5" xfId="16622"/>
    <cellStyle name="20% - Accent5 2 5 2 4" xfId="16623"/>
    <cellStyle name="20% - Accent5 2 5 2 4 2" xfId="16624"/>
    <cellStyle name="20% - Accent5 2 5 2 4 2 2" xfId="16625"/>
    <cellStyle name="20% - Accent5 2 5 2 4 2 2 2" xfId="16626"/>
    <cellStyle name="20% - Accent5 2 5 2 4 2 2 2 2" xfId="16627"/>
    <cellStyle name="20% - Accent5 2 5 2 4 2 2 3" xfId="16628"/>
    <cellStyle name="20% - Accent5 2 5 2 4 2 3" xfId="16629"/>
    <cellStyle name="20% - Accent5 2 5 2 4 2 3 2" xfId="16630"/>
    <cellStyle name="20% - Accent5 2 5 2 4 2 4" xfId="16631"/>
    <cellStyle name="20% - Accent5 2 5 2 4 3" xfId="16632"/>
    <cellStyle name="20% - Accent5 2 5 2 4 3 2" xfId="16633"/>
    <cellStyle name="20% - Accent5 2 5 2 4 3 2 2" xfId="16634"/>
    <cellStyle name="20% - Accent5 2 5 2 4 3 3" xfId="16635"/>
    <cellStyle name="20% - Accent5 2 5 2 4 4" xfId="16636"/>
    <cellStyle name="20% - Accent5 2 5 2 4 4 2" xfId="16637"/>
    <cellStyle name="20% - Accent5 2 5 2 4 5" xfId="16638"/>
    <cellStyle name="20% - Accent5 2 5 2 5" xfId="16639"/>
    <cellStyle name="20% - Accent5 2 5 2 5 2" xfId="16640"/>
    <cellStyle name="20% - Accent5 2 5 2 5 2 2" xfId="16641"/>
    <cellStyle name="20% - Accent5 2 5 2 5 2 2 2" xfId="16642"/>
    <cellStyle name="20% - Accent5 2 5 2 5 2 2 2 2" xfId="16643"/>
    <cellStyle name="20% - Accent5 2 5 2 5 2 2 3" xfId="16644"/>
    <cellStyle name="20% - Accent5 2 5 2 5 2 3" xfId="16645"/>
    <cellStyle name="20% - Accent5 2 5 2 5 2 3 2" xfId="16646"/>
    <cellStyle name="20% - Accent5 2 5 2 5 2 4" xfId="16647"/>
    <cellStyle name="20% - Accent5 2 5 2 5 3" xfId="16648"/>
    <cellStyle name="20% - Accent5 2 5 2 5 3 2" xfId="16649"/>
    <cellStyle name="20% - Accent5 2 5 2 5 3 2 2" xfId="16650"/>
    <cellStyle name="20% - Accent5 2 5 2 5 3 3" xfId="16651"/>
    <cellStyle name="20% - Accent5 2 5 2 5 4" xfId="16652"/>
    <cellStyle name="20% - Accent5 2 5 2 5 4 2" xfId="16653"/>
    <cellStyle name="20% - Accent5 2 5 2 5 5" xfId="16654"/>
    <cellStyle name="20% - Accent5 2 5 2 6" xfId="16655"/>
    <cellStyle name="20% - Accent5 2 5 2 6 2" xfId="16656"/>
    <cellStyle name="20% - Accent5 2 5 2 6 2 2" xfId="16657"/>
    <cellStyle name="20% - Accent5 2 5 2 6 2 2 2" xfId="16658"/>
    <cellStyle name="20% - Accent5 2 5 2 6 2 2 2 2" xfId="16659"/>
    <cellStyle name="20% - Accent5 2 5 2 6 2 2 3" xfId="16660"/>
    <cellStyle name="20% - Accent5 2 5 2 6 2 3" xfId="16661"/>
    <cellStyle name="20% - Accent5 2 5 2 6 2 3 2" xfId="16662"/>
    <cellStyle name="20% - Accent5 2 5 2 6 2 4" xfId="16663"/>
    <cellStyle name="20% - Accent5 2 5 2 6 3" xfId="16664"/>
    <cellStyle name="20% - Accent5 2 5 2 6 3 2" xfId="16665"/>
    <cellStyle name="20% - Accent5 2 5 2 6 3 2 2" xfId="16666"/>
    <cellStyle name="20% - Accent5 2 5 2 6 3 3" xfId="16667"/>
    <cellStyle name="20% - Accent5 2 5 2 6 4" xfId="16668"/>
    <cellStyle name="20% - Accent5 2 5 2 6 4 2" xfId="16669"/>
    <cellStyle name="20% - Accent5 2 5 2 6 5" xfId="16670"/>
    <cellStyle name="20% - Accent5 2 5 2 7" xfId="16671"/>
    <cellStyle name="20% - Accent5 2 5 2 7 2" xfId="16672"/>
    <cellStyle name="20% - Accent5 2 5 2 7 2 2" xfId="16673"/>
    <cellStyle name="20% - Accent5 2 5 2 7 2 2 2" xfId="16674"/>
    <cellStyle name="20% - Accent5 2 5 2 7 2 3" xfId="16675"/>
    <cellStyle name="20% - Accent5 2 5 2 7 3" xfId="16676"/>
    <cellStyle name="20% - Accent5 2 5 2 7 3 2" xfId="16677"/>
    <cellStyle name="20% - Accent5 2 5 2 7 4" xfId="16678"/>
    <cellStyle name="20% - Accent5 2 5 2 8" xfId="16679"/>
    <cellStyle name="20% - Accent5 2 5 2 8 2" xfId="16680"/>
    <cellStyle name="20% - Accent5 2 5 2 8 2 2" xfId="16681"/>
    <cellStyle name="20% - Accent5 2 5 2 8 3" xfId="16682"/>
    <cellStyle name="20% - Accent5 2 5 2 9" xfId="16683"/>
    <cellStyle name="20% - Accent5 2 5 2 9 2" xfId="16684"/>
    <cellStyle name="20% - Accent5 2 5 3" xfId="16685"/>
    <cellStyle name="20% - Accent5 2 5 3 2" xfId="16686"/>
    <cellStyle name="20% - Accent5 2 5 3 2 2" xfId="16687"/>
    <cellStyle name="20% - Accent5 2 5 3 2 2 2" xfId="16688"/>
    <cellStyle name="20% - Accent5 2 5 3 2 2 2 2" xfId="16689"/>
    <cellStyle name="20% - Accent5 2 5 3 2 2 3" xfId="16690"/>
    <cellStyle name="20% - Accent5 2 5 3 2 3" xfId="16691"/>
    <cellStyle name="20% - Accent5 2 5 3 2 3 2" xfId="16692"/>
    <cellStyle name="20% - Accent5 2 5 3 2 4" xfId="16693"/>
    <cellStyle name="20% - Accent5 2 5 3 3" xfId="16694"/>
    <cellStyle name="20% - Accent5 2 5 3 3 2" xfId="16695"/>
    <cellStyle name="20% - Accent5 2 5 3 3 2 2" xfId="16696"/>
    <cellStyle name="20% - Accent5 2 5 3 3 3" xfId="16697"/>
    <cellStyle name="20% - Accent5 2 5 3 4" xfId="16698"/>
    <cellStyle name="20% - Accent5 2 5 3 4 2" xfId="16699"/>
    <cellStyle name="20% - Accent5 2 5 3 5" xfId="16700"/>
    <cellStyle name="20% - Accent5 2 5 4" xfId="16701"/>
    <cellStyle name="20% - Accent5 2 5 4 2" xfId="16702"/>
    <cellStyle name="20% - Accent5 2 5 4 2 2" xfId="16703"/>
    <cellStyle name="20% - Accent5 2 5 4 2 2 2" xfId="16704"/>
    <cellStyle name="20% - Accent5 2 5 4 2 2 2 2" xfId="16705"/>
    <cellStyle name="20% - Accent5 2 5 4 2 2 3" xfId="16706"/>
    <cellStyle name="20% - Accent5 2 5 4 2 3" xfId="16707"/>
    <cellStyle name="20% - Accent5 2 5 4 2 3 2" xfId="16708"/>
    <cellStyle name="20% - Accent5 2 5 4 2 4" xfId="16709"/>
    <cellStyle name="20% - Accent5 2 5 4 3" xfId="16710"/>
    <cellStyle name="20% - Accent5 2 5 4 3 2" xfId="16711"/>
    <cellStyle name="20% - Accent5 2 5 4 3 2 2" xfId="16712"/>
    <cellStyle name="20% - Accent5 2 5 4 3 3" xfId="16713"/>
    <cellStyle name="20% - Accent5 2 5 4 4" xfId="16714"/>
    <cellStyle name="20% - Accent5 2 5 4 4 2" xfId="16715"/>
    <cellStyle name="20% - Accent5 2 5 4 5" xfId="16716"/>
    <cellStyle name="20% - Accent5 2 5 5" xfId="16717"/>
    <cellStyle name="20% - Accent5 2 5 5 2" xfId="16718"/>
    <cellStyle name="20% - Accent5 2 5 5 2 2" xfId="16719"/>
    <cellStyle name="20% - Accent5 2 5 5 2 2 2" xfId="16720"/>
    <cellStyle name="20% - Accent5 2 5 5 2 2 2 2" xfId="16721"/>
    <cellStyle name="20% - Accent5 2 5 5 2 2 3" xfId="16722"/>
    <cellStyle name="20% - Accent5 2 5 5 2 3" xfId="16723"/>
    <cellStyle name="20% - Accent5 2 5 5 2 3 2" xfId="16724"/>
    <cellStyle name="20% - Accent5 2 5 5 2 4" xfId="16725"/>
    <cellStyle name="20% - Accent5 2 5 5 3" xfId="16726"/>
    <cellStyle name="20% - Accent5 2 5 5 3 2" xfId="16727"/>
    <cellStyle name="20% - Accent5 2 5 5 3 2 2" xfId="16728"/>
    <cellStyle name="20% - Accent5 2 5 5 3 3" xfId="16729"/>
    <cellStyle name="20% - Accent5 2 5 5 4" xfId="16730"/>
    <cellStyle name="20% - Accent5 2 5 5 4 2" xfId="16731"/>
    <cellStyle name="20% - Accent5 2 5 5 5" xfId="16732"/>
    <cellStyle name="20% - Accent5 2 5 6" xfId="16733"/>
    <cellStyle name="20% - Accent5 2 5 6 2" xfId="16734"/>
    <cellStyle name="20% - Accent5 2 5 6 2 2" xfId="16735"/>
    <cellStyle name="20% - Accent5 2 5 6 2 2 2" xfId="16736"/>
    <cellStyle name="20% - Accent5 2 5 6 2 2 2 2" xfId="16737"/>
    <cellStyle name="20% - Accent5 2 5 6 2 2 3" xfId="16738"/>
    <cellStyle name="20% - Accent5 2 5 6 2 3" xfId="16739"/>
    <cellStyle name="20% - Accent5 2 5 6 2 3 2" xfId="16740"/>
    <cellStyle name="20% - Accent5 2 5 6 2 4" xfId="16741"/>
    <cellStyle name="20% - Accent5 2 5 6 3" xfId="16742"/>
    <cellStyle name="20% - Accent5 2 5 6 3 2" xfId="16743"/>
    <cellStyle name="20% - Accent5 2 5 6 3 2 2" xfId="16744"/>
    <cellStyle name="20% - Accent5 2 5 6 3 3" xfId="16745"/>
    <cellStyle name="20% - Accent5 2 5 6 4" xfId="16746"/>
    <cellStyle name="20% - Accent5 2 5 6 4 2" xfId="16747"/>
    <cellStyle name="20% - Accent5 2 5 6 5" xfId="16748"/>
    <cellStyle name="20% - Accent5 2 5 7" xfId="16749"/>
    <cellStyle name="20% - Accent5 2 5 7 2" xfId="16750"/>
    <cellStyle name="20% - Accent5 2 5 7 2 2" xfId="16751"/>
    <cellStyle name="20% - Accent5 2 5 7 2 2 2" xfId="16752"/>
    <cellStyle name="20% - Accent5 2 5 7 2 2 2 2" xfId="16753"/>
    <cellStyle name="20% - Accent5 2 5 7 2 2 3" xfId="16754"/>
    <cellStyle name="20% - Accent5 2 5 7 2 3" xfId="16755"/>
    <cellStyle name="20% - Accent5 2 5 7 2 3 2" xfId="16756"/>
    <cellStyle name="20% - Accent5 2 5 7 2 4" xfId="16757"/>
    <cellStyle name="20% - Accent5 2 5 7 3" xfId="16758"/>
    <cellStyle name="20% - Accent5 2 5 7 3 2" xfId="16759"/>
    <cellStyle name="20% - Accent5 2 5 7 3 2 2" xfId="16760"/>
    <cellStyle name="20% - Accent5 2 5 7 3 3" xfId="16761"/>
    <cellStyle name="20% - Accent5 2 5 7 4" xfId="16762"/>
    <cellStyle name="20% - Accent5 2 5 7 4 2" xfId="16763"/>
    <cellStyle name="20% - Accent5 2 5 7 5" xfId="16764"/>
    <cellStyle name="20% - Accent5 2 5 8" xfId="16765"/>
    <cellStyle name="20% - Accent5 2 5 8 2" xfId="16766"/>
    <cellStyle name="20% - Accent5 2 5 8 2 2" xfId="16767"/>
    <cellStyle name="20% - Accent5 2 5 8 2 2 2" xfId="16768"/>
    <cellStyle name="20% - Accent5 2 5 8 2 3" xfId="16769"/>
    <cellStyle name="20% - Accent5 2 5 8 3" xfId="16770"/>
    <cellStyle name="20% - Accent5 2 5 8 3 2" xfId="16771"/>
    <cellStyle name="20% - Accent5 2 5 8 4" xfId="16772"/>
    <cellStyle name="20% - Accent5 2 5 9" xfId="16773"/>
    <cellStyle name="20% - Accent5 2 5 9 2" xfId="16774"/>
    <cellStyle name="20% - Accent5 2 5 9 2 2" xfId="16775"/>
    <cellStyle name="20% - Accent5 2 5 9 3" xfId="16776"/>
    <cellStyle name="20% - Accent5 2 6" xfId="16777"/>
    <cellStyle name="20% - Accent5 2 6 10" xfId="16778"/>
    <cellStyle name="20% - Accent5 2 6 10 2" xfId="16779"/>
    <cellStyle name="20% - Accent5 2 6 11" xfId="16780"/>
    <cellStyle name="20% - Accent5 2 6 2" xfId="16781"/>
    <cellStyle name="20% - Accent5 2 6 2 10" xfId="16782"/>
    <cellStyle name="20% - Accent5 2 6 2 2" xfId="16783"/>
    <cellStyle name="20% - Accent5 2 6 2 2 2" xfId="16784"/>
    <cellStyle name="20% - Accent5 2 6 2 2 2 2" xfId="16785"/>
    <cellStyle name="20% - Accent5 2 6 2 2 2 2 2" xfId="16786"/>
    <cellStyle name="20% - Accent5 2 6 2 2 2 2 2 2" xfId="16787"/>
    <cellStyle name="20% - Accent5 2 6 2 2 2 2 3" xfId="16788"/>
    <cellStyle name="20% - Accent5 2 6 2 2 2 3" xfId="16789"/>
    <cellStyle name="20% - Accent5 2 6 2 2 2 3 2" xfId="16790"/>
    <cellStyle name="20% - Accent5 2 6 2 2 2 4" xfId="16791"/>
    <cellStyle name="20% - Accent5 2 6 2 2 3" xfId="16792"/>
    <cellStyle name="20% - Accent5 2 6 2 2 3 2" xfId="16793"/>
    <cellStyle name="20% - Accent5 2 6 2 2 3 2 2" xfId="16794"/>
    <cellStyle name="20% - Accent5 2 6 2 2 3 3" xfId="16795"/>
    <cellStyle name="20% - Accent5 2 6 2 2 4" xfId="16796"/>
    <cellStyle name="20% - Accent5 2 6 2 2 4 2" xfId="16797"/>
    <cellStyle name="20% - Accent5 2 6 2 2 5" xfId="16798"/>
    <cellStyle name="20% - Accent5 2 6 2 3" xfId="16799"/>
    <cellStyle name="20% - Accent5 2 6 2 3 2" xfId="16800"/>
    <cellStyle name="20% - Accent5 2 6 2 3 2 2" xfId="16801"/>
    <cellStyle name="20% - Accent5 2 6 2 3 2 2 2" xfId="16802"/>
    <cellStyle name="20% - Accent5 2 6 2 3 2 2 2 2" xfId="16803"/>
    <cellStyle name="20% - Accent5 2 6 2 3 2 2 3" xfId="16804"/>
    <cellStyle name="20% - Accent5 2 6 2 3 2 3" xfId="16805"/>
    <cellStyle name="20% - Accent5 2 6 2 3 2 3 2" xfId="16806"/>
    <cellStyle name="20% - Accent5 2 6 2 3 2 4" xfId="16807"/>
    <cellStyle name="20% - Accent5 2 6 2 3 3" xfId="16808"/>
    <cellStyle name="20% - Accent5 2 6 2 3 3 2" xfId="16809"/>
    <cellStyle name="20% - Accent5 2 6 2 3 3 2 2" xfId="16810"/>
    <cellStyle name="20% - Accent5 2 6 2 3 3 3" xfId="16811"/>
    <cellStyle name="20% - Accent5 2 6 2 3 4" xfId="16812"/>
    <cellStyle name="20% - Accent5 2 6 2 3 4 2" xfId="16813"/>
    <cellStyle name="20% - Accent5 2 6 2 3 5" xfId="16814"/>
    <cellStyle name="20% - Accent5 2 6 2 4" xfId="16815"/>
    <cellStyle name="20% - Accent5 2 6 2 4 2" xfId="16816"/>
    <cellStyle name="20% - Accent5 2 6 2 4 2 2" xfId="16817"/>
    <cellStyle name="20% - Accent5 2 6 2 4 2 2 2" xfId="16818"/>
    <cellStyle name="20% - Accent5 2 6 2 4 2 2 2 2" xfId="16819"/>
    <cellStyle name="20% - Accent5 2 6 2 4 2 2 3" xfId="16820"/>
    <cellStyle name="20% - Accent5 2 6 2 4 2 3" xfId="16821"/>
    <cellStyle name="20% - Accent5 2 6 2 4 2 3 2" xfId="16822"/>
    <cellStyle name="20% - Accent5 2 6 2 4 2 4" xfId="16823"/>
    <cellStyle name="20% - Accent5 2 6 2 4 3" xfId="16824"/>
    <cellStyle name="20% - Accent5 2 6 2 4 3 2" xfId="16825"/>
    <cellStyle name="20% - Accent5 2 6 2 4 3 2 2" xfId="16826"/>
    <cellStyle name="20% - Accent5 2 6 2 4 3 3" xfId="16827"/>
    <cellStyle name="20% - Accent5 2 6 2 4 4" xfId="16828"/>
    <cellStyle name="20% - Accent5 2 6 2 4 4 2" xfId="16829"/>
    <cellStyle name="20% - Accent5 2 6 2 4 5" xfId="16830"/>
    <cellStyle name="20% - Accent5 2 6 2 5" xfId="16831"/>
    <cellStyle name="20% - Accent5 2 6 2 5 2" xfId="16832"/>
    <cellStyle name="20% - Accent5 2 6 2 5 2 2" xfId="16833"/>
    <cellStyle name="20% - Accent5 2 6 2 5 2 2 2" xfId="16834"/>
    <cellStyle name="20% - Accent5 2 6 2 5 2 2 2 2" xfId="16835"/>
    <cellStyle name="20% - Accent5 2 6 2 5 2 2 3" xfId="16836"/>
    <cellStyle name="20% - Accent5 2 6 2 5 2 3" xfId="16837"/>
    <cellStyle name="20% - Accent5 2 6 2 5 2 3 2" xfId="16838"/>
    <cellStyle name="20% - Accent5 2 6 2 5 2 4" xfId="16839"/>
    <cellStyle name="20% - Accent5 2 6 2 5 3" xfId="16840"/>
    <cellStyle name="20% - Accent5 2 6 2 5 3 2" xfId="16841"/>
    <cellStyle name="20% - Accent5 2 6 2 5 3 2 2" xfId="16842"/>
    <cellStyle name="20% - Accent5 2 6 2 5 3 3" xfId="16843"/>
    <cellStyle name="20% - Accent5 2 6 2 5 4" xfId="16844"/>
    <cellStyle name="20% - Accent5 2 6 2 5 4 2" xfId="16845"/>
    <cellStyle name="20% - Accent5 2 6 2 5 5" xfId="16846"/>
    <cellStyle name="20% - Accent5 2 6 2 6" xfId="16847"/>
    <cellStyle name="20% - Accent5 2 6 2 6 2" xfId="16848"/>
    <cellStyle name="20% - Accent5 2 6 2 6 2 2" xfId="16849"/>
    <cellStyle name="20% - Accent5 2 6 2 6 2 2 2" xfId="16850"/>
    <cellStyle name="20% - Accent5 2 6 2 6 2 2 2 2" xfId="16851"/>
    <cellStyle name="20% - Accent5 2 6 2 6 2 2 3" xfId="16852"/>
    <cellStyle name="20% - Accent5 2 6 2 6 2 3" xfId="16853"/>
    <cellStyle name="20% - Accent5 2 6 2 6 2 3 2" xfId="16854"/>
    <cellStyle name="20% - Accent5 2 6 2 6 2 4" xfId="16855"/>
    <cellStyle name="20% - Accent5 2 6 2 6 3" xfId="16856"/>
    <cellStyle name="20% - Accent5 2 6 2 6 3 2" xfId="16857"/>
    <cellStyle name="20% - Accent5 2 6 2 6 3 2 2" xfId="16858"/>
    <cellStyle name="20% - Accent5 2 6 2 6 3 3" xfId="16859"/>
    <cellStyle name="20% - Accent5 2 6 2 6 4" xfId="16860"/>
    <cellStyle name="20% - Accent5 2 6 2 6 4 2" xfId="16861"/>
    <cellStyle name="20% - Accent5 2 6 2 6 5" xfId="16862"/>
    <cellStyle name="20% - Accent5 2 6 2 7" xfId="16863"/>
    <cellStyle name="20% - Accent5 2 6 2 7 2" xfId="16864"/>
    <cellStyle name="20% - Accent5 2 6 2 7 2 2" xfId="16865"/>
    <cellStyle name="20% - Accent5 2 6 2 7 2 2 2" xfId="16866"/>
    <cellStyle name="20% - Accent5 2 6 2 7 2 3" xfId="16867"/>
    <cellStyle name="20% - Accent5 2 6 2 7 3" xfId="16868"/>
    <cellStyle name="20% - Accent5 2 6 2 7 3 2" xfId="16869"/>
    <cellStyle name="20% - Accent5 2 6 2 7 4" xfId="16870"/>
    <cellStyle name="20% - Accent5 2 6 2 8" xfId="16871"/>
    <cellStyle name="20% - Accent5 2 6 2 8 2" xfId="16872"/>
    <cellStyle name="20% - Accent5 2 6 2 8 2 2" xfId="16873"/>
    <cellStyle name="20% - Accent5 2 6 2 8 3" xfId="16874"/>
    <cellStyle name="20% - Accent5 2 6 2 9" xfId="16875"/>
    <cellStyle name="20% - Accent5 2 6 2 9 2" xfId="16876"/>
    <cellStyle name="20% - Accent5 2 6 3" xfId="16877"/>
    <cellStyle name="20% - Accent5 2 6 3 2" xfId="16878"/>
    <cellStyle name="20% - Accent5 2 6 3 2 2" xfId="16879"/>
    <cellStyle name="20% - Accent5 2 6 3 2 2 2" xfId="16880"/>
    <cellStyle name="20% - Accent5 2 6 3 2 2 2 2" xfId="16881"/>
    <cellStyle name="20% - Accent5 2 6 3 2 2 3" xfId="16882"/>
    <cellStyle name="20% - Accent5 2 6 3 2 3" xfId="16883"/>
    <cellStyle name="20% - Accent5 2 6 3 2 3 2" xfId="16884"/>
    <cellStyle name="20% - Accent5 2 6 3 2 4" xfId="16885"/>
    <cellStyle name="20% - Accent5 2 6 3 3" xfId="16886"/>
    <cellStyle name="20% - Accent5 2 6 3 3 2" xfId="16887"/>
    <cellStyle name="20% - Accent5 2 6 3 3 2 2" xfId="16888"/>
    <cellStyle name="20% - Accent5 2 6 3 3 3" xfId="16889"/>
    <cellStyle name="20% - Accent5 2 6 3 4" xfId="16890"/>
    <cellStyle name="20% - Accent5 2 6 3 4 2" xfId="16891"/>
    <cellStyle name="20% - Accent5 2 6 3 5" xfId="16892"/>
    <cellStyle name="20% - Accent5 2 6 4" xfId="16893"/>
    <cellStyle name="20% - Accent5 2 6 4 2" xfId="16894"/>
    <cellStyle name="20% - Accent5 2 6 4 2 2" xfId="16895"/>
    <cellStyle name="20% - Accent5 2 6 4 2 2 2" xfId="16896"/>
    <cellStyle name="20% - Accent5 2 6 4 2 2 2 2" xfId="16897"/>
    <cellStyle name="20% - Accent5 2 6 4 2 2 3" xfId="16898"/>
    <cellStyle name="20% - Accent5 2 6 4 2 3" xfId="16899"/>
    <cellStyle name="20% - Accent5 2 6 4 2 3 2" xfId="16900"/>
    <cellStyle name="20% - Accent5 2 6 4 2 4" xfId="16901"/>
    <cellStyle name="20% - Accent5 2 6 4 3" xfId="16902"/>
    <cellStyle name="20% - Accent5 2 6 4 3 2" xfId="16903"/>
    <cellStyle name="20% - Accent5 2 6 4 3 2 2" xfId="16904"/>
    <cellStyle name="20% - Accent5 2 6 4 3 3" xfId="16905"/>
    <cellStyle name="20% - Accent5 2 6 4 4" xfId="16906"/>
    <cellStyle name="20% - Accent5 2 6 4 4 2" xfId="16907"/>
    <cellStyle name="20% - Accent5 2 6 4 5" xfId="16908"/>
    <cellStyle name="20% - Accent5 2 6 5" xfId="16909"/>
    <cellStyle name="20% - Accent5 2 6 5 2" xfId="16910"/>
    <cellStyle name="20% - Accent5 2 6 5 2 2" xfId="16911"/>
    <cellStyle name="20% - Accent5 2 6 5 2 2 2" xfId="16912"/>
    <cellStyle name="20% - Accent5 2 6 5 2 2 2 2" xfId="16913"/>
    <cellStyle name="20% - Accent5 2 6 5 2 2 3" xfId="16914"/>
    <cellStyle name="20% - Accent5 2 6 5 2 3" xfId="16915"/>
    <cellStyle name="20% - Accent5 2 6 5 2 3 2" xfId="16916"/>
    <cellStyle name="20% - Accent5 2 6 5 2 4" xfId="16917"/>
    <cellStyle name="20% - Accent5 2 6 5 3" xfId="16918"/>
    <cellStyle name="20% - Accent5 2 6 5 3 2" xfId="16919"/>
    <cellStyle name="20% - Accent5 2 6 5 3 2 2" xfId="16920"/>
    <cellStyle name="20% - Accent5 2 6 5 3 3" xfId="16921"/>
    <cellStyle name="20% - Accent5 2 6 5 4" xfId="16922"/>
    <cellStyle name="20% - Accent5 2 6 5 4 2" xfId="16923"/>
    <cellStyle name="20% - Accent5 2 6 5 5" xfId="16924"/>
    <cellStyle name="20% - Accent5 2 6 6" xfId="16925"/>
    <cellStyle name="20% - Accent5 2 6 6 2" xfId="16926"/>
    <cellStyle name="20% - Accent5 2 6 6 2 2" xfId="16927"/>
    <cellStyle name="20% - Accent5 2 6 6 2 2 2" xfId="16928"/>
    <cellStyle name="20% - Accent5 2 6 6 2 2 2 2" xfId="16929"/>
    <cellStyle name="20% - Accent5 2 6 6 2 2 3" xfId="16930"/>
    <cellStyle name="20% - Accent5 2 6 6 2 3" xfId="16931"/>
    <cellStyle name="20% - Accent5 2 6 6 2 3 2" xfId="16932"/>
    <cellStyle name="20% - Accent5 2 6 6 2 4" xfId="16933"/>
    <cellStyle name="20% - Accent5 2 6 6 3" xfId="16934"/>
    <cellStyle name="20% - Accent5 2 6 6 3 2" xfId="16935"/>
    <cellStyle name="20% - Accent5 2 6 6 3 2 2" xfId="16936"/>
    <cellStyle name="20% - Accent5 2 6 6 3 3" xfId="16937"/>
    <cellStyle name="20% - Accent5 2 6 6 4" xfId="16938"/>
    <cellStyle name="20% - Accent5 2 6 6 4 2" xfId="16939"/>
    <cellStyle name="20% - Accent5 2 6 6 5" xfId="16940"/>
    <cellStyle name="20% - Accent5 2 6 7" xfId="16941"/>
    <cellStyle name="20% - Accent5 2 6 7 2" xfId="16942"/>
    <cellStyle name="20% - Accent5 2 6 7 2 2" xfId="16943"/>
    <cellStyle name="20% - Accent5 2 6 7 2 2 2" xfId="16944"/>
    <cellStyle name="20% - Accent5 2 6 7 2 2 2 2" xfId="16945"/>
    <cellStyle name="20% - Accent5 2 6 7 2 2 3" xfId="16946"/>
    <cellStyle name="20% - Accent5 2 6 7 2 3" xfId="16947"/>
    <cellStyle name="20% - Accent5 2 6 7 2 3 2" xfId="16948"/>
    <cellStyle name="20% - Accent5 2 6 7 2 4" xfId="16949"/>
    <cellStyle name="20% - Accent5 2 6 7 3" xfId="16950"/>
    <cellStyle name="20% - Accent5 2 6 7 3 2" xfId="16951"/>
    <cellStyle name="20% - Accent5 2 6 7 3 2 2" xfId="16952"/>
    <cellStyle name="20% - Accent5 2 6 7 3 3" xfId="16953"/>
    <cellStyle name="20% - Accent5 2 6 7 4" xfId="16954"/>
    <cellStyle name="20% - Accent5 2 6 7 4 2" xfId="16955"/>
    <cellStyle name="20% - Accent5 2 6 7 5" xfId="16956"/>
    <cellStyle name="20% - Accent5 2 6 8" xfId="16957"/>
    <cellStyle name="20% - Accent5 2 6 8 2" xfId="16958"/>
    <cellStyle name="20% - Accent5 2 6 8 2 2" xfId="16959"/>
    <cellStyle name="20% - Accent5 2 6 8 2 2 2" xfId="16960"/>
    <cellStyle name="20% - Accent5 2 6 8 2 3" xfId="16961"/>
    <cellStyle name="20% - Accent5 2 6 8 3" xfId="16962"/>
    <cellStyle name="20% - Accent5 2 6 8 3 2" xfId="16963"/>
    <cellStyle name="20% - Accent5 2 6 8 4" xfId="16964"/>
    <cellStyle name="20% - Accent5 2 6 9" xfId="16965"/>
    <cellStyle name="20% - Accent5 2 6 9 2" xfId="16966"/>
    <cellStyle name="20% - Accent5 2 6 9 2 2" xfId="16967"/>
    <cellStyle name="20% - Accent5 2 6 9 3" xfId="16968"/>
    <cellStyle name="20% - Accent5 2 7" xfId="16969"/>
    <cellStyle name="20% - Accent5 2 7 10" xfId="16970"/>
    <cellStyle name="20% - Accent5 2 7 10 2" xfId="16971"/>
    <cellStyle name="20% - Accent5 2 7 11" xfId="16972"/>
    <cellStyle name="20% - Accent5 2 7 2" xfId="16973"/>
    <cellStyle name="20% - Accent5 2 7 2 10" xfId="16974"/>
    <cellStyle name="20% - Accent5 2 7 2 2" xfId="16975"/>
    <cellStyle name="20% - Accent5 2 7 2 2 2" xfId="16976"/>
    <cellStyle name="20% - Accent5 2 7 2 2 2 2" xfId="16977"/>
    <cellStyle name="20% - Accent5 2 7 2 2 2 2 2" xfId="16978"/>
    <cellStyle name="20% - Accent5 2 7 2 2 2 2 2 2" xfId="16979"/>
    <cellStyle name="20% - Accent5 2 7 2 2 2 2 3" xfId="16980"/>
    <cellStyle name="20% - Accent5 2 7 2 2 2 3" xfId="16981"/>
    <cellStyle name="20% - Accent5 2 7 2 2 2 3 2" xfId="16982"/>
    <cellStyle name="20% - Accent5 2 7 2 2 2 4" xfId="16983"/>
    <cellStyle name="20% - Accent5 2 7 2 2 3" xfId="16984"/>
    <cellStyle name="20% - Accent5 2 7 2 2 3 2" xfId="16985"/>
    <cellStyle name="20% - Accent5 2 7 2 2 3 2 2" xfId="16986"/>
    <cellStyle name="20% - Accent5 2 7 2 2 3 3" xfId="16987"/>
    <cellStyle name="20% - Accent5 2 7 2 2 4" xfId="16988"/>
    <cellStyle name="20% - Accent5 2 7 2 2 4 2" xfId="16989"/>
    <cellStyle name="20% - Accent5 2 7 2 2 5" xfId="16990"/>
    <cellStyle name="20% - Accent5 2 7 2 3" xfId="16991"/>
    <cellStyle name="20% - Accent5 2 7 2 3 2" xfId="16992"/>
    <cellStyle name="20% - Accent5 2 7 2 3 2 2" xfId="16993"/>
    <cellStyle name="20% - Accent5 2 7 2 3 2 2 2" xfId="16994"/>
    <cellStyle name="20% - Accent5 2 7 2 3 2 2 2 2" xfId="16995"/>
    <cellStyle name="20% - Accent5 2 7 2 3 2 2 3" xfId="16996"/>
    <cellStyle name="20% - Accent5 2 7 2 3 2 3" xfId="16997"/>
    <cellStyle name="20% - Accent5 2 7 2 3 2 3 2" xfId="16998"/>
    <cellStyle name="20% - Accent5 2 7 2 3 2 4" xfId="16999"/>
    <cellStyle name="20% - Accent5 2 7 2 3 3" xfId="17000"/>
    <cellStyle name="20% - Accent5 2 7 2 3 3 2" xfId="17001"/>
    <cellStyle name="20% - Accent5 2 7 2 3 3 2 2" xfId="17002"/>
    <cellStyle name="20% - Accent5 2 7 2 3 3 3" xfId="17003"/>
    <cellStyle name="20% - Accent5 2 7 2 3 4" xfId="17004"/>
    <cellStyle name="20% - Accent5 2 7 2 3 4 2" xfId="17005"/>
    <cellStyle name="20% - Accent5 2 7 2 3 5" xfId="17006"/>
    <cellStyle name="20% - Accent5 2 7 2 4" xfId="17007"/>
    <cellStyle name="20% - Accent5 2 7 2 4 2" xfId="17008"/>
    <cellStyle name="20% - Accent5 2 7 2 4 2 2" xfId="17009"/>
    <cellStyle name="20% - Accent5 2 7 2 4 2 2 2" xfId="17010"/>
    <cellStyle name="20% - Accent5 2 7 2 4 2 2 2 2" xfId="17011"/>
    <cellStyle name="20% - Accent5 2 7 2 4 2 2 3" xfId="17012"/>
    <cellStyle name="20% - Accent5 2 7 2 4 2 3" xfId="17013"/>
    <cellStyle name="20% - Accent5 2 7 2 4 2 3 2" xfId="17014"/>
    <cellStyle name="20% - Accent5 2 7 2 4 2 4" xfId="17015"/>
    <cellStyle name="20% - Accent5 2 7 2 4 3" xfId="17016"/>
    <cellStyle name="20% - Accent5 2 7 2 4 3 2" xfId="17017"/>
    <cellStyle name="20% - Accent5 2 7 2 4 3 2 2" xfId="17018"/>
    <cellStyle name="20% - Accent5 2 7 2 4 3 3" xfId="17019"/>
    <cellStyle name="20% - Accent5 2 7 2 4 4" xfId="17020"/>
    <cellStyle name="20% - Accent5 2 7 2 4 4 2" xfId="17021"/>
    <cellStyle name="20% - Accent5 2 7 2 4 5" xfId="17022"/>
    <cellStyle name="20% - Accent5 2 7 2 5" xfId="17023"/>
    <cellStyle name="20% - Accent5 2 7 2 5 2" xfId="17024"/>
    <cellStyle name="20% - Accent5 2 7 2 5 2 2" xfId="17025"/>
    <cellStyle name="20% - Accent5 2 7 2 5 2 2 2" xfId="17026"/>
    <cellStyle name="20% - Accent5 2 7 2 5 2 2 2 2" xfId="17027"/>
    <cellStyle name="20% - Accent5 2 7 2 5 2 2 3" xfId="17028"/>
    <cellStyle name="20% - Accent5 2 7 2 5 2 3" xfId="17029"/>
    <cellStyle name="20% - Accent5 2 7 2 5 2 3 2" xfId="17030"/>
    <cellStyle name="20% - Accent5 2 7 2 5 2 4" xfId="17031"/>
    <cellStyle name="20% - Accent5 2 7 2 5 3" xfId="17032"/>
    <cellStyle name="20% - Accent5 2 7 2 5 3 2" xfId="17033"/>
    <cellStyle name="20% - Accent5 2 7 2 5 3 2 2" xfId="17034"/>
    <cellStyle name="20% - Accent5 2 7 2 5 3 3" xfId="17035"/>
    <cellStyle name="20% - Accent5 2 7 2 5 4" xfId="17036"/>
    <cellStyle name="20% - Accent5 2 7 2 5 4 2" xfId="17037"/>
    <cellStyle name="20% - Accent5 2 7 2 5 5" xfId="17038"/>
    <cellStyle name="20% - Accent5 2 7 2 6" xfId="17039"/>
    <cellStyle name="20% - Accent5 2 7 2 6 2" xfId="17040"/>
    <cellStyle name="20% - Accent5 2 7 2 6 2 2" xfId="17041"/>
    <cellStyle name="20% - Accent5 2 7 2 6 2 2 2" xfId="17042"/>
    <cellStyle name="20% - Accent5 2 7 2 6 2 2 2 2" xfId="17043"/>
    <cellStyle name="20% - Accent5 2 7 2 6 2 2 3" xfId="17044"/>
    <cellStyle name="20% - Accent5 2 7 2 6 2 3" xfId="17045"/>
    <cellStyle name="20% - Accent5 2 7 2 6 2 3 2" xfId="17046"/>
    <cellStyle name="20% - Accent5 2 7 2 6 2 4" xfId="17047"/>
    <cellStyle name="20% - Accent5 2 7 2 6 3" xfId="17048"/>
    <cellStyle name="20% - Accent5 2 7 2 6 3 2" xfId="17049"/>
    <cellStyle name="20% - Accent5 2 7 2 6 3 2 2" xfId="17050"/>
    <cellStyle name="20% - Accent5 2 7 2 6 3 3" xfId="17051"/>
    <cellStyle name="20% - Accent5 2 7 2 6 4" xfId="17052"/>
    <cellStyle name="20% - Accent5 2 7 2 6 4 2" xfId="17053"/>
    <cellStyle name="20% - Accent5 2 7 2 6 5" xfId="17054"/>
    <cellStyle name="20% - Accent5 2 7 2 7" xfId="17055"/>
    <cellStyle name="20% - Accent5 2 7 2 7 2" xfId="17056"/>
    <cellStyle name="20% - Accent5 2 7 2 7 2 2" xfId="17057"/>
    <cellStyle name="20% - Accent5 2 7 2 7 2 2 2" xfId="17058"/>
    <cellStyle name="20% - Accent5 2 7 2 7 2 3" xfId="17059"/>
    <cellStyle name="20% - Accent5 2 7 2 7 3" xfId="17060"/>
    <cellStyle name="20% - Accent5 2 7 2 7 3 2" xfId="17061"/>
    <cellStyle name="20% - Accent5 2 7 2 7 4" xfId="17062"/>
    <cellStyle name="20% - Accent5 2 7 2 8" xfId="17063"/>
    <cellStyle name="20% - Accent5 2 7 2 8 2" xfId="17064"/>
    <cellStyle name="20% - Accent5 2 7 2 8 2 2" xfId="17065"/>
    <cellStyle name="20% - Accent5 2 7 2 8 3" xfId="17066"/>
    <cellStyle name="20% - Accent5 2 7 2 9" xfId="17067"/>
    <cellStyle name="20% - Accent5 2 7 2 9 2" xfId="17068"/>
    <cellStyle name="20% - Accent5 2 7 3" xfId="17069"/>
    <cellStyle name="20% - Accent5 2 7 3 2" xfId="17070"/>
    <cellStyle name="20% - Accent5 2 7 3 2 2" xfId="17071"/>
    <cellStyle name="20% - Accent5 2 7 3 2 2 2" xfId="17072"/>
    <cellStyle name="20% - Accent5 2 7 3 2 2 2 2" xfId="17073"/>
    <cellStyle name="20% - Accent5 2 7 3 2 2 3" xfId="17074"/>
    <cellStyle name="20% - Accent5 2 7 3 2 3" xfId="17075"/>
    <cellStyle name="20% - Accent5 2 7 3 2 3 2" xfId="17076"/>
    <cellStyle name="20% - Accent5 2 7 3 2 4" xfId="17077"/>
    <cellStyle name="20% - Accent5 2 7 3 3" xfId="17078"/>
    <cellStyle name="20% - Accent5 2 7 3 3 2" xfId="17079"/>
    <cellStyle name="20% - Accent5 2 7 3 3 2 2" xfId="17080"/>
    <cellStyle name="20% - Accent5 2 7 3 3 3" xfId="17081"/>
    <cellStyle name="20% - Accent5 2 7 3 4" xfId="17082"/>
    <cellStyle name="20% - Accent5 2 7 3 4 2" xfId="17083"/>
    <cellStyle name="20% - Accent5 2 7 3 5" xfId="17084"/>
    <cellStyle name="20% - Accent5 2 7 4" xfId="17085"/>
    <cellStyle name="20% - Accent5 2 7 4 2" xfId="17086"/>
    <cellStyle name="20% - Accent5 2 7 4 2 2" xfId="17087"/>
    <cellStyle name="20% - Accent5 2 7 4 2 2 2" xfId="17088"/>
    <cellStyle name="20% - Accent5 2 7 4 2 2 2 2" xfId="17089"/>
    <cellStyle name="20% - Accent5 2 7 4 2 2 3" xfId="17090"/>
    <cellStyle name="20% - Accent5 2 7 4 2 3" xfId="17091"/>
    <cellStyle name="20% - Accent5 2 7 4 2 3 2" xfId="17092"/>
    <cellStyle name="20% - Accent5 2 7 4 2 4" xfId="17093"/>
    <cellStyle name="20% - Accent5 2 7 4 3" xfId="17094"/>
    <cellStyle name="20% - Accent5 2 7 4 3 2" xfId="17095"/>
    <cellStyle name="20% - Accent5 2 7 4 3 2 2" xfId="17096"/>
    <cellStyle name="20% - Accent5 2 7 4 3 3" xfId="17097"/>
    <cellStyle name="20% - Accent5 2 7 4 4" xfId="17098"/>
    <cellStyle name="20% - Accent5 2 7 4 4 2" xfId="17099"/>
    <cellStyle name="20% - Accent5 2 7 4 5" xfId="17100"/>
    <cellStyle name="20% - Accent5 2 7 5" xfId="17101"/>
    <cellStyle name="20% - Accent5 2 7 5 2" xfId="17102"/>
    <cellStyle name="20% - Accent5 2 7 5 2 2" xfId="17103"/>
    <cellStyle name="20% - Accent5 2 7 5 2 2 2" xfId="17104"/>
    <cellStyle name="20% - Accent5 2 7 5 2 2 2 2" xfId="17105"/>
    <cellStyle name="20% - Accent5 2 7 5 2 2 3" xfId="17106"/>
    <cellStyle name="20% - Accent5 2 7 5 2 3" xfId="17107"/>
    <cellStyle name="20% - Accent5 2 7 5 2 3 2" xfId="17108"/>
    <cellStyle name="20% - Accent5 2 7 5 2 4" xfId="17109"/>
    <cellStyle name="20% - Accent5 2 7 5 3" xfId="17110"/>
    <cellStyle name="20% - Accent5 2 7 5 3 2" xfId="17111"/>
    <cellStyle name="20% - Accent5 2 7 5 3 2 2" xfId="17112"/>
    <cellStyle name="20% - Accent5 2 7 5 3 3" xfId="17113"/>
    <cellStyle name="20% - Accent5 2 7 5 4" xfId="17114"/>
    <cellStyle name="20% - Accent5 2 7 5 4 2" xfId="17115"/>
    <cellStyle name="20% - Accent5 2 7 5 5" xfId="17116"/>
    <cellStyle name="20% - Accent5 2 7 6" xfId="17117"/>
    <cellStyle name="20% - Accent5 2 7 6 2" xfId="17118"/>
    <cellStyle name="20% - Accent5 2 7 6 2 2" xfId="17119"/>
    <cellStyle name="20% - Accent5 2 7 6 2 2 2" xfId="17120"/>
    <cellStyle name="20% - Accent5 2 7 6 2 2 2 2" xfId="17121"/>
    <cellStyle name="20% - Accent5 2 7 6 2 2 3" xfId="17122"/>
    <cellStyle name="20% - Accent5 2 7 6 2 3" xfId="17123"/>
    <cellStyle name="20% - Accent5 2 7 6 2 3 2" xfId="17124"/>
    <cellStyle name="20% - Accent5 2 7 6 2 4" xfId="17125"/>
    <cellStyle name="20% - Accent5 2 7 6 3" xfId="17126"/>
    <cellStyle name="20% - Accent5 2 7 6 3 2" xfId="17127"/>
    <cellStyle name="20% - Accent5 2 7 6 3 2 2" xfId="17128"/>
    <cellStyle name="20% - Accent5 2 7 6 3 3" xfId="17129"/>
    <cellStyle name="20% - Accent5 2 7 6 4" xfId="17130"/>
    <cellStyle name="20% - Accent5 2 7 6 4 2" xfId="17131"/>
    <cellStyle name="20% - Accent5 2 7 6 5" xfId="17132"/>
    <cellStyle name="20% - Accent5 2 7 7" xfId="17133"/>
    <cellStyle name="20% - Accent5 2 7 7 2" xfId="17134"/>
    <cellStyle name="20% - Accent5 2 7 7 2 2" xfId="17135"/>
    <cellStyle name="20% - Accent5 2 7 7 2 2 2" xfId="17136"/>
    <cellStyle name="20% - Accent5 2 7 7 2 2 2 2" xfId="17137"/>
    <cellStyle name="20% - Accent5 2 7 7 2 2 3" xfId="17138"/>
    <cellStyle name="20% - Accent5 2 7 7 2 3" xfId="17139"/>
    <cellStyle name="20% - Accent5 2 7 7 2 3 2" xfId="17140"/>
    <cellStyle name="20% - Accent5 2 7 7 2 4" xfId="17141"/>
    <cellStyle name="20% - Accent5 2 7 7 3" xfId="17142"/>
    <cellStyle name="20% - Accent5 2 7 7 3 2" xfId="17143"/>
    <cellStyle name="20% - Accent5 2 7 7 3 2 2" xfId="17144"/>
    <cellStyle name="20% - Accent5 2 7 7 3 3" xfId="17145"/>
    <cellStyle name="20% - Accent5 2 7 7 4" xfId="17146"/>
    <cellStyle name="20% - Accent5 2 7 7 4 2" xfId="17147"/>
    <cellStyle name="20% - Accent5 2 7 7 5" xfId="17148"/>
    <cellStyle name="20% - Accent5 2 7 8" xfId="17149"/>
    <cellStyle name="20% - Accent5 2 7 8 2" xfId="17150"/>
    <cellStyle name="20% - Accent5 2 7 8 2 2" xfId="17151"/>
    <cellStyle name="20% - Accent5 2 7 8 2 2 2" xfId="17152"/>
    <cellStyle name="20% - Accent5 2 7 8 2 3" xfId="17153"/>
    <cellStyle name="20% - Accent5 2 7 8 3" xfId="17154"/>
    <cellStyle name="20% - Accent5 2 7 8 3 2" xfId="17155"/>
    <cellStyle name="20% - Accent5 2 7 8 4" xfId="17156"/>
    <cellStyle name="20% - Accent5 2 7 9" xfId="17157"/>
    <cellStyle name="20% - Accent5 2 7 9 2" xfId="17158"/>
    <cellStyle name="20% - Accent5 2 7 9 2 2" xfId="17159"/>
    <cellStyle name="20% - Accent5 2 7 9 3" xfId="17160"/>
    <cellStyle name="20% - Accent5 2 8" xfId="17161"/>
    <cellStyle name="20% - Accent5 2 8 10" xfId="17162"/>
    <cellStyle name="20% - Accent5 2 8 10 2" xfId="17163"/>
    <cellStyle name="20% - Accent5 2 8 11" xfId="17164"/>
    <cellStyle name="20% - Accent5 2 8 2" xfId="17165"/>
    <cellStyle name="20% - Accent5 2 8 2 10" xfId="17166"/>
    <cellStyle name="20% - Accent5 2 8 2 2" xfId="17167"/>
    <cellStyle name="20% - Accent5 2 8 2 2 2" xfId="17168"/>
    <cellStyle name="20% - Accent5 2 8 2 2 2 2" xfId="17169"/>
    <cellStyle name="20% - Accent5 2 8 2 2 2 2 2" xfId="17170"/>
    <cellStyle name="20% - Accent5 2 8 2 2 2 2 2 2" xfId="17171"/>
    <cellStyle name="20% - Accent5 2 8 2 2 2 2 3" xfId="17172"/>
    <cellStyle name="20% - Accent5 2 8 2 2 2 3" xfId="17173"/>
    <cellStyle name="20% - Accent5 2 8 2 2 2 3 2" xfId="17174"/>
    <cellStyle name="20% - Accent5 2 8 2 2 2 4" xfId="17175"/>
    <cellStyle name="20% - Accent5 2 8 2 2 3" xfId="17176"/>
    <cellStyle name="20% - Accent5 2 8 2 2 3 2" xfId="17177"/>
    <cellStyle name="20% - Accent5 2 8 2 2 3 2 2" xfId="17178"/>
    <cellStyle name="20% - Accent5 2 8 2 2 3 3" xfId="17179"/>
    <cellStyle name="20% - Accent5 2 8 2 2 4" xfId="17180"/>
    <cellStyle name="20% - Accent5 2 8 2 2 4 2" xfId="17181"/>
    <cellStyle name="20% - Accent5 2 8 2 2 5" xfId="17182"/>
    <cellStyle name="20% - Accent5 2 8 2 3" xfId="17183"/>
    <cellStyle name="20% - Accent5 2 8 2 3 2" xfId="17184"/>
    <cellStyle name="20% - Accent5 2 8 2 3 2 2" xfId="17185"/>
    <cellStyle name="20% - Accent5 2 8 2 3 2 2 2" xfId="17186"/>
    <cellStyle name="20% - Accent5 2 8 2 3 2 2 2 2" xfId="17187"/>
    <cellStyle name="20% - Accent5 2 8 2 3 2 2 3" xfId="17188"/>
    <cellStyle name="20% - Accent5 2 8 2 3 2 3" xfId="17189"/>
    <cellStyle name="20% - Accent5 2 8 2 3 2 3 2" xfId="17190"/>
    <cellStyle name="20% - Accent5 2 8 2 3 2 4" xfId="17191"/>
    <cellStyle name="20% - Accent5 2 8 2 3 3" xfId="17192"/>
    <cellStyle name="20% - Accent5 2 8 2 3 3 2" xfId="17193"/>
    <cellStyle name="20% - Accent5 2 8 2 3 3 2 2" xfId="17194"/>
    <cellStyle name="20% - Accent5 2 8 2 3 3 3" xfId="17195"/>
    <cellStyle name="20% - Accent5 2 8 2 3 4" xfId="17196"/>
    <cellStyle name="20% - Accent5 2 8 2 3 4 2" xfId="17197"/>
    <cellStyle name="20% - Accent5 2 8 2 3 5" xfId="17198"/>
    <cellStyle name="20% - Accent5 2 8 2 4" xfId="17199"/>
    <cellStyle name="20% - Accent5 2 8 2 4 2" xfId="17200"/>
    <cellStyle name="20% - Accent5 2 8 2 4 2 2" xfId="17201"/>
    <cellStyle name="20% - Accent5 2 8 2 4 2 2 2" xfId="17202"/>
    <cellStyle name="20% - Accent5 2 8 2 4 2 2 2 2" xfId="17203"/>
    <cellStyle name="20% - Accent5 2 8 2 4 2 2 3" xfId="17204"/>
    <cellStyle name="20% - Accent5 2 8 2 4 2 3" xfId="17205"/>
    <cellStyle name="20% - Accent5 2 8 2 4 2 3 2" xfId="17206"/>
    <cellStyle name="20% - Accent5 2 8 2 4 2 4" xfId="17207"/>
    <cellStyle name="20% - Accent5 2 8 2 4 3" xfId="17208"/>
    <cellStyle name="20% - Accent5 2 8 2 4 3 2" xfId="17209"/>
    <cellStyle name="20% - Accent5 2 8 2 4 3 2 2" xfId="17210"/>
    <cellStyle name="20% - Accent5 2 8 2 4 3 3" xfId="17211"/>
    <cellStyle name="20% - Accent5 2 8 2 4 4" xfId="17212"/>
    <cellStyle name="20% - Accent5 2 8 2 4 4 2" xfId="17213"/>
    <cellStyle name="20% - Accent5 2 8 2 4 5" xfId="17214"/>
    <cellStyle name="20% - Accent5 2 8 2 5" xfId="17215"/>
    <cellStyle name="20% - Accent5 2 8 2 5 2" xfId="17216"/>
    <cellStyle name="20% - Accent5 2 8 2 5 2 2" xfId="17217"/>
    <cellStyle name="20% - Accent5 2 8 2 5 2 2 2" xfId="17218"/>
    <cellStyle name="20% - Accent5 2 8 2 5 2 2 2 2" xfId="17219"/>
    <cellStyle name="20% - Accent5 2 8 2 5 2 2 3" xfId="17220"/>
    <cellStyle name="20% - Accent5 2 8 2 5 2 3" xfId="17221"/>
    <cellStyle name="20% - Accent5 2 8 2 5 2 3 2" xfId="17222"/>
    <cellStyle name="20% - Accent5 2 8 2 5 2 4" xfId="17223"/>
    <cellStyle name="20% - Accent5 2 8 2 5 3" xfId="17224"/>
    <cellStyle name="20% - Accent5 2 8 2 5 3 2" xfId="17225"/>
    <cellStyle name="20% - Accent5 2 8 2 5 3 2 2" xfId="17226"/>
    <cellStyle name="20% - Accent5 2 8 2 5 3 3" xfId="17227"/>
    <cellStyle name="20% - Accent5 2 8 2 5 4" xfId="17228"/>
    <cellStyle name="20% - Accent5 2 8 2 5 4 2" xfId="17229"/>
    <cellStyle name="20% - Accent5 2 8 2 5 5" xfId="17230"/>
    <cellStyle name="20% - Accent5 2 8 2 6" xfId="17231"/>
    <cellStyle name="20% - Accent5 2 8 2 6 2" xfId="17232"/>
    <cellStyle name="20% - Accent5 2 8 2 6 2 2" xfId="17233"/>
    <cellStyle name="20% - Accent5 2 8 2 6 2 2 2" xfId="17234"/>
    <cellStyle name="20% - Accent5 2 8 2 6 2 2 2 2" xfId="17235"/>
    <cellStyle name="20% - Accent5 2 8 2 6 2 2 3" xfId="17236"/>
    <cellStyle name="20% - Accent5 2 8 2 6 2 3" xfId="17237"/>
    <cellStyle name="20% - Accent5 2 8 2 6 2 3 2" xfId="17238"/>
    <cellStyle name="20% - Accent5 2 8 2 6 2 4" xfId="17239"/>
    <cellStyle name="20% - Accent5 2 8 2 6 3" xfId="17240"/>
    <cellStyle name="20% - Accent5 2 8 2 6 3 2" xfId="17241"/>
    <cellStyle name="20% - Accent5 2 8 2 6 3 2 2" xfId="17242"/>
    <cellStyle name="20% - Accent5 2 8 2 6 3 3" xfId="17243"/>
    <cellStyle name="20% - Accent5 2 8 2 6 4" xfId="17244"/>
    <cellStyle name="20% - Accent5 2 8 2 6 4 2" xfId="17245"/>
    <cellStyle name="20% - Accent5 2 8 2 6 5" xfId="17246"/>
    <cellStyle name="20% - Accent5 2 8 2 7" xfId="17247"/>
    <cellStyle name="20% - Accent5 2 8 2 7 2" xfId="17248"/>
    <cellStyle name="20% - Accent5 2 8 2 7 2 2" xfId="17249"/>
    <cellStyle name="20% - Accent5 2 8 2 7 2 2 2" xfId="17250"/>
    <cellStyle name="20% - Accent5 2 8 2 7 2 3" xfId="17251"/>
    <cellStyle name="20% - Accent5 2 8 2 7 3" xfId="17252"/>
    <cellStyle name="20% - Accent5 2 8 2 7 3 2" xfId="17253"/>
    <cellStyle name="20% - Accent5 2 8 2 7 4" xfId="17254"/>
    <cellStyle name="20% - Accent5 2 8 2 8" xfId="17255"/>
    <cellStyle name="20% - Accent5 2 8 2 8 2" xfId="17256"/>
    <cellStyle name="20% - Accent5 2 8 2 8 2 2" xfId="17257"/>
    <cellStyle name="20% - Accent5 2 8 2 8 3" xfId="17258"/>
    <cellStyle name="20% - Accent5 2 8 2 9" xfId="17259"/>
    <cellStyle name="20% - Accent5 2 8 2 9 2" xfId="17260"/>
    <cellStyle name="20% - Accent5 2 8 3" xfId="17261"/>
    <cellStyle name="20% - Accent5 2 8 3 2" xfId="17262"/>
    <cellStyle name="20% - Accent5 2 8 3 2 2" xfId="17263"/>
    <cellStyle name="20% - Accent5 2 8 3 2 2 2" xfId="17264"/>
    <cellStyle name="20% - Accent5 2 8 3 2 2 2 2" xfId="17265"/>
    <cellStyle name="20% - Accent5 2 8 3 2 2 3" xfId="17266"/>
    <cellStyle name="20% - Accent5 2 8 3 2 3" xfId="17267"/>
    <cellStyle name="20% - Accent5 2 8 3 2 3 2" xfId="17268"/>
    <cellStyle name="20% - Accent5 2 8 3 2 4" xfId="17269"/>
    <cellStyle name="20% - Accent5 2 8 3 3" xfId="17270"/>
    <cellStyle name="20% - Accent5 2 8 3 3 2" xfId="17271"/>
    <cellStyle name="20% - Accent5 2 8 3 3 2 2" xfId="17272"/>
    <cellStyle name="20% - Accent5 2 8 3 3 3" xfId="17273"/>
    <cellStyle name="20% - Accent5 2 8 3 4" xfId="17274"/>
    <cellStyle name="20% - Accent5 2 8 3 4 2" xfId="17275"/>
    <cellStyle name="20% - Accent5 2 8 3 5" xfId="17276"/>
    <cellStyle name="20% - Accent5 2 8 4" xfId="17277"/>
    <cellStyle name="20% - Accent5 2 8 4 2" xfId="17278"/>
    <cellStyle name="20% - Accent5 2 8 4 2 2" xfId="17279"/>
    <cellStyle name="20% - Accent5 2 8 4 2 2 2" xfId="17280"/>
    <cellStyle name="20% - Accent5 2 8 4 2 2 2 2" xfId="17281"/>
    <cellStyle name="20% - Accent5 2 8 4 2 2 3" xfId="17282"/>
    <cellStyle name="20% - Accent5 2 8 4 2 3" xfId="17283"/>
    <cellStyle name="20% - Accent5 2 8 4 2 3 2" xfId="17284"/>
    <cellStyle name="20% - Accent5 2 8 4 2 4" xfId="17285"/>
    <cellStyle name="20% - Accent5 2 8 4 3" xfId="17286"/>
    <cellStyle name="20% - Accent5 2 8 4 3 2" xfId="17287"/>
    <cellStyle name="20% - Accent5 2 8 4 3 2 2" xfId="17288"/>
    <cellStyle name="20% - Accent5 2 8 4 3 3" xfId="17289"/>
    <cellStyle name="20% - Accent5 2 8 4 4" xfId="17290"/>
    <cellStyle name="20% - Accent5 2 8 4 4 2" xfId="17291"/>
    <cellStyle name="20% - Accent5 2 8 4 5" xfId="17292"/>
    <cellStyle name="20% - Accent5 2 8 5" xfId="17293"/>
    <cellStyle name="20% - Accent5 2 8 5 2" xfId="17294"/>
    <cellStyle name="20% - Accent5 2 8 5 2 2" xfId="17295"/>
    <cellStyle name="20% - Accent5 2 8 5 2 2 2" xfId="17296"/>
    <cellStyle name="20% - Accent5 2 8 5 2 2 2 2" xfId="17297"/>
    <cellStyle name="20% - Accent5 2 8 5 2 2 3" xfId="17298"/>
    <cellStyle name="20% - Accent5 2 8 5 2 3" xfId="17299"/>
    <cellStyle name="20% - Accent5 2 8 5 2 3 2" xfId="17300"/>
    <cellStyle name="20% - Accent5 2 8 5 2 4" xfId="17301"/>
    <cellStyle name="20% - Accent5 2 8 5 3" xfId="17302"/>
    <cellStyle name="20% - Accent5 2 8 5 3 2" xfId="17303"/>
    <cellStyle name="20% - Accent5 2 8 5 3 2 2" xfId="17304"/>
    <cellStyle name="20% - Accent5 2 8 5 3 3" xfId="17305"/>
    <cellStyle name="20% - Accent5 2 8 5 4" xfId="17306"/>
    <cellStyle name="20% - Accent5 2 8 5 4 2" xfId="17307"/>
    <cellStyle name="20% - Accent5 2 8 5 5" xfId="17308"/>
    <cellStyle name="20% - Accent5 2 8 6" xfId="17309"/>
    <cellStyle name="20% - Accent5 2 8 6 2" xfId="17310"/>
    <cellStyle name="20% - Accent5 2 8 6 2 2" xfId="17311"/>
    <cellStyle name="20% - Accent5 2 8 6 2 2 2" xfId="17312"/>
    <cellStyle name="20% - Accent5 2 8 6 2 2 2 2" xfId="17313"/>
    <cellStyle name="20% - Accent5 2 8 6 2 2 3" xfId="17314"/>
    <cellStyle name="20% - Accent5 2 8 6 2 3" xfId="17315"/>
    <cellStyle name="20% - Accent5 2 8 6 2 3 2" xfId="17316"/>
    <cellStyle name="20% - Accent5 2 8 6 2 4" xfId="17317"/>
    <cellStyle name="20% - Accent5 2 8 6 3" xfId="17318"/>
    <cellStyle name="20% - Accent5 2 8 6 3 2" xfId="17319"/>
    <cellStyle name="20% - Accent5 2 8 6 3 2 2" xfId="17320"/>
    <cellStyle name="20% - Accent5 2 8 6 3 3" xfId="17321"/>
    <cellStyle name="20% - Accent5 2 8 6 4" xfId="17322"/>
    <cellStyle name="20% - Accent5 2 8 6 4 2" xfId="17323"/>
    <cellStyle name="20% - Accent5 2 8 6 5" xfId="17324"/>
    <cellStyle name="20% - Accent5 2 8 7" xfId="17325"/>
    <cellStyle name="20% - Accent5 2 8 7 2" xfId="17326"/>
    <cellStyle name="20% - Accent5 2 8 7 2 2" xfId="17327"/>
    <cellStyle name="20% - Accent5 2 8 7 2 2 2" xfId="17328"/>
    <cellStyle name="20% - Accent5 2 8 7 2 2 2 2" xfId="17329"/>
    <cellStyle name="20% - Accent5 2 8 7 2 2 3" xfId="17330"/>
    <cellStyle name="20% - Accent5 2 8 7 2 3" xfId="17331"/>
    <cellStyle name="20% - Accent5 2 8 7 2 3 2" xfId="17332"/>
    <cellStyle name="20% - Accent5 2 8 7 2 4" xfId="17333"/>
    <cellStyle name="20% - Accent5 2 8 7 3" xfId="17334"/>
    <cellStyle name="20% - Accent5 2 8 7 3 2" xfId="17335"/>
    <cellStyle name="20% - Accent5 2 8 7 3 2 2" xfId="17336"/>
    <cellStyle name="20% - Accent5 2 8 7 3 3" xfId="17337"/>
    <cellStyle name="20% - Accent5 2 8 7 4" xfId="17338"/>
    <cellStyle name="20% - Accent5 2 8 7 4 2" xfId="17339"/>
    <cellStyle name="20% - Accent5 2 8 7 5" xfId="17340"/>
    <cellStyle name="20% - Accent5 2 8 8" xfId="17341"/>
    <cellStyle name="20% - Accent5 2 8 8 2" xfId="17342"/>
    <cellStyle name="20% - Accent5 2 8 8 2 2" xfId="17343"/>
    <cellStyle name="20% - Accent5 2 8 8 2 2 2" xfId="17344"/>
    <cellStyle name="20% - Accent5 2 8 8 2 3" xfId="17345"/>
    <cellStyle name="20% - Accent5 2 8 8 3" xfId="17346"/>
    <cellStyle name="20% - Accent5 2 8 8 3 2" xfId="17347"/>
    <cellStyle name="20% - Accent5 2 8 8 4" xfId="17348"/>
    <cellStyle name="20% - Accent5 2 8 9" xfId="17349"/>
    <cellStyle name="20% - Accent5 2 8 9 2" xfId="17350"/>
    <cellStyle name="20% - Accent5 2 8 9 2 2" xfId="17351"/>
    <cellStyle name="20% - Accent5 2 8 9 3" xfId="17352"/>
    <cellStyle name="20% - Accent5 2 9" xfId="17353"/>
    <cellStyle name="20% - Accent5 2 9 10" xfId="17354"/>
    <cellStyle name="20% - Accent5 2 9 10 2" xfId="17355"/>
    <cellStyle name="20% - Accent5 2 9 11" xfId="17356"/>
    <cellStyle name="20% - Accent5 2 9 2" xfId="17357"/>
    <cellStyle name="20% - Accent5 2 9 2 10" xfId="17358"/>
    <cellStyle name="20% - Accent5 2 9 2 2" xfId="17359"/>
    <cellStyle name="20% - Accent5 2 9 2 2 2" xfId="17360"/>
    <cellStyle name="20% - Accent5 2 9 2 2 2 2" xfId="17361"/>
    <cellStyle name="20% - Accent5 2 9 2 2 2 2 2" xfId="17362"/>
    <cellStyle name="20% - Accent5 2 9 2 2 2 2 2 2" xfId="17363"/>
    <cellStyle name="20% - Accent5 2 9 2 2 2 2 3" xfId="17364"/>
    <cellStyle name="20% - Accent5 2 9 2 2 2 3" xfId="17365"/>
    <cellStyle name="20% - Accent5 2 9 2 2 2 3 2" xfId="17366"/>
    <cellStyle name="20% - Accent5 2 9 2 2 2 4" xfId="17367"/>
    <cellStyle name="20% - Accent5 2 9 2 2 3" xfId="17368"/>
    <cellStyle name="20% - Accent5 2 9 2 2 3 2" xfId="17369"/>
    <cellStyle name="20% - Accent5 2 9 2 2 3 2 2" xfId="17370"/>
    <cellStyle name="20% - Accent5 2 9 2 2 3 3" xfId="17371"/>
    <cellStyle name="20% - Accent5 2 9 2 2 4" xfId="17372"/>
    <cellStyle name="20% - Accent5 2 9 2 2 4 2" xfId="17373"/>
    <cellStyle name="20% - Accent5 2 9 2 2 5" xfId="17374"/>
    <cellStyle name="20% - Accent5 2 9 2 3" xfId="17375"/>
    <cellStyle name="20% - Accent5 2 9 2 3 2" xfId="17376"/>
    <cellStyle name="20% - Accent5 2 9 2 3 2 2" xfId="17377"/>
    <cellStyle name="20% - Accent5 2 9 2 3 2 2 2" xfId="17378"/>
    <cellStyle name="20% - Accent5 2 9 2 3 2 2 2 2" xfId="17379"/>
    <cellStyle name="20% - Accent5 2 9 2 3 2 2 3" xfId="17380"/>
    <cellStyle name="20% - Accent5 2 9 2 3 2 3" xfId="17381"/>
    <cellStyle name="20% - Accent5 2 9 2 3 2 3 2" xfId="17382"/>
    <cellStyle name="20% - Accent5 2 9 2 3 2 4" xfId="17383"/>
    <cellStyle name="20% - Accent5 2 9 2 3 3" xfId="17384"/>
    <cellStyle name="20% - Accent5 2 9 2 3 3 2" xfId="17385"/>
    <cellStyle name="20% - Accent5 2 9 2 3 3 2 2" xfId="17386"/>
    <cellStyle name="20% - Accent5 2 9 2 3 3 3" xfId="17387"/>
    <cellStyle name="20% - Accent5 2 9 2 3 4" xfId="17388"/>
    <cellStyle name="20% - Accent5 2 9 2 3 4 2" xfId="17389"/>
    <cellStyle name="20% - Accent5 2 9 2 3 5" xfId="17390"/>
    <cellStyle name="20% - Accent5 2 9 2 4" xfId="17391"/>
    <cellStyle name="20% - Accent5 2 9 2 4 2" xfId="17392"/>
    <cellStyle name="20% - Accent5 2 9 2 4 2 2" xfId="17393"/>
    <cellStyle name="20% - Accent5 2 9 2 4 2 2 2" xfId="17394"/>
    <cellStyle name="20% - Accent5 2 9 2 4 2 2 2 2" xfId="17395"/>
    <cellStyle name="20% - Accent5 2 9 2 4 2 2 3" xfId="17396"/>
    <cellStyle name="20% - Accent5 2 9 2 4 2 3" xfId="17397"/>
    <cellStyle name="20% - Accent5 2 9 2 4 2 3 2" xfId="17398"/>
    <cellStyle name="20% - Accent5 2 9 2 4 2 4" xfId="17399"/>
    <cellStyle name="20% - Accent5 2 9 2 4 3" xfId="17400"/>
    <cellStyle name="20% - Accent5 2 9 2 4 3 2" xfId="17401"/>
    <cellStyle name="20% - Accent5 2 9 2 4 3 2 2" xfId="17402"/>
    <cellStyle name="20% - Accent5 2 9 2 4 3 3" xfId="17403"/>
    <cellStyle name="20% - Accent5 2 9 2 4 4" xfId="17404"/>
    <cellStyle name="20% - Accent5 2 9 2 4 4 2" xfId="17405"/>
    <cellStyle name="20% - Accent5 2 9 2 4 5" xfId="17406"/>
    <cellStyle name="20% - Accent5 2 9 2 5" xfId="17407"/>
    <cellStyle name="20% - Accent5 2 9 2 5 2" xfId="17408"/>
    <cellStyle name="20% - Accent5 2 9 2 5 2 2" xfId="17409"/>
    <cellStyle name="20% - Accent5 2 9 2 5 2 2 2" xfId="17410"/>
    <cellStyle name="20% - Accent5 2 9 2 5 2 2 2 2" xfId="17411"/>
    <cellStyle name="20% - Accent5 2 9 2 5 2 2 3" xfId="17412"/>
    <cellStyle name="20% - Accent5 2 9 2 5 2 3" xfId="17413"/>
    <cellStyle name="20% - Accent5 2 9 2 5 2 3 2" xfId="17414"/>
    <cellStyle name="20% - Accent5 2 9 2 5 2 4" xfId="17415"/>
    <cellStyle name="20% - Accent5 2 9 2 5 3" xfId="17416"/>
    <cellStyle name="20% - Accent5 2 9 2 5 3 2" xfId="17417"/>
    <cellStyle name="20% - Accent5 2 9 2 5 3 2 2" xfId="17418"/>
    <cellStyle name="20% - Accent5 2 9 2 5 3 3" xfId="17419"/>
    <cellStyle name="20% - Accent5 2 9 2 5 4" xfId="17420"/>
    <cellStyle name="20% - Accent5 2 9 2 5 4 2" xfId="17421"/>
    <cellStyle name="20% - Accent5 2 9 2 5 5" xfId="17422"/>
    <cellStyle name="20% - Accent5 2 9 2 6" xfId="17423"/>
    <cellStyle name="20% - Accent5 2 9 2 6 2" xfId="17424"/>
    <cellStyle name="20% - Accent5 2 9 2 6 2 2" xfId="17425"/>
    <cellStyle name="20% - Accent5 2 9 2 6 2 2 2" xfId="17426"/>
    <cellStyle name="20% - Accent5 2 9 2 6 2 2 2 2" xfId="17427"/>
    <cellStyle name="20% - Accent5 2 9 2 6 2 2 3" xfId="17428"/>
    <cellStyle name="20% - Accent5 2 9 2 6 2 3" xfId="17429"/>
    <cellStyle name="20% - Accent5 2 9 2 6 2 3 2" xfId="17430"/>
    <cellStyle name="20% - Accent5 2 9 2 6 2 4" xfId="17431"/>
    <cellStyle name="20% - Accent5 2 9 2 6 3" xfId="17432"/>
    <cellStyle name="20% - Accent5 2 9 2 6 3 2" xfId="17433"/>
    <cellStyle name="20% - Accent5 2 9 2 6 3 2 2" xfId="17434"/>
    <cellStyle name="20% - Accent5 2 9 2 6 3 3" xfId="17435"/>
    <cellStyle name="20% - Accent5 2 9 2 6 4" xfId="17436"/>
    <cellStyle name="20% - Accent5 2 9 2 6 4 2" xfId="17437"/>
    <cellStyle name="20% - Accent5 2 9 2 6 5" xfId="17438"/>
    <cellStyle name="20% - Accent5 2 9 2 7" xfId="17439"/>
    <cellStyle name="20% - Accent5 2 9 2 7 2" xfId="17440"/>
    <cellStyle name="20% - Accent5 2 9 2 7 2 2" xfId="17441"/>
    <cellStyle name="20% - Accent5 2 9 2 7 2 2 2" xfId="17442"/>
    <cellStyle name="20% - Accent5 2 9 2 7 2 3" xfId="17443"/>
    <cellStyle name="20% - Accent5 2 9 2 7 3" xfId="17444"/>
    <cellStyle name="20% - Accent5 2 9 2 7 3 2" xfId="17445"/>
    <cellStyle name="20% - Accent5 2 9 2 7 4" xfId="17446"/>
    <cellStyle name="20% - Accent5 2 9 2 8" xfId="17447"/>
    <cellStyle name="20% - Accent5 2 9 2 8 2" xfId="17448"/>
    <cellStyle name="20% - Accent5 2 9 2 8 2 2" xfId="17449"/>
    <cellStyle name="20% - Accent5 2 9 2 8 3" xfId="17450"/>
    <cellStyle name="20% - Accent5 2 9 2 9" xfId="17451"/>
    <cellStyle name="20% - Accent5 2 9 2 9 2" xfId="17452"/>
    <cellStyle name="20% - Accent5 2 9 3" xfId="17453"/>
    <cellStyle name="20% - Accent5 2 9 3 2" xfId="17454"/>
    <cellStyle name="20% - Accent5 2 9 3 2 2" xfId="17455"/>
    <cellStyle name="20% - Accent5 2 9 3 2 2 2" xfId="17456"/>
    <cellStyle name="20% - Accent5 2 9 3 2 2 2 2" xfId="17457"/>
    <cellStyle name="20% - Accent5 2 9 3 2 2 3" xfId="17458"/>
    <cellStyle name="20% - Accent5 2 9 3 2 3" xfId="17459"/>
    <cellStyle name="20% - Accent5 2 9 3 2 3 2" xfId="17460"/>
    <cellStyle name="20% - Accent5 2 9 3 2 4" xfId="17461"/>
    <cellStyle name="20% - Accent5 2 9 3 3" xfId="17462"/>
    <cellStyle name="20% - Accent5 2 9 3 3 2" xfId="17463"/>
    <cellStyle name="20% - Accent5 2 9 3 3 2 2" xfId="17464"/>
    <cellStyle name="20% - Accent5 2 9 3 3 3" xfId="17465"/>
    <cellStyle name="20% - Accent5 2 9 3 4" xfId="17466"/>
    <cellStyle name="20% - Accent5 2 9 3 4 2" xfId="17467"/>
    <cellStyle name="20% - Accent5 2 9 3 5" xfId="17468"/>
    <cellStyle name="20% - Accent5 2 9 4" xfId="17469"/>
    <cellStyle name="20% - Accent5 2 9 4 2" xfId="17470"/>
    <cellStyle name="20% - Accent5 2 9 4 2 2" xfId="17471"/>
    <cellStyle name="20% - Accent5 2 9 4 2 2 2" xfId="17472"/>
    <cellStyle name="20% - Accent5 2 9 4 2 2 2 2" xfId="17473"/>
    <cellStyle name="20% - Accent5 2 9 4 2 2 3" xfId="17474"/>
    <cellStyle name="20% - Accent5 2 9 4 2 3" xfId="17475"/>
    <cellStyle name="20% - Accent5 2 9 4 2 3 2" xfId="17476"/>
    <cellStyle name="20% - Accent5 2 9 4 2 4" xfId="17477"/>
    <cellStyle name="20% - Accent5 2 9 4 3" xfId="17478"/>
    <cellStyle name="20% - Accent5 2 9 4 3 2" xfId="17479"/>
    <cellStyle name="20% - Accent5 2 9 4 3 2 2" xfId="17480"/>
    <cellStyle name="20% - Accent5 2 9 4 3 3" xfId="17481"/>
    <cellStyle name="20% - Accent5 2 9 4 4" xfId="17482"/>
    <cellStyle name="20% - Accent5 2 9 4 4 2" xfId="17483"/>
    <cellStyle name="20% - Accent5 2 9 4 5" xfId="17484"/>
    <cellStyle name="20% - Accent5 2 9 5" xfId="17485"/>
    <cellStyle name="20% - Accent5 2 9 5 2" xfId="17486"/>
    <cellStyle name="20% - Accent5 2 9 5 2 2" xfId="17487"/>
    <cellStyle name="20% - Accent5 2 9 5 2 2 2" xfId="17488"/>
    <cellStyle name="20% - Accent5 2 9 5 2 2 2 2" xfId="17489"/>
    <cellStyle name="20% - Accent5 2 9 5 2 2 3" xfId="17490"/>
    <cellStyle name="20% - Accent5 2 9 5 2 3" xfId="17491"/>
    <cellStyle name="20% - Accent5 2 9 5 2 3 2" xfId="17492"/>
    <cellStyle name="20% - Accent5 2 9 5 2 4" xfId="17493"/>
    <cellStyle name="20% - Accent5 2 9 5 3" xfId="17494"/>
    <cellStyle name="20% - Accent5 2 9 5 3 2" xfId="17495"/>
    <cellStyle name="20% - Accent5 2 9 5 3 2 2" xfId="17496"/>
    <cellStyle name="20% - Accent5 2 9 5 3 3" xfId="17497"/>
    <cellStyle name="20% - Accent5 2 9 5 4" xfId="17498"/>
    <cellStyle name="20% - Accent5 2 9 5 4 2" xfId="17499"/>
    <cellStyle name="20% - Accent5 2 9 5 5" xfId="17500"/>
    <cellStyle name="20% - Accent5 2 9 6" xfId="17501"/>
    <cellStyle name="20% - Accent5 2 9 6 2" xfId="17502"/>
    <cellStyle name="20% - Accent5 2 9 6 2 2" xfId="17503"/>
    <cellStyle name="20% - Accent5 2 9 6 2 2 2" xfId="17504"/>
    <cellStyle name="20% - Accent5 2 9 6 2 2 2 2" xfId="17505"/>
    <cellStyle name="20% - Accent5 2 9 6 2 2 3" xfId="17506"/>
    <cellStyle name="20% - Accent5 2 9 6 2 3" xfId="17507"/>
    <cellStyle name="20% - Accent5 2 9 6 2 3 2" xfId="17508"/>
    <cellStyle name="20% - Accent5 2 9 6 2 4" xfId="17509"/>
    <cellStyle name="20% - Accent5 2 9 6 3" xfId="17510"/>
    <cellStyle name="20% - Accent5 2 9 6 3 2" xfId="17511"/>
    <cellStyle name="20% - Accent5 2 9 6 3 2 2" xfId="17512"/>
    <cellStyle name="20% - Accent5 2 9 6 3 3" xfId="17513"/>
    <cellStyle name="20% - Accent5 2 9 6 4" xfId="17514"/>
    <cellStyle name="20% - Accent5 2 9 6 4 2" xfId="17515"/>
    <cellStyle name="20% - Accent5 2 9 6 5" xfId="17516"/>
    <cellStyle name="20% - Accent5 2 9 7" xfId="17517"/>
    <cellStyle name="20% - Accent5 2 9 7 2" xfId="17518"/>
    <cellStyle name="20% - Accent5 2 9 7 2 2" xfId="17519"/>
    <cellStyle name="20% - Accent5 2 9 7 2 2 2" xfId="17520"/>
    <cellStyle name="20% - Accent5 2 9 7 2 2 2 2" xfId="17521"/>
    <cellStyle name="20% - Accent5 2 9 7 2 2 3" xfId="17522"/>
    <cellStyle name="20% - Accent5 2 9 7 2 3" xfId="17523"/>
    <cellStyle name="20% - Accent5 2 9 7 2 3 2" xfId="17524"/>
    <cellStyle name="20% - Accent5 2 9 7 2 4" xfId="17525"/>
    <cellStyle name="20% - Accent5 2 9 7 3" xfId="17526"/>
    <cellStyle name="20% - Accent5 2 9 7 3 2" xfId="17527"/>
    <cellStyle name="20% - Accent5 2 9 7 3 2 2" xfId="17528"/>
    <cellStyle name="20% - Accent5 2 9 7 3 3" xfId="17529"/>
    <cellStyle name="20% - Accent5 2 9 7 4" xfId="17530"/>
    <cellStyle name="20% - Accent5 2 9 7 4 2" xfId="17531"/>
    <cellStyle name="20% - Accent5 2 9 7 5" xfId="17532"/>
    <cellStyle name="20% - Accent5 2 9 8" xfId="17533"/>
    <cellStyle name="20% - Accent5 2 9 8 2" xfId="17534"/>
    <cellStyle name="20% - Accent5 2 9 8 2 2" xfId="17535"/>
    <cellStyle name="20% - Accent5 2 9 8 2 2 2" xfId="17536"/>
    <cellStyle name="20% - Accent5 2 9 8 2 3" xfId="17537"/>
    <cellStyle name="20% - Accent5 2 9 8 3" xfId="17538"/>
    <cellStyle name="20% - Accent5 2 9 8 3 2" xfId="17539"/>
    <cellStyle name="20% - Accent5 2 9 8 4" xfId="17540"/>
    <cellStyle name="20% - Accent5 2 9 9" xfId="17541"/>
    <cellStyle name="20% - Accent5 2 9 9 2" xfId="17542"/>
    <cellStyle name="20% - Accent5 2 9 9 2 2" xfId="17543"/>
    <cellStyle name="20% - Accent5 2 9 9 3" xfId="17544"/>
    <cellStyle name="20% - Accent5 20" xfId="17545"/>
    <cellStyle name="20% - Accent5 20 2" xfId="17546"/>
    <cellStyle name="20% - Accent5 20 2 2" xfId="17547"/>
    <cellStyle name="20% - Accent5 20 2 2 2" xfId="17548"/>
    <cellStyle name="20% - Accent5 20 2 2 2 2" xfId="17549"/>
    <cellStyle name="20% - Accent5 20 2 2 3" xfId="17550"/>
    <cellStyle name="20% - Accent5 20 2 3" xfId="17551"/>
    <cellStyle name="20% - Accent5 20 2 3 2" xfId="17552"/>
    <cellStyle name="20% - Accent5 20 2 4" xfId="17553"/>
    <cellStyle name="20% - Accent5 20 3" xfId="17554"/>
    <cellStyle name="20% - Accent5 20 3 2" xfId="17555"/>
    <cellStyle name="20% - Accent5 20 3 2 2" xfId="17556"/>
    <cellStyle name="20% - Accent5 20 3 3" xfId="17557"/>
    <cellStyle name="20% - Accent5 20 4" xfId="17558"/>
    <cellStyle name="20% - Accent5 20 4 2" xfId="17559"/>
    <cellStyle name="20% - Accent5 20 5" xfId="17560"/>
    <cellStyle name="20% - Accent5 21" xfId="17561"/>
    <cellStyle name="20% - Accent5 21 2" xfId="17562"/>
    <cellStyle name="20% - Accent5 21 2 2" xfId="17563"/>
    <cellStyle name="20% - Accent5 21 2 2 2" xfId="17564"/>
    <cellStyle name="20% - Accent5 21 2 3" xfId="17565"/>
    <cellStyle name="20% - Accent5 21 3" xfId="17566"/>
    <cellStyle name="20% - Accent5 21 3 2" xfId="17567"/>
    <cellStyle name="20% - Accent5 21 4" xfId="17568"/>
    <cellStyle name="20% - Accent5 22" xfId="17569"/>
    <cellStyle name="20% - Accent5 22 2" xfId="17570"/>
    <cellStyle name="20% - Accent5 22 2 2" xfId="17571"/>
    <cellStyle name="20% - Accent5 22 3" xfId="17572"/>
    <cellStyle name="20% - Accent5 23" xfId="17573"/>
    <cellStyle name="20% - Accent5 23 2" xfId="17574"/>
    <cellStyle name="20% - Accent5 24" xfId="17575"/>
    <cellStyle name="20% - Accent5 3" xfId="17576"/>
    <cellStyle name="20% - Accent5 3 10" xfId="17577"/>
    <cellStyle name="20% - Accent5 3 10 2" xfId="17578"/>
    <cellStyle name="20% - Accent5 3 11" xfId="17579"/>
    <cellStyle name="20% - Accent5 3 2" xfId="17580"/>
    <cellStyle name="20% - Accent5 3 2 10" xfId="17581"/>
    <cellStyle name="20% - Accent5 3 2 2" xfId="17582"/>
    <cellStyle name="20% - Accent5 3 2 2 2" xfId="17583"/>
    <cellStyle name="20% - Accent5 3 2 2 2 2" xfId="17584"/>
    <cellStyle name="20% - Accent5 3 2 2 2 2 2" xfId="17585"/>
    <cellStyle name="20% - Accent5 3 2 2 2 2 2 2" xfId="17586"/>
    <cellStyle name="20% - Accent5 3 2 2 2 2 3" xfId="17587"/>
    <cellStyle name="20% - Accent5 3 2 2 2 3" xfId="17588"/>
    <cellStyle name="20% - Accent5 3 2 2 2 3 2" xfId="17589"/>
    <cellStyle name="20% - Accent5 3 2 2 2 4" xfId="17590"/>
    <cellStyle name="20% - Accent5 3 2 2 3" xfId="17591"/>
    <cellStyle name="20% - Accent5 3 2 2 3 2" xfId="17592"/>
    <cellStyle name="20% - Accent5 3 2 2 3 2 2" xfId="17593"/>
    <cellStyle name="20% - Accent5 3 2 2 3 3" xfId="17594"/>
    <cellStyle name="20% - Accent5 3 2 2 4" xfId="17595"/>
    <cellStyle name="20% - Accent5 3 2 2 4 2" xfId="17596"/>
    <cellStyle name="20% - Accent5 3 2 2 5" xfId="17597"/>
    <cellStyle name="20% - Accent5 3 2 3" xfId="17598"/>
    <cellStyle name="20% - Accent5 3 2 3 2" xfId="17599"/>
    <cellStyle name="20% - Accent5 3 2 3 2 2" xfId="17600"/>
    <cellStyle name="20% - Accent5 3 2 3 2 2 2" xfId="17601"/>
    <cellStyle name="20% - Accent5 3 2 3 2 2 2 2" xfId="17602"/>
    <cellStyle name="20% - Accent5 3 2 3 2 2 3" xfId="17603"/>
    <cellStyle name="20% - Accent5 3 2 3 2 3" xfId="17604"/>
    <cellStyle name="20% - Accent5 3 2 3 2 3 2" xfId="17605"/>
    <cellStyle name="20% - Accent5 3 2 3 2 4" xfId="17606"/>
    <cellStyle name="20% - Accent5 3 2 3 3" xfId="17607"/>
    <cellStyle name="20% - Accent5 3 2 3 3 2" xfId="17608"/>
    <cellStyle name="20% - Accent5 3 2 3 3 2 2" xfId="17609"/>
    <cellStyle name="20% - Accent5 3 2 3 3 3" xfId="17610"/>
    <cellStyle name="20% - Accent5 3 2 3 4" xfId="17611"/>
    <cellStyle name="20% - Accent5 3 2 3 4 2" xfId="17612"/>
    <cellStyle name="20% - Accent5 3 2 3 5" xfId="17613"/>
    <cellStyle name="20% - Accent5 3 2 4" xfId="17614"/>
    <cellStyle name="20% - Accent5 3 2 4 2" xfId="17615"/>
    <cellStyle name="20% - Accent5 3 2 4 2 2" xfId="17616"/>
    <cellStyle name="20% - Accent5 3 2 4 2 2 2" xfId="17617"/>
    <cellStyle name="20% - Accent5 3 2 4 2 2 2 2" xfId="17618"/>
    <cellStyle name="20% - Accent5 3 2 4 2 2 3" xfId="17619"/>
    <cellStyle name="20% - Accent5 3 2 4 2 3" xfId="17620"/>
    <cellStyle name="20% - Accent5 3 2 4 2 3 2" xfId="17621"/>
    <cellStyle name="20% - Accent5 3 2 4 2 4" xfId="17622"/>
    <cellStyle name="20% - Accent5 3 2 4 3" xfId="17623"/>
    <cellStyle name="20% - Accent5 3 2 4 3 2" xfId="17624"/>
    <cellStyle name="20% - Accent5 3 2 4 3 2 2" xfId="17625"/>
    <cellStyle name="20% - Accent5 3 2 4 3 3" xfId="17626"/>
    <cellStyle name="20% - Accent5 3 2 4 4" xfId="17627"/>
    <cellStyle name="20% - Accent5 3 2 4 4 2" xfId="17628"/>
    <cellStyle name="20% - Accent5 3 2 4 5" xfId="17629"/>
    <cellStyle name="20% - Accent5 3 2 5" xfId="17630"/>
    <cellStyle name="20% - Accent5 3 2 5 2" xfId="17631"/>
    <cellStyle name="20% - Accent5 3 2 5 2 2" xfId="17632"/>
    <cellStyle name="20% - Accent5 3 2 5 2 2 2" xfId="17633"/>
    <cellStyle name="20% - Accent5 3 2 5 2 2 2 2" xfId="17634"/>
    <cellStyle name="20% - Accent5 3 2 5 2 2 3" xfId="17635"/>
    <cellStyle name="20% - Accent5 3 2 5 2 3" xfId="17636"/>
    <cellStyle name="20% - Accent5 3 2 5 2 3 2" xfId="17637"/>
    <cellStyle name="20% - Accent5 3 2 5 2 4" xfId="17638"/>
    <cellStyle name="20% - Accent5 3 2 5 3" xfId="17639"/>
    <cellStyle name="20% - Accent5 3 2 5 3 2" xfId="17640"/>
    <cellStyle name="20% - Accent5 3 2 5 3 2 2" xfId="17641"/>
    <cellStyle name="20% - Accent5 3 2 5 3 3" xfId="17642"/>
    <cellStyle name="20% - Accent5 3 2 5 4" xfId="17643"/>
    <cellStyle name="20% - Accent5 3 2 5 4 2" xfId="17644"/>
    <cellStyle name="20% - Accent5 3 2 5 5" xfId="17645"/>
    <cellStyle name="20% - Accent5 3 2 6" xfId="17646"/>
    <cellStyle name="20% - Accent5 3 2 6 2" xfId="17647"/>
    <cellStyle name="20% - Accent5 3 2 6 2 2" xfId="17648"/>
    <cellStyle name="20% - Accent5 3 2 6 2 2 2" xfId="17649"/>
    <cellStyle name="20% - Accent5 3 2 6 2 2 2 2" xfId="17650"/>
    <cellStyle name="20% - Accent5 3 2 6 2 2 3" xfId="17651"/>
    <cellStyle name="20% - Accent5 3 2 6 2 3" xfId="17652"/>
    <cellStyle name="20% - Accent5 3 2 6 2 3 2" xfId="17653"/>
    <cellStyle name="20% - Accent5 3 2 6 2 4" xfId="17654"/>
    <cellStyle name="20% - Accent5 3 2 6 3" xfId="17655"/>
    <cellStyle name="20% - Accent5 3 2 6 3 2" xfId="17656"/>
    <cellStyle name="20% - Accent5 3 2 6 3 2 2" xfId="17657"/>
    <cellStyle name="20% - Accent5 3 2 6 3 3" xfId="17658"/>
    <cellStyle name="20% - Accent5 3 2 6 4" xfId="17659"/>
    <cellStyle name="20% - Accent5 3 2 6 4 2" xfId="17660"/>
    <cellStyle name="20% - Accent5 3 2 6 5" xfId="17661"/>
    <cellStyle name="20% - Accent5 3 2 7" xfId="17662"/>
    <cellStyle name="20% - Accent5 3 2 7 2" xfId="17663"/>
    <cellStyle name="20% - Accent5 3 2 7 2 2" xfId="17664"/>
    <cellStyle name="20% - Accent5 3 2 7 2 2 2" xfId="17665"/>
    <cellStyle name="20% - Accent5 3 2 7 2 3" xfId="17666"/>
    <cellStyle name="20% - Accent5 3 2 7 3" xfId="17667"/>
    <cellStyle name="20% - Accent5 3 2 7 3 2" xfId="17668"/>
    <cellStyle name="20% - Accent5 3 2 7 4" xfId="17669"/>
    <cellStyle name="20% - Accent5 3 2 8" xfId="17670"/>
    <cellStyle name="20% - Accent5 3 2 8 2" xfId="17671"/>
    <cellStyle name="20% - Accent5 3 2 8 2 2" xfId="17672"/>
    <cellStyle name="20% - Accent5 3 2 8 3" xfId="17673"/>
    <cellStyle name="20% - Accent5 3 2 9" xfId="17674"/>
    <cellStyle name="20% - Accent5 3 2 9 2" xfId="17675"/>
    <cellStyle name="20% - Accent5 3 3" xfId="17676"/>
    <cellStyle name="20% - Accent5 3 3 2" xfId="17677"/>
    <cellStyle name="20% - Accent5 3 3 2 2" xfId="17678"/>
    <cellStyle name="20% - Accent5 3 3 2 2 2" xfId="17679"/>
    <cellStyle name="20% - Accent5 3 3 2 2 2 2" xfId="17680"/>
    <cellStyle name="20% - Accent5 3 3 2 2 3" xfId="17681"/>
    <cellStyle name="20% - Accent5 3 3 2 3" xfId="17682"/>
    <cellStyle name="20% - Accent5 3 3 2 3 2" xfId="17683"/>
    <cellStyle name="20% - Accent5 3 3 2 4" xfId="17684"/>
    <cellStyle name="20% - Accent5 3 3 3" xfId="17685"/>
    <cellStyle name="20% - Accent5 3 3 3 2" xfId="17686"/>
    <cellStyle name="20% - Accent5 3 3 3 2 2" xfId="17687"/>
    <cellStyle name="20% - Accent5 3 3 3 3" xfId="17688"/>
    <cellStyle name="20% - Accent5 3 3 4" xfId="17689"/>
    <cellStyle name="20% - Accent5 3 3 4 2" xfId="17690"/>
    <cellStyle name="20% - Accent5 3 3 5" xfId="17691"/>
    <cellStyle name="20% - Accent5 3 4" xfId="17692"/>
    <cellStyle name="20% - Accent5 3 4 2" xfId="17693"/>
    <cellStyle name="20% - Accent5 3 4 2 2" xfId="17694"/>
    <cellStyle name="20% - Accent5 3 4 2 2 2" xfId="17695"/>
    <cellStyle name="20% - Accent5 3 4 2 2 2 2" xfId="17696"/>
    <cellStyle name="20% - Accent5 3 4 2 2 3" xfId="17697"/>
    <cellStyle name="20% - Accent5 3 4 2 3" xfId="17698"/>
    <cellStyle name="20% - Accent5 3 4 2 3 2" xfId="17699"/>
    <cellStyle name="20% - Accent5 3 4 2 4" xfId="17700"/>
    <cellStyle name="20% - Accent5 3 4 3" xfId="17701"/>
    <cellStyle name="20% - Accent5 3 4 3 2" xfId="17702"/>
    <cellStyle name="20% - Accent5 3 4 3 2 2" xfId="17703"/>
    <cellStyle name="20% - Accent5 3 4 3 3" xfId="17704"/>
    <cellStyle name="20% - Accent5 3 4 4" xfId="17705"/>
    <cellStyle name="20% - Accent5 3 4 4 2" xfId="17706"/>
    <cellStyle name="20% - Accent5 3 4 5" xfId="17707"/>
    <cellStyle name="20% - Accent5 3 5" xfId="17708"/>
    <cellStyle name="20% - Accent5 3 5 2" xfId="17709"/>
    <cellStyle name="20% - Accent5 3 5 2 2" xfId="17710"/>
    <cellStyle name="20% - Accent5 3 5 2 2 2" xfId="17711"/>
    <cellStyle name="20% - Accent5 3 5 2 2 2 2" xfId="17712"/>
    <cellStyle name="20% - Accent5 3 5 2 2 3" xfId="17713"/>
    <cellStyle name="20% - Accent5 3 5 2 3" xfId="17714"/>
    <cellStyle name="20% - Accent5 3 5 2 3 2" xfId="17715"/>
    <cellStyle name="20% - Accent5 3 5 2 4" xfId="17716"/>
    <cellStyle name="20% - Accent5 3 5 3" xfId="17717"/>
    <cellStyle name="20% - Accent5 3 5 3 2" xfId="17718"/>
    <cellStyle name="20% - Accent5 3 5 3 2 2" xfId="17719"/>
    <cellStyle name="20% - Accent5 3 5 3 3" xfId="17720"/>
    <cellStyle name="20% - Accent5 3 5 4" xfId="17721"/>
    <cellStyle name="20% - Accent5 3 5 4 2" xfId="17722"/>
    <cellStyle name="20% - Accent5 3 5 5" xfId="17723"/>
    <cellStyle name="20% - Accent5 3 6" xfId="17724"/>
    <cellStyle name="20% - Accent5 3 6 2" xfId="17725"/>
    <cellStyle name="20% - Accent5 3 6 2 2" xfId="17726"/>
    <cellStyle name="20% - Accent5 3 6 2 2 2" xfId="17727"/>
    <cellStyle name="20% - Accent5 3 6 2 2 2 2" xfId="17728"/>
    <cellStyle name="20% - Accent5 3 6 2 2 3" xfId="17729"/>
    <cellStyle name="20% - Accent5 3 6 2 3" xfId="17730"/>
    <cellStyle name="20% - Accent5 3 6 2 3 2" xfId="17731"/>
    <cellStyle name="20% - Accent5 3 6 2 4" xfId="17732"/>
    <cellStyle name="20% - Accent5 3 6 3" xfId="17733"/>
    <cellStyle name="20% - Accent5 3 6 3 2" xfId="17734"/>
    <cellStyle name="20% - Accent5 3 6 3 2 2" xfId="17735"/>
    <cellStyle name="20% - Accent5 3 6 3 3" xfId="17736"/>
    <cellStyle name="20% - Accent5 3 6 4" xfId="17737"/>
    <cellStyle name="20% - Accent5 3 6 4 2" xfId="17738"/>
    <cellStyle name="20% - Accent5 3 6 5" xfId="17739"/>
    <cellStyle name="20% - Accent5 3 7" xfId="17740"/>
    <cellStyle name="20% - Accent5 3 7 2" xfId="17741"/>
    <cellStyle name="20% - Accent5 3 7 2 2" xfId="17742"/>
    <cellStyle name="20% - Accent5 3 7 2 2 2" xfId="17743"/>
    <cellStyle name="20% - Accent5 3 7 2 2 2 2" xfId="17744"/>
    <cellStyle name="20% - Accent5 3 7 2 2 3" xfId="17745"/>
    <cellStyle name="20% - Accent5 3 7 2 3" xfId="17746"/>
    <cellStyle name="20% - Accent5 3 7 2 3 2" xfId="17747"/>
    <cellStyle name="20% - Accent5 3 7 2 4" xfId="17748"/>
    <cellStyle name="20% - Accent5 3 7 3" xfId="17749"/>
    <cellStyle name="20% - Accent5 3 7 3 2" xfId="17750"/>
    <cellStyle name="20% - Accent5 3 7 3 2 2" xfId="17751"/>
    <cellStyle name="20% - Accent5 3 7 3 3" xfId="17752"/>
    <cellStyle name="20% - Accent5 3 7 4" xfId="17753"/>
    <cellStyle name="20% - Accent5 3 7 4 2" xfId="17754"/>
    <cellStyle name="20% - Accent5 3 7 5" xfId="17755"/>
    <cellStyle name="20% - Accent5 3 8" xfId="17756"/>
    <cellStyle name="20% - Accent5 3 8 2" xfId="17757"/>
    <cellStyle name="20% - Accent5 3 8 2 2" xfId="17758"/>
    <cellStyle name="20% - Accent5 3 8 2 2 2" xfId="17759"/>
    <cellStyle name="20% - Accent5 3 8 2 3" xfId="17760"/>
    <cellStyle name="20% - Accent5 3 8 3" xfId="17761"/>
    <cellStyle name="20% - Accent5 3 8 3 2" xfId="17762"/>
    <cellStyle name="20% - Accent5 3 8 4" xfId="17763"/>
    <cellStyle name="20% - Accent5 3 9" xfId="17764"/>
    <cellStyle name="20% - Accent5 3 9 2" xfId="17765"/>
    <cellStyle name="20% - Accent5 3 9 2 2" xfId="17766"/>
    <cellStyle name="20% - Accent5 3 9 3" xfId="17767"/>
    <cellStyle name="20% - Accent5 4" xfId="17768"/>
    <cellStyle name="20% - Accent5 4 10" xfId="17769"/>
    <cellStyle name="20% - Accent5 4 10 2" xfId="17770"/>
    <cellStyle name="20% - Accent5 4 11" xfId="17771"/>
    <cellStyle name="20% - Accent5 4 2" xfId="17772"/>
    <cellStyle name="20% - Accent5 4 2 10" xfId="17773"/>
    <cellStyle name="20% - Accent5 4 2 2" xfId="17774"/>
    <cellStyle name="20% - Accent5 4 2 2 2" xfId="17775"/>
    <cellStyle name="20% - Accent5 4 2 2 2 2" xfId="17776"/>
    <cellStyle name="20% - Accent5 4 2 2 2 2 2" xfId="17777"/>
    <cellStyle name="20% - Accent5 4 2 2 2 2 2 2" xfId="17778"/>
    <cellStyle name="20% - Accent5 4 2 2 2 2 3" xfId="17779"/>
    <cellStyle name="20% - Accent5 4 2 2 2 3" xfId="17780"/>
    <cellStyle name="20% - Accent5 4 2 2 2 3 2" xfId="17781"/>
    <cellStyle name="20% - Accent5 4 2 2 2 4" xfId="17782"/>
    <cellStyle name="20% - Accent5 4 2 2 3" xfId="17783"/>
    <cellStyle name="20% - Accent5 4 2 2 3 2" xfId="17784"/>
    <cellStyle name="20% - Accent5 4 2 2 3 2 2" xfId="17785"/>
    <cellStyle name="20% - Accent5 4 2 2 3 3" xfId="17786"/>
    <cellStyle name="20% - Accent5 4 2 2 4" xfId="17787"/>
    <cellStyle name="20% - Accent5 4 2 2 4 2" xfId="17788"/>
    <cellStyle name="20% - Accent5 4 2 2 5" xfId="17789"/>
    <cellStyle name="20% - Accent5 4 2 3" xfId="17790"/>
    <cellStyle name="20% - Accent5 4 2 3 2" xfId="17791"/>
    <cellStyle name="20% - Accent5 4 2 3 2 2" xfId="17792"/>
    <cellStyle name="20% - Accent5 4 2 3 2 2 2" xfId="17793"/>
    <cellStyle name="20% - Accent5 4 2 3 2 2 2 2" xfId="17794"/>
    <cellStyle name="20% - Accent5 4 2 3 2 2 3" xfId="17795"/>
    <cellStyle name="20% - Accent5 4 2 3 2 3" xfId="17796"/>
    <cellStyle name="20% - Accent5 4 2 3 2 3 2" xfId="17797"/>
    <cellStyle name="20% - Accent5 4 2 3 2 4" xfId="17798"/>
    <cellStyle name="20% - Accent5 4 2 3 3" xfId="17799"/>
    <cellStyle name="20% - Accent5 4 2 3 3 2" xfId="17800"/>
    <cellStyle name="20% - Accent5 4 2 3 3 2 2" xfId="17801"/>
    <cellStyle name="20% - Accent5 4 2 3 3 3" xfId="17802"/>
    <cellStyle name="20% - Accent5 4 2 3 4" xfId="17803"/>
    <cellStyle name="20% - Accent5 4 2 3 4 2" xfId="17804"/>
    <cellStyle name="20% - Accent5 4 2 3 5" xfId="17805"/>
    <cellStyle name="20% - Accent5 4 2 4" xfId="17806"/>
    <cellStyle name="20% - Accent5 4 2 4 2" xfId="17807"/>
    <cellStyle name="20% - Accent5 4 2 4 2 2" xfId="17808"/>
    <cellStyle name="20% - Accent5 4 2 4 2 2 2" xfId="17809"/>
    <cellStyle name="20% - Accent5 4 2 4 2 2 2 2" xfId="17810"/>
    <cellStyle name="20% - Accent5 4 2 4 2 2 3" xfId="17811"/>
    <cellStyle name="20% - Accent5 4 2 4 2 3" xfId="17812"/>
    <cellStyle name="20% - Accent5 4 2 4 2 3 2" xfId="17813"/>
    <cellStyle name="20% - Accent5 4 2 4 2 4" xfId="17814"/>
    <cellStyle name="20% - Accent5 4 2 4 3" xfId="17815"/>
    <cellStyle name="20% - Accent5 4 2 4 3 2" xfId="17816"/>
    <cellStyle name="20% - Accent5 4 2 4 3 2 2" xfId="17817"/>
    <cellStyle name="20% - Accent5 4 2 4 3 3" xfId="17818"/>
    <cellStyle name="20% - Accent5 4 2 4 4" xfId="17819"/>
    <cellStyle name="20% - Accent5 4 2 4 4 2" xfId="17820"/>
    <cellStyle name="20% - Accent5 4 2 4 5" xfId="17821"/>
    <cellStyle name="20% - Accent5 4 2 5" xfId="17822"/>
    <cellStyle name="20% - Accent5 4 2 5 2" xfId="17823"/>
    <cellStyle name="20% - Accent5 4 2 5 2 2" xfId="17824"/>
    <cellStyle name="20% - Accent5 4 2 5 2 2 2" xfId="17825"/>
    <cellStyle name="20% - Accent5 4 2 5 2 2 2 2" xfId="17826"/>
    <cellStyle name="20% - Accent5 4 2 5 2 2 3" xfId="17827"/>
    <cellStyle name="20% - Accent5 4 2 5 2 3" xfId="17828"/>
    <cellStyle name="20% - Accent5 4 2 5 2 3 2" xfId="17829"/>
    <cellStyle name="20% - Accent5 4 2 5 2 4" xfId="17830"/>
    <cellStyle name="20% - Accent5 4 2 5 3" xfId="17831"/>
    <cellStyle name="20% - Accent5 4 2 5 3 2" xfId="17832"/>
    <cellStyle name="20% - Accent5 4 2 5 3 2 2" xfId="17833"/>
    <cellStyle name="20% - Accent5 4 2 5 3 3" xfId="17834"/>
    <cellStyle name="20% - Accent5 4 2 5 4" xfId="17835"/>
    <cellStyle name="20% - Accent5 4 2 5 4 2" xfId="17836"/>
    <cellStyle name="20% - Accent5 4 2 5 5" xfId="17837"/>
    <cellStyle name="20% - Accent5 4 2 6" xfId="17838"/>
    <cellStyle name="20% - Accent5 4 2 6 2" xfId="17839"/>
    <cellStyle name="20% - Accent5 4 2 6 2 2" xfId="17840"/>
    <cellStyle name="20% - Accent5 4 2 6 2 2 2" xfId="17841"/>
    <cellStyle name="20% - Accent5 4 2 6 2 2 2 2" xfId="17842"/>
    <cellStyle name="20% - Accent5 4 2 6 2 2 3" xfId="17843"/>
    <cellStyle name="20% - Accent5 4 2 6 2 3" xfId="17844"/>
    <cellStyle name="20% - Accent5 4 2 6 2 3 2" xfId="17845"/>
    <cellStyle name="20% - Accent5 4 2 6 2 4" xfId="17846"/>
    <cellStyle name="20% - Accent5 4 2 6 3" xfId="17847"/>
    <cellStyle name="20% - Accent5 4 2 6 3 2" xfId="17848"/>
    <cellStyle name="20% - Accent5 4 2 6 3 2 2" xfId="17849"/>
    <cellStyle name="20% - Accent5 4 2 6 3 3" xfId="17850"/>
    <cellStyle name="20% - Accent5 4 2 6 4" xfId="17851"/>
    <cellStyle name="20% - Accent5 4 2 6 4 2" xfId="17852"/>
    <cellStyle name="20% - Accent5 4 2 6 5" xfId="17853"/>
    <cellStyle name="20% - Accent5 4 2 7" xfId="17854"/>
    <cellStyle name="20% - Accent5 4 2 7 2" xfId="17855"/>
    <cellStyle name="20% - Accent5 4 2 7 2 2" xfId="17856"/>
    <cellStyle name="20% - Accent5 4 2 7 2 2 2" xfId="17857"/>
    <cellStyle name="20% - Accent5 4 2 7 2 3" xfId="17858"/>
    <cellStyle name="20% - Accent5 4 2 7 3" xfId="17859"/>
    <cellStyle name="20% - Accent5 4 2 7 3 2" xfId="17860"/>
    <cellStyle name="20% - Accent5 4 2 7 4" xfId="17861"/>
    <cellStyle name="20% - Accent5 4 2 8" xfId="17862"/>
    <cellStyle name="20% - Accent5 4 2 8 2" xfId="17863"/>
    <cellStyle name="20% - Accent5 4 2 8 2 2" xfId="17864"/>
    <cellStyle name="20% - Accent5 4 2 8 3" xfId="17865"/>
    <cellStyle name="20% - Accent5 4 2 9" xfId="17866"/>
    <cellStyle name="20% - Accent5 4 2 9 2" xfId="17867"/>
    <cellStyle name="20% - Accent5 4 3" xfId="17868"/>
    <cellStyle name="20% - Accent5 4 3 2" xfId="17869"/>
    <cellStyle name="20% - Accent5 4 3 2 2" xfId="17870"/>
    <cellStyle name="20% - Accent5 4 3 2 2 2" xfId="17871"/>
    <cellStyle name="20% - Accent5 4 3 2 2 2 2" xfId="17872"/>
    <cellStyle name="20% - Accent5 4 3 2 2 3" xfId="17873"/>
    <cellStyle name="20% - Accent5 4 3 2 3" xfId="17874"/>
    <cellStyle name="20% - Accent5 4 3 2 3 2" xfId="17875"/>
    <cellStyle name="20% - Accent5 4 3 2 4" xfId="17876"/>
    <cellStyle name="20% - Accent5 4 3 3" xfId="17877"/>
    <cellStyle name="20% - Accent5 4 3 3 2" xfId="17878"/>
    <cellStyle name="20% - Accent5 4 3 3 2 2" xfId="17879"/>
    <cellStyle name="20% - Accent5 4 3 3 3" xfId="17880"/>
    <cellStyle name="20% - Accent5 4 3 4" xfId="17881"/>
    <cellStyle name="20% - Accent5 4 3 4 2" xfId="17882"/>
    <cellStyle name="20% - Accent5 4 3 5" xfId="17883"/>
    <cellStyle name="20% - Accent5 4 4" xfId="17884"/>
    <cellStyle name="20% - Accent5 4 4 2" xfId="17885"/>
    <cellStyle name="20% - Accent5 4 4 2 2" xfId="17886"/>
    <cellStyle name="20% - Accent5 4 4 2 2 2" xfId="17887"/>
    <cellStyle name="20% - Accent5 4 4 2 2 2 2" xfId="17888"/>
    <cellStyle name="20% - Accent5 4 4 2 2 3" xfId="17889"/>
    <cellStyle name="20% - Accent5 4 4 2 3" xfId="17890"/>
    <cellStyle name="20% - Accent5 4 4 2 3 2" xfId="17891"/>
    <cellStyle name="20% - Accent5 4 4 2 4" xfId="17892"/>
    <cellStyle name="20% - Accent5 4 4 3" xfId="17893"/>
    <cellStyle name="20% - Accent5 4 4 3 2" xfId="17894"/>
    <cellStyle name="20% - Accent5 4 4 3 2 2" xfId="17895"/>
    <cellStyle name="20% - Accent5 4 4 3 3" xfId="17896"/>
    <cellStyle name="20% - Accent5 4 4 4" xfId="17897"/>
    <cellStyle name="20% - Accent5 4 4 4 2" xfId="17898"/>
    <cellStyle name="20% - Accent5 4 4 5" xfId="17899"/>
    <cellStyle name="20% - Accent5 4 5" xfId="17900"/>
    <cellStyle name="20% - Accent5 4 5 2" xfId="17901"/>
    <cellStyle name="20% - Accent5 4 5 2 2" xfId="17902"/>
    <cellStyle name="20% - Accent5 4 5 2 2 2" xfId="17903"/>
    <cellStyle name="20% - Accent5 4 5 2 2 2 2" xfId="17904"/>
    <cellStyle name="20% - Accent5 4 5 2 2 3" xfId="17905"/>
    <cellStyle name="20% - Accent5 4 5 2 3" xfId="17906"/>
    <cellStyle name="20% - Accent5 4 5 2 3 2" xfId="17907"/>
    <cellStyle name="20% - Accent5 4 5 2 4" xfId="17908"/>
    <cellStyle name="20% - Accent5 4 5 3" xfId="17909"/>
    <cellStyle name="20% - Accent5 4 5 3 2" xfId="17910"/>
    <cellStyle name="20% - Accent5 4 5 3 2 2" xfId="17911"/>
    <cellStyle name="20% - Accent5 4 5 3 3" xfId="17912"/>
    <cellStyle name="20% - Accent5 4 5 4" xfId="17913"/>
    <cellStyle name="20% - Accent5 4 5 4 2" xfId="17914"/>
    <cellStyle name="20% - Accent5 4 5 5" xfId="17915"/>
    <cellStyle name="20% - Accent5 4 6" xfId="17916"/>
    <cellStyle name="20% - Accent5 4 6 2" xfId="17917"/>
    <cellStyle name="20% - Accent5 4 6 2 2" xfId="17918"/>
    <cellStyle name="20% - Accent5 4 6 2 2 2" xfId="17919"/>
    <cellStyle name="20% - Accent5 4 6 2 2 2 2" xfId="17920"/>
    <cellStyle name="20% - Accent5 4 6 2 2 3" xfId="17921"/>
    <cellStyle name="20% - Accent5 4 6 2 3" xfId="17922"/>
    <cellStyle name="20% - Accent5 4 6 2 3 2" xfId="17923"/>
    <cellStyle name="20% - Accent5 4 6 2 4" xfId="17924"/>
    <cellStyle name="20% - Accent5 4 6 3" xfId="17925"/>
    <cellStyle name="20% - Accent5 4 6 3 2" xfId="17926"/>
    <cellStyle name="20% - Accent5 4 6 3 2 2" xfId="17927"/>
    <cellStyle name="20% - Accent5 4 6 3 3" xfId="17928"/>
    <cellStyle name="20% - Accent5 4 6 4" xfId="17929"/>
    <cellStyle name="20% - Accent5 4 6 4 2" xfId="17930"/>
    <cellStyle name="20% - Accent5 4 6 5" xfId="17931"/>
    <cellStyle name="20% - Accent5 4 7" xfId="17932"/>
    <cellStyle name="20% - Accent5 4 7 2" xfId="17933"/>
    <cellStyle name="20% - Accent5 4 7 2 2" xfId="17934"/>
    <cellStyle name="20% - Accent5 4 7 2 2 2" xfId="17935"/>
    <cellStyle name="20% - Accent5 4 7 2 2 2 2" xfId="17936"/>
    <cellStyle name="20% - Accent5 4 7 2 2 3" xfId="17937"/>
    <cellStyle name="20% - Accent5 4 7 2 3" xfId="17938"/>
    <cellStyle name="20% - Accent5 4 7 2 3 2" xfId="17939"/>
    <cellStyle name="20% - Accent5 4 7 2 4" xfId="17940"/>
    <cellStyle name="20% - Accent5 4 7 3" xfId="17941"/>
    <cellStyle name="20% - Accent5 4 7 3 2" xfId="17942"/>
    <cellStyle name="20% - Accent5 4 7 3 2 2" xfId="17943"/>
    <cellStyle name="20% - Accent5 4 7 3 3" xfId="17944"/>
    <cellStyle name="20% - Accent5 4 7 4" xfId="17945"/>
    <cellStyle name="20% - Accent5 4 7 4 2" xfId="17946"/>
    <cellStyle name="20% - Accent5 4 7 5" xfId="17947"/>
    <cellStyle name="20% - Accent5 4 8" xfId="17948"/>
    <cellStyle name="20% - Accent5 4 8 2" xfId="17949"/>
    <cellStyle name="20% - Accent5 4 8 2 2" xfId="17950"/>
    <cellStyle name="20% - Accent5 4 8 2 2 2" xfId="17951"/>
    <cellStyle name="20% - Accent5 4 8 2 3" xfId="17952"/>
    <cellStyle name="20% - Accent5 4 8 3" xfId="17953"/>
    <cellStyle name="20% - Accent5 4 8 3 2" xfId="17954"/>
    <cellStyle name="20% - Accent5 4 8 4" xfId="17955"/>
    <cellStyle name="20% - Accent5 4 9" xfId="17956"/>
    <cellStyle name="20% - Accent5 4 9 2" xfId="17957"/>
    <cellStyle name="20% - Accent5 4 9 2 2" xfId="17958"/>
    <cellStyle name="20% - Accent5 4 9 3" xfId="17959"/>
    <cellStyle name="20% - Accent5 5" xfId="17960"/>
    <cellStyle name="20% - Accent5 5 10" xfId="17961"/>
    <cellStyle name="20% - Accent5 5 10 2" xfId="17962"/>
    <cellStyle name="20% - Accent5 5 11" xfId="17963"/>
    <cellStyle name="20% - Accent5 5 2" xfId="17964"/>
    <cellStyle name="20% - Accent5 5 2 10" xfId="17965"/>
    <cellStyle name="20% - Accent5 5 2 2" xfId="17966"/>
    <cellStyle name="20% - Accent5 5 2 2 2" xfId="17967"/>
    <cellStyle name="20% - Accent5 5 2 2 2 2" xfId="17968"/>
    <cellStyle name="20% - Accent5 5 2 2 2 2 2" xfId="17969"/>
    <cellStyle name="20% - Accent5 5 2 2 2 2 2 2" xfId="17970"/>
    <cellStyle name="20% - Accent5 5 2 2 2 2 3" xfId="17971"/>
    <cellStyle name="20% - Accent5 5 2 2 2 3" xfId="17972"/>
    <cellStyle name="20% - Accent5 5 2 2 2 3 2" xfId="17973"/>
    <cellStyle name="20% - Accent5 5 2 2 2 4" xfId="17974"/>
    <cellStyle name="20% - Accent5 5 2 2 3" xfId="17975"/>
    <cellStyle name="20% - Accent5 5 2 2 3 2" xfId="17976"/>
    <cellStyle name="20% - Accent5 5 2 2 3 2 2" xfId="17977"/>
    <cellStyle name="20% - Accent5 5 2 2 3 3" xfId="17978"/>
    <cellStyle name="20% - Accent5 5 2 2 4" xfId="17979"/>
    <cellStyle name="20% - Accent5 5 2 2 4 2" xfId="17980"/>
    <cellStyle name="20% - Accent5 5 2 2 5" xfId="17981"/>
    <cellStyle name="20% - Accent5 5 2 3" xfId="17982"/>
    <cellStyle name="20% - Accent5 5 2 3 2" xfId="17983"/>
    <cellStyle name="20% - Accent5 5 2 3 2 2" xfId="17984"/>
    <cellStyle name="20% - Accent5 5 2 3 2 2 2" xfId="17985"/>
    <cellStyle name="20% - Accent5 5 2 3 2 2 2 2" xfId="17986"/>
    <cellStyle name="20% - Accent5 5 2 3 2 2 3" xfId="17987"/>
    <cellStyle name="20% - Accent5 5 2 3 2 3" xfId="17988"/>
    <cellStyle name="20% - Accent5 5 2 3 2 3 2" xfId="17989"/>
    <cellStyle name="20% - Accent5 5 2 3 2 4" xfId="17990"/>
    <cellStyle name="20% - Accent5 5 2 3 3" xfId="17991"/>
    <cellStyle name="20% - Accent5 5 2 3 3 2" xfId="17992"/>
    <cellStyle name="20% - Accent5 5 2 3 3 2 2" xfId="17993"/>
    <cellStyle name="20% - Accent5 5 2 3 3 3" xfId="17994"/>
    <cellStyle name="20% - Accent5 5 2 3 4" xfId="17995"/>
    <cellStyle name="20% - Accent5 5 2 3 4 2" xfId="17996"/>
    <cellStyle name="20% - Accent5 5 2 3 5" xfId="17997"/>
    <cellStyle name="20% - Accent5 5 2 4" xfId="17998"/>
    <cellStyle name="20% - Accent5 5 2 4 2" xfId="17999"/>
    <cellStyle name="20% - Accent5 5 2 4 2 2" xfId="18000"/>
    <cellStyle name="20% - Accent5 5 2 4 2 2 2" xfId="18001"/>
    <cellStyle name="20% - Accent5 5 2 4 2 2 2 2" xfId="18002"/>
    <cellStyle name="20% - Accent5 5 2 4 2 2 3" xfId="18003"/>
    <cellStyle name="20% - Accent5 5 2 4 2 3" xfId="18004"/>
    <cellStyle name="20% - Accent5 5 2 4 2 3 2" xfId="18005"/>
    <cellStyle name="20% - Accent5 5 2 4 2 4" xfId="18006"/>
    <cellStyle name="20% - Accent5 5 2 4 3" xfId="18007"/>
    <cellStyle name="20% - Accent5 5 2 4 3 2" xfId="18008"/>
    <cellStyle name="20% - Accent5 5 2 4 3 2 2" xfId="18009"/>
    <cellStyle name="20% - Accent5 5 2 4 3 3" xfId="18010"/>
    <cellStyle name="20% - Accent5 5 2 4 4" xfId="18011"/>
    <cellStyle name="20% - Accent5 5 2 4 4 2" xfId="18012"/>
    <cellStyle name="20% - Accent5 5 2 4 5" xfId="18013"/>
    <cellStyle name="20% - Accent5 5 2 5" xfId="18014"/>
    <cellStyle name="20% - Accent5 5 2 5 2" xfId="18015"/>
    <cellStyle name="20% - Accent5 5 2 5 2 2" xfId="18016"/>
    <cellStyle name="20% - Accent5 5 2 5 2 2 2" xfId="18017"/>
    <cellStyle name="20% - Accent5 5 2 5 2 2 2 2" xfId="18018"/>
    <cellStyle name="20% - Accent5 5 2 5 2 2 3" xfId="18019"/>
    <cellStyle name="20% - Accent5 5 2 5 2 3" xfId="18020"/>
    <cellStyle name="20% - Accent5 5 2 5 2 3 2" xfId="18021"/>
    <cellStyle name="20% - Accent5 5 2 5 2 4" xfId="18022"/>
    <cellStyle name="20% - Accent5 5 2 5 3" xfId="18023"/>
    <cellStyle name="20% - Accent5 5 2 5 3 2" xfId="18024"/>
    <cellStyle name="20% - Accent5 5 2 5 3 2 2" xfId="18025"/>
    <cellStyle name="20% - Accent5 5 2 5 3 3" xfId="18026"/>
    <cellStyle name="20% - Accent5 5 2 5 4" xfId="18027"/>
    <cellStyle name="20% - Accent5 5 2 5 4 2" xfId="18028"/>
    <cellStyle name="20% - Accent5 5 2 5 5" xfId="18029"/>
    <cellStyle name="20% - Accent5 5 2 6" xfId="18030"/>
    <cellStyle name="20% - Accent5 5 2 6 2" xfId="18031"/>
    <cellStyle name="20% - Accent5 5 2 6 2 2" xfId="18032"/>
    <cellStyle name="20% - Accent5 5 2 6 2 2 2" xfId="18033"/>
    <cellStyle name="20% - Accent5 5 2 6 2 2 2 2" xfId="18034"/>
    <cellStyle name="20% - Accent5 5 2 6 2 2 3" xfId="18035"/>
    <cellStyle name="20% - Accent5 5 2 6 2 3" xfId="18036"/>
    <cellStyle name="20% - Accent5 5 2 6 2 3 2" xfId="18037"/>
    <cellStyle name="20% - Accent5 5 2 6 2 4" xfId="18038"/>
    <cellStyle name="20% - Accent5 5 2 6 3" xfId="18039"/>
    <cellStyle name="20% - Accent5 5 2 6 3 2" xfId="18040"/>
    <cellStyle name="20% - Accent5 5 2 6 3 2 2" xfId="18041"/>
    <cellStyle name="20% - Accent5 5 2 6 3 3" xfId="18042"/>
    <cellStyle name="20% - Accent5 5 2 6 4" xfId="18043"/>
    <cellStyle name="20% - Accent5 5 2 6 4 2" xfId="18044"/>
    <cellStyle name="20% - Accent5 5 2 6 5" xfId="18045"/>
    <cellStyle name="20% - Accent5 5 2 7" xfId="18046"/>
    <cellStyle name="20% - Accent5 5 2 7 2" xfId="18047"/>
    <cellStyle name="20% - Accent5 5 2 7 2 2" xfId="18048"/>
    <cellStyle name="20% - Accent5 5 2 7 2 2 2" xfId="18049"/>
    <cellStyle name="20% - Accent5 5 2 7 2 3" xfId="18050"/>
    <cellStyle name="20% - Accent5 5 2 7 3" xfId="18051"/>
    <cellStyle name="20% - Accent5 5 2 7 3 2" xfId="18052"/>
    <cellStyle name="20% - Accent5 5 2 7 4" xfId="18053"/>
    <cellStyle name="20% - Accent5 5 2 8" xfId="18054"/>
    <cellStyle name="20% - Accent5 5 2 8 2" xfId="18055"/>
    <cellStyle name="20% - Accent5 5 2 8 2 2" xfId="18056"/>
    <cellStyle name="20% - Accent5 5 2 8 3" xfId="18057"/>
    <cellStyle name="20% - Accent5 5 2 9" xfId="18058"/>
    <cellStyle name="20% - Accent5 5 2 9 2" xfId="18059"/>
    <cellStyle name="20% - Accent5 5 3" xfId="18060"/>
    <cellStyle name="20% - Accent5 5 3 2" xfId="18061"/>
    <cellStyle name="20% - Accent5 5 3 2 2" xfId="18062"/>
    <cellStyle name="20% - Accent5 5 3 2 2 2" xfId="18063"/>
    <cellStyle name="20% - Accent5 5 3 2 2 2 2" xfId="18064"/>
    <cellStyle name="20% - Accent5 5 3 2 2 3" xfId="18065"/>
    <cellStyle name="20% - Accent5 5 3 2 3" xfId="18066"/>
    <cellStyle name="20% - Accent5 5 3 2 3 2" xfId="18067"/>
    <cellStyle name="20% - Accent5 5 3 2 4" xfId="18068"/>
    <cellStyle name="20% - Accent5 5 3 3" xfId="18069"/>
    <cellStyle name="20% - Accent5 5 3 3 2" xfId="18070"/>
    <cellStyle name="20% - Accent5 5 3 3 2 2" xfId="18071"/>
    <cellStyle name="20% - Accent5 5 3 3 3" xfId="18072"/>
    <cellStyle name="20% - Accent5 5 3 4" xfId="18073"/>
    <cellStyle name="20% - Accent5 5 3 4 2" xfId="18074"/>
    <cellStyle name="20% - Accent5 5 3 5" xfId="18075"/>
    <cellStyle name="20% - Accent5 5 4" xfId="18076"/>
    <cellStyle name="20% - Accent5 5 4 2" xfId="18077"/>
    <cellStyle name="20% - Accent5 5 4 2 2" xfId="18078"/>
    <cellStyle name="20% - Accent5 5 4 2 2 2" xfId="18079"/>
    <cellStyle name="20% - Accent5 5 4 2 2 2 2" xfId="18080"/>
    <cellStyle name="20% - Accent5 5 4 2 2 3" xfId="18081"/>
    <cellStyle name="20% - Accent5 5 4 2 3" xfId="18082"/>
    <cellStyle name="20% - Accent5 5 4 2 3 2" xfId="18083"/>
    <cellStyle name="20% - Accent5 5 4 2 4" xfId="18084"/>
    <cellStyle name="20% - Accent5 5 4 3" xfId="18085"/>
    <cellStyle name="20% - Accent5 5 4 3 2" xfId="18086"/>
    <cellStyle name="20% - Accent5 5 4 3 2 2" xfId="18087"/>
    <cellStyle name="20% - Accent5 5 4 3 3" xfId="18088"/>
    <cellStyle name="20% - Accent5 5 4 4" xfId="18089"/>
    <cellStyle name="20% - Accent5 5 4 4 2" xfId="18090"/>
    <cellStyle name="20% - Accent5 5 4 5" xfId="18091"/>
    <cellStyle name="20% - Accent5 5 5" xfId="18092"/>
    <cellStyle name="20% - Accent5 5 5 2" xfId="18093"/>
    <cellStyle name="20% - Accent5 5 5 2 2" xfId="18094"/>
    <cellStyle name="20% - Accent5 5 5 2 2 2" xfId="18095"/>
    <cellStyle name="20% - Accent5 5 5 2 2 2 2" xfId="18096"/>
    <cellStyle name="20% - Accent5 5 5 2 2 3" xfId="18097"/>
    <cellStyle name="20% - Accent5 5 5 2 3" xfId="18098"/>
    <cellStyle name="20% - Accent5 5 5 2 3 2" xfId="18099"/>
    <cellStyle name="20% - Accent5 5 5 2 4" xfId="18100"/>
    <cellStyle name="20% - Accent5 5 5 3" xfId="18101"/>
    <cellStyle name="20% - Accent5 5 5 3 2" xfId="18102"/>
    <cellStyle name="20% - Accent5 5 5 3 2 2" xfId="18103"/>
    <cellStyle name="20% - Accent5 5 5 3 3" xfId="18104"/>
    <cellStyle name="20% - Accent5 5 5 4" xfId="18105"/>
    <cellStyle name="20% - Accent5 5 5 4 2" xfId="18106"/>
    <cellStyle name="20% - Accent5 5 5 5" xfId="18107"/>
    <cellStyle name="20% - Accent5 5 6" xfId="18108"/>
    <cellStyle name="20% - Accent5 5 6 2" xfId="18109"/>
    <cellStyle name="20% - Accent5 5 6 2 2" xfId="18110"/>
    <cellStyle name="20% - Accent5 5 6 2 2 2" xfId="18111"/>
    <cellStyle name="20% - Accent5 5 6 2 2 2 2" xfId="18112"/>
    <cellStyle name="20% - Accent5 5 6 2 2 3" xfId="18113"/>
    <cellStyle name="20% - Accent5 5 6 2 3" xfId="18114"/>
    <cellStyle name="20% - Accent5 5 6 2 3 2" xfId="18115"/>
    <cellStyle name="20% - Accent5 5 6 2 4" xfId="18116"/>
    <cellStyle name="20% - Accent5 5 6 3" xfId="18117"/>
    <cellStyle name="20% - Accent5 5 6 3 2" xfId="18118"/>
    <cellStyle name="20% - Accent5 5 6 3 2 2" xfId="18119"/>
    <cellStyle name="20% - Accent5 5 6 3 3" xfId="18120"/>
    <cellStyle name="20% - Accent5 5 6 4" xfId="18121"/>
    <cellStyle name="20% - Accent5 5 6 4 2" xfId="18122"/>
    <cellStyle name="20% - Accent5 5 6 5" xfId="18123"/>
    <cellStyle name="20% - Accent5 5 7" xfId="18124"/>
    <cellStyle name="20% - Accent5 5 7 2" xfId="18125"/>
    <cellStyle name="20% - Accent5 5 7 2 2" xfId="18126"/>
    <cellStyle name="20% - Accent5 5 7 2 2 2" xfId="18127"/>
    <cellStyle name="20% - Accent5 5 7 2 2 2 2" xfId="18128"/>
    <cellStyle name="20% - Accent5 5 7 2 2 3" xfId="18129"/>
    <cellStyle name="20% - Accent5 5 7 2 3" xfId="18130"/>
    <cellStyle name="20% - Accent5 5 7 2 3 2" xfId="18131"/>
    <cellStyle name="20% - Accent5 5 7 2 4" xfId="18132"/>
    <cellStyle name="20% - Accent5 5 7 3" xfId="18133"/>
    <cellStyle name="20% - Accent5 5 7 3 2" xfId="18134"/>
    <cellStyle name="20% - Accent5 5 7 3 2 2" xfId="18135"/>
    <cellStyle name="20% - Accent5 5 7 3 3" xfId="18136"/>
    <cellStyle name="20% - Accent5 5 7 4" xfId="18137"/>
    <cellStyle name="20% - Accent5 5 7 4 2" xfId="18138"/>
    <cellStyle name="20% - Accent5 5 7 5" xfId="18139"/>
    <cellStyle name="20% - Accent5 5 8" xfId="18140"/>
    <cellStyle name="20% - Accent5 5 8 2" xfId="18141"/>
    <cellStyle name="20% - Accent5 5 8 2 2" xfId="18142"/>
    <cellStyle name="20% - Accent5 5 8 2 2 2" xfId="18143"/>
    <cellStyle name="20% - Accent5 5 8 2 3" xfId="18144"/>
    <cellStyle name="20% - Accent5 5 8 3" xfId="18145"/>
    <cellStyle name="20% - Accent5 5 8 3 2" xfId="18146"/>
    <cellStyle name="20% - Accent5 5 8 4" xfId="18147"/>
    <cellStyle name="20% - Accent5 5 9" xfId="18148"/>
    <cellStyle name="20% - Accent5 5 9 2" xfId="18149"/>
    <cellStyle name="20% - Accent5 5 9 2 2" xfId="18150"/>
    <cellStyle name="20% - Accent5 5 9 3" xfId="18151"/>
    <cellStyle name="20% - Accent5 6" xfId="18152"/>
    <cellStyle name="20% - Accent5 6 10" xfId="18153"/>
    <cellStyle name="20% - Accent5 6 10 2" xfId="18154"/>
    <cellStyle name="20% - Accent5 6 11" xfId="18155"/>
    <cellStyle name="20% - Accent5 6 2" xfId="18156"/>
    <cellStyle name="20% - Accent5 6 2 10" xfId="18157"/>
    <cellStyle name="20% - Accent5 6 2 2" xfId="18158"/>
    <cellStyle name="20% - Accent5 6 2 2 2" xfId="18159"/>
    <cellStyle name="20% - Accent5 6 2 2 2 2" xfId="18160"/>
    <cellStyle name="20% - Accent5 6 2 2 2 2 2" xfId="18161"/>
    <cellStyle name="20% - Accent5 6 2 2 2 2 2 2" xfId="18162"/>
    <cellStyle name="20% - Accent5 6 2 2 2 2 3" xfId="18163"/>
    <cellStyle name="20% - Accent5 6 2 2 2 3" xfId="18164"/>
    <cellStyle name="20% - Accent5 6 2 2 2 3 2" xfId="18165"/>
    <cellStyle name="20% - Accent5 6 2 2 2 4" xfId="18166"/>
    <cellStyle name="20% - Accent5 6 2 2 3" xfId="18167"/>
    <cellStyle name="20% - Accent5 6 2 2 3 2" xfId="18168"/>
    <cellStyle name="20% - Accent5 6 2 2 3 2 2" xfId="18169"/>
    <cellStyle name="20% - Accent5 6 2 2 3 3" xfId="18170"/>
    <cellStyle name="20% - Accent5 6 2 2 4" xfId="18171"/>
    <cellStyle name="20% - Accent5 6 2 2 4 2" xfId="18172"/>
    <cellStyle name="20% - Accent5 6 2 2 5" xfId="18173"/>
    <cellStyle name="20% - Accent5 6 2 3" xfId="18174"/>
    <cellStyle name="20% - Accent5 6 2 3 2" xfId="18175"/>
    <cellStyle name="20% - Accent5 6 2 3 2 2" xfId="18176"/>
    <cellStyle name="20% - Accent5 6 2 3 2 2 2" xfId="18177"/>
    <cellStyle name="20% - Accent5 6 2 3 2 2 2 2" xfId="18178"/>
    <cellStyle name="20% - Accent5 6 2 3 2 2 3" xfId="18179"/>
    <cellStyle name="20% - Accent5 6 2 3 2 3" xfId="18180"/>
    <cellStyle name="20% - Accent5 6 2 3 2 3 2" xfId="18181"/>
    <cellStyle name="20% - Accent5 6 2 3 2 4" xfId="18182"/>
    <cellStyle name="20% - Accent5 6 2 3 3" xfId="18183"/>
    <cellStyle name="20% - Accent5 6 2 3 3 2" xfId="18184"/>
    <cellStyle name="20% - Accent5 6 2 3 3 2 2" xfId="18185"/>
    <cellStyle name="20% - Accent5 6 2 3 3 3" xfId="18186"/>
    <cellStyle name="20% - Accent5 6 2 3 4" xfId="18187"/>
    <cellStyle name="20% - Accent5 6 2 3 4 2" xfId="18188"/>
    <cellStyle name="20% - Accent5 6 2 3 5" xfId="18189"/>
    <cellStyle name="20% - Accent5 6 2 4" xfId="18190"/>
    <cellStyle name="20% - Accent5 6 2 4 2" xfId="18191"/>
    <cellStyle name="20% - Accent5 6 2 4 2 2" xfId="18192"/>
    <cellStyle name="20% - Accent5 6 2 4 2 2 2" xfId="18193"/>
    <cellStyle name="20% - Accent5 6 2 4 2 2 2 2" xfId="18194"/>
    <cellStyle name="20% - Accent5 6 2 4 2 2 3" xfId="18195"/>
    <cellStyle name="20% - Accent5 6 2 4 2 3" xfId="18196"/>
    <cellStyle name="20% - Accent5 6 2 4 2 3 2" xfId="18197"/>
    <cellStyle name="20% - Accent5 6 2 4 2 4" xfId="18198"/>
    <cellStyle name="20% - Accent5 6 2 4 3" xfId="18199"/>
    <cellStyle name="20% - Accent5 6 2 4 3 2" xfId="18200"/>
    <cellStyle name="20% - Accent5 6 2 4 3 2 2" xfId="18201"/>
    <cellStyle name="20% - Accent5 6 2 4 3 3" xfId="18202"/>
    <cellStyle name="20% - Accent5 6 2 4 4" xfId="18203"/>
    <cellStyle name="20% - Accent5 6 2 4 4 2" xfId="18204"/>
    <cellStyle name="20% - Accent5 6 2 4 5" xfId="18205"/>
    <cellStyle name="20% - Accent5 6 2 5" xfId="18206"/>
    <cellStyle name="20% - Accent5 6 2 5 2" xfId="18207"/>
    <cellStyle name="20% - Accent5 6 2 5 2 2" xfId="18208"/>
    <cellStyle name="20% - Accent5 6 2 5 2 2 2" xfId="18209"/>
    <cellStyle name="20% - Accent5 6 2 5 2 2 2 2" xfId="18210"/>
    <cellStyle name="20% - Accent5 6 2 5 2 2 3" xfId="18211"/>
    <cellStyle name="20% - Accent5 6 2 5 2 3" xfId="18212"/>
    <cellStyle name="20% - Accent5 6 2 5 2 3 2" xfId="18213"/>
    <cellStyle name="20% - Accent5 6 2 5 2 4" xfId="18214"/>
    <cellStyle name="20% - Accent5 6 2 5 3" xfId="18215"/>
    <cellStyle name="20% - Accent5 6 2 5 3 2" xfId="18216"/>
    <cellStyle name="20% - Accent5 6 2 5 3 2 2" xfId="18217"/>
    <cellStyle name="20% - Accent5 6 2 5 3 3" xfId="18218"/>
    <cellStyle name="20% - Accent5 6 2 5 4" xfId="18219"/>
    <cellStyle name="20% - Accent5 6 2 5 4 2" xfId="18220"/>
    <cellStyle name="20% - Accent5 6 2 5 5" xfId="18221"/>
    <cellStyle name="20% - Accent5 6 2 6" xfId="18222"/>
    <cellStyle name="20% - Accent5 6 2 6 2" xfId="18223"/>
    <cellStyle name="20% - Accent5 6 2 6 2 2" xfId="18224"/>
    <cellStyle name="20% - Accent5 6 2 6 2 2 2" xfId="18225"/>
    <cellStyle name="20% - Accent5 6 2 6 2 2 2 2" xfId="18226"/>
    <cellStyle name="20% - Accent5 6 2 6 2 2 3" xfId="18227"/>
    <cellStyle name="20% - Accent5 6 2 6 2 3" xfId="18228"/>
    <cellStyle name="20% - Accent5 6 2 6 2 3 2" xfId="18229"/>
    <cellStyle name="20% - Accent5 6 2 6 2 4" xfId="18230"/>
    <cellStyle name="20% - Accent5 6 2 6 3" xfId="18231"/>
    <cellStyle name="20% - Accent5 6 2 6 3 2" xfId="18232"/>
    <cellStyle name="20% - Accent5 6 2 6 3 2 2" xfId="18233"/>
    <cellStyle name="20% - Accent5 6 2 6 3 3" xfId="18234"/>
    <cellStyle name="20% - Accent5 6 2 6 4" xfId="18235"/>
    <cellStyle name="20% - Accent5 6 2 6 4 2" xfId="18236"/>
    <cellStyle name="20% - Accent5 6 2 6 5" xfId="18237"/>
    <cellStyle name="20% - Accent5 6 2 7" xfId="18238"/>
    <cellStyle name="20% - Accent5 6 2 7 2" xfId="18239"/>
    <cellStyle name="20% - Accent5 6 2 7 2 2" xfId="18240"/>
    <cellStyle name="20% - Accent5 6 2 7 2 2 2" xfId="18241"/>
    <cellStyle name="20% - Accent5 6 2 7 2 3" xfId="18242"/>
    <cellStyle name="20% - Accent5 6 2 7 3" xfId="18243"/>
    <cellStyle name="20% - Accent5 6 2 7 3 2" xfId="18244"/>
    <cellStyle name="20% - Accent5 6 2 7 4" xfId="18245"/>
    <cellStyle name="20% - Accent5 6 2 8" xfId="18246"/>
    <cellStyle name="20% - Accent5 6 2 8 2" xfId="18247"/>
    <cellStyle name="20% - Accent5 6 2 8 2 2" xfId="18248"/>
    <cellStyle name="20% - Accent5 6 2 8 3" xfId="18249"/>
    <cellStyle name="20% - Accent5 6 2 9" xfId="18250"/>
    <cellStyle name="20% - Accent5 6 2 9 2" xfId="18251"/>
    <cellStyle name="20% - Accent5 6 3" xfId="18252"/>
    <cellStyle name="20% - Accent5 6 3 2" xfId="18253"/>
    <cellStyle name="20% - Accent5 6 3 2 2" xfId="18254"/>
    <cellStyle name="20% - Accent5 6 3 2 2 2" xfId="18255"/>
    <cellStyle name="20% - Accent5 6 3 2 2 2 2" xfId="18256"/>
    <cellStyle name="20% - Accent5 6 3 2 2 3" xfId="18257"/>
    <cellStyle name="20% - Accent5 6 3 2 3" xfId="18258"/>
    <cellStyle name="20% - Accent5 6 3 2 3 2" xfId="18259"/>
    <cellStyle name="20% - Accent5 6 3 2 4" xfId="18260"/>
    <cellStyle name="20% - Accent5 6 3 3" xfId="18261"/>
    <cellStyle name="20% - Accent5 6 3 3 2" xfId="18262"/>
    <cellStyle name="20% - Accent5 6 3 3 2 2" xfId="18263"/>
    <cellStyle name="20% - Accent5 6 3 3 3" xfId="18264"/>
    <cellStyle name="20% - Accent5 6 3 4" xfId="18265"/>
    <cellStyle name="20% - Accent5 6 3 4 2" xfId="18266"/>
    <cellStyle name="20% - Accent5 6 3 5" xfId="18267"/>
    <cellStyle name="20% - Accent5 6 4" xfId="18268"/>
    <cellStyle name="20% - Accent5 6 4 2" xfId="18269"/>
    <cellStyle name="20% - Accent5 6 4 2 2" xfId="18270"/>
    <cellStyle name="20% - Accent5 6 4 2 2 2" xfId="18271"/>
    <cellStyle name="20% - Accent5 6 4 2 2 2 2" xfId="18272"/>
    <cellStyle name="20% - Accent5 6 4 2 2 3" xfId="18273"/>
    <cellStyle name="20% - Accent5 6 4 2 3" xfId="18274"/>
    <cellStyle name="20% - Accent5 6 4 2 3 2" xfId="18275"/>
    <cellStyle name="20% - Accent5 6 4 2 4" xfId="18276"/>
    <cellStyle name="20% - Accent5 6 4 3" xfId="18277"/>
    <cellStyle name="20% - Accent5 6 4 3 2" xfId="18278"/>
    <cellStyle name="20% - Accent5 6 4 3 2 2" xfId="18279"/>
    <cellStyle name="20% - Accent5 6 4 3 3" xfId="18280"/>
    <cellStyle name="20% - Accent5 6 4 4" xfId="18281"/>
    <cellStyle name="20% - Accent5 6 4 4 2" xfId="18282"/>
    <cellStyle name="20% - Accent5 6 4 5" xfId="18283"/>
    <cellStyle name="20% - Accent5 6 5" xfId="18284"/>
    <cellStyle name="20% - Accent5 6 5 2" xfId="18285"/>
    <cellStyle name="20% - Accent5 6 5 2 2" xfId="18286"/>
    <cellStyle name="20% - Accent5 6 5 2 2 2" xfId="18287"/>
    <cellStyle name="20% - Accent5 6 5 2 2 2 2" xfId="18288"/>
    <cellStyle name="20% - Accent5 6 5 2 2 3" xfId="18289"/>
    <cellStyle name="20% - Accent5 6 5 2 3" xfId="18290"/>
    <cellStyle name="20% - Accent5 6 5 2 3 2" xfId="18291"/>
    <cellStyle name="20% - Accent5 6 5 2 4" xfId="18292"/>
    <cellStyle name="20% - Accent5 6 5 3" xfId="18293"/>
    <cellStyle name="20% - Accent5 6 5 3 2" xfId="18294"/>
    <cellStyle name="20% - Accent5 6 5 3 2 2" xfId="18295"/>
    <cellStyle name="20% - Accent5 6 5 3 3" xfId="18296"/>
    <cellStyle name="20% - Accent5 6 5 4" xfId="18297"/>
    <cellStyle name="20% - Accent5 6 5 4 2" xfId="18298"/>
    <cellStyle name="20% - Accent5 6 5 5" xfId="18299"/>
    <cellStyle name="20% - Accent5 6 6" xfId="18300"/>
    <cellStyle name="20% - Accent5 6 6 2" xfId="18301"/>
    <cellStyle name="20% - Accent5 6 6 2 2" xfId="18302"/>
    <cellStyle name="20% - Accent5 6 6 2 2 2" xfId="18303"/>
    <cellStyle name="20% - Accent5 6 6 2 2 2 2" xfId="18304"/>
    <cellStyle name="20% - Accent5 6 6 2 2 3" xfId="18305"/>
    <cellStyle name="20% - Accent5 6 6 2 3" xfId="18306"/>
    <cellStyle name="20% - Accent5 6 6 2 3 2" xfId="18307"/>
    <cellStyle name="20% - Accent5 6 6 2 4" xfId="18308"/>
    <cellStyle name="20% - Accent5 6 6 3" xfId="18309"/>
    <cellStyle name="20% - Accent5 6 6 3 2" xfId="18310"/>
    <cellStyle name="20% - Accent5 6 6 3 2 2" xfId="18311"/>
    <cellStyle name="20% - Accent5 6 6 3 3" xfId="18312"/>
    <cellStyle name="20% - Accent5 6 6 4" xfId="18313"/>
    <cellStyle name="20% - Accent5 6 6 4 2" xfId="18314"/>
    <cellStyle name="20% - Accent5 6 6 5" xfId="18315"/>
    <cellStyle name="20% - Accent5 6 7" xfId="18316"/>
    <cellStyle name="20% - Accent5 6 7 2" xfId="18317"/>
    <cellStyle name="20% - Accent5 6 7 2 2" xfId="18318"/>
    <cellStyle name="20% - Accent5 6 7 2 2 2" xfId="18319"/>
    <cellStyle name="20% - Accent5 6 7 2 2 2 2" xfId="18320"/>
    <cellStyle name="20% - Accent5 6 7 2 2 3" xfId="18321"/>
    <cellStyle name="20% - Accent5 6 7 2 3" xfId="18322"/>
    <cellStyle name="20% - Accent5 6 7 2 3 2" xfId="18323"/>
    <cellStyle name="20% - Accent5 6 7 2 4" xfId="18324"/>
    <cellStyle name="20% - Accent5 6 7 3" xfId="18325"/>
    <cellStyle name="20% - Accent5 6 7 3 2" xfId="18326"/>
    <cellStyle name="20% - Accent5 6 7 3 2 2" xfId="18327"/>
    <cellStyle name="20% - Accent5 6 7 3 3" xfId="18328"/>
    <cellStyle name="20% - Accent5 6 7 4" xfId="18329"/>
    <cellStyle name="20% - Accent5 6 7 4 2" xfId="18330"/>
    <cellStyle name="20% - Accent5 6 7 5" xfId="18331"/>
    <cellStyle name="20% - Accent5 6 8" xfId="18332"/>
    <cellStyle name="20% - Accent5 6 8 2" xfId="18333"/>
    <cellStyle name="20% - Accent5 6 8 2 2" xfId="18334"/>
    <cellStyle name="20% - Accent5 6 8 2 2 2" xfId="18335"/>
    <cellStyle name="20% - Accent5 6 8 2 3" xfId="18336"/>
    <cellStyle name="20% - Accent5 6 8 3" xfId="18337"/>
    <cellStyle name="20% - Accent5 6 8 3 2" xfId="18338"/>
    <cellStyle name="20% - Accent5 6 8 4" xfId="18339"/>
    <cellStyle name="20% - Accent5 6 9" xfId="18340"/>
    <cellStyle name="20% - Accent5 6 9 2" xfId="18341"/>
    <cellStyle name="20% - Accent5 6 9 2 2" xfId="18342"/>
    <cellStyle name="20% - Accent5 6 9 3" xfId="18343"/>
    <cellStyle name="20% - Accent5 7" xfId="18344"/>
    <cellStyle name="20% - Accent5 7 10" xfId="18345"/>
    <cellStyle name="20% - Accent5 7 10 2" xfId="18346"/>
    <cellStyle name="20% - Accent5 7 11" xfId="18347"/>
    <cellStyle name="20% - Accent5 7 2" xfId="18348"/>
    <cellStyle name="20% - Accent5 7 2 10" xfId="18349"/>
    <cellStyle name="20% - Accent5 7 2 2" xfId="18350"/>
    <cellStyle name="20% - Accent5 7 2 2 2" xfId="18351"/>
    <cellStyle name="20% - Accent5 7 2 2 2 2" xfId="18352"/>
    <cellStyle name="20% - Accent5 7 2 2 2 2 2" xfId="18353"/>
    <cellStyle name="20% - Accent5 7 2 2 2 2 2 2" xfId="18354"/>
    <cellStyle name="20% - Accent5 7 2 2 2 2 3" xfId="18355"/>
    <cellStyle name="20% - Accent5 7 2 2 2 3" xfId="18356"/>
    <cellStyle name="20% - Accent5 7 2 2 2 3 2" xfId="18357"/>
    <cellStyle name="20% - Accent5 7 2 2 2 4" xfId="18358"/>
    <cellStyle name="20% - Accent5 7 2 2 3" xfId="18359"/>
    <cellStyle name="20% - Accent5 7 2 2 3 2" xfId="18360"/>
    <cellStyle name="20% - Accent5 7 2 2 3 2 2" xfId="18361"/>
    <cellStyle name="20% - Accent5 7 2 2 3 3" xfId="18362"/>
    <cellStyle name="20% - Accent5 7 2 2 4" xfId="18363"/>
    <cellStyle name="20% - Accent5 7 2 2 4 2" xfId="18364"/>
    <cellStyle name="20% - Accent5 7 2 2 5" xfId="18365"/>
    <cellStyle name="20% - Accent5 7 2 3" xfId="18366"/>
    <cellStyle name="20% - Accent5 7 2 3 2" xfId="18367"/>
    <cellStyle name="20% - Accent5 7 2 3 2 2" xfId="18368"/>
    <cellStyle name="20% - Accent5 7 2 3 2 2 2" xfId="18369"/>
    <cellStyle name="20% - Accent5 7 2 3 2 2 2 2" xfId="18370"/>
    <cellStyle name="20% - Accent5 7 2 3 2 2 3" xfId="18371"/>
    <cellStyle name="20% - Accent5 7 2 3 2 3" xfId="18372"/>
    <cellStyle name="20% - Accent5 7 2 3 2 3 2" xfId="18373"/>
    <cellStyle name="20% - Accent5 7 2 3 2 4" xfId="18374"/>
    <cellStyle name="20% - Accent5 7 2 3 3" xfId="18375"/>
    <cellStyle name="20% - Accent5 7 2 3 3 2" xfId="18376"/>
    <cellStyle name="20% - Accent5 7 2 3 3 2 2" xfId="18377"/>
    <cellStyle name="20% - Accent5 7 2 3 3 3" xfId="18378"/>
    <cellStyle name="20% - Accent5 7 2 3 4" xfId="18379"/>
    <cellStyle name="20% - Accent5 7 2 3 4 2" xfId="18380"/>
    <cellStyle name="20% - Accent5 7 2 3 5" xfId="18381"/>
    <cellStyle name="20% - Accent5 7 2 4" xfId="18382"/>
    <cellStyle name="20% - Accent5 7 2 4 2" xfId="18383"/>
    <cellStyle name="20% - Accent5 7 2 4 2 2" xfId="18384"/>
    <cellStyle name="20% - Accent5 7 2 4 2 2 2" xfId="18385"/>
    <cellStyle name="20% - Accent5 7 2 4 2 2 2 2" xfId="18386"/>
    <cellStyle name="20% - Accent5 7 2 4 2 2 3" xfId="18387"/>
    <cellStyle name="20% - Accent5 7 2 4 2 3" xfId="18388"/>
    <cellStyle name="20% - Accent5 7 2 4 2 3 2" xfId="18389"/>
    <cellStyle name="20% - Accent5 7 2 4 2 4" xfId="18390"/>
    <cellStyle name="20% - Accent5 7 2 4 3" xfId="18391"/>
    <cellStyle name="20% - Accent5 7 2 4 3 2" xfId="18392"/>
    <cellStyle name="20% - Accent5 7 2 4 3 2 2" xfId="18393"/>
    <cellStyle name="20% - Accent5 7 2 4 3 3" xfId="18394"/>
    <cellStyle name="20% - Accent5 7 2 4 4" xfId="18395"/>
    <cellStyle name="20% - Accent5 7 2 4 4 2" xfId="18396"/>
    <cellStyle name="20% - Accent5 7 2 4 5" xfId="18397"/>
    <cellStyle name="20% - Accent5 7 2 5" xfId="18398"/>
    <cellStyle name="20% - Accent5 7 2 5 2" xfId="18399"/>
    <cellStyle name="20% - Accent5 7 2 5 2 2" xfId="18400"/>
    <cellStyle name="20% - Accent5 7 2 5 2 2 2" xfId="18401"/>
    <cellStyle name="20% - Accent5 7 2 5 2 2 2 2" xfId="18402"/>
    <cellStyle name="20% - Accent5 7 2 5 2 2 3" xfId="18403"/>
    <cellStyle name="20% - Accent5 7 2 5 2 3" xfId="18404"/>
    <cellStyle name="20% - Accent5 7 2 5 2 3 2" xfId="18405"/>
    <cellStyle name="20% - Accent5 7 2 5 2 4" xfId="18406"/>
    <cellStyle name="20% - Accent5 7 2 5 3" xfId="18407"/>
    <cellStyle name="20% - Accent5 7 2 5 3 2" xfId="18408"/>
    <cellStyle name="20% - Accent5 7 2 5 3 2 2" xfId="18409"/>
    <cellStyle name="20% - Accent5 7 2 5 3 3" xfId="18410"/>
    <cellStyle name="20% - Accent5 7 2 5 4" xfId="18411"/>
    <cellStyle name="20% - Accent5 7 2 5 4 2" xfId="18412"/>
    <cellStyle name="20% - Accent5 7 2 5 5" xfId="18413"/>
    <cellStyle name="20% - Accent5 7 2 6" xfId="18414"/>
    <cellStyle name="20% - Accent5 7 2 6 2" xfId="18415"/>
    <cellStyle name="20% - Accent5 7 2 6 2 2" xfId="18416"/>
    <cellStyle name="20% - Accent5 7 2 6 2 2 2" xfId="18417"/>
    <cellStyle name="20% - Accent5 7 2 6 2 2 2 2" xfId="18418"/>
    <cellStyle name="20% - Accent5 7 2 6 2 2 3" xfId="18419"/>
    <cellStyle name="20% - Accent5 7 2 6 2 3" xfId="18420"/>
    <cellStyle name="20% - Accent5 7 2 6 2 3 2" xfId="18421"/>
    <cellStyle name="20% - Accent5 7 2 6 2 4" xfId="18422"/>
    <cellStyle name="20% - Accent5 7 2 6 3" xfId="18423"/>
    <cellStyle name="20% - Accent5 7 2 6 3 2" xfId="18424"/>
    <cellStyle name="20% - Accent5 7 2 6 3 2 2" xfId="18425"/>
    <cellStyle name="20% - Accent5 7 2 6 3 3" xfId="18426"/>
    <cellStyle name="20% - Accent5 7 2 6 4" xfId="18427"/>
    <cellStyle name="20% - Accent5 7 2 6 4 2" xfId="18428"/>
    <cellStyle name="20% - Accent5 7 2 6 5" xfId="18429"/>
    <cellStyle name="20% - Accent5 7 2 7" xfId="18430"/>
    <cellStyle name="20% - Accent5 7 2 7 2" xfId="18431"/>
    <cellStyle name="20% - Accent5 7 2 7 2 2" xfId="18432"/>
    <cellStyle name="20% - Accent5 7 2 7 2 2 2" xfId="18433"/>
    <cellStyle name="20% - Accent5 7 2 7 2 3" xfId="18434"/>
    <cellStyle name="20% - Accent5 7 2 7 3" xfId="18435"/>
    <cellStyle name="20% - Accent5 7 2 7 3 2" xfId="18436"/>
    <cellStyle name="20% - Accent5 7 2 7 4" xfId="18437"/>
    <cellStyle name="20% - Accent5 7 2 8" xfId="18438"/>
    <cellStyle name="20% - Accent5 7 2 8 2" xfId="18439"/>
    <cellStyle name="20% - Accent5 7 2 8 2 2" xfId="18440"/>
    <cellStyle name="20% - Accent5 7 2 8 3" xfId="18441"/>
    <cellStyle name="20% - Accent5 7 2 9" xfId="18442"/>
    <cellStyle name="20% - Accent5 7 2 9 2" xfId="18443"/>
    <cellStyle name="20% - Accent5 7 3" xfId="18444"/>
    <cellStyle name="20% - Accent5 7 3 2" xfId="18445"/>
    <cellStyle name="20% - Accent5 7 3 2 2" xfId="18446"/>
    <cellStyle name="20% - Accent5 7 3 2 2 2" xfId="18447"/>
    <cellStyle name="20% - Accent5 7 3 2 2 2 2" xfId="18448"/>
    <cellStyle name="20% - Accent5 7 3 2 2 3" xfId="18449"/>
    <cellStyle name="20% - Accent5 7 3 2 3" xfId="18450"/>
    <cellStyle name="20% - Accent5 7 3 2 3 2" xfId="18451"/>
    <cellStyle name="20% - Accent5 7 3 2 4" xfId="18452"/>
    <cellStyle name="20% - Accent5 7 3 3" xfId="18453"/>
    <cellStyle name="20% - Accent5 7 3 3 2" xfId="18454"/>
    <cellStyle name="20% - Accent5 7 3 3 2 2" xfId="18455"/>
    <cellStyle name="20% - Accent5 7 3 3 3" xfId="18456"/>
    <cellStyle name="20% - Accent5 7 3 4" xfId="18457"/>
    <cellStyle name="20% - Accent5 7 3 4 2" xfId="18458"/>
    <cellStyle name="20% - Accent5 7 3 5" xfId="18459"/>
    <cellStyle name="20% - Accent5 7 4" xfId="18460"/>
    <cellStyle name="20% - Accent5 7 4 2" xfId="18461"/>
    <cellStyle name="20% - Accent5 7 4 2 2" xfId="18462"/>
    <cellStyle name="20% - Accent5 7 4 2 2 2" xfId="18463"/>
    <cellStyle name="20% - Accent5 7 4 2 2 2 2" xfId="18464"/>
    <cellStyle name="20% - Accent5 7 4 2 2 3" xfId="18465"/>
    <cellStyle name="20% - Accent5 7 4 2 3" xfId="18466"/>
    <cellStyle name="20% - Accent5 7 4 2 3 2" xfId="18467"/>
    <cellStyle name="20% - Accent5 7 4 2 4" xfId="18468"/>
    <cellStyle name="20% - Accent5 7 4 3" xfId="18469"/>
    <cellStyle name="20% - Accent5 7 4 3 2" xfId="18470"/>
    <cellStyle name="20% - Accent5 7 4 3 2 2" xfId="18471"/>
    <cellStyle name="20% - Accent5 7 4 3 3" xfId="18472"/>
    <cellStyle name="20% - Accent5 7 4 4" xfId="18473"/>
    <cellStyle name="20% - Accent5 7 4 4 2" xfId="18474"/>
    <cellStyle name="20% - Accent5 7 4 5" xfId="18475"/>
    <cellStyle name="20% - Accent5 7 5" xfId="18476"/>
    <cellStyle name="20% - Accent5 7 5 2" xfId="18477"/>
    <cellStyle name="20% - Accent5 7 5 2 2" xfId="18478"/>
    <cellStyle name="20% - Accent5 7 5 2 2 2" xfId="18479"/>
    <cellStyle name="20% - Accent5 7 5 2 2 2 2" xfId="18480"/>
    <cellStyle name="20% - Accent5 7 5 2 2 3" xfId="18481"/>
    <cellStyle name="20% - Accent5 7 5 2 3" xfId="18482"/>
    <cellStyle name="20% - Accent5 7 5 2 3 2" xfId="18483"/>
    <cellStyle name="20% - Accent5 7 5 2 4" xfId="18484"/>
    <cellStyle name="20% - Accent5 7 5 3" xfId="18485"/>
    <cellStyle name="20% - Accent5 7 5 3 2" xfId="18486"/>
    <cellStyle name="20% - Accent5 7 5 3 2 2" xfId="18487"/>
    <cellStyle name="20% - Accent5 7 5 3 3" xfId="18488"/>
    <cellStyle name="20% - Accent5 7 5 4" xfId="18489"/>
    <cellStyle name="20% - Accent5 7 5 4 2" xfId="18490"/>
    <cellStyle name="20% - Accent5 7 5 5" xfId="18491"/>
    <cellStyle name="20% - Accent5 7 6" xfId="18492"/>
    <cellStyle name="20% - Accent5 7 6 2" xfId="18493"/>
    <cellStyle name="20% - Accent5 7 6 2 2" xfId="18494"/>
    <cellStyle name="20% - Accent5 7 6 2 2 2" xfId="18495"/>
    <cellStyle name="20% - Accent5 7 6 2 2 2 2" xfId="18496"/>
    <cellStyle name="20% - Accent5 7 6 2 2 3" xfId="18497"/>
    <cellStyle name="20% - Accent5 7 6 2 3" xfId="18498"/>
    <cellStyle name="20% - Accent5 7 6 2 3 2" xfId="18499"/>
    <cellStyle name="20% - Accent5 7 6 2 4" xfId="18500"/>
    <cellStyle name="20% - Accent5 7 6 3" xfId="18501"/>
    <cellStyle name="20% - Accent5 7 6 3 2" xfId="18502"/>
    <cellStyle name="20% - Accent5 7 6 3 2 2" xfId="18503"/>
    <cellStyle name="20% - Accent5 7 6 3 3" xfId="18504"/>
    <cellStyle name="20% - Accent5 7 6 4" xfId="18505"/>
    <cellStyle name="20% - Accent5 7 6 4 2" xfId="18506"/>
    <cellStyle name="20% - Accent5 7 6 5" xfId="18507"/>
    <cellStyle name="20% - Accent5 7 7" xfId="18508"/>
    <cellStyle name="20% - Accent5 7 7 2" xfId="18509"/>
    <cellStyle name="20% - Accent5 7 7 2 2" xfId="18510"/>
    <cellStyle name="20% - Accent5 7 7 2 2 2" xfId="18511"/>
    <cellStyle name="20% - Accent5 7 7 2 2 2 2" xfId="18512"/>
    <cellStyle name="20% - Accent5 7 7 2 2 3" xfId="18513"/>
    <cellStyle name="20% - Accent5 7 7 2 3" xfId="18514"/>
    <cellStyle name="20% - Accent5 7 7 2 3 2" xfId="18515"/>
    <cellStyle name="20% - Accent5 7 7 2 4" xfId="18516"/>
    <cellStyle name="20% - Accent5 7 7 3" xfId="18517"/>
    <cellStyle name="20% - Accent5 7 7 3 2" xfId="18518"/>
    <cellStyle name="20% - Accent5 7 7 3 2 2" xfId="18519"/>
    <cellStyle name="20% - Accent5 7 7 3 3" xfId="18520"/>
    <cellStyle name="20% - Accent5 7 7 4" xfId="18521"/>
    <cellStyle name="20% - Accent5 7 7 4 2" xfId="18522"/>
    <cellStyle name="20% - Accent5 7 7 5" xfId="18523"/>
    <cellStyle name="20% - Accent5 7 8" xfId="18524"/>
    <cellStyle name="20% - Accent5 7 8 2" xfId="18525"/>
    <cellStyle name="20% - Accent5 7 8 2 2" xfId="18526"/>
    <cellStyle name="20% - Accent5 7 8 2 2 2" xfId="18527"/>
    <cellStyle name="20% - Accent5 7 8 2 3" xfId="18528"/>
    <cellStyle name="20% - Accent5 7 8 3" xfId="18529"/>
    <cellStyle name="20% - Accent5 7 8 3 2" xfId="18530"/>
    <cellStyle name="20% - Accent5 7 8 4" xfId="18531"/>
    <cellStyle name="20% - Accent5 7 9" xfId="18532"/>
    <cellStyle name="20% - Accent5 7 9 2" xfId="18533"/>
    <cellStyle name="20% - Accent5 7 9 2 2" xfId="18534"/>
    <cellStyle name="20% - Accent5 7 9 3" xfId="18535"/>
    <cellStyle name="20% - Accent5 8" xfId="18536"/>
    <cellStyle name="20% - Accent5 8 10" xfId="18537"/>
    <cellStyle name="20% - Accent5 8 10 2" xfId="18538"/>
    <cellStyle name="20% - Accent5 8 11" xfId="18539"/>
    <cellStyle name="20% - Accent5 8 2" xfId="18540"/>
    <cellStyle name="20% - Accent5 8 2 10" xfId="18541"/>
    <cellStyle name="20% - Accent5 8 2 2" xfId="18542"/>
    <cellStyle name="20% - Accent5 8 2 2 2" xfId="18543"/>
    <cellStyle name="20% - Accent5 8 2 2 2 2" xfId="18544"/>
    <cellStyle name="20% - Accent5 8 2 2 2 2 2" xfId="18545"/>
    <cellStyle name="20% - Accent5 8 2 2 2 2 2 2" xfId="18546"/>
    <cellStyle name="20% - Accent5 8 2 2 2 2 3" xfId="18547"/>
    <cellStyle name="20% - Accent5 8 2 2 2 3" xfId="18548"/>
    <cellStyle name="20% - Accent5 8 2 2 2 3 2" xfId="18549"/>
    <cellStyle name="20% - Accent5 8 2 2 2 4" xfId="18550"/>
    <cellStyle name="20% - Accent5 8 2 2 3" xfId="18551"/>
    <cellStyle name="20% - Accent5 8 2 2 3 2" xfId="18552"/>
    <cellStyle name="20% - Accent5 8 2 2 3 2 2" xfId="18553"/>
    <cellStyle name="20% - Accent5 8 2 2 3 3" xfId="18554"/>
    <cellStyle name="20% - Accent5 8 2 2 4" xfId="18555"/>
    <cellStyle name="20% - Accent5 8 2 2 4 2" xfId="18556"/>
    <cellStyle name="20% - Accent5 8 2 2 5" xfId="18557"/>
    <cellStyle name="20% - Accent5 8 2 3" xfId="18558"/>
    <cellStyle name="20% - Accent5 8 2 3 2" xfId="18559"/>
    <cellStyle name="20% - Accent5 8 2 3 2 2" xfId="18560"/>
    <cellStyle name="20% - Accent5 8 2 3 2 2 2" xfId="18561"/>
    <cellStyle name="20% - Accent5 8 2 3 2 2 2 2" xfId="18562"/>
    <cellStyle name="20% - Accent5 8 2 3 2 2 3" xfId="18563"/>
    <cellStyle name="20% - Accent5 8 2 3 2 3" xfId="18564"/>
    <cellStyle name="20% - Accent5 8 2 3 2 3 2" xfId="18565"/>
    <cellStyle name="20% - Accent5 8 2 3 2 4" xfId="18566"/>
    <cellStyle name="20% - Accent5 8 2 3 3" xfId="18567"/>
    <cellStyle name="20% - Accent5 8 2 3 3 2" xfId="18568"/>
    <cellStyle name="20% - Accent5 8 2 3 3 2 2" xfId="18569"/>
    <cellStyle name="20% - Accent5 8 2 3 3 3" xfId="18570"/>
    <cellStyle name="20% - Accent5 8 2 3 4" xfId="18571"/>
    <cellStyle name="20% - Accent5 8 2 3 4 2" xfId="18572"/>
    <cellStyle name="20% - Accent5 8 2 3 5" xfId="18573"/>
    <cellStyle name="20% - Accent5 8 2 4" xfId="18574"/>
    <cellStyle name="20% - Accent5 8 2 4 2" xfId="18575"/>
    <cellStyle name="20% - Accent5 8 2 4 2 2" xfId="18576"/>
    <cellStyle name="20% - Accent5 8 2 4 2 2 2" xfId="18577"/>
    <cellStyle name="20% - Accent5 8 2 4 2 2 2 2" xfId="18578"/>
    <cellStyle name="20% - Accent5 8 2 4 2 2 3" xfId="18579"/>
    <cellStyle name="20% - Accent5 8 2 4 2 3" xfId="18580"/>
    <cellStyle name="20% - Accent5 8 2 4 2 3 2" xfId="18581"/>
    <cellStyle name="20% - Accent5 8 2 4 2 4" xfId="18582"/>
    <cellStyle name="20% - Accent5 8 2 4 3" xfId="18583"/>
    <cellStyle name="20% - Accent5 8 2 4 3 2" xfId="18584"/>
    <cellStyle name="20% - Accent5 8 2 4 3 2 2" xfId="18585"/>
    <cellStyle name="20% - Accent5 8 2 4 3 3" xfId="18586"/>
    <cellStyle name="20% - Accent5 8 2 4 4" xfId="18587"/>
    <cellStyle name="20% - Accent5 8 2 4 4 2" xfId="18588"/>
    <cellStyle name="20% - Accent5 8 2 4 5" xfId="18589"/>
    <cellStyle name="20% - Accent5 8 2 5" xfId="18590"/>
    <cellStyle name="20% - Accent5 8 2 5 2" xfId="18591"/>
    <cellStyle name="20% - Accent5 8 2 5 2 2" xfId="18592"/>
    <cellStyle name="20% - Accent5 8 2 5 2 2 2" xfId="18593"/>
    <cellStyle name="20% - Accent5 8 2 5 2 2 2 2" xfId="18594"/>
    <cellStyle name="20% - Accent5 8 2 5 2 2 3" xfId="18595"/>
    <cellStyle name="20% - Accent5 8 2 5 2 3" xfId="18596"/>
    <cellStyle name="20% - Accent5 8 2 5 2 3 2" xfId="18597"/>
    <cellStyle name="20% - Accent5 8 2 5 2 4" xfId="18598"/>
    <cellStyle name="20% - Accent5 8 2 5 3" xfId="18599"/>
    <cellStyle name="20% - Accent5 8 2 5 3 2" xfId="18600"/>
    <cellStyle name="20% - Accent5 8 2 5 3 2 2" xfId="18601"/>
    <cellStyle name="20% - Accent5 8 2 5 3 3" xfId="18602"/>
    <cellStyle name="20% - Accent5 8 2 5 4" xfId="18603"/>
    <cellStyle name="20% - Accent5 8 2 5 4 2" xfId="18604"/>
    <cellStyle name="20% - Accent5 8 2 5 5" xfId="18605"/>
    <cellStyle name="20% - Accent5 8 2 6" xfId="18606"/>
    <cellStyle name="20% - Accent5 8 2 6 2" xfId="18607"/>
    <cellStyle name="20% - Accent5 8 2 6 2 2" xfId="18608"/>
    <cellStyle name="20% - Accent5 8 2 6 2 2 2" xfId="18609"/>
    <cellStyle name="20% - Accent5 8 2 6 2 2 2 2" xfId="18610"/>
    <cellStyle name="20% - Accent5 8 2 6 2 2 3" xfId="18611"/>
    <cellStyle name="20% - Accent5 8 2 6 2 3" xfId="18612"/>
    <cellStyle name="20% - Accent5 8 2 6 2 3 2" xfId="18613"/>
    <cellStyle name="20% - Accent5 8 2 6 2 4" xfId="18614"/>
    <cellStyle name="20% - Accent5 8 2 6 3" xfId="18615"/>
    <cellStyle name="20% - Accent5 8 2 6 3 2" xfId="18616"/>
    <cellStyle name="20% - Accent5 8 2 6 3 2 2" xfId="18617"/>
    <cellStyle name="20% - Accent5 8 2 6 3 3" xfId="18618"/>
    <cellStyle name="20% - Accent5 8 2 6 4" xfId="18619"/>
    <cellStyle name="20% - Accent5 8 2 6 4 2" xfId="18620"/>
    <cellStyle name="20% - Accent5 8 2 6 5" xfId="18621"/>
    <cellStyle name="20% - Accent5 8 2 7" xfId="18622"/>
    <cellStyle name="20% - Accent5 8 2 7 2" xfId="18623"/>
    <cellStyle name="20% - Accent5 8 2 7 2 2" xfId="18624"/>
    <cellStyle name="20% - Accent5 8 2 7 2 2 2" xfId="18625"/>
    <cellStyle name="20% - Accent5 8 2 7 2 3" xfId="18626"/>
    <cellStyle name="20% - Accent5 8 2 7 3" xfId="18627"/>
    <cellStyle name="20% - Accent5 8 2 7 3 2" xfId="18628"/>
    <cellStyle name="20% - Accent5 8 2 7 4" xfId="18629"/>
    <cellStyle name="20% - Accent5 8 2 8" xfId="18630"/>
    <cellStyle name="20% - Accent5 8 2 8 2" xfId="18631"/>
    <cellStyle name="20% - Accent5 8 2 8 2 2" xfId="18632"/>
    <cellStyle name="20% - Accent5 8 2 8 3" xfId="18633"/>
    <cellStyle name="20% - Accent5 8 2 9" xfId="18634"/>
    <cellStyle name="20% - Accent5 8 2 9 2" xfId="18635"/>
    <cellStyle name="20% - Accent5 8 3" xfId="18636"/>
    <cellStyle name="20% - Accent5 8 3 2" xfId="18637"/>
    <cellStyle name="20% - Accent5 8 3 2 2" xfId="18638"/>
    <cellStyle name="20% - Accent5 8 3 2 2 2" xfId="18639"/>
    <cellStyle name="20% - Accent5 8 3 2 2 2 2" xfId="18640"/>
    <cellStyle name="20% - Accent5 8 3 2 2 3" xfId="18641"/>
    <cellStyle name="20% - Accent5 8 3 2 3" xfId="18642"/>
    <cellStyle name="20% - Accent5 8 3 2 3 2" xfId="18643"/>
    <cellStyle name="20% - Accent5 8 3 2 4" xfId="18644"/>
    <cellStyle name="20% - Accent5 8 3 3" xfId="18645"/>
    <cellStyle name="20% - Accent5 8 3 3 2" xfId="18646"/>
    <cellStyle name="20% - Accent5 8 3 3 2 2" xfId="18647"/>
    <cellStyle name="20% - Accent5 8 3 3 3" xfId="18648"/>
    <cellStyle name="20% - Accent5 8 3 4" xfId="18649"/>
    <cellStyle name="20% - Accent5 8 3 4 2" xfId="18650"/>
    <cellStyle name="20% - Accent5 8 3 5" xfId="18651"/>
    <cellStyle name="20% - Accent5 8 4" xfId="18652"/>
    <cellStyle name="20% - Accent5 8 4 2" xfId="18653"/>
    <cellStyle name="20% - Accent5 8 4 2 2" xfId="18654"/>
    <cellStyle name="20% - Accent5 8 4 2 2 2" xfId="18655"/>
    <cellStyle name="20% - Accent5 8 4 2 2 2 2" xfId="18656"/>
    <cellStyle name="20% - Accent5 8 4 2 2 3" xfId="18657"/>
    <cellStyle name="20% - Accent5 8 4 2 3" xfId="18658"/>
    <cellStyle name="20% - Accent5 8 4 2 3 2" xfId="18659"/>
    <cellStyle name="20% - Accent5 8 4 2 4" xfId="18660"/>
    <cellStyle name="20% - Accent5 8 4 3" xfId="18661"/>
    <cellStyle name="20% - Accent5 8 4 3 2" xfId="18662"/>
    <cellStyle name="20% - Accent5 8 4 3 2 2" xfId="18663"/>
    <cellStyle name="20% - Accent5 8 4 3 3" xfId="18664"/>
    <cellStyle name="20% - Accent5 8 4 4" xfId="18665"/>
    <cellStyle name="20% - Accent5 8 4 4 2" xfId="18666"/>
    <cellStyle name="20% - Accent5 8 4 5" xfId="18667"/>
    <cellStyle name="20% - Accent5 8 5" xfId="18668"/>
    <cellStyle name="20% - Accent5 8 5 2" xfId="18669"/>
    <cellStyle name="20% - Accent5 8 5 2 2" xfId="18670"/>
    <cellStyle name="20% - Accent5 8 5 2 2 2" xfId="18671"/>
    <cellStyle name="20% - Accent5 8 5 2 2 2 2" xfId="18672"/>
    <cellStyle name="20% - Accent5 8 5 2 2 3" xfId="18673"/>
    <cellStyle name="20% - Accent5 8 5 2 3" xfId="18674"/>
    <cellStyle name="20% - Accent5 8 5 2 3 2" xfId="18675"/>
    <cellStyle name="20% - Accent5 8 5 2 4" xfId="18676"/>
    <cellStyle name="20% - Accent5 8 5 3" xfId="18677"/>
    <cellStyle name="20% - Accent5 8 5 3 2" xfId="18678"/>
    <cellStyle name="20% - Accent5 8 5 3 2 2" xfId="18679"/>
    <cellStyle name="20% - Accent5 8 5 3 3" xfId="18680"/>
    <cellStyle name="20% - Accent5 8 5 4" xfId="18681"/>
    <cellStyle name="20% - Accent5 8 5 4 2" xfId="18682"/>
    <cellStyle name="20% - Accent5 8 5 5" xfId="18683"/>
    <cellStyle name="20% - Accent5 8 6" xfId="18684"/>
    <cellStyle name="20% - Accent5 8 6 2" xfId="18685"/>
    <cellStyle name="20% - Accent5 8 6 2 2" xfId="18686"/>
    <cellStyle name="20% - Accent5 8 6 2 2 2" xfId="18687"/>
    <cellStyle name="20% - Accent5 8 6 2 2 2 2" xfId="18688"/>
    <cellStyle name="20% - Accent5 8 6 2 2 3" xfId="18689"/>
    <cellStyle name="20% - Accent5 8 6 2 3" xfId="18690"/>
    <cellStyle name="20% - Accent5 8 6 2 3 2" xfId="18691"/>
    <cellStyle name="20% - Accent5 8 6 2 4" xfId="18692"/>
    <cellStyle name="20% - Accent5 8 6 3" xfId="18693"/>
    <cellStyle name="20% - Accent5 8 6 3 2" xfId="18694"/>
    <cellStyle name="20% - Accent5 8 6 3 2 2" xfId="18695"/>
    <cellStyle name="20% - Accent5 8 6 3 3" xfId="18696"/>
    <cellStyle name="20% - Accent5 8 6 4" xfId="18697"/>
    <cellStyle name="20% - Accent5 8 6 4 2" xfId="18698"/>
    <cellStyle name="20% - Accent5 8 6 5" xfId="18699"/>
    <cellStyle name="20% - Accent5 8 7" xfId="18700"/>
    <cellStyle name="20% - Accent5 8 7 2" xfId="18701"/>
    <cellStyle name="20% - Accent5 8 7 2 2" xfId="18702"/>
    <cellStyle name="20% - Accent5 8 7 2 2 2" xfId="18703"/>
    <cellStyle name="20% - Accent5 8 7 2 2 2 2" xfId="18704"/>
    <cellStyle name="20% - Accent5 8 7 2 2 3" xfId="18705"/>
    <cellStyle name="20% - Accent5 8 7 2 3" xfId="18706"/>
    <cellStyle name="20% - Accent5 8 7 2 3 2" xfId="18707"/>
    <cellStyle name="20% - Accent5 8 7 2 4" xfId="18708"/>
    <cellStyle name="20% - Accent5 8 7 3" xfId="18709"/>
    <cellStyle name="20% - Accent5 8 7 3 2" xfId="18710"/>
    <cellStyle name="20% - Accent5 8 7 3 2 2" xfId="18711"/>
    <cellStyle name="20% - Accent5 8 7 3 3" xfId="18712"/>
    <cellStyle name="20% - Accent5 8 7 4" xfId="18713"/>
    <cellStyle name="20% - Accent5 8 7 4 2" xfId="18714"/>
    <cellStyle name="20% - Accent5 8 7 5" xfId="18715"/>
    <cellStyle name="20% - Accent5 8 8" xfId="18716"/>
    <cellStyle name="20% - Accent5 8 8 2" xfId="18717"/>
    <cellStyle name="20% - Accent5 8 8 2 2" xfId="18718"/>
    <cellStyle name="20% - Accent5 8 8 2 2 2" xfId="18719"/>
    <cellStyle name="20% - Accent5 8 8 2 3" xfId="18720"/>
    <cellStyle name="20% - Accent5 8 8 3" xfId="18721"/>
    <cellStyle name="20% - Accent5 8 8 3 2" xfId="18722"/>
    <cellStyle name="20% - Accent5 8 8 4" xfId="18723"/>
    <cellStyle name="20% - Accent5 8 9" xfId="18724"/>
    <cellStyle name="20% - Accent5 8 9 2" xfId="18725"/>
    <cellStyle name="20% - Accent5 8 9 2 2" xfId="18726"/>
    <cellStyle name="20% - Accent5 8 9 3" xfId="18727"/>
    <cellStyle name="20% - Accent5 9" xfId="18728"/>
    <cellStyle name="20% - Accent5 9 10" xfId="18729"/>
    <cellStyle name="20% - Accent5 9 10 2" xfId="18730"/>
    <cellStyle name="20% - Accent5 9 11" xfId="18731"/>
    <cellStyle name="20% - Accent5 9 2" xfId="18732"/>
    <cellStyle name="20% - Accent5 9 2 10" xfId="18733"/>
    <cellStyle name="20% - Accent5 9 2 2" xfId="18734"/>
    <cellStyle name="20% - Accent5 9 2 2 2" xfId="18735"/>
    <cellStyle name="20% - Accent5 9 2 2 2 2" xfId="18736"/>
    <cellStyle name="20% - Accent5 9 2 2 2 2 2" xfId="18737"/>
    <cellStyle name="20% - Accent5 9 2 2 2 2 2 2" xfId="18738"/>
    <cellStyle name="20% - Accent5 9 2 2 2 2 3" xfId="18739"/>
    <cellStyle name="20% - Accent5 9 2 2 2 3" xfId="18740"/>
    <cellStyle name="20% - Accent5 9 2 2 2 3 2" xfId="18741"/>
    <cellStyle name="20% - Accent5 9 2 2 2 4" xfId="18742"/>
    <cellStyle name="20% - Accent5 9 2 2 3" xfId="18743"/>
    <cellStyle name="20% - Accent5 9 2 2 3 2" xfId="18744"/>
    <cellStyle name="20% - Accent5 9 2 2 3 2 2" xfId="18745"/>
    <cellStyle name="20% - Accent5 9 2 2 3 3" xfId="18746"/>
    <cellStyle name="20% - Accent5 9 2 2 4" xfId="18747"/>
    <cellStyle name="20% - Accent5 9 2 2 4 2" xfId="18748"/>
    <cellStyle name="20% - Accent5 9 2 2 5" xfId="18749"/>
    <cellStyle name="20% - Accent5 9 2 3" xfId="18750"/>
    <cellStyle name="20% - Accent5 9 2 3 2" xfId="18751"/>
    <cellStyle name="20% - Accent5 9 2 3 2 2" xfId="18752"/>
    <cellStyle name="20% - Accent5 9 2 3 2 2 2" xfId="18753"/>
    <cellStyle name="20% - Accent5 9 2 3 2 2 2 2" xfId="18754"/>
    <cellStyle name="20% - Accent5 9 2 3 2 2 3" xfId="18755"/>
    <cellStyle name="20% - Accent5 9 2 3 2 3" xfId="18756"/>
    <cellStyle name="20% - Accent5 9 2 3 2 3 2" xfId="18757"/>
    <cellStyle name="20% - Accent5 9 2 3 2 4" xfId="18758"/>
    <cellStyle name="20% - Accent5 9 2 3 3" xfId="18759"/>
    <cellStyle name="20% - Accent5 9 2 3 3 2" xfId="18760"/>
    <cellStyle name="20% - Accent5 9 2 3 3 2 2" xfId="18761"/>
    <cellStyle name="20% - Accent5 9 2 3 3 3" xfId="18762"/>
    <cellStyle name="20% - Accent5 9 2 3 4" xfId="18763"/>
    <cellStyle name="20% - Accent5 9 2 3 4 2" xfId="18764"/>
    <cellStyle name="20% - Accent5 9 2 3 5" xfId="18765"/>
    <cellStyle name="20% - Accent5 9 2 4" xfId="18766"/>
    <cellStyle name="20% - Accent5 9 2 4 2" xfId="18767"/>
    <cellStyle name="20% - Accent5 9 2 4 2 2" xfId="18768"/>
    <cellStyle name="20% - Accent5 9 2 4 2 2 2" xfId="18769"/>
    <cellStyle name="20% - Accent5 9 2 4 2 2 2 2" xfId="18770"/>
    <cellStyle name="20% - Accent5 9 2 4 2 2 3" xfId="18771"/>
    <cellStyle name="20% - Accent5 9 2 4 2 3" xfId="18772"/>
    <cellStyle name="20% - Accent5 9 2 4 2 3 2" xfId="18773"/>
    <cellStyle name="20% - Accent5 9 2 4 2 4" xfId="18774"/>
    <cellStyle name="20% - Accent5 9 2 4 3" xfId="18775"/>
    <cellStyle name="20% - Accent5 9 2 4 3 2" xfId="18776"/>
    <cellStyle name="20% - Accent5 9 2 4 3 2 2" xfId="18777"/>
    <cellStyle name="20% - Accent5 9 2 4 3 3" xfId="18778"/>
    <cellStyle name="20% - Accent5 9 2 4 4" xfId="18779"/>
    <cellStyle name="20% - Accent5 9 2 4 4 2" xfId="18780"/>
    <cellStyle name="20% - Accent5 9 2 4 5" xfId="18781"/>
    <cellStyle name="20% - Accent5 9 2 5" xfId="18782"/>
    <cellStyle name="20% - Accent5 9 2 5 2" xfId="18783"/>
    <cellStyle name="20% - Accent5 9 2 5 2 2" xfId="18784"/>
    <cellStyle name="20% - Accent5 9 2 5 2 2 2" xfId="18785"/>
    <cellStyle name="20% - Accent5 9 2 5 2 2 2 2" xfId="18786"/>
    <cellStyle name="20% - Accent5 9 2 5 2 2 3" xfId="18787"/>
    <cellStyle name="20% - Accent5 9 2 5 2 3" xfId="18788"/>
    <cellStyle name="20% - Accent5 9 2 5 2 3 2" xfId="18789"/>
    <cellStyle name="20% - Accent5 9 2 5 2 4" xfId="18790"/>
    <cellStyle name="20% - Accent5 9 2 5 3" xfId="18791"/>
    <cellStyle name="20% - Accent5 9 2 5 3 2" xfId="18792"/>
    <cellStyle name="20% - Accent5 9 2 5 3 2 2" xfId="18793"/>
    <cellStyle name="20% - Accent5 9 2 5 3 3" xfId="18794"/>
    <cellStyle name="20% - Accent5 9 2 5 4" xfId="18795"/>
    <cellStyle name="20% - Accent5 9 2 5 4 2" xfId="18796"/>
    <cellStyle name="20% - Accent5 9 2 5 5" xfId="18797"/>
    <cellStyle name="20% - Accent5 9 2 6" xfId="18798"/>
    <cellStyle name="20% - Accent5 9 2 6 2" xfId="18799"/>
    <cellStyle name="20% - Accent5 9 2 6 2 2" xfId="18800"/>
    <cellStyle name="20% - Accent5 9 2 6 2 2 2" xfId="18801"/>
    <cellStyle name="20% - Accent5 9 2 6 2 2 2 2" xfId="18802"/>
    <cellStyle name="20% - Accent5 9 2 6 2 2 3" xfId="18803"/>
    <cellStyle name="20% - Accent5 9 2 6 2 3" xfId="18804"/>
    <cellStyle name="20% - Accent5 9 2 6 2 3 2" xfId="18805"/>
    <cellStyle name="20% - Accent5 9 2 6 2 4" xfId="18806"/>
    <cellStyle name="20% - Accent5 9 2 6 3" xfId="18807"/>
    <cellStyle name="20% - Accent5 9 2 6 3 2" xfId="18808"/>
    <cellStyle name="20% - Accent5 9 2 6 3 2 2" xfId="18809"/>
    <cellStyle name="20% - Accent5 9 2 6 3 3" xfId="18810"/>
    <cellStyle name="20% - Accent5 9 2 6 4" xfId="18811"/>
    <cellStyle name="20% - Accent5 9 2 6 4 2" xfId="18812"/>
    <cellStyle name="20% - Accent5 9 2 6 5" xfId="18813"/>
    <cellStyle name="20% - Accent5 9 2 7" xfId="18814"/>
    <cellStyle name="20% - Accent5 9 2 7 2" xfId="18815"/>
    <cellStyle name="20% - Accent5 9 2 7 2 2" xfId="18816"/>
    <cellStyle name="20% - Accent5 9 2 7 2 2 2" xfId="18817"/>
    <cellStyle name="20% - Accent5 9 2 7 2 3" xfId="18818"/>
    <cellStyle name="20% - Accent5 9 2 7 3" xfId="18819"/>
    <cellStyle name="20% - Accent5 9 2 7 3 2" xfId="18820"/>
    <cellStyle name="20% - Accent5 9 2 7 4" xfId="18821"/>
    <cellStyle name="20% - Accent5 9 2 8" xfId="18822"/>
    <cellStyle name="20% - Accent5 9 2 8 2" xfId="18823"/>
    <cellStyle name="20% - Accent5 9 2 8 2 2" xfId="18824"/>
    <cellStyle name="20% - Accent5 9 2 8 3" xfId="18825"/>
    <cellStyle name="20% - Accent5 9 2 9" xfId="18826"/>
    <cellStyle name="20% - Accent5 9 2 9 2" xfId="18827"/>
    <cellStyle name="20% - Accent5 9 3" xfId="18828"/>
    <cellStyle name="20% - Accent5 9 3 2" xfId="18829"/>
    <cellStyle name="20% - Accent5 9 3 2 2" xfId="18830"/>
    <cellStyle name="20% - Accent5 9 3 2 2 2" xfId="18831"/>
    <cellStyle name="20% - Accent5 9 3 2 2 2 2" xfId="18832"/>
    <cellStyle name="20% - Accent5 9 3 2 2 3" xfId="18833"/>
    <cellStyle name="20% - Accent5 9 3 2 3" xfId="18834"/>
    <cellStyle name="20% - Accent5 9 3 2 3 2" xfId="18835"/>
    <cellStyle name="20% - Accent5 9 3 2 4" xfId="18836"/>
    <cellStyle name="20% - Accent5 9 3 3" xfId="18837"/>
    <cellStyle name="20% - Accent5 9 3 3 2" xfId="18838"/>
    <cellStyle name="20% - Accent5 9 3 3 2 2" xfId="18839"/>
    <cellStyle name="20% - Accent5 9 3 3 3" xfId="18840"/>
    <cellStyle name="20% - Accent5 9 3 4" xfId="18841"/>
    <cellStyle name="20% - Accent5 9 3 4 2" xfId="18842"/>
    <cellStyle name="20% - Accent5 9 3 5" xfId="18843"/>
    <cellStyle name="20% - Accent5 9 4" xfId="18844"/>
    <cellStyle name="20% - Accent5 9 4 2" xfId="18845"/>
    <cellStyle name="20% - Accent5 9 4 2 2" xfId="18846"/>
    <cellStyle name="20% - Accent5 9 4 2 2 2" xfId="18847"/>
    <cellStyle name="20% - Accent5 9 4 2 2 2 2" xfId="18848"/>
    <cellStyle name="20% - Accent5 9 4 2 2 3" xfId="18849"/>
    <cellStyle name="20% - Accent5 9 4 2 3" xfId="18850"/>
    <cellStyle name="20% - Accent5 9 4 2 3 2" xfId="18851"/>
    <cellStyle name="20% - Accent5 9 4 2 4" xfId="18852"/>
    <cellStyle name="20% - Accent5 9 4 3" xfId="18853"/>
    <cellStyle name="20% - Accent5 9 4 3 2" xfId="18854"/>
    <cellStyle name="20% - Accent5 9 4 3 2 2" xfId="18855"/>
    <cellStyle name="20% - Accent5 9 4 3 3" xfId="18856"/>
    <cellStyle name="20% - Accent5 9 4 4" xfId="18857"/>
    <cellStyle name="20% - Accent5 9 4 4 2" xfId="18858"/>
    <cellStyle name="20% - Accent5 9 4 5" xfId="18859"/>
    <cellStyle name="20% - Accent5 9 5" xfId="18860"/>
    <cellStyle name="20% - Accent5 9 5 2" xfId="18861"/>
    <cellStyle name="20% - Accent5 9 5 2 2" xfId="18862"/>
    <cellStyle name="20% - Accent5 9 5 2 2 2" xfId="18863"/>
    <cellStyle name="20% - Accent5 9 5 2 2 2 2" xfId="18864"/>
    <cellStyle name="20% - Accent5 9 5 2 2 3" xfId="18865"/>
    <cellStyle name="20% - Accent5 9 5 2 3" xfId="18866"/>
    <cellStyle name="20% - Accent5 9 5 2 3 2" xfId="18867"/>
    <cellStyle name="20% - Accent5 9 5 2 4" xfId="18868"/>
    <cellStyle name="20% - Accent5 9 5 3" xfId="18869"/>
    <cellStyle name="20% - Accent5 9 5 3 2" xfId="18870"/>
    <cellStyle name="20% - Accent5 9 5 3 2 2" xfId="18871"/>
    <cellStyle name="20% - Accent5 9 5 3 3" xfId="18872"/>
    <cellStyle name="20% - Accent5 9 5 4" xfId="18873"/>
    <cellStyle name="20% - Accent5 9 5 4 2" xfId="18874"/>
    <cellStyle name="20% - Accent5 9 5 5" xfId="18875"/>
    <cellStyle name="20% - Accent5 9 6" xfId="18876"/>
    <cellStyle name="20% - Accent5 9 6 2" xfId="18877"/>
    <cellStyle name="20% - Accent5 9 6 2 2" xfId="18878"/>
    <cellStyle name="20% - Accent5 9 6 2 2 2" xfId="18879"/>
    <cellStyle name="20% - Accent5 9 6 2 2 2 2" xfId="18880"/>
    <cellStyle name="20% - Accent5 9 6 2 2 3" xfId="18881"/>
    <cellStyle name="20% - Accent5 9 6 2 3" xfId="18882"/>
    <cellStyle name="20% - Accent5 9 6 2 3 2" xfId="18883"/>
    <cellStyle name="20% - Accent5 9 6 2 4" xfId="18884"/>
    <cellStyle name="20% - Accent5 9 6 3" xfId="18885"/>
    <cellStyle name="20% - Accent5 9 6 3 2" xfId="18886"/>
    <cellStyle name="20% - Accent5 9 6 3 2 2" xfId="18887"/>
    <cellStyle name="20% - Accent5 9 6 3 3" xfId="18888"/>
    <cellStyle name="20% - Accent5 9 6 4" xfId="18889"/>
    <cellStyle name="20% - Accent5 9 6 4 2" xfId="18890"/>
    <cellStyle name="20% - Accent5 9 6 5" xfId="18891"/>
    <cellStyle name="20% - Accent5 9 7" xfId="18892"/>
    <cellStyle name="20% - Accent5 9 7 2" xfId="18893"/>
    <cellStyle name="20% - Accent5 9 7 2 2" xfId="18894"/>
    <cellStyle name="20% - Accent5 9 7 2 2 2" xfId="18895"/>
    <cellStyle name="20% - Accent5 9 7 2 2 2 2" xfId="18896"/>
    <cellStyle name="20% - Accent5 9 7 2 2 3" xfId="18897"/>
    <cellStyle name="20% - Accent5 9 7 2 3" xfId="18898"/>
    <cellStyle name="20% - Accent5 9 7 2 3 2" xfId="18899"/>
    <cellStyle name="20% - Accent5 9 7 2 4" xfId="18900"/>
    <cellStyle name="20% - Accent5 9 7 3" xfId="18901"/>
    <cellStyle name="20% - Accent5 9 7 3 2" xfId="18902"/>
    <cellStyle name="20% - Accent5 9 7 3 2 2" xfId="18903"/>
    <cellStyle name="20% - Accent5 9 7 3 3" xfId="18904"/>
    <cellStyle name="20% - Accent5 9 7 4" xfId="18905"/>
    <cellStyle name="20% - Accent5 9 7 4 2" xfId="18906"/>
    <cellStyle name="20% - Accent5 9 7 5" xfId="18907"/>
    <cellStyle name="20% - Accent5 9 8" xfId="18908"/>
    <cellStyle name="20% - Accent5 9 8 2" xfId="18909"/>
    <cellStyle name="20% - Accent5 9 8 2 2" xfId="18910"/>
    <cellStyle name="20% - Accent5 9 8 2 2 2" xfId="18911"/>
    <cellStyle name="20% - Accent5 9 8 2 3" xfId="18912"/>
    <cellStyle name="20% - Accent5 9 8 3" xfId="18913"/>
    <cellStyle name="20% - Accent5 9 8 3 2" xfId="18914"/>
    <cellStyle name="20% - Accent5 9 8 4" xfId="18915"/>
    <cellStyle name="20% - Accent5 9 9" xfId="18916"/>
    <cellStyle name="20% - Accent5 9 9 2" xfId="18917"/>
    <cellStyle name="20% - Accent5 9 9 2 2" xfId="18918"/>
    <cellStyle name="20% - Accent5 9 9 3" xfId="18919"/>
    <cellStyle name="20% - Accent6" xfId="40" builtinId="50" customBuiltin="1"/>
    <cellStyle name="20% - Accent6 10" xfId="18920"/>
    <cellStyle name="20% - Accent6 10 10" xfId="18921"/>
    <cellStyle name="20% - Accent6 10 10 2" xfId="18922"/>
    <cellStyle name="20% - Accent6 10 11" xfId="18923"/>
    <cellStyle name="20% - Accent6 10 2" xfId="18924"/>
    <cellStyle name="20% - Accent6 10 2 10" xfId="18925"/>
    <cellStyle name="20% - Accent6 10 2 2" xfId="18926"/>
    <cellStyle name="20% - Accent6 10 2 2 2" xfId="18927"/>
    <cellStyle name="20% - Accent6 10 2 2 2 2" xfId="18928"/>
    <cellStyle name="20% - Accent6 10 2 2 2 2 2" xfId="18929"/>
    <cellStyle name="20% - Accent6 10 2 2 2 2 2 2" xfId="18930"/>
    <cellStyle name="20% - Accent6 10 2 2 2 2 3" xfId="18931"/>
    <cellStyle name="20% - Accent6 10 2 2 2 3" xfId="18932"/>
    <cellStyle name="20% - Accent6 10 2 2 2 3 2" xfId="18933"/>
    <cellStyle name="20% - Accent6 10 2 2 2 4" xfId="18934"/>
    <cellStyle name="20% - Accent6 10 2 2 3" xfId="18935"/>
    <cellStyle name="20% - Accent6 10 2 2 3 2" xfId="18936"/>
    <cellStyle name="20% - Accent6 10 2 2 3 2 2" xfId="18937"/>
    <cellStyle name="20% - Accent6 10 2 2 3 3" xfId="18938"/>
    <cellStyle name="20% - Accent6 10 2 2 4" xfId="18939"/>
    <cellStyle name="20% - Accent6 10 2 2 4 2" xfId="18940"/>
    <cellStyle name="20% - Accent6 10 2 2 5" xfId="18941"/>
    <cellStyle name="20% - Accent6 10 2 3" xfId="18942"/>
    <cellStyle name="20% - Accent6 10 2 3 2" xfId="18943"/>
    <cellStyle name="20% - Accent6 10 2 3 2 2" xfId="18944"/>
    <cellStyle name="20% - Accent6 10 2 3 2 2 2" xfId="18945"/>
    <cellStyle name="20% - Accent6 10 2 3 2 2 2 2" xfId="18946"/>
    <cellStyle name="20% - Accent6 10 2 3 2 2 3" xfId="18947"/>
    <cellStyle name="20% - Accent6 10 2 3 2 3" xfId="18948"/>
    <cellStyle name="20% - Accent6 10 2 3 2 3 2" xfId="18949"/>
    <cellStyle name="20% - Accent6 10 2 3 2 4" xfId="18950"/>
    <cellStyle name="20% - Accent6 10 2 3 3" xfId="18951"/>
    <cellStyle name="20% - Accent6 10 2 3 3 2" xfId="18952"/>
    <cellStyle name="20% - Accent6 10 2 3 3 2 2" xfId="18953"/>
    <cellStyle name="20% - Accent6 10 2 3 3 3" xfId="18954"/>
    <cellStyle name="20% - Accent6 10 2 3 4" xfId="18955"/>
    <cellStyle name="20% - Accent6 10 2 3 4 2" xfId="18956"/>
    <cellStyle name="20% - Accent6 10 2 3 5" xfId="18957"/>
    <cellStyle name="20% - Accent6 10 2 4" xfId="18958"/>
    <cellStyle name="20% - Accent6 10 2 4 2" xfId="18959"/>
    <cellStyle name="20% - Accent6 10 2 4 2 2" xfId="18960"/>
    <cellStyle name="20% - Accent6 10 2 4 2 2 2" xfId="18961"/>
    <cellStyle name="20% - Accent6 10 2 4 2 2 2 2" xfId="18962"/>
    <cellStyle name="20% - Accent6 10 2 4 2 2 3" xfId="18963"/>
    <cellStyle name="20% - Accent6 10 2 4 2 3" xfId="18964"/>
    <cellStyle name="20% - Accent6 10 2 4 2 3 2" xfId="18965"/>
    <cellStyle name="20% - Accent6 10 2 4 2 4" xfId="18966"/>
    <cellStyle name="20% - Accent6 10 2 4 3" xfId="18967"/>
    <cellStyle name="20% - Accent6 10 2 4 3 2" xfId="18968"/>
    <cellStyle name="20% - Accent6 10 2 4 3 2 2" xfId="18969"/>
    <cellStyle name="20% - Accent6 10 2 4 3 3" xfId="18970"/>
    <cellStyle name="20% - Accent6 10 2 4 4" xfId="18971"/>
    <cellStyle name="20% - Accent6 10 2 4 4 2" xfId="18972"/>
    <cellStyle name="20% - Accent6 10 2 4 5" xfId="18973"/>
    <cellStyle name="20% - Accent6 10 2 5" xfId="18974"/>
    <cellStyle name="20% - Accent6 10 2 5 2" xfId="18975"/>
    <cellStyle name="20% - Accent6 10 2 5 2 2" xfId="18976"/>
    <cellStyle name="20% - Accent6 10 2 5 2 2 2" xfId="18977"/>
    <cellStyle name="20% - Accent6 10 2 5 2 2 2 2" xfId="18978"/>
    <cellStyle name="20% - Accent6 10 2 5 2 2 3" xfId="18979"/>
    <cellStyle name="20% - Accent6 10 2 5 2 3" xfId="18980"/>
    <cellStyle name="20% - Accent6 10 2 5 2 3 2" xfId="18981"/>
    <cellStyle name="20% - Accent6 10 2 5 2 4" xfId="18982"/>
    <cellStyle name="20% - Accent6 10 2 5 3" xfId="18983"/>
    <cellStyle name="20% - Accent6 10 2 5 3 2" xfId="18984"/>
    <cellStyle name="20% - Accent6 10 2 5 3 2 2" xfId="18985"/>
    <cellStyle name="20% - Accent6 10 2 5 3 3" xfId="18986"/>
    <cellStyle name="20% - Accent6 10 2 5 4" xfId="18987"/>
    <cellStyle name="20% - Accent6 10 2 5 4 2" xfId="18988"/>
    <cellStyle name="20% - Accent6 10 2 5 5" xfId="18989"/>
    <cellStyle name="20% - Accent6 10 2 6" xfId="18990"/>
    <cellStyle name="20% - Accent6 10 2 6 2" xfId="18991"/>
    <cellStyle name="20% - Accent6 10 2 6 2 2" xfId="18992"/>
    <cellStyle name="20% - Accent6 10 2 6 2 2 2" xfId="18993"/>
    <cellStyle name="20% - Accent6 10 2 6 2 2 2 2" xfId="18994"/>
    <cellStyle name="20% - Accent6 10 2 6 2 2 3" xfId="18995"/>
    <cellStyle name="20% - Accent6 10 2 6 2 3" xfId="18996"/>
    <cellStyle name="20% - Accent6 10 2 6 2 3 2" xfId="18997"/>
    <cellStyle name="20% - Accent6 10 2 6 2 4" xfId="18998"/>
    <cellStyle name="20% - Accent6 10 2 6 3" xfId="18999"/>
    <cellStyle name="20% - Accent6 10 2 6 3 2" xfId="19000"/>
    <cellStyle name="20% - Accent6 10 2 6 3 2 2" xfId="19001"/>
    <cellStyle name="20% - Accent6 10 2 6 3 3" xfId="19002"/>
    <cellStyle name="20% - Accent6 10 2 6 4" xfId="19003"/>
    <cellStyle name="20% - Accent6 10 2 6 4 2" xfId="19004"/>
    <cellStyle name="20% - Accent6 10 2 6 5" xfId="19005"/>
    <cellStyle name="20% - Accent6 10 2 7" xfId="19006"/>
    <cellStyle name="20% - Accent6 10 2 7 2" xfId="19007"/>
    <cellStyle name="20% - Accent6 10 2 7 2 2" xfId="19008"/>
    <cellStyle name="20% - Accent6 10 2 7 2 2 2" xfId="19009"/>
    <cellStyle name="20% - Accent6 10 2 7 2 3" xfId="19010"/>
    <cellStyle name="20% - Accent6 10 2 7 3" xfId="19011"/>
    <cellStyle name="20% - Accent6 10 2 7 3 2" xfId="19012"/>
    <cellStyle name="20% - Accent6 10 2 7 4" xfId="19013"/>
    <cellStyle name="20% - Accent6 10 2 8" xfId="19014"/>
    <cellStyle name="20% - Accent6 10 2 8 2" xfId="19015"/>
    <cellStyle name="20% - Accent6 10 2 8 2 2" xfId="19016"/>
    <cellStyle name="20% - Accent6 10 2 8 3" xfId="19017"/>
    <cellStyle name="20% - Accent6 10 2 9" xfId="19018"/>
    <cellStyle name="20% - Accent6 10 2 9 2" xfId="19019"/>
    <cellStyle name="20% - Accent6 10 3" xfId="19020"/>
    <cellStyle name="20% - Accent6 10 3 2" xfId="19021"/>
    <cellStyle name="20% - Accent6 10 3 2 2" xfId="19022"/>
    <cellStyle name="20% - Accent6 10 3 2 2 2" xfId="19023"/>
    <cellStyle name="20% - Accent6 10 3 2 2 2 2" xfId="19024"/>
    <cellStyle name="20% - Accent6 10 3 2 2 3" xfId="19025"/>
    <cellStyle name="20% - Accent6 10 3 2 3" xfId="19026"/>
    <cellStyle name="20% - Accent6 10 3 2 3 2" xfId="19027"/>
    <cellStyle name="20% - Accent6 10 3 2 4" xfId="19028"/>
    <cellStyle name="20% - Accent6 10 3 3" xfId="19029"/>
    <cellStyle name="20% - Accent6 10 3 3 2" xfId="19030"/>
    <cellStyle name="20% - Accent6 10 3 3 2 2" xfId="19031"/>
    <cellStyle name="20% - Accent6 10 3 3 3" xfId="19032"/>
    <cellStyle name="20% - Accent6 10 3 4" xfId="19033"/>
    <cellStyle name="20% - Accent6 10 3 4 2" xfId="19034"/>
    <cellStyle name="20% - Accent6 10 3 5" xfId="19035"/>
    <cellStyle name="20% - Accent6 10 4" xfId="19036"/>
    <cellStyle name="20% - Accent6 10 4 2" xfId="19037"/>
    <cellStyle name="20% - Accent6 10 4 2 2" xfId="19038"/>
    <cellStyle name="20% - Accent6 10 4 2 2 2" xfId="19039"/>
    <cellStyle name="20% - Accent6 10 4 2 2 2 2" xfId="19040"/>
    <cellStyle name="20% - Accent6 10 4 2 2 3" xfId="19041"/>
    <cellStyle name="20% - Accent6 10 4 2 3" xfId="19042"/>
    <cellStyle name="20% - Accent6 10 4 2 3 2" xfId="19043"/>
    <cellStyle name="20% - Accent6 10 4 2 4" xfId="19044"/>
    <cellStyle name="20% - Accent6 10 4 3" xfId="19045"/>
    <cellStyle name="20% - Accent6 10 4 3 2" xfId="19046"/>
    <cellStyle name="20% - Accent6 10 4 3 2 2" xfId="19047"/>
    <cellStyle name="20% - Accent6 10 4 3 3" xfId="19048"/>
    <cellStyle name="20% - Accent6 10 4 4" xfId="19049"/>
    <cellStyle name="20% - Accent6 10 4 4 2" xfId="19050"/>
    <cellStyle name="20% - Accent6 10 4 5" xfId="19051"/>
    <cellStyle name="20% - Accent6 10 5" xfId="19052"/>
    <cellStyle name="20% - Accent6 10 5 2" xfId="19053"/>
    <cellStyle name="20% - Accent6 10 5 2 2" xfId="19054"/>
    <cellStyle name="20% - Accent6 10 5 2 2 2" xfId="19055"/>
    <cellStyle name="20% - Accent6 10 5 2 2 2 2" xfId="19056"/>
    <cellStyle name="20% - Accent6 10 5 2 2 3" xfId="19057"/>
    <cellStyle name="20% - Accent6 10 5 2 3" xfId="19058"/>
    <cellStyle name="20% - Accent6 10 5 2 3 2" xfId="19059"/>
    <cellStyle name="20% - Accent6 10 5 2 4" xfId="19060"/>
    <cellStyle name="20% - Accent6 10 5 3" xfId="19061"/>
    <cellStyle name="20% - Accent6 10 5 3 2" xfId="19062"/>
    <cellStyle name="20% - Accent6 10 5 3 2 2" xfId="19063"/>
    <cellStyle name="20% - Accent6 10 5 3 3" xfId="19064"/>
    <cellStyle name="20% - Accent6 10 5 4" xfId="19065"/>
    <cellStyle name="20% - Accent6 10 5 4 2" xfId="19066"/>
    <cellStyle name="20% - Accent6 10 5 5" xfId="19067"/>
    <cellStyle name="20% - Accent6 10 6" xfId="19068"/>
    <cellStyle name="20% - Accent6 10 6 2" xfId="19069"/>
    <cellStyle name="20% - Accent6 10 6 2 2" xfId="19070"/>
    <cellStyle name="20% - Accent6 10 6 2 2 2" xfId="19071"/>
    <cellStyle name="20% - Accent6 10 6 2 2 2 2" xfId="19072"/>
    <cellStyle name="20% - Accent6 10 6 2 2 3" xfId="19073"/>
    <cellStyle name="20% - Accent6 10 6 2 3" xfId="19074"/>
    <cellStyle name="20% - Accent6 10 6 2 3 2" xfId="19075"/>
    <cellStyle name="20% - Accent6 10 6 2 4" xfId="19076"/>
    <cellStyle name="20% - Accent6 10 6 3" xfId="19077"/>
    <cellStyle name="20% - Accent6 10 6 3 2" xfId="19078"/>
    <cellStyle name="20% - Accent6 10 6 3 2 2" xfId="19079"/>
    <cellStyle name="20% - Accent6 10 6 3 3" xfId="19080"/>
    <cellStyle name="20% - Accent6 10 6 4" xfId="19081"/>
    <cellStyle name="20% - Accent6 10 6 4 2" xfId="19082"/>
    <cellStyle name="20% - Accent6 10 6 5" xfId="19083"/>
    <cellStyle name="20% - Accent6 10 7" xfId="19084"/>
    <cellStyle name="20% - Accent6 10 7 2" xfId="19085"/>
    <cellStyle name="20% - Accent6 10 7 2 2" xfId="19086"/>
    <cellStyle name="20% - Accent6 10 7 2 2 2" xfId="19087"/>
    <cellStyle name="20% - Accent6 10 7 2 2 2 2" xfId="19088"/>
    <cellStyle name="20% - Accent6 10 7 2 2 3" xfId="19089"/>
    <cellStyle name="20% - Accent6 10 7 2 3" xfId="19090"/>
    <cellStyle name="20% - Accent6 10 7 2 3 2" xfId="19091"/>
    <cellStyle name="20% - Accent6 10 7 2 4" xfId="19092"/>
    <cellStyle name="20% - Accent6 10 7 3" xfId="19093"/>
    <cellStyle name="20% - Accent6 10 7 3 2" xfId="19094"/>
    <cellStyle name="20% - Accent6 10 7 3 2 2" xfId="19095"/>
    <cellStyle name="20% - Accent6 10 7 3 3" xfId="19096"/>
    <cellStyle name="20% - Accent6 10 7 4" xfId="19097"/>
    <cellStyle name="20% - Accent6 10 7 4 2" xfId="19098"/>
    <cellStyle name="20% - Accent6 10 7 5" xfId="19099"/>
    <cellStyle name="20% - Accent6 10 8" xfId="19100"/>
    <cellStyle name="20% - Accent6 10 8 2" xfId="19101"/>
    <cellStyle name="20% - Accent6 10 8 2 2" xfId="19102"/>
    <cellStyle name="20% - Accent6 10 8 2 2 2" xfId="19103"/>
    <cellStyle name="20% - Accent6 10 8 2 3" xfId="19104"/>
    <cellStyle name="20% - Accent6 10 8 3" xfId="19105"/>
    <cellStyle name="20% - Accent6 10 8 3 2" xfId="19106"/>
    <cellStyle name="20% - Accent6 10 8 4" xfId="19107"/>
    <cellStyle name="20% - Accent6 10 9" xfId="19108"/>
    <cellStyle name="20% - Accent6 10 9 2" xfId="19109"/>
    <cellStyle name="20% - Accent6 10 9 2 2" xfId="19110"/>
    <cellStyle name="20% - Accent6 10 9 3" xfId="19111"/>
    <cellStyle name="20% - Accent6 11" xfId="19112"/>
    <cellStyle name="20% - Accent6 11 10" xfId="19113"/>
    <cellStyle name="20% - Accent6 11 10 2" xfId="19114"/>
    <cellStyle name="20% - Accent6 11 11" xfId="19115"/>
    <cellStyle name="20% - Accent6 11 2" xfId="19116"/>
    <cellStyle name="20% - Accent6 11 2 10" xfId="19117"/>
    <cellStyle name="20% - Accent6 11 2 2" xfId="19118"/>
    <cellStyle name="20% - Accent6 11 2 2 2" xfId="19119"/>
    <cellStyle name="20% - Accent6 11 2 2 2 2" xfId="19120"/>
    <cellStyle name="20% - Accent6 11 2 2 2 2 2" xfId="19121"/>
    <cellStyle name="20% - Accent6 11 2 2 2 2 2 2" xfId="19122"/>
    <cellStyle name="20% - Accent6 11 2 2 2 2 3" xfId="19123"/>
    <cellStyle name="20% - Accent6 11 2 2 2 3" xfId="19124"/>
    <cellStyle name="20% - Accent6 11 2 2 2 3 2" xfId="19125"/>
    <cellStyle name="20% - Accent6 11 2 2 2 4" xfId="19126"/>
    <cellStyle name="20% - Accent6 11 2 2 3" xfId="19127"/>
    <cellStyle name="20% - Accent6 11 2 2 3 2" xfId="19128"/>
    <cellStyle name="20% - Accent6 11 2 2 3 2 2" xfId="19129"/>
    <cellStyle name="20% - Accent6 11 2 2 3 3" xfId="19130"/>
    <cellStyle name="20% - Accent6 11 2 2 4" xfId="19131"/>
    <cellStyle name="20% - Accent6 11 2 2 4 2" xfId="19132"/>
    <cellStyle name="20% - Accent6 11 2 2 5" xfId="19133"/>
    <cellStyle name="20% - Accent6 11 2 3" xfId="19134"/>
    <cellStyle name="20% - Accent6 11 2 3 2" xfId="19135"/>
    <cellStyle name="20% - Accent6 11 2 3 2 2" xfId="19136"/>
    <cellStyle name="20% - Accent6 11 2 3 2 2 2" xfId="19137"/>
    <cellStyle name="20% - Accent6 11 2 3 2 2 2 2" xfId="19138"/>
    <cellStyle name="20% - Accent6 11 2 3 2 2 3" xfId="19139"/>
    <cellStyle name="20% - Accent6 11 2 3 2 3" xfId="19140"/>
    <cellStyle name="20% - Accent6 11 2 3 2 3 2" xfId="19141"/>
    <cellStyle name="20% - Accent6 11 2 3 2 4" xfId="19142"/>
    <cellStyle name="20% - Accent6 11 2 3 3" xfId="19143"/>
    <cellStyle name="20% - Accent6 11 2 3 3 2" xfId="19144"/>
    <cellStyle name="20% - Accent6 11 2 3 3 2 2" xfId="19145"/>
    <cellStyle name="20% - Accent6 11 2 3 3 3" xfId="19146"/>
    <cellStyle name="20% - Accent6 11 2 3 4" xfId="19147"/>
    <cellStyle name="20% - Accent6 11 2 3 4 2" xfId="19148"/>
    <cellStyle name="20% - Accent6 11 2 3 5" xfId="19149"/>
    <cellStyle name="20% - Accent6 11 2 4" xfId="19150"/>
    <cellStyle name="20% - Accent6 11 2 4 2" xfId="19151"/>
    <cellStyle name="20% - Accent6 11 2 4 2 2" xfId="19152"/>
    <cellStyle name="20% - Accent6 11 2 4 2 2 2" xfId="19153"/>
    <cellStyle name="20% - Accent6 11 2 4 2 2 2 2" xfId="19154"/>
    <cellStyle name="20% - Accent6 11 2 4 2 2 3" xfId="19155"/>
    <cellStyle name="20% - Accent6 11 2 4 2 3" xfId="19156"/>
    <cellStyle name="20% - Accent6 11 2 4 2 3 2" xfId="19157"/>
    <cellStyle name="20% - Accent6 11 2 4 2 4" xfId="19158"/>
    <cellStyle name="20% - Accent6 11 2 4 3" xfId="19159"/>
    <cellStyle name="20% - Accent6 11 2 4 3 2" xfId="19160"/>
    <cellStyle name="20% - Accent6 11 2 4 3 2 2" xfId="19161"/>
    <cellStyle name="20% - Accent6 11 2 4 3 3" xfId="19162"/>
    <cellStyle name="20% - Accent6 11 2 4 4" xfId="19163"/>
    <cellStyle name="20% - Accent6 11 2 4 4 2" xfId="19164"/>
    <cellStyle name="20% - Accent6 11 2 4 5" xfId="19165"/>
    <cellStyle name="20% - Accent6 11 2 5" xfId="19166"/>
    <cellStyle name="20% - Accent6 11 2 5 2" xfId="19167"/>
    <cellStyle name="20% - Accent6 11 2 5 2 2" xfId="19168"/>
    <cellStyle name="20% - Accent6 11 2 5 2 2 2" xfId="19169"/>
    <cellStyle name="20% - Accent6 11 2 5 2 2 2 2" xfId="19170"/>
    <cellStyle name="20% - Accent6 11 2 5 2 2 3" xfId="19171"/>
    <cellStyle name="20% - Accent6 11 2 5 2 3" xfId="19172"/>
    <cellStyle name="20% - Accent6 11 2 5 2 3 2" xfId="19173"/>
    <cellStyle name="20% - Accent6 11 2 5 2 4" xfId="19174"/>
    <cellStyle name="20% - Accent6 11 2 5 3" xfId="19175"/>
    <cellStyle name="20% - Accent6 11 2 5 3 2" xfId="19176"/>
    <cellStyle name="20% - Accent6 11 2 5 3 2 2" xfId="19177"/>
    <cellStyle name="20% - Accent6 11 2 5 3 3" xfId="19178"/>
    <cellStyle name="20% - Accent6 11 2 5 4" xfId="19179"/>
    <cellStyle name="20% - Accent6 11 2 5 4 2" xfId="19180"/>
    <cellStyle name="20% - Accent6 11 2 5 5" xfId="19181"/>
    <cellStyle name="20% - Accent6 11 2 6" xfId="19182"/>
    <cellStyle name="20% - Accent6 11 2 6 2" xfId="19183"/>
    <cellStyle name="20% - Accent6 11 2 6 2 2" xfId="19184"/>
    <cellStyle name="20% - Accent6 11 2 6 2 2 2" xfId="19185"/>
    <cellStyle name="20% - Accent6 11 2 6 2 2 2 2" xfId="19186"/>
    <cellStyle name="20% - Accent6 11 2 6 2 2 3" xfId="19187"/>
    <cellStyle name="20% - Accent6 11 2 6 2 3" xfId="19188"/>
    <cellStyle name="20% - Accent6 11 2 6 2 3 2" xfId="19189"/>
    <cellStyle name="20% - Accent6 11 2 6 2 4" xfId="19190"/>
    <cellStyle name="20% - Accent6 11 2 6 3" xfId="19191"/>
    <cellStyle name="20% - Accent6 11 2 6 3 2" xfId="19192"/>
    <cellStyle name="20% - Accent6 11 2 6 3 2 2" xfId="19193"/>
    <cellStyle name="20% - Accent6 11 2 6 3 3" xfId="19194"/>
    <cellStyle name="20% - Accent6 11 2 6 4" xfId="19195"/>
    <cellStyle name="20% - Accent6 11 2 6 4 2" xfId="19196"/>
    <cellStyle name="20% - Accent6 11 2 6 5" xfId="19197"/>
    <cellStyle name="20% - Accent6 11 2 7" xfId="19198"/>
    <cellStyle name="20% - Accent6 11 2 7 2" xfId="19199"/>
    <cellStyle name="20% - Accent6 11 2 7 2 2" xfId="19200"/>
    <cellStyle name="20% - Accent6 11 2 7 2 2 2" xfId="19201"/>
    <cellStyle name="20% - Accent6 11 2 7 2 3" xfId="19202"/>
    <cellStyle name="20% - Accent6 11 2 7 3" xfId="19203"/>
    <cellStyle name="20% - Accent6 11 2 7 3 2" xfId="19204"/>
    <cellStyle name="20% - Accent6 11 2 7 4" xfId="19205"/>
    <cellStyle name="20% - Accent6 11 2 8" xfId="19206"/>
    <cellStyle name="20% - Accent6 11 2 8 2" xfId="19207"/>
    <cellStyle name="20% - Accent6 11 2 8 2 2" xfId="19208"/>
    <cellStyle name="20% - Accent6 11 2 8 3" xfId="19209"/>
    <cellStyle name="20% - Accent6 11 2 9" xfId="19210"/>
    <cellStyle name="20% - Accent6 11 2 9 2" xfId="19211"/>
    <cellStyle name="20% - Accent6 11 3" xfId="19212"/>
    <cellStyle name="20% - Accent6 11 3 2" xfId="19213"/>
    <cellStyle name="20% - Accent6 11 3 2 2" xfId="19214"/>
    <cellStyle name="20% - Accent6 11 3 2 2 2" xfId="19215"/>
    <cellStyle name="20% - Accent6 11 3 2 2 2 2" xfId="19216"/>
    <cellStyle name="20% - Accent6 11 3 2 2 3" xfId="19217"/>
    <cellStyle name="20% - Accent6 11 3 2 3" xfId="19218"/>
    <cellStyle name="20% - Accent6 11 3 2 3 2" xfId="19219"/>
    <cellStyle name="20% - Accent6 11 3 2 4" xfId="19220"/>
    <cellStyle name="20% - Accent6 11 3 3" xfId="19221"/>
    <cellStyle name="20% - Accent6 11 3 3 2" xfId="19222"/>
    <cellStyle name="20% - Accent6 11 3 3 2 2" xfId="19223"/>
    <cellStyle name="20% - Accent6 11 3 3 3" xfId="19224"/>
    <cellStyle name="20% - Accent6 11 3 4" xfId="19225"/>
    <cellStyle name="20% - Accent6 11 3 4 2" xfId="19226"/>
    <cellStyle name="20% - Accent6 11 3 5" xfId="19227"/>
    <cellStyle name="20% - Accent6 11 4" xfId="19228"/>
    <cellStyle name="20% - Accent6 11 4 2" xfId="19229"/>
    <cellStyle name="20% - Accent6 11 4 2 2" xfId="19230"/>
    <cellStyle name="20% - Accent6 11 4 2 2 2" xfId="19231"/>
    <cellStyle name="20% - Accent6 11 4 2 2 2 2" xfId="19232"/>
    <cellStyle name="20% - Accent6 11 4 2 2 3" xfId="19233"/>
    <cellStyle name="20% - Accent6 11 4 2 3" xfId="19234"/>
    <cellStyle name="20% - Accent6 11 4 2 3 2" xfId="19235"/>
    <cellStyle name="20% - Accent6 11 4 2 4" xfId="19236"/>
    <cellStyle name="20% - Accent6 11 4 3" xfId="19237"/>
    <cellStyle name="20% - Accent6 11 4 3 2" xfId="19238"/>
    <cellStyle name="20% - Accent6 11 4 3 2 2" xfId="19239"/>
    <cellStyle name="20% - Accent6 11 4 3 3" xfId="19240"/>
    <cellStyle name="20% - Accent6 11 4 4" xfId="19241"/>
    <cellStyle name="20% - Accent6 11 4 4 2" xfId="19242"/>
    <cellStyle name="20% - Accent6 11 4 5" xfId="19243"/>
    <cellStyle name="20% - Accent6 11 5" xfId="19244"/>
    <cellStyle name="20% - Accent6 11 5 2" xfId="19245"/>
    <cellStyle name="20% - Accent6 11 5 2 2" xfId="19246"/>
    <cellStyle name="20% - Accent6 11 5 2 2 2" xfId="19247"/>
    <cellStyle name="20% - Accent6 11 5 2 2 2 2" xfId="19248"/>
    <cellStyle name="20% - Accent6 11 5 2 2 3" xfId="19249"/>
    <cellStyle name="20% - Accent6 11 5 2 3" xfId="19250"/>
    <cellStyle name="20% - Accent6 11 5 2 3 2" xfId="19251"/>
    <cellStyle name="20% - Accent6 11 5 2 4" xfId="19252"/>
    <cellStyle name="20% - Accent6 11 5 3" xfId="19253"/>
    <cellStyle name="20% - Accent6 11 5 3 2" xfId="19254"/>
    <cellStyle name="20% - Accent6 11 5 3 2 2" xfId="19255"/>
    <cellStyle name="20% - Accent6 11 5 3 3" xfId="19256"/>
    <cellStyle name="20% - Accent6 11 5 4" xfId="19257"/>
    <cellStyle name="20% - Accent6 11 5 4 2" xfId="19258"/>
    <cellStyle name="20% - Accent6 11 5 5" xfId="19259"/>
    <cellStyle name="20% - Accent6 11 6" xfId="19260"/>
    <cellStyle name="20% - Accent6 11 6 2" xfId="19261"/>
    <cellStyle name="20% - Accent6 11 6 2 2" xfId="19262"/>
    <cellStyle name="20% - Accent6 11 6 2 2 2" xfId="19263"/>
    <cellStyle name="20% - Accent6 11 6 2 2 2 2" xfId="19264"/>
    <cellStyle name="20% - Accent6 11 6 2 2 3" xfId="19265"/>
    <cellStyle name="20% - Accent6 11 6 2 3" xfId="19266"/>
    <cellStyle name="20% - Accent6 11 6 2 3 2" xfId="19267"/>
    <cellStyle name="20% - Accent6 11 6 2 4" xfId="19268"/>
    <cellStyle name="20% - Accent6 11 6 3" xfId="19269"/>
    <cellStyle name="20% - Accent6 11 6 3 2" xfId="19270"/>
    <cellStyle name="20% - Accent6 11 6 3 2 2" xfId="19271"/>
    <cellStyle name="20% - Accent6 11 6 3 3" xfId="19272"/>
    <cellStyle name="20% - Accent6 11 6 4" xfId="19273"/>
    <cellStyle name="20% - Accent6 11 6 4 2" xfId="19274"/>
    <cellStyle name="20% - Accent6 11 6 5" xfId="19275"/>
    <cellStyle name="20% - Accent6 11 7" xfId="19276"/>
    <cellStyle name="20% - Accent6 11 7 2" xfId="19277"/>
    <cellStyle name="20% - Accent6 11 7 2 2" xfId="19278"/>
    <cellStyle name="20% - Accent6 11 7 2 2 2" xfId="19279"/>
    <cellStyle name="20% - Accent6 11 7 2 2 2 2" xfId="19280"/>
    <cellStyle name="20% - Accent6 11 7 2 2 3" xfId="19281"/>
    <cellStyle name="20% - Accent6 11 7 2 3" xfId="19282"/>
    <cellStyle name="20% - Accent6 11 7 2 3 2" xfId="19283"/>
    <cellStyle name="20% - Accent6 11 7 2 4" xfId="19284"/>
    <cellStyle name="20% - Accent6 11 7 3" xfId="19285"/>
    <cellStyle name="20% - Accent6 11 7 3 2" xfId="19286"/>
    <cellStyle name="20% - Accent6 11 7 3 2 2" xfId="19287"/>
    <cellStyle name="20% - Accent6 11 7 3 3" xfId="19288"/>
    <cellStyle name="20% - Accent6 11 7 4" xfId="19289"/>
    <cellStyle name="20% - Accent6 11 7 4 2" xfId="19290"/>
    <cellStyle name="20% - Accent6 11 7 5" xfId="19291"/>
    <cellStyle name="20% - Accent6 11 8" xfId="19292"/>
    <cellStyle name="20% - Accent6 11 8 2" xfId="19293"/>
    <cellStyle name="20% - Accent6 11 8 2 2" xfId="19294"/>
    <cellStyle name="20% - Accent6 11 8 2 2 2" xfId="19295"/>
    <cellStyle name="20% - Accent6 11 8 2 3" xfId="19296"/>
    <cellStyle name="20% - Accent6 11 8 3" xfId="19297"/>
    <cellStyle name="20% - Accent6 11 8 3 2" xfId="19298"/>
    <cellStyle name="20% - Accent6 11 8 4" xfId="19299"/>
    <cellStyle name="20% - Accent6 11 9" xfId="19300"/>
    <cellStyle name="20% - Accent6 11 9 2" xfId="19301"/>
    <cellStyle name="20% - Accent6 11 9 2 2" xfId="19302"/>
    <cellStyle name="20% - Accent6 11 9 3" xfId="19303"/>
    <cellStyle name="20% - Accent6 12" xfId="19304"/>
    <cellStyle name="20% - Accent6 12 10" xfId="19305"/>
    <cellStyle name="20% - Accent6 12 2" xfId="19306"/>
    <cellStyle name="20% - Accent6 12 2 2" xfId="19307"/>
    <cellStyle name="20% - Accent6 12 2 2 2" xfId="19308"/>
    <cellStyle name="20% - Accent6 12 2 2 2 2" xfId="19309"/>
    <cellStyle name="20% - Accent6 12 2 2 2 2 2" xfId="19310"/>
    <cellStyle name="20% - Accent6 12 2 2 2 3" xfId="19311"/>
    <cellStyle name="20% - Accent6 12 2 2 3" xfId="19312"/>
    <cellStyle name="20% - Accent6 12 2 2 3 2" xfId="19313"/>
    <cellStyle name="20% - Accent6 12 2 2 4" xfId="19314"/>
    <cellStyle name="20% - Accent6 12 2 3" xfId="19315"/>
    <cellStyle name="20% - Accent6 12 2 3 2" xfId="19316"/>
    <cellStyle name="20% - Accent6 12 2 3 2 2" xfId="19317"/>
    <cellStyle name="20% - Accent6 12 2 3 3" xfId="19318"/>
    <cellStyle name="20% - Accent6 12 2 4" xfId="19319"/>
    <cellStyle name="20% - Accent6 12 2 4 2" xfId="19320"/>
    <cellStyle name="20% - Accent6 12 2 5" xfId="19321"/>
    <cellStyle name="20% - Accent6 12 3" xfId="19322"/>
    <cellStyle name="20% - Accent6 12 3 2" xfId="19323"/>
    <cellStyle name="20% - Accent6 12 3 2 2" xfId="19324"/>
    <cellStyle name="20% - Accent6 12 3 2 2 2" xfId="19325"/>
    <cellStyle name="20% - Accent6 12 3 2 2 2 2" xfId="19326"/>
    <cellStyle name="20% - Accent6 12 3 2 2 3" xfId="19327"/>
    <cellStyle name="20% - Accent6 12 3 2 3" xfId="19328"/>
    <cellStyle name="20% - Accent6 12 3 2 3 2" xfId="19329"/>
    <cellStyle name="20% - Accent6 12 3 2 4" xfId="19330"/>
    <cellStyle name="20% - Accent6 12 3 3" xfId="19331"/>
    <cellStyle name="20% - Accent6 12 3 3 2" xfId="19332"/>
    <cellStyle name="20% - Accent6 12 3 3 2 2" xfId="19333"/>
    <cellStyle name="20% - Accent6 12 3 3 3" xfId="19334"/>
    <cellStyle name="20% - Accent6 12 3 4" xfId="19335"/>
    <cellStyle name="20% - Accent6 12 3 4 2" xfId="19336"/>
    <cellStyle name="20% - Accent6 12 3 5" xfId="19337"/>
    <cellStyle name="20% - Accent6 12 4" xfId="19338"/>
    <cellStyle name="20% - Accent6 12 4 2" xfId="19339"/>
    <cellStyle name="20% - Accent6 12 4 2 2" xfId="19340"/>
    <cellStyle name="20% - Accent6 12 4 2 2 2" xfId="19341"/>
    <cellStyle name="20% - Accent6 12 4 2 2 2 2" xfId="19342"/>
    <cellStyle name="20% - Accent6 12 4 2 2 3" xfId="19343"/>
    <cellStyle name="20% - Accent6 12 4 2 3" xfId="19344"/>
    <cellStyle name="20% - Accent6 12 4 2 3 2" xfId="19345"/>
    <cellStyle name="20% - Accent6 12 4 2 4" xfId="19346"/>
    <cellStyle name="20% - Accent6 12 4 3" xfId="19347"/>
    <cellStyle name="20% - Accent6 12 4 3 2" xfId="19348"/>
    <cellStyle name="20% - Accent6 12 4 3 2 2" xfId="19349"/>
    <cellStyle name="20% - Accent6 12 4 3 3" xfId="19350"/>
    <cellStyle name="20% - Accent6 12 4 4" xfId="19351"/>
    <cellStyle name="20% - Accent6 12 4 4 2" xfId="19352"/>
    <cellStyle name="20% - Accent6 12 4 5" xfId="19353"/>
    <cellStyle name="20% - Accent6 12 5" xfId="19354"/>
    <cellStyle name="20% - Accent6 12 5 2" xfId="19355"/>
    <cellStyle name="20% - Accent6 12 5 2 2" xfId="19356"/>
    <cellStyle name="20% - Accent6 12 5 2 2 2" xfId="19357"/>
    <cellStyle name="20% - Accent6 12 5 2 2 2 2" xfId="19358"/>
    <cellStyle name="20% - Accent6 12 5 2 2 3" xfId="19359"/>
    <cellStyle name="20% - Accent6 12 5 2 3" xfId="19360"/>
    <cellStyle name="20% - Accent6 12 5 2 3 2" xfId="19361"/>
    <cellStyle name="20% - Accent6 12 5 2 4" xfId="19362"/>
    <cellStyle name="20% - Accent6 12 5 3" xfId="19363"/>
    <cellStyle name="20% - Accent6 12 5 3 2" xfId="19364"/>
    <cellStyle name="20% - Accent6 12 5 3 2 2" xfId="19365"/>
    <cellStyle name="20% - Accent6 12 5 3 3" xfId="19366"/>
    <cellStyle name="20% - Accent6 12 5 4" xfId="19367"/>
    <cellStyle name="20% - Accent6 12 5 4 2" xfId="19368"/>
    <cellStyle name="20% - Accent6 12 5 5" xfId="19369"/>
    <cellStyle name="20% - Accent6 12 6" xfId="19370"/>
    <cellStyle name="20% - Accent6 12 6 2" xfId="19371"/>
    <cellStyle name="20% - Accent6 12 6 2 2" xfId="19372"/>
    <cellStyle name="20% - Accent6 12 6 2 2 2" xfId="19373"/>
    <cellStyle name="20% - Accent6 12 6 2 2 2 2" xfId="19374"/>
    <cellStyle name="20% - Accent6 12 6 2 2 3" xfId="19375"/>
    <cellStyle name="20% - Accent6 12 6 2 3" xfId="19376"/>
    <cellStyle name="20% - Accent6 12 6 2 3 2" xfId="19377"/>
    <cellStyle name="20% - Accent6 12 6 2 4" xfId="19378"/>
    <cellStyle name="20% - Accent6 12 6 3" xfId="19379"/>
    <cellStyle name="20% - Accent6 12 6 3 2" xfId="19380"/>
    <cellStyle name="20% - Accent6 12 6 3 2 2" xfId="19381"/>
    <cellStyle name="20% - Accent6 12 6 3 3" xfId="19382"/>
    <cellStyle name="20% - Accent6 12 6 4" xfId="19383"/>
    <cellStyle name="20% - Accent6 12 6 4 2" xfId="19384"/>
    <cellStyle name="20% - Accent6 12 6 5" xfId="19385"/>
    <cellStyle name="20% - Accent6 12 7" xfId="19386"/>
    <cellStyle name="20% - Accent6 12 7 2" xfId="19387"/>
    <cellStyle name="20% - Accent6 12 7 2 2" xfId="19388"/>
    <cellStyle name="20% - Accent6 12 7 2 2 2" xfId="19389"/>
    <cellStyle name="20% - Accent6 12 7 2 3" xfId="19390"/>
    <cellStyle name="20% - Accent6 12 7 3" xfId="19391"/>
    <cellStyle name="20% - Accent6 12 7 3 2" xfId="19392"/>
    <cellStyle name="20% - Accent6 12 7 4" xfId="19393"/>
    <cellStyle name="20% - Accent6 12 8" xfId="19394"/>
    <cellStyle name="20% - Accent6 12 8 2" xfId="19395"/>
    <cellStyle name="20% - Accent6 12 8 2 2" xfId="19396"/>
    <cellStyle name="20% - Accent6 12 8 3" xfId="19397"/>
    <cellStyle name="20% - Accent6 12 9" xfId="19398"/>
    <cellStyle name="20% - Accent6 12 9 2" xfId="19399"/>
    <cellStyle name="20% - Accent6 13" xfId="19400"/>
    <cellStyle name="20% - Accent6 13 10" xfId="19401"/>
    <cellStyle name="20% - Accent6 13 2" xfId="19402"/>
    <cellStyle name="20% - Accent6 13 2 2" xfId="19403"/>
    <cellStyle name="20% - Accent6 13 2 2 2" xfId="19404"/>
    <cellStyle name="20% - Accent6 13 2 2 2 2" xfId="19405"/>
    <cellStyle name="20% - Accent6 13 2 2 2 2 2" xfId="19406"/>
    <cellStyle name="20% - Accent6 13 2 2 2 3" xfId="19407"/>
    <cellStyle name="20% - Accent6 13 2 2 3" xfId="19408"/>
    <cellStyle name="20% - Accent6 13 2 2 3 2" xfId="19409"/>
    <cellStyle name="20% - Accent6 13 2 2 4" xfId="19410"/>
    <cellStyle name="20% - Accent6 13 2 3" xfId="19411"/>
    <cellStyle name="20% - Accent6 13 2 3 2" xfId="19412"/>
    <cellStyle name="20% - Accent6 13 2 3 2 2" xfId="19413"/>
    <cellStyle name="20% - Accent6 13 2 3 3" xfId="19414"/>
    <cellStyle name="20% - Accent6 13 2 4" xfId="19415"/>
    <cellStyle name="20% - Accent6 13 2 4 2" xfId="19416"/>
    <cellStyle name="20% - Accent6 13 2 5" xfId="19417"/>
    <cellStyle name="20% - Accent6 13 3" xfId="19418"/>
    <cellStyle name="20% - Accent6 13 3 2" xfId="19419"/>
    <cellStyle name="20% - Accent6 13 3 2 2" xfId="19420"/>
    <cellStyle name="20% - Accent6 13 3 2 2 2" xfId="19421"/>
    <cellStyle name="20% - Accent6 13 3 2 2 2 2" xfId="19422"/>
    <cellStyle name="20% - Accent6 13 3 2 2 3" xfId="19423"/>
    <cellStyle name="20% - Accent6 13 3 2 3" xfId="19424"/>
    <cellStyle name="20% - Accent6 13 3 2 3 2" xfId="19425"/>
    <cellStyle name="20% - Accent6 13 3 2 4" xfId="19426"/>
    <cellStyle name="20% - Accent6 13 3 3" xfId="19427"/>
    <cellStyle name="20% - Accent6 13 3 3 2" xfId="19428"/>
    <cellStyle name="20% - Accent6 13 3 3 2 2" xfId="19429"/>
    <cellStyle name="20% - Accent6 13 3 3 3" xfId="19430"/>
    <cellStyle name="20% - Accent6 13 3 4" xfId="19431"/>
    <cellStyle name="20% - Accent6 13 3 4 2" xfId="19432"/>
    <cellStyle name="20% - Accent6 13 3 5" xfId="19433"/>
    <cellStyle name="20% - Accent6 13 4" xfId="19434"/>
    <cellStyle name="20% - Accent6 13 4 2" xfId="19435"/>
    <cellStyle name="20% - Accent6 13 4 2 2" xfId="19436"/>
    <cellStyle name="20% - Accent6 13 4 2 2 2" xfId="19437"/>
    <cellStyle name="20% - Accent6 13 4 2 2 2 2" xfId="19438"/>
    <cellStyle name="20% - Accent6 13 4 2 2 3" xfId="19439"/>
    <cellStyle name="20% - Accent6 13 4 2 3" xfId="19440"/>
    <cellStyle name="20% - Accent6 13 4 2 3 2" xfId="19441"/>
    <cellStyle name="20% - Accent6 13 4 2 4" xfId="19442"/>
    <cellStyle name="20% - Accent6 13 4 3" xfId="19443"/>
    <cellStyle name="20% - Accent6 13 4 3 2" xfId="19444"/>
    <cellStyle name="20% - Accent6 13 4 3 2 2" xfId="19445"/>
    <cellStyle name="20% - Accent6 13 4 3 3" xfId="19446"/>
    <cellStyle name="20% - Accent6 13 4 4" xfId="19447"/>
    <cellStyle name="20% - Accent6 13 4 4 2" xfId="19448"/>
    <cellStyle name="20% - Accent6 13 4 5" xfId="19449"/>
    <cellStyle name="20% - Accent6 13 5" xfId="19450"/>
    <cellStyle name="20% - Accent6 13 5 2" xfId="19451"/>
    <cellStyle name="20% - Accent6 13 5 2 2" xfId="19452"/>
    <cellStyle name="20% - Accent6 13 5 2 2 2" xfId="19453"/>
    <cellStyle name="20% - Accent6 13 5 2 2 2 2" xfId="19454"/>
    <cellStyle name="20% - Accent6 13 5 2 2 3" xfId="19455"/>
    <cellStyle name="20% - Accent6 13 5 2 3" xfId="19456"/>
    <cellStyle name="20% - Accent6 13 5 2 3 2" xfId="19457"/>
    <cellStyle name="20% - Accent6 13 5 2 4" xfId="19458"/>
    <cellStyle name="20% - Accent6 13 5 3" xfId="19459"/>
    <cellStyle name="20% - Accent6 13 5 3 2" xfId="19460"/>
    <cellStyle name="20% - Accent6 13 5 3 2 2" xfId="19461"/>
    <cellStyle name="20% - Accent6 13 5 3 3" xfId="19462"/>
    <cellStyle name="20% - Accent6 13 5 4" xfId="19463"/>
    <cellStyle name="20% - Accent6 13 5 4 2" xfId="19464"/>
    <cellStyle name="20% - Accent6 13 5 5" xfId="19465"/>
    <cellStyle name="20% - Accent6 13 6" xfId="19466"/>
    <cellStyle name="20% - Accent6 13 6 2" xfId="19467"/>
    <cellStyle name="20% - Accent6 13 6 2 2" xfId="19468"/>
    <cellStyle name="20% - Accent6 13 6 2 2 2" xfId="19469"/>
    <cellStyle name="20% - Accent6 13 6 2 2 2 2" xfId="19470"/>
    <cellStyle name="20% - Accent6 13 6 2 2 3" xfId="19471"/>
    <cellStyle name="20% - Accent6 13 6 2 3" xfId="19472"/>
    <cellStyle name="20% - Accent6 13 6 2 3 2" xfId="19473"/>
    <cellStyle name="20% - Accent6 13 6 2 4" xfId="19474"/>
    <cellStyle name="20% - Accent6 13 6 3" xfId="19475"/>
    <cellStyle name="20% - Accent6 13 6 3 2" xfId="19476"/>
    <cellStyle name="20% - Accent6 13 6 3 2 2" xfId="19477"/>
    <cellStyle name="20% - Accent6 13 6 3 3" xfId="19478"/>
    <cellStyle name="20% - Accent6 13 6 4" xfId="19479"/>
    <cellStyle name="20% - Accent6 13 6 4 2" xfId="19480"/>
    <cellStyle name="20% - Accent6 13 6 5" xfId="19481"/>
    <cellStyle name="20% - Accent6 13 7" xfId="19482"/>
    <cellStyle name="20% - Accent6 13 7 2" xfId="19483"/>
    <cellStyle name="20% - Accent6 13 7 2 2" xfId="19484"/>
    <cellStyle name="20% - Accent6 13 7 2 2 2" xfId="19485"/>
    <cellStyle name="20% - Accent6 13 7 2 3" xfId="19486"/>
    <cellStyle name="20% - Accent6 13 7 3" xfId="19487"/>
    <cellStyle name="20% - Accent6 13 7 3 2" xfId="19488"/>
    <cellStyle name="20% - Accent6 13 7 4" xfId="19489"/>
    <cellStyle name="20% - Accent6 13 8" xfId="19490"/>
    <cellStyle name="20% - Accent6 13 8 2" xfId="19491"/>
    <cellStyle name="20% - Accent6 13 8 2 2" xfId="19492"/>
    <cellStyle name="20% - Accent6 13 8 3" xfId="19493"/>
    <cellStyle name="20% - Accent6 13 9" xfId="19494"/>
    <cellStyle name="20% - Accent6 13 9 2" xfId="19495"/>
    <cellStyle name="20% - Accent6 14" xfId="19496"/>
    <cellStyle name="20% - Accent6 14 2" xfId="19497"/>
    <cellStyle name="20% - Accent6 14 2 2" xfId="19498"/>
    <cellStyle name="20% - Accent6 14 2 2 2" xfId="19499"/>
    <cellStyle name="20% - Accent6 14 2 2 2 2" xfId="19500"/>
    <cellStyle name="20% - Accent6 14 2 2 3" xfId="19501"/>
    <cellStyle name="20% - Accent6 14 2 3" xfId="19502"/>
    <cellStyle name="20% - Accent6 14 2 3 2" xfId="19503"/>
    <cellStyle name="20% - Accent6 14 2 4" xfId="19504"/>
    <cellStyle name="20% - Accent6 14 3" xfId="19505"/>
    <cellStyle name="20% - Accent6 14 3 2" xfId="19506"/>
    <cellStyle name="20% - Accent6 14 3 2 2" xfId="19507"/>
    <cellStyle name="20% - Accent6 14 3 3" xfId="19508"/>
    <cellStyle name="20% - Accent6 14 4" xfId="19509"/>
    <cellStyle name="20% - Accent6 14 4 2" xfId="19510"/>
    <cellStyle name="20% - Accent6 14 5" xfId="19511"/>
    <cellStyle name="20% - Accent6 15" xfId="19512"/>
    <cellStyle name="20% - Accent6 15 2" xfId="19513"/>
    <cellStyle name="20% - Accent6 15 2 2" xfId="19514"/>
    <cellStyle name="20% - Accent6 15 2 2 2" xfId="19515"/>
    <cellStyle name="20% - Accent6 15 2 2 2 2" xfId="19516"/>
    <cellStyle name="20% - Accent6 15 2 2 3" xfId="19517"/>
    <cellStyle name="20% - Accent6 15 2 3" xfId="19518"/>
    <cellStyle name="20% - Accent6 15 2 3 2" xfId="19519"/>
    <cellStyle name="20% - Accent6 15 2 4" xfId="19520"/>
    <cellStyle name="20% - Accent6 15 3" xfId="19521"/>
    <cellStyle name="20% - Accent6 15 3 2" xfId="19522"/>
    <cellStyle name="20% - Accent6 15 3 2 2" xfId="19523"/>
    <cellStyle name="20% - Accent6 15 3 3" xfId="19524"/>
    <cellStyle name="20% - Accent6 15 4" xfId="19525"/>
    <cellStyle name="20% - Accent6 15 4 2" xfId="19526"/>
    <cellStyle name="20% - Accent6 15 5" xfId="19527"/>
    <cellStyle name="20% - Accent6 16" xfId="19528"/>
    <cellStyle name="20% - Accent6 16 2" xfId="19529"/>
    <cellStyle name="20% - Accent6 16 2 2" xfId="19530"/>
    <cellStyle name="20% - Accent6 16 2 2 2" xfId="19531"/>
    <cellStyle name="20% - Accent6 16 2 2 2 2" xfId="19532"/>
    <cellStyle name="20% - Accent6 16 2 2 3" xfId="19533"/>
    <cellStyle name="20% - Accent6 16 2 3" xfId="19534"/>
    <cellStyle name="20% - Accent6 16 2 3 2" xfId="19535"/>
    <cellStyle name="20% - Accent6 16 2 4" xfId="19536"/>
    <cellStyle name="20% - Accent6 16 3" xfId="19537"/>
    <cellStyle name="20% - Accent6 16 3 2" xfId="19538"/>
    <cellStyle name="20% - Accent6 16 3 2 2" xfId="19539"/>
    <cellStyle name="20% - Accent6 16 3 3" xfId="19540"/>
    <cellStyle name="20% - Accent6 16 4" xfId="19541"/>
    <cellStyle name="20% - Accent6 16 4 2" xfId="19542"/>
    <cellStyle name="20% - Accent6 16 5" xfId="19543"/>
    <cellStyle name="20% - Accent6 17" xfId="19544"/>
    <cellStyle name="20% - Accent6 17 2" xfId="19545"/>
    <cellStyle name="20% - Accent6 17 2 2" xfId="19546"/>
    <cellStyle name="20% - Accent6 17 2 2 2" xfId="19547"/>
    <cellStyle name="20% - Accent6 17 2 2 2 2" xfId="19548"/>
    <cellStyle name="20% - Accent6 17 2 2 3" xfId="19549"/>
    <cellStyle name="20% - Accent6 17 2 3" xfId="19550"/>
    <cellStyle name="20% - Accent6 17 2 3 2" xfId="19551"/>
    <cellStyle name="20% - Accent6 17 2 4" xfId="19552"/>
    <cellStyle name="20% - Accent6 17 3" xfId="19553"/>
    <cellStyle name="20% - Accent6 17 3 2" xfId="19554"/>
    <cellStyle name="20% - Accent6 17 3 2 2" xfId="19555"/>
    <cellStyle name="20% - Accent6 17 3 3" xfId="19556"/>
    <cellStyle name="20% - Accent6 17 4" xfId="19557"/>
    <cellStyle name="20% - Accent6 17 4 2" xfId="19558"/>
    <cellStyle name="20% - Accent6 17 5" xfId="19559"/>
    <cellStyle name="20% - Accent6 18" xfId="19560"/>
    <cellStyle name="20% - Accent6 18 2" xfId="19561"/>
    <cellStyle name="20% - Accent6 18 2 2" xfId="19562"/>
    <cellStyle name="20% - Accent6 18 2 2 2" xfId="19563"/>
    <cellStyle name="20% - Accent6 18 2 2 2 2" xfId="19564"/>
    <cellStyle name="20% - Accent6 18 2 2 3" xfId="19565"/>
    <cellStyle name="20% - Accent6 18 2 3" xfId="19566"/>
    <cellStyle name="20% - Accent6 18 2 3 2" xfId="19567"/>
    <cellStyle name="20% - Accent6 18 2 4" xfId="19568"/>
    <cellStyle name="20% - Accent6 18 3" xfId="19569"/>
    <cellStyle name="20% - Accent6 18 3 2" xfId="19570"/>
    <cellStyle name="20% - Accent6 18 3 2 2" xfId="19571"/>
    <cellStyle name="20% - Accent6 18 3 3" xfId="19572"/>
    <cellStyle name="20% - Accent6 18 4" xfId="19573"/>
    <cellStyle name="20% - Accent6 18 4 2" xfId="19574"/>
    <cellStyle name="20% - Accent6 18 5" xfId="19575"/>
    <cellStyle name="20% - Accent6 19" xfId="19576"/>
    <cellStyle name="20% - Accent6 19 2" xfId="19577"/>
    <cellStyle name="20% - Accent6 19 2 2" xfId="19578"/>
    <cellStyle name="20% - Accent6 19 2 2 2" xfId="19579"/>
    <cellStyle name="20% - Accent6 19 2 2 2 2" xfId="19580"/>
    <cellStyle name="20% - Accent6 19 2 2 3" xfId="19581"/>
    <cellStyle name="20% - Accent6 19 2 3" xfId="19582"/>
    <cellStyle name="20% - Accent6 19 2 3 2" xfId="19583"/>
    <cellStyle name="20% - Accent6 19 2 4" xfId="19584"/>
    <cellStyle name="20% - Accent6 19 3" xfId="19585"/>
    <cellStyle name="20% - Accent6 19 3 2" xfId="19586"/>
    <cellStyle name="20% - Accent6 19 3 2 2" xfId="19587"/>
    <cellStyle name="20% - Accent6 19 3 3" xfId="19588"/>
    <cellStyle name="20% - Accent6 19 4" xfId="19589"/>
    <cellStyle name="20% - Accent6 19 4 2" xfId="19590"/>
    <cellStyle name="20% - Accent6 19 5" xfId="19591"/>
    <cellStyle name="20% - Accent6 2" xfId="19592"/>
    <cellStyle name="20% - Accent6 2 10" xfId="19593"/>
    <cellStyle name="20% - Accent6 2 10 10" xfId="19594"/>
    <cellStyle name="20% - Accent6 2 10 2" xfId="19595"/>
    <cellStyle name="20% - Accent6 2 10 2 2" xfId="19596"/>
    <cellStyle name="20% - Accent6 2 10 2 2 2" xfId="19597"/>
    <cellStyle name="20% - Accent6 2 10 2 2 2 2" xfId="19598"/>
    <cellStyle name="20% - Accent6 2 10 2 2 2 2 2" xfId="19599"/>
    <cellStyle name="20% - Accent6 2 10 2 2 2 3" xfId="19600"/>
    <cellStyle name="20% - Accent6 2 10 2 2 3" xfId="19601"/>
    <cellStyle name="20% - Accent6 2 10 2 2 3 2" xfId="19602"/>
    <cellStyle name="20% - Accent6 2 10 2 2 4" xfId="19603"/>
    <cellStyle name="20% - Accent6 2 10 2 3" xfId="19604"/>
    <cellStyle name="20% - Accent6 2 10 2 3 2" xfId="19605"/>
    <cellStyle name="20% - Accent6 2 10 2 3 2 2" xfId="19606"/>
    <cellStyle name="20% - Accent6 2 10 2 3 3" xfId="19607"/>
    <cellStyle name="20% - Accent6 2 10 2 4" xfId="19608"/>
    <cellStyle name="20% - Accent6 2 10 2 4 2" xfId="19609"/>
    <cellStyle name="20% - Accent6 2 10 2 5" xfId="19610"/>
    <cellStyle name="20% - Accent6 2 10 3" xfId="19611"/>
    <cellStyle name="20% - Accent6 2 10 3 2" xfId="19612"/>
    <cellStyle name="20% - Accent6 2 10 3 2 2" xfId="19613"/>
    <cellStyle name="20% - Accent6 2 10 3 2 2 2" xfId="19614"/>
    <cellStyle name="20% - Accent6 2 10 3 2 2 2 2" xfId="19615"/>
    <cellStyle name="20% - Accent6 2 10 3 2 2 3" xfId="19616"/>
    <cellStyle name="20% - Accent6 2 10 3 2 3" xfId="19617"/>
    <cellStyle name="20% - Accent6 2 10 3 2 3 2" xfId="19618"/>
    <cellStyle name="20% - Accent6 2 10 3 2 4" xfId="19619"/>
    <cellStyle name="20% - Accent6 2 10 3 3" xfId="19620"/>
    <cellStyle name="20% - Accent6 2 10 3 3 2" xfId="19621"/>
    <cellStyle name="20% - Accent6 2 10 3 3 2 2" xfId="19622"/>
    <cellStyle name="20% - Accent6 2 10 3 3 3" xfId="19623"/>
    <cellStyle name="20% - Accent6 2 10 3 4" xfId="19624"/>
    <cellStyle name="20% - Accent6 2 10 3 4 2" xfId="19625"/>
    <cellStyle name="20% - Accent6 2 10 3 5" xfId="19626"/>
    <cellStyle name="20% - Accent6 2 10 4" xfId="19627"/>
    <cellStyle name="20% - Accent6 2 10 4 2" xfId="19628"/>
    <cellStyle name="20% - Accent6 2 10 4 2 2" xfId="19629"/>
    <cellStyle name="20% - Accent6 2 10 4 2 2 2" xfId="19630"/>
    <cellStyle name="20% - Accent6 2 10 4 2 2 2 2" xfId="19631"/>
    <cellStyle name="20% - Accent6 2 10 4 2 2 3" xfId="19632"/>
    <cellStyle name="20% - Accent6 2 10 4 2 3" xfId="19633"/>
    <cellStyle name="20% - Accent6 2 10 4 2 3 2" xfId="19634"/>
    <cellStyle name="20% - Accent6 2 10 4 2 4" xfId="19635"/>
    <cellStyle name="20% - Accent6 2 10 4 3" xfId="19636"/>
    <cellStyle name="20% - Accent6 2 10 4 3 2" xfId="19637"/>
    <cellStyle name="20% - Accent6 2 10 4 3 2 2" xfId="19638"/>
    <cellStyle name="20% - Accent6 2 10 4 3 3" xfId="19639"/>
    <cellStyle name="20% - Accent6 2 10 4 4" xfId="19640"/>
    <cellStyle name="20% - Accent6 2 10 4 4 2" xfId="19641"/>
    <cellStyle name="20% - Accent6 2 10 4 5" xfId="19642"/>
    <cellStyle name="20% - Accent6 2 10 5" xfId="19643"/>
    <cellStyle name="20% - Accent6 2 10 5 2" xfId="19644"/>
    <cellStyle name="20% - Accent6 2 10 5 2 2" xfId="19645"/>
    <cellStyle name="20% - Accent6 2 10 5 2 2 2" xfId="19646"/>
    <cellStyle name="20% - Accent6 2 10 5 2 2 2 2" xfId="19647"/>
    <cellStyle name="20% - Accent6 2 10 5 2 2 3" xfId="19648"/>
    <cellStyle name="20% - Accent6 2 10 5 2 3" xfId="19649"/>
    <cellStyle name="20% - Accent6 2 10 5 2 3 2" xfId="19650"/>
    <cellStyle name="20% - Accent6 2 10 5 2 4" xfId="19651"/>
    <cellStyle name="20% - Accent6 2 10 5 3" xfId="19652"/>
    <cellStyle name="20% - Accent6 2 10 5 3 2" xfId="19653"/>
    <cellStyle name="20% - Accent6 2 10 5 3 2 2" xfId="19654"/>
    <cellStyle name="20% - Accent6 2 10 5 3 3" xfId="19655"/>
    <cellStyle name="20% - Accent6 2 10 5 4" xfId="19656"/>
    <cellStyle name="20% - Accent6 2 10 5 4 2" xfId="19657"/>
    <cellStyle name="20% - Accent6 2 10 5 5" xfId="19658"/>
    <cellStyle name="20% - Accent6 2 10 6" xfId="19659"/>
    <cellStyle name="20% - Accent6 2 10 6 2" xfId="19660"/>
    <cellStyle name="20% - Accent6 2 10 6 2 2" xfId="19661"/>
    <cellStyle name="20% - Accent6 2 10 6 2 2 2" xfId="19662"/>
    <cellStyle name="20% - Accent6 2 10 6 2 2 2 2" xfId="19663"/>
    <cellStyle name="20% - Accent6 2 10 6 2 2 3" xfId="19664"/>
    <cellStyle name="20% - Accent6 2 10 6 2 3" xfId="19665"/>
    <cellStyle name="20% - Accent6 2 10 6 2 3 2" xfId="19666"/>
    <cellStyle name="20% - Accent6 2 10 6 2 4" xfId="19667"/>
    <cellStyle name="20% - Accent6 2 10 6 3" xfId="19668"/>
    <cellStyle name="20% - Accent6 2 10 6 3 2" xfId="19669"/>
    <cellStyle name="20% - Accent6 2 10 6 3 2 2" xfId="19670"/>
    <cellStyle name="20% - Accent6 2 10 6 3 3" xfId="19671"/>
    <cellStyle name="20% - Accent6 2 10 6 4" xfId="19672"/>
    <cellStyle name="20% - Accent6 2 10 6 4 2" xfId="19673"/>
    <cellStyle name="20% - Accent6 2 10 6 5" xfId="19674"/>
    <cellStyle name="20% - Accent6 2 10 7" xfId="19675"/>
    <cellStyle name="20% - Accent6 2 10 7 2" xfId="19676"/>
    <cellStyle name="20% - Accent6 2 10 7 2 2" xfId="19677"/>
    <cellStyle name="20% - Accent6 2 10 7 2 2 2" xfId="19678"/>
    <cellStyle name="20% - Accent6 2 10 7 2 3" xfId="19679"/>
    <cellStyle name="20% - Accent6 2 10 7 3" xfId="19680"/>
    <cellStyle name="20% - Accent6 2 10 7 3 2" xfId="19681"/>
    <cellStyle name="20% - Accent6 2 10 7 4" xfId="19682"/>
    <cellStyle name="20% - Accent6 2 10 8" xfId="19683"/>
    <cellStyle name="20% - Accent6 2 10 8 2" xfId="19684"/>
    <cellStyle name="20% - Accent6 2 10 8 2 2" xfId="19685"/>
    <cellStyle name="20% - Accent6 2 10 8 3" xfId="19686"/>
    <cellStyle name="20% - Accent6 2 10 9" xfId="19687"/>
    <cellStyle name="20% - Accent6 2 10 9 2" xfId="19688"/>
    <cellStyle name="20% - Accent6 2 11" xfId="19689"/>
    <cellStyle name="20% - Accent6 2 11 2" xfId="19690"/>
    <cellStyle name="20% - Accent6 2 11 2 2" xfId="19691"/>
    <cellStyle name="20% - Accent6 2 11 2 2 2" xfId="19692"/>
    <cellStyle name="20% - Accent6 2 11 2 2 2 2" xfId="19693"/>
    <cellStyle name="20% - Accent6 2 11 2 2 3" xfId="19694"/>
    <cellStyle name="20% - Accent6 2 11 2 3" xfId="19695"/>
    <cellStyle name="20% - Accent6 2 11 2 3 2" xfId="19696"/>
    <cellStyle name="20% - Accent6 2 11 2 4" xfId="19697"/>
    <cellStyle name="20% - Accent6 2 11 3" xfId="19698"/>
    <cellStyle name="20% - Accent6 2 11 3 2" xfId="19699"/>
    <cellStyle name="20% - Accent6 2 11 3 2 2" xfId="19700"/>
    <cellStyle name="20% - Accent6 2 11 3 3" xfId="19701"/>
    <cellStyle name="20% - Accent6 2 11 4" xfId="19702"/>
    <cellStyle name="20% - Accent6 2 11 4 2" xfId="19703"/>
    <cellStyle name="20% - Accent6 2 11 5" xfId="19704"/>
    <cellStyle name="20% - Accent6 2 12" xfId="19705"/>
    <cellStyle name="20% - Accent6 2 12 2" xfId="19706"/>
    <cellStyle name="20% - Accent6 2 12 2 2" xfId="19707"/>
    <cellStyle name="20% - Accent6 2 12 2 2 2" xfId="19708"/>
    <cellStyle name="20% - Accent6 2 12 2 2 2 2" xfId="19709"/>
    <cellStyle name="20% - Accent6 2 12 2 2 3" xfId="19710"/>
    <cellStyle name="20% - Accent6 2 12 2 3" xfId="19711"/>
    <cellStyle name="20% - Accent6 2 12 2 3 2" xfId="19712"/>
    <cellStyle name="20% - Accent6 2 12 2 4" xfId="19713"/>
    <cellStyle name="20% - Accent6 2 12 3" xfId="19714"/>
    <cellStyle name="20% - Accent6 2 12 3 2" xfId="19715"/>
    <cellStyle name="20% - Accent6 2 12 3 2 2" xfId="19716"/>
    <cellStyle name="20% - Accent6 2 12 3 3" xfId="19717"/>
    <cellStyle name="20% - Accent6 2 12 4" xfId="19718"/>
    <cellStyle name="20% - Accent6 2 12 4 2" xfId="19719"/>
    <cellStyle name="20% - Accent6 2 12 5" xfId="19720"/>
    <cellStyle name="20% - Accent6 2 13" xfId="19721"/>
    <cellStyle name="20% - Accent6 2 13 2" xfId="19722"/>
    <cellStyle name="20% - Accent6 2 13 2 2" xfId="19723"/>
    <cellStyle name="20% - Accent6 2 13 2 2 2" xfId="19724"/>
    <cellStyle name="20% - Accent6 2 13 2 2 2 2" xfId="19725"/>
    <cellStyle name="20% - Accent6 2 13 2 2 3" xfId="19726"/>
    <cellStyle name="20% - Accent6 2 13 2 3" xfId="19727"/>
    <cellStyle name="20% - Accent6 2 13 2 3 2" xfId="19728"/>
    <cellStyle name="20% - Accent6 2 13 2 4" xfId="19729"/>
    <cellStyle name="20% - Accent6 2 13 3" xfId="19730"/>
    <cellStyle name="20% - Accent6 2 13 3 2" xfId="19731"/>
    <cellStyle name="20% - Accent6 2 13 3 2 2" xfId="19732"/>
    <cellStyle name="20% - Accent6 2 13 3 3" xfId="19733"/>
    <cellStyle name="20% - Accent6 2 13 4" xfId="19734"/>
    <cellStyle name="20% - Accent6 2 13 4 2" xfId="19735"/>
    <cellStyle name="20% - Accent6 2 13 5" xfId="19736"/>
    <cellStyle name="20% - Accent6 2 14" xfId="19737"/>
    <cellStyle name="20% - Accent6 2 14 2" xfId="19738"/>
    <cellStyle name="20% - Accent6 2 14 2 2" xfId="19739"/>
    <cellStyle name="20% - Accent6 2 14 2 2 2" xfId="19740"/>
    <cellStyle name="20% - Accent6 2 14 2 2 2 2" xfId="19741"/>
    <cellStyle name="20% - Accent6 2 14 2 2 3" xfId="19742"/>
    <cellStyle name="20% - Accent6 2 14 2 3" xfId="19743"/>
    <cellStyle name="20% - Accent6 2 14 2 3 2" xfId="19744"/>
    <cellStyle name="20% - Accent6 2 14 2 4" xfId="19745"/>
    <cellStyle name="20% - Accent6 2 14 3" xfId="19746"/>
    <cellStyle name="20% - Accent6 2 14 3 2" xfId="19747"/>
    <cellStyle name="20% - Accent6 2 14 3 2 2" xfId="19748"/>
    <cellStyle name="20% - Accent6 2 14 3 3" xfId="19749"/>
    <cellStyle name="20% - Accent6 2 14 4" xfId="19750"/>
    <cellStyle name="20% - Accent6 2 14 4 2" xfId="19751"/>
    <cellStyle name="20% - Accent6 2 14 5" xfId="19752"/>
    <cellStyle name="20% - Accent6 2 15" xfId="19753"/>
    <cellStyle name="20% - Accent6 2 15 2" xfId="19754"/>
    <cellStyle name="20% - Accent6 2 15 2 2" xfId="19755"/>
    <cellStyle name="20% - Accent6 2 15 2 2 2" xfId="19756"/>
    <cellStyle name="20% - Accent6 2 15 2 2 2 2" xfId="19757"/>
    <cellStyle name="20% - Accent6 2 15 2 2 3" xfId="19758"/>
    <cellStyle name="20% - Accent6 2 15 2 3" xfId="19759"/>
    <cellStyle name="20% - Accent6 2 15 2 3 2" xfId="19760"/>
    <cellStyle name="20% - Accent6 2 15 2 4" xfId="19761"/>
    <cellStyle name="20% - Accent6 2 15 3" xfId="19762"/>
    <cellStyle name="20% - Accent6 2 15 3 2" xfId="19763"/>
    <cellStyle name="20% - Accent6 2 15 3 2 2" xfId="19764"/>
    <cellStyle name="20% - Accent6 2 15 3 3" xfId="19765"/>
    <cellStyle name="20% - Accent6 2 15 4" xfId="19766"/>
    <cellStyle name="20% - Accent6 2 15 4 2" xfId="19767"/>
    <cellStyle name="20% - Accent6 2 15 5" xfId="19768"/>
    <cellStyle name="20% - Accent6 2 16" xfId="19769"/>
    <cellStyle name="20% - Accent6 2 16 2" xfId="19770"/>
    <cellStyle name="20% - Accent6 2 16 2 2" xfId="19771"/>
    <cellStyle name="20% - Accent6 2 16 2 2 2" xfId="19772"/>
    <cellStyle name="20% - Accent6 2 16 2 3" xfId="19773"/>
    <cellStyle name="20% - Accent6 2 16 3" xfId="19774"/>
    <cellStyle name="20% - Accent6 2 16 3 2" xfId="19775"/>
    <cellStyle name="20% - Accent6 2 16 4" xfId="19776"/>
    <cellStyle name="20% - Accent6 2 17" xfId="19777"/>
    <cellStyle name="20% - Accent6 2 17 2" xfId="19778"/>
    <cellStyle name="20% - Accent6 2 17 2 2" xfId="19779"/>
    <cellStyle name="20% - Accent6 2 17 3" xfId="19780"/>
    <cellStyle name="20% - Accent6 2 18" xfId="19781"/>
    <cellStyle name="20% - Accent6 2 18 2" xfId="19782"/>
    <cellStyle name="20% - Accent6 2 19" xfId="19783"/>
    <cellStyle name="20% - Accent6 2 2" xfId="19784"/>
    <cellStyle name="20% - Accent6 2 2 10" xfId="19785"/>
    <cellStyle name="20% - Accent6 2 2 10 2" xfId="19786"/>
    <cellStyle name="20% - Accent6 2 2 11" xfId="19787"/>
    <cellStyle name="20% - Accent6 2 2 2" xfId="19788"/>
    <cellStyle name="20% - Accent6 2 2 2 10" xfId="19789"/>
    <cellStyle name="20% - Accent6 2 2 2 2" xfId="19790"/>
    <cellStyle name="20% - Accent6 2 2 2 2 2" xfId="19791"/>
    <cellStyle name="20% - Accent6 2 2 2 2 2 2" xfId="19792"/>
    <cellStyle name="20% - Accent6 2 2 2 2 2 2 2" xfId="19793"/>
    <cellStyle name="20% - Accent6 2 2 2 2 2 2 2 2" xfId="19794"/>
    <cellStyle name="20% - Accent6 2 2 2 2 2 2 3" xfId="19795"/>
    <cellStyle name="20% - Accent6 2 2 2 2 2 3" xfId="19796"/>
    <cellStyle name="20% - Accent6 2 2 2 2 2 3 2" xfId="19797"/>
    <cellStyle name="20% - Accent6 2 2 2 2 2 4" xfId="19798"/>
    <cellStyle name="20% - Accent6 2 2 2 2 3" xfId="19799"/>
    <cellStyle name="20% - Accent6 2 2 2 2 3 2" xfId="19800"/>
    <cellStyle name="20% - Accent6 2 2 2 2 3 2 2" xfId="19801"/>
    <cellStyle name="20% - Accent6 2 2 2 2 3 3" xfId="19802"/>
    <cellStyle name="20% - Accent6 2 2 2 2 4" xfId="19803"/>
    <cellStyle name="20% - Accent6 2 2 2 2 4 2" xfId="19804"/>
    <cellStyle name="20% - Accent6 2 2 2 2 5" xfId="19805"/>
    <cellStyle name="20% - Accent6 2 2 2 3" xfId="19806"/>
    <cellStyle name="20% - Accent6 2 2 2 3 2" xfId="19807"/>
    <cellStyle name="20% - Accent6 2 2 2 3 2 2" xfId="19808"/>
    <cellStyle name="20% - Accent6 2 2 2 3 2 2 2" xfId="19809"/>
    <cellStyle name="20% - Accent6 2 2 2 3 2 2 2 2" xfId="19810"/>
    <cellStyle name="20% - Accent6 2 2 2 3 2 2 3" xfId="19811"/>
    <cellStyle name="20% - Accent6 2 2 2 3 2 3" xfId="19812"/>
    <cellStyle name="20% - Accent6 2 2 2 3 2 3 2" xfId="19813"/>
    <cellStyle name="20% - Accent6 2 2 2 3 2 4" xfId="19814"/>
    <cellStyle name="20% - Accent6 2 2 2 3 3" xfId="19815"/>
    <cellStyle name="20% - Accent6 2 2 2 3 3 2" xfId="19816"/>
    <cellStyle name="20% - Accent6 2 2 2 3 3 2 2" xfId="19817"/>
    <cellStyle name="20% - Accent6 2 2 2 3 3 3" xfId="19818"/>
    <cellStyle name="20% - Accent6 2 2 2 3 4" xfId="19819"/>
    <cellStyle name="20% - Accent6 2 2 2 3 4 2" xfId="19820"/>
    <cellStyle name="20% - Accent6 2 2 2 3 5" xfId="19821"/>
    <cellStyle name="20% - Accent6 2 2 2 4" xfId="19822"/>
    <cellStyle name="20% - Accent6 2 2 2 4 2" xfId="19823"/>
    <cellStyle name="20% - Accent6 2 2 2 4 2 2" xfId="19824"/>
    <cellStyle name="20% - Accent6 2 2 2 4 2 2 2" xfId="19825"/>
    <cellStyle name="20% - Accent6 2 2 2 4 2 2 2 2" xfId="19826"/>
    <cellStyle name="20% - Accent6 2 2 2 4 2 2 3" xfId="19827"/>
    <cellStyle name="20% - Accent6 2 2 2 4 2 3" xfId="19828"/>
    <cellStyle name="20% - Accent6 2 2 2 4 2 3 2" xfId="19829"/>
    <cellStyle name="20% - Accent6 2 2 2 4 2 4" xfId="19830"/>
    <cellStyle name="20% - Accent6 2 2 2 4 3" xfId="19831"/>
    <cellStyle name="20% - Accent6 2 2 2 4 3 2" xfId="19832"/>
    <cellStyle name="20% - Accent6 2 2 2 4 3 2 2" xfId="19833"/>
    <cellStyle name="20% - Accent6 2 2 2 4 3 3" xfId="19834"/>
    <cellStyle name="20% - Accent6 2 2 2 4 4" xfId="19835"/>
    <cellStyle name="20% - Accent6 2 2 2 4 4 2" xfId="19836"/>
    <cellStyle name="20% - Accent6 2 2 2 4 5" xfId="19837"/>
    <cellStyle name="20% - Accent6 2 2 2 5" xfId="19838"/>
    <cellStyle name="20% - Accent6 2 2 2 5 2" xfId="19839"/>
    <cellStyle name="20% - Accent6 2 2 2 5 2 2" xfId="19840"/>
    <cellStyle name="20% - Accent6 2 2 2 5 2 2 2" xfId="19841"/>
    <cellStyle name="20% - Accent6 2 2 2 5 2 2 2 2" xfId="19842"/>
    <cellStyle name="20% - Accent6 2 2 2 5 2 2 3" xfId="19843"/>
    <cellStyle name="20% - Accent6 2 2 2 5 2 3" xfId="19844"/>
    <cellStyle name="20% - Accent6 2 2 2 5 2 3 2" xfId="19845"/>
    <cellStyle name="20% - Accent6 2 2 2 5 2 4" xfId="19846"/>
    <cellStyle name="20% - Accent6 2 2 2 5 3" xfId="19847"/>
    <cellStyle name="20% - Accent6 2 2 2 5 3 2" xfId="19848"/>
    <cellStyle name="20% - Accent6 2 2 2 5 3 2 2" xfId="19849"/>
    <cellStyle name="20% - Accent6 2 2 2 5 3 3" xfId="19850"/>
    <cellStyle name="20% - Accent6 2 2 2 5 4" xfId="19851"/>
    <cellStyle name="20% - Accent6 2 2 2 5 4 2" xfId="19852"/>
    <cellStyle name="20% - Accent6 2 2 2 5 5" xfId="19853"/>
    <cellStyle name="20% - Accent6 2 2 2 6" xfId="19854"/>
    <cellStyle name="20% - Accent6 2 2 2 6 2" xfId="19855"/>
    <cellStyle name="20% - Accent6 2 2 2 6 2 2" xfId="19856"/>
    <cellStyle name="20% - Accent6 2 2 2 6 2 2 2" xfId="19857"/>
    <cellStyle name="20% - Accent6 2 2 2 6 2 2 2 2" xfId="19858"/>
    <cellStyle name="20% - Accent6 2 2 2 6 2 2 3" xfId="19859"/>
    <cellStyle name="20% - Accent6 2 2 2 6 2 3" xfId="19860"/>
    <cellStyle name="20% - Accent6 2 2 2 6 2 3 2" xfId="19861"/>
    <cellStyle name="20% - Accent6 2 2 2 6 2 4" xfId="19862"/>
    <cellStyle name="20% - Accent6 2 2 2 6 3" xfId="19863"/>
    <cellStyle name="20% - Accent6 2 2 2 6 3 2" xfId="19864"/>
    <cellStyle name="20% - Accent6 2 2 2 6 3 2 2" xfId="19865"/>
    <cellStyle name="20% - Accent6 2 2 2 6 3 3" xfId="19866"/>
    <cellStyle name="20% - Accent6 2 2 2 6 4" xfId="19867"/>
    <cellStyle name="20% - Accent6 2 2 2 6 4 2" xfId="19868"/>
    <cellStyle name="20% - Accent6 2 2 2 6 5" xfId="19869"/>
    <cellStyle name="20% - Accent6 2 2 2 7" xfId="19870"/>
    <cellStyle name="20% - Accent6 2 2 2 7 2" xfId="19871"/>
    <cellStyle name="20% - Accent6 2 2 2 7 2 2" xfId="19872"/>
    <cellStyle name="20% - Accent6 2 2 2 7 2 2 2" xfId="19873"/>
    <cellStyle name="20% - Accent6 2 2 2 7 2 3" xfId="19874"/>
    <cellStyle name="20% - Accent6 2 2 2 7 3" xfId="19875"/>
    <cellStyle name="20% - Accent6 2 2 2 7 3 2" xfId="19876"/>
    <cellStyle name="20% - Accent6 2 2 2 7 4" xfId="19877"/>
    <cellStyle name="20% - Accent6 2 2 2 8" xfId="19878"/>
    <cellStyle name="20% - Accent6 2 2 2 8 2" xfId="19879"/>
    <cellStyle name="20% - Accent6 2 2 2 8 2 2" xfId="19880"/>
    <cellStyle name="20% - Accent6 2 2 2 8 3" xfId="19881"/>
    <cellStyle name="20% - Accent6 2 2 2 9" xfId="19882"/>
    <cellStyle name="20% - Accent6 2 2 2 9 2" xfId="19883"/>
    <cellStyle name="20% - Accent6 2 2 3" xfId="19884"/>
    <cellStyle name="20% - Accent6 2 2 3 2" xfId="19885"/>
    <cellStyle name="20% - Accent6 2 2 3 2 2" xfId="19886"/>
    <cellStyle name="20% - Accent6 2 2 3 2 2 2" xfId="19887"/>
    <cellStyle name="20% - Accent6 2 2 3 2 2 2 2" xfId="19888"/>
    <cellStyle name="20% - Accent6 2 2 3 2 2 3" xfId="19889"/>
    <cellStyle name="20% - Accent6 2 2 3 2 3" xfId="19890"/>
    <cellStyle name="20% - Accent6 2 2 3 2 3 2" xfId="19891"/>
    <cellStyle name="20% - Accent6 2 2 3 2 4" xfId="19892"/>
    <cellStyle name="20% - Accent6 2 2 3 3" xfId="19893"/>
    <cellStyle name="20% - Accent6 2 2 3 3 2" xfId="19894"/>
    <cellStyle name="20% - Accent6 2 2 3 3 2 2" xfId="19895"/>
    <cellStyle name="20% - Accent6 2 2 3 3 3" xfId="19896"/>
    <cellStyle name="20% - Accent6 2 2 3 4" xfId="19897"/>
    <cellStyle name="20% - Accent6 2 2 3 4 2" xfId="19898"/>
    <cellStyle name="20% - Accent6 2 2 3 5" xfId="19899"/>
    <cellStyle name="20% - Accent6 2 2 4" xfId="19900"/>
    <cellStyle name="20% - Accent6 2 2 4 2" xfId="19901"/>
    <cellStyle name="20% - Accent6 2 2 4 2 2" xfId="19902"/>
    <cellStyle name="20% - Accent6 2 2 4 2 2 2" xfId="19903"/>
    <cellStyle name="20% - Accent6 2 2 4 2 2 2 2" xfId="19904"/>
    <cellStyle name="20% - Accent6 2 2 4 2 2 3" xfId="19905"/>
    <cellStyle name="20% - Accent6 2 2 4 2 3" xfId="19906"/>
    <cellStyle name="20% - Accent6 2 2 4 2 3 2" xfId="19907"/>
    <cellStyle name="20% - Accent6 2 2 4 2 4" xfId="19908"/>
    <cellStyle name="20% - Accent6 2 2 4 3" xfId="19909"/>
    <cellStyle name="20% - Accent6 2 2 4 3 2" xfId="19910"/>
    <cellStyle name="20% - Accent6 2 2 4 3 2 2" xfId="19911"/>
    <cellStyle name="20% - Accent6 2 2 4 3 3" xfId="19912"/>
    <cellStyle name="20% - Accent6 2 2 4 4" xfId="19913"/>
    <cellStyle name="20% - Accent6 2 2 4 4 2" xfId="19914"/>
    <cellStyle name="20% - Accent6 2 2 4 5" xfId="19915"/>
    <cellStyle name="20% - Accent6 2 2 5" xfId="19916"/>
    <cellStyle name="20% - Accent6 2 2 5 2" xfId="19917"/>
    <cellStyle name="20% - Accent6 2 2 5 2 2" xfId="19918"/>
    <cellStyle name="20% - Accent6 2 2 5 2 2 2" xfId="19919"/>
    <cellStyle name="20% - Accent6 2 2 5 2 2 2 2" xfId="19920"/>
    <cellStyle name="20% - Accent6 2 2 5 2 2 3" xfId="19921"/>
    <cellStyle name="20% - Accent6 2 2 5 2 3" xfId="19922"/>
    <cellStyle name="20% - Accent6 2 2 5 2 3 2" xfId="19923"/>
    <cellStyle name="20% - Accent6 2 2 5 2 4" xfId="19924"/>
    <cellStyle name="20% - Accent6 2 2 5 3" xfId="19925"/>
    <cellStyle name="20% - Accent6 2 2 5 3 2" xfId="19926"/>
    <cellStyle name="20% - Accent6 2 2 5 3 2 2" xfId="19927"/>
    <cellStyle name="20% - Accent6 2 2 5 3 3" xfId="19928"/>
    <cellStyle name="20% - Accent6 2 2 5 4" xfId="19929"/>
    <cellStyle name="20% - Accent6 2 2 5 4 2" xfId="19930"/>
    <cellStyle name="20% - Accent6 2 2 5 5" xfId="19931"/>
    <cellStyle name="20% - Accent6 2 2 6" xfId="19932"/>
    <cellStyle name="20% - Accent6 2 2 6 2" xfId="19933"/>
    <cellStyle name="20% - Accent6 2 2 6 2 2" xfId="19934"/>
    <cellStyle name="20% - Accent6 2 2 6 2 2 2" xfId="19935"/>
    <cellStyle name="20% - Accent6 2 2 6 2 2 2 2" xfId="19936"/>
    <cellStyle name="20% - Accent6 2 2 6 2 2 3" xfId="19937"/>
    <cellStyle name="20% - Accent6 2 2 6 2 3" xfId="19938"/>
    <cellStyle name="20% - Accent6 2 2 6 2 3 2" xfId="19939"/>
    <cellStyle name="20% - Accent6 2 2 6 2 4" xfId="19940"/>
    <cellStyle name="20% - Accent6 2 2 6 3" xfId="19941"/>
    <cellStyle name="20% - Accent6 2 2 6 3 2" xfId="19942"/>
    <cellStyle name="20% - Accent6 2 2 6 3 2 2" xfId="19943"/>
    <cellStyle name="20% - Accent6 2 2 6 3 3" xfId="19944"/>
    <cellStyle name="20% - Accent6 2 2 6 4" xfId="19945"/>
    <cellStyle name="20% - Accent6 2 2 6 4 2" xfId="19946"/>
    <cellStyle name="20% - Accent6 2 2 6 5" xfId="19947"/>
    <cellStyle name="20% - Accent6 2 2 7" xfId="19948"/>
    <cellStyle name="20% - Accent6 2 2 7 2" xfId="19949"/>
    <cellStyle name="20% - Accent6 2 2 7 2 2" xfId="19950"/>
    <cellStyle name="20% - Accent6 2 2 7 2 2 2" xfId="19951"/>
    <cellStyle name="20% - Accent6 2 2 7 2 2 2 2" xfId="19952"/>
    <cellStyle name="20% - Accent6 2 2 7 2 2 3" xfId="19953"/>
    <cellStyle name="20% - Accent6 2 2 7 2 3" xfId="19954"/>
    <cellStyle name="20% - Accent6 2 2 7 2 3 2" xfId="19955"/>
    <cellStyle name="20% - Accent6 2 2 7 2 4" xfId="19956"/>
    <cellStyle name="20% - Accent6 2 2 7 3" xfId="19957"/>
    <cellStyle name="20% - Accent6 2 2 7 3 2" xfId="19958"/>
    <cellStyle name="20% - Accent6 2 2 7 3 2 2" xfId="19959"/>
    <cellStyle name="20% - Accent6 2 2 7 3 3" xfId="19960"/>
    <cellStyle name="20% - Accent6 2 2 7 4" xfId="19961"/>
    <cellStyle name="20% - Accent6 2 2 7 4 2" xfId="19962"/>
    <cellStyle name="20% - Accent6 2 2 7 5" xfId="19963"/>
    <cellStyle name="20% - Accent6 2 2 8" xfId="19964"/>
    <cellStyle name="20% - Accent6 2 2 8 2" xfId="19965"/>
    <cellStyle name="20% - Accent6 2 2 8 2 2" xfId="19966"/>
    <cellStyle name="20% - Accent6 2 2 8 2 2 2" xfId="19967"/>
    <cellStyle name="20% - Accent6 2 2 8 2 3" xfId="19968"/>
    <cellStyle name="20% - Accent6 2 2 8 3" xfId="19969"/>
    <cellStyle name="20% - Accent6 2 2 8 3 2" xfId="19970"/>
    <cellStyle name="20% - Accent6 2 2 8 4" xfId="19971"/>
    <cellStyle name="20% - Accent6 2 2 9" xfId="19972"/>
    <cellStyle name="20% - Accent6 2 2 9 2" xfId="19973"/>
    <cellStyle name="20% - Accent6 2 2 9 2 2" xfId="19974"/>
    <cellStyle name="20% - Accent6 2 2 9 3" xfId="19975"/>
    <cellStyle name="20% - Accent6 2 3" xfId="19976"/>
    <cellStyle name="20% - Accent6 2 3 10" xfId="19977"/>
    <cellStyle name="20% - Accent6 2 3 10 2" xfId="19978"/>
    <cellStyle name="20% - Accent6 2 3 11" xfId="19979"/>
    <cellStyle name="20% - Accent6 2 3 2" xfId="19980"/>
    <cellStyle name="20% - Accent6 2 3 2 10" xfId="19981"/>
    <cellStyle name="20% - Accent6 2 3 2 2" xfId="19982"/>
    <cellStyle name="20% - Accent6 2 3 2 2 2" xfId="19983"/>
    <cellStyle name="20% - Accent6 2 3 2 2 2 2" xfId="19984"/>
    <cellStyle name="20% - Accent6 2 3 2 2 2 2 2" xfId="19985"/>
    <cellStyle name="20% - Accent6 2 3 2 2 2 2 2 2" xfId="19986"/>
    <cellStyle name="20% - Accent6 2 3 2 2 2 2 3" xfId="19987"/>
    <cellStyle name="20% - Accent6 2 3 2 2 2 3" xfId="19988"/>
    <cellStyle name="20% - Accent6 2 3 2 2 2 3 2" xfId="19989"/>
    <cellStyle name="20% - Accent6 2 3 2 2 2 4" xfId="19990"/>
    <cellStyle name="20% - Accent6 2 3 2 2 3" xfId="19991"/>
    <cellStyle name="20% - Accent6 2 3 2 2 3 2" xfId="19992"/>
    <cellStyle name="20% - Accent6 2 3 2 2 3 2 2" xfId="19993"/>
    <cellStyle name="20% - Accent6 2 3 2 2 3 3" xfId="19994"/>
    <cellStyle name="20% - Accent6 2 3 2 2 4" xfId="19995"/>
    <cellStyle name="20% - Accent6 2 3 2 2 4 2" xfId="19996"/>
    <cellStyle name="20% - Accent6 2 3 2 2 5" xfId="19997"/>
    <cellStyle name="20% - Accent6 2 3 2 3" xfId="19998"/>
    <cellStyle name="20% - Accent6 2 3 2 3 2" xfId="19999"/>
    <cellStyle name="20% - Accent6 2 3 2 3 2 2" xfId="20000"/>
    <cellStyle name="20% - Accent6 2 3 2 3 2 2 2" xfId="20001"/>
    <cellStyle name="20% - Accent6 2 3 2 3 2 2 2 2" xfId="20002"/>
    <cellStyle name="20% - Accent6 2 3 2 3 2 2 3" xfId="20003"/>
    <cellStyle name="20% - Accent6 2 3 2 3 2 3" xfId="20004"/>
    <cellStyle name="20% - Accent6 2 3 2 3 2 3 2" xfId="20005"/>
    <cellStyle name="20% - Accent6 2 3 2 3 2 4" xfId="20006"/>
    <cellStyle name="20% - Accent6 2 3 2 3 3" xfId="20007"/>
    <cellStyle name="20% - Accent6 2 3 2 3 3 2" xfId="20008"/>
    <cellStyle name="20% - Accent6 2 3 2 3 3 2 2" xfId="20009"/>
    <cellStyle name="20% - Accent6 2 3 2 3 3 3" xfId="20010"/>
    <cellStyle name="20% - Accent6 2 3 2 3 4" xfId="20011"/>
    <cellStyle name="20% - Accent6 2 3 2 3 4 2" xfId="20012"/>
    <cellStyle name="20% - Accent6 2 3 2 3 5" xfId="20013"/>
    <cellStyle name="20% - Accent6 2 3 2 4" xfId="20014"/>
    <cellStyle name="20% - Accent6 2 3 2 4 2" xfId="20015"/>
    <cellStyle name="20% - Accent6 2 3 2 4 2 2" xfId="20016"/>
    <cellStyle name="20% - Accent6 2 3 2 4 2 2 2" xfId="20017"/>
    <cellStyle name="20% - Accent6 2 3 2 4 2 2 2 2" xfId="20018"/>
    <cellStyle name="20% - Accent6 2 3 2 4 2 2 3" xfId="20019"/>
    <cellStyle name="20% - Accent6 2 3 2 4 2 3" xfId="20020"/>
    <cellStyle name="20% - Accent6 2 3 2 4 2 3 2" xfId="20021"/>
    <cellStyle name="20% - Accent6 2 3 2 4 2 4" xfId="20022"/>
    <cellStyle name="20% - Accent6 2 3 2 4 3" xfId="20023"/>
    <cellStyle name="20% - Accent6 2 3 2 4 3 2" xfId="20024"/>
    <cellStyle name="20% - Accent6 2 3 2 4 3 2 2" xfId="20025"/>
    <cellStyle name="20% - Accent6 2 3 2 4 3 3" xfId="20026"/>
    <cellStyle name="20% - Accent6 2 3 2 4 4" xfId="20027"/>
    <cellStyle name="20% - Accent6 2 3 2 4 4 2" xfId="20028"/>
    <cellStyle name="20% - Accent6 2 3 2 4 5" xfId="20029"/>
    <cellStyle name="20% - Accent6 2 3 2 5" xfId="20030"/>
    <cellStyle name="20% - Accent6 2 3 2 5 2" xfId="20031"/>
    <cellStyle name="20% - Accent6 2 3 2 5 2 2" xfId="20032"/>
    <cellStyle name="20% - Accent6 2 3 2 5 2 2 2" xfId="20033"/>
    <cellStyle name="20% - Accent6 2 3 2 5 2 2 2 2" xfId="20034"/>
    <cellStyle name="20% - Accent6 2 3 2 5 2 2 3" xfId="20035"/>
    <cellStyle name="20% - Accent6 2 3 2 5 2 3" xfId="20036"/>
    <cellStyle name="20% - Accent6 2 3 2 5 2 3 2" xfId="20037"/>
    <cellStyle name="20% - Accent6 2 3 2 5 2 4" xfId="20038"/>
    <cellStyle name="20% - Accent6 2 3 2 5 3" xfId="20039"/>
    <cellStyle name="20% - Accent6 2 3 2 5 3 2" xfId="20040"/>
    <cellStyle name="20% - Accent6 2 3 2 5 3 2 2" xfId="20041"/>
    <cellStyle name="20% - Accent6 2 3 2 5 3 3" xfId="20042"/>
    <cellStyle name="20% - Accent6 2 3 2 5 4" xfId="20043"/>
    <cellStyle name="20% - Accent6 2 3 2 5 4 2" xfId="20044"/>
    <cellStyle name="20% - Accent6 2 3 2 5 5" xfId="20045"/>
    <cellStyle name="20% - Accent6 2 3 2 6" xfId="20046"/>
    <cellStyle name="20% - Accent6 2 3 2 6 2" xfId="20047"/>
    <cellStyle name="20% - Accent6 2 3 2 6 2 2" xfId="20048"/>
    <cellStyle name="20% - Accent6 2 3 2 6 2 2 2" xfId="20049"/>
    <cellStyle name="20% - Accent6 2 3 2 6 2 2 2 2" xfId="20050"/>
    <cellStyle name="20% - Accent6 2 3 2 6 2 2 3" xfId="20051"/>
    <cellStyle name="20% - Accent6 2 3 2 6 2 3" xfId="20052"/>
    <cellStyle name="20% - Accent6 2 3 2 6 2 3 2" xfId="20053"/>
    <cellStyle name="20% - Accent6 2 3 2 6 2 4" xfId="20054"/>
    <cellStyle name="20% - Accent6 2 3 2 6 3" xfId="20055"/>
    <cellStyle name="20% - Accent6 2 3 2 6 3 2" xfId="20056"/>
    <cellStyle name="20% - Accent6 2 3 2 6 3 2 2" xfId="20057"/>
    <cellStyle name="20% - Accent6 2 3 2 6 3 3" xfId="20058"/>
    <cellStyle name="20% - Accent6 2 3 2 6 4" xfId="20059"/>
    <cellStyle name="20% - Accent6 2 3 2 6 4 2" xfId="20060"/>
    <cellStyle name="20% - Accent6 2 3 2 6 5" xfId="20061"/>
    <cellStyle name="20% - Accent6 2 3 2 7" xfId="20062"/>
    <cellStyle name="20% - Accent6 2 3 2 7 2" xfId="20063"/>
    <cellStyle name="20% - Accent6 2 3 2 7 2 2" xfId="20064"/>
    <cellStyle name="20% - Accent6 2 3 2 7 2 2 2" xfId="20065"/>
    <cellStyle name="20% - Accent6 2 3 2 7 2 3" xfId="20066"/>
    <cellStyle name="20% - Accent6 2 3 2 7 3" xfId="20067"/>
    <cellStyle name="20% - Accent6 2 3 2 7 3 2" xfId="20068"/>
    <cellStyle name="20% - Accent6 2 3 2 7 4" xfId="20069"/>
    <cellStyle name="20% - Accent6 2 3 2 8" xfId="20070"/>
    <cellStyle name="20% - Accent6 2 3 2 8 2" xfId="20071"/>
    <cellStyle name="20% - Accent6 2 3 2 8 2 2" xfId="20072"/>
    <cellStyle name="20% - Accent6 2 3 2 8 3" xfId="20073"/>
    <cellStyle name="20% - Accent6 2 3 2 9" xfId="20074"/>
    <cellStyle name="20% - Accent6 2 3 2 9 2" xfId="20075"/>
    <cellStyle name="20% - Accent6 2 3 3" xfId="20076"/>
    <cellStyle name="20% - Accent6 2 3 3 2" xfId="20077"/>
    <cellStyle name="20% - Accent6 2 3 3 2 2" xfId="20078"/>
    <cellStyle name="20% - Accent6 2 3 3 2 2 2" xfId="20079"/>
    <cellStyle name="20% - Accent6 2 3 3 2 2 2 2" xfId="20080"/>
    <cellStyle name="20% - Accent6 2 3 3 2 2 3" xfId="20081"/>
    <cellStyle name="20% - Accent6 2 3 3 2 3" xfId="20082"/>
    <cellStyle name="20% - Accent6 2 3 3 2 3 2" xfId="20083"/>
    <cellStyle name="20% - Accent6 2 3 3 2 4" xfId="20084"/>
    <cellStyle name="20% - Accent6 2 3 3 3" xfId="20085"/>
    <cellStyle name="20% - Accent6 2 3 3 3 2" xfId="20086"/>
    <cellStyle name="20% - Accent6 2 3 3 3 2 2" xfId="20087"/>
    <cellStyle name="20% - Accent6 2 3 3 3 3" xfId="20088"/>
    <cellStyle name="20% - Accent6 2 3 3 4" xfId="20089"/>
    <cellStyle name="20% - Accent6 2 3 3 4 2" xfId="20090"/>
    <cellStyle name="20% - Accent6 2 3 3 5" xfId="20091"/>
    <cellStyle name="20% - Accent6 2 3 4" xfId="20092"/>
    <cellStyle name="20% - Accent6 2 3 4 2" xfId="20093"/>
    <cellStyle name="20% - Accent6 2 3 4 2 2" xfId="20094"/>
    <cellStyle name="20% - Accent6 2 3 4 2 2 2" xfId="20095"/>
    <cellStyle name="20% - Accent6 2 3 4 2 2 2 2" xfId="20096"/>
    <cellStyle name="20% - Accent6 2 3 4 2 2 3" xfId="20097"/>
    <cellStyle name="20% - Accent6 2 3 4 2 3" xfId="20098"/>
    <cellStyle name="20% - Accent6 2 3 4 2 3 2" xfId="20099"/>
    <cellStyle name="20% - Accent6 2 3 4 2 4" xfId="20100"/>
    <cellStyle name="20% - Accent6 2 3 4 3" xfId="20101"/>
    <cellStyle name="20% - Accent6 2 3 4 3 2" xfId="20102"/>
    <cellStyle name="20% - Accent6 2 3 4 3 2 2" xfId="20103"/>
    <cellStyle name="20% - Accent6 2 3 4 3 3" xfId="20104"/>
    <cellStyle name="20% - Accent6 2 3 4 4" xfId="20105"/>
    <cellStyle name="20% - Accent6 2 3 4 4 2" xfId="20106"/>
    <cellStyle name="20% - Accent6 2 3 4 5" xfId="20107"/>
    <cellStyle name="20% - Accent6 2 3 5" xfId="20108"/>
    <cellStyle name="20% - Accent6 2 3 5 2" xfId="20109"/>
    <cellStyle name="20% - Accent6 2 3 5 2 2" xfId="20110"/>
    <cellStyle name="20% - Accent6 2 3 5 2 2 2" xfId="20111"/>
    <cellStyle name="20% - Accent6 2 3 5 2 2 2 2" xfId="20112"/>
    <cellStyle name="20% - Accent6 2 3 5 2 2 3" xfId="20113"/>
    <cellStyle name="20% - Accent6 2 3 5 2 3" xfId="20114"/>
    <cellStyle name="20% - Accent6 2 3 5 2 3 2" xfId="20115"/>
    <cellStyle name="20% - Accent6 2 3 5 2 4" xfId="20116"/>
    <cellStyle name="20% - Accent6 2 3 5 3" xfId="20117"/>
    <cellStyle name="20% - Accent6 2 3 5 3 2" xfId="20118"/>
    <cellStyle name="20% - Accent6 2 3 5 3 2 2" xfId="20119"/>
    <cellStyle name="20% - Accent6 2 3 5 3 3" xfId="20120"/>
    <cellStyle name="20% - Accent6 2 3 5 4" xfId="20121"/>
    <cellStyle name="20% - Accent6 2 3 5 4 2" xfId="20122"/>
    <cellStyle name="20% - Accent6 2 3 5 5" xfId="20123"/>
    <cellStyle name="20% - Accent6 2 3 6" xfId="20124"/>
    <cellStyle name="20% - Accent6 2 3 6 2" xfId="20125"/>
    <cellStyle name="20% - Accent6 2 3 6 2 2" xfId="20126"/>
    <cellStyle name="20% - Accent6 2 3 6 2 2 2" xfId="20127"/>
    <cellStyle name="20% - Accent6 2 3 6 2 2 2 2" xfId="20128"/>
    <cellStyle name="20% - Accent6 2 3 6 2 2 3" xfId="20129"/>
    <cellStyle name="20% - Accent6 2 3 6 2 3" xfId="20130"/>
    <cellStyle name="20% - Accent6 2 3 6 2 3 2" xfId="20131"/>
    <cellStyle name="20% - Accent6 2 3 6 2 4" xfId="20132"/>
    <cellStyle name="20% - Accent6 2 3 6 3" xfId="20133"/>
    <cellStyle name="20% - Accent6 2 3 6 3 2" xfId="20134"/>
    <cellStyle name="20% - Accent6 2 3 6 3 2 2" xfId="20135"/>
    <cellStyle name="20% - Accent6 2 3 6 3 3" xfId="20136"/>
    <cellStyle name="20% - Accent6 2 3 6 4" xfId="20137"/>
    <cellStyle name="20% - Accent6 2 3 6 4 2" xfId="20138"/>
    <cellStyle name="20% - Accent6 2 3 6 5" xfId="20139"/>
    <cellStyle name="20% - Accent6 2 3 7" xfId="20140"/>
    <cellStyle name="20% - Accent6 2 3 7 2" xfId="20141"/>
    <cellStyle name="20% - Accent6 2 3 7 2 2" xfId="20142"/>
    <cellStyle name="20% - Accent6 2 3 7 2 2 2" xfId="20143"/>
    <cellStyle name="20% - Accent6 2 3 7 2 2 2 2" xfId="20144"/>
    <cellStyle name="20% - Accent6 2 3 7 2 2 3" xfId="20145"/>
    <cellStyle name="20% - Accent6 2 3 7 2 3" xfId="20146"/>
    <cellStyle name="20% - Accent6 2 3 7 2 3 2" xfId="20147"/>
    <cellStyle name="20% - Accent6 2 3 7 2 4" xfId="20148"/>
    <cellStyle name="20% - Accent6 2 3 7 3" xfId="20149"/>
    <cellStyle name="20% - Accent6 2 3 7 3 2" xfId="20150"/>
    <cellStyle name="20% - Accent6 2 3 7 3 2 2" xfId="20151"/>
    <cellStyle name="20% - Accent6 2 3 7 3 3" xfId="20152"/>
    <cellStyle name="20% - Accent6 2 3 7 4" xfId="20153"/>
    <cellStyle name="20% - Accent6 2 3 7 4 2" xfId="20154"/>
    <cellStyle name="20% - Accent6 2 3 7 5" xfId="20155"/>
    <cellStyle name="20% - Accent6 2 3 8" xfId="20156"/>
    <cellStyle name="20% - Accent6 2 3 8 2" xfId="20157"/>
    <cellStyle name="20% - Accent6 2 3 8 2 2" xfId="20158"/>
    <cellStyle name="20% - Accent6 2 3 8 2 2 2" xfId="20159"/>
    <cellStyle name="20% - Accent6 2 3 8 2 3" xfId="20160"/>
    <cellStyle name="20% - Accent6 2 3 8 3" xfId="20161"/>
    <cellStyle name="20% - Accent6 2 3 8 3 2" xfId="20162"/>
    <cellStyle name="20% - Accent6 2 3 8 4" xfId="20163"/>
    <cellStyle name="20% - Accent6 2 3 9" xfId="20164"/>
    <cellStyle name="20% - Accent6 2 3 9 2" xfId="20165"/>
    <cellStyle name="20% - Accent6 2 3 9 2 2" xfId="20166"/>
    <cellStyle name="20% - Accent6 2 3 9 3" xfId="20167"/>
    <cellStyle name="20% - Accent6 2 4" xfId="20168"/>
    <cellStyle name="20% - Accent6 2 4 10" xfId="20169"/>
    <cellStyle name="20% - Accent6 2 4 10 2" xfId="20170"/>
    <cellStyle name="20% - Accent6 2 4 11" xfId="20171"/>
    <cellStyle name="20% - Accent6 2 4 2" xfId="20172"/>
    <cellStyle name="20% - Accent6 2 4 2 10" xfId="20173"/>
    <cellStyle name="20% - Accent6 2 4 2 2" xfId="20174"/>
    <cellStyle name="20% - Accent6 2 4 2 2 2" xfId="20175"/>
    <cellStyle name="20% - Accent6 2 4 2 2 2 2" xfId="20176"/>
    <cellStyle name="20% - Accent6 2 4 2 2 2 2 2" xfId="20177"/>
    <cellStyle name="20% - Accent6 2 4 2 2 2 2 2 2" xfId="20178"/>
    <cellStyle name="20% - Accent6 2 4 2 2 2 2 3" xfId="20179"/>
    <cellStyle name="20% - Accent6 2 4 2 2 2 3" xfId="20180"/>
    <cellStyle name="20% - Accent6 2 4 2 2 2 3 2" xfId="20181"/>
    <cellStyle name="20% - Accent6 2 4 2 2 2 4" xfId="20182"/>
    <cellStyle name="20% - Accent6 2 4 2 2 3" xfId="20183"/>
    <cellStyle name="20% - Accent6 2 4 2 2 3 2" xfId="20184"/>
    <cellStyle name="20% - Accent6 2 4 2 2 3 2 2" xfId="20185"/>
    <cellStyle name="20% - Accent6 2 4 2 2 3 3" xfId="20186"/>
    <cellStyle name="20% - Accent6 2 4 2 2 4" xfId="20187"/>
    <cellStyle name="20% - Accent6 2 4 2 2 4 2" xfId="20188"/>
    <cellStyle name="20% - Accent6 2 4 2 2 5" xfId="20189"/>
    <cellStyle name="20% - Accent6 2 4 2 3" xfId="20190"/>
    <cellStyle name="20% - Accent6 2 4 2 3 2" xfId="20191"/>
    <cellStyle name="20% - Accent6 2 4 2 3 2 2" xfId="20192"/>
    <cellStyle name="20% - Accent6 2 4 2 3 2 2 2" xfId="20193"/>
    <cellStyle name="20% - Accent6 2 4 2 3 2 2 2 2" xfId="20194"/>
    <cellStyle name="20% - Accent6 2 4 2 3 2 2 3" xfId="20195"/>
    <cellStyle name="20% - Accent6 2 4 2 3 2 3" xfId="20196"/>
    <cellStyle name="20% - Accent6 2 4 2 3 2 3 2" xfId="20197"/>
    <cellStyle name="20% - Accent6 2 4 2 3 2 4" xfId="20198"/>
    <cellStyle name="20% - Accent6 2 4 2 3 3" xfId="20199"/>
    <cellStyle name="20% - Accent6 2 4 2 3 3 2" xfId="20200"/>
    <cellStyle name="20% - Accent6 2 4 2 3 3 2 2" xfId="20201"/>
    <cellStyle name="20% - Accent6 2 4 2 3 3 3" xfId="20202"/>
    <cellStyle name="20% - Accent6 2 4 2 3 4" xfId="20203"/>
    <cellStyle name="20% - Accent6 2 4 2 3 4 2" xfId="20204"/>
    <cellStyle name="20% - Accent6 2 4 2 3 5" xfId="20205"/>
    <cellStyle name="20% - Accent6 2 4 2 4" xfId="20206"/>
    <cellStyle name="20% - Accent6 2 4 2 4 2" xfId="20207"/>
    <cellStyle name="20% - Accent6 2 4 2 4 2 2" xfId="20208"/>
    <cellStyle name="20% - Accent6 2 4 2 4 2 2 2" xfId="20209"/>
    <cellStyle name="20% - Accent6 2 4 2 4 2 2 2 2" xfId="20210"/>
    <cellStyle name="20% - Accent6 2 4 2 4 2 2 3" xfId="20211"/>
    <cellStyle name="20% - Accent6 2 4 2 4 2 3" xfId="20212"/>
    <cellStyle name="20% - Accent6 2 4 2 4 2 3 2" xfId="20213"/>
    <cellStyle name="20% - Accent6 2 4 2 4 2 4" xfId="20214"/>
    <cellStyle name="20% - Accent6 2 4 2 4 3" xfId="20215"/>
    <cellStyle name="20% - Accent6 2 4 2 4 3 2" xfId="20216"/>
    <cellStyle name="20% - Accent6 2 4 2 4 3 2 2" xfId="20217"/>
    <cellStyle name="20% - Accent6 2 4 2 4 3 3" xfId="20218"/>
    <cellStyle name="20% - Accent6 2 4 2 4 4" xfId="20219"/>
    <cellStyle name="20% - Accent6 2 4 2 4 4 2" xfId="20220"/>
    <cellStyle name="20% - Accent6 2 4 2 4 5" xfId="20221"/>
    <cellStyle name="20% - Accent6 2 4 2 5" xfId="20222"/>
    <cellStyle name="20% - Accent6 2 4 2 5 2" xfId="20223"/>
    <cellStyle name="20% - Accent6 2 4 2 5 2 2" xfId="20224"/>
    <cellStyle name="20% - Accent6 2 4 2 5 2 2 2" xfId="20225"/>
    <cellStyle name="20% - Accent6 2 4 2 5 2 2 2 2" xfId="20226"/>
    <cellStyle name="20% - Accent6 2 4 2 5 2 2 3" xfId="20227"/>
    <cellStyle name="20% - Accent6 2 4 2 5 2 3" xfId="20228"/>
    <cellStyle name="20% - Accent6 2 4 2 5 2 3 2" xfId="20229"/>
    <cellStyle name="20% - Accent6 2 4 2 5 2 4" xfId="20230"/>
    <cellStyle name="20% - Accent6 2 4 2 5 3" xfId="20231"/>
    <cellStyle name="20% - Accent6 2 4 2 5 3 2" xfId="20232"/>
    <cellStyle name="20% - Accent6 2 4 2 5 3 2 2" xfId="20233"/>
    <cellStyle name="20% - Accent6 2 4 2 5 3 3" xfId="20234"/>
    <cellStyle name="20% - Accent6 2 4 2 5 4" xfId="20235"/>
    <cellStyle name="20% - Accent6 2 4 2 5 4 2" xfId="20236"/>
    <cellStyle name="20% - Accent6 2 4 2 5 5" xfId="20237"/>
    <cellStyle name="20% - Accent6 2 4 2 6" xfId="20238"/>
    <cellStyle name="20% - Accent6 2 4 2 6 2" xfId="20239"/>
    <cellStyle name="20% - Accent6 2 4 2 6 2 2" xfId="20240"/>
    <cellStyle name="20% - Accent6 2 4 2 6 2 2 2" xfId="20241"/>
    <cellStyle name="20% - Accent6 2 4 2 6 2 2 2 2" xfId="20242"/>
    <cellStyle name="20% - Accent6 2 4 2 6 2 2 3" xfId="20243"/>
    <cellStyle name="20% - Accent6 2 4 2 6 2 3" xfId="20244"/>
    <cellStyle name="20% - Accent6 2 4 2 6 2 3 2" xfId="20245"/>
    <cellStyle name="20% - Accent6 2 4 2 6 2 4" xfId="20246"/>
    <cellStyle name="20% - Accent6 2 4 2 6 3" xfId="20247"/>
    <cellStyle name="20% - Accent6 2 4 2 6 3 2" xfId="20248"/>
    <cellStyle name="20% - Accent6 2 4 2 6 3 2 2" xfId="20249"/>
    <cellStyle name="20% - Accent6 2 4 2 6 3 3" xfId="20250"/>
    <cellStyle name="20% - Accent6 2 4 2 6 4" xfId="20251"/>
    <cellStyle name="20% - Accent6 2 4 2 6 4 2" xfId="20252"/>
    <cellStyle name="20% - Accent6 2 4 2 6 5" xfId="20253"/>
    <cellStyle name="20% - Accent6 2 4 2 7" xfId="20254"/>
    <cellStyle name="20% - Accent6 2 4 2 7 2" xfId="20255"/>
    <cellStyle name="20% - Accent6 2 4 2 7 2 2" xfId="20256"/>
    <cellStyle name="20% - Accent6 2 4 2 7 2 2 2" xfId="20257"/>
    <cellStyle name="20% - Accent6 2 4 2 7 2 3" xfId="20258"/>
    <cellStyle name="20% - Accent6 2 4 2 7 3" xfId="20259"/>
    <cellStyle name="20% - Accent6 2 4 2 7 3 2" xfId="20260"/>
    <cellStyle name="20% - Accent6 2 4 2 7 4" xfId="20261"/>
    <cellStyle name="20% - Accent6 2 4 2 8" xfId="20262"/>
    <cellStyle name="20% - Accent6 2 4 2 8 2" xfId="20263"/>
    <cellStyle name="20% - Accent6 2 4 2 8 2 2" xfId="20264"/>
    <cellStyle name="20% - Accent6 2 4 2 8 3" xfId="20265"/>
    <cellStyle name="20% - Accent6 2 4 2 9" xfId="20266"/>
    <cellStyle name="20% - Accent6 2 4 2 9 2" xfId="20267"/>
    <cellStyle name="20% - Accent6 2 4 3" xfId="20268"/>
    <cellStyle name="20% - Accent6 2 4 3 2" xfId="20269"/>
    <cellStyle name="20% - Accent6 2 4 3 2 2" xfId="20270"/>
    <cellStyle name="20% - Accent6 2 4 3 2 2 2" xfId="20271"/>
    <cellStyle name="20% - Accent6 2 4 3 2 2 2 2" xfId="20272"/>
    <cellStyle name="20% - Accent6 2 4 3 2 2 3" xfId="20273"/>
    <cellStyle name="20% - Accent6 2 4 3 2 3" xfId="20274"/>
    <cellStyle name="20% - Accent6 2 4 3 2 3 2" xfId="20275"/>
    <cellStyle name="20% - Accent6 2 4 3 2 4" xfId="20276"/>
    <cellStyle name="20% - Accent6 2 4 3 3" xfId="20277"/>
    <cellStyle name="20% - Accent6 2 4 3 3 2" xfId="20278"/>
    <cellStyle name="20% - Accent6 2 4 3 3 2 2" xfId="20279"/>
    <cellStyle name="20% - Accent6 2 4 3 3 3" xfId="20280"/>
    <cellStyle name="20% - Accent6 2 4 3 4" xfId="20281"/>
    <cellStyle name="20% - Accent6 2 4 3 4 2" xfId="20282"/>
    <cellStyle name="20% - Accent6 2 4 3 5" xfId="20283"/>
    <cellStyle name="20% - Accent6 2 4 4" xfId="20284"/>
    <cellStyle name="20% - Accent6 2 4 4 2" xfId="20285"/>
    <cellStyle name="20% - Accent6 2 4 4 2 2" xfId="20286"/>
    <cellStyle name="20% - Accent6 2 4 4 2 2 2" xfId="20287"/>
    <cellStyle name="20% - Accent6 2 4 4 2 2 2 2" xfId="20288"/>
    <cellStyle name="20% - Accent6 2 4 4 2 2 3" xfId="20289"/>
    <cellStyle name="20% - Accent6 2 4 4 2 3" xfId="20290"/>
    <cellStyle name="20% - Accent6 2 4 4 2 3 2" xfId="20291"/>
    <cellStyle name="20% - Accent6 2 4 4 2 4" xfId="20292"/>
    <cellStyle name="20% - Accent6 2 4 4 3" xfId="20293"/>
    <cellStyle name="20% - Accent6 2 4 4 3 2" xfId="20294"/>
    <cellStyle name="20% - Accent6 2 4 4 3 2 2" xfId="20295"/>
    <cellStyle name="20% - Accent6 2 4 4 3 3" xfId="20296"/>
    <cellStyle name="20% - Accent6 2 4 4 4" xfId="20297"/>
    <cellStyle name="20% - Accent6 2 4 4 4 2" xfId="20298"/>
    <cellStyle name="20% - Accent6 2 4 4 5" xfId="20299"/>
    <cellStyle name="20% - Accent6 2 4 5" xfId="20300"/>
    <cellStyle name="20% - Accent6 2 4 5 2" xfId="20301"/>
    <cellStyle name="20% - Accent6 2 4 5 2 2" xfId="20302"/>
    <cellStyle name="20% - Accent6 2 4 5 2 2 2" xfId="20303"/>
    <cellStyle name="20% - Accent6 2 4 5 2 2 2 2" xfId="20304"/>
    <cellStyle name="20% - Accent6 2 4 5 2 2 3" xfId="20305"/>
    <cellStyle name="20% - Accent6 2 4 5 2 3" xfId="20306"/>
    <cellStyle name="20% - Accent6 2 4 5 2 3 2" xfId="20307"/>
    <cellStyle name="20% - Accent6 2 4 5 2 4" xfId="20308"/>
    <cellStyle name="20% - Accent6 2 4 5 3" xfId="20309"/>
    <cellStyle name="20% - Accent6 2 4 5 3 2" xfId="20310"/>
    <cellStyle name="20% - Accent6 2 4 5 3 2 2" xfId="20311"/>
    <cellStyle name="20% - Accent6 2 4 5 3 3" xfId="20312"/>
    <cellStyle name="20% - Accent6 2 4 5 4" xfId="20313"/>
    <cellStyle name="20% - Accent6 2 4 5 4 2" xfId="20314"/>
    <cellStyle name="20% - Accent6 2 4 5 5" xfId="20315"/>
    <cellStyle name="20% - Accent6 2 4 6" xfId="20316"/>
    <cellStyle name="20% - Accent6 2 4 6 2" xfId="20317"/>
    <cellStyle name="20% - Accent6 2 4 6 2 2" xfId="20318"/>
    <cellStyle name="20% - Accent6 2 4 6 2 2 2" xfId="20319"/>
    <cellStyle name="20% - Accent6 2 4 6 2 2 2 2" xfId="20320"/>
    <cellStyle name="20% - Accent6 2 4 6 2 2 3" xfId="20321"/>
    <cellStyle name="20% - Accent6 2 4 6 2 3" xfId="20322"/>
    <cellStyle name="20% - Accent6 2 4 6 2 3 2" xfId="20323"/>
    <cellStyle name="20% - Accent6 2 4 6 2 4" xfId="20324"/>
    <cellStyle name="20% - Accent6 2 4 6 3" xfId="20325"/>
    <cellStyle name="20% - Accent6 2 4 6 3 2" xfId="20326"/>
    <cellStyle name="20% - Accent6 2 4 6 3 2 2" xfId="20327"/>
    <cellStyle name="20% - Accent6 2 4 6 3 3" xfId="20328"/>
    <cellStyle name="20% - Accent6 2 4 6 4" xfId="20329"/>
    <cellStyle name="20% - Accent6 2 4 6 4 2" xfId="20330"/>
    <cellStyle name="20% - Accent6 2 4 6 5" xfId="20331"/>
    <cellStyle name="20% - Accent6 2 4 7" xfId="20332"/>
    <cellStyle name="20% - Accent6 2 4 7 2" xfId="20333"/>
    <cellStyle name="20% - Accent6 2 4 7 2 2" xfId="20334"/>
    <cellStyle name="20% - Accent6 2 4 7 2 2 2" xfId="20335"/>
    <cellStyle name="20% - Accent6 2 4 7 2 2 2 2" xfId="20336"/>
    <cellStyle name="20% - Accent6 2 4 7 2 2 3" xfId="20337"/>
    <cellStyle name="20% - Accent6 2 4 7 2 3" xfId="20338"/>
    <cellStyle name="20% - Accent6 2 4 7 2 3 2" xfId="20339"/>
    <cellStyle name="20% - Accent6 2 4 7 2 4" xfId="20340"/>
    <cellStyle name="20% - Accent6 2 4 7 3" xfId="20341"/>
    <cellStyle name="20% - Accent6 2 4 7 3 2" xfId="20342"/>
    <cellStyle name="20% - Accent6 2 4 7 3 2 2" xfId="20343"/>
    <cellStyle name="20% - Accent6 2 4 7 3 3" xfId="20344"/>
    <cellStyle name="20% - Accent6 2 4 7 4" xfId="20345"/>
    <cellStyle name="20% - Accent6 2 4 7 4 2" xfId="20346"/>
    <cellStyle name="20% - Accent6 2 4 7 5" xfId="20347"/>
    <cellStyle name="20% - Accent6 2 4 8" xfId="20348"/>
    <cellStyle name="20% - Accent6 2 4 8 2" xfId="20349"/>
    <cellStyle name="20% - Accent6 2 4 8 2 2" xfId="20350"/>
    <cellStyle name="20% - Accent6 2 4 8 2 2 2" xfId="20351"/>
    <cellStyle name="20% - Accent6 2 4 8 2 3" xfId="20352"/>
    <cellStyle name="20% - Accent6 2 4 8 3" xfId="20353"/>
    <cellStyle name="20% - Accent6 2 4 8 3 2" xfId="20354"/>
    <cellStyle name="20% - Accent6 2 4 8 4" xfId="20355"/>
    <cellStyle name="20% - Accent6 2 4 9" xfId="20356"/>
    <cellStyle name="20% - Accent6 2 4 9 2" xfId="20357"/>
    <cellStyle name="20% - Accent6 2 4 9 2 2" xfId="20358"/>
    <cellStyle name="20% - Accent6 2 4 9 3" xfId="20359"/>
    <cellStyle name="20% - Accent6 2 5" xfId="20360"/>
    <cellStyle name="20% - Accent6 2 5 10" xfId="20361"/>
    <cellStyle name="20% - Accent6 2 5 10 2" xfId="20362"/>
    <cellStyle name="20% - Accent6 2 5 11" xfId="20363"/>
    <cellStyle name="20% - Accent6 2 5 2" xfId="20364"/>
    <cellStyle name="20% - Accent6 2 5 2 10" xfId="20365"/>
    <cellStyle name="20% - Accent6 2 5 2 2" xfId="20366"/>
    <cellStyle name="20% - Accent6 2 5 2 2 2" xfId="20367"/>
    <cellStyle name="20% - Accent6 2 5 2 2 2 2" xfId="20368"/>
    <cellStyle name="20% - Accent6 2 5 2 2 2 2 2" xfId="20369"/>
    <cellStyle name="20% - Accent6 2 5 2 2 2 2 2 2" xfId="20370"/>
    <cellStyle name="20% - Accent6 2 5 2 2 2 2 3" xfId="20371"/>
    <cellStyle name="20% - Accent6 2 5 2 2 2 3" xfId="20372"/>
    <cellStyle name="20% - Accent6 2 5 2 2 2 3 2" xfId="20373"/>
    <cellStyle name="20% - Accent6 2 5 2 2 2 4" xfId="20374"/>
    <cellStyle name="20% - Accent6 2 5 2 2 3" xfId="20375"/>
    <cellStyle name="20% - Accent6 2 5 2 2 3 2" xfId="20376"/>
    <cellStyle name="20% - Accent6 2 5 2 2 3 2 2" xfId="20377"/>
    <cellStyle name="20% - Accent6 2 5 2 2 3 3" xfId="20378"/>
    <cellStyle name="20% - Accent6 2 5 2 2 4" xfId="20379"/>
    <cellStyle name="20% - Accent6 2 5 2 2 4 2" xfId="20380"/>
    <cellStyle name="20% - Accent6 2 5 2 2 5" xfId="20381"/>
    <cellStyle name="20% - Accent6 2 5 2 3" xfId="20382"/>
    <cellStyle name="20% - Accent6 2 5 2 3 2" xfId="20383"/>
    <cellStyle name="20% - Accent6 2 5 2 3 2 2" xfId="20384"/>
    <cellStyle name="20% - Accent6 2 5 2 3 2 2 2" xfId="20385"/>
    <cellStyle name="20% - Accent6 2 5 2 3 2 2 2 2" xfId="20386"/>
    <cellStyle name="20% - Accent6 2 5 2 3 2 2 3" xfId="20387"/>
    <cellStyle name="20% - Accent6 2 5 2 3 2 3" xfId="20388"/>
    <cellStyle name="20% - Accent6 2 5 2 3 2 3 2" xfId="20389"/>
    <cellStyle name="20% - Accent6 2 5 2 3 2 4" xfId="20390"/>
    <cellStyle name="20% - Accent6 2 5 2 3 3" xfId="20391"/>
    <cellStyle name="20% - Accent6 2 5 2 3 3 2" xfId="20392"/>
    <cellStyle name="20% - Accent6 2 5 2 3 3 2 2" xfId="20393"/>
    <cellStyle name="20% - Accent6 2 5 2 3 3 3" xfId="20394"/>
    <cellStyle name="20% - Accent6 2 5 2 3 4" xfId="20395"/>
    <cellStyle name="20% - Accent6 2 5 2 3 4 2" xfId="20396"/>
    <cellStyle name="20% - Accent6 2 5 2 3 5" xfId="20397"/>
    <cellStyle name="20% - Accent6 2 5 2 4" xfId="20398"/>
    <cellStyle name="20% - Accent6 2 5 2 4 2" xfId="20399"/>
    <cellStyle name="20% - Accent6 2 5 2 4 2 2" xfId="20400"/>
    <cellStyle name="20% - Accent6 2 5 2 4 2 2 2" xfId="20401"/>
    <cellStyle name="20% - Accent6 2 5 2 4 2 2 2 2" xfId="20402"/>
    <cellStyle name="20% - Accent6 2 5 2 4 2 2 3" xfId="20403"/>
    <cellStyle name="20% - Accent6 2 5 2 4 2 3" xfId="20404"/>
    <cellStyle name="20% - Accent6 2 5 2 4 2 3 2" xfId="20405"/>
    <cellStyle name="20% - Accent6 2 5 2 4 2 4" xfId="20406"/>
    <cellStyle name="20% - Accent6 2 5 2 4 3" xfId="20407"/>
    <cellStyle name="20% - Accent6 2 5 2 4 3 2" xfId="20408"/>
    <cellStyle name="20% - Accent6 2 5 2 4 3 2 2" xfId="20409"/>
    <cellStyle name="20% - Accent6 2 5 2 4 3 3" xfId="20410"/>
    <cellStyle name="20% - Accent6 2 5 2 4 4" xfId="20411"/>
    <cellStyle name="20% - Accent6 2 5 2 4 4 2" xfId="20412"/>
    <cellStyle name="20% - Accent6 2 5 2 4 5" xfId="20413"/>
    <cellStyle name="20% - Accent6 2 5 2 5" xfId="20414"/>
    <cellStyle name="20% - Accent6 2 5 2 5 2" xfId="20415"/>
    <cellStyle name="20% - Accent6 2 5 2 5 2 2" xfId="20416"/>
    <cellStyle name="20% - Accent6 2 5 2 5 2 2 2" xfId="20417"/>
    <cellStyle name="20% - Accent6 2 5 2 5 2 2 2 2" xfId="20418"/>
    <cellStyle name="20% - Accent6 2 5 2 5 2 2 3" xfId="20419"/>
    <cellStyle name="20% - Accent6 2 5 2 5 2 3" xfId="20420"/>
    <cellStyle name="20% - Accent6 2 5 2 5 2 3 2" xfId="20421"/>
    <cellStyle name="20% - Accent6 2 5 2 5 2 4" xfId="20422"/>
    <cellStyle name="20% - Accent6 2 5 2 5 3" xfId="20423"/>
    <cellStyle name="20% - Accent6 2 5 2 5 3 2" xfId="20424"/>
    <cellStyle name="20% - Accent6 2 5 2 5 3 2 2" xfId="20425"/>
    <cellStyle name="20% - Accent6 2 5 2 5 3 3" xfId="20426"/>
    <cellStyle name="20% - Accent6 2 5 2 5 4" xfId="20427"/>
    <cellStyle name="20% - Accent6 2 5 2 5 4 2" xfId="20428"/>
    <cellStyle name="20% - Accent6 2 5 2 5 5" xfId="20429"/>
    <cellStyle name="20% - Accent6 2 5 2 6" xfId="20430"/>
    <cellStyle name="20% - Accent6 2 5 2 6 2" xfId="20431"/>
    <cellStyle name="20% - Accent6 2 5 2 6 2 2" xfId="20432"/>
    <cellStyle name="20% - Accent6 2 5 2 6 2 2 2" xfId="20433"/>
    <cellStyle name="20% - Accent6 2 5 2 6 2 2 2 2" xfId="20434"/>
    <cellStyle name="20% - Accent6 2 5 2 6 2 2 3" xfId="20435"/>
    <cellStyle name="20% - Accent6 2 5 2 6 2 3" xfId="20436"/>
    <cellStyle name="20% - Accent6 2 5 2 6 2 3 2" xfId="20437"/>
    <cellStyle name="20% - Accent6 2 5 2 6 2 4" xfId="20438"/>
    <cellStyle name="20% - Accent6 2 5 2 6 3" xfId="20439"/>
    <cellStyle name="20% - Accent6 2 5 2 6 3 2" xfId="20440"/>
    <cellStyle name="20% - Accent6 2 5 2 6 3 2 2" xfId="20441"/>
    <cellStyle name="20% - Accent6 2 5 2 6 3 3" xfId="20442"/>
    <cellStyle name="20% - Accent6 2 5 2 6 4" xfId="20443"/>
    <cellStyle name="20% - Accent6 2 5 2 6 4 2" xfId="20444"/>
    <cellStyle name="20% - Accent6 2 5 2 6 5" xfId="20445"/>
    <cellStyle name="20% - Accent6 2 5 2 7" xfId="20446"/>
    <cellStyle name="20% - Accent6 2 5 2 7 2" xfId="20447"/>
    <cellStyle name="20% - Accent6 2 5 2 7 2 2" xfId="20448"/>
    <cellStyle name="20% - Accent6 2 5 2 7 2 2 2" xfId="20449"/>
    <cellStyle name="20% - Accent6 2 5 2 7 2 3" xfId="20450"/>
    <cellStyle name="20% - Accent6 2 5 2 7 3" xfId="20451"/>
    <cellStyle name="20% - Accent6 2 5 2 7 3 2" xfId="20452"/>
    <cellStyle name="20% - Accent6 2 5 2 7 4" xfId="20453"/>
    <cellStyle name="20% - Accent6 2 5 2 8" xfId="20454"/>
    <cellStyle name="20% - Accent6 2 5 2 8 2" xfId="20455"/>
    <cellStyle name="20% - Accent6 2 5 2 8 2 2" xfId="20456"/>
    <cellStyle name="20% - Accent6 2 5 2 8 3" xfId="20457"/>
    <cellStyle name="20% - Accent6 2 5 2 9" xfId="20458"/>
    <cellStyle name="20% - Accent6 2 5 2 9 2" xfId="20459"/>
    <cellStyle name="20% - Accent6 2 5 3" xfId="20460"/>
    <cellStyle name="20% - Accent6 2 5 3 2" xfId="20461"/>
    <cellStyle name="20% - Accent6 2 5 3 2 2" xfId="20462"/>
    <cellStyle name="20% - Accent6 2 5 3 2 2 2" xfId="20463"/>
    <cellStyle name="20% - Accent6 2 5 3 2 2 2 2" xfId="20464"/>
    <cellStyle name="20% - Accent6 2 5 3 2 2 3" xfId="20465"/>
    <cellStyle name="20% - Accent6 2 5 3 2 3" xfId="20466"/>
    <cellStyle name="20% - Accent6 2 5 3 2 3 2" xfId="20467"/>
    <cellStyle name="20% - Accent6 2 5 3 2 4" xfId="20468"/>
    <cellStyle name="20% - Accent6 2 5 3 3" xfId="20469"/>
    <cellStyle name="20% - Accent6 2 5 3 3 2" xfId="20470"/>
    <cellStyle name="20% - Accent6 2 5 3 3 2 2" xfId="20471"/>
    <cellStyle name="20% - Accent6 2 5 3 3 3" xfId="20472"/>
    <cellStyle name="20% - Accent6 2 5 3 4" xfId="20473"/>
    <cellStyle name="20% - Accent6 2 5 3 4 2" xfId="20474"/>
    <cellStyle name="20% - Accent6 2 5 3 5" xfId="20475"/>
    <cellStyle name="20% - Accent6 2 5 4" xfId="20476"/>
    <cellStyle name="20% - Accent6 2 5 4 2" xfId="20477"/>
    <cellStyle name="20% - Accent6 2 5 4 2 2" xfId="20478"/>
    <cellStyle name="20% - Accent6 2 5 4 2 2 2" xfId="20479"/>
    <cellStyle name="20% - Accent6 2 5 4 2 2 2 2" xfId="20480"/>
    <cellStyle name="20% - Accent6 2 5 4 2 2 3" xfId="20481"/>
    <cellStyle name="20% - Accent6 2 5 4 2 3" xfId="20482"/>
    <cellStyle name="20% - Accent6 2 5 4 2 3 2" xfId="20483"/>
    <cellStyle name="20% - Accent6 2 5 4 2 4" xfId="20484"/>
    <cellStyle name="20% - Accent6 2 5 4 3" xfId="20485"/>
    <cellStyle name="20% - Accent6 2 5 4 3 2" xfId="20486"/>
    <cellStyle name="20% - Accent6 2 5 4 3 2 2" xfId="20487"/>
    <cellStyle name="20% - Accent6 2 5 4 3 3" xfId="20488"/>
    <cellStyle name="20% - Accent6 2 5 4 4" xfId="20489"/>
    <cellStyle name="20% - Accent6 2 5 4 4 2" xfId="20490"/>
    <cellStyle name="20% - Accent6 2 5 4 5" xfId="20491"/>
    <cellStyle name="20% - Accent6 2 5 5" xfId="20492"/>
    <cellStyle name="20% - Accent6 2 5 5 2" xfId="20493"/>
    <cellStyle name="20% - Accent6 2 5 5 2 2" xfId="20494"/>
    <cellStyle name="20% - Accent6 2 5 5 2 2 2" xfId="20495"/>
    <cellStyle name="20% - Accent6 2 5 5 2 2 2 2" xfId="20496"/>
    <cellStyle name="20% - Accent6 2 5 5 2 2 3" xfId="20497"/>
    <cellStyle name="20% - Accent6 2 5 5 2 3" xfId="20498"/>
    <cellStyle name="20% - Accent6 2 5 5 2 3 2" xfId="20499"/>
    <cellStyle name="20% - Accent6 2 5 5 2 4" xfId="20500"/>
    <cellStyle name="20% - Accent6 2 5 5 3" xfId="20501"/>
    <cellStyle name="20% - Accent6 2 5 5 3 2" xfId="20502"/>
    <cellStyle name="20% - Accent6 2 5 5 3 2 2" xfId="20503"/>
    <cellStyle name="20% - Accent6 2 5 5 3 3" xfId="20504"/>
    <cellStyle name="20% - Accent6 2 5 5 4" xfId="20505"/>
    <cellStyle name="20% - Accent6 2 5 5 4 2" xfId="20506"/>
    <cellStyle name="20% - Accent6 2 5 5 5" xfId="20507"/>
    <cellStyle name="20% - Accent6 2 5 6" xfId="20508"/>
    <cellStyle name="20% - Accent6 2 5 6 2" xfId="20509"/>
    <cellStyle name="20% - Accent6 2 5 6 2 2" xfId="20510"/>
    <cellStyle name="20% - Accent6 2 5 6 2 2 2" xfId="20511"/>
    <cellStyle name="20% - Accent6 2 5 6 2 2 2 2" xfId="20512"/>
    <cellStyle name="20% - Accent6 2 5 6 2 2 3" xfId="20513"/>
    <cellStyle name="20% - Accent6 2 5 6 2 3" xfId="20514"/>
    <cellStyle name="20% - Accent6 2 5 6 2 3 2" xfId="20515"/>
    <cellStyle name="20% - Accent6 2 5 6 2 4" xfId="20516"/>
    <cellStyle name="20% - Accent6 2 5 6 3" xfId="20517"/>
    <cellStyle name="20% - Accent6 2 5 6 3 2" xfId="20518"/>
    <cellStyle name="20% - Accent6 2 5 6 3 2 2" xfId="20519"/>
    <cellStyle name="20% - Accent6 2 5 6 3 3" xfId="20520"/>
    <cellStyle name="20% - Accent6 2 5 6 4" xfId="20521"/>
    <cellStyle name="20% - Accent6 2 5 6 4 2" xfId="20522"/>
    <cellStyle name="20% - Accent6 2 5 6 5" xfId="20523"/>
    <cellStyle name="20% - Accent6 2 5 7" xfId="20524"/>
    <cellStyle name="20% - Accent6 2 5 7 2" xfId="20525"/>
    <cellStyle name="20% - Accent6 2 5 7 2 2" xfId="20526"/>
    <cellStyle name="20% - Accent6 2 5 7 2 2 2" xfId="20527"/>
    <cellStyle name="20% - Accent6 2 5 7 2 2 2 2" xfId="20528"/>
    <cellStyle name="20% - Accent6 2 5 7 2 2 3" xfId="20529"/>
    <cellStyle name="20% - Accent6 2 5 7 2 3" xfId="20530"/>
    <cellStyle name="20% - Accent6 2 5 7 2 3 2" xfId="20531"/>
    <cellStyle name="20% - Accent6 2 5 7 2 4" xfId="20532"/>
    <cellStyle name="20% - Accent6 2 5 7 3" xfId="20533"/>
    <cellStyle name="20% - Accent6 2 5 7 3 2" xfId="20534"/>
    <cellStyle name="20% - Accent6 2 5 7 3 2 2" xfId="20535"/>
    <cellStyle name="20% - Accent6 2 5 7 3 3" xfId="20536"/>
    <cellStyle name="20% - Accent6 2 5 7 4" xfId="20537"/>
    <cellStyle name="20% - Accent6 2 5 7 4 2" xfId="20538"/>
    <cellStyle name="20% - Accent6 2 5 7 5" xfId="20539"/>
    <cellStyle name="20% - Accent6 2 5 8" xfId="20540"/>
    <cellStyle name="20% - Accent6 2 5 8 2" xfId="20541"/>
    <cellStyle name="20% - Accent6 2 5 8 2 2" xfId="20542"/>
    <cellStyle name="20% - Accent6 2 5 8 2 2 2" xfId="20543"/>
    <cellStyle name="20% - Accent6 2 5 8 2 3" xfId="20544"/>
    <cellStyle name="20% - Accent6 2 5 8 3" xfId="20545"/>
    <cellStyle name="20% - Accent6 2 5 8 3 2" xfId="20546"/>
    <cellStyle name="20% - Accent6 2 5 8 4" xfId="20547"/>
    <cellStyle name="20% - Accent6 2 5 9" xfId="20548"/>
    <cellStyle name="20% - Accent6 2 5 9 2" xfId="20549"/>
    <cellStyle name="20% - Accent6 2 5 9 2 2" xfId="20550"/>
    <cellStyle name="20% - Accent6 2 5 9 3" xfId="20551"/>
    <cellStyle name="20% - Accent6 2 6" xfId="20552"/>
    <cellStyle name="20% - Accent6 2 6 10" xfId="20553"/>
    <cellStyle name="20% - Accent6 2 6 10 2" xfId="20554"/>
    <cellStyle name="20% - Accent6 2 6 11" xfId="20555"/>
    <cellStyle name="20% - Accent6 2 6 2" xfId="20556"/>
    <cellStyle name="20% - Accent6 2 6 2 10" xfId="20557"/>
    <cellStyle name="20% - Accent6 2 6 2 2" xfId="20558"/>
    <cellStyle name="20% - Accent6 2 6 2 2 2" xfId="20559"/>
    <cellStyle name="20% - Accent6 2 6 2 2 2 2" xfId="20560"/>
    <cellStyle name="20% - Accent6 2 6 2 2 2 2 2" xfId="20561"/>
    <cellStyle name="20% - Accent6 2 6 2 2 2 2 2 2" xfId="20562"/>
    <cellStyle name="20% - Accent6 2 6 2 2 2 2 3" xfId="20563"/>
    <cellStyle name="20% - Accent6 2 6 2 2 2 3" xfId="20564"/>
    <cellStyle name="20% - Accent6 2 6 2 2 2 3 2" xfId="20565"/>
    <cellStyle name="20% - Accent6 2 6 2 2 2 4" xfId="20566"/>
    <cellStyle name="20% - Accent6 2 6 2 2 3" xfId="20567"/>
    <cellStyle name="20% - Accent6 2 6 2 2 3 2" xfId="20568"/>
    <cellStyle name="20% - Accent6 2 6 2 2 3 2 2" xfId="20569"/>
    <cellStyle name="20% - Accent6 2 6 2 2 3 3" xfId="20570"/>
    <cellStyle name="20% - Accent6 2 6 2 2 4" xfId="20571"/>
    <cellStyle name="20% - Accent6 2 6 2 2 4 2" xfId="20572"/>
    <cellStyle name="20% - Accent6 2 6 2 2 5" xfId="20573"/>
    <cellStyle name="20% - Accent6 2 6 2 3" xfId="20574"/>
    <cellStyle name="20% - Accent6 2 6 2 3 2" xfId="20575"/>
    <cellStyle name="20% - Accent6 2 6 2 3 2 2" xfId="20576"/>
    <cellStyle name="20% - Accent6 2 6 2 3 2 2 2" xfId="20577"/>
    <cellStyle name="20% - Accent6 2 6 2 3 2 2 2 2" xfId="20578"/>
    <cellStyle name="20% - Accent6 2 6 2 3 2 2 3" xfId="20579"/>
    <cellStyle name="20% - Accent6 2 6 2 3 2 3" xfId="20580"/>
    <cellStyle name="20% - Accent6 2 6 2 3 2 3 2" xfId="20581"/>
    <cellStyle name="20% - Accent6 2 6 2 3 2 4" xfId="20582"/>
    <cellStyle name="20% - Accent6 2 6 2 3 3" xfId="20583"/>
    <cellStyle name="20% - Accent6 2 6 2 3 3 2" xfId="20584"/>
    <cellStyle name="20% - Accent6 2 6 2 3 3 2 2" xfId="20585"/>
    <cellStyle name="20% - Accent6 2 6 2 3 3 3" xfId="20586"/>
    <cellStyle name="20% - Accent6 2 6 2 3 4" xfId="20587"/>
    <cellStyle name="20% - Accent6 2 6 2 3 4 2" xfId="20588"/>
    <cellStyle name="20% - Accent6 2 6 2 3 5" xfId="20589"/>
    <cellStyle name="20% - Accent6 2 6 2 4" xfId="20590"/>
    <cellStyle name="20% - Accent6 2 6 2 4 2" xfId="20591"/>
    <cellStyle name="20% - Accent6 2 6 2 4 2 2" xfId="20592"/>
    <cellStyle name="20% - Accent6 2 6 2 4 2 2 2" xfId="20593"/>
    <cellStyle name="20% - Accent6 2 6 2 4 2 2 2 2" xfId="20594"/>
    <cellStyle name="20% - Accent6 2 6 2 4 2 2 3" xfId="20595"/>
    <cellStyle name="20% - Accent6 2 6 2 4 2 3" xfId="20596"/>
    <cellStyle name="20% - Accent6 2 6 2 4 2 3 2" xfId="20597"/>
    <cellStyle name="20% - Accent6 2 6 2 4 2 4" xfId="20598"/>
    <cellStyle name="20% - Accent6 2 6 2 4 3" xfId="20599"/>
    <cellStyle name="20% - Accent6 2 6 2 4 3 2" xfId="20600"/>
    <cellStyle name="20% - Accent6 2 6 2 4 3 2 2" xfId="20601"/>
    <cellStyle name="20% - Accent6 2 6 2 4 3 3" xfId="20602"/>
    <cellStyle name="20% - Accent6 2 6 2 4 4" xfId="20603"/>
    <cellStyle name="20% - Accent6 2 6 2 4 4 2" xfId="20604"/>
    <cellStyle name="20% - Accent6 2 6 2 4 5" xfId="20605"/>
    <cellStyle name="20% - Accent6 2 6 2 5" xfId="20606"/>
    <cellStyle name="20% - Accent6 2 6 2 5 2" xfId="20607"/>
    <cellStyle name="20% - Accent6 2 6 2 5 2 2" xfId="20608"/>
    <cellStyle name="20% - Accent6 2 6 2 5 2 2 2" xfId="20609"/>
    <cellStyle name="20% - Accent6 2 6 2 5 2 2 2 2" xfId="20610"/>
    <cellStyle name="20% - Accent6 2 6 2 5 2 2 3" xfId="20611"/>
    <cellStyle name="20% - Accent6 2 6 2 5 2 3" xfId="20612"/>
    <cellStyle name="20% - Accent6 2 6 2 5 2 3 2" xfId="20613"/>
    <cellStyle name="20% - Accent6 2 6 2 5 2 4" xfId="20614"/>
    <cellStyle name="20% - Accent6 2 6 2 5 3" xfId="20615"/>
    <cellStyle name="20% - Accent6 2 6 2 5 3 2" xfId="20616"/>
    <cellStyle name="20% - Accent6 2 6 2 5 3 2 2" xfId="20617"/>
    <cellStyle name="20% - Accent6 2 6 2 5 3 3" xfId="20618"/>
    <cellStyle name="20% - Accent6 2 6 2 5 4" xfId="20619"/>
    <cellStyle name="20% - Accent6 2 6 2 5 4 2" xfId="20620"/>
    <cellStyle name="20% - Accent6 2 6 2 5 5" xfId="20621"/>
    <cellStyle name="20% - Accent6 2 6 2 6" xfId="20622"/>
    <cellStyle name="20% - Accent6 2 6 2 6 2" xfId="20623"/>
    <cellStyle name="20% - Accent6 2 6 2 6 2 2" xfId="20624"/>
    <cellStyle name="20% - Accent6 2 6 2 6 2 2 2" xfId="20625"/>
    <cellStyle name="20% - Accent6 2 6 2 6 2 2 2 2" xfId="20626"/>
    <cellStyle name="20% - Accent6 2 6 2 6 2 2 3" xfId="20627"/>
    <cellStyle name="20% - Accent6 2 6 2 6 2 3" xfId="20628"/>
    <cellStyle name="20% - Accent6 2 6 2 6 2 3 2" xfId="20629"/>
    <cellStyle name="20% - Accent6 2 6 2 6 2 4" xfId="20630"/>
    <cellStyle name="20% - Accent6 2 6 2 6 3" xfId="20631"/>
    <cellStyle name="20% - Accent6 2 6 2 6 3 2" xfId="20632"/>
    <cellStyle name="20% - Accent6 2 6 2 6 3 2 2" xfId="20633"/>
    <cellStyle name="20% - Accent6 2 6 2 6 3 3" xfId="20634"/>
    <cellStyle name="20% - Accent6 2 6 2 6 4" xfId="20635"/>
    <cellStyle name="20% - Accent6 2 6 2 6 4 2" xfId="20636"/>
    <cellStyle name="20% - Accent6 2 6 2 6 5" xfId="20637"/>
    <cellStyle name="20% - Accent6 2 6 2 7" xfId="20638"/>
    <cellStyle name="20% - Accent6 2 6 2 7 2" xfId="20639"/>
    <cellStyle name="20% - Accent6 2 6 2 7 2 2" xfId="20640"/>
    <cellStyle name="20% - Accent6 2 6 2 7 2 2 2" xfId="20641"/>
    <cellStyle name="20% - Accent6 2 6 2 7 2 3" xfId="20642"/>
    <cellStyle name="20% - Accent6 2 6 2 7 3" xfId="20643"/>
    <cellStyle name="20% - Accent6 2 6 2 7 3 2" xfId="20644"/>
    <cellStyle name="20% - Accent6 2 6 2 7 4" xfId="20645"/>
    <cellStyle name="20% - Accent6 2 6 2 8" xfId="20646"/>
    <cellStyle name="20% - Accent6 2 6 2 8 2" xfId="20647"/>
    <cellStyle name="20% - Accent6 2 6 2 8 2 2" xfId="20648"/>
    <cellStyle name="20% - Accent6 2 6 2 8 3" xfId="20649"/>
    <cellStyle name="20% - Accent6 2 6 2 9" xfId="20650"/>
    <cellStyle name="20% - Accent6 2 6 2 9 2" xfId="20651"/>
    <cellStyle name="20% - Accent6 2 6 3" xfId="20652"/>
    <cellStyle name="20% - Accent6 2 6 3 2" xfId="20653"/>
    <cellStyle name="20% - Accent6 2 6 3 2 2" xfId="20654"/>
    <cellStyle name="20% - Accent6 2 6 3 2 2 2" xfId="20655"/>
    <cellStyle name="20% - Accent6 2 6 3 2 2 2 2" xfId="20656"/>
    <cellStyle name="20% - Accent6 2 6 3 2 2 3" xfId="20657"/>
    <cellStyle name="20% - Accent6 2 6 3 2 3" xfId="20658"/>
    <cellStyle name="20% - Accent6 2 6 3 2 3 2" xfId="20659"/>
    <cellStyle name="20% - Accent6 2 6 3 2 4" xfId="20660"/>
    <cellStyle name="20% - Accent6 2 6 3 3" xfId="20661"/>
    <cellStyle name="20% - Accent6 2 6 3 3 2" xfId="20662"/>
    <cellStyle name="20% - Accent6 2 6 3 3 2 2" xfId="20663"/>
    <cellStyle name="20% - Accent6 2 6 3 3 3" xfId="20664"/>
    <cellStyle name="20% - Accent6 2 6 3 4" xfId="20665"/>
    <cellStyle name="20% - Accent6 2 6 3 4 2" xfId="20666"/>
    <cellStyle name="20% - Accent6 2 6 3 5" xfId="20667"/>
    <cellStyle name="20% - Accent6 2 6 4" xfId="20668"/>
    <cellStyle name="20% - Accent6 2 6 4 2" xfId="20669"/>
    <cellStyle name="20% - Accent6 2 6 4 2 2" xfId="20670"/>
    <cellStyle name="20% - Accent6 2 6 4 2 2 2" xfId="20671"/>
    <cellStyle name="20% - Accent6 2 6 4 2 2 2 2" xfId="20672"/>
    <cellStyle name="20% - Accent6 2 6 4 2 2 3" xfId="20673"/>
    <cellStyle name="20% - Accent6 2 6 4 2 3" xfId="20674"/>
    <cellStyle name="20% - Accent6 2 6 4 2 3 2" xfId="20675"/>
    <cellStyle name="20% - Accent6 2 6 4 2 4" xfId="20676"/>
    <cellStyle name="20% - Accent6 2 6 4 3" xfId="20677"/>
    <cellStyle name="20% - Accent6 2 6 4 3 2" xfId="20678"/>
    <cellStyle name="20% - Accent6 2 6 4 3 2 2" xfId="20679"/>
    <cellStyle name="20% - Accent6 2 6 4 3 3" xfId="20680"/>
    <cellStyle name="20% - Accent6 2 6 4 4" xfId="20681"/>
    <cellStyle name="20% - Accent6 2 6 4 4 2" xfId="20682"/>
    <cellStyle name="20% - Accent6 2 6 4 5" xfId="20683"/>
    <cellStyle name="20% - Accent6 2 6 5" xfId="20684"/>
    <cellStyle name="20% - Accent6 2 6 5 2" xfId="20685"/>
    <cellStyle name="20% - Accent6 2 6 5 2 2" xfId="20686"/>
    <cellStyle name="20% - Accent6 2 6 5 2 2 2" xfId="20687"/>
    <cellStyle name="20% - Accent6 2 6 5 2 2 2 2" xfId="20688"/>
    <cellStyle name="20% - Accent6 2 6 5 2 2 3" xfId="20689"/>
    <cellStyle name="20% - Accent6 2 6 5 2 3" xfId="20690"/>
    <cellStyle name="20% - Accent6 2 6 5 2 3 2" xfId="20691"/>
    <cellStyle name="20% - Accent6 2 6 5 2 4" xfId="20692"/>
    <cellStyle name="20% - Accent6 2 6 5 3" xfId="20693"/>
    <cellStyle name="20% - Accent6 2 6 5 3 2" xfId="20694"/>
    <cellStyle name="20% - Accent6 2 6 5 3 2 2" xfId="20695"/>
    <cellStyle name="20% - Accent6 2 6 5 3 3" xfId="20696"/>
    <cellStyle name="20% - Accent6 2 6 5 4" xfId="20697"/>
    <cellStyle name="20% - Accent6 2 6 5 4 2" xfId="20698"/>
    <cellStyle name="20% - Accent6 2 6 5 5" xfId="20699"/>
    <cellStyle name="20% - Accent6 2 6 6" xfId="20700"/>
    <cellStyle name="20% - Accent6 2 6 6 2" xfId="20701"/>
    <cellStyle name="20% - Accent6 2 6 6 2 2" xfId="20702"/>
    <cellStyle name="20% - Accent6 2 6 6 2 2 2" xfId="20703"/>
    <cellStyle name="20% - Accent6 2 6 6 2 2 2 2" xfId="20704"/>
    <cellStyle name="20% - Accent6 2 6 6 2 2 3" xfId="20705"/>
    <cellStyle name="20% - Accent6 2 6 6 2 3" xfId="20706"/>
    <cellStyle name="20% - Accent6 2 6 6 2 3 2" xfId="20707"/>
    <cellStyle name="20% - Accent6 2 6 6 2 4" xfId="20708"/>
    <cellStyle name="20% - Accent6 2 6 6 3" xfId="20709"/>
    <cellStyle name="20% - Accent6 2 6 6 3 2" xfId="20710"/>
    <cellStyle name="20% - Accent6 2 6 6 3 2 2" xfId="20711"/>
    <cellStyle name="20% - Accent6 2 6 6 3 3" xfId="20712"/>
    <cellStyle name="20% - Accent6 2 6 6 4" xfId="20713"/>
    <cellStyle name="20% - Accent6 2 6 6 4 2" xfId="20714"/>
    <cellStyle name="20% - Accent6 2 6 6 5" xfId="20715"/>
    <cellStyle name="20% - Accent6 2 6 7" xfId="20716"/>
    <cellStyle name="20% - Accent6 2 6 7 2" xfId="20717"/>
    <cellStyle name="20% - Accent6 2 6 7 2 2" xfId="20718"/>
    <cellStyle name="20% - Accent6 2 6 7 2 2 2" xfId="20719"/>
    <cellStyle name="20% - Accent6 2 6 7 2 2 2 2" xfId="20720"/>
    <cellStyle name="20% - Accent6 2 6 7 2 2 3" xfId="20721"/>
    <cellStyle name="20% - Accent6 2 6 7 2 3" xfId="20722"/>
    <cellStyle name="20% - Accent6 2 6 7 2 3 2" xfId="20723"/>
    <cellStyle name="20% - Accent6 2 6 7 2 4" xfId="20724"/>
    <cellStyle name="20% - Accent6 2 6 7 3" xfId="20725"/>
    <cellStyle name="20% - Accent6 2 6 7 3 2" xfId="20726"/>
    <cellStyle name="20% - Accent6 2 6 7 3 2 2" xfId="20727"/>
    <cellStyle name="20% - Accent6 2 6 7 3 3" xfId="20728"/>
    <cellStyle name="20% - Accent6 2 6 7 4" xfId="20729"/>
    <cellStyle name="20% - Accent6 2 6 7 4 2" xfId="20730"/>
    <cellStyle name="20% - Accent6 2 6 7 5" xfId="20731"/>
    <cellStyle name="20% - Accent6 2 6 8" xfId="20732"/>
    <cellStyle name="20% - Accent6 2 6 8 2" xfId="20733"/>
    <cellStyle name="20% - Accent6 2 6 8 2 2" xfId="20734"/>
    <cellStyle name="20% - Accent6 2 6 8 2 2 2" xfId="20735"/>
    <cellStyle name="20% - Accent6 2 6 8 2 3" xfId="20736"/>
    <cellStyle name="20% - Accent6 2 6 8 3" xfId="20737"/>
    <cellStyle name="20% - Accent6 2 6 8 3 2" xfId="20738"/>
    <cellStyle name="20% - Accent6 2 6 8 4" xfId="20739"/>
    <cellStyle name="20% - Accent6 2 6 9" xfId="20740"/>
    <cellStyle name="20% - Accent6 2 6 9 2" xfId="20741"/>
    <cellStyle name="20% - Accent6 2 6 9 2 2" xfId="20742"/>
    <cellStyle name="20% - Accent6 2 6 9 3" xfId="20743"/>
    <cellStyle name="20% - Accent6 2 7" xfId="20744"/>
    <cellStyle name="20% - Accent6 2 7 10" xfId="20745"/>
    <cellStyle name="20% - Accent6 2 7 10 2" xfId="20746"/>
    <cellStyle name="20% - Accent6 2 7 11" xfId="20747"/>
    <cellStyle name="20% - Accent6 2 7 2" xfId="20748"/>
    <cellStyle name="20% - Accent6 2 7 2 10" xfId="20749"/>
    <cellStyle name="20% - Accent6 2 7 2 2" xfId="20750"/>
    <cellStyle name="20% - Accent6 2 7 2 2 2" xfId="20751"/>
    <cellStyle name="20% - Accent6 2 7 2 2 2 2" xfId="20752"/>
    <cellStyle name="20% - Accent6 2 7 2 2 2 2 2" xfId="20753"/>
    <cellStyle name="20% - Accent6 2 7 2 2 2 2 2 2" xfId="20754"/>
    <cellStyle name="20% - Accent6 2 7 2 2 2 2 3" xfId="20755"/>
    <cellStyle name="20% - Accent6 2 7 2 2 2 3" xfId="20756"/>
    <cellStyle name="20% - Accent6 2 7 2 2 2 3 2" xfId="20757"/>
    <cellStyle name="20% - Accent6 2 7 2 2 2 4" xfId="20758"/>
    <cellStyle name="20% - Accent6 2 7 2 2 3" xfId="20759"/>
    <cellStyle name="20% - Accent6 2 7 2 2 3 2" xfId="20760"/>
    <cellStyle name="20% - Accent6 2 7 2 2 3 2 2" xfId="20761"/>
    <cellStyle name="20% - Accent6 2 7 2 2 3 3" xfId="20762"/>
    <cellStyle name="20% - Accent6 2 7 2 2 4" xfId="20763"/>
    <cellStyle name="20% - Accent6 2 7 2 2 4 2" xfId="20764"/>
    <cellStyle name="20% - Accent6 2 7 2 2 5" xfId="20765"/>
    <cellStyle name="20% - Accent6 2 7 2 3" xfId="20766"/>
    <cellStyle name="20% - Accent6 2 7 2 3 2" xfId="20767"/>
    <cellStyle name="20% - Accent6 2 7 2 3 2 2" xfId="20768"/>
    <cellStyle name="20% - Accent6 2 7 2 3 2 2 2" xfId="20769"/>
    <cellStyle name="20% - Accent6 2 7 2 3 2 2 2 2" xfId="20770"/>
    <cellStyle name="20% - Accent6 2 7 2 3 2 2 3" xfId="20771"/>
    <cellStyle name="20% - Accent6 2 7 2 3 2 3" xfId="20772"/>
    <cellStyle name="20% - Accent6 2 7 2 3 2 3 2" xfId="20773"/>
    <cellStyle name="20% - Accent6 2 7 2 3 2 4" xfId="20774"/>
    <cellStyle name="20% - Accent6 2 7 2 3 3" xfId="20775"/>
    <cellStyle name="20% - Accent6 2 7 2 3 3 2" xfId="20776"/>
    <cellStyle name="20% - Accent6 2 7 2 3 3 2 2" xfId="20777"/>
    <cellStyle name="20% - Accent6 2 7 2 3 3 3" xfId="20778"/>
    <cellStyle name="20% - Accent6 2 7 2 3 4" xfId="20779"/>
    <cellStyle name="20% - Accent6 2 7 2 3 4 2" xfId="20780"/>
    <cellStyle name="20% - Accent6 2 7 2 3 5" xfId="20781"/>
    <cellStyle name="20% - Accent6 2 7 2 4" xfId="20782"/>
    <cellStyle name="20% - Accent6 2 7 2 4 2" xfId="20783"/>
    <cellStyle name="20% - Accent6 2 7 2 4 2 2" xfId="20784"/>
    <cellStyle name="20% - Accent6 2 7 2 4 2 2 2" xfId="20785"/>
    <cellStyle name="20% - Accent6 2 7 2 4 2 2 2 2" xfId="20786"/>
    <cellStyle name="20% - Accent6 2 7 2 4 2 2 3" xfId="20787"/>
    <cellStyle name="20% - Accent6 2 7 2 4 2 3" xfId="20788"/>
    <cellStyle name="20% - Accent6 2 7 2 4 2 3 2" xfId="20789"/>
    <cellStyle name="20% - Accent6 2 7 2 4 2 4" xfId="20790"/>
    <cellStyle name="20% - Accent6 2 7 2 4 3" xfId="20791"/>
    <cellStyle name="20% - Accent6 2 7 2 4 3 2" xfId="20792"/>
    <cellStyle name="20% - Accent6 2 7 2 4 3 2 2" xfId="20793"/>
    <cellStyle name="20% - Accent6 2 7 2 4 3 3" xfId="20794"/>
    <cellStyle name="20% - Accent6 2 7 2 4 4" xfId="20795"/>
    <cellStyle name="20% - Accent6 2 7 2 4 4 2" xfId="20796"/>
    <cellStyle name="20% - Accent6 2 7 2 4 5" xfId="20797"/>
    <cellStyle name="20% - Accent6 2 7 2 5" xfId="20798"/>
    <cellStyle name="20% - Accent6 2 7 2 5 2" xfId="20799"/>
    <cellStyle name="20% - Accent6 2 7 2 5 2 2" xfId="20800"/>
    <cellStyle name="20% - Accent6 2 7 2 5 2 2 2" xfId="20801"/>
    <cellStyle name="20% - Accent6 2 7 2 5 2 2 2 2" xfId="20802"/>
    <cellStyle name="20% - Accent6 2 7 2 5 2 2 3" xfId="20803"/>
    <cellStyle name="20% - Accent6 2 7 2 5 2 3" xfId="20804"/>
    <cellStyle name="20% - Accent6 2 7 2 5 2 3 2" xfId="20805"/>
    <cellStyle name="20% - Accent6 2 7 2 5 2 4" xfId="20806"/>
    <cellStyle name="20% - Accent6 2 7 2 5 3" xfId="20807"/>
    <cellStyle name="20% - Accent6 2 7 2 5 3 2" xfId="20808"/>
    <cellStyle name="20% - Accent6 2 7 2 5 3 2 2" xfId="20809"/>
    <cellStyle name="20% - Accent6 2 7 2 5 3 3" xfId="20810"/>
    <cellStyle name="20% - Accent6 2 7 2 5 4" xfId="20811"/>
    <cellStyle name="20% - Accent6 2 7 2 5 4 2" xfId="20812"/>
    <cellStyle name="20% - Accent6 2 7 2 5 5" xfId="20813"/>
    <cellStyle name="20% - Accent6 2 7 2 6" xfId="20814"/>
    <cellStyle name="20% - Accent6 2 7 2 6 2" xfId="20815"/>
    <cellStyle name="20% - Accent6 2 7 2 6 2 2" xfId="20816"/>
    <cellStyle name="20% - Accent6 2 7 2 6 2 2 2" xfId="20817"/>
    <cellStyle name="20% - Accent6 2 7 2 6 2 2 2 2" xfId="20818"/>
    <cellStyle name="20% - Accent6 2 7 2 6 2 2 3" xfId="20819"/>
    <cellStyle name="20% - Accent6 2 7 2 6 2 3" xfId="20820"/>
    <cellStyle name="20% - Accent6 2 7 2 6 2 3 2" xfId="20821"/>
    <cellStyle name="20% - Accent6 2 7 2 6 2 4" xfId="20822"/>
    <cellStyle name="20% - Accent6 2 7 2 6 3" xfId="20823"/>
    <cellStyle name="20% - Accent6 2 7 2 6 3 2" xfId="20824"/>
    <cellStyle name="20% - Accent6 2 7 2 6 3 2 2" xfId="20825"/>
    <cellStyle name="20% - Accent6 2 7 2 6 3 3" xfId="20826"/>
    <cellStyle name="20% - Accent6 2 7 2 6 4" xfId="20827"/>
    <cellStyle name="20% - Accent6 2 7 2 6 4 2" xfId="20828"/>
    <cellStyle name="20% - Accent6 2 7 2 6 5" xfId="20829"/>
    <cellStyle name="20% - Accent6 2 7 2 7" xfId="20830"/>
    <cellStyle name="20% - Accent6 2 7 2 7 2" xfId="20831"/>
    <cellStyle name="20% - Accent6 2 7 2 7 2 2" xfId="20832"/>
    <cellStyle name="20% - Accent6 2 7 2 7 2 2 2" xfId="20833"/>
    <cellStyle name="20% - Accent6 2 7 2 7 2 3" xfId="20834"/>
    <cellStyle name="20% - Accent6 2 7 2 7 3" xfId="20835"/>
    <cellStyle name="20% - Accent6 2 7 2 7 3 2" xfId="20836"/>
    <cellStyle name="20% - Accent6 2 7 2 7 4" xfId="20837"/>
    <cellStyle name="20% - Accent6 2 7 2 8" xfId="20838"/>
    <cellStyle name="20% - Accent6 2 7 2 8 2" xfId="20839"/>
    <cellStyle name="20% - Accent6 2 7 2 8 2 2" xfId="20840"/>
    <cellStyle name="20% - Accent6 2 7 2 8 3" xfId="20841"/>
    <cellStyle name="20% - Accent6 2 7 2 9" xfId="20842"/>
    <cellStyle name="20% - Accent6 2 7 2 9 2" xfId="20843"/>
    <cellStyle name="20% - Accent6 2 7 3" xfId="20844"/>
    <cellStyle name="20% - Accent6 2 7 3 2" xfId="20845"/>
    <cellStyle name="20% - Accent6 2 7 3 2 2" xfId="20846"/>
    <cellStyle name="20% - Accent6 2 7 3 2 2 2" xfId="20847"/>
    <cellStyle name="20% - Accent6 2 7 3 2 2 2 2" xfId="20848"/>
    <cellStyle name="20% - Accent6 2 7 3 2 2 3" xfId="20849"/>
    <cellStyle name="20% - Accent6 2 7 3 2 3" xfId="20850"/>
    <cellStyle name="20% - Accent6 2 7 3 2 3 2" xfId="20851"/>
    <cellStyle name="20% - Accent6 2 7 3 2 4" xfId="20852"/>
    <cellStyle name="20% - Accent6 2 7 3 3" xfId="20853"/>
    <cellStyle name="20% - Accent6 2 7 3 3 2" xfId="20854"/>
    <cellStyle name="20% - Accent6 2 7 3 3 2 2" xfId="20855"/>
    <cellStyle name="20% - Accent6 2 7 3 3 3" xfId="20856"/>
    <cellStyle name="20% - Accent6 2 7 3 4" xfId="20857"/>
    <cellStyle name="20% - Accent6 2 7 3 4 2" xfId="20858"/>
    <cellStyle name="20% - Accent6 2 7 3 5" xfId="20859"/>
    <cellStyle name="20% - Accent6 2 7 4" xfId="20860"/>
    <cellStyle name="20% - Accent6 2 7 4 2" xfId="20861"/>
    <cellStyle name="20% - Accent6 2 7 4 2 2" xfId="20862"/>
    <cellStyle name="20% - Accent6 2 7 4 2 2 2" xfId="20863"/>
    <cellStyle name="20% - Accent6 2 7 4 2 2 2 2" xfId="20864"/>
    <cellStyle name="20% - Accent6 2 7 4 2 2 3" xfId="20865"/>
    <cellStyle name="20% - Accent6 2 7 4 2 3" xfId="20866"/>
    <cellStyle name="20% - Accent6 2 7 4 2 3 2" xfId="20867"/>
    <cellStyle name="20% - Accent6 2 7 4 2 4" xfId="20868"/>
    <cellStyle name="20% - Accent6 2 7 4 3" xfId="20869"/>
    <cellStyle name="20% - Accent6 2 7 4 3 2" xfId="20870"/>
    <cellStyle name="20% - Accent6 2 7 4 3 2 2" xfId="20871"/>
    <cellStyle name="20% - Accent6 2 7 4 3 3" xfId="20872"/>
    <cellStyle name="20% - Accent6 2 7 4 4" xfId="20873"/>
    <cellStyle name="20% - Accent6 2 7 4 4 2" xfId="20874"/>
    <cellStyle name="20% - Accent6 2 7 4 5" xfId="20875"/>
    <cellStyle name="20% - Accent6 2 7 5" xfId="20876"/>
    <cellStyle name="20% - Accent6 2 7 5 2" xfId="20877"/>
    <cellStyle name="20% - Accent6 2 7 5 2 2" xfId="20878"/>
    <cellStyle name="20% - Accent6 2 7 5 2 2 2" xfId="20879"/>
    <cellStyle name="20% - Accent6 2 7 5 2 2 2 2" xfId="20880"/>
    <cellStyle name="20% - Accent6 2 7 5 2 2 3" xfId="20881"/>
    <cellStyle name="20% - Accent6 2 7 5 2 3" xfId="20882"/>
    <cellStyle name="20% - Accent6 2 7 5 2 3 2" xfId="20883"/>
    <cellStyle name="20% - Accent6 2 7 5 2 4" xfId="20884"/>
    <cellStyle name="20% - Accent6 2 7 5 3" xfId="20885"/>
    <cellStyle name="20% - Accent6 2 7 5 3 2" xfId="20886"/>
    <cellStyle name="20% - Accent6 2 7 5 3 2 2" xfId="20887"/>
    <cellStyle name="20% - Accent6 2 7 5 3 3" xfId="20888"/>
    <cellStyle name="20% - Accent6 2 7 5 4" xfId="20889"/>
    <cellStyle name="20% - Accent6 2 7 5 4 2" xfId="20890"/>
    <cellStyle name="20% - Accent6 2 7 5 5" xfId="20891"/>
    <cellStyle name="20% - Accent6 2 7 6" xfId="20892"/>
    <cellStyle name="20% - Accent6 2 7 6 2" xfId="20893"/>
    <cellStyle name="20% - Accent6 2 7 6 2 2" xfId="20894"/>
    <cellStyle name="20% - Accent6 2 7 6 2 2 2" xfId="20895"/>
    <cellStyle name="20% - Accent6 2 7 6 2 2 2 2" xfId="20896"/>
    <cellStyle name="20% - Accent6 2 7 6 2 2 3" xfId="20897"/>
    <cellStyle name="20% - Accent6 2 7 6 2 3" xfId="20898"/>
    <cellStyle name="20% - Accent6 2 7 6 2 3 2" xfId="20899"/>
    <cellStyle name="20% - Accent6 2 7 6 2 4" xfId="20900"/>
    <cellStyle name="20% - Accent6 2 7 6 3" xfId="20901"/>
    <cellStyle name="20% - Accent6 2 7 6 3 2" xfId="20902"/>
    <cellStyle name="20% - Accent6 2 7 6 3 2 2" xfId="20903"/>
    <cellStyle name="20% - Accent6 2 7 6 3 3" xfId="20904"/>
    <cellStyle name="20% - Accent6 2 7 6 4" xfId="20905"/>
    <cellStyle name="20% - Accent6 2 7 6 4 2" xfId="20906"/>
    <cellStyle name="20% - Accent6 2 7 6 5" xfId="20907"/>
    <cellStyle name="20% - Accent6 2 7 7" xfId="20908"/>
    <cellStyle name="20% - Accent6 2 7 7 2" xfId="20909"/>
    <cellStyle name="20% - Accent6 2 7 7 2 2" xfId="20910"/>
    <cellStyle name="20% - Accent6 2 7 7 2 2 2" xfId="20911"/>
    <cellStyle name="20% - Accent6 2 7 7 2 2 2 2" xfId="20912"/>
    <cellStyle name="20% - Accent6 2 7 7 2 2 3" xfId="20913"/>
    <cellStyle name="20% - Accent6 2 7 7 2 3" xfId="20914"/>
    <cellStyle name="20% - Accent6 2 7 7 2 3 2" xfId="20915"/>
    <cellStyle name="20% - Accent6 2 7 7 2 4" xfId="20916"/>
    <cellStyle name="20% - Accent6 2 7 7 3" xfId="20917"/>
    <cellStyle name="20% - Accent6 2 7 7 3 2" xfId="20918"/>
    <cellStyle name="20% - Accent6 2 7 7 3 2 2" xfId="20919"/>
    <cellStyle name="20% - Accent6 2 7 7 3 3" xfId="20920"/>
    <cellStyle name="20% - Accent6 2 7 7 4" xfId="20921"/>
    <cellStyle name="20% - Accent6 2 7 7 4 2" xfId="20922"/>
    <cellStyle name="20% - Accent6 2 7 7 5" xfId="20923"/>
    <cellStyle name="20% - Accent6 2 7 8" xfId="20924"/>
    <cellStyle name="20% - Accent6 2 7 8 2" xfId="20925"/>
    <cellStyle name="20% - Accent6 2 7 8 2 2" xfId="20926"/>
    <cellStyle name="20% - Accent6 2 7 8 2 2 2" xfId="20927"/>
    <cellStyle name="20% - Accent6 2 7 8 2 3" xfId="20928"/>
    <cellStyle name="20% - Accent6 2 7 8 3" xfId="20929"/>
    <cellStyle name="20% - Accent6 2 7 8 3 2" xfId="20930"/>
    <cellStyle name="20% - Accent6 2 7 8 4" xfId="20931"/>
    <cellStyle name="20% - Accent6 2 7 9" xfId="20932"/>
    <cellStyle name="20% - Accent6 2 7 9 2" xfId="20933"/>
    <cellStyle name="20% - Accent6 2 7 9 2 2" xfId="20934"/>
    <cellStyle name="20% - Accent6 2 7 9 3" xfId="20935"/>
    <cellStyle name="20% - Accent6 2 8" xfId="20936"/>
    <cellStyle name="20% - Accent6 2 8 10" xfId="20937"/>
    <cellStyle name="20% - Accent6 2 8 10 2" xfId="20938"/>
    <cellStyle name="20% - Accent6 2 8 11" xfId="20939"/>
    <cellStyle name="20% - Accent6 2 8 2" xfId="20940"/>
    <cellStyle name="20% - Accent6 2 8 2 10" xfId="20941"/>
    <cellStyle name="20% - Accent6 2 8 2 2" xfId="20942"/>
    <cellStyle name="20% - Accent6 2 8 2 2 2" xfId="20943"/>
    <cellStyle name="20% - Accent6 2 8 2 2 2 2" xfId="20944"/>
    <cellStyle name="20% - Accent6 2 8 2 2 2 2 2" xfId="20945"/>
    <cellStyle name="20% - Accent6 2 8 2 2 2 2 2 2" xfId="20946"/>
    <cellStyle name="20% - Accent6 2 8 2 2 2 2 3" xfId="20947"/>
    <cellStyle name="20% - Accent6 2 8 2 2 2 3" xfId="20948"/>
    <cellStyle name="20% - Accent6 2 8 2 2 2 3 2" xfId="20949"/>
    <cellStyle name="20% - Accent6 2 8 2 2 2 4" xfId="20950"/>
    <cellStyle name="20% - Accent6 2 8 2 2 3" xfId="20951"/>
    <cellStyle name="20% - Accent6 2 8 2 2 3 2" xfId="20952"/>
    <cellStyle name="20% - Accent6 2 8 2 2 3 2 2" xfId="20953"/>
    <cellStyle name="20% - Accent6 2 8 2 2 3 3" xfId="20954"/>
    <cellStyle name="20% - Accent6 2 8 2 2 4" xfId="20955"/>
    <cellStyle name="20% - Accent6 2 8 2 2 4 2" xfId="20956"/>
    <cellStyle name="20% - Accent6 2 8 2 2 5" xfId="20957"/>
    <cellStyle name="20% - Accent6 2 8 2 3" xfId="20958"/>
    <cellStyle name="20% - Accent6 2 8 2 3 2" xfId="20959"/>
    <cellStyle name="20% - Accent6 2 8 2 3 2 2" xfId="20960"/>
    <cellStyle name="20% - Accent6 2 8 2 3 2 2 2" xfId="20961"/>
    <cellStyle name="20% - Accent6 2 8 2 3 2 2 2 2" xfId="20962"/>
    <cellStyle name="20% - Accent6 2 8 2 3 2 2 3" xfId="20963"/>
    <cellStyle name="20% - Accent6 2 8 2 3 2 3" xfId="20964"/>
    <cellStyle name="20% - Accent6 2 8 2 3 2 3 2" xfId="20965"/>
    <cellStyle name="20% - Accent6 2 8 2 3 2 4" xfId="20966"/>
    <cellStyle name="20% - Accent6 2 8 2 3 3" xfId="20967"/>
    <cellStyle name="20% - Accent6 2 8 2 3 3 2" xfId="20968"/>
    <cellStyle name="20% - Accent6 2 8 2 3 3 2 2" xfId="20969"/>
    <cellStyle name="20% - Accent6 2 8 2 3 3 3" xfId="20970"/>
    <cellStyle name="20% - Accent6 2 8 2 3 4" xfId="20971"/>
    <cellStyle name="20% - Accent6 2 8 2 3 4 2" xfId="20972"/>
    <cellStyle name="20% - Accent6 2 8 2 3 5" xfId="20973"/>
    <cellStyle name="20% - Accent6 2 8 2 4" xfId="20974"/>
    <cellStyle name="20% - Accent6 2 8 2 4 2" xfId="20975"/>
    <cellStyle name="20% - Accent6 2 8 2 4 2 2" xfId="20976"/>
    <cellStyle name="20% - Accent6 2 8 2 4 2 2 2" xfId="20977"/>
    <cellStyle name="20% - Accent6 2 8 2 4 2 2 2 2" xfId="20978"/>
    <cellStyle name="20% - Accent6 2 8 2 4 2 2 3" xfId="20979"/>
    <cellStyle name="20% - Accent6 2 8 2 4 2 3" xfId="20980"/>
    <cellStyle name="20% - Accent6 2 8 2 4 2 3 2" xfId="20981"/>
    <cellStyle name="20% - Accent6 2 8 2 4 2 4" xfId="20982"/>
    <cellStyle name="20% - Accent6 2 8 2 4 3" xfId="20983"/>
    <cellStyle name="20% - Accent6 2 8 2 4 3 2" xfId="20984"/>
    <cellStyle name="20% - Accent6 2 8 2 4 3 2 2" xfId="20985"/>
    <cellStyle name="20% - Accent6 2 8 2 4 3 3" xfId="20986"/>
    <cellStyle name="20% - Accent6 2 8 2 4 4" xfId="20987"/>
    <cellStyle name="20% - Accent6 2 8 2 4 4 2" xfId="20988"/>
    <cellStyle name="20% - Accent6 2 8 2 4 5" xfId="20989"/>
    <cellStyle name="20% - Accent6 2 8 2 5" xfId="20990"/>
    <cellStyle name="20% - Accent6 2 8 2 5 2" xfId="20991"/>
    <cellStyle name="20% - Accent6 2 8 2 5 2 2" xfId="20992"/>
    <cellStyle name="20% - Accent6 2 8 2 5 2 2 2" xfId="20993"/>
    <cellStyle name="20% - Accent6 2 8 2 5 2 2 2 2" xfId="20994"/>
    <cellStyle name="20% - Accent6 2 8 2 5 2 2 3" xfId="20995"/>
    <cellStyle name="20% - Accent6 2 8 2 5 2 3" xfId="20996"/>
    <cellStyle name="20% - Accent6 2 8 2 5 2 3 2" xfId="20997"/>
    <cellStyle name="20% - Accent6 2 8 2 5 2 4" xfId="20998"/>
    <cellStyle name="20% - Accent6 2 8 2 5 3" xfId="20999"/>
    <cellStyle name="20% - Accent6 2 8 2 5 3 2" xfId="21000"/>
    <cellStyle name="20% - Accent6 2 8 2 5 3 2 2" xfId="21001"/>
    <cellStyle name="20% - Accent6 2 8 2 5 3 3" xfId="21002"/>
    <cellStyle name="20% - Accent6 2 8 2 5 4" xfId="21003"/>
    <cellStyle name="20% - Accent6 2 8 2 5 4 2" xfId="21004"/>
    <cellStyle name="20% - Accent6 2 8 2 5 5" xfId="21005"/>
    <cellStyle name="20% - Accent6 2 8 2 6" xfId="21006"/>
    <cellStyle name="20% - Accent6 2 8 2 6 2" xfId="21007"/>
    <cellStyle name="20% - Accent6 2 8 2 6 2 2" xfId="21008"/>
    <cellStyle name="20% - Accent6 2 8 2 6 2 2 2" xfId="21009"/>
    <cellStyle name="20% - Accent6 2 8 2 6 2 2 2 2" xfId="21010"/>
    <cellStyle name="20% - Accent6 2 8 2 6 2 2 3" xfId="21011"/>
    <cellStyle name="20% - Accent6 2 8 2 6 2 3" xfId="21012"/>
    <cellStyle name="20% - Accent6 2 8 2 6 2 3 2" xfId="21013"/>
    <cellStyle name="20% - Accent6 2 8 2 6 2 4" xfId="21014"/>
    <cellStyle name="20% - Accent6 2 8 2 6 3" xfId="21015"/>
    <cellStyle name="20% - Accent6 2 8 2 6 3 2" xfId="21016"/>
    <cellStyle name="20% - Accent6 2 8 2 6 3 2 2" xfId="21017"/>
    <cellStyle name="20% - Accent6 2 8 2 6 3 3" xfId="21018"/>
    <cellStyle name="20% - Accent6 2 8 2 6 4" xfId="21019"/>
    <cellStyle name="20% - Accent6 2 8 2 6 4 2" xfId="21020"/>
    <cellStyle name="20% - Accent6 2 8 2 6 5" xfId="21021"/>
    <cellStyle name="20% - Accent6 2 8 2 7" xfId="21022"/>
    <cellStyle name="20% - Accent6 2 8 2 7 2" xfId="21023"/>
    <cellStyle name="20% - Accent6 2 8 2 7 2 2" xfId="21024"/>
    <cellStyle name="20% - Accent6 2 8 2 7 2 2 2" xfId="21025"/>
    <cellStyle name="20% - Accent6 2 8 2 7 2 3" xfId="21026"/>
    <cellStyle name="20% - Accent6 2 8 2 7 3" xfId="21027"/>
    <cellStyle name="20% - Accent6 2 8 2 7 3 2" xfId="21028"/>
    <cellStyle name="20% - Accent6 2 8 2 7 4" xfId="21029"/>
    <cellStyle name="20% - Accent6 2 8 2 8" xfId="21030"/>
    <cellStyle name="20% - Accent6 2 8 2 8 2" xfId="21031"/>
    <cellStyle name="20% - Accent6 2 8 2 8 2 2" xfId="21032"/>
    <cellStyle name="20% - Accent6 2 8 2 8 3" xfId="21033"/>
    <cellStyle name="20% - Accent6 2 8 2 9" xfId="21034"/>
    <cellStyle name="20% - Accent6 2 8 2 9 2" xfId="21035"/>
    <cellStyle name="20% - Accent6 2 8 3" xfId="21036"/>
    <cellStyle name="20% - Accent6 2 8 3 2" xfId="21037"/>
    <cellStyle name="20% - Accent6 2 8 3 2 2" xfId="21038"/>
    <cellStyle name="20% - Accent6 2 8 3 2 2 2" xfId="21039"/>
    <cellStyle name="20% - Accent6 2 8 3 2 2 2 2" xfId="21040"/>
    <cellStyle name="20% - Accent6 2 8 3 2 2 3" xfId="21041"/>
    <cellStyle name="20% - Accent6 2 8 3 2 3" xfId="21042"/>
    <cellStyle name="20% - Accent6 2 8 3 2 3 2" xfId="21043"/>
    <cellStyle name="20% - Accent6 2 8 3 2 4" xfId="21044"/>
    <cellStyle name="20% - Accent6 2 8 3 3" xfId="21045"/>
    <cellStyle name="20% - Accent6 2 8 3 3 2" xfId="21046"/>
    <cellStyle name="20% - Accent6 2 8 3 3 2 2" xfId="21047"/>
    <cellStyle name="20% - Accent6 2 8 3 3 3" xfId="21048"/>
    <cellStyle name="20% - Accent6 2 8 3 4" xfId="21049"/>
    <cellStyle name="20% - Accent6 2 8 3 4 2" xfId="21050"/>
    <cellStyle name="20% - Accent6 2 8 3 5" xfId="21051"/>
    <cellStyle name="20% - Accent6 2 8 4" xfId="21052"/>
    <cellStyle name="20% - Accent6 2 8 4 2" xfId="21053"/>
    <cellStyle name="20% - Accent6 2 8 4 2 2" xfId="21054"/>
    <cellStyle name="20% - Accent6 2 8 4 2 2 2" xfId="21055"/>
    <cellStyle name="20% - Accent6 2 8 4 2 2 2 2" xfId="21056"/>
    <cellStyle name="20% - Accent6 2 8 4 2 2 3" xfId="21057"/>
    <cellStyle name="20% - Accent6 2 8 4 2 3" xfId="21058"/>
    <cellStyle name="20% - Accent6 2 8 4 2 3 2" xfId="21059"/>
    <cellStyle name="20% - Accent6 2 8 4 2 4" xfId="21060"/>
    <cellStyle name="20% - Accent6 2 8 4 3" xfId="21061"/>
    <cellStyle name="20% - Accent6 2 8 4 3 2" xfId="21062"/>
    <cellStyle name="20% - Accent6 2 8 4 3 2 2" xfId="21063"/>
    <cellStyle name="20% - Accent6 2 8 4 3 3" xfId="21064"/>
    <cellStyle name="20% - Accent6 2 8 4 4" xfId="21065"/>
    <cellStyle name="20% - Accent6 2 8 4 4 2" xfId="21066"/>
    <cellStyle name="20% - Accent6 2 8 4 5" xfId="21067"/>
    <cellStyle name="20% - Accent6 2 8 5" xfId="21068"/>
    <cellStyle name="20% - Accent6 2 8 5 2" xfId="21069"/>
    <cellStyle name="20% - Accent6 2 8 5 2 2" xfId="21070"/>
    <cellStyle name="20% - Accent6 2 8 5 2 2 2" xfId="21071"/>
    <cellStyle name="20% - Accent6 2 8 5 2 2 2 2" xfId="21072"/>
    <cellStyle name="20% - Accent6 2 8 5 2 2 3" xfId="21073"/>
    <cellStyle name="20% - Accent6 2 8 5 2 3" xfId="21074"/>
    <cellStyle name="20% - Accent6 2 8 5 2 3 2" xfId="21075"/>
    <cellStyle name="20% - Accent6 2 8 5 2 4" xfId="21076"/>
    <cellStyle name="20% - Accent6 2 8 5 3" xfId="21077"/>
    <cellStyle name="20% - Accent6 2 8 5 3 2" xfId="21078"/>
    <cellStyle name="20% - Accent6 2 8 5 3 2 2" xfId="21079"/>
    <cellStyle name="20% - Accent6 2 8 5 3 3" xfId="21080"/>
    <cellStyle name="20% - Accent6 2 8 5 4" xfId="21081"/>
    <cellStyle name="20% - Accent6 2 8 5 4 2" xfId="21082"/>
    <cellStyle name="20% - Accent6 2 8 5 5" xfId="21083"/>
    <cellStyle name="20% - Accent6 2 8 6" xfId="21084"/>
    <cellStyle name="20% - Accent6 2 8 6 2" xfId="21085"/>
    <cellStyle name="20% - Accent6 2 8 6 2 2" xfId="21086"/>
    <cellStyle name="20% - Accent6 2 8 6 2 2 2" xfId="21087"/>
    <cellStyle name="20% - Accent6 2 8 6 2 2 2 2" xfId="21088"/>
    <cellStyle name="20% - Accent6 2 8 6 2 2 3" xfId="21089"/>
    <cellStyle name="20% - Accent6 2 8 6 2 3" xfId="21090"/>
    <cellStyle name="20% - Accent6 2 8 6 2 3 2" xfId="21091"/>
    <cellStyle name="20% - Accent6 2 8 6 2 4" xfId="21092"/>
    <cellStyle name="20% - Accent6 2 8 6 3" xfId="21093"/>
    <cellStyle name="20% - Accent6 2 8 6 3 2" xfId="21094"/>
    <cellStyle name="20% - Accent6 2 8 6 3 2 2" xfId="21095"/>
    <cellStyle name="20% - Accent6 2 8 6 3 3" xfId="21096"/>
    <cellStyle name="20% - Accent6 2 8 6 4" xfId="21097"/>
    <cellStyle name="20% - Accent6 2 8 6 4 2" xfId="21098"/>
    <cellStyle name="20% - Accent6 2 8 6 5" xfId="21099"/>
    <cellStyle name="20% - Accent6 2 8 7" xfId="21100"/>
    <cellStyle name="20% - Accent6 2 8 7 2" xfId="21101"/>
    <cellStyle name="20% - Accent6 2 8 7 2 2" xfId="21102"/>
    <cellStyle name="20% - Accent6 2 8 7 2 2 2" xfId="21103"/>
    <cellStyle name="20% - Accent6 2 8 7 2 2 2 2" xfId="21104"/>
    <cellStyle name="20% - Accent6 2 8 7 2 2 3" xfId="21105"/>
    <cellStyle name="20% - Accent6 2 8 7 2 3" xfId="21106"/>
    <cellStyle name="20% - Accent6 2 8 7 2 3 2" xfId="21107"/>
    <cellStyle name="20% - Accent6 2 8 7 2 4" xfId="21108"/>
    <cellStyle name="20% - Accent6 2 8 7 3" xfId="21109"/>
    <cellStyle name="20% - Accent6 2 8 7 3 2" xfId="21110"/>
    <cellStyle name="20% - Accent6 2 8 7 3 2 2" xfId="21111"/>
    <cellStyle name="20% - Accent6 2 8 7 3 3" xfId="21112"/>
    <cellStyle name="20% - Accent6 2 8 7 4" xfId="21113"/>
    <cellStyle name="20% - Accent6 2 8 7 4 2" xfId="21114"/>
    <cellStyle name="20% - Accent6 2 8 7 5" xfId="21115"/>
    <cellStyle name="20% - Accent6 2 8 8" xfId="21116"/>
    <cellStyle name="20% - Accent6 2 8 8 2" xfId="21117"/>
    <cellStyle name="20% - Accent6 2 8 8 2 2" xfId="21118"/>
    <cellStyle name="20% - Accent6 2 8 8 2 2 2" xfId="21119"/>
    <cellStyle name="20% - Accent6 2 8 8 2 3" xfId="21120"/>
    <cellStyle name="20% - Accent6 2 8 8 3" xfId="21121"/>
    <cellStyle name="20% - Accent6 2 8 8 3 2" xfId="21122"/>
    <cellStyle name="20% - Accent6 2 8 8 4" xfId="21123"/>
    <cellStyle name="20% - Accent6 2 8 9" xfId="21124"/>
    <cellStyle name="20% - Accent6 2 8 9 2" xfId="21125"/>
    <cellStyle name="20% - Accent6 2 8 9 2 2" xfId="21126"/>
    <cellStyle name="20% - Accent6 2 8 9 3" xfId="21127"/>
    <cellStyle name="20% - Accent6 2 9" xfId="21128"/>
    <cellStyle name="20% - Accent6 2 9 10" xfId="21129"/>
    <cellStyle name="20% - Accent6 2 9 10 2" xfId="21130"/>
    <cellStyle name="20% - Accent6 2 9 11" xfId="21131"/>
    <cellStyle name="20% - Accent6 2 9 2" xfId="21132"/>
    <cellStyle name="20% - Accent6 2 9 2 10" xfId="21133"/>
    <cellStyle name="20% - Accent6 2 9 2 2" xfId="21134"/>
    <cellStyle name="20% - Accent6 2 9 2 2 2" xfId="21135"/>
    <cellStyle name="20% - Accent6 2 9 2 2 2 2" xfId="21136"/>
    <cellStyle name="20% - Accent6 2 9 2 2 2 2 2" xfId="21137"/>
    <cellStyle name="20% - Accent6 2 9 2 2 2 2 2 2" xfId="21138"/>
    <cellStyle name="20% - Accent6 2 9 2 2 2 2 3" xfId="21139"/>
    <cellStyle name="20% - Accent6 2 9 2 2 2 3" xfId="21140"/>
    <cellStyle name="20% - Accent6 2 9 2 2 2 3 2" xfId="21141"/>
    <cellStyle name="20% - Accent6 2 9 2 2 2 4" xfId="21142"/>
    <cellStyle name="20% - Accent6 2 9 2 2 3" xfId="21143"/>
    <cellStyle name="20% - Accent6 2 9 2 2 3 2" xfId="21144"/>
    <cellStyle name="20% - Accent6 2 9 2 2 3 2 2" xfId="21145"/>
    <cellStyle name="20% - Accent6 2 9 2 2 3 3" xfId="21146"/>
    <cellStyle name="20% - Accent6 2 9 2 2 4" xfId="21147"/>
    <cellStyle name="20% - Accent6 2 9 2 2 4 2" xfId="21148"/>
    <cellStyle name="20% - Accent6 2 9 2 2 5" xfId="21149"/>
    <cellStyle name="20% - Accent6 2 9 2 3" xfId="21150"/>
    <cellStyle name="20% - Accent6 2 9 2 3 2" xfId="21151"/>
    <cellStyle name="20% - Accent6 2 9 2 3 2 2" xfId="21152"/>
    <cellStyle name="20% - Accent6 2 9 2 3 2 2 2" xfId="21153"/>
    <cellStyle name="20% - Accent6 2 9 2 3 2 2 2 2" xfId="21154"/>
    <cellStyle name="20% - Accent6 2 9 2 3 2 2 3" xfId="21155"/>
    <cellStyle name="20% - Accent6 2 9 2 3 2 3" xfId="21156"/>
    <cellStyle name="20% - Accent6 2 9 2 3 2 3 2" xfId="21157"/>
    <cellStyle name="20% - Accent6 2 9 2 3 2 4" xfId="21158"/>
    <cellStyle name="20% - Accent6 2 9 2 3 3" xfId="21159"/>
    <cellStyle name="20% - Accent6 2 9 2 3 3 2" xfId="21160"/>
    <cellStyle name="20% - Accent6 2 9 2 3 3 2 2" xfId="21161"/>
    <cellStyle name="20% - Accent6 2 9 2 3 3 3" xfId="21162"/>
    <cellStyle name="20% - Accent6 2 9 2 3 4" xfId="21163"/>
    <cellStyle name="20% - Accent6 2 9 2 3 4 2" xfId="21164"/>
    <cellStyle name="20% - Accent6 2 9 2 3 5" xfId="21165"/>
    <cellStyle name="20% - Accent6 2 9 2 4" xfId="21166"/>
    <cellStyle name="20% - Accent6 2 9 2 4 2" xfId="21167"/>
    <cellStyle name="20% - Accent6 2 9 2 4 2 2" xfId="21168"/>
    <cellStyle name="20% - Accent6 2 9 2 4 2 2 2" xfId="21169"/>
    <cellStyle name="20% - Accent6 2 9 2 4 2 2 2 2" xfId="21170"/>
    <cellStyle name="20% - Accent6 2 9 2 4 2 2 3" xfId="21171"/>
    <cellStyle name="20% - Accent6 2 9 2 4 2 3" xfId="21172"/>
    <cellStyle name="20% - Accent6 2 9 2 4 2 3 2" xfId="21173"/>
    <cellStyle name="20% - Accent6 2 9 2 4 2 4" xfId="21174"/>
    <cellStyle name="20% - Accent6 2 9 2 4 3" xfId="21175"/>
    <cellStyle name="20% - Accent6 2 9 2 4 3 2" xfId="21176"/>
    <cellStyle name="20% - Accent6 2 9 2 4 3 2 2" xfId="21177"/>
    <cellStyle name="20% - Accent6 2 9 2 4 3 3" xfId="21178"/>
    <cellStyle name="20% - Accent6 2 9 2 4 4" xfId="21179"/>
    <cellStyle name="20% - Accent6 2 9 2 4 4 2" xfId="21180"/>
    <cellStyle name="20% - Accent6 2 9 2 4 5" xfId="21181"/>
    <cellStyle name="20% - Accent6 2 9 2 5" xfId="21182"/>
    <cellStyle name="20% - Accent6 2 9 2 5 2" xfId="21183"/>
    <cellStyle name="20% - Accent6 2 9 2 5 2 2" xfId="21184"/>
    <cellStyle name="20% - Accent6 2 9 2 5 2 2 2" xfId="21185"/>
    <cellStyle name="20% - Accent6 2 9 2 5 2 2 2 2" xfId="21186"/>
    <cellStyle name="20% - Accent6 2 9 2 5 2 2 3" xfId="21187"/>
    <cellStyle name="20% - Accent6 2 9 2 5 2 3" xfId="21188"/>
    <cellStyle name="20% - Accent6 2 9 2 5 2 3 2" xfId="21189"/>
    <cellStyle name="20% - Accent6 2 9 2 5 2 4" xfId="21190"/>
    <cellStyle name="20% - Accent6 2 9 2 5 3" xfId="21191"/>
    <cellStyle name="20% - Accent6 2 9 2 5 3 2" xfId="21192"/>
    <cellStyle name="20% - Accent6 2 9 2 5 3 2 2" xfId="21193"/>
    <cellStyle name="20% - Accent6 2 9 2 5 3 3" xfId="21194"/>
    <cellStyle name="20% - Accent6 2 9 2 5 4" xfId="21195"/>
    <cellStyle name="20% - Accent6 2 9 2 5 4 2" xfId="21196"/>
    <cellStyle name="20% - Accent6 2 9 2 5 5" xfId="21197"/>
    <cellStyle name="20% - Accent6 2 9 2 6" xfId="21198"/>
    <cellStyle name="20% - Accent6 2 9 2 6 2" xfId="21199"/>
    <cellStyle name="20% - Accent6 2 9 2 6 2 2" xfId="21200"/>
    <cellStyle name="20% - Accent6 2 9 2 6 2 2 2" xfId="21201"/>
    <cellStyle name="20% - Accent6 2 9 2 6 2 2 2 2" xfId="21202"/>
    <cellStyle name="20% - Accent6 2 9 2 6 2 2 3" xfId="21203"/>
    <cellStyle name="20% - Accent6 2 9 2 6 2 3" xfId="21204"/>
    <cellStyle name="20% - Accent6 2 9 2 6 2 3 2" xfId="21205"/>
    <cellStyle name="20% - Accent6 2 9 2 6 2 4" xfId="21206"/>
    <cellStyle name="20% - Accent6 2 9 2 6 3" xfId="21207"/>
    <cellStyle name="20% - Accent6 2 9 2 6 3 2" xfId="21208"/>
    <cellStyle name="20% - Accent6 2 9 2 6 3 2 2" xfId="21209"/>
    <cellStyle name="20% - Accent6 2 9 2 6 3 3" xfId="21210"/>
    <cellStyle name="20% - Accent6 2 9 2 6 4" xfId="21211"/>
    <cellStyle name="20% - Accent6 2 9 2 6 4 2" xfId="21212"/>
    <cellStyle name="20% - Accent6 2 9 2 6 5" xfId="21213"/>
    <cellStyle name="20% - Accent6 2 9 2 7" xfId="21214"/>
    <cellStyle name="20% - Accent6 2 9 2 7 2" xfId="21215"/>
    <cellStyle name="20% - Accent6 2 9 2 7 2 2" xfId="21216"/>
    <cellStyle name="20% - Accent6 2 9 2 7 2 2 2" xfId="21217"/>
    <cellStyle name="20% - Accent6 2 9 2 7 2 3" xfId="21218"/>
    <cellStyle name="20% - Accent6 2 9 2 7 3" xfId="21219"/>
    <cellStyle name="20% - Accent6 2 9 2 7 3 2" xfId="21220"/>
    <cellStyle name="20% - Accent6 2 9 2 7 4" xfId="21221"/>
    <cellStyle name="20% - Accent6 2 9 2 8" xfId="21222"/>
    <cellStyle name="20% - Accent6 2 9 2 8 2" xfId="21223"/>
    <cellStyle name="20% - Accent6 2 9 2 8 2 2" xfId="21224"/>
    <cellStyle name="20% - Accent6 2 9 2 8 3" xfId="21225"/>
    <cellStyle name="20% - Accent6 2 9 2 9" xfId="21226"/>
    <cellStyle name="20% - Accent6 2 9 2 9 2" xfId="21227"/>
    <cellStyle name="20% - Accent6 2 9 3" xfId="21228"/>
    <cellStyle name="20% - Accent6 2 9 3 2" xfId="21229"/>
    <cellStyle name="20% - Accent6 2 9 3 2 2" xfId="21230"/>
    <cellStyle name="20% - Accent6 2 9 3 2 2 2" xfId="21231"/>
    <cellStyle name="20% - Accent6 2 9 3 2 2 2 2" xfId="21232"/>
    <cellStyle name="20% - Accent6 2 9 3 2 2 3" xfId="21233"/>
    <cellStyle name="20% - Accent6 2 9 3 2 3" xfId="21234"/>
    <cellStyle name="20% - Accent6 2 9 3 2 3 2" xfId="21235"/>
    <cellStyle name="20% - Accent6 2 9 3 2 4" xfId="21236"/>
    <cellStyle name="20% - Accent6 2 9 3 3" xfId="21237"/>
    <cellStyle name="20% - Accent6 2 9 3 3 2" xfId="21238"/>
    <cellStyle name="20% - Accent6 2 9 3 3 2 2" xfId="21239"/>
    <cellStyle name="20% - Accent6 2 9 3 3 3" xfId="21240"/>
    <cellStyle name="20% - Accent6 2 9 3 4" xfId="21241"/>
    <cellStyle name="20% - Accent6 2 9 3 4 2" xfId="21242"/>
    <cellStyle name="20% - Accent6 2 9 3 5" xfId="21243"/>
    <cellStyle name="20% - Accent6 2 9 4" xfId="21244"/>
    <cellStyle name="20% - Accent6 2 9 4 2" xfId="21245"/>
    <cellStyle name="20% - Accent6 2 9 4 2 2" xfId="21246"/>
    <cellStyle name="20% - Accent6 2 9 4 2 2 2" xfId="21247"/>
    <cellStyle name="20% - Accent6 2 9 4 2 2 2 2" xfId="21248"/>
    <cellStyle name="20% - Accent6 2 9 4 2 2 3" xfId="21249"/>
    <cellStyle name="20% - Accent6 2 9 4 2 3" xfId="21250"/>
    <cellStyle name="20% - Accent6 2 9 4 2 3 2" xfId="21251"/>
    <cellStyle name="20% - Accent6 2 9 4 2 4" xfId="21252"/>
    <cellStyle name="20% - Accent6 2 9 4 3" xfId="21253"/>
    <cellStyle name="20% - Accent6 2 9 4 3 2" xfId="21254"/>
    <cellStyle name="20% - Accent6 2 9 4 3 2 2" xfId="21255"/>
    <cellStyle name="20% - Accent6 2 9 4 3 3" xfId="21256"/>
    <cellStyle name="20% - Accent6 2 9 4 4" xfId="21257"/>
    <cellStyle name="20% - Accent6 2 9 4 4 2" xfId="21258"/>
    <cellStyle name="20% - Accent6 2 9 4 5" xfId="21259"/>
    <cellStyle name="20% - Accent6 2 9 5" xfId="21260"/>
    <cellStyle name="20% - Accent6 2 9 5 2" xfId="21261"/>
    <cellStyle name="20% - Accent6 2 9 5 2 2" xfId="21262"/>
    <cellStyle name="20% - Accent6 2 9 5 2 2 2" xfId="21263"/>
    <cellStyle name="20% - Accent6 2 9 5 2 2 2 2" xfId="21264"/>
    <cellStyle name="20% - Accent6 2 9 5 2 2 3" xfId="21265"/>
    <cellStyle name="20% - Accent6 2 9 5 2 3" xfId="21266"/>
    <cellStyle name="20% - Accent6 2 9 5 2 3 2" xfId="21267"/>
    <cellStyle name="20% - Accent6 2 9 5 2 4" xfId="21268"/>
    <cellStyle name="20% - Accent6 2 9 5 3" xfId="21269"/>
    <cellStyle name="20% - Accent6 2 9 5 3 2" xfId="21270"/>
    <cellStyle name="20% - Accent6 2 9 5 3 2 2" xfId="21271"/>
    <cellStyle name="20% - Accent6 2 9 5 3 3" xfId="21272"/>
    <cellStyle name="20% - Accent6 2 9 5 4" xfId="21273"/>
    <cellStyle name="20% - Accent6 2 9 5 4 2" xfId="21274"/>
    <cellStyle name="20% - Accent6 2 9 5 5" xfId="21275"/>
    <cellStyle name="20% - Accent6 2 9 6" xfId="21276"/>
    <cellStyle name="20% - Accent6 2 9 6 2" xfId="21277"/>
    <cellStyle name="20% - Accent6 2 9 6 2 2" xfId="21278"/>
    <cellStyle name="20% - Accent6 2 9 6 2 2 2" xfId="21279"/>
    <cellStyle name="20% - Accent6 2 9 6 2 2 2 2" xfId="21280"/>
    <cellStyle name="20% - Accent6 2 9 6 2 2 3" xfId="21281"/>
    <cellStyle name="20% - Accent6 2 9 6 2 3" xfId="21282"/>
    <cellStyle name="20% - Accent6 2 9 6 2 3 2" xfId="21283"/>
    <cellStyle name="20% - Accent6 2 9 6 2 4" xfId="21284"/>
    <cellStyle name="20% - Accent6 2 9 6 3" xfId="21285"/>
    <cellStyle name="20% - Accent6 2 9 6 3 2" xfId="21286"/>
    <cellStyle name="20% - Accent6 2 9 6 3 2 2" xfId="21287"/>
    <cellStyle name="20% - Accent6 2 9 6 3 3" xfId="21288"/>
    <cellStyle name="20% - Accent6 2 9 6 4" xfId="21289"/>
    <cellStyle name="20% - Accent6 2 9 6 4 2" xfId="21290"/>
    <cellStyle name="20% - Accent6 2 9 6 5" xfId="21291"/>
    <cellStyle name="20% - Accent6 2 9 7" xfId="21292"/>
    <cellStyle name="20% - Accent6 2 9 7 2" xfId="21293"/>
    <cellStyle name="20% - Accent6 2 9 7 2 2" xfId="21294"/>
    <cellStyle name="20% - Accent6 2 9 7 2 2 2" xfId="21295"/>
    <cellStyle name="20% - Accent6 2 9 7 2 2 2 2" xfId="21296"/>
    <cellStyle name="20% - Accent6 2 9 7 2 2 3" xfId="21297"/>
    <cellStyle name="20% - Accent6 2 9 7 2 3" xfId="21298"/>
    <cellStyle name="20% - Accent6 2 9 7 2 3 2" xfId="21299"/>
    <cellStyle name="20% - Accent6 2 9 7 2 4" xfId="21300"/>
    <cellStyle name="20% - Accent6 2 9 7 3" xfId="21301"/>
    <cellStyle name="20% - Accent6 2 9 7 3 2" xfId="21302"/>
    <cellStyle name="20% - Accent6 2 9 7 3 2 2" xfId="21303"/>
    <cellStyle name="20% - Accent6 2 9 7 3 3" xfId="21304"/>
    <cellStyle name="20% - Accent6 2 9 7 4" xfId="21305"/>
    <cellStyle name="20% - Accent6 2 9 7 4 2" xfId="21306"/>
    <cellStyle name="20% - Accent6 2 9 7 5" xfId="21307"/>
    <cellStyle name="20% - Accent6 2 9 8" xfId="21308"/>
    <cellStyle name="20% - Accent6 2 9 8 2" xfId="21309"/>
    <cellStyle name="20% - Accent6 2 9 8 2 2" xfId="21310"/>
    <cellStyle name="20% - Accent6 2 9 8 2 2 2" xfId="21311"/>
    <cellStyle name="20% - Accent6 2 9 8 2 3" xfId="21312"/>
    <cellStyle name="20% - Accent6 2 9 8 3" xfId="21313"/>
    <cellStyle name="20% - Accent6 2 9 8 3 2" xfId="21314"/>
    <cellStyle name="20% - Accent6 2 9 8 4" xfId="21315"/>
    <cellStyle name="20% - Accent6 2 9 9" xfId="21316"/>
    <cellStyle name="20% - Accent6 2 9 9 2" xfId="21317"/>
    <cellStyle name="20% - Accent6 2 9 9 2 2" xfId="21318"/>
    <cellStyle name="20% - Accent6 2 9 9 3" xfId="21319"/>
    <cellStyle name="20% - Accent6 20" xfId="21320"/>
    <cellStyle name="20% - Accent6 20 2" xfId="21321"/>
    <cellStyle name="20% - Accent6 20 2 2" xfId="21322"/>
    <cellStyle name="20% - Accent6 20 2 2 2" xfId="21323"/>
    <cellStyle name="20% - Accent6 20 2 2 2 2" xfId="21324"/>
    <cellStyle name="20% - Accent6 20 2 2 3" xfId="21325"/>
    <cellStyle name="20% - Accent6 20 2 3" xfId="21326"/>
    <cellStyle name="20% - Accent6 20 2 3 2" xfId="21327"/>
    <cellStyle name="20% - Accent6 20 2 4" xfId="21328"/>
    <cellStyle name="20% - Accent6 20 3" xfId="21329"/>
    <cellStyle name="20% - Accent6 20 3 2" xfId="21330"/>
    <cellStyle name="20% - Accent6 20 3 2 2" xfId="21331"/>
    <cellStyle name="20% - Accent6 20 3 3" xfId="21332"/>
    <cellStyle name="20% - Accent6 20 4" xfId="21333"/>
    <cellStyle name="20% - Accent6 20 4 2" xfId="21334"/>
    <cellStyle name="20% - Accent6 20 5" xfId="21335"/>
    <cellStyle name="20% - Accent6 21" xfId="21336"/>
    <cellStyle name="20% - Accent6 21 2" xfId="21337"/>
    <cellStyle name="20% - Accent6 21 2 2" xfId="21338"/>
    <cellStyle name="20% - Accent6 21 2 2 2" xfId="21339"/>
    <cellStyle name="20% - Accent6 21 2 3" xfId="21340"/>
    <cellStyle name="20% - Accent6 21 3" xfId="21341"/>
    <cellStyle name="20% - Accent6 21 3 2" xfId="21342"/>
    <cellStyle name="20% - Accent6 21 4" xfId="21343"/>
    <cellStyle name="20% - Accent6 22" xfId="21344"/>
    <cellStyle name="20% - Accent6 22 2" xfId="21345"/>
    <cellStyle name="20% - Accent6 22 2 2" xfId="21346"/>
    <cellStyle name="20% - Accent6 22 3" xfId="21347"/>
    <cellStyle name="20% - Accent6 23" xfId="21348"/>
    <cellStyle name="20% - Accent6 23 2" xfId="21349"/>
    <cellStyle name="20% - Accent6 24" xfId="21350"/>
    <cellStyle name="20% - Accent6 3" xfId="21351"/>
    <cellStyle name="20% - Accent6 3 10" xfId="21352"/>
    <cellStyle name="20% - Accent6 3 10 2" xfId="21353"/>
    <cellStyle name="20% - Accent6 3 11" xfId="21354"/>
    <cellStyle name="20% - Accent6 3 2" xfId="21355"/>
    <cellStyle name="20% - Accent6 3 2 10" xfId="21356"/>
    <cellStyle name="20% - Accent6 3 2 2" xfId="21357"/>
    <cellStyle name="20% - Accent6 3 2 2 2" xfId="21358"/>
    <cellStyle name="20% - Accent6 3 2 2 2 2" xfId="21359"/>
    <cellStyle name="20% - Accent6 3 2 2 2 2 2" xfId="21360"/>
    <cellStyle name="20% - Accent6 3 2 2 2 2 2 2" xfId="21361"/>
    <cellStyle name="20% - Accent6 3 2 2 2 2 3" xfId="21362"/>
    <cellStyle name="20% - Accent6 3 2 2 2 3" xfId="21363"/>
    <cellStyle name="20% - Accent6 3 2 2 2 3 2" xfId="21364"/>
    <cellStyle name="20% - Accent6 3 2 2 2 4" xfId="21365"/>
    <cellStyle name="20% - Accent6 3 2 2 3" xfId="21366"/>
    <cellStyle name="20% - Accent6 3 2 2 3 2" xfId="21367"/>
    <cellStyle name="20% - Accent6 3 2 2 3 2 2" xfId="21368"/>
    <cellStyle name="20% - Accent6 3 2 2 3 3" xfId="21369"/>
    <cellStyle name="20% - Accent6 3 2 2 4" xfId="21370"/>
    <cellStyle name="20% - Accent6 3 2 2 4 2" xfId="21371"/>
    <cellStyle name="20% - Accent6 3 2 2 5" xfId="21372"/>
    <cellStyle name="20% - Accent6 3 2 3" xfId="21373"/>
    <cellStyle name="20% - Accent6 3 2 3 2" xfId="21374"/>
    <cellStyle name="20% - Accent6 3 2 3 2 2" xfId="21375"/>
    <cellStyle name="20% - Accent6 3 2 3 2 2 2" xfId="21376"/>
    <cellStyle name="20% - Accent6 3 2 3 2 2 2 2" xfId="21377"/>
    <cellStyle name="20% - Accent6 3 2 3 2 2 3" xfId="21378"/>
    <cellStyle name="20% - Accent6 3 2 3 2 3" xfId="21379"/>
    <cellStyle name="20% - Accent6 3 2 3 2 3 2" xfId="21380"/>
    <cellStyle name="20% - Accent6 3 2 3 2 4" xfId="21381"/>
    <cellStyle name="20% - Accent6 3 2 3 3" xfId="21382"/>
    <cellStyle name="20% - Accent6 3 2 3 3 2" xfId="21383"/>
    <cellStyle name="20% - Accent6 3 2 3 3 2 2" xfId="21384"/>
    <cellStyle name="20% - Accent6 3 2 3 3 3" xfId="21385"/>
    <cellStyle name="20% - Accent6 3 2 3 4" xfId="21386"/>
    <cellStyle name="20% - Accent6 3 2 3 4 2" xfId="21387"/>
    <cellStyle name="20% - Accent6 3 2 3 5" xfId="21388"/>
    <cellStyle name="20% - Accent6 3 2 4" xfId="21389"/>
    <cellStyle name="20% - Accent6 3 2 4 2" xfId="21390"/>
    <cellStyle name="20% - Accent6 3 2 4 2 2" xfId="21391"/>
    <cellStyle name="20% - Accent6 3 2 4 2 2 2" xfId="21392"/>
    <cellStyle name="20% - Accent6 3 2 4 2 2 2 2" xfId="21393"/>
    <cellStyle name="20% - Accent6 3 2 4 2 2 3" xfId="21394"/>
    <cellStyle name="20% - Accent6 3 2 4 2 3" xfId="21395"/>
    <cellStyle name="20% - Accent6 3 2 4 2 3 2" xfId="21396"/>
    <cellStyle name="20% - Accent6 3 2 4 2 4" xfId="21397"/>
    <cellStyle name="20% - Accent6 3 2 4 3" xfId="21398"/>
    <cellStyle name="20% - Accent6 3 2 4 3 2" xfId="21399"/>
    <cellStyle name="20% - Accent6 3 2 4 3 2 2" xfId="21400"/>
    <cellStyle name="20% - Accent6 3 2 4 3 3" xfId="21401"/>
    <cellStyle name="20% - Accent6 3 2 4 4" xfId="21402"/>
    <cellStyle name="20% - Accent6 3 2 4 4 2" xfId="21403"/>
    <cellStyle name="20% - Accent6 3 2 4 5" xfId="21404"/>
    <cellStyle name="20% - Accent6 3 2 5" xfId="21405"/>
    <cellStyle name="20% - Accent6 3 2 5 2" xfId="21406"/>
    <cellStyle name="20% - Accent6 3 2 5 2 2" xfId="21407"/>
    <cellStyle name="20% - Accent6 3 2 5 2 2 2" xfId="21408"/>
    <cellStyle name="20% - Accent6 3 2 5 2 2 2 2" xfId="21409"/>
    <cellStyle name="20% - Accent6 3 2 5 2 2 3" xfId="21410"/>
    <cellStyle name="20% - Accent6 3 2 5 2 3" xfId="21411"/>
    <cellStyle name="20% - Accent6 3 2 5 2 3 2" xfId="21412"/>
    <cellStyle name="20% - Accent6 3 2 5 2 4" xfId="21413"/>
    <cellStyle name="20% - Accent6 3 2 5 3" xfId="21414"/>
    <cellStyle name="20% - Accent6 3 2 5 3 2" xfId="21415"/>
    <cellStyle name="20% - Accent6 3 2 5 3 2 2" xfId="21416"/>
    <cellStyle name="20% - Accent6 3 2 5 3 3" xfId="21417"/>
    <cellStyle name="20% - Accent6 3 2 5 4" xfId="21418"/>
    <cellStyle name="20% - Accent6 3 2 5 4 2" xfId="21419"/>
    <cellStyle name="20% - Accent6 3 2 5 5" xfId="21420"/>
    <cellStyle name="20% - Accent6 3 2 6" xfId="21421"/>
    <cellStyle name="20% - Accent6 3 2 6 2" xfId="21422"/>
    <cellStyle name="20% - Accent6 3 2 6 2 2" xfId="21423"/>
    <cellStyle name="20% - Accent6 3 2 6 2 2 2" xfId="21424"/>
    <cellStyle name="20% - Accent6 3 2 6 2 2 2 2" xfId="21425"/>
    <cellStyle name="20% - Accent6 3 2 6 2 2 3" xfId="21426"/>
    <cellStyle name="20% - Accent6 3 2 6 2 3" xfId="21427"/>
    <cellStyle name="20% - Accent6 3 2 6 2 3 2" xfId="21428"/>
    <cellStyle name="20% - Accent6 3 2 6 2 4" xfId="21429"/>
    <cellStyle name="20% - Accent6 3 2 6 3" xfId="21430"/>
    <cellStyle name="20% - Accent6 3 2 6 3 2" xfId="21431"/>
    <cellStyle name="20% - Accent6 3 2 6 3 2 2" xfId="21432"/>
    <cellStyle name="20% - Accent6 3 2 6 3 3" xfId="21433"/>
    <cellStyle name="20% - Accent6 3 2 6 4" xfId="21434"/>
    <cellStyle name="20% - Accent6 3 2 6 4 2" xfId="21435"/>
    <cellStyle name="20% - Accent6 3 2 6 5" xfId="21436"/>
    <cellStyle name="20% - Accent6 3 2 7" xfId="21437"/>
    <cellStyle name="20% - Accent6 3 2 7 2" xfId="21438"/>
    <cellStyle name="20% - Accent6 3 2 7 2 2" xfId="21439"/>
    <cellStyle name="20% - Accent6 3 2 7 2 2 2" xfId="21440"/>
    <cellStyle name="20% - Accent6 3 2 7 2 3" xfId="21441"/>
    <cellStyle name="20% - Accent6 3 2 7 3" xfId="21442"/>
    <cellStyle name="20% - Accent6 3 2 7 3 2" xfId="21443"/>
    <cellStyle name="20% - Accent6 3 2 7 4" xfId="21444"/>
    <cellStyle name="20% - Accent6 3 2 8" xfId="21445"/>
    <cellStyle name="20% - Accent6 3 2 8 2" xfId="21446"/>
    <cellStyle name="20% - Accent6 3 2 8 2 2" xfId="21447"/>
    <cellStyle name="20% - Accent6 3 2 8 3" xfId="21448"/>
    <cellStyle name="20% - Accent6 3 2 9" xfId="21449"/>
    <cellStyle name="20% - Accent6 3 2 9 2" xfId="21450"/>
    <cellStyle name="20% - Accent6 3 3" xfId="21451"/>
    <cellStyle name="20% - Accent6 3 3 2" xfId="21452"/>
    <cellStyle name="20% - Accent6 3 3 2 2" xfId="21453"/>
    <cellStyle name="20% - Accent6 3 3 2 2 2" xfId="21454"/>
    <cellStyle name="20% - Accent6 3 3 2 2 2 2" xfId="21455"/>
    <cellStyle name="20% - Accent6 3 3 2 2 3" xfId="21456"/>
    <cellStyle name="20% - Accent6 3 3 2 3" xfId="21457"/>
    <cellStyle name="20% - Accent6 3 3 2 3 2" xfId="21458"/>
    <cellStyle name="20% - Accent6 3 3 2 4" xfId="21459"/>
    <cellStyle name="20% - Accent6 3 3 3" xfId="21460"/>
    <cellStyle name="20% - Accent6 3 3 3 2" xfId="21461"/>
    <cellStyle name="20% - Accent6 3 3 3 2 2" xfId="21462"/>
    <cellStyle name="20% - Accent6 3 3 3 3" xfId="21463"/>
    <cellStyle name="20% - Accent6 3 3 4" xfId="21464"/>
    <cellStyle name="20% - Accent6 3 3 4 2" xfId="21465"/>
    <cellStyle name="20% - Accent6 3 3 5" xfId="21466"/>
    <cellStyle name="20% - Accent6 3 4" xfId="21467"/>
    <cellStyle name="20% - Accent6 3 4 2" xfId="21468"/>
    <cellStyle name="20% - Accent6 3 4 2 2" xfId="21469"/>
    <cellStyle name="20% - Accent6 3 4 2 2 2" xfId="21470"/>
    <cellStyle name="20% - Accent6 3 4 2 2 2 2" xfId="21471"/>
    <cellStyle name="20% - Accent6 3 4 2 2 3" xfId="21472"/>
    <cellStyle name="20% - Accent6 3 4 2 3" xfId="21473"/>
    <cellStyle name="20% - Accent6 3 4 2 3 2" xfId="21474"/>
    <cellStyle name="20% - Accent6 3 4 2 4" xfId="21475"/>
    <cellStyle name="20% - Accent6 3 4 3" xfId="21476"/>
    <cellStyle name="20% - Accent6 3 4 3 2" xfId="21477"/>
    <cellStyle name="20% - Accent6 3 4 3 2 2" xfId="21478"/>
    <cellStyle name="20% - Accent6 3 4 3 3" xfId="21479"/>
    <cellStyle name="20% - Accent6 3 4 4" xfId="21480"/>
    <cellStyle name="20% - Accent6 3 4 4 2" xfId="21481"/>
    <cellStyle name="20% - Accent6 3 4 5" xfId="21482"/>
    <cellStyle name="20% - Accent6 3 5" xfId="21483"/>
    <cellStyle name="20% - Accent6 3 5 2" xfId="21484"/>
    <cellStyle name="20% - Accent6 3 5 2 2" xfId="21485"/>
    <cellStyle name="20% - Accent6 3 5 2 2 2" xfId="21486"/>
    <cellStyle name="20% - Accent6 3 5 2 2 2 2" xfId="21487"/>
    <cellStyle name="20% - Accent6 3 5 2 2 3" xfId="21488"/>
    <cellStyle name="20% - Accent6 3 5 2 3" xfId="21489"/>
    <cellStyle name="20% - Accent6 3 5 2 3 2" xfId="21490"/>
    <cellStyle name="20% - Accent6 3 5 2 4" xfId="21491"/>
    <cellStyle name="20% - Accent6 3 5 3" xfId="21492"/>
    <cellStyle name="20% - Accent6 3 5 3 2" xfId="21493"/>
    <cellStyle name="20% - Accent6 3 5 3 2 2" xfId="21494"/>
    <cellStyle name="20% - Accent6 3 5 3 3" xfId="21495"/>
    <cellStyle name="20% - Accent6 3 5 4" xfId="21496"/>
    <cellStyle name="20% - Accent6 3 5 4 2" xfId="21497"/>
    <cellStyle name="20% - Accent6 3 5 5" xfId="21498"/>
    <cellStyle name="20% - Accent6 3 6" xfId="21499"/>
    <cellStyle name="20% - Accent6 3 6 2" xfId="21500"/>
    <cellStyle name="20% - Accent6 3 6 2 2" xfId="21501"/>
    <cellStyle name="20% - Accent6 3 6 2 2 2" xfId="21502"/>
    <cellStyle name="20% - Accent6 3 6 2 2 2 2" xfId="21503"/>
    <cellStyle name="20% - Accent6 3 6 2 2 3" xfId="21504"/>
    <cellStyle name="20% - Accent6 3 6 2 3" xfId="21505"/>
    <cellStyle name="20% - Accent6 3 6 2 3 2" xfId="21506"/>
    <cellStyle name="20% - Accent6 3 6 2 4" xfId="21507"/>
    <cellStyle name="20% - Accent6 3 6 3" xfId="21508"/>
    <cellStyle name="20% - Accent6 3 6 3 2" xfId="21509"/>
    <cellStyle name="20% - Accent6 3 6 3 2 2" xfId="21510"/>
    <cellStyle name="20% - Accent6 3 6 3 3" xfId="21511"/>
    <cellStyle name="20% - Accent6 3 6 4" xfId="21512"/>
    <cellStyle name="20% - Accent6 3 6 4 2" xfId="21513"/>
    <cellStyle name="20% - Accent6 3 6 5" xfId="21514"/>
    <cellStyle name="20% - Accent6 3 7" xfId="21515"/>
    <cellStyle name="20% - Accent6 3 7 2" xfId="21516"/>
    <cellStyle name="20% - Accent6 3 7 2 2" xfId="21517"/>
    <cellStyle name="20% - Accent6 3 7 2 2 2" xfId="21518"/>
    <cellStyle name="20% - Accent6 3 7 2 2 2 2" xfId="21519"/>
    <cellStyle name="20% - Accent6 3 7 2 2 3" xfId="21520"/>
    <cellStyle name="20% - Accent6 3 7 2 3" xfId="21521"/>
    <cellStyle name="20% - Accent6 3 7 2 3 2" xfId="21522"/>
    <cellStyle name="20% - Accent6 3 7 2 4" xfId="21523"/>
    <cellStyle name="20% - Accent6 3 7 3" xfId="21524"/>
    <cellStyle name="20% - Accent6 3 7 3 2" xfId="21525"/>
    <cellStyle name="20% - Accent6 3 7 3 2 2" xfId="21526"/>
    <cellStyle name="20% - Accent6 3 7 3 3" xfId="21527"/>
    <cellStyle name="20% - Accent6 3 7 4" xfId="21528"/>
    <cellStyle name="20% - Accent6 3 7 4 2" xfId="21529"/>
    <cellStyle name="20% - Accent6 3 7 5" xfId="21530"/>
    <cellStyle name="20% - Accent6 3 8" xfId="21531"/>
    <cellStyle name="20% - Accent6 3 8 2" xfId="21532"/>
    <cellStyle name="20% - Accent6 3 8 2 2" xfId="21533"/>
    <cellStyle name="20% - Accent6 3 8 2 2 2" xfId="21534"/>
    <cellStyle name="20% - Accent6 3 8 2 3" xfId="21535"/>
    <cellStyle name="20% - Accent6 3 8 3" xfId="21536"/>
    <cellStyle name="20% - Accent6 3 8 3 2" xfId="21537"/>
    <cellStyle name="20% - Accent6 3 8 4" xfId="21538"/>
    <cellStyle name="20% - Accent6 3 9" xfId="21539"/>
    <cellStyle name="20% - Accent6 3 9 2" xfId="21540"/>
    <cellStyle name="20% - Accent6 3 9 2 2" xfId="21541"/>
    <cellStyle name="20% - Accent6 3 9 3" xfId="21542"/>
    <cellStyle name="20% - Accent6 4" xfId="21543"/>
    <cellStyle name="20% - Accent6 4 10" xfId="21544"/>
    <cellStyle name="20% - Accent6 4 10 2" xfId="21545"/>
    <cellStyle name="20% - Accent6 4 11" xfId="21546"/>
    <cellStyle name="20% - Accent6 4 2" xfId="21547"/>
    <cellStyle name="20% - Accent6 4 2 10" xfId="21548"/>
    <cellStyle name="20% - Accent6 4 2 2" xfId="21549"/>
    <cellStyle name="20% - Accent6 4 2 2 2" xfId="21550"/>
    <cellStyle name="20% - Accent6 4 2 2 2 2" xfId="21551"/>
    <cellStyle name="20% - Accent6 4 2 2 2 2 2" xfId="21552"/>
    <cellStyle name="20% - Accent6 4 2 2 2 2 2 2" xfId="21553"/>
    <cellStyle name="20% - Accent6 4 2 2 2 2 3" xfId="21554"/>
    <cellStyle name="20% - Accent6 4 2 2 2 3" xfId="21555"/>
    <cellStyle name="20% - Accent6 4 2 2 2 3 2" xfId="21556"/>
    <cellStyle name="20% - Accent6 4 2 2 2 4" xfId="21557"/>
    <cellStyle name="20% - Accent6 4 2 2 3" xfId="21558"/>
    <cellStyle name="20% - Accent6 4 2 2 3 2" xfId="21559"/>
    <cellStyle name="20% - Accent6 4 2 2 3 2 2" xfId="21560"/>
    <cellStyle name="20% - Accent6 4 2 2 3 3" xfId="21561"/>
    <cellStyle name="20% - Accent6 4 2 2 4" xfId="21562"/>
    <cellStyle name="20% - Accent6 4 2 2 4 2" xfId="21563"/>
    <cellStyle name="20% - Accent6 4 2 2 5" xfId="21564"/>
    <cellStyle name="20% - Accent6 4 2 3" xfId="21565"/>
    <cellStyle name="20% - Accent6 4 2 3 2" xfId="21566"/>
    <cellStyle name="20% - Accent6 4 2 3 2 2" xfId="21567"/>
    <cellStyle name="20% - Accent6 4 2 3 2 2 2" xfId="21568"/>
    <cellStyle name="20% - Accent6 4 2 3 2 2 2 2" xfId="21569"/>
    <cellStyle name="20% - Accent6 4 2 3 2 2 3" xfId="21570"/>
    <cellStyle name="20% - Accent6 4 2 3 2 3" xfId="21571"/>
    <cellStyle name="20% - Accent6 4 2 3 2 3 2" xfId="21572"/>
    <cellStyle name="20% - Accent6 4 2 3 2 4" xfId="21573"/>
    <cellStyle name="20% - Accent6 4 2 3 3" xfId="21574"/>
    <cellStyle name="20% - Accent6 4 2 3 3 2" xfId="21575"/>
    <cellStyle name="20% - Accent6 4 2 3 3 2 2" xfId="21576"/>
    <cellStyle name="20% - Accent6 4 2 3 3 3" xfId="21577"/>
    <cellStyle name="20% - Accent6 4 2 3 4" xfId="21578"/>
    <cellStyle name="20% - Accent6 4 2 3 4 2" xfId="21579"/>
    <cellStyle name="20% - Accent6 4 2 3 5" xfId="21580"/>
    <cellStyle name="20% - Accent6 4 2 4" xfId="21581"/>
    <cellStyle name="20% - Accent6 4 2 4 2" xfId="21582"/>
    <cellStyle name="20% - Accent6 4 2 4 2 2" xfId="21583"/>
    <cellStyle name="20% - Accent6 4 2 4 2 2 2" xfId="21584"/>
    <cellStyle name="20% - Accent6 4 2 4 2 2 2 2" xfId="21585"/>
    <cellStyle name="20% - Accent6 4 2 4 2 2 3" xfId="21586"/>
    <cellStyle name="20% - Accent6 4 2 4 2 3" xfId="21587"/>
    <cellStyle name="20% - Accent6 4 2 4 2 3 2" xfId="21588"/>
    <cellStyle name="20% - Accent6 4 2 4 2 4" xfId="21589"/>
    <cellStyle name="20% - Accent6 4 2 4 3" xfId="21590"/>
    <cellStyle name="20% - Accent6 4 2 4 3 2" xfId="21591"/>
    <cellStyle name="20% - Accent6 4 2 4 3 2 2" xfId="21592"/>
    <cellStyle name="20% - Accent6 4 2 4 3 3" xfId="21593"/>
    <cellStyle name="20% - Accent6 4 2 4 4" xfId="21594"/>
    <cellStyle name="20% - Accent6 4 2 4 4 2" xfId="21595"/>
    <cellStyle name="20% - Accent6 4 2 4 5" xfId="21596"/>
    <cellStyle name="20% - Accent6 4 2 5" xfId="21597"/>
    <cellStyle name="20% - Accent6 4 2 5 2" xfId="21598"/>
    <cellStyle name="20% - Accent6 4 2 5 2 2" xfId="21599"/>
    <cellStyle name="20% - Accent6 4 2 5 2 2 2" xfId="21600"/>
    <cellStyle name="20% - Accent6 4 2 5 2 2 2 2" xfId="21601"/>
    <cellStyle name="20% - Accent6 4 2 5 2 2 3" xfId="21602"/>
    <cellStyle name="20% - Accent6 4 2 5 2 3" xfId="21603"/>
    <cellStyle name="20% - Accent6 4 2 5 2 3 2" xfId="21604"/>
    <cellStyle name="20% - Accent6 4 2 5 2 4" xfId="21605"/>
    <cellStyle name="20% - Accent6 4 2 5 3" xfId="21606"/>
    <cellStyle name="20% - Accent6 4 2 5 3 2" xfId="21607"/>
    <cellStyle name="20% - Accent6 4 2 5 3 2 2" xfId="21608"/>
    <cellStyle name="20% - Accent6 4 2 5 3 3" xfId="21609"/>
    <cellStyle name="20% - Accent6 4 2 5 4" xfId="21610"/>
    <cellStyle name="20% - Accent6 4 2 5 4 2" xfId="21611"/>
    <cellStyle name="20% - Accent6 4 2 5 5" xfId="21612"/>
    <cellStyle name="20% - Accent6 4 2 6" xfId="21613"/>
    <cellStyle name="20% - Accent6 4 2 6 2" xfId="21614"/>
    <cellStyle name="20% - Accent6 4 2 6 2 2" xfId="21615"/>
    <cellStyle name="20% - Accent6 4 2 6 2 2 2" xfId="21616"/>
    <cellStyle name="20% - Accent6 4 2 6 2 2 2 2" xfId="21617"/>
    <cellStyle name="20% - Accent6 4 2 6 2 2 3" xfId="21618"/>
    <cellStyle name="20% - Accent6 4 2 6 2 3" xfId="21619"/>
    <cellStyle name="20% - Accent6 4 2 6 2 3 2" xfId="21620"/>
    <cellStyle name="20% - Accent6 4 2 6 2 4" xfId="21621"/>
    <cellStyle name="20% - Accent6 4 2 6 3" xfId="21622"/>
    <cellStyle name="20% - Accent6 4 2 6 3 2" xfId="21623"/>
    <cellStyle name="20% - Accent6 4 2 6 3 2 2" xfId="21624"/>
    <cellStyle name="20% - Accent6 4 2 6 3 3" xfId="21625"/>
    <cellStyle name="20% - Accent6 4 2 6 4" xfId="21626"/>
    <cellStyle name="20% - Accent6 4 2 6 4 2" xfId="21627"/>
    <cellStyle name="20% - Accent6 4 2 6 5" xfId="21628"/>
    <cellStyle name="20% - Accent6 4 2 7" xfId="21629"/>
    <cellStyle name="20% - Accent6 4 2 7 2" xfId="21630"/>
    <cellStyle name="20% - Accent6 4 2 7 2 2" xfId="21631"/>
    <cellStyle name="20% - Accent6 4 2 7 2 2 2" xfId="21632"/>
    <cellStyle name="20% - Accent6 4 2 7 2 3" xfId="21633"/>
    <cellStyle name="20% - Accent6 4 2 7 3" xfId="21634"/>
    <cellStyle name="20% - Accent6 4 2 7 3 2" xfId="21635"/>
    <cellStyle name="20% - Accent6 4 2 7 4" xfId="21636"/>
    <cellStyle name="20% - Accent6 4 2 8" xfId="21637"/>
    <cellStyle name="20% - Accent6 4 2 8 2" xfId="21638"/>
    <cellStyle name="20% - Accent6 4 2 8 2 2" xfId="21639"/>
    <cellStyle name="20% - Accent6 4 2 8 3" xfId="21640"/>
    <cellStyle name="20% - Accent6 4 2 9" xfId="21641"/>
    <cellStyle name="20% - Accent6 4 2 9 2" xfId="21642"/>
    <cellStyle name="20% - Accent6 4 3" xfId="21643"/>
    <cellStyle name="20% - Accent6 4 3 2" xfId="21644"/>
    <cellStyle name="20% - Accent6 4 3 2 2" xfId="21645"/>
    <cellStyle name="20% - Accent6 4 3 2 2 2" xfId="21646"/>
    <cellStyle name="20% - Accent6 4 3 2 2 2 2" xfId="21647"/>
    <cellStyle name="20% - Accent6 4 3 2 2 3" xfId="21648"/>
    <cellStyle name="20% - Accent6 4 3 2 3" xfId="21649"/>
    <cellStyle name="20% - Accent6 4 3 2 3 2" xfId="21650"/>
    <cellStyle name="20% - Accent6 4 3 2 4" xfId="21651"/>
    <cellStyle name="20% - Accent6 4 3 3" xfId="21652"/>
    <cellStyle name="20% - Accent6 4 3 3 2" xfId="21653"/>
    <cellStyle name="20% - Accent6 4 3 3 2 2" xfId="21654"/>
    <cellStyle name="20% - Accent6 4 3 3 3" xfId="21655"/>
    <cellStyle name="20% - Accent6 4 3 4" xfId="21656"/>
    <cellStyle name="20% - Accent6 4 3 4 2" xfId="21657"/>
    <cellStyle name="20% - Accent6 4 3 5" xfId="21658"/>
    <cellStyle name="20% - Accent6 4 4" xfId="21659"/>
    <cellStyle name="20% - Accent6 4 4 2" xfId="21660"/>
    <cellStyle name="20% - Accent6 4 4 2 2" xfId="21661"/>
    <cellStyle name="20% - Accent6 4 4 2 2 2" xfId="21662"/>
    <cellStyle name="20% - Accent6 4 4 2 2 2 2" xfId="21663"/>
    <cellStyle name="20% - Accent6 4 4 2 2 3" xfId="21664"/>
    <cellStyle name="20% - Accent6 4 4 2 3" xfId="21665"/>
    <cellStyle name="20% - Accent6 4 4 2 3 2" xfId="21666"/>
    <cellStyle name="20% - Accent6 4 4 2 4" xfId="21667"/>
    <cellStyle name="20% - Accent6 4 4 3" xfId="21668"/>
    <cellStyle name="20% - Accent6 4 4 3 2" xfId="21669"/>
    <cellStyle name="20% - Accent6 4 4 3 2 2" xfId="21670"/>
    <cellStyle name="20% - Accent6 4 4 3 3" xfId="21671"/>
    <cellStyle name="20% - Accent6 4 4 4" xfId="21672"/>
    <cellStyle name="20% - Accent6 4 4 4 2" xfId="21673"/>
    <cellStyle name="20% - Accent6 4 4 5" xfId="21674"/>
    <cellStyle name="20% - Accent6 4 5" xfId="21675"/>
    <cellStyle name="20% - Accent6 4 5 2" xfId="21676"/>
    <cellStyle name="20% - Accent6 4 5 2 2" xfId="21677"/>
    <cellStyle name="20% - Accent6 4 5 2 2 2" xfId="21678"/>
    <cellStyle name="20% - Accent6 4 5 2 2 2 2" xfId="21679"/>
    <cellStyle name="20% - Accent6 4 5 2 2 3" xfId="21680"/>
    <cellStyle name="20% - Accent6 4 5 2 3" xfId="21681"/>
    <cellStyle name="20% - Accent6 4 5 2 3 2" xfId="21682"/>
    <cellStyle name="20% - Accent6 4 5 2 4" xfId="21683"/>
    <cellStyle name="20% - Accent6 4 5 3" xfId="21684"/>
    <cellStyle name="20% - Accent6 4 5 3 2" xfId="21685"/>
    <cellStyle name="20% - Accent6 4 5 3 2 2" xfId="21686"/>
    <cellStyle name="20% - Accent6 4 5 3 3" xfId="21687"/>
    <cellStyle name="20% - Accent6 4 5 4" xfId="21688"/>
    <cellStyle name="20% - Accent6 4 5 4 2" xfId="21689"/>
    <cellStyle name="20% - Accent6 4 5 5" xfId="21690"/>
    <cellStyle name="20% - Accent6 4 6" xfId="21691"/>
    <cellStyle name="20% - Accent6 4 6 2" xfId="21692"/>
    <cellStyle name="20% - Accent6 4 6 2 2" xfId="21693"/>
    <cellStyle name="20% - Accent6 4 6 2 2 2" xfId="21694"/>
    <cellStyle name="20% - Accent6 4 6 2 2 2 2" xfId="21695"/>
    <cellStyle name="20% - Accent6 4 6 2 2 3" xfId="21696"/>
    <cellStyle name="20% - Accent6 4 6 2 3" xfId="21697"/>
    <cellStyle name="20% - Accent6 4 6 2 3 2" xfId="21698"/>
    <cellStyle name="20% - Accent6 4 6 2 4" xfId="21699"/>
    <cellStyle name="20% - Accent6 4 6 3" xfId="21700"/>
    <cellStyle name="20% - Accent6 4 6 3 2" xfId="21701"/>
    <cellStyle name="20% - Accent6 4 6 3 2 2" xfId="21702"/>
    <cellStyle name="20% - Accent6 4 6 3 3" xfId="21703"/>
    <cellStyle name="20% - Accent6 4 6 4" xfId="21704"/>
    <cellStyle name="20% - Accent6 4 6 4 2" xfId="21705"/>
    <cellStyle name="20% - Accent6 4 6 5" xfId="21706"/>
    <cellStyle name="20% - Accent6 4 7" xfId="21707"/>
    <cellStyle name="20% - Accent6 4 7 2" xfId="21708"/>
    <cellStyle name="20% - Accent6 4 7 2 2" xfId="21709"/>
    <cellStyle name="20% - Accent6 4 7 2 2 2" xfId="21710"/>
    <cellStyle name="20% - Accent6 4 7 2 2 2 2" xfId="21711"/>
    <cellStyle name="20% - Accent6 4 7 2 2 3" xfId="21712"/>
    <cellStyle name="20% - Accent6 4 7 2 3" xfId="21713"/>
    <cellStyle name="20% - Accent6 4 7 2 3 2" xfId="21714"/>
    <cellStyle name="20% - Accent6 4 7 2 4" xfId="21715"/>
    <cellStyle name="20% - Accent6 4 7 3" xfId="21716"/>
    <cellStyle name="20% - Accent6 4 7 3 2" xfId="21717"/>
    <cellStyle name="20% - Accent6 4 7 3 2 2" xfId="21718"/>
    <cellStyle name="20% - Accent6 4 7 3 3" xfId="21719"/>
    <cellStyle name="20% - Accent6 4 7 4" xfId="21720"/>
    <cellStyle name="20% - Accent6 4 7 4 2" xfId="21721"/>
    <cellStyle name="20% - Accent6 4 7 5" xfId="21722"/>
    <cellStyle name="20% - Accent6 4 8" xfId="21723"/>
    <cellStyle name="20% - Accent6 4 8 2" xfId="21724"/>
    <cellStyle name="20% - Accent6 4 8 2 2" xfId="21725"/>
    <cellStyle name="20% - Accent6 4 8 2 2 2" xfId="21726"/>
    <cellStyle name="20% - Accent6 4 8 2 3" xfId="21727"/>
    <cellStyle name="20% - Accent6 4 8 3" xfId="21728"/>
    <cellStyle name="20% - Accent6 4 8 3 2" xfId="21729"/>
    <cellStyle name="20% - Accent6 4 8 4" xfId="21730"/>
    <cellStyle name="20% - Accent6 4 9" xfId="21731"/>
    <cellStyle name="20% - Accent6 4 9 2" xfId="21732"/>
    <cellStyle name="20% - Accent6 4 9 2 2" xfId="21733"/>
    <cellStyle name="20% - Accent6 4 9 3" xfId="21734"/>
    <cellStyle name="20% - Accent6 5" xfId="21735"/>
    <cellStyle name="20% - Accent6 5 10" xfId="21736"/>
    <cellStyle name="20% - Accent6 5 10 2" xfId="21737"/>
    <cellStyle name="20% - Accent6 5 11" xfId="21738"/>
    <cellStyle name="20% - Accent6 5 2" xfId="21739"/>
    <cellStyle name="20% - Accent6 5 2 10" xfId="21740"/>
    <cellStyle name="20% - Accent6 5 2 2" xfId="21741"/>
    <cellStyle name="20% - Accent6 5 2 2 2" xfId="21742"/>
    <cellStyle name="20% - Accent6 5 2 2 2 2" xfId="21743"/>
    <cellStyle name="20% - Accent6 5 2 2 2 2 2" xfId="21744"/>
    <cellStyle name="20% - Accent6 5 2 2 2 2 2 2" xfId="21745"/>
    <cellStyle name="20% - Accent6 5 2 2 2 2 3" xfId="21746"/>
    <cellStyle name="20% - Accent6 5 2 2 2 3" xfId="21747"/>
    <cellStyle name="20% - Accent6 5 2 2 2 3 2" xfId="21748"/>
    <cellStyle name="20% - Accent6 5 2 2 2 4" xfId="21749"/>
    <cellStyle name="20% - Accent6 5 2 2 3" xfId="21750"/>
    <cellStyle name="20% - Accent6 5 2 2 3 2" xfId="21751"/>
    <cellStyle name="20% - Accent6 5 2 2 3 2 2" xfId="21752"/>
    <cellStyle name="20% - Accent6 5 2 2 3 3" xfId="21753"/>
    <cellStyle name="20% - Accent6 5 2 2 4" xfId="21754"/>
    <cellStyle name="20% - Accent6 5 2 2 4 2" xfId="21755"/>
    <cellStyle name="20% - Accent6 5 2 2 5" xfId="21756"/>
    <cellStyle name="20% - Accent6 5 2 3" xfId="21757"/>
    <cellStyle name="20% - Accent6 5 2 3 2" xfId="21758"/>
    <cellStyle name="20% - Accent6 5 2 3 2 2" xfId="21759"/>
    <cellStyle name="20% - Accent6 5 2 3 2 2 2" xfId="21760"/>
    <cellStyle name="20% - Accent6 5 2 3 2 2 2 2" xfId="21761"/>
    <cellStyle name="20% - Accent6 5 2 3 2 2 3" xfId="21762"/>
    <cellStyle name="20% - Accent6 5 2 3 2 3" xfId="21763"/>
    <cellStyle name="20% - Accent6 5 2 3 2 3 2" xfId="21764"/>
    <cellStyle name="20% - Accent6 5 2 3 2 4" xfId="21765"/>
    <cellStyle name="20% - Accent6 5 2 3 3" xfId="21766"/>
    <cellStyle name="20% - Accent6 5 2 3 3 2" xfId="21767"/>
    <cellStyle name="20% - Accent6 5 2 3 3 2 2" xfId="21768"/>
    <cellStyle name="20% - Accent6 5 2 3 3 3" xfId="21769"/>
    <cellStyle name="20% - Accent6 5 2 3 4" xfId="21770"/>
    <cellStyle name="20% - Accent6 5 2 3 4 2" xfId="21771"/>
    <cellStyle name="20% - Accent6 5 2 3 5" xfId="21772"/>
    <cellStyle name="20% - Accent6 5 2 4" xfId="21773"/>
    <cellStyle name="20% - Accent6 5 2 4 2" xfId="21774"/>
    <cellStyle name="20% - Accent6 5 2 4 2 2" xfId="21775"/>
    <cellStyle name="20% - Accent6 5 2 4 2 2 2" xfId="21776"/>
    <cellStyle name="20% - Accent6 5 2 4 2 2 2 2" xfId="21777"/>
    <cellStyle name="20% - Accent6 5 2 4 2 2 3" xfId="21778"/>
    <cellStyle name="20% - Accent6 5 2 4 2 3" xfId="21779"/>
    <cellStyle name="20% - Accent6 5 2 4 2 3 2" xfId="21780"/>
    <cellStyle name="20% - Accent6 5 2 4 2 4" xfId="21781"/>
    <cellStyle name="20% - Accent6 5 2 4 3" xfId="21782"/>
    <cellStyle name="20% - Accent6 5 2 4 3 2" xfId="21783"/>
    <cellStyle name="20% - Accent6 5 2 4 3 2 2" xfId="21784"/>
    <cellStyle name="20% - Accent6 5 2 4 3 3" xfId="21785"/>
    <cellStyle name="20% - Accent6 5 2 4 4" xfId="21786"/>
    <cellStyle name="20% - Accent6 5 2 4 4 2" xfId="21787"/>
    <cellStyle name="20% - Accent6 5 2 4 5" xfId="21788"/>
    <cellStyle name="20% - Accent6 5 2 5" xfId="21789"/>
    <cellStyle name="20% - Accent6 5 2 5 2" xfId="21790"/>
    <cellStyle name="20% - Accent6 5 2 5 2 2" xfId="21791"/>
    <cellStyle name="20% - Accent6 5 2 5 2 2 2" xfId="21792"/>
    <cellStyle name="20% - Accent6 5 2 5 2 2 2 2" xfId="21793"/>
    <cellStyle name="20% - Accent6 5 2 5 2 2 3" xfId="21794"/>
    <cellStyle name="20% - Accent6 5 2 5 2 3" xfId="21795"/>
    <cellStyle name="20% - Accent6 5 2 5 2 3 2" xfId="21796"/>
    <cellStyle name="20% - Accent6 5 2 5 2 4" xfId="21797"/>
    <cellStyle name="20% - Accent6 5 2 5 3" xfId="21798"/>
    <cellStyle name="20% - Accent6 5 2 5 3 2" xfId="21799"/>
    <cellStyle name="20% - Accent6 5 2 5 3 2 2" xfId="21800"/>
    <cellStyle name="20% - Accent6 5 2 5 3 3" xfId="21801"/>
    <cellStyle name="20% - Accent6 5 2 5 4" xfId="21802"/>
    <cellStyle name="20% - Accent6 5 2 5 4 2" xfId="21803"/>
    <cellStyle name="20% - Accent6 5 2 5 5" xfId="21804"/>
    <cellStyle name="20% - Accent6 5 2 6" xfId="21805"/>
    <cellStyle name="20% - Accent6 5 2 6 2" xfId="21806"/>
    <cellStyle name="20% - Accent6 5 2 6 2 2" xfId="21807"/>
    <cellStyle name="20% - Accent6 5 2 6 2 2 2" xfId="21808"/>
    <cellStyle name="20% - Accent6 5 2 6 2 2 2 2" xfId="21809"/>
    <cellStyle name="20% - Accent6 5 2 6 2 2 3" xfId="21810"/>
    <cellStyle name="20% - Accent6 5 2 6 2 3" xfId="21811"/>
    <cellStyle name="20% - Accent6 5 2 6 2 3 2" xfId="21812"/>
    <cellStyle name="20% - Accent6 5 2 6 2 4" xfId="21813"/>
    <cellStyle name="20% - Accent6 5 2 6 3" xfId="21814"/>
    <cellStyle name="20% - Accent6 5 2 6 3 2" xfId="21815"/>
    <cellStyle name="20% - Accent6 5 2 6 3 2 2" xfId="21816"/>
    <cellStyle name="20% - Accent6 5 2 6 3 3" xfId="21817"/>
    <cellStyle name="20% - Accent6 5 2 6 4" xfId="21818"/>
    <cellStyle name="20% - Accent6 5 2 6 4 2" xfId="21819"/>
    <cellStyle name="20% - Accent6 5 2 6 5" xfId="21820"/>
    <cellStyle name="20% - Accent6 5 2 7" xfId="21821"/>
    <cellStyle name="20% - Accent6 5 2 7 2" xfId="21822"/>
    <cellStyle name="20% - Accent6 5 2 7 2 2" xfId="21823"/>
    <cellStyle name="20% - Accent6 5 2 7 2 2 2" xfId="21824"/>
    <cellStyle name="20% - Accent6 5 2 7 2 3" xfId="21825"/>
    <cellStyle name="20% - Accent6 5 2 7 3" xfId="21826"/>
    <cellStyle name="20% - Accent6 5 2 7 3 2" xfId="21827"/>
    <cellStyle name="20% - Accent6 5 2 7 4" xfId="21828"/>
    <cellStyle name="20% - Accent6 5 2 8" xfId="21829"/>
    <cellStyle name="20% - Accent6 5 2 8 2" xfId="21830"/>
    <cellStyle name="20% - Accent6 5 2 8 2 2" xfId="21831"/>
    <cellStyle name="20% - Accent6 5 2 8 3" xfId="21832"/>
    <cellStyle name="20% - Accent6 5 2 9" xfId="21833"/>
    <cellStyle name="20% - Accent6 5 2 9 2" xfId="21834"/>
    <cellStyle name="20% - Accent6 5 3" xfId="21835"/>
    <cellStyle name="20% - Accent6 5 3 2" xfId="21836"/>
    <cellStyle name="20% - Accent6 5 3 2 2" xfId="21837"/>
    <cellStyle name="20% - Accent6 5 3 2 2 2" xfId="21838"/>
    <cellStyle name="20% - Accent6 5 3 2 2 2 2" xfId="21839"/>
    <cellStyle name="20% - Accent6 5 3 2 2 3" xfId="21840"/>
    <cellStyle name="20% - Accent6 5 3 2 3" xfId="21841"/>
    <cellStyle name="20% - Accent6 5 3 2 3 2" xfId="21842"/>
    <cellStyle name="20% - Accent6 5 3 2 4" xfId="21843"/>
    <cellStyle name="20% - Accent6 5 3 3" xfId="21844"/>
    <cellStyle name="20% - Accent6 5 3 3 2" xfId="21845"/>
    <cellStyle name="20% - Accent6 5 3 3 2 2" xfId="21846"/>
    <cellStyle name="20% - Accent6 5 3 3 3" xfId="21847"/>
    <cellStyle name="20% - Accent6 5 3 4" xfId="21848"/>
    <cellStyle name="20% - Accent6 5 3 4 2" xfId="21849"/>
    <cellStyle name="20% - Accent6 5 3 5" xfId="21850"/>
    <cellStyle name="20% - Accent6 5 4" xfId="21851"/>
    <cellStyle name="20% - Accent6 5 4 2" xfId="21852"/>
    <cellStyle name="20% - Accent6 5 4 2 2" xfId="21853"/>
    <cellStyle name="20% - Accent6 5 4 2 2 2" xfId="21854"/>
    <cellStyle name="20% - Accent6 5 4 2 2 2 2" xfId="21855"/>
    <cellStyle name="20% - Accent6 5 4 2 2 3" xfId="21856"/>
    <cellStyle name="20% - Accent6 5 4 2 3" xfId="21857"/>
    <cellStyle name="20% - Accent6 5 4 2 3 2" xfId="21858"/>
    <cellStyle name="20% - Accent6 5 4 2 4" xfId="21859"/>
    <cellStyle name="20% - Accent6 5 4 3" xfId="21860"/>
    <cellStyle name="20% - Accent6 5 4 3 2" xfId="21861"/>
    <cellStyle name="20% - Accent6 5 4 3 2 2" xfId="21862"/>
    <cellStyle name="20% - Accent6 5 4 3 3" xfId="21863"/>
    <cellStyle name="20% - Accent6 5 4 4" xfId="21864"/>
    <cellStyle name="20% - Accent6 5 4 4 2" xfId="21865"/>
    <cellStyle name="20% - Accent6 5 4 5" xfId="21866"/>
    <cellStyle name="20% - Accent6 5 5" xfId="21867"/>
    <cellStyle name="20% - Accent6 5 5 2" xfId="21868"/>
    <cellStyle name="20% - Accent6 5 5 2 2" xfId="21869"/>
    <cellStyle name="20% - Accent6 5 5 2 2 2" xfId="21870"/>
    <cellStyle name="20% - Accent6 5 5 2 2 2 2" xfId="21871"/>
    <cellStyle name="20% - Accent6 5 5 2 2 3" xfId="21872"/>
    <cellStyle name="20% - Accent6 5 5 2 3" xfId="21873"/>
    <cellStyle name="20% - Accent6 5 5 2 3 2" xfId="21874"/>
    <cellStyle name="20% - Accent6 5 5 2 4" xfId="21875"/>
    <cellStyle name="20% - Accent6 5 5 3" xfId="21876"/>
    <cellStyle name="20% - Accent6 5 5 3 2" xfId="21877"/>
    <cellStyle name="20% - Accent6 5 5 3 2 2" xfId="21878"/>
    <cellStyle name="20% - Accent6 5 5 3 3" xfId="21879"/>
    <cellStyle name="20% - Accent6 5 5 4" xfId="21880"/>
    <cellStyle name="20% - Accent6 5 5 4 2" xfId="21881"/>
    <cellStyle name="20% - Accent6 5 5 5" xfId="21882"/>
    <cellStyle name="20% - Accent6 5 6" xfId="21883"/>
    <cellStyle name="20% - Accent6 5 6 2" xfId="21884"/>
    <cellStyle name="20% - Accent6 5 6 2 2" xfId="21885"/>
    <cellStyle name="20% - Accent6 5 6 2 2 2" xfId="21886"/>
    <cellStyle name="20% - Accent6 5 6 2 2 2 2" xfId="21887"/>
    <cellStyle name="20% - Accent6 5 6 2 2 3" xfId="21888"/>
    <cellStyle name="20% - Accent6 5 6 2 3" xfId="21889"/>
    <cellStyle name="20% - Accent6 5 6 2 3 2" xfId="21890"/>
    <cellStyle name="20% - Accent6 5 6 2 4" xfId="21891"/>
    <cellStyle name="20% - Accent6 5 6 3" xfId="21892"/>
    <cellStyle name="20% - Accent6 5 6 3 2" xfId="21893"/>
    <cellStyle name="20% - Accent6 5 6 3 2 2" xfId="21894"/>
    <cellStyle name="20% - Accent6 5 6 3 3" xfId="21895"/>
    <cellStyle name="20% - Accent6 5 6 4" xfId="21896"/>
    <cellStyle name="20% - Accent6 5 6 4 2" xfId="21897"/>
    <cellStyle name="20% - Accent6 5 6 5" xfId="21898"/>
    <cellStyle name="20% - Accent6 5 7" xfId="21899"/>
    <cellStyle name="20% - Accent6 5 7 2" xfId="21900"/>
    <cellStyle name="20% - Accent6 5 7 2 2" xfId="21901"/>
    <cellStyle name="20% - Accent6 5 7 2 2 2" xfId="21902"/>
    <cellStyle name="20% - Accent6 5 7 2 2 2 2" xfId="21903"/>
    <cellStyle name="20% - Accent6 5 7 2 2 3" xfId="21904"/>
    <cellStyle name="20% - Accent6 5 7 2 3" xfId="21905"/>
    <cellStyle name="20% - Accent6 5 7 2 3 2" xfId="21906"/>
    <cellStyle name="20% - Accent6 5 7 2 4" xfId="21907"/>
    <cellStyle name="20% - Accent6 5 7 3" xfId="21908"/>
    <cellStyle name="20% - Accent6 5 7 3 2" xfId="21909"/>
    <cellStyle name="20% - Accent6 5 7 3 2 2" xfId="21910"/>
    <cellStyle name="20% - Accent6 5 7 3 3" xfId="21911"/>
    <cellStyle name="20% - Accent6 5 7 4" xfId="21912"/>
    <cellStyle name="20% - Accent6 5 7 4 2" xfId="21913"/>
    <cellStyle name="20% - Accent6 5 7 5" xfId="21914"/>
    <cellStyle name="20% - Accent6 5 8" xfId="21915"/>
    <cellStyle name="20% - Accent6 5 8 2" xfId="21916"/>
    <cellStyle name="20% - Accent6 5 8 2 2" xfId="21917"/>
    <cellStyle name="20% - Accent6 5 8 2 2 2" xfId="21918"/>
    <cellStyle name="20% - Accent6 5 8 2 3" xfId="21919"/>
    <cellStyle name="20% - Accent6 5 8 3" xfId="21920"/>
    <cellStyle name="20% - Accent6 5 8 3 2" xfId="21921"/>
    <cellStyle name="20% - Accent6 5 8 4" xfId="21922"/>
    <cellStyle name="20% - Accent6 5 9" xfId="21923"/>
    <cellStyle name="20% - Accent6 5 9 2" xfId="21924"/>
    <cellStyle name="20% - Accent6 5 9 2 2" xfId="21925"/>
    <cellStyle name="20% - Accent6 5 9 3" xfId="21926"/>
    <cellStyle name="20% - Accent6 6" xfId="21927"/>
    <cellStyle name="20% - Accent6 6 10" xfId="21928"/>
    <cellStyle name="20% - Accent6 6 10 2" xfId="21929"/>
    <cellStyle name="20% - Accent6 6 11" xfId="21930"/>
    <cellStyle name="20% - Accent6 6 2" xfId="21931"/>
    <cellStyle name="20% - Accent6 6 2 10" xfId="21932"/>
    <cellStyle name="20% - Accent6 6 2 2" xfId="21933"/>
    <cellStyle name="20% - Accent6 6 2 2 2" xfId="21934"/>
    <cellStyle name="20% - Accent6 6 2 2 2 2" xfId="21935"/>
    <cellStyle name="20% - Accent6 6 2 2 2 2 2" xfId="21936"/>
    <cellStyle name="20% - Accent6 6 2 2 2 2 2 2" xfId="21937"/>
    <cellStyle name="20% - Accent6 6 2 2 2 2 3" xfId="21938"/>
    <cellStyle name="20% - Accent6 6 2 2 2 3" xfId="21939"/>
    <cellStyle name="20% - Accent6 6 2 2 2 3 2" xfId="21940"/>
    <cellStyle name="20% - Accent6 6 2 2 2 4" xfId="21941"/>
    <cellStyle name="20% - Accent6 6 2 2 3" xfId="21942"/>
    <cellStyle name="20% - Accent6 6 2 2 3 2" xfId="21943"/>
    <cellStyle name="20% - Accent6 6 2 2 3 2 2" xfId="21944"/>
    <cellStyle name="20% - Accent6 6 2 2 3 3" xfId="21945"/>
    <cellStyle name="20% - Accent6 6 2 2 4" xfId="21946"/>
    <cellStyle name="20% - Accent6 6 2 2 4 2" xfId="21947"/>
    <cellStyle name="20% - Accent6 6 2 2 5" xfId="21948"/>
    <cellStyle name="20% - Accent6 6 2 3" xfId="21949"/>
    <cellStyle name="20% - Accent6 6 2 3 2" xfId="21950"/>
    <cellStyle name="20% - Accent6 6 2 3 2 2" xfId="21951"/>
    <cellStyle name="20% - Accent6 6 2 3 2 2 2" xfId="21952"/>
    <cellStyle name="20% - Accent6 6 2 3 2 2 2 2" xfId="21953"/>
    <cellStyle name="20% - Accent6 6 2 3 2 2 3" xfId="21954"/>
    <cellStyle name="20% - Accent6 6 2 3 2 3" xfId="21955"/>
    <cellStyle name="20% - Accent6 6 2 3 2 3 2" xfId="21956"/>
    <cellStyle name="20% - Accent6 6 2 3 2 4" xfId="21957"/>
    <cellStyle name="20% - Accent6 6 2 3 3" xfId="21958"/>
    <cellStyle name="20% - Accent6 6 2 3 3 2" xfId="21959"/>
    <cellStyle name="20% - Accent6 6 2 3 3 2 2" xfId="21960"/>
    <cellStyle name="20% - Accent6 6 2 3 3 3" xfId="21961"/>
    <cellStyle name="20% - Accent6 6 2 3 4" xfId="21962"/>
    <cellStyle name="20% - Accent6 6 2 3 4 2" xfId="21963"/>
    <cellStyle name="20% - Accent6 6 2 3 5" xfId="21964"/>
    <cellStyle name="20% - Accent6 6 2 4" xfId="21965"/>
    <cellStyle name="20% - Accent6 6 2 4 2" xfId="21966"/>
    <cellStyle name="20% - Accent6 6 2 4 2 2" xfId="21967"/>
    <cellStyle name="20% - Accent6 6 2 4 2 2 2" xfId="21968"/>
    <cellStyle name="20% - Accent6 6 2 4 2 2 2 2" xfId="21969"/>
    <cellStyle name="20% - Accent6 6 2 4 2 2 3" xfId="21970"/>
    <cellStyle name="20% - Accent6 6 2 4 2 3" xfId="21971"/>
    <cellStyle name="20% - Accent6 6 2 4 2 3 2" xfId="21972"/>
    <cellStyle name="20% - Accent6 6 2 4 2 4" xfId="21973"/>
    <cellStyle name="20% - Accent6 6 2 4 3" xfId="21974"/>
    <cellStyle name="20% - Accent6 6 2 4 3 2" xfId="21975"/>
    <cellStyle name="20% - Accent6 6 2 4 3 2 2" xfId="21976"/>
    <cellStyle name="20% - Accent6 6 2 4 3 3" xfId="21977"/>
    <cellStyle name="20% - Accent6 6 2 4 4" xfId="21978"/>
    <cellStyle name="20% - Accent6 6 2 4 4 2" xfId="21979"/>
    <cellStyle name="20% - Accent6 6 2 4 5" xfId="21980"/>
    <cellStyle name="20% - Accent6 6 2 5" xfId="21981"/>
    <cellStyle name="20% - Accent6 6 2 5 2" xfId="21982"/>
    <cellStyle name="20% - Accent6 6 2 5 2 2" xfId="21983"/>
    <cellStyle name="20% - Accent6 6 2 5 2 2 2" xfId="21984"/>
    <cellStyle name="20% - Accent6 6 2 5 2 2 2 2" xfId="21985"/>
    <cellStyle name="20% - Accent6 6 2 5 2 2 3" xfId="21986"/>
    <cellStyle name="20% - Accent6 6 2 5 2 3" xfId="21987"/>
    <cellStyle name="20% - Accent6 6 2 5 2 3 2" xfId="21988"/>
    <cellStyle name="20% - Accent6 6 2 5 2 4" xfId="21989"/>
    <cellStyle name="20% - Accent6 6 2 5 3" xfId="21990"/>
    <cellStyle name="20% - Accent6 6 2 5 3 2" xfId="21991"/>
    <cellStyle name="20% - Accent6 6 2 5 3 2 2" xfId="21992"/>
    <cellStyle name="20% - Accent6 6 2 5 3 3" xfId="21993"/>
    <cellStyle name="20% - Accent6 6 2 5 4" xfId="21994"/>
    <cellStyle name="20% - Accent6 6 2 5 4 2" xfId="21995"/>
    <cellStyle name="20% - Accent6 6 2 5 5" xfId="21996"/>
    <cellStyle name="20% - Accent6 6 2 6" xfId="21997"/>
    <cellStyle name="20% - Accent6 6 2 6 2" xfId="21998"/>
    <cellStyle name="20% - Accent6 6 2 6 2 2" xfId="21999"/>
    <cellStyle name="20% - Accent6 6 2 6 2 2 2" xfId="22000"/>
    <cellStyle name="20% - Accent6 6 2 6 2 2 2 2" xfId="22001"/>
    <cellStyle name="20% - Accent6 6 2 6 2 2 3" xfId="22002"/>
    <cellStyle name="20% - Accent6 6 2 6 2 3" xfId="22003"/>
    <cellStyle name="20% - Accent6 6 2 6 2 3 2" xfId="22004"/>
    <cellStyle name="20% - Accent6 6 2 6 2 4" xfId="22005"/>
    <cellStyle name="20% - Accent6 6 2 6 3" xfId="22006"/>
    <cellStyle name="20% - Accent6 6 2 6 3 2" xfId="22007"/>
    <cellStyle name="20% - Accent6 6 2 6 3 2 2" xfId="22008"/>
    <cellStyle name="20% - Accent6 6 2 6 3 3" xfId="22009"/>
    <cellStyle name="20% - Accent6 6 2 6 4" xfId="22010"/>
    <cellStyle name="20% - Accent6 6 2 6 4 2" xfId="22011"/>
    <cellStyle name="20% - Accent6 6 2 6 5" xfId="22012"/>
    <cellStyle name="20% - Accent6 6 2 7" xfId="22013"/>
    <cellStyle name="20% - Accent6 6 2 7 2" xfId="22014"/>
    <cellStyle name="20% - Accent6 6 2 7 2 2" xfId="22015"/>
    <cellStyle name="20% - Accent6 6 2 7 2 2 2" xfId="22016"/>
    <cellStyle name="20% - Accent6 6 2 7 2 3" xfId="22017"/>
    <cellStyle name="20% - Accent6 6 2 7 3" xfId="22018"/>
    <cellStyle name="20% - Accent6 6 2 7 3 2" xfId="22019"/>
    <cellStyle name="20% - Accent6 6 2 7 4" xfId="22020"/>
    <cellStyle name="20% - Accent6 6 2 8" xfId="22021"/>
    <cellStyle name="20% - Accent6 6 2 8 2" xfId="22022"/>
    <cellStyle name="20% - Accent6 6 2 8 2 2" xfId="22023"/>
    <cellStyle name="20% - Accent6 6 2 8 3" xfId="22024"/>
    <cellStyle name="20% - Accent6 6 2 9" xfId="22025"/>
    <cellStyle name="20% - Accent6 6 2 9 2" xfId="22026"/>
    <cellStyle name="20% - Accent6 6 3" xfId="22027"/>
    <cellStyle name="20% - Accent6 6 3 2" xfId="22028"/>
    <cellStyle name="20% - Accent6 6 3 2 2" xfId="22029"/>
    <cellStyle name="20% - Accent6 6 3 2 2 2" xfId="22030"/>
    <cellStyle name="20% - Accent6 6 3 2 2 2 2" xfId="22031"/>
    <cellStyle name="20% - Accent6 6 3 2 2 3" xfId="22032"/>
    <cellStyle name="20% - Accent6 6 3 2 3" xfId="22033"/>
    <cellStyle name="20% - Accent6 6 3 2 3 2" xfId="22034"/>
    <cellStyle name="20% - Accent6 6 3 2 4" xfId="22035"/>
    <cellStyle name="20% - Accent6 6 3 3" xfId="22036"/>
    <cellStyle name="20% - Accent6 6 3 3 2" xfId="22037"/>
    <cellStyle name="20% - Accent6 6 3 3 2 2" xfId="22038"/>
    <cellStyle name="20% - Accent6 6 3 3 3" xfId="22039"/>
    <cellStyle name="20% - Accent6 6 3 4" xfId="22040"/>
    <cellStyle name="20% - Accent6 6 3 4 2" xfId="22041"/>
    <cellStyle name="20% - Accent6 6 3 5" xfId="22042"/>
    <cellStyle name="20% - Accent6 6 4" xfId="22043"/>
    <cellStyle name="20% - Accent6 6 4 2" xfId="22044"/>
    <cellStyle name="20% - Accent6 6 4 2 2" xfId="22045"/>
    <cellStyle name="20% - Accent6 6 4 2 2 2" xfId="22046"/>
    <cellStyle name="20% - Accent6 6 4 2 2 2 2" xfId="22047"/>
    <cellStyle name="20% - Accent6 6 4 2 2 3" xfId="22048"/>
    <cellStyle name="20% - Accent6 6 4 2 3" xfId="22049"/>
    <cellStyle name="20% - Accent6 6 4 2 3 2" xfId="22050"/>
    <cellStyle name="20% - Accent6 6 4 2 4" xfId="22051"/>
    <cellStyle name="20% - Accent6 6 4 3" xfId="22052"/>
    <cellStyle name="20% - Accent6 6 4 3 2" xfId="22053"/>
    <cellStyle name="20% - Accent6 6 4 3 2 2" xfId="22054"/>
    <cellStyle name="20% - Accent6 6 4 3 3" xfId="22055"/>
    <cellStyle name="20% - Accent6 6 4 4" xfId="22056"/>
    <cellStyle name="20% - Accent6 6 4 4 2" xfId="22057"/>
    <cellStyle name="20% - Accent6 6 4 5" xfId="22058"/>
    <cellStyle name="20% - Accent6 6 5" xfId="22059"/>
    <cellStyle name="20% - Accent6 6 5 2" xfId="22060"/>
    <cellStyle name="20% - Accent6 6 5 2 2" xfId="22061"/>
    <cellStyle name="20% - Accent6 6 5 2 2 2" xfId="22062"/>
    <cellStyle name="20% - Accent6 6 5 2 2 2 2" xfId="22063"/>
    <cellStyle name="20% - Accent6 6 5 2 2 3" xfId="22064"/>
    <cellStyle name="20% - Accent6 6 5 2 3" xfId="22065"/>
    <cellStyle name="20% - Accent6 6 5 2 3 2" xfId="22066"/>
    <cellStyle name="20% - Accent6 6 5 2 4" xfId="22067"/>
    <cellStyle name="20% - Accent6 6 5 3" xfId="22068"/>
    <cellStyle name="20% - Accent6 6 5 3 2" xfId="22069"/>
    <cellStyle name="20% - Accent6 6 5 3 2 2" xfId="22070"/>
    <cellStyle name="20% - Accent6 6 5 3 3" xfId="22071"/>
    <cellStyle name="20% - Accent6 6 5 4" xfId="22072"/>
    <cellStyle name="20% - Accent6 6 5 4 2" xfId="22073"/>
    <cellStyle name="20% - Accent6 6 5 5" xfId="22074"/>
    <cellStyle name="20% - Accent6 6 6" xfId="22075"/>
    <cellStyle name="20% - Accent6 6 6 2" xfId="22076"/>
    <cellStyle name="20% - Accent6 6 6 2 2" xfId="22077"/>
    <cellStyle name="20% - Accent6 6 6 2 2 2" xfId="22078"/>
    <cellStyle name="20% - Accent6 6 6 2 2 2 2" xfId="22079"/>
    <cellStyle name="20% - Accent6 6 6 2 2 3" xfId="22080"/>
    <cellStyle name="20% - Accent6 6 6 2 3" xfId="22081"/>
    <cellStyle name="20% - Accent6 6 6 2 3 2" xfId="22082"/>
    <cellStyle name="20% - Accent6 6 6 2 4" xfId="22083"/>
    <cellStyle name="20% - Accent6 6 6 3" xfId="22084"/>
    <cellStyle name="20% - Accent6 6 6 3 2" xfId="22085"/>
    <cellStyle name="20% - Accent6 6 6 3 2 2" xfId="22086"/>
    <cellStyle name="20% - Accent6 6 6 3 3" xfId="22087"/>
    <cellStyle name="20% - Accent6 6 6 4" xfId="22088"/>
    <cellStyle name="20% - Accent6 6 6 4 2" xfId="22089"/>
    <cellStyle name="20% - Accent6 6 6 5" xfId="22090"/>
    <cellStyle name="20% - Accent6 6 7" xfId="22091"/>
    <cellStyle name="20% - Accent6 6 7 2" xfId="22092"/>
    <cellStyle name="20% - Accent6 6 7 2 2" xfId="22093"/>
    <cellStyle name="20% - Accent6 6 7 2 2 2" xfId="22094"/>
    <cellStyle name="20% - Accent6 6 7 2 2 2 2" xfId="22095"/>
    <cellStyle name="20% - Accent6 6 7 2 2 3" xfId="22096"/>
    <cellStyle name="20% - Accent6 6 7 2 3" xfId="22097"/>
    <cellStyle name="20% - Accent6 6 7 2 3 2" xfId="22098"/>
    <cellStyle name="20% - Accent6 6 7 2 4" xfId="22099"/>
    <cellStyle name="20% - Accent6 6 7 3" xfId="22100"/>
    <cellStyle name="20% - Accent6 6 7 3 2" xfId="22101"/>
    <cellStyle name="20% - Accent6 6 7 3 2 2" xfId="22102"/>
    <cellStyle name="20% - Accent6 6 7 3 3" xfId="22103"/>
    <cellStyle name="20% - Accent6 6 7 4" xfId="22104"/>
    <cellStyle name="20% - Accent6 6 7 4 2" xfId="22105"/>
    <cellStyle name="20% - Accent6 6 7 5" xfId="22106"/>
    <cellStyle name="20% - Accent6 6 8" xfId="22107"/>
    <cellStyle name="20% - Accent6 6 8 2" xfId="22108"/>
    <cellStyle name="20% - Accent6 6 8 2 2" xfId="22109"/>
    <cellStyle name="20% - Accent6 6 8 2 2 2" xfId="22110"/>
    <cellStyle name="20% - Accent6 6 8 2 3" xfId="22111"/>
    <cellStyle name="20% - Accent6 6 8 3" xfId="22112"/>
    <cellStyle name="20% - Accent6 6 8 3 2" xfId="22113"/>
    <cellStyle name="20% - Accent6 6 8 4" xfId="22114"/>
    <cellStyle name="20% - Accent6 6 9" xfId="22115"/>
    <cellStyle name="20% - Accent6 6 9 2" xfId="22116"/>
    <cellStyle name="20% - Accent6 6 9 2 2" xfId="22117"/>
    <cellStyle name="20% - Accent6 6 9 3" xfId="22118"/>
    <cellStyle name="20% - Accent6 7" xfId="22119"/>
    <cellStyle name="20% - Accent6 7 10" xfId="22120"/>
    <cellStyle name="20% - Accent6 7 10 2" xfId="22121"/>
    <cellStyle name="20% - Accent6 7 11" xfId="22122"/>
    <cellStyle name="20% - Accent6 7 2" xfId="22123"/>
    <cellStyle name="20% - Accent6 7 2 10" xfId="22124"/>
    <cellStyle name="20% - Accent6 7 2 2" xfId="22125"/>
    <cellStyle name="20% - Accent6 7 2 2 2" xfId="22126"/>
    <cellStyle name="20% - Accent6 7 2 2 2 2" xfId="22127"/>
    <cellStyle name="20% - Accent6 7 2 2 2 2 2" xfId="22128"/>
    <cellStyle name="20% - Accent6 7 2 2 2 2 2 2" xfId="22129"/>
    <cellStyle name="20% - Accent6 7 2 2 2 2 3" xfId="22130"/>
    <cellStyle name="20% - Accent6 7 2 2 2 3" xfId="22131"/>
    <cellStyle name="20% - Accent6 7 2 2 2 3 2" xfId="22132"/>
    <cellStyle name="20% - Accent6 7 2 2 2 4" xfId="22133"/>
    <cellStyle name="20% - Accent6 7 2 2 3" xfId="22134"/>
    <cellStyle name="20% - Accent6 7 2 2 3 2" xfId="22135"/>
    <cellStyle name="20% - Accent6 7 2 2 3 2 2" xfId="22136"/>
    <cellStyle name="20% - Accent6 7 2 2 3 3" xfId="22137"/>
    <cellStyle name="20% - Accent6 7 2 2 4" xfId="22138"/>
    <cellStyle name="20% - Accent6 7 2 2 4 2" xfId="22139"/>
    <cellStyle name="20% - Accent6 7 2 2 5" xfId="22140"/>
    <cellStyle name="20% - Accent6 7 2 3" xfId="22141"/>
    <cellStyle name="20% - Accent6 7 2 3 2" xfId="22142"/>
    <cellStyle name="20% - Accent6 7 2 3 2 2" xfId="22143"/>
    <cellStyle name="20% - Accent6 7 2 3 2 2 2" xfId="22144"/>
    <cellStyle name="20% - Accent6 7 2 3 2 2 2 2" xfId="22145"/>
    <cellStyle name="20% - Accent6 7 2 3 2 2 3" xfId="22146"/>
    <cellStyle name="20% - Accent6 7 2 3 2 3" xfId="22147"/>
    <cellStyle name="20% - Accent6 7 2 3 2 3 2" xfId="22148"/>
    <cellStyle name="20% - Accent6 7 2 3 2 4" xfId="22149"/>
    <cellStyle name="20% - Accent6 7 2 3 3" xfId="22150"/>
    <cellStyle name="20% - Accent6 7 2 3 3 2" xfId="22151"/>
    <cellStyle name="20% - Accent6 7 2 3 3 2 2" xfId="22152"/>
    <cellStyle name="20% - Accent6 7 2 3 3 3" xfId="22153"/>
    <cellStyle name="20% - Accent6 7 2 3 4" xfId="22154"/>
    <cellStyle name="20% - Accent6 7 2 3 4 2" xfId="22155"/>
    <cellStyle name="20% - Accent6 7 2 3 5" xfId="22156"/>
    <cellStyle name="20% - Accent6 7 2 4" xfId="22157"/>
    <cellStyle name="20% - Accent6 7 2 4 2" xfId="22158"/>
    <cellStyle name="20% - Accent6 7 2 4 2 2" xfId="22159"/>
    <cellStyle name="20% - Accent6 7 2 4 2 2 2" xfId="22160"/>
    <cellStyle name="20% - Accent6 7 2 4 2 2 2 2" xfId="22161"/>
    <cellStyle name="20% - Accent6 7 2 4 2 2 3" xfId="22162"/>
    <cellStyle name="20% - Accent6 7 2 4 2 3" xfId="22163"/>
    <cellStyle name="20% - Accent6 7 2 4 2 3 2" xfId="22164"/>
    <cellStyle name="20% - Accent6 7 2 4 2 4" xfId="22165"/>
    <cellStyle name="20% - Accent6 7 2 4 3" xfId="22166"/>
    <cellStyle name="20% - Accent6 7 2 4 3 2" xfId="22167"/>
    <cellStyle name="20% - Accent6 7 2 4 3 2 2" xfId="22168"/>
    <cellStyle name="20% - Accent6 7 2 4 3 3" xfId="22169"/>
    <cellStyle name="20% - Accent6 7 2 4 4" xfId="22170"/>
    <cellStyle name="20% - Accent6 7 2 4 4 2" xfId="22171"/>
    <cellStyle name="20% - Accent6 7 2 4 5" xfId="22172"/>
    <cellStyle name="20% - Accent6 7 2 5" xfId="22173"/>
    <cellStyle name="20% - Accent6 7 2 5 2" xfId="22174"/>
    <cellStyle name="20% - Accent6 7 2 5 2 2" xfId="22175"/>
    <cellStyle name="20% - Accent6 7 2 5 2 2 2" xfId="22176"/>
    <cellStyle name="20% - Accent6 7 2 5 2 2 2 2" xfId="22177"/>
    <cellStyle name="20% - Accent6 7 2 5 2 2 3" xfId="22178"/>
    <cellStyle name="20% - Accent6 7 2 5 2 3" xfId="22179"/>
    <cellStyle name="20% - Accent6 7 2 5 2 3 2" xfId="22180"/>
    <cellStyle name="20% - Accent6 7 2 5 2 4" xfId="22181"/>
    <cellStyle name="20% - Accent6 7 2 5 3" xfId="22182"/>
    <cellStyle name="20% - Accent6 7 2 5 3 2" xfId="22183"/>
    <cellStyle name="20% - Accent6 7 2 5 3 2 2" xfId="22184"/>
    <cellStyle name="20% - Accent6 7 2 5 3 3" xfId="22185"/>
    <cellStyle name="20% - Accent6 7 2 5 4" xfId="22186"/>
    <cellStyle name="20% - Accent6 7 2 5 4 2" xfId="22187"/>
    <cellStyle name="20% - Accent6 7 2 5 5" xfId="22188"/>
    <cellStyle name="20% - Accent6 7 2 6" xfId="22189"/>
    <cellStyle name="20% - Accent6 7 2 6 2" xfId="22190"/>
    <cellStyle name="20% - Accent6 7 2 6 2 2" xfId="22191"/>
    <cellStyle name="20% - Accent6 7 2 6 2 2 2" xfId="22192"/>
    <cellStyle name="20% - Accent6 7 2 6 2 2 2 2" xfId="22193"/>
    <cellStyle name="20% - Accent6 7 2 6 2 2 3" xfId="22194"/>
    <cellStyle name="20% - Accent6 7 2 6 2 3" xfId="22195"/>
    <cellStyle name="20% - Accent6 7 2 6 2 3 2" xfId="22196"/>
    <cellStyle name="20% - Accent6 7 2 6 2 4" xfId="22197"/>
    <cellStyle name="20% - Accent6 7 2 6 3" xfId="22198"/>
    <cellStyle name="20% - Accent6 7 2 6 3 2" xfId="22199"/>
    <cellStyle name="20% - Accent6 7 2 6 3 2 2" xfId="22200"/>
    <cellStyle name="20% - Accent6 7 2 6 3 3" xfId="22201"/>
    <cellStyle name="20% - Accent6 7 2 6 4" xfId="22202"/>
    <cellStyle name="20% - Accent6 7 2 6 4 2" xfId="22203"/>
    <cellStyle name="20% - Accent6 7 2 6 5" xfId="22204"/>
    <cellStyle name="20% - Accent6 7 2 7" xfId="22205"/>
    <cellStyle name="20% - Accent6 7 2 7 2" xfId="22206"/>
    <cellStyle name="20% - Accent6 7 2 7 2 2" xfId="22207"/>
    <cellStyle name="20% - Accent6 7 2 7 2 2 2" xfId="22208"/>
    <cellStyle name="20% - Accent6 7 2 7 2 3" xfId="22209"/>
    <cellStyle name="20% - Accent6 7 2 7 3" xfId="22210"/>
    <cellStyle name="20% - Accent6 7 2 7 3 2" xfId="22211"/>
    <cellStyle name="20% - Accent6 7 2 7 4" xfId="22212"/>
    <cellStyle name="20% - Accent6 7 2 8" xfId="22213"/>
    <cellStyle name="20% - Accent6 7 2 8 2" xfId="22214"/>
    <cellStyle name="20% - Accent6 7 2 8 2 2" xfId="22215"/>
    <cellStyle name="20% - Accent6 7 2 8 3" xfId="22216"/>
    <cellStyle name="20% - Accent6 7 2 9" xfId="22217"/>
    <cellStyle name="20% - Accent6 7 2 9 2" xfId="22218"/>
    <cellStyle name="20% - Accent6 7 3" xfId="22219"/>
    <cellStyle name="20% - Accent6 7 3 2" xfId="22220"/>
    <cellStyle name="20% - Accent6 7 3 2 2" xfId="22221"/>
    <cellStyle name="20% - Accent6 7 3 2 2 2" xfId="22222"/>
    <cellStyle name="20% - Accent6 7 3 2 2 2 2" xfId="22223"/>
    <cellStyle name="20% - Accent6 7 3 2 2 3" xfId="22224"/>
    <cellStyle name="20% - Accent6 7 3 2 3" xfId="22225"/>
    <cellStyle name="20% - Accent6 7 3 2 3 2" xfId="22226"/>
    <cellStyle name="20% - Accent6 7 3 2 4" xfId="22227"/>
    <cellStyle name="20% - Accent6 7 3 3" xfId="22228"/>
    <cellStyle name="20% - Accent6 7 3 3 2" xfId="22229"/>
    <cellStyle name="20% - Accent6 7 3 3 2 2" xfId="22230"/>
    <cellStyle name="20% - Accent6 7 3 3 3" xfId="22231"/>
    <cellStyle name="20% - Accent6 7 3 4" xfId="22232"/>
    <cellStyle name="20% - Accent6 7 3 4 2" xfId="22233"/>
    <cellStyle name="20% - Accent6 7 3 5" xfId="22234"/>
    <cellStyle name="20% - Accent6 7 4" xfId="22235"/>
    <cellStyle name="20% - Accent6 7 4 2" xfId="22236"/>
    <cellStyle name="20% - Accent6 7 4 2 2" xfId="22237"/>
    <cellStyle name="20% - Accent6 7 4 2 2 2" xfId="22238"/>
    <cellStyle name="20% - Accent6 7 4 2 2 2 2" xfId="22239"/>
    <cellStyle name="20% - Accent6 7 4 2 2 3" xfId="22240"/>
    <cellStyle name="20% - Accent6 7 4 2 3" xfId="22241"/>
    <cellStyle name="20% - Accent6 7 4 2 3 2" xfId="22242"/>
    <cellStyle name="20% - Accent6 7 4 2 4" xfId="22243"/>
    <cellStyle name="20% - Accent6 7 4 3" xfId="22244"/>
    <cellStyle name="20% - Accent6 7 4 3 2" xfId="22245"/>
    <cellStyle name="20% - Accent6 7 4 3 2 2" xfId="22246"/>
    <cellStyle name="20% - Accent6 7 4 3 3" xfId="22247"/>
    <cellStyle name="20% - Accent6 7 4 4" xfId="22248"/>
    <cellStyle name="20% - Accent6 7 4 4 2" xfId="22249"/>
    <cellStyle name="20% - Accent6 7 4 5" xfId="22250"/>
    <cellStyle name="20% - Accent6 7 5" xfId="22251"/>
    <cellStyle name="20% - Accent6 7 5 2" xfId="22252"/>
    <cellStyle name="20% - Accent6 7 5 2 2" xfId="22253"/>
    <cellStyle name="20% - Accent6 7 5 2 2 2" xfId="22254"/>
    <cellStyle name="20% - Accent6 7 5 2 2 2 2" xfId="22255"/>
    <cellStyle name="20% - Accent6 7 5 2 2 3" xfId="22256"/>
    <cellStyle name="20% - Accent6 7 5 2 3" xfId="22257"/>
    <cellStyle name="20% - Accent6 7 5 2 3 2" xfId="22258"/>
    <cellStyle name="20% - Accent6 7 5 2 4" xfId="22259"/>
    <cellStyle name="20% - Accent6 7 5 3" xfId="22260"/>
    <cellStyle name="20% - Accent6 7 5 3 2" xfId="22261"/>
    <cellStyle name="20% - Accent6 7 5 3 2 2" xfId="22262"/>
    <cellStyle name="20% - Accent6 7 5 3 3" xfId="22263"/>
    <cellStyle name="20% - Accent6 7 5 4" xfId="22264"/>
    <cellStyle name="20% - Accent6 7 5 4 2" xfId="22265"/>
    <cellStyle name="20% - Accent6 7 5 5" xfId="22266"/>
    <cellStyle name="20% - Accent6 7 6" xfId="22267"/>
    <cellStyle name="20% - Accent6 7 6 2" xfId="22268"/>
    <cellStyle name="20% - Accent6 7 6 2 2" xfId="22269"/>
    <cellStyle name="20% - Accent6 7 6 2 2 2" xfId="22270"/>
    <cellStyle name="20% - Accent6 7 6 2 2 2 2" xfId="22271"/>
    <cellStyle name="20% - Accent6 7 6 2 2 3" xfId="22272"/>
    <cellStyle name="20% - Accent6 7 6 2 3" xfId="22273"/>
    <cellStyle name="20% - Accent6 7 6 2 3 2" xfId="22274"/>
    <cellStyle name="20% - Accent6 7 6 2 4" xfId="22275"/>
    <cellStyle name="20% - Accent6 7 6 3" xfId="22276"/>
    <cellStyle name="20% - Accent6 7 6 3 2" xfId="22277"/>
    <cellStyle name="20% - Accent6 7 6 3 2 2" xfId="22278"/>
    <cellStyle name="20% - Accent6 7 6 3 3" xfId="22279"/>
    <cellStyle name="20% - Accent6 7 6 4" xfId="22280"/>
    <cellStyle name="20% - Accent6 7 6 4 2" xfId="22281"/>
    <cellStyle name="20% - Accent6 7 6 5" xfId="22282"/>
    <cellStyle name="20% - Accent6 7 7" xfId="22283"/>
    <cellStyle name="20% - Accent6 7 7 2" xfId="22284"/>
    <cellStyle name="20% - Accent6 7 7 2 2" xfId="22285"/>
    <cellStyle name="20% - Accent6 7 7 2 2 2" xfId="22286"/>
    <cellStyle name="20% - Accent6 7 7 2 2 2 2" xfId="22287"/>
    <cellStyle name="20% - Accent6 7 7 2 2 3" xfId="22288"/>
    <cellStyle name="20% - Accent6 7 7 2 3" xfId="22289"/>
    <cellStyle name="20% - Accent6 7 7 2 3 2" xfId="22290"/>
    <cellStyle name="20% - Accent6 7 7 2 4" xfId="22291"/>
    <cellStyle name="20% - Accent6 7 7 3" xfId="22292"/>
    <cellStyle name="20% - Accent6 7 7 3 2" xfId="22293"/>
    <cellStyle name="20% - Accent6 7 7 3 2 2" xfId="22294"/>
    <cellStyle name="20% - Accent6 7 7 3 3" xfId="22295"/>
    <cellStyle name="20% - Accent6 7 7 4" xfId="22296"/>
    <cellStyle name="20% - Accent6 7 7 4 2" xfId="22297"/>
    <cellStyle name="20% - Accent6 7 7 5" xfId="22298"/>
    <cellStyle name="20% - Accent6 7 8" xfId="22299"/>
    <cellStyle name="20% - Accent6 7 8 2" xfId="22300"/>
    <cellStyle name="20% - Accent6 7 8 2 2" xfId="22301"/>
    <cellStyle name="20% - Accent6 7 8 2 2 2" xfId="22302"/>
    <cellStyle name="20% - Accent6 7 8 2 3" xfId="22303"/>
    <cellStyle name="20% - Accent6 7 8 3" xfId="22304"/>
    <cellStyle name="20% - Accent6 7 8 3 2" xfId="22305"/>
    <cellStyle name="20% - Accent6 7 8 4" xfId="22306"/>
    <cellStyle name="20% - Accent6 7 9" xfId="22307"/>
    <cellStyle name="20% - Accent6 7 9 2" xfId="22308"/>
    <cellStyle name="20% - Accent6 7 9 2 2" xfId="22309"/>
    <cellStyle name="20% - Accent6 7 9 3" xfId="22310"/>
    <cellStyle name="20% - Accent6 8" xfId="22311"/>
    <cellStyle name="20% - Accent6 8 10" xfId="22312"/>
    <cellStyle name="20% - Accent6 8 10 2" xfId="22313"/>
    <cellStyle name="20% - Accent6 8 11" xfId="22314"/>
    <cellStyle name="20% - Accent6 8 2" xfId="22315"/>
    <cellStyle name="20% - Accent6 8 2 10" xfId="22316"/>
    <cellStyle name="20% - Accent6 8 2 2" xfId="22317"/>
    <cellStyle name="20% - Accent6 8 2 2 2" xfId="22318"/>
    <cellStyle name="20% - Accent6 8 2 2 2 2" xfId="22319"/>
    <cellStyle name="20% - Accent6 8 2 2 2 2 2" xfId="22320"/>
    <cellStyle name="20% - Accent6 8 2 2 2 2 2 2" xfId="22321"/>
    <cellStyle name="20% - Accent6 8 2 2 2 2 3" xfId="22322"/>
    <cellStyle name="20% - Accent6 8 2 2 2 3" xfId="22323"/>
    <cellStyle name="20% - Accent6 8 2 2 2 3 2" xfId="22324"/>
    <cellStyle name="20% - Accent6 8 2 2 2 4" xfId="22325"/>
    <cellStyle name="20% - Accent6 8 2 2 3" xfId="22326"/>
    <cellStyle name="20% - Accent6 8 2 2 3 2" xfId="22327"/>
    <cellStyle name="20% - Accent6 8 2 2 3 2 2" xfId="22328"/>
    <cellStyle name="20% - Accent6 8 2 2 3 3" xfId="22329"/>
    <cellStyle name="20% - Accent6 8 2 2 4" xfId="22330"/>
    <cellStyle name="20% - Accent6 8 2 2 4 2" xfId="22331"/>
    <cellStyle name="20% - Accent6 8 2 2 5" xfId="22332"/>
    <cellStyle name="20% - Accent6 8 2 3" xfId="22333"/>
    <cellStyle name="20% - Accent6 8 2 3 2" xfId="22334"/>
    <cellStyle name="20% - Accent6 8 2 3 2 2" xfId="22335"/>
    <cellStyle name="20% - Accent6 8 2 3 2 2 2" xfId="22336"/>
    <cellStyle name="20% - Accent6 8 2 3 2 2 2 2" xfId="22337"/>
    <cellStyle name="20% - Accent6 8 2 3 2 2 3" xfId="22338"/>
    <cellStyle name="20% - Accent6 8 2 3 2 3" xfId="22339"/>
    <cellStyle name="20% - Accent6 8 2 3 2 3 2" xfId="22340"/>
    <cellStyle name="20% - Accent6 8 2 3 2 4" xfId="22341"/>
    <cellStyle name="20% - Accent6 8 2 3 3" xfId="22342"/>
    <cellStyle name="20% - Accent6 8 2 3 3 2" xfId="22343"/>
    <cellStyle name="20% - Accent6 8 2 3 3 2 2" xfId="22344"/>
    <cellStyle name="20% - Accent6 8 2 3 3 3" xfId="22345"/>
    <cellStyle name="20% - Accent6 8 2 3 4" xfId="22346"/>
    <cellStyle name="20% - Accent6 8 2 3 4 2" xfId="22347"/>
    <cellStyle name="20% - Accent6 8 2 3 5" xfId="22348"/>
    <cellStyle name="20% - Accent6 8 2 4" xfId="22349"/>
    <cellStyle name="20% - Accent6 8 2 4 2" xfId="22350"/>
    <cellStyle name="20% - Accent6 8 2 4 2 2" xfId="22351"/>
    <cellStyle name="20% - Accent6 8 2 4 2 2 2" xfId="22352"/>
    <cellStyle name="20% - Accent6 8 2 4 2 2 2 2" xfId="22353"/>
    <cellStyle name="20% - Accent6 8 2 4 2 2 3" xfId="22354"/>
    <cellStyle name="20% - Accent6 8 2 4 2 3" xfId="22355"/>
    <cellStyle name="20% - Accent6 8 2 4 2 3 2" xfId="22356"/>
    <cellStyle name="20% - Accent6 8 2 4 2 4" xfId="22357"/>
    <cellStyle name="20% - Accent6 8 2 4 3" xfId="22358"/>
    <cellStyle name="20% - Accent6 8 2 4 3 2" xfId="22359"/>
    <cellStyle name="20% - Accent6 8 2 4 3 2 2" xfId="22360"/>
    <cellStyle name="20% - Accent6 8 2 4 3 3" xfId="22361"/>
    <cellStyle name="20% - Accent6 8 2 4 4" xfId="22362"/>
    <cellStyle name="20% - Accent6 8 2 4 4 2" xfId="22363"/>
    <cellStyle name="20% - Accent6 8 2 4 5" xfId="22364"/>
    <cellStyle name="20% - Accent6 8 2 5" xfId="22365"/>
    <cellStyle name="20% - Accent6 8 2 5 2" xfId="22366"/>
    <cellStyle name="20% - Accent6 8 2 5 2 2" xfId="22367"/>
    <cellStyle name="20% - Accent6 8 2 5 2 2 2" xfId="22368"/>
    <cellStyle name="20% - Accent6 8 2 5 2 2 2 2" xfId="22369"/>
    <cellStyle name="20% - Accent6 8 2 5 2 2 3" xfId="22370"/>
    <cellStyle name="20% - Accent6 8 2 5 2 3" xfId="22371"/>
    <cellStyle name="20% - Accent6 8 2 5 2 3 2" xfId="22372"/>
    <cellStyle name="20% - Accent6 8 2 5 2 4" xfId="22373"/>
    <cellStyle name="20% - Accent6 8 2 5 3" xfId="22374"/>
    <cellStyle name="20% - Accent6 8 2 5 3 2" xfId="22375"/>
    <cellStyle name="20% - Accent6 8 2 5 3 2 2" xfId="22376"/>
    <cellStyle name="20% - Accent6 8 2 5 3 3" xfId="22377"/>
    <cellStyle name="20% - Accent6 8 2 5 4" xfId="22378"/>
    <cellStyle name="20% - Accent6 8 2 5 4 2" xfId="22379"/>
    <cellStyle name="20% - Accent6 8 2 5 5" xfId="22380"/>
    <cellStyle name="20% - Accent6 8 2 6" xfId="22381"/>
    <cellStyle name="20% - Accent6 8 2 6 2" xfId="22382"/>
    <cellStyle name="20% - Accent6 8 2 6 2 2" xfId="22383"/>
    <cellStyle name="20% - Accent6 8 2 6 2 2 2" xfId="22384"/>
    <cellStyle name="20% - Accent6 8 2 6 2 2 2 2" xfId="22385"/>
    <cellStyle name="20% - Accent6 8 2 6 2 2 3" xfId="22386"/>
    <cellStyle name="20% - Accent6 8 2 6 2 3" xfId="22387"/>
    <cellStyle name="20% - Accent6 8 2 6 2 3 2" xfId="22388"/>
    <cellStyle name="20% - Accent6 8 2 6 2 4" xfId="22389"/>
    <cellStyle name="20% - Accent6 8 2 6 3" xfId="22390"/>
    <cellStyle name="20% - Accent6 8 2 6 3 2" xfId="22391"/>
    <cellStyle name="20% - Accent6 8 2 6 3 2 2" xfId="22392"/>
    <cellStyle name="20% - Accent6 8 2 6 3 3" xfId="22393"/>
    <cellStyle name="20% - Accent6 8 2 6 4" xfId="22394"/>
    <cellStyle name="20% - Accent6 8 2 6 4 2" xfId="22395"/>
    <cellStyle name="20% - Accent6 8 2 6 5" xfId="22396"/>
    <cellStyle name="20% - Accent6 8 2 7" xfId="22397"/>
    <cellStyle name="20% - Accent6 8 2 7 2" xfId="22398"/>
    <cellStyle name="20% - Accent6 8 2 7 2 2" xfId="22399"/>
    <cellStyle name="20% - Accent6 8 2 7 2 2 2" xfId="22400"/>
    <cellStyle name="20% - Accent6 8 2 7 2 3" xfId="22401"/>
    <cellStyle name="20% - Accent6 8 2 7 3" xfId="22402"/>
    <cellStyle name="20% - Accent6 8 2 7 3 2" xfId="22403"/>
    <cellStyle name="20% - Accent6 8 2 7 4" xfId="22404"/>
    <cellStyle name="20% - Accent6 8 2 8" xfId="22405"/>
    <cellStyle name="20% - Accent6 8 2 8 2" xfId="22406"/>
    <cellStyle name="20% - Accent6 8 2 8 2 2" xfId="22407"/>
    <cellStyle name="20% - Accent6 8 2 8 3" xfId="22408"/>
    <cellStyle name="20% - Accent6 8 2 9" xfId="22409"/>
    <cellStyle name="20% - Accent6 8 2 9 2" xfId="22410"/>
    <cellStyle name="20% - Accent6 8 3" xfId="22411"/>
    <cellStyle name="20% - Accent6 8 3 2" xfId="22412"/>
    <cellStyle name="20% - Accent6 8 3 2 2" xfId="22413"/>
    <cellStyle name="20% - Accent6 8 3 2 2 2" xfId="22414"/>
    <cellStyle name="20% - Accent6 8 3 2 2 2 2" xfId="22415"/>
    <cellStyle name="20% - Accent6 8 3 2 2 3" xfId="22416"/>
    <cellStyle name="20% - Accent6 8 3 2 3" xfId="22417"/>
    <cellStyle name="20% - Accent6 8 3 2 3 2" xfId="22418"/>
    <cellStyle name="20% - Accent6 8 3 2 4" xfId="22419"/>
    <cellStyle name="20% - Accent6 8 3 3" xfId="22420"/>
    <cellStyle name="20% - Accent6 8 3 3 2" xfId="22421"/>
    <cellStyle name="20% - Accent6 8 3 3 2 2" xfId="22422"/>
    <cellStyle name="20% - Accent6 8 3 3 3" xfId="22423"/>
    <cellStyle name="20% - Accent6 8 3 4" xfId="22424"/>
    <cellStyle name="20% - Accent6 8 3 4 2" xfId="22425"/>
    <cellStyle name="20% - Accent6 8 3 5" xfId="22426"/>
    <cellStyle name="20% - Accent6 8 4" xfId="22427"/>
    <cellStyle name="20% - Accent6 8 4 2" xfId="22428"/>
    <cellStyle name="20% - Accent6 8 4 2 2" xfId="22429"/>
    <cellStyle name="20% - Accent6 8 4 2 2 2" xfId="22430"/>
    <cellStyle name="20% - Accent6 8 4 2 2 2 2" xfId="22431"/>
    <cellStyle name="20% - Accent6 8 4 2 2 3" xfId="22432"/>
    <cellStyle name="20% - Accent6 8 4 2 3" xfId="22433"/>
    <cellStyle name="20% - Accent6 8 4 2 3 2" xfId="22434"/>
    <cellStyle name="20% - Accent6 8 4 2 4" xfId="22435"/>
    <cellStyle name="20% - Accent6 8 4 3" xfId="22436"/>
    <cellStyle name="20% - Accent6 8 4 3 2" xfId="22437"/>
    <cellStyle name="20% - Accent6 8 4 3 2 2" xfId="22438"/>
    <cellStyle name="20% - Accent6 8 4 3 3" xfId="22439"/>
    <cellStyle name="20% - Accent6 8 4 4" xfId="22440"/>
    <cellStyle name="20% - Accent6 8 4 4 2" xfId="22441"/>
    <cellStyle name="20% - Accent6 8 4 5" xfId="22442"/>
    <cellStyle name="20% - Accent6 8 5" xfId="22443"/>
    <cellStyle name="20% - Accent6 8 5 2" xfId="22444"/>
    <cellStyle name="20% - Accent6 8 5 2 2" xfId="22445"/>
    <cellStyle name="20% - Accent6 8 5 2 2 2" xfId="22446"/>
    <cellStyle name="20% - Accent6 8 5 2 2 2 2" xfId="22447"/>
    <cellStyle name="20% - Accent6 8 5 2 2 3" xfId="22448"/>
    <cellStyle name="20% - Accent6 8 5 2 3" xfId="22449"/>
    <cellStyle name="20% - Accent6 8 5 2 3 2" xfId="22450"/>
    <cellStyle name="20% - Accent6 8 5 2 4" xfId="22451"/>
    <cellStyle name="20% - Accent6 8 5 3" xfId="22452"/>
    <cellStyle name="20% - Accent6 8 5 3 2" xfId="22453"/>
    <cellStyle name="20% - Accent6 8 5 3 2 2" xfId="22454"/>
    <cellStyle name="20% - Accent6 8 5 3 3" xfId="22455"/>
    <cellStyle name="20% - Accent6 8 5 4" xfId="22456"/>
    <cellStyle name="20% - Accent6 8 5 4 2" xfId="22457"/>
    <cellStyle name="20% - Accent6 8 5 5" xfId="22458"/>
    <cellStyle name="20% - Accent6 8 6" xfId="22459"/>
    <cellStyle name="20% - Accent6 8 6 2" xfId="22460"/>
    <cellStyle name="20% - Accent6 8 6 2 2" xfId="22461"/>
    <cellStyle name="20% - Accent6 8 6 2 2 2" xfId="22462"/>
    <cellStyle name="20% - Accent6 8 6 2 2 2 2" xfId="22463"/>
    <cellStyle name="20% - Accent6 8 6 2 2 3" xfId="22464"/>
    <cellStyle name="20% - Accent6 8 6 2 3" xfId="22465"/>
    <cellStyle name="20% - Accent6 8 6 2 3 2" xfId="22466"/>
    <cellStyle name="20% - Accent6 8 6 2 4" xfId="22467"/>
    <cellStyle name="20% - Accent6 8 6 3" xfId="22468"/>
    <cellStyle name="20% - Accent6 8 6 3 2" xfId="22469"/>
    <cellStyle name="20% - Accent6 8 6 3 2 2" xfId="22470"/>
    <cellStyle name="20% - Accent6 8 6 3 3" xfId="22471"/>
    <cellStyle name="20% - Accent6 8 6 4" xfId="22472"/>
    <cellStyle name="20% - Accent6 8 6 4 2" xfId="22473"/>
    <cellStyle name="20% - Accent6 8 6 5" xfId="22474"/>
    <cellStyle name="20% - Accent6 8 7" xfId="22475"/>
    <cellStyle name="20% - Accent6 8 7 2" xfId="22476"/>
    <cellStyle name="20% - Accent6 8 7 2 2" xfId="22477"/>
    <cellStyle name="20% - Accent6 8 7 2 2 2" xfId="22478"/>
    <cellStyle name="20% - Accent6 8 7 2 2 2 2" xfId="22479"/>
    <cellStyle name="20% - Accent6 8 7 2 2 3" xfId="22480"/>
    <cellStyle name="20% - Accent6 8 7 2 3" xfId="22481"/>
    <cellStyle name="20% - Accent6 8 7 2 3 2" xfId="22482"/>
    <cellStyle name="20% - Accent6 8 7 2 4" xfId="22483"/>
    <cellStyle name="20% - Accent6 8 7 3" xfId="22484"/>
    <cellStyle name="20% - Accent6 8 7 3 2" xfId="22485"/>
    <cellStyle name="20% - Accent6 8 7 3 2 2" xfId="22486"/>
    <cellStyle name="20% - Accent6 8 7 3 3" xfId="22487"/>
    <cellStyle name="20% - Accent6 8 7 4" xfId="22488"/>
    <cellStyle name="20% - Accent6 8 7 4 2" xfId="22489"/>
    <cellStyle name="20% - Accent6 8 7 5" xfId="22490"/>
    <cellStyle name="20% - Accent6 8 8" xfId="22491"/>
    <cellStyle name="20% - Accent6 8 8 2" xfId="22492"/>
    <cellStyle name="20% - Accent6 8 8 2 2" xfId="22493"/>
    <cellStyle name="20% - Accent6 8 8 2 2 2" xfId="22494"/>
    <cellStyle name="20% - Accent6 8 8 2 3" xfId="22495"/>
    <cellStyle name="20% - Accent6 8 8 3" xfId="22496"/>
    <cellStyle name="20% - Accent6 8 8 3 2" xfId="22497"/>
    <cellStyle name="20% - Accent6 8 8 4" xfId="22498"/>
    <cellStyle name="20% - Accent6 8 9" xfId="22499"/>
    <cellStyle name="20% - Accent6 8 9 2" xfId="22500"/>
    <cellStyle name="20% - Accent6 8 9 2 2" xfId="22501"/>
    <cellStyle name="20% - Accent6 8 9 3" xfId="22502"/>
    <cellStyle name="20% - Accent6 9" xfId="22503"/>
    <cellStyle name="20% - Accent6 9 10" xfId="22504"/>
    <cellStyle name="20% - Accent6 9 10 2" xfId="22505"/>
    <cellStyle name="20% - Accent6 9 11" xfId="22506"/>
    <cellStyle name="20% - Accent6 9 2" xfId="22507"/>
    <cellStyle name="20% - Accent6 9 2 10" xfId="22508"/>
    <cellStyle name="20% - Accent6 9 2 2" xfId="22509"/>
    <cellStyle name="20% - Accent6 9 2 2 2" xfId="22510"/>
    <cellStyle name="20% - Accent6 9 2 2 2 2" xfId="22511"/>
    <cellStyle name="20% - Accent6 9 2 2 2 2 2" xfId="22512"/>
    <cellStyle name="20% - Accent6 9 2 2 2 2 2 2" xfId="22513"/>
    <cellStyle name="20% - Accent6 9 2 2 2 2 3" xfId="22514"/>
    <cellStyle name="20% - Accent6 9 2 2 2 3" xfId="22515"/>
    <cellStyle name="20% - Accent6 9 2 2 2 3 2" xfId="22516"/>
    <cellStyle name="20% - Accent6 9 2 2 2 4" xfId="22517"/>
    <cellStyle name="20% - Accent6 9 2 2 3" xfId="22518"/>
    <cellStyle name="20% - Accent6 9 2 2 3 2" xfId="22519"/>
    <cellStyle name="20% - Accent6 9 2 2 3 2 2" xfId="22520"/>
    <cellStyle name="20% - Accent6 9 2 2 3 3" xfId="22521"/>
    <cellStyle name="20% - Accent6 9 2 2 4" xfId="22522"/>
    <cellStyle name="20% - Accent6 9 2 2 4 2" xfId="22523"/>
    <cellStyle name="20% - Accent6 9 2 2 5" xfId="22524"/>
    <cellStyle name="20% - Accent6 9 2 3" xfId="22525"/>
    <cellStyle name="20% - Accent6 9 2 3 2" xfId="22526"/>
    <cellStyle name="20% - Accent6 9 2 3 2 2" xfId="22527"/>
    <cellStyle name="20% - Accent6 9 2 3 2 2 2" xfId="22528"/>
    <cellStyle name="20% - Accent6 9 2 3 2 2 2 2" xfId="22529"/>
    <cellStyle name="20% - Accent6 9 2 3 2 2 3" xfId="22530"/>
    <cellStyle name="20% - Accent6 9 2 3 2 3" xfId="22531"/>
    <cellStyle name="20% - Accent6 9 2 3 2 3 2" xfId="22532"/>
    <cellStyle name="20% - Accent6 9 2 3 2 4" xfId="22533"/>
    <cellStyle name="20% - Accent6 9 2 3 3" xfId="22534"/>
    <cellStyle name="20% - Accent6 9 2 3 3 2" xfId="22535"/>
    <cellStyle name="20% - Accent6 9 2 3 3 2 2" xfId="22536"/>
    <cellStyle name="20% - Accent6 9 2 3 3 3" xfId="22537"/>
    <cellStyle name="20% - Accent6 9 2 3 4" xfId="22538"/>
    <cellStyle name="20% - Accent6 9 2 3 4 2" xfId="22539"/>
    <cellStyle name="20% - Accent6 9 2 3 5" xfId="22540"/>
    <cellStyle name="20% - Accent6 9 2 4" xfId="22541"/>
    <cellStyle name="20% - Accent6 9 2 4 2" xfId="22542"/>
    <cellStyle name="20% - Accent6 9 2 4 2 2" xfId="22543"/>
    <cellStyle name="20% - Accent6 9 2 4 2 2 2" xfId="22544"/>
    <cellStyle name="20% - Accent6 9 2 4 2 2 2 2" xfId="22545"/>
    <cellStyle name="20% - Accent6 9 2 4 2 2 3" xfId="22546"/>
    <cellStyle name="20% - Accent6 9 2 4 2 3" xfId="22547"/>
    <cellStyle name="20% - Accent6 9 2 4 2 3 2" xfId="22548"/>
    <cellStyle name="20% - Accent6 9 2 4 2 4" xfId="22549"/>
    <cellStyle name="20% - Accent6 9 2 4 3" xfId="22550"/>
    <cellStyle name="20% - Accent6 9 2 4 3 2" xfId="22551"/>
    <cellStyle name="20% - Accent6 9 2 4 3 2 2" xfId="22552"/>
    <cellStyle name="20% - Accent6 9 2 4 3 3" xfId="22553"/>
    <cellStyle name="20% - Accent6 9 2 4 4" xfId="22554"/>
    <cellStyle name="20% - Accent6 9 2 4 4 2" xfId="22555"/>
    <cellStyle name="20% - Accent6 9 2 4 5" xfId="22556"/>
    <cellStyle name="20% - Accent6 9 2 5" xfId="22557"/>
    <cellStyle name="20% - Accent6 9 2 5 2" xfId="22558"/>
    <cellStyle name="20% - Accent6 9 2 5 2 2" xfId="22559"/>
    <cellStyle name="20% - Accent6 9 2 5 2 2 2" xfId="22560"/>
    <cellStyle name="20% - Accent6 9 2 5 2 2 2 2" xfId="22561"/>
    <cellStyle name="20% - Accent6 9 2 5 2 2 3" xfId="22562"/>
    <cellStyle name="20% - Accent6 9 2 5 2 3" xfId="22563"/>
    <cellStyle name="20% - Accent6 9 2 5 2 3 2" xfId="22564"/>
    <cellStyle name="20% - Accent6 9 2 5 2 4" xfId="22565"/>
    <cellStyle name="20% - Accent6 9 2 5 3" xfId="22566"/>
    <cellStyle name="20% - Accent6 9 2 5 3 2" xfId="22567"/>
    <cellStyle name="20% - Accent6 9 2 5 3 2 2" xfId="22568"/>
    <cellStyle name="20% - Accent6 9 2 5 3 3" xfId="22569"/>
    <cellStyle name="20% - Accent6 9 2 5 4" xfId="22570"/>
    <cellStyle name="20% - Accent6 9 2 5 4 2" xfId="22571"/>
    <cellStyle name="20% - Accent6 9 2 5 5" xfId="22572"/>
    <cellStyle name="20% - Accent6 9 2 6" xfId="22573"/>
    <cellStyle name="20% - Accent6 9 2 6 2" xfId="22574"/>
    <cellStyle name="20% - Accent6 9 2 6 2 2" xfId="22575"/>
    <cellStyle name="20% - Accent6 9 2 6 2 2 2" xfId="22576"/>
    <cellStyle name="20% - Accent6 9 2 6 2 2 2 2" xfId="22577"/>
    <cellStyle name="20% - Accent6 9 2 6 2 2 3" xfId="22578"/>
    <cellStyle name="20% - Accent6 9 2 6 2 3" xfId="22579"/>
    <cellStyle name="20% - Accent6 9 2 6 2 3 2" xfId="22580"/>
    <cellStyle name="20% - Accent6 9 2 6 2 4" xfId="22581"/>
    <cellStyle name="20% - Accent6 9 2 6 3" xfId="22582"/>
    <cellStyle name="20% - Accent6 9 2 6 3 2" xfId="22583"/>
    <cellStyle name="20% - Accent6 9 2 6 3 2 2" xfId="22584"/>
    <cellStyle name="20% - Accent6 9 2 6 3 3" xfId="22585"/>
    <cellStyle name="20% - Accent6 9 2 6 4" xfId="22586"/>
    <cellStyle name="20% - Accent6 9 2 6 4 2" xfId="22587"/>
    <cellStyle name="20% - Accent6 9 2 6 5" xfId="22588"/>
    <cellStyle name="20% - Accent6 9 2 7" xfId="22589"/>
    <cellStyle name="20% - Accent6 9 2 7 2" xfId="22590"/>
    <cellStyle name="20% - Accent6 9 2 7 2 2" xfId="22591"/>
    <cellStyle name="20% - Accent6 9 2 7 2 2 2" xfId="22592"/>
    <cellStyle name="20% - Accent6 9 2 7 2 3" xfId="22593"/>
    <cellStyle name="20% - Accent6 9 2 7 3" xfId="22594"/>
    <cellStyle name="20% - Accent6 9 2 7 3 2" xfId="22595"/>
    <cellStyle name="20% - Accent6 9 2 7 4" xfId="22596"/>
    <cellStyle name="20% - Accent6 9 2 8" xfId="22597"/>
    <cellStyle name="20% - Accent6 9 2 8 2" xfId="22598"/>
    <cellStyle name="20% - Accent6 9 2 8 2 2" xfId="22599"/>
    <cellStyle name="20% - Accent6 9 2 8 3" xfId="22600"/>
    <cellStyle name="20% - Accent6 9 2 9" xfId="22601"/>
    <cellStyle name="20% - Accent6 9 2 9 2" xfId="22602"/>
    <cellStyle name="20% - Accent6 9 3" xfId="22603"/>
    <cellStyle name="20% - Accent6 9 3 2" xfId="22604"/>
    <cellStyle name="20% - Accent6 9 3 2 2" xfId="22605"/>
    <cellStyle name="20% - Accent6 9 3 2 2 2" xfId="22606"/>
    <cellStyle name="20% - Accent6 9 3 2 2 2 2" xfId="22607"/>
    <cellStyle name="20% - Accent6 9 3 2 2 3" xfId="22608"/>
    <cellStyle name="20% - Accent6 9 3 2 3" xfId="22609"/>
    <cellStyle name="20% - Accent6 9 3 2 3 2" xfId="22610"/>
    <cellStyle name="20% - Accent6 9 3 2 4" xfId="22611"/>
    <cellStyle name="20% - Accent6 9 3 3" xfId="22612"/>
    <cellStyle name="20% - Accent6 9 3 3 2" xfId="22613"/>
    <cellStyle name="20% - Accent6 9 3 3 2 2" xfId="22614"/>
    <cellStyle name="20% - Accent6 9 3 3 3" xfId="22615"/>
    <cellStyle name="20% - Accent6 9 3 4" xfId="22616"/>
    <cellStyle name="20% - Accent6 9 3 4 2" xfId="22617"/>
    <cellStyle name="20% - Accent6 9 3 5" xfId="22618"/>
    <cellStyle name="20% - Accent6 9 4" xfId="22619"/>
    <cellStyle name="20% - Accent6 9 4 2" xfId="22620"/>
    <cellStyle name="20% - Accent6 9 4 2 2" xfId="22621"/>
    <cellStyle name="20% - Accent6 9 4 2 2 2" xfId="22622"/>
    <cellStyle name="20% - Accent6 9 4 2 2 2 2" xfId="22623"/>
    <cellStyle name="20% - Accent6 9 4 2 2 3" xfId="22624"/>
    <cellStyle name="20% - Accent6 9 4 2 3" xfId="22625"/>
    <cellStyle name="20% - Accent6 9 4 2 3 2" xfId="22626"/>
    <cellStyle name="20% - Accent6 9 4 2 4" xfId="22627"/>
    <cellStyle name="20% - Accent6 9 4 3" xfId="22628"/>
    <cellStyle name="20% - Accent6 9 4 3 2" xfId="22629"/>
    <cellStyle name="20% - Accent6 9 4 3 2 2" xfId="22630"/>
    <cellStyle name="20% - Accent6 9 4 3 3" xfId="22631"/>
    <cellStyle name="20% - Accent6 9 4 4" xfId="22632"/>
    <cellStyle name="20% - Accent6 9 4 4 2" xfId="22633"/>
    <cellStyle name="20% - Accent6 9 4 5" xfId="22634"/>
    <cellStyle name="20% - Accent6 9 5" xfId="22635"/>
    <cellStyle name="20% - Accent6 9 5 2" xfId="22636"/>
    <cellStyle name="20% - Accent6 9 5 2 2" xfId="22637"/>
    <cellStyle name="20% - Accent6 9 5 2 2 2" xfId="22638"/>
    <cellStyle name="20% - Accent6 9 5 2 2 2 2" xfId="22639"/>
    <cellStyle name="20% - Accent6 9 5 2 2 3" xfId="22640"/>
    <cellStyle name="20% - Accent6 9 5 2 3" xfId="22641"/>
    <cellStyle name="20% - Accent6 9 5 2 3 2" xfId="22642"/>
    <cellStyle name="20% - Accent6 9 5 2 4" xfId="22643"/>
    <cellStyle name="20% - Accent6 9 5 3" xfId="22644"/>
    <cellStyle name="20% - Accent6 9 5 3 2" xfId="22645"/>
    <cellStyle name="20% - Accent6 9 5 3 2 2" xfId="22646"/>
    <cellStyle name="20% - Accent6 9 5 3 3" xfId="22647"/>
    <cellStyle name="20% - Accent6 9 5 4" xfId="22648"/>
    <cellStyle name="20% - Accent6 9 5 4 2" xfId="22649"/>
    <cellStyle name="20% - Accent6 9 5 5" xfId="22650"/>
    <cellStyle name="20% - Accent6 9 6" xfId="22651"/>
    <cellStyle name="20% - Accent6 9 6 2" xfId="22652"/>
    <cellStyle name="20% - Accent6 9 6 2 2" xfId="22653"/>
    <cellStyle name="20% - Accent6 9 6 2 2 2" xfId="22654"/>
    <cellStyle name="20% - Accent6 9 6 2 2 2 2" xfId="22655"/>
    <cellStyle name="20% - Accent6 9 6 2 2 3" xfId="22656"/>
    <cellStyle name="20% - Accent6 9 6 2 3" xfId="22657"/>
    <cellStyle name="20% - Accent6 9 6 2 3 2" xfId="22658"/>
    <cellStyle name="20% - Accent6 9 6 2 4" xfId="22659"/>
    <cellStyle name="20% - Accent6 9 6 3" xfId="22660"/>
    <cellStyle name="20% - Accent6 9 6 3 2" xfId="22661"/>
    <cellStyle name="20% - Accent6 9 6 3 2 2" xfId="22662"/>
    <cellStyle name="20% - Accent6 9 6 3 3" xfId="22663"/>
    <cellStyle name="20% - Accent6 9 6 4" xfId="22664"/>
    <cellStyle name="20% - Accent6 9 6 4 2" xfId="22665"/>
    <cellStyle name="20% - Accent6 9 6 5" xfId="22666"/>
    <cellStyle name="20% - Accent6 9 7" xfId="22667"/>
    <cellStyle name="20% - Accent6 9 7 2" xfId="22668"/>
    <cellStyle name="20% - Accent6 9 7 2 2" xfId="22669"/>
    <cellStyle name="20% - Accent6 9 7 2 2 2" xfId="22670"/>
    <cellStyle name="20% - Accent6 9 7 2 2 2 2" xfId="22671"/>
    <cellStyle name="20% - Accent6 9 7 2 2 3" xfId="22672"/>
    <cellStyle name="20% - Accent6 9 7 2 3" xfId="22673"/>
    <cellStyle name="20% - Accent6 9 7 2 3 2" xfId="22674"/>
    <cellStyle name="20% - Accent6 9 7 2 4" xfId="22675"/>
    <cellStyle name="20% - Accent6 9 7 3" xfId="22676"/>
    <cellStyle name="20% - Accent6 9 7 3 2" xfId="22677"/>
    <cellStyle name="20% - Accent6 9 7 3 2 2" xfId="22678"/>
    <cellStyle name="20% - Accent6 9 7 3 3" xfId="22679"/>
    <cellStyle name="20% - Accent6 9 7 4" xfId="22680"/>
    <cellStyle name="20% - Accent6 9 7 4 2" xfId="22681"/>
    <cellStyle name="20% - Accent6 9 7 5" xfId="22682"/>
    <cellStyle name="20% - Accent6 9 8" xfId="22683"/>
    <cellStyle name="20% - Accent6 9 8 2" xfId="22684"/>
    <cellStyle name="20% - Accent6 9 8 2 2" xfId="22685"/>
    <cellStyle name="20% - Accent6 9 8 2 2 2" xfId="22686"/>
    <cellStyle name="20% - Accent6 9 8 2 3" xfId="22687"/>
    <cellStyle name="20% - Accent6 9 8 3" xfId="22688"/>
    <cellStyle name="20% - Accent6 9 8 3 2" xfId="22689"/>
    <cellStyle name="20% - Accent6 9 8 4" xfId="22690"/>
    <cellStyle name="20% - Accent6 9 9" xfId="22691"/>
    <cellStyle name="20% - Accent6 9 9 2" xfId="22692"/>
    <cellStyle name="20% - Accent6 9 9 2 2" xfId="22693"/>
    <cellStyle name="20% - Accent6 9 9 3" xfId="22694"/>
    <cellStyle name="40% - Accent1" xfId="21" builtinId="31" customBuiltin="1"/>
    <cellStyle name="40% - Accent1 10" xfId="22695"/>
    <cellStyle name="40% - Accent1 10 10" xfId="22696"/>
    <cellStyle name="40% - Accent1 10 10 2" xfId="22697"/>
    <cellStyle name="40% - Accent1 10 11" xfId="22698"/>
    <cellStyle name="40% - Accent1 10 2" xfId="22699"/>
    <cellStyle name="40% - Accent1 10 2 10" xfId="22700"/>
    <cellStyle name="40% - Accent1 10 2 2" xfId="22701"/>
    <cellStyle name="40% - Accent1 10 2 2 2" xfId="22702"/>
    <cellStyle name="40% - Accent1 10 2 2 2 2" xfId="22703"/>
    <cellStyle name="40% - Accent1 10 2 2 2 2 2" xfId="22704"/>
    <cellStyle name="40% - Accent1 10 2 2 2 2 2 2" xfId="22705"/>
    <cellStyle name="40% - Accent1 10 2 2 2 2 3" xfId="22706"/>
    <cellStyle name="40% - Accent1 10 2 2 2 3" xfId="22707"/>
    <cellStyle name="40% - Accent1 10 2 2 2 3 2" xfId="22708"/>
    <cellStyle name="40% - Accent1 10 2 2 2 4" xfId="22709"/>
    <cellStyle name="40% - Accent1 10 2 2 3" xfId="22710"/>
    <cellStyle name="40% - Accent1 10 2 2 3 2" xfId="22711"/>
    <cellStyle name="40% - Accent1 10 2 2 3 2 2" xfId="22712"/>
    <cellStyle name="40% - Accent1 10 2 2 3 3" xfId="22713"/>
    <cellStyle name="40% - Accent1 10 2 2 4" xfId="22714"/>
    <cellStyle name="40% - Accent1 10 2 2 4 2" xfId="22715"/>
    <cellStyle name="40% - Accent1 10 2 2 5" xfId="22716"/>
    <cellStyle name="40% - Accent1 10 2 3" xfId="22717"/>
    <cellStyle name="40% - Accent1 10 2 3 2" xfId="22718"/>
    <cellStyle name="40% - Accent1 10 2 3 2 2" xfId="22719"/>
    <cellStyle name="40% - Accent1 10 2 3 2 2 2" xfId="22720"/>
    <cellStyle name="40% - Accent1 10 2 3 2 2 2 2" xfId="22721"/>
    <cellStyle name="40% - Accent1 10 2 3 2 2 3" xfId="22722"/>
    <cellStyle name="40% - Accent1 10 2 3 2 3" xfId="22723"/>
    <cellStyle name="40% - Accent1 10 2 3 2 3 2" xfId="22724"/>
    <cellStyle name="40% - Accent1 10 2 3 2 4" xfId="22725"/>
    <cellStyle name="40% - Accent1 10 2 3 3" xfId="22726"/>
    <cellStyle name="40% - Accent1 10 2 3 3 2" xfId="22727"/>
    <cellStyle name="40% - Accent1 10 2 3 3 2 2" xfId="22728"/>
    <cellStyle name="40% - Accent1 10 2 3 3 3" xfId="22729"/>
    <cellStyle name="40% - Accent1 10 2 3 4" xfId="22730"/>
    <cellStyle name="40% - Accent1 10 2 3 4 2" xfId="22731"/>
    <cellStyle name="40% - Accent1 10 2 3 5" xfId="22732"/>
    <cellStyle name="40% - Accent1 10 2 4" xfId="22733"/>
    <cellStyle name="40% - Accent1 10 2 4 2" xfId="22734"/>
    <cellStyle name="40% - Accent1 10 2 4 2 2" xfId="22735"/>
    <cellStyle name="40% - Accent1 10 2 4 2 2 2" xfId="22736"/>
    <cellStyle name="40% - Accent1 10 2 4 2 2 2 2" xfId="22737"/>
    <cellStyle name="40% - Accent1 10 2 4 2 2 3" xfId="22738"/>
    <cellStyle name="40% - Accent1 10 2 4 2 3" xfId="22739"/>
    <cellStyle name="40% - Accent1 10 2 4 2 3 2" xfId="22740"/>
    <cellStyle name="40% - Accent1 10 2 4 2 4" xfId="22741"/>
    <cellStyle name="40% - Accent1 10 2 4 3" xfId="22742"/>
    <cellStyle name="40% - Accent1 10 2 4 3 2" xfId="22743"/>
    <cellStyle name="40% - Accent1 10 2 4 3 2 2" xfId="22744"/>
    <cellStyle name="40% - Accent1 10 2 4 3 3" xfId="22745"/>
    <cellStyle name="40% - Accent1 10 2 4 4" xfId="22746"/>
    <cellStyle name="40% - Accent1 10 2 4 4 2" xfId="22747"/>
    <cellStyle name="40% - Accent1 10 2 4 5" xfId="22748"/>
    <cellStyle name="40% - Accent1 10 2 5" xfId="22749"/>
    <cellStyle name="40% - Accent1 10 2 5 2" xfId="22750"/>
    <cellStyle name="40% - Accent1 10 2 5 2 2" xfId="22751"/>
    <cellStyle name="40% - Accent1 10 2 5 2 2 2" xfId="22752"/>
    <cellStyle name="40% - Accent1 10 2 5 2 2 2 2" xfId="22753"/>
    <cellStyle name="40% - Accent1 10 2 5 2 2 3" xfId="22754"/>
    <cellStyle name="40% - Accent1 10 2 5 2 3" xfId="22755"/>
    <cellStyle name="40% - Accent1 10 2 5 2 3 2" xfId="22756"/>
    <cellStyle name="40% - Accent1 10 2 5 2 4" xfId="22757"/>
    <cellStyle name="40% - Accent1 10 2 5 3" xfId="22758"/>
    <cellStyle name="40% - Accent1 10 2 5 3 2" xfId="22759"/>
    <cellStyle name="40% - Accent1 10 2 5 3 2 2" xfId="22760"/>
    <cellStyle name="40% - Accent1 10 2 5 3 3" xfId="22761"/>
    <cellStyle name="40% - Accent1 10 2 5 4" xfId="22762"/>
    <cellStyle name="40% - Accent1 10 2 5 4 2" xfId="22763"/>
    <cellStyle name="40% - Accent1 10 2 5 5" xfId="22764"/>
    <cellStyle name="40% - Accent1 10 2 6" xfId="22765"/>
    <cellStyle name="40% - Accent1 10 2 6 2" xfId="22766"/>
    <cellStyle name="40% - Accent1 10 2 6 2 2" xfId="22767"/>
    <cellStyle name="40% - Accent1 10 2 6 2 2 2" xfId="22768"/>
    <cellStyle name="40% - Accent1 10 2 6 2 2 2 2" xfId="22769"/>
    <cellStyle name="40% - Accent1 10 2 6 2 2 3" xfId="22770"/>
    <cellStyle name="40% - Accent1 10 2 6 2 3" xfId="22771"/>
    <cellStyle name="40% - Accent1 10 2 6 2 3 2" xfId="22772"/>
    <cellStyle name="40% - Accent1 10 2 6 2 4" xfId="22773"/>
    <cellStyle name="40% - Accent1 10 2 6 3" xfId="22774"/>
    <cellStyle name="40% - Accent1 10 2 6 3 2" xfId="22775"/>
    <cellStyle name="40% - Accent1 10 2 6 3 2 2" xfId="22776"/>
    <cellStyle name="40% - Accent1 10 2 6 3 3" xfId="22777"/>
    <cellStyle name="40% - Accent1 10 2 6 4" xfId="22778"/>
    <cellStyle name="40% - Accent1 10 2 6 4 2" xfId="22779"/>
    <cellStyle name="40% - Accent1 10 2 6 5" xfId="22780"/>
    <cellStyle name="40% - Accent1 10 2 7" xfId="22781"/>
    <cellStyle name="40% - Accent1 10 2 7 2" xfId="22782"/>
    <cellStyle name="40% - Accent1 10 2 7 2 2" xfId="22783"/>
    <cellStyle name="40% - Accent1 10 2 7 2 2 2" xfId="22784"/>
    <cellStyle name="40% - Accent1 10 2 7 2 3" xfId="22785"/>
    <cellStyle name="40% - Accent1 10 2 7 3" xfId="22786"/>
    <cellStyle name="40% - Accent1 10 2 7 3 2" xfId="22787"/>
    <cellStyle name="40% - Accent1 10 2 7 4" xfId="22788"/>
    <cellStyle name="40% - Accent1 10 2 8" xfId="22789"/>
    <cellStyle name="40% - Accent1 10 2 8 2" xfId="22790"/>
    <cellStyle name="40% - Accent1 10 2 8 2 2" xfId="22791"/>
    <cellStyle name="40% - Accent1 10 2 8 3" xfId="22792"/>
    <cellStyle name="40% - Accent1 10 2 9" xfId="22793"/>
    <cellStyle name="40% - Accent1 10 2 9 2" xfId="22794"/>
    <cellStyle name="40% - Accent1 10 3" xfId="22795"/>
    <cellStyle name="40% - Accent1 10 3 2" xfId="22796"/>
    <cellStyle name="40% - Accent1 10 3 2 2" xfId="22797"/>
    <cellStyle name="40% - Accent1 10 3 2 2 2" xfId="22798"/>
    <cellStyle name="40% - Accent1 10 3 2 2 2 2" xfId="22799"/>
    <cellStyle name="40% - Accent1 10 3 2 2 3" xfId="22800"/>
    <cellStyle name="40% - Accent1 10 3 2 3" xfId="22801"/>
    <cellStyle name="40% - Accent1 10 3 2 3 2" xfId="22802"/>
    <cellStyle name="40% - Accent1 10 3 2 4" xfId="22803"/>
    <cellStyle name="40% - Accent1 10 3 3" xfId="22804"/>
    <cellStyle name="40% - Accent1 10 3 3 2" xfId="22805"/>
    <cellStyle name="40% - Accent1 10 3 3 2 2" xfId="22806"/>
    <cellStyle name="40% - Accent1 10 3 3 3" xfId="22807"/>
    <cellStyle name="40% - Accent1 10 3 4" xfId="22808"/>
    <cellStyle name="40% - Accent1 10 3 4 2" xfId="22809"/>
    <cellStyle name="40% - Accent1 10 3 5" xfId="22810"/>
    <cellStyle name="40% - Accent1 10 4" xfId="22811"/>
    <cellStyle name="40% - Accent1 10 4 2" xfId="22812"/>
    <cellStyle name="40% - Accent1 10 4 2 2" xfId="22813"/>
    <cellStyle name="40% - Accent1 10 4 2 2 2" xfId="22814"/>
    <cellStyle name="40% - Accent1 10 4 2 2 2 2" xfId="22815"/>
    <cellStyle name="40% - Accent1 10 4 2 2 3" xfId="22816"/>
    <cellStyle name="40% - Accent1 10 4 2 3" xfId="22817"/>
    <cellStyle name="40% - Accent1 10 4 2 3 2" xfId="22818"/>
    <cellStyle name="40% - Accent1 10 4 2 4" xfId="22819"/>
    <cellStyle name="40% - Accent1 10 4 3" xfId="22820"/>
    <cellStyle name="40% - Accent1 10 4 3 2" xfId="22821"/>
    <cellStyle name="40% - Accent1 10 4 3 2 2" xfId="22822"/>
    <cellStyle name="40% - Accent1 10 4 3 3" xfId="22823"/>
    <cellStyle name="40% - Accent1 10 4 4" xfId="22824"/>
    <cellStyle name="40% - Accent1 10 4 4 2" xfId="22825"/>
    <cellStyle name="40% - Accent1 10 4 5" xfId="22826"/>
    <cellStyle name="40% - Accent1 10 5" xfId="22827"/>
    <cellStyle name="40% - Accent1 10 5 2" xfId="22828"/>
    <cellStyle name="40% - Accent1 10 5 2 2" xfId="22829"/>
    <cellStyle name="40% - Accent1 10 5 2 2 2" xfId="22830"/>
    <cellStyle name="40% - Accent1 10 5 2 2 2 2" xfId="22831"/>
    <cellStyle name="40% - Accent1 10 5 2 2 3" xfId="22832"/>
    <cellStyle name="40% - Accent1 10 5 2 3" xfId="22833"/>
    <cellStyle name="40% - Accent1 10 5 2 3 2" xfId="22834"/>
    <cellStyle name="40% - Accent1 10 5 2 4" xfId="22835"/>
    <cellStyle name="40% - Accent1 10 5 3" xfId="22836"/>
    <cellStyle name="40% - Accent1 10 5 3 2" xfId="22837"/>
    <cellStyle name="40% - Accent1 10 5 3 2 2" xfId="22838"/>
    <cellStyle name="40% - Accent1 10 5 3 3" xfId="22839"/>
    <cellStyle name="40% - Accent1 10 5 4" xfId="22840"/>
    <cellStyle name="40% - Accent1 10 5 4 2" xfId="22841"/>
    <cellStyle name="40% - Accent1 10 5 5" xfId="22842"/>
    <cellStyle name="40% - Accent1 10 6" xfId="22843"/>
    <cellStyle name="40% - Accent1 10 6 2" xfId="22844"/>
    <cellStyle name="40% - Accent1 10 6 2 2" xfId="22845"/>
    <cellStyle name="40% - Accent1 10 6 2 2 2" xfId="22846"/>
    <cellStyle name="40% - Accent1 10 6 2 2 2 2" xfId="22847"/>
    <cellStyle name="40% - Accent1 10 6 2 2 3" xfId="22848"/>
    <cellStyle name="40% - Accent1 10 6 2 3" xfId="22849"/>
    <cellStyle name="40% - Accent1 10 6 2 3 2" xfId="22850"/>
    <cellStyle name="40% - Accent1 10 6 2 4" xfId="22851"/>
    <cellStyle name="40% - Accent1 10 6 3" xfId="22852"/>
    <cellStyle name="40% - Accent1 10 6 3 2" xfId="22853"/>
    <cellStyle name="40% - Accent1 10 6 3 2 2" xfId="22854"/>
    <cellStyle name="40% - Accent1 10 6 3 3" xfId="22855"/>
    <cellStyle name="40% - Accent1 10 6 4" xfId="22856"/>
    <cellStyle name="40% - Accent1 10 6 4 2" xfId="22857"/>
    <cellStyle name="40% - Accent1 10 6 5" xfId="22858"/>
    <cellStyle name="40% - Accent1 10 7" xfId="22859"/>
    <cellStyle name="40% - Accent1 10 7 2" xfId="22860"/>
    <cellStyle name="40% - Accent1 10 7 2 2" xfId="22861"/>
    <cellStyle name="40% - Accent1 10 7 2 2 2" xfId="22862"/>
    <cellStyle name="40% - Accent1 10 7 2 2 2 2" xfId="22863"/>
    <cellStyle name="40% - Accent1 10 7 2 2 3" xfId="22864"/>
    <cellStyle name="40% - Accent1 10 7 2 3" xfId="22865"/>
    <cellStyle name="40% - Accent1 10 7 2 3 2" xfId="22866"/>
    <cellStyle name="40% - Accent1 10 7 2 4" xfId="22867"/>
    <cellStyle name="40% - Accent1 10 7 3" xfId="22868"/>
    <cellStyle name="40% - Accent1 10 7 3 2" xfId="22869"/>
    <cellStyle name="40% - Accent1 10 7 3 2 2" xfId="22870"/>
    <cellStyle name="40% - Accent1 10 7 3 3" xfId="22871"/>
    <cellStyle name="40% - Accent1 10 7 4" xfId="22872"/>
    <cellStyle name="40% - Accent1 10 7 4 2" xfId="22873"/>
    <cellStyle name="40% - Accent1 10 7 5" xfId="22874"/>
    <cellStyle name="40% - Accent1 10 8" xfId="22875"/>
    <cellStyle name="40% - Accent1 10 8 2" xfId="22876"/>
    <cellStyle name="40% - Accent1 10 8 2 2" xfId="22877"/>
    <cellStyle name="40% - Accent1 10 8 2 2 2" xfId="22878"/>
    <cellStyle name="40% - Accent1 10 8 2 3" xfId="22879"/>
    <cellStyle name="40% - Accent1 10 8 3" xfId="22880"/>
    <cellStyle name="40% - Accent1 10 8 3 2" xfId="22881"/>
    <cellStyle name="40% - Accent1 10 8 4" xfId="22882"/>
    <cellStyle name="40% - Accent1 10 9" xfId="22883"/>
    <cellStyle name="40% - Accent1 10 9 2" xfId="22884"/>
    <cellStyle name="40% - Accent1 10 9 2 2" xfId="22885"/>
    <cellStyle name="40% - Accent1 10 9 3" xfId="22886"/>
    <cellStyle name="40% - Accent1 11" xfId="22887"/>
    <cellStyle name="40% - Accent1 11 10" xfId="22888"/>
    <cellStyle name="40% - Accent1 11 10 2" xfId="22889"/>
    <cellStyle name="40% - Accent1 11 11" xfId="22890"/>
    <cellStyle name="40% - Accent1 11 2" xfId="22891"/>
    <cellStyle name="40% - Accent1 11 2 10" xfId="22892"/>
    <cellStyle name="40% - Accent1 11 2 2" xfId="22893"/>
    <cellStyle name="40% - Accent1 11 2 2 2" xfId="22894"/>
    <cellStyle name="40% - Accent1 11 2 2 2 2" xfId="22895"/>
    <cellStyle name="40% - Accent1 11 2 2 2 2 2" xfId="22896"/>
    <cellStyle name="40% - Accent1 11 2 2 2 2 2 2" xfId="22897"/>
    <cellStyle name="40% - Accent1 11 2 2 2 2 3" xfId="22898"/>
    <cellStyle name="40% - Accent1 11 2 2 2 3" xfId="22899"/>
    <cellStyle name="40% - Accent1 11 2 2 2 3 2" xfId="22900"/>
    <cellStyle name="40% - Accent1 11 2 2 2 4" xfId="22901"/>
    <cellStyle name="40% - Accent1 11 2 2 3" xfId="22902"/>
    <cellStyle name="40% - Accent1 11 2 2 3 2" xfId="22903"/>
    <cellStyle name="40% - Accent1 11 2 2 3 2 2" xfId="22904"/>
    <cellStyle name="40% - Accent1 11 2 2 3 3" xfId="22905"/>
    <cellStyle name="40% - Accent1 11 2 2 4" xfId="22906"/>
    <cellStyle name="40% - Accent1 11 2 2 4 2" xfId="22907"/>
    <cellStyle name="40% - Accent1 11 2 2 5" xfId="22908"/>
    <cellStyle name="40% - Accent1 11 2 3" xfId="22909"/>
    <cellStyle name="40% - Accent1 11 2 3 2" xfId="22910"/>
    <cellStyle name="40% - Accent1 11 2 3 2 2" xfId="22911"/>
    <cellStyle name="40% - Accent1 11 2 3 2 2 2" xfId="22912"/>
    <cellStyle name="40% - Accent1 11 2 3 2 2 2 2" xfId="22913"/>
    <cellStyle name="40% - Accent1 11 2 3 2 2 3" xfId="22914"/>
    <cellStyle name="40% - Accent1 11 2 3 2 3" xfId="22915"/>
    <cellStyle name="40% - Accent1 11 2 3 2 3 2" xfId="22916"/>
    <cellStyle name="40% - Accent1 11 2 3 2 4" xfId="22917"/>
    <cellStyle name="40% - Accent1 11 2 3 3" xfId="22918"/>
    <cellStyle name="40% - Accent1 11 2 3 3 2" xfId="22919"/>
    <cellStyle name="40% - Accent1 11 2 3 3 2 2" xfId="22920"/>
    <cellStyle name="40% - Accent1 11 2 3 3 3" xfId="22921"/>
    <cellStyle name="40% - Accent1 11 2 3 4" xfId="22922"/>
    <cellStyle name="40% - Accent1 11 2 3 4 2" xfId="22923"/>
    <cellStyle name="40% - Accent1 11 2 3 5" xfId="22924"/>
    <cellStyle name="40% - Accent1 11 2 4" xfId="22925"/>
    <cellStyle name="40% - Accent1 11 2 4 2" xfId="22926"/>
    <cellStyle name="40% - Accent1 11 2 4 2 2" xfId="22927"/>
    <cellStyle name="40% - Accent1 11 2 4 2 2 2" xfId="22928"/>
    <cellStyle name="40% - Accent1 11 2 4 2 2 2 2" xfId="22929"/>
    <cellStyle name="40% - Accent1 11 2 4 2 2 3" xfId="22930"/>
    <cellStyle name="40% - Accent1 11 2 4 2 3" xfId="22931"/>
    <cellStyle name="40% - Accent1 11 2 4 2 3 2" xfId="22932"/>
    <cellStyle name="40% - Accent1 11 2 4 2 4" xfId="22933"/>
    <cellStyle name="40% - Accent1 11 2 4 3" xfId="22934"/>
    <cellStyle name="40% - Accent1 11 2 4 3 2" xfId="22935"/>
    <cellStyle name="40% - Accent1 11 2 4 3 2 2" xfId="22936"/>
    <cellStyle name="40% - Accent1 11 2 4 3 3" xfId="22937"/>
    <cellStyle name="40% - Accent1 11 2 4 4" xfId="22938"/>
    <cellStyle name="40% - Accent1 11 2 4 4 2" xfId="22939"/>
    <cellStyle name="40% - Accent1 11 2 4 5" xfId="22940"/>
    <cellStyle name="40% - Accent1 11 2 5" xfId="22941"/>
    <cellStyle name="40% - Accent1 11 2 5 2" xfId="22942"/>
    <cellStyle name="40% - Accent1 11 2 5 2 2" xfId="22943"/>
    <cellStyle name="40% - Accent1 11 2 5 2 2 2" xfId="22944"/>
    <cellStyle name="40% - Accent1 11 2 5 2 2 2 2" xfId="22945"/>
    <cellStyle name="40% - Accent1 11 2 5 2 2 3" xfId="22946"/>
    <cellStyle name="40% - Accent1 11 2 5 2 3" xfId="22947"/>
    <cellStyle name="40% - Accent1 11 2 5 2 3 2" xfId="22948"/>
    <cellStyle name="40% - Accent1 11 2 5 2 4" xfId="22949"/>
    <cellStyle name="40% - Accent1 11 2 5 3" xfId="22950"/>
    <cellStyle name="40% - Accent1 11 2 5 3 2" xfId="22951"/>
    <cellStyle name="40% - Accent1 11 2 5 3 2 2" xfId="22952"/>
    <cellStyle name="40% - Accent1 11 2 5 3 3" xfId="22953"/>
    <cellStyle name="40% - Accent1 11 2 5 4" xfId="22954"/>
    <cellStyle name="40% - Accent1 11 2 5 4 2" xfId="22955"/>
    <cellStyle name="40% - Accent1 11 2 5 5" xfId="22956"/>
    <cellStyle name="40% - Accent1 11 2 6" xfId="22957"/>
    <cellStyle name="40% - Accent1 11 2 6 2" xfId="22958"/>
    <cellStyle name="40% - Accent1 11 2 6 2 2" xfId="22959"/>
    <cellStyle name="40% - Accent1 11 2 6 2 2 2" xfId="22960"/>
    <cellStyle name="40% - Accent1 11 2 6 2 2 2 2" xfId="22961"/>
    <cellStyle name="40% - Accent1 11 2 6 2 2 3" xfId="22962"/>
    <cellStyle name="40% - Accent1 11 2 6 2 3" xfId="22963"/>
    <cellStyle name="40% - Accent1 11 2 6 2 3 2" xfId="22964"/>
    <cellStyle name="40% - Accent1 11 2 6 2 4" xfId="22965"/>
    <cellStyle name="40% - Accent1 11 2 6 3" xfId="22966"/>
    <cellStyle name="40% - Accent1 11 2 6 3 2" xfId="22967"/>
    <cellStyle name="40% - Accent1 11 2 6 3 2 2" xfId="22968"/>
    <cellStyle name="40% - Accent1 11 2 6 3 3" xfId="22969"/>
    <cellStyle name="40% - Accent1 11 2 6 4" xfId="22970"/>
    <cellStyle name="40% - Accent1 11 2 6 4 2" xfId="22971"/>
    <cellStyle name="40% - Accent1 11 2 6 5" xfId="22972"/>
    <cellStyle name="40% - Accent1 11 2 7" xfId="22973"/>
    <cellStyle name="40% - Accent1 11 2 7 2" xfId="22974"/>
    <cellStyle name="40% - Accent1 11 2 7 2 2" xfId="22975"/>
    <cellStyle name="40% - Accent1 11 2 7 2 2 2" xfId="22976"/>
    <cellStyle name="40% - Accent1 11 2 7 2 3" xfId="22977"/>
    <cellStyle name="40% - Accent1 11 2 7 3" xfId="22978"/>
    <cellStyle name="40% - Accent1 11 2 7 3 2" xfId="22979"/>
    <cellStyle name="40% - Accent1 11 2 7 4" xfId="22980"/>
    <cellStyle name="40% - Accent1 11 2 8" xfId="22981"/>
    <cellStyle name="40% - Accent1 11 2 8 2" xfId="22982"/>
    <cellStyle name="40% - Accent1 11 2 8 2 2" xfId="22983"/>
    <cellStyle name="40% - Accent1 11 2 8 3" xfId="22984"/>
    <cellStyle name="40% - Accent1 11 2 9" xfId="22985"/>
    <cellStyle name="40% - Accent1 11 2 9 2" xfId="22986"/>
    <cellStyle name="40% - Accent1 11 3" xfId="22987"/>
    <cellStyle name="40% - Accent1 11 3 2" xfId="22988"/>
    <cellStyle name="40% - Accent1 11 3 2 2" xfId="22989"/>
    <cellStyle name="40% - Accent1 11 3 2 2 2" xfId="22990"/>
    <cellStyle name="40% - Accent1 11 3 2 2 2 2" xfId="22991"/>
    <cellStyle name="40% - Accent1 11 3 2 2 3" xfId="22992"/>
    <cellStyle name="40% - Accent1 11 3 2 3" xfId="22993"/>
    <cellStyle name="40% - Accent1 11 3 2 3 2" xfId="22994"/>
    <cellStyle name="40% - Accent1 11 3 2 4" xfId="22995"/>
    <cellStyle name="40% - Accent1 11 3 3" xfId="22996"/>
    <cellStyle name="40% - Accent1 11 3 3 2" xfId="22997"/>
    <cellStyle name="40% - Accent1 11 3 3 2 2" xfId="22998"/>
    <cellStyle name="40% - Accent1 11 3 3 3" xfId="22999"/>
    <cellStyle name="40% - Accent1 11 3 4" xfId="23000"/>
    <cellStyle name="40% - Accent1 11 3 4 2" xfId="23001"/>
    <cellStyle name="40% - Accent1 11 3 5" xfId="23002"/>
    <cellStyle name="40% - Accent1 11 4" xfId="23003"/>
    <cellStyle name="40% - Accent1 11 4 2" xfId="23004"/>
    <cellStyle name="40% - Accent1 11 4 2 2" xfId="23005"/>
    <cellStyle name="40% - Accent1 11 4 2 2 2" xfId="23006"/>
    <cellStyle name="40% - Accent1 11 4 2 2 2 2" xfId="23007"/>
    <cellStyle name="40% - Accent1 11 4 2 2 3" xfId="23008"/>
    <cellStyle name="40% - Accent1 11 4 2 3" xfId="23009"/>
    <cellStyle name="40% - Accent1 11 4 2 3 2" xfId="23010"/>
    <cellStyle name="40% - Accent1 11 4 2 4" xfId="23011"/>
    <cellStyle name="40% - Accent1 11 4 3" xfId="23012"/>
    <cellStyle name="40% - Accent1 11 4 3 2" xfId="23013"/>
    <cellStyle name="40% - Accent1 11 4 3 2 2" xfId="23014"/>
    <cellStyle name="40% - Accent1 11 4 3 3" xfId="23015"/>
    <cellStyle name="40% - Accent1 11 4 4" xfId="23016"/>
    <cellStyle name="40% - Accent1 11 4 4 2" xfId="23017"/>
    <cellStyle name="40% - Accent1 11 4 5" xfId="23018"/>
    <cellStyle name="40% - Accent1 11 5" xfId="23019"/>
    <cellStyle name="40% - Accent1 11 5 2" xfId="23020"/>
    <cellStyle name="40% - Accent1 11 5 2 2" xfId="23021"/>
    <cellStyle name="40% - Accent1 11 5 2 2 2" xfId="23022"/>
    <cellStyle name="40% - Accent1 11 5 2 2 2 2" xfId="23023"/>
    <cellStyle name="40% - Accent1 11 5 2 2 3" xfId="23024"/>
    <cellStyle name="40% - Accent1 11 5 2 3" xfId="23025"/>
    <cellStyle name="40% - Accent1 11 5 2 3 2" xfId="23026"/>
    <cellStyle name="40% - Accent1 11 5 2 4" xfId="23027"/>
    <cellStyle name="40% - Accent1 11 5 3" xfId="23028"/>
    <cellStyle name="40% - Accent1 11 5 3 2" xfId="23029"/>
    <cellStyle name="40% - Accent1 11 5 3 2 2" xfId="23030"/>
    <cellStyle name="40% - Accent1 11 5 3 3" xfId="23031"/>
    <cellStyle name="40% - Accent1 11 5 4" xfId="23032"/>
    <cellStyle name="40% - Accent1 11 5 4 2" xfId="23033"/>
    <cellStyle name="40% - Accent1 11 5 5" xfId="23034"/>
    <cellStyle name="40% - Accent1 11 6" xfId="23035"/>
    <cellStyle name="40% - Accent1 11 6 2" xfId="23036"/>
    <cellStyle name="40% - Accent1 11 6 2 2" xfId="23037"/>
    <cellStyle name="40% - Accent1 11 6 2 2 2" xfId="23038"/>
    <cellStyle name="40% - Accent1 11 6 2 2 2 2" xfId="23039"/>
    <cellStyle name="40% - Accent1 11 6 2 2 3" xfId="23040"/>
    <cellStyle name="40% - Accent1 11 6 2 3" xfId="23041"/>
    <cellStyle name="40% - Accent1 11 6 2 3 2" xfId="23042"/>
    <cellStyle name="40% - Accent1 11 6 2 4" xfId="23043"/>
    <cellStyle name="40% - Accent1 11 6 3" xfId="23044"/>
    <cellStyle name="40% - Accent1 11 6 3 2" xfId="23045"/>
    <cellStyle name="40% - Accent1 11 6 3 2 2" xfId="23046"/>
    <cellStyle name="40% - Accent1 11 6 3 3" xfId="23047"/>
    <cellStyle name="40% - Accent1 11 6 4" xfId="23048"/>
    <cellStyle name="40% - Accent1 11 6 4 2" xfId="23049"/>
    <cellStyle name="40% - Accent1 11 6 5" xfId="23050"/>
    <cellStyle name="40% - Accent1 11 7" xfId="23051"/>
    <cellStyle name="40% - Accent1 11 7 2" xfId="23052"/>
    <cellStyle name="40% - Accent1 11 7 2 2" xfId="23053"/>
    <cellStyle name="40% - Accent1 11 7 2 2 2" xfId="23054"/>
    <cellStyle name="40% - Accent1 11 7 2 2 2 2" xfId="23055"/>
    <cellStyle name="40% - Accent1 11 7 2 2 3" xfId="23056"/>
    <cellStyle name="40% - Accent1 11 7 2 3" xfId="23057"/>
    <cellStyle name="40% - Accent1 11 7 2 3 2" xfId="23058"/>
    <cellStyle name="40% - Accent1 11 7 2 4" xfId="23059"/>
    <cellStyle name="40% - Accent1 11 7 3" xfId="23060"/>
    <cellStyle name="40% - Accent1 11 7 3 2" xfId="23061"/>
    <cellStyle name="40% - Accent1 11 7 3 2 2" xfId="23062"/>
    <cellStyle name="40% - Accent1 11 7 3 3" xfId="23063"/>
    <cellStyle name="40% - Accent1 11 7 4" xfId="23064"/>
    <cellStyle name="40% - Accent1 11 7 4 2" xfId="23065"/>
    <cellStyle name="40% - Accent1 11 7 5" xfId="23066"/>
    <cellStyle name="40% - Accent1 11 8" xfId="23067"/>
    <cellStyle name="40% - Accent1 11 8 2" xfId="23068"/>
    <cellStyle name="40% - Accent1 11 8 2 2" xfId="23069"/>
    <cellStyle name="40% - Accent1 11 8 2 2 2" xfId="23070"/>
    <cellStyle name="40% - Accent1 11 8 2 3" xfId="23071"/>
    <cellStyle name="40% - Accent1 11 8 3" xfId="23072"/>
    <cellStyle name="40% - Accent1 11 8 3 2" xfId="23073"/>
    <cellStyle name="40% - Accent1 11 8 4" xfId="23074"/>
    <cellStyle name="40% - Accent1 11 9" xfId="23075"/>
    <cellStyle name="40% - Accent1 11 9 2" xfId="23076"/>
    <cellStyle name="40% - Accent1 11 9 2 2" xfId="23077"/>
    <cellStyle name="40% - Accent1 11 9 3" xfId="23078"/>
    <cellStyle name="40% - Accent1 12" xfId="23079"/>
    <cellStyle name="40% - Accent1 12 10" xfId="23080"/>
    <cellStyle name="40% - Accent1 12 2" xfId="23081"/>
    <cellStyle name="40% - Accent1 12 2 2" xfId="23082"/>
    <cellStyle name="40% - Accent1 12 2 2 2" xfId="23083"/>
    <cellStyle name="40% - Accent1 12 2 2 2 2" xfId="23084"/>
    <cellStyle name="40% - Accent1 12 2 2 2 2 2" xfId="23085"/>
    <cellStyle name="40% - Accent1 12 2 2 2 3" xfId="23086"/>
    <cellStyle name="40% - Accent1 12 2 2 3" xfId="23087"/>
    <cellStyle name="40% - Accent1 12 2 2 3 2" xfId="23088"/>
    <cellStyle name="40% - Accent1 12 2 2 4" xfId="23089"/>
    <cellStyle name="40% - Accent1 12 2 3" xfId="23090"/>
    <cellStyle name="40% - Accent1 12 2 3 2" xfId="23091"/>
    <cellStyle name="40% - Accent1 12 2 3 2 2" xfId="23092"/>
    <cellStyle name="40% - Accent1 12 2 3 3" xfId="23093"/>
    <cellStyle name="40% - Accent1 12 2 4" xfId="23094"/>
    <cellStyle name="40% - Accent1 12 2 4 2" xfId="23095"/>
    <cellStyle name="40% - Accent1 12 2 5" xfId="23096"/>
    <cellStyle name="40% - Accent1 12 3" xfId="23097"/>
    <cellStyle name="40% - Accent1 12 3 2" xfId="23098"/>
    <cellStyle name="40% - Accent1 12 3 2 2" xfId="23099"/>
    <cellStyle name="40% - Accent1 12 3 2 2 2" xfId="23100"/>
    <cellStyle name="40% - Accent1 12 3 2 2 2 2" xfId="23101"/>
    <cellStyle name="40% - Accent1 12 3 2 2 3" xfId="23102"/>
    <cellStyle name="40% - Accent1 12 3 2 3" xfId="23103"/>
    <cellStyle name="40% - Accent1 12 3 2 3 2" xfId="23104"/>
    <cellStyle name="40% - Accent1 12 3 2 4" xfId="23105"/>
    <cellStyle name="40% - Accent1 12 3 3" xfId="23106"/>
    <cellStyle name="40% - Accent1 12 3 3 2" xfId="23107"/>
    <cellStyle name="40% - Accent1 12 3 3 2 2" xfId="23108"/>
    <cellStyle name="40% - Accent1 12 3 3 3" xfId="23109"/>
    <cellStyle name="40% - Accent1 12 3 4" xfId="23110"/>
    <cellStyle name="40% - Accent1 12 3 4 2" xfId="23111"/>
    <cellStyle name="40% - Accent1 12 3 5" xfId="23112"/>
    <cellStyle name="40% - Accent1 12 4" xfId="23113"/>
    <cellStyle name="40% - Accent1 12 4 2" xfId="23114"/>
    <cellStyle name="40% - Accent1 12 4 2 2" xfId="23115"/>
    <cellStyle name="40% - Accent1 12 4 2 2 2" xfId="23116"/>
    <cellStyle name="40% - Accent1 12 4 2 2 2 2" xfId="23117"/>
    <cellStyle name="40% - Accent1 12 4 2 2 3" xfId="23118"/>
    <cellStyle name="40% - Accent1 12 4 2 3" xfId="23119"/>
    <cellStyle name="40% - Accent1 12 4 2 3 2" xfId="23120"/>
    <cellStyle name="40% - Accent1 12 4 2 4" xfId="23121"/>
    <cellStyle name="40% - Accent1 12 4 3" xfId="23122"/>
    <cellStyle name="40% - Accent1 12 4 3 2" xfId="23123"/>
    <cellStyle name="40% - Accent1 12 4 3 2 2" xfId="23124"/>
    <cellStyle name="40% - Accent1 12 4 3 3" xfId="23125"/>
    <cellStyle name="40% - Accent1 12 4 4" xfId="23126"/>
    <cellStyle name="40% - Accent1 12 4 4 2" xfId="23127"/>
    <cellStyle name="40% - Accent1 12 4 5" xfId="23128"/>
    <cellStyle name="40% - Accent1 12 5" xfId="23129"/>
    <cellStyle name="40% - Accent1 12 5 2" xfId="23130"/>
    <cellStyle name="40% - Accent1 12 5 2 2" xfId="23131"/>
    <cellStyle name="40% - Accent1 12 5 2 2 2" xfId="23132"/>
    <cellStyle name="40% - Accent1 12 5 2 2 2 2" xfId="23133"/>
    <cellStyle name="40% - Accent1 12 5 2 2 3" xfId="23134"/>
    <cellStyle name="40% - Accent1 12 5 2 3" xfId="23135"/>
    <cellStyle name="40% - Accent1 12 5 2 3 2" xfId="23136"/>
    <cellStyle name="40% - Accent1 12 5 2 4" xfId="23137"/>
    <cellStyle name="40% - Accent1 12 5 3" xfId="23138"/>
    <cellStyle name="40% - Accent1 12 5 3 2" xfId="23139"/>
    <cellStyle name="40% - Accent1 12 5 3 2 2" xfId="23140"/>
    <cellStyle name="40% - Accent1 12 5 3 3" xfId="23141"/>
    <cellStyle name="40% - Accent1 12 5 4" xfId="23142"/>
    <cellStyle name="40% - Accent1 12 5 4 2" xfId="23143"/>
    <cellStyle name="40% - Accent1 12 5 5" xfId="23144"/>
    <cellStyle name="40% - Accent1 12 6" xfId="23145"/>
    <cellStyle name="40% - Accent1 12 6 2" xfId="23146"/>
    <cellStyle name="40% - Accent1 12 6 2 2" xfId="23147"/>
    <cellStyle name="40% - Accent1 12 6 2 2 2" xfId="23148"/>
    <cellStyle name="40% - Accent1 12 6 2 2 2 2" xfId="23149"/>
    <cellStyle name="40% - Accent1 12 6 2 2 3" xfId="23150"/>
    <cellStyle name="40% - Accent1 12 6 2 3" xfId="23151"/>
    <cellStyle name="40% - Accent1 12 6 2 3 2" xfId="23152"/>
    <cellStyle name="40% - Accent1 12 6 2 4" xfId="23153"/>
    <cellStyle name="40% - Accent1 12 6 3" xfId="23154"/>
    <cellStyle name="40% - Accent1 12 6 3 2" xfId="23155"/>
    <cellStyle name="40% - Accent1 12 6 3 2 2" xfId="23156"/>
    <cellStyle name="40% - Accent1 12 6 3 3" xfId="23157"/>
    <cellStyle name="40% - Accent1 12 6 4" xfId="23158"/>
    <cellStyle name="40% - Accent1 12 6 4 2" xfId="23159"/>
    <cellStyle name="40% - Accent1 12 6 5" xfId="23160"/>
    <cellStyle name="40% - Accent1 12 7" xfId="23161"/>
    <cellStyle name="40% - Accent1 12 7 2" xfId="23162"/>
    <cellStyle name="40% - Accent1 12 7 2 2" xfId="23163"/>
    <cellStyle name="40% - Accent1 12 7 2 2 2" xfId="23164"/>
    <cellStyle name="40% - Accent1 12 7 2 3" xfId="23165"/>
    <cellStyle name="40% - Accent1 12 7 3" xfId="23166"/>
    <cellStyle name="40% - Accent1 12 7 3 2" xfId="23167"/>
    <cellStyle name="40% - Accent1 12 7 4" xfId="23168"/>
    <cellStyle name="40% - Accent1 12 8" xfId="23169"/>
    <cellStyle name="40% - Accent1 12 8 2" xfId="23170"/>
    <cellStyle name="40% - Accent1 12 8 2 2" xfId="23171"/>
    <cellStyle name="40% - Accent1 12 8 3" xfId="23172"/>
    <cellStyle name="40% - Accent1 12 9" xfId="23173"/>
    <cellStyle name="40% - Accent1 12 9 2" xfId="23174"/>
    <cellStyle name="40% - Accent1 13" xfId="23175"/>
    <cellStyle name="40% - Accent1 13 10" xfId="23176"/>
    <cellStyle name="40% - Accent1 13 2" xfId="23177"/>
    <cellStyle name="40% - Accent1 13 2 2" xfId="23178"/>
    <cellStyle name="40% - Accent1 13 2 2 2" xfId="23179"/>
    <cellStyle name="40% - Accent1 13 2 2 2 2" xfId="23180"/>
    <cellStyle name="40% - Accent1 13 2 2 2 2 2" xfId="23181"/>
    <cellStyle name="40% - Accent1 13 2 2 2 3" xfId="23182"/>
    <cellStyle name="40% - Accent1 13 2 2 3" xfId="23183"/>
    <cellStyle name="40% - Accent1 13 2 2 3 2" xfId="23184"/>
    <cellStyle name="40% - Accent1 13 2 2 4" xfId="23185"/>
    <cellStyle name="40% - Accent1 13 2 3" xfId="23186"/>
    <cellStyle name="40% - Accent1 13 2 3 2" xfId="23187"/>
    <cellStyle name="40% - Accent1 13 2 3 2 2" xfId="23188"/>
    <cellStyle name="40% - Accent1 13 2 3 3" xfId="23189"/>
    <cellStyle name="40% - Accent1 13 2 4" xfId="23190"/>
    <cellStyle name="40% - Accent1 13 2 4 2" xfId="23191"/>
    <cellStyle name="40% - Accent1 13 2 5" xfId="23192"/>
    <cellStyle name="40% - Accent1 13 3" xfId="23193"/>
    <cellStyle name="40% - Accent1 13 3 2" xfId="23194"/>
    <cellStyle name="40% - Accent1 13 3 2 2" xfId="23195"/>
    <cellStyle name="40% - Accent1 13 3 2 2 2" xfId="23196"/>
    <cellStyle name="40% - Accent1 13 3 2 2 2 2" xfId="23197"/>
    <cellStyle name="40% - Accent1 13 3 2 2 3" xfId="23198"/>
    <cellStyle name="40% - Accent1 13 3 2 3" xfId="23199"/>
    <cellStyle name="40% - Accent1 13 3 2 3 2" xfId="23200"/>
    <cellStyle name="40% - Accent1 13 3 2 4" xfId="23201"/>
    <cellStyle name="40% - Accent1 13 3 3" xfId="23202"/>
    <cellStyle name="40% - Accent1 13 3 3 2" xfId="23203"/>
    <cellStyle name="40% - Accent1 13 3 3 2 2" xfId="23204"/>
    <cellStyle name="40% - Accent1 13 3 3 3" xfId="23205"/>
    <cellStyle name="40% - Accent1 13 3 4" xfId="23206"/>
    <cellStyle name="40% - Accent1 13 3 4 2" xfId="23207"/>
    <cellStyle name="40% - Accent1 13 3 5" xfId="23208"/>
    <cellStyle name="40% - Accent1 13 4" xfId="23209"/>
    <cellStyle name="40% - Accent1 13 4 2" xfId="23210"/>
    <cellStyle name="40% - Accent1 13 4 2 2" xfId="23211"/>
    <cellStyle name="40% - Accent1 13 4 2 2 2" xfId="23212"/>
    <cellStyle name="40% - Accent1 13 4 2 2 2 2" xfId="23213"/>
    <cellStyle name="40% - Accent1 13 4 2 2 3" xfId="23214"/>
    <cellStyle name="40% - Accent1 13 4 2 3" xfId="23215"/>
    <cellStyle name="40% - Accent1 13 4 2 3 2" xfId="23216"/>
    <cellStyle name="40% - Accent1 13 4 2 4" xfId="23217"/>
    <cellStyle name="40% - Accent1 13 4 3" xfId="23218"/>
    <cellStyle name="40% - Accent1 13 4 3 2" xfId="23219"/>
    <cellStyle name="40% - Accent1 13 4 3 2 2" xfId="23220"/>
    <cellStyle name="40% - Accent1 13 4 3 3" xfId="23221"/>
    <cellStyle name="40% - Accent1 13 4 4" xfId="23222"/>
    <cellStyle name="40% - Accent1 13 4 4 2" xfId="23223"/>
    <cellStyle name="40% - Accent1 13 4 5" xfId="23224"/>
    <cellStyle name="40% - Accent1 13 5" xfId="23225"/>
    <cellStyle name="40% - Accent1 13 5 2" xfId="23226"/>
    <cellStyle name="40% - Accent1 13 5 2 2" xfId="23227"/>
    <cellStyle name="40% - Accent1 13 5 2 2 2" xfId="23228"/>
    <cellStyle name="40% - Accent1 13 5 2 2 2 2" xfId="23229"/>
    <cellStyle name="40% - Accent1 13 5 2 2 3" xfId="23230"/>
    <cellStyle name="40% - Accent1 13 5 2 3" xfId="23231"/>
    <cellStyle name="40% - Accent1 13 5 2 3 2" xfId="23232"/>
    <cellStyle name="40% - Accent1 13 5 2 4" xfId="23233"/>
    <cellStyle name="40% - Accent1 13 5 3" xfId="23234"/>
    <cellStyle name="40% - Accent1 13 5 3 2" xfId="23235"/>
    <cellStyle name="40% - Accent1 13 5 3 2 2" xfId="23236"/>
    <cellStyle name="40% - Accent1 13 5 3 3" xfId="23237"/>
    <cellStyle name="40% - Accent1 13 5 4" xfId="23238"/>
    <cellStyle name="40% - Accent1 13 5 4 2" xfId="23239"/>
    <cellStyle name="40% - Accent1 13 5 5" xfId="23240"/>
    <cellStyle name="40% - Accent1 13 6" xfId="23241"/>
    <cellStyle name="40% - Accent1 13 6 2" xfId="23242"/>
    <cellStyle name="40% - Accent1 13 6 2 2" xfId="23243"/>
    <cellStyle name="40% - Accent1 13 6 2 2 2" xfId="23244"/>
    <cellStyle name="40% - Accent1 13 6 2 2 2 2" xfId="23245"/>
    <cellStyle name="40% - Accent1 13 6 2 2 3" xfId="23246"/>
    <cellStyle name="40% - Accent1 13 6 2 3" xfId="23247"/>
    <cellStyle name="40% - Accent1 13 6 2 3 2" xfId="23248"/>
    <cellStyle name="40% - Accent1 13 6 2 4" xfId="23249"/>
    <cellStyle name="40% - Accent1 13 6 3" xfId="23250"/>
    <cellStyle name="40% - Accent1 13 6 3 2" xfId="23251"/>
    <cellStyle name="40% - Accent1 13 6 3 2 2" xfId="23252"/>
    <cellStyle name="40% - Accent1 13 6 3 3" xfId="23253"/>
    <cellStyle name="40% - Accent1 13 6 4" xfId="23254"/>
    <cellStyle name="40% - Accent1 13 6 4 2" xfId="23255"/>
    <cellStyle name="40% - Accent1 13 6 5" xfId="23256"/>
    <cellStyle name="40% - Accent1 13 7" xfId="23257"/>
    <cellStyle name="40% - Accent1 13 7 2" xfId="23258"/>
    <cellStyle name="40% - Accent1 13 7 2 2" xfId="23259"/>
    <cellStyle name="40% - Accent1 13 7 2 2 2" xfId="23260"/>
    <cellStyle name="40% - Accent1 13 7 2 3" xfId="23261"/>
    <cellStyle name="40% - Accent1 13 7 3" xfId="23262"/>
    <cellStyle name="40% - Accent1 13 7 3 2" xfId="23263"/>
    <cellStyle name="40% - Accent1 13 7 4" xfId="23264"/>
    <cellStyle name="40% - Accent1 13 8" xfId="23265"/>
    <cellStyle name="40% - Accent1 13 8 2" xfId="23266"/>
    <cellStyle name="40% - Accent1 13 8 2 2" xfId="23267"/>
    <cellStyle name="40% - Accent1 13 8 3" xfId="23268"/>
    <cellStyle name="40% - Accent1 13 9" xfId="23269"/>
    <cellStyle name="40% - Accent1 13 9 2" xfId="23270"/>
    <cellStyle name="40% - Accent1 14" xfId="23271"/>
    <cellStyle name="40% - Accent1 14 2" xfId="23272"/>
    <cellStyle name="40% - Accent1 14 2 2" xfId="23273"/>
    <cellStyle name="40% - Accent1 14 2 2 2" xfId="23274"/>
    <cellStyle name="40% - Accent1 14 2 2 2 2" xfId="23275"/>
    <cellStyle name="40% - Accent1 14 2 2 3" xfId="23276"/>
    <cellStyle name="40% - Accent1 14 2 3" xfId="23277"/>
    <cellStyle name="40% - Accent1 14 2 3 2" xfId="23278"/>
    <cellStyle name="40% - Accent1 14 2 4" xfId="23279"/>
    <cellStyle name="40% - Accent1 14 3" xfId="23280"/>
    <cellStyle name="40% - Accent1 14 3 2" xfId="23281"/>
    <cellStyle name="40% - Accent1 14 3 2 2" xfId="23282"/>
    <cellStyle name="40% - Accent1 14 3 3" xfId="23283"/>
    <cellStyle name="40% - Accent1 14 4" xfId="23284"/>
    <cellStyle name="40% - Accent1 14 4 2" xfId="23285"/>
    <cellStyle name="40% - Accent1 14 5" xfId="23286"/>
    <cellStyle name="40% - Accent1 15" xfId="23287"/>
    <cellStyle name="40% - Accent1 15 2" xfId="23288"/>
    <cellStyle name="40% - Accent1 15 2 2" xfId="23289"/>
    <cellStyle name="40% - Accent1 15 2 2 2" xfId="23290"/>
    <cellStyle name="40% - Accent1 15 2 2 2 2" xfId="23291"/>
    <cellStyle name="40% - Accent1 15 2 2 3" xfId="23292"/>
    <cellStyle name="40% - Accent1 15 2 3" xfId="23293"/>
    <cellStyle name="40% - Accent1 15 2 3 2" xfId="23294"/>
    <cellStyle name="40% - Accent1 15 2 4" xfId="23295"/>
    <cellStyle name="40% - Accent1 15 3" xfId="23296"/>
    <cellStyle name="40% - Accent1 15 3 2" xfId="23297"/>
    <cellStyle name="40% - Accent1 15 3 2 2" xfId="23298"/>
    <cellStyle name="40% - Accent1 15 3 3" xfId="23299"/>
    <cellStyle name="40% - Accent1 15 4" xfId="23300"/>
    <cellStyle name="40% - Accent1 15 4 2" xfId="23301"/>
    <cellStyle name="40% - Accent1 15 5" xfId="23302"/>
    <cellStyle name="40% - Accent1 16" xfId="23303"/>
    <cellStyle name="40% - Accent1 16 2" xfId="23304"/>
    <cellStyle name="40% - Accent1 16 2 2" xfId="23305"/>
    <cellStyle name="40% - Accent1 16 2 2 2" xfId="23306"/>
    <cellStyle name="40% - Accent1 16 2 2 2 2" xfId="23307"/>
    <cellStyle name="40% - Accent1 16 2 2 3" xfId="23308"/>
    <cellStyle name="40% - Accent1 16 2 3" xfId="23309"/>
    <cellStyle name="40% - Accent1 16 2 3 2" xfId="23310"/>
    <cellStyle name="40% - Accent1 16 2 4" xfId="23311"/>
    <cellStyle name="40% - Accent1 16 3" xfId="23312"/>
    <cellStyle name="40% - Accent1 16 3 2" xfId="23313"/>
    <cellStyle name="40% - Accent1 16 3 2 2" xfId="23314"/>
    <cellStyle name="40% - Accent1 16 3 3" xfId="23315"/>
    <cellStyle name="40% - Accent1 16 4" xfId="23316"/>
    <cellStyle name="40% - Accent1 16 4 2" xfId="23317"/>
    <cellStyle name="40% - Accent1 16 5" xfId="23318"/>
    <cellStyle name="40% - Accent1 17" xfId="23319"/>
    <cellStyle name="40% - Accent1 17 2" xfId="23320"/>
    <cellStyle name="40% - Accent1 17 2 2" xfId="23321"/>
    <cellStyle name="40% - Accent1 17 2 2 2" xfId="23322"/>
    <cellStyle name="40% - Accent1 17 2 2 2 2" xfId="23323"/>
    <cellStyle name="40% - Accent1 17 2 2 3" xfId="23324"/>
    <cellStyle name="40% - Accent1 17 2 3" xfId="23325"/>
    <cellStyle name="40% - Accent1 17 2 3 2" xfId="23326"/>
    <cellStyle name="40% - Accent1 17 2 4" xfId="23327"/>
    <cellStyle name="40% - Accent1 17 3" xfId="23328"/>
    <cellStyle name="40% - Accent1 17 3 2" xfId="23329"/>
    <cellStyle name="40% - Accent1 17 3 2 2" xfId="23330"/>
    <cellStyle name="40% - Accent1 17 3 3" xfId="23331"/>
    <cellStyle name="40% - Accent1 17 4" xfId="23332"/>
    <cellStyle name="40% - Accent1 17 4 2" xfId="23333"/>
    <cellStyle name="40% - Accent1 17 5" xfId="23334"/>
    <cellStyle name="40% - Accent1 18" xfId="23335"/>
    <cellStyle name="40% - Accent1 18 2" xfId="23336"/>
    <cellStyle name="40% - Accent1 18 2 2" xfId="23337"/>
    <cellStyle name="40% - Accent1 18 2 2 2" xfId="23338"/>
    <cellStyle name="40% - Accent1 18 2 2 2 2" xfId="23339"/>
    <cellStyle name="40% - Accent1 18 2 2 3" xfId="23340"/>
    <cellStyle name="40% - Accent1 18 2 3" xfId="23341"/>
    <cellStyle name="40% - Accent1 18 2 3 2" xfId="23342"/>
    <cellStyle name="40% - Accent1 18 2 4" xfId="23343"/>
    <cellStyle name="40% - Accent1 18 3" xfId="23344"/>
    <cellStyle name="40% - Accent1 18 3 2" xfId="23345"/>
    <cellStyle name="40% - Accent1 18 3 2 2" xfId="23346"/>
    <cellStyle name="40% - Accent1 18 3 3" xfId="23347"/>
    <cellStyle name="40% - Accent1 18 4" xfId="23348"/>
    <cellStyle name="40% - Accent1 18 4 2" xfId="23349"/>
    <cellStyle name="40% - Accent1 18 5" xfId="23350"/>
    <cellStyle name="40% - Accent1 19" xfId="23351"/>
    <cellStyle name="40% - Accent1 19 2" xfId="23352"/>
    <cellStyle name="40% - Accent1 19 2 2" xfId="23353"/>
    <cellStyle name="40% - Accent1 19 2 2 2" xfId="23354"/>
    <cellStyle name="40% - Accent1 19 2 2 2 2" xfId="23355"/>
    <cellStyle name="40% - Accent1 19 2 2 3" xfId="23356"/>
    <cellStyle name="40% - Accent1 19 2 3" xfId="23357"/>
    <cellStyle name="40% - Accent1 19 2 3 2" xfId="23358"/>
    <cellStyle name="40% - Accent1 19 2 4" xfId="23359"/>
    <cellStyle name="40% - Accent1 19 3" xfId="23360"/>
    <cellStyle name="40% - Accent1 19 3 2" xfId="23361"/>
    <cellStyle name="40% - Accent1 19 3 2 2" xfId="23362"/>
    <cellStyle name="40% - Accent1 19 3 3" xfId="23363"/>
    <cellStyle name="40% - Accent1 19 4" xfId="23364"/>
    <cellStyle name="40% - Accent1 19 4 2" xfId="23365"/>
    <cellStyle name="40% - Accent1 19 5" xfId="23366"/>
    <cellStyle name="40% - Accent1 2" xfId="23367"/>
    <cellStyle name="40% - Accent1 2 10" xfId="23368"/>
    <cellStyle name="40% - Accent1 2 10 10" xfId="23369"/>
    <cellStyle name="40% - Accent1 2 10 2" xfId="23370"/>
    <cellStyle name="40% - Accent1 2 10 2 2" xfId="23371"/>
    <cellStyle name="40% - Accent1 2 10 2 2 2" xfId="23372"/>
    <cellStyle name="40% - Accent1 2 10 2 2 2 2" xfId="23373"/>
    <cellStyle name="40% - Accent1 2 10 2 2 2 2 2" xfId="23374"/>
    <cellStyle name="40% - Accent1 2 10 2 2 2 3" xfId="23375"/>
    <cellStyle name="40% - Accent1 2 10 2 2 3" xfId="23376"/>
    <cellStyle name="40% - Accent1 2 10 2 2 3 2" xfId="23377"/>
    <cellStyle name="40% - Accent1 2 10 2 2 4" xfId="23378"/>
    <cellStyle name="40% - Accent1 2 10 2 3" xfId="23379"/>
    <cellStyle name="40% - Accent1 2 10 2 3 2" xfId="23380"/>
    <cellStyle name="40% - Accent1 2 10 2 3 2 2" xfId="23381"/>
    <cellStyle name="40% - Accent1 2 10 2 3 3" xfId="23382"/>
    <cellStyle name="40% - Accent1 2 10 2 4" xfId="23383"/>
    <cellStyle name="40% - Accent1 2 10 2 4 2" xfId="23384"/>
    <cellStyle name="40% - Accent1 2 10 2 5" xfId="23385"/>
    <cellStyle name="40% - Accent1 2 10 3" xfId="23386"/>
    <cellStyle name="40% - Accent1 2 10 3 2" xfId="23387"/>
    <cellStyle name="40% - Accent1 2 10 3 2 2" xfId="23388"/>
    <cellStyle name="40% - Accent1 2 10 3 2 2 2" xfId="23389"/>
    <cellStyle name="40% - Accent1 2 10 3 2 2 2 2" xfId="23390"/>
    <cellStyle name="40% - Accent1 2 10 3 2 2 3" xfId="23391"/>
    <cellStyle name="40% - Accent1 2 10 3 2 3" xfId="23392"/>
    <cellStyle name="40% - Accent1 2 10 3 2 3 2" xfId="23393"/>
    <cellStyle name="40% - Accent1 2 10 3 2 4" xfId="23394"/>
    <cellStyle name="40% - Accent1 2 10 3 3" xfId="23395"/>
    <cellStyle name="40% - Accent1 2 10 3 3 2" xfId="23396"/>
    <cellStyle name="40% - Accent1 2 10 3 3 2 2" xfId="23397"/>
    <cellStyle name="40% - Accent1 2 10 3 3 3" xfId="23398"/>
    <cellStyle name="40% - Accent1 2 10 3 4" xfId="23399"/>
    <cellStyle name="40% - Accent1 2 10 3 4 2" xfId="23400"/>
    <cellStyle name="40% - Accent1 2 10 3 5" xfId="23401"/>
    <cellStyle name="40% - Accent1 2 10 4" xfId="23402"/>
    <cellStyle name="40% - Accent1 2 10 4 2" xfId="23403"/>
    <cellStyle name="40% - Accent1 2 10 4 2 2" xfId="23404"/>
    <cellStyle name="40% - Accent1 2 10 4 2 2 2" xfId="23405"/>
    <cellStyle name="40% - Accent1 2 10 4 2 2 2 2" xfId="23406"/>
    <cellStyle name="40% - Accent1 2 10 4 2 2 3" xfId="23407"/>
    <cellStyle name="40% - Accent1 2 10 4 2 3" xfId="23408"/>
    <cellStyle name="40% - Accent1 2 10 4 2 3 2" xfId="23409"/>
    <cellStyle name="40% - Accent1 2 10 4 2 4" xfId="23410"/>
    <cellStyle name="40% - Accent1 2 10 4 3" xfId="23411"/>
    <cellStyle name="40% - Accent1 2 10 4 3 2" xfId="23412"/>
    <cellStyle name="40% - Accent1 2 10 4 3 2 2" xfId="23413"/>
    <cellStyle name="40% - Accent1 2 10 4 3 3" xfId="23414"/>
    <cellStyle name="40% - Accent1 2 10 4 4" xfId="23415"/>
    <cellStyle name="40% - Accent1 2 10 4 4 2" xfId="23416"/>
    <cellStyle name="40% - Accent1 2 10 4 5" xfId="23417"/>
    <cellStyle name="40% - Accent1 2 10 5" xfId="23418"/>
    <cellStyle name="40% - Accent1 2 10 5 2" xfId="23419"/>
    <cellStyle name="40% - Accent1 2 10 5 2 2" xfId="23420"/>
    <cellStyle name="40% - Accent1 2 10 5 2 2 2" xfId="23421"/>
    <cellStyle name="40% - Accent1 2 10 5 2 2 2 2" xfId="23422"/>
    <cellStyle name="40% - Accent1 2 10 5 2 2 3" xfId="23423"/>
    <cellStyle name="40% - Accent1 2 10 5 2 3" xfId="23424"/>
    <cellStyle name="40% - Accent1 2 10 5 2 3 2" xfId="23425"/>
    <cellStyle name="40% - Accent1 2 10 5 2 4" xfId="23426"/>
    <cellStyle name="40% - Accent1 2 10 5 3" xfId="23427"/>
    <cellStyle name="40% - Accent1 2 10 5 3 2" xfId="23428"/>
    <cellStyle name="40% - Accent1 2 10 5 3 2 2" xfId="23429"/>
    <cellStyle name="40% - Accent1 2 10 5 3 3" xfId="23430"/>
    <cellStyle name="40% - Accent1 2 10 5 4" xfId="23431"/>
    <cellStyle name="40% - Accent1 2 10 5 4 2" xfId="23432"/>
    <cellStyle name="40% - Accent1 2 10 5 5" xfId="23433"/>
    <cellStyle name="40% - Accent1 2 10 6" xfId="23434"/>
    <cellStyle name="40% - Accent1 2 10 6 2" xfId="23435"/>
    <cellStyle name="40% - Accent1 2 10 6 2 2" xfId="23436"/>
    <cellStyle name="40% - Accent1 2 10 6 2 2 2" xfId="23437"/>
    <cellStyle name="40% - Accent1 2 10 6 2 2 2 2" xfId="23438"/>
    <cellStyle name="40% - Accent1 2 10 6 2 2 3" xfId="23439"/>
    <cellStyle name="40% - Accent1 2 10 6 2 3" xfId="23440"/>
    <cellStyle name="40% - Accent1 2 10 6 2 3 2" xfId="23441"/>
    <cellStyle name="40% - Accent1 2 10 6 2 4" xfId="23442"/>
    <cellStyle name="40% - Accent1 2 10 6 3" xfId="23443"/>
    <cellStyle name="40% - Accent1 2 10 6 3 2" xfId="23444"/>
    <cellStyle name="40% - Accent1 2 10 6 3 2 2" xfId="23445"/>
    <cellStyle name="40% - Accent1 2 10 6 3 3" xfId="23446"/>
    <cellStyle name="40% - Accent1 2 10 6 4" xfId="23447"/>
    <cellStyle name="40% - Accent1 2 10 6 4 2" xfId="23448"/>
    <cellStyle name="40% - Accent1 2 10 6 5" xfId="23449"/>
    <cellStyle name="40% - Accent1 2 10 7" xfId="23450"/>
    <cellStyle name="40% - Accent1 2 10 7 2" xfId="23451"/>
    <cellStyle name="40% - Accent1 2 10 7 2 2" xfId="23452"/>
    <cellStyle name="40% - Accent1 2 10 7 2 2 2" xfId="23453"/>
    <cellStyle name="40% - Accent1 2 10 7 2 3" xfId="23454"/>
    <cellStyle name="40% - Accent1 2 10 7 3" xfId="23455"/>
    <cellStyle name="40% - Accent1 2 10 7 3 2" xfId="23456"/>
    <cellStyle name="40% - Accent1 2 10 7 4" xfId="23457"/>
    <cellStyle name="40% - Accent1 2 10 8" xfId="23458"/>
    <cellStyle name="40% - Accent1 2 10 8 2" xfId="23459"/>
    <cellStyle name="40% - Accent1 2 10 8 2 2" xfId="23460"/>
    <cellStyle name="40% - Accent1 2 10 8 3" xfId="23461"/>
    <cellStyle name="40% - Accent1 2 10 9" xfId="23462"/>
    <cellStyle name="40% - Accent1 2 10 9 2" xfId="23463"/>
    <cellStyle name="40% - Accent1 2 11" xfId="23464"/>
    <cellStyle name="40% - Accent1 2 11 2" xfId="23465"/>
    <cellStyle name="40% - Accent1 2 11 2 2" xfId="23466"/>
    <cellStyle name="40% - Accent1 2 11 2 2 2" xfId="23467"/>
    <cellStyle name="40% - Accent1 2 11 2 2 2 2" xfId="23468"/>
    <cellStyle name="40% - Accent1 2 11 2 2 3" xfId="23469"/>
    <cellStyle name="40% - Accent1 2 11 2 3" xfId="23470"/>
    <cellStyle name="40% - Accent1 2 11 2 3 2" xfId="23471"/>
    <cellStyle name="40% - Accent1 2 11 2 4" xfId="23472"/>
    <cellStyle name="40% - Accent1 2 11 3" xfId="23473"/>
    <cellStyle name="40% - Accent1 2 11 3 2" xfId="23474"/>
    <cellStyle name="40% - Accent1 2 11 3 2 2" xfId="23475"/>
    <cellStyle name="40% - Accent1 2 11 3 3" xfId="23476"/>
    <cellStyle name="40% - Accent1 2 11 4" xfId="23477"/>
    <cellStyle name="40% - Accent1 2 11 4 2" xfId="23478"/>
    <cellStyle name="40% - Accent1 2 11 5" xfId="23479"/>
    <cellStyle name="40% - Accent1 2 12" xfId="23480"/>
    <cellStyle name="40% - Accent1 2 12 2" xfId="23481"/>
    <cellStyle name="40% - Accent1 2 12 2 2" xfId="23482"/>
    <cellStyle name="40% - Accent1 2 12 2 2 2" xfId="23483"/>
    <cellStyle name="40% - Accent1 2 12 2 2 2 2" xfId="23484"/>
    <cellStyle name="40% - Accent1 2 12 2 2 3" xfId="23485"/>
    <cellStyle name="40% - Accent1 2 12 2 3" xfId="23486"/>
    <cellStyle name="40% - Accent1 2 12 2 3 2" xfId="23487"/>
    <cellStyle name="40% - Accent1 2 12 2 4" xfId="23488"/>
    <cellStyle name="40% - Accent1 2 12 3" xfId="23489"/>
    <cellStyle name="40% - Accent1 2 12 3 2" xfId="23490"/>
    <cellStyle name="40% - Accent1 2 12 3 2 2" xfId="23491"/>
    <cellStyle name="40% - Accent1 2 12 3 3" xfId="23492"/>
    <cellStyle name="40% - Accent1 2 12 4" xfId="23493"/>
    <cellStyle name="40% - Accent1 2 12 4 2" xfId="23494"/>
    <cellStyle name="40% - Accent1 2 12 5" xfId="23495"/>
    <cellStyle name="40% - Accent1 2 13" xfId="23496"/>
    <cellStyle name="40% - Accent1 2 13 2" xfId="23497"/>
    <cellStyle name="40% - Accent1 2 13 2 2" xfId="23498"/>
    <cellStyle name="40% - Accent1 2 13 2 2 2" xfId="23499"/>
    <cellStyle name="40% - Accent1 2 13 2 2 2 2" xfId="23500"/>
    <cellStyle name="40% - Accent1 2 13 2 2 3" xfId="23501"/>
    <cellStyle name="40% - Accent1 2 13 2 3" xfId="23502"/>
    <cellStyle name="40% - Accent1 2 13 2 3 2" xfId="23503"/>
    <cellStyle name="40% - Accent1 2 13 2 4" xfId="23504"/>
    <cellStyle name="40% - Accent1 2 13 3" xfId="23505"/>
    <cellStyle name="40% - Accent1 2 13 3 2" xfId="23506"/>
    <cellStyle name="40% - Accent1 2 13 3 2 2" xfId="23507"/>
    <cellStyle name="40% - Accent1 2 13 3 3" xfId="23508"/>
    <cellStyle name="40% - Accent1 2 13 4" xfId="23509"/>
    <cellStyle name="40% - Accent1 2 13 4 2" xfId="23510"/>
    <cellStyle name="40% - Accent1 2 13 5" xfId="23511"/>
    <cellStyle name="40% - Accent1 2 14" xfId="23512"/>
    <cellStyle name="40% - Accent1 2 14 2" xfId="23513"/>
    <cellStyle name="40% - Accent1 2 14 2 2" xfId="23514"/>
    <cellStyle name="40% - Accent1 2 14 2 2 2" xfId="23515"/>
    <cellStyle name="40% - Accent1 2 14 2 2 2 2" xfId="23516"/>
    <cellStyle name="40% - Accent1 2 14 2 2 3" xfId="23517"/>
    <cellStyle name="40% - Accent1 2 14 2 3" xfId="23518"/>
    <cellStyle name="40% - Accent1 2 14 2 3 2" xfId="23519"/>
    <cellStyle name="40% - Accent1 2 14 2 4" xfId="23520"/>
    <cellStyle name="40% - Accent1 2 14 3" xfId="23521"/>
    <cellStyle name="40% - Accent1 2 14 3 2" xfId="23522"/>
    <cellStyle name="40% - Accent1 2 14 3 2 2" xfId="23523"/>
    <cellStyle name="40% - Accent1 2 14 3 3" xfId="23524"/>
    <cellStyle name="40% - Accent1 2 14 4" xfId="23525"/>
    <cellStyle name="40% - Accent1 2 14 4 2" xfId="23526"/>
    <cellStyle name="40% - Accent1 2 14 5" xfId="23527"/>
    <cellStyle name="40% - Accent1 2 15" xfId="23528"/>
    <cellStyle name="40% - Accent1 2 15 2" xfId="23529"/>
    <cellStyle name="40% - Accent1 2 15 2 2" xfId="23530"/>
    <cellStyle name="40% - Accent1 2 15 2 2 2" xfId="23531"/>
    <cellStyle name="40% - Accent1 2 15 2 2 2 2" xfId="23532"/>
    <cellStyle name="40% - Accent1 2 15 2 2 3" xfId="23533"/>
    <cellStyle name="40% - Accent1 2 15 2 3" xfId="23534"/>
    <cellStyle name="40% - Accent1 2 15 2 3 2" xfId="23535"/>
    <cellStyle name="40% - Accent1 2 15 2 4" xfId="23536"/>
    <cellStyle name="40% - Accent1 2 15 3" xfId="23537"/>
    <cellStyle name="40% - Accent1 2 15 3 2" xfId="23538"/>
    <cellStyle name="40% - Accent1 2 15 3 2 2" xfId="23539"/>
    <cellStyle name="40% - Accent1 2 15 3 3" xfId="23540"/>
    <cellStyle name="40% - Accent1 2 15 4" xfId="23541"/>
    <cellStyle name="40% - Accent1 2 15 4 2" xfId="23542"/>
    <cellStyle name="40% - Accent1 2 15 5" xfId="23543"/>
    <cellStyle name="40% - Accent1 2 16" xfId="23544"/>
    <cellStyle name="40% - Accent1 2 16 2" xfId="23545"/>
    <cellStyle name="40% - Accent1 2 16 2 2" xfId="23546"/>
    <cellStyle name="40% - Accent1 2 16 2 2 2" xfId="23547"/>
    <cellStyle name="40% - Accent1 2 16 2 3" xfId="23548"/>
    <cellStyle name="40% - Accent1 2 16 3" xfId="23549"/>
    <cellStyle name="40% - Accent1 2 16 3 2" xfId="23550"/>
    <cellStyle name="40% - Accent1 2 16 4" xfId="23551"/>
    <cellStyle name="40% - Accent1 2 17" xfId="23552"/>
    <cellStyle name="40% - Accent1 2 17 2" xfId="23553"/>
    <cellStyle name="40% - Accent1 2 17 2 2" xfId="23554"/>
    <cellStyle name="40% - Accent1 2 17 3" xfId="23555"/>
    <cellStyle name="40% - Accent1 2 18" xfId="23556"/>
    <cellStyle name="40% - Accent1 2 18 2" xfId="23557"/>
    <cellStyle name="40% - Accent1 2 19" xfId="23558"/>
    <cellStyle name="40% - Accent1 2 2" xfId="23559"/>
    <cellStyle name="40% - Accent1 2 2 10" xfId="23560"/>
    <cellStyle name="40% - Accent1 2 2 10 2" xfId="23561"/>
    <cellStyle name="40% - Accent1 2 2 11" xfId="23562"/>
    <cellStyle name="40% - Accent1 2 2 2" xfId="23563"/>
    <cellStyle name="40% - Accent1 2 2 2 10" xfId="23564"/>
    <cellStyle name="40% - Accent1 2 2 2 2" xfId="23565"/>
    <cellStyle name="40% - Accent1 2 2 2 2 2" xfId="23566"/>
    <cellStyle name="40% - Accent1 2 2 2 2 2 2" xfId="23567"/>
    <cellStyle name="40% - Accent1 2 2 2 2 2 2 2" xfId="23568"/>
    <cellStyle name="40% - Accent1 2 2 2 2 2 2 2 2" xfId="23569"/>
    <cellStyle name="40% - Accent1 2 2 2 2 2 2 3" xfId="23570"/>
    <cellStyle name="40% - Accent1 2 2 2 2 2 3" xfId="23571"/>
    <cellStyle name="40% - Accent1 2 2 2 2 2 3 2" xfId="23572"/>
    <cellStyle name="40% - Accent1 2 2 2 2 2 4" xfId="23573"/>
    <cellStyle name="40% - Accent1 2 2 2 2 3" xfId="23574"/>
    <cellStyle name="40% - Accent1 2 2 2 2 3 2" xfId="23575"/>
    <cellStyle name="40% - Accent1 2 2 2 2 3 2 2" xfId="23576"/>
    <cellStyle name="40% - Accent1 2 2 2 2 3 3" xfId="23577"/>
    <cellStyle name="40% - Accent1 2 2 2 2 4" xfId="23578"/>
    <cellStyle name="40% - Accent1 2 2 2 2 4 2" xfId="23579"/>
    <cellStyle name="40% - Accent1 2 2 2 2 5" xfId="23580"/>
    <cellStyle name="40% - Accent1 2 2 2 3" xfId="23581"/>
    <cellStyle name="40% - Accent1 2 2 2 3 2" xfId="23582"/>
    <cellStyle name="40% - Accent1 2 2 2 3 2 2" xfId="23583"/>
    <cellStyle name="40% - Accent1 2 2 2 3 2 2 2" xfId="23584"/>
    <cellStyle name="40% - Accent1 2 2 2 3 2 2 2 2" xfId="23585"/>
    <cellStyle name="40% - Accent1 2 2 2 3 2 2 3" xfId="23586"/>
    <cellStyle name="40% - Accent1 2 2 2 3 2 3" xfId="23587"/>
    <cellStyle name="40% - Accent1 2 2 2 3 2 3 2" xfId="23588"/>
    <cellStyle name="40% - Accent1 2 2 2 3 2 4" xfId="23589"/>
    <cellStyle name="40% - Accent1 2 2 2 3 3" xfId="23590"/>
    <cellStyle name="40% - Accent1 2 2 2 3 3 2" xfId="23591"/>
    <cellStyle name="40% - Accent1 2 2 2 3 3 2 2" xfId="23592"/>
    <cellStyle name="40% - Accent1 2 2 2 3 3 3" xfId="23593"/>
    <cellStyle name="40% - Accent1 2 2 2 3 4" xfId="23594"/>
    <cellStyle name="40% - Accent1 2 2 2 3 4 2" xfId="23595"/>
    <cellStyle name="40% - Accent1 2 2 2 3 5" xfId="23596"/>
    <cellStyle name="40% - Accent1 2 2 2 4" xfId="23597"/>
    <cellStyle name="40% - Accent1 2 2 2 4 2" xfId="23598"/>
    <cellStyle name="40% - Accent1 2 2 2 4 2 2" xfId="23599"/>
    <cellStyle name="40% - Accent1 2 2 2 4 2 2 2" xfId="23600"/>
    <cellStyle name="40% - Accent1 2 2 2 4 2 2 2 2" xfId="23601"/>
    <cellStyle name="40% - Accent1 2 2 2 4 2 2 3" xfId="23602"/>
    <cellStyle name="40% - Accent1 2 2 2 4 2 3" xfId="23603"/>
    <cellStyle name="40% - Accent1 2 2 2 4 2 3 2" xfId="23604"/>
    <cellStyle name="40% - Accent1 2 2 2 4 2 4" xfId="23605"/>
    <cellStyle name="40% - Accent1 2 2 2 4 3" xfId="23606"/>
    <cellStyle name="40% - Accent1 2 2 2 4 3 2" xfId="23607"/>
    <cellStyle name="40% - Accent1 2 2 2 4 3 2 2" xfId="23608"/>
    <cellStyle name="40% - Accent1 2 2 2 4 3 3" xfId="23609"/>
    <cellStyle name="40% - Accent1 2 2 2 4 4" xfId="23610"/>
    <cellStyle name="40% - Accent1 2 2 2 4 4 2" xfId="23611"/>
    <cellStyle name="40% - Accent1 2 2 2 4 5" xfId="23612"/>
    <cellStyle name="40% - Accent1 2 2 2 5" xfId="23613"/>
    <cellStyle name="40% - Accent1 2 2 2 5 2" xfId="23614"/>
    <cellStyle name="40% - Accent1 2 2 2 5 2 2" xfId="23615"/>
    <cellStyle name="40% - Accent1 2 2 2 5 2 2 2" xfId="23616"/>
    <cellStyle name="40% - Accent1 2 2 2 5 2 2 2 2" xfId="23617"/>
    <cellStyle name="40% - Accent1 2 2 2 5 2 2 3" xfId="23618"/>
    <cellStyle name="40% - Accent1 2 2 2 5 2 3" xfId="23619"/>
    <cellStyle name="40% - Accent1 2 2 2 5 2 3 2" xfId="23620"/>
    <cellStyle name="40% - Accent1 2 2 2 5 2 4" xfId="23621"/>
    <cellStyle name="40% - Accent1 2 2 2 5 3" xfId="23622"/>
    <cellStyle name="40% - Accent1 2 2 2 5 3 2" xfId="23623"/>
    <cellStyle name="40% - Accent1 2 2 2 5 3 2 2" xfId="23624"/>
    <cellStyle name="40% - Accent1 2 2 2 5 3 3" xfId="23625"/>
    <cellStyle name="40% - Accent1 2 2 2 5 4" xfId="23626"/>
    <cellStyle name="40% - Accent1 2 2 2 5 4 2" xfId="23627"/>
    <cellStyle name="40% - Accent1 2 2 2 5 5" xfId="23628"/>
    <cellStyle name="40% - Accent1 2 2 2 6" xfId="23629"/>
    <cellStyle name="40% - Accent1 2 2 2 6 2" xfId="23630"/>
    <cellStyle name="40% - Accent1 2 2 2 6 2 2" xfId="23631"/>
    <cellStyle name="40% - Accent1 2 2 2 6 2 2 2" xfId="23632"/>
    <cellStyle name="40% - Accent1 2 2 2 6 2 2 2 2" xfId="23633"/>
    <cellStyle name="40% - Accent1 2 2 2 6 2 2 3" xfId="23634"/>
    <cellStyle name="40% - Accent1 2 2 2 6 2 3" xfId="23635"/>
    <cellStyle name="40% - Accent1 2 2 2 6 2 3 2" xfId="23636"/>
    <cellStyle name="40% - Accent1 2 2 2 6 2 4" xfId="23637"/>
    <cellStyle name="40% - Accent1 2 2 2 6 3" xfId="23638"/>
    <cellStyle name="40% - Accent1 2 2 2 6 3 2" xfId="23639"/>
    <cellStyle name="40% - Accent1 2 2 2 6 3 2 2" xfId="23640"/>
    <cellStyle name="40% - Accent1 2 2 2 6 3 3" xfId="23641"/>
    <cellStyle name="40% - Accent1 2 2 2 6 4" xfId="23642"/>
    <cellStyle name="40% - Accent1 2 2 2 6 4 2" xfId="23643"/>
    <cellStyle name="40% - Accent1 2 2 2 6 5" xfId="23644"/>
    <cellStyle name="40% - Accent1 2 2 2 7" xfId="23645"/>
    <cellStyle name="40% - Accent1 2 2 2 7 2" xfId="23646"/>
    <cellStyle name="40% - Accent1 2 2 2 7 2 2" xfId="23647"/>
    <cellStyle name="40% - Accent1 2 2 2 7 2 2 2" xfId="23648"/>
    <cellStyle name="40% - Accent1 2 2 2 7 2 3" xfId="23649"/>
    <cellStyle name="40% - Accent1 2 2 2 7 3" xfId="23650"/>
    <cellStyle name="40% - Accent1 2 2 2 7 3 2" xfId="23651"/>
    <cellStyle name="40% - Accent1 2 2 2 7 4" xfId="23652"/>
    <cellStyle name="40% - Accent1 2 2 2 8" xfId="23653"/>
    <cellStyle name="40% - Accent1 2 2 2 8 2" xfId="23654"/>
    <cellStyle name="40% - Accent1 2 2 2 8 2 2" xfId="23655"/>
    <cellStyle name="40% - Accent1 2 2 2 8 3" xfId="23656"/>
    <cellStyle name="40% - Accent1 2 2 2 9" xfId="23657"/>
    <cellStyle name="40% - Accent1 2 2 2 9 2" xfId="23658"/>
    <cellStyle name="40% - Accent1 2 2 3" xfId="23659"/>
    <cellStyle name="40% - Accent1 2 2 3 2" xfId="23660"/>
    <cellStyle name="40% - Accent1 2 2 3 2 2" xfId="23661"/>
    <cellStyle name="40% - Accent1 2 2 3 2 2 2" xfId="23662"/>
    <cellStyle name="40% - Accent1 2 2 3 2 2 2 2" xfId="23663"/>
    <cellStyle name="40% - Accent1 2 2 3 2 2 3" xfId="23664"/>
    <cellStyle name="40% - Accent1 2 2 3 2 3" xfId="23665"/>
    <cellStyle name="40% - Accent1 2 2 3 2 3 2" xfId="23666"/>
    <cellStyle name="40% - Accent1 2 2 3 2 4" xfId="23667"/>
    <cellStyle name="40% - Accent1 2 2 3 3" xfId="23668"/>
    <cellStyle name="40% - Accent1 2 2 3 3 2" xfId="23669"/>
    <cellStyle name="40% - Accent1 2 2 3 3 2 2" xfId="23670"/>
    <cellStyle name="40% - Accent1 2 2 3 3 3" xfId="23671"/>
    <cellStyle name="40% - Accent1 2 2 3 4" xfId="23672"/>
    <cellStyle name="40% - Accent1 2 2 3 4 2" xfId="23673"/>
    <cellStyle name="40% - Accent1 2 2 3 5" xfId="23674"/>
    <cellStyle name="40% - Accent1 2 2 4" xfId="23675"/>
    <cellStyle name="40% - Accent1 2 2 4 2" xfId="23676"/>
    <cellStyle name="40% - Accent1 2 2 4 2 2" xfId="23677"/>
    <cellStyle name="40% - Accent1 2 2 4 2 2 2" xfId="23678"/>
    <cellStyle name="40% - Accent1 2 2 4 2 2 2 2" xfId="23679"/>
    <cellStyle name="40% - Accent1 2 2 4 2 2 3" xfId="23680"/>
    <cellStyle name="40% - Accent1 2 2 4 2 3" xfId="23681"/>
    <cellStyle name="40% - Accent1 2 2 4 2 3 2" xfId="23682"/>
    <cellStyle name="40% - Accent1 2 2 4 2 4" xfId="23683"/>
    <cellStyle name="40% - Accent1 2 2 4 3" xfId="23684"/>
    <cellStyle name="40% - Accent1 2 2 4 3 2" xfId="23685"/>
    <cellStyle name="40% - Accent1 2 2 4 3 2 2" xfId="23686"/>
    <cellStyle name="40% - Accent1 2 2 4 3 3" xfId="23687"/>
    <cellStyle name="40% - Accent1 2 2 4 4" xfId="23688"/>
    <cellStyle name="40% - Accent1 2 2 4 4 2" xfId="23689"/>
    <cellStyle name="40% - Accent1 2 2 4 5" xfId="23690"/>
    <cellStyle name="40% - Accent1 2 2 5" xfId="23691"/>
    <cellStyle name="40% - Accent1 2 2 5 2" xfId="23692"/>
    <cellStyle name="40% - Accent1 2 2 5 2 2" xfId="23693"/>
    <cellStyle name="40% - Accent1 2 2 5 2 2 2" xfId="23694"/>
    <cellStyle name="40% - Accent1 2 2 5 2 2 2 2" xfId="23695"/>
    <cellStyle name="40% - Accent1 2 2 5 2 2 3" xfId="23696"/>
    <cellStyle name="40% - Accent1 2 2 5 2 3" xfId="23697"/>
    <cellStyle name="40% - Accent1 2 2 5 2 3 2" xfId="23698"/>
    <cellStyle name="40% - Accent1 2 2 5 2 4" xfId="23699"/>
    <cellStyle name="40% - Accent1 2 2 5 3" xfId="23700"/>
    <cellStyle name="40% - Accent1 2 2 5 3 2" xfId="23701"/>
    <cellStyle name="40% - Accent1 2 2 5 3 2 2" xfId="23702"/>
    <cellStyle name="40% - Accent1 2 2 5 3 3" xfId="23703"/>
    <cellStyle name="40% - Accent1 2 2 5 4" xfId="23704"/>
    <cellStyle name="40% - Accent1 2 2 5 4 2" xfId="23705"/>
    <cellStyle name="40% - Accent1 2 2 5 5" xfId="23706"/>
    <cellStyle name="40% - Accent1 2 2 6" xfId="23707"/>
    <cellStyle name="40% - Accent1 2 2 6 2" xfId="23708"/>
    <cellStyle name="40% - Accent1 2 2 6 2 2" xfId="23709"/>
    <cellStyle name="40% - Accent1 2 2 6 2 2 2" xfId="23710"/>
    <cellStyle name="40% - Accent1 2 2 6 2 2 2 2" xfId="23711"/>
    <cellStyle name="40% - Accent1 2 2 6 2 2 3" xfId="23712"/>
    <cellStyle name="40% - Accent1 2 2 6 2 3" xfId="23713"/>
    <cellStyle name="40% - Accent1 2 2 6 2 3 2" xfId="23714"/>
    <cellStyle name="40% - Accent1 2 2 6 2 4" xfId="23715"/>
    <cellStyle name="40% - Accent1 2 2 6 3" xfId="23716"/>
    <cellStyle name="40% - Accent1 2 2 6 3 2" xfId="23717"/>
    <cellStyle name="40% - Accent1 2 2 6 3 2 2" xfId="23718"/>
    <cellStyle name="40% - Accent1 2 2 6 3 3" xfId="23719"/>
    <cellStyle name="40% - Accent1 2 2 6 4" xfId="23720"/>
    <cellStyle name="40% - Accent1 2 2 6 4 2" xfId="23721"/>
    <cellStyle name="40% - Accent1 2 2 6 5" xfId="23722"/>
    <cellStyle name="40% - Accent1 2 2 7" xfId="23723"/>
    <cellStyle name="40% - Accent1 2 2 7 2" xfId="23724"/>
    <cellStyle name="40% - Accent1 2 2 7 2 2" xfId="23725"/>
    <cellStyle name="40% - Accent1 2 2 7 2 2 2" xfId="23726"/>
    <cellStyle name="40% - Accent1 2 2 7 2 2 2 2" xfId="23727"/>
    <cellStyle name="40% - Accent1 2 2 7 2 2 3" xfId="23728"/>
    <cellStyle name="40% - Accent1 2 2 7 2 3" xfId="23729"/>
    <cellStyle name="40% - Accent1 2 2 7 2 3 2" xfId="23730"/>
    <cellStyle name="40% - Accent1 2 2 7 2 4" xfId="23731"/>
    <cellStyle name="40% - Accent1 2 2 7 3" xfId="23732"/>
    <cellStyle name="40% - Accent1 2 2 7 3 2" xfId="23733"/>
    <cellStyle name="40% - Accent1 2 2 7 3 2 2" xfId="23734"/>
    <cellStyle name="40% - Accent1 2 2 7 3 3" xfId="23735"/>
    <cellStyle name="40% - Accent1 2 2 7 4" xfId="23736"/>
    <cellStyle name="40% - Accent1 2 2 7 4 2" xfId="23737"/>
    <cellStyle name="40% - Accent1 2 2 7 5" xfId="23738"/>
    <cellStyle name="40% - Accent1 2 2 8" xfId="23739"/>
    <cellStyle name="40% - Accent1 2 2 8 2" xfId="23740"/>
    <cellStyle name="40% - Accent1 2 2 8 2 2" xfId="23741"/>
    <cellStyle name="40% - Accent1 2 2 8 2 2 2" xfId="23742"/>
    <cellStyle name="40% - Accent1 2 2 8 2 3" xfId="23743"/>
    <cellStyle name="40% - Accent1 2 2 8 3" xfId="23744"/>
    <cellStyle name="40% - Accent1 2 2 8 3 2" xfId="23745"/>
    <cellStyle name="40% - Accent1 2 2 8 4" xfId="23746"/>
    <cellStyle name="40% - Accent1 2 2 9" xfId="23747"/>
    <cellStyle name="40% - Accent1 2 2 9 2" xfId="23748"/>
    <cellStyle name="40% - Accent1 2 2 9 2 2" xfId="23749"/>
    <cellStyle name="40% - Accent1 2 2 9 3" xfId="23750"/>
    <cellStyle name="40% - Accent1 2 3" xfId="23751"/>
    <cellStyle name="40% - Accent1 2 3 10" xfId="23752"/>
    <cellStyle name="40% - Accent1 2 3 10 2" xfId="23753"/>
    <cellStyle name="40% - Accent1 2 3 11" xfId="23754"/>
    <cellStyle name="40% - Accent1 2 3 2" xfId="23755"/>
    <cellStyle name="40% - Accent1 2 3 2 10" xfId="23756"/>
    <cellStyle name="40% - Accent1 2 3 2 2" xfId="23757"/>
    <cellStyle name="40% - Accent1 2 3 2 2 2" xfId="23758"/>
    <cellStyle name="40% - Accent1 2 3 2 2 2 2" xfId="23759"/>
    <cellStyle name="40% - Accent1 2 3 2 2 2 2 2" xfId="23760"/>
    <cellStyle name="40% - Accent1 2 3 2 2 2 2 2 2" xfId="23761"/>
    <cellStyle name="40% - Accent1 2 3 2 2 2 2 3" xfId="23762"/>
    <cellStyle name="40% - Accent1 2 3 2 2 2 3" xfId="23763"/>
    <cellStyle name="40% - Accent1 2 3 2 2 2 3 2" xfId="23764"/>
    <cellStyle name="40% - Accent1 2 3 2 2 2 4" xfId="23765"/>
    <cellStyle name="40% - Accent1 2 3 2 2 3" xfId="23766"/>
    <cellStyle name="40% - Accent1 2 3 2 2 3 2" xfId="23767"/>
    <cellStyle name="40% - Accent1 2 3 2 2 3 2 2" xfId="23768"/>
    <cellStyle name="40% - Accent1 2 3 2 2 3 3" xfId="23769"/>
    <cellStyle name="40% - Accent1 2 3 2 2 4" xfId="23770"/>
    <cellStyle name="40% - Accent1 2 3 2 2 4 2" xfId="23771"/>
    <cellStyle name="40% - Accent1 2 3 2 2 5" xfId="23772"/>
    <cellStyle name="40% - Accent1 2 3 2 3" xfId="23773"/>
    <cellStyle name="40% - Accent1 2 3 2 3 2" xfId="23774"/>
    <cellStyle name="40% - Accent1 2 3 2 3 2 2" xfId="23775"/>
    <cellStyle name="40% - Accent1 2 3 2 3 2 2 2" xfId="23776"/>
    <cellStyle name="40% - Accent1 2 3 2 3 2 2 2 2" xfId="23777"/>
    <cellStyle name="40% - Accent1 2 3 2 3 2 2 3" xfId="23778"/>
    <cellStyle name="40% - Accent1 2 3 2 3 2 3" xfId="23779"/>
    <cellStyle name="40% - Accent1 2 3 2 3 2 3 2" xfId="23780"/>
    <cellStyle name="40% - Accent1 2 3 2 3 2 4" xfId="23781"/>
    <cellStyle name="40% - Accent1 2 3 2 3 3" xfId="23782"/>
    <cellStyle name="40% - Accent1 2 3 2 3 3 2" xfId="23783"/>
    <cellStyle name="40% - Accent1 2 3 2 3 3 2 2" xfId="23784"/>
    <cellStyle name="40% - Accent1 2 3 2 3 3 3" xfId="23785"/>
    <cellStyle name="40% - Accent1 2 3 2 3 4" xfId="23786"/>
    <cellStyle name="40% - Accent1 2 3 2 3 4 2" xfId="23787"/>
    <cellStyle name="40% - Accent1 2 3 2 3 5" xfId="23788"/>
    <cellStyle name="40% - Accent1 2 3 2 4" xfId="23789"/>
    <cellStyle name="40% - Accent1 2 3 2 4 2" xfId="23790"/>
    <cellStyle name="40% - Accent1 2 3 2 4 2 2" xfId="23791"/>
    <cellStyle name="40% - Accent1 2 3 2 4 2 2 2" xfId="23792"/>
    <cellStyle name="40% - Accent1 2 3 2 4 2 2 2 2" xfId="23793"/>
    <cellStyle name="40% - Accent1 2 3 2 4 2 2 3" xfId="23794"/>
    <cellStyle name="40% - Accent1 2 3 2 4 2 3" xfId="23795"/>
    <cellStyle name="40% - Accent1 2 3 2 4 2 3 2" xfId="23796"/>
    <cellStyle name="40% - Accent1 2 3 2 4 2 4" xfId="23797"/>
    <cellStyle name="40% - Accent1 2 3 2 4 3" xfId="23798"/>
    <cellStyle name="40% - Accent1 2 3 2 4 3 2" xfId="23799"/>
    <cellStyle name="40% - Accent1 2 3 2 4 3 2 2" xfId="23800"/>
    <cellStyle name="40% - Accent1 2 3 2 4 3 3" xfId="23801"/>
    <cellStyle name="40% - Accent1 2 3 2 4 4" xfId="23802"/>
    <cellStyle name="40% - Accent1 2 3 2 4 4 2" xfId="23803"/>
    <cellStyle name="40% - Accent1 2 3 2 4 5" xfId="23804"/>
    <cellStyle name="40% - Accent1 2 3 2 5" xfId="23805"/>
    <cellStyle name="40% - Accent1 2 3 2 5 2" xfId="23806"/>
    <cellStyle name="40% - Accent1 2 3 2 5 2 2" xfId="23807"/>
    <cellStyle name="40% - Accent1 2 3 2 5 2 2 2" xfId="23808"/>
    <cellStyle name="40% - Accent1 2 3 2 5 2 2 2 2" xfId="23809"/>
    <cellStyle name="40% - Accent1 2 3 2 5 2 2 3" xfId="23810"/>
    <cellStyle name="40% - Accent1 2 3 2 5 2 3" xfId="23811"/>
    <cellStyle name="40% - Accent1 2 3 2 5 2 3 2" xfId="23812"/>
    <cellStyle name="40% - Accent1 2 3 2 5 2 4" xfId="23813"/>
    <cellStyle name="40% - Accent1 2 3 2 5 3" xfId="23814"/>
    <cellStyle name="40% - Accent1 2 3 2 5 3 2" xfId="23815"/>
    <cellStyle name="40% - Accent1 2 3 2 5 3 2 2" xfId="23816"/>
    <cellStyle name="40% - Accent1 2 3 2 5 3 3" xfId="23817"/>
    <cellStyle name="40% - Accent1 2 3 2 5 4" xfId="23818"/>
    <cellStyle name="40% - Accent1 2 3 2 5 4 2" xfId="23819"/>
    <cellStyle name="40% - Accent1 2 3 2 5 5" xfId="23820"/>
    <cellStyle name="40% - Accent1 2 3 2 6" xfId="23821"/>
    <cellStyle name="40% - Accent1 2 3 2 6 2" xfId="23822"/>
    <cellStyle name="40% - Accent1 2 3 2 6 2 2" xfId="23823"/>
    <cellStyle name="40% - Accent1 2 3 2 6 2 2 2" xfId="23824"/>
    <cellStyle name="40% - Accent1 2 3 2 6 2 2 2 2" xfId="23825"/>
    <cellStyle name="40% - Accent1 2 3 2 6 2 2 3" xfId="23826"/>
    <cellStyle name="40% - Accent1 2 3 2 6 2 3" xfId="23827"/>
    <cellStyle name="40% - Accent1 2 3 2 6 2 3 2" xfId="23828"/>
    <cellStyle name="40% - Accent1 2 3 2 6 2 4" xfId="23829"/>
    <cellStyle name="40% - Accent1 2 3 2 6 3" xfId="23830"/>
    <cellStyle name="40% - Accent1 2 3 2 6 3 2" xfId="23831"/>
    <cellStyle name="40% - Accent1 2 3 2 6 3 2 2" xfId="23832"/>
    <cellStyle name="40% - Accent1 2 3 2 6 3 3" xfId="23833"/>
    <cellStyle name="40% - Accent1 2 3 2 6 4" xfId="23834"/>
    <cellStyle name="40% - Accent1 2 3 2 6 4 2" xfId="23835"/>
    <cellStyle name="40% - Accent1 2 3 2 6 5" xfId="23836"/>
    <cellStyle name="40% - Accent1 2 3 2 7" xfId="23837"/>
    <cellStyle name="40% - Accent1 2 3 2 7 2" xfId="23838"/>
    <cellStyle name="40% - Accent1 2 3 2 7 2 2" xfId="23839"/>
    <cellStyle name="40% - Accent1 2 3 2 7 2 2 2" xfId="23840"/>
    <cellStyle name="40% - Accent1 2 3 2 7 2 3" xfId="23841"/>
    <cellStyle name="40% - Accent1 2 3 2 7 3" xfId="23842"/>
    <cellStyle name="40% - Accent1 2 3 2 7 3 2" xfId="23843"/>
    <cellStyle name="40% - Accent1 2 3 2 7 4" xfId="23844"/>
    <cellStyle name="40% - Accent1 2 3 2 8" xfId="23845"/>
    <cellStyle name="40% - Accent1 2 3 2 8 2" xfId="23846"/>
    <cellStyle name="40% - Accent1 2 3 2 8 2 2" xfId="23847"/>
    <cellStyle name="40% - Accent1 2 3 2 8 3" xfId="23848"/>
    <cellStyle name="40% - Accent1 2 3 2 9" xfId="23849"/>
    <cellStyle name="40% - Accent1 2 3 2 9 2" xfId="23850"/>
    <cellStyle name="40% - Accent1 2 3 3" xfId="23851"/>
    <cellStyle name="40% - Accent1 2 3 3 2" xfId="23852"/>
    <cellStyle name="40% - Accent1 2 3 3 2 2" xfId="23853"/>
    <cellStyle name="40% - Accent1 2 3 3 2 2 2" xfId="23854"/>
    <cellStyle name="40% - Accent1 2 3 3 2 2 2 2" xfId="23855"/>
    <cellStyle name="40% - Accent1 2 3 3 2 2 3" xfId="23856"/>
    <cellStyle name="40% - Accent1 2 3 3 2 3" xfId="23857"/>
    <cellStyle name="40% - Accent1 2 3 3 2 3 2" xfId="23858"/>
    <cellStyle name="40% - Accent1 2 3 3 2 4" xfId="23859"/>
    <cellStyle name="40% - Accent1 2 3 3 3" xfId="23860"/>
    <cellStyle name="40% - Accent1 2 3 3 3 2" xfId="23861"/>
    <cellStyle name="40% - Accent1 2 3 3 3 2 2" xfId="23862"/>
    <cellStyle name="40% - Accent1 2 3 3 3 3" xfId="23863"/>
    <cellStyle name="40% - Accent1 2 3 3 4" xfId="23864"/>
    <cellStyle name="40% - Accent1 2 3 3 4 2" xfId="23865"/>
    <cellStyle name="40% - Accent1 2 3 3 5" xfId="23866"/>
    <cellStyle name="40% - Accent1 2 3 4" xfId="23867"/>
    <cellStyle name="40% - Accent1 2 3 4 2" xfId="23868"/>
    <cellStyle name="40% - Accent1 2 3 4 2 2" xfId="23869"/>
    <cellStyle name="40% - Accent1 2 3 4 2 2 2" xfId="23870"/>
    <cellStyle name="40% - Accent1 2 3 4 2 2 2 2" xfId="23871"/>
    <cellStyle name="40% - Accent1 2 3 4 2 2 3" xfId="23872"/>
    <cellStyle name="40% - Accent1 2 3 4 2 3" xfId="23873"/>
    <cellStyle name="40% - Accent1 2 3 4 2 3 2" xfId="23874"/>
    <cellStyle name="40% - Accent1 2 3 4 2 4" xfId="23875"/>
    <cellStyle name="40% - Accent1 2 3 4 3" xfId="23876"/>
    <cellStyle name="40% - Accent1 2 3 4 3 2" xfId="23877"/>
    <cellStyle name="40% - Accent1 2 3 4 3 2 2" xfId="23878"/>
    <cellStyle name="40% - Accent1 2 3 4 3 3" xfId="23879"/>
    <cellStyle name="40% - Accent1 2 3 4 4" xfId="23880"/>
    <cellStyle name="40% - Accent1 2 3 4 4 2" xfId="23881"/>
    <cellStyle name="40% - Accent1 2 3 4 5" xfId="23882"/>
    <cellStyle name="40% - Accent1 2 3 5" xfId="23883"/>
    <cellStyle name="40% - Accent1 2 3 5 2" xfId="23884"/>
    <cellStyle name="40% - Accent1 2 3 5 2 2" xfId="23885"/>
    <cellStyle name="40% - Accent1 2 3 5 2 2 2" xfId="23886"/>
    <cellStyle name="40% - Accent1 2 3 5 2 2 2 2" xfId="23887"/>
    <cellStyle name="40% - Accent1 2 3 5 2 2 3" xfId="23888"/>
    <cellStyle name="40% - Accent1 2 3 5 2 3" xfId="23889"/>
    <cellStyle name="40% - Accent1 2 3 5 2 3 2" xfId="23890"/>
    <cellStyle name="40% - Accent1 2 3 5 2 4" xfId="23891"/>
    <cellStyle name="40% - Accent1 2 3 5 3" xfId="23892"/>
    <cellStyle name="40% - Accent1 2 3 5 3 2" xfId="23893"/>
    <cellStyle name="40% - Accent1 2 3 5 3 2 2" xfId="23894"/>
    <cellStyle name="40% - Accent1 2 3 5 3 3" xfId="23895"/>
    <cellStyle name="40% - Accent1 2 3 5 4" xfId="23896"/>
    <cellStyle name="40% - Accent1 2 3 5 4 2" xfId="23897"/>
    <cellStyle name="40% - Accent1 2 3 5 5" xfId="23898"/>
    <cellStyle name="40% - Accent1 2 3 6" xfId="23899"/>
    <cellStyle name="40% - Accent1 2 3 6 2" xfId="23900"/>
    <cellStyle name="40% - Accent1 2 3 6 2 2" xfId="23901"/>
    <cellStyle name="40% - Accent1 2 3 6 2 2 2" xfId="23902"/>
    <cellStyle name="40% - Accent1 2 3 6 2 2 2 2" xfId="23903"/>
    <cellStyle name="40% - Accent1 2 3 6 2 2 3" xfId="23904"/>
    <cellStyle name="40% - Accent1 2 3 6 2 3" xfId="23905"/>
    <cellStyle name="40% - Accent1 2 3 6 2 3 2" xfId="23906"/>
    <cellStyle name="40% - Accent1 2 3 6 2 4" xfId="23907"/>
    <cellStyle name="40% - Accent1 2 3 6 3" xfId="23908"/>
    <cellStyle name="40% - Accent1 2 3 6 3 2" xfId="23909"/>
    <cellStyle name="40% - Accent1 2 3 6 3 2 2" xfId="23910"/>
    <cellStyle name="40% - Accent1 2 3 6 3 3" xfId="23911"/>
    <cellStyle name="40% - Accent1 2 3 6 4" xfId="23912"/>
    <cellStyle name="40% - Accent1 2 3 6 4 2" xfId="23913"/>
    <cellStyle name="40% - Accent1 2 3 6 5" xfId="23914"/>
    <cellStyle name="40% - Accent1 2 3 7" xfId="23915"/>
    <cellStyle name="40% - Accent1 2 3 7 2" xfId="23916"/>
    <cellStyle name="40% - Accent1 2 3 7 2 2" xfId="23917"/>
    <cellStyle name="40% - Accent1 2 3 7 2 2 2" xfId="23918"/>
    <cellStyle name="40% - Accent1 2 3 7 2 2 2 2" xfId="23919"/>
    <cellStyle name="40% - Accent1 2 3 7 2 2 3" xfId="23920"/>
    <cellStyle name="40% - Accent1 2 3 7 2 3" xfId="23921"/>
    <cellStyle name="40% - Accent1 2 3 7 2 3 2" xfId="23922"/>
    <cellStyle name="40% - Accent1 2 3 7 2 4" xfId="23923"/>
    <cellStyle name="40% - Accent1 2 3 7 3" xfId="23924"/>
    <cellStyle name="40% - Accent1 2 3 7 3 2" xfId="23925"/>
    <cellStyle name="40% - Accent1 2 3 7 3 2 2" xfId="23926"/>
    <cellStyle name="40% - Accent1 2 3 7 3 3" xfId="23927"/>
    <cellStyle name="40% - Accent1 2 3 7 4" xfId="23928"/>
    <cellStyle name="40% - Accent1 2 3 7 4 2" xfId="23929"/>
    <cellStyle name="40% - Accent1 2 3 7 5" xfId="23930"/>
    <cellStyle name="40% - Accent1 2 3 8" xfId="23931"/>
    <cellStyle name="40% - Accent1 2 3 8 2" xfId="23932"/>
    <cellStyle name="40% - Accent1 2 3 8 2 2" xfId="23933"/>
    <cellStyle name="40% - Accent1 2 3 8 2 2 2" xfId="23934"/>
    <cellStyle name="40% - Accent1 2 3 8 2 3" xfId="23935"/>
    <cellStyle name="40% - Accent1 2 3 8 3" xfId="23936"/>
    <cellStyle name="40% - Accent1 2 3 8 3 2" xfId="23937"/>
    <cellStyle name="40% - Accent1 2 3 8 4" xfId="23938"/>
    <cellStyle name="40% - Accent1 2 3 9" xfId="23939"/>
    <cellStyle name="40% - Accent1 2 3 9 2" xfId="23940"/>
    <cellStyle name="40% - Accent1 2 3 9 2 2" xfId="23941"/>
    <cellStyle name="40% - Accent1 2 3 9 3" xfId="23942"/>
    <cellStyle name="40% - Accent1 2 4" xfId="23943"/>
    <cellStyle name="40% - Accent1 2 4 10" xfId="23944"/>
    <cellStyle name="40% - Accent1 2 4 10 2" xfId="23945"/>
    <cellStyle name="40% - Accent1 2 4 11" xfId="23946"/>
    <cellStyle name="40% - Accent1 2 4 2" xfId="23947"/>
    <cellStyle name="40% - Accent1 2 4 2 10" xfId="23948"/>
    <cellStyle name="40% - Accent1 2 4 2 2" xfId="23949"/>
    <cellStyle name="40% - Accent1 2 4 2 2 2" xfId="23950"/>
    <cellStyle name="40% - Accent1 2 4 2 2 2 2" xfId="23951"/>
    <cellStyle name="40% - Accent1 2 4 2 2 2 2 2" xfId="23952"/>
    <cellStyle name="40% - Accent1 2 4 2 2 2 2 2 2" xfId="23953"/>
    <cellStyle name="40% - Accent1 2 4 2 2 2 2 3" xfId="23954"/>
    <cellStyle name="40% - Accent1 2 4 2 2 2 3" xfId="23955"/>
    <cellStyle name="40% - Accent1 2 4 2 2 2 3 2" xfId="23956"/>
    <cellStyle name="40% - Accent1 2 4 2 2 2 4" xfId="23957"/>
    <cellStyle name="40% - Accent1 2 4 2 2 3" xfId="23958"/>
    <cellStyle name="40% - Accent1 2 4 2 2 3 2" xfId="23959"/>
    <cellStyle name="40% - Accent1 2 4 2 2 3 2 2" xfId="23960"/>
    <cellStyle name="40% - Accent1 2 4 2 2 3 3" xfId="23961"/>
    <cellStyle name="40% - Accent1 2 4 2 2 4" xfId="23962"/>
    <cellStyle name="40% - Accent1 2 4 2 2 4 2" xfId="23963"/>
    <cellStyle name="40% - Accent1 2 4 2 2 5" xfId="23964"/>
    <cellStyle name="40% - Accent1 2 4 2 3" xfId="23965"/>
    <cellStyle name="40% - Accent1 2 4 2 3 2" xfId="23966"/>
    <cellStyle name="40% - Accent1 2 4 2 3 2 2" xfId="23967"/>
    <cellStyle name="40% - Accent1 2 4 2 3 2 2 2" xfId="23968"/>
    <cellStyle name="40% - Accent1 2 4 2 3 2 2 2 2" xfId="23969"/>
    <cellStyle name="40% - Accent1 2 4 2 3 2 2 3" xfId="23970"/>
    <cellStyle name="40% - Accent1 2 4 2 3 2 3" xfId="23971"/>
    <cellStyle name="40% - Accent1 2 4 2 3 2 3 2" xfId="23972"/>
    <cellStyle name="40% - Accent1 2 4 2 3 2 4" xfId="23973"/>
    <cellStyle name="40% - Accent1 2 4 2 3 3" xfId="23974"/>
    <cellStyle name="40% - Accent1 2 4 2 3 3 2" xfId="23975"/>
    <cellStyle name="40% - Accent1 2 4 2 3 3 2 2" xfId="23976"/>
    <cellStyle name="40% - Accent1 2 4 2 3 3 3" xfId="23977"/>
    <cellStyle name="40% - Accent1 2 4 2 3 4" xfId="23978"/>
    <cellStyle name="40% - Accent1 2 4 2 3 4 2" xfId="23979"/>
    <cellStyle name="40% - Accent1 2 4 2 3 5" xfId="23980"/>
    <cellStyle name="40% - Accent1 2 4 2 4" xfId="23981"/>
    <cellStyle name="40% - Accent1 2 4 2 4 2" xfId="23982"/>
    <cellStyle name="40% - Accent1 2 4 2 4 2 2" xfId="23983"/>
    <cellStyle name="40% - Accent1 2 4 2 4 2 2 2" xfId="23984"/>
    <cellStyle name="40% - Accent1 2 4 2 4 2 2 2 2" xfId="23985"/>
    <cellStyle name="40% - Accent1 2 4 2 4 2 2 3" xfId="23986"/>
    <cellStyle name="40% - Accent1 2 4 2 4 2 3" xfId="23987"/>
    <cellStyle name="40% - Accent1 2 4 2 4 2 3 2" xfId="23988"/>
    <cellStyle name="40% - Accent1 2 4 2 4 2 4" xfId="23989"/>
    <cellStyle name="40% - Accent1 2 4 2 4 3" xfId="23990"/>
    <cellStyle name="40% - Accent1 2 4 2 4 3 2" xfId="23991"/>
    <cellStyle name="40% - Accent1 2 4 2 4 3 2 2" xfId="23992"/>
    <cellStyle name="40% - Accent1 2 4 2 4 3 3" xfId="23993"/>
    <cellStyle name="40% - Accent1 2 4 2 4 4" xfId="23994"/>
    <cellStyle name="40% - Accent1 2 4 2 4 4 2" xfId="23995"/>
    <cellStyle name="40% - Accent1 2 4 2 4 5" xfId="23996"/>
    <cellStyle name="40% - Accent1 2 4 2 5" xfId="23997"/>
    <cellStyle name="40% - Accent1 2 4 2 5 2" xfId="23998"/>
    <cellStyle name="40% - Accent1 2 4 2 5 2 2" xfId="23999"/>
    <cellStyle name="40% - Accent1 2 4 2 5 2 2 2" xfId="24000"/>
    <cellStyle name="40% - Accent1 2 4 2 5 2 2 2 2" xfId="24001"/>
    <cellStyle name="40% - Accent1 2 4 2 5 2 2 3" xfId="24002"/>
    <cellStyle name="40% - Accent1 2 4 2 5 2 3" xfId="24003"/>
    <cellStyle name="40% - Accent1 2 4 2 5 2 3 2" xfId="24004"/>
    <cellStyle name="40% - Accent1 2 4 2 5 2 4" xfId="24005"/>
    <cellStyle name="40% - Accent1 2 4 2 5 3" xfId="24006"/>
    <cellStyle name="40% - Accent1 2 4 2 5 3 2" xfId="24007"/>
    <cellStyle name="40% - Accent1 2 4 2 5 3 2 2" xfId="24008"/>
    <cellStyle name="40% - Accent1 2 4 2 5 3 3" xfId="24009"/>
    <cellStyle name="40% - Accent1 2 4 2 5 4" xfId="24010"/>
    <cellStyle name="40% - Accent1 2 4 2 5 4 2" xfId="24011"/>
    <cellStyle name="40% - Accent1 2 4 2 5 5" xfId="24012"/>
    <cellStyle name="40% - Accent1 2 4 2 6" xfId="24013"/>
    <cellStyle name="40% - Accent1 2 4 2 6 2" xfId="24014"/>
    <cellStyle name="40% - Accent1 2 4 2 6 2 2" xfId="24015"/>
    <cellStyle name="40% - Accent1 2 4 2 6 2 2 2" xfId="24016"/>
    <cellStyle name="40% - Accent1 2 4 2 6 2 2 2 2" xfId="24017"/>
    <cellStyle name="40% - Accent1 2 4 2 6 2 2 3" xfId="24018"/>
    <cellStyle name="40% - Accent1 2 4 2 6 2 3" xfId="24019"/>
    <cellStyle name="40% - Accent1 2 4 2 6 2 3 2" xfId="24020"/>
    <cellStyle name="40% - Accent1 2 4 2 6 2 4" xfId="24021"/>
    <cellStyle name="40% - Accent1 2 4 2 6 3" xfId="24022"/>
    <cellStyle name="40% - Accent1 2 4 2 6 3 2" xfId="24023"/>
    <cellStyle name="40% - Accent1 2 4 2 6 3 2 2" xfId="24024"/>
    <cellStyle name="40% - Accent1 2 4 2 6 3 3" xfId="24025"/>
    <cellStyle name="40% - Accent1 2 4 2 6 4" xfId="24026"/>
    <cellStyle name="40% - Accent1 2 4 2 6 4 2" xfId="24027"/>
    <cellStyle name="40% - Accent1 2 4 2 6 5" xfId="24028"/>
    <cellStyle name="40% - Accent1 2 4 2 7" xfId="24029"/>
    <cellStyle name="40% - Accent1 2 4 2 7 2" xfId="24030"/>
    <cellStyle name="40% - Accent1 2 4 2 7 2 2" xfId="24031"/>
    <cellStyle name="40% - Accent1 2 4 2 7 2 2 2" xfId="24032"/>
    <cellStyle name="40% - Accent1 2 4 2 7 2 3" xfId="24033"/>
    <cellStyle name="40% - Accent1 2 4 2 7 3" xfId="24034"/>
    <cellStyle name="40% - Accent1 2 4 2 7 3 2" xfId="24035"/>
    <cellStyle name="40% - Accent1 2 4 2 7 4" xfId="24036"/>
    <cellStyle name="40% - Accent1 2 4 2 8" xfId="24037"/>
    <cellStyle name="40% - Accent1 2 4 2 8 2" xfId="24038"/>
    <cellStyle name="40% - Accent1 2 4 2 8 2 2" xfId="24039"/>
    <cellStyle name="40% - Accent1 2 4 2 8 3" xfId="24040"/>
    <cellStyle name="40% - Accent1 2 4 2 9" xfId="24041"/>
    <cellStyle name="40% - Accent1 2 4 2 9 2" xfId="24042"/>
    <cellStyle name="40% - Accent1 2 4 3" xfId="24043"/>
    <cellStyle name="40% - Accent1 2 4 3 2" xfId="24044"/>
    <cellStyle name="40% - Accent1 2 4 3 2 2" xfId="24045"/>
    <cellStyle name="40% - Accent1 2 4 3 2 2 2" xfId="24046"/>
    <cellStyle name="40% - Accent1 2 4 3 2 2 2 2" xfId="24047"/>
    <cellStyle name="40% - Accent1 2 4 3 2 2 3" xfId="24048"/>
    <cellStyle name="40% - Accent1 2 4 3 2 3" xfId="24049"/>
    <cellStyle name="40% - Accent1 2 4 3 2 3 2" xfId="24050"/>
    <cellStyle name="40% - Accent1 2 4 3 2 4" xfId="24051"/>
    <cellStyle name="40% - Accent1 2 4 3 3" xfId="24052"/>
    <cellStyle name="40% - Accent1 2 4 3 3 2" xfId="24053"/>
    <cellStyle name="40% - Accent1 2 4 3 3 2 2" xfId="24054"/>
    <cellStyle name="40% - Accent1 2 4 3 3 3" xfId="24055"/>
    <cellStyle name="40% - Accent1 2 4 3 4" xfId="24056"/>
    <cellStyle name="40% - Accent1 2 4 3 4 2" xfId="24057"/>
    <cellStyle name="40% - Accent1 2 4 3 5" xfId="24058"/>
    <cellStyle name="40% - Accent1 2 4 4" xfId="24059"/>
    <cellStyle name="40% - Accent1 2 4 4 2" xfId="24060"/>
    <cellStyle name="40% - Accent1 2 4 4 2 2" xfId="24061"/>
    <cellStyle name="40% - Accent1 2 4 4 2 2 2" xfId="24062"/>
    <cellStyle name="40% - Accent1 2 4 4 2 2 2 2" xfId="24063"/>
    <cellStyle name="40% - Accent1 2 4 4 2 2 3" xfId="24064"/>
    <cellStyle name="40% - Accent1 2 4 4 2 3" xfId="24065"/>
    <cellStyle name="40% - Accent1 2 4 4 2 3 2" xfId="24066"/>
    <cellStyle name="40% - Accent1 2 4 4 2 4" xfId="24067"/>
    <cellStyle name="40% - Accent1 2 4 4 3" xfId="24068"/>
    <cellStyle name="40% - Accent1 2 4 4 3 2" xfId="24069"/>
    <cellStyle name="40% - Accent1 2 4 4 3 2 2" xfId="24070"/>
    <cellStyle name="40% - Accent1 2 4 4 3 3" xfId="24071"/>
    <cellStyle name="40% - Accent1 2 4 4 4" xfId="24072"/>
    <cellStyle name="40% - Accent1 2 4 4 4 2" xfId="24073"/>
    <cellStyle name="40% - Accent1 2 4 4 5" xfId="24074"/>
    <cellStyle name="40% - Accent1 2 4 5" xfId="24075"/>
    <cellStyle name="40% - Accent1 2 4 5 2" xfId="24076"/>
    <cellStyle name="40% - Accent1 2 4 5 2 2" xfId="24077"/>
    <cellStyle name="40% - Accent1 2 4 5 2 2 2" xfId="24078"/>
    <cellStyle name="40% - Accent1 2 4 5 2 2 2 2" xfId="24079"/>
    <cellStyle name="40% - Accent1 2 4 5 2 2 3" xfId="24080"/>
    <cellStyle name="40% - Accent1 2 4 5 2 3" xfId="24081"/>
    <cellStyle name="40% - Accent1 2 4 5 2 3 2" xfId="24082"/>
    <cellStyle name="40% - Accent1 2 4 5 2 4" xfId="24083"/>
    <cellStyle name="40% - Accent1 2 4 5 3" xfId="24084"/>
    <cellStyle name="40% - Accent1 2 4 5 3 2" xfId="24085"/>
    <cellStyle name="40% - Accent1 2 4 5 3 2 2" xfId="24086"/>
    <cellStyle name="40% - Accent1 2 4 5 3 3" xfId="24087"/>
    <cellStyle name="40% - Accent1 2 4 5 4" xfId="24088"/>
    <cellStyle name="40% - Accent1 2 4 5 4 2" xfId="24089"/>
    <cellStyle name="40% - Accent1 2 4 5 5" xfId="24090"/>
    <cellStyle name="40% - Accent1 2 4 6" xfId="24091"/>
    <cellStyle name="40% - Accent1 2 4 6 2" xfId="24092"/>
    <cellStyle name="40% - Accent1 2 4 6 2 2" xfId="24093"/>
    <cellStyle name="40% - Accent1 2 4 6 2 2 2" xfId="24094"/>
    <cellStyle name="40% - Accent1 2 4 6 2 2 2 2" xfId="24095"/>
    <cellStyle name="40% - Accent1 2 4 6 2 2 3" xfId="24096"/>
    <cellStyle name="40% - Accent1 2 4 6 2 3" xfId="24097"/>
    <cellStyle name="40% - Accent1 2 4 6 2 3 2" xfId="24098"/>
    <cellStyle name="40% - Accent1 2 4 6 2 4" xfId="24099"/>
    <cellStyle name="40% - Accent1 2 4 6 3" xfId="24100"/>
    <cellStyle name="40% - Accent1 2 4 6 3 2" xfId="24101"/>
    <cellStyle name="40% - Accent1 2 4 6 3 2 2" xfId="24102"/>
    <cellStyle name="40% - Accent1 2 4 6 3 3" xfId="24103"/>
    <cellStyle name="40% - Accent1 2 4 6 4" xfId="24104"/>
    <cellStyle name="40% - Accent1 2 4 6 4 2" xfId="24105"/>
    <cellStyle name="40% - Accent1 2 4 6 5" xfId="24106"/>
    <cellStyle name="40% - Accent1 2 4 7" xfId="24107"/>
    <cellStyle name="40% - Accent1 2 4 7 2" xfId="24108"/>
    <cellStyle name="40% - Accent1 2 4 7 2 2" xfId="24109"/>
    <cellStyle name="40% - Accent1 2 4 7 2 2 2" xfId="24110"/>
    <cellStyle name="40% - Accent1 2 4 7 2 2 2 2" xfId="24111"/>
    <cellStyle name="40% - Accent1 2 4 7 2 2 3" xfId="24112"/>
    <cellStyle name="40% - Accent1 2 4 7 2 3" xfId="24113"/>
    <cellStyle name="40% - Accent1 2 4 7 2 3 2" xfId="24114"/>
    <cellStyle name="40% - Accent1 2 4 7 2 4" xfId="24115"/>
    <cellStyle name="40% - Accent1 2 4 7 3" xfId="24116"/>
    <cellStyle name="40% - Accent1 2 4 7 3 2" xfId="24117"/>
    <cellStyle name="40% - Accent1 2 4 7 3 2 2" xfId="24118"/>
    <cellStyle name="40% - Accent1 2 4 7 3 3" xfId="24119"/>
    <cellStyle name="40% - Accent1 2 4 7 4" xfId="24120"/>
    <cellStyle name="40% - Accent1 2 4 7 4 2" xfId="24121"/>
    <cellStyle name="40% - Accent1 2 4 7 5" xfId="24122"/>
    <cellStyle name="40% - Accent1 2 4 8" xfId="24123"/>
    <cellStyle name="40% - Accent1 2 4 8 2" xfId="24124"/>
    <cellStyle name="40% - Accent1 2 4 8 2 2" xfId="24125"/>
    <cellStyle name="40% - Accent1 2 4 8 2 2 2" xfId="24126"/>
    <cellStyle name="40% - Accent1 2 4 8 2 3" xfId="24127"/>
    <cellStyle name="40% - Accent1 2 4 8 3" xfId="24128"/>
    <cellStyle name="40% - Accent1 2 4 8 3 2" xfId="24129"/>
    <cellStyle name="40% - Accent1 2 4 8 4" xfId="24130"/>
    <cellStyle name="40% - Accent1 2 4 9" xfId="24131"/>
    <cellStyle name="40% - Accent1 2 4 9 2" xfId="24132"/>
    <cellStyle name="40% - Accent1 2 4 9 2 2" xfId="24133"/>
    <cellStyle name="40% - Accent1 2 4 9 3" xfId="24134"/>
    <cellStyle name="40% - Accent1 2 5" xfId="24135"/>
    <cellStyle name="40% - Accent1 2 5 10" xfId="24136"/>
    <cellStyle name="40% - Accent1 2 5 10 2" xfId="24137"/>
    <cellStyle name="40% - Accent1 2 5 11" xfId="24138"/>
    <cellStyle name="40% - Accent1 2 5 2" xfId="24139"/>
    <cellStyle name="40% - Accent1 2 5 2 10" xfId="24140"/>
    <cellStyle name="40% - Accent1 2 5 2 2" xfId="24141"/>
    <cellStyle name="40% - Accent1 2 5 2 2 2" xfId="24142"/>
    <cellStyle name="40% - Accent1 2 5 2 2 2 2" xfId="24143"/>
    <cellStyle name="40% - Accent1 2 5 2 2 2 2 2" xfId="24144"/>
    <cellStyle name="40% - Accent1 2 5 2 2 2 2 2 2" xfId="24145"/>
    <cellStyle name="40% - Accent1 2 5 2 2 2 2 3" xfId="24146"/>
    <cellStyle name="40% - Accent1 2 5 2 2 2 3" xfId="24147"/>
    <cellStyle name="40% - Accent1 2 5 2 2 2 3 2" xfId="24148"/>
    <cellStyle name="40% - Accent1 2 5 2 2 2 4" xfId="24149"/>
    <cellStyle name="40% - Accent1 2 5 2 2 3" xfId="24150"/>
    <cellStyle name="40% - Accent1 2 5 2 2 3 2" xfId="24151"/>
    <cellStyle name="40% - Accent1 2 5 2 2 3 2 2" xfId="24152"/>
    <cellStyle name="40% - Accent1 2 5 2 2 3 3" xfId="24153"/>
    <cellStyle name="40% - Accent1 2 5 2 2 4" xfId="24154"/>
    <cellStyle name="40% - Accent1 2 5 2 2 4 2" xfId="24155"/>
    <cellStyle name="40% - Accent1 2 5 2 2 5" xfId="24156"/>
    <cellStyle name="40% - Accent1 2 5 2 3" xfId="24157"/>
    <cellStyle name="40% - Accent1 2 5 2 3 2" xfId="24158"/>
    <cellStyle name="40% - Accent1 2 5 2 3 2 2" xfId="24159"/>
    <cellStyle name="40% - Accent1 2 5 2 3 2 2 2" xfId="24160"/>
    <cellStyle name="40% - Accent1 2 5 2 3 2 2 2 2" xfId="24161"/>
    <cellStyle name="40% - Accent1 2 5 2 3 2 2 3" xfId="24162"/>
    <cellStyle name="40% - Accent1 2 5 2 3 2 3" xfId="24163"/>
    <cellStyle name="40% - Accent1 2 5 2 3 2 3 2" xfId="24164"/>
    <cellStyle name="40% - Accent1 2 5 2 3 2 4" xfId="24165"/>
    <cellStyle name="40% - Accent1 2 5 2 3 3" xfId="24166"/>
    <cellStyle name="40% - Accent1 2 5 2 3 3 2" xfId="24167"/>
    <cellStyle name="40% - Accent1 2 5 2 3 3 2 2" xfId="24168"/>
    <cellStyle name="40% - Accent1 2 5 2 3 3 3" xfId="24169"/>
    <cellStyle name="40% - Accent1 2 5 2 3 4" xfId="24170"/>
    <cellStyle name="40% - Accent1 2 5 2 3 4 2" xfId="24171"/>
    <cellStyle name="40% - Accent1 2 5 2 3 5" xfId="24172"/>
    <cellStyle name="40% - Accent1 2 5 2 4" xfId="24173"/>
    <cellStyle name="40% - Accent1 2 5 2 4 2" xfId="24174"/>
    <cellStyle name="40% - Accent1 2 5 2 4 2 2" xfId="24175"/>
    <cellStyle name="40% - Accent1 2 5 2 4 2 2 2" xfId="24176"/>
    <cellStyle name="40% - Accent1 2 5 2 4 2 2 2 2" xfId="24177"/>
    <cellStyle name="40% - Accent1 2 5 2 4 2 2 3" xfId="24178"/>
    <cellStyle name="40% - Accent1 2 5 2 4 2 3" xfId="24179"/>
    <cellStyle name="40% - Accent1 2 5 2 4 2 3 2" xfId="24180"/>
    <cellStyle name="40% - Accent1 2 5 2 4 2 4" xfId="24181"/>
    <cellStyle name="40% - Accent1 2 5 2 4 3" xfId="24182"/>
    <cellStyle name="40% - Accent1 2 5 2 4 3 2" xfId="24183"/>
    <cellStyle name="40% - Accent1 2 5 2 4 3 2 2" xfId="24184"/>
    <cellStyle name="40% - Accent1 2 5 2 4 3 3" xfId="24185"/>
    <cellStyle name="40% - Accent1 2 5 2 4 4" xfId="24186"/>
    <cellStyle name="40% - Accent1 2 5 2 4 4 2" xfId="24187"/>
    <cellStyle name="40% - Accent1 2 5 2 4 5" xfId="24188"/>
    <cellStyle name="40% - Accent1 2 5 2 5" xfId="24189"/>
    <cellStyle name="40% - Accent1 2 5 2 5 2" xfId="24190"/>
    <cellStyle name="40% - Accent1 2 5 2 5 2 2" xfId="24191"/>
    <cellStyle name="40% - Accent1 2 5 2 5 2 2 2" xfId="24192"/>
    <cellStyle name="40% - Accent1 2 5 2 5 2 2 2 2" xfId="24193"/>
    <cellStyle name="40% - Accent1 2 5 2 5 2 2 3" xfId="24194"/>
    <cellStyle name="40% - Accent1 2 5 2 5 2 3" xfId="24195"/>
    <cellStyle name="40% - Accent1 2 5 2 5 2 3 2" xfId="24196"/>
    <cellStyle name="40% - Accent1 2 5 2 5 2 4" xfId="24197"/>
    <cellStyle name="40% - Accent1 2 5 2 5 3" xfId="24198"/>
    <cellStyle name="40% - Accent1 2 5 2 5 3 2" xfId="24199"/>
    <cellStyle name="40% - Accent1 2 5 2 5 3 2 2" xfId="24200"/>
    <cellStyle name="40% - Accent1 2 5 2 5 3 3" xfId="24201"/>
    <cellStyle name="40% - Accent1 2 5 2 5 4" xfId="24202"/>
    <cellStyle name="40% - Accent1 2 5 2 5 4 2" xfId="24203"/>
    <cellStyle name="40% - Accent1 2 5 2 5 5" xfId="24204"/>
    <cellStyle name="40% - Accent1 2 5 2 6" xfId="24205"/>
    <cellStyle name="40% - Accent1 2 5 2 6 2" xfId="24206"/>
    <cellStyle name="40% - Accent1 2 5 2 6 2 2" xfId="24207"/>
    <cellStyle name="40% - Accent1 2 5 2 6 2 2 2" xfId="24208"/>
    <cellStyle name="40% - Accent1 2 5 2 6 2 2 2 2" xfId="24209"/>
    <cellStyle name="40% - Accent1 2 5 2 6 2 2 3" xfId="24210"/>
    <cellStyle name="40% - Accent1 2 5 2 6 2 3" xfId="24211"/>
    <cellStyle name="40% - Accent1 2 5 2 6 2 3 2" xfId="24212"/>
    <cellStyle name="40% - Accent1 2 5 2 6 2 4" xfId="24213"/>
    <cellStyle name="40% - Accent1 2 5 2 6 3" xfId="24214"/>
    <cellStyle name="40% - Accent1 2 5 2 6 3 2" xfId="24215"/>
    <cellStyle name="40% - Accent1 2 5 2 6 3 2 2" xfId="24216"/>
    <cellStyle name="40% - Accent1 2 5 2 6 3 3" xfId="24217"/>
    <cellStyle name="40% - Accent1 2 5 2 6 4" xfId="24218"/>
    <cellStyle name="40% - Accent1 2 5 2 6 4 2" xfId="24219"/>
    <cellStyle name="40% - Accent1 2 5 2 6 5" xfId="24220"/>
    <cellStyle name="40% - Accent1 2 5 2 7" xfId="24221"/>
    <cellStyle name="40% - Accent1 2 5 2 7 2" xfId="24222"/>
    <cellStyle name="40% - Accent1 2 5 2 7 2 2" xfId="24223"/>
    <cellStyle name="40% - Accent1 2 5 2 7 2 2 2" xfId="24224"/>
    <cellStyle name="40% - Accent1 2 5 2 7 2 3" xfId="24225"/>
    <cellStyle name="40% - Accent1 2 5 2 7 3" xfId="24226"/>
    <cellStyle name="40% - Accent1 2 5 2 7 3 2" xfId="24227"/>
    <cellStyle name="40% - Accent1 2 5 2 7 4" xfId="24228"/>
    <cellStyle name="40% - Accent1 2 5 2 8" xfId="24229"/>
    <cellStyle name="40% - Accent1 2 5 2 8 2" xfId="24230"/>
    <cellStyle name="40% - Accent1 2 5 2 8 2 2" xfId="24231"/>
    <cellStyle name="40% - Accent1 2 5 2 8 3" xfId="24232"/>
    <cellStyle name="40% - Accent1 2 5 2 9" xfId="24233"/>
    <cellStyle name="40% - Accent1 2 5 2 9 2" xfId="24234"/>
    <cellStyle name="40% - Accent1 2 5 3" xfId="24235"/>
    <cellStyle name="40% - Accent1 2 5 3 2" xfId="24236"/>
    <cellStyle name="40% - Accent1 2 5 3 2 2" xfId="24237"/>
    <cellStyle name="40% - Accent1 2 5 3 2 2 2" xfId="24238"/>
    <cellStyle name="40% - Accent1 2 5 3 2 2 2 2" xfId="24239"/>
    <cellStyle name="40% - Accent1 2 5 3 2 2 3" xfId="24240"/>
    <cellStyle name="40% - Accent1 2 5 3 2 3" xfId="24241"/>
    <cellStyle name="40% - Accent1 2 5 3 2 3 2" xfId="24242"/>
    <cellStyle name="40% - Accent1 2 5 3 2 4" xfId="24243"/>
    <cellStyle name="40% - Accent1 2 5 3 3" xfId="24244"/>
    <cellStyle name="40% - Accent1 2 5 3 3 2" xfId="24245"/>
    <cellStyle name="40% - Accent1 2 5 3 3 2 2" xfId="24246"/>
    <cellStyle name="40% - Accent1 2 5 3 3 3" xfId="24247"/>
    <cellStyle name="40% - Accent1 2 5 3 4" xfId="24248"/>
    <cellStyle name="40% - Accent1 2 5 3 4 2" xfId="24249"/>
    <cellStyle name="40% - Accent1 2 5 3 5" xfId="24250"/>
    <cellStyle name="40% - Accent1 2 5 4" xfId="24251"/>
    <cellStyle name="40% - Accent1 2 5 4 2" xfId="24252"/>
    <cellStyle name="40% - Accent1 2 5 4 2 2" xfId="24253"/>
    <cellStyle name="40% - Accent1 2 5 4 2 2 2" xfId="24254"/>
    <cellStyle name="40% - Accent1 2 5 4 2 2 2 2" xfId="24255"/>
    <cellStyle name="40% - Accent1 2 5 4 2 2 3" xfId="24256"/>
    <cellStyle name="40% - Accent1 2 5 4 2 3" xfId="24257"/>
    <cellStyle name="40% - Accent1 2 5 4 2 3 2" xfId="24258"/>
    <cellStyle name="40% - Accent1 2 5 4 2 4" xfId="24259"/>
    <cellStyle name="40% - Accent1 2 5 4 3" xfId="24260"/>
    <cellStyle name="40% - Accent1 2 5 4 3 2" xfId="24261"/>
    <cellStyle name="40% - Accent1 2 5 4 3 2 2" xfId="24262"/>
    <cellStyle name="40% - Accent1 2 5 4 3 3" xfId="24263"/>
    <cellStyle name="40% - Accent1 2 5 4 4" xfId="24264"/>
    <cellStyle name="40% - Accent1 2 5 4 4 2" xfId="24265"/>
    <cellStyle name="40% - Accent1 2 5 4 5" xfId="24266"/>
    <cellStyle name="40% - Accent1 2 5 5" xfId="24267"/>
    <cellStyle name="40% - Accent1 2 5 5 2" xfId="24268"/>
    <cellStyle name="40% - Accent1 2 5 5 2 2" xfId="24269"/>
    <cellStyle name="40% - Accent1 2 5 5 2 2 2" xfId="24270"/>
    <cellStyle name="40% - Accent1 2 5 5 2 2 2 2" xfId="24271"/>
    <cellStyle name="40% - Accent1 2 5 5 2 2 3" xfId="24272"/>
    <cellStyle name="40% - Accent1 2 5 5 2 3" xfId="24273"/>
    <cellStyle name="40% - Accent1 2 5 5 2 3 2" xfId="24274"/>
    <cellStyle name="40% - Accent1 2 5 5 2 4" xfId="24275"/>
    <cellStyle name="40% - Accent1 2 5 5 3" xfId="24276"/>
    <cellStyle name="40% - Accent1 2 5 5 3 2" xfId="24277"/>
    <cellStyle name="40% - Accent1 2 5 5 3 2 2" xfId="24278"/>
    <cellStyle name="40% - Accent1 2 5 5 3 3" xfId="24279"/>
    <cellStyle name="40% - Accent1 2 5 5 4" xfId="24280"/>
    <cellStyle name="40% - Accent1 2 5 5 4 2" xfId="24281"/>
    <cellStyle name="40% - Accent1 2 5 5 5" xfId="24282"/>
    <cellStyle name="40% - Accent1 2 5 6" xfId="24283"/>
    <cellStyle name="40% - Accent1 2 5 6 2" xfId="24284"/>
    <cellStyle name="40% - Accent1 2 5 6 2 2" xfId="24285"/>
    <cellStyle name="40% - Accent1 2 5 6 2 2 2" xfId="24286"/>
    <cellStyle name="40% - Accent1 2 5 6 2 2 2 2" xfId="24287"/>
    <cellStyle name="40% - Accent1 2 5 6 2 2 3" xfId="24288"/>
    <cellStyle name="40% - Accent1 2 5 6 2 3" xfId="24289"/>
    <cellStyle name="40% - Accent1 2 5 6 2 3 2" xfId="24290"/>
    <cellStyle name="40% - Accent1 2 5 6 2 4" xfId="24291"/>
    <cellStyle name="40% - Accent1 2 5 6 3" xfId="24292"/>
    <cellStyle name="40% - Accent1 2 5 6 3 2" xfId="24293"/>
    <cellStyle name="40% - Accent1 2 5 6 3 2 2" xfId="24294"/>
    <cellStyle name="40% - Accent1 2 5 6 3 3" xfId="24295"/>
    <cellStyle name="40% - Accent1 2 5 6 4" xfId="24296"/>
    <cellStyle name="40% - Accent1 2 5 6 4 2" xfId="24297"/>
    <cellStyle name="40% - Accent1 2 5 6 5" xfId="24298"/>
    <cellStyle name="40% - Accent1 2 5 7" xfId="24299"/>
    <cellStyle name="40% - Accent1 2 5 7 2" xfId="24300"/>
    <cellStyle name="40% - Accent1 2 5 7 2 2" xfId="24301"/>
    <cellStyle name="40% - Accent1 2 5 7 2 2 2" xfId="24302"/>
    <cellStyle name="40% - Accent1 2 5 7 2 2 2 2" xfId="24303"/>
    <cellStyle name="40% - Accent1 2 5 7 2 2 3" xfId="24304"/>
    <cellStyle name="40% - Accent1 2 5 7 2 3" xfId="24305"/>
    <cellStyle name="40% - Accent1 2 5 7 2 3 2" xfId="24306"/>
    <cellStyle name="40% - Accent1 2 5 7 2 4" xfId="24307"/>
    <cellStyle name="40% - Accent1 2 5 7 3" xfId="24308"/>
    <cellStyle name="40% - Accent1 2 5 7 3 2" xfId="24309"/>
    <cellStyle name="40% - Accent1 2 5 7 3 2 2" xfId="24310"/>
    <cellStyle name="40% - Accent1 2 5 7 3 3" xfId="24311"/>
    <cellStyle name="40% - Accent1 2 5 7 4" xfId="24312"/>
    <cellStyle name="40% - Accent1 2 5 7 4 2" xfId="24313"/>
    <cellStyle name="40% - Accent1 2 5 7 5" xfId="24314"/>
    <cellStyle name="40% - Accent1 2 5 8" xfId="24315"/>
    <cellStyle name="40% - Accent1 2 5 8 2" xfId="24316"/>
    <cellStyle name="40% - Accent1 2 5 8 2 2" xfId="24317"/>
    <cellStyle name="40% - Accent1 2 5 8 2 2 2" xfId="24318"/>
    <cellStyle name="40% - Accent1 2 5 8 2 3" xfId="24319"/>
    <cellStyle name="40% - Accent1 2 5 8 3" xfId="24320"/>
    <cellStyle name="40% - Accent1 2 5 8 3 2" xfId="24321"/>
    <cellStyle name="40% - Accent1 2 5 8 4" xfId="24322"/>
    <cellStyle name="40% - Accent1 2 5 9" xfId="24323"/>
    <cellStyle name="40% - Accent1 2 5 9 2" xfId="24324"/>
    <cellStyle name="40% - Accent1 2 5 9 2 2" xfId="24325"/>
    <cellStyle name="40% - Accent1 2 5 9 3" xfId="24326"/>
    <cellStyle name="40% - Accent1 2 6" xfId="24327"/>
    <cellStyle name="40% - Accent1 2 6 10" xfId="24328"/>
    <cellStyle name="40% - Accent1 2 6 10 2" xfId="24329"/>
    <cellStyle name="40% - Accent1 2 6 11" xfId="24330"/>
    <cellStyle name="40% - Accent1 2 6 2" xfId="24331"/>
    <cellStyle name="40% - Accent1 2 6 2 10" xfId="24332"/>
    <cellStyle name="40% - Accent1 2 6 2 2" xfId="24333"/>
    <cellStyle name="40% - Accent1 2 6 2 2 2" xfId="24334"/>
    <cellStyle name="40% - Accent1 2 6 2 2 2 2" xfId="24335"/>
    <cellStyle name="40% - Accent1 2 6 2 2 2 2 2" xfId="24336"/>
    <cellStyle name="40% - Accent1 2 6 2 2 2 2 2 2" xfId="24337"/>
    <cellStyle name="40% - Accent1 2 6 2 2 2 2 3" xfId="24338"/>
    <cellStyle name="40% - Accent1 2 6 2 2 2 3" xfId="24339"/>
    <cellStyle name="40% - Accent1 2 6 2 2 2 3 2" xfId="24340"/>
    <cellStyle name="40% - Accent1 2 6 2 2 2 4" xfId="24341"/>
    <cellStyle name="40% - Accent1 2 6 2 2 3" xfId="24342"/>
    <cellStyle name="40% - Accent1 2 6 2 2 3 2" xfId="24343"/>
    <cellStyle name="40% - Accent1 2 6 2 2 3 2 2" xfId="24344"/>
    <cellStyle name="40% - Accent1 2 6 2 2 3 3" xfId="24345"/>
    <cellStyle name="40% - Accent1 2 6 2 2 4" xfId="24346"/>
    <cellStyle name="40% - Accent1 2 6 2 2 4 2" xfId="24347"/>
    <cellStyle name="40% - Accent1 2 6 2 2 5" xfId="24348"/>
    <cellStyle name="40% - Accent1 2 6 2 3" xfId="24349"/>
    <cellStyle name="40% - Accent1 2 6 2 3 2" xfId="24350"/>
    <cellStyle name="40% - Accent1 2 6 2 3 2 2" xfId="24351"/>
    <cellStyle name="40% - Accent1 2 6 2 3 2 2 2" xfId="24352"/>
    <cellStyle name="40% - Accent1 2 6 2 3 2 2 2 2" xfId="24353"/>
    <cellStyle name="40% - Accent1 2 6 2 3 2 2 3" xfId="24354"/>
    <cellStyle name="40% - Accent1 2 6 2 3 2 3" xfId="24355"/>
    <cellStyle name="40% - Accent1 2 6 2 3 2 3 2" xfId="24356"/>
    <cellStyle name="40% - Accent1 2 6 2 3 2 4" xfId="24357"/>
    <cellStyle name="40% - Accent1 2 6 2 3 3" xfId="24358"/>
    <cellStyle name="40% - Accent1 2 6 2 3 3 2" xfId="24359"/>
    <cellStyle name="40% - Accent1 2 6 2 3 3 2 2" xfId="24360"/>
    <cellStyle name="40% - Accent1 2 6 2 3 3 3" xfId="24361"/>
    <cellStyle name="40% - Accent1 2 6 2 3 4" xfId="24362"/>
    <cellStyle name="40% - Accent1 2 6 2 3 4 2" xfId="24363"/>
    <cellStyle name="40% - Accent1 2 6 2 3 5" xfId="24364"/>
    <cellStyle name="40% - Accent1 2 6 2 4" xfId="24365"/>
    <cellStyle name="40% - Accent1 2 6 2 4 2" xfId="24366"/>
    <cellStyle name="40% - Accent1 2 6 2 4 2 2" xfId="24367"/>
    <cellStyle name="40% - Accent1 2 6 2 4 2 2 2" xfId="24368"/>
    <cellStyle name="40% - Accent1 2 6 2 4 2 2 2 2" xfId="24369"/>
    <cellStyle name="40% - Accent1 2 6 2 4 2 2 3" xfId="24370"/>
    <cellStyle name="40% - Accent1 2 6 2 4 2 3" xfId="24371"/>
    <cellStyle name="40% - Accent1 2 6 2 4 2 3 2" xfId="24372"/>
    <cellStyle name="40% - Accent1 2 6 2 4 2 4" xfId="24373"/>
    <cellStyle name="40% - Accent1 2 6 2 4 3" xfId="24374"/>
    <cellStyle name="40% - Accent1 2 6 2 4 3 2" xfId="24375"/>
    <cellStyle name="40% - Accent1 2 6 2 4 3 2 2" xfId="24376"/>
    <cellStyle name="40% - Accent1 2 6 2 4 3 3" xfId="24377"/>
    <cellStyle name="40% - Accent1 2 6 2 4 4" xfId="24378"/>
    <cellStyle name="40% - Accent1 2 6 2 4 4 2" xfId="24379"/>
    <cellStyle name="40% - Accent1 2 6 2 4 5" xfId="24380"/>
    <cellStyle name="40% - Accent1 2 6 2 5" xfId="24381"/>
    <cellStyle name="40% - Accent1 2 6 2 5 2" xfId="24382"/>
    <cellStyle name="40% - Accent1 2 6 2 5 2 2" xfId="24383"/>
    <cellStyle name="40% - Accent1 2 6 2 5 2 2 2" xfId="24384"/>
    <cellStyle name="40% - Accent1 2 6 2 5 2 2 2 2" xfId="24385"/>
    <cellStyle name="40% - Accent1 2 6 2 5 2 2 3" xfId="24386"/>
    <cellStyle name="40% - Accent1 2 6 2 5 2 3" xfId="24387"/>
    <cellStyle name="40% - Accent1 2 6 2 5 2 3 2" xfId="24388"/>
    <cellStyle name="40% - Accent1 2 6 2 5 2 4" xfId="24389"/>
    <cellStyle name="40% - Accent1 2 6 2 5 3" xfId="24390"/>
    <cellStyle name="40% - Accent1 2 6 2 5 3 2" xfId="24391"/>
    <cellStyle name="40% - Accent1 2 6 2 5 3 2 2" xfId="24392"/>
    <cellStyle name="40% - Accent1 2 6 2 5 3 3" xfId="24393"/>
    <cellStyle name="40% - Accent1 2 6 2 5 4" xfId="24394"/>
    <cellStyle name="40% - Accent1 2 6 2 5 4 2" xfId="24395"/>
    <cellStyle name="40% - Accent1 2 6 2 5 5" xfId="24396"/>
    <cellStyle name="40% - Accent1 2 6 2 6" xfId="24397"/>
    <cellStyle name="40% - Accent1 2 6 2 6 2" xfId="24398"/>
    <cellStyle name="40% - Accent1 2 6 2 6 2 2" xfId="24399"/>
    <cellStyle name="40% - Accent1 2 6 2 6 2 2 2" xfId="24400"/>
    <cellStyle name="40% - Accent1 2 6 2 6 2 2 2 2" xfId="24401"/>
    <cellStyle name="40% - Accent1 2 6 2 6 2 2 3" xfId="24402"/>
    <cellStyle name="40% - Accent1 2 6 2 6 2 3" xfId="24403"/>
    <cellStyle name="40% - Accent1 2 6 2 6 2 3 2" xfId="24404"/>
    <cellStyle name="40% - Accent1 2 6 2 6 2 4" xfId="24405"/>
    <cellStyle name="40% - Accent1 2 6 2 6 3" xfId="24406"/>
    <cellStyle name="40% - Accent1 2 6 2 6 3 2" xfId="24407"/>
    <cellStyle name="40% - Accent1 2 6 2 6 3 2 2" xfId="24408"/>
    <cellStyle name="40% - Accent1 2 6 2 6 3 3" xfId="24409"/>
    <cellStyle name="40% - Accent1 2 6 2 6 4" xfId="24410"/>
    <cellStyle name="40% - Accent1 2 6 2 6 4 2" xfId="24411"/>
    <cellStyle name="40% - Accent1 2 6 2 6 5" xfId="24412"/>
    <cellStyle name="40% - Accent1 2 6 2 7" xfId="24413"/>
    <cellStyle name="40% - Accent1 2 6 2 7 2" xfId="24414"/>
    <cellStyle name="40% - Accent1 2 6 2 7 2 2" xfId="24415"/>
    <cellStyle name="40% - Accent1 2 6 2 7 2 2 2" xfId="24416"/>
    <cellStyle name="40% - Accent1 2 6 2 7 2 3" xfId="24417"/>
    <cellStyle name="40% - Accent1 2 6 2 7 3" xfId="24418"/>
    <cellStyle name="40% - Accent1 2 6 2 7 3 2" xfId="24419"/>
    <cellStyle name="40% - Accent1 2 6 2 7 4" xfId="24420"/>
    <cellStyle name="40% - Accent1 2 6 2 8" xfId="24421"/>
    <cellStyle name="40% - Accent1 2 6 2 8 2" xfId="24422"/>
    <cellStyle name="40% - Accent1 2 6 2 8 2 2" xfId="24423"/>
    <cellStyle name="40% - Accent1 2 6 2 8 3" xfId="24424"/>
    <cellStyle name="40% - Accent1 2 6 2 9" xfId="24425"/>
    <cellStyle name="40% - Accent1 2 6 2 9 2" xfId="24426"/>
    <cellStyle name="40% - Accent1 2 6 3" xfId="24427"/>
    <cellStyle name="40% - Accent1 2 6 3 2" xfId="24428"/>
    <cellStyle name="40% - Accent1 2 6 3 2 2" xfId="24429"/>
    <cellStyle name="40% - Accent1 2 6 3 2 2 2" xfId="24430"/>
    <cellStyle name="40% - Accent1 2 6 3 2 2 2 2" xfId="24431"/>
    <cellStyle name="40% - Accent1 2 6 3 2 2 3" xfId="24432"/>
    <cellStyle name="40% - Accent1 2 6 3 2 3" xfId="24433"/>
    <cellStyle name="40% - Accent1 2 6 3 2 3 2" xfId="24434"/>
    <cellStyle name="40% - Accent1 2 6 3 2 4" xfId="24435"/>
    <cellStyle name="40% - Accent1 2 6 3 3" xfId="24436"/>
    <cellStyle name="40% - Accent1 2 6 3 3 2" xfId="24437"/>
    <cellStyle name="40% - Accent1 2 6 3 3 2 2" xfId="24438"/>
    <cellStyle name="40% - Accent1 2 6 3 3 3" xfId="24439"/>
    <cellStyle name="40% - Accent1 2 6 3 4" xfId="24440"/>
    <cellStyle name="40% - Accent1 2 6 3 4 2" xfId="24441"/>
    <cellStyle name="40% - Accent1 2 6 3 5" xfId="24442"/>
    <cellStyle name="40% - Accent1 2 6 4" xfId="24443"/>
    <cellStyle name="40% - Accent1 2 6 4 2" xfId="24444"/>
    <cellStyle name="40% - Accent1 2 6 4 2 2" xfId="24445"/>
    <cellStyle name="40% - Accent1 2 6 4 2 2 2" xfId="24446"/>
    <cellStyle name="40% - Accent1 2 6 4 2 2 2 2" xfId="24447"/>
    <cellStyle name="40% - Accent1 2 6 4 2 2 3" xfId="24448"/>
    <cellStyle name="40% - Accent1 2 6 4 2 3" xfId="24449"/>
    <cellStyle name="40% - Accent1 2 6 4 2 3 2" xfId="24450"/>
    <cellStyle name="40% - Accent1 2 6 4 2 4" xfId="24451"/>
    <cellStyle name="40% - Accent1 2 6 4 3" xfId="24452"/>
    <cellStyle name="40% - Accent1 2 6 4 3 2" xfId="24453"/>
    <cellStyle name="40% - Accent1 2 6 4 3 2 2" xfId="24454"/>
    <cellStyle name="40% - Accent1 2 6 4 3 3" xfId="24455"/>
    <cellStyle name="40% - Accent1 2 6 4 4" xfId="24456"/>
    <cellStyle name="40% - Accent1 2 6 4 4 2" xfId="24457"/>
    <cellStyle name="40% - Accent1 2 6 4 5" xfId="24458"/>
    <cellStyle name="40% - Accent1 2 6 5" xfId="24459"/>
    <cellStyle name="40% - Accent1 2 6 5 2" xfId="24460"/>
    <cellStyle name="40% - Accent1 2 6 5 2 2" xfId="24461"/>
    <cellStyle name="40% - Accent1 2 6 5 2 2 2" xfId="24462"/>
    <cellStyle name="40% - Accent1 2 6 5 2 2 2 2" xfId="24463"/>
    <cellStyle name="40% - Accent1 2 6 5 2 2 3" xfId="24464"/>
    <cellStyle name="40% - Accent1 2 6 5 2 3" xfId="24465"/>
    <cellStyle name="40% - Accent1 2 6 5 2 3 2" xfId="24466"/>
    <cellStyle name="40% - Accent1 2 6 5 2 4" xfId="24467"/>
    <cellStyle name="40% - Accent1 2 6 5 3" xfId="24468"/>
    <cellStyle name="40% - Accent1 2 6 5 3 2" xfId="24469"/>
    <cellStyle name="40% - Accent1 2 6 5 3 2 2" xfId="24470"/>
    <cellStyle name="40% - Accent1 2 6 5 3 3" xfId="24471"/>
    <cellStyle name="40% - Accent1 2 6 5 4" xfId="24472"/>
    <cellStyle name="40% - Accent1 2 6 5 4 2" xfId="24473"/>
    <cellStyle name="40% - Accent1 2 6 5 5" xfId="24474"/>
    <cellStyle name="40% - Accent1 2 6 6" xfId="24475"/>
    <cellStyle name="40% - Accent1 2 6 6 2" xfId="24476"/>
    <cellStyle name="40% - Accent1 2 6 6 2 2" xfId="24477"/>
    <cellStyle name="40% - Accent1 2 6 6 2 2 2" xfId="24478"/>
    <cellStyle name="40% - Accent1 2 6 6 2 2 2 2" xfId="24479"/>
    <cellStyle name="40% - Accent1 2 6 6 2 2 3" xfId="24480"/>
    <cellStyle name="40% - Accent1 2 6 6 2 3" xfId="24481"/>
    <cellStyle name="40% - Accent1 2 6 6 2 3 2" xfId="24482"/>
    <cellStyle name="40% - Accent1 2 6 6 2 4" xfId="24483"/>
    <cellStyle name="40% - Accent1 2 6 6 3" xfId="24484"/>
    <cellStyle name="40% - Accent1 2 6 6 3 2" xfId="24485"/>
    <cellStyle name="40% - Accent1 2 6 6 3 2 2" xfId="24486"/>
    <cellStyle name="40% - Accent1 2 6 6 3 3" xfId="24487"/>
    <cellStyle name="40% - Accent1 2 6 6 4" xfId="24488"/>
    <cellStyle name="40% - Accent1 2 6 6 4 2" xfId="24489"/>
    <cellStyle name="40% - Accent1 2 6 6 5" xfId="24490"/>
    <cellStyle name="40% - Accent1 2 6 7" xfId="24491"/>
    <cellStyle name="40% - Accent1 2 6 7 2" xfId="24492"/>
    <cellStyle name="40% - Accent1 2 6 7 2 2" xfId="24493"/>
    <cellStyle name="40% - Accent1 2 6 7 2 2 2" xfId="24494"/>
    <cellStyle name="40% - Accent1 2 6 7 2 2 2 2" xfId="24495"/>
    <cellStyle name="40% - Accent1 2 6 7 2 2 3" xfId="24496"/>
    <cellStyle name="40% - Accent1 2 6 7 2 3" xfId="24497"/>
    <cellStyle name="40% - Accent1 2 6 7 2 3 2" xfId="24498"/>
    <cellStyle name="40% - Accent1 2 6 7 2 4" xfId="24499"/>
    <cellStyle name="40% - Accent1 2 6 7 3" xfId="24500"/>
    <cellStyle name="40% - Accent1 2 6 7 3 2" xfId="24501"/>
    <cellStyle name="40% - Accent1 2 6 7 3 2 2" xfId="24502"/>
    <cellStyle name="40% - Accent1 2 6 7 3 3" xfId="24503"/>
    <cellStyle name="40% - Accent1 2 6 7 4" xfId="24504"/>
    <cellStyle name="40% - Accent1 2 6 7 4 2" xfId="24505"/>
    <cellStyle name="40% - Accent1 2 6 7 5" xfId="24506"/>
    <cellStyle name="40% - Accent1 2 6 8" xfId="24507"/>
    <cellStyle name="40% - Accent1 2 6 8 2" xfId="24508"/>
    <cellStyle name="40% - Accent1 2 6 8 2 2" xfId="24509"/>
    <cellStyle name="40% - Accent1 2 6 8 2 2 2" xfId="24510"/>
    <cellStyle name="40% - Accent1 2 6 8 2 3" xfId="24511"/>
    <cellStyle name="40% - Accent1 2 6 8 3" xfId="24512"/>
    <cellStyle name="40% - Accent1 2 6 8 3 2" xfId="24513"/>
    <cellStyle name="40% - Accent1 2 6 8 4" xfId="24514"/>
    <cellStyle name="40% - Accent1 2 6 9" xfId="24515"/>
    <cellStyle name="40% - Accent1 2 6 9 2" xfId="24516"/>
    <cellStyle name="40% - Accent1 2 6 9 2 2" xfId="24517"/>
    <cellStyle name="40% - Accent1 2 6 9 3" xfId="24518"/>
    <cellStyle name="40% - Accent1 2 7" xfId="24519"/>
    <cellStyle name="40% - Accent1 2 7 10" xfId="24520"/>
    <cellStyle name="40% - Accent1 2 7 10 2" xfId="24521"/>
    <cellStyle name="40% - Accent1 2 7 11" xfId="24522"/>
    <cellStyle name="40% - Accent1 2 7 2" xfId="24523"/>
    <cellStyle name="40% - Accent1 2 7 2 10" xfId="24524"/>
    <cellStyle name="40% - Accent1 2 7 2 2" xfId="24525"/>
    <cellStyle name="40% - Accent1 2 7 2 2 2" xfId="24526"/>
    <cellStyle name="40% - Accent1 2 7 2 2 2 2" xfId="24527"/>
    <cellStyle name="40% - Accent1 2 7 2 2 2 2 2" xfId="24528"/>
    <cellStyle name="40% - Accent1 2 7 2 2 2 2 2 2" xfId="24529"/>
    <cellStyle name="40% - Accent1 2 7 2 2 2 2 3" xfId="24530"/>
    <cellStyle name="40% - Accent1 2 7 2 2 2 3" xfId="24531"/>
    <cellStyle name="40% - Accent1 2 7 2 2 2 3 2" xfId="24532"/>
    <cellStyle name="40% - Accent1 2 7 2 2 2 4" xfId="24533"/>
    <cellStyle name="40% - Accent1 2 7 2 2 3" xfId="24534"/>
    <cellStyle name="40% - Accent1 2 7 2 2 3 2" xfId="24535"/>
    <cellStyle name="40% - Accent1 2 7 2 2 3 2 2" xfId="24536"/>
    <cellStyle name="40% - Accent1 2 7 2 2 3 3" xfId="24537"/>
    <cellStyle name="40% - Accent1 2 7 2 2 4" xfId="24538"/>
    <cellStyle name="40% - Accent1 2 7 2 2 4 2" xfId="24539"/>
    <cellStyle name="40% - Accent1 2 7 2 2 5" xfId="24540"/>
    <cellStyle name="40% - Accent1 2 7 2 3" xfId="24541"/>
    <cellStyle name="40% - Accent1 2 7 2 3 2" xfId="24542"/>
    <cellStyle name="40% - Accent1 2 7 2 3 2 2" xfId="24543"/>
    <cellStyle name="40% - Accent1 2 7 2 3 2 2 2" xfId="24544"/>
    <cellStyle name="40% - Accent1 2 7 2 3 2 2 2 2" xfId="24545"/>
    <cellStyle name="40% - Accent1 2 7 2 3 2 2 3" xfId="24546"/>
    <cellStyle name="40% - Accent1 2 7 2 3 2 3" xfId="24547"/>
    <cellStyle name="40% - Accent1 2 7 2 3 2 3 2" xfId="24548"/>
    <cellStyle name="40% - Accent1 2 7 2 3 2 4" xfId="24549"/>
    <cellStyle name="40% - Accent1 2 7 2 3 3" xfId="24550"/>
    <cellStyle name="40% - Accent1 2 7 2 3 3 2" xfId="24551"/>
    <cellStyle name="40% - Accent1 2 7 2 3 3 2 2" xfId="24552"/>
    <cellStyle name="40% - Accent1 2 7 2 3 3 3" xfId="24553"/>
    <cellStyle name="40% - Accent1 2 7 2 3 4" xfId="24554"/>
    <cellStyle name="40% - Accent1 2 7 2 3 4 2" xfId="24555"/>
    <cellStyle name="40% - Accent1 2 7 2 3 5" xfId="24556"/>
    <cellStyle name="40% - Accent1 2 7 2 4" xfId="24557"/>
    <cellStyle name="40% - Accent1 2 7 2 4 2" xfId="24558"/>
    <cellStyle name="40% - Accent1 2 7 2 4 2 2" xfId="24559"/>
    <cellStyle name="40% - Accent1 2 7 2 4 2 2 2" xfId="24560"/>
    <cellStyle name="40% - Accent1 2 7 2 4 2 2 2 2" xfId="24561"/>
    <cellStyle name="40% - Accent1 2 7 2 4 2 2 3" xfId="24562"/>
    <cellStyle name="40% - Accent1 2 7 2 4 2 3" xfId="24563"/>
    <cellStyle name="40% - Accent1 2 7 2 4 2 3 2" xfId="24564"/>
    <cellStyle name="40% - Accent1 2 7 2 4 2 4" xfId="24565"/>
    <cellStyle name="40% - Accent1 2 7 2 4 3" xfId="24566"/>
    <cellStyle name="40% - Accent1 2 7 2 4 3 2" xfId="24567"/>
    <cellStyle name="40% - Accent1 2 7 2 4 3 2 2" xfId="24568"/>
    <cellStyle name="40% - Accent1 2 7 2 4 3 3" xfId="24569"/>
    <cellStyle name="40% - Accent1 2 7 2 4 4" xfId="24570"/>
    <cellStyle name="40% - Accent1 2 7 2 4 4 2" xfId="24571"/>
    <cellStyle name="40% - Accent1 2 7 2 4 5" xfId="24572"/>
    <cellStyle name="40% - Accent1 2 7 2 5" xfId="24573"/>
    <cellStyle name="40% - Accent1 2 7 2 5 2" xfId="24574"/>
    <cellStyle name="40% - Accent1 2 7 2 5 2 2" xfId="24575"/>
    <cellStyle name="40% - Accent1 2 7 2 5 2 2 2" xfId="24576"/>
    <cellStyle name="40% - Accent1 2 7 2 5 2 2 2 2" xfId="24577"/>
    <cellStyle name="40% - Accent1 2 7 2 5 2 2 3" xfId="24578"/>
    <cellStyle name="40% - Accent1 2 7 2 5 2 3" xfId="24579"/>
    <cellStyle name="40% - Accent1 2 7 2 5 2 3 2" xfId="24580"/>
    <cellStyle name="40% - Accent1 2 7 2 5 2 4" xfId="24581"/>
    <cellStyle name="40% - Accent1 2 7 2 5 3" xfId="24582"/>
    <cellStyle name="40% - Accent1 2 7 2 5 3 2" xfId="24583"/>
    <cellStyle name="40% - Accent1 2 7 2 5 3 2 2" xfId="24584"/>
    <cellStyle name="40% - Accent1 2 7 2 5 3 3" xfId="24585"/>
    <cellStyle name="40% - Accent1 2 7 2 5 4" xfId="24586"/>
    <cellStyle name="40% - Accent1 2 7 2 5 4 2" xfId="24587"/>
    <cellStyle name="40% - Accent1 2 7 2 5 5" xfId="24588"/>
    <cellStyle name="40% - Accent1 2 7 2 6" xfId="24589"/>
    <cellStyle name="40% - Accent1 2 7 2 6 2" xfId="24590"/>
    <cellStyle name="40% - Accent1 2 7 2 6 2 2" xfId="24591"/>
    <cellStyle name="40% - Accent1 2 7 2 6 2 2 2" xfId="24592"/>
    <cellStyle name="40% - Accent1 2 7 2 6 2 2 2 2" xfId="24593"/>
    <cellStyle name="40% - Accent1 2 7 2 6 2 2 3" xfId="24594"/>
    <cellStyle name="40% - Accent1 2 7 2 6 2 3" xfId="24595"/>
    <cellStyle name="40% - Accent1 2 7 2 6 2 3 2" xfId="24596"/>
    <cellStyle name="40% - Accent1 2 7 2 6 2 4" xfId="24597"/>
    <cellStyle name="40% - Accent1 2 7 2 6 3" xfId="24598"/>
    <cellStyle name="40% - Accent1 2 7 2 6 3 2" xfId="24599"/>
    <cellStyle name="40% - Accent1 2 7 2 6 3 2 2" xfId="24600"/>
    <cellStyle name="40% - Accent1 2 7 2 6 3 3" xfId="24601"/>
    <cellStyle name="40% - Accent1 2 7 2 6 4" xfId="24602"/>
    <cellStyle name="40% - Accent1 2 7 2 6 4 2" xfId="24603"/>
    <cellStyle name="40% - Accent1 2 7 2 6 5" xfId="24604"/>
    <cellStyle name="40% - Accent1 2 7 2 7" xfId="24605"/>
    <cellStyle name="40% - Accent1 2 7 2 7 2" xfId="24606"/>
    <cellStyle name="40% - Accent1 2 7 2 7 2 2" xfId="24607"/>
    <cellStyle name="40% - Accent1 2 7 2 7 2 2 2" xfId="24608"/>
    <cellStyle name="40% - Accent1 2 7 2 7 2 3" xfId="24609"/>
    <cellStyle name="40% - Accent1 2 7 2 7 3" xfId="24610"/>
    <cellStyle name="40% - Accent1 2 7 2 7 3 2" xfId="24611"/>
    <cellStyle name="40% - Accent1 2 7 2 7 4" xfId="24612"/>
    <cellStyle name="40% - Accent1 2 7 2 8" xfId="24613"/>
    <cellStyle name="40% - Accent1 2 7 2 8 2" xfId="24614"/>
    <cellStyle name="40% - Accent1 2 7 2 8 2 2" xfId="24615"/>
    <cellStyle name="40% - Accent1 2 7 2 8 3" xfId="24616"/>
    <cellStyle name="40% - Accent1 2 7 2 9" xfId="24617"/>
    <cellStyle name="40% - Accent1 2 7 2 9 2" xfId="24618"/>
    <cellStyle name="40% - Accent1 2 7 3" xfId="24619"/>
    <cellStyle name="40% - Accent1 2 7 3 2" xfId="24620"/>
    <cellStyle name="40% - Accent1 2 7 3 2 2" xfId="24621"/>
    <cellStyle name="40% - Accent1 2 7 3 2 2 2" xfId="24622"/>
    <cellStyle name="40% - Accent1 2 7 3 2 2 2 2" xfId="24623"/>
    <cellStyle name="40% - Accent1 2 7 3 2 2 3" xfId="24624"/>
    <cellStyle name="40% - Accent1 2 7 3 2 3" xfId="24625"/>
    <cellStyle name="40% - Accent1 2 7 3 2 3 2" xfId="24626"/>
    <cellStyle name="40% - Accent1 2 7 3 2 4" xfId="24627"/>
    <cellStyle name="40% - Accent1 2 7 3 3" xfId="24628"/>
    <cellStyle name="40% - Accent1 2 7 3 3 2" xfId="24629"/>
    <cellStyle name="40% - Accent1 2 7 3 3 2 2" xfId="24630"/>
    <cellStyle name="40% - Accent1 2 7 3 3 3" xfId="24631"/>
    <cellStyle name="40% - Accent1 2 7 3 4" xfId="24632"/>
    <cellStyle name="40% - Accent1 2 7 3 4 2" xfId="24633"/>
    <cellStyle name="40% - Accent1 2 7 3 5" xfId="24634"/>
    <cellStyle name="40% - Accent1 2 7 4" xfId="24635"/>
    <cellStyle name="40% - Accent1 2 7 4 2" xfId="24636"/>
    <cellStyle name="40% - Accent1 2 7 4 2 2" xfId="24637"/>
    <cellStyle name="40% - Accent1 2 7 4 2 2 2" xfId="24638"/>
    <cellStyle name="40% - Accent1 2 7 4 2 2 2 2" xfId="24639"/>
    <cellStyle name="40% - Accent1 2 7 4 2 2 3" xfId="24640"/>
    <cellStyle name="40% - Accent1 2 7 4 2 3" xfId="24641"/>
    <cellStyle name="40% - Accent1 2 7 4 2 3 2" xfId="24642"/>
    <cellStyle name="40% - Accent1 2 7 4 2 4" xfId="24643"/>
    <cellStyle name="40% - Accent1 2 7 4 3" xfId="24644"/>
    <cellStyle name="40% - Accent1 2 7 4 3 2" xfId="24645"/>
    <cellStyle name="40% - Accent1 2 7 4 3 2 2" xfId="24646"/>
    <cellStyle name="40% - Accent1 2 7 4 3 3" xfId="24647"/>
    <cellStyle name="40% - Accent1 2 7 4 4" xfId="24648"/>
    <cellStyle name="40% - Accent1 2 7 4 4 2" xfId="24649"/>
    <cellStyle name="40% - Accent1 2 7 4 5" xfId="24650"/>
    <cellStyle name="40% - Accent1 2 7 5" xfId="24651"/>
    <cellStyle name="40% - Accent1 2 7 5 2" xfId="24652"/>
    <cellStyle name="40% - Accent1 2 7 5 2 2" xfId="24653"/>
    <cellStyle name="40% - Accent1 2 7 5 2 2 2" xfId="24654"/>
    <cellStyle name="40% - Accent1 2 7 5 2 2 2 2" xfId="24655"/>
    <cellStyle name="40% - Accent1 2 7 5 2 2 3" xfId="24656"/>
    <cellStyle name="40% - Accent1 2 7 5 2 3" xfId="24657"/>
    <cellStyle name="40% - Accent1 2 7 5 2 3 2" xfId="24658"/>
    <cellStyle name="40% - Accent1 2 7 5 2 4" xfId="24659"/>
    <cellStyle name="40% - Accent1 2 7 5 3" xfId="24660"/>
    <cellStyle name="40% - Accent1 2 7 5 3 2" xfId="24661"/>
    <cellStyle name="40% - Accent1 2 7 5 3 2 2" xfId="24662"/>
    <cellStyle name="40% - Accent1 2 7 5 3 3" xfId="24663"/>
    <cellStyle name="40% - Accent1 2 7 5 4" xfId="24664"/>
    <cellStyle name="40% - Accent1 2 7 5 4 2" xfId="24665"/>
    <cellStyle name="40% - Accent1 2 7 5 5" xfId="24666"/>
    <cellStyle name="40% - Accent1 2 7 6" xfId="24667"/>
    <cellStyle name="40% - Accent1 2 7 6 2" xfId="24668"/>
    <cellStyle name="40% - Accent1 2 7 6 2 2" xfId="24669"/>
    <cellStyle name="40% - Accent1 2 7 6 2 2 2" xfId="24670"/>
    <cellStyle name="40% - Accent1 2 7 6 2 2 2 2" xfId="24671"/>
    <cellStyle name="40% - Accent1 2 7 6 2 2 3" xfId="24672"/>
    <cellStyle name="40% - Accent1 2 7 6 2 3" xfId="24673"/>
    <cellStyle name="40% - Accent1 2 7 6 2 3 2" xfId="24674"/>
    <cellStyle name="40% - Accent1 2 7 6 2 4" xfId="24675"/>
    <cellStyle name="40% - Accent1 2 7 6 3" xfId="24676"/>
    <cellStyle name="40% - Accent1 2 7 6 3 2" xfId="24677"/>
    <cellStyle name="40% - Accent1 2 7 6 3 2 2" xfId="24678"/>
    <cellStyle name="40% - Accent1 2 7 6 3 3" xfId="24679"/>
    <cellStyle name="40% - Accent1 2 7 6 4" xfId="24680"/>
    <cellStyle name="40% - Accent1 2 7 6 4 2" xfId="24681"/>
    <cellStyle name="40% - Accent1 2 7 6 5" xfId="24682"/>
    <cellStyle name="40% - Accent1 2 7 7" xfId="24683"/>
    <cellStyle name="40% - Accent1 2 7 7 2" xfId="24684"/>
    <cellStyle name="40% - Accent1 2 7 7 2 2" xfId="24685"/>
    <cellStyle name="40% - Accent1 2 7 7 2 2 2" xfId="24686"/>
    <cellStyle name="40% - Accent1 2 7 7 2 2 2 2" xfId="24687"/>
    <cellStyle name="40% - Accent1 2 7 7 2 2 3" xfId="24688"/>
    <cellStyle name="40% - Accent1 2 7 7 2 3" xfId="24689"/>
    <cellStyle name="40% - Accent1 2 7 7 2 3 2" xfId="24690"/>
    <cellStyle name="40% - Accent1 2 7 7 2 4" xfId="24691"/>
    <cellStyle name="40% - Accent1 2 7 7 3" xfId="24692"/>
    <cellStyle name="40% - Accent1 2 7 7 3 2" xfId="24693"/>
    <cellStyle name="40% - Accent1 2 7 7 3 2 2" xfId="24694"/>
    <cellStyle name="40% - Accent1 2 7 7 3 3" xfId="24695"/>
    <cellStyle name="40% - Accent1 2 7 7 4" xfId="24696"/>
    <cellStyle name="40% - Accent1 2 7 7 4 2" xfId="24697"/>
    <cellStyle name="40% - Accent1 2 7 7 5" xfId="24698"/>
    <cellStyle name="40% - Accent1 2 7 8" xfId="24699"/>
    <cellStyle name="40% - Accent1 2 7 8 2" xfId="24700"/>
    <cellStyle name="40% - Accent1 2 7 8 2 2" xfId="24701"/>
    <cellStyle name="40% - Accent1 2 7 8 2 2 2" xfId="24702"/>
    <cellStyle name="40% - Accent1 2 7 8 2 3" xfId="24703"/>
    <cellStyle name="40% - Accent1 2 7 8 3" xfId="24704"/>
    <cellStyle name="40% - Accent1 2 7 8 3 2" xfId="24705"/>
    <cellStyle name="40% - Accent1 2 7 8 4" xfId="24706"/>
    <cellStyle name="40% - Accent1 2 7 9" xfId="24707"/>
    <cellStyle name="40% - Accent1 2 7 9 2" xfId="24708"/>
    <cellStyle name="40% - Accent1 2 7 9 2 2" xfId="24709"/>
    <cellStyle name="40% - Accent1 2 7 9 3" xfId="24710"/>
    <cellStyle name="40% - Accent1 2 8" xfId="24711"/>
    <cellStyle name="40% - Accent1 2 8 10" xfId="24712"/>
    <cellStyle name="40% - Accent1 2 8 10 2" xfId="24713"/>
    <cellStyle name="40% - Accent1 2 8 11" xfId="24714"/>
    <cellStyle name="40% - Accent1 2 8 2" xfId="24715"/>
    <cellStyle name="40% - Accent1 2 8 2 10" xfId="24716"/>
    <cellStyle name="40% - Accent1 2 8 2 2" xfId="24717"/>
    <cellStyle name="40% - Accent1 2 8 2 2 2" xfId="24718"/>
    <cellStyle name="40% - Accent1 2 8 2 2 2 2" xfId="24719"/>
    <cellStyle name="40% - Accent1 2 8 2 2 2 2 2" xfId="24720"/>
    <cellStyle name="40% - Accent1 2 8 2 2 2 2 2 2" xfId="24721"/>
    <cellStyle name="40% - Accent1 2 8 2 2 2 2 3" xfId="24722"/>
    <cellStyle name="40% - Accent1 2 8 2 2 2 3" xfId="24723"/>
    <cellStyle name="40% - Accent1 2 8 2 2 2 3 2" xfId="24724"/>
    <cellStyle name="40% - Accent1 2 8 2 2 2 4" xfId="24725"/>
    <cellStyle name="40% - Accent1 2 8 2 2 3" xfId="24726"/>
    <cellStyle name="40% - Accent1 2 8 2 2 3 2" xfId="24727"/>
    <cellStyle name="40% - Accent1 2 8 2 2 3 2 2" xfId="24728"/>
    <cellStyle name="40% - Accent1 2 8 2 2 3 3" xfId="24729"/>
    <cellStyle name="40% - Accent1 2 8 2 2 4" xfId="24730"/>
    <cellStyle name="40% - Accent1 2 8 2 2 4 2" xfId="24731"/>
    <cellStyle name="40% - Accent1 2 8 2 2 5" xfId="24732"/>
    <cellStyle name="40% - Accent1 2 8 2 3" xfId="24733"/>
    <cellStyle name="40% - Accent1 2 8 2 3 2" xfId="24734"/>
    <cellStyle name="40% - Accent1 2 8 2 3 2 2" xfId="24735"/>
    <cellStyle name="40% - Accent1 2 8 2 3 2 2 2" xfId="24736"/>
    <cellStyle name="40% - Accent1 2 8 2 3 2 2 2 2" xfId="24737"/>
    <cellStyle name="40% - Accent1 2 8 2 3 2 2 3" xfId="24738"/>
    <cellStyle name="40% - Accent1 2 8 2 3 2 3" xfId="24739"/>
    <cellStyle name="40% - Accent1 2 8 2 3 2 3 2" xfId="24740"/>
    <cellStyle name="40% - Accent1 2 8 2 3 2 4" xfId="24741"/>
    <cellStyle name="40% - Accent1 2 8 2 3 3" xfId="24742"/>
    <cellStyle name="40% - Accent1 2 8 2 3 3 2" xfId="24743"/>
    <cellStyle name="40% - Accent1 2 8 2 3 3 2 2" xfId="24744"/>
    <cellStyle name="40% - Accent1 2 8 2 3 3 3" xfId="24745"/>
    <cellStyle name="40% - Accent1 2 8 2 3 4" xfId="24746"/>
    <cellStyle name="40% - Accent1 2 8 2 3 4 2" xfId="24747"/>
    <cellStyle name="40% - Accent1 2 8 2 3 5" xfId="24748"/>
    <cellStyle name="40% - Accent1 2 8 2 4" xfId="24749"/>
    <cellStyle name="40% - Accent1 2 8 2 4 2" xfId="24750"/>
    <cellStyle name="40% - Accent1 2 8 2 4 2 2" xfId="24751"/>
    <cellStyle name="40% - Accent1 2 8 2 4 2 2 2" xfId="24752"/>
    <cellStyle name="40% - Accent1 2 8 2 4 2 2 2 2" xfId="24753"/>
    <cellStyle name="40% - Accent1 2 8 2 4 2 2 3" xfId="24754"/>
    <cellStyle name="40% - Accent1 2 8 2 4 2 3" xfId="24755"/>
    <cellStyle name="40% - Accent1 2 8 2 4 2 3 2" xfId="24756"/>
    <cellStyle name="40% - Accent1 2 8 2 4 2 4" xfId="24757"/>
    <cellStyle name="40% - Accent1 2 8 2 4 3" xfId="24758"/>
    <cellStyle name="40% - Accent1 2 8 2 4 3 2" xfId="24759"/>
    <cellStyle name="40% - Accent1 2 8 2 4 3 2 2" xfId="24760"/>
    <cellStyle name="40% - Accent1 2 8 2 4 3 3" xfId="24761"/>
    <cellStyle name="40% - Accent1 2 8 2 4 4" xfId="24762"/>
    <cellStyle name="40% - Accent1 2 8 2 4 4 2" xfId="24763"/>
    <cellStyle name="40% - Accent1 2 8 2 4 5" xfId="24764"/>
    <cellStyle name="40% - Accent1 2 8 2 5" xfId="24765"/>
    <cellStyle name="40% - Accent1 2 8 2 5 2" xfId="24766"/>
    <cellStyle name="40% - Accent1 2 8 2 5 2 2" xfId="24767"/>
    <cellStyle name="40% - Accent1 2 8 2 5 2 2 2" xfId="24768"/>
    <cellStyle name="40% - Accent1 2 8 2 5 2 2 2 2" xfId="24769"/>
    <cellStyle name="40% - Accent1 2 8 2 5 2 2 3" xfId="24770"/>
    <cellStyle name="40% - Accent1 2 8 2 5 2 3" xfId="24771"/>
    <cellStyle name="40% - Accent1 2 8 2 5 2 3 2" xfId="24772"/>
    <cellStyle name="40% - Accent1 2 8 2 5 2 4" xfId="24773"/>
    <cellStyle name="40% - Accent1 2 8 2 5 3" xfId="24774"/>
    <cellStyle name="40% - Accent1 2 8 2 5 3 2" xfId="24775"/>
    <cellStyle name="40% - Accent1 2 8 2 5 3 2 2" xfId="24776"/>
    <cellStyle name="40% - Accent1 2 8 2 5 3 3" xfId="24777"/>
    <cellStyle name="40% - Accent1 2 8 2 5 4" xfId="24778"/>
    <cellStyle name="40% - Accent1 2 8 2 5 4 2" xfId="24779"/>
    <cellStyle name="40% - Accent1 2 8 2 5 5" xfId="24780"/>
    <cellStyle name="40% - Accent1 2 8 2 6" xfId="24781"/>
    <cellStyle name="40% - Accent1 2 8 2 6 2" xfId="24782"/>
    <cellStyle name="40% - Accent1 2 8 2 6 2 2" xfId="24783"/>
    <cellStyle name="40% - Accent1 2 8 2 6 2 2 2" xfId="24784"/>
    <cellStyle name="40% - Accent1 2 8 2 6 2 2 2 2" xfId="24785"/>
    <cellStyle name="40% - Accent1 2 8 2 6 2 2 3" xfId="24786"/>
    <cellStyle name="40% - Accent1 2 8 2 6 2 3" xfId="24787"/>
    <cellStyle name="40% - Accent1 2 8 2 6 2 3 2" xfId="24788"/>
    <cellStyle name="40% - Accent1 2 8 2 6 2 4" xfId="24789"/>
    <cellStyle name="40% - Accent1 2 8 2 6 3" xfId="24790"/>
    <cellStyle name="40% - Accent1 2 8 2 6 3 2" xfId="24791"/>
    <cellStyle name="40% - Accent1 2 8 2 6 3 2 2" xfId="24792"/>
    <cellStyle name="40% - Accent1 2 8 2 6 3 3" xfId="24793"/>
    <cellStyle name="40% - Accent1 2 8 2 6 4" xfId="24794"/>
    <cellStyle name="40% - Accent1 2 8 2 6 4 2" xfId="24795"/>
    <cellStyle name="40% - Accent1 2 8 2 6 5" xfId="24796"/>
    <cellStyle name="40% - Accent1 2 8 2 7" xfId="24797"/>
    <cellStyle name="40% - Accent1 2 8 2 7 2" xfId="24798"/>
    <cellStyle name="40% - Accent1 2 8 2 7 2 2" xfId="24799"/>
    <cellStyle name="40% - Accent1 2 8 2 7 2 2 2" xfId="24800"/>
    <cellStyle name="40% - Accent1 2 8 2 7 2 3" xfId="24801"/>
    <cellStyle name="40% - Accent1 2 8 2 7 3" xfId="24802"/>
    <cellStyle name="40% - Accent1 2 8 2 7 3 2" xfId="24803"/>
    <cellStyle name="40% - Accent1 2 8 2 7 4" xfId="24804"/>
    <cellStyle name="40% - Accent1 2 8 2 8" xfId="24805"/>
    <cellStyle name="40% - Accent1 2 8 2 8 2" xfId="24806"/>
    <cellStyle name="40% - Accent1 2 8 2 8 2 2" xfId="24807"/>
    <cellStyle name="40% - Accent1 2 8 2 8 3" xfId="24808"/>
    <cellStyle name="40% - Accent1 2 8 2 9" xfId="24809"/>
    <cellStyle name="40% - Accent1 2 8 2 9 2" xfId="24810"/>
    <cellStyle name="40% - Accent1 2 8 3" xfId="24811"/>
    <cellStyle name="40% - Accent1 2 8 3 2" xfId="24812"/>
    <cellStyle name="40% - Accent1 2 8 3 2 2" xfId="24813"/>
    <cellStyle name="40% - Accent1 2 8 3 2 2 2" xfId="24814"/>
    <cellStyle name="40% - Accent1 2 8 3 2 2 2 2" xfId="24815"/>
    <cellStyle name="40% - Accent1 2 8 3 2 2 3" xfId="24816"/>
    <cellStyle name="40% - Accent1 2 8 3 2 3" xfId="24817"/>
    <cellStyle name="40% - Accent1 2 8 3 2 3 2" xfId="24818"/>
    <cellStyle name="40% - Accent1 2 8 3 2 4" xfId="24819"/>
    <cellStyle name="40% - Accent1 2 8 3 3" xfId="24820"/>
    <cellStyle name="40% - Accent1 2 8 3 3 2" xfId="24821"/>
    <cellStyle name="40% - Accent1 2 8 3 3 2 2" xfId="24822"/>
    <cellStyle name="40% - Accent1 2 8 3 3 3" xfId="24823"/>
    <cellStyle name="40% - Accent1 2 8 3 4" xfId="24824"/>
    <cellStyle name="40% - Accent1 2 8 3 4 2" xfId="24825"/>
    <cellStyle name="40% - Accent1 2 8 3 5" xfId="24826"/>
    <cellStyle name="40% - Accent1 2 8 4" xfId="24827"/>
    <cellStyle name="40% - Accent1 2 8 4 2" xfId="24828"/>
    <cellStyle name="40% - Accent1 2 8 4 2 2" xfId="24829"/>
    <cellStyle name="40% - Accent1 2 8 4 2 2 2" xfId="24830"/>
    <cellStyle name="40% - Accent1 2 8 4 2 2 2 2" xfId="24831"/>
    <cellStyle name="40% - Accent1 2 8 4 2 2 3" xfId="24832"/>
    <cellStyle name="40% - Accent1 2 8 4 2 3" xfId="24833"/>
    <cellStyle name="40% - Accent1 2 8 4 2 3 2" xfId="24834"/>
    <cellStyle name="40% - Accent1 2 8 4 2 4" xfId="24835"/>
    <cellStyle name="40% - Accent1 2 8 4 3" xfId="24836"/>
    <cellStyle name="40% - Accent1 2 8 4 3 2" xfId="24837"/>
    <cellStyle name="40% - Accent1 2 8 4 3 2 2" xfId="24838"/>
    <cellStyle name="40% - Accent1 2 8 4 3 3" xfId="24839"/>
    <cellStyle name="40% - Accent1 2 8 4 4" xfId="24840"/>
    <cellStyle name="40% - Accent1 2 8 4 4 2" xfId="24841"/>
    <cellStyle name="40% - Accent1 2 8 4 5" xfId="24842"/>
    <cellStyle name="40% - Accent1 2 8 5" xfId="24843"/>
    <cellStyle name="40% - Accent1 2 8 5 2" xfId="24844"/>
    <cellStyle name="40% - Accent1 2 8 5 2 2" xfId="24845"/>
    <cellStyle name="40% - Accent1 2 8 5 2 2 2" xfId="24846"/>
    <cellStyle name="40% - Accent1 2 8 5 2 2 2 2" xfId="24847"/>
    <cellStyle name="40% - Accent1 2 8 5 2 2 3" xfId="24848"/>
    <cellStyle name="40% - Accent1 2 8 5 2 3" xfId="24849"/>
    <cellStyle name="40% - Accent1 2 8 5 2 3 2" xfId="24850"/>
    <cellStyle name="40% - Accent1 2 8 5 2 4" xfId="24851"/>
    <cellStyle name="40% - Accent1 2 8 5 3" xfId="24852"/>
    <cellStyle name="40% - Accent1 2 8 5 3 2" xfId="24853"/>
    <cellStyle name="40% - Accent1 2 8 5 3 2 2" xfId="24854"/>
    <cellStyle name="40% - Accent1 2 8 5 3 3" xfId="24855"/>
    <cellStyle name="40% - Accent1 2 8 5 4" xfId="24856"/>
    <cellStyle name="40% - Accent1 2 8 5 4 2" xfId="24857"/>
    <cellStyle name="40% - Accent1 2 8 5 5" xfId="24858"/>
    <cellStyle name="40% - Accent1 2 8 6" xfId="24859"/>
    <cellStyle name="40% - Accent1 2 8 6 2" xfId="24860"/>
    <cellStyle name="40% - Accent1 2 8 6 2 2" xfId="24861"/>
    <cellStyle name="40% - Accent1 2 8 6 2 2 2" xfId="24862"/>
    <cellStyle name="40% - Accent1 2 8 6 2 2 2 2" xfId="24863"/>
    <cellStyle name="40% - Accent1 2 8 6 2 2 3" xfId="24864"/>
    <cellStyle name="40% - Accent1 2 8 6 2 3" xfId="24865"/>
    <cellStyle name="40% - Accent1 2 8 6 2 3 2" xfId="24866"/>
    <cellStyle name="40% - Accent1 2 8 6 2 4" xfId="24867"/>
    <cellStyle name="40% - Accent1 2 8 6 3" xfId="24868"/>
    <cellStyle name="40% - Accent1 2 8 6 3 2" xfId="24869"/>
    <cellStyle name="40% - Accent1 2 8 6 3 2 2" xfId="24870"/>
    <cellStyle name="40% - Accent1 2 8 6 3 3" xfId="24871"/>
    <cellStyle name="40% - Accent1 2 8 6 4" xfId="24872"/>
    <cellStyle name="40% - Accent1 2 8 6 4 2" xfId="24873"/>
    <cellStyle name="40% - Accent1 2 8 6 5" xfId="24874"/>
    <cellStyle name="40% - Accent1 2 8 7" xfId="24875"/>
    <cellStyle name="40% - Accent1 2 8 7 2" xfId="24876"/>
    <cellStyle name="40% - Accent1 2 8 7 2 2" xfId="24877"/>
    <cellStyle name="40% - Accent1 2 8 7 2 2 2" xfId="24878"/>
    <cellStyle name="40% - Accent1 2 8 7 2 2 2 2" xfId="24879"/>
    <cellStyle name="40% - Accent1 2 8 7 2 2 3" xfId="24880"/>
    <cellStyle name="40% - Accent1 2 8 7 2 3" xfId="24881"/>
    <cellStyle name="40% - Accent1 2 8 7 2 3 2" xfId="24882"/>
    <cellStyle name="40% - Accent1 2 8 7 2 4" xfId="24883"/>
    <cellStyle name="40% - Accent1 2 8 7 3" xfId="24884"/>
    <cellStyle name="40% - Accent1 2 8 7 3 2" xfId="24885"/>
    <cellStyle name="40% - Accent1 2 8 7 3 2 2" xfId="24886"/>
    <cellStyle name="40% - Accent1 2 8 7 3 3" xfId="24887"/>
    <cellStyle name="40% - Accent1 2 8 7 4" xfId="24888"/>
    <cellStyle name="40% - Accent1 2 8 7 4 2" xfId="24889"/>
    <cellStyle name="40% - Accent1 2 8 7 5" xfId="24890"/>
    <cellStyle name="40% - Accent1 2 8 8" xfId="24891"/>
    <cellStyle name="40% - Accent1 2 8 8 2" xfId="24892"/>
    <cellStyle name="40% - Accent1 2 8 8 2 2" xfId="24893"/>
    <cellStyle name="40% - Accent1 2 8 8 2 2 2" xfId="24894"/>
    <cellStyle name="40% - Accent1 2 8 8 2 3" xfId="24895"/>
    <cellStyle name="40% - Accent1 2 8 8 3" xfId="24896"/>
    <cellStyle name="40% - Accent1 2 8 8 3 2" xfId="24897"/>
    <cellStyle name="40% - Accent1 2 8 8 4" xfId="24898"/>
    <cellStyle name="40% - Accent1 2 8 9" xfId="24899"/>
    <cellStyle name="40% - Accent1 2 8 9 2" xfId="24900"/>
    <cellStyle name="40% - Accent1 2 8 9 2 2" xfId="24901"/>
    <cellStyle name="40% - Accent1 2 8 9 3" xfId="24902"/>
    <cellStyle name="40% - Accent1 2 9" xfId="24903"/>
    <cellStyle name="40% - Accent1 2 9 10" xfId="24904"/>
    <cellStyle name="40% - Accent1 2 9 10 2" xfId="24905"/>
    <cellStyle name="40% - Accent1 2 9 11" xfId="24906"/>
    <cellStyle name="40% - Accent1 2 9 2" xfId="24907"/>
    <cellStyle name="40% - Accent1 2 9 2 10" xfId="24908"/>
    <cellStyle name="40% - Accent1 2 9 2 2" xfId="24909"/>
    <cellStyle name="40% - Accent1 2 9 2 2 2" xfId="24910"/>
    <cellStyle name="40% - Accent1 2 9 2 2 2 2" xfId="24911"/>
    <cellStyle name="40% - Accent1 2 9 2 2 2 2 2" xfId="24912"/>
    <cellStyle name="40% - Accent1 2 9 2 2 2 2 2 2" xfId="24913"/>
    <cellStyle name="40% - Accent1 2 9 2 2 2 2 3" xfId="24914"/>
    <cellStyle name="40% - Accent1 2 9 2 2 2 3" xfId="24915"/>
    <cellStyle name="40% - Accent1 2 9 2 2 2 3 2" xfId="24916"/>
    <cellStyle name="40% - Accent1 2 9 2 2 2 4" xfId="24917"/>
    <cellStyle name="40% - Accent1 2 9 2 2 3" xfId="24918"/>
    <cellStyle name="40% - Accent1 2 9 2 2 3 2" xfId="24919"/>
    <cellStyle name="40% - Accent1 2 9 2 2 3 2 2" xfId="24920"/>
    <cellStyle name="40% - Accent1 2 9 2 2 3 3" xfId="24921"/>
    <cellStyle name="40% - Accent1 2 9 2 2 4" xfId="24922"/>
    <cellStyle name="40% - Accent1 2 9 2 2 4 2" xfId="24923"/>
    <cellStyle name="40% - Accent1 2 9 2 2 5" xfId="24924"/>
    <cellStyle name="40% - Accent1 2 9 2 3" xfId="24925"/>
    <cellStyle name="40% - Accent1 2 9 2 3 2" xfId="24926"/>
    <cellStyle name="40% - Accent1 2 9 2 3 2 2" xfId="24927"/>
    <cellStyle name="40% - Accent1 2 9 2 3 2 2 2" xfId="24928"/>
    <cellStyle name="40% - Accent1 2 9 2 3 2 2 2 2" xfId="24929"/>
    <cellStyle name="40% - Accent1 2 9 2 3 2 2 3" xfId="24930"/>
    <cellStyle name="40% - Accent1 2 9 2 3 2 3" xfId="24931"/>
    <cellStyle name="40% - Accent1 2 9 2 3 2 3 2" xfId="24932"/>
    <cellStyle name="40% - Accent1 2 9 2 3 2 4" xfId="24933"/>
    <cellStyle name="40% - Accent1 2 9 2 3 3" xfId="24934"/>
    <cellStyle name="40% - Accent1 2 9 2 3 3 2" xfId="24935"/>
    <cellStyle name="40% - Accent1 2 9 2 3 3 2 2" xfId="24936"/>
    <cellStyle name="40% - Accent1 2 9 2 3 3 3" xfId="24937"/>
    <cellStyle name="40% - Accent1 2 9 2 3 4" xfId="24938"/>
    <cellStyle name="40% - Accent1 2 9 2 3 4 2" xfId="24939"/>
    <cellStyle name="40% - Accent1 2 9 2 3 5" xfId="24940"/>
    <cellStyle name="40% - Accent1 2 9 2 4" xfId="24941"/>
    <cellStyle name="40% - Accent1 2 9 2 4 2" xfId="24942"/>
    <cellStyle name="40% - Accent1 2 9 2 4 2 2" xfId="24943"/>
    <cellStyle name="40% - Accent1 2 9 2 4 2 2 2" xfId="24944"/>
    <cellStyle name="40% - Accent1 2 9 2 4 2 2 2 2" xfId="24945"/>
    <cellStyle name="40% - Accent1 2 9 2 4 2 2 3" xfId="24946"/>
    <cellStyle name="40% - Accent1 2 9 2 4 2 3" xfId="24947"/>
    <cellStyle name="40% - Accent1 2 9 2 4 2 3 2" xfId="24948"/>
    <cellStyle name="40% - Accent1 2 9 2 4 2 4" xfId="24949"/>
    <cellStyle name="40% - Accent1 2 9 2 4 3" xfId="24950"/>
    <cellStyle name="40% - Accent1 2 9 2 4 3 2" xfId="24951"/>
    <cellStyle name="40% - Accent1 2 9 2 4 3 2 2" xfId="24952"/>
    <cellStyle name="40% - Accent1 2 9 2 4 3 3" xfId="24953"/>
    <cellStyle name="40% - Accent1 2 9 2 4 4" xfId="24954"/>
    <cellStyle name="40% - Accent1 2 9 2 4 4 2" xfId="24955"/>
    <cellStyle name="40% - Accent1 2 9 2 4 5" xfId="24956"/>
    <cellStyle name="40% - Accent1 2 9 2 5" xfId="24957"/>
    <cellStyle name="40% - Accent1 2 9 2 5 2" xfId="24958"/>
    <cellStyle name="40% - Accent1 2 9 2 5 2 2" xfId="24959"/>
    <cellStyle name="40% - Accent1 2 9 2 5 2 2 2" xfId="24960"/>
    <cellStyle name="40% - Accent1 2 9 2 5 2 2 2 2" xfId="24961"/>
    <cellStyle name="40% - Accent1 2 9 2 5 2 2 3" xfId="24962"/>
    <cellStyle name="40% - Accent1 2 9 2 5 2 3" xfId="24963"/>
    <cellStyle name="40% - Accent1 2 9 2 5 2 3 2" xfId="24964"/>
    <cellStyle name="40% - Accent1 2 9 2 5 2 4" xfId="24965"/>
    <cellStyle name="40% - Accent1 2 9 2 5 3" xfId="24966"/>
    <cellStyle name="40% - Accent1 2 9 2 5 3 2" xfId="24967"/>
    <cellStyle name="40% - Accent1 2 9 2 5 3 2 2" xfId="24968"/>
    <cellStyle name="40% - Accent1 2 9 2 5 3 3" xfId="24969"/>
    <cellStyle name="40% - Accent1 2 9 2 5 4" xfId="24970"/>
    <cellStyle name="40% - Accent1 2 9 2 5 4 2" xfId="24971"/>
    <cellStyle name="40% - Accent1 2 9 2 5 5" xfId="24972"/>
    <cellStyle name="40% - Accent1 2 9 2 6" xfId="24973"/>
    <cellStyle name="40% - Accent1 2 9 2 6 2" xfId="24974"/>
    <cellStyle name="40% - Accent1 2 9 2 6 2 2" xfId="24975"/>
    <cellStyle name="40% - Accent1 2 9 2 6 2 2 2" xfId="24976"/>
    <cellStyle name="40% - Accent1 2 9 2 6 2 2 2 2" xfId="24977"/>
    <cellStyle name="40% - Accent1 2 9 2 6 2 2 3" xfId="24978"/>
    <cellStyle name="40% - Accent1 2 9 2 6 2 3" xfId="24979"/>
    <cellStyle name="40% - Accent1 2 9 2 6 2 3 2" xfId="24980"/>
    <cellStyle name="40% - Accent1 2 9 2 6 2 4" xfId="24981"/>
    <cellStyle name="40% - Accent1 2 9 2 6 3" xfId="24982"/>
    <cellStyle name="40% - Accent1 2 9 2 6 3 2" xfId="24983"/>
    <cellStyle name="40% - Accent1 2 9 2 6 3 2 2" xfId="24984"/>
    <cellStyle name="40% - Accent1 2 9 2 6 3 3" xfId="24985"/>
    <cellStyle name="40% - Accent1 2 9 2 6 4" xfId="24986"/>
    <cellStyle name="40% - Accent1 2 9 2 6 4 2" xfId="24987"/>
    <cellStyle name="40% - Accent1 2 9 2 6 5" xfId="24988"/>
    <cellStyle name="40% - Accent1 2 9 2 7" xfId="24989"/>
    <cellStyle name="40% - Accent1 2 9 2 7 2" xfId="24990"/>
    <cellStyle name="40% - Accent1 2 9 2 7 2 2" xfId="24991"/>
    <cellStyle name="40% - Accent1 2 9 2 7 2 2 2" xfId="24992"/>
    <cellStyle name="40% - Accent1 2 9 2 7 2 3" xfId="24993"/>
    <cellStyle name="40% - Accent1 2 9 2 7 3" xfId="24994"/>
    <cellStyle name="40% - Accent1 2 9 2 7 3 2" xfId="24995"/>
    <cellStyle name="40% - Accent1 2 9 2 7 4" xfId="24996"/>
    <cellStyle name="40% - Accent1 2 9 2 8" xfId="24997"/>
    <cellStyle name="40% - Accent1 2 9 2 8 2" xfId="24998"/>
    <cellStyle name="40% - Accent1 2 9 2 8 2 2" xfId="24999"/>
    <cellStyle name="40% - Accent1 2 9 2 8 3" xfId="25000"/>
    <cellStyle name="40% - Accent1 2 9 2 9" xfId="25001"/>
    <cellStyle name="40% - Accent1 2 9 2 9 2" xfId="25002"/>
    <cellStyle name="40% - Accent1 2 9 3" xfId="25003"/>
    <cellStyle name="40% - Accent1 2 9 3 2" xfId="25004"/>
    <cellStyle name="40% - Accent1 2 9 3 2 2" xfId="25005"/>
    <cellStyle name="40% - Accent1 2 9 3 2 2 2" xfId="25006"/>
    <cellStyle name="40% - Accent1 2 9 3 2 2 2 2" xfId="25007"/>
    <cellStyle name="40% - Accent1 2 9 3 2 2 3" xfId="25008"/>
    <cellStyle name="40% - Accent1 2 9 3 2 3" xfId="25009"/>
    <cellStyle name="40% - Accent1 2 9 3 2 3 2" xfId="25010"/>
    <cellStyle name="40% - Accent1 2 9 3 2 4" xfId="25011"/>
    <cellStyle name="40% - Accent1 2 9 3 3" xfId="25012"/>
    <cellStyle name="40% - Accent1 2 9 3 3 2" xfId="25013"/>
    <cellStyle name="40% - Accent1 2 9 3 3 2 2" xfId="25014"/>
    <cellStyle name="40% - Accent1 2 9 3 3 3" xfId="25015"/>
    <cellStyle name="40% - Accent1 2 9 3 4" xfId="25016"/>
    <cellStyle name="40% - Accent1 2 9 3 4 2" xfId="25017"/>
    <cellStyle name="40% - Accent1 2 9 3 5" xfId="25018"/>
    <cellStyle name="40% - Accent1 2 9 4" xfId="25019"/>
    <cellStyle name="40% - Accent1 2 9 4 2" xfId="25020"/>
    <cellStyle name="40% - Accent1 2 9 4 2 2" xfId="25021"/>
    <cellStyle name="40% - Accent1 2 9 4 2 2 2" xfId="25022"/>
    <cellStyle name="40% - Accent1 2 9 4 2 2 2 2" xfId="25023"/>
    <cellStyle name="40% - Accent1 2 9 4 2 2 3" xfId="25024"/>
    <cellStyle name="40% - Accent1 2 9 4 2 3" xfId="25025"/>
    <cellStyle name="40% - Accent1 2 9 4 2 3 2" xfId="25026"/>
    <cellStyle name="40% - Accent1 2 9 4 2 4" xfId="25027"/>
    <cellStyle name="40% - Accent1 2 9 4 3" xfId="25028"/>
    <cellStyle name="40% - Accent1 2 9 4 3 2" xfId="25029"/>
    <cellStyle name="40% - Accent1 2 9 4 3 2 2" xfId="25030"/>
    <cellStyle name="40% - Accent1 2 9 4 3 3" xfId="25031"/>
    <cellStyle name="40% - Accent1 2 9 4 4" xfId="25032"/>
    <cellStyle name="40% - Accent1 2 9 4 4 2" xfId="25033"/>
    <cellStyle name="40% - Accent1 2 9 4 5" xfId="25034"/>
    <cellStyle name="40% - Accent1 2 9 5" xfId="25035"/>
    <cellStyle name="40% - Accent1 2 9 5 2" xfId="25036"/>
    <cellStyle name="40% - Accent1 2 9 5 2 2" xfId="25037"/>
    <cellStyle name="40% - Accent1 2 9 5 2 2 2" xfId="25038"/>
    <cellStyle name="40% - Accent1 2 9 5 2 2 2 2" xfId="25039"/>
    <cellStyle name="40% - Accent1 2 9 5 2 2 3" xfId="25040"/>
    <cellStyle name="40% - Accent1 2 9 5 2 3" xfId="25041"/>
    <cellStyle name="40% - Accent1 2 9 5 2 3 2" xfId="25042"/>
    <cellStyle name="40% - Accent1 2 9 5 2 4" xfId="25043"/>
    <cellStyle name="40% - Accent1 2 9 5 3" xfId="25044"/>
    <cellStyle name="40% - Accent1 2 9 5 3 2" xfId="25045"/>
    <cellStyle name="40% - Accent1 2 9 5 3 2 2" xfId="25046"/>
    <cellStyle name="40% - Accent1 2 9 5 3 3" xfId="25047"/>
    <cellStyle name="40% - Accent1 2 9 5 4" xfId="25048"/>
    <cellStyle name="40% - Accent1 2 9 5 4 2" xfId="25049"/>
    <cellStyle name="40% - Accent1 2 9 5 5" xfId="25050"/>
    <cellStyle name="40% - Accent1 2 9 6" xfId="25051"/>
    <cellStyle name="40% - Accent1 2 9 6 2" xfId="25052"/>
    <cellStyle name="40% - Accent1 2 9 6 2 2" xfId="25053"/>
    <cellStyle name="40% - Accent1 2 9 6 2 2 2" xfId="25054"/>
    <cellStyle name="40% - Accent1 2 9 6 2 2 2 2" xfId="25055"/>
    <cellStyle name="40% - Accent1 2 9 6 2 2 3" xfId="25056"/>
    <cellStyle name="40% - Accent1 2 9 6 2 3" xfId="25057"/>
    <cellStyle name="40% - Accent1 2 9 6 2 3 2" xfId="25058"/>
    <cellStyle name="40% - Accent1 2 9 6 2 4" xfId="25059"/>
    <cellStyle name="40% - Accent1 2 9 6 3" xfId="25060"/>
    <cellStyle name="40% - Accent1 2 9 6 3 2" xfId="25061"/>
    <cellStyle name="40% - Accent1 2 9 6 3 2 2" xfId="25062"/>
    <cellStyle name="40% - Accent1 2 9 6 3 3" xfId="25063"/>
    <cellStyle name="40% - Accent1 2 9 6 4" xfId="25064"/>
    <cellStyle name="40% - Accent1 2 9 6 4 2" xfId="25065"/>
    <cellStyle name="40% - Accent1 2 9 6 5" xfId="25066"/>
    <cellStyle name="40% - Accent1 2 9 7" xfId="25067"/>
    <cellStyle name="40% - Accent1 2 9 7 2" xfId="25068"/>
    <cellStyle name="40% - Accent1 2 9 7 2 2" xfId="25069"/>
    <cellStyle name="40% - Accent1 2 9 7 2 2 2" xfId="25070"/>
    <cellStyle name="40% - Accent1 2 9 7 2 2 2 2" xfId="25071"/>
    <cellStyle name="40% - Accent1 2 9 7 2 2 3" xfId="25072"/>
    <cellStyle name="40% - Accent1 2 9 7 2 3" xfId="25073"/>
    <cellStyle name="40% - Accent1 2 9 7 2 3 2" xfId="25074"/>
    <cellStyle name="40% - Accent1 2 9 7 2 4" xfId="25075"/>
    <cellStyle name="40% - Accent1 2 9 7 3" xfId="25076"/>
    <cellStyle name="40% - Accent1 2 9 7 3 2" xfId="25077"/>
    <cellStyle name="40% - Accent1 2 9 7 3 2 2" xfId="25078"/>
    <cellStyle name="40% - Accent1 2 9 7 3 3" xfId="25079"/>
    <cellStyle name="40% - Accent1 2 9 7 4" xfId="25080"/>
    <cellStyle name="40% - Accent1 2 9 7 4 2" xfId="25081"/>
    <cellStyle name="40% - Accent1 2 9 7 5" xfId="25082"/>
    <cellStyle name="40% - Accent1 2 9 8" xfId="25083"/>
    <cellStyle name="40% - Accent1 2 9 8 2" xfId="25084"/>
    <cellStyle name="40% - Accent1 2 9 8 2 2" xfId="25085"/>
    <cellStyle name="40% - Accent1 2 9 8 2 2 2" xfId="25086"/>
    <cellStyle name="40% - Accent1 2 9 8 2 3" xfId="25087"/>
    <cellStyle name="40% - Accent1 2 9 8 3" xfId="25088"/>
    <cellStyle name="40% - Accent1 2 9 8 3 2" xfId="25089"/>
    <cellStyle name="40% - Accent1 2 9 8 4" xfId="25090"/>
    <cellStyle name="40% - Accent1 2 9 9" xfId="25091"/>
    <cellStyle name="40% - Accent1 2 9 9 2" xfId="25092"/>
    <cellStyle name="40% - Accent1 2 9 9 2 2" xfId="25093"/>
    <cellStyle name="40% - Accent1 2 9 9 3" xfId="25094"/>
    <cellStyle name="40% - Accent1 20" xfId="25095"/>
    <cellStyle name="40% - Accent1 20 2" xfId="25096"/>
    <cellStyle name="40% - Accent1 20 2 2" xfId="25097"/>
    <cellStyle name="40% - Accent1 20 2 2 2" xfId="25098"/>
    <cellStyle name="40% - Accent1 20 2 2 2 2" xfId="25099"/>
    <cellStyle name="40% - Accent1 20 2 2 3" xfId="25100"/>
    <cellStyle name="40% - Accent1 20 2 3" xfId="25101"/>
    <cellStyle name="40% - Accent1 20 2 3 2" xfId="25102"/>
    <cellStyle name="40% - Accent1 20 2 4" xfId="25103"/>
    <cellStyle name="40% - Accent1 20 3" xfId="25104"/>
    <cellStyle name="40% - Accent1 20 3 2" xfId="25105"/>
    <cellStyle name="40% - Accent1 20 3 2 2" xfId="25106"/>
    <cellStyle name="40% - Accent1 20 3 3" xfId="25107"/>
    <cellStyle name="40% - Accent1 20 4" xfId="25108"/>
    <cellStyle name="40% - Accent1 20 4 2" xfId="25109"/>
    <cellStyle name="40% - Accent1 20 5" xfId="25110"/>
    <cellStyle name="40% - Accent1 21" xfId="25111"/>
    <cellStyle name="40% - Accent1 21 2" xfId="25112"/>
    <cellStyle name="40% - Accent1 21 2 2" xfId="25113"/>
    <cellStyle name="40% - Accent1 21 2 2 2" xfId="25114"/>
    <cellStyle name="40% - Accent1 21 2 3" xfId="25115"/>
    <cellStyle name="40% - Accent1 21 3" xfId="25116"/>
    <cellStyle name="40% - Accent1 21 3 2" xfId="25117"/>
    <cellStyle name="40% - Accent1 21 4" xfId="25118"/>
    <cellStyle name="40% - Accent1 22" xfId="25119"/>
    <cellStyle name="40% - Accent1 22 2" xfId="25120"/>
    <cellStyle name="40% - Accent1 22 2 2" xfId="25121"/>
    <cellStyle name="40% - Accent1 22 3" xfId="25122"/>
    <cellStyle name="40% - Accent1 23" xfId="25123"/>
    <cellStyle name="40% - Accent1 23 2" xfId="25124"/>
    <cellStyle name="40% - Accent1 24" xfId="25125"/>
    <cellStyle name="40% - Accent1 3" xfId="25126"/>
    <cellStyle name="40% - Accent1 3 10" xfId="25127"/>
    <cellStyle name="40% - Accent1 3 10 2" xfId="25128"/>
    <cellStyle name="40% - Accent1 3 11" xfId="25129"/>
    <cellStyle name="40% - Accent1 3 2" xfId="25130"/>
    <cellStyle name="40% - Accent1 3 2 10" xfId="25131"/>
    <cellStyle name="40% - Accent1 3 2 2" xfId="25132"/>
    <cellStyle name="40% - Accent1 3 2 2 2" xfId="25133"/>
    <cellStyle name="40% - Accent1 3 2 2 2 2" xfId="25134"/>
    <cellStyle name="40% - Accent1 3 2 2 2 2 2" xfId="25135"/>
    <cellStyle name="40% - Accent1 3 2 2 2 2 2 2" xfId="25136"/>
    <cellStyle name="40% - Accent1 3 2 2 2 2 3" xfId="25137"/>
    <cellStyle name="40% - Accent1 3 2 2 2 3" xfId="25138"/>
    <cellStyle name="40% - Accent1 3 2 2 2 3 2" xfId="25139"/>
    <cellStyle name="40% - Accent1 3 2 2 2 4" xfId="25140"/>
    <cellStyle name="40% - Accent1 3 2 2 3" xfId="25141"/>
    <cellStyle name="40% - Accent1 3 2 2 3 2" xfId="25142"/>
    <cellStyle name="40% - Accent1 3 2 2 3 2 2" xfId="25143"/>
    <cellStyle name="40% - Accent1 3 2 2 3 3" xfId="25144"/>
    <cellStyle name="40% - Accent1 3 2 2 4" xfId="25145"/>
    <cellStyle name="40% - Accent1 3 2 2 4 2" xfId="25146"/>
    <cellStyle name="40% - Accent1 3 2 2 5" xfId="25147"/>
    <cellStyle name="40% - Accent1 3 2 3" xfId="25148"/>
    <cellStyle name="40% - Accent1 3 2 3 2" xfId="25149"/>
    <cellStyle name="40% - Accent1 3 2 3 2 2" xfId="25150"/>
    <cellStyle name="40% - Accent1 3 2 3 2 2 2" xfId="25151"/>
    <cellStyle name="40% - Accent1 3 2 3 2 2 2 2" xfId="25152"/>
    <cellStyle name="40% - Accent1 3 2 3 2 2 3" xfId="25153"/>
    <cellStyle name="40% - Accent1 3 2 3 2 3" xfId="25154"/>
    <cellStyle name="40% - Accent1 3 2 3 2 3 2" xfId="25155"/>
    <cellStyle name="40% - Accent1 3 2 3 2 4" xfId="25156"/>
    <cellStyle name="40% - Accent1 3 2 3 3" xfId="25157"/>
    <cellStyle name="40% - Accent1 3 2 3 3 2" xfId="25158"/>
    <cellStyle name="40% - Accent1 3 2 3 3 2 2" xfId="25159"/>
    <cellStyle name="40% - Accent1 3 2 3 3 3" xfId="25160"/>
    <cellStyle name="40% - Accent1 3 2 3 4" xfId="25161"/>
    <cellStyle name="40% - Accent1 3 2 3 4 2" xfId="25162"/>
    <cellStyle name="40% - Accent1 3 2 3 5" xfId="25163"/>
    <cellStyle name="40% - Accent1 3 2 4" xfId="25164"/>
    <cellStyle name="40% - Accent1 3 2 4 2" xfId="25165"/>
    <cellStyle name="40% - Accent1 3 2 4 2 2" xfId="25166"/>
    <cellStyle name="40% - Accent1 3 2 4 2 2 2" xfId="25167"/>
    <cellStyle name="40% - Accent1 3 2 4 2 2 2 2" xfId="25168"/>
    <cellStyle name="40% - Accent1 3 2 4 2 2 3" xfId="25169"/>
    <cellStyle name="40% - Accent1 3 2 4 2 3" xfId="25170"/>
    <cellStyle name="40% - Accent1 3 2 4 2 3 2" xfId="25171"/>
    <cellStyle name="40% - Accent1 3 2 4 2 4" xfId="25172"/>
    <cellStyle name="40% - Accent1 3 2 4 3" xfId="25173"/>
    <cellStyle name="40% - Accent1 3 2 4 3 2" xfId="25174"/>
    <cellStyle name="40% - Accent1 3 2 4 3 2 2" xfId="25175"/>
    <cellStyle name="40% - Accent1 3 2 4 3 3" xfId="25176"/>
    <cellStyle name="40% - Accent1 3 2 4 4" xfId="25177"/>
    <cellStyle name="40% - Accent1 3 2 4 4 2" xfId="25178"/>
    <cellStyle name="40% - Accent1 3 2 4 5" xfId="25179"/>
    <cellStyle name="40% - Accent1 3 2 5" xfId="25180"/>
    <cellStyle name="40% - Accent1 3 2 5 2" xfId="25181"/>
    <cellStyle name="40% - Accent1 3 2 5 2 2" xfId="25182"/>
    <cellStyle name="40% - Accent1 3 2 5 2 2 2" xfId="25183"/>
    <cellStyle name="40% - Accent1 3 2 5 2 2 2 2" xfId="25184"/>
    <cellStyle name="40% - Accent1 3 2 5 2 2 3" xfId="25185"/>
    <cellStyle name="40% - Accent1 3 2 5 2 3" xfId="25186"/>
    <cellStyle name="40% - Accent1 3 2 5 2 3 2" xfId="25187"/>
    <cellStyle name="40% - Accent1 3 2 5 2 4" xfId="25188"/>
    <cellStyle name="40% - Accent1 3 2 5 3" xfId="25189"/>
    <cellStyle name="40% - Accent1 3 2 5 3 2" xfId="25190"/>
    <cellStyle name="40% - Accent1 3 2 5 3 2 2" xfId="25191"/>
    <cellStyle name="40% - Accent1 3 2 5 3 3" xfId="25192"/>
    <cellStyle name="40% - Accent1 3 2 5 4" xfId="25193"/>
    <cellStyle name="40% - Accent1 3 2 5 4 2" xfId="25194"/>
    <cellStyle name="40% - Accent1 3 2 5 5" xfId="25195"/>
    <cellStyle name="40% - Accent1 3 2 6" xfId="25196"/>
    <cellStyle name="40% - Accent1 3 2 6 2" xfId="25197"/>
    <cellStyle name="40% - Accent1 3 2 6 2 2" xfId="25198"/>
    <cellStyle name="40% - Accent1 3 2 6 2 2 2" xfId="25199"/>
    <cellStyle name="40% - Accent1 3 2 6 2 2 2 2" xfId="25200"/>
    <cellStyle name="40% - Accent1 3 2 6 2 2 3" xfId="25201"/>
    <cellStyle name="40% - Accent1 3 2 6 2 3" xfId="25202"/>
    <cellStyle name="40% - Accent1 3 2 6 2 3 2" xfId="25203"/>
    <cellStyle name="40% - Accent1 3 2 6 2 4" xfId="25204"/>
    <cellStyle name="40% - Accent1 3 2 6 3" xfId="25205"/>
    <cellStyle name="40% - Accent1 3 2 6 3 2" xfId="25206"/>
    <cellStyle name="40% - Accent1 3 2 6 3 2 2" xfId="25207"/>
    <cellStyle name="40% - Accent1 3 2 6 3 3" xfId="25208"/>
    <cellStyle name="40% - Accent1 3 2 6 4" xfId="25209"/>
    <cellStyle name="40% - Accent1 3 2 6 4 2" xfId="25210"/>
    <cellStyle name="40% - Accent1 3 2 6 5" xfId="25211"/>
    <cellStyle name="40% - Accent1 3 2 7" xfId="25212"/>
    <cellStyle name="40% - Accent1 3 2 7 2" xfId="25213"/>
    <cellStyle name="40% - Accent1 3 2 7 2 2" xfId="25214"/>
    <cellStyle name="40% - Accent1 3 2 7 2 2 2" xfId="25215"/>
    <cellStyle name="40% - Accent1 3 2 7 2 3" xfId="25216"/>
    <cellStyle name="40% - Accent1 3 2 7 3" xfId="25217"/>
    <cellStyle name="40% - Accent1 3 2 7 3 2" xfId="25218"/>
    <cellStyle name="40% - Accent1 3 2 7 4" xfId="25219"/>
    <cellStyle name="40% - Accent1 3 2 8" xfId="25220"/>
    <cellStyle name="40% - Accent1 3 2 8 2" xfId="25221"/>
    <cellStyle name="40% - Accent1 3 2 8 2 2" xfId="25222"/>
    <cellStyle name="40% - Accent1 3 2 8 3" xfId="25223"/>
    <cellStyle name="40% - Accent1 3 2 9" xfId="25224"/>
    <cellStyle name="40% - Accent1 3 2 9 2" xfId="25225"/>
    <cellStyle name="40% - Accent1 3 3" xfId="25226"/>
    <cellStyle name="40% - Accent1 3 3 2" xfId="25227"/>
    <cellStyle name="40% - Accent1 3 3 2 2" xfId="25228"/>
    <cellStyle name="40% - Accent1 3 3 2 2 2" xfId="25229"/>
    <cellStyle name="40% - Accent1 3 3 2 2 2 2" xfId="25230"/>
    <cellStyle name="40% - Accent1 3 3 2 2 3" xfId="25231"/>
    <cellStyle name="40% - Accent1 3 3 2 3" xfId="25232"/>
    <cellStyle name="40% - Accent1 3 3 2 3 2" xfId="25233"/>
    <cellStyle name="40% - Accent1 3 3 2 4" xfId="25234"/>
    <cellStyle name="40% - Accent1 3 3 3" xfId="25235"/>
    <cellStyle name="40% - Accent1 3 3 3 2" xfId="25236"/>
    <cellStyle name="40% - Accent1 3 3 3 2 2" xfId="25237"/>
    <cellStyle name="40% - Accent1 3 3 3 3" xfId="25238"/>
    <cellStyle name="40% - Accent1 3 3 4" xfId="25239"/>
    <cellStyle name="40% - Accent1 3 3 4 2" xfId="25240"/>
    <cellStyle name="40% - Accent1 3 3 5" xfId="25241"/>
    <cellStyle name="40% - Accent1 3 4" xfId="25242"/>
    <cellStyle name="40% - Accent1 3 4 2" xfId="25243"/>
    <cellStyle name="40% - Accent1 3 4 2 2" xfId="25244"/>
    <cellStyle name="40% - Accent1 3 4 2 2 2" xfId="25245"/>
    <cellStyle name="40% - Accent1 3 4 2 2 2 2" xfId="25246"/>
    <cellStyle name="40% - Accent1 3 4 2 2 3" xfId="25247"/>
    <cellStyle name="40% - Accent1 3 4 2 3" xfId="25248"/>
    <cellStyle name="40% - Accent1 3 4 2 3 2" xfId="25249"/>
    <cellStyle name="40% - Accent1 3 4 2 4" xfId="25250"/>
    <cellStyle name="40% - Accent1 3 4 3" xfId="25251"/>
    <cellStyle name="40% - Accent1 3 4 3 2" xfId="25252"/>
    <cellStyle name="40% - Accent1 3 4 3 2 2" xfId="25253"/>
    <cellStyle name="40% - Accent1 3 4 3 3" xfId="25254"/>
    <cellStyle name="40% - Accent1 3 4 4" xfId="25255"/>
    <cellStyle name="40% - Accent1 3 4 4 2" xfId="25256"/>
    <cellStyle name="40% - Accent1 3 4 5" xfId="25257"/>
    <cellStyle name="40% - Accent1 3 5" xfId="25258"/>
    <cellStyle name="40% - Accent1 3 5 2" xfId="25259"/>
    <cellStyle name="40% - Accent1 3 5 2 2" xfId="25260"/>
    <cellStyle name="40% - Accent1 3 5 2 2 2" xfId="25261"/>
    <cellStyle name="40% - Accent1 3 5 2 2 2 2" xfId="25262"/>
    <cellStyle name="40% - Accent1 3 5 2 2 3" xfId="25263"/>
    <cellStyle name="40% - Accent1 3 5 2 3" xfId="25264"/>
    <cellStyle name="40% - Accent1 3 5 2 3 2" xfId="25265"/>
    <cellStyle name="40% - Accent1 3 5 2 4" xfId="25266"/>
    <cellStyle name="40% - Accent1 3 5 3" xfId="25267"/>
    <cellStyle name="40% - Accent1 3 5 3 2" xfId="25268"/>
    <cellStyle name="40% - Accent1 3 5 3 2 2" xfId="25269"/>
    <cellStyle name="40% - Accent1 3 5 3 3" xfId="25270"/>
    <cellStyle name="40% - Accent1 3 5 4" xfId="25271"/>
    <cellStyle name="40% - Accent1 3 5 4 2" xfId="25272"/>
    <cellStyle name="40% - Accent1 3 5 5" xfId="25273"/>
    <cellStyle name="40% - Accent1 3 6" xfId="25274"/>
    <cellStyle name="40% - Accent1 3 6 2" xfId="25275"/>
    <cellStyle name="40% - Accent1 3 6 2 2" xfId="25276"/>
    <cellStyle name="40% - Accent1 3 6 2 2 2" xfId="25277"/>
    <cellStyle name="40% - Accent1 3 6 2 2 2 2" xfId="25278"/>
    <cellStyle name="40% - Accent1 3 6 2 2 3" xfId="25279"/>
    <cellStyle name="40% - Accent1 3 6 2 3" xfId="25280"/>
    <cellStyle name="40% - Accent1 3 6 2 3 2" xfId="25281"/>
    <cellStyle name="40% - Accent1 3 6 2 4" xfId="25282"/>
    <cellStyle name="40% - Accent1 3 6 3" xfId="25283"/>
    <cellStyle name="40% - Accent1 3 6 3 2" xfId="25284"/>
    <cellStyle name="40% - Accent1 3 6 3 2 2" xfId="25285"/>
    <cellStyle name="40% - Accent1 3 6 3 3" xfId="25286"/>
    <cellStyle name="40% - Accent1 3 6 4" xfId="25287"/>
    <cellStyle name="40% - Accent1 3 6 4 2" xfId="25288"/>
    <cellStyle name="40% - Accent1 3 6 5" xfId="25289"/>
    <cellStyle name="40% - Accent1 3 7" xfId="25290"/>
    <cellStyle name="40% - Accent1 3 7 2" xfId="25291"/>
    <cellStyle name="40% - Accent1 3 7 2 2" xfId="25292"/>
    <cellStyle name="40% - Accent1 3 7 2 2 2" xfId="25293"/>
    <cellStyle name="40% - Accent1 3 7 2 2 2 2" xfId="25294"/>
    <cellStyle name="40% - Accent1 3 7 2 2 3" xfId="25295"/>
    <cellStyle name="40% - Accent1 3 7 2 3" xfId="25296"/>
    <cellStyle name="40% - Accent1 3 7 2 3 2" xfId="25297"/>
    <cellStyle name="40% - Accent1 3 7 2 4" xfId="25298"/>
    <cellStyle name="40% - Accent1 3 7 3" xfId="25299"/>
    <cellStyle name="40% - Accent1 3 7 3 2" xfId="25300"/>
    <cellStyle name="40% - Accent1 3 7 3 2 2" xfId="25301"/>
    <cellStyle name="40% - Accent1 3 7 3 3" xfId="25302"/>
    <cellStyle name="40% - Accent1 3 7 4" xfId="25303"/>
    <cellStyle name="40% - Accent1 3 7 4 2" xfId="25304"/>
    <cellStyle name="40% - Accent1 3 7 5" xfId="25305"/>
    <cellStyle name="40% - Accent1 3 8" xfId="25306"/>
    <cellStyle name="40% - Accent1 3 8 2" xfId="25307"/>
    <cellStyle name="40% - Accent1 3 8 2 2" xfId="25308"/>
    <cellStyle name="40% - Accent1 3 8 2 2 2" xfId="25309"/>
    <cellStyle name="40% - Accent1 3 8 2 3" xfId="25310"/>
    <cellStyle name="40% - Accent1 3 8 3" xfId="25311"/>
    <cellStyle name="40% - Accent1 3 8 3 2" xfId="25312"/>
    <cellStyle name="40% - Accent1 3 8 4" xfId="25313"/>
    <cellStyle name="40% - Accent1 3 9" xfId="25314"/>
    <cellStyle name="40% - Accent1 3 9 2" xfId="25315"/>
    <cellStyle name="40% - Accent1 3 9 2 2" xfId="25316"/>
    <cellStyle name="40% - Accent1 3 9 3" xfId="25317"/>
    <cellStyle name="40% - Accent1 4" xfId="25318"/>
    <cellStyle name="40% - Accent1 4 10" xfId="25319"/>
    <cellStyle name="40% - Accent1 4 10 2" xfId="25320"/>
    <cellStyle name="40% - Accent1 4 11" xfId="25321"/>
    <cellStyle name="40% - Accent1 4 2" xfId="25322"/>
    <cellStyle name="40% - Accent1 4 2 10" xfId="25323"/>
    <cellStyle name="40% - Accent1 4 2 2" xfId="25324"/>
    <cellStyle name="40% - Accent1 4 2 2 2" xfId="25325"/>
    <cellStyle name="40% - Accent1 4 2 2 2 2" xfId="25326"/>
    <cellStyle name="40% - Accent1 4 2 2 2 2 2" xfId="25327"/>
    <cellStyle name="40% - Accent1 4 2 2 2 2 2 2" xfId="25328"/>
    <cellStyle name="40% - Accent1 4 2 2 2 2 3" xfId="25329"/>
    <cellStyle name="40% - Accent1 4 2 2 2 3" xfId="25330"/>
    <cellStyle name="40% - Accent1 4 2 2 2 3 2" xfId="25331"/>
    <cellStyle name="40% - Accent1 4 2 2 2 4" xfId="25332"/>
    <cellStyle name="40% - Accent1 4 2 2 3" xfId="25333"/>
    <cellStyle name="40% - Accent1 4 2 2 3 2" xfId="25334"/>
    <cellStyle name="40% - Accent1 4 2 2 3 2 2" xfId="25335"/>
    <cellStyle name="40% - Accent1 4 2 2 3 3" xfId="25336"/>
    <cellStyle name="40% - Accent1 4 2 2 4" xfId="25337"/>
    <cellStyle name="40% - Accent1 4 2 2 4 2" xfId="25338"/>
    <cellStyle name="40% - Accent1 4 2 2 5" xfId="25339"/>
    <cellStyle name="40% - Accent1 4 2 3" xfId="25340"/>
    <cellStyle name="40% - Accent1 4 2 3 2" xfId="25341"/>
    <cellStyle name="40% - Accent1 4 2 3 2 2" xfId="25342"/>
    <cellStyle name="40% - Accent1 4 2 3 2 2 2" xfId="25343"/>
    <cellStyle name="40% - Accent1 4 2 3 2 2 2 2" xfId="25344"/>
    <cellStyle name="40% - Accent1 4 2 3 2 2 3" xfId="25345"/>
    <cellStyle name="40% - Accent1 4 2 3 2 3" xfId="25346"/>
    <cellStyle name="40% - Accent1 4 2 3 2 3 2" xfId="25347"/>
    <cellStyle name="40% - Accent1 4 2 3 2 4" xfId="25348"/>
    <cellStyle name="40% - Accent1 4 2 3 3" xfId="25349"/>
    <cellStyle name="40% - Accent1 4 2 3 3 2" xfId="25350"/>
    <cellStyle name="40% - Accent1 4 2 3 3 2 2" xfId="25351"/>
    <cellStyle name="40% - Accent1 4 2 3 3 3" xfId="25352"/>
    <cellStyle name="40% - Accent1 4 2 3 4" xfId="25353"/>
    <cellStyle name="40% - Accent1 4 2 3 4 2" xfId="25354"/>
    <cellStyle name="40% - Accent1 4 2 3 5" xfId="25355"/>
    <cellStyle name="40% - Accent1 4 2 4" xfId="25356"/>
    <cellStyle name="40% - Accent1 4 2 4 2" xfId="25357"/>
    <cellStyle name="40% - Accent1 4 2 4 2 2" xfId="25358"/>
    <cellStyle name="40% - Accent1 4 2 4 2 2 2" xfId="25359"/>
    <cellStyle name="40% - Accent1 4 2 4 2 2 2 2" xfId="25360"/>
    <cellStyle name="40% - Accent1 4 2 4 2 2 3" xfId="25361"/>
    <cellStyle name="40% - Accent1 4 2 4 2 3" xfId="25362"/>
    <cellStyle name="40% - Accent1 4 2 4 2 3 2" xfId="25363"/>
    <cellStyle name="40% - Accent1 4 2 4 2 4" xfId="25364"/>
    <cellStyle name="40% - Accent1 4 2 4 3" xfId="25365"/>
    <cellStyle name="40% - Accent1 4 2 4 3 2" xfId="25366"/>
    <cellStyle name="40% - Accent1 4 2 4 3 2 2" xfId="25367"/>
    <cellStyle name="40% - Accent1 4 2 4 3 3" xfId="25368"/>
    <cellStyle name="40% - Accent1 4 2 4 4" xfId="25369"/>
    <cellStyle name="40% - Accent1 4 2 4 4 2" xfId="25370"/>
    <cellStyle name="40% - Accent1 4 2 4 5" xfId="25371"/>
    <cellStyle name="40% - Accent1 4 2 5" xfId="25372"/>
    <cellStyle name="40% - Accent1 4 2 5 2" xfId="25373"/>
    <cellStyle name="40% - Accent1 4 2 5 2 2" xfId="25374"/>
    <cellStyle name="40% - Accent1 4 2 5 2 2 2" xfId="25375"/>
    <cellStyle name="40% - Accent1 4 2 5 2 2 2 2" xfId="25376"/>
    <cellStyle name="40% - Accent1 4 2 5 2 2 3" xfId="25377"/>
    <cellStyle name="40% - Accent1 4 2 5 2 3" xfId="25378"/>
    <cellStyle name="40% - Accent1 4 2 5 2 3 2" xfId="25379"/>
    <cellStyle name="40% - Accent1 4 2 5 2 4" xfId="25380"/>
    <cellStyle name="40% - Accent1 4 2 5 3" xfId="25381"/>
    <cellStyle name="40% - Accent1 4 2 5 3 2" xfId="25382"/>
    <cellStyle name="40% - Accent1 4 2 5 3 2 2" xfId="25383"/>
    <cellStyle name="40% - Accent1 4 2 5 3 3" xfId="25384"/>
    <cellStyle name="40% - Accent1 4 2 5 4" xfId="25385"/>
    <cellStyle name="40% - Accent1 4 2 5 4 2" xfId="25386"/>
    <cellStyle name="40% - Accent1 4 2 5 5" xfId="25387"/>
    <cellStyle name="40% - Accent1 4 2 6" xfId="25388"/>
    <cellStyle name="40% - Accent1 4 2 6 2" xfId="25389"/>
    <cellStyle name="40% - Accent1 4 2 6 2 2" xfId="25390"/>
    <cellStyle name="40% - Accent1 4 2 6 2 2 2" xfId="25391"/>
    <cellStyle name="40% - Accent1 4 2 6 2 2 2 2" xfId="25392"/>
    <cellStyle name="40% - Accent1 4 2 6 2 2 3" xfId="25393"/>
    <cellStyle name="40% - Accent1 4 2 6 2 3" xfId="25394"/>
    <cellStyle name="40% - Accent1 4 2 6 2 3 2" xfId="25395"/>
    <cellStyle name="40% - Accent1 4 2 6 2 4" xfId="25396"/>
    <cellStyle name="40% - Accent1 4 2 6 3" xfId="25397"/>
    <cellStyle name="40% - Accent1 4 2 6 3 2" xfId="25398"/>
    <cellStyle name="40% - Accent1 4 2 6 3 2 2" xfId="25399"/>
    <cellStyle name="40% - Accent1 4 2 6 3 3" xfId="25400"/>
    <cellStyle name="40% - Accent1 4 2 6 4" xfId="25401"/>
    <cellStyle name="40% - Accent1 4 2 6 4 2" xfId="25402"/>
    <cellStyle name="40% - Accent1 4 2 6 5" xfId="25403"/>
    <cellStyle name="40% - Accent1 4 2 7" xfId="25404"/>
    <cellStyle name="40% - Accent1 4 2 7 2" xfId="25405"/>
    <cellStyle name="40% - Accent1 4 2 7 2 2" xfId="25406"/>
    <cellStyle name="40% - Accent1 4 2 7 2 2 2" xfId="25407"/>
    <cellStyle name="40% - Accent1 4 2 7 2 3" xfId="25408"/>
    <cellStyle name="40% - Accent1 4 2 7 3" xfId="25409"/>
    <cellStyle name="40% - Accent1 4 2 7 3 2" xfId="25410"/>
    <cellStyle name="40% - Accent1 4 2 7 4" xfId="25411"/>
    <cellStyle name="40% - Accent1 4 2 8" xfId="25412"/>
    <cellStyle name="40% - Accent1 4 2 8 2" xfId="25413"/>
    <cellStyle name="40% - Accent1 4 2 8 2 2" xfId="25414"/>
    <cellStyle name="40% - Accent1 4 2 8 3" xfId="25415"/>
    <cellStyle name="40% - Accent1 4 2 9" xfId="25416"/>
    <cellStyle name="40% - Accent1 4 2 9 2" xfId="25417"/>
    <cellStyle name="40% - Accent1 4 3" xfId="25418"/>
    <cellStyle name="40% - Accent1 4 3 2" xfId="25419"/>
    <cellStyle name="40% - Accent1 4 3 2 2" xfId="25420"/>
    <cellStyle name="40% - Accent1 4 3 2 2 2" xfId="25421"/>
    <cellStyle name="40% - Accent1 4 3 2 2 2 2" xfId="25422"/>
    <cellStyle name="40% - Accent1 4 3 2 2 3" xfId="25423"/>
    <cellStyle name="40% - Accent1 4 3 2 3" xfId="25424"/>
    <cellStyle name="40% - Accent1 4 3 2 3 2" xfId="25425"/>
    <cellStyle name="40% - Accent1 4 3 2 4" xfId="25426"/>
    <cellStyle name="40% - Accent1 4 3 3" xfId="25427"/>
    <cellStyle name="40% - Accent1 4 3 3 2" xfId="25428"/>
    <cellStyle name="40% - Accent1 4 3 3 2 2" xfId="25429"/>
    <cellStyle name="40% - Accent1 4 3 3 3" xfId="25430"/>
    <cellStyle name="40% - Accent1 4 3 4" xfId="25431"/>
    <cellStyle name="40% - Accent1 4 3 4 2" xfId="25432"/>
    <cellStyle name="40% - Accent1 4 3 5" xfId="25433"/>
    <cellStyle name="40% - Accent1 4 4" xfId="25434"/>
    <cellStyle name="40% - Accent1 4 4 2" xfId="25435"/>
    <cellStyle name="40% - Accent1 4 4 2 2" xfId="25436"/>
    <cellStyle name="40% - Accent1 4 4 2 2 2" xfId="25437"/>
    <cellStyle name="40% - Accent1 4 4 2 2 2 2" xfId="25438"/>
    <cellStyle name="40% - Accent1 4 4 2 2 3" xfId="25439"/>
    <cellStyle name="40% - Accent1 4 4 2 3" xfId="25440"/>
    <cellStyle name="40% - Accent1 4 4 2 3 2" xfId="25441"/>
    <cellStyle name="40% - Accent1 4 4 2 4" xfId="25442"/>
    <cellStyle name="40% - Accent1 4 4 3" xfId="25443"/>
    <cellStyle name="40% - Accent1 4 4 3 2" xfId="25444"/>
    <cellStyle name="40% - Accent1 4 4 3 2 2" xfId="25445"/>
    <cellStyle name="40% - Accent1 4 4 3 3" xfId="25446"/>
    <cellStyle name="40% - Accent1 4 4 4" xfId="25447"/>
    <cellStyle name="40% - Accent1 4 4 4 2" xfId="25448"/>
    <cellStyle name="40% - Accent1 4 4 5" xfId="25449"/>
    <cellStyle name="40% - Accent1 4 5" xfId="25450"/>
    <cellStyle name="40% - Accent1 4 5 2" xfId="25451"/>
    <cellStyle name="40% - Accent1 4 5 2 2" xfId="25452"/>
    <cellStyle name="40% - Accent1 4 5 2 2 2" xfId="25453"/>
    <cellStyle name="40% - Accent1 4 5 2 2 2 2" xfId="25454"/>
    <cellStyle name="40% - Accent1 4 5 2 2 3" xfId="25455"/>
    <cellStyle name="40% - Accent1 4 5 2 3" xfId="25456"/>
    <cellStyle name="40% - Accent1 4 5 2 3 2" xfId="25457"/>
    <cellStyle name="40% - Accent1 4 5 2 4" xfId="25458"/>
    <cellStyle name="40% - Accent1 4 5 3" xfId="25459"/>
    <cellStyle name="40% - Accent1 4 5 3 2" xfId="25460"/>
    <cellStyle name="40% - Accent1 4 5 3 2 2" xfId="25461"/>
    <cellStyle name="40% - Accent1 4 5 3 3" xfId="25462"/>
    <cellStyle name="40% - Accent1 4 5 4" xfId="25463"/>
    <cellStyle name="40% - Accent1 4 5 4 2" xfId="25464"/>
    <cellStyle name="40% - Accent1 4 5 5" xfId="25465"/>
    <cellStyle name="40% - Accent1 4 6" xfId="25466"/>
    <cellStyle name="40% - Accent1 4 6 2" xfId="25467"/>
    <cellStyle name="40% - Accent1 4 6 2 2" xfId="25468"/>
    <cellStyle name="40% - Accent1 4 6 2 2 2" xfId="25469"/>
    <cellStyle name="40% - Accent1 4 6 2 2 2 2" xfId="25470"/>
    <cellStyle name="40% - Accent1 4 6 2 2 3" xfId="25471"/>
    <cellStyle name="40% - Accent1 4 6 2 3" xfId="25472"/>
    <cellStyle name="40% - Accent1 4 6 2 3 2" xfId="25473"/>
    <cellStyle name="40% - Accent1 4 6 2 4" xfId="25474"/>
    <cellStyle name="40% - Accent1 4 6 3" xfId="25475"/>
    <cellStyle name="40% - Accent1 4 6 3 2" xfId="25476"/>
    <cellStyle name="40% - Accent1 4 6 3 2 2" xfId="25477"/>
    <cellStyle name="40% - Accent1 4 6 3 3" xfId="25478"/>
    <cellStyle name="40% - Accent1 4 6 4" xfId="25479"/>
    <cellStyle name="40% - Accent1 4 6 4 2" xfId="25480"/>
    <cellStyle name="40% - Accent1 4 6 5" xfId="25481"/>
    <cellStyle name="40% - Accent1 4 7" xfId="25482"/>
    <cellStyle name="40% - Accent1 4 7 2" xfId="25483"/>
    <cellStyle name="40% - Accent1 4 7 2 2" xfId="25484"/>
    <cellStyle name="40% - Accent1 4 7 2 2 2" xfId="25485"/>
    <cellStyle name="40% - Accent1 4 7 2 2 2 2" xfId="25486"/>
    <cellStyle name="40% - Accent1 4 7 2 2 3" xfId="25487"/>
    <cellStyle name="40% - Accent1 4 7 2 3" xfId="25488"/>
    <cellStyle name="40% - Accent1 4 7 2 3 2" xfId="25489"/>
    <cellStyle name="40% - Accent1 4 7 2 4" xfId="25490"/>
    <cellStyle name="40% - Accent1 4 7 3" xfId="25491"/>
    <cellStyle name="40% - Accent1 4 7 3 2" xfId="25492"/>
    <cellStyle name="40% - Accent1 4 7 3 2 2" xfId="25493"/>
    <cellStyle name="40% - Accent1 4 7 3 3" xfId="25494"/>
    <cellStyle name="40% - Accent1 4 7 4" xfId="25495"/>
    <cellStyle name="40% - Accent1 4 7 4 2" xfId="25496"/>
    <cellStyle name="40% - Accent1 4 7 5" xfId="25497"/>
    <cellStyle name="40% - Accent1 4 8" xfId="25498"/>
    <cellStyle name="40% - Accent1 4 8 2" xfId="25499"/>
    <cellStyle name="40% - Accent1 4 8 2 2" xfId="25500"/>
    <cellStyle name="40% - Accent1 4 8 2 2 2" xfId="25501"/>
    <cellStyle name="40% - Accent1 4 8 2 3" xfId="25502"/>
    <cellStyle name="40% - Accent1 4 8 3" xfId="25503"/>
    <cellStyle name="40% - Accent1 4 8 3 2" xfId="25504"/>
    <cellStyle name="40% - Accent1 4 8 4" xfId="25505"/>
    <cellStyle name="40% - Accent1 4 9" xfId="25506"/>
    <cellStyle name="40% - Accent1 4 9 2" xfId="25507"/>
    <cellStyle name="40% - Accent1 4 9 2 2" xfId="25508"/>
    <cellStyle name="40% - Accent1 4 9 3" xfId="25509"/>
    <cellStyle name="40% - Accent1 5" xfId="25510"/>
    <cellStyle name="40% - Accent1 5 10" xfId="25511"/>
    <cellStyle name="40% - Accent1 5 10 2" xfId="25512"/>
    <cellStyle name="40% - Accent1 5 11" xfId="25513"/>
    <cellStyle name="40% - Accent1 5 2" xfId="25514"/>
    <cellStyle name="40% - Accent1 5 2 10" xfId="25515"/>
    <cellStyle name="40% - Accent1 5 2 2" xfId="25516"/>
    <cellStyle name="40% - Accent1 5 2 2 2" xfId="25517"/>
    <cellStyle name="40% - Accent1 5 2 2 2 2" xfId="25518"/>
    <cellStyle name="40% - Accent1 5 2 2 2 2 2" xfId="25519"/>
    <cellStyle name="40% - Accent1 5 2 2 2 2 2 2" xfId="25520"/>
    <cellStyle name="40% - Accent1 5 2 2 2 2 3" xfId="25521"/>
    <cellStyle name="40% - Accent1 5 2 2 2 3" xfId="25522"/>
    <cellStyle name="40% - Accent1 5 2 2 2 3 2" xfId="25523"/>
    <cellStyle name="40% - Accent1 5 2 2 2 4" xfId="25524"/>
    <cellStyle name="40% - Accent1 5 2 2 3" xfId="25525"/>
    <cellStyle name="40% - Accent1 5 2 2 3 2" xfId="25526"/>
    <cellStyle name="40% - Accent1 5 2 2 3 2 2" xfId="25527"/>
    <cellStyle name="40% - Accent1 5 2 2 3 3" xfId="25528"/>
    <cellStyle name="40% - Accent1 5 2 2 4" xfId="25529"/>
    <cellStyle name="40% - Accent1 5 2 2 4 2" xfId="25530"/>
    <cellStyle name="40% - Accent1 5 2 2 5" xfId="25531"/>
    <cellStyle name="40% - Accent1 5 2 3" xfId="25532"/>
    <cellStyle name="40% - Accent1 5 2 3 2" xfId="25533"/>
    <cellStyle name="40% - Accent1 5 2 3 2 2" xfId="25534"/>
    <cellStyle name="40% - Accent1 5 2 3 2 2 2" xfId="25535"/>
    <cellStyle name="40% - Accent1 5 2 3 2 2 2 2" xfId="25536"/>
    <cellStyle name="40% - Accent1 5 2 3 2 2 3" xfId="25537"/>
    <cellStyle name="40% - Accent1 5 2 3 2 3" xfId="25538"/>
    <cellStyle name="40% - Accent1 5 2 3 2 3 2" xfId="25539"/>
    <cellStyle name="40% - Accent1 5 2 3 2 4" xfId="25540"/>
    <cellStyle name="40% - Accent1 5 2 3 3" xfId="25541"/>
    <cellStyle name="40% - Accent1 5 2 3 3 2" xfId="25542"/>
    <cellStyle name="40% - Accent1 5 2 3 3 2 2" xfId="25543"/>
    <cellStyle name="40% - Accent1 5 2 3 3 3" xfId="25544"/>
    <cellStyle name="40% - Accent1 5 2 3 4" xfId="25545"/>
    <cellStyle name="40% - Accent1 5 2 3 4 2" xfId="25546"/>
    <cellStyle name="40% - Accent1 5 2 3 5" xfId="25547"/>
    <cellStyle name="40% - Accent1 5 2 4" xfId="25548"/>
    <cellStyle name="40% - Accent1 5 2 4 2" xfId="25549"/>
    <cellStyle name="40% - Accent1 5 2 4 2 2" xfId="25550"/>
    <cellStyle name="40% - Accent1 5 2 4 2 2 2" xfId="25551"/>
    <cellStyle name="40% - Accent1 5 2 4 2 2 2 2" xfId="25552"/>
    <cellStyle name="40% - Accent1 5 2 4 2 2 3" xfId="25553"/>
    <cellStyle name="40% - Accent1 5 2 4 2 3" xfId="25554"/>
    <cellStyle name="40% - Accent1 5 2 4 2 3 2" xfId="25555"/>
    <cellStyle name="40% - Accent1 5 2 4 2 4" xfId="25556"/>
    <cellStyle name="40% - Accent1 5 2 4 3" xfId="25557"/>
    <cellStyle name="40% - Accent1 5 2 4 3 2" xfId="25558"/>
    <cellStyle name="40% - Accent1 5 2 4 3 2 2" xfId="25559"/>
    <cellStyle name="40% - Accent1 5 2 4 3 3" xfId="25560"/>
    <cellStyle name="40% - Accent1 5 2 4 4" xfId="25561"/>
    <cellStyle name="40% - Accent1 5 2 4 4 2" xfId="25562"/>
    <cellStyle name="40% - Accent1 5 2 4 5" xfId="25563"/>
    <cellStyle name="40% - Accent1 5 2 5" xfId="25564"/>
    <cellStyle name="40% - Accent1 5 2 5 2" xfId="25565"/>
    <cellStyle name="40% - Accent1 5 2 5 2 2" xfId="25566"/>
    <cellStyle name="40% - Accent1 5 2 5 2 2 2" xfId="25567"/>
    <cellStyle name="40% - Accent1 5 2 5 2 2 2 2" xfId="25568"/>
    <cellStyle name="40% - Accent1 5 2 5 2 2 3" xfId="25569"/>
    <cellStyle name="40% - Accent1 5 2 5 2 3" xfId="25570"/>
    <cellStyle name="40% - Accent1 5 2 5 2 3 2" xfId="25571"/>
    <cellStyle name="40% - Accent1 5 2 5 2 4" xfId="25572"/>
    <cellStyle name="40% - Accent1 5 2 5 3" xfId="25573"/>
    <cellStyle name="40% - Accent1 5 2 5 3 2" xfId="25574"/>
    <cellStyle name="40% - Accent1 5 2 5 3 2 2" xfId="25575"/>
    <cellStyle name="40% - Accent1 5 2 5 3 3" xfId="25576"/>
    <cellStyle name="40% - Accent1 5 2 5 4" xfId="25577"/>
    <cellStyle name="40% - Accent1 5 2 5 4 2" xfId="25578"/>
    <cellStyle name="40% - Accent1 5 2 5 5" xfId="25579"/>
    <cellStyle name="40% - Accent1 5 2 6" xfId="25580"/>
    <cellStyle name="40% - Accent1 5 2 6 2" xfId="25581"/>
    <cellStyle name="40% - Accent1 5 2 6 2 2" xfId="25582"/>
    <cellStyle name="40% - Accent1 5 2 6 2 2 2" xfId="25583"/>
    <cellStyle name="40% - Accent1 5 2 6 2 2 2 2" xfId="25584"/>
    <cellStyle name="40% - Accent1 5 2 6 2 2 3" xfId="25585"/>
    <cellStyle name="40% - Accent1 5 2 6 2 3" xfId="25586"/>
    <cellStyle name="40% - Accent1 5 2 6 2 3 2" xfId="25587"/>
    <cellStyle name="40% - Accent1 5 2 6 2 4" xfId="25588"/>
    <cellStyle name="40% - Accent1 5 2 6 3" xfId="25589"/>
    <cellStyle name="40% - Accent1 5 2 6 3 2" xfId="25590"/>
    <cellStyle name="40% - Accent1 5 2 6 3 2 2" xfId="25591"/>
    <cellStyle name="40% - Accent1 5 2 6 3 3" xfId="25592"/>
    <cellStyle name="40% - Accent1 5 2 6 4" xfId="25593"/>
    <cellStyle name="40% - Accent1 5 2 6 4 2" xfId="25594"/>
    <cellStyle name="40% - Accent1 5 2 6 5" xfId="25595"/>
    <cellStyle name="40% - Accent1 5 2 7" xfId="25596"/>
    <cellStyle name="40% - Accent1 5 2 7 2" xfId="25597"/>
    <cellStyle name="40% - Accent1 5 2 7 2 2" xfId="25598"/>
    <cellStyle name="40% - Accent1 5 2 7 2 2 2" xfId="25599"/>
    <cellStyle name="40% - Accent1 5 2 7 2 3" xfId="25600"/>
    <cellStyle name="40% - Accent1 5 2 7 3" xfId="25601"/>
    <cellStyle name="40% - Accent1 5 2 7 3 2" xfId="25602"/>
    <cellStyle name="40% - Accent1 5 2 7 4" xfId="25603"/>
    <cellStyle name="40% - Accent1 5 2 8" xfId="25604"/>
    <cellStyle name="40% - Accent1 5 2 8 2" xfId="25605"/>
    <cellStyle name="40% - Accent1 5 2 8 2 2" xfId="25606"/>
    <cellStyle name="40% - Accent1 5 2 8 3" xfId="25607"/>
    <cellStyle name="40% - Accent1 5 2 9" xfId="25608"/>
    <cellStyle name="40% - Accent1 5 2 9 2" xfId="25609"/>
    <cellStyle name="40% - Accent1 5 3" xfId="25610"/>
    <cellStyle name="40% - Accent1 5 3 2" xfId="25611"/>
    <cellStyle name="40% - Accent1 5 3 2 2" xfId="25612"/>
    <cellStyle name="40% - Accent1 5 3 2 2 2" xfId="25613"/>
    <cellStyle name="40% - Accent1 5 3 2 2 2 2" xfId="25614"/>
    <cellStyle name="40% - Accent1 5 3 2 2 3" xfId="25615"/>
    <cellStyle name="40% - Accent1 5 3 2 3" xfId="25616"/>
    <cellStyle name="40% - Accent1 5 3 2 3 2" xfId="25617"/>
    <cellStyle name="40% - Accent1 5 3 2 4" xfId="25618"/>
    <cellStyle name="40% - Accent1 5 3 3" xfId="25619"/>
    <cellStyle name="40% - Accent1 5 3 3 2" xfId="25620"/>
    <cellStyle name="40% - Accent1 5 3 3 2 2" xfId="25621"/>
    <cellStyle name="40% - Accent1 5 3 3 3" xfId="25622"/>
    <cellStyle name="40% - Accent1 5 3 4" xfId="25623"/>
    <cellStyle name="40% - Accent1 5 3 4 2" xfId="25624"/>
    <cellStyle name="40% - Accent1 5 3 5" xfId="25625"/>
    <cellStyle name="40% - Accent1 5 4" xfId="25626"/>
    <cellStyle name="40% - Accent1 5 4 2" xfId="25627"/>
    <cellStyle name="40% - Accent1 5 4 2 2" xfId="25628"/>
    <cellStyle name="40% - Accent1 5 4 2 2 2" xfId="25629"/>
    <cellStyle name="40% - Accent1 5 4 2 2 2 2" xfId="25630"/>
    <cellStyle name="40% - Accent1 5 4 2 2 3" xfId="25631"/>
    <cellStyle name="40% - Accent1 5 4 2 3" xfId="25632"/>
    <cellStyle name="40% - Accent1 5 4 2 3 2" xfId="25633"/>
    <cellStyle name="40% - Accent1 5 4 2 4" xfId="25634"/>
    <cellStyle name="40% - Accent1 5 4 3" xfId="25635"/>
    <cellStyle name="40% - Accent1 5 4 3 2" xfId="25636"/>
    <cellStyle name="40% - Accent1 5 4 3 2 2" xfId="25637"/>
    <cellStyle name="40% - Accent1 5 4 3 3" xfId="25638"/>
    <cellStyle name="40% - Accent1 5 4 4" xfId="25639"/>
    <cellStyle name="40% - Accent1 5 4 4 2" xfId="25640"/>
    <cellStyle name="40% - Accent1 5 4 5" xfId="25641"/>
    <cellStyle name="40% - Accent1 5 5" xfId="25642"/>
    <cellStyle name="40% - Accent1 5 5 2" xfId="25643"/>
    <cellStyle name="40% - Accent1 5 5 2 2" xfId="25644"/>
    <cellStyle name="40% - Accent1 5 5 2 2 2" xfId="25645"/>
    <cellStyle name="40% - Accent1 5 5 2 2 2 2" xfId="25646"/>
    <cellStyle name="40% - Accent1 5 5 2 2 3" xfId="25647"/>
    <cellStyle name="40% - Accent1 5 5 2 3" xfId="25648"/>
    <cellStyle name="40% - Accent1 5 5 2 3 2" xfId="25649"/>
    <cellStyle name="40% - Accent1 5 5 2 4" xfId="25650"/>
    <cellStyle name="40% - Accent1 5 5 3" xfId="25651"/>
    <cellStyle name="40% - Accent1 5 5 3 2" xfId="25652"/>
    <cellStyle name="40% - Accent1 5 5 3 2 2" xfId="25653"/>
    <cellStyle name="40% - Accent1 5 5 3 3" xfId="25654"/>
    <cellStyle name="40% - Accent1 5 5 4" xfId="25655"/>
    <cellStyle name="40% - Accent1 5 5 4 2" xfId="25656"/>
    <cellStyle name="40% - Accent1 5 5 5" xfId="25657"/>
    <cellStyle name="40% - Accent1 5 6" xfId="25658"/>
    <cellStyle name="40% - Accent1 5 6 2" xfId="25659"/>
    <cellStyle name="40% - Accent1 5 6 2 2" xfId="25660"/>
    <cellStyle name="40% - Accent1 5 6 2 2 2" xfId="25661"/>
    <cellStyle name="40% - Accent1 5 6 2 2 2 2" xfId="25662"/>
    <cellStyle name="40% - Accent1 5 6 2 2 3" xfId="25663"/>
    <cellStyle name="40% - Accent1 5 6 2 3" xfId="25664"/>
    <cellStyle name="40% - Accent1 5 6 2 3 2" xfId="25665"/>
    <cellStyle name="40% - Accent1 5 6 2 4" xfId="25666"/>
    <cellStyle name="40% - Accent1 5 6 3" xfId="25667"/>
    <cellStyle name="40% - Accent1 5 6 3 2" xfId="25668"/>
    <cellStyle name="40% - Accent1 5 6 3 2 2" xfId="25669"/>
    <cellStyle name="40% - Accent1 5 6 3 3" xfId="25670"/>
    <cellStyle name="40% - Accent1 5 6 4" xfId="25671"/>
    <cellStyle name="40% - Accent1 5 6 4 2" xfId="25672"/>
    <cellStyle name="40% - Accent1 5 6 5" xfId="25673"/>
    <cellStyle name="40% - Accent1 5 7" xfId="25674"/>
    <cellStyle name="40% - Accent1 5 7 2" xfId="25675"/>
    <cellStyle name="40% - Accent1 5 7 2 2" xfId="25676"/>
    <cellStyle name="40% - Accent1 5 7 2 2 2" xfId="25677"/>
    <cellStyle name="40% - Accent1 5 7 2 2 2 2" xfId="25678"/>
    <cellStyle name="40% - Accent1 5 7 2 2 3" xfId="25679"/>
    <cellStyle name="40% - Accent1 5 7 2 3" xfId="25680"/>
    <cellStyle name="40% - Accent1 5 7 2 3 2" xfId="25681"/>
    <cellStyle name="40% - Accent1 5 7 2 4" xfId="25682"/>
    <cellStyle name="40% - Accent1 5 7 3" xfId="25683"/>
    <cellStyle name="40% - Accent1 5 7 3 2" xfId="25684"/>
    <cellStyle name="40% - Accent1 5 7 3 2 2" xfId="25685"/>
    <cellStyle name="40% - Accent1 5 7 3 3" xfId="25686"/>
    <cellStyle name="40% - Accent1 5 7 4" xfId="25687"/>
    <cellStyle name="40% - Accent1 5 7 4 2" xfId="25688"/>
    <cellStyle name="40% - Accent1 5 7 5" xfId="25689"/>
    <cellStyle name="40% - Accent1 5 8" xfId="25690"/>
    <cellStyle name="40% - Accent1 5 8 2" xfId="25691"/>
    <cellStyle name="40% - Accent1 5 8 2 2" xfId="25692"/>
    <cellStyle name="40% - Accent1 5 8 2 2 2" xfId="25693"/>
    <cellStyle name="40% - Accent1 5 8 2 3" xfId="25694"/>
    <cellStyle name="40% - Accent1 5 8 3" xfId="25695"/>
    <cellStyle name="40% - Accent1 5 8 3 2" xfId="25696"/>
    <cellStyle name="40% - Accent1 5 8 4" xfId="25697"/>
    <cellStyle name="40% - Accent1 5 9" xfId="25698"/>
    <cellStyle name="40% - Accent1 5 9 2" xfId="25699"/>
    <cellStyle name="40% - Accent1 5 9 2 2" xfId="25700"/>
    <cellStyle name="40% - Accent1 5 9 3" xfId="25701"/>
    <cellStyle name="40% - Accent1 6" xfId="25702"/>
    <cellStyle name="40% - Accent1 6 10" xfId="25703"/>
    <cellStyle name="40% - Accent1 6 10 2" xfId="25704"/>
    <cellStyle name="40% - Accent1 6 11" xfId="25705"/>
    <cellStyle name="40% - Accent1 6 2" xfId="25706"/>
    <cellStyle name="40% - Accent1 6 2 10" xfId="25707"/>
    <cellStyle name="40% - Accent1 6 2 2" xfId="25708"/>
    <cellStyle name="40% - Accent1 6 2 2 2" xfId="25709"/>
    <cellStyle name="40% - Accent1 6 2 2 2 2" xfId="25710"/>
    <cellStyle name="40% - Accent1 6 2 2 2 2 2" xfId="25711"/>
    <cellStyle name="40% - Accent1 6 2 2 2 2 2 2" xfId="25712"/>
    <cellStyle name="40% - Accent1 6 2 2 2 2 3" xfId="25713"/>
    <cellStyle name="40% - Accent1 6 2 2 2 3" xfId="25714"/>
    <cellStyle name="40% - Accent1 6 2 2 2 3 2" xfId="25715"/>
    <cellStyle name="40% - Accent1 6 2 2 2 4" xfId="25716"/>
    <cellStyle name="40% - Accent1 6 2 2 3" xfId="25717"/>
    <cellStyle name="40% - Accent1 6 2 2 3 2" xfId="25718"/>
    <cellStyle name="40% - Accent1 6 2 2 3 2 2" xfId="25719"/>
    <cellStyle name="40% - Accent1 6 2 2 3 3" xfId="25720"/>
    <cellStyle name="40% - Accent1 6 2 2 4" xfId="25721"/>
    <cellStyle name="40% - Accent1 6 2 2 4 2" xfId="25722"/>
    <cellStyle name="40% - Accent1 6 2 2 5" xfId="25723"/>
    <cellStyle name="40% - Accent1 6 2 3" xfId="25724"/>
    <cellStyle name="40% - Accent1 6 2 3 2" xfId="25725"/>
    <cellStyle name="40% - Accent1 6 2 3 2 2" xfId="25726"/>
    <cellStyle name="40% - Accent1 6 2 3 2 2 2" xfId="25727"/>
    <cellStyle name="40% - Accent1 6 2 3 2 2 2 2" xfId="25728"/>
    <cellStyle name="40% - Accent1 6 2 3 2 2 3" xfId="25729"/>
    <cellStyle name="40% - Accent1 6 2 3 2 3" xfId="25730"/>
    <cellStyle name="40% - Accent1 6 2 3 2 3 2" xfId="25731"/>
    <cellStyle name="40% - Accent1 6 2 3 2 4" xfId="25732"/>
    <cellStyle name="40% - Accent1 6 2 3 3" xfId="25733"/>
    <cellStyle name="40% - Accent1 6 2 3 3 2" xfId="25734"/>
    <cellStyle name="40% - Accent1 6 2 3 3 2 2" xfId="25735"/>
    <cellStyle name="40% - Accent1 6 2 3 3 3" xfId="25736"/>
    <cellStyle name="40% - Accent1 6 2 3 4" xfId="25737"/>
    <cellStyle name="40% - Accent1 6 2 3 4 2" xfId="25738"/>
    <cellStyle name="40% - Accent1 6 2 3 5" xfId="25739"/>
    <cellStyle name="40% - Accent1 6 2 4" xfId="25740"/>
    <cellStyle name="40% - Accent1 6 2 4 2" xfId="25741"/>
    <cellStyle name="40% - Accent1 6 2 4 2 2" xfId="25742"/>
    <cellStyle name="40% - Accent1 6 2 4 2 2 2" xfId="25743"/>
    <cellStyle name="40% - Accent1 6 2 4 2 2 2 2" xfId="25744"/>
    <cellStyle name="40% - Accent1 6 2 4 2 2 3" xfId="25745"/>
    <cellStyle name="40% - Accent1 6 2 4 2 3" xfId="25746"/>
    <cellStyle name="40% - Accent1 6 2 4 2 3 2" xfId="25747"/>
    <cellStyle name="40% - Accent1 6 2 4 2 4" xfId="25748"/>
    <cellStyle name="40% - Accent1 6 2 4 3" xfId="25749"/>
    <cellStyle name="40% - Accent1 6 2 4 3 2" xfId="25750"/>
    <cellStyle name="40% - Accent1 6 2 4 3 2 2" xfId="25751"/>
    <cellStyle name="40% - Accent1 6 2 4 3 3" xfId="25752"/>
    <cellStyle name="40% - Accent1 6 2 4 4" xfId="25753"/>
    <cellStyle name="40% - Accent1 6 2 4 4 2" xfId="25754"/>
    <cellStyle name="40% - Accent1 6 2 4 5" xfId="25755"/>
    <cellStyle name="40% - Accent1 6 2 5" xfId="25756"/>
    <cellStyle name="40% - Accent1 6 2 5 2" xfId="25757"/>
    <cellStyle name="40% - Accent1 6 2 5 2 2" xfId="25758"/>
    <cellStyle name="40% - Accent1 6 2 5 2 2 2" xfId="25759"/>
    <cellStyle name="40% - Accent1 6 2 5 2 2 2 2" xfId="25760"/>
    <cellStyle name="40% - Accent1 6 2 5 2 2 3" xfId="25761"/>
    <cellStyle name="40% - Accent1 6 2 5 2 3" xfId="25762"/>
    <cellStyle name="40% - Accent1 6 2 5 2 3 2" xfId="25763"/>
    <cellStyle name="40% - Accent1 6 2 5 2 4" xfId="25764"/>
    <cellStyle name="40% - Accent1 6 2 5 3" xfId="25765"/>
    <cellStyle name="40% - Accent1 6 2 5 3 2" xfId="25766"/>
    <cellStyle name="40% - Accent1 6 2 5 3 2 2" xfId="25767"/>
    <cellStyle name="40% - Accent1 6 2 5 3 3" xfId="25768"/>
    <cellStyle name="40% - Accent1 6 2 5 4" xfId="25769"/>
    <cellStyle name="40% - Accent1 6 2 5 4 2" xfId="25770"/>
    <cellStyle name="40% - Accent1 6 2 5 5" xfId="25771"/>
    <cellStyle name="40% - Accent1 6 2 6" xfId="25772"/>
    <cellStyle name="40% - Accent1 6 2 6 2" xfId="25773"/>
    <cellStyle name="40% - Accent1 6 2 6 2 2" xfId="25774"/>
    <cellStyle name="40% - Accent1 6 2 6 2 2 2" xfId="25775"/>
    <cellStyle name="40% - Accent1 6 2 6 2 2 2 2" xfId="25776"/>
    <cellStyle name="40% - Accent1 6 2 6 2 2 3" xfId="25777"/>
    <cellStyle name="40% - Accent1 6 2 6 2 3" xfId="25778"/>
    <cellStyle name="40% - Accent1 6 2 6 2 3 2" xfId="25779"/>
    <cellStyle name="40% - Accent1 6 2 6 2 4" xfId="25780"/>
    <cellStyle name="40% - Accent1 6 2 6 3" xfId="25781"/>
    <cellStyle name="40% - Accent1 6 2 6 3 2" xfId="25782"/>
    <cellStyle name="40% - Accent1 6 2 6 3 2 2" xfId="25783"/>
    <cellStyle name="40% - Accent1 6 2 6 3 3" xfId="25784"/>
    <cellStyle name="40% - Accent1 6 2 6 4" xfId="25785"/>
    <cellStyle name="40% - Accent1 6 2 6 4 2" xfId="25786"/>
    <cellStyle name="40% - Accent1 6 2 6 5" xfId="25787"/>
    <cellStyle name="40% - Accent1 6 2 7" xfId="25788"/>
    <cellStyle name="40% - Accent1 6 2 7 2" xfId="25789"/>
    <cellStyle name="40% - Accent1 6 2 7 2 2" xfId="25790"/>
    <cellStyle name="40% - Accent1 6 2 7 2 2 2" xfId="25791"/>
    <cellStyle name="40% - Accent1 6 2 7 2 3" xfId="25792"/>
    <cellStyle name="40% - Accent1 6 2 7 3" xfId="25793"/>
    <cellStyle name="40% - Accent1 6 2 7 3 2" xfId="25794"/>
    <cellStyle name="40% - Accent1 6 2 7 4" xfId="25795"/>
    <cellStyle name="40% - Accent1 6 2 8" xfId="25796"/>
    <cellStyle name="40% - Accent1 6 2 8 2" xfId="25797"/>
    <cellStyle name="40% - Accent1 6 2 8 2 2" xfId="25798"/>
    <cellStyle name="40% - Accent1 6 2 8 3" xfId="25799"/>
    <cellStyle name="40% - Accent1 6 2 9" xfId="25800"/>
    <cellStyle name="40% - Accent1 6 2 9 2" xfId="25801"/>
    <cellStyle name="40% - Accent1 6 3" xfId="25802"/>
    <cellStyle name="40% - Accent1 6 3 2" xfId="25803"/>
    <cellStyle name="40% - Accent1 6 3 2 2" xfId="25804"/>
    <cellStyle name="40% - Accent1 6 3 2 2 2" xfId="25805"/>
    <cellStyle name="40% - Accent1 6 3 2 2 2 2" xfId="25806"/>
    <cellStyle name="40% - Accent1 6 3 2 2 3" xfId="25807"/>
    <cellStyle name="40% - Accent1 6 3 2 3" xfId="25808"/>
    <cellStyle name="40% - Accent1 6 3 2 3 2" xfId="25809"/>
    <cellStyle name="40% - Accent1 6 3 2 4" xfId="25810"/>
    <cellStyle name="40% - Accent1 6 3 3" xfId="25811"/>
    <cellStyle name="40% - Accent1 6 3 3 2" xfId="25812"/>
    <cellStyle name="40% - Accent1 6 3 3 2 2" xfId="25813"/>
    <cellStyle name="40% - Accent1 6 3 3 3" xfId="25814"/>
    <cellStyle name="40% - Accent1 6 3 4" xfId="25815"/>
    <cellStyle name="40% - Accent1 6 3 4 2" xfId="25816"/>
    <cellStyle name="40% - Accent1 6 3 5" xfId="25817"/>
    <cellStyle name="40% - Accent1 6 4" xfId="25818"/>
    <cellStyle name="40% - Accent1 6 4 2" xfId="25819"/>
    <cellStyle name="40% - Accent1 6 4 2 2" xfId="25820"/>
    <cellStyle name="40% - Accent1 6 4 2 2 2" xfId="25821"/>
    <cellStyle name="40% - Accent1 6 4 2 2 2 2" xfId="25822"/>
    <cellStyle name="40% - Accent1 6 4 2 2 3" xfId="25823"/>
    <cellStyle name="40% - Accent1 6 4 2 3" xfId="25824"/>
    <cellStyle name="40% - Accent1 6 4 2 3 2" xfId="25825"/>
    <cellStyle name="40% - Accent1 6 4 2 4" xfId="25826"/>
    <cellStyle name="40% - Accent1 6 4 3" xfId="25827"/>
    <cellStyle name="40% - Accent1 6 4 3 2" xfId="25828"/>
    <cellStyle name="40% - Accent1 6 4 3 2 2" xfId="25829"/>
    <cellStyle name="40% - Accent1 6 4 3 3" xfId="25830"/>
    <cellStyle name="40% - Accent1 6 4 4" xfId="25831"/>
    <cellStyle name="40% - Accent1 6 4 4 2" xfId="25832"/>
    <cellStyle name="40% - Accent1 6 4 5" xfId="25833"/>
    <cellStyle name="40% - Accent1 6 5" xfId="25834"/>
    <cellStyle name="40% - Accent1 6 5 2" xfId="25835"/>
    <cellStyle name="40% - Accent1 6 5 2 2" xfId="25836"/>
    <cellStyle name="40% - Accent1 6 5 2 2 2" xfId="25837"/>
    <cellStyle name="40% - Accent1 6 5 2 2 2 2" xfId="25838"/>
    <cellStyle name="40% - Accent1 6 5 2 2 3" xfId="25839"/>
    <cellStyle name="40% - Accent1 6 5 2 3" xfId="25840"/>
    <cellStyle name="40% - Accent1 6 5 2 3 2" xfId="25841"/>
    <cellStyle name="40% - Accent1 6 5 2 4" xfId="25842"/>
    <cellStyle name="40% - Accent1 6 5 3" xfId="25843"/>
    <cellStyle name="40% - Accent1 6 5 3 2" xfId="25844"/>
    <cellStyle name="40% - Accent1 6 5 3 2 2" xfId="25845"/>
    <cellStyle name="40% - Accent1 6 5 3 3" xfId="25846"/>
    <cellStyle name="40% - Accent1 6 5 4" xfId="25847"/>
    <cellStyle name="40% - Accent1 6 5 4 2" xfId="25848"/>
    <cellStyle name="40% - Accent1 6 5 5" xfId="25849"/>
    <cellStyle name="40% - Accent1 6 6" xfId="25850"/>
    <cellStyle name="40% - Accent1 6 6 2" xfId="25851"/>
    <cellStyle name="40% - Accent1 6 6 2 2" xfId="25852"/>
    <cellStyle name="40% - Accent1 6 6 2 2 2" xfId="25853"/>
    <cellStyle name="40% - Accent1 6 6 2 2 2 2" xfId="25854"/>
    <cellStyle name="40% - Accent1 6 6 2 2 3" xfId="25855"/>
    <cellStyle name="40% - Accent1 6 6 2 3" xfId="25856"/>
    <cellStyle name="40% - Accent1 6 6 2 3 2" xfId="25857"/>
    <cellStyle name="40% - Accent1 6 6 2 4" xfId="25858"/>
    <cellStyle name="40% - Accent1 6 6 3" xfId="25859"/>
    <cellStyle name="40% - Accent1 6 6 3 2" xfId="25860"/>
    <cellStyle name="40% - Accent1 6 6 3 2 2" xfId="25861"/>
    <cellStyle name="40% - Accent1 6 6 3 3" xfId="25862"/>
    <cellStyle name="40% - Accent1 6 6 4" xfId="25863"/>
    <cellStyle name="40% - Accent1 6 6 4 2" xfId="25864"/>
    <cellStyle name="40% - Accent1 6 6 5" xfId="25865"/>
    <cellStyle name="40% - Accent1 6 7" xfId="25866"/>
    <cellStyle name="40% - Accent1 6 7 2" xfId="25867"/>
    <cellStyle name="40% - Accent1 6 7 2 2" xfId="25868"/>
    <cellStyle name="40% - Accent1 6 7 2 2 2" xfId="25869"/>
    <cellStyle name="40% - Accent1 6 7 2 2 2 2" xfId="25870"/>
    <cellStyle name="40% - Accent1 6 7 2 2 3" xfId="25871"/>
    <cellStyle name="40% - Accent1 6 7 2 3" xfId="25872"/>
    <cellStyle name="40% - Accent1 6 7 2 3 2" xfId="25873"/>
    <cellStyle name="40% - Accent1 6 7 2 4" xfId="25874"/>
    <cellStyle name="40% - Accent1 6 7 3" xfId="25875"/>
    <cellStyle name="40% - Accent1 6 7 3 2" xfId="25876"/>
    <cellStyle name="40% - Accent1 6 7 3 2 2" xfId="25877"/>
    <cellStyle name="40% - Accent1 6 7 3 3" xfId="25878"/>
    <cellStyle name="40% - Accent1 6 7 4" xfId="25879"/>
    <cellStyle name="40% - Accent1 6 7 4 2" xfId="25880"/>
    <cellStyle name="40% - Accent1 6 7 5" xfId="25881"/>
    <cellStyle name="40% - Accent1 6 8" xfId="25882"/>
    <cellStyle name="40% - Accent1 6 8 2" xfId="25883"/>
    <cellStyle name="40% - Accent1 6 8 2 2" xfId="25884"/>
    <cellStyle name="40% - Accent1 6 8 2 2 2" xfId="25885"/>
    <cellStyle name="40% - Accent1 6 8 2 3" xfId="25886"/>
    <cellStyle name="40% - Accent1 6 8 3" xfId="25887"/>
    <cellStyle name="40% - Accent1 6 8 3 2" xfId="25888"/>
    <cellStyle name="40% - Accent1 6 8 4" xfId="25889"/>
    <cellStyle name="40% - Accent1 6 9" xfId="25890"/>
    <cellStyle name="40% - Accent1 6 9 2" xfId="25891"/>
    <cellStyle name="40% - Accent1 6 9 2 2" xfId="25892"/>
    <cellStyle name="40% - Accent1 6 9 3" xfId="25893"/>
    <cellStyle name="40% - Accent1 7" xfId="25894"/>
    <cellStyle name="40% - Accent1 7 10" xfId="25895"/>
    <cellStyle name="40% - Accent1 7 10 2" xfId="25896"/>
    <cellStyle name="40% - Accent1 7 11" xfId="25897"/>
    <cellStyle name="40% - Accent1 7 2" xfId="25898"/>
    <cellStyle name="40% - Accent1 7 2 10" xfId="25899"/>
    <cellStyle name="40% - Accent1 7 2 2" xfId="25900"/>
    <cellStyle name="40% - Accent1 7 2 2 2" xfId="25901"/>
    <cellStyle name="40% - Accent1 7 2 2 2 2" xfId="25902"/>
    <cellStyle name="40% - Accent1 7 2 2 2 2 2" xfId="25903"/>
    <cellStyle name="40% - Accent1 7 2 2 2 2 2 2" xfId="25904"/>
    <cellStyle name="40% - Accent1 7 2 2 2 2 3" xfId="25905"/>
    <cellStyle name="40% - Accent1 7 2 2 2 3" xfId="25906"/>
    <cellStyle name="40% - Accent1 7 2 2 2 3 2" xfId="25907"/>
    <cellStyle name="40% - Accent1 7 2 2 2 4" xfId="25908"/>
    <cellStyle name="40% - Accent1 7 2 2 3" xfId="25909"/>
    <cellStyle name="40% - Accent1 7 2 2 3 2" xfId="25910"/>
    <cellStyle name="40% - Accent1 7 2 2 3 2 2" xfId="25911"/>
    <cellStyle name="40% - Accent1 7 2 2 3 3" xfId="25912"/>
    <cellStyle name="40% - Accent1 7 2 2 4" xfId="25913"/>
    <cellStyle name="40% - Accent1 7 2 2 4 2" xfId="25914"/>
    <cellStyle name="40% - Accent1 7 2 2 5" xfId="25915"/>
    <cellStyle name="40% - Accent1 7 2 3" xfId="25916"/>
    <cellStyle name="40% - Accent1 7 2 3 2" xfId="25917"/>
    <cellStyle name="40% - Accent1 7 2 3 2 2" xfId="25918"/>
    <cellStyle name="40% - Accent1 7 2 3 2 2 2" xfId="25919"/>
    <cellStyle name="40% - Accent1 7 2 3 2 2 2 2" xfId="25920"/>
    <cellStyle name="40% - Accent1 7 2 3 2 2 3" xfId="25921"/>
    <cellStyle name="40% - Accent1 7 2 3 2 3" xfId="25922"/>
    <cellStyle name="40% - Accent1 7 2 3 2 3 2" xfId="25923"/>
    <cellStyle name="40% - Accent1 7 2 3 2 4" xfId="25924"/>
    <cellStyle name="40% - Accent1 7 2 3 3" xfId="25925"/>
    <cellStyle name="40% - Accent1 7 2 3 3 2" xfId="25926"/>
    <cellStyle name="40% - Accent1 7 2 3 3 2 2" xfId="25927"/>
    <cellStyle name="40% - Accent1 7 2 3 3 3" xfId="25928"/>
    <cellStyle name="40% - Accent1 7 2 3 4" xfId="25929"/>
    <cellStyle name="40% - Accent1 7 2 3 4 2" xfId="25930"/>
    <cellStyle name="40% - Accent1 7 2 3 5" xfId="25931"/>
    <cellStyle name="40% - Accent1 7 2 4" xfId="25932"/>
    <cellStyle name="40% - Accent1 7 2 4 2" xfId="25933"/>
    <cellStyle name="40% - Accent1 7 2 4 2 2" xfId="25934"/>
    <cellStyle name="40% - Accent1 7 2 4 2 2 2" xfId="25935"/>
    <cellStyle name="40% - Accent1 7 2 4 2 2 2 2" xfId="25936"/>
    <cellStyle name="40% - Accent1 7 2 4 2 2 3" xfId="25937"/>
    <cellStyle name="40% - Accent1 7 2 4 2 3" xfId="25938"/>
    <cellStyle name="40% - Accent1 7 2 4 2 3 2" xfId="25939"/>
    <cellStyle name="40% - Accent1 7 2 4 2 4" xfId="25940"/>
    <cellStyle name="40% - Accent1 7 2 4 3" xfId="25941"/>
    <cellStyle name="40% - Accent1 7 2 4 3 2" xfId="25942"/>
    <cellStyle name="40% - Accent1 7 2 4 3 2 2" xfId="25943"/>
    <cellStyle name="40% - Accent1 7 2 4 3 3" xfId="25944"/>
    <cellStyle name="40% - Accent1 7 2 4 4" xfId="25945"/>
    <cellStyle name="40% - Accent1 7 2 4 4 2" xfId="25946"/>
    <cellStyle name="40% - Accent1 7 2 4 5" xfId="25947"/>
    <cellStyle name="40% - Accent1 7 2 5" xfId="25948"/>
    <cellStyle name="40% - Accent1 7 2 5 2" xfId="25949"/>
    <cellStyle name="40% - Accent1 7 2 5 2 2" xfId="25950"/>
    <cellStyle name="40% - Accent1 7 2 5 2 2 2" xfId="25951"/>
    <cellStyle name="40% - Accent1 7 2 5 2 2 2 2" xfId="25952"/>
    <cellStyle name="40% - Accent1 7 2 5 2 2 3" xfId="25953"/>
    <cellStyle name="40% - Accent1 7 2 5 2 3" xfId="25954"/>
    <cellStyle name="40% - Accent1 7 2 5 2 3 2" xfId="25955"/>
    <cellStyle name="40% - Accent1 7 2 5 2 4" xfId="25956"/>
    <cellStyle name="40% - Accent1 7 2 5 3" xfId="25957"/>
    <cellStyle name="40% - Accent1 7 2 5 3 2" xfId="25958"/>
    <cellStyle name="40% - Accent1 7 2 5 3 2 2" xfId="25959"/>
    <cellStyle name="40% - Accent1 7 2 5 3 3" xfId="25960"/>
    <cellStyle name="40% - Accent1 7 2 5 4" xfId="25961"/>
    <cellStyle name="40% - Accent1 7 2 5 4 2" xfId="25962"/>
    <cellStyle name="40% - Accent1 7 2 5 5" xfId="25963"/>
    <cellStyle name="40% - Accent1 7 2 6" xfId="25964"/>
    <cellStyle name="40% - Accent1 7 2 6 2" xfId="25965"/>
    <cellStyle name="40% - Accent1 7 2 6 2 2" xfId="25966"/>
    <cellStyle name="40% - Accent1 7 2 6 2 2 2" xfId="25967"/>
    <cellStyle name="40% - Accent1 7 2 6 2 2 2 2" xfId="25968"/>
    <cellStyle name="40% - Accent1 7 2 6 2 2 3" xfId="25969"/>
    <cellStyle name="40% - Accent1 7 2 6 2 3" xfId="25970"/>
    <cellStyle name="40% - Accent1 7 2 6 2 3 2" xfId="25971"/>
    <cellStyle name="40% - Accent1 7 2 6 2 4" xfId="25972"/>
    <cellStyle name="40% - Accent1 7 2 6 3" xfId="25973"/>
    <cellStyle name="40% - Accent1 7 2 6 3 2" xfId="25974"/>
    <cellStyle name="40% - Accent1 7 2 6 3 2 2" xfId="25975"/>
    <cellStyle name="40% - Accent1 7 2 6 3 3" xfId="25976"/>
    <cellStyle name="40% - Accent1 7 2 6 4" xfId="25977"/>
    <cellStyle name="40% - Accent1 7 2 6 4 2" xfId="25978"/>
    <cellStyle name="40% - Accent1 7 2 6 5" xfId="25979"/>
    <cellStyle name="40% - Accent1 7 2 7" xfId="25980"/>
    <cellStyle name="40% - Accent1 7 2 7 2" xfId="25981"/>
    <cellStyle name="40% - Accent1 7 2 7 2 2" xfId="25982"/>
    <cellStyle name="40% - Accent1 7 2 7 2 2 2" xfId="25983"/>
    <cellStyle name="40% - Accent1 7 2 7 2 3" xfId="25984"/>
    <cellStyle name="40% - Accent1 7 2 7 3" xfId="25985"/>
    <cellStyle name="40% - Accent1 7 2 7 3 2" xfId="25986"/>
    <cellStyle name="40% - Accent1 7 2 7 4" xfId="25987"/>
    <cellStyle name="40% - Accent1 7 2 8" xfId="25988"/>
    <cellStyle name="40% - Accent1 7 2 8 2" xfId="25989"/>
    <cellStyle name="40% - Accent1 7 2 8 2 2" xfId="25990"/>
    <cellStyle name="40% - Accent1 7 2 8 3" xfId="25991"/>
    <cellStyle name="40% - Accent1 7 2 9" xfId="25992"/>
    <cellStyle name="40% - Accent1 7 2 9 2" xfId="25993"/>
    <cellStyle name="40% - Accent1 7 3" xfId="25994"/>
    <cellStyle name="40% - Accent1 7 3 2" xfId="25995"/>
    <cellStyle name="40% - Accent1 7 3 2 2" xfId="25996"/>
    <cellStyle name="40% - Accent1 7 3 2 2 2" xfId="25997"/>
    <cellStyle name="40% - Accent1 7 3 2 2 2 2" xfId="25998"/>
    <cellStyle name="40% - Accent1 7 3 2 2 3" xfId="25999"/>
    <cellStyle name="40% - Accent1 7 3 2 3" xfId="26000"/>
    <cellStyle name="40% - Accent1 7 3 2 3 2" xfId="26001"/>
    <cellStyle name="40% - Accent1 7 3 2 4" xfId="26002"/>
    <cellStyle name="40% - Accent1 7 3 3" xfId="26003"/>
    <cellStyle name="40% - Accent1 7 3 3 2" xfId="26004"/>
    <cellStyle name="40% - Accent1 7 3 3 2 2" xfId="26005"/>
    <cellStyle name="40% - Accent1 7 3 3 3" xfId="26006"/>
    <cellStyle name="40% - Accent1 7 3 4" xfId="26007"/>
    <cellStyle name="40% - Accent1 7 3 4 2" xfId="26008"/>
    <cellStyle name="40% - Accent1 7 3 5" xfId="26009"/>
    <cellStyle name="40% - Accent1 7 4" xfId="26010"/>
    <cellStyle name="40% - Accent1 7 4 2" xfId="26011"/>
    <cellStyle name="40% - Accent1 7 4 2 2" xfId="26012"/>
    <cellStyle name="40% - Accent1 7 4 2 2 2" xfId="26013"/>
    <cellStyle name="40% - Accent1 7 4 2 2 2 2" xfId="26014"/>
    <cellStyle name="40% - Accent1 7 4 2 2 3" xfId="26015"/>
    <cellStyle name="40% - Accent1 7 4 2 3" xfId="26016"/>
    <cellStyle name="40% - Accent1 7 4 2 3 2" xfId="26017"/>
    <cellStyle name="40% - Accent1 7 4 2 4" xfId="26018"/>
    <cellStyle name="40% - Accent1 7 4 3" xfId="26019"/>
    <cellStyle name="40% - Accent1 7 4 3 2" xfId="26020"/>
    <cellStyle name="40% - Accent1 7 4 3 2 2" xfId="26021"/>
    <cellStyle name="40% - Accent1 7 4 3 3" xfId="26022"/>
    <cellStyle name="40% - Accent1 7 4 4" xfId="26023"/>
    <cellStyle name="40% - Accent1 7 4 4 2" xfId="26024"/>
    <cellStyle name="40% - Accent1 7 4 5" xfId="26025"/>
    <cellStyle name="40% - Accent1 7 5" xfId="26026"/>
    <cellStyle name="40% - Accent1 7 5 2" xfId="26027"/>
    <cellStyle name="40% - Accent1 7 5 2 2" xfId="26028"/>
    <cellStyle name="40% - Accent1 7 5 2 2 2" xfId="26029"/>
    <cellStyle name="40% - Accent1 7 5 2 2 2 2" xfId="26030"/>
    <cellStyle name="40% - Accent1 7 5 2 2 3" xfId="26031"/>
    <cellStyle name="40% - Accent1 7 5 2 3" xfId="26032"/>
    <cellStyle name="40% - Accent1 7 5 2 3 2" xfId="26033"/>
    <cellStyle name="40% - Accent1 7 5 2 4" xfId="26034"/>
    <cellStyle name="40% - Accent1 7 5 3" xfId="26035"/>
    <cellStyle name="40% - Accent1 7 5 3 2" xfId="26036"/>
    <cellStyle name="40% - Accent1 7 5 3 2 2" xfId="26037"/>
    <cellStyle name="40% - Accent1 7 5 3 3" xfId="26038"/>
    <cellStyle name="40% - Accent1 7 5 4" xfId="26039"/>
    <cellStyle name="40% - Accent1 7 5 4 2" xfId="26040"/>
    <cellStyle name="40% - Accent1 7 5 5" xfId="26041"/>
    <cellStyle name="40% - Accent1 7 6" xfId="26042"/>
    <cellStyle name="40% - Accent1 7 6 2" xfId="26043"/>
    <cellStyle name="40% - Accent1 7 6 2 2" xfId="26044"/>
    <cellStyle name="40% - Accent1 7 6 2 2 2" xfId="26045"/>
    <cellStyle name="40% - Accent1 7 6 2 2 2 2" xfId="26046"/>
    <cellStyle name="40% - Accent1 7 6 2 2 3" xfId="26047"/>
    <cellStyle name="40% - Accent1 7 6 2 3" xfId="26048"/>
    <cellStyle name="40% - Accent1 7 6 2 3 2" xfId="26049"/>
    <cellStyle name="40% - Accent1 7 6 2 4" xfId="26050"/>
    <cellStyle name="40% - Accent1 7 6 3" xfId="26051"/>
    <cellStyle name="40% - Accent1 7 6 3 2" xfId="26052"/>
    <cellStyle name="40% - Accent1 7 6 3 2 2" xfId="26053"/>
    <cellStyle name="40% - Accent1 7 6 3 3" xfId="26054"/>
    <cellStyle name="40% - Accent1 7 6 4" xfId="26055"/>
    <cellStyle name="40% - Accent1 7 6 4 2" xfId="26056"/>
    <cellStyle name="40% - Accent1 7 6 5" xfId="26057"/>
    <cellStyle name="40% - Accent1 7 7" xfId="26058"/>
    <cellStyle name="40% - Accent1 7 7 2" xfId="26059"/>
    <cellStyle name="40% - Accent1 7 7 2 2" xfId="26060"/>
    <cellStyle name="40% - Accent1 7 7 2 2 2" xfId="26061"/>
    <cellStyle name="40% - Accent1 7 7 2 2 2 2" xfId="26062"/>
    <cellStyle name="40% - Accent1 7 7 2 2 3" xfId="26063"/>
    <cellStyle name="40% - Accent1 7 7 2 3" xfId="26064"/>
    <cellStyle name="40% - Accent1 7 7 2 3 2" xfId="26065"/>
    <cellStyle name="40% - Accent1 7 7 2 4" xfId="26066"/>
    <cellStyle name="40% - Accent1 7 7 3" xfId="26067"/>
    <cellStyle name="40% - Accent1 7 7 3 2" xfId="26068"/>
    <cellStyle name="40% - Accent1 7 7 3 2 2" xfId="26069"/>
    <cellStyle name="40% - Accent1 7 7 3 3" xfId="26070"/>
    <cellStyle name="40% - Accent1 7 7 4" xfId="26071"/>
    <cellStyle name="40% - Accent1 7 7 4 2" xfId="26072"/>
    <cellStyle name="40% - Accent1 7 7 5" xfId="26073"/>
    <cellStyle name="40% - Accent1 7 8" xfId="26074"/>
    <cellStyle name="40% - Accent1 7 8 2" xfId="26075"/>
    <cellStyle name="40% - Accent1 7 8 2 2" xfId="26076"/>
    <cellStyle name="40% - Accent1 7 8 2 2 2" xfId="26077"/>
    <cellStyle name="40% - Accent1 7 8 2 3" xfId="26078"/>
    <cellStyle name="40% - Accent1 7 8 3" xfId="26079"/>
    <cellStyle name="40% - Accent1 7 8 3 2" xfId="26080"/>
    <cellStyle name="40% - Accent1 7 8 4" xfId="26081"/>
    <cellStyle name="40% - Accent1 7 9" xfId="26082"/>
    <cellStyle name="40% - Accent1 7 9 2" xfId="26083"/>
    <cellStyle name="40% - Accent1 7 9 2 2" xfId="26084"/>
    <cellStyle name="40% - Accent1 7 9 3" xfId="26085"/>
    <cellStyle name="40% - Accent1 8" xfId="26086"/>
    <cellStyle name="40% - Accent1 8 10" xfId="26087"/>
    <cellStyle name="40% - Accent1 8 10 2" xfId="26088"/>
    <cellStyle name="40% - Accent1 8 11" xfId="26089"/>
    <cellStyle name="40% - Accent1 8 2" xfId="26090"/>
    <cellStyle name="40% - Accent1 8 2 10" xfId="26091"/>
    <cellStyle name="40% - Accent1 8 2 2" xfId="26092"/>
    <cellStyle name="40% - Accent1 8 2 2 2" xfId="26093"/>
    <cellStyle name="40% - Accent1 8 2 2 2 2" xfId="26094"/>
    <cellStyle name="40% - Accent1 8 2 2 2 2 2" xfId="26095"/>
    <cellStyle name="40% - Accent1 8 2 2 2 2 2 2" xfId="26096"/>
    <cellStyle name="40% - Accent1 8 2 2 2 2 3" xfId="26097"/>
    <cellStyle name="40% - Accent1 8 2 2 2 3" xfId="26098"/>
    <cellStyle name="40% - Accent1 8 2 2 2 3 2" xfId="26099"/>
    <cellStyle name="40% - Accent1 8 2 2 2 4" xfId="26100"/>
    <cellStyle name="40% - Accent1 8 2 2 3" xfId="26101"/>
    <cellStyle name="40% - Accent1 8 2 2 3 2" xfId="26102"/>
    <cellStyle name="40% - Accent1 8 2 2 3 2 2" xfId="26103"/>
    <cellStyle name="40% - Accent1 8 2 2 3 3" xfId="26104"/>
    <cellStyle name="40% - Accent1 8 2 2 4" xfId="26105"/>
    <cellStyle name="40% - Accent1 8 2 2 4 2" xfId="26106"/>
    <cellStyle name="40% - Accent1 8 2 2 5" xfId="26107"/>
    <cellStyle name="40% - Accent1 8 2 3" xfId="26108"/>
    <cellStyle name="40% - Accent1 8 2 3 2" xfId="26109"/>
    <cellStyle name="40% - Accent1 8 2 3 2 2" xfId="26110"/>
    <cellStyle name="40% - Accent1 8 2 3 2 2 2" xfId="26111"/>
    <cellStyle name="40% - Accent1 8 2 3 2 2 2 2" xfId="26112"/>
    <cellStyle name="40% - Accent1 8 2 3 2 2 3" xfId="26113"/>
    <cellStyle name="40% - Accent1 8 2 3 2 3" xfId="26114"/>
    <cellStyle name="40% - Accent1 8 2 3 2 3 2" xfId="26115"/>
    <cellStyle name="40% - Accent1 8 2 3 2 4" xfId="26116"/>
    <cellStyle name="40% - Accent1 8 2 3 3" xfId="26117"/>
    <cellStyle name="40% - Accent1 8 2 3 3 2" xfId="26118"/>
    <cellStyle name="40% - Accent1 8 2 3 3 2 2" xfId="26119"/>
    <cellStyle name="40% - Accent1 8 2 3 3 3" xfId="26120"/>
    <cellStyle name="40% - Accent1 8 2 3 4" xfId="26121"/>
    <cellStyle name="40% - Accent1 8 2 3 4 2" xfId="26122"/>
    <cellStyle name="40% - Accent1 8 2 3 5" xfId="26123"/>
    <cellStyle name="40% - Accent1 8 2 4" xfId="26124"/>
    <cellStyle name="40% - Accent1 8 2 4 2" xfId="26125"/>
    <cellStyle name="40% - Accent1 8 2 4 2 2" xfId="26126"/>
    <cellStyle name="40% - Accent1 8 2 4 2 2 2" xfId="26127"/>
    <cellStyle name="40% - Accent1 8 2 4 2 2 2 2" xfId="26128"/>
    <cellStyle name="40% - Accent1 8 2 4 2 2 3" xfId="26129"/>
    <cellStyle name="40% - Accent1 8 2 4 2 3" xfId="26130"/>
    <cellStyle name="40% - Accent1 8 2 4 2 3 2" xfId="26131"/>
    <cellStyle name="40% - Accent1 8 2 4 2 4" xfId="26132"/>
    <cellStyle name="40% - Accent1 8 2 4 3" xfId="26133"/>
    <cellStyle name="40% - Accent1 8 2 4 3 2" xfId="26134"/>
    <cellStyle name="40% - Accent1 8 2 4 3 2 2" xfId="26135"/>
    <cellStyle name="40% - Accent1 8 2 4 3 3" xfId="26136"/>
    <cellStyle name="40% - Accent1 8 2 4 4" xfId="26137"/>
    <cellStyle name="40% - Accent1 8 2 4 4 2" xfId="26138"/>
    <cellStyle name="40% - Accent1 8 2 4 5" xfId="26139"/>
    <cellStyle name="40% - Accent1 8 2 5" xfId="26140"/>
    <cellStyle name="40% - Accent1 8 2 5 2" xfId="26141"/>
    <cellStyle name="40% - Accent1 8 2 5 2 2" xfId="26142"/>
    <cellStyle name="40% - Accent1 8 2 5 2 2 2" xfId="26143"/>
    <cellStyle name="40% - Accent1 8 2 5 2 2 2 2" xfId="26144"/>
    <cellStyle name="40% - Accent1 8 2 5 2 2 3" xfId="26145"/>
    <cellStyle name="40% - Accent1 8 2 5 2 3" xfId="26146"/>
    <cellStyle name="40% - Accent1 8 2 5 2 3 2" xfId="26147"/>
    <cellStyle name="40% - Accent1 8 2 5 2 4" xfId="26148"/>
    <cellStyle name="40% - Accent1 8 2 5 3" xfId="26149"/>
    <cellStyle name="40% - Accent1 8 2 5 3 2" xfId="26150"/>
    <cellStyle name="40% - Accent1 8 2 5 3 2 2" xfId="26151"/>
    <cellStyle name="40% - Accent1 8 2 5 3 3" xfId="26152"/>
    <cellStyle name="40% - Accent1 8 2 5 4" xfId="26153"/>
    <cellStyle name="40% - Accent1 8 2 5 4 2" xfId="26154"/>
    <cellStyle name="40% - Accent1 8 2 5 5" xfId="26155"/>
    <cellStyle name="40% - Accent1 8 2 6" xfId="26156"/>
    <cellStyle name="40% - Accent1 8 2 6 2" xfId="26157"/>
    <cellStyle name="40% - Accent1 8 2 6 2 2" xfId="26158"/>
    <cellStyle name="40% - Accent1 8 2 6 2 2 2" xfId="26159"/>
    <cellStyle name="40% - Accent1 8 2 6 2 2 2 2" xfId="26160"/>
    <cellStyle name="40% - Accent1 8 2 6 2 2 3" xfId="26161"/>
    <cellStyle name="40% - Accent1 8 2 6 2 3" xfId="26162"/>
    <cellStyle name="40% - Accent1 8 2 6 2 3 2" xfId="26163"/>
    <cellStyle name="40% - Accent1 8 2 6 2 4" xfId="26164"/>
    <cellStyle name="40% - Accent1 8 2 6 3" xfId="26165"/>
    <cellStyle name="40% - Accent1 8 2 6 3 2" xfId="26166"/>
    <cellStyle name="40% - Accent1 8 2 6 3 2 2" xfId="26167"/>
    <cellStyle name="40% - Accent1 8 2 6 3 3" xfId="26168"/>
    <cellStyle name="40% - Accent1 8 2 6 4" xfId="26169"/>
    <cellStyle name="40% - Accent1 8 2 6 4 2" xfId="26170"/>
    <cellStyle name="40% - Accent1 8 2 6 5" xfId="26171"/>
    <cellStyle name="40% - Accent1 8 2 7" xfId="26172"/>
    <cellStyle name="40% - Accent1 8 2 7 2" xfId="26173"/>
    <cellStyle name="40% - Accent1 8 2 7 2 2" xfId="26174"/>
    <cellStyle name="40% - Accent1 8 2 7 2 2 2" xfId="26175"/>
    <cellStyle name="40% - Accent1 8 2 7 2 3" xfId="26176"/>
    <cellStyle name="40% - Accent1 8 2 7 3" xfId="26177"/>
    <cellStyle name="40% - Accent1 8 2 7 3 2" xfId="26178"/>
    <cellStyle name="40% - Accent1 8 2 7 4" xfId="26179"/>
    <cellStyle name="40% - Accent1 8 2 8" xfId="26180"/>
    <cellStyle name="40% - Accent1 8 2 8 2" xfId="26181"/>
    <cellStyle name="40% - Accent1 8 2 8 2 2" xfId="26182"/>
    <cellStyle name="40% - Accent1 8 2 8 3" xfId="26183"/>
    <cellStyle name="40% - Accent1 8 2 9" xfId="26184"/>
    <cellStyle name="40% - Accent1 8 2 9 2" xfId="26185"/>
    <cellStyle name="40% - Accent1 8 3" xfId="26186"/>
    <cellStyle name="40% - Accent1 8 3 2" xfId="26187"/>
    <cellStyle name="40% - Accent1 8 3 2 2" xfId="26188"/>
    <cellStyle name="40% - Accent1 8 3 2 2 2" xfId="26189"/>
    <cellStyle name="40% - Accent1 8 3 2 2 2 2" xfId="26190"/>
    <cellStyle name="40% - Accent1 8 3 2 2 3" xfId="26191"/>
    <cellStyle name="40% - Accent1 8 3 2 3" xfId="26192"/>
    <cellStyle name="40% - Accent1 8 3 2 3 2" xfId="26193"/>
    <cellStyle name="40% - Accent1 8 3 2 4" xfId="26194"/>
    <cellStyle name="40% - Accent1 8 3 3" xfId="26195"/>
    <cellStyle name="40% - Accent1 8 3 3 2" xfId="26196"/>
    <cellStyle name="40% - Accent1 8 3 3 2 2" xfId="26197"/>
    <cellStyle name="40% - Accent1 8 3 3 3" xfId="26198"/>
    <cellStyle name="40% - Accent1 8 3 4" xfId="26199"/>
    <cellStyle name="40% - Accent1 8 3 4 2" xfId="26200"/>
    <cellStyle name="40% - Accent1 8 3 5" xfId="26201"/>
    <cellStyle name="40% - Accent1 8 4" xfId="26202"/>
    <cellStyle name="40% - Accent1 8 4 2" xfId="26203"/>
    <cellStyle name="40% - Accent1 8 4 2 2" xfId="26204"/>
    <cellStyle name="40% - Accent1 8 4 2 2 2" xfId="26205"/>
    <cellStyle name="40% - Accent1 8 4 2 2 2 2" xfId="26206"/>
    <cellStyle name="40% - Accent1 8 4 2 2 3" xfId="26207"/>
    <cellStyle name="40% - Accent1 8 4 2 3" xfId="26208"/>
    <cellStyle name="40% - Accent1 8 4 2 3 2" xfId="26209"/>
    <cellStyle name="40% - Accent1 8 4 2 4" xfId="26210"/>
    <cellStyle name="40% - Accent1 8 4 3" xfId="26211"/>
    <cellStyle name="40% - Accent1 8 4 3 2" xfId="26212"/>
    <cellStyle name="40% - Accent1 8 4 3 2 2" xfId="26213"/>
    <cellStyle name="40% - Accent1 8 4 3 3" xfId="26214"/>
    <cellStyle name="40% - Accent1 8 4 4" xfId="26215"/>
    <cellStyle name="40% - Accent1 8 4 4 2" xfId="26216"/>
    <cellStyle name="40% - Accent1 8 4 5" xfId="26217"/>
    <cellStyle name="40% - Accent1 8 5" xfId="26218"/>
    <cellStyle name="40% - Accent1 8 5 2" xfId="26219"/>
    <cellStyle name="40% - Accent1 8 5 2 2" xfId="26220"/>
    <cellStyle name="40% - Accent1 8 5 2 2 2" xfId="26221"/>
    <cellStyle name="40% - Accent1 8 5 2 2 2 2" xfId="26222"/>
    <cellStyle name="40% - Accent1 8 5 2 2 3" xfId="26223"/>
    <cellStyle name="40% - Accent1 8 5 2 3" xfId="26224"/>
    <cellStyle name="40% - Accent1 8 5 2 3 2" xfId="26225"/>
    <cellStyle name="40% - Accent1 8 5 2 4" xfId="26226"/>
    <cellStyle name="40% - Accent1 8 5 3" xfId="26227"/>
    <cellStyle name="40% - Accent1 8 5 3 2" xfId="26228"/>
    <cellStyle name="40% - Accent1 8 5 3 2 2" xfId="26229"/>
    <cellStyle name="40% - Accent1 8 5 3 3" xfId="26230"/>
    <cellStyle name="40% - Accent1 8 5 4" xfId="26231"/>
    <cellStyle name="40% - Accent1 8 5 4 2" xfId="26232"/>
    <cellStyle name="40% - Accent1 8 5 5" xfId="26233"/>
    <cellStyle name="40% - Accent1 8 6" xfId="26234"/>
    <cellStyle name="40% - Accent1 8 6 2" xfId="26235"/>
    <cellStyle name="40% - Accent1 8 6 2 2" xfId="26236"/>
    <cellStyle name="40% - Accent1 8 6 2 2 2" xfId="26237"/>
    <cellStyle name="40% - Accent1 8 6 2 2 2 2" xfId="26238"/>
    <cellStyle name="40% - Accent1 8 6 2 2 3" xfId="26239"/>
    <cellStyle name="40% - Accent1 8 6 2 3" xfId="26240"/>
    <cellStyle name="40% - Accent1 8 6 2 3 2" xfId="26241"/>
    <cellStyle name="40% - Accent1 8 6 2 4" xfId="26242"/>
    <cellStyle name="40% - Accent1 8 6 3" xfId="26243"/>
    <cellStyle name="40% - Accent1 8 6 3 2" xfId="26244"/>
    <cellStyle name="40% - Accent1 8 6 3 2 2" xfId="26245"/>
    <cellStyle name="40% - Accent1 8 6 3 3" xfId="26246"/>
    <cellStyle name="40% - Accent1 8 6 4" xfId="26247"/>
    <cellStyle name="40% - Accent1 8 6 4 2" xfId="26248"/>
    <cellStyle name="40% - Accent1 8 6 5" xfId="26249"/>
    <cellStyle name="40% - Accent1 8 7" xfId="26250"/>
    <cellStyle name="40% - Accent1 8 7 2" xfId="26251"/>
    <cellStyle name="40% - Accent1 8 7 2 2" xfId="26252"/>
    <cellStyle name="40% - Accent1 8 7 2 2 2" xfId="26253"/>
    <cellStyle name="40% - Accent1 8 7 2 2 2 2" xfId="26254"/>
    <cellStyle name="40% - Accent1 8 7 2 2 3" xfId="26255"/>
    <cellStyle name="40% - Accent1 8 7 2 3" xfId="26256"/>
    <cellStyle name="40% - Accent1 8 7 2 3 2" xfId="26257"/>
    <cellStyle name="40% - Accent1 8 7 2 4" xfId="26258"/>
    <cellStyle name="40% - Accent1 8 7 3" xfId="26259"/>
    <cellStyle name="40% - Accent1 8 7 3 2" xfId="26260"/>
    <cellStyle name="40% - Accent1 8 7 3 2 2" xfId="26261"/>
    <cellStyle name="40% - Accent1 8 7 3 3" xfId="26262"/>
    <cellStyle name="40% - Accent1 8 7 4" xfId="26263"/>
    <cellStyle name="40% - Accent1 8 7 4 2" xfId="26264"/>
    <cellStyle name="40% - Accent1 8 7 5" xfId="26265"/>
    <cellStyle name="40% - Accent1 8 8" xfId="26266"/>
    <cellStyle name="40% - Accent1 8 8 2" xfId="26267"/>
    <cellStyle name="40% - Accent1 8 8 2 2" xfId="26268"/>
    <cellStyle name="40% - Accent1 8 8 2 2 2" xfId="26269"/>
    <cellStyle name="40% - Accent1 8 8 2 3" xfId="26270"/>
    <cellStyle name="40% - Accent1 8 8 3" xfId="26271"/>
    <cellStyle name="40% - Accent1 8 8 3 2" xfId="26272"/>
    <cellStyle name="40% - Accent1 8 8 4" xfId="26273"/>
    <cellStyle name="40% - Accent1 8 9" xfId="26274"/>
    <cellStyle name="40% - Accent1 8 9 2" xfId="26275"/>
    <cellStyle name="40% - Accent1 8 9 2 2" xfId="26276"/>
    <cellStyle name="40% - Accent1 8 9 3" xfId="26277"/>
    <cellStyle name="40% - Accent1 9" xfId="26278"/>
    <cellStyle name="40% - Accent1 9 10" xfId="26279"/>
    <cellStyle name="40% - Accent1 9 10 2" xfId="26280"/>
    <cellStyle name="40% - Accent1 9 11" xfId="26281"/>
    <cellStyle name="40% - Accent1 9 2" xfId="26282"/>
    <cellStyle name="40% - Accent1 9 2 10" xfId="26283"/>
    <cellStyle name="40% - Accent1 9 2 2" xfId="26284"/>
    <cellStyle name="40% - Accent1 9 2 2 2" xfId="26285"/>
    <cellStyle name="40% - Accent1 9 2 2 2 2" xfId="26286"/>
    <cellStyle name="40% - Accent1 9 2 2 2 2 2" xfId="26287"/>
    <cellStyle name="40% - Accent1 9 2 2 2 2 2 2" xfId="26288"/>
    <cellStyle name="40% - Accent1 9 2 2 2 2 3" xfId="26289"/>
    <cellStyle name="40% - Accent1 9 2 2 2 3" xfId="26290"/>
    <cellStyle name="40% - Accent1 9 2 2 2 3 2" xfId="26291"/>
    <cellStyle name="40% - Accent1 9 2 2 2 4" xfId="26292"/>
    <cellStyle name="40% - Accent1 9 2 2 3" xfId="26293"/>
    <cellStyle name="40% - Accent1 9 2 2 3 2" xfId="26294"/>
    <cellStyle name="40% - Accent1 9 2 2 3 2 2" xfId="26295"/>
    <cellStyle name="40% - Accent1 9 2 2 3 3" xfId="26296"/>
    <cellStyle name="40% - Accent1 9 2 2 4" xfId="26297"/>
    <cellStyle name="40% - Accent1 9 2 2 4 2" xfId="26298"/>
    <cellStyle name="40% - Accent1 9 2 2 5" xfId="26299"/>
    <cellStyle name="40% - Accent1 9 2 3" xfId="26300"/>
    <cellStyle name="40% - Accent1 9 2 3 2" xfId="26301"/>
    <cellStyle name="40% - Accent1 9 2 3 2 2" xfId="26302"/>
    <cellStyle name="40% - Accent1 9 2 3 2 2 2" xfId="26303"/>
    <cellStyle name="40% - Accent1 9 2 3 2 2 2 2" xfId="26304"/>
    <cellStyle name="40% - Accent1 9 2 3 2 2 3" xfId="26305"/>
    <cellStyle name="40% - Accent1 9 2 3 2 3" xfId="26306"/>
    <cellStyle name="40% - Accent1 9 2 3 2 3 2" xfId="26307"/>
    <cellStyle name="40% - Accent1 9 2 3 2 4" xfId="26308"/>
    <cellStyle name="40% - Accent1 9 2 3 3" xfId="26309"/>
    <cellStyle name="40% - Accent1 9 2 3 3 2" xfId="26310"/>
    <cellStyle name="40% - Accent1 9 2 3 3 2 2" xfId="26311"/>
    <cellStyle name="40% - Accent1 9 2 3 3 3" xfId="26312"/>
    <cellStyle name="40% - Accent1 9 2 3 4" xfId="26313"/>
    <cellStyle name="40% - Accent1 9 2 3 4 2" xfId="26314"/>
    <cellStyle name="40% - Accent1 9 2 3 5" xfId="26315"/>
    <cellStyle name="40% - Accent1 9 2 4" xfId="26316"/>
    <cellStyle name="40% - Accent1 9 2 4 2" xfId="26317"/>
    <cellStyle name="40% - Accent1 9 2 4 2 2" xfId="26318"/>
    <cellStyle name="40% - Accent1 9 2 4 2 2 2" xfId="26319"/>
    <cellStyle name="40% - Accent1 9 2 4 2 2 2 2" xfId="26320"/>
    <cellStyle name="40% - Accent1 9 2 4 2 2 3" xfId="26321"/>
    <cellStyle name="40% - Accent1 9 2 4 2 3" xfId="26322"/>
    <cellStyle name="40% - Accent1 9 2 4 2 3 2" xfId="26323"/>
    <cellStyle name="40% - Accent1 9 2 4 2 4" xfId="26324"/>
    <cellStyle name="40% - Accent1 9 2 4 3" xfId="26325"/>
    <cellStyle name="40% - Accent1 9 2 4 3 2" xfId="26326"/>
    <cellStyle name="40% - Accent1 9 2 4 3 2 2" xfId="26327"/>
    <cellStyle name="40% - Accent1 9 2 4 3 3" xfId="26328"/>
    <cellStyle name="40% - Accent1 9 2 4 4" xfId="26329"/>
    <cellStyle name="40% - Accent1 9 2 4 4 2" xfId="26330"/>
    <cellStyle name="40% - Accent1 9 2 4 5" xfId="26331"/>
    <cellStyle name="40% - Accent1 9 2 5" xfId="26332"/>
    <cellStyle name="40% - Accent1 9 2 5 2" xfId="26333"/>
    <cellStyle name="40% - Accent1 9 2 5 2 2" xfId="26334"/>
    <cellStyle name="40% - Accent1 9 2 5 2 2 2" xfId="26335"/>
    <cellStyle name="40% - Accent1 9 2 5 2 2 2 2" xfId="26336"/>
    <cellStyle name="40% - Accent1 9 2 5 2 2 3" xfId="26337"/>
    <cellStyle name="40% - Accent1 9 2 5 2 3" xfId="26338"/>
    <cellStyle name="40% - Accent1 9 2 5 2 3 2" xfId="26339"/>
    <cellStyle name="40% - Accent1 9 2 5 2 4" xfId="26340"/>
    <cellStyle name="40% - Accent1 9 2 5 3" xfId="26341"/>
    <cellStyle name="40% - Accent1 9 2 5 3 2" xfId="26342"/>
    <cellStyle name="40% - Accent1 9 2 5 3 2 2" xfId="26343"/>
    <cellStyle name="40% - Accent1 9 2 5 3 3" xfId="26344"/>
    <cellStyle name="40% - Accent1 9 2 5 4" xfId="26345"/>
    <cellStyle name="40% - Accent1 9 2 5 4 2" xfId="26346"/>
    <cellStyle name="40% - Accent1 9 2 5 5" xfId="26347"/>
    <cellStyle name="40% - Accent1 9 2 6" xfId="26348"/>
    <cellStyle name="40% - Accent1 9 2 6 2" xfId="26349"/>
    <cellStyle name="40% - Accent1 9 2 6 2 2" xfId="26350"/>
    <cellStyle name="40% - Accent1 9 2 6 2 2 2" xfId="26351"/>
    <cellStyle name="40% - Accent1 9 2 6 2 2 2 2" xfId="26352"/>
    <cellStyle name="40% - Accent1 9 2 6 2 2 3" xfId="26353"/>
    <cellStyle name="40% - Accent1 9 2 6 2 3" xfId="26354"/>
    <cellStyle name="40% - Accent1 9 2 6 2 3 2" xfId="26355"/>
    <cellStyle name="40% - Accent1 9 2 6 2 4" xfId="26356"/>
    <cellStyle name="40% - Accent1 9 2 6 3" xfId="26357"/>
    <cellStyle name="40% - Accent1 9 2 6 3 2" xfId="26358"/>
    <cellStyle name="40% - Accent1 9 2 6 3 2 2" xfId="26359"/>
    <cellStyle name="40% - Accent1 9 2 6 3 3" xfId="26360"/>
    <cellStyle name="40% - Accent1 9 2 6 4" xfId="26361"/>
    <cellStyle name="40% - Accent1 9 2 6 4 2" xfId="26362"/>
    <cellStyle name="40% - Accent1 9 2 6 5" xfId="26363"/>
    <cellStyle name="40% - Accent1 9 2 7" xfId="26364"/>
    <cellStyle name="40% - Accent1 9 2 7 2" xfId="26365"/>
    <cellStyle name="40% - Accent1 9 2 7 2 2" xfId="26366"/>
    <cellStyle name="40% - Accent1 9 2 7 2 2 2" xfId="26367"/>
    <cellStyle name="40% - Accent1 9 2 7 2 3" xfId="26368"/>
    <cellStyle name="40% - Accent1 9 2 7 3" xfId="26369"/>
    <cellStyle name="40% - Accent1 9 2 7 3 2" xfId="26370"/>
    <cellStyle name="40% - Accent1 9 2 7 4" xfId="26371"/>
    <cellStyle name="40% - Accent1 9 2 8" xfId="26372"/>
    <cellStyle name="40% - Accent1 9 2 8 2" xfId="26373"/>
    <cellStyle name="40% - Accent1 9 2 8 2 2" xfId="26374"/>
    <cellStyle name="40% - Accent1 9 2 8 3" xfId="26375"/>
    <cellStyle name="40% - Accent1 9 2 9" xfId="26376"/>
    <cellStyle name="40% - Accent1 9 2 9 2" xfId="26377"/>
    <cellStyle name="40% - Accent1 9 3" xfId="26378"/>
    <cellStyle name="40% - Accent1 9 3 2" xfId="26379"/>
    <cellStyle name="40% - Accent1 9 3 2 2" xfId="26380"/>
    <cellStyle name="40% - Accent1 9 3 2 2 2" xfId="26381"/>
    <cellStyle name="40% - Accent1 9 3 2 2 2 2" xfId="26382"/>
    <cellStyle name="40% - Accent1 9 3 2 2 3" xfId="26383"/>
    <cellStyle name="40% - Accent1 9 3 2 3" xfId="26384"/>
    <cellStyle name="40% - Accent1 9 3 2 3 2" xfId="26385"/>
    <cellStyle name="40% - Accent1 9 3 2 4" xfId="26386"/>
    <cellStyle name="40% - Accent1 9 3 3" xfId="26387"/>
    <cellStyle name="40% - Accent1 9 3 3 2" xfId="26388"/>
    <cellStyle name="40% - Accent1 9 3 3 2 2" xfId="26389"/>
    <cellStyle name="40% - Accent1 9 3 3 3" xfId="26390"/>
    <cellStyle name="40% - Accent1 9 3 4" xfId="26391"/>
    <cellStyle name="40% - Accent1 9 3 4 2" xfId="26392"/>
    <cellStyle name="40% - Accent1 9 3 5" xfId="26393"/>
    <cellStyle name="40% - Accent1 9 4" xfId="26394"/>
    <cellStyle name="40% - Accent1 9 4 2" xfId="26395"/>
    <cellStyle name="40% - Accent1 9 4 2 2" xfId="26396"/>
    <cellStyle name="40% - Accent1 9 4 2 2 2" xfId="26397"/>
    <cellStyle name="40% - Accent1 9 4 2 2 2 2" xfId="26398"/>
    <cellStyle name="40% - Accent1 9 4 2 2 3" xfId="26399"/>
    <cellStyle name="40% - Accent1 9 4 2 3" xfId="26400"/>
    <cellStyle name="40% - Accent1 9 4 2 3 2" xfId="26401"/>
    <cellStyle name="40% - Accent1 9 4 2 4" xfId="26402"/>
    <cellStyle name="40% - Accent1 9 4 3" xfId="26403"/>
    <cellStyle name="40% - Accent1 9 4 3 2" xfId="26404"/>
    <cellStyle name="40% - Accent1 9 4 3 2 2" xfId="26405"/>
    <cellStyle name="40% - Accent1 9 4 3 3" xfId="26406"/>
    <cellStyle name="40% - Accent1 9 4 4" xfId="26407"/>
    <cellStyle name="40% - Accent1 9 4 4 2" xfId="26408"/>
    <cellStyle name="40% - Accent1 9 4 5" xfId="26409"/>
    <cellStyle name="40% - Accent1 9 5" xfId="26410"/>
    <cellStyle name="40% - Accent1 9 5 2" xfId="26411"/>
    <cellStyle name="40% - Accent1 9 5 2 2" xfId="26412"/>
    <cellStyle name="40% - Accent1 9 5 2 2 2" xfId="26413"/>
    <cellStyle name="40% - Accent1 9 5 2 2 2 2" xfId="26414"/>
    <cellStyle name="40% - Accent1 9 5 2 2 3" xfId="26415"/>
    <cellStyle name="40% - Accent1 9 5 2 3" xfId="26416"/>
    <cellStyle name="40% - Accent1 9 5 2 3 2" xfId="26417"/>
    <cellStyle name="40% - Accent1 9 5 2 4" xfId="26418"/>
    <cellStyle name="40% - Accent1 9 5 3" xfId="26419"/>
    <cellStyle name="40% - Accent1 9 5 3 2" xfId="26420"/>
    <cellStyle name="40% - Accent1 9 5 3 2 2" xfId="26421"/>
    <cellStyle name="40% - Accent1 9 5 3 3" xfId="26422"/>
    <cellStyle name="40% - Accent1 9 5 4" xfId="26423"/>
    <cellStyle name="40% - Accent1 9 5 4 2" xfId="26424"/>
    <cellStyle name="40% - Accent1 9 5 5" xfId="26425"/>
    <cellStyle name="40% - Accent1 9 6" xfId="26426"/>
    <cellStyle name="40% - Accent1 9 6 2" xfId="26427"/>
    <cellStyle name="40% - Accent1 9 6 2 2" xfId="26428"/>
    <cellStyle name="40% - Accent1 9 6 2 2 2" xfId="26429"/>
    <cellStyle name="40% - Accent1 9 6 2 2 2 2" xfId="26430"/>
    <cellStyle name="40% - Accent1 9 6 2 2 3" xfId="26431"/>
    <cellStyle name="40% - Accent1 9 6 2 3" xfId="26432"/>
    <cellStyle name="40% - Accent1 9 6 2 3 2" xfId="26433"/>
    <cellStyle name="40% - Accent1 9 6 2 4" xfId="26434"/>
    <cellStyle name="40% - Accent1 9 6 3" xfId="26435"/>
    <cellStyle name="40% - Accent1 9 6 3 2" xfId="26436"/>
    <cellStyle name="40% - Accent1 9 6 3 2 2" xfId="26437"/>
    <cellStyle name="40% - Accent1 9 6 3 3" xfId="26438"/>
    <cellStyle name="40% - Accent1 9 6 4" xfId="26439"/>
    <cellStyle name="40% - Accent1 9 6 4 2" xfId="26440"/>
    <cellStyle name="40% - Accent1 9 6 5" xfId="26441"/>
    <cellStyle name="40% - Accent1 9 7" xfId="26442"/>
    <cellStyle name="40% - Accent1 9 7 2" xfId="26443"/>
    <cellStyle name="40% - Accent1 9 7 2 2" xfId="26444"/>
    <cellStyle name="40% - Accent1 9 7 2 2 2" xfId="26445"/>
    <cellStyle name="40% - Accent1 9 7 2 2 2 2" xfId="26446"/>
    <cellStyle name="40% - Accent1 9 7 2 2 3" xfId="26447"/>
    <cellStyle name="40% - Accent1 9 7 2 3" xfId="26448"/>
    <cellStyle name="40% - Accent1 9 7 2 3 2" xfId="26449"/>
    <cellStyle name="40% - Accent1 9 7 2 4" xfId="26450"/>
    <cellStyle name="40% - Accent1 9 7 3" xfId="26451"/>
    <cellStyle name="40% - Accent1 9 7 3 2" xfId="26452"/>
    <cellStyle name="40% - Accent1 9 7 3 2 2" xfId="26453"/>
    <cellStyle name="40% - Accent1 9 7 3 3" xfId="26454"/>
    <cellStyle name="40% - Accent1 9 7 4" xfId="26455"/>
    <cellStyle name="40% - Accent1 9 7 4 2" xfId="26456"/>
    <cellStyle name="40% - Accent1 9 7 5" xfId="26457"/>
    <cellStyle name="40% - Accent1 9 8" xfId="26458"/>
    <cellStyle name="40% - Accent1 9 8 2" xfId="26459"/>
    <cellStyle name="40% - Accent1 9 8 2 2" xfId="26460"/>
    <cellStyle name="40% - Accent1 9 8 2 2 2" xfId="26461"/>
    <cellStyle name="40% - Accent1 9 8 2 3" xfId="26462"/>
    <cellStyle name="40% - Accent1 9 8 3" xfId="26463"/>
    <cellStyle name="40% - Accent1 9 8 3 2" xfId="26464"/>
    <cellStyle name="40% - Accent1 9 8 4" xfId="26465"/>
    <cellStyle name="40% - Accent1 9 9" xfId="26466"/>
    <cellStyle name="40% - Accent1 9 9 2" xfId="26467"/>
    <cellStyle name="40% - Accent1 9 9 2 2" xfId="26468"/>
    <cellStyle name="40% - Accent1 9 9 3" xfId="26469"/>
    <cellStyle name="40% - Accent2" xfId="25" builtinId="35" customBuiltin="1"/>
    <cellStyle name="40% - Accent2 10" xfId="26470"/>
    <cellStyle name="40% - Accent2 10 10" xfId="26471"/>
    <cellStyle name="40% - Accent2 10 10 2" xfId="26472"/>
    <cellStyle name="40% - Accent2 10 11" xfId="26473"/>
    <cellStyle name="40% - Accent2 10 2" xfId="26474"/>
    <cellStyle name="40% - Accent2 10 2 10" xfId="26475"/>
    <cellStyle name="40% - Accent2 10 2 2" xfId="26476"/>
    <cellStyle name="40% - Accent2 10 2 2 2" xfId="26477"/>
    <cellStyle name="40% - Accent2 10 2 2 2 2" xfId="26478"/>
    <cellStyle name="40% - Accent2 10 2 2 2 2 2" xfId="26479"/>
    <cellStyle name="40% - Accent2 10 2 2 2 2 2 2" xfId="26480"/>
    <cellStyle name="40% - Accent2 10 2 2 2 2 3" xfId="26481"/>
    <cellStyle name="40% - Accent2 10 2 2 2 3" xfId="26482"/>
    <cellStyle name="40% - Accent2 10 2 2 2 3 2" xfId="26483"/>
    <cellStyle name="40% - Accent2 10 2 2 2 4" xfId="26484"/>
    <cellStyle name="40% - Accent2 10 2 2 3" xfId="26485"/>
    <cellStyle name="40% - Accent2 10 2 2 3 2" xfId="26486"/>
    <cellStyle name="40% - Accent2 10 2 2 3 2 2" xfId="26487"/>
    <cellStyle name="40% - Accent2 10 2 2 3 3" xfId="26488"/>
    <cellStyle name="40% - Accent2 10 2 2 4" xfId="26489"/>
    <cellStyle name="40% - Accent2 10 2 2 4 2" xfId="26490"/>
    <cellStyle name="40% - Accent2 10 2 2 5" xfId="26491"/>
    <cellStyle name="40% - Accent2 10 2 3" xfId="26492"/>
    <cellStyle name="40% - Accent2 10 2 3 2" xfId="26493"/>
    <cellStyle name="40% - Accent2 10 2 3 2 2" xfId="26494"/>
    <cellStyle name="40% - Accent2 10 2 3 2 2 2" xfId="26495"/>
    <cellStyle name="40% - Accent2 10 2 3 2 2 2 2" xfId="26496"/>
    <cellStyle name="40% - Accent2 10 2 3 2 2 3" xfId="26497"/>
    <cellStyle name="40% - Accent2 10 2 3 2 3" xfId="26498"/>
    <cellStyle name="40% - Accent2 10 2 3 2 3 2" xfId="26499"/>
    <cellStyle name="40% - Accent2 10 2 3 2 4" xfId="26500"/>
    <cellStyle name="40% - Accent2 10 2 3 3" xfId="26501"/>
    <cellStyle name="40% - Accent2 10 2 3 3 2" xfId="26502"/>
    <cellStyle name="40% - Accent2 10 2 3 3 2 2" xfId="26503"/>
    <cellStyle name="40% - Accent2 10 2 3 3 3" xfId="26504"/>
    <cellStyle name="40% - Accent2 10 2 3 4" xfId="26505"/>
    <cellStyle name="40% - Accent2 10 2 3 4 2" xfId="26506"/>
    <cellStyle name="40% - Accent2 10 2 3 5" xfId="26507"/>
    <cellStyle name="40% - Accent2 10 2 4" xfId="26508"/>
    <cellStyle name="40% - Accent2 10 2 4 2" xfId="26509"/>
    <cellStyle name="40% - Accent2 10 2 4 2 2" xfId="26510"/>
    <cellStyle name="40% - Accent2 10 2 4 2 2 2" xfId="26511"/>
    <cellStyle name="40% - Accent2 10 2 4 2 2 2 2" xfId="26512"/>
    <cellStyle name="40% - Accent2 10 2 4 2 2 3" xfId="26513"/>
    <cellStyle name="40% - Accent2 10 2 4 2 3" xfId="26514"/>
    <cellStyle name="40% - Accent2 10 2 4 2 3 2" xfId="26515"/>
    <cellStyle name="40% - Accent2 10 2 4 2 4" xfId="26516"/>
    <cellStyle name="40% - Accent2 10 2 4 3" xfId="26517"/>
    <cellStyle name="40% - Accent2 10 2 4 3 2" xfId="26518"/>
    <cellStyle name="40% - Accent2 10 2 4 3 2 2" xfId="26519"/>
    <cellStyle name="40% - Accent2 10 2 4 3 3" xfId="26520"/>
    <cellStyle name="40% - Accent2 10 2 4 4" xfId="26521"/>
    <cellStyle name="40% - Accent2 10 2 4 4 2" xfId="26522"/>
    <cellStyle name="40% - Accent2 10 2 4 5" xfId="26523"/>
    <cellStyle name="40% - Accent2 10 2 5" xfId="26524"/>
    <cellStyle name="40% - Accent2 10 2 5 2" xfId="26525"/>
    <cellStyle name="40% - Accent2 10 2 5 2 2" xfId="26526"/>
    <cellStyle name="40% - Accent2 10 2 5 2 2 2" xfId="26527"/>
    <cellStyle name="40% - Accent2 10 2 5 2 2 2 2" xfId="26528"/>
    <cellStyle name="40% - Accent2 10 2 5 2 2 3" xfId="26529"/>
    <cellStyle name="40% - Accent2 10 2 5 2 3" xfId="26530"/>
    <cellStyle name="40% - Accent2 10 2 5 2 3 2" xfId="26531"/>
    <cellStyle name="40% - Accent2 10 2 5 2 4" xfId="26532"/>
    <cellStyle name="40% - Accent2 10 2 5 3" xfId="26533"/>
    <cellStyle name="40% - Accent2 10 2 5 3 2" xfId="26534"/>
    <cellStyle name="40% - Accent2 10 2 5 3 2 2" xfId="26535"/>
    <cellStyle name="40% - Accent2 10 2 5 3 3" xfId="26536"/>
    <cellStyle name="40% - Accent2 10 2 5 4" xfId="26537"/>
    <cellStyle name="40% - Accent2 10 2 5 4 2" xfId="26538"/>
    <cellStyle name="40% - Accent2 10 2 5 5" xfId="26539"/>
    <cellStyle name="40% - Accent2 10 2 6" xfId="26540"/>
    <cellStyle name="40% - Accent2 10 2 6 2" xfId="26541"/>
    <cellStyle name="40% - Accent2 10 2 6 2 2" xfId="26542"/>
    <cellStyle name="40% - Accent2 10 2 6 2 2 2" xfId="26543"/>
    <cellStyle name="40% - Accent2 10 2 6 2 2 2 2" xfId="26544"/>
    <cellStyle name="40% - Accent2 10 2 6 2 2 3" xfId="26545"/>
    <cellStyle name="40% - Accent2 10 2 6 2 3" xfId="26546"/>
    <cellStyle name="40% - Accent2 10 2 6 2 3 2" xfId="26547"/>
    <cellStyle name="40% - Accent2 10 2 6 2 4" xfId="26548"/>
    <cellStyle name="40% - Accent2 10 2 6 3" xfId="26549"/>
    <cellStyle name="40% - Accent2 10 2 6 3 2" xfId="26550"/>
    <cellStyle name="40% - Accent2 10 2 6 3 2 2" xfId="26551"/>
    <cellStyle name="40% - Accent2 10 2 6 3 3" xfId="26552"/>
    <cellStyle name="40% - Accent2 10 2 6 4" xfId="26553"/>
    <cellStyle name="40% - Accent2 10 2 6 4 2" xfId="26554"/>
    <cellStyle name="40% - Accent2 10 2 6 5" xfId="26555"/>
    <cellStyle name="40% - Accent2 10 2 7" xfId="26556"/>
    <cellStyle name="40% - Accent2 10 2 7 2" xfId="26557"/>
    <cellStyle name="40% - Accent2 10 2 7 2 2" xfId="26558"/>
    <cellStyle name="40% - Accent2 10 2 7 2 2 2" xfId="26559"/>
    <cellStyle name="40% - Accent2 10 2 7 2 3" xfId="26560"/>
    <cellStyle name="40% - Accent2 10 2 7 3" xfId="26561"/>
    <cellStyle name="40% - Accent2 10 2 7 3 2" xfId="26562"/>
    <cellStyle name="40% - Accent2 10 2 7 4" xfId="26563"/>
    <cellStyle name="40% - Accent2 10 2 8" xfId="26564"/>
    <cellStyle name="40% - Accent2 10 2 8 2" xfId="26565"/>
    <cellStyle name="40% - Accent2 10 2 8 2 2" xfId="26566"/>
    <cellStyle name="40% - Accent2 10 2 8 3" xfId="26567"/>
    <cellStyle name="40% - Accent2 10 2 9" xfId="26568"/>
    <cellStyle name="40% - Accent2 10 2 9 2" xfId="26569"/>
    <cellStyle name="40% - Accent2 10 3" xfId="26570"/>
    <cellStyle name="40% - Accent2 10 3 2" xfId="26571"/>
    <cellStyle name="40% - Accent2 10 3 2 2" xfId="26572"/>
    <cellStyle name="40% - Accent2 10 3 2 2 2" xfId="26573"/>
    <cellStyle name="40% - Accent2 10 3 2 2 2 2" xfId="26574"/>
    <cellStyle name="40% - Accent2 10 3 2 2 3" xfId="26575"/>
    <cellStyle name="40% - Accent2 10 3 2 3" xfId="26576"/>
    <cellStyle name="40% - Accent2 10 3 2 3 2" xfId="26577"/>
    <cellStyle name="40% - Accent2 10 3 2 4" xfId="26578"/>
    <cellStyle name="40% - Accent2 10 3 3" xfId="26579"/>
    <cellStyle name="40% - Accent2 10 3 3 2" xfId="26580"/>
    <cellStyle name="40% - Accent2 10 3 3 2 2" xfId="26581"/>
    <cellStyle name="40% - Accent2 10 3 3 3" xfId="26582"/>
    <cellStyle name="40% - Accent2 10 3 4" xfId="26583"/>
    <cellStyle name="40% - Accent2 10 3 4 2" xfId="26584"/>
    <cellStyle name="40% - Accent2 10 3 5" xfId="26585"/>
    <cellStyle name="40% - Accent2 10 4" xfId="26586"/>
    <cellStyle name="40% - Accent2 10 4 2" xfId="26587"/>
    <cellStyle name="40% - Accent2 10 4 2 2" xfId="26588"/>
    <cellStyle name="40% - Accent2 10 4 2 2 2" xfId="26589"/>
    <cellStyle name="40% - Accent2 10 4 2 2 2 2" xfId="26590"/>
    <cellStyle name="40% - Accent2 10 4 2 2 3" xfId="26591"/>
    <cellStyle name="40% - Accent2 10 4 2 3" xfId="26592"/>
    <cellStyle name="40% - Accent2 10 4 2 3 2" xfId="26593"/>
    <cellStyle name="40% - Accent2 10 4 2 4" xfId="26594"/>
    <cellStyle name="40% - Accent2 10 4 3" xfId="26595"/>
    <cellStyle name="40% - Accent2 10 4 3 2" xfId="26596"/>
    <cellStyle name="40% - Accent2 10 4 3 2 2" xfId="26597"/>
    <cellStyle name="40% - Accent2 10 4 3 3" xfId="26598"/>
    <cellStyle name="40% - Accent2 10 4 4" xfId="26599"/>
    <cellStyle name="40% - Accent2 10 4 4 2" xfId="26600"/>
    <cellStyle name="40% - Accent2 10 4 5" xfId="26601"/>
    <cellStyle name="40% - Accent2 10 5" xfId="26602"/>
    <cellStyle name="40% - Accent2 10 5 2" xfId="26603"/>
    <cellStyle name="40% - Accent2 10 5 2 2" xfId="26604"/>
    <cellStyle name="40% - Accent2 10 5 2 2 2" xfId="26605"/>
    <cellStyle name="40% - Accent2 10 5 2 2 2 2" xfId="26606"/>
    <cellStyle name="40% - Accent2 10 5 2 2 3" xfId="26607"/>
    <cellStyle name="40% - Accent2 10 5 2 3" xfId="26608"/>
    <cellStyle name="40% - Accent2 10 5 2 3 2" xfId="26609"/>
    <cellStyle name="40% - Accent2 10 5 2 4" xfId="26610"/>
    <cellStyle name="40% - Accent2 10 5 3" xfId="26611"/>
    <cellStyle name="40% - Accent2 10 5 3 2" xfId="26612"/>
    <cellStyle name="40% - Accent2 10 5 3 2 2" xfId="26613"/>
    <cellStyle name="40% - Accent2 10 5 3 3" xfId="26614"/>
    <cellStyle name="40% - Accent2 10 5 4" xfId="26615"/>
    <cellStyle name="40% - Accent2 10 5 4 2" xfId="26616"/>
    <cellStyle name="40% - Accent2 10 5 5" xfId="26617"/>
    <cellStyle name="40% - Accent2 10 6" xfId="26618"/>
    <cellStyle name="40% - Accent2 10 6 2" xfId="26619"/>
    <cellStyle name="40% - Accent2 10 6 2 2" xfId="26620"/>
    <cellStyle name="40% - Accent2 10 6 2 2 2" xfId="26621"/>
    <cellStyle name="40% - Accent2 10 6 2 2 2 2" xfId="26622"/>
    <cellStyle name="40% - Accent2 10 6 2 2 3" xfId="26623"/>
    <cellStyle name="40% - Accent2 10 6 2 3" xfId="26624"/>
    <cellStyle name="40% - Accent2 10 6 2 3 2" xfId="26625"/>
    <cellStyle name="40% - Accent2 10 6 2 4" xfId="26626"/>
    <cellStyle name="40% - Accent2 10 6 3" xfId="26627"/>
    <cellStyle name="40% - Accent2 10 6 3 2" xfId="26628"/>
    <cellStyle name="40% - Accent2 10 6 3 2 2" xfId="26629"/>
    <cellStyle name="40% - Accent2 10 6 3 3" xfId="26630"/>
    <cellStyle name="40% - Accent2 10 6 4" xfId="26631"/>
    <cellStyle name="40% - Accent2 10 6 4 2" xfId="26632"/>
    <cellStyle name="40% - Accent2 10 6 5" xfId="26633"/>
    <cellStyle name="40% - Accent2 10 7" xfId="26634"/>
    <cellStyle name="40% - Accent2 10 7 2" xfId="26635"/>
    <cellStyle name="40% - Accent2 10 7 2 2" xfId="26636"/>
    <cellStyle name="40% - Accent2 10 7 2 2 2" xfId="26637"/>
    <cellStyle name="40% - Accent2 10 7 2 2 2 2" xfId="26638"/>
    <cellStyle name="40% - Accent2 10 7 2 2 3" xfId="26639"/>
    <cellStyle name="40% - Accent2 10 7 2 3" xfId="26640"/>
    <cellStyle name="40% - Accent2 10 7 2 3 2" xfId="26641"/>
    <cellStyle name="40% - Accent2 10 7 2 4" xfId="26642"/>
    <cellStyle name="40% - Accent2 10 7 3" xfId="26643"/>
    <cellStyle name="40% - Accent2 10 7 3 2" xfId="26644"/>
    <cellStyle name="40% - Accent2 10 7 3 2 2" xfId="26645"/>
    <cellStyle name="40% - Accent2 10 7 3 3" xfId="26646"/>
    <cellStyle name="40% - Accent2 10 7 4" xfId="26647"/>
    <cellStyle name="40% - Accent2 10 7 4 2" xfId="26648"/>
    <cellStyle name="40% - Accent2 10 7 5" xfId="26649"/>
    <cellStyle name="40% - Accent2 10 8" xfId="26650"/>
    <cellStyle name="40% - Accent2 10 8 2" xfId="26651"/>
    <cellStyle name="40% - Accent2 10 8 2 2" xfId="26652"/>
    <cellStyle name="40% - Accent2 10 8 2 2 2" xfId="26653"/>
    <cellStyle name="40% - Accent2 10 8 2 3" xfId="26654"/>
    <cellStyle name="40% - Accent2 10 8 3" xfId="26655"/>
    <cellStyle name="40% - Accent2 10 8 3 2" xfId="26656"/>
    <cellStyle name="40% - Accent2 10 8 4" xfId="26657"/>
    <cellStyle name="40% - Accent2 10 9" xfId="26658"/>
    <cellStyle name="40% - Accent2 10 9 2" xfId="26659"/>
    <cellStyle name="40% - Accent2 10 9 2 2" xfId="26660"/>
    <cellStyle name="40% - Accent2 10 9 3" xfId="26661"/>
    <cellStyle name="40% - Accent2 11" xfId="26662"/>
    <cellStyle name="40% - Accent2 11 10" xfId="26663"/>
    <cellStyle name="40% - Accent2 11 10 2" xfId="26664"/>
    <cellStyle name="40% - Accent2 11 11" xfId="26665"/>
    <cellStyle name="40% - Accent2 11 2" xfId="26666"/>
    <cellStyle name="40% - Accent2 11 2 10" xfId="26667"/>
    <cellStyle name="40% - Accent2 11 2 2" xfId="26668"/>
    <cellStyle name="40% - Accent2 11 2 2 2" xfId="26669"/>
    <cellStyle name="40% - Accent2 11 2 2 2 2" xfId="26670"/>
    <cellStyle name="40% - Accent2 11 2 2 2 2 2" xfId="26671"/>
    <cellStyle name="40% - Accent2 11 2 2 2 2 2 2" xfId="26672"/>
    <cellStyle name="40% - Accent2 11 2 2 2 2 3" xfId="26673"/>
    <cellStyle name="40% - Accent2 11 2 2 2 3" xfId="26674"/>
    <cellStyle name="40% - Accent2 11 2 2 2 3 2" xfId="26675"/>
    <cellStyle name="40% - Accent2 11 2 2 2 4" xfId="26676"/>
    <cellStyle name="40% - Accent2 11 2 2 3" xfId="26677"/>
    <cellStyle name="40% - Accent2 11 2 2 3 2" xfId="26678"/>
    <cellStyle name="40% - Accent2 11 2 2 3 2 2" xfId="26679"/>
    <cellStyle name="40% - Accent2 11 2 2 3 3" xfId="26680"/>
    <cellStyle name="40% - Accent2 11 2 2 4" xfId="26681"/>
    <cellStyle name="40% - Accent2 11 2 2 4 2" xfId="26682"/>
    <cellStyle name="40% - Accent2 11 2 2 5" xfId="26683"/>
    <cellStyle name="40% - Accent2 11 2 3" xfId="26684"/>
    <cellStyle name="40% - Accent2 11 2 3 2" xfId="26685"/>
    <cellStyle name="40% - Accent2 11 2 3 2 2" xfId="26686"/>
    <cellStyle name="40% - Accent2 11 2 3 2 2 2" xfId="26687"/>
    <cellStyle name="40% - Accent2 11 2 3 2 2 2 2" xfId="26688"/>
    <cellStyle name="40% - Accent2 11 2 3 2 2 3" xfId="26689"/>
    <cellStyle name="40% - Accent2 11 2 3 2 3" xfId="26690"/>
    <cellStyle name="40% - Accent2 11 2 3 2 3 2" xfId="26691"/>
    <cellStyle name="40% - Accent2 11 2 3 2 4" xfId="26692"/>
    <cellStyle name="40% - Accent2 11 2 3 3" xfId="26693"/>
    <cellStyle name="40% - Accent2 11 2 3 3 2" xfId="26694"/>
    <cellStyle name="40% - Accent2 11 2 3 3 2 2" xfId="26695"/>
    <cellStyle name="40% - Accent2 11 2 3 3 3" xfId="26696"/>
    <cellStyle name="40% - Accent2 11 2 3 4" xfId="26697"/>
    <cellStyle name="40% - Accent2 11 2 3 4 2" xfId="26698"/>
    <cellStyle name="40% - Accent2 11 2 3 5" xfId="26699"/>
    <cellStyle name="40% - Accent2 11 2 4" xfId="26700"/>
    <cellStyle name="40% - Accent2 11 2 4 2" xfId="26701"/>
    <cellStyle name="40% - Accent2 11 2 4 2 2" xfId="26702"/>
    <cellStyle name="40% - Accent2 11 2 4 2 2 2" xfId="26703"/>
    <cellStyle name="40% - Accent2 11 2 4 2 2 2 2" xfId="26704"/>
    <cellStyle name="40% - Accent2 11 2 4 2 2 3" xfId="26705"/>
    <cellStyle name="40% - Accent2 11 2 4 2 3" xfId="26706"/>
    <cellStyle name="40% - Accent2 11 2 4 2 3 2" xfId="26707"/>
    <cellStyle name="40% - Accent2 11 2 4 2 4" xfId="26708"/>
    <cellStyle name="40% - Accent2 11 2 4 3" xfId="26709"/>
    <cellStyle name="40% - Accent2 11 2 4 3 2" xfId="26710"/>
    <cellStyle name="40% - Accent2 11 2 4 3 2 2" xfId="26711"/>
    <cellStyle name="40% - Accent2 11 2 4 3 3" xfId="26712"/>
    <cellStyle name="40% - Accent2 11 2 4 4" xfId="26713"/>
    <cellStyle name="40% - Accent2 11 2 4 4 2" xfId="26714"/>
    <cellStyle name="40% - Accent2 11 2 4 5" xfId="26715"/>
    <cellStyle name="40% - Accent2 11 2 5" xfId="26716"/>
    <cellStyle name="40% - Accent2 11 2 5 2" xfId="26717"/>
    <cellStyle name="40% - Accent2 11 2 5 2 2" xfId="26718"/>
    <cellStyle name="40% - Accent2 11 2 5 2 2 2" xfId="26719"/>
    <cellStyle name="40% - Accent2 11 2 5 2 2 2 2" xfId="26720"/>
    <cellStyle name="40% - Accent2 11 2 5 2 2 3" xfId="26721"/>
    <cellStyle name="40% - Accent2 11 2 5 2 3" xfId="26722"/>
    <cellStyle name="40% - Accent2 11 2 5 2 3 2" xfId="26723"/>
    <cellStyle name="40% - Accent2 11 2 5 2 4" xfId="26724"/>
    <cellStyle name="40% - Accent2 11 2 5 3" xfId="26725"/>
    <cellStyle name="40% - Accent2 11 2 5 3 2" xfId="26726"/>
    <cellStyle name="40% - Accent2 11 2 5 3 2 2" xfId="26727"/>
    <cellStyle name="40% - Accent2 11 2 5 3 3" xfId="26728"/>
    <cellStyle name="40% - Accent2 11 2 5 4" xfId="26729"/>
    <cellStyle name="40% - Accent2 11 2 5 4 2" xfId="26730"/>
    <cellStyle name="40% - Accent2 11 2 5 5" xfId="26731"/>
    <cellStyle name="40% - Accent2 11 2 6" xfId="26732"/>
    <cellStyle name="40% - Accent2 11 2 6 2" xfId="26733"/>
    <cellStyle name="40% - Accent2 11 2 6 2 2" xfId="26734"/>
    <cellStyle name="40% - Accent2 11 2 6 2 2 2" xfId="26735"/>
    <cellStyle name="40% - Accent2 11 2 6 2 2 2 2" xfId="26736"/>
    <cellStyle name="40% - Accent2 11 2 6 2 2 3" xfId="26737"/>
    <cellStyle name="40% - Accent2 11 2 6 2 3" xfId="26738"/>
    <cellStyle name="40% - Accent2 11 2 6 2 3 2" xfId="26739"/>
    <cellStyle name="40% - Accent2 11 2 6 2 4" xfId="26740"/>
    <cellStyle name="40% - Accent2 11 2 6 3" xfId="26741"/>
    <cellStyle name="40% - Accent2 11 2 6 3 2" xfId="26742"/>
    <cellStyle name="40% - Accent2 11 2 6 3 2 2" xfId="26743"/>
    <cellStyle name="40% - Accent2 11 2 6 3 3" xfId="26744"/>
    <cellStyle name="40% - Accent2 11 2 6 4" xfId="26745"/>
    <cellStyle name="40% - Accent2 11 2 6 4 2" xfId="26746"/>
    <cellStyle name="40% - Accent2 11 2 6 5" xfId="26747"/>
    <cellStyle name="40% - Accent2 11 2 7" xfId="26748"/>
    <cellStyle name="40% - Accent2 11 2 7 2" xfId="26749"/>
    <cellStyle name="40% - Accent2 11 2 7 2 2" xfId="26750"/>
    <cellStyle name="40% - Accent2 11 2 7 2 2 2" xfId="26751"/>
    <cellStyle name="40% - Accent2 11 2 7 2 3" xfId="26752"/>
    <cellStyle name="40% - Accent2 11 2 7 3" xfId="26753"/>
    <cellStyle name="40% - Accent2 11 2 7 3 2" xfId="26754"/>
    <cellStyle name="40% - Accent2 11 2 7 4" xfId="26755"/>
    <cellStyle name="40% - Accent2 11 2 8" xfId="26756"/>
    <cellStyle name="40% - Accent2 11 2 8 2" xfId="26757"/>
    <cellStyle name="40% - Accent2 11 2 8 2 2" xfId="26758"/>
    <cellStyle name="40% - Accent2 11 2 8 3" xfId="26759"/>
    <cellStyle name="40% - Accent2 11 2 9" xfId="26760"/>
    <cellStyle name="40% - Accent2 11 2 9 2" xfId="26761"/>
    <cellStyle name="40% - Accent2 11 3" xfId="26762"/>
    <cellStyle name="40% - Accent2 11 3 2" xfId="26763"/>
    <cellStyle name="40% - Accent2 11 3 2 2" xfId="26764"/>
    <cellStyle name="40% - Accent2 11 3 2 2 2" xfId="26765"/>
    <cellStyle name="40% - Accent2 11 3 2 2 2 2" xfId="26766"/>
    <cellStyle name="40% - Accent2 11 3 2 2 3" xfId="26767"/>
    <cellStyle name="40% - Accent2 11 3 2 3" xfId="26768"/>
    <cellStyle name="40% - Accent2 11 3 2 3 2" xfId="26769"/>
    <cellStyle name="40% - Accent2 11 3 2 4" xfId="26770"/>
    <cellStyle name="40% - Accent2 11 3 3" xfId="26771"/>
    <cellStyle name="40% - Accent2 11 3 3 2" xfId="26772"/>
    <cellStyle name="40% - Accent2 11 3 3 2 2" xfId="26773"/>
    <cellStyle name="40% - Accent2 11 3 3 3" xfId="26774"/>
    <cellStyle name="40% - Accent2 11 3 4" xfId="26775"/>
    <cellStyle name="40% - Accent2 11 3 4 2" xfId="26776"/>
    <cellStyle name="40% - Accent2 11 3 5" xfId="26777"/>
    <cellStyle name="40% - Accent2 11 4" xfId="26778"/>
    <cellStyle name="40% - Accent2 11 4 2" xfId="26779"/>
    <cellStyle name="40% - Accent2 11 4 2 2" xfId="26780"/>
    <cellStyle name="40% - Accent2 11 4 2 2 2" xfId="26781"/>
    <cellStyle name="40% - Accent2 11 4 2 2 2 2" xfId="26782"/>
    <cellStyle name="40% - Accent2 11 4 2 2 3" xfId="26783"/>
    <cellStyle name="40% - Accent2 11 4 2 3" xfId="26784"/>
    <cellStyle name="40% - Accent2 11 4 2 3 2" xfId="26785"/>
    <cellStyle name="40% - Accent2 11 4 2 4" xfId="26786"/>
    <cellStyle name="40% - Accent2 11 4 3" xfId="26787"/>
    <cellStyle name="40% - Accent2 11 4 3 2" xfId="26788"/>
    <cellStyle name="40% - Accent2 11 4 3 2 2" xfId="26789"/>
    <cellStyle name="40% - Accent2 11 4 3 3" xfId="26790"/>
    <cellStyle name="40% - Accent2 11 4 4" xfId="26791"/>
    <cellStyle name="40% - Accent2 11 4 4 2" xfId="26792"/>
    <cellStyle name="40% - Accent2 11 4 5" xfId="26793"/>
    <cellStyle name="40% - Accent2 11 5" xfId="26794"/>
    <cellStyle name="40% - Accent2 11 5 2" xfId="26795"/>
    <cellStyle name="40% - Accent2 11 5 2 2" xfId="26796"/>
    <cellStyle name="40% - Accent2 11 5 2 2 2" xfId="26797"/>
    <cellStyle name="40% - Accent2 11 5 2 2 2 2" xfId="26798"/>
    <cellStyle name="40% - Accent2 11 5 2 2 3" xfId="26799"/>
    <cellStyle name="40% - Accent2 11 5 2 3" xfId="26800"/>
    <cellStyle name="40% - Accent2 11 5 2 3 2" xfId="26801"/>
    <cellStyle name="40% - Accent2 11 5 2 4" xfId="26802"/>
    <cellStyle name="40% - Accent2 11 5 3" xfId="26803"/>
    <cellStyle name="40% - Accent2 11 5 3 2" xfId="26804"/>
    <cellStyle name="40% - Accent2 11 5 3 2 2" xfId="26805"/>
    <cellStyle name="40% - Accent2 11 5 3 3" xfId="26806"/>
    <cellStyle name="40% - Accent2 11 5 4" xfId="26807"/>
    <cellStyle name="40% - Accent2 11 5 4 2" xfId="26808"/>
    <cellStyle name="40% - Accent2 11 5 5" xfId="26809"/>
    <cellStyle name="40% - Accent2 11 6" xfId="26810"/>
    <cellStyle name="40% - Accent2 11 6 2" xfId="26811"/>
    <cellStyle name="40% - Accent2 11 6 2 2" xfId="26812"/>
    <cellStyle name="40% - Accent2 11 6 2 2 2" xfId="26813"/>
    <cellStyle name="40% - Accent2 11 6 2 2 2 2" xfId="26814"/>
    <cellStyle name="40% - Accent2 11 6 2 2 3" xfId="26815"/>
    <cellStyle name="40% - Accent2 11 6 2 3" xfId="26816"/>
    <cellStyle name="40% - Accent2 11 6 2 3 2" xfId="26817"/>
    <cellStyle name="40% - Accent2 11 6 2 4" xfId="26818"/>
    <cellStyle name="40% - Accent2 11 6 3" xfId="26819"/>
    <cellStyle name="40% - Accent2 11 6 3 2" xfId="26820"/>
    <cellStyle name="40% - Accent2 11 6 3 2 2" xfId="26821"/>
    <cellStyle name="40% - Accent2 11 6 3 3" xfId="26822"/>
    <cellStyle name="40% - Accent2 11 6 4" xfId="26823"/>
    <cellStyle name="40% - Accent2 11 6 4 2" xfId="26824"/>
    <cellStyle name="40% - Accent2 11 6 5" xfId="26825"/>
    <cellStyle name="40% - Accent2 11 7" xfId="26826"/>
    <cellStyle name="40% - Accent2 11 7 2" xfId="26827"/>
    <cellStyle name="40% - Accent2 11 7 2 2" xfId="26828"/>
    <cellStyle name="40% - Accent2 11 7 2 2 2" xfId="26829"/>
    <cellStyle name="40% - Accent2 11 7 2 2 2 2" xfId="26830"/>
    <cellStyle name="40% - Accent2 11 7 2 2 3" xfId="26831"/>
    <cellStyle name="40% - Accent2 11 7 2 3" xfId="26832"/>
    <cellStyle name="40% - Accent2 11 7 2 3 2" xfId="26833"/>
    <cellStyle name="40% - Accent2 11 7 2 4" xfId="26834"/>
    <cellStyle name="40% - Accent2 11 7 3" xfId="26835"/>
    <cellStyle name="40% - Accent2 11 7 3 2" xfId="26836"/>
    <cellStyle name="40% - Accent2 11 7 3 2 2" xfId="26837"/>
    <cellStyle name="40% - Accent2 11 7 3 3" xfId="26838"/>
    <cellStyle name="40% - Accent2 11 7 4" xfId="26839"/>
    <cellStyle name="40% - Accent2 11 7 4 2" xfId="26840"/>
    <cellStyle name="40% - Accent2 11 7 5" xfId="26841"/>
    <cellStyle name="40% - Accent2 11 8" xfId="26842"/>
    <cellStyle name="40% - Accent2 11 8 2" xfId="26843"/>
    <cellStyle name="40% - Accent2 11 8 2 2" xfId="26844"/>
    <cellStyle name="40% - Accent2 11 8 2 2 2" xfId="26845"/>
    <cellStyle name="40% - Accent2 11 8 2 3" xfId="26846"/>
    <cellStyle name="40% - Accent2 11 8 3" xfId="26847"/>
    <cellStyle name="40% - Accent2 11 8 3 2" xfId="26848"/>
    <cellStyle name="40% - Accent2 11 8 4" xfId="26849"/>
    <cellStyle name="40% - Accent2 11 9" xfId="26850"/>
    <cellStyle name="40% - Accent2 11 9 2" xfId="26851"/>
    <cellStyle name="40% - Accent2 11 9 2 2" xfId="26852"/>
    <cellStyle name="40% - Accent2 11 9 3" xfId="26853"/>
    <cellStyle name="40% - Accent2 12" xfId="26854"/>
    <cellStyle name="40% - Accent2 12 10" xfId="26855"/>
    <cellStyle name="40% - Accent2 12 2" xfId="26856"/>
    <cellStyle name="40% - Accent2 12 2 2" xfId="26857"/>
    <cellStyle name="40% - Accent2 12 2 2 2" xfId="26858"/>
    <cellStyle name="40% - Accent2 12 2 2 2 2" xfId="26859"/>
    <cellStyle name="40% - Accent2 12 2 2 2 2 2" xfId="26860"/>
    <cellStyle name="40% - Accent2 12 2 2 2 3" xfId="26861"/>
    <cellStyle name="40% - Accent2 12 2 2 3" xfId="26862"/>
    <cellStyle name="40% - Accent2 12 2 2 3 2" xfId="26863"/>
    <cellStyle name="40% - Accent2 12 2 2 4" xfId="26864"/>
    <cellStyle name="40% - Accent2 12 2 3" xfId="26865"/>
    <cellStyle name="40% - Accent2 12 2 3 2" xfId="26866"/>
    <cellStyle name="40% - Accent2 12 2 3 2 2" xfId="26867"/>
    <cellStyle name="40% - Accent2 12 2 3 3" xfId="26868"/>
    <cellStyle name="40% - Accent2 12 2 4" xfId="26869"/>
    <cellStyle name="40% - Accent2 12 2 4 2" xfId="26870"/>
    <cellStyle name="40% - Accent2 12 2 5" xfId="26871"/>
    <cellStyle name="40% - Accent2 12 3" xfId="26872"/>
    <cellStyle name="40% - Accent2 12 3 2" xfId="26873"/>
    <cellStyle name="40% - Accent2 12 3 2 2" xfId="26874"/>
    <cellStyle name="40% - Accent2 12 3 2 2 2" xfId="26875"/>
    <cellStyle name="40% - Accent2 12 3 2 2 2 2" xfId="26876"/>
    <cellStyle name="40% - Accent2 12 3 2 2 3" xfId="26877"/>
    <cellStyle name="40% - Accent2 12 3 2 3" xfId="26878"/>
    <cellStyle name="40% - Accent2 12 3 2 3 2" xfId="26879"/>
    <cellStyle name="40% - Accent2 12 3 2 4" xfId="26880"/>
    <cellStyle name="40% - Accent2 12 3 3" xfId="26881"/>
    <cellStyle name="40% - Accent2 12 3 3 2" xfId="26882"/>
    <cellStyle name="40% - Accent2 12 3 3 2 2" xfId="26883"/>
    <cellStyle name="40% - Accent2 12 3 3 3" xfId="26884"/>
    <cellStyle name="40% - Accent2 12 3 4" xfId="26885"/>
    <cellStyle name="40% - Accent2 12 3 4 2" xfId="26886"/>
    <cellStyle name="40% - Accent2 12 3 5" xfId="26887"/>
    <cellStyle name="40% - Accent2 12 4" xfId="26888"/>
    <cellStyle name="40% - Accent2 12 4 2" xfId="26889"/>
    <cellStyle name="40% - Accent2 12 4 2 2" xfId="26890"/>
    <cellStyle name="40% - Accent2 12 4 2 2 2" xfId="26891"/>
    <cellStyle name="40% - Accent2 12 4 2 2 2 2" xfId="26892"/>
    <cellStyle name="40% - Accent2 12 4 2 2 3" xfId="26893"/>
    <cellStyle name="40% - Accent2 12 4 2 3" xfId="26894"/>
    <cellStyle name="40% - Accent2 12 4 2 3 2" xfId="26895"/>
    <cellStyle name="40% - Accent2 12 4 2 4" xfId="26896"/>
    <cellStyle name="40% - Accent2 12 4 3" xfId="26897"/>
    <cellStyle name="40% - Accent2 12 4 3 2" xfId="26898"/>
    <cellStyle name="40% - Accent2 12 4 3 2 2" xfId="26899"/>
    <cellStyle name="40% - Accent2 12 4 3 3" xfId="26900"/>
    <cellStyle name="40% - Accent2 12 4 4" xfId="26901"/>
    <cellStyle name="40% - Accent2 12 4 4 2" xfId="26902"/>
    <cellStyle name="40% - Accent2 12 4 5" xfId="26903"/>
    <cellStyle name="40% - Accent2 12 5" xfId="26904"/>
    <cellStyle name="40% - Accent2 12 5 2" xfId="26905"/>
    <cellStyle name="40% - Accent2 12 5 2 2" xfId="26906"/>
    <cellStyle name="40% - Accent2 12 5 2 2 2" xfId="26907"/>
    <cellStyle name="40% - Accent2 12 5 2 2 2 2" xfId="26908"/>
    <cellStyle name="40% - Accent2 12 5 2 2 3" xfId="26909"/>
    <cellStyle name="40% - Accent2 12 5 2 3" xfId="26910"/>
    <cellStyle name="40% - Accent2 12 5 2 3 2" xfId="26911"/>
    <cellStyle name="40% - Accent2 12 5 2 4" xfId="26912"/>
    <cellStyle name="40% - Accent2 12 5 3" xfId="26913"/>
    <cellStyle name="40% - Accent2 12 5 3 2" xfId="26914"/>
    <cellStyle name="40% - Accent2 12 5 3 2 2" xfId="26915"/>
    <cellStyle name="40% - Accent2 12 5 3 3" xfId="26916"/>
    <cellStyle name="40% - Accent2 12 5 4" xfId="26917"/>
    <cellStyle name="40% - Accent2 12 5 4 2" xfId="26918"/>
    <cellStyle name="40% - Accent2 12 5 5" xfId="26919"/>
    <cellStyle name="40% - Accent2 12 6" xfId="26920"/>
    <cellStyle name="40% - Accent2 12 6 2" xfId="26921"/>
    <cellStyle name="40% - Accent2 12 6 2 2" xfId="26922"/>
    <cellStyle name="40% - Accent2 12 6 2 2 2" xfId="26923"/>
    <cellStyle name="40% - Accent2 12 6 2 2 2 2" xfId="26924"/>
    <cellStyle name="40% - Accent2 12 6 2 2 3" xfId="26925"/>
    <cellStyle name="40% - Accent2 12 6 2 3" xfId="26926"/>
    <cellStyle name="40% - Accent2 12 6 2 3 2" xfId="26927"/>
    <cellStyle name="40% - Accent2 12 6 2 4" xfId="26928"/>
    <cellStyle name="40% - Accent2 12 6 3" xfId="26929"/>
    <cellStyle name="40% - Accent2 12 6 3 2" xfId="26930"/>
    <cellStyle name="40% - Accent2 12 6 3 2 2" xfId="26931"/>
    <cellStyle name="40% - Accent2 12 6 3 3" xfId="26932"/>
    <cellStyle name="40% - Accent2 12 6 4" xfId="26933"/>
    <cellStyle name="40% - Accent2 12 6 4 2" xfId="26934"/>
    <cellStyle name="40% - Accent2 12 6 5" xfId="26935"/>
    <cellStyle name="40% - Accent2 12 7" xfId="26936"/>
    <cellStyle name="40% - Accent2 12 7 2" xfId="26937"/>
    <cellStyle name="40% - Accent2 12 7 2 2" xfId="26938"/>
    <cellStyle name="40% - Accent2 12 7 2 2 2" xfId="26939"/>
    <cellStyle name="40% - Accent2 12 7 2 3" xfId="26940"/>
    <cellStyle name="40% - Accent2 12 7 3" xfId="26941"/>
    <cellStyle name="40% - Accent2 12 7 3 2" xfId="26942"/>
    <cellStyle name="40% - Accent2 12 7 4" xfId="26943"/>
    <cellStyle name="40% - Accent2 12 8" xfId="26944"/>
    <cellStyle name="40% - Accent2 12 8 2" xfId="26945"/>
    <cellStyle name="40% - Accent2 12 8 2 2" xfId="26946"/>
    <cellStyle name="40% - Accent2 12 8 3" xfId="26947"/>
    <cellStyle name="40% - Accent2 12 9" xfId="26948"/>
    <cellStyle name="40% - Accent2 12 9 2" xfId="26949"/>
    <cellStyle name="40% - Accent2 13" xfId="26950"/>
    <cellStyle name="40% - Accent2 13 10" xfId="26951"/>
    <cellStyle name="40% - Accent2 13 2" xfId="26952"/>
    <cellStyle name="40% - Accent2 13 2 2" xfId="26953"/>
    <cellStyle name="40% - Accent2 13 2 2 2" xfId="26954"/>
    <cellStyle name="40% - Accent2 13 2 2 2 2" xfId="26955"/>
    <cellStyle name="40% - Accent2 13 2 2 2 2 2" xfId="26956"/>
    <cellStyle name="40% - Accent2 13 2 2 2 3" xfId="26957"/>
    <cellStyle name="40% - Accent2 13 2 2 3" xfId="26958"/>
    <cellStyle name="40% - Accent2 13 2 2 3 2" xfId="26959"/>
    <cellStyle name="40% - Accent2 13 2 2 4" xfId="26960"/>
    <cellStyle name="40% - Accent2 13 2 3" xfId="26961"/>
    <cellStyle name="40% - Accent2 13 2 3 2" xfId="26962"/>
    <cellStyle name="40% - Accent2 13 2 3 2 2" xfId="26963"/>
    <cellStyle name="40% - Accent2 13 2 3 3" xfId="26964"/>
    <cellStyle name="40% - Accent2 13 2 4" xfId="26965"/>
    <cellStyle name="40% - Accent2 13 2 4 2" xfId="26966"/>
    <cellStyle name="40% - Accent2 13 2 5" xfId="26967"/>
    <cellStyle name="40% - Accent2 13 3" xfId="26968"/>
    <cellStyle name="40% - Accent2 13 3 2" xfId="26969"/>
    <cellStyle name="40% - Accent2 13 3 2 2" xfId="26970"/>
    <cellStyle name="40% - Accent2 13 3 2 2 2" xfId="26971"/>
    <cellStyle name="40% - Accent2 13 3 2 2 2 2" xfId="26972"/>
    <cellStyle name="40% - Accent2 13 3 2 2 3" xfId="26973"/>
    <cellStyle name="40% - Accent2 13 3 2 3" xfId="26974"/>
    <cellStyle name="40% - Accent2 13 3 2 3 2" xfId="26975"/>
    <cellStyle name="40% - Accent2 13 3 2 4" xfId="26976"/>
    <cellStyle name="40% - Accent2 13 3 3" xfId="26977"/>
    <cellStyle name="40% - Accent2 13 3 3 2" xfId="26978"/>
    <cellStyle name="40% - Accent2 13 3 3 2 2" xfId="26979"/>
    <cellStyle name="40% - Accent2 13 3 3 3" xfId="26980"/>
    <cellStyle name="40% - Accent2 13 3 4" xfId="26981"/>
    <cellStyle name="40% - Accent2 13 3 4 2" xfId="26982"/>
    <cellStyle name="40% - Accent2 13 3 5" xfId="26983"/>
    <cellStyle name="40% - Accent2 13 4" xfId="26984"/>
    <cellStyle name="40% - Accent2 13 4 2" xfId="26985"/>
    <cellStyle name="40% - Accent2 13 4 2 2" xfId="26986"/>
    <cellStyle name="40% - Accent2 13 4 2 2 2" xfId="26987"/>
    <cellStyle name="40% - Accent2 13 4 2 2 2 2" xfId="26988"/>
    <cellStyle name="40% - Accent2 13 4 2 2 3" xfId="26989"/>
    <cellStyle name="40% - Accent2 13 4 2 3" xfId="26990"/>
    <cellStyle name="40% - Accent2 13 4 2 3 2" xfId="26991"/>
    <cellStyle name="40% - Accent2 13 4 2 4" xfId="26992"/>
    <cellStyle name="40% - Accent2 13 4 3" xfId="26993"/>
    <cellStyle name="40% - Accent2 13 4 3 2" xfId="26994"/>
    <cellStyle name="40% - Accent2 13 4 3 2 2" xfId="26995"/>
    <cellStyle name="40% - Accent2 13 4 3 3" xfId="26996"/>
    <cellStyle name="40% - Accent2 13 4 4" xfId="26997"/>
    <cellStyle name="40% - Accent2 13 4 4 2" xfId="26998"/>
    <cellStyle name="40% - Accent2 13 4 5" xfId="26999"/>
    <cellStyle name="40% - Accent2 13 5" xfId="27000"/>
    <cellStyle name="40% - Accent2 13 5 2" xfId="27001"/>
    <cellStyle name="40% - Accent2 13 5 2 2" xfId="27002"/>
    <cellStyle name="40% - Accent2 13 5 2 2 2" xfId="27003"/>
    <cellStyle name="40% - Accent2 13 5 2 2 2 2" xfId="27004"/>
    <cellStyle name="40% - Accent2 13 5 2 2 3" xfId="27005"/>
    <cellStyle name="40% - Accent2 13 5 2 3" xfId="27006"/>
    <cellStyle name="40% - Accent2 13 5 2 3 2" xfId="27007"/>
    <cellStyle name="40% - Accent2 13 5 2 4" xfId="27008"/>
    <cellStyle name="40% - Accent2 13 5 3" xfId="27009"/>
    <cellStyle name="40% - Accent2 13 5 3 2" xfId="27010"/>
    <cellStyle name="40% - Accent2 13 5 3 2 2" xfId="27011"/>
    <cellStyle name="40% - Accent2 13 5 3 3" xfId="27012"/>
    <cellStyle name="40% - Accent2 13 5 4" xfId="27013"/>
    <cellStyle name="40% - Accent2 13 5 4 2" xfId="27014"/>
    <cellStyle name="40% - Accent2 13 5 5" xfId="27015"/>
    <cellStyle name="40% - Accent2 13 6" xfId="27016"/>
    <cellStyle name="40% - Accent2 13 6 2" xfId="27017"/>
    <cellStyle name="40% - Accent2 13 6 2 2" xfId="27018"/>
    <cellStyle name="40% - Accent2 13 6 2 2 2" xfId="27019"/>
    <cellStyle name="40% - Accent2 13 6 2 2 2 2" xfId="27020"/>
    <cellStyle name="40% - Accent2 13 6 2 2 3" xfId="27021"/>
    <cellStyle name="40% - Accent2 13 6 2 3" xfId="27022"/>
    <cellStyle name="40% - Accent2 13 6 2 3 2" xfId="27023"/>
    <cellStyle name="40% - Accent2 13 6 2 4" xfId="27024"/>
    <cellStyle name="40% - Accent2 13 6 3" xfId="27025"/>
    <cellStyle name="40% - Accent2 13 6 3 2" xfId="27026"/>
    <cellStyle name="40% - Accent2 13 6 3 2 2" xfId="27027"/>
    <cellStyle name="40% - Accent2 13 6 3 3" xfId="27028"/>
    <cellStyle name="40% - Accent2 13 6 4" xfId="27029"/>
    <cellStyle name="40% - Accent2 13 6 4 2" xfId="27030"/>
    <cellStyle name="40% - Accent2 13 6 5" xfId="27031"/>
    <cellStyle name="40% - Accent2 13 7" xfId="27032"/>
    <cellStyle name="40% - Accent2 13 7 2" xfId="27033"/>
    <cellStyle name="40% - Accent2 13 7 2 2" xfId="27034"/>
    <cellStyle name="40% - Accent2 13 7 2 2 2" xfId="27035"/>
    <cellStyle name="40% - Accent2 13 7 2 3" xfId="27036"/>
    <cellStyle name="40% - Accent2 13 7 3" xfId="27037"/>
    <cellStyle name="40% - Accent2 13 7 3 2" xfId="27038"/>
    <cellStyle name="40% - Accent2 13 7 4" xfId="27039"/>
    <cellStyle name="40% - Accent2 13 8" xfId="27040"/>
    <cellStyle name="40% - Accent2 13 8 2" xfId="27041"/>
    <cellStyle name="40% - Accent2 13 8 2 2" xfId="27042"/>
    <cellStyle name="40% - Accent2 13 8 3" xfId="27043"/>
    <cellStyle name="40% - Accent2 13 9" xfId="27044"/>
    <cellStyle name="40% - Accent2 13 9 2" xfId="27045"/>
    <cellStyle name="40% - Accent2 14" xfId="27046"/>
    <cellStyle name="40% - Accent2 14 2" xfId="27047"/>
    <cellStyle name="40% - Accent2 14 2 2" xfId="27048"/>
    <cellStyle name="40% - Accent2 14 2 2 2" xfId="27049"/>
    <cellStyle name="40% - Accent2 14 2 2 2 2" xfId="27050"/>
    <cellStyle name="40% - Accent2 14 2 2 3" xfId="27051"/>
    <cellStyle name="40% - Accent2 14 2 3" xfId="27052"/>
    <cellStyle name="40% - Accent2 14 2 3 2" xfId="27053"/>
    <cellStyle name="40% - Accent2 14 2 4" xfId="27054"/>
    <cellStyle name="40% - Accent2 14 3" xfId="27055"/>
    <cellStyle name="40% - Accent2 14 3 2" xfId="27056"/>
    <cellStyle name="40% - Accent2 14 3 2 2" xfId="27057"/>
    <cellStyle name="40% - Accent2 14 3 3" xfId="27058"/>
    <cellStyle name="40% - Accent2 14 4" xfId="27059"/>
    <cellStyle name="40% - Accent2 14 4 2" xfId="27060"/>
    <cellStyle name="40% - Accent2 14 5" xfId="27061"/>
    <cellStyle name="40% - Accent2 15" xfId="27062"/>
    <cellStyle name="40% - Accent2 15 2" xfId="27063"/>
    <cellStyle name="40% - Accent2 15 2 2" xfId="27064"/>
    <cellStyle name="40% - Accent2 15 2 2 2" xfId="27065"/>
    <cellStyle name="40% - Accent2 15 2 2 2 2" xfId="27066"/>
    <cellStyle name="40% - Accent2 15 2 2 3" xfId="27067"/>
    <cellStyle name="40% - Accent2 15 2 3" xfId="27068"/>
    <cellStyle name="40% - Accent2 15 2 3 2" xfId="27069"/>
    <cellStyle name="40% - Accent2 15 2 4" xfId="27070"/>
    <cellStyle name="40% - Accent2 15 3" xfId="27071"/>
    <cellStyle name="40% - Accent2 15 3 2" xfId="27072"/>
    <cellStyle name="40% - Accent2 15 3 2 2" xfId="27073"/>
    <cellStyle name="40% - Accent2 15 3 3" xfId="27074"/>
    <cellStyle name="40% - Accent2 15 4" xfId="27075"/>
    <cellStyle name="40% - Accent2 15 4 2" xfId="27076"/>
    <cellStyle name="40% - Accent2 15 5" xfId="27077"/>
    <cellStyle name="40% - Accent2 16" xfId="27078"/>
    <cellStyle name="40% - Accent2 16 2" xfId="27079"/>
    <cellStyle name="40% - Accent2 16 2 2" xfId="27080"/>
    <cellStyle name="40% - Accent2 16 2 2 2" xfId="27081"/>
    <cellStyle name="40% - Accent2 16 2 2 2 2" xfId="27082"/>
    <cellStyle name="40% - Accent2 16 2 2 3" xfId="27083"/>
    <cellStyle name="40% - Accent2 16 2 3" xfId="27084"/>
    <cellStyle name="40% - Accent2 16 2 3 2" xfId="27085"/>
    <cellStyle name="40% - Accent2 16 2 4" xfId="27086"/>
    <cellStyle name="40% - Accent2 16 3" xfId="27087"/>
    <cellStyle name="40% - Accent2 16 3 2" xfId="27088"/>
    <cellStyle name="40% - Accent2 16 3 2 2" xfId="27089"/>
    <cellStyle name="40% - Accent2 16 3 3" xfId="27090"/>
    <cellStyle name="40% - Accent2 16 4" xfId="27091"/>
    <cellStyle name="40% - Accent2 16 4 2" xfId="27092"/>
    <cellStyle name="40% - Accent2 16 5" xfId="27093"/>
    <cellStyle name="40% - Accent2 17" xfId="27094"/>
    <cellStyle name="40% - Accent2 17 2" xfId="27095"/>
    <cellStyle name="40% - Accent2 17 2 2" xfId="27096"/>
    <cellStyle name="40% - Accent2 17 2 2 2" xfId="27097"/>
    <cellStyle name="40% - Accent2 17 2 2 2 2" xfId="27098"/>
    <cellStyle name="40% - Accent2 17 2 2 3" xfId="27099"/>
    <cellStyle name="40% - Accent2 17 2 3" xfId="27100"/>
    <cellStyle name="40% - Accent2 17 2 3 2" xfId="27101"/>
    <cellStyle name="40% - Accent2 17 2 4" xfId="27102"/>
    <cellStyle name="40% - Accent2 17 3" xfId="27103"/>
    <cellStyle name="40% - Accent2 17 3 2" xfId="27104"/>
    <cellStyle name="40% - Accent2 17 3 2 2" xfId="27105"/>
    <cellStyle name="40% - Accent2 17 3 3" xfId="27106"/>
    <cellStyle name="40% - Accent2 17 4" xfId="27107"/>
    <cellStyle name="40% - Accent2 17 4 2" xfId="27108"/>
    <cellStyle name="40% - Accent2 17 5" xfId="27109"/>
    <cellStyle name="40% - Accent2 18" xfId="27110"/>
    <cellStyle name="40% - Accent2 18 2" xfId="27111"/>
    <cellStyle name="40% - Accent2 18 2 2" xfId="27112"/>
    <cellStyle name="40% - Accent2 18 2 2 2" xfId="27113"/>
    <cellStyle name="40% - Accent2 18 2 2 2 2" xfId="27114"/>
    <cellStyle name="40% - Accent2 18 2 2 3" xfId="27115"/>
    <cellStyle name="40% - Accent2 18 2 3" xfId="27116"/>
    <cellStyle name="40% - Accent2 18 2 3 2" xfId="27117"/>
    <cellStyle name="40% - Accent2 18 2 4" xfId="27118"/>
    <cellStyle name="40% - Accent2 18 3" xfId="27119"/>
    <cellStyle name="40% - Accent2 18 3 2" xfId="27120"/>
    <cellStyle name="40% - Accent2 18 3 2 2" xfId="27121"/>
    <cellStyle name="40% - Accent2 18 3 3" xfId="27122"/>
    <cellStyle name="40% - Accent2 18 4" xfId="27123"/>
    <cellStyle name="40% - Accent2 18 4 2" xfId="27124"/>
    <cellStyle name="40% - Accent2 18 5" xfId="27125"/>
    <cellStyle name="40% - Accent2 19" xfId="27126"/>
    <cellStyle name="40% - Accent2 19 2" xfId="27127"/>
    <cellStyle name="40% - Accent2 19 2 2" xfId="27128"/>
    <cellStyle name="40% - Accent2 19 2 2 2" xfId="27129"/>
    <cellStyle name="40% - Accent2 19 2 2 2 2" xfId="27130"/>
    <cellStyle name="40% - Accent2 19 2 2 3" xfId="27131"/>
    <cellStyle name="40% - Accent2 19 2 3" xfId="27132"/>
    <cellStyle name="40% - Accent2 19 2 3 2" xfId="27133"/>
    <cellStyle name="40% - Accent2 19 2 4" xfId="27134"/>
    <cellStyle name="40% - Accent2 19 3" xfId="27135"/>
    <cellStyle name="40% - Accent2 19 3 2" xfId="27136"/>
    <cellStyle name="40% - Accent2 19 3 2 2" xfId="27137"/>
    <cellStyle name="40% - Accent2 19 3 3" xfId="27138"/>
    <cellStyle name="40% - Accent2 19 4" xfId="27139"/>
    <cellStyle name="40% - Accent2 19 4 2" xfId="27140"/>
    <cellStyle name="40% - Accent2 19 5" xfId="27141"/>
    <cellStyle name="40% - Accent2 2" xfId="27142"/>
    <cellStyle name="40% - Accent2 2 10" xfId="27143"/>
    <cellStyle name="40% - Accent2 2 10 10" xfId="27144"/>
    <cellStyle name="40% - Accent2 2 10 2" xfId="27145"/>
    <cellStyle name="40% - Accent2 2 10 2 2" xfId="27146"/>
    <cellStyle name="40% - Accent2 2 10 2 2 2" xfId="27147"/>
    <cellStyle name="40% - Accent2 2 10 2 2 2 2" xfId="27148"/>
    <cellStyle name="40% - Accent2 2 10 2 2 2 2 2" xfId="27149"/>
    <cellStyle name="40% - Accent2 2 10 2 2 2 3" xfId="27150"/>
    <cellStyle name="40% - Accent2 2 10 2 2 3" xfId="27151"/>
    <cellStyle name="40% - Accent2 2 10 2 2 3 2" xfId="27152"/>
    <cellStyle name="40% - Accent2 2 10 2 2 4" xfId="27153"/>
    <cellStyle name="40% - Accent2 2 10 2 3" xfId="27154"/>
    <cellStyle name="40% - Accent2 2 10 2 3 2" xfId="27155"/>
    <cellStyle name="40% - Accent2 2 10 2 3 2 2" xfId="27156"/>
    <cellStyle name="40% - Accent2 2 10 2 3 3" xfId="27157"/>
    <cellStyle name="40% - Accent2 2 10 2 4" xfId="27158"/>
    <cellStyle name="40% - Accent2 2 10 2 4 2" xfId="27159"/>
    <cellStyle name="40% - Accent2 2 10 2 5" xfId="27160"/>
    <cellStyle name="40% - Accent2 2 10 3" xfId="27161"/>
    <cellStyle name="40% - Accent2 2 10 3 2" xfId="27162"/>
    <cellStyle name="40% - Accent2 2 10 3 2 2" xfId="27163"/>
    <cellStyle name="40% - Accent2 2 10 3 2 2 2" xfId="27164"/>
    <cellStyle name="40% - Accent2 2 10 3 2 2 2 2" xfId="27165"/>
    <cellStyle name="40% - Accent2 2 10 3 2 2 3" xfId="27166"/>
    <cellStyle name="40% - Accent2 2 10 3 2 3" xfId="27167"/>
    <cellStyle name="40% - Accent2 2 10 3 2 3 2" xfId="27168"/>
    <cellStyle name="40% - Accent2 2 10 3 2 4" xfId="27169"/>
    <cellStyle name="40% - Accent2 2 10 3 3" xfId="27170"/>
    <cellStyle name="40% - Accent2 2 10 3 3 2" xfId="27171"/>
    <cellStyle name="40% - Accent2 2 10 3 3 2 2" xfId="27172"/>
    <cellStyle name="40% - Accent2 2 10 3 3 3" xfId="27173"/>
    <cellStyle name="40% - Accent2 2 10 3 4" xfId="27174"/>
    <cellStyle name="40% - Accent2 2 10 3 4 2" xfId="27175"/>
    <cellStyle name="40% - Accent2 2 10 3 5" xfId="27176"/>
    <cellStyle name="40% - Accent2 2 10 4" xfId="27177"/>
    <cellStyle name="40% - Accent2 2 10 4 2" xfId="27178"/>
    <cellStyle name="40% - Accent2 2 10 4 2 2" xfId="27179"/>
    <cellStyle name="40% - Accent2 2 10 4 2 2 2" xfId="27180"/>
    <cellStyle name="40% - Accent2 2 10 4 2 2 2 2" xfId="27181"/>
    <cellStyle name="40% - Accent2 2 10 4 2 2 3" xfId="27182"/>
    <cellStyle name="40% - Accent2 2 10 4 2 3" xfId="27183"/>
    <cellStyle name="40% - Accent2 2 10 4 2 3 2" xfId="27184"/>
    <cellStyle name="40% - Accent2 2 10 4 2 4" xfId="27185"/>
    <cellStyle name="40% - Accent2 2 10 4 3" xfId="27186"/>
    <cellStyle name="40% - Accent2 2 10 4 3 2" xfId="27187"/>
    <cellStyle name="40% - Accent2 2 10 4 3 2 2" xfId="27188"/>
    <cellStyle name="40% - Accent2 2 10 4 3 3" xfId="27189"/>
    <cellStyle name="40% - Accent2 2 10 4 4" xfId="27190"/>
    <cellStyle name="40% - Accent2 2 10 4 4 2" xfId="27191"/>
    <cellStyle name="40% - Accent2 2 10 4 5" xfId="27192"/>
    <cellStyle name="40% - Accent2 2 10 5" xfId="27193"/>
    <cellStyle name="40% - Accent2 2 10 5 2" xfId="27194"/>
    <cellStyle name="40% - Accent2 2 10 5 2 2" xfId="27195"/>
    <cellStyle name="40% - Accent2 2 10 5 2 2 2" xfId="27196"/>
    <cellStyle name="40% - Accent2 2 10 5 2 2 2 2" xfId="27197"/>
    <cellStyle name="40% - Accent2 2 10 5 2 2 3" xfId="27198"/>
    <cellStyle name="40% - Accent2 2 10 5 2 3" xfId="27199"/>
    <cellStyle name="40% - Accent2 2 10 5 2 3 2" xfId="27200"/>
    <cellStyle name="40% - Accent2 2 10 5 2 4" xfId="27201"/>
    <cellStyle name="40% - Accent2 2 10 5 3" xfId="27202"/>
    <cellStyle name="40% - Accent2 2 10 5 3 2" xfId="27203"/>
    <cellStyle name="40% - Accent2 2 10 5 3 2 2" xfId="27204"/>
    <cellStyle name="40% - Accent2 2 10 5 3 3" xfId="27205"/>
    <cellStyle name="40% - Accent2 2 10 5 4" xfId="27206"/>
    <cellStyle name="40% - Accent2 2 10 5 4 2" xfId="27207"/>
    <cellStyle name="40% - Accent2 2 10 5 5" xfId="27208"/>
    <cellStyle name="40% - Accent2 2 10 6" xfId="27209"/>
    <cellStyle name="40% - Accent2 2 10 6 2" xfId="27210"/>
    <cellStyle name="40% - Accent2 2 10 6 2 2" xfId="27211"/>
    <cellStyle name="40% - Accent2 2 10 6 2 2 2" xfId="27212"/>
    <cellStyle name="40% - Accent2 2 10 6 2 2 2 2" xfId="27213"/>
    <cellStyle name="40% - Accent2 2 10 6 2 2 3" xfId="27214"/>
    <cellStyle name="40% - Accent2 2 10 6 2 3" xfId="27215"/>
    <cellStyle name="40% - Accent2 2 10 6 2 3 2" xfId="27216"/>
    <cellStyle name="40% - Accent2 2 10 6 2 4" xfId="27217"/>
    <cellStyle name="40% - Accent2 2 10 6 3" xfId="27218"/>
    <cellStyle name="40% - Accent2 2 10 6 3 2" xfId="27219"/>
    <cellStyle name="40% - Accent2 2 10 6 3 2 2" xfId="27220"/>
    <cellStyle name="40% - Accent2 2 10 6 3 3" xfId="27221"/>
    <cellStyle name="40% - Accent2 2 10 6 4" xfId="27222"/>
    <cellStyle name="40% - Accent2 2 10 6 4 2" xfId="27223"/>
    <cellStyle name="40% - Accent2 2 10 6 5" xfId="27224"/>
    <cellStyle name="40% - Accent2 2 10 7" xfId="27225"/>
    <cellStyle name="40% - Accent2 2 10 7 2" xfId="27226"/>
    <cellStyle name="40% - Accent2 2 10 7 2 2" xfId="27227"/>
    <cellStyle name="40% - Accent2 2 10 7 2 2 2" xfId="27228"/>
    <cellStyle name="40% - Accent2 2 10 7 2 3" xfId="27229"/>
    <cellStyle name="40% - Accent2 2 10 7 3" xfId="27230"/>
    <cellStyle name="40% - Accent2 2 10 7 3 2" xfId="27231"/>
    <cellStyle name="40% - Accent2 2 10 7 4" xfId="27232"/>
    <cellStyle name="40% - Accent2 2 10 8" xfId="27233"/>
    <cellStyle name="40% - Accent2 2 10 8 2" xfId="27234"/>
    <cellStyle name="40% - Accent2 2 10 8 2 2" xfId="27235"/>
    <cellStyle name="40% - Accent2 2 10 8 3" xfId="27236"/>
    <cellStyle name="40% - Accent2 2 10 9" xfId="27237"/>
    <cellStyle name="40% - Accent2 2 10 9 2" xfId="27238"/>
    <cellStyle name="40% - Accent2 2 11" xfId="27239"/>
    <cellStyle name="40% - Accent2 2 11 2" xfId="27240"/>
    <cellStyle name="40% - Accent2 2 11 2 2" xfId="27241"/>
    <cellStyle name="40% - Accent2 2 11 2 2 2" xfId="27242"/>
    <cellStyle name="40% - Accent2 2 11 2 2 2 2" xfId="27243"/>
    <cellStyle name="40% - Accent2 2 11 2 2 3" xfId="27244"/>
    <cellStyle name="40% - Accent2 2 11 2 3" xfId="27245"/>
    <cellStyle name="40% - Accent2 2 11 2 3 2" xfId="27246"/>
    <cellStyle name="40% - Accent2 2 11 2 4" xfId="27247"/>
    <cellStyle name="40% - Accent2 2 11 3" xfId="27248"/>
    <cellStyle name="40% - Accent2 2 11 3 2" xfId="27249"/>
    <cellStyle name="40% - Accent2 2 11 3 2 2" xfId="27250"/>
    <cellStyle name="40% - Accent2 2 11 3 3" xfId="27251"/>
    <cellStyle name="40% - Accent2 2 11 4" xfId="27252"/>
    <cellStyle name="40% - Accent2 2 11 4 2" xfId="27253"/>
    <cellStyle name="40% - Accent2 2 11 5" xfId="27254"/>
    <cellStyle name="40% - Accent2 2 12" xfId="27255"/>
    <cellStyle name="40% - Accent2 2 12 2" xfId="27256"/>
    <cellStyle name="40% - Accent2 2 12 2 2" xfId="27257"/>
    <cellStyle name="40% - Accent2 2 12 2 2 2" xfId="27258"/>
    <cellStyle name="40% - Accent2 2 12 2 2 2 2" xfId="27259"/>
    <cellStyle name="40% - Accent2 2 12 2 2 3" xfId="27260"/>
    <cellStyle name="40% - Accent2 2 12 2 3" xfId="27261"/>
    <cellStyle name="40% - Accent2 2 12 2 3 2" xfId="27262"/>
    <cellStyle name="40% - Accent2 2 12 2 4" xfId="27263"/>
    <cellStyle name="40% - Accent2 2 12 3" xfId="27264"/>
    <cellStyle name="40% - Accent2 2 12 3 2" xfId="27265"/>
    <cellStyle name="40% - Accent2 2 12 3 2 2" xfId="27266"/>
    <cellStyle name="40% - Accent2 2 12 3 3" xfId="27267"/>
    <cellStyle name="40% - Accent2 2 12 4" xfId="27268"/>
    <cellStyle name="40% - Accent2 2 12 4 2" xfId="27269"/>
    <cellStyle name="40% - Accent2 2 12 5" xfId="27270"/>
    <cellStyle name="40% - Accent2 2 13" xfId="27271"/>
    <cellStyle name="40% - Accent2 2 13 2" xfId="27272"/>
    <cellStyle name="40% - Accent2 2 13 2 2" xfId="27273"/>
    <cellStyle name="40% - Accent2 2 13 2 2 2" xfId="27274"/>
    <cellStyle name="40% - Accent2 2 13 2 2 2 2" xfId="27275"/>
    <cellStyle name="40% - Accent2 2 13 2 2 3" xfId="27276"/>
    <cellStyle name="40% - Accent2 2 13 2 3" xfId="27277"/>
    <cellStyle name="40% - Accent2 2 13 2 3 2" xfId="27278"/>
    <cellStyle name="40% - Accent2 2 13 2 4" xfId="27279"/>
    <cellStyle name="40% - Accent2 2 13 3" xfId="27280"/>
    <cellStyle name="40% - Accent2 2 13 3 2" xfId="27281"/>
    <cellStyle name="40% - Accent2 2 13 3 2 2" xfId="27282"/>
    <cellStyle name="40% - Accent2 2 13 3 3" xfId="27283"/>
    <cellStyle name="40% - Accent2 2 13 4" xfId="27284"/>
    <cellStyle name="40% - Accent2 2 13 4 2" xfId="27285"/>
    <cellStyle name="40% - Accent2 2 13 5" xfId="27286"/>
    <cellStyle name="40% - Accent2 2 14" xfId="27287"/>
    <cellStyle name="40% - Accent2 2 14 2" xfId="27288"/>
    <cellStyle name="40% - Accent2 2 14 2 2" xfId="27289"/>
    <cellStyle name="40% - Accent2 2 14 2 2 2" xfId="27290"/>
    <cellStyle name="40% - Accent2 2 14 2 2 2 2" xfId="27291"/>
    <cellStyle name="40% - Accent2 2 14 2 2 3" xfId="27292"/>
    <cellStyle name="40% - Accent2 2 14 2 3" xfId="27293"/>
    <cellStyle name="40% - Accent2 2 14 2 3 2" xfId="27294"/>
    <cellStyle name="40% - Accent2 2 14 2 4" xfId="27295"/>
    <cellStyle name="40% - Accent2 2 14 3" xfId="27296"/>
    <cellStyle name="40% - Accent2 2 14 3 2" xfId="27297"/>
    <cellStyle name="40% - Accent2 2 14 3 2 2" xfId="27298"/>
    <cellStyle name="40% - Accent2 2 14 3 3" xfId="27299"/>
    <cellStyle name="40% - Accent2 2 14 4" xfId="27300"/>
    <cellStyle name="40% - Accent2 2 14 4 2" xfId="27301"/>
    <cellStyle name="40% - Accent2 2 14 5" xfId="27302"/>
    <cellStyle name="40% - Accent2 2 15" xfId="27303"/>
    <cellStyle name="40% - Accent2 2 15 2" xfId="27304"/>
    <cellStyle name="40% - Accent2 2 15 2 2" xfId="27305"/>
    <cellStyle name="40% - Accent2 2 15 2 2 2" xfId="27306"/>
    <cellStyle name="40% - Accent2 2 15 2 2 2 2" xfId="27307"/>
    <cellStyle name="40% - Accent2 2 15 2 2 3" xfId="27308"/>
    <cellStyle name="40% - Accent2 2 15 2 3" xfId="27309"/>
    <cellStyle name="40% - Accent2 2 15 2 3 2" xfId="27310"/>
    <cellStyle name="40% - Accent2 2 15 2 4" xfId="27311"/>
    <cellStyle name="40% - Accent2 2 15 3" xfId="27312"/>
    <cellStyle name="40% - Accent2 2 15 3 2" xfId="27313"/>
    <cellStyle name="40% - Accent2 2 15 3 2 2" xfId="27314"/>
    <cellStyle name="40% - Accent2 2 15 3 3" xfId="27315"/>
    <cellStyle name="40% - Accent2 2 15 4" xfId="27316"/>
    <cellStyle name="40% - Accent2 2 15 4 2" xfId="27317"/>
    <cellStyle name="40% - Accent2 2 15 5" xfId="27318"/>
    <cellStyle name="40% - Accent2 2 16" xfId="27319"/>
    <cellStyle name="40% - Accent2 2 16 2" xfId="27320"/>
    <cellStyle name="40% - Accent2 2 16 2 2" xfId="27321"/>
    <cellStyle name="40% - Accent2 2 16 2 2 2" xfId="27322"/>
    <cellStyle name="40% - Accent2 2 16 2 3" xfId="27323"/>
    <cellStyle name="40% - Accent2 2 16 3" xfId="27324"/>
    <cellStyle name="40% - Accent2 2 16 3 2" xfId="27325"/>
    <cellStyle name="40% - Accent2 2 16 4" xfId="27326"/>
    <cellStyle name="40% - Accent2 2 17" xfId="27327"/>
    <cellStyle name="40% - Accent2 2 17 2" xfId="27328"/>
    <cellStyle name="40% - Accent2 2 17 2 2" xfId="27329"/>
    <cellStyle name="40% - Accent2 2 17 3" xfId="27330"/>
    <cellStyle name="40% - Accent2 2 18" xfId="27331"/>
    <cellStyle name="40% - Accent2 2 18 2" xfId="27332"/>
    <cellStyle name="40% - Accent2 2 19" xfId="27333"/>
    <cellStyle name="40% - Accent2 2 2" xfId="27334"/>
    <cellStyle name="40% - Accent2 2 2 10" xfId="27335"/>
    <cellStyle name="40% - Accent2 2 2 10 2" xfId="27336"/>
    <cellStyle name="40% - Accent2 2 2 11" xfId="27337"/>
    <cellStyle name="40% - Accent2 2 2 2" xfId="27338"/>
    <cellStyle name="40% - Accent2 2 2 2 10" xfId="27339"/>
    <cellStyle name="40% - Accent2 2 2 2 2" xfId="27340"/>
    <cellStyle name="40% - Accent2 2 2 2 2 2" xfId="27341"/>
    <cellStyle name="40% - Accent2 2 2 2 2 2 2" xfId="27342"/>
    <cellStyle name="40% - Accent2 2 2 2 2 2 2 2" xfId="27343"/>
    <cellStyle name="40% - Accent2 2 2 2 2 2 2 2 2" xfId="27344"/>
    <cellStyle name="40% - Accent2 2 2 2 2 2 2 3" xfId="27345"/>
    <cellStyle name="40% - Accent2 2 2 2 2 2 3" xfId="27346"/>
    <cellStyle name="40% - Accent2 2 2 2 2 2 3 2" xfId="27347"/>
    <cellStyle name="40% - Accent2 2 2 2 2 2 4" xfId="27348"/>
    <cellStyle name="40% - Accent2 2 2 2 2 3" xfId="27349"/>
    <cellStyle name="40% - Accent2 2 2 2 2 3 2" xfId="27350"/>
    <cellStyle name="40% - Accent2 2 2 2 2 3 2 2" xfId="27351"/>
    <cellStyle name="40% - Accent2 2 2 2 2 3 3" xfId="27352"/>
    <cellStyle name="40% - Accent2 2 2 2 2 4" xfId="27353"/>
    <cellStyle name="40% - Accent2 2 2 2 2 4 2" xfId="27354"/>
    <cellStyle name="40% - Accent2 2 2 2 2 5" xfId="27355"/>
    <cellStyle name="40% - Accent2 2 2 2 3" xfId="27356"/>
    <cellStyle name="40% - Accent2 2 2 2 3 2" xfId="27357"/>
    <cellStyle name="40% - Accent2 2 2 2 3 2 2" xfId="27358"/>
    <cellStyle name="40% - Accent2 2 2 2 3 2 2 2" xfId="27359"/>
    <cellStyle name="40% - Accent2 2 2 2 3 2 2 2 2" xfId="27360"/>
    <cellStyle name="40% - Accent2 2 2 2 3 2 2 3" xfId="27361"/>
    <cellStyle name="40% - Accent2 2 2 2 3 2 3" xfId="27362"/>
    <cellStyle name="40% - Accent2 2 2 2 3 2 3 2" xfId="27363"/>
    <cellStyle name="40% - Accent2 2 2 2 3 2 4" xfId="27364"/>
    <cellStyle name="40% - Accent2 2 2 2 3 3" xfId="27365"/>
    <cellStyle name="40% - Accent2 2 2 2 3 3 2" xfId="27366"/>
    <cellStyle name="40% - Accent2 2 2 2 3 3 2 2" xfId="27367"/>
    <cellStyle name="40% - Accent2 2 2 2 3 3 3" xfId="27368"/>
    <cellStyle name="40% - Accent2 2 2 2 3 4" xfId="27369"/>
    <cellStyle name="40% - Accent2 2 2 2 3 4 2" xfId="27370"/>
    <cellStyle name="40% - Accent2 2 2 2 3 5" xfId="27371"/>
    <cellStyle name="40% - Accent2 2 2 2 4" xfId="27372"/>
    <cellStyle name="40% - Accent2 2 2 2 4 2" xfId="27373"/>
    <cellStyle name="40% - Accent2 2 2 2 4 2 2" xfId="27374"/>
    <cellStyle name="40% - Accent2 2 2 2 4 2 2 2" xfId="27375"/>
    <cellStyle name="40% - Accent2 2 2 2 4 2 2 2 2" xfId="27376"/>
    <cellStyle name="40% - Accent2 2 2 2 4 2 2 3" xfId="27377"/>
    <cellStyle name="40% - Accent2 2 2 2 4 2 3" xfId="27378"/>
    <cellStyle name="40% - Accent2 2 2 2 4 2 3 2" xfId="27379"/>
    <cellStyle name="40% - Accent2 2 2 2 4 2 4" xfId="27380"/>
    <cellStyle name="40% - Accent2 2 2 2 4 3" xfId="27381"/>
    <cellStyle name="40% - Accent2 2 2 2 4 3 2" xfId="27382"/>
    <cellStyle name="40% - Accent2 2 2 2 4 3 2 2" xfId="27383"/>
    <cellStyle name="40% - Accent2 2 2 2 4 3 3" xfId="27384"/>
    <cellStyle name="40% - Accent2 2 2 2 4 4" xfId="27385"/>
    <cellStyle name="40% - Accent2 2 2 2 4 4 2" xfId="27386"/>
    <cellStyle name="40% - Accent2 2 2 2 4 5" xfId="27387"/>
    <cellStyle name="40% - Accent2 2 2 2 5" xfId="27388"/>
    <cellStyle name="40% - Accent2 2 2 2 5 2" xfId="27389"/>
    <cellStyle name="40% - Accent2 2 2 2 5 2 2" xfId="27390"/>
    <cellStyle name="40% - Accent2 2 2 2 5 2 2 2" xfId="27391"/>
    <cellStyle name="40% - Accent2 2 2 2 5 2 2 2 2" xfId="27392"/>
    <cellStyle name="40% - Accent2 2 2 2 5 2 2 3" xfId="27393"/>
    <cellStyle name="40% - Accent2 2 2 2 5 2 3" xfId="27394"/>
    <cellStyle name="40% - Accent2 2 2 2 5 2 3 2" xfId="27395"/>
    <cellStyle name="40% - Accent2 2 2 2 5 2 4" xfId="27396"/>
    <cellStyle name="40% - Accent2 2 2 2 5 3" xfId="27397"/>
    <cellStyle name="40% - Accent2 2 2 2 5 3 2" xfId="27398"/>
    <cellStyle name="40% - Accent2 2 2 2 5 3 2 2" xfId="27399"/>
    <cellStyle name="40% - Accent2 2 2 2 5 3 3" xfId="27400"/>
    <cellStyle name="40% - Accent2 2 2 2 5 4" xfId="27401"/>
    <cellStyle name="40% - Accent2 2 2 2 5 4 2" xfId="27402"/>
    <cellStyle name="40% - Accent2 2 2 2 5 5" xfId="27403"/>
    <cellStyle name="40% - Accent2 2 2 2 6" xfId="27404"/>
    <cellStyle name="40% - Accent2 2 2 2 6 2" xfId="27405"/>
    <cellStyle name="40% - Accent2 2 2 2 6 2 2" xfId="27406"/>
    <cellStyle name="40% - Accent2 2 2 2 6 2 2 2" xfId="27407"/>
    <cellStyle name="40% - Accent2 2 2 2 6 2 2 2 2" xfId="27408"/>
    <cellStyle name="40% - Accent2 2 2 2 6 2 2 3" xfId="27409"/>
    <cellStyle name="40% - Accent2 2 2 2 6 2 3" xfId="27410"/>
    <cellStyle name="40% - Accent2 2 2 2 6 2 3 2" xfId="27411"/>
    <cellStyle name="40% - Accent2 2 2 2 6 2 4" xfId="27412"/>
    <cellStyle name="40% - Accent2 2 2 2 6 3" xfId="27413"/>
    <cellStyle name="40% - Accent2 2 2 2 6 3 2" xfId="27414"/>
    <cellStyle name="40% - Accent2 2 2 2 6 3 2 2" xfId="27415"/>
    <cellStyle name="40% - Accent2 2 2 2 6 3 3" xfId="27416"/>
    <cellStyle name="40% - Accent2 2 2 2 6 4" xfId="27417"/>
    <cellStyle name="40% - Accent2 2 2 2 6 4 2" xfId="27418"/>
    <cellStyle name="40% - Accent2 2 2 2 6 5" xfId="27419"/>
    <cellStyle name="40% - Accent2 2 2 2 7" xfId="27420"/>
    <cellStyle name="40% - Accent2 2 2 2 7 2" xfId="27421"/>
    <cellStyle name="40% - Accent2 2 2 2 7 2 2" xfId="27422"/>
    <cellStyle name="40% - Accent2 2 2 2 7 2 2 2" xfId="27423"/>
    <cellStyle name="40% - Accent2 2 2 2 7 2 3" xfId="27424"/>
    <cellStyle name="40% - Accent2 2 2 2 7 3" xfId="27425"/>
    <cellStyle name="40% - Accent2 2 2 2 7 3 2" xfId="27426"/>
    <cellStyle name="40% - Accent2 2 2 2 7 4" xfId="27427"/>
    <cellStyle name="40% - Accent2 2 2 2 8" xfId="27428"/>
    <cellStyle name="40% - Accent2 2 2 2 8 2" xfId="27429"/>
    <cellStyle name="40% - Accent2 2 2 2 8 2 2" xfId="27430"/>
    <cellStyle name="40% - Accent2 2 2 2 8 3" xfId="27431"/>
    <cellStyle name="40% - Accent2 2 2 2 9" xfId="27432"/>
    <cellStyle name="40% - Accent2 2 2 2 9 2" xfId="27433"/>
    <cellStyle name="40% - Accent2 2 2 3" xfId="27434"/>
    <cellStyle name="40% - Accent2 2 2 3 2" xfId="27435"/>
    <cellStyle name="40% - Accent2 2 2 3 2 2" xfId="27436"/>
    <cellStyle name="40% - Accent2 2 2 3 2 2 2" xfId="27437"/>
    <cellStyle name="40% - Accent2 2 2 3 2 2 2 2" xfId="27438"/>
    <cellStyle name="40% - Accent2 2 2 3 2 2 3" xfId="27439"/>
    <cellStyle name="40% - Accent2 2 2 3 2 3" xfId="27440"/>
    <cellStyle name="40% - Accent2 2 2 3 2 3 2" xfId="27441"/>
    <cellStyle name="40% - Accent2 2 2 3 2 4" xfId="27442"/>
    <cellStyle name="40% - Accent2 2 2 3 3" xfId="27443"/>
    <cellStyle name="40% - Accent2 2 2 3 3 2" xfId="27444"/>
    <cellStyle name="40% - Accent2 2 2 3 3 2 2" xfId="27445"/>
    <cellStyle name="40% - Accent2 2 2 3 3 3" xfId="27446"/>
    <cellStyle name="40% - Accent2 2 2 3 4" xfId="27447"/>
    <cellStyle name="40% - Accent2 2 2 3 4 2" xfId="27448"/>
    <cellStyle name="40% - Accent2 2 2 3 5" xfId="27449"/>
    <cellStyle name="40% - Accent2 2 2 4" xfId="27450"/>
    <cellStyle name="40% - Accent2 2 2 4 2" xfId="27451"/>
    <cellStyle name="40% - Accent2 2 2 4 2 2" xfId="27452"/>
    <cellStyle name="40% - Accent2 2 2 4 2 2 2" xfId="27453"/>
    <cellStyle name="40% - Accent2 2 2 4 2 2 2 2" xfId="27454"/>
    <cellStyle name="40% - Accent2 2 2 4 2 2 3" xfId="27455"/>
    <cellStyle name="40% - Accent2 2 2 4 2 3" xfId="27456"/>
    <cellStyle name="40% - Accent2 2 2 4 2 3 2" xfId="27457"/>
    <cellStyle name="40% - Accent2 2 2 4 2 4" xfId="27458"/>
    <cellStyle name="40% - Accent2 2 2 4 3" xfId="27459"/>
    <cellStyle name="40% - Accent2 2 2 4 3 2" xfId="27460"/>
    <cellStyle name="40% - Accent2 2 2 4 3 2 2" xfId="27461"/>
    <cellStyle name="40% - Accent2 2 2 4 3 3" xfId="27462"/>
    <cellStyle name="40% - Accent2 2 2 4 4" xfId="27463"/>
    <cellStyle name="40% - Accent2 2 2 4 4 2" xfId="27464"/>
    <cellStyle name="40% - Accent2 2 2 4 5" xfId="27465"/>
    <cellStyle name="40% - Accent2 2 2 5" xfId="27466"/>
    <cellStyle name="40% - Accent2 2 2 5 2" xfId="27467"/>
    <cellStyle name="40% - Accent2 2 2 5 2 2" xfId="27468"/>
    <cellStyle name="40% - Accent2 2 2 5 2 2 2" xfId="27469"/>
    <cellStyle name="40% - Accent2 2 2 5 2 2 2 2" xfId="27470"/>
    <cellStyle name="40% - Accent2 2 2 5 2 2 3" xfId="27471"/>
    <cellStyle name="40% - Accent2 2 2 5 2 3" xfId="27472"/>
    <cellStyle name="40% - Accent2 2 2 5 2 3 2" xfId="27473"/>
    <cellStyle name="40% - Accent2 2 2 5 2 4" xfId="27474"/>
    <cellStyle name="40% - Accent2 2 2 5 3" xfId="27475"/>
    <cellStyle name="40% - Accent2 2 2 5 3 2" xfId="27476"/>
    <cellStyle name="40% - Accent2 2 2 5 3 2 2" xfId="27477"/>
    <cellStyle name="40% - Accent2 2 2 5 3 3" xfId="27478"/>
    <cellStyle name="40% - Accent2 2 2 5 4" xfId="27479"/>
    <cellStyle name="40% - Accent2 2 2 5 4 2" xfId="27480"/>
    <cellStyle name="40% - Accent2 2 2 5 5" xfId="27481"/>
    <cellStyle name="40% - Accent2 2 2 6" xfId="27482"/>
    <cellStyle name="40% - Accent2 2 2 6 2" xfId="27483"/>
    <cellStyle name="40% - Accent2 2 2 6 2 2" xfId="27484"/>
    <cellStyle name="40% - Accent2 2 2 6 2 2 2" xfId="27485"/>
    <cellStyle name="40% - Accent2 2 2 6 2 2 2 2" xfId="27486"/>
    <cellStyle name="40% - Accent2 2 2 6 2 2 3" xfId="27487"/>
    <cellStyle name="40% - Accent2 2 2 6 2 3" xfId="27488"/>
    <cellStyle name="40% - Accent2 2 2 6 2 3 2" xfId="27489"/>
    <cellStyle name="40% - Accent2 2 2 6 2 4" xfId="27490"/>
    <cellStyle name="40% - Accent2 2 2 6 3" xfId="27491"/>
    <cellStyle name="40% - Accent2 2 2 6 3 2" xfId="27492"/>
    <cellStyle name="40% - Accent2 2 2 6 3 2 2" xfId="27493"/>
    <cellStyle name="40% - Accent2 2 2 6 3 3" xfId="27494"/>
    <cellStyle name="40% - Accent2 2 2 6 4" xfId="27495"/>
    <cellStyle name="40% - Accent2 2 2 6 4 2" xfId="27496"/>
    <cellStyle name="40% - Accent2 2 2 6 5" xfId="27497"/>
    <cellStyle name="40% - Accent2 2 2 7" xfId="27498"/>
    <cellStyle name="40% - Accent2 2 2 7 2" xfId="27499"/>
    <cellStyle name="40% - Accent2 2 2 7 2 2" xfId="27500"/>
    <cellStyle name="40% - Accent2 2 2 7 2 2 2" xfId="27501"/>
    <cellStyle name="40% - Accent2 2 2 7 2 2 2 2" xfId="27502"/>
    <cellStyle name="40% - Accent2 2 2 7 2 2 3" xfId="27503"/>
    <cellStyle name="40% - Accent2 2 2 7 2 3" xfId="27504"/>
    <cellStyle name="40% - Accent2 2 2 7 2 3 2" xfId="27505"/>
    <cellStyle name="40% - Accent2 2 2 7 2 4" xfId="27506"/>
    <cellStyle name="40% - Accent2 2 2 7 3" xfId="27507"/>
    <cellStyle name="40% - Accent2 2 2 7 3 2" xfId="27508"/>
    <cellStyle name="40% - Accent2 2 2 7 3 2 2" xfId="27509"/>
    <cellStyle name="40% - Accent2 2 2 7 3 3" xfId="27510"/>
    <cellStyle name="40% - Accent2 2 2 7 4" xfId="27511"/>
    <cellStyle name="40% - Accent2 2 2 7 4 2" xfId="27512"/>
    <cellStyle name="40% - Accent2 2 2 7 5" xfId="27513"/>
    <cellStyle name="40% - Accent2 2 2 8" xfId="27514"/>
    <cellStyle name="40% - Accent2 2 2 8 2" xfId="27515"/>
    <cellStyle name="40% - Accent2 2 2 8 2 2" xfId="27516"/>
    <cellStyle name="40% - Accent2 2 2 8 2 2 2" xfId="27517"/>
    <cellStyle name="40% - Accent2 2 2 8 2 3" xfId="27518"/>
    <cellStyle name="40% - Accent2 2 2 8 3" xfId="27519"/>
    <cellStyle name="40% - Accent2 2 2 8 3 2" xfId="27520"/>
    <cellStyle name="40% - Accent2 2 2 8 4" xfId="27521"/>
    <cellStyle name="40% - Accent2 2 2 9" xfId="27522"/>
    <cellStyle name="40% - Accent2 2 2 9 2" xfId="27523"/>
    <cellStyle name="40% - Accent2 2 2 9 2 2" xfId="27524"/>
    <cellStyle name="40% - Accent2 2 2 9 3" xfId="27525"/>
    <cellStyle name="40% - Accent2 2 3" xfId="27526"/>
    <cellStyle name="40% - Accent2 2 3 10" xfId="27527"/>
    <cellStyle name="40% - Accent2 2 3 10 2" xfId="27528"/>
    <cellStyle name="40% - Accent2 2 3 11" xfId="27529"/>
    <cellStyle name="40% - Accent2 2 3 2" xfId="27530"/>
    <cellStyle name="40% - Accent2 2 3 2 10" xfId="27531"/>
    <cellStyle name="40% - Accent2 2 3 2 2" xfId="27532"/>
    <cellStyle name="40% - Accent2 2 3 2 2 2" xfId="27533"/>
    <cellStyle name="40% - Accent2 2 3 2 2 2 2" xfId="27534"/>
    <cellStyle name="40% - Accent2 2 3 2 2 2 2 2" xfId="27535"/>
    <cellStyle name="40% - Accent2 2 3 2 2 2 2 2 2" xfId="27536"/>
    <cellStyle name="40% - Accent2 2 3 2 2 2 2 3" xfId="27537"/>
    <cellStyle name="40% - Accent2 2 3 2 2 2 3" xfId="27538"/>
    <cellStyle name="40% - Accent2 2 3 2 2 2 3 2" xfId="27539"/>
    <cellStyle name="40% - Accent2 2 3 2 2 2 4" xfId="27540"/>
    <cellStyle name="40% - Accent2 2 3 2 2 3" xfId="27541"/>
    <cellStyle name="40% - Accent2 2 3 2 2 3 2" xfId="27542"/>
    <cellStyle name="40% - Accent2 2 3 2 2 3 2 2" xfId="27543"/>
    <cellStyle name="40% - Accent2 2 3 2 2 3 3" xfId="27544"/>
    <cellStyle name="40% - Accent2 2 3 2 2 4" xfId="27545"/>
    <cellStyle name="40% - Accent2 2 3 2 2 4 2" xfId="27546"/>
    <cellStyle name="40% - Accent2 2 3 2 2 5" xfId="27547"/>
    <cellStyle name="40% - Accent2 2 3 2 3" xfId="27548"/>
    <cellStyle name="40% - Accent2 2 3 2 3 2" xfId="27549"/>
    <cellStyle name="40% - Accent2 2 3 2 3 2 2" xfId="27550"/>
    <cellStyle name="40% - Accent2 2 3 2 3 2 2 2" xfId="27551"/>
    <cellStyle name="40% - Accent2 2 3 2 3 2 2 2 2" xfId="27552"/>
    <cellStyle name="40% - Accent2 2 3 2 3 2 2 3" xfId="27553"/>
    <cellStyle name="40% - Accent2 2 3 2 3 2 3" xfId="27554"/>
    <cellStyle name="40% - Accent2 2 3 2 3 2 3 2" xfId="27555"/>
    <cellStyle name="40% - Accent2 2 3 2 3 2 4" xfId="27556"/>
    <cellStyle name="40% - Accent2 2 3 2 3 3" xfId="27557"/>
    <cellStyle name="40% - Accent2 2 3 2 3 3 2" xfId="27558"/>
    <cellStyle name="40% - Accent2 2 3 2 3 3 2 2" xfId="27559"/>
    <cellStyle name="40% - Accent2 2 3 2 3 3 3" xfId="27560"/>
    <cellStyle name="40% - Accent2 2 3 2 3 4" xfId="27561"/>
    <cellStyle name="40% - Accent2 2 3 2 3 4 2" xfId="27562"/>
    <cellStyle name="40% - Accent2 2 3 2 3 5" xfId="27563"/>
    <cellStyle name="40% - Accent2 2 3 2 4" xfId="27564"/>
    <cellStyle name="40% - Accent2 2 3 2 4 2" xfId="27565"/>
    <cellStyle name="40% - Accent2 2 3 2 4 2 2" xfId="27566"/>
    <cellStyle name="40% - Accent2 2 3 2 4 2 2 2" xfId="27567"/>
    <cellStyle name="40% - Accent2 2 3 2 4 2 2 2 2" xfId="27568"/>
    <cellStyle name="40% - Accent2 2 3 2 4 2 2 3" xfId="27569"/>
    <cellStyle name="40% - Accent2 2 3 2 4 2 3" xfId="27570"/>
    <cellStyle name="40% - Accent2 2 3 2 4 2 3 2" xfId="27571"/>
    <cellStyle name="40% - Accent2 2 3 2 4 2 4" xfId="27572"/>
    <cellStyle name="40% - Accent2 2 3 2 4 3" xfId="27573"/>
    <cellStyle name="40% - Accent2 2 3 2 4 3 2" xfId="27574"/>
    <cellStyle name="40% - Accent2 2 3 2 4 3 2 2" xfId="27575"/>
    <cellStyle name="40% - Accent2 2 3 2 4 3 3" xfId="27576"/>
    <cellStyle name="40% - Accent2 2 3 2 4 4" xfId="27577"/>
    <cellStyle name="40% - Accent2 2 3 2 4 4 2" xfId="27578"/>
    <cellStyle name="40% - Accent2 2 3 2 4 5" xfId="27579"/>
    <cellStyle name="40% - Accent2 2 3 2 5" xfId="27580"/>
    <cellStyle name="40% - Accent2 2 3 2 5 2" xfId="27581"/>
    <cellStyle name="40% - Accent2 2 3 2 5 2 2" xfId="27582"/>
    <cellStyle name="40% - Accent2 2 3 2 5 2 2 2" xfId="27583"/>
    <cellStyle name="40% - Accent2 2 3 2 5 2 2 2 2" xfId="27584"/>
    <cellStyle name="40% - Accent2 2 3 2 5 2 2 3" xfId="27585"/>
    <cellStyle name="40% - Accent2 2 3 2 5 2 3" xfId="27586"/>
    <cellStyle name="40% - Accent2 2 3 2 5 2 3 2" xfId="27587"/>
    <cellStyle name="40% - Accent2 2 3 2 5 2 4" xfId="27588"/>
    <cellStyle name="40% - Accent2 2 3 2 5 3" xfId="27589"/>
    <cellStyle name="40% - Accent2 2 3 2 5 3 2" xfId="27590"/>
    <cellStyle name="40% - Accent2 2 3 2 5 3 2 2" xfId="27591"/>
    <cellStyle name="40% - Accent2 2 3 2 5 3 3" xfId="27592"/>
    <cellStyle name="40% - Accent2 2 3 2 5 4" xfId="27593"/>
    <cellStyle name="40% - Accent2 2 3 2 5 4 2" xfId="27594"/>
    <cellStyle name="40% - Accent2 2 3 2 5 5" xfId="27595"/>
    <cellStyle name="40% - Accent2 2 3 2 6" xfId="27596"/>
    <cellStyle name="40% - Accent2 2 3 2 6 2" xfId="27597"/>
    <cellStyle name="40% - Accent2 2 3 2 6 2 2" xfId="27598"/>
    <cellStyle name="40% - Accent2 2 3 2 6 2 2 2" xfId="27599"/>
    <cellStyle name="40% - Accent2 2 3 2 6 2 2 2 2" xfId="27600"/>
    <cellStyle name="40% - Accent2 2 3 2 6 2 2 3" xfId="27601"/>
    <cellStyle name="40% - Accent2 2 3 2 6 2 3" xfId="27602"/>
    <cellStyle name="40% - Accent2 2 3 2 6 2 3 2" xfId="27603"/>
    <cellStyle name="40% - Accent2 2 3 2 6 2 4" xfId="27604"/>
    <cellStyle name="40% - Accent2 2 3 2 6 3" xfId="27605"/>
    <cellStyle name="40% - Accent2 2 3 2 6 3 2" xfId="27606"/>
    <cellStyle name="40% - Accent2 2 3 2 6 3 2 2" xfId="27607"/>
    <cellStyle name="40% - Accent2 2 3 2 6 3 3" xfId="27608"/>
    <cellStyle name="40% - Accent2 2 3 2 6 4" xfId="27609"/>
    <cellStyle name="40% - Accent2 2 3 2 6 4 2" xfId="27610"/>
    <cellStyle name="40% - Accent2 2 3 2 6 5" xfId="27611"/>
    <cellStyle name="40% - Accent2 2 3 2 7" xfId="27612"/>
    <cellStyle name="40% - Accent2 2 3 2 7 2" xfId="27613"/>
    <cellStyle name="40% - Accent2 2 3 2 7 2 2" xfId="27614"/>
    <cellStyle name="40% - Accent2 2 3 2 7 2 2 2" xfId="27615"/>
    <cellStyle name="40% - Accent2 2 3 2 7 2 3" xfId="27616"/>
    <cellStyle name="40% - Accent2 2 3 2 7 3" xfId="27617"/>
    <cellStyle name="40% - Accent2 2 3 2 7 3 2" xfId="27618"/>
    <cellStyle name="40% - Accent2 2 3 2 7 4" xfId="27619"/>
    <cellStyle name="40% - Accent2 2 3 2 8" xfId="27620"/>
    <cellStyle name="40% - Accent2 2 3 2 8 2" xfId="27621"/>
    <cellStyle name="40% - Accent2 2 3 2 8 2 2" xfId="27622"/>
    <cellStyle name="40% - Accent2 2 3 2 8 3" xfId="27623"/>
    <cellStyle name="40% - Accent2 2 3 2 9" xfId="27624"/>
    <cellStyle name="40% - Accent2 2 3 2 9 2" xfId="27625"/>
    <cellStyle name="40% - Accent2 2 3 3" xfId="27626"/>
    <cellStyle name="40% - Accent2 2 3 3 2" xfId="27627"/>
    <cellStyle name="40% - Accent2 2 3 3 2 2" xfId="27628"/>
    <cellStyle name="40% - Accent2 2 3 3 2 2 2" xfId="27629"/>
    <cellStyle name="40% - Accent2 2 3 3 2 2 2 2" xfId="27630"/>
    <cellStyle name="40% - Accent2 2 3 3 2 2 3" xfId="27631"/>
    <cellStyle name="40% - Accent2 2 3 3 2 3" xfId="27632"/>
    <cellStyle name="40% - Accent2 2 3 3 2 3 2" xfId="27633"/>
    <cellStyle name="40% - Accent2 2 3 3 2 4" xfId="27634"/>
    <cellStyle name="40% - Accent2 2 3 3 3" xfId="27635"/>
    <cellStyle name="40% - Accent2 2 3 3 3 2" xfId="27636"/>
    <cellStyle name="40% - Accent2 2 3 3 3 2 2" xfId="27637"/>
    <cellStyle name="40% - Accent2 2 3 3 3 3" xfId="27638"/>
    <cellStyle name="40% - Accent2 2 3 3 4" xfId="27639"/>
    <cellStyle name="40% - Accent2 2 3 3 4 2" xfId="27640"/>
    <cellStyle name="40% - Accent2 2 3 3 5" xfId="27641"/>
    <cellStyle name="40% - Accent2 2 3 4" xfId="27642"/>
    <cellStyle name="40% - Accent2 2 3 4 2" xfId="27643"/>
    <cellStyle name="40% - Accent2 2 3 4 2 2" xfId="27644"/>
    <cellStyle name="40% - Accent2 2 3 4 2 2 2" xfId="27645"/>
    <cellStyle name="40% - Accent2 2 3 4 2 2 2 2" xfId="27646"/>
    <cellStyle name="40% - Accent2 2 3 4 2 2 3" xfId="27647"/>
    <cellStyle name="40% - Accent2 2 3 4 2 3" xfId="27648"/>
    <cellStyle name="40% - Accent2 2 3 4 2 3 2" xfId="27649"/>
    <cellStyle name="40% - Accent2 2 3 4 2 4" xfId="27650"/>
    <cellStyle name="40% - Accent2 2 3 4 3" xfId="27651"/>
    <cellStyle name="40% - Accent2 2 3 4 3 2" xfId="27652"/>
    <cellStyle name="40% - Accent2 2 3 4 3 2 2" xfId="27653"/>
    <cellStyle name="40% - Accent2 2 3 4 3 3" xfId="27654"/>
    <cellStyle name="40% - Accent2 2 3 4 4" xfId="27655"/>
    <cellStyle name="40% - Accent2 2 3 4 4 2" xfId="27656"/>
    <cellStyle name="40% - Accent2 2 3 4 5" xfId="27657"/>
    <cellStyle name="40% - Accent2 2 3 5" xfId="27658"/>
    <cellStyle name="40% - Accent2 2 3 5 2" xfId="27659"/>
    <cellStyle name="40% - Accent2 2 3 5 2 2" xfId="27660"/>
    <cellStyle name="40% - Accent2 2 3 5 2 2 2" xfId="27661"/>
    <cellStyle name="40% - Accent2 2 3 5 2 2 2 2" xfId="27662"/>
    <cellStyle name="40% - Accent2 2 3 5 2 2 3" xfId="27663"/>
    <cellStyle name="40% - Accent2 2 3 5 2 3" xfId="27664"/>
    <cellStyle name="40% - Accent2 2 3 5 2 3 2" xfId="27665"/>
    <cellStyle name="40% - Accent2 2 3 5 2 4" xfId="27666"/>
    <cellStyle name="40% - Accent2 2 3 5 3" xfId="27667"/>
    <cellStyle name="40% - Accent2 2 3 5 3 2" xfId="27668"/>
    <cellStyle name="40% - Accent2 2 3 5 3 2 2" xfId="27669"/>
    <cellStyle name="40% - Accent2 2 3 5 3 3" xfId="27670"/>
    <cellStyle name="40% - Accent2 2 3 5 4" xfId="27671"/>
    <cellStyle name="40% - Accent2 2 3 5 4 2" xfId="27672"/>
    <cellStyle name="40% - Accent2 2 3 5 5" xfId="27673"/>
    <cellStyle name="40% - Accent2 2 3 6" xfId="27674"/>
    <cellStyle name="40% - Accent2 2 3 6 2" xfId="27675"/>
    <cellStyle name="40% - Accent2 2 3 6 2 2" xfId="27676"/>
    <cellStyle name="40% - Accent2 2 3 6 2 2 2" xfId="27677"/>
    <cellStyle name="40% - Accent2 2 3 6 2 2 2 2" xfId="27678"/>
    <cellStyle name="40% - Accent2 2 3 6 2 2 3" xfId="27679"/>
    <cellStyle name="40% - Accent2 2 3 6 2 3" xfId="27680"/>
    <cellStyle name="40% - Accent2 2 3 6 2 3 2" xfId="27681"/>
    <cellStyle name="40% - Accent2 2 3 6 2 4" xfId="27682"/>
    <cellStyle name="40% - Accent2 2 3 6 3" xfId="27683"/>
    <cellStyle name="40% - Accent2 2 3 6 3 2" xfId="27684"/>
    <cellStyle name="40% - Accent2 2 3 6 3 2 2" xfId="27685"/>
    <cellStyle name="40% - Accent2 2 3 6 3 3" xfId="27686"/>
    <cellStyle name="40% - Accent2 2 3 6 4" xfId="27687"/>
    <cellStyle name="40% - Accent2 2 3 6 4 2" xfId="27688"/>
    <cellStyle name="40% - Accent2 2 3 6 5" xfId="27689"/>
    <cellStyle name="40% - Accent2 2 3 7" xfId="27690"/>
    <cellStyle name="40% - Accent2 2 3 7 2" xfId="27691"/>
    <cellStyle name="40% - Accent2 2 3 7 2 2" xfId="27692"/>
    <cellStyle name="40% - Accent2 2 3 7 2 2 2" xfId="27693"/>
    <cellStyle name="40% - Accent2 2 3 7 2 2 2 2" xfId="27694"/>
    <cellStyle name="40% - Accent2 2 3 7 2 2 3" xfId="27695"/>
    <cellStyle name="40% - Accent2 2 3 7 2 3" xfId="27696"/>
    <cellStyle name="40% - Accent2 2 3 7 2 3 2" xfId="27697"/>
    <cellStyle name="40% - Accent2 2 3 7 2 4" xfId="27698"/>
    <cellStyle name="40% - Accent2 2 3 7 3" xfId="27699"/>
    <cellStyle name="40% - Accent2 2 3 7 3 2" xfId="27700"/>
    <cellStyle name="40% - Accent2 2 3 7 3 2 2" xfId="27701"/>
    <cellStyle name="40% - Accent2 2 3 7 3 3" xfId="27702"/>
    <cellStyle name="40% - Accent2 2 3 7 4" xfId="27703"/>
    <cellStyle name="40% - Accent2 2 3 7 4 2" xfId="27704"/>
    <cellStyle name="40% - Accent2 2 3 7 5" xfId="27705"/>
    <cellStyle name="40% - Accent2 2 3 8" xfId="27706"/>
    <cellStyle name="40% - Accent2 2 3 8 2" xfId="27707"/>
    <cellStyle name="40% - Accent2 2 3 8 2 2" xfId="27708"/>
    <cellStyle name="40% - Accent2 2 3 8 2 2 2" xfId="27709"/>
    <cellStyle name="40% - Accent2 2 3 8 2 3" xfId="27710"/>
    <cellStyle name="40% - Accent2 2 3 8 3" xfId="27711"/>
    <cellStyle name="40% - Accent2 2 3 8 3 2" xfId="27712"/>
    <cellStyle name="40% - Accent2 2 3 8 4" xfId="27713"/>
    <cellStyle name="40% - Accent2 2 3 9" xfId="27714"/>
    <cellStyle name="40% - Accent2 2 3 9 2" xfId="27715"/>
    <cellStyle name="40% - Accent2 2 3 9 2 2" xfId="27716"/>
    <cellStyle name="40% - Accent2 2 3 9 3" xfId="27717"/>
    <cellStyle name="40% - Accent2 2 4" xfId="27718"/>
    <cellStyle name="40% - Accent2 2 4 10" xfId="27719"/>
    <cellStyle name="40% - Accent2 2 4 10 2" xfId="27720"/>
    <cellStyle name="40% - Accent2 2 4 11" xfId="27721"/>
    <cellStyle name="40% - Accent2 2 4 2" xfId="27722"/>
    <cellStyle name="40% - Accent2 2 4 2 10" xfId="27723"/>
    <cellStyle name="40% - Accent2 2 4 2 2" xfId="27724"/>
    <cellStyle name="40% - Accent2 2 4 2 2 2" xfId="27725"/>
    <cellStyle name="40% - Accent2 2 4 2 2 2 2" xfId="27726"/>
    <cellStyle name="40% - Accent2 2 4 2 2 2 2 2" xfId="27727"/>
    <cellStyle name="40% - Accent2 2 4 2 2 2 2 2 2" xfId="27728"/>
    <cellStyle name="40% - Accent2 2 4 2 2 2 2 3" xfId="27729"/>
    <cellStyle name="40% - Accent2 2 4 2 2 2 3" xfId="27730"/>
    <cellStyle name="40% - Accent2 2 4 2 2 2 3 2" xfId="27731"/>
    <cellStyle name="40% - Accent2 2 4 2 2 2 4" xfId="27732"/>
    <cellStyle name="40% - Accent2 2 4 2 2 3" xfId="27733"/>
    <cellStyle name="40% - Accent2 2 4 2 2 3 2" xfId="27734"/>
    <cellStyle name="40% - Accent2 2 4 2 2 3 2 2" xfId="27735"/>
    <cellStyle name="40% - Accent2 2 4 2 2 3 3" xfId="27736"/>
    <cellStyle name="40% - Accent2 2 4 2 2 4" xfId="27737"/>
    <cellStyle name="40% - Accent2 2 4 2 2 4 2" xfId="27738"/>
    <cellStyle name="40% - Accent2 2 4 2 2 5" xfId="27739"/>
    <cellStyle name="40% - Accent2 2 4 2 3" xfId="27740"/>
    <cellStyle name="40% - Accent2 2 4 2 3 2" xfId="27741"/>
    <cellStyle name="40% - Accent2 2 4 2 3 2 2" xfId="27742"/>
    <cellStyle name="40% - Accent2 2 4 2 3 2 2 2" xfId="27743"/>
    <cellStyle name="40% - Accent2 2 4 2 3 2 2 2 2" xfId="27744"/>
    <cellStyle name="40% - Accent2 2 4 2 3 2 2 3" xfId="27745"/>
    <cellStyle name="40% - Accent2 2 4 2 3 2 3" xfId="27746"/>
    <cellStyle name="40% - Accent2 2 4 2 3 2 3 2" xfId="27747"/>
    <cellStyle name="40% - Accent2 2 4 2 3 2 4" xfId="27748"/>
    <cellStyle name="40% - Accent2 2 4 2 3 3" xfId="27749"/>
    <cellStyle name="40% - Accent2 2 4 2 3 3 2" xfId="27750"/>
    <cellStyle name="40% - Accent2 2 4 2 3 3 2 2" xfId="27751"/>
    <cellStyle name="40% - Accent2 2 4 2 3 3 3" xfId="27752"/>
    <cellStyle name="40% - Accent2 2 4 2 3 4" xfId="27753"/>
    <cellStyle name="40% - Accent2 2 4 2 3 4 2" xfId="27754"/>
    <cellStyle name="40% - Accent2 2 4 2 3 5" xfId="27755"/>
    <cellStyle name="40% - Accent2 2 4 2 4" xfId="27756"/>
    <cellStyle name="40% - Accent2 2 4 2 4 2" xfId="27757"/>
    <cellStyle name="40% - Accent2 2 4 2 4 2 2" xfId="27758"/>
    <cellStyle name="40% - Accent2 2 4 2 4 2 2 2" xfId="27759"/>
    <cellStyle name="40% - Accent2 2 4 2 4 2 2 2 2" xfId="27760"/>
    <cellStyle name="40% - Accent2 2 4 2 4 2 2 3" xfId="27761"/>
    <cellStyle name="40% - Accent2 2 4 2 4 2 3" xfId="27762"/>
    <cellStyle name="40% - Accent2 2 4 2 4 2 3 2" xfId="27763"/>
    <cellStyle name="40% - Accent2 2 4 2 4 2 4" xfId="27764"/>
    <cellStyle name="40% - Accent2 2 4 2 4 3" xfId="27765"/>
    <cellStyle name="40% - Accent2 2 4 2 4 3 2" xfId="27766"/>
    <cellStyle name="40% - Accent2 2 4 2 4 3 2 2" xfId="27767"/>
    <cellStyle name="40% - Accent2 2 4 2 4 3 3" xfId="27768"/>
    <cellStyle name="40% - Accent2 2 4 2 4 4" xfId="27769"/>
    <cellStyle name="40% - Accent2 2 4 2 4 4 2" xfId="27770"/>
    <cellStyle name="40% - Accent2 2 4 2 4 5" xfId="27771"/>
    <cellStyle name="40% - Accent2 2 4 2 5" xfId="27772"/>
    <cellStyle name="40% - Accent2 2 4 2 5 2" xfId="27773"/>
    <cellStyle name="40% - Accent2 2 4 2 5 2 2" xfId="27774"/>
    <cellStyle name="40% - Accent2 2 4 2 5 2 2 2" xfId="27775"/>
    <cellStyle name="40% - Accent2 2 4 2 5 2 2 2 2" xfId="27776"/>
    <cellStyle name="40% - Accent2 2 4 2 5 2 2 3" xfId="27777"/>
    <cellStyle name="40% - Accent2 2 4 2 5 2 3" xfId="27778"/>
    <cellStyle name="40% - Accent2 2 4 2 5 2 3 2" xfId="27779"/>
    <cellStyle name="40% - Accent2 2 4 2 5 2 4" xfId="27780"/>
    <cellStyle name="40% - Accent2 2 4 2 5 3" xfId="27781"/>
    <cellStyle name="40% - Accent2 2 4 2 5 3 2" xfId="27782"/>
    <cellStyle name="40% - Accent2 2 4 2 5 3 2 2" xfId="27783"/>
    <cellStyle name="40% - Accent2 2 4 2 5 3 3" xfId="27784"/>
    <cellStyle name="40% - Accent2 2 4 2 5 4" xfId="27785"/>
    <cellStyle name="40% - Accent2 2 4 2 5 4 2" xfId="27786"/>
    <cellStyle name="40% - Accent2 2 4 2 5 5" xfId="27787"/>
    <cellStyle name="40% - Accent2 2 4 2 6" xfId="27788"/>
    <cellStyle name="40% - Accent2 2 4 2 6 2" xfId="27789"/>
    <cellStyle name="40% - Accent2 2 4 2 6 2 2" xfId="27790"/>
    <cellStyle name="40% - Accent2 2 4 2 6 2 2 2" xfId="27791"/>
    <cellStyle name="40% - Accent2 2 4 2 6 2 2 2 2" xfId="27792"/>
    <cellStyle name="40% - Accent2 2 4 2 6 2 2 3" xfId="27793"/>
    <cellStyle name="40% - Accent2 2 4 2 6 2 3" xfId="27794"/>
    <cellStyle name="40% - Accent2 2 4 2 6 2 3 2" xfId="27795"/>
    <cellStyle name="40% - Accent2 2 4 2 6 2 4" xfId="27796"/>
    <cellStyle name="40% - Accent2 2 4 2 6 3" xfId="27797"/>
    <cellStyle name="40% - Accent2 2 4 2 6 3 2" xfId="27798"/>
    <cellStyle name="40% - Accent2 2 4 2 6 3 2 2" xfId="27799"/>
    <cellStyle name="40% - Accent2 2 4 2 6 3 3" xfId="27800"/>
    <cellStyle name="40% - Accent2 2 4 2 6 4" xfId="27801"/>
    <cellStyle name="40% - Accent2 2 4 2 6 4 2" xfId="27802"/>
    <cellStyle name="40% - Accent2 2 4 2 6 5" xfId="27803"/>
    <cellStyle name="40% - Accent2 2 4 2 7" xfId="27804"/>
    <cellStyle name="40% - Accent2 2 4 2 7 2" xfId="27805"/>
    <cellStyle name="40% - Accent2 2 4 2 7 2 2" xfId="27806"/>
    <cellStyle name="40% - Accent2 2 4 2 7 2 2 2" xfId="27807"/>
    <cellStyle name="40% - Accent2 2 4 2 7 2 3" xfId="27808"/>
    <cellStyle name="40% - Accent2 2 4 2 7 3" xfId="27809"/>
    <cellStyle name="40% - Accent2 2 4 2 7 3 2" xfId="27810"/>
    <cellStyle name="40% - Accent2 2 4 2 7 4" xfId="27811"/>
    <cellStyle name="40% - Accent2 2 4 2 8" xfId="27812"/>
    <cellStyle name="40% - Accent2 2 4 2 8 2" xfId="27813"/>
    <cellStyle name="40% - Accent2 2 4 2 8 2 2" xfId="27814"/>
    <cellStyle name="40% - Accent2 2 4 2 8 3" xfId="27815"/>
    <cellStyle name="40% - Accent2 2 4 2 9" xfId="27816"/>
    <cellStyle name="40% - Accent2 2 4 2 9 2" xfId="27817"/>
    <cellStyle name="40% - Accent2 2 4 3" xfId="27818"/>
    <cellStyle name="40% - Accent2 2 4 3 2" xfId="27819"/>
    <cellStyle name="40% - Accent2 2 4 3 2 2" xfId="27820"/>
    <cellStyle name="40% - Accent2 2 4 3 2 2 2" xfId="27821"/>
    <cellStyle name="40% - Accent2 2 4 3 2 2 2 2" xfId="27822"/>
    <cellStyle name="40% - Accent2 2 4 3 2 2 3" xfId="27823"/>
    <cellStyle name="40% - Accent2 2 4 3 2 3" xfId="27824"/>
    <cellStyle name="40% - Accent2 2 4 3 2 3 2" xfId="27825"/>
    <cellStyle name="40% - Accent2 2 4 3 2 4" xfId="27826"/>
    <cellStyle name="40% - Accent2 2 4 3 3" xfId="27827"/>
    <cellStyle name="40% - Accent2 2 4 3 3 2" xfId="27828"/>
    <cellStyle name="40% - Accent2 2 4 3 3 2 2" xfId="27829"/>
    <cellStyle name="40% - Accent2 2 4 3 3 3" xfId="27830"/>
    <cellStyle name="40% - Accent2 2 4 3 4" xfId="27831"/>
    <cellStyle name="40% - Accent2 2 4 3 4 2" xfId="27832"/>
    <cellStyle name="40% - Accent2 2 4 3 5" xfId="27833"/>
    <cellStyle name="40% - Accent2 2 4 4" xfId="27834"/>
    <cellStyle name="40% - Accent2 2 4 4 2" xfId="27835"/>
    <cellStyle name="40% - Accent2 2 4 4 2 2" xfId="27836"/>
    <cellStyle name="40% - Accent2 2 4 4 2 2 2" xfId="27837"/>
    <cellStyle name="40% - Accent2 2 4 4 2 2 2 2" xfId="27838"/>
    <cellStyle name="40% - Accent2 2 4 4 2 2 3" xfId="27839"/>
    <cellStyle name="40% - Accent2 2 4 4 2 3" xfId="27840"/>
    <cellStyle name="40% - Accent2 2 4 4 2 3 2" xfId="27841"/>
    <cellStyle name="40% - Accent2 2 4 4 2 4" xfId="27842"/>
    <cellStyle name="40% - Accent2 2 4 4 3" xfId="27843"/>
    <cellStyle name="40% - Accent2 2 4 4 3 2" xfId="27844"/>
    <cellStyle name="40% - Accent2 2 4 4 3 2 2" xfId="27845"/>
    <cellStyle name="40% - Accent2 2 4 4 3 3" xfId="27846"/>
    <cellStyle name="40% - Accent2 2 4 4 4" xfId="27847"/>
    <cellStyle name="40% - Accent2 2 4 4 4 2" xfId="27848"/>
    <cellStyle name="40% - Accent2 2 4 4 5" xfId="27849"/>
    <cellStyle name="40% - Accent2 2 4 5" xfId="27850"/>
    <cellStyle name="40% - Accent2 2 4 5 2" xfId="27851"/>
    <cellStyle name="40% - Accent2 2 4 5 2 2" xfId="27852"/>
    <cellStyle name="40% - Accent2 2 4 5 2 2 2" xfId="27853"/>
    <cellStyle name="40% - Accent2 2 4 5 2 2 2 2" xfId="27854"/>
    <cellStyle name="40% - Accent2 2 4 5 2 2 3" xfId="27855"/>
    <cellStyle name="40% - Accent2 2 4 5 2 3" xfId="27856"/>
    <cellStyle name="40% - Accent2 2 4 5 2 3 2" xfId="27857"/>
    <cellStyle name="40% - Accent2 2 4 5 2 4" xfId="27858"/>
    <cellStyle name="40% - Accent2 2 4 5 3" xfId="27859"/>
    <cellStyle name="40% - Accent2 2 4 5 3 2" xfId="27860"/>
    <cellStyle name="40% - Accent2 2 4 5 3 2 2" xfId="27861"/>
    <cellStyle name="40% - Accent2 2 4 5 3 3" xfId="27862"/>
    <cellStyle name="40% - Accent2 2 4 5 4" xfId="27863"/>
    <cellStyle name="40% - Accent2 2 4 5 4 2" xfId="27864"/>
    <cellStyle name="40% - Accent2 2 4 5 5" xfId="27865"/>
    <cellStyle name="40% - Accent2 2 4 6" xfId="27866"/>
    <cellStyle name="40% - Accent2 2 4 6 2" xfId="27867"/>
    <cellStyle name="40% - Accent2 2 4 6 2 2" xfId="27868"/>
    <cellStyle name="40% - Accent2 2 4 6 2 2 2" xfId="27869"/>
    <cellStyle name="40% - Accent2 2 4 6 2 2 2 2" xfId="27870"/>
    <cellStyle name="40% - Accent2 2 4 6 2 2 3" xfId="27871"/>
    <cellStyle name="40% - Accent2 2 4 6 2 3" xfId="27872"/>
    <cellStyle name="40% - Accent2 2 4 6 2 3 2" xfId="27873"/>
    <cellStyle name="40% - Accent2 2 4 6 2 4" xfId="27874"/>
    <cellStyle name="40% - Accent2 2 4 6 3" xfId="27875"/>
    <cellStyle name="40% - Accent2 2 4 6 3 2" xfId="27876"/>
    <cellStyle name="40% - Accent2 2 4 6 3 2 2" xfId="27877"/>
    <cellStyle name="40% - Accent2 2 4 6 3 3" xfId="27878"/>
    <cellStyle name="40% - Accent2 2 4 6 4" xfId="27879"/>
    <cellStyle name="40% - Accent2 2 4 6 4 2" xfId="27880"/>
    <cellStyle name="40% - Accent2 2 4 6 5" xfId="27881"/>
    <cellStyle name="40% - Accent2 2 4 7" xfId="27882"/>
    <cellStyle name="40% - Accent2 2 4 7 2" xfId="27883"/>
    <cellStyle name="40% - Accent2 2 4 7 2 2" xfId="27884"/>
    <cellStyle name="40% - Accent2 2 4 7 2 2 2" xfId="27885"/>
    <cellStyle name="40% - Accent2 2 4 7 2 2 2 2" xfId="27886"/>
    <cellStyle name="40% - Accent2 2 4 7 2 2 3" xfId="27887"/>
    <cellStyle name="40% - Accent2 2 4 7 2 3" xfId="27888"/>
    <cellStyle name="40% - Accent2 2 4 7 2 3 2" xfId="27889"/>
    <cellStyle name="40% - Accent2 2 4 7 2 4" xfId="27890"/>
    <cellStyle name="40% - Accent2 2 4 7 3" xfId="27891"/>
    <cellStyle name="40% - Accent2 2 4 7 3 2" xfId="27892"/>
    <cellStyle name="40% - Accent2 2 4 7 3 2 2" xfId="27893"/>
    <cellStyle name="40% - Accent2 2 4 7 3 3" xfId="27894"/>
    <cellStyle name="40% - Accent2 2 4 7 4" xfId="27895"/>
    <cellStyle name="40% - Accent2 2 4 7 4 2" xfId="27896"/>
    <cellStyle name="40% - Accent2 2 4 7 5" xfId="27897"/>
    <cellStyle name="40% - Accent2 2 4 8" xfId="27898"/>
    <cellStyle name="40% - Accent2 2 4 8 2" xfId="27899"/>
    <cellStyle name="40% - Accent2 2 4 8 2 2" xfId="27900"/>
    <cellStyle name="40% - Accent2 2 4 8 2 2 2" xfId="27901"/>
    <cellStyle name="40% - Accent2 2 4 8 2 3" xfId="27902"/>
    <cellStyle name="40% - Accent2 2 4 8 3" xfId="27903"/>
    <cellStyle name="40% - Accent2 2 4 8 3 2" xfId="27904"/>
    <cellStyle name="40% - Accent2 2 4 8 4" xfId="27905"/>
    <cellStyle name="40% - Accent2 2 4 9" xfId="27906"/>
    <cellStyle name="40% - Accent2 2 4 9 2" xfId="27907"/>
    <cellStyle name="40% - Accent2 2 4 9 2 2" xfId="27908"/>
    <cellStyle name="40% - Accent2 2 4 9 3" xfId="27909"/>
    <cellStyle name="40% - Accent2 2 5" xfId="27910"/>
    <cellStyle name="40% - Accent2 2 5 10" xfId="27911"/>
    <cellStyle name="40% - Accent2 2 5 10 2" xfId="27912"/>
    <cellStyle name="40% - Accent2 2 5 11" xfId="27913"/>
    <cellStyle name="40% - Accent2 2 5 2" xfId="27914"/>
    <cellStyle name="40% - Accent2 2 5 2 10" xfId="27915"/>
    <cellStyle name="40% - Accent2 2 5 2 2" xfId="27916"/>
    <cellStyle name="40% - Accent2 2 5 2 2 2" xfId="27917"/>
    <cellStyle name="40% - Accent2 2 5 2 2 2 2" xfId="27918"/>
    <cellStyle name="40% - Accent2 2 5 2 2 2 2 2" xfId="27919"/>
    <cellStyle name="40% - Accent2 2 5 2 2 2 2 2 2" xfId="27920"/>
    <cellStyle name="40% - Accent2 2 5 2 2 2 2 3" xfId="27921"/>
    <cellStyle name="40% - Accent2 2 5 2 2 2 3" xfId="27922"/>
    <cellStyle name="40% - Accent2 2 5 2 2 2 3 2" xfId="27923"/>
    <cellStyle name="40% - Accent2 2 5 2 2 2 4" xfId="27924"/>
    <cellStyle name="40% - Accent2 2 5 2 2 3" xfId="27925"/>
    <cellStyle name="40% - Accent2 2 5 2 2 3 2" xfId="27926"/>
    <cellStyle name="40% - Accent2 2 5 2 2 3 2 2" xfId="27927"/>
    <cellStyle name="40% - Accent2 2 5 2 2 3 3" xfId="27928"/>
    <cellStyle name="40% - Accent2 2 5 2 2 4" xfId="27929"/>
    <cellStyle name="40% - Accent2 2 5 2 2 4 2" xfId="27930"/>
    <cellStyle name="40% - Accent2 2 5 2 2 5" xfId="27931"/>
    <cellStyle name="40% - Accent2 2 5 2 3" xfId="27932"/>
    <cellStyle name="40% - Accent2 2 5 2 3 2" xfId="27933"/>
    <cellStyle name="40% - Accent2 2 5 2 3 2 2" xfId="27934"/>
    <cellStyle name="40% - Accent2 2 5 2 3 2 2 2" xfId="27935"/>
    <cellStyle name="40% - Accent2 2 5 2 3 2 2 2 2" xfId="27936"/>
    <cellStyle name="40% - Accent2 2 5 2 3 2 2 3" xfId="27937"/>
    <cellStyle name="40% - Accent2 2 5 2 3 2 3" xfId="27938"/>
    <cellStyle name="40% - Accent2 2 5 2 3 2 3 2" xfId="27939"/>
    <cellStyle name="40% - Accent2 2 5 2 3 2 4" xfId="27940"/>
    <cellStyle name="40% - Accent2 2 5 2 3 3" xfId="27941"/>
    <cellStyle name="40% - Accent2 2 5 2 3 3 2" xfId="27942"/>
    <cellStyle name="40% - Accent2 2 5 2 3 3 2 2" xfId="27943"/>
    <cellStyle name="40% - Accent2 2 5 2 3 3 3" xfId="27944"/>
    <cellStyle name="40% - Accent2 2 5 2 3 4" xfId="27945"/>
    <cellStyle name="40% - Accent2 2 5 2 3 4 2" xfId="27946"/>
    <cellStyle name="40% - Accent2 2 5 2 3 5" xfId="27947"/>
    <cellStyle name="40% - Accent2 2 5 2 4" xfId="27948"/>
    <cellStyle name="40% - Accent2 2 5 2 4 2" xfId="27949"/>
    <cellStyle name="40% - Accent2 2 5 2 4 2 2" xfId="27950"/>
    <cellStyle name="40% - Accent2 2 5 2 4 2 2 2" xfId="27951"/>
    <cellStyle name="40% - Accent2 2 5 2 4 2 2 2 2" xfId="27952"/>
    <cellStyle name="40% - Accent2 2 5 2 4 2 2 3" xfId="27953"/>
    <cellStyle name="40% - Accent2 2 5 2 4 2 3" xfId="27954"/>
    <cellStyle name="40% - Accent2 2 5 2 4 2 3 2" xfId="27955"/>
    <cellStyle name="40% - Accent2 2 5 2 4 2 4" xfId="27956"/>
    <cellStyle name="40% - Accent2 2 5 2 4 3" xfId="27957"/>
    <cellStyle name="40% - Accent2 2 5 2 4 3 2" xfId="27958"/>
    <cellStyle name="40% - Accent2 2 5 2 4 3 2 2" xfId="27959"/>
    <cellStyle name="40% - Accent2 2 5 2 4 3 3" xfId="27960"/>
    <cellStyle name="40% - Accent2 2 5 2 4 4" xfId="27961"/>
    <cellStyle name="40% - Accent2 2 5 2 4 4 2" xfId="27962"/>
    <cellStyle name="40% - Accent2 2 5 2 4 5" xfId="27963"/>
    <cellStyle name="40% - Accent2 2 5 2 5" xfId="27964"/>
    <cellStyle name="40% - Accent2 2 5 2 5 2" xfId="27965"/>
    <cellStyle name="40% - Accent2 2 5 2 5 2 2" xfId="27966"/>
    <cellStyle name="40% - Accent2 2 5 2 5 2 2 2" xfId="27967"/>
    <cellStyle name="40% - Accent2 2 5 2 5 2 2 2 2" xfId="27968"/>
    <cellStyle name="40% - Accent2 2 5 2 5 2 2 3" xfId="27969"/>
    <cellStyle name="40% - Accent2 2 5 2 5 2 3" xfId="27970"/>
    <cellStyle name="40% - Accent2 2 5 2 5 2 3 2" xfId="27971"/>
    <cellStyle name="40% - Accent2 2 5 2 5 2 4" xfId="27972"/>
    <cellStyle name="40% - Accent2 2 5 2 5 3" xfId="27973"/>
    <cellStyle name="40% - Accent2 2 5 2 5 3 2" xfId="27974"/>
    <cellStyle name="40% - Accent2 2 5 2 5 3 2 2" xfId="27975"/>
    <cellStyle name="40% - Accent2 2 5 2 5 3 3" xfId="27976"/>
    <cellStyle name="40% - Accent2 2 5 2 5 4" xfId="27977"/>
    <cellStyle name="40% - Accent2 2 5 2 5 4 2" xfId="27978"/>
    <cellStyle name="40% - Accent2 2 5 2 5 5" xfId="27979"/>
    <cellStyle name="40% - Accent2 2 5 2 6" xfId="27980"/>
    <cellStyle name="40% - Accent2 2 5 2 6 2" xfId="27981"/>
    <cellStyle name="40% - Accent2 2 5 2 6 2 2" xfId="27982"/>
    <cellStyle name="40% - Accent2 2 5 2 6 2 2 2" xfId="27983"/>
    <cellStyle name="40% - Accent2 2 5 2 6 2 2 2 2" xfId="27984"/>
    <cellStyle name="40% - Accent2 2 5 2 6 2 2 3" xfId="27985"/>
    <cellStyle name="40% - Accent2 2 5 2 6 2 3" xfId="27986"/>
    <cellStyle name="40% - Accent2 2 5 2 6 2 3 2" xfId="27987"/>
    <cellStyle name="40% - Accent2 2 5 2 6 2 4" xfId="27988"/>
    <cellStyle name="40% - Accent2 2 5 2 6 3" xfId="27989"/>
    <cellStyle name="40% - Accent2 2 5 2 6 3 2" xfId="27990"/>
    <cellStyle name="40% - Accent2 2 5 2 6 3 2 2" xfId="27991"/>
    <cellStyle name="40% - Accent2 2 5 2 6 3 3" xfId="27992"/>
    <cellStyle name="40% - Accent2 2 5 2 6 4" xfId="27993"/>
    <cellStyle name="40% - Accent2 2 5 2 6 4 2" xfId="27994"/>
    <cellStyle name="40% - Accent2 2 5 2 6 5" xfId="27995"/>
    <cellStyle name="40% - Accent2 2 5 2 7" xfId="27996"/>
    <cellStyle name="40% - Accent2 2 5 2 7 2" xfId="27997"/>
    <cellStyle name="40% - Accent2 2 5 2 7 2 2" xfId="27998"/>
    <cellStyle name="40% - Accent2 2 5 2 7 2 2 2" xfId="27999"/>
    <cellStyle name="40% - Accent2 2 5 2 7 2 3" xfId="28000"/>
    <cellStyle name="40% - Accent2 2 5 2 7 3" xfId="28001"/>
    <cellStyle name="40% - Accent2 2 5 2 7 3 2" xfId="28002"/>
    <cellStyle name="40% - Accent2 2 5 2 7 4" xfId="28003"/>
    <cellStyle name="40% - Accent2 2 5 2 8" xfId="28004"/>
    <cellStyle name="40% - Accent2 2 5 2 8 2" xfId="28005"/>
    <cellStyle name="40% - Accent2 2 5 2 8 2 2" xfId="28006"/>
    <cellStyle name="40% - Accent2 2 5 2 8 3" xfId="28007"/>
    <cellStyle name="40% - Accent2 2 5 2 9" xfId="28008"/>
    <cellStyle name="40% - Accent2 2 5 2 9 2" xfId="28009"/>
    <cellStyle name="40% - Accent2 2 5 3" xfId="28010"/>
    <cellStyle name="40% - Accent2 2 5 3 2" xfId="28011"/>
    <cellStyle name="40% - Accent2 2 5 3 2 2" xfId="28012"/>
    <cellStyle name="40% - Accent2 2 5 3 2 2 2" xfId="28013"/>
    <cellStyle name="40% - Accent2 2 5 3 2 2 2 2" xfId="28014"/>
    <cellStyle name="40% - Accent2 2 5 3 2 2 3" xfId="28015"/>
    <cellStyle name="40% - Accent2 2 5 3 2 3" xfId="28016"/>
    <cellStyle name="40% - Accent2 2 5 3 2 3 2" xfId="28017"/>
    <cellStyle name="40% - Accent2 2 5 3 2 4" xfId="28018"/>
    <cellStyle name="40% - Accent2 2 5 3 3" xfId="28019"/>
    <cellStyle name="40% - Accent2 2 5 3 3 2" xfId="28020"/>
    <cellStyle name="40% - Accent2 2 5 3 3 2 2" xfId="28021"/>
    <cellStyle name="40% - Accent2 2 5 3 3 3" xfId="28022"/>
    <cellStyle name="40% - Accent2 2 5 3 4" xfId="28023"/>
    <cellStyle name="40% - Accent2 2 5 3 4 2" xfId="28024"/>
    <cellStyle name="40% - Accent2 2 5 3 5" xfId="28025"/>
    <cellStyle name="40% - Accent2 2 5 4" xfId="28026"/>
    <cellStyle name="40% - Accent2 2 5 4 2" xfId="28027"/>
    <cellStyle name="40% - Accent2 2 5 4 2 2" xfId="28028"/>
    <cellStyle name="40% - Accent2 2 5 4 2 2 2" xfId="28029"/>
    <cellStyle name="40% - Accent2 2 5 4 2 2 2 2" xfId="28030"/>
    <cellStyle name="40% - Accent2 2 5 4 2 2 3" xfId="28031"/>
    <cellStyle name="40% - Accent2 2 5 4 2 3" xfId="28032"/>
    <cellStyle name="40% - Accent2 2 5 4 2 3 2" xfId="28033"/>
    <cellStyle name="40% - Accent2 2 5 4 2 4" xfId="28034"/>
    <cellStyle name="40% - Accent2 2 5 4 3" xfId="28035"/>
    <cellStyle name="40% - Accent2 2 5 4 3 2" xfId="28036"/>
    <cellStyle name="40% - Accent2 2 5 4 3 2 2" xfId="28037"/>
    <cellStyle name="40% - Accent2 2 5 4 3 3" xfId="28038"/>
    <cellStyle name="40% - Accent2 2 5 4 4" xfId="28039"/>
    <cellStyle name="40% - Accent2 2 5 4 4 2" xfId="28040"/>
    <cellStyle name="40% - Accent2 2 5 4 5" xfId="28041"/>
    <cellStyle name="40% - Accent2 2 5 5" xfId="28042"/>
    <cellStyle name="40% - Accent2 2 5 5 2" xfId="28043"/>
    <cellStyle name="40% - Accent2 2 5 5 2 2" xfId="28044"/>
    <cellStyle name="40% - Accent2 2 5 5 2 2 2" xfId="28045"/>
    <cellStyle name="40% - Accent2 2 5 5 2 2 2 2" xfId="28046"/>
    <cellStyle name="40% - Accent2 2 5 5 2 2 3" xfId="28047"/>
    <cellStyle name="40% - Accent2 2 5 5 2 3" xfId="28048"/>
    <cellStyle name="40% - Accent2 2 5 5 2 3 2" xfId="28049"/>
    <cellStyle name="40% - Accent2 2 5 5 2 4" xfId="28050"/>
    <cellStyle name="40% - Accent2 2 5 5 3" xfId="28051"/>
    <cellStyle name="40% - Accent2 2 5 5 3 2" xfId="28052"/>
    <cellStyle name="40% - Accent2 2 5 5 3 2 2" xfId="28053"/>
    <cellStyle name="40% - Accent2 2 5 5 3 3" xfId="28054"/>
    <cellStyle name="40% - Accent2 2 5 5 4" xfId="28055"/>
    <cellStyle name="40% - Accent2 2 5 5 4 2" xfId="28056"/>
    <cellStyle name="40% - Accent2 2 5 5 5" xfId="28057"/>
    <cellStyle name="40% - Accent2 2 5 6" xfId="28058"/>
    <cellStyle name="40% - Accent2 2 5 6 2" xfId="28059"/>
    <cellStyle name="40% - Accent2 2 5 6 2 2" xfId="28060"/>
    <cellStyle name="40% - Accent2 2 5 6 2 2 2" xfId="28061"/>
    <cellStyle name="40% - Accent2 2 5 6 2 2 2 2" xfId="28062"/>
    <cellStyle name="40% - Accent2 2 5 6 2 2 3" xfId="28063"/>
    <cellStyle name="40% - Accent2 2 5 6 2 3" xfId="28064"/>
    <cellStyle name="40% - Accent2 2 5 6 2 3 2" xfId="28065"/>
    <cellStyle name="40% - Accent2 2 5 6 2 4" xfId="28066"/>
    <cellStyle name="40% - Accent2 2 5 6 3" xfId="28067"/>
    <cellStyle name="40% - Accent2 2 5 6 3 2" xfId="28068"/>
    <cellStyle name="40% - Accent2 2 5 6 3 2 2" xfId="28069"/>
    <cellStyle name="40% - Accent2 2 5 6 3 3" xfId="28070"/>
    <cellStyle name="40% - Accent2 2 5 6 4" xfId="28071"/>
    <cellStyle name="40% - Accent2 2 5 6 4 2" xfId="28072"/>
    <cellStyle name="40% - Accent2 2 5 6 5" xfId="28073"/>
    <cellStyle name="40% - Accent2 2 5 7" xfId="28074"/>
    <cellStyle name="40% - Accent2 2 5 7 2" xfId="28075"/>
    <cellStyle name="40% - Accent2 2 5 7 2 2" xfId="28076"/>
    <cellStyle name="40% - Accent2 2 5 7 2 2 2" xfId="28077"/>
    <cellStyle name="40% - Accent2 2 5 7 2 2 2 2" xfId="28078"/>
    <cellStyle name="40% - Accent2 2 5 7 2 2 3" xfId="28079"/>
    <cellStyle name="40% - Accent2 2 5 7 2 3" xfId="28080"/>
    <cellStyle name="40% - Accent2 2 5 7 2 3 2" xfId="28081"/>
    <cellStyle name="40% - Accent2 2 5 7 2 4" xfId="28082"/>
    <cellStyle name="40% - Accent2 2 5 7 3" xfId="28083"/>
    <cellStyle name="40% - Accent2 2 5 7 3 2" xfId="28084"/>
    <cellStyle name="40% - Accent2 2 5 7 3 2 2" xfId="28085"/>
    <cellStyle name="40% - Accent2 2 5 7 3 3" xfId="28086"/>
    <cellStyle name="40% - Accent2 2 5 7 4" xfId="28087"/>
    <cellStyle name="40% - Accent2 2 5 7 4 2" xfId="28088"/>
    <cellStyle name="40% - Accent2 2 5 7 5" xfId="28089"/>
    <cellStyle name="40% - Accent2 2 5 8" xfId="28090"/>
    <cellStyle name="40% - Accent2 2 5 8 2" xfId="28091"/>
    <cellStyle name="40% - Accent2 2 5 8 2 2" xfId="28092"/>
    <cellStyle name="40% - Accent2 2 5 8 2 2 2" xfId="28093"/>
    <cellStyle name="40% - Accent2 2 5 8 2 3" xfId="28094"/>
    <cellStyle name="40% - Accent2 2 5 8 3" xfId="28095"/>
    <cellStyle name="40% - Accent2 2 5 8 3 2" xfId="28096"/>
    <cellStyle name="40% - Accent2 2 5 8 4" xfId="28097"/>
    <cellStyle name="40% - Accent2 2 5 9" xfId="28098"/>
    <cellStyle name="40% - Accent2 2 5 9 2" xfId="28099"/>
    <cellStyle name="40% - Accent2 2 5 9 2 2" xfId="28100"/>
    <cellStyle name="40% - Accent2 2 5 9 3" xfId="28101"/>
    <cellStyle name="40% - Accent2 2 6" xfId="28102"/>
    <cellStyle name="40% - Accent2 2 6 10" xfId="28103"/>
    <cellStyle name="40% - Accent2 2 6 10 2" xfId="28104"/>
    <cellStyle name="40% - Accent2 2 6 11" xfId="28105"/>
    <cellStyle name="40% - Accent2 2 6 2" xfId="28106"/>
    <cellStyle name="40% - Accent2 2 6 2 10" xfId="28107"/>
    <cellStyle name="40% - Accent2 2 6 2 2" xfId="28108"/>
    <cellStyle name="40% - Accent2 2 6 2 2 2" xfId="28109"/>
    <cellStyle name="40% - Accent2 2 6 2 2 2 2" xfId="28110"/>
    <cellStyle name="40% - Accent2 2 6 2 2 2 2 2" xfId="28111"/>
    <cellStyle name="40% - Accent2 2 6 2 2 2 2 2 2" xfId="28112"/>
    <cellStyle name="40% - Accent2 2 6 2 2 2 2 3" xfId="28113"/>
    <cellStyle name="40% - Accent2 2 6 2 2 2 3" xfId="28114"/>
    <cellStyle name="40% - Accent2 2 6 2 2 2 3 2" xfId="28115"/>
    <cellStyle name="40% - Accent2 2 6 2 2 2 4" xfId="28116"/>
    <cellStyle name="40% - Accent2 2 6 2 2 3" xfId="28117"/>
    <cellStyle name="40% - Accent2 2 6 2 2 3 2" xfId="28118"/>
    <cellStyle name="40% - Accent2 2 6 2 2 3 2 2" xfId="28119"/>
    <cellStyle name="40% - Accent2 2 6 2 2 3 3" xfId="28120"/>
    <cellStyle name="40% - Accent2 2 6 2 2 4" xfId="28121"/>
    <cellStyle name="40% - Accent2 2 6 2 2 4 2" xfId="28122"/>
    <cellStyle name="40% - Accent2 2 6 2 2 5" xfId="28123"/>
    <cellStyle name="40% - Accent2 2 6 2 3" xfId="28124"/>
    <cellStyle name="40% - Accent2 2 6 2 3 2" xfId="28125"/>
    <cellStyle name="40% - Accent2 2 6 2 3 2 2" xfId="28126"/>
    <cellStyle name="40% - Accent2 2 6 2 3 2 2 2" xfId="28127"/>
    <cellStyle name="40% - Accent2 2 6 2 3 2 2 2 2" xfId="28128"/>
    <cellStyle name="40% - Accent2 2 6 2 3 2 2 3" xfId="28129"/>
    <cellStyle name="40% - Accent2 2 6 2 3 2 3" xfId="28130"/>
    <cellStyle name="40% - Accent2 2 6 2 3 2 3 2" xfId="28131"/>
    <cellStyle name="40% - Accent2 2 6 2 3 2 4" xfId="28132"/>
    <cellStyle name="40% - Accent2 2 6 2 3 3" xfId="28133"/>
    <cellStyle name="40% - Accent2 2 6 2 3 3 2" xfId="28134"/>
    <cellStyle name="40% - Accent2 2 6 2 3 3 2 2" xfId="28135"/>
    <cellStyle name="40% - Accent2 2 6 2 3 3 3" xfId="28136"/>
    <cellStyle name="40% - Accent2 2 6 2 3 4" xfId="28137"/>
    <cellStyle name="40% - Accent2 2 6 2 3 4 2" xfId="28138"/>
    <cellStyle name="40% - Accent2 2 6 2 3 5" xfId="28139"/>
    <cellStyle name="40% - Accent2 2 6 2 4" xfId="28140"/>
    <cellStyle name="40% - Accent2 2 6 2 4 2" xfId="28141"/>
    <cellStyle name="40% - Accent2 2 6 2 4 2 2" xfId="28142"/>
    <cellStyle name="40% - Accent2 2 6 2 4 2 2 2" xfId="28143"/>
    <cellStyle name="40% - Accent2 2 6 2 4 2 2 2 2" xfId="28144"/>
    <cellStyle name="40% - Accent2 2 6 2 4 2 2 3" xfId="28145"/>
    <cellStyle name="40% - Accent2 2 6 2 4 2 3" xfId="28146"/>
    <cellStyle name="40% - Accent2 2 6 2 4 2 3 2" xfId="28147"/>
    <cellStyle name="40% - Accent2 2 6 2 4 2 4" xfId="28148"/>
    <cellStyle name="40% - Accent2 2 6 2 4 3" xfId="28149"/>
    <cellStyle name="40% - Accent2 2 6 2 4 3 2" xfId="28150"/>
    <cellStyle name="40% - Accent2 2 6 2 4 3 2 2" xfId="28151"/>
    <cellStyle name="40% - Accent2 2 6 2 4 3 3" xfId="28152"/>
    <cellStyle name="40% - Accent2 2 6 2 4 4" xfId="28153"/>
    <cellStyle name="40% - Accent2 2 6 2 4 4 2" xfId="28154"/>
    <cellStyle name="40% - Accent2 2 6 2 4 5" xfId="28155"/>
    <cellStyle name="40% - Accent2 2 6 2 5" xfId="28156"/>
    <cellStyle name="40% - Accent2 2 6 2 5 2" xfId="28157"/>
    <cellStyle name="40% - Accent2 2 6 2 5 2 2" xfId="28158"/>
    <cellStyle name="40% - Accent2 2 6 2 5 2 2 2" xfId="28159"/>
    <cellStyle name="40% - Accent2 2 6 2 5 2 2 2 2" xfId="28160"/>
    <cellStyle name="40% - Accent2 2 6 2 5 2 2 3" xfId="28161"/>
    <cellStyle name="40% - Accent2 2 6 2 5 2 3" xfId="28162"/>
    <cellStyle name="40% - Accent2 2 6 2 5 2 3 2" xfId="28163"/>
    <cellStyle name="40% - Accent2 2 6 2 5 2 4" xfId="28164"/>
    <cellStyle name="40% - Accent2 2 6 2 5 3" xfId="28165"/>
    <cellStyle name="40% - Accent2 2 6 2 5 3 2" xfId="28166"/>
    <cellStyle name="40% - Accent2 2 6 2 5 3 2 2" xfId="28167"/>
    <cellStyle name="40% - Accent2 2 6 2 5 3 3" xfId="28168"/>
    <cellStyle name="40% - Accent2 2 6 2 5 4" xfId="28169"/>
    <cellStyle name="40% - Accent2 2 6 2 5 4 2" xfId="28170"/>
    <cellStyle name="40% - Accent2 2 6 2 5 5" xfId="28171"/>
    <cellStyle name="40% - Accent2 2 6 2 6" xfId="28172"/>
    <cellStyle name="40% - Accent2 2 6 2 6 2" xfId="28173"/>
    <cellStyle name="40% - Accent2 2 6 2 6 2 2" xfId="28174"/>
    <cellStyle name="40% - Accent2 2 6 2 6 2 2 2" xfId="28175"/>
    <cellStyle name="40% - Accent2 2 6 2 6 2 2 2 2" xfId="28176"/>
    <cellStyle name="40% - Accent2 2 6 2 6 2 2 3" xfId="28177"/>
    <cellStyle name="40% - Accent2 2 6 2 6 2 3" xfId="28178"/>
    <cellStyle name="40% - Accent2 2 6 2 6 2 3 2" xfId="28179"/>
    <cellStyle name="40% - Accent2 2 6 2 6 2 4" xfId="28180"/>
    <cellStyle name="40% - Accent2 2 6 2 6 3" xfId="28181"/>
    <cellStyle name="40% - Accent2 2 6 2 6 3 2" xfId="28182"/>
    <cellStyle name="40% - Accent2 2 6 2 6 3 2 2" xfId="28183"/>
    <cellStyle name="40% - Accent2 2 6 2 6 3 3" xfId="28184"/>
    <cellStyle name="40% - Accent2 2 6 2 6 4" xfId="28185"/>
    <cellStyle name="40% - Accent2 2 6 2 6 4 2" xfId="28186"/>
    <cellStyle name="40% - Accent2 2 6 2 6 5" xfId="28187"/>
    <cellStyle name="40% - Accent2 2 6 2 7" xfId="28188"/>
    <cellStyle name="40% - Accent2 2 6 2 7 2" xfId="28189"/>
    <cellStyle name="40% - Accent2 2 6 2 7 2 2" xfId="28190"/>
    <cellStyle name="40% - Accent2 2 6 2 7 2 2 2" xfId="28191"/>
    <cellStyle name="40% - Accent2 2 6 2 7 2 3" xfId="28192"/>
    <cellStyle name="40% - Accent2 2 6 2 7 3" xfId="28193"/>
    <cellStyle name="40% - Accent2 2 6 2 7 3 2" xfId="28194"/>
    <cellStyle name="40% - Accent2 2 6 2 7 4" xfId="28195"/>
    <cellStyle name="40% - Accent2 2 6 2 8" xfId="28196"/>
    <cellStyle name="40% - Accent2 2 6 2 8 2" xfId="28197"/>
    <cellStyle name="40% - Accent2 2 6 2 8 2 2" xfId="28198"/>
    <cellStyle name="40% - Accent2 2 6 2 8 3" xfId="28199"/>
    <cellStyle name="40% - Accent2 2 6 2 9" xfId="28200"/>
    <cellStyle name="40% - Accent2 2 6 2 9 2" xfId="28201"/>
    <cellStyle name="40% - Accent2 2 6 3" xfId="28202"/>
    <cellStyle name="40% - Accent2 2 6 3 2" xfId="28203"/>
    <cellStyle name="40% - Accent2 2 6 3 2 2" xfId="28204"/>
    <cellStyle name="40% - Accent2 2 6 3 2 2 2" xfId="28205"/>
    <cellStyle name="40% - Accent2 2 6 3 2 2 2 2" xfId="28206"/>
    <cellStyle name="40% - Accent2 2 6 3 2 2 3" xfId="28207"/>
    <cellStyle name="40% - Accent2 2 6 3 2 3" xfId="28208"/>
    <cellStyle name="40% - Accent2 2 6 3 2 3 2" xfId="28209"/>
    <cellStyle name="40% - Accent2 2 6 3 2 4" xfId="28210"/>
    <cellStyle name="40% - Accent2 2 6 3 3" xfId="28211"/>
    <cellStyle name="40% - Accent2 2 6 3 3 2" xfId="28212"/>
    <cellStyle name="40% - Accent2 2 6 3 3 2 2" xfId="28213"/>
    <cellStyle name="40% - Accent2 2 6 3 3 3" xfId="28214"/>
    <cellStyle name="40% - Accent2 2 6 3 4" xfId="28215"/>
    <cellStyle name="40% - Accent2 2 6 3 4 2" xfId="28216"/>
    <cellStyle name="40% - Accent2 2 6 3 5" xfId="28217"/>
    <cellStyle name="40% - Accent2 2 6 4" xfId="28218"/>
    <cellStyle name="40% - Accent2 2 6 4 2" xfId="28219"/>
    <cellStyle name="40% - Accent2 2 6 4 2 2" xfId="28220"/>
    <cellStyle name="40% - Accent2 2 6 4 2 2 2" xfId="28221"/>
    <cellStyle name="40% - Accent2 2 6 4 2 2 2 2" xfId="28222"/>
    <cellStyle name="40% - Accent2 2 6 4 2 2 3" xfId="28223"/>
    <cellStyle name="40% - Accent2 2 6 4 2 3" xfId="28224"/>
    <cellStyle name="40% - Accent2 2 6 4 2 3 2" xfId="28225"/>
    <cellStyle name="40% - Accent2 2 6 4 2 4" xfId="28226"/>
    <cellStyle name="40% - Accent2 2 6 4 3" xfId="28227"/>
    <cellStyle name="40% - Accent2 2 6 4 3 2" xfId="28228"/>
    <cellStyle name="40% - Accent2 2 6 4 3 2 2" xfId="28229"/>
    <cellStyle name="40% - Accent2 2 6 4 3 3" xfId="28230"/>
    <cellStyle name="40% - Accent2 2 6 4 4" xfId="28231"/>
    <cellStyle name="40% - Accent2 2 6 4 4 2" xfId="28232"/>
    <cellStyle name="40% - Accent2 2 6 4 5" xfId="28233"/>
    <cellStyle name="40% - Accent2 2 6 5" xfId="28234"/>
    <cellStyle name="40% - Accent2 2 6 5 2" xfId="28235"/>
    <cellStyle name="40% - Accent2 2 6 5 2 2" xfId="28236"/>
    <cellStyle name="40% - Accent2 2 6 5 2 2 2" xfId="28237"/>
    <cellStyle name="40% - Accent2 2 6 5 2 2 2 2" xfId="28238"/>
    <cellStyle name="40% - Accent2 2 6 5 2 2 3" xfId="28239"/>
    <cellStyle name="40% - Accent2 2 6 5 2 3" xfId="28240"/>
    <cellStyle name="40% - Accent2 2 6 5 2 3 2" xfId="28241"/>
    <cellStyle name="40% - Accent2 2 6 5 2 4" xfId="28242"/>
    <cellStyle name="40% - Accent2 2 6 5 3" xfId="28243"/>
    <cellStyle name="40% - Accent2 2 6 5 3 2" xfId="28244"/>
    <cellStyle name="40% - Accent2 2 6 5 3 2 2" xfId="28245"/>
    <cellStyle name="40% - Accent2 2 6 5 3 3" xfId="28246"/>
    <cellStyle name="40% - Accent2 2 6 5 4" xfId="28247"/>
    <cellStyle name="40% - Accent2 2 6 5 4 2" xfId="28248"/>
    <cellStyle name="40% - Accent2 2 6 5 5" xfId="28249"/>
    <cellStyle name="40% - Accent2 2 6 6" xfId="28250"/>
    <cellStyle name="40% - Accent2 2 6 6 2" xfId="28251"/>
    <cellStyle name="40% - Accent2 2 6 6 2 2" xfId="28252"/>
    <cellStyle name="40% - Accent2 2 6 6 2 2 2" xfId="28253"/>
    <cellStyle name="40% - Accent2 2 6 6 2 2 2 2" xfId="28254"/>
    <cellStyle name="40% - Accent2 2 6 6 2 2 3" xfId="28255"/>
    <cellStyle name="40% - Accent2 2 6 6 2 3" xfId="28256"/>
    <cellStyle name="40% - Accent2 2 6 6 2 3 2" xfId="28257"/>
    <cellStyle name="40% - Accent2 2 6 6 2 4" xfId="28258"/>
    <cellStyle name="40% - Accent2 2 6 6 3" xfId="28259"/>
    <cellStyle name="40% - Accent2 2 6 6 3 2" xfId="28260"/>
    <cellStyle name="40% - Accent2 2 6 6 3 2 2" xfId="28261"/>
    <cellStyle name="40% - Accent2 2 6 6 3 3" xfId="28262"/>
    <cellStyle name="40% - Accent2 2 6 6 4" xfId="28263"/>
    <cellStyle name="40% - Accent2 2 6 6 4 2" xfId="28264"/>
    <cellStyle name="40% - Accent2 2 6 6 5" xfId="28265"/>
    <cellStyle name="40% - Accent2 2 6 7" xfId="28266"/>
    <cellStyle name="40% - Accent2 2 6 7 2" xfId="28267"/>
    <cellStyle name="40% - Accent2 2 6 7 2 2" xfId="28268"/>
    <cellStyle name="40% - Accent2 2 6 7 2 2 2" xfId="28269"/>
    <cellStyle name="40% - Accent2 2 6 7 2 2 2 2" xfId="28270"/>
    <cellStyle name="40% - Accent2 2 6 7 2 2 3" xfId="28271"/>
    <cellStyle name="40% - Accent2 2 6 7 2 3" xfId="28272"/>
    <cellStyle name="40% - Accent2 2 6 7 2 3 2" xfId="28273"/>
    <cellStyle name="40% - Accent2 2 6 7 2 4" xfId="28274"/>
    <cellStyle name="40% - Accent2 2 6 7 3" xfId="28275"/>
    <cellStyle name="40% - Accent2 2 6 7 3 2" xfId="28276"/>
    <cellStyle name="40% - Accent2 2 6 7 3 2 2" xfId="28277"/>
    <cellStyle name="40% - Accent2 2 6 7 3 3" xfId="28278"/>
    <cellStyle name="40% - Accent2 2 6 7 4" xfId="28279"/>
    <cellStyle name="40% - Accent2 2 6 7 4 2" xfId="28280"/>
    <cellStyle name="40% - Accent2 2 6 7 5" xfId="28281"/>
    <cellStyle name="40% - Accent2 2 6 8" xfId="28282"/>
    <cellStyle name="40% - Accent2 2 6 8 2" xfId="28283"/>
    <cellStyle name="40% - Accent2 2 6 8 2 2" xfId="28284"/>
    <cellStyle name="40% - Accent2 2 6 8 2 2 2" xfId="28285"/>
    <cellStyle name="40% - Accent2 2 6 8 2 3" xfId="28286"/>
    <cellStyle name="40% - Accent2 2 6 8 3" xfId="28287"/>
    <cellStyle name="40% - Accent2 2 6 8 3 2" xfId="28288"/>
    <cellStyle name="40% - Accent2 2 6 8 4" xfId="28289"/>
    <cellStyle name="40% - Accent2 2 6 9" xfId="28290"/>
    <cellStyle name="40% - Accent2 2 6 9 2" xfId="28291"/>
    <cellStyle name="40% - Accent2 2 6 9 2 2" xfId="28292"/>
    <cellStyle name="40% - Accent2 2 6 9 3" xfId="28293"/>
    <cellStyle name="40% - Accent2 2 7" xfId="28294"/>
    <cellStyle name="40% - Accent2 2 7 10" xfId="28295"/>
    <cellStyle name="40% - Accent2 2 7 10 2" xfId="28296"/>
    <cellStyle name="40% - Accent2 2 7 11" xfId="28297"/>
    <cellStyle name="40% - Accent2 2 7 2" xfId="28298"/>
    <cellStyle name="40% - Accent2 2 7 2 10" xfId="28299"/>
    <cellStyle name="40% - Accent2 2 7 2 2" xfId="28300"/>
    <cellStyle name="40% - Accent2 2 7 2 2 2" xfId="28301"/>
    <cellStyle name="40% - Accent2 2 7 2 2 2 2" xfId="28302"/>
    <cellStyle name="40% - Accent2 2 7 2 2 2 2 2" xfId="28303"/>
    <cellStyle name="40% - Accent2 2 7 2 2 2 2 2 2" xfId="28304"/>
    <cellStyle name="40% - Accent2 2 7 2 2 2 2 3" xfId="28305"/>
    <cellStyle name="40% - Accent2 2 7 2 2 2 3" xfId="28306"/>
    <cellStyle name="40% - Accent2 2 7 2 2 2 3 2" xfId="28307"/>
    <cellStyle name="40% - Accent2 2 7 2 2 2 4" xfId="28308"/>
    <cellStyle name="40% - Accent2 2 7 2 2 3" xfId="28309"/>
    <cellStyle name="40% - Accent2 2 7 2 2 3 2" xfId="28310"/>
    <cellStyle name="40% - Accent2 2 7 2 2 3 2 2" xfId="28311"/>
    <cellStyle name="40% - Accent2 2 7 2 2 3 3" xfId="28312"/>
    <cellStyle name="40% - Accent2 2 7 2 2 4" xfId="28313"/>
    <cellStyle name="40% - Accent2 2 7 2 2 4 2" xfId="28314"/>
    <cellStyle name="40% - Accent2 2 7 2 2 5" xfId="28315"/>
    <cellStyle name="40% - Accent2 2 7 2 3" xfId="28316"/>
    <cellStyle name="40% - Accent2 2 7 2 3 2" xfId="28317"/>
    <cellStyle name="40% - Accent2 2 7 2 3 2 2" xfId="28318"/>
    <cellStyle name="40% - Accent2 2 7 2 3 2 2 2" xfId="28319"/>
    <cellStyle name="40% - Accent2 2 7 2 3 2 2 2 2" xfId="28320"/>
    <cellStyle name="40% - Accent2 2 7 2 3 2 2 3" xfId="28321"/>
    <cellStyle name="40% - Accent2 2 7 2 3 2 3" xfId="28322"/>
    <cellStyle name="40% - Accent2 2 7 2 3 2 3 2" xfId="28323"/>
    <cellStyle name="40% - Accent2 2 7 2 3 2 4" xfId="28324"/>
    <cellStyle name="40% - Accent2 2 7 2 3 3" xfId="28325"/>
    <cellStyle name="40% - Accent2 2 7 2 3 3 2" xfId="28326"/>
    <cellStyle name="40% - Accent2 2 7 2 3 3 2 2" xfId="28327"/>
    <cellStyle name="40% - Accent2 2 7 2 3 3 3" xfId="28328"/>
    <cellStyle name="40% - Accent2 2 7 2 3 4" xfId="28329"/>
    <cellStyle name="40% - Accent2 2 7 2 3 4 2" xfId="28330"/>
    <cellStyle name="40% - Accent2 2 7 2 3 5" xfId="28331"/>
    <cellStyle name="40% - Accent2 2 7 2 4" xfId="28332"/>
    <cellStyle name="40% - Accent2 2 7 2 4 2" xfId="28333"/>
    <cellStyle name="40% - Accent2 2 7 2 4 2 2" xfId="28334"/>
    <cellStyle name="40% - Accent2 2 7 2 4 2 2 2" xfId="28335"/>
    <cellStyle name="40% - Accent2 2 7 2 4 2 2 2 2" xfId="28336"/>
    <cellStyle name="40% - Accent2 2 7 2 4 2 2 3" xfId="28337"/>
    <cellStyle name="40% - Accent2 2 7 2 4 2 3" xfId="28338"/>
    <cellStyle name="40% - Accent2 2 7 2 4 2 3 2" xfId="28339"/>
    <cellStyle name="40% - Accent2 2 7 2 4 2 4" xfId="28340"/>
    <cellStyle name="40% - Accent2 2 7 2 4 3" xfId="28341"/>
    <cellStyle name="40% - Accent2 2 7 2 4 3 2" xfId="28342"/>
    <cellStyle name="40% - Accent2 2 7 2 4 3 2 2" xfId="28343"/>
    <cellStyle name="40% - Accent2 2 7 2 4 3 3" xfId="28344"/>
    <cellStyle name="40% - Accent2 2 7 2 4 4" xfId="28345"/>
    <cellStyle name="40% - Accent2 2 7 2 4 4 2" xfId="28346"/>
    <cellStyle name="40% - Accent2 2 7 2 4 5" xfId="28347"/>
    <cellStyle name="40% - Accent2 2 7 2 5" xfId="28348"/>
    <cellStyle name="40% - Accent2 2 7 2 5 2" xfId="28349"/>
    <cellStyle name="40% - Accent2 2 7 2 5 2 2" xfId="28350"/>
    <cellStyle name="40% - Accent2 2 7 2 5 2 2 2" xfId="28351"/>
    <cellStyle name="40% - Accent2 2 7 2 5 2 2 2 2" xfId="28352"/>
    <cellStyle name="40% - Accent2 2 7 2 5 2 2 3" xfId="28353"/>
    <cellStyle name="40% - Accent2 2 7 2 5 2 3" xfId="28354"/>
    <cellStyle name="40% - Accent2 2 7 2 5 2 3 2" xfId="28355"/>
    <cellStyle name="40% - Accent2 2 7 2 5 2 4" xfId="28356"/>
    <cellStyle name="40% - Accent2 2 7 2 5 3" xfId="28357"/>
    <cellStyle name="40% - Accent2 2 7 2 5 3 2" xfId="28358"/>
    <cellStyle name="40% - Accent2 2 7 2 5 3 2 2" xfId="28359"/>
    <cellStyle name="40% - Accent2 2 7 2 5 3 3" xfId="28360"/>
    <cellStyle name="40% - Accent2 2 7 2 5 4" xfId="28361"/>
    <cellStyle name="40% - Accent2 2 7 2 5 4 2" xfId="28362"/>
    <cellStyle name="40% - Accent2 2 7 2 5 5" xfId="28363"/>
    <cellStyle name="40% - Accent2 2 7 2 6" xfId="28364"/>
    <cellStyle name="40% - Accent2 2 7 2 6 2" xfId="28365"/>
    <cellStyle name="40% - Accent2 2 7 2 6 2 2" xfId="28366"/>
    <cellStyle name="40% - Accent2 2 7 2 6 2 2 2" xfId="28367"/>
    <cellStyle name="40% - Accent2 2 7 2 6 2 2 2 2" xfId="28368"/>
    <cellStyle name="40% - Accent2 2 7 2 6 2 2 3" xfId="28369"/>
    <cellStyle name="40% - Accent2 2 7 2 6 2 3" xfId="28370"/>
    <cellStyle name="40% - Accent2 2 7 2 6 2 3 2" xfId="28371"/>
    <cellStyle name="40% - Accent2 2 7 2 6 2 4" xfId="28372"/>
    <cellStyle name="40% - Accent2 2 7 2 6 3" xfId="28373"/>
    <cellStyle name="40% - Accent2 2 7 2 6 3 2" xfId="28374"/>
    <cellStyle name="40% - Accent2 2 7 2 6 3 2 2" xfId="28375"/>
    <cellStyle name="40% - Accent2 2 7 2 6 3 3" xfId="28376"/>
    <cellStyle name="40% - Accent2 2 7 2 6 4" xfId="28377"/>
    <cellStyle name="40% - Accent2 2 7 2 6 4 2" xfId="28378"/>
    <cellStyle name="40% - Accent2 2 7 2 6 5" xfId="28379"/>
    <cellStyle name="40% - Accent2 2 7 2 7" xfId="28380"/>
    <cellStyle name="40% - Accent2 2 7 2 7 2" xfId="28381"/>
    <cellStyle name="40% - Accent2 2 7 2 7 2 2" xfId="28382"/>
    <cellStyle name="40% - Accent2 2 7 2 7 2 2 2" xfId="28383"/>
    <cellStyle name="40% - Accent2 2 7 2 7 2 3" xfId="28384"/>
    <cellStyle name="40% - Accent2 2 7 2 7 3" xfId="28385"/>
    <cellStyle name="40% - Accent2 2 7 2 7 3 2" xfId="28386"/>
    <cellStyle name="40% - Accent2 2 7 2 7 4" xfId="28387"/>
    <cellStyle name="40% - Accent2 2 7 2 8" xfId="28388"/>
    <cellStyle name="40% - Accent2 2 7 2 8 2" xfId="28389"/>
    <cellStyle name="40% - Accent2 2 7 2 8 2 2" xfId="28390"/>
    <cellStyle name="40% - Accent2 2 7 2 8 3" xfId="28391"/>
    <cellStyle name="40% - Accent2 2 7 2 9" xfId="28392"/>
    <cellStyle name="40% - Accent2 2 7 2 9 2" xfId="28393"/>
    <cellStyle name="40% - Accent2 2 7 3" xfId="28394"/>
    <cellStyle name="40% - Accent2 2 7 3 2" xfId="28395"/>
    <cellStyle name="40% - Accent2 2 7 3 2 2" xfId="28396"/>
    <cellStyle name="40% - Accent2 2 7 3 2 2 2" xfId="28397"/>
    <cellStyle name="40% - Accent2 2 7 3 2 2 2 2" xfId="28398"/>
    <cellStyle name="40% - Accent2 2 7 3 2 2 3" xfId="28399"/>
    <cellStyle name="40% - Accent2 2 7 3 2 3" xfId="28400"/>
    <cellStyle name="40% - Accent2 2 7 3 2 3 2" xfId="28401"/>
    <cellStyle name="40% - Accent2 2 7 3 2 4" xfId="28402"/>
    <cellStyle name="40% - Accent2 2 7 3 3" xfId="28403"/>
    <cellStyle name="40% - Accent2 2 7 3 3 2" xfId="28404"/>
    <cellStyle name="40% - Accent2 2 7 3 3 2 2" xfId="28405"/>
    <cellStyle name="40% - Accent2 2 7 3 3 3" xfId="28406"/>
    <cellStyle name="40% - Accent2 2 7 3 4" xfId="28407"/>
    <cellStyle name="40% - Accent2 2 7 3 4 2" xfId="28408"/>
    <cellStyle name="40% - Accent2 2 7 3 5" xfId="28409"/>
    <cellStyle name="40% - Accent2 2 7 4" xfId="28410"/>
    <cellStyle name="40% - Accent2 2 7 4 2" xfId="28411"/>
    <cellStyle name="40% - Accent2 2 7 4 2 2" xfId="28412"/>
    <cellStyle name="40% - Accent2 2 7 4 2 2 2" xfId="28413"/>
    <cellStyle name="40% - Accent2 2 7 4 2 2 2 2" xfId="28414"/>
    <cellStyle name="40% - Accent2 2 7 4 2 2 3" xfId="28415"/>
    <cellStyle name="40% - Accent2 2 7 4 2 3" xfId="28416"/>
    <cellStyle name="40% - Accent2 2 7 4 2 3 2" xfId="28417"/>
    <cellStyle name="40% - Accent2 2 7 4 2 4" xfId="28418"/>
    <cellStyle name="40% - Accent2 2 7 4 3" xfId="28419"/>
    <cellStyle name="40% - Accent2 2 7 4 3 2" xfId="28420"/>
    <cellStyle name="40% - Accent2 2 7 4 3 2 2" xfId="28421"/>
    <cellStyle name="40% - Accent2 2 7 4 3 3" xfId="28422"/>
    <cellStyle name="40% - Accent2 2 7 4 4" xfId="28423"/>
    <cellStyle name="40% - Accent2 2 7 4 4 2" xfId="28424"/>
    <cellStyle name="40% - Accent2 2 7 4 5" xfId="28425"/>
    <cellStyle name="40% - Accent2 2 7 5" xfId="28426"/>
    <cellStyle name="40% - Accent2 2 7 5 2" xfId="28427"/>
    <cellStyle name="40% - Accent2 2 7 5 2 2" xfId="28428"/>
    <cellStyle name="40% - Accent2 2 7 5 2 2 2" xfId="28429"/>
    <cellStyle name="40% - Accent2 2 7 5 2 2 2 2" xfId="28430"/>
    <cellStyle name="40% - Accent2 2 7 5 2 2 3" xfId="28431"/>
    <cellStyle name="40% - Accent2 2 7 5 2 3" xfId="28432"/>
    <cellStyle name="40% - Accent2 2 7 5 2 3 2" xfId="28433"/>
    <cellStyle name="40% - Accent2 2 7 5 2 4" xfId="28434"/>
    <cellStyle name="40% - Accent2 2 7 5 3" xfId="28435"/>
    <cellStyle name="40% - Accent2 2 7 5 3 2" xfId="28436"/>
    <cellStyle name="40% - Accent2 2 7 5 3 2 2" xfId="28437"/>
    <cellStyle name="40% - Accent2 2 7 5 3 3" xfId="28438"/>
    <cellStyle name="40% - Accent2 2 7 5 4" xfId="28439"/>
    <cellStyle name="40% - Accent2 2 7 5 4 2" xfId="28440"/>
    <cellStyle name="40% - Accent2 2 7 5 5" xfId="28441"/>
    <cellStyle name="40% - Accent2 2 7 6" xfId="28442"/>
    <cellStyle name="40% - Accent2 2 7 6 2" xfId="28443"/>
    <cellStyle name="40% - Accent2 2 7 6 2 2" xfId="28444"/>
    <cellStyle name="40% - Accent2 2 7 6 2 2 2" xfId="28445"/>
    <cellStyle name="40% - Accent2 2 7 6 2 2 2 2" xfId="28446"/>
    <cellStyle name="40% - Accent2 2 7 6 2 2 3" xfId="28447"/>
    <cellStyle name="40% - Accent2 2 7 6 2 3" xfId="28448"/>
    <cellStyle name="40% - Accent2 2 7 6 2 3 2" xfId="28449"/>
    <cellStyle name="40% - Accent2 2 7 6 2 4" xfId="28450"/>
    <cellStyle name="40% - Accent2 2 7 6 3" xfId="28451"/>
    <cellStyle name="40% - Accent2 2 7 6 3 2" xfId="28452"/>
    <cellStyle name="40% - Accent2 2 7 6 3 2 2" xfId="28453"/>
    <cellStyle name="40% - Accent2 2 7 6 3 3" xfId="28454"/>
    <cellStyle name="40% - Accent2 2 7 6 4" xfId="28455"/>
    <cellStyle name="40% - Accent2 2 7 6 4 2" xfId="28456"/>
    <cellStyle name="40% - Accent2 2 7 6 5" xfId="28457"/>
    <cellStyle name="40% - Accent2 2 7 7" xfId="28458"/>
    <cellStyle name="40% - Accent2 2 7 7 2" xfId="28459"/>
    <cellStyle name="40% - Accent2 2 7 7 2 2" xfId="28460"/>
    <cellStyle name="40% - Accent2 2 7 7 2 2 2" xfId="28461"/>
    <cellStyle name="40% - Accent2 2 7 7 2 2 2 2" xfId="28462"/>
    <cellStyle name="40% - Accent2 2 7 7 2 2 3" xfId="28463"/>
    <cellStyle name="40% - Accent2 2 7 7 2 3" xfId="28464"/>
    <cellStyle name="40% - Accent2 2 7 7 2 3 2" xfId="28465"/>
    <cellStyle name="40% - Accent2 2 7 7 2 4" xfId="28466"/>
    <cellStyle name="40% - Accent2 2 7 7 3" xfId="28467"/>
    <cellStyle name="40% - Accent2 2 7 7 3 2" xfId="28468"/>
    <cellStyle name="40% - Accent2 2 7 7 3 2 2" xfId="28469"/>
    <cellStyle name="40% - Accent2 2 7 7 3 3" xfId="28470"/>
    <cellStyle name="40% - Accent2 2 7 7 4" xfId="28471"/>
    <cellStyle name="40% - Accent2 2 7 7 4 2" xfId="28472"/>
    <cellStyle name="40% - Accent2 2 7 7 5" xfId="28473"/>
    <cellStyle name="40% - Accent2 2 7 8" xfId="28474"/>
    <cellStyle name="40% - Accent2 2 7 8 2" xfId="28475"/>
    <cellStyle name="40% - Accent2 2 7 8 2 2" xfId="28476"/>
    <cellStyle name="40% - Accent2 2 7 8 2 2 2" xfId="28477"/>
    <cellStyle name="40% - Accent2 2 7 8 2 3" xfId="28478"/>
    <cellStyle name="40% - Accent2 2 7 8 3" xfId="28479"/>
    <cellStyle name="40% - Accent2 2 7 8 3 2" xfId="28480"/>
    <cellStyle name="40% - Accent2 2 7 8 4" xfId="28481"/>
    <cellStyle name="40% - Accent2 2 7 9" xfId="28482"/>
    <cellStyle name="40% - Accent2 2 7 9 2" xfId="28483"/>
    <cellStyle name="40% - Accent2 2 7 9 2 2" xfId="28484"/>
    <cellStyle name="40% - Accent2 2 7 9 3" xfId="28485"/>
    <cellStyle name="40% - Accent2 2 8" xfId="28486"/>
    <cellStyle name="40% - Accent2 2 8 10" xfId="28487"/>
    <cellStyle name="40% - Accent2 2 8 10 2" xfId="28488"/>
    <cellStyle name="40% - Accent2 2 8 11" xfId="28489"/>
    <cellStyle name="40% - Accent2 2 8 2" xfId="28490"/>
    <cellStyle name="40% - Accent2 2 8 2 10" xfId="28491"/>
    <cellStyle name="40% - Accent2 2 8 2 2" xfId="28492"/>
    <cellStyle name="40% - Accent2 2 8 2 2 2" xfId="28493"/>
    <cellStyle name="40% - Accent2 2 8 2 2 2 2" xfId="28494"/>
    <cellStyle name="40% - Accent2 2 8 2 2 2 2 2" xfId="28495"/>
    <cellStyle name="40% - Accent2 2 8 2 2 2 2 2 2" xfId="28496"/>
    <cellStyle name="40% - Accent2 2 8 2 2 2 2 3" xfId="28497"/>
    <cellStyle name="40% - Accent2 2 8 2 2 2 3" xfId="28498"/>
    <cellStyle name="40% - Accent2 2 8 2 2 2 3 2" xfId="28499"/>
    <cellStyle name="40% - Accent2 2 8 2 2 2 4" xfId="28500"/>
    <cellStyle name="40% - Accent2 2 8 2 2 3" xfId="28501"/>
    <cellStyle name="40% - Accent2 2 8 2 2 3 2" xfId="28502"/>
    <cellStyle name="40% - Accent2 2 8 2 2 3 2 2" xfId="28503"/>
    <cellStyle name="40% - Accent2 2 8 2 2 3 3" xfId="28504"/>
    <cellStyle name="40% - Accent2 2 8 2 2 4" xfId="28505"/>
    <cellStyle name="40% - Accent2 2 8 2 2 4 2" xfId="28506"/>
    <cellStyle name="40% - Accent2 2 8 2 2 5" xfId="28507"/>
    <cellStyle name="40% - Accent2 2 8 2 3" xfId="28508"/>
    <cellStyle name="40% - Accent2 2 8 2 3 2" xfId="28509"/>
    <cellStyle name="40% - Accent2 2 8 2 3 2 2" xfId="28510"/>
    <cellStyle name="40% - Accent2 2 8 2 3 2 2 2" xfId="28511"/>
    <cellStyle name="40% - Accent2 2 8 2 3 2 2 2 2" xfId="28512"/>
    <cellStyle name="40% - Accent2 2 8 2 3 2 2 3" xfId="28513"/>
    <cellStyle name="40% - Accent2 2 8 2 3 2 3" xfId="28514"/>
    <cellStyle name="40% - Accent2 2 8 2 3 2 3 2" xfId="28515"/>
    <cellStyle name="40% - Accent2 2 8 2 3 2 4" xfId="28516"/>
    <cellStyle name="40% - Accent2 2 8 2 3 3" xfId="28517"/>
    <cellStyle name="40% - Accent2 2 8 2 3 3 2" xfId="28518"/>
    <cellStyle name="40% - Accent2 2 8 2 3 3 2 2" xfId="28519"/>
    <cellStyle name="40% - Accent2 2 8 2 3 3 3" xfId="28520"/>
    <cellStyle name="40% - Accent2 2 8 2 3 4" xfId="28521"/>
    <cellStyle name="40% - Accent2 2 8 2 3 4 2" xfId="28522"/>
    <cellStyle name="40% - Accent2 2 8 2 3 5" xfId="28523"/>
    <cellStyle name="40% - Accent2 2 8 2 4" xfId="28524"/>
    <cellStyle name="40% - Accent2 2 8 2 4 2" xfId="28525"/>
    <cellStyle name="40% - Accent2 2 8 2 4 2 2" xfId="28526"/>
    <cellStyle name="40% - Accent2 2 8 2 4 2 2 2" xfId="28527"/>
    <cellStyle name="40% - Accent2 2 8 2 4 2 2 2 2" xfId="28528"/>
    <cellStyle name="40% - Accent2 2 8 2 4 2 2 3" xfId="28529"/>
    <cellStyle name="40% - Accent2 2 8 2 4 2 3" xfId="28530"/>
    <cellStyle name="40% - Accent2 2 8 2 4 2 3 2" xfId="28531"/>
    <cellStyle name="40% - Accent2 2 8 2 4 2 4" xfId="28532"/>
    <cellStyle name="40% - Accent2 2 8 2 4 3" xfId="28533"/>
    <cellStyle name="40% - Accent2 2 8 2 4 3 2" xfId="28534"/>
    <cellStyle name="40% - Accent2 2 8 2 4 3 2 2" xfId="28535"/>
    <cellStyle name="40% - Accent2 2 8 2 4 3 3" xfId="28536"/>
    <cellStyle name="40% - Accent2 2 8 2 4 4" xfId="28537"/>
    <cellStyle name="40% - Accent2 2 8 2 4 4 2" xfId="28538"/>
    <cellStyle name="40% - Accent2 2 8 2 4 5" xfId="28539"/>
    <cellStyle name="40% - Accent2 2 8 2 5" xfId="28540"/>
    <cellStyle name="40% - Accent2 2 8 2 5 2" xfId="28541"/>
    <cellStyle name="40% - Accent2 2 8 2 5 2 2" xfId="28542"/>
    <cellStyle name="40% - Accent2 2 8 2 5 2 2 2" xfId="28543"/>
    <cellStyle name="40% - Accent2 2 8 2 5 2 2 2 2" xfId="28544"/>
    <cellStyle name="40% - Accent2 2 8 2 5 2 2 3" xfId="28545"/>
    <cellStyle name="40% - Accent2 2 8 2 5 2 3" xfId="28546"/>
    <cellStyle name="40% - Accent2 2 8 2 5 2 3 2" xfId="28547"/>
    <cellStyle name="40% - Accent2 2 8 2 5 2 4" xfId="28548"/>
    <cellStyle name="40% - Accent2 2 8 2 5 3" xfId="28549"/>
    <cellStyle name="40% - Accent2 2 8 2 5 3 2" xfId="28550"/>
    <cellStyle name="40% - Accent2 2 8 2 5 3 2 2" xfId="28551"/>
    <cellStyle name="40% - Accent2 2 8 2 5 3 3" xfId="28552"/>
    <cellStyle name="40% - Accent2 2 8 2 5 4" xfId="28553"/>
    <cellStyle name="40% - Accent2 2 8 2 5 4 2" xfId="28554"/>
    <cellStyle name="40% - Accent2 2 8 2 5 5" xfId="28555"/>
    <cellStyle name="40% - Accent2 2 8 2 6" xfId="28556"/>
    <cellStyle name="40% - Accent2 2 8 2 6 2" xfId="28557"/>
    <cellStyle name="40% - Accent2 2 8 2 6 2 2" xfId="28558"/>
    <cellStyle name="40% - Accent2 2 8 2 6 2 2 2" xfId="28559"/>
    <cellStyle name="40% - Accent2 2 8 2 6 2 2 2 2" xfId="28560"/>
    <cellStyle name="40% - Accent2 2 8 2 6 2 2 3" xfId="28561"/>
    <cellStyle name="40% - Accent2 2 8 2 6 2 3" xfId="28562"/>
    <cellStyle name="40% - Accent2 2 8 2 6 2 3 2" xfId="28563"/>
    <cellStyle name="40% - Accent2 2 8 2 6 2 4" xfId="28564"/>
    <cellStyle name="40% - Accent2 2 8 2 6 3" xfId="28565"/>
    <cellStyle name="40% - Accent2 2 8 2 6 3 2" xfId="28566"/>
    <cellStyle name="40% - Accent2 2 8 2 6 3 2 2" xfId="28567"/>
    <cellStyle name="40% - Accent2 2 8 2 6 3 3" xfId="28568"/>
    <cellStyle name="40% - Accent2 2 8 2 6 4" xfId="28569"/>
    <cellStyle name="40% - Accent2 2 8 2 6 4 2" xfId="28570"/>
    <cellStyle name="40% - Accent2 2 8 2 6 5" xfId="28571"/>
    <cellStyle name="40% - Accent2 2 8 2 7" xfId="28572"/>
    <cellStyle name="40% - Accent2 2 8 2 7 2" xfId="28573"/>
    <cellStyle name="40% - Accent2 2 8 2 7 2 2" xfId="28574"/>
    <cellStyle name="40% - Accent2 2 8 2 7 2 2 2" xfId="28575"/>
    <cellStyle name="40% - Accent2 2 8 2 7 2 3" xfId="28576"/>
    <cellStyle name="40% - Accent2 2 8 2 7 3" xfId="28577"/>
    <cellStyle name="40% - Accent2 2 8 2 7 3 2" xfId="28578"/>
    <cellStyle name="40% - Accent2 2 8 2 7 4" xfId="28579"/>
    <cellStyle name="40% - Accent2 2 8 2 8" xfId="28580"/>
    <cellStyle name="40% - Accent2 2 8 2 8 2" xfId="28581"/>
    <cellStyle name="40% - Accent2 2 8 2 8 2 2" xfId="28582"/>
    <cellStyle name="40% - Accent2 2 8 2 8 3" xfId="28583"/>
    <cellStyle name="40% - Accent2 2 8 2 9" xfId="28584"/>
    <cellStyle name="40% - Accent2 2 8 2 9 2" xfId="28585"/>
    <cellStyle name="40% - Accent2 2 8 3" xfId="28586"/>
    <cellStyle name="40% - Accent2 2 8 3 2" xfId="28587"/>
    <cellStyle name="40% - Accent2 2 8 3 2 2" xfId="28588"/>
    <cellStyle name="40% - Accent2 2 8 3 2 2 2" xfId="28589"/>
    <cellStyle name="40% - Accent2 2 8 3 2 2 2 2" xfId="28590"/>
    <cellStyle name="40% - Accent2 2 8 3 2 2 3" xfId="28591"/>
    <cellStyle name="40% - Accent2 2 8 3 2 3" xfId="28592"/>
    <cellStyle name="40% - Accent2 2 8 3 2 3 2" xfId="28593"/>
    <cellStyle name="40% - Accent2 2 8 3 2 4" xfId="28594"/>
    <cellStyle name="40% - Accent2 2 8 3 3" xfId="28595"/>
    <cellStyle name="40% - Accent2 2 8 3 3 2" xfId="28596"/>
    <cellStyle name="40% - Accent2 2 8 3 3 2 2" xfId="28597"/>
    <cellStyle name="40% - Accent2 2 8 3 3 3" xfId="28598"/>
    <cellStyle name="40% - Accent2 2 8 3 4" xfId="28599"/>
    <cellStyle name="40% - Accent2 2 8 3 4 2" xfId="28600"/>
    <cellStyle name="40% - Accent2 2 8 3 5" xfId="28601"/>
    <cellStyle name="40% - Accent2 2 8 4" xfId="28602"/>
    <cellStyle name="40% - Accent2 2 8 4 2" xfId="28603"/>
    <cellStyle name="40% - Accent2 2 8 4 2 2" xfId="28604"/>
    <cellStyle name="40% - Accent2 2 8 4 2 2 2" xfId="28605"/>
    <cellStyle name="40% - Accent2 2 8 4 2 2 2 2" xfId="28606"/>
    <cellStyle name="40% - Accent2 2 8 4 2 2 3" xfId="28607"/>
    <cellStyle name="40% - Accent2 2 8 4 2 3" xfId="28608"/>
    <cellStyle name="40% - Accent2 2 8 4 2 3 2" xfId="28609"/>
    <cellStyle name="40% - Accent2 2 8 4 2 4" xfId="28610"/>
    <cellStyle name="40% - Accent2 2 8 4 3" xfId="28611"/>
    <cellStyle name="40% - Accent2 2 8 4 3 2" xfId="28612"/>
    <cellStyle name="40% - Accent2 2 8 4 3 2 2" xfId="28613"/>
    <cellStyle name="40% - Accent2 2 8 4 3 3" xfId="28614"/>
    <cellStyle name="40% - Accent2 2 8 4 4" xfId="28615"/>
    <cellStyle name="40% - Accent2 2 8 4 4 2" xfId="28616"/>
    <cellStyle name="40% - Accent2 2 8 4 5" xfId="28617"/>
    <cellStyle name="40% - Accent2 2 8 5" xfId="28618"/>
    <cellStyle name="40% - Accent2 2 8 5 2" xfId="28619"/>
    <cellStyle name="40% - Accent2 2 8 5 2 2" xfId="28620"/>
    <cellStyle name="40% - Accent2 2 8 5 2 2 2" xfId="28621"/>
    <cellStyle name="40% - Accent2 2 8 5 2 2 2 2" xfId="28622"/>
    <cellStyle name="40% - Accent2 2 8 5 2 2 3" xfId="28623"/>
    <cellStyle name="40% - Accent2 2 8 5 2 3" xfId="28624"/>
    <cellStyle name="40% - Accent2 2 8 5 2 3 2" xfId="28625"/>
    <cellStyle name="40% - Accent2 2 8 5 2 4" xfId="28626"/>
    <cellStyle name="40% - Accent2 2 8 5 3" xfId="28627"/>
    <cellStyle name="40% - Accent2 2 8 5 3 2" xfId="28628"/>
    <cellStyle name="40% - Accent2 2 8 5 3 2 2" xfId="28629"/>
    <cellStyle name="40% - Accent2 2 8 5 3 3" xfId="28630"/>
    <cellStyle name="40% - Accent2 2 8 5 4" xfId="28631"/>
    <cellStyle name="40% - Accent2 2 8 5 4 2" xfId="28632"/>
    <cellStyle name="40% - Accent2 2 8 5 5" xfId="28633"/>
    <cellStyle name="40% - Accent2 2 8 6" xfId="28634"/>
    <cellStyle name="40% - Accent2 2 8 6 2" xfId="28635"/>
    <cellStyle name="40% - Accent2 2 8 6 2 2" xfId="28636"/>
    <cellStyle name="40% - Accent2 2 8 6 2 2 2" xfId="28637"/>
    <cellStyle name="40% - Accent2 2 8 6 2 2 2 2" xfId="28638"/>
    <cellStyle name="40% - Accent2 2 8 6 2 2 3" xfId="28639"/>
    <cellStyle name="40% - Accent2 2 8 6 2 3" xfId="28640"/>
    <cellStyle name="40% - Accent2 2 8 6 2 3 2" xfId="28641"/>
    <cellStyle name="40% - Accent2 2 8 6 2 4" xfId="28642"/>
    <cellStyle name="40% - Accent2 2 8 6 3" xfId="28643"/>
    <cellStyle name="40% - Accent2 2 8 6 3 2" xfId="28644"/>
    <cellStyle name="40% - Accent2 2 8 6 3 2 2" xfId="28645"/>
    <cellStyle name="40% - Accent2 2 8 6 3 3" xfId="28646"/>
    <cellStyle name="40% - Accent2 2 8 6 4" xfId="28647"/>
    <cellStyle name="40% - Accent2 2 8 6 4 2" xfId="28648"/>
    <cellStyle name="40% - Accent2 2 8 6 5" xfId="28649"/>
    <cellStyle name="40% - Accent2 2 8 7" xfId="28650"/>
    <cellStyle name="40% - Accent2 2 8 7 2" xfId="28651"/>
    <cellStyle name="40% - Accent2 2 8 7 2 2" xfId="28652"/>
    <cellStyle name="40% - Accent2 2 8 7 2 2 2" xfId="28653"/>
    <cellStyle name="40% - Accent2 2 8 7 2 2 2 2" xfId="28654"/>
    <cellStyle name="40% - Accent2 2 8 7 2 2 3" xfId="28655"/>
    <cellStyle name="40% - Accent2 2 8 7 2 3" xfId="28656"/>
    <cellStyle name="40% - Accent2 2 8 7 2 3 2" xfId="28657"/>
    <cellStyle name="40% - Accent2 2 8 7 2 4" xfId="28658"/>
    <cellStyle name="40% - Accent2 2 8 7 3" xfId="28659"/>
    <cellStyle name="40% - Accent2 2 8 7 3 2" xfId="28660"/>
    <cellStyle name="40% - Accent2 2 8 7 3 2 2" xfId="28661"/>
    <cellStyle name="40% - Accent2 2 8 7 3 3" xfId="28662"/>
    <cellStyle name="40% - Accent2 2 8 7 4" xfId="28663"/>
    <cellStyle name="40% - Accent2 2 8 7 4 2" xfId="28664"/>
    <cellStyle name="40% - Accent2 2 8 7 5" xfId="28665"/>
    <cellStyle name="40% - Accent2 2 8 8" xfId="28666"/>
    <cellStyle name="40% - Accent2 2 8 8 2" xfId="28667"/>
    <cellStyle name="40% - Accent2 2 8 8 2 2" xfId="28668"/>
    <cellStyle name="40% - Accent2 2 8 8 2 2 2" xfId="28669"/>
    <cellStyle name="40% - Accent2 2 8 8 2 3" xfId="28670"/>
    <cellStyle name="40% - Accent2 2 8 8 3" xfId="28671"/>
    <cellStyle name="40% - Accent2 2 8 8 3 2" xfId="28672"/>
    <cellStyle name="40% - Accent2 2 8 8 4" xfId="28673"/>
    <cellStyle name="40% - Accent2 2 8 9" xfId="28674"/>
    <cellStyle name="40% - Accent2 2 8 9 2" xfId="28675"/>
    <cellStyle name="40% - Accent2 2 8 9 2 2" xfId="28676"/>
    <cellStyle name="40% - Accent2 2 8 9 3" xfId="28677"/>
    <cellStyle name="40% - Accent2 2 9" xfId="28678"/>
    <cellStyle name="40% - Accent2 2 9 10" xfId="28679"/>
    <cellStyle name="40% - Accent2 2 9 10 2" xfId="28680"/>
    <cellStyle name="40% - Accent2 2 9 11" xfId="28681"/>
    <cellStyle name="40% - Accent2 2 9 2" xfId="28682"/>
    <cellStyle name="40% - Accent2 2 9 2 10" xfId="28683"/>
    <cellStyle name="40% - Accent2 2 9 2 2" xfId="28684"/>
    <cellStyle name="40% - Accent2 2 9 2 2 2" xfId="28685"/>
    <cellStyle name="40% - Accent2 2 9 2 2 2 2" xfId="28686"/>
    <cellStyle name="40% - Accent2 2 9 2 2 2 2 2" xfId="28687"/>
    <cellStyle name="40% - Accent2 2 9 2 2 2 2 2 2" xfId="28688"/>
    <cellStyle name="40% - Accent2 2 9 2 2 2 2 3" xfId="28689"/>
    <cellStyle name="40% - Accent2 2 9 2 2 2 3" xfId="28690"/>
    <cellStyle name="40% - Accent2 2 9 2 2 2 3 2" xfId="28691"/>
    <cellStyle name="40% - Accent2 2 9 2 2 2 4" xfId="28692"/>
    <cellStyle name="40% - Accent2 2 9 2 2 3" xfId="28693"/>
    <cellStyle name="40% - Accent2 2 9 2 2 3 2" xfId="28694"/>
    <cellStyle name="40% - Accent2 2 9 2 2 3 2 2" xfId="28695"/>
    <cellStyle name="40% - Accent2 2 9 2 2 3 3" xfId="28696"/>
    <cellStyle name="40% - Accent2 2 9 2 2 4" xfId="28697"/>
    <cellStyle name="40% - Accent2 2 9 2 2 4 2" xfId="28698"/>
    <cellStyle name="40% - Accent2 2 9 2 2 5" xfId="28699"/>
    <cellStyle name="40% - Accent2 2 9 2 3" xfId="28700"/>
    <cellStyle name="40% - Accent2 2 9 2 3 2" xfId="28701"/>
    <cellStyle name="40% - Accent2 2 9 2 3 2 2" xfId="28702"/>
    <cellStyle name="40% - Accent2 2 9 2 3 2 2 2" xfId="28703"/>
    <cellStyle name="40% - Accent2 2 9 2 3 2 2 2 2" xfId="28704"/>
    <cellStyle name="40% - Accent2 2 9 2 3 2 2 3" xfId="28705"/>
    <cellStyle name="40% - Accent2 2 9 2 3 2 3" xfId="28706"/>
    <cellStyle name="40% - Accent2 2 9 2 3 2 3 2" xfId="28707"/>
    <cellStyle name="40% - Accent2 2 9 2 3 2 4" xfId="28708"/>
    <cellStyle name="40% - Accent2 2 9 2 3 3" xfId="28709"/>
    <cellStyle name="40% - Accent2 2 9 2 3 3 2" xfId="28710"/>
    <cellStyle name="40% - Accent2 2 9 2 3 3 2 2" xfId="28711"/>
    <cellStyle name="40% - Accent2 2 9 2 3 3 3" xfId="28712"/>
    <cellStyle name="40% - Accent2 2 9 2 3 4" xfId="28713"/>
    <cellStyle name="40% - Accent2 2 9 2 3 4 2" xfId="28714"/>
    <cellStyle name="40% - Accent2 2 9 2 3 5" xfId="28715"/>
    <cellStyle name="40% - Accent2 2 9 2 4" xfId="28716"/>
    <cellStyle name="40% - Accent2 2 9 2 4 2" xfId="28717"/>
    <cellStyle name="40% - Accent2 2 9 2 4 2 2" xfId="28718"/>
    <cellStyle name="40% - Accent2 2 9 2 4 2 2 2" xfId="28719"/>
    <cellStyle name="40% - Accent2 2 9 2 4 2 2 2 2" xfId="28720"/>
    <cellStyle name="40% - Accent2 2 9 2 4 2 2 3" xfId="28721"/>
    <cellStyle name="40% - Accent2 2 9 2 4 2 3" xfId="28722"/>
    <cellStyle name="40% - Accent2 2 9 2 4 2 3 2" xfId="28723"/>
    <cellStyle name="40% - Accent2 2 9 2 4 2 4" xfId="28724"/>
    <cellStyle name="40% - Accent2 2 9 2 4 3" xfId="28725"/>
    <cellStyle name="40% - Accent2 2 9 2 4 3 2" xfId="28726"/>
    <cellStyle name="40% - Accent2 2 9 2 4 3 2 2" xfId="28727"/>
    <cellStyle name="40% - Accent2 2 9 2 4 3 3" xfId="28728"/>
    <cellStyle name="40% - Accent2 2 9 2 4 4" xfId="28729"/>
    <cellStyle name="40% - Accent2 2 9 2 4 4 2" xfId="28730"/>
    <cellStyle name="40% - Accent2 2 9 2 4 5" xfId="28731"/>
    <cellStyle name="40% - Accent2 2 9 2 5" xfId="28732"/>
    <cellStyle name="40% - Accent2 2 9 2 5 2" xfId="28733"/>
    <cellStyle name="40% - Accent2 2 9 2 5 2 2" xfId="28734"/>
    <cellStyle name="40% - Accent2 2 9 2 5 2 2 2" xfId="28735"/>
    <cellStyle name="40% - Accent2 2 9 2 5 2 2 2 2" xfId="28736"/>
    <cellStyle name="40% - Accent2 2 9 2 5 2 2 3" xfId="28737"/>
    <cellStyle name="40% - Accent2 2 9 2 5 2 3" xfId="28738"/>
    <cellStyle name="40% - Accent2 2 9 2 5 2 3 2" xfId="28739"/>
    <cellStyle name="40% - Accent2 2 9 2 5 2 4" xfId="28740"/>
    <cellStyle name="40% - Accent2 2 9 2 5 3" xfId="28741"/>
    <cellStyle name="40% - Accent2 2 9 2 5 3 2" xfId="28742"/>
    <cellStyle name="40% - Accent2 2 9 2 5 3 2 2" xfId="28743"/>
    <cellStyle name="40% - Accent2 2 9 2 5 3 3" xfId="28744"/>
    <cellStyle name="40% - Accent2 2 9 2 5 4" xfId="28745"/>
    <cellStyle name="40% - Accent2 2 9 2 5 4 2" xfId="28746"/>
    <cellStyle name="40% - Accent2 2 9 2 5 5" xfId="28747"/>
    <cellStyle name="40% - Accent2 2 9 2 6" xfId="28748"/>
    <cellStyle name="40% - Accent2 2 9 2 6 2" xfId="28749"/>
    <cellStyle name="40% - Accent2 2 9 2 6 2 2" xfId="28750"/>
    <cellStyle name="40% - Accent2 2 9 2 6 2 2 2" xfId="28751"/>
    <cellStyle name="40% - Accent2 2 9 2 6 2 2 2 2" xfId="28752"/>
    <cellStyle name="40% - Accent2 2 9 2 6 2 2 3" xfId="28753"/>
    <cellStyle name="40% - Accent2 2 9 2 6 2 3" xfId="28754"/>
    <cellStyle name="40% - Accent2 2 9 2 6 2 3 2" xfId="28755"/>
    <cellStyle name="40% - Accent2 2 9 2 6 2 4" xfId="28756"/>
    <cellStyle name="40% - Accent2 2 9 2 6 3" xfId="28757"/>
    <cellStyle name="40% - Accent2 2 9 2 6 3 2" xfId="28758"/>
    <cellStyle name="40% - Accent2 2 9 2 6 3 2 2" xfId="28759"/>
    <cellStyle name="40% - Accent2 2 9 2 6 3 3" xfId="28760"/>
    <cellStyle name="40% - Accent2 2 9 2 6 4" xfId="28761"/>
    <cellStyle name="40% - Accent2 2 9 2 6 4 2" xfId="28762"/>
    <cellStyle name="40% - Accent2 2 9 2 6 5" xfId="28763"/>
    <cellStyle name="40% - Accent2 2 9 2 7" xfId="28764"/>
    <cellStyle name="40% - Accent2 2 9 2 7 2" xfId="28765"/>
    <cellStyle name="40% - Accent2 2 9 2 7 2 2" xfId="28766"/>
    <cellStyle name="40% - Accent2 2 9 2 7 2 2 2" xfId="28767"/>
    <cellStyle name="40% - Accent2 2 9 2 7 2 3" xfId="28768"/>
    <cellStyle name="40% - Accent2 2 9 2 7 3" xfId="28769"/>
    <cellStyle name="40% - Accent2 2 9 2 7 3 2" xfId="28770"/>
    <cellStyle name="40% - Accent2 2 9 2 7 4" xfId="28771"/>
    <cellStyle name="40% - Accent2 2 9 2 8" xfId="28772"/>
    <cellStyle name="40% - Accent2 2 9 2 8 2" xfId="28773"/>
    <cellStyle name="40% - Accent2 2 9 2 8 2 2" xfId="28774"/>
    <cellStyle name="40% - Accent2 2 9 2 8 3" xfId="28775"/>
    <cellStyle name="40% - Accent2 2 9 2 9" xfId="28776"/>
    <cellStyle name="40% - Accent2 2 9 2 9 2" xfId="28777"/>
    <cellStyle name="40% - Accent2 2 9 3" xfId="28778"/>
    <cellStyle name="40% - Accent2 2 9 3 2" xfId="28779"/>
    <cellStyle name="40% - Accent2 2 9 3 2 2" xfId="28780"/>
    <cellStyle name="40% - Accent2 2 9 3 2 2 2" xfId="28781"/>
    <cellStyle name="40% - Accent2 2 9 3 2 2 2 2" xfId="28782"/>
    <cellStyle name="40% - Accent2 2 9 3 2 2 3" xfId="28783"/>
    <cellStyle name="40% - Accent2 2 9 3 2 3" xfId="28784"/>
    <cellStyle name="40% - Accent2 2 9 3 2 3 2" xfId="28785"/>
    <cellStyle name="40% - Accent2 2 9 3 2 4" xfId="28786"/>
    <cellStyle name="40% - Accent2 2 9 3 3" xfId="28787"/>
    <cellStyle name="40% - Accent2 2 9 3 3 2" xfId="28788"/>
    <cellStyle name="40% - Accent2 2 9 3 3 2 2" xfId="28789"/>
    <cellStyle name="40% - Accent2 2 9 3 3 3" xfId="28790"/>
    <cellStyle name="40% - Accent2 2 9 3 4" xfId="28791"/>
    <cellStyle name="40% - Accent2 2 9 3 4 2" xfId="28792"/>
    <cellStyle name="40% - Accent2 2 9 3 5" xfId="28793"/>
    <cellStyle name="40% - Accent2 2 9 4" xfId="28794"/>
    <cellStyle name="40% - Accent2 2 9 4 2" xfId="28795"/>
    <cellStyle name="40% - Accent2 2 9 4 2 2" xfId="28796"/>
    <cellStyle name="40% - Accent2 2 9 4 2 2 2" xfId="28797"/>
    <cellStyle name="40% - Accent2 2 9 4 2 2 2 2" xfId="28798"/>
    <cellStyle name="40% - Accent2 2 9 4 2 2 3" xfId="28799"/>
    <cellStyle name="40% - Accent2 2 9 4 2 3" xfId="28800"/>
    <cellStyle name="40% - Accent2 2 9 4 2 3 2" xfId="28801"/>
    <cellStyle name="40% - Accent2 2 9 4 2 4" xfId="28802"/>
    <cellStyle name="40% - Accent2 2 9 4 3" xfId="28803"/>
    <cellStyle name="40% - Accent2 2 9 4 3 2" xfId="28804"/>
    <cellStyle name="40% - Accent2 2 9 4 3 2 2" xfId="28805"/>
    <cellStyle name="40% - Accent2 2 9 4 3 3" xfId="28806"/>
    <cellStyle name="40% - Accent2 2 9 4 4" xfId="28807"/>
    <cellStyle name="40% - Accent2 2 9 4 4 2" xfId="28808"/>
    <cellStyle name="40% - Accent2 2 9 4 5" xfId="28809"/>
    <cellStyle name="40% - Accent2 2 9 5" xfId="28810"/>
    <cellStyle name="40% - Accent2 2 9 5 2" xfId="28811"/>
    <cellStyle name="40% - Accent2 2 9 5 2 2" xfId="28812"/>
    <cellStyle name="40% - Accent2 2 9 5 2 2 2" xfId="28813"/>
    <cellStyle name="40% - Accent2 2 9 5 2 2 2 2" xfId="28814"/>
    <cellStyle name="40% - Accent2 2 9 5 2 2 3" xfId="28815"/>
    <cellStyle name="40% - Accent2 2 9 5 2 3" xfId="28816"/>
    <cellStyle name="40% - Accent2 2 9 5 2 3 2" xfId="28817"/>
    <cellStyle name="40% - Accent2 2 9 5 2 4" xfId="28818"/>
    <cellStyle name="40% - Accent2 2 9 5 3" xfId="28819"/>
    <cellStyle name="40% - Accent2 2 9 5 3 2" xfId="28820"/>
    <cellStyle name="40% - Accent2 2 9 5 3 2 2" xfId="28821"/>
    <cellStyle name="40% - Accent2 2 9 5 3 3" xfId="28822"/>
    <cellStyle name="40% - Accent2 2 9 5 4" xfId="28823"/>
    <cellStyle name="40% - Accent2 2 9 5 4 2" xfId="28824"/>
    <cellStyle name="40% - Accent2 2 9 5 5" xfId="28825"/>
    <cellStyle name="40% - Accent2 2 9 6" xfId="28826"/>
    <cellStyle name="40% - Accent2 2 9 6 2" xfId="28827"/>
    <cellStyle name="40% - Accent2 2 9 6 2 2" xfId="28828"/>
    <cellStyle name="40% - Accent2 2 9 6 2 2 2" xfId="28829"/>
    <cellStyle name="40% - Accent2 2 9 6 2 2 2 2" xfId="28830"/>
    <cellStyle name="40% - Accent2 2 9 6 2 2 3" xfId="28831"/>
    <cellStyle name="40% - Accent2 2 9 6 2 3" xfId="28832"/>
    <cellStyle name="40% - Accent2 2 9 6 2 3 2" xfId="28833"/>
    <cellStyle name="40% - Accent2 2 9 6 2 4" xfId="28834"/>
    <cellStyle name="40% - Accent2 2 9 6 3" xfId="28835"/>
    <cellStyle name="40% - Accent2 2 9 6 3 2" xfId="28836"/>
    <cellStyle name="40% - Accent2 2 9 6 3 2 2" xfId="28837"/>
    <cellStyle name="40% - Accent2 2 9 6 3 3" xfId="28838"/>
    <cellStyle name="40% - Accent2 2 9 6 4" xfId="28839"/>
    <cellStyle name="40% - Accent2 2 9 6 4 2" xfId="28840"/>
    <cellStyle name="40% - Accent2 2 9 6 5" xfId="28841"/>
    <cellStyle name="40% - Accent2 2 9 7" xfId="28842"/>
    <cellStyle name="40% - Accent2 2 9 7 2" xfId="28843"/>
    <cellStyle name="40% - Accent2 2 9 7 2 2" xfId="28844"/>
    <cellStyle name="40% - Accent2 2 9 7 2 2 2" xfId="28845"/>
    <cellStyle name="40% - Accent2 2 9 7 2 2 2 2" xfId="28846"/>
    <cellStyle name="40% - Accent2 2 9 7 2 2 3" xfId="28847"/>
    <cellStyle name="40% - Accent2 2 9 7 2 3" xfId="28848"/>
    <cellStyle name="40% - Accent2 2 9 7 2 3 2" xfId="28849"/>
    <cellStyle name="40% - Accent2 2 9 7 2 4" xfId="28850"/>
    <cellStyle name="40% - Accent2 2 9 7 3" xfId="28851"/>
    <cellStyle name="40% - Accent2 2 9 7 3 2" xfId="28852"/>
    <cellStyle name="40% - Accent2 2 9 7 3 2 2" xfId="28853"/>
    <cellStyle name="40% - Accent2 2 9 7 3 3" xfId="28854"/>
    <cellStyle name="40% - Accent2 2 9 7 4" xfId="28855"/>
    <cellStyle name="40% - Accent2 2 9 7 4 2" xfId="28856"/>
    <cellStyle name="40% - Accent2 2 9 7 5" xfId="28857"/>
    <cellStyle name="40% - Accent2 2 9 8" xfId="28858"/>
    <cellStyle name="40% - Accent2 2 9 8 2" xfId="28859"/>
    <cellStyle name="40% - Accent2 2 9 8 2 2" xfId="28860"/>
    <cellStyle name="40% - Accent2 2 9 8 2 2 2" xfId="28861"/>
    <cellStyle name="40% - Accent2 2 9 8 2 3" xfId="28862"/>
    <cellStyle name="40% - Accent2 2 9 8 3" xfId="28863"/>
    <cellStyle name="40% - Accent2 2 9 8 3 2" xfId="28864"/>
    <cellStyle name="40% - Accent2 2 9 8 4" xfId="28865"/>
    <cellStyle name="40% - Accent2 2 9 9" xfId="28866"/>
    <cellStyle name="40% - Accent2 2 9 9 2" xfId="28867"/>
    <cellStyle name="40% - Accent2 2 9 9 2 2" xfId="28868"/>
    <cellStyle name="40% - Accent2 2 9 9 3" xfId="28869"/>
    <cellStyle name="40% - Accent2 20" xfId="28870"/>
    <cellStyle name="40% - Accent2 20 2" xfId="28871"/>
    <cellStyle name="40% - Accent2 20 2 2" xfId="28872"/>
    <cellStyle name="40% - Accent2 20 2 2 2" xfId="28873"/>
    <cellStyle name="40% - Accent2 20 2 2 2 2" xfId="28874"/>
    <cellStyle name="40% - Accent2 20 2 2 3" xfId="28875"/>
    <cellStyle name="40% - Accent2 20 2 3" xfId="28876"/>
    <cellStyle name="40% - Accent2 20 2 3 2" xfId="28877"/>
    <cellStyle name="40% - Accent2 20 2 4" xfId="28878"/>
    <cellStyle name="40% - Accent2 20 3" xfId="28879"/>
    <cellStyle name="40% - Accent2 20 3 2" xfId="28880"/>
    <cellStyle name="40% - Accent2 20 3 2 2" xfId="28881"/>
    <cellStyle name="40% - Accent2 20 3 3" xfId="28882"/>
    <cellStyle name="40% - Accent2 20 4" xfId="28883"/>
    <cellStyle name="40% - Accent2 20 4 2" xfId="28884"/>
    <cellStyle name="40% - Accent2 20 5" xfId="28885"/>
    <cellStyle name="40% - Accent2 21" xfId="28886"/>
    <cellStyle name="40% - Accent2 21 2" xfId="28887"/>
    <cellStyle name="40% - Accent2 21 2 2" xfId="28888"/>
    <cellStyle name="40% - Accent2 21 2 2 2" xfId="28889"/>
    <cellStyle name="40% - Accent2 21 2 3" xfId="28890"/>
    <cellStyle name="40% - Accent2 21 3" xfId="28891"/>
    <cellStyle name="40% - Accent2 21 3 2" xfId="28892"/>
    <cellStyle name="40% - Accent2 21 4" xfId="28893"/>
    <cellStyle name="40% - Accent2 22" xfId="28894"/>
    <cellStyle name="40% - Accent2 22 2" xfId="28895"/>
    <cellStyle name="40% - Accent2 22 2 2" xfId="28896"/>
    <cellStyle name="40% - Accent2 22 3" xfId="28897"/>
    <cellStyle name="40% - Accent2 23" xfId="28898"/>
    <cellStyle name="40% - Accent2 23 2" xfId="28899"/>
    <cellStyle name="40% - Accent2 24" xfId="28900"/>
    <cellStyle name="40% - Accent2 3" xfId="28901"/>
    <cellStyle name="40% - Accent2 3 10" xfId="28902"/>
    <cellStyle name="40% - Accent2 3 10 2" xfId="28903"/>
    <cellStyle name="40% - Accent2 3 11" xfId="28904"/>
    <cellStyle name="40% - Accent2 3 2" xfId="28905"/>
    <cellStyle name="40% - Accent2 3 2 10" xfId="28906"/>
    <cellStyle name="40% - Accent2 3 2 2" xfId="28907"/>
    <cellStyle name="40% - Accent2 3 2 2 2" xfId="28908"/>
    <cellStyle name="40% - Accent2 3 2 2 2 2" xfId="28909"/>
    <cellStyle name="40% - Accent2 3 2 2 2 2 2" xfId="28910"/>
    <cellStyle name="40% - Accent2 3 2 2 2 2 2 2" xfId="28911"/>
    <cellStyle name="40% - Accent2 3 2 2 2 2 3" xfId="28912"/>
    <cellStyle name="40% - Accent2 3 2 2 2 3" xfId="28913"/>
    <cellStyle name="40% - Accent2 3 2 2 2 3 2" xfId="28914"/>
    <cellStyle name="40% - Accent2 3 2 2 2 4" xfId="28915"/>
    <cellStyle name="40% - Accent2 3 2 2 3" xfId="28916"/>
    <cellStyle name="40% - Accent2 3 2 2 3 2" xfId="28917"/>
    <cellStyle name="40% - Accent2 3 2 2 3 2 2" xfId="28918"/>
    <cellStyle name="40% - Accent2 3 2 2 3 3" xfId="28919"/>
    <cellStyle name="40% - Accent2 3 2 2 4" xfId="28920"/>
    <cellStyle name="40% - Accent2 3 2 2 4 2" xfId="28921"/>
    <cellStyle name="40% - Accent2 3 2 2 5" xfId="28922"/>
    <cellStyle name="40% - Accent2 3 2 3" xfId="28923"/>
    <cellStyle name="40% - Accent2 3 2 3 2" xfId="28924"/>
    <cellStyle name="40% - Accent2 3 2 3 2 2" xfId="28925"/>
    <cellStyle name="40% - Accent2 3 2 3 2 2 2" xfId="28926"/>
    <cellStyle name="40% - Accent2 3 2 3 2 2 2 2" xfId="28927"/>
    <cellStyle name="40% - Accent2 3 2 3 2 2 3" xfId="28928"/>
    <cellStyle name="40% - Accent2 3 2 3 2 3" xfId="28929"/>
    <cellStyle name="40% - Accent2 3 2 3 2 3 2" xfId="28930"/>
    <cellStyle name="40% - Accent2 3 2 3 2 4" xfId="28931"/>
    <cellStyle name="40% - Accent2 3 2 3 3" xfId="28932"/>
    <cellStyle name="40% - Accent2 3 2 3 3 2" xfId="28933"/>
    <cellStyle name="40% - Accent2 3 2 3 3 2 2" xfId="28934"/>
    <cellStyle name="40% - Accent2 3 2 3 3 3" xfId="28935"/>
    <cellStyle name="40% - Accent2 3 2 3 4" xfId="28936"/>
    <cellStyle name="40% - Accent2 3 2 3 4 2" xfId="28937"/>
    <cellStyle name="40% - Accent2 3 2 3 5" xfId="28938"/>
    <cellStyle name="40% - Accent2 3 2 4" xfId="28939"/>
    <cellStyle name="40% - Accent2 3 2 4 2" xfId="28940"/>
    <cellStyle name="40% - Accent2 3 2 4 2 2" xfId="28941"/>
    <cellStyle name="40% - Accent2 3 2 4 2 2 2" xfId="28942"/>
    <cellStyle name="40% - Accent2 3 2 4 2 2 2 2" xfId="28943"/>
    <cellStyle name="40% - Accent2 3 2 4 2 2 3" xfId="28944"/>
    <cellStyle name="40% - Accent2 3 2 4 2 3" xfId="28945"/>
    <cellStyle name="40% - Accent2 3 2 4 2 3 2" xfId="28946"/>
    <cellStyle name="40% - Accent2 3 2 4 2 4" xfId="28947"/>
    <cellStyle name="40% - Accent2 3 2 4 3" xfId="28948"/>
    <cellStyle name="40% - Accent2 3 2 4 3 2" xfId="28949"/>
    <cellStyle name="40% - Accent2 3 2 4 3 2 2" xfId="28950"/>
    <cellStyle name="40% - Accent2 3 2 4 3 3" xfId="28951"/>
    <cellStyle name="40% - Accent2 3 2 4 4" xfId="28952"/>
    <cellStyle name="40% - Accent2 3 2 4 4 2" xfId="28953"/>
    <cellStyle name="40% - Accent2 3 2 4 5" xfId="28954"/>
    <cellStyle name="40% - Accent2 3 2 5" xfId="28955"/>
    <cellStyle name="40% - Accent2 3 2 5 2" xfId="28956"/>
    <cellStyle name="40% - Accent2 3 2 5 2 2" xfId="28957"/>
    <cellStyle name="40% - Accent2 3 2 5 2 2 2" xfId="28958"/>
    <cellStyle name="40% - Accent2 3 2 5 2 2 2 2" xfId="28959"/>
    <cellStyle name="40% - Accent2 3 2 5 2 2 3" xfId="28960"/>
    <cellStyle name="40% - Accent2 3 2 5 2 3" xfId="28961"/>
    <cellStyle name="40% - Accent2 3 2 5 2 3 2" xfId="28962"/>
    <cellStyle name="40% - Accent2 3 2 5 2 4" xfId="28963"/>
    <cellStyle name="40% - Accent2 3 2 5 3" xfId="28964"/>
    <cellStyle name="40% - Accent2 3 2 5 3 2" xfId="28965"/>
    <cellStyle name="40% - Accent2 3 2 5 3 2 2" xfId="28966"/>
    <cellStyle name="40% - Accent2 3 2 5 3 3" xfId="28967"/>
    <cellStyle name="40% - Accent2 3 2 5 4" xfId="28968"/>
    <cellStyle name="40% - Accent2 3 2 5 4 2" xfId="28969"/>
    <cellStyle name="40% - Accent2 3 2 5 5" xfId="28970"/>
    <cellStyle name="40% - Accent2 3 2 6" xfId="28971"/>
    <cellStyle name="40% - Accent2 3 2 6 2" xfId="28972"/>
    <cellStyle name="40% - Accent2 3 2 6 2 2" xfId="28973"/>
    <cellStyle name="40% - Accent2 3 2 6 2 2 2" xfId="28974"/>
    <cellStyle name="40% - Accent2 3 2 6 2 2 2 2" xfId="28975"/>
    <cellStyle name="40% - Accent2 3 2 6 2 2 3" xfId="28976"/>
    <cellStyle name="40% - Accent2 3 2 6 2 3" xfId="28977"/>
    <cellStyle name="40% - Accent2 3 2 6 2 3 2" xfId="28978"/>
    <cellStyle name="40% - Accent2 3 2 6 2 4" xfId="28979"/>
    <cellStyle name="40% - Accent2 3 2 6 3" xfId="28980"/>
    <cellStyle name="40% - Accent2 3 2 6 3 2" xfId="28981"/>
    <cellStyle name="40% - Accent2 3 2 6 3 2 2" xfId="28982"/>
    <cellStyle name="40% - Accent2 3 2 6 3 3" xfId="28983"/>
    <cellStyle name="40% - Accent2 3 2 6 4" xfId="28984"/>
    <cellStyle name="40% - Accent2 3 2 6 4 2" xfId="28985"/>
    <cellStyle name="40% - Accent2 3 2 6 5" xfId="28986"/>
    <cellStyle name="40% - Accent2 3 2 7" xfId="28987"/>
    <cellStyle name="40% - Accent2 3 2 7 2" xfId="28988"/>
    <cellStyle name="40% - Accent2 3 2 7 2 2" xfId="28989"/>
    <cellStyle name="40% - Accent2 3 2 7 2 2 2" xfId="28990"/>
    <cellStyle name="40% - Accent2 3 2 7 2 3" xfId="28991"/>
    <cellStyle name="40% - Accent2 3 2 7 3" xfId="28992"/>
    <cellStyle name="40% - Accent2 3 2 7 3 2" xfId="28993"/>
    <cellStyle name="40% - Accent2 3 2 7 4" xfId="28994"/>
    <cellStyle name="40% - Accent2 3 2 8" xfId="28995"/>
    <cellStyle name="40% - Accent2 3 2 8 2" xfId="28996"/>
    <cellStyle name="40% - Accent2 3 2 8 2 2" xfId="28997"/>
    <cellStyle name="40% - Accent2 3 2 8 3" xfId="28998"/>
    <cellStyle name="40% - Accent2 3 2 9" xfId="28999"/>
    <cellStyle name="40% - Accent2 3 2 9 2" xfId="29000"/>
    <cellStyle name="40% - Accent2 3 3" xfId="29001"/>
    <cellStyle name="40% - Accent2 3 3 2" xfId="29002"/>
    <cellStyle name="40% - Accent2 3 3 2 2" xfId="29003"/>
    <cellStyle name="40% - Accent2 3 3 2 2 2" xfId="29004"/>
    <cellStyle name="40% - Accent2 3 3 2 2 2 2" xfId="29005"/>
    <cellStyle name="40% - Accent2 3 3 2 2 3" xfId="29006"/>
    <cellStyle name="40% - Accent2 3 3 2 3" xfId="29007"/>
    <cellStyle name="40% - Accent2 3 3 2 3 2" xfId="29008"/>
    <cellStyle name="40% - Accent2 3 3 2 4" xfId="29009"/>
    <cellStyle name="40% - Accent2 3 3 3" xfId="29010"/>
    <cellStyle name="40% - Accent2 3 3 3 2" xfId="29011"/>
    <cellStyle name="40% - Accent2 3 3 3 2 2" xfId="29012"/>
    <cellStyle name="40% - Accent2 3 3 3 3" xfId="29013"/>
    <cellStyle name="40% - Accent2 3 3 4" xfId="29014"/>
    <cellStyle name="40% - Accent2 3 3 4 2" xfId="29015"/>
    <cellStyle name="40% - Accent2 3 3 5" xfId="29016"/>
    <cellStyle name="40% - Accent2 3 4" xfId="29017"/>
    <cellStyle name="40% - Accent2 3 4 2" xfId="29018"/>
    <cellStyle name="40% - Accent2 3 4 2 2" xfId="29019"/>
    <cellStyle name="40% - Accent2 3 4 2 2 2" xfId="29020"/>
    <cellStyle name="40% - Accent2 3 4 2 2 2 2" xfId="29021"/>
    <cellStyle name="40% - Accent2 3 4 2 2 3" xfId="29022"/>
    <cellStyle name="40% - Accent2 3 4 2 3" xfId="29023"/>
    <cellStyle name="40% - Accent2 3 4 2 3 2" xfId="29024"/>
    <cellStyle name="40% - Accent2 3 4 2 4" xfId="29025"/>
    <cellStyle name="40% - Accent2 3 4 3" xfId="29026"/>
    <cellStyle name="40% - Accent2 3 4 3 2" xfId="29027"/>
    <cellStyle name="40% - Accent2 3 4 3 2 2" xfId="29028"/>
    <cellStyle name="40% - Accent2 3 4 3 3" xfId="29029"/>
    <cellStyle name="40% - Accent2 3 4 4" xfId="29030"/>
    <cellStyle name="40% - Accent2 3 4 4 2" xfId="29031"/>
    <cellStyle name="40% - Accent2 3 4 5" xfId="29032"/>
    <cellStyle name="40% - Accent2 3 5" xfId="29033"/>
    <cellStyle name="40% - Accent2 3 5 2" xfId="29034"/>
    <cellStyle name="40% - Accent2 3 5 2 2" xfId="29035"/>
    <cellStyle name="40% - Accent2 3 5 2 2 2" xfId="29036"/>
    <cellStyle name="40% - Accent2 3 5 2 2 2 2" xfId="29037"/>
    <cellStyle name="40% - Accent2 3 5 2 2 3" xfId="29038"/>
    <cellStyle name="40% - Accent2 3 5 2 3" xfId="29039"/>
    <cellStyle name="40% - Accent2 3 5 2 3 2" xfId="29040"/>
    <cellStyle name="40% - Accent2 3 5 2 4" xfId="29041"/>
    <cellStyle name="40% - Accent2 3 5 3" xfId="29042"/>
    <cellStyle name="40% - Accent2 3 5 3 2" xfId="29043"/>
    <cellStyle name="40% - Accent2 3 5 3 2 2" xfId="29044"/>
    <cellStyle name="40% - Accent2 3 5 3 3" xfId="29045"/>
    <cellStyle name="40% - Accent2 3 5 4" xfId="29046"/>
    <cellStyle name="40% - Accent2 3 5 4 2" xfId="29047"/>
    <cellStyle name="40% - Accent2 3 5 5" xfId="29048"/>
    <cellStyle name="40% - Accent2 3 6" xfId="29049"/>
    <cellStyle name="40% - Accent2 3 6 2" xfId="29050"/>
    <cellStyle name="40% - Accent2 3 6 2 2" xfId="29051"/>
    <cellStyle name="40% - Accent2 3 6 2 2 2" xfId="29052"/>
    <cellStyle name="40% - Accent2 3 6 2 2 2 2" xfId="29053"/>
    <cellStyle name="40% - Accent2 3 6 2 2 3" xfId="29054"/>
    <cellStyle name="40% - Accent2 3 6 2 3" xfId="29055"/>
    <cellStyle name="40% - Accent2 3 6 2 3 2" xfId="29056"/>
    <cellStyle name="40% - Accent2 3 6 2 4" xfId="29057"/>
    <cellStyle name="40% - Accent2 3 6 3" xfId="29058"/>
    <cellStyle name="40% - Accent2 3 6 3 2" xfId="29059"/>
    <cellStyle name="40% - Accent2 3 6 3 2 2" xfId="29060"/>
    <cellStyle name="40% - Accent2 3 6 3 3" xfId="29061"/>
    <cellStyle name="40% - Accent2 3 6 4" xfId="29062"/>
    <cellStyle name="40% - Accent2 3 6 4 2" xfId="29063"/>
    <cellStyle name="40% - Accent2 3 6 5" xfId="29064"/>
    <cellStyle name="40% - Accent2 3 7" xfId="29065"/>
    <cellStyle name="40% - Accent2 3 7 2" xfId="29066"/>
    <cellStyle name="40% - Accent2 3 7 2 2" xfId="29067"/>
    <cellStyle name="40% - Accent2 3 7 2 2 2" xfId="29068"/>
    <cellStyle name="40% - Accent2 3 7 2 2 2 2" xfId="29069"/>
    <cellStyle name="40% - Accent2 3 7 2 2 3" xfId="29070"/>
    <cellStyle name="40% - Accent2 3 7 2 3" xfId="29071"/>
    <cellStyle name="40% - Accent2 3 7 2 3 2" xfId="29072"/>
    <cellStyle name="40% - Accent2 3 7 2 4" xfId="29073"/>
    <cellStyle name="40% - Accent2 3 7 3" xfId="29074"/>
    <cellStyle name="40% - Accent2 3 7 3 2" xfId="29075"/>
    <cellStyle name="40% - Accent2 3 7 3 2 2" xfId="29076"/>
    <cellStyle name="40% - Accent2 3 7 3 3" xfId="29077"/>
    <cellStyle name="40% - Accent2 3 7 4" xfId="29078"/>
    <cellStyle name="40% - Accent2 3 7 4 2" xfId="29079"/>
    <cellStyle name="40% - Accent2 3 7 5" xfId="29080"/>
    <cellStyle name="40% - Accent2 3 8" xfId="29081"/>
    <cellStyle name="40% - Accent2 3 8 2" xfId="29082"/>
    <cellStyle name="40% - Accent2 3 8 2 2" xfId="29083"/>
    <cellStyle name="40% - Accent2 3 8 2 2 2" xfId="29084"/>
    <cellStyle name="40% - Accent2 3 8 2 3" xfId="29085"/>
    <cellStyle name="40% - Accent2 3 8 3" xfId="29086"/>
    <cellStyle name="40% - Accent2 3 8 3 2" xfId="29087"/>
    <cellStyle name="40% - Accent2 3 8 4" xfId="29088"/>
    <cellStyle name="40% - Accent2 3 9" xfId="29089"/>
    <cellStyle name="40% - Accent2 3 9 2" xfId="29090"/>
    <cellStyle name="40% - Accent2 3 9 2 2" xfId="29091"/>
    <cellStyle name="40% - Accent2 3 9 3" xfId="29092"/>
    <cellStyle name="40% - Accent2 4" xfId="29093"/>
    <cellStyle name="40% - Accent2 4 10" xfId="29094"/>
    <cellStyle name="40% - Accent2 4 10 2" xfId="29095"/>
    <cellStyle name="40% - Accent2 4 11" xfId="29096"/>
    <cellStyle name="40% - Accent2 4 2" xfId="29097"/>
    <cellStyle name="40% - Accent2 4 2 10" xfId="29098"/>
    <cellStyle name="40% - Accent2 4 2 2" xfId="29099"/>
    <cellStyle name="40% - Accent2 4 2 2 2" xfId="29100"/>
    <cellStyle name="40% - Accent2 4 2 2 2 2" xfId="29101"/>
    <cellStyle name="40% - Accent2 4 2 2 2 2 2" xfId="29102"/>
    <cellStyle name="40% - Accent2 4 2 2 2 2 2 2" xfId="29103"/>
    <cellStyle name="40% - Accent2 4 2 2 2 2 3" xfId="29104"/>
    <cellStyle name="40% - Accent2 4 2 2 2 3" xfId="29105"/>
    <cellStyle name="40% - Accent2 4 2 2 2 3 2" xfId="29106"/>
    <cellStyle name="40% - Accent2 4 2 2 2 4" xfId="29107"/>
    <cellStyle name="40% - Accent2 4 2 2 3" xfId="29108"/>
    <cellStyle name="40% - Accent2 4 2 2 3 2" xfId="29109"/>
    <cellStyle name="40% - Accent2 4 2 2 3 2 2" xfId="29110"/>
    <cellStyle name="40% - Accent2 4 2 2 3 3" xfId="29111"/>
    <cellStyle name="40% - Accent2 4 2 2 4" xfId="29112"/>
    <cellStyle name="40% - Accent2 4 2 2 4 2" xfId="29113"/>
    <cellStyle name="40% - Accent2 4 2 2 5" xfId="29114"/>
    <cellStyle name="40% - Accent2 4 2 3" xfId="29115"/>
    <cellStyle name="40% - Accent2 4 2 3 2" xfId="29116"/>
    <cellStyle name="40% - Accent2 4 2 3 2 2" xfId="29117"/>
    <cellStyle name="40% - Accent2 4 2 3 2 2 2" xfId="29118"/>
    <cellStyle name="40% - Accent2 4 2 3 2 2 2 2" xfId="29119"/>
    <cellStyle name="40% - Accent2 4 2 3 2 2 3" xfId="29120"/>
    <cellStyle name="40% - Accent2 4 2 3 2 3" xfId="29121"/>
    <cellStyle name="40% - Accent2 4 2 3 2 3 2" xfId="29122"/>
    <cellStyle name="40% - Accent2 4 2 3 2 4" xfId="29123"/>
    <cellStyle name="40% - Accent2 4 2 3 3" xfId="29124"/>
    <cellStyle name="40% - Accent2 4 2 3 3 2" xfId="29125"/>
    <cellStyle name="40% - Accent2 4 2 3 3 2 2" xfId="29126"/>
    <cellStyle name="40% - Accent2 4 2 3 3 3" xfId="29127"/>
    <cellStyle name="40% - Accent2 4 2 3 4" xfId="29128"/>
    <cellStyle name="40% - Accent2 4 2 3 4 2" xfId="29129"/>
    <cellStyle name="40% - Accent2 4 2 3 5" xfId="29130"/>
    <cellStyle name="40% - Accent2 4 2 4" xfId="29131"/>
    <cellStyle name="40% - Accent2 4 2 4 2" xfId="29132"/>
    <cellStyle name="40% - Accent2 4 2 4 2 2" xfId="29133"/>
    <cellStyle name="40% - Accent2 4 2 4 2 2 2" xfId="29134"/>
    <cellStyle name="40% - Accent2 4 2 4 2 2 2 2" xfId="29135"/>
    <cellStyle name="40% - Accent2 4 2 4 2 2 3" xfId="29136"/>
    <cellStyle name="40% - Accent2 4 2 4 2 3" xfId="29137"/>
    <cellStyle name="40% - Accent2 4 2 4 2 3 2" xfId="29138"/>
    <cellStyle name="40% - Accent2 4 2 4 2 4" xfId="29139"/>
    <cellStyle name="40% - Accent2 4 2 4 3" xfId="29140"/>
    <cellStyle name="40% - Accent2 4 2 4 3 2" xfId="29141"/>
    <cellStyle name="40% - Accent2 4 2 4 3 2 2" xfId="29142"/>
    <cellStyle name="40% - Accent2 4 2 4 3 3" xfId="29143"/>
    <cellStyle name="40% - Accent2 4 2 4 4" xfId="29144"/>
    <cellStyle name="40% - Accent2 4 2 4 4 2" xfId="29145"/>
    <cellStyle name="40% - Accent2 4 2 4 5" xfId="29146"/>
    <cellStyle name="40% - Accent2 4 2 5" xfId="29147"/>
    <cellStyle name="40% - Accent2 4 2 5 2" xfId="29148"/>
    <cellStyle name="40% - Accent2 4 2 5 2 2" xfId="29149"/>
    <cellStyle name="40% - Accent2 4 2 5 2 2 2" xfId="29150"/>
    <cellStyle name="40% - Accent2 4 2 5 2 2 2 2" xfId="29151"/>
    <cellStyle name="40% - Accent2 4 2 5 2 2 3" xfId="29152"/>
    <cellStyle name="40% - Accent2 4 2 5 2 3" xfId="29153"/>
    <cellStyle name="40% - Accent2 4 2 5 2 3 2" xfId="29154"/>
    <cellStyle name="40% - Accent2 4 2 5 2 4" xfId="29155"/>
    <cellStyle name="40% - Accent2 4 2 5 3" xfId="29156"/>
    <cellStyle name="40% - Accent2 4 2 5 3 2" xfId="29157"/>
    <cellStyle name="40% - Accent2 4 2 5 3 2 2" xfId="29158"/>
    <cellStyle name="40% - Accent2 4 2 5 3 3" xfId="29159"/>
    <cellStyle name="40% - Accent2 4 2 5 4" xfId="29160"/>
    <cellStyle name="40% - Accent2 4 2 5 4 2" xfId="29161"/>
    <cellStyle name="40% - Accent2 4 2 5 5" xfId="29162"/>
    <cellStyle name="40% - Accent2 4 2 6" xfId="29163"/>
    <cellStyle name="40% - Accent2 4 2 6 2" xfId="29164"/>
    <cellStyle name="40% - Accent2 4 2 6 2 2" xfId="29165"/>
    <cellStyle name="40% - Accent2 4 2 6 2 2 2" xfId="29166"/>
    <cellStyle name="40% - Accent2 4 2 6 2 2 2 2" xfId="29167"/>
    <cellStyle name="40% - Accent2 4 2 6 2 2 3" xfId="29168"/>
    <cellStyle name="40% - Accent2 4 2 6 2 3" xfId="29169"/>
    <cellStyle name="40% - Accent2 4 2 6 2 3 2" xfId="29170"/>
    <cellStyle name="40% - Accent2 4 2 6 2 4" xfId="29171"/>
    <cellStyle name="40% - Accent2 4 2 6 3" xfId="29172"/>
    <cellStyle name="40% - Accent2 4 2 6 3 2" xfId="29173"/>
    <cellStyle name="40% - Accent2 4 2 6 3 2 2" xfId="29174"/>
    <cellStyle name="40% - Accent2 4 2 6 3 3" xfId="29175"/>
    <cellStyle name="40% - Accent2 4 2 6 4" xfId="29176"/>
    <cellStyle name="40% - Accent2 4 2 6 4 2" xfId="29177"/>
    <cellStyle name="40% - Accent2 4 2 6 5" xfId="29178"/>
    <cellStyle name="40% - Accent2 4 2 7" xfId="29179"/>
    <cellStyle name="40% - Accent2 4 2 7 2" xfId="29180"/>
    <cellStyle name="40% - Accent2 4 2 7 2 2" xfId="29181"/>
    <cellStyle name="40% - Accent2 4 2 7 2 2 2" xfId="29182"/>
    <cellStyle name="40% - Accent2 4 2 7 2 3" xfId="29183"/>
    <cellStyle name="40% - Accent2 4 2 7 3" xfId="29184"/>
    <cellStyle name="40% - Accent2 4 2 7 3 2" xfId="29185"/>
    <cellStyle name="40% - Accent2 4 2 7 4" xfId="29186"/>
    <cellStyle name="40% - Accent2 4 2 8" xfId="29187"/>
    <cellStyle name="40% - Accent2 4 2 8 2" xfId="29188"/>
    <cellStyle name="40% - Accent2 4 2 8 2 2" xfId="29189"/>
    <cellStyle name="40% - Accent2 4 2 8 3" xfId="29190"/>
    <cellStyle name="40% - Accent2 4 2 9" xfId="29191"/>
    <cellStyle name="40% - Accent2 4 2 9 2" xfId="29192"/>
    <cellStyle name="40% - Accent2 4 3" xfId="29193"/>
    <cellStyle name="40% - Accent2 4 3 2" xfId="29194"/>
    <cellStyle name="40% - Accent2 4 3 2 2" xfId="29195"/>
    <cellStyle name="40% - Accent2 4 3 2 2 2" xfId="29196"/>
    <cellStyle name="40% - Accent2 4 3 2 2 2 2" xfId="29197"/>
    <cellStyle name="40% - Accent2 4 3 2 2 3" xfId="29198"/>
    <cellStyle name="40% - Accent2 4 3 2 3" xfId="29199"/>
    <cellStyle name="40% - Accent2 4 3 2 3 2" xfId="29200"/>
    <cellStyle name="40% - Accent2 4 3 2 4" xfId="29201"/>
    <cellStyle name="40% - Accent2 4 3 3" xfId="29202"/>
    <cellStyle name="40% - Accent2 4 3 3 2" xfId="29203"/>
    <cellStyle name="40% - Accent2 4 3 3 2 2" xfId="29204"/>
    <cellStyle name="40% - Accent2 4 3 3 3" xfId="29205"/>
    <cellStyle name="40% - Accent2 4 3 4" xfId="29206"/>
    <cellStyle name="40% - Accent2 4 3 4 2" xfId="29207"/>
    <cellStyle name="40% - Accent2 4 3 5" xfId="29208"/>
    <cellStyle name="40% - Accent2 4 4" xfId="29209"/>
    <cellStyle name="40% - Accent2 4 4 2" xfId="29210"/>
    <cellStyle name="40% - Accent2 4 4 2 2" xfId="29211"/>
    <cellStyle name="40% - Accent2 4 4 2 2 2" xfId="29212"/>
    <cellStyle name="40% - Accent2 4 4 2 2 2 2" xfId="29213"/>
    <cellStyle name="40% - Accent2 4 4 2 2 3" xfId="29214"/>
    <cellStyle name="40% - Accent2 4 4 2 3" xfId="29215"/>
    <cellStyle name="40% - Accent2 4 4 2 3 2" xfId="29216"/>
    <cellStyle name="40% - Accent2 4 4 2 4" xfId="29217"/>
    <cellStyle name="40% - Accent2 4 4 3" xfId="29218"/>
    <cellStyle name="40% - Accent2 4 4 3 2" xfId="29219"/>
    <cellStyle name="40% - Accent2 4 4 3 2 2" xfId="29220"/>
    <cellStyle name="40% - Accent2 4 4 3 3" xfId="29221"/>
    <cellStyle name="40% - Accent2 4 4 4" xfId="29222"/>
    <cellStyle name="40% - Accent2 4 4 4 2" xfId="29223"/>
    <cellStyle name="40% - Accent2 4 4 5" xfId="29224"/>
    <cellStyle name="40% - Accent2 4 5" xfId="29225"/>
    <cellStyle name="40% - Accent2 4 5 2" xfId="29226"/>
    <cellStyle name="40% - Accent2 4 5 2 2" xfId="29227"/>
    <cellStyle name="40% - Accent2 4 5 2 2 2" xfId="29228"/>
    <cellStyle name="40% - Accent2 4 5 2 2 2 2" xfId="29229"/>
    <cellStyle name="40% - Accent2 4 5 2 2 3" xfId="29230"/>
    <cellStyle name="40% - Accent2 4 5 2 3" xfId="29231"/>
    <cellStyle name="40% - Accent2 4 5 2 3 2" xfId="29232"/>
    <cellStyle name="40% - Accent2 4 5 2 4" xfId="29233"/>
    <cellStyle name="40% - Accent2 4 5 3" xfId="29234"/>
    <cellStyle name="40% - Accent2 4 5 3 2" xfId="29235"/>
    <cellStyle name="40% - Accent2 4 5 3 2 2" xfId="29236"/>
    <cellStyle name="40% - Accent2 4 5 3 3" xfId="29237"/>
    <cellStyle name="40% - Accent2 4 5 4" xfId="29238"/>
    <cellStyle name="40% - Accent2 4 5 4 2" xfId="29239"/>
    <cellStyle name="40% - Accent2 4 5 5" xfId="29240"/>
    <cellStyle name="40% - Accent2 4 6" xfId="29241"/>
    <cellStyle name="40% - Accent2 4 6 2" xfId="29242"/>
    <cellStyle name="40% - Accent2 4 6 2 2" xfId="29243"/>
    <cellStyle name="40% - Accent2 4 6 2 2 2" xfId="29244"/>
    <cellStyle name="40% - Accent2 4 6 2 2 2 2" xfId="29245"/>
    <cellStyle name="40% - Accent2 4 6 2 2 3" xfId="29246"/>
    <cellStyle name="40% - Accent2 4 6 2 3" xfId="29247"/>
    <cellStyle name="40% - Accent2 4 6 2 3 2" xfId="29248"/>
    <cellStyle name="40% - Accent2 4 6 2 4" xfId="29249"/>
    <cellStyle name="40% - Accent2 4 6 3" xfId="29250"/>
    <cellStyle name="40% - Accent2 4 6 3 2" xfId="29251"/>
    <cellStyle name="40% - Accent2 4 6 3 2 2" xfId="29252"/>
    <cellStyle name="40% - Accent2 4 6 3 3" xfId="29253"/>
    <cellStyle name="40% - Accent2 4 6 4" xfId="29254"/>
    <cellStyle name="40% - Accent2 4 6 4 2" xfId="29255"/>
    <cellStyle name="40% - Accent2 4 6 5" xfId="29256"/>
    <cellStyle name="40% - Accent2 4 7" xfId="29257"/>
    <cellStyle name="40% - Accent2 4 7 2" xfId="29258"/>
    <cellStyle name="40% - Accent2 4 7 2 2" xfId="29259"/>
    <cellStyle name="40% - Accent2 4 7 2 2 2" xfId="29260"/>
    <cellStyle name="40% - Accent2 4 7 2 2 2 2" xfId="29261"/>
    <cellStyle name="40% - Accent2 4 7 2 2 3" xfId="29262"/>
    <cellStyle name="40% - Accent2 4 7 2 3" xfId="29263"/>
    <cellStyle name="40% - Accent2 4 7 2 3 2" xfId="29264"/>
    <cellStyle name="40% - Accent2 4 7 2 4" xfId="29265"/>
    <cellStyle name="40% - Accent2 4 7 3" xfId="29266"/>
    <cellStyle name="40% - Accent2 4 7 3 2" xfId="29267"/>
    <cellStyle name="40% - Accent2 4 7 3 2 2" xfId="29268"/>
    <cellStyle name="40% - Accent2 4 7 3 3" xfId="29269"/>
    <cellStyle name="40% - Accent2 4 7 4" xfId="29270"/>
    <cellStyle name="40% - Accent2 4 7 4 2" xfId="29271"/>
    <cellStyle name="40% - Accent2 4 7 5" xfId="29272"/>
    <cellStyle name="40% - Accent2 4 8" xfId="29273"/>
    <cellStyle name="40% - Accent2 4 8 2" xfId="29274"/>
    <cellStyle name="40% - Accent2 4 8 2 2" xfId="29275"/>
    <cellStyle name="40% - Accent2 4 8 2 2 2" xfId="29276"/>
    <cellStyle name="40% - Accent2 4 8 2 3" xfId="29277"/>
    <cellStyle name="40% - Accent2 4 8 3" xfId="29278"/>
    <cellStyle name="40% - Accent2 4 8 3 2" xfId="29279"/>
    <cellStyle name="40% - Accent2 4 8 4" xfId="29280"/>
    <cellStyle name="40% - Accent2 4 9" xfId="29281"/>
    <cellStyle name="40% - Accent2 4 9 2" xfId="29282"/>
    <cellStyle name="40% - Accent2 4 9 2 2" xfId="29283"/>
    <cellStyle name="40% - Accent2 4 9 3" xfId="29284"/>
    <cellStyle name="40% - Accent2 5" xfId="29285"/>
    <cellStyle name="40% - Accent2 5 10" xfId="29286"/>
    <cellStyle name="40% - Accent2 5 10 2" xfId="29287"/>
    <cellStyle name="40% - Accent2 5 11" xfId="29288"/>
    <cellStyle name="40% - Accent2 5 2" xfId="29289"/>
    <cellStyle name="40% - Accent2 5 2 10" xfId="29290"/>
    <cellStyle name="40% - Accent2 5 2 2" xfId="29291"/>
    <cellStyle name="40% - Accent2 5 2 2 2" xfId="29292"/>
    <cellStyle name="40% - Accent2 5 2 2 2 2" xfId="29293"/>
    <cellStyle name="40% - Accent2 5 2 2 2 2 2" xfId="29294"/>
    <cellStyle name="40% - Accent2 5 2 2 2 2 2 2" xfId="29295"/>
    <cellStyle name="40% - Accent2 5 2 2 2 2 3" xfId="29296"/>
    <cellStyle name="40% - Accent2 5 2 2 2 3" xfId="29297"/>
    <cellStyle name="40% - Accent2 5 2 2 2 3 2" xfId="29298"/>
    <cellStyle name="40% - Accent2 5 2 2 2 4" xfId="29299"/>
    <cellStyle name="40% - Accent2 5 2 2 3" xfId="29300"/>
    <cellStyle name="40% - Accent2 5 2 2 3 2" xfId="29301"/>
    <cellStyle name="40% - Accent2 5 2 2 3 2 2" xfId="29302"/>
    <cellStyle name="40% - Accent2 5 2 2 3 3" xfId="29303"/>
    <cellStyle name="40% - Accent2 5 2 2 4" xfId="29304"/>
    <cellStyle name="40% - Accent2 5 2 2 4 2" xfId="29305"/>
    <cellStyle name="40% - Accent2 5 2 2 5" xfId="29306"/>
    <cellStyle name="40% - Accent2 5 2 3" xfId="29307"/>
    <cellStyle name="40% - Accent2 5 2 3 2" xfId="29308"/>
    <cellStyle name="40% - Accent2 5 2 3 2 2" xfId="29309"/>
    <cellStyle name="40% - Accent2 5 2 3 2 2 2" xfId="29310"/>
    <cellStyle name="40% - Accent2 5 2 3 2 2 2 2" xfId="29311"/>
    <cellStyle name="40% - Accent2 5 2 3 2 2 3" xfId="29312"/>
    <cellStyle name="40% - Accent2 5 2 3 2 3" xfId="29313"/>
    <cellStyle name="40% - Accent2 5 2 3 2 3 2" xfId="29314"/>
    <cellStyle name="40% - Accent2 5 2 3 2 4" xfId="29315"/>
    <cellStyle name="40% - Accent2 5 2 3 3" xfId="29316"/>
    <cellStyle name="40% - Accent2 5 2 3 3 2" xfId="29317"/>
    <cellStyle name="40% - Accent2 5 2 3 3 2 2" xfId="29318"/>
    <cellStyle name="40% - Accent2 5 2 3 3 3" xfId="29319"/>
    <cellStyle name="40% - Accent2 5 2 3 4" xfId="29320"/>
    <cellStyle name="40% - Accent2 5 2 3 4 2" xfId="29321"/>
    <cellStyle name="40% - Accent2 5 2 3 5" xfId="29322"/>
    <cellStyle name="40% - Accent2 5 2 4" xfId="29323"/>
    <cellStyle name="40% - Accent2 5 2 4 2" xfId="29324"/>
    <cellStyle name="40% - Accent2 5 2 4 2 2" xfId="29325"/>
    <cellStyle name="40% - Accent2 5 2 4 2 2 2" xfId="29326"/>
    <cellStyle name="40% - Accent2 5 2 4 2 2 2 2" xfId="29327"/>
    <cellStyle name="40% - Accent2 5 2 4 2 2 3" xfId="29328"/>
    <cellStyle name="40% - Accent2 5 2 4 2 3" xfId="29329"/>
    <cellStyle name="40% - Accent2 5 2 4 2 3 2" xfId="29330"/>
    <cellStyle name="40% - Accent2 5 2 4 2 4" xfId="29331"/>
    <cellStyle name="40% - Accent2 5 2 4 3" xfId="29332"/>
    <cellStyle name="40% - Accent2 5 2 4 3 2" xfId="29333"/>
    <cellStyle name="40% - Accent2 5 2 4 3 2 2" xfId="29334"/>
    <cellStyle name="40% - Accent2 5 2 4 3 3" xfId="29335"/>
    <cellStyle name="40% - Accent2 5 2 4 4" xfId="29336"/>
    <cellStyle name="40% - Accent2 5 2 4 4 2" xfId="29337"/>
    <cellStyle name="40% - Accent2 5 2 4 5" xfId="29338"/>
    <cellStyle name="40% - Accent2 5 2 5" xfId="29339"/>
    <cellStyle name="40% - Accent2 5 2 5 2" xfId="29340"/>
    <cellStyle name="40% - Accent2 5 2 5 2 2" xfId="29341"/>
    <cellStyle name="40% - Accent2 5 2 5 2 2 2" xfId="29342"/>
    <cellStyle name="40% - Accent2 5 2 5 2 2 2 2" xfId="29343"/>
    <cellStyle name="40% - Accent2 5 2 5 2 2 3" xfId="29344"/>
    <cellStyle name="40% - Accent2 5 2 5 2 3" xfId="29345"/>
    <cellStyle name="40% - Accent2 5 2 5 2 3 2" xfId="29346"/>
    <cellStyle name="40% - Accent2 5 2 5 2 4" xfId="29347"/>
    <cellStyle name="40% - Accent2 5 2 5 3" xfId="29348"/>
    <cellStyle name="40% - Accent2 5 2 5 3 2" xfId="29349"/>
    <cellStyle name="40% - Accent2 5 2 5 3 2 2" xfId="29350"/>
    <cellStyle name="40% - Accent2 5 2 5 3 3" xfId="29351"/>
    <cellStyle name="40% - Accent2 5 2 5 4" xfId="29352"/>
    <cellStyle name="40% - Accent2 5 2 5 4 2" xfId="29353"/>
    <cellStyle name="40% - Accent2 5 2 5 5" xfId="29354"/>
    <cellStyle name="40% - Accent2 5 2 6" xfId="29355"/>
    <cellStyle name="40% - Accent2 5 2 6 2" xfId="29356"/>
    <cellStyle name="40% - Accent2 5 2 6 2 2" xfId="29357"/>
    <cellStyle name="40% - Accent2 5 2 6 2 2 2" xfId="29358"/>
    <cellStyle name="40% - Accent2 5 2 6 2 2 2 2" xfId="29359"/>
    <cellStyle name="40% - Accent2 5 2 6 2 2 3" xfId="29360"/>
    <cellStyle name="40% - Accent2 5 2 6 2 3" xfId="29361"/>
    <cellStyle name="40% - Accent2 5 2 6 2 3 2" xfId="29362"/>
    <cellStyle name="40% - Accent2 5 2 6 2 4" xfId="29363"/>
    <cellStyle name="40% - Accent2 5 2 6 3" xfId="29364"/>
    <cellStyle name="40% - Accent2 5 2 6 3 2" xfId="29365"/>
    <cellStyle name="40% - Accent2 5 2 6 3 2 2" xfId="29366"/>
    <cellStyle name="40% - Accent2 5 2 6 3 3" xfId="29367"/>
    <cellStyle name="40% - Accent2 5 2 6 4" xfId="29368"/>
    <cellStyle name="40% - Accent2 5 2 6 4 2" xfId="29369"/>
    <cellStyle name="40% - Accent2 5 2 6 5" xfId="29370"/>
    <cellStyle name="40% - Accent2 5 2 7" xfId="29371"/>
    <cellStyle name="40% - Accent2 5 2 7 2" xfId="29372"/>
    <cellStyle name="40% - Accent2 5 2 7 2 2" xfId="29373"/>
    <cellStyle name="40% - Accent2 5 2 7 2 2 2" xfId="29374"/>
    <cellStyle name="40% - Accent2 5 2 7 2 3" xfId="29375"/>
    <cellStyle name="40% - Accent2 5 2 7 3" xfId="29376"/>
    <cellStyle name="40% - Accent2 5 2 7 3 2" xfId="29377"/>
    <cellStyle name="40% - Accent2 5 2 7 4" xfId="29378"/>
    <cellStyle name="40% - Accent2 5 2 8" xfId="29379"/>
    <cellStyle name="40% - Accent2 5 2 8 2" xfId="29380"/>
    <cellStyle name="40% - Accent2 5 2 8 2 2" xfId="29381"/>
    <cellStyle name="40% - Accent2 5 2 8 3" xfId="29382"/>
    <cellStyle name="40% - Accent2 5 2 9" xfId="29383"/>
    <cellStyle name="40% - Accent2 5 2 9 2" xfId="29384"/>
    <cellStyle name="40% - Accent2 5 3" xfId="29385"/>
    <cellStyle name="40% - Accent2 5 3 2" xfId="29386"/>
    <cellStyle name="40% - Accent2 5 3 2 2" xfId="29387"/>
    <cellStyle name="40% - Accent2 5 3 2 2 2" xfId="29388"/>
    <cellStyle name="40% - Accent2 5 3 2 2 2 2" xfId="29389"/>
    <cellStyle name="40% - Accent2 5 3 2 2 3" xfId="29390"/>
    <cellStyle name="40% - Accent2 5 3 2 3" xfId="29391"/>
    <cellStyle name="40% - Accent2 5 3 2 3 2" xfId="29392"/>
    <cellStyle name="40% - Accent2 5 3 2 4" xfId="29393"/>
    <cellStyle name="40% - Accent2 5 3 3" xfId="29394"/>
    <cellStyle name="40% - Accent2 5 3 3 2" xfId="29395"/>
    <cellStyle name="40% - Accent2 5 3 3 2 2" xfId="29396"/>
    <cellStyle name="40% - Accent2 5 3 3 3" xfId="29397"/>
    <cellStyle name="40% - Accent2 5 3 4" xfId="29398"/>
    <cellStyle name="40% - Accent2 5 3 4 2" xfId="29399"/>
    <cellStyle name="40% - Accent2 5 3 5" xfId="29400"/>
    <cellStyle name="40% - Accent2 5 4" xfId="29401"/>
    <cellStyle name="40% - Accent2 5 4 2" xfId="29402"/>
    <cellStyle name="40% - Accent2 5 4 2 2" xfId="29403"/>
    <cellStyle name="40% - Accent2 5 4 2 2 2" xfId="29404"/>
    <cellStyle name="40% - Accent2 5 4 2 2 2 2" xfId="29405"/>
    <cellStyle name="40% - Accent2 5 4 2 2 3" xfId="29406"/>
    <cellStyle name="40% - Accent2 5 4 2 3" xfId="29407"/>
    <cellStyle name="40% - Accent2 5 4 2 3 2" xfId="29408"/>
    <cellStyle name="40% - Accent2 5 4 2 4" xfId="29409"/>
    <cellStyle name="40% - Accent2 5 4 3" xfId="29410"/>
    <cellStyle name="40% - Accent2 5 4 3 2" xfId="29411"/>
    <cellStyle name="40% - Accent2 5 4 3 2 2" xfId="29412"/>
    <cellStyle name="40% - Accent2 5 4 3 3" xfId="29413"/>
    <cellStyle name="40% - Accent2 5 4 4" xfId="29414"/>
    <cellStyle name="40% - Accent2 5 4 4 2" xfId="29415"/>
    <cellStyle name="40% - Accent2 5 4 5" xfId="29416"/>
    <cellStyle name="40% - Accent2 5 5" xfId="29417"/>
    <cellStyle name="40% - Accent2 5 5 2" xfId="29418"/>
    <cellStyle name="40% - Accent2 5 5 2 2" xfId="29419"/>
    <cellStyle name="40% - Accent2 5 5 2 2 2" xfId="29420"/>
    <cellStyle name="40% - Accent2 5 5 2 2 2 2" xfId="29421"/>
    <cellStyle name="40% - Accent2 5 5 2 2 3" xfId="29422"/>
    <cellStyle name="40% - Accent2 5 5 2 3" xfId="29423"/>
    <cellStyle name="40% - Accent2 5 5 2 3 2" xfId="29424"/>
    <cellStyle name="40% - Accent2 5 5 2 4" xfId="29425"/>
    <cellStyle name="40% - Accent2 5 5 3" xfId="29426"/>
    <cellStyle name="40% - Accent2 5 5 3 2" xfId="29427"/>
    <cellStyle name="40% - Accent2 5 5 3 2 2" xfId="29428"/>
    <cellStyle name="40% - Accent2 5 5 3 3" xfId="29429"/>
    <cellStyle name="40% - Accent2 5 5 4" xfId="29430"/>
    <cellStyle name="40% - Accent2 5 5 4 2" xfId="29431"/>
    <cellStyle name="40% - Accent2 5 5 5" xfId="29432"/>
    <cellStyle name="40% - Accent2 5 6" xfId="29433"/>
    <cellStyle name="40% - Accent2 5 6 2" xfId="29434"/>
    <cellStyle name="40% - Accent2 5 6 2 2" xfId="29435"/>
    <cellStyle name="40% - Accent2 5 6 2 2 2" xfId="29436"/>
    <cellStyle name="40% - Accent2 5 6 2 2 2 2" xfId="29437"/>
    <cellStyle name="40% - Accent2 5 6 2 2 3" xfId="29438"/>
    <cellStyle name="40% - Accent2 5 6 2 3" xfId="29439"/>
    <cellStyle name="40% - Accent2 5 6 2 3 2" xfId="29440"/>
    <cellStyle name="40% - Accent2 5 6 2 4" xfId="29441"/>
    <cellStyle name="40% - Accent2 5 6 3" xfId="29442"/>
    <cellStyle name="40% - Accent2 5 6 3 2" xfId="29443"/>
    <cellStyle name="40% - Accent2 5 6 3 2 2" xfId="29444"/>
    <cellStyle name="40% - Accent2 5 6 3 3" xfId="29445"/>
    <cellStyle name="40% - Accent2 5 6 4" xfId="29446"/>
    <cellStyle name="40% - Accent2 5 6 4 2" xfId="29447"/>
    <cellStyle name="40% - Accent2 5 6 5" xfId="29448"/>
    <cellStyle name="40% - Accent2 5 7" xfId="29449"/>
    <cellStyle name="40% - Accent2 5 7 2" xfId="29450"/>
    <cellStyle name="40% - Accent2 5 7 2 2" xfId="29451"/>
    <cellStyle name="40% - Accent2 5 7 2 2 2" xfId="29452"/>
    <cellStyle name="40% - Accent2 5 7 2 2 2 2" xfId="29453"/>
    <cellStyle name="40% - Accent2 5 7 2 2 3" xfId="29454"/>
    <cellStyle name="40% - Accent2 5 7 2 3" xfId="29455"/>
    <cellStyle name="40% - Accent2 5 7 2 3 2" xfId="29456"/>
    <cellStyle name="40% - Accent2 5 7 2 4" xfId="29457"/>
    <cellStyle name="40% - Accent2 5 7 3" xfId="29458"/>
    <cellStyle name="40% - Accent2 5 7 3 2" xfId="29459"/>
    <cellStyle name="40% - Accent2 5 7 3 2 2" xfId="29460"/>
    <cellStyle name="40% - Accent2 5 7 3 3" xfId="29461"/>
    <cellStyle name="40% - Accent2 5 7 4" xfId="29462"/>
    <cellStyle name="40% - Accent2 5 7 4 2" xfId="29463"/>
    <cellStyle name="40% - Accent2 5 7 5" xfId="29464"/>
    <cellStyle name="40% - Accent2 5 8" xfId="29465"/>
    <cellStyle name="40% - Accent2 5 8 2" xfId="29466"/>
    <cellStyle name="40% - Accent2 5 8 2 2" xfId="29467"/>
    <cellStyle name="40% - Accent2 5 8 2 2 2" xfId="29468"/>
    <cellStyle name="40% - Accent2 5 8 2 3" xfId="29469"/>
    <cellStyle name="40% - Accent2 5 8 3" xfId="29470"/>
    <cellStyle name="40% - Accent2 5 8 3 2" xfId="29471"/>
    <cellStyle name="40% - Accent2 5 8 4" xfId="29472"/>
    <cellStyle name="40% - Accent2 5 9" xfId="29473"/>
    <cellStyle name="40% - Accent2 5 9 2" xfId="29474"/>
    <cellStyle name="40% - Accent2 5 9 2 2" xfId="29475"/>
    <cellStyle name="40% - Accent2 5 9 3" xfId="29476"/>
    <cellStyle name="40% - Accent2 6" xfId="29477"/>
    <cellStyle name="40% - Accent2 6 10" xfId="29478"/>
    <cellStyle name="40% - Accent2 6 10 2" xfId="29479"/>
    <cellStyle name="40% - Accent2 6 11" xfId="29480"/>
    <cellStyle name="40% - Accent2 6 2" xfId="29481"/>
    <cellStyle name="40% - Accent2 6 2 10" xfId="29482"/>
    <cellStyle name="40% - Accent2 6 2 2" xfId="29483"/>
    <cellStyle name="40% - Accent2 6 2 2 2" xfId="29484"/>
    <cellStyle name="40% - Accent2 6 2 2 2 2" xfId="29485"/>
    <cellStyle name="40% - Accent2 6 2 2 2 2 2" xfId="29486"/>
    <cellStyle name="40% - Accent2 6 2 2 2 2 2 2" xfId="29487"/>
    <cellStyle name="40% - Accent2 6 2 2 2 2 3" xfId="29488"/>
    <cellStyle name="40% - Accent2 6 2 2 2 3" xfId="29489"/>
    <cellStyle name="40% - Accent2 6 2 2 2 3 2" xfId="29490"/>
    <cellStyle name="40% - Accent2 6 2 2 2 4" xfId="29491"/>
    <cellStyle name="40% - Accent2 6 2 2 3" xfId="29492"/>
    <cellStyle name="40% - Accent2 6 2 2 3 2" xfId="29493"/>
    <cellStyle name="40% - Accent2 6 2 2 3 2 2" xfId="29494"/>
    <cellStyle name="40% - Accent2 6 2 2 3 3" xfId="29495"/>
    <cellStyle name="40% - Accent2 6 2 2 4" xfId="29496"/>
    <cellStyle name="40% - Accent2 6 2 2 4 2" xfId="29497"/>
    <cellStyle name="40% - Accent2 6 2 2 5" xfId="29498"/>
    <cellStyle name="40% - Accent2 6 2 3" xfId="29499"/>
    <cellStyle name="40% - Accent2 6 2 3 2" xfId="29500"/>
    <cellStyle name="40% - Accent2 6 2 3 2 2" xfId="29501"/>
    <cellStyle name="40% - Accent2 6 2 3 2 2 2" xfId="29502"/>
    <cellStyle name="40% - Accent2 6 2 3 2 2 2 2" xfId="29503"/>
    <cellStyle name="40% - Accent2 6 2 3 2 2 3" xfId="29504"/>
    <cellStyle name="40% - Accent2 6 2 3 2 3" xfId="29505"/>
    <cellStyle name="40% - Accent2 6 2 3 2 3 2" xfId="29506"/>
    <cellStyle name="40% - Accent2 6 2 3 2 4" xfId="29507"/>
    <cellStyle name="40% - Accent2 6 2 3 3" xfId="29508"/>
    <cellStyle name="40% - Accent2 6 2 3 3 2" xfId="29509"/>
    <cellStyle name="40% - Accent2 6 2 3 3 2 2" xfId="29510"/>
    <cellStyle name="40% - Accent2 6 2 3 3 3" xfId="29511"/>
    <cellStyle name="40% - Accent2 6 2 3 4" xfId="29512"/>
    <cellStyle name="40% - Accent2 6 2 3 4 2" xfId="29513"/>
    <cellStyle name="40% - Accent2 6 2 3 5" xfId="29514"/>
    <cellStyle name="40% - Accent2 6 2 4" xfId="29515"/>
    <cellStyle name="40% - Accent2 6 2 4 2" xfId="29516"/>
    <cellStyle name="40% - Accent2 6 2 4 2 2" xfId="29517"/>
    <cellStyle name="40% - Accent2 6 2 4 2 2 2" xfId="29518"/>
    <cellStyle name="40% - Accent2 6 2 4 2 2 2 2" xfId="29519"/>
    <cellStyle name="40% - Accent2 6 2 4 2 2 3" xfId="29520"/>
    <cellStyle name="40% - Accent2 6 2 4 2 3" xfId="29521"/>
    <cellStyle name="40% - Accent2 6 2 4 2 3 2" xfId="29522"/>
    <cellStyle name="40% - Accent2 6 2 4 2 4" xfId="29523"/>
    <cellStyle name="40% - Accent2 6 2 4 3" xfId="29524"/>
    <cellStyle name="40% - Accent2 6 2 4 3 2" xfId="29525"/>
    <cellStyle name="40% - Accent2 6 2 4 3 2 2" xfId="29526"/>
    <cellStyle name="40% - Accent2 6 2 4 3 3" xfId="29527"/>
    <cellStyle name="40% - Accent2 6 2 4 4" xfId="29528"/>
    <cellStyle name="40% - Accent2 6 2 4 4 2" xfId="29529"/>
    <cellStyle name="40% - Accent2 6 2 4 5" xfId="29530"/>
    <cellStyle name="40% - Accent2 6 2 5" xfId="29531"/>
    <cellStyle name="40% - Accent2 6 2 5 2" xfId="29532"/>
    <cellStyle name="40% - Accent2 6 2 5 2 2" xfId="29533"/>
    <cellStyle name="40% - Accent2 6 2 5 2 2 2" xfId="29534"/>
    <cellStyle name="40% - Accent2 6 2 5 2 2 2 2" xfId="29535"/>
    <cellStyle name="40% - Accent2 6 2 5 2 2 3" xfId="29536"/>
    <cellStyle name="40% - Accent2 6 2 5 2 3" xfId="29537"/>
    <cellStyle name="40% - Accent2 6 2 5 2 3 2" xfId="29538"/>
    <cellStyle name="40% - Accent2 6 2 5 2 4" xfId="29539"/>
    <cellStyle name="40% - Accent2 6 2 5 3" xfId="29540"/>
    <cellStyle name="40% - Accent2 6 2 5 3 2" xfId="29541"/>
    <cellStyle name="40% - Accent2 6 2 5 3 2 2" xfId="29542"/>
    <cellStyle name="40% - Accent2 6 2 5 3 3" xfId="29543"/>
    <cellStyle name="40% - Accent2 6 2 5 4" xfId="29544"/>
    <cellStyle name="40% - Accent2 6 2 5 4 2" xfId="29545"/>
    <cellStyle name="40% - Accent2 6 2 5 5" xfId="29546"/>
    <cellStyle name="40% - Accent2 6 2 6" xfId="29547"/>
    <cellStyle name="40% - Accent2 6 2 6 2" xfId="29548"/>
    <cellStyle name="40% - Accent2 6 2 6 2 2" xfId="29549"/>
    <cellStyle name="40% - Accent2 6 2 6 2 2 2" xfId="29550"/>
    <cellStyle name="40% - Accent2 6 2 6 2 2 2 2" xfId="29551"/>
    <cellStyle name="40% - Accent2 6 2 6 2 2 3" xfId="29552"/>
    <cellStyle name="40% - Accent2 6 2 6 2 3" xfId="29553"/>
    <cellStyle name="40% - Accent2 6 2 6 2 3 2" xfId="29554"/>
    <cellStyle name="40% - Accent2 6 2 6 2 4" xfId="29555"/>
    <cellStyle name="40% - Accent2 6 2 6 3" xfId="29556"/>
    <cellStyle name="40% - Accent2 6 2 6 3 2" xfId="29557"/>
    <cellStyle name="40% - Accent2 6 2 6 3 2 2" xfId="29558"/>
    <cellStyle name="40% - Accent2 6 2 6 3 3" xfId="29559"/>
    <cellStyle name="40% - Accent2 6 2 6 4" xfId="29560"/>
    <cellStyle name="40% - Accent2 6 2 6 4 2" xfId="29561"/>
    <cellStyle name="40% - Accent2 6 2 6 5" xfId="29562"/>
    <cellStyle name="40% - Accent2 6 2 7" xfId="29563"/>
    <cellStyle name="40% - Accent2 6 2 7 2" xfId="29564"/>
    <cellStyle name="40% - Accent2 6 2 7 2 2" xfId="29565"/>
    <cellStyle name="40% - Accent2 6 2 7 2 2 2" xfId="29566"/>
    <cellStyle name="40% - Accent2 6 2 7 2 3" xfId="29567"/>
    <cellStyle name="40% - Accent2 6 2 7 3" xfId="29568"/>
    <cellStyle name="40% - Accent2 6 2 7 3 2" xfId="29569"/>
    <cellStyle name="40% - Accent2 6 2 7 4" xfId="29570"/>
    <cellStyle name="40% - Accent2 6 2 8" xfId="29571"/>
    <cellStyle name="40% - Accent2 6 2 8 2" xfId="29572"/>
    <cellStyle name="40% - Accent2 6 2 8 2 2" xfId="29573"/>
    <cellStyle name="40% - Accent2 6 2 8 3" xfId="29574"/>
    <cellStyle name="40% - Accent2 6 2 9" xfId="29575"/>
    <cellStyle name="40% - Accent2 6 2 9 2" xfId="29576"/>
    <cellStyle name="40% - Accent2 6 3" xfId="29577"/>
    <cellStyle name="40% - Accent2 6 3 2" xfId="29578"/>
    <cellStyle name="40% - Accent2 6 3 2 2" xfId="29579"/>
    <cellStyle name="40% - Accent2 6 3 2 2 2" xfId="29580"/>
    <cellStyle name="40% - Accent2 6 3 2 2 2 2" xfId="29581"/>
    <cellStyle name="40% - Accent2 6 3 2 2 3" xfId="29582"/>
    <cellStyle name="40% - Accent2 6 3 2 3" xfId="29583"/>
    <cellStyle name="40% - Accent2 6 3 2 3 2" xfId="29584"/>
    <cellStyle name="40% - Accent2 6 3 2 4" xfId="29585"/>
    <cellStyle name="40% - Accent2 6 3 3" xfId="29586"/>
    <cellStyle name="40% - Accent2 6 3 3 2" xfId="29587"/>
    <cellStyle name="40% - Accent2 6 3 3 2 2" xfId="29588"/>
    <cellStyle name="40% - Accent2 6 3 3 3" xfId="29589"/>
    <cellStyle name="40% - Accent2 6 3 4" xfId="29590"/>
    <cellStyle name="40% - Accent2 6 3 4 2" xfId="29591"/>
    <cellStyle name="40% - Accent2 6 3 5" xfId="29592"/>
    <cellStyle name="40% - Accent2 6 4" xfId="29593"/>
    <cellStyle name="40% - Accent2 6 4 2" xfId="29594"/>
    <cellStyle name="40% - Accent2 6 4 2 2" xfId="29595"/>
    <cellStyle name="40% - Accent2 6 4 2 2 2" xfId="29596"/>
    <cellStyle name="40% - Accent2 6 4 2 2 2 2" xfId="29597"/>
    <cellStyle name="40% - Accent2 6 4 2 2 3" xfId="29598"/>
    <cellStyle name="40% - Accent2 6 4 2 3" xfId="29599"/>
    <cellStyle name="40% - Accent2 6 4 2 3 2" xfId="29600"/>
    <cellStyle name="40% - Accent2 6 4 2 4" xfId="29601"/>
    <cellStyle name="40% - Accent2 6 4 3" xfId="29602"/>
    <cellStyle name="40% - Accent2 6 4 3 2" xfId="29603"/>
    <cellStyle name="40% - Accent2 6 4 3 2 2" xfId="29604"/>
    <cellStyle name="40% - Accent2 6 4 3 3" xfId="29605"/>
    <cellStyle name="40% - Accent2 6 4 4" xfId="29606"/>
    <cellStyle name="40% - Accent2 6 4 4 2" xfId="29607"/>
    <cellStyle name="40% - Accent2 6 4 5" xfId="29608"/>
    <cellStyle name="40% - Accent2 6 5" xfId="29609"/>
    <cellStyle name="40% - Accent2 6 5 2" xfId="29610"/>
    <cellStyle name="40% - Accent2 6 5 2 2" xfId="29611"/>
    <cellStyle name="40% - Accent2 6 5 2 2 2" xfId="29612"/>
    <cellStyle name="40% - Accent2 6 5 2 2 2 2" xfId="29613"/>
    <cellStyle name="40% - Accent2 6 5 2 2 3" xfId="29614"/>
    <cellStyle name="40% - Accent2 6 5 2 3" xfId="29615"/>
    <cellStyle name="40% - Accent2 6 5 2 3 2" xfId="29616"/>
    <cellStyle name="40% - Accent2 6 5 2 4" xfId="29617"/>
    <cellStyle name="40% - Accent2 6 5 3" xfId="29618"/>
    <cellStyle name="40% - Accent2 6 5 3 2" xfId="29619"/>
    <cellStyle name="40% - Accent2 6 5 3 2 2" xfId="29620"/>
    <cellStyle name="40% - Accent2 6 5 3 3" xfId="29621"/>
    <cellStyle name="40% - Accent2 6 5 4" xfId="29622"/>
    <cellStyle name="40% - Accent2 6 5 4 2" xfId="29623"/>
    <cellStyle name="40% - Accent2 6 5 5" xfId="29624"/>
    <cellStyle name="40% - Accent2 6 6" xfId="29625"/>
    <cellStyle name="40% - Accent2 6 6 2" xfId="29626"/>
    <cellStyle name="40% - Accent2 6 6 2 2" xfId="29627"/>
    <cellStyle name="40% - Accent2 6 6 2 2 2" xfId="29628"/>
    <cellStyle name="40% - Accent2 6 6 2 2 2 2" xfId="29629"/>
    <cellStyle name="40% - Accent2 6 6 2 2 3" xfId="29630"/>
    <cellStyle name="40% - Accent2 6 6 2 3" xfId="29631"/>
    <cellStyle name="40% - Accent2 6 6 2 3 2" xfId="29632"/>
    <cellStyle name="40% - Accent2 6 6 2 4" xfId="29633"/>
    <cellStyle name="40% - Accent2 6 6 3" xfId="29634"/>
    <cellStyle name="40% - Accent2 6 6 3 2" xfId="29635"/>
    <cellStyle name="40% - Accent2 6 6 3 2 2" xfId="29636"/>
    <cellStyle name="40% - Accent2 6 6 3 3" xfId="29637"/>
    <cellStyle name="40% - Accent2 6 6 4" xfId="29638"/>
    <cellStyle name="40% - Accent2 6 6 4 2" xfId="29639"/>
    <cellStyle name="40% - Accent2 6 6 5" xfId="29640"/>
    <cellStyle name="40% - Accent2 6 7" xfId="29641"/>
    <cellStyle name="40% - Accent2 6 7 2" xfId="29642"/>
    <cellStyle name="40% - Accent2 6 7 2 2" xfId="29643"/>
    <cellStyle name="40% - Accent2 6 7 2 2 2" xfId="29644"/>
    <cellStyle name="40% - Accent2 6 7 2 2 2 2" xfId="29645"/>
    <cellStyle name="40% - Accent2 6 7 2 2 3" xfId="29646"/>
    <cellStyle name="40% - Accent2 6 7 2 3" xfId="29647"/>
    <cellStyle name="40% - Accent2 6 7 2 3 2" xfId="29648"/>
    <cellStyle name="40% - Accent2 6 7 2 4" xfId="29649"/>
    <cellStyle name="40% - Accent2 6 7 3" xfId="29650"/>
    <cellStyle name="40% - Accent2 6 7 3 2" xfId="29651"/>
    <cellStyle name="40% - Accent2 6 7 3 2 2" xfId="29652"/>
    <cellStyle name="40% - Accent2 6 7 3 3" xfId="29653"/>
    <cellStyle name="40% - Accent2 6 7 4" xfId="29654"/>
    <cellStyle name="40% - Accent2 6 7 4 2" xfId="29655"/>
    <cellStyle name="40% - Accent2 6 7 5" xfId="29656"/>
    <cellStyle name="40% - Accent2 6 8" xfId="29657"/>
    <cellStyle name="40% - Accent2 6 8 2" xfId="29658"/>
    <cellStyle name="40% - Accent2 6 8 2 2" xfId="29659"/>
    <cellStyle name="40% - Accent2 6 8 2 2 2" xfId="29660"/>
    <cellStyle name="40% - Accent2 6 8 2 3" xfId="29661"/>
    <cellStyle name="40% - Accent2 6 8 3" xfId="29662"/>
    <cellStyle name="40% - Accent2 6 8 3 2" xfId="29663"/>
    <cellStyle name="40% - Accent2 6 8 4" xfId="29664"/>
    <cellStyle name="40% - Accent2 6 9" xfId="29665"/>
    <cellStyle name="40% - Accent2 6 9 2" xfId="29666"/>
    <cellStyle name="40% - Accent2 6 9 2 2" xfId="29667"/>
    <cellStyle name="40% - Accent2 6 9 3" xfId="29668"/>
    <cellStyle name="40% - Accent2 7" xfId="29669"/>
    <cellStyle name="40% - Accent2 7 10" xfId="29670"/>
    <cellStyle name="40% - Accent2 7 10 2" xfId="29671"/>
    <cellStyle name="40% - Accent2 7 11" xfId="29672"/>
    <cellStyle name="40% - Accent2 7 2" xfId="29673"/>
    <cellStyle name="40% - Accent2 7 2 10" xfId="29674"/>
    <cellStyle name="40% - Accent2 7 2 2" xfId="29675"/>
    <cellStyle name="40% - Accent2 7 2 2 2" xfId="29676"/>
    <cellStyle name="40% - Accent2 7 2 2 2 2" xfId="29677"/>
    <cellStyle name="40% - Accent2 7 2 2 2 2 2" xfId="29678"/>
    <cellStyle name="40% - Accent2 7 2 2 2 2 2 2" xfId="29679"/>
    <cellStyle name="40% - Accent2 7 2 2 2 2 3" xfId="29680"/>
    <cellStyle name="40% - Accent2 7 2 2 2 3" xfId="29681"/>
    <cellStyle name="40% - Accent2 7 2 2 2 3 2" xfId="29682"/>
    <cellStyle name="40% - Accent2 7 2 2 2 4" xfId="29683"/>
    <cellStyle name="40% - Accent2 7 2 2 3" xfId="29684"/>
    <cellStyle name="40% - Accent2 7 2 2 3 2" xfId="29685"/>
    <cellStyle name="40% - Accent2 7 2 2 3 2 2" xfId="29686"/>
    <cellStyle name="40% - Accent2 7 2 2 3 3" xfId="29687"/>
    <cellStyle name="40% - Accent2 7 2 2 4" xfId="29688"/>
    <cellStyle name="40% - Accent2 7 2 2 4 2" xfId="29689"/>
    <cellStyle name="40% - Accent2 7 2 2 5" xfId="29690"/>
    <cellStyle name="40% - Accent2 7 2 3" xfId="29691"/>
    <cellStyle name="40% - Accent2 7 2 3 2" xfId="29692"/>
    <cellStyle name="40% - Accent2 7 2 3 2 2" xfId="29693"/>
    <cellStyle name="40% - Accent2 7 2 3 2 2 2" xfId="29694"/>
    <cellStyle name="40% - Accent2 7 2 3 2 2 2 2" xfId="29695"/>
    <cellStyle name="40% - Accent2 7 2 3 2 2 3" xfId="29696"/>
    <cellStyle name="40% - Accent2 7 2 3 2 3" xfId="29697"/>
    <cellStyle name="40% - Accent2 7 2 3 2 3 2" xfId="29698"/>
    <cellStyle name="40% - Accent2 7 2 3 2 4" xfId="29699"/>
    <cellStyle name="40% - Accent2 7 2 3 3" xfId="29700"/>
    <cellStyle name="40% - Accent2 7 2 3 3 2" xfId="29701"/>
    <cellStyle name="40% - Accent2 7 2 3 3 2 2" xfId="29702"/>
    <cellStyle name="40% - Accent2 7 2 3 3 3" xfId="29703"/>
    <cellStyle name="40% - Accent2 7 2 3 4" xfId="29704"/>
    <cellStyle name="40% - Accent2 7 2 3 4 2" xfId="29705"/>
    <cellStyle name="40% - Accent2 7 2 3 5" xfId="29706"/>
    <cellStyle name="40% - Accent2 7 2 4" xfId="29707"/>
    <cellStyle name="40% - Accent2 7 2 4 2" xfId="29708"/>
    <cellStyle name="40% - Accent2 7 2 4 2 2" xfId="29709"/>
    <cellStyle name="40% - Accent2 7 2 4 2 2 2" xfId="29710"/>
    <cellStyle name="40% - Accent2 7 2 4 2 2 2 2" xfId="29711"/>
    <cellStyle name="40% - Accent2 7 2 4 2 2 3" xfId="29712"/>
    <cellStyle name="40% - Accent2 7 2 4 2 3" xfId="29713"/>
    <cellStyle name="40% - Accent2 7 2 4 2 3 2" xfId="29714"/>
    <cellStyle name="40% - Accent2 7 2 4 2 4" xfId="29715"/>
    <cellStyle name="40% - Accent2 7 2 4 3" xfId="29716"/>
    <cellStyle name="40% - Accent2 7 2 4 3 2" xfId="29717"/>
    <cellStyle name="40% - Accent2 7 2 4 3 2 2" xfId="29718"/>
    <cellStyle name="40% - Accent2 7 2 4 3 3" xfId="29719"/>
    <cellStyle name="40% - Accent2 7 2 4 4" xfId="29720"/>
    <cellStyle name="40% - Accent2 7 2 4 4 2" xfId="29721"/>
    <cellStyle name="40% - Accent2 7 2 4 5" xfId="29722"/>
    <cellStyle name="40% - Accent2 7 2 5" xfId="29723"/>
    <cellStyle name="40% - Accent2 7 2 5 2" xfId="29724"/>
    <cellStyle name="40% - Accent2 7 2 5 2 2" xfId="29725"/>
    <cellStyle name="40% - Accent2 7 2 5 2 2 2" xfId="29726"/>
    <cellStyle name="40% - Accent2 7 2 5 2 2 2 2" xfId="29727"/>
    <cellStyle name="40% - Accent2 7 2 5 2 2 3" xfId="29728"/>
    <cellStyle name="40% - Accent2 7 2 5 2 3" xfId="29729"/>
    <cellStyle name="40% - Accent2 7 2 5 2 3 2" xfId="29730"/>
    <cellStyle name="40% - Accent2 7 2 5 2 4" xfId="29731"/>
    <cellStyle name="40% - Accent2 7 2 5 3" xfId="29732"/>
    <cellStyle name="40% - Accent2 7 2 5 3 2" xfId="29733"/>
    <cellStyle name="40% - Accent2 7 2 5 3 2 2" xfId="29734"/>
    <cellStyle name="40% - Accent2 7 2 5 3 3" xfId="29735"/>
    <cellStyle name="40% - Accent2 7 2 5 4" xfId="29736"/>
    <cellStyle name="40% - Accent2 7 2 5 4 2" xfId="29737"/>
    <cellStyle name="40% - Accent2 7 2 5 5" xfId="29738"/>
    <cellStyle name="40% - Accent2 7 2 6" xfId="29739"/>
    <cellStyle name="40% - Accent2 7 2 6 2" xfId="29740"/>
    <cellStyle name="40% - Accent2 7 2 6 2 2" xfId="29741"/>
    <cellStyle name="40% - Accent2 7 2 6 2 2 2" xfId="29742"/>
    <cellStyle name="40% - Accent2 7 2 6 2 2 2 2" xfId="29743"/>
    <cellStyle name="40% - Accent2 7 2 6 2 2 3" xfId="29744"/>
    <cellStyle name="40% - Accent2 7 2 6 2 3" xfId="29745"/>
    <cellStyle name="40% - Accent2 7 2 6 2 3 2" xfId="29746"/>
    <cellStyle name="40% - Accent2 7 2 6 2 4" xfId="29747"/>
    <cellStyle name="40% - Accent2 7 2 6 3" xfId="29748"/>
    <cellStyle name="40% - Accent2 7 2 6 3 2" xfId="29749"/>
    <cellStyle name="40% - Accent2 7 2 6 3 2 2" xfId="29750"/>
    <cellStyle name="40% - Accent2 7 2 6 3 3" xfId="29751"/>
    <cellStyle name="40% - Accent2 7 2 6 4" xfId="29752"/>
    <cellStyle name="40% - Accent2 7 2 6 4 2" xfId="29753"/>
    <cellStyle name="40% - Accent2 7 2 6 5" xfId="29754"/>
    <cellStyle name="40% - Accent2 7 2 7" xfId="29755"/>
    <cellStyle name="40% - Accent2 7 2 7 2" xfId="29756"/>
    <cellStyle name="40% - Accent2 7 2 7 2 2" xfId="29757"/>
    <cellStyle name="40% - Accent2 7 2 7 2 2 2" xfId="29758"/>
    <cellStyle name="40% - Accent2 7 2 7 2 3" xfId="29759"/>
    <cellStyle name="40% - Accent2 7 2 7 3" xfId="29760"/>
    <cellStyle name="40% - Accent2 7 2 7 3 2" xfId="29761"/>
    <cellStyle name="40% - Accent2 7 2 7 4" xfId="29762"/>
    <cellStyle name="40% - Accent2 7 2 8" xfId="29763"/>
    <cellStyle name="40% - Accent2 7 2 8 2" xfId="29764"/>
    <cellStyle name="40% - Accent2 7 2 8 2 2" xfId="29765"/>
    <cellStyle name="40% - Accent2 7 2 8 3" xfId="29766"/>
    <cellStyle name="40% - Accent2 7 2 9" xfId="29767"/>
    <cellStyle name="40% - Accent2 7 2 9 2" xfId="29768"/>
    <cellStyle name="40% - Accent2 7 3" xfId="29769"/>
    <cellStyle name="40% - Accent2 7 3 2" xfId="29770"/>
    <cellStyle name="40% - Accent2 7 3 2 2" xfId="29771"/>
    <cellStyle name="40% - Accent2 7 3 2 2 2" xfId="29772"/>
    <cellStyle name="40% - Accent2 7 3 2 2 2 2" xfId="29773"/>
    <cellStyle name="40% - Accent2 7 3 2 2 3" xfId="29774"/>
    <cellStyle name="40% - Accent2 7 3 2 3" xfId="29775"/>
    <cellStyle name="40% - Accent2 7 3 2 3 2" xfId="29776"/>
    <cellStyle name="40% - Accent2 7 3 2 4" xfId="29777"/>
    <cellStyle name="40% - Accent2 7 3 3" xfId="29778"/>
    <cellStyle name="40% - Accent2 7 3 3 2" xfId="29779"/>
    <cellStyle name="40% - Accent2 7 3 3 2 2" xfId="29780"/>
    <cellStyle name="40% - Accent2 7 3 3 3" xfId="29781"/>
    <cellStyle name="40% - Accent2 7 3 4" xfId="29782"/>
    <cellStyle name="40% - Accent2 7 3 4 2" xfId="29783"/>
    <cellStyle name="40% - Accent2 7 3 5" xfId="29784"/>
    <cellStyle name="40% - Accent2 7 4" xfId="29785"/>
    <cellStyle name="40% - Accent2 7 4 2" xfId="29786"/>
    <cellStyle name="40% - Accent2 7 4 2 2" xfId="29787"/>
    <cellStyle name="40% - Accent2 7 4 2 2 2" xfId="29788"/>
    <cellStyle name="40% - Accent2 7 4 2 2 2 2" xfId="29789"/>
    <cellStyle name="40% - Accent2 7 4 2 2 3" xfId="29790"/>
    <cellStyle name="40% - Accent2 7 4 2 3" xfId="29791"/>
    <cellStyle name="40% - Accent2 7 4 2 3 2" xfId="29792"/>
    <cellStyle name="40% - Accent2 7 4 2 4" xfId="29793"/>
    <cellStyle name="40% - Accent2 7 4 3" xfId="29794"/>
    <cellStyle name="40% - Accent2 7 4 3 2" xfId="29795"/>
    <cellStyle name="40% - Accent2 7 4 3 2 2" xfId="29796"/>
    <cellStyle name="40% - Accent2 7 4 3 3" xfId="29797"/>
    <cellStyle name="40% - Accent2 7 4 4" xfId="29798"/>
    <cellStyle name="40% - Accent2 7 4 4 2" xfId="29799"/>
    <cellStyle name="40% - Accent2 7 4 5" xfId="29800"/>
    <cellStyle name="40% - Accent2 7 5" xfId="29801"/>
    <cellStyle name="40% - Accent2 7 5 2" xfId="29802"/>
    <cellStyle name="40% - Accent2 7 5 2 2" xfId="29803"/>
    <cellStyle name="40% - Accent2 7 5 2 2 2" xfId="29804"/>
    <cellStyle name="40% - Accent2 7 5 2 2 2 2" xfId="29805"/>
    <cellStyle name="40% - Accent2 7 5 2 2 3" xfId="29806"/>
    <cellStyle name="40% - Accent2 7 5 2 3" xfId="29807"/>
    <cellStyle name="40% - Accent2 7 5 2 3 2" xfId="29808"/>
    <cellStyle name="40% - Accent2 7 5 2 4" xfId="29809"/>
    <cellStyle name="40% - Accent2 7 5 3" xfId="29810"/>
    <cellStyle name="40% - Accent2 7 5 3 2" xfId="29811"/>
    <cellStyle name="40% - Accent2 7 5 3 2 2" xfId="29812"/>
    <cellStyle name="40% - Accent2 7 5 3 3" xfId="29813"/>
    <cellStyle name="40% - Accent2 7 5 4" xfId="29814"/>
    <cellStyle name="40% - Accent2 7 5 4 2" xfId="29815"/>
    <cellStyle name="40% - Accent2 7 5 5" xfId="29816"/>
    <cellStyle name="40% - Accent2 7 6" xfId="29817"/>
    <cellStyle name="40% - Accent2 7 6 2" xfId="29818"/>
    <cellStyle name="40% - Accent2 7 6 2 2" xfId="29819"/>
    <cellStyle name="40% - Accent2 7 6 2 2 2" xfId="29820"/>
    <cellStyle name="40% - Accent2 7 6 2 2 2 2" xfId="29821"/>
    <cellStyle name="40% - Accent2 7 6 2 2 3" xfId="29822"/>
    <cellStyle name="40% - Accent2 7 6 2 3" xfId="29823"/>
    <cellStyle name="40% - Accent2 7 6 2 3 2" xfId="29824"/>
    <cellStyle name="40% - Accent2 7 6 2 4" xfId="29825"/>
    <cellStyle name="40% - Accent2 7 6 3" xfId="29826"/>
    <cellStyle name="40% - Accent2 7 6 3 2" xfId="29827"/>
    <cellStyle name="40% - Accent2 7 6 3 2 2" xfId="29828"/>
    <cellStyle name="40% - Accent2 7 6 3 3" xfId="29829"/>
    <cellStyle name="40% - Accent2 7 6 4" xfId="29830"/>
    <cellStyle name="40% - Accent2 7 6 4 2" xfId="29831"/>
    <cellStyle name="40% - Accent2 7 6 5" xfId="29832"/>
    <cellStyle name="40% - Accent2 7 7" xfId="29833"/>
    <cellStyle name="40% - Accent2 7 7 2" xfId="29834"/>
    <cellStyle name="40% - Accent2 7 7 2 2" xfId="29835"/>
    <cellStyle name="40% - Accent2 7 7 2 2 2" xfId="29836"/>
    <cellStyle name="40% - Accent2 7 7 2 2 2 2" xfId="29837"/>
    <cellStyle name="40% - Accent2 7 7 2 2 3" xfId="29838"/>
    <cellStyle name="40% - Accent2 7 7 2 3" xfId="29839"/>
    <cellStyle name="40% - Accent2 7 7 2 3 2" xfId="29840"/>
    <cellStyle name="40% - Accent2 7 7 2 4" xfId="29841"/>
    <cellStyle name="40% - Accent2 7 7 3" xfId="29842"/>
    <cellStyle name="40% - Accent2 7 7 3 2" xfId="29843"/>
    <cellStyle name="40% - Accent2 7 7 3 2 2" xfId="29844"/>
    <cellStyle name="40% - Accent2 7 7 3 3" xfId="29845"/>
    <cellStyle name="40% - Accent2 7 7 4" xfId="29846"/>
    <cellStyle name="40% - Accent2 7 7 4 2" xfId="29847"/>
    <cellStyle name="40% - Accent2 7 7 5" xfId="29848"/>
    <cellStyle name="40% - Accent2 7 8" xfId="29849"/>
    <cellStyle name="40% - Accent2 7 8 2" xfId="29850"/>
    <cellStyle name="40% - Accent2 7 8 2 2" xfId="29851"/>
    <cellStyle name="40% - Accent2 7 8 2 2 2" xfId="29852"/>
    <cellStyle name="40% - Accent2 7 8 2 3" xfId="29853"/>
    <cellStyle name="40% - Accent2 7 8 3" xfId="29854"/>
    <cellStyle name="40% - Accent2 7 8 3 2" xfId="29855"/>
    <cellStyle name="40% - Accent2 7 8 4" xfId="29856"/>
    <cellStyle name="40% - Accent2 7 9" xfId="29857"/>
    <cellStyle name="40% - Accent2 7 9 2" xfId="29858"/>
    <cellStyle name="40% - Accent2 7 9 2 2" xfId="29859"/>
    <cellStyle name="40% - Accent2 7 9 3" xfId="29860"/>
    <cellStyle name="40% - Accent2 8" xfId="29861"/>
    <cellStyle name="40% - Accent2 8 10" xfId="29862"/>
    <cellStyle name="40% - Accent2 8 10 2" xfId="29863"/>
    <cellStyle name="40% - Accent2 8 11" xfId="29864"/>
    <cellStyle name="40% - Accent2 8 2" xfId="29865"/>
    <cellStyle name="40% - Accent2 8 2 10" xfId="29866"/>
    <cellStyle name="40% - Accent2 8 2 2" xfId="29867"/>
    <cellStyle name="40% - Accent2 8 2 2 2" xfId="29868"/>
    <cellStyle name="40% - Accent2 8 2 2 2 2" xfId="29869"/>
    <cellStyle name="40% - Accent2 8 2 2 2 2 2" xfId="29870"/>
    <cellStyle name="40% - Accent2 8 2 2 2 2 2 2" xfId="29871"/>
    <cellStyle name="40% - Accent2 8 2 2 2 2 3" xfId="29872"/>
    <cellStyle name="40% - Accent2 8 2 2 2 3" xfId="29873"/>
    <cellStyle name="40% - Accent2 8 2 2 2 3 2" xfId="29874"/>
    <cellStyle name="40% - Accent2 8 2 2 2 4" xfId="29875"/>
    <cellStyle name="40% - Accent2 8 2 2 3" xfId="29876"/>
    <cellStyle name="40% - Accent2 8 2 2 3 2" xfId="29877"/>
    <cellStyle name="40% - Accent2 8 2 2 3 2 2" xfId="29878"/>
    <cellStyle name="40% - Accent2 8 2 2 3 3" xfId="29879"/>
    <cellStyle name="40% - Accent2 8 2 2 4" xfId="29880"/>
    <cellStyle name="40% - Accent2 8 2 2 4 2" xfId="29881"/>
    <cellStyle name="40% - Accent2 8 2 2 5" xfId="29882"/>
    <cellStyle name="40% - Accent2 8 2 3" xfId="29883"/>
    <cellStyle name="40% - Accent2 8 2 3 2" xfId="29884"/>
    <cellStyle name="40% - Accent2 8 2 3 2 2" xfId="29885"/>
    <cellStyle name="40% - Accent2 8 2 3 2 2 2" xfId="29886"/>
    <cellStyle name="40% - Accent2 8 2 3 2 2 2 2" xfId="29887"/>
    <cellStyle name="40% - Accent2 8 2 3 2 2 3" xfId="29888"/>
    <cellStyle name="40% - Accent2 8 2 3 2 3" xfId="29889"/>
    <cellStyle name="40% - Accent2 8 2 3 2 3 2" xfId="29890"/>
    <cellStyle name="40% - Accent2 8 2 3 2 4" xfId="29891"/>
    <cellStyle name="40% - Accent2 8 2 3 3" xfId="29892"/>
    <cellStyle name="40% - Accent2 8 2 3 3 2" xfId="29893"/>
    <cellStyle name="40% - Accent2 8 2 3 3 2 2" xfId="29894"/>
    <cellStyle name="40% - Accent2 8 2 3 3 3" xfId="29895"/>
    <cellStyle name="40% - Accent2 8 2 3 4" xfId="29896"/>
    <cellStyle name="40% - Accent2 8 2 3 4 2" xfId="29897"/>
    <cellStyle name="40% - Accent2 8 2 3 5" xfId="29898"/>
    <cellStyle name="40% - Accent2 8 2 4" xfId="29899"/>
    <cellStyle name="40% - Accent2 8 2 4 2" xfId="29900"/>
    <cellStyle name="40% - Accent2 8 2 4 2 2" xfId="29901"/>
    <cellStyle name="40% - Accent2 8 2 4 2 2 2" xfId="29902"/>
    <cellStyle name="40% - Accent2 8 2 4 2 2 2 2" xfId="29903"/>
    <cellStyle name="40% - Accent2 8 2 4 2 2 3" xfId="29904"/>
    <cellStyle name="40% - Accent2 8 2 4 2 3" xfId="29905"/>
    <cellStyle name="40% - Accent2 8 2 4 2 3 2" xfId="29906"/>
    <cellStyle name="40% - Accent2 8 2 4 2 4" xfId="29907"/>
    <cellStyle name="40% - Accent2 8 2 4 3" xfId="29908"/>
    <cellStyle name="40% - Accent2 8 2 4 3 2" xfId="29909"/>
    <cellStyle name="40% - Accent2 8 2 4 3 2 2" xfId="29910"/>
    <cellStyle name="40% - Accent2 8 2 4 3 3" xfId="29911"/>
    <cellStyle name="40% - Accent2 8 2 4 4" xfId="29912"/>
    <cellStyle name="40% - Accent2 8 2 4 4 2" xfId="29913"/>
    <cellStyle name="40% - Accent2 8 2 4 5" xfId="29914"/>
    <cellStyle name="40% - Accent2 8 2 5" xfId="29915"/>
    <cellStyle name="40% - Accent2 8 2 5 2" xfId="29916"/>
    <cellStyle name="40% - Accent2 8 2 5 2 2" xfId="29917"/>
    <cellStyle name="40% - Accent2 8 2 5 2 2 2" xfId="29918"/>
    <cellStyle name="40% - Accent2 8 2 5 2 2 2 2" xfId="29919"/>
    <cellStyle name="40% - Accent2 8 2 5 2 2 3" xfId="29920"/>
    <cellStyle name="40% - Accent2 8 2 5 2 3" xfId="29921"/>
    <cellStyle name="40% - Accent2 8 2 5 2 3 2" xfId="29922"/>
    <cellStyle name="40% - Accent2 8 2 5 2 4" xfId="29923"/>
    <cellStyle name="40% - Accent2 8 2 5 3" xfId="29924"/>
    <cellStyle name="40% - Accent2 8 2 5 3 2" xfId="29925"/>
    <cellStyle name="40% - Accent2 8 2 5 3 2 2" xfId="29926"/>
    <cellStyle name="40% - Accent2 8 2 5 3 3" xfId="29927"/>
    <cellStyle name="40% - Accent2 8 2 5 4" xfId="29928"/>
    <cellStyle name="40% - Accent2 8 2 5 4 2" xfId="29929"/>
    <cellStyle name="40% - Accent2 8 2 5 5" xfId="29930"/>
    <cellStyle name="40% - Accent2 8 2 6" xfId="29931"/>
    <cellStyle name="40% - Accent2 8 2 6 2" xfId="29932"/>
    <cellStyle name="40% - Accent2 8 2 6 2 2" xfId="29933"/>
    <cellStyle name="40% - Accent2 8 2 6 2 2 2" xfId="29934"/>
    <cellStyle name="40% - Accent2 8 2 6 2 2 2 2" xfId="29935"/>
    <cellStyle name="40% - Accent2 8 2 6 2 2 3" xfId="29936"/>
    <cellStyle name="40% - Accent2 8 2 6 2 3" xfId="29937"/>
    <cellStyle name="40% - Accent2 8 2 6 2 3 2" xfId="29938"/>
    <cellStyle name="40% - Accent2 8 2 6 2 4" xfId="29939"/>
    <cellStyle name="40% - Accent2 8 2 6 3" xfId="29940"/>
    <cellStyle name="40% - Accent2 8 2 6 3 2" xfId="29941"/>
    <cellStyle name="40% - Accent2 8 2 6 3 2 2" xfId="29942"/>
    <cellStyle name="40% - Accent2 8 2 6 3 3" xfId="29943"/>
    <cellStyle name="40% - Accent2 8 2 6 4" xfId="29944"/>
    <cellStyle name="40% - Accent2 8 2 6 4 2" xfId="29945"/>
    <cellStyle name="40% - Accent2 8 2 6 5" xfId="29946"/>
    <cellStyle name="40% - Accent2 8 2 7" xfId="29947"/>
    <cellStyle name="40% - Accent2 8 2 7 2" xfId="29948"/>
    <cellStyle name="40% - Accent2 8 2 7 2 2" xfId="29949"/>
    <cellStyle name="40% - Accent2 8 2 7 2 2 2" xfId="29950"/>
    <cellStyle name="40% - Accent2 8 2 7 2 3" xfId="29951"/>
    <cellStyle name="40% - Accent2 8 2 7 3" xfId="29952"/>
    <cellStyle name="40% - Accent2 8 2 7 3 2" xfId="29953"/>
    <cellStyle name="40% - Accent2 8 2 7 4" xfId="29954"/>
    <cellStyle name="40% - Accent2 8 2 8" xfId="29955"/>
    <cellStyle name="40% - Accent2 8 2 8 2" xfId="29956"/>
    <cellStyle name="40% - Accent2 8 2 8 2 2" xfId="29957"/>
    <cellStyle name="40% - Accent2 8 2 8 3" xfId="29958"/>
    <cellStyle name="40% - Accent2 8 2 9" xfId="29959"/>
    <cellStyle name="40% - Accent2 8 2 9 2" xfId="29960"/>
    <cellStyle name="40% - Accent2 8 3" xfId="29961"/>
    <cellStyle name="40% - Accent2 8 3 2" xfId="29962"/>
    <cellStyle name="40% - Accent2 8 3 2 2" xfId="29963"/>
    <cellStyle name="40% - Accent2 8 3 2 2 2" xfId="29964"/>
    <cellStyle name="40% - Accent2 8 3 2 2 2 2" xfId="29965"/>
    <cellStyle name="40% - Accent2 8 3 2 2 3" xfId="29966"/>
    <cellStyle name="40% - Accent2 8 3 2 3" xfId="29967"/>
    <cellStyle name="40% - Accent2 8 3 2 3 2" xfId="29968"/>
    <cellStyle name="40% - Accent2 8 3 2 4" xfId="29969"/>
    <cellStyle name="40% - Accent2 8 3 3" xfId="29970"/>
    <cellStyle name="40% - Accent2 8 3 3 2" xfId="29971"/>
    <cellStyle name="40% - Accent2 8 3 3 2 2" xfId="29972"/>
    <cellStyle name="40% - Accent2 8 3 3 3" xfId="29973"/>
    <cellStyle name="40% - Accent2 8 3 4" xfId="29974"/>
    <cellStyle name="40% - Accent2 8 3 4 2" xfId="29975"/>
    <cellStyle name="40% - Accent2 8 3 5" xfId="29976"/>
    <cellStyle name="40% - Accent2 8 4" xfId="29977"/>
    <cellStyle name="40% - Accent2 8 4 2" xfId="29978"/>
    <cellStyle name="40% - Accent2 8 4 2 2" xfId="29979"/>
    <cellStyle name="40% - Accent2 8 4 2 2 2" xfId="29980"/>
    <cellStyle name="40% - Accent2 8 4 2 2 2 2" xfId="29981"/>
    <cellStyle name="40% - Accent2 8 4 2 2 3" xfId="29982"/>
    <cellStyle name="40% - Accent2 8 4 2 3" xfId="29983"/>
    <cellStyle name="40% - Accent2 8 4 2 3 2" xfId="29984"/>
    <cellStyle name="40% - Accent2 8 4 2 4" xfId="29985"/>
    <cellStyle name="40% - Accent2 8 4 3" xfId="29986"/>
    <cellStyle name="40% - Accent2 8 4 3 2" xfId="29987"/>
    <cellStyle name="40% - Accent2 8 4 3 2 2" xfId="29988"/>
    <cellStyle name="40% - Accent2 8 4 3 3" xfId="29989"/>
    <cellStyle name="40% - Accent2 8 4 4" xfId="29990"/>
    <cellStyle name="40% - Accent2 8 4 4 2" xfId="29991"/>
    <cellStyle name="40% - Accent2 8 4 5" xfId="29992"/>
    <cellStyle name="40% - Accent2 8 5" xfId="29993"/>
    <cellStyle name="40% - Accent2 8 5 2" xfId="29994"/>
    <cellStyle name="40% - Accent2 8 5 2 2" xfId="29995"/>
    <cellStyle name="40% - Accent2 8 5 2 2 2" xfId="29996"/>
    <cellStyle name="40% - Accent2 8 5 2 2 2 2" xfId="29997"/>
    <cellStyle name="40% - Accent2 8 5 2 2 3" xfId="29998"/>
    <cellStyle name="40% - Accent2 8 5 2 3" xfId="29999"/>
    <cellStyle name="40% - Accent2 8 5 2 3 2" xfId="30000"/>
    <cellStyle name="40% - Accent2 8 5 2 4" xfId="30001"/>
    <cellStyle name="40% - Accent2 8 5 3" xfId="30002"/>
    <cellStyle name="40% - Accent2 8 5 3 2" xfId="30003"/>
    <cellStyle name="40% - Accent2 8 5 3 2 2" xfId="30004"/>
    <cellStyle name="40% - Accent2 8 5 3 3" xfId="30005"/>
    <cellStyle name="40% - Accent2 8 5 4" xfId="30006"/>
    <cellStyle name="40% - Accent2 8 5 4 2" xfId="30007"/>
    <cellStyle name="40% - Accent2 8 5 5" xfId="30008"/>
    <cellStyle name="40% - Accent2 8 6" xfId="30009"/>
    <cellStyle name="40% - Accent2 8 6 2" xfId="30010"/>
    <cellStyle name="40% - Accent2 8 6 2 2" xfId="30011"/>
    <cellStyle name="40% - Accent2 8 6 2 2 2" xfId="30012"/>
    <cellStyle name="40% - Accent2 8 6 2 2 2 2" xfId="30013"/>
    <cellStyle name="40% - Accent2 8 6 2 2 3" xfId="30014"/>
    <cellStyle name="40% - Accent2 8 6 2 3" xfId="30015"/>
    <cellStyle name="40% - Accent2 8 6 2 3 2" xfId="30016"/>
    <cellStyle name="40% - Accent2 8 6 2 4" xfId="30017"/>
    <cellStyle name="40% - Accent2 8 6 3" xfId="30018"/>
    <cellStyle name="40% - Accent2 8 6 3 2" xfId="30019"/>
    <cellStyle name="40% - Accent2 8 6 3 2 2" xfId="30020"/>
    <cellStyle name="40% - Accent2 8 6 3 3" xfId="30021"/>
    <cellStyle name="40% - Accent2 8 6 4" xfId="30022"/>
    <cellStyle name="40% - Accent2 8 6 4 2" xfId="30023"/>
    <cellStyle name="40% - Accent2 8 6 5" xfId="30024"/>
    <cellStyle name="40% - Accent2 8 7" xfId="30025"/>
    <cellStyle name="40% - Accent2 8 7 2" xfId="30026"/>
    <cellStyle name="40% - Accent2 8 7 2 2" xfId="30027"/>
    <cellStyle name="40% - Accent2 8 7 2 2 2" xfId="30028"/>
    <cellStyle name="40% - Accent2 8 7 2 2 2 2" xfId="30029"/>
    <cellStyle name="40% - Accent2 8 7 2 2 3" xfId="30030"/>
    <cellStyle name="40% - Accent2 8 7 2 3" xfId="30031"/>
    <cellStyle name="40% - Accent2 8 7 2 3 2" xfId="30032"/>
    <cellStyle name="40% - Accent2 8 7 2 4" xfId="30033"/>
    <cellStyle name="40% - Accent2 8 7 3" xfId="30034"/>
    <cellStyle name="40% - Accent2 8 7 3 2" xfId="30035"/>
    <cellStyle name="40% - Accent2 8 7 3 2 2" xfId="30036"/>
    <cellStyle name="40% - Accent2 8 7 3 3" xfId="30037"/>
    <cellStyle name="40% - Accent2 8 7 4" xfId="30038"/>
    <cellStyle name="40% - Accent2 8 7 4 2" xfId="30039"/>
    <cellStyle name="40% - Accent2 8 7 5" xfId="30040"/>
    <cellStyle name="40% - Accent2 8 8" xfId="30041"/>
    <cellStyle name="40% - Accent2 8 8 2" xfId="30042"/>
    <cellStyle name="40% - Accent2 8 8 2 2" xfId="30043"/>
    <cellStyle name="40% - Accent2 8 8 2 2 2" xfId="30044"/>
    <cellStyle name="40% - Accent2 8 8 2 3" xfId="30045"/>
    <cellStyle name="40% - Accent2 8 8 3" xfId="30046"/>
    <cellStyle name="40% - Accent2 8 8 3 2" xfId="30047"/>
    <cellStyle name="40% - Accent2 8 8 4" xfId="30048"/>
    <cellStyle name="40% - Accent2 8 9" xfId="30049"/>
    <cellStyle name="40% - Accent2 8 9 2" xfId="30050"/>
    <cellStyle name="40% - Accent2 8 9 2 2" xfId="30051"/>
    <cellStyle name="40% - Accent2 8 9 3" xfId="30052"/>
    <cellStyle name="40% - Accent2 9" xfId="30053"/>
    <cellStyle name="40% - Accent2 9 10" xfId="30054"/>
    <cellStyle name="40% - Accent2 9 10 2" xfId="30055"/>
    <cellStyle name="40% - Accent2 9 11" xfId="30056"/>
    <cellStyle name="40% - Accent2 9 2" xfId="30057"/>
    <cellStyle name="40% - Accent2 9 2 10" xfId="30058"/>
    <cellStyle name="40% - Accent2 9 2 2" xfId="30059"/>
    <cellStyle name="40% - Accent2 9 2 2 2" xfId="30060"/>
    <cellStyle name="40% - Accent2 9 2 2 2 2" xfId="30061"/>
    <cellStyle name="40% - Accent2 9 2 2 2 2 2" xfId="30062"/>
    <cellStyle name="40% - Accent2 9 2 2 2 2 2 2" xfId="30063"/>
    <cellStyle name="40% - Accent2 9 2 2 2 2 3" xfId="30064"/>
    <cellStyle name="40% - Accent2 9 2 2 2 3" xfId="30065"/>
    <cellStyle name="40% - Accent2 9 2 2 2 3 2" xfId="30066"/>
    <cellStyle name="40% - Accent2 9 2 2 2 4" xfId="30067"/>
    <cellStyle name="40% - Accent2 9 2 2 3" xfId="30068"/>
    <cellStyle name="40% - Accent2 9 2 2 3 2" xfId="30069"/>
    <cellStyle name="40% - Accent2 9 2 2 3 2 2" xfId="30070"/>
    <cellStyle name="40% - Accent2 9 2 2 3 3" xfId="30071"/>
    <cellStyle name="40% - Accent2 9 2 2 4" xfId="30072"/>
    <cellStyle name="40% - Accent2 9 2 2 4 2" xfId="30073"/>
    <cellStyle name="40% - Accent2 9 2 2 5" xfId="30074"/>
    <cellStyle name="40% - Accent2 9 2 3" xfId="30075"/>
    <cellStyle name="40% - Accent2 9 2 3 2" xfId="30076"/>
    <cellStyle name="40% - Accent2 9 2 3 2 2" xfId="30077"/>
    <cellStyle name="40% - Accent2 9 2 3 2 2 2" xfId="30078"/>
    <cellStyle name="40% - Accent2 9 2 3 2 2 2 2" xfId="30079"/>
    <cellStyle name="40% - Accent2 9 2 3 2 2 3" xfId="30080"/>
    <cellStyle name="40% - Accent2 9 2 3 2 3" xfId="30081"/>
    <cellStyle name="40% - Accent2 9 2 3 2 3 2" xfId="30082"/>
    <cellStyle name="40% - Accent2 9 2 3 2 4" xfId="30083"/>
    <cellStyle name="40% - Accent2 9 2 3 3" xfId="30084"/>
    <cellStyle name="40% - Accent2 9 2 3 3 2" xfId="30085"/>
    <cellStyle name="40% - Accent2 9 2 3 3 2 2" xfId="30086"/>
    <cellStyle name="40% - Accent2 9 2 3 3 3" xfId="30087"/>
    <cellStyle name="40% - Accent2 9 2 3 4" xfId="30088"/>
    <cellStyle name="40% - Accent2 9 2 3 4 2" xfId="30089"/>
    <cellStyle name="40% - Accent2 9 2 3 5" xfId="30090"/>
    <cellStyle name="40% - Accent2 9 2 4" xfId="30091"/>
    <cellStyle name="40% - Accent2 9 2 4 2" xfId="30092"/>
    <cellStyle name="40% - Accent2 9 2 4 2 2" xfId="30093"/>
    <cellStyle name="40% - Accent2 9 2 4 2 2 2" xfId="30094"/>
    <cellStyle name="40% - Accent2 9 2 4 2 2 2 2" xfId="30095"/>
    <cellStyle name="40% - Accent2 9 2 4 2 2 3" xfId="30096"/>
    <cellStyle name="40% - Accent2 9 2 4 2 3" xfId="30097"/>
    <cellStyle name="40% - Accent2 9 2 4 2 3 2" xfId="30098"/>
    <cellStyle name="40% - Accent2 9 2 4 2 4" xfId="30099"/>
    <cellStyle name="40% - Accent2 9 2 4 3" xfId="30100"/>
    <cellStyle name="40% - Accent2 9 2 4 3 2" xfId="30101"/>
    <cellStyle name="40% - Accent2 9 2 4 3 2 2" xfId="30102"/>
    <cellStyle name="40% - Accent2 9 2 4 3 3" xfId="30103"/>
    <cellStyle name="40% - Accent2 9 2 4 4" xfId="30104"/>
    <cellStyle name="40% - Accent2 9 2 4 4 2" xfId="30105"/>
    <cellStyle name="40% - Accent2 9 2 4 5" xfId="30106"/>
    <cellStyle name="40% - Accent2 9 2 5" xfId="30107"/>
    <cellStyle name="40% - Accent2 9 2 5 2" xfId="30108"/>
    <cellStyle name="40% - Accent2 9 2 5 2 2" xfId="30109"/>
    <cellStyle name="40% - Accent2 9 2 5 2 2 2" xfId="30110"/>
    <cellStyle name="40% - Accent2 9 2 5 2 2 2 2" xfId="30111"/>
    <cellStyle name="40% - Accent2 9 2 5 2 2 3" xfId="30112"/>
    <cellStyle name="40% - Accent2 9 2 5 2 3" xfId="30113"/>
    <cellStyle name="40% - Accent2 9 2 5 2 3 2" xfId="30114"/>
    <cellStyle name="40% - Accent2 9 2 5 2 4" xfId="30115"/>
    <cellStyle name="40% - Accent2 9 2 5 3" xfId="30116"/>
    <cellStyle name="40% - Accent2 9 2 5 3 2" xfId="30117"/>
    <cellStyle name="40% - Accent2 9 2 5 3 2 2" xfId="30118"/>
    <cellStyle name="40% - Accent2 9 2 5 3 3" xfId="30119"/>
    <cellStyle name="40% - Accent2 9 2 5 4" xfId="30120"/>
    <cellStyle name="40% - Accent2 9 2 5 4 2" xfId="30121"/>
    <cellStyle name="40% - Accent2 9 2 5 5" xfId="30122"/>
    <cellStyle name="40% - Accent2 9 2 6" xfId="30123"/>
    <cellStyle name="40% - Accent2 9 2 6 2" xfId="30124"/>
    <cellStyle name="40% - Accent2 9 2 6 2 2" xfId="30125"/>
    <cellStyle name="40% - Accent2 9 2 6 2 2 2" xfId="30126"/>
    <cellStyle name="40% - Accent2 9 2 6 2 2 2 2" xfId="30127"/>
    <cellStyle name="40% - Accent2 9 2 6 2 2 3" xfId="30128"/>
    <cellStyle name="40% - Accent2 9 2 6 2 3" xfId="30129"/>
    <cellStyle name="40% - Accent2 9 2 6 2 3 2" xfId="30130"/>
    <cellStyle name="40% - Accent2 9 2 6 2 4" xfId="30131"/>
    <cellStyle name="40% - Accent2 9 2 6 3" xfId="30132"/>
    <cellStyle name="40% - Accent2 9 2 6 3 2" xfId="30133"/>
    <cellStyle name="40% - Accent2 9 2 6 3 2 2" xfId="30134"/>
    <cellStyle name="40% - Accent2 9 2 6 3 3" xfId="30135"/>
    <cellStyle name="40% - Accent2 9 2 6 4" xfId="30136"/>
    <cellStyle name="40% - Accent2 9 2 6 4 2" xfId="30137"/>
    <cellStyle name="40% - Accent2 9 2 6 5" xfId="30138"/>
    <cellStyle name="40% - Accent2 9 2 7" xfId="30139"/>
    <cellStyle name="40% - Accent2 9 2 7 2" xfId="30140"/>
    <cellStyle name="40% - Accent2 9 2 7 2 2" xfId="30141"/>
    <cellStyle name="40% - Accent2 9 2 7 2 2 2" xfId="30142"/>
    <cellStyle name="40% - Accent2 9 2 7 2 3" xfId="30143"/>
    <cellStyle name="40% - Accent2 9 2 7 3" xfId="30144"/>
    <cellStyle name="40% - Accent2 9 2 7 3 2" xfId="30145"/>
    <cellStyle name="40% - Accent2 9 2 7 4" xfId="30146"/>
    <cellStyle name="40% - Accent2 9 2 8" xfId="30147"/>
    <cellStyle name="40% - Accent2 9 2 8 2" xfId="30148"/>
    <cellStyle name="40% - Accent2 9 2 8 2 2" xfId="30149"/>
    <cellStyle name="40% - Accent2 9 2 8 3" xfId="30150"/>
    <cellStyle name="40% - Accent2 9 2 9" xfId="30151"/>
    <cellStyle name="40% - Accent2 9 2 9 2" xfId="30152"/>
    <cellStyle name="40% - Accent2 9 3" xfId="30153"/>
    <cellStyle name="40% - Accent2 9 3 2" xfId="30154"/>
    <cellStyle name="40% - Accent2 9 3 2 2" xfId="30155"/>
    <cellStyle name="40% - Accent2 9 3 2 2 2" xfId="30156"/>
    <cellStyle name="40% - Accent2 9 3 2 2 2 2" xfId="30157"/>
    <cellStyle name="40% - Accent2 9 3 2 2 3" xfId="30158"/>
    <cellStyle name="40% - Accent2 9 3 2 3" xfId="30159"/>
    <cellStyle name="40% - Accent2 9 3 2 3 2" xfId="30160"/>
    <cellStyle name="40% - Accent2 9 3 2 4" xfId="30161"/>
    <cellStyle name="40% - Accent2 9 3 3" xfId="30162"/>
    <cellStyle name="40% - Accent2 9 3 3 2" xfId="30163"/>
    <cellStyle name="40% - Accent2 9 3 3 2 2" xfId="30164"/>
    <cellStyle name="40% - Accent2 9 3 3 3" xfId="30165"/>
    <cellStyle name="40% - Accent2 9 3 4" xfId="30166"/>
    <cellStyle name="40% - Accent2 9 3 4 2" xfId="30167"/>
    <cellStyle name="40% - Accent2 9 3 5" xfId="30168"/>
    <cellStyle name="40% - Accent2 9 4" xfId="30169"/>
    <cellStyle name="40% - Accent2 9 4 2" xfId="30170"/>
    <cellStyle name="40% - Accent2 9 4 2 2" xfId="30171"/>
    <cellStyle name="40% - Accent2 9 4 2 2 2" xfId="30172"/>
    <cellStyle name="40% - Accent2 9 4 2 2 2 2" xfId="30173"/>
    <cellStyle name="40% - Accent2 9 4 2 2 3" xfId="30174"/>
    <cellStyle name="40% - Accent2 9 4 2 3" xfId="30175"/>
    <cellStyle name="40% - Accent2 9 4 2 3 2" xfId="30176"/>
    <cellStyle name="40% - Accent2 9 4 2 4" xfId="30177"/>
    <cellStyle name="40% - Accent2 9 4 3" xfId="30178"/>
    <cellStyle name="40% - Accent2 9 4 3 2" xfId="30179"/>
    <cellStyle name="40% - Accent2 9 4 3 2 2" xfId="30180"/>
    <cellStyle name="40% - Accent2 9 4 3 3" xfId="30181"/>
    <cellStyle name="40% - Accent2 9 4 4" xfId="30182"/>
    <cellStyle name="40% - Accent2 9 4 4 2" xfId="30183"/>
    <cellStyle name="40% - Accent2 9 4 5" xfId="30184"/>
    <cellStyle name="40% - Accent2 9 5" xfId="30185"/>
    <cellStyle name="40% - Accent2 9 5 2" xfId="30186"/>
    <cellStyle name="40% - Accent2 9 5 2 2" xfId="30187"/>
    <cellStyle name="40% - Accent2 9 5 2 2 2" xfId="30188"/>
    <cellStyle name="40% - Accent2 9 5 2 2 2 2" xfId="30189"/>
    <cellStyle name="40% - Accent2 9 5 2 2 3" xfId="30190"/>
    <cellStyle name="40% - Accent2 9 5 2 3" xfId="30191"/>
    <cellStyle name="40% - Accent2 9 5 2 3 2" xfId="30192"/>
    <cellStyle name="40% - Accent2 9 5 2 4" xfId="30193"/>
    <cellStyle name="40% - Accent2 9 5 3" xfId="30194"/>
    <cellStyle name="40% - Accent2 9 5 3 2" xfId="30195"/>
    <cellStyle name="40% - Accent2 9 5 3 2 2" xfId="30196"/>
    <cellStyle name="40% - Accent2 9 5 3 3" xfId="30197"/>
    <cellStyle name="40% - Accent2 9 5 4" xfId="30198"/>
    <cellStyle name="40% - Accent2 9 5 4 2" xfId="30199"/>
    <cellStyle name="40% - Accent2 9 5 5" xfId="30200"/>
    <cellStyle name="40% - Accent2 9 6" xfId="30201"/>
    <cellStyle name="40% - Accent2 9 6 2" xfId="30202"/>
    <cellStyle name="40% - Accent2 9 6 2 2" xfId="30203"/>
    <cellStyle name="40% - Accent2 9 6 2 2 2" xfId="30204"/>
    <cellStyle name="40% - Accent2 9 6 2 2 2 2" xfId="30205"/>
    <cellStyle name="40% - Accent2 9 6 2 2 3" xfId="30206"/>
    <cellStyle name="40% - Accent2 9 6 2 3" xfId="30207"/>
    <cellStyle name="40% - Accent2 9 6 2 3 2" xfId="30208"/>
    <cellStyle name="40% - Accent2 9 6 2 4" xfId="30209"/>
    <cellStyle name="40% - Accent2 9 6 3" xfId="30210"/>
    <cellStyle name="40% - Accent2 9 6 3 2" xfId="30211"/>
    <cellStyle name="40% - Accent2 9 6 3 2 2" xfId="30212"/>
    <cellStyle name="40% - Accent2 9 6 3 3" xfId="30213"/>
    <cellStyle name="40% - Accent2 9 6 4" xfId="30214"/>
    <cellStyle name="40% - Accent2 9 6 4 2" xfId="30215"/>
    <cellStyle name="40% - Accent2 9 6 5" xfId="30216"/>
    <cellStyle name="40% - Accent2 9 7" xfId="30217"/>
    <cellStyle name="40% - Accent2 9 7 2" xfId="30218"/>
    <cellStyle name="40% - Accent2 9 7 2 2" xfId="30219"/>
    <cellStyle name="40% - Accent2 9 7 2 2 2" xfId="30220"/>
    <cellStyle name="40% - Accent2 9 7 2 2 2 2" xfId="30221"/>
    <cellStyle name="40% - Accent2 9 7 2 2 3" xfId="30222"/>
    <cellStyle name="40% - Accent2 9 7 2 3" xfId="30223"/>
    <cellStyle name="40% - Accent2 9 7 2 3 2" xfId="30224"/>
    <cellStyle name="40% - Accent2 9 7 2 4" xfId="30225"/>
    <cellStyle name="40% - Accent2 9 7 3" xfId="30226"/>
    <cellStyle name="40% - Accent2 9 7 3 2" xfId="30227"/>
    <cellStyle name="40% - Accent2 9 7 3 2 2" xfId="30228"/>
    <cellStyle name="40% - Accent2 9 7 3 3" xfId="30229"/>
    <cellStyle name="40% - Accent2 9 7 4" xfId="30230"/>
    <cellStyle name="40% - Accent2 9 7 4 2" xfId="30231"/>
    <cellStyle name="40% - Accent2 9 7 5" xfId="30232"/>
    <cellStyle name="40% - Accent2 9 8" xfId="30233"/>
    <cellStyle name="40% - Accent2 9 8 2" xfId="30234"/>
    <cellStyle name="40% - Accent2 9 8 2 2" xfId="30235"/>
    <cellStyle name="40% - Accent2 9 8 2 2 2" xfId="30236"/>
    <cellStyle name="40% - Accent2 9 8 2 3" xfId="30237"/>
    <cellStyle name="40% - Accent2 9 8 3" xfId="30238"/>
    <cellStyle name="40% - Accent2 9 8 3 2" xfId="30239"/>
    <cellStyle name="40% - Accent2 9 8 4" xfId="30240"/>
    <cellStyle name="40% - Accent2 9 9" xfId="30241"/>
    <cellStyle name="40% - Accent2 9 9 2" xfId="30242"/>
    <cellStyle name="40% - Accent2 9 9 2 2" xfId="30243"/>
    <cellStyle name="40% - Accent2 9 9 3" xfId="30244"/>
    <cellStyle name="40% - Accent3" xfId="29" builtinId="39" customBuiltin="1"/>
    <cellStyle name="40% - Accent3 10" xfId="30245"/>
    <cellStyle name="40% - Accent3 10 10" xfId="30246"/>
    <cellStyle name="40% - Accent3 10 10 2" xfId="30247"/>
    <cellStyle name="40% - Accent3 10 11" xfId="30248"/>
    <cellStyle name="40% - Accent3 10 2" xfId="30249"/>
    <cellStyle name="40% - Accent3 10 2 10" xfId="30250"/>
    <cellStyle name="40% - Accent3 10 2 2" xfId="30251"/>
    <cellStyle name="40% - Accent3 10 2 2 2" xfId="30252"/>
    <cellStyle name="40% - Accent3 10 2 2 2 2" xfId="30253"/>
    <cellStyle name="40% - Accent3 10 2 2 2 2 2" xfId="30254"/>
    <cellStyle name="40% - Accent3 10 2 2 2 2 2 2" xfId="30255"/>
    <cellStyle name="40% - Accent3 10 2 2 2 2 3" xfId="30256"/>
    <cellStyle name="40% - Accent3 10 2 2 2 3" xfId="30257"/>
    <cellStyle name="40% - Accent3 10 2 2 2 3 2" xfId="30258"/>
    <cellStyle name="40% - Accent3 10 2 2 2 4" xfId="30259"/>
    <cellStyle name="40% - Accent3 10 2 2 3" xfId="30260"/>
    <cellStyle name="40% - Accent3 10 2 2 3 2" xfId="30261"/>
    <cellStyle name="40% - Accent3 10 2 2 3 2 2" xfId="30262"/>
    <cellStyle name="40% - Accent3 10 2 2 3 3" xfId="30263"/>
    <cellStyle name="40% - Accent3 10 2 2 4" xfId="30264"/>
    <cellStyle name="40% - Accent3 10 2 2 4 2" xfId="30265"/>
    <cellStyle name="40% - Accent3 10 2 2 5" xfId="30266"/>
    <cellStyle name="40% - Accent3 10 2 3" xfId="30267"/>
    <cellStyle name="40% - Accent3 10 2 3 2" xfId="30268"/>
    <cellStyle name="40% - Accent3 10 2 3 2 2" xfId="30269"/>
    <cellStyle name="40% - Accent3 10 2 3 2 2 2" xfId="30270"/>
    <cellStyle name="40% - Accent3 10 2 3 2 2 2 2" xfId="30271"/>
    <cellStyle name="40% - Accent3 10 2 3 2 2 3" xfId="30272"/>
    <cellStyle name="40% - Accent3 10 2 3 2 3" xfId="30273"/>
    <cellStyle name="40% - Accent3 10 2 3 2 3 2" xfId="30274"/>
    <cellStyle name="40% - Accent3 10 2 3 2 4" xfId="30275"/>
    <cellStyle name="40% - Accent3 10 2 3 3" xfId="30276"/>
    <cellStyle name="40% - Accent3 10 2 3 3 2" xfId="30277"/>
    <cellStyle name="40% - Accent3 10 2 3 3 2 2" xfId="30278"/>
    <cellStyle name="40% - Accent3 10 2 3 3 3" xfId="30279"/>
    <cellStyle name="40% - Accent3 10 2 3 4" xfId="30280"/>
    <cellStyle name="40% - Accent3 10 2 3 4 2" xfId="30281"/>
    <cellStyle name="40% - Accent3 10 2 3 5" xfId="30282"/>
    <cellStyle name="40% - Accent3 10 2 4" xfId="30283"/>
    <cellStyle name="40% - Accent3 10 2 4 2" xfId="30284"/>
    <cellStyle name="40% - Accent3 10 2 4 2 2" xfId="30285"/>
    <cellStyle name="40% - Accent3 10 2 4 2 2 2" xfId="30286"/>
    <cellStyle name="40% - Accent3 10 2 4 2 2 2 2" xfId="30287"/>
    <cellStyle name="40% - Accent3 10 2 4 2 2 3" xfId="30288"/>
    <cellStyle name="40% - Accent3 10 2 4 2 3" xfId="30289"/>
    <cellStyle name="40% - Accent3 10 2 4 2 3 2" xfId="30290"/>
    <cellStyle name="40% - Accent3 10 2 4 2 4" xfId="30291"/>
    <cellStyle name="40% - Accent3 10 2 4 3" xfId="30292"/>
    <cellStyle name="40% - Accent3 10 2 4 3 2" xfId="30293"/>
    <cellStyle name="40% - Accent3 10 2 4 3 2 2" xfId="30294"/>
    <cellStyle name="40% - Accent3 10 2 4 3 3" xfId="30295"/>
    <cellStyle name="40% - Accent3 10 2 4 4" xfId="30296"/>
    <cellStyle name="40% - Accent3 10 2 4 4 2" xfId="30297"/>
    <cellStyle name="40% - Accent3 10 2 4 5" xfId="30298"/>
    <cellStyle name="40% - Accent3 10 2 5" xfId="30299"/>
    <cellStyle name="40% - Accent3 10 2 5 2" xfId="30300"/>
    <cellStyle name="40% - Accent3 10 2 5 2 2" xfId="30301"/>
    <cellStyle name="40% - Accent3 10 2 5 2 2 2" xfId="30302"/>
    <cellStyle name="40% - Accent3 10 2 5 2 2 2 2" xfId="30303"/>
    <cellStyle name="40% - Accent3 10 2 5 2 2 3" xfId="30304"/>
    <cellStyle name="40% - Accent3 10 2 5 2 3" xfId="30305"/>
    <cellStyle name="40% - Accent3 10 2 5 2 3 2" xfId="30306"/>
    <cellStyle name="40% - Accent3 10 2 5 2 4" xfId="30307"/>
    <cellStyle name="40% - Accent3 10 2 5 3" xfId="30308"/>
    <cellStyle name="40% - Accent3 10 2 5 3 2" xfId="30309"/>
    <cellStyle name="40% - Accent3 10 2 5 3 2 2" xfId="30310"/>
    <cellStyle name="40% - Accent3 10 2 5 3 3" xfId="30311"/>
    <cellStyle name="40% - Accent3 10 2 5 4" xfId="30312"/>
    <cellStyle name="40% - Accent3 10 2 5 4 2" xfId="30313"/>
    <cellStyle name="40% - Accent3 10 2 5 5" xfId="30314"/>
    <cellStyle name="40% - Accent3 10 2 6" xfId="30315"/>
    <cellStyle name="40% - Accent3 10 2 6 2" xfId="30316"/>
    <cellStyle name="40% - Accent3 10 2 6 2 2" xfId="30317"/>
    <cellStyle name="40% - Accent3 10 2 6 2 2 2" xfId="30318"/>
    <cellStyle name="40% - Accent3 10 2 6 2 2 2 2" xfId="30319"/>
    <cellStyle name="40% - Accent3 10 2 6 2 2 3" xfId="30320"/>
    <cellStyle name="40% - Accent3 10 2 6 2 3" xfId="30321"/>
    <cellStyle name="40% - Accent3 10 2 6 2 3 2" xfId="30322"/>
    <cellStyle name="40% - Accent3 10 2 6 2 4" xfId="30323"/>
    <cellStyle name="40% - Accent3 10 2 6 3" xfId="30324"/>
    <cellStyle name="40% - Accent3 10 2 6 3 2" xfId="30325"/>
    <cellStyle name="40% - Accent3 10 2 6 3 2 2" xfId="30326"/>
    <cellStyle name="40% - Accent3 10 2 6 3 3" xfId="30327"/>
    <cellStyle name="40% - Accent3 10 2 6 4" xfId="30328"/>
    <cellStyle name="40% - Accent3 10 2 6 4 2" xfId="30329"/>
    <cellStyle name="40% - Accent3 10 2 6 5" xfId="30330"/>
    <cellStyle name="40% - Accent3 10 2 7" xfId="30331"/>
    <cellStyle name="40% - Accent3 10 2 7 2" xfId="30332"/>
    <cellStyle name="40% - Accent3 10 2 7 2 2" xfId="30333"/>
    <cellStyle name="40% - Accent3 10 2 7 2 2 2" xfId="30334"/>
    <cellStyle name="40% - Accent3 10 2 7 2 3" xfId="30335"/>
    <cellStyle name="40% - Accent3 10 2 7 3" xfId="30336"/>
    <cellStyle name="40% - Accent3 10 2 7 3 2" xfId="30337"/>
    <cellStyle name="40% - Accent3 10 2 7 4" xfId="30338"/>
    <cellStyle name="40% - Accent3 10 2 8" xfId="30339"/>
    <cellStyle name="40% - Accent3 10 2 8 2" xfId="30340"/>
    <cellStyle name="40% - Accent3 10 2 8 2 2" xfId="30341"/>
    <cellStyle name="40% - Accent3 10 2 8 3" xfId="30342"/>
    <cellStyle name="40% - Accent3 10 2 9" xfId="30343"/>
    <cellStyle name="40% - Accent3 10 2 9 2" xfId="30344"/>
    <cellStyle name="40% - Accent3 10 3" xfId="30345"/>
    <cellStyle name="40% - Accent3 10 3 2" xfId="30346"/>
    <cellStyle name="40% - Accent3 10 3 2 2" xfId="30347"/>
    <cellStyle name="40% - Accent3 10 3 2 2 2" xfId="30348"/>
    <cellStyle name="40% - Accent3 10 3 2 2 2 2" xfId="30349"/>
    <cellStyle name="40% - Accent3 10 3 2 2 3" xfId="30350"/>
    <cellStyle name="40% - Accent3 10 3 2 3" xfId="30351"/>
    <cellStyle name="40% - Accent3 10 3 2 3 2" xfId="30352"/>
    <cellStyle name="40% - Accent3 10 3 2 4" xfId="30353"/>
    <cellStyle name="40% - Accent3 10 3 3" xfId="30354"/>
    <cellStyle name="40% - Accent3 10 3 3 2" xfId="30355"/>
    <cellStyle name="40% - Accent3 10 3 3 2 2" xfId="30356"/>
    <cellStyle name="40% - Accent3 10 3 3 3" xfId="30357"/>
    <cellStyle name="40% - Accent3 10 3 4" xfId="30358"/>
    <cellStyle name="40% - Accent3 10 3 4 2" xfId="30359"/>
    <cellStyle name="40% - Accent3 10 3 5" xfId="30360"/>
    <cellStyle name="40% - Accent3 10 4" xfId="30361"/>
    <cellStyle name="40% - Accent3 10 4 2" xfId="30362"/>
    <cellStyle name="40% - Accent3 10 4 2 2" xfId="30363"/>
    <cellStyle name="40% - Accent3 10 4 2 2 2" xfId="30364"/>
    <cellStyle name="40% - Accent3 10 4 2 2 2 2" xfId="30365"/>
    <cellStyle name="40% - Accent3 10 4 2 2 3" xfId="30366"/>
    <cellStyle name="40% - Accent3 10 4 2 3" xfId="30367"/>
    <cellStyle name="40% - Accent3 10 4 2 3 2" xfId="30368"/>
    <cellStyle name="40% - Accent3 10 4 2 4" xfId="30369"/>
    <cellStyle name="40% - Accent3 10 4 3" xfId="30370"/>
    <cellStyle name="40% - Accent3 10 4 3 2" xfId="30371"/>
    <cellStyle name="40% - Accent3 10 4 3 2 2" xfId="30372"/>
    <cellStyle name="40% - Accent3 10 4 3 3" xfId="30373"/>
    <cellStyle name="40% - Accent3 10 4 4" xfId="30374"/>
    <cellStyle name="40% - Accent3 10 4 4 2" xfId="30375"/>
    <cellStyle name="40% - Accent3 10 4 5" xfId="30376"/>
    <cellStyle name="40% - Accent3 10 5" xfId="30377"/>
    <cellStyle name="40% - Accent3 10 5 2" xfId="30378"/>
    <cellStyle name="40% - Accent3 10 5 2 2" xfId="30379"/>
    <cellStyle name="40% - Accent3 10 5 2 2 2" xfId="30380"/>
    <cellStyle name="40% - Accent3 10 5 2 2 2 2" xfId="30381"/>
    <cellStyle name="40% - Accent3 10 5 2 2 3" xfId="30382"/>
    <cellStyle name="40% - Accent3 10 5 2 3" xfId="30383"/>
    <cellStyle name="40% - Accent3 10 5 2 3 2" xfId="30384"/>
    <cellStyle name="40% - Accent3 10 5 2 4" xfId="30385"/>
    <cellStyle name="40% - Accent3 10 5 3" xfId="30386"/>
    <cellStyle name="40% - Accent3 10 5 3 2" xfId="30387"/>
    <cellStyle name="40% - Accent3 10 5 3 2 2" xfId="30388"/>
    <cellStyle name="40% - Accent3 10 5 3 3" xfId="30389"/>
    <cellStyle name="40% - Accent3 10 5 4" xfId="30390"/>
    <cellStyle name="40% - Accent3 10 5 4 2" xfId="30391"/>
    <cellStyle name="40% - Accent3 10 5 5" xfId="30392"/>
    <cellStyle name="40% - Accent3 10 6" xfId="30393"/>
    <cellStyle name="40% - Accent3 10 6 2" xfId="30394"/>
    <cellStyle name="40% - Accent3 10 6 2 2" xfId="30395"/>
    <cellStyle name="40% - Accent3 10 6 2 2 2" xfId="30396"/>
    <cellStyle name="40% - Accent3 10 6 2 2 2 2" xfId="30397"/>
    <cellStyle name="40% - Accent3 10 6 2 2 3" xfId="30398"/>
    <cellStyle name="40% - Accent3 10 6 2 3" xfId="30399"/>
    <cellStyle name="40% - Accent3 10 6 2 3 2" xfId="30400"/>
    <cellStyle name="40% - Accent3 10 6 2 4" xfId="30401"/>
    <cellStyle name="40% - Accent3 10 6 3" xfId="30402"/>
    <cellStyle name="40% - Accent3 10 6 3 2" xfId="30403"/>
    <cellStyle name="40% - Accent3 10 6 3 2 2" xfId="30404"/>
    <cellStyle name="40% - Accent3 10 6 3 3" xfId="30405"/>
    <cellStyle name="40% - Accent3 10 6 4" xfId="30406"/>
    <cellStyle name="40% - Accent3 10 6 4 2" xfId="30407"/>
    <cellStyle name="40% - Accent3 10 6 5" xfId="30408"/>
    <cellStyle name="40% - Accent3 10 7" xfId="30409"/>
    <cellStyle name="40% - Accent3 10 7 2" xfId="30410"/>
    <cellStyle name="40% - Accent3 10 7 2 2" xfId="30411"/>
    <cellStyle name="40% - Accent3 10 7 2 2 2" xfId="30412"/>
    <cellStyle name="40% - Accent3 10 7 2 2 2 2" xfId="30413"/>
    <cellStyle name="40% - Accent3 10 7 2 2 3" xfId="30414"/>
    <cellStyle name="40% - Accent3 10 7 2 3" xfId="30415"/>
    <cellStyle name="40% - Accent3 10 7 2 3 2" xfId="30416"/>
    <cellStyle name="40% - Accent3 10 7 2 4" xfId="30417"/>
    <cellStyle name="40% - Accent3 10 7 3" xfId="30418"/>
    <cellStyle name="40% - Accent3 10 7 3 2" xfId="30419"/>
    <cellStyle name="40% - Accent3 10 7 3 2 2" xfId="30420"/>
    <cellStyle name="40% - Accent3 10 7 3 3" xfId="30421"/>
    <cellStyle name="40% - Accent3 10 7 4" xfId="30422"/>
    <cellStyle name="40% - Accent3 10 7 4 2" xfId="30423"/>
    <cellStyle name="40% - Accent3 10 7 5" xfId="30424"/>
    <cellStyle name="40% - Accent3 10 8" xfId="30425"/>
    <cellStyle name="40% - Accent3 10 8 2" xfId="30426"/>
    <cellStyle name="40% - Accent3 10 8 2 2" xfId="30427"/>
    <cellStyle name="40% - Accent3 10 8 2 2 2" xfId="30428"/>
    <cellStyle name="40% - Accent3 10 8 2 3" xfId="30429"/>
    <cellStyle name="40% - Accent3 10 8 3" xfId="30430"/>
    <cellStyle name="40% - Accent3 10 8 3 2" xfId="30431"/>
    <cellStyle name="40% - Accent3 10 8 4" xfId="30432"/>
    <cellStyle name="40% - Accent3 10 9" xfId="30433"/>
    <cellStyle name="40% - Accent3 10 9 2" xfId="30434"/>
    <cellStyle name="40% - Accent3 10 9 2 2" xfId="30435"/>
    <cellStyle name="40% - Accent3 10 9 3" xfId="30436"/>
    <cellStyle name="40% - Accent3 11" xfId="30437"/>
    <cellStyle name="40% - Accent3 11 10" xfId="30438"/>
    <cellStyle name="40% - Accent3 11 10 2" xfId="30439"/>
    <cellStyle name="40% - Accent3 11 11" xfId="30440"/>
    <cellStyle name="40% - Accent3 11 2" xfId="30441"/>
    <cellStyle name="40% - Accent3 11 2 10" xfId="30442"/>
    <cellStyle name="40% - Accent3 11 2 2" xfId="30443"/>
    <cellStyle name="40% - Accent3 11 2 2 2" xfId="30444"/>
    <cellStyle name="40% - Accent3 11 2 2 2 2" xfId="30445"/>
    <cellStyle name="40% - Accent3 11 2 2 2 2 2" xfId="30446"/>
    <cellStyle name="40% - Accent3 11 2 2 2 2 2 2" xfId="30447"/>
    <cellStyle name="40% - Accent3 11 2 2 2 2 3" xfId="30448"/>
    <cellStyle name="40% - Accent3 11 2 2 2 3" xfId="30449"/>
    <cellStyle name="40% - Accent3 11 2 2 2 3 2" xfId="30450"/>
    <cellStyle name="40% - Accent3 11 2 2 2 4" xfId="30451"/>
    <cellStyle name="40% - Accent3 11 2 2 3" xfId="30452"/>
    <cellStyle name="40% - Accent3 11 2 2 3 2" xfId="30453"/>
    <cellStyle name="40% - Accent3 11 2 2 3 2 2" xfId="30454"/>
    <cellStyle name="40% - Accent3 11 2 2 3 3" xfId="30455"/>
    <cellStyle name="40% - Accent3 11 2 2 4" xfId="30456"/>
    <cellStyle name="40% - Accent3 11 2 2 4 2" xfId="30457"/>
    <cellStyle name="40% - Accent3 11 2 2 5" xfId="30458"/>
    <cellStyle name="40% - Accent3 11 2 3" xfId="30459"/>
    <cellStyle name="40% - Accent3 11 2 3 2" xfId="30460"/>
    <cellStyle name="40% - Accent3 11 2 3 2 2" xfId="30461"/>
    <cellStyle name="40% - Accent3 11 2 3 2 2 2" xfId="30462"/>
    <cellStyle name="40% - Accent3 11 2 3 2 2 2 2" xfId="30463"/>
    <cellStyle name="40% - Accent3 11 2 3 2 2 3" xfId="30464"/>
    <cellStyle name="40% - Accent3 11 2 3 2 3" xfId="30465"/>
    <cellStyle name="40% - Accent3 11 2 3 2 3 2" xfId="30466"/>
    <cellStyle name="40% - Accent3 11 2 3 2 4" xfId="30467"/>
    <cellStyle name="40% - Accent3 11 2 3 3" xfId="30468"/>
    <cellStyle name="40% - Accent3 11 2 3 3 2" xfId="30469"/>
    <cellStyle name="40% - Accent3 11 2 3 3 2 2" xfId="30470"/>
    <cellStyle name="40% - Accent3 11 2 3 3 3" xfId="30471"/>
    <cellStyle name="40% - Accent3 11 2 3 4" xfId="30472"/>
    <cellStyle name="40% - Accent3 11 2 3 4 2" xfId="30473"/>
    <cellStyle name="40% - Accent3 11 2 3 5" xfId="30474"/>
    <cellStyle name="40% - Accent3 11 2 4" xfId="30475"/>
    <cellStyle name="40% - Accent3 11 2 4 2" xfId="30476"/>
    <cellStyle name="40% - Accent3 11 2 4 2 2" xfId="30477"/>
    <cellStyle name="40% - Accent3 11 2 4 2 2 2" xfId="30478"/>
    <cellStyle name="40% - Accent3 11 2 4 2 2 2 2" xfId="30479"/>
    <cellStyle name="40% - Accent3 11 2 4 2 2 3" xfId="30480"/>
    <cellStyle name="40% - Accent3 11 2 4 2 3" xfId="30481"/>
    <cellStyle name="40% - Accent3 11 2 4 2 3 2" xfId="30482"/>
    <cellStyle name="40% - Accent3 11 2 4 2 4" xfId="30483"/>
    <cellStyle name="40% - Accent3 11 2 4 3" xfId="30484"/>
    <cellStyle name="40% - Accent3 11 2 4 3 2" xfId="30485"/>
    <cellStyle name="40% - Accent3 11 2 4 3 2 2" xfId="30486"/>
    <cellStyle name="40% - Accent3 11 2 4 3 3" xfId="30487"/>
    <cellStyle name="40% - Accent3 11 2 4 4" xfId="30488"/>
    <cellStyle name="40% - Accent3 11 2 4 4 2" xfId="30489"/>
    <cellStyle name="40% - Accent3 11 2 4 5" xfId="30490"/>
    <cellStyle name="40% - Accent3 11 2 5" xfId="30491"/>
    <cellStyle name="40% - Accent3 11 2 5 2" xfId="30492"/>
    <cellStyle name="40% - Accent3 11 2 5 2 2" xfId="30493"/>
    <cellStyle name="40% - Accent3 11 2 5 2 2 2" xfId="30494"/>
    <cellStyle name="40% - Accent3 11 2 5 2 2 2 2" xfId="30495"/>
    <cellStyle name="40% - Accent3 11 2 5 2 2 3" xfId="30496"/>
    <cellStyle name="40% - Accent3 11 2 5 2 3" xfId="30497"/>
    <cellStyle name="40% - Accent3 11 2 5 2 3 2" xfId="30498"/>
    <cellStyle name="40% - Accent3 11 2 5 2 4" xfId="30499"/>
    <cellStyle name="40% - Accent3 11 2 5 3" xfId="30500"/>
    <cellStyle name="40% - Accent3 11 2 5 3 2" xfId="30501"/>
    <cellStyle name="40% - Accent3 11 2 5 3 2 2" xfId="30502"/>
    <cellStyle name="40% - Accent3 11 2 5 3 3" xfId="30503"/>
    <cellStyle name="40% - Accent3 11 2 5 4" xfId="30504"/>
    <cellStyle name="40% - Accent3 11 2 5 4 2" xfId="30505"/>
    <cellStyle name="40% - Accent3 11 2 5 5" xfId="30506"/>
    <cellStyle name="40% - Accent3 11 2 6" xfId="30507"/>
    <cellStyle name="40% - Accent3 11 2 6 2" xfId="30508"/>
    <cellStyle name="40% - Accent3 11 2 6 2 2" xfId="30509"/>
    <cellStyle name="40% - Accent3 11 2 6 2 2 2" xfId="30510"/>
    <cellStyle name="40% - Accent3 11 2 6 2 2 2 2" xfId="30511"/>
    <cellStyle name="40% - Accent3 11 2 6 2 2 3" xfId="30512"/>
    <cellStyle name="40% - Accent3 11 2 6 2 3" xfId="30513"/>
    <cellStyle name="40% - Accent3 11 2 6 2 3 2" xfId="30514"/>
    <cellStyle name="40% - Accent3 11 2 6 2 4" xfId="30515"/>
    <cellStyle name="40% - Accent3 11 2 6 3" xfId="30516"/>
    <cellStyle name="40% - Accent3 11 2 6 3 2" xfId="30517"/>
    <cellStyle name="40% - Accent3 11 2 6 3 2 2" xfId="30518"/>
    <cellStyle name="40% - Accent3 11 2 6 3 3" xfId="30519"/>
    <cellStyle name="40% - Accent3 11 2 6 4" xfId="30520"/>
    <cellStyle name="40% - Accent3 11 2 6 4 2" xfId="30521"/>
    <cellStyle name="40% - Accent3 11 2 6 5" xfId="30522"/>
    <cellStyle name="40% - Accent3 11 2 7" xfId="30523"/>
    <cellStyle name="40% - Accent3 11 2 7 2" xfId="30524"/>
    <cellStyle name="40% - Accent3 11 2 7 2 2" xfId="30525"/>
    <cellStyle name="40% - Accent3 11 2 7 2 2 2" xfId="30526"/>
    <cellStyle name="40% - Accent3 11 2 7 2 3" xfId="30527"/>
    <cellStyle name="40% - Accent3 11 2 7 3" xfId="30528"/>
    <cellStyle name="40% - Accent3 11 2 7 3 2" xfId="30529"/>
    <cellStyle name="40% - Accent3 11 2 7 4" xfId="30530"/>
    <cellStyle name="40% - Accent3 11 2 8" xfId="30531"/>
    <cellStyle name="40% - Accent3 11 2 8 2" xfId="30532"/>
    <cellStyle name="40% - Accent3 11 2 8 2 2" xfId="30533"/>
    <cellStyle name="40% - Accent3 11 2 8 3" xfId="30534"/>
    <cellStyle name="40% - Accent3 11 2 9" xfId="30535"/>
    <cellStyle name="40% - Accent3 11 2 9 2" xfId="30536"/>
    <cellStyle name="40% - Accent3 11 3" xfId="30537"/>
    <cellStyle name="40% - Accent3 11 3 2" xfId="30538"/>
    <cellStyle name="40% - Accent3 11 3 2 2" xfId="30539"/>
    <cellStyle name="40% - Accent3 11 3 2 2 2" xfId="30540"/>
    <cellStyle name="40% - Accent3 11 3 2 2 2 2" xfId="30541"/>
    <cellStyle name="40% - Accent3 11 3 2 2 3" xfId="30542"/>
    <cellStyle name="40% - Accent3 11 3 2 3" xfId="30543"/>
    <cellStyle name="40% - Accent3 11 3 2 3 2" xfId="30544"/>
    <cellStyle name="40% - Accent3 11 3 2 4" xfId="30545"/>
    <cellStyle name="40% - Accent3 11 3 3" xfId="30546"/>
    <cellStyle name="40% - Accent3 11 3 3 2" xfId="30547"/>
    <cellStyle name="40% - Accent3 11 3 3 2 2" xfId="30548"/>
    <cellStyle name="40% - Accent3 11 3 3 3" xfId="30549"/>
    <cellStyle name="40% - Accent3 11 3 4" xfId="30550"/>
    <cellStyle name="40% - Accent3 11 3 4 2" xfId="30551"/>
    <cellStyle name="40% - Accent3 11 3 5" xfId="30552"/>
    <cellStyle name="40% - Accent3 11 4" xfId="30553"/>
    <cellStyle name="40% - Accent3 11 4 2" xfId="30554"/>
    <cellStyle name="40% - Accent3 11 4 2 2" xfId="30555"/>
    <cellStyle name="40% - Accent3 11 4 2 2 2" xfId="30556"/>
    <cellStyle name="40% - Accent3 11 4 2 2 2 2" xfId="30557"/>
    <cellStyle name="40% - Accent3 11 4 2 2 3" xfId="30558"/>
    <cellStyle name="40% - Accent3 11 4 2 3" xfId="30559"/>
    <cellStyle name="40% - Accent3 11 4 2 3 2" xfId="30560"/>
    <cellStyle name="40% - Accent3 11 4 2 4" xfId="30561"/>
    <cellStyle name="40% - Accent3 11 4 3" xfId="30562"/>
    <cellStyle name="40% - Accent3 11 4 3 2" xfId="30563"/>
    <cellStyle name="40% - Accent3 11 4 3 2 2" xfId="30564"/>
    <cellStyle name="40% - Accent3 11 4 3 3" xfId="30565"/>
    <cellStyle name="40% - Accent3 11 4 4" xfId="30566"/>
    <cellStyle name="40% - Accent3 11 4 4 2" xfId="30567"/>
    <cellStyle name="40% - Accent3 11 4 5" xfId="30568"/>
    <cellStyle name="40% - Accent3 11 5" xfId="30569"/>
    <cellStyle name="40% - Accent3 11 5 2" xfId="30570"/>
    <cellStyle name="40% - Accent3 11 5 2 2" xfId="30571"/>
    <cellStyle name="40% - Accent3 11 5 2 2 2" xfId="30572"/>
    <cellStyle name="40% - Accent3 11 5 2 2 2 2" xfId="30573"/>
    <cellStyle name="40% - Accent3 11 5 2 2 3" xfId="30574"/>
    <cellStyle name="40% - Accent3 11 5 2 3" xfId="30575"/>
    <cellStyle name="40% - Accent3 11 5 2 3 2" xfId="30576"/>
    <cellStyle name="40% - Accent3 11 5 2 4" xfId="30577"/>
    <cellStyle name="40% - Accent3 11 5 3" xfId="30578"/>
    <cellStyle name="40% - Accent3 11 5 3 2" xfId="30579"/>
    <cellStyle name="40% - Accent3 11 5 3 2 2" xfId="30580"/>
    <cellStyle name="40% - Accent3 11 5 3 3" xfId="30581"/>
    <cellStyle name="40% - Accent3 11 5 4" xfId="30582"/>
    <cellStyle name="40% - Accent3 11 5 4 2" xfId="30583"/>
    <cellStyle name="40% - Accent3 11 5 5" xfId="30584"/>
    <cellStyle name="40% - Accent3 11 6" xfId="30585"/>
    <cellStyle name="40% - Accent3 11 6 2" xfId="30586"/>
    <cellStyle name="40% - Accent3 11 6 2 2" xfId="30587"/>
    <cellStyle name="40% - Accent3 11 6 2 2 2" xfId="30588"/>
    <cellStyle name="40% - Accent3 11 6 2 2 2 2" xfId="30589"/>
    <cellStyle name="40% - Accent3 11 6 2 2 3" xfId="30590"/>
    <cellStyle name="40% - Accent3 11 6 2 3" xfId="30591"/>
    <cellStyle name="40% - Accent3 11 6 2 3 2" xfId="30592"/>
    <cellStyle name="40% - Accent3 11 6 2 4" xfId="30593"/>
    <cellStyle name="40% - Accent3 11 6 3" xfId="30594"/>
    <cellStyle name="40% - Accent3 11 6 3 2" xfId="30595"/>
    <cellStyle name="40% - Accent3 11 6 3 2 2" xfId="30596"/>
    <cellStyle name="40% - Accent3 11 6 3 3" xfId="30597"/>
    <cellStyle name="40% - Accent3 11 6 4" xfId="30598"/>
    <cellStyle name="40% - Accent3 11 6 4 2" xfId="30599"/>
    <cellStyle name="40% - Accent3 11 6 5" xfId="30600"/>
    <cellStyle name="40% - Accent3 11 7" xfId="30601"/>
    <cellStyle name="40% - Accent3 11 7 2" xfId="30602"/>
    <cellStyle name="40% - Accent3 11 7 2 2" xfId="30603"/>
    <cellStyle name="40% - Accent3 11 7 2 2 2" xfId="30604"/>
    <cellStyle name="40% - Accent3 11 7 2 2 2 2" xfId="30605"/>
    <cellStyle name="40% - Accent3 11 7 2 2 3" xfId="30606"/>
    <cellStyle name="40% - Accent3 11 7 2 3" xfId="30607"/>
    <cellStyle name="40% - Accent3 11 7 2 3 2" xfId="30608"/>
    <cellStyle name="40% - Accent3 11 7 2 4" xfId="30609"/>
    <cellStyle name="40% - Accent3 11 7 3" xfId="30610"/>
    <cellStyle name="40% - Accent3 11 7 3 2" xfId="30611"/>
    <cellStyle name="40% - Accent3 11 7 3 2 2" xfId="30612"/>
    <cellStyle name="40% - Accent3 11 7 3 3" xfId="30613"/>
    <cellStyle name="40% - Accent3 11 7 4" xfId="30614"/>
    <cellStyle name="40% - Accent3 11 7 4 2" xfId="30615"/>
    <cellStyle name="40% - Accent3 11 7 5" xfId="30616"/>
    <cellStyle name="40% - Accent3 11 8" xfId="30617"/>
    <cellStyle name="40% - Accent3 11 8 2" xfId="30618"/>
    <cellStyle name="40% - Accent3 11 8 2 2" xfId="30619"/>
    <cellStyle name="40% - Accent3 11 8 2 2 2" xfId="30620"/>
    <cellStyle name="40% - Accent3 11 8 2 3" xfId="30621"/>
    <cellStyle name="40% - Accent3 11 8 3" xfId="30622"/>
    <cellStyle name="40% - Accent3 11 8 3 2" xfId="30623"/>
    <cellStyle name="40% - Accent3 11 8 4" xfId="30624"/>
    <cellStyle name="40% - Accent3 11 9" xfId="30625"/>
    <cellStyle name="40% - Accent3 11 9 2" xfId="30626"/>
    <cellStyle name="40% - Accent3 11 9 2 2" xfId="30627"/>
    <cellStyle name="40% - Accent3 11 9 3" xfId="30628"/>
    <cellStyle name="40% - Accent3 12" xfId="30629"/>
    <cellStyle name="40% - Accent3 12 10" xfId="30630"/>
    <cellStyle name="40% - Accent3 12 2" xfId="30631"/>
    <cellStyle name="40% - Accent3 12 2 2" xfId="30632"/>
    <cellStyle name="40% - Accent3 12 2 2 2" xfId="30633"/>
    <cellStyle name="40% - Accent3 12 2 2 2 2" xfId="30634"/>
    <cellStyle name="40% - Accent3 12 2 2 2 2 2" xfId="30635"/>
    <cellStyle name="40% - Accent3 12 2 2 2 3" xfId="30636"/>
    <cellStyle name="40% - Accent3 12 2 2 3" xfId="30637"/>
    <cellStyle name="40% - Accent3 12 2 2 3 2" xfId="30638"/>
    <cellStyle name="40% - Accent3 12 2 2 4" xfId="30639"/>
    <cellStyle name="40% - Accent3 12 2 3" xfId="30640"/>
    <cellStyle name="40% - Accent3 12 2 3 2" xfId="30641"/>
    <cellStyle name="40% - Accent3 12 2 3 2 2" xfId="30642"/>
    <cellStyle name="40% - Accent3 12 2 3 3" xfId="30643"/>
    <cellStyle name="40% - Accent3 12 2 4" xfId="30644"/>
    <cellStyle name="40% - Accent3 12 2 4 2" xfId="30645"/>
    <cellStyle name="40% - Accent3 12 2 5" xfId="30646"/>
    <cellStyle name="40% - Accent3 12 3" xfId="30647"/>
    <cellStyle name="40% - Accent3 12 3 2" xfId="30648"/>
    <cellStyle name="40% - Accent3 12 3 2 2" xfId="30649"/>
    <cellStyle name="40% - Accent3 12 3 2 2 2" xfId="30650"/>
    <cellStyle name="40% - Accent3 12 3 2 2 2 2" xfId="30651"/>
    <cellStyle name="40% - Accent3 12 3 2 2 3" xfId="30652"/>
    <cellStyle name="40% - Accent3 12 3 2 3" xfId="30653"/>
    <cellStyle name="40% - Accent3 12 3 2 3 2" xfId="30654"/>
    <cellStyle name="40% - Accent3 12 3 2 4" xfId="30655"/>
    <cellStyle name="40% - Accent3 12 3 3" xfId="30656"/>
    <cellStyle name="40% - Accent3 12 3 3 2" xfId="30657"/>
    <cellStyle name="40% - Accent3 12 3 3 2 2" xfId="30658"/>
    <cellStyle name="40% - Accent3 12 3 3 3" xfId="30659"/>
    <cellStyle name="40% - Accent3 12 3 4" xfId="30660"/>
    <cellStyle name="40% - Accent3 12 3 4 2" xfId="30661"/>
    <cellStyle name="40% - Accent3 12 3 5" xfId="30662"/>
    <cellStyle name="40% - Accent3 12 4" xfId="30663"/>
    <cellStyle name="40% - Accent3 12 4 2" xfId="30664"/>
    <cellStyle name="40% - Accent3 12 4 2 2" xfId="30665"/>
    <cellStyle name="40% - Accent3 12 4 2 2 2" xfId="30666"/>
    <cellStyle name="40% - Accent3 12 4 2 2 2 2" xfId="30667"/>
    <cellStyle name="40% - Accent3 12 4 2 2 3" xfId="30668"/>
    <cellStyle name="40% - Accent3 12 4 2 3" xfId="30669"/>
    <cellStyle name="40% - Accent3 12 4 2 3 2" xfId="30670"/>
    <cellStyle name="40% - Accent3 12 4 2 4" xfId="30671"/>
    <cellStyle name="40% - Accent3 12 4 3" xfId="30672"/>
    <cellStyle name="40% - Accent3 12 4 3 2" xfId="30673"/>
    <cellStyle name="40% - Accent3 12 4 3 2 2" xfId="30674"/>
    <cellStyle name="40% - Accent3 12 4 3 3" xfId="30675"/>
    <cellStyle name="40% - Accent3 12 4 4" xfId="30676"/>
    <cellStyle name="40% - Accent3 12 4 4 2" xfId="30677"/>
    <cellStyle name="40% - Accent3 12 4 5" xfId="30678"/>
    <cellStyle name="40% - Accent3 12 5" xfId="30679"/>
    <cellStyle name="40% - Accent3 12 5 2" xfId="30680"/>
    <cellStyle name="40% - Accent3 12 5 2 2" xfId="30681"/>
    <cellStyle name="40% - Accent3 12 5 2 2 2" xfId="30682"/>
    <cellStyle name="40% - Accent3 12 5 2 2 2 2" xfId="30683"/>
    <cellStyle name="40% - Accent3 12 5 2 2 3" xfId="30684"/>
    <cellStyle name="40% - Accent3 12 5 2 3" xfId="30685"/>
    <cellStyle name="40% - Accent3 12 5 2 3 2" xfId="30686"/>
    <cellStyle name="40% - Accent3 12 5 2 4" xfId="30687"/>
    <cellStyle name="40% - Accent3 12 5 3" xfId="30688"/>
    <cellStyle name="40% - Accent3 12 5 3 2" xfId="30689"/>
    <cellStyle name="40% - Accent3 12 5 3 2 2" xfId="30690"/>
    <cellStyle name="40% - Accent3 12 5 3 3" xfId="30691"/>
    <cellStyle name="40% - Accent3 12 5 4" xfId="30692"/>
    <cellStyle name="40% - Accent3 12 5 4 2" xfId="30693"/>
    <cellStyle name="40% - Accent3 12 5 5" xfId="30694"/>
    <cellStyle name="40% - Accent3 12 6" xfId="30695"/>
    <cellStyle name="40% - Accent3 12 6 2" xfId="30696"/>
    <cellStyle name="40% - Accent3 12 6 2 2" xfId="30697"/>
    <cellStyle name="40% - Accent3 12 6 2 2 2" xfId="30698"/>
    <cellStyle name="40% - Accent3 12 6 2 2 2 2" xfId="30699"/>
    <cellStyle name="40% - Accent3 12 6 2 2 3" xfId="30700"/>
    <cellStyle name="40% - Accent3 12 6 2 3" xfId="30701"/>
    <cellStyle name="40% - Accent3 12 6 2 3 2" xfId="30702"/>
    <cellStyle name="40% - Accent3 12 6 2 4" xfId="30703"/>
    <cellStyle name="40% - Accent3 12 6 3" xfId="30704"/>
    <cellStyle name="40% - Accent3 12 6 3 2" xfId="30705"/>
    <cellStyle name="40% - Accent3 12 6 3 2 2" xfId="30706"/>
    <cellStyle name="40% - Accent3 12 6 3 3" xfId="30707"/>
    <cellStyle name="40% - Accent3 12 6 4" xfId="30708"/>
    <cellStyle name="40% - Accent3 12 6 4 2" xfId="30709"/>
    <cellStyle name="40% - Accent3 12 6 5" xfId="30710"/>
    <cellStyle name="40% - Accent3 12 7" xfId="30711"/>
    <cellStyle name="40% - Accent3 12 7 2" xfId="30712"/>
    <cellStyle name="40% - Accent3 12 7 2 2" xfId="30713"/>
    <cellStyle name="40% - Accent3 12 7 2 2 2" xfId="30714"/>
    <cellStyle name="40% - Accent3 12 7 2 3" xfId="30715"/>
    <cellStyle name="40% - Accent3 12 7 3" xfId="30716"/>
    <cellStyle name="40% - Accent3 12 7 3 2" xfId="30717"/>
    <cellStyle name="40% - Accent3 12 7 4" xfId="30718"/>
    <cellStyle name="40% - Accent3 12 8" xfId="30719"/>
    <cellStyle name="40% - Accent3 12 8 2" xfId="30720"/>
    <cellStyle name="40% - Accent3 12 8 2 2" xfId="30721"/>
    <cellStyle name="40% - Accent3 12 8 3" xfId="30722"/>
    <cellStyle name="40% - Accent3 12 9" xfId="30723"/>
    <cellStyle name="40% - Accent3 12 9 2" xfId="30724"/>
    <cellStyle name="40% - Accent3 13" xfId="30725"/>
    <cellStyle name="40% - Accent3 13 10" xfId="30726"/>
    <cellStyle name="40% - Accent3 13 2" xfId="30727"/>
    <cellStyle name="40% - Accent3 13 2 2" xfId="30728"/>
    <cellStyle name="40% - Accent3 13 2 2 2" xfId="30729"/>
    <cellStyle name="40% - Accent3 13 2 2 2 2" xfId="30730"/>
    <cellStyle name="40% - Accent3 13 2 2 2 2 2" xfId="30731"/>
    <cellStyle name="40% - Accent3 13 2 2 2 3" xfId="30732"/>
    <cellStyle name="40% - Accent3 13 2 2 3" xfId="30733"/>
    <cellStyle name="40% - Accent3 13 2 2 3 2" xfId="30734"/>
    <cellStyle name="40% - Accent3 13 2 2 4" xfId="30735"/>
    <cellStyle name="40% - Accent3 13 2 3" xfId="30736"/>
    <cellStyle name="40% - Accent3 13 2 3 2" xfId="30737"/>
    <cellStyle name="40% - Accent3 13 2 3 2 2" xfId="30738"/>
    <cellStyle name="40% - Accent3 13 2 3 3" xfId="30739"/>
    <cellStyle name="40% - Accent3 13 2 4" xfId="30740"/>
    <cellStyle name="40% - Accent3 13 2 4 2" xfId="30741"/>
    <cellStyle name="40% - Accent3 13 2 5" xfId="30742"/>
    <cellStyle name="40% - Accent3 13 3" xfId="30743"/>
    <cellStyle name="40% - Accent3 13 3 2" xfId="30744"/>
    <cellStyle name="40% - Accent3 13 3 2 2" xfId="30745"/>
    <cellStyle name="40% - Accent3 13 3 2 2 2" xfId="30746"/>
    <cellStyle name="40% - Accent3 13 3 2 2 2 2" xfId="30747"/>
    <cellStyle name="40% - Accent3 13 3 2 2 3" xfId="30748"/>
    <cellStyle name="40% - Accent3 13 3 2 3" xfId="30749"/>
    <cellStyle name="40% - Accent3 13 3 2 3 2" xfId="30750"/>
    <cellStyle name="40% - Accent3 13 3 2 4" xfId="30751"/>
    <cellStyle name="40% - Accent3 13 3 3" xfId="30752"/>
    <cellStyle name="40% - Accent3 13 3 3 2" xfId="30753"/>
    <cellStyle name="40% - Accent3 13 3 3 2 2" xfId="30754"/>
    <cellStyle name="40% - Accent3 13 3 3 3" xfId="30755"/>
    <cellStyle name="40% - Accent3 13 3 4" xfId="30756"/>
    <cellStyle name="40% - Accent3 13 3 4 2" xfId="30757"/>
    <cellStyle name="40% - Accent3 13 3 5" xfId="30758"/>
    <cellStyle name="40% - Accent3 13 4" xfId="30759"/>
    <cellStyle name="40% - Accent3 13 4 2" xfId="30760"/>
    <cellStyle name="40% - Accent3 13 4 2 2" xfId="30761"/>
    <cellStyle name="40% - Accent3 13 4 2 2 2" xfId="30762"/>
    <cellStyle name="40% - Accent3 13 4 2 2 2 2" xfId="30763"/>
    <cellStyle name="40% - Accent3 13 4 2 2 3" xfId="30764"/>
    <cellStyle name="40% - Accent3 13 4 2 3" xfId="30765"/>
    <cellStyle name="40% - Accent3 13 4 2 3 2" xfId="30766"/>
    <cellStyle name="40% - Accent3 13 4 2 4" xfId="30767"/>
    <cellStyle name="40% - Accent3 13 4 3" xfId="30768"/>
    <cellStyle name="40% - Accent3 13 4 3 2" xfId="30769"/>
    <cellStyle name="40% - Accent3 13 4 3 2 2" xfId="30770"/>
    <cellStyle name="40% - Accent3 13 4 3 3" xfId="30771"/>
    <cellStyle name="40% - Accent3 13 4 4" xfId="30772"/>
    <cellStyle name="40% - Accent3 13 4 4 2" xfId="30773"/>
    <cellStyle name="40% - Accent3 13 4 5" xfId="30774"/>
    <cellStyle name="40% - Accent3 13 5" xfId="30775"/>
    <cellStyle name="40% - Accent3 13 5 2" xfId="30776"/>
    <cellStyle name="40% - Accent3 13 5 2 2" xfId="30777"/>
    <cellStyle name="40% - Accent3 13 5 2 2 2" xfId="30778"/>
    <cellStyle name="40% - Accent3 13 5 2 2 2 2" xfId="30779"/>
    <cellStyle name="40% - Accent3 13 5 2 2 3" xfId="30780"/>
    <cellStyle name="40% - Accent3 13 5 2 3" xfId="30781"/>
    <cellStyle name="40% - Accent3 13 5 2 3 2" xfId="30782"/>
    <cellStyle name="40% - Accent3 13 5 2 4" xfId="30783"/>
    <cellStyle name="40% - Accent3 13 5 3" xfId="30784"/>
    <cellStyle name="40% - Accent3 13 5 3 2" xfId="30785"/>
    <cellStyle name="40% - Accent3 13 5 3 2 2" xfId="30786"/>
    <cellStyle name="40% - Accent3 13 5 3 3" xfId="30787"/>
    <cellStyle name="40% - Accent3 13 5 4" xfId="30788"/>
    <cellStyle name="40% - Accent3 13 5 4 2" xfId="30789"/>
    <cellStyle name="40% - Accent3 13 5 5" xfId="30790"/>
    <cellStyle name="40% - Accent3 13 6" xfId="30791"/>
    <cellStyle name="40% - Accent3 13 6 2" xfId="30792"/>
    <cellStyle name="40% - Accent3 13 6 2 2" xfId="30793"/>
    <cellStyle name="40% - Accent3 13 6 2 2 2" xfId="30794"/>
    <cellStyle name="40% - Accent3 13 6 2 2 2 2" xfId="30795"/>
    <cellStyle name="40% - Accent3 13 6 2 2 3" xfId="30796"/>
    <cellStyle name="40% - Accent3 13 6 2 3" xfId="30797"/>
    <cellStyle name="40% - Accent3 13 6 2 3 2" xfId="30798"/>
    <cellStyle name="40% - Accent3 13 6 2 4" xfId="30799"/>
    <cellStyle name="40% - Accent3 13 6 3" xfId="30800"/>
    <cellStyle name="40% - Accent3 13 6 3 2" xfId="30801"/>
    <cellStyle name="40% - Accent3 13 6 3 2 2" xfId="30802"/>
    <cellStyle name="40% - Accent3 13 6 3 3" xfId="30803"/>
    <cellStyle name="40% - Accent3 13 6 4" xfId="30804"/>
    <cellStyle name="40% - Accent3 13 6 4 2" xfId="30805"/>
    <cellStyle name="40% - Accent3 13 6 5" xfId="30806"/>
    <cellStyle name="40% - Accent3 13 7" xfId="30807"/>
    <cellStyle name="40% - Accent3 13 7 2" xfId="30808"/>
    <cellStyle name="40% - Accent3 13 7 2 2" xfId="30809"/>
    <cellStyle name="40% - Accent3 13 7 2 2 2" xfId="30810"/>
    <cellStyle name="40% - Accent3 13 7 2 3" xfId="30811"/>
    <cellStyle name="40% - Accent3 13 7 3" xfId="30812"/>
    <cellStyle name="40% - Accent3 13 7 3 2" xfId="30813"/>
    <cellStyle name="40% - Accent3 13 7 4" xfId="30814"/>
    <cellStyle name="40% - Accent3 13 8" xfId="30815"/>
    <cellStyle name="40% - Accent3 13 8 2" xfId="30816"/>
    <cellStyle name="40% - Accent3 13 8 2 2" xfId="30817"/>
    <cellStyle name="40% - Accent3 13 8 3" xfId="30818"/>
    <cellStyle name="40% - Accent3 13 9" xfId="30819"/>
    <cellStyle name="40% - Accent3 13 9 2" xfId="30820"/>
    <cellStyle name="40% - Accent3 14" xfId="30821"/>
    <cellStyle name="40% - Accent3 14 2" xfId="30822"/>
    <cellStyle name="40% - Accent3 14 2 2" xfId="30823"/>
    <cellStyle name="40% - Accent3 14 2 2 2" xfId="30824"/>
    <cellStyle name="40% - Accent3 14 2 2 2 2" xfId="30825"/>
    <cellStyle name="40% - Accent3 14 2 2 3" xfId="30826"/>
    <cellStyle name="40% - Accent3 14 2 3" xfId="30827"/>
    <cellStyle name="40% - Accent3 14 2 3 2" xfId="30828"/>
    <cellStyle name="40% - Accent3 14 2 4" xfId="30829"/>
    <cellStyle name="40% - Accent3 14 3" xfId="30830"/>
    <cellStyle name="40% - Accent3 14 3 2" xfId="30831"/>
    <cellStyle name="40% - Accent3 14 3 2 2" xfId="30832"/>
    <cellStyle name="40% - Accent3 14 3 3" xfId="30833"/>
    <cellStyle name="40% - Accent3 14 4" xfId="30834"/>
    <cellStyle name="40% - Accent3 14 4 2" xfId="30835"/>
    <cellStyle name="40% - Accent3 14 5" xfId="30836"/>
    <cellStyle name="40% - Accent3 15" xfId="30837"/>
    <cellStyle name="40% - Accent3 15 2" xfId="30838"/>
    <cellStyle name="40% - Accent3 15 2 2" xfId="30839"/>
    <cellStyle name="40% - Accent3 15 2 2 2" xfId="30840"/>
    <cellStyle name="40% - Accent3 15 2 2 2 2" xfId="30841"/>
    <cellStyle name="40% - Accent3 15 2 2 3" xfId="30842"/>
    <cellStyle name="40% - Accent3 15 2 3" xfId="30843"/>
    <cellStyle name="40% - Accent3 15 2 3 2" xfId="30844"/>
    <cellStyle name="40% - Accent3 15 2 4" xfId="30845"/>
    <cellStyle name="40% - Accent3 15 3" xfId="30846"/>
    <cellStyle name="40% - Accent3 15 3 2" xfId="30847"/>
    <cellStyle name="40% - Accent3 15 3 2 2" xfId="30848"/>
    <cellStyle name="40% - Accent3 15 3 3" xfId="30849"/>
    <cellStyle name="40% - Accent3 15 4" xfId="30850"/>
    <cellStyle name="40% - Accent3 15 4 2" xfId="30851"/>
    <cellStyle name="40% - Accent3 15 5" xfId="30852"/>
    <cellStyle name="40% - Accent3 16" xfId="30853"/>
    <cellStyle name="40% - Accent3 16 2" xfId="30854"/>
    <cellStyle name="40% - Accent3 16 2 2" xfId="30855"/>
    <cellStyle name="40% - Accent3 16 2 2 2" xfId="30856"/>
    <cellStyle name="40% - Accent3 16 2 2 2 2" xfId="30857"/>
    <cellStyle name="40% - Accent3 16 2 2 3" xfId="30858"/>
    <cellStyle name="40% - Accent3 16 2 3" xfId="30859"/>
    <cellStyle name="40% - Accent3 16 2 3 2" xfId="30860"/>
    <cellStyle name="40% - Accent3 16 2 4" xfId="30861"/>
    <cellStyle name="40% - Accent3 16 3" xfId="30862"/>
    <cellStyle name="40% - Accent3 16 3 2" xfId="30863"/>
    <cellStyle name="40% - Accent3 16 3 2 2" xfId="30864"/>
    <cellStyle name="40% - Accent3 16 3 3" xfId="30865"/>
    <cellStyle name="40% - Accent3 16 4" xfId="30866"/>
    <cellStyle name="40% - Accent3 16 4 2" xfId="30867"/>
    <cellStyle name="40% - Accent3 16 5" xfId="30868"/>
    <cellStyle name="40% - Accent3 17" xfId="30869"/>
    <cellStyle name="40% - Accent3 17 2" xfId="30870"/>
    <cellStyle name="40% - Accent3 17 2 2" xfId="30871"/>
    <cellStyle name="40% - Accent3 17 2 2 2" xfId="30872"/>
    <cellStyle name="40% - Accent3 17 2 2 2 2" xfId="30873"/>
    <cellStyle name="40% - Accent3 17 2 2 3" xfId="30874"/>
    <cellStyle name="40% - Accent3 17 2 3" xfId="30875"/>
    <cellStyle name="40% - Accent3 17 2 3 2" xfId="30876"/>
    <cellStyle name="40% - Accent3 17 2 4" xfId="30877"/>
    <cellStyle name="40% - Accent3 17 3" xfId="30878"/>
    <cellStyle name="40% - Accent3 17 3 2" xfId="30879"/>
    <cellStyle name="40% - Accent3 17 3 2 2" xfId="30880"/>
    <cellStyle name="40% - Accent3 17 3 3" xfId="30881"/>
    <cellStyle name="40% - Accent3 17 4" xfId="30882"/>
    <cellStyle name="40% - Accent3 17 4 2" xfId="30883"/>
    <cellStyle name="40% - Accent3 17 5" xfId="30884"/>
    <cellStyle name="40% - Accent3 18" xfId="30885"/>
    <cellStyle name="40% - Accent3 18 2" xfId="30886"/>
    <cellStyle name="40% - Accent3 18 2 2" xfId="30887"/>
    <cellStyle name="40% - Accent3 18 2 2 2" xfId="30888"/>
    <cellStyle name="40% - Accent3 18 2 2 2 2" xfId="30889"/>
    <cellStyle name="40% - Accent3 18 2 2 3" xfId="30890"/>
    <cellStyle name="40% - Accent3 18 2 3" xfId="30891"/>
    <cellStyle name="40% - Accent3 18 2 3 2" xfId="30892"/>
    <cellStyle name="40% - Accent3 18 2 4" xfId="30893"/>
    <cellStyle name="40% - Accent3 18 3" xfId="30894"/>
    <cellStyle name="40% - Accent3 18 3 2" xfId="30895"/>
    <cellStyle name="40% - Accent3 18 3 2 2" xfId="30896"/>
    <cellStyle name="40% - Accent3 18 3 3" xfId="30897"/>
    <cellStyle name="40% - Accent3 18 4" xfId="30898"/>
    <cellStyle name="40% - Accent3 18 4 2" xfId="30899"/>
    <cellStyle name="40% - Accent3 18 5" xfId="30900"/>
    <cellStyle name="40% - Accent3 19" xfId="30901"/>
    <cellStyle name="40% - Accent3 19 2" xfId="30902"/>
    <cellStyle name="40% - Accent3 19 2 2" xfId="30903"/>
    <cellStyle name="40% - Accent3 19 2 2 2" xfId="30904"/>
    <cellStyle name="40% - Accent3 19 2 2 2 2" xfId="30905"/>
    <cellStyle name="40% - Accent3 19 2 2 3" xfId="30906"/>
    <cellStyle name="40% - Accent3 19 2 3" xfId="30907"/>
    <cellStyle name="40% - Accent3 19 2 3 2" xfId="30908"/>
    <cellStyle name="40% - Accent3 19 2 4" xfId="30909"/>
    <cellStyle name="40% - Accent3 19 3" xfId="30910"/>
    <cellStyle name="40% - Accent3 19 3 2" xfId="30911"/>
    <cellStyle name="40% - Accent3 19 3 2 2" xfId="30912"/>
    <cellStyle name="40% - Accent3 19 3 3" xfId="30913"/>
    <cellStyle name="40% - Accent3 19 4" xfId="30914"/>
    <cellStyle name="40% - Accent3 19 4 2" xfId="30915"/>
    <cellStyle name="40% - Accent3 19 5" xfId="30916"/>
    <cellStyle name="40% - Accent3 2" xfId="30917"/>
    <cellStyle name="40% - Accent3 2 10" xfId="30918"/>
    <cellStyle name="40% - Accent3 2 10 10" xfId="30919"/>
    <cellStyle name="40% - Accent3 2 10 2" xfId="30920"/>
    <cellStyle name="40% - Accent3 2 10 2 2" xfId="30921"/>
    <cellStyle name="40% - Accent3 2 10 2 2 2" xfId="30922"/>
    <cellStyle name="40% - Accent3 2 10 2 2 2 2" xfId="30923"/>
    <cellStyle name="40% - Accent3 2 10 2 2 2 2 2" xfId="30924"/>
    <cellStyle name="40% - Accent3 2 10 2 2 2 3" xfId="30925"/>
    <cellStyle name="40% - Accent3 2 10 2 2 3" xfId="30926"/>
    <cellStyle name="40% - Accent3 2 10 2 2 3 2" xfId="30927"/>
    <cellStyle name="40% - Accent3 2 10 2 2 4" xfId="30928"/>
    <cellStyle name="40% - Accent3 2 10 2 3" xfId="30929"/>
    <cellStyle name="40% - Accent3 2 10 2 3 2" xfId="30930"/>
    <cellStyle name="40% - Accent3 2 10 2 3 2 2" xfId="30931"/>
    <cellStyle name="40% - Accent3 2 10 2 3 3" xfId="30932"/>
    <cellStyle name="40% - Accent3 2 10 2 4" xfId="30933"/>
    <cellStyle name="40% - Accent3 2 10 2 4 2" xfId="30934"/>
    <cellStyle name="40% - Accent3 2 10 2 5" xfId="30935"/>
    <cellStyle name="40% - Accent3 2 10 3" xfId="30936"/>
    <cellStyle name="40% - Accent3 2 10 3 2" xfId="30937"/>
    <cellStyle name="40% - Accent3 2 10 3 2 2" xfId="30938"/>
    <cellStyle name="40% - Accent3 2 10 3 2 2 2" xfId="30939"/>
    <cellStyle name="40% - Accent3 2 10 3 2 2 2 2" xfId="30940"/>
    <cellStyle name="40% - Accent3 2 10 3 2 2 3" xfId="30941"/>
    <cellStyle name="40% - Accent3 2 10 3 2 3" xfId="30942"/>
    <cellStyle name="40% - Accent3 2 10 3 2 3 2" xfId="30943"/>
    <cellStyle name="40% - Accent3 2 10 3 2 4" xfId="30944"/>
    <cellStyle name="40% - Accent3 2 10 3 3" xfId="30945"/>
    <cellStyle name="40% - Accent3 2 10 3 3 2" xfId="30946"/>
    <cellStyle name="40% - Accent3 2 10 3 3 2 2" xfId="30947"/>
    <cellStyle name="40% - Accent3 2 10 3 3 3" xfId="30948"/>
    <cellStyle name="40% - Accent3 2 10 3 4" xfId="30949"/>
    <cellStyle name="40% - Accent3 2 10 3 4 2" xfId="30950"/>
    <cellStyle name="40% - Accent3 2 10 3 5" xfId="30951"/>
    <cellStyle name="40% - Accent3 2 10 4" xfId="30952"/>
    <cellStyle name="40% - Accent3 2 10 4 2" xfId="30953"/>
    <cellStyle name="40% - Accent3 2 10 4 2 2" xfId="30954"/>
    <cellStyle name="40% - Accent3 2 10 4 2 2 2" xfId="30955"/>
    <cellStyle name="40% - Accent3 2 10 4 2 2 2 2" xfId="30956"/>
    <cellStyle name="40% - Accent3 2 10 4 2 2 3" xfId="30957"/>
    <cellStyle name="40% - Accent3 2 10 4 2 3" xfId="30958"/>
    <cellStyle name="40% - Accent3 2 10 4 2 3 2" xfId="30959"/>
    <cellStyle name="40% - Accent3 2 10 4 2 4" xfId="30960"/>
    <cellStyle name="40% - Accent3 2 10 4 3" xfId="30961"/>
    <cellStyle name="40% - Accent3 2 10 4 3 2" xfId="30962"/>
    <cellStyle name="40% - Accent3 2 10 4 3 2 2" xfId="30963"/>
    <cellStyle name="40% - Accent3 2 10 4 3 3" xfId="30964"/>
    <cellStyle name="40% - Accent3 2 10 4 4" xfId="30965"/>
    <cellStyle name="40% - Accent3 2 10 4 4 2" xfId="30966"/>
    <cellStyle name="40% - Accent3 2 10 4 5" xfId="30967"/>
    <cellStyle name="40% - Accent3 2 10 5" xfId="30968"/>
    <cellStyle name="40% - Accent3 2 10 5 2" xfId="30969"/>
    <cellStyle name="40% - Accent3 2 10 5 2 2" xfId="30970"/>
    <cellStyle name="40% - Accent3 2 10 5 2 2 2" xfId="30971"/>
    <cellStyle name="40% - Accent3 2 10 5 2 2 2 2" xfId="30972"/>
    <cellStyle name="40% - Accent3 2 10 5 2 2 3" xfId="30973"/>
    <cellStyle name="40% - Accent3 2 10 5 2 3" xfId="30974"/>
    <cellStyle name="40% - Accent3 2 10 5 2 3 2" xfId="30975"/>
    <cellStyle name="40% - Accent3 2 10 5 2 4" xfId="30976"/>
    <cellStyle name="40% - Accent3 2 10 5 3" xfId="30977"/>
    <cellStyle name="40% - Accent3 2 10 5 3 2" xfId="30978"/>
    <cellStyle name="40% - Accent3 2 10 5 3 2 2" xfId="30979"/>
    <cellStyle name="40% - Accent3 2 10 5 3 3" xfId="30980"/>
    <cellStyle name="40% - Accent3 2 10 5 4" xfId="30981"/>
    <cellStyle name="40% - Accent3 2 10 5 4 2" xfId="30982"/>
    <cellStyle name="40% - Accent3 2 10 5 5" xfId="30983"/>
    <cellStyle name="40% - Accent3 2 10 6" xfId="30984"/>
    <cellStyle name="40% - Accent3 2 10 6 2" xfId="30985"/>
    <cellStyle name="40% - Accent3 2 10 6 2 2" xfId="30986"/>
    <cellStyle name="40% - Accent3 2 10 6 2 2 2" xfId="30987"/>
    <cellStyle name="40% - Accent3 2 10 6 2 2 2 2" xfId="30988"/>
    <cellStyle name="40% - Accent3 2 10 6 2 2 3" xfId="30989"/>
    <cellStyle name="40% - Accent3 2 10 6 2 3" xfId="30990"/>
    <cellStyle name="40% - Accent3 2 10 6 2 3 2" xfId="30991"/>
    <cellStyle name="40% - Accent3 2 10 6 2 4" xfId="30992"/>
    <cellStyle name="40% - Accent3 2 10 6 3" xfId="30993"/>
    <cellStyle name="40% - Accent3 2 10 6 3 2" xfId="30994"/>
    <cellStyle name="40% - Accent3 2 10 6 3 2 2" xfId="30995"/>
    <cellStyle name="40% - Accent3 2 10 6 3 3" xfId="30996"/>
    <cellStyle name="40% - Accent3 2 10 6 4" xfId="30997"/>
    <cellStyle name="40% - Accent3 2 10 6 4 2" xfId="30998"/>
    <cellStyle name="40% - Accent3 2 10 6 5" xfId="30999"/>
    <cellStyle name="40% - Accent3 2 10 7" xfId="31000"/>
    <cellStyle name="40% - Accent3 2 10 7 2" xfId="31001"/>
    <cellStyle name="40% - Accent3 2 10 7 2 2" xfId="31002"/>
    <cellStyle name="40% - Accent3 2 10 7 2 2 2" xfId="31003"/>
    <cellStyle name="40% - Accent3 2 10 7 2 3" xfId="31004"/>
    <cellStyle name="40% - Accent3 2 10 7 3" xfId="31005"/>
    <cellStyle name="40% - Accent3 2 10 7 3 2" xfId="31006"/>
    <cellStyle name="40% - Accent3 2 10 7 4" xfId="31007"/>
    <cellStyle name="40% - Accent3 2 10 8" xfId="31008"/>
    <cellStyle name="40% - Accent3 2 10 8 2" xfId="31009"/>
    <cellStyle name="40% - Accent3 2 10 8 2 2" xfId="31010"/>
    <cellStyle name="40% - Accent3 2 10 8 3" xfId="31011"/>
    <cellStyle name="40% - Accent3 2 10 9" xfId="31012"/>
    <cellStyle name="40% - Accent3 2 10 9 2" xfId="31013"/>
    <cellStyle name="40% - Accent3 2 11" xfId="31014"/>
    <cellStyle name="40% - Accent3 2 11 2" xfId="31015"/>
    <cellStyle name="40% - Accent3 2 11 2 2" xfId="31016"/>
    <cellStyle name="40% - Accent3 2 11 2 2 2" xfId="31017"/>
    <cellStyle name="40% - Accent3 2 11 2 2 2 2" xfId="31018"/>
    <cellStyle name="40% - Accent3 2 11 2 2 3" xfId="31019"/>
    <cellStyle name="40% - Accent3 2 11 2 3" xfId="31020"/>
    <cellStyle name="40% - Accent3 2 11 2 3 2" xfId="31021"/>
    <cellStyle name="40% - Accent3 2 11 2 4" xfId="31022"/>
    <cellStyle name="40% - Accent3 2 11 3" xfId="31023"/>
    <cellStyle name="40% - Accent3 2 11 3 2" xfId="31024"/>
    <cellStyle name="40% - Accent3 2 11 3 2 2" xfId="31025"/>
    <cellStyle name="40% - Accent3 2 11 3 3" xfId="31026"/>
    <cellStyle name="40% - Accent3 2 11 4" xfId="31027"/>
    <cellStyle name="40% - Accent3 2 11 4 2" xfId="31028"/>
    <cellStyle name="40% - Accent3 2 11 5" xfId="31029"/>
    <cellStyle name="40% - Accent3 2 12" xfId="31030"/>
    <cellStyle name="40% - Accent3 2 12 2" xfId="31031"/>
    <cellStyle name="40% - Accent3 2 12 2 2" xfId="31032"/>
    <cellStyle name="40% - Accent3 2 12 2 2 2" xfId="31033"/>
    <cellStyle name="40% - Accent3 2 12 2 2 2 2" xfId="31034"/>
    <cellStyle name="40% - Accent3 2 12 2 2 3" xfId="31035"/>
    <cellStyle name="40% - Accent3 2 12 2 3" xfId="31036"/>
    <cellStyle name="40% - Accent3 2 12 2 3 2" xfId="31037"/>
    <cellStyle name="40% - Accent3 2 12 2 4" xfId="31038"/>
    <cellStyle name="40% - Accent3 2 12 3" xfId="31039"/>
    <cellStyle name="40% - Accent3 2 12 3 2" xfId="31040"/>
    <cellStyle name="40% - Accent3 2 12 3 2 2" xfId="31041"/>
    <cellStyle name="40% - Accent3 2 12 3 3" xfId="31042"/>
    <cellStyle name="40% - Accent3 2 12 4" xfId="31043"/>
    <cellStyle name="40% - Accent3 2 12 4 2" xfId="31044"/>
    <cellStyle name="40% - Accent3 2 12 5" xfId="31045"/>
    <cellStyle name="40% - Accent3 2 13" xfId="31046"/>
    <cellStyle name="40% - Accent3 2 13 2" xfId="31047"/>
    <cellStyle name="40% - Accent3 2 13 2 2" xfId="31048"/>
    <cellStyle name="40% - Accent3 2 13 2 2 2" xfId="31049"/>
    <cellStyle name="40% - Accent3 2 13 2 2 2 2" xfId="31050"/>
    <cellStyle name="40% - Accent3 2 13 2 2 3" xfId="31051"/>
    <cellStyle name="40% - Accent3 2 13 2 3" xfId="31052"/>
    <cellStyle name="40% - Accent3 2 13 2 3 2" xfId="31053"/>
    <cellStyle name="40% - Accent3 2 13 2 4" xfId="31054"/>
    <cellStyle name="40% - Accent3 2 13 3" xfId="31055"/>
    <cellStyle name="40% - Accent3 2 13 3 2" xfId="31056"/>
    <cellStyle name="40% - Accent3 2 13 3 2 2" xfId="31057"/>
    <cellStyle name="40% - Accent3 2 13 3 3" xfId="31058"/>
    <cellStyle name="40% - Accent3 2 13 4" xfId="31059"/>
    <cellStyle name="40% - Accent3 2 13 4 2" xfId="31060"/>
    <cellStyle name="40% - Accent3 2 13 5" xfId="31061"/>
    <cellStyle name="40% - Accent3 2 14" xfId="31062"/>
    <cellStyle name="40% - Accent3 2 14 2" xfId="31063"/>
    <cellStyle name="40% - Accent3 2 14 2 2" xfId="31064"/>
    <cellStyle name="40% - Accent3 2 14 2 2 2" xfId="31065"/>
    <cellStyle name="40% - Accent3 2 14 2 2 2 2" xfId="31066"/>
    <cellStyle name="40% - Accent3 2 14 2 2 3" xfId="31067"/>
    <cellStyle name="40% - Accent3 2 14 2 3" xfId="31068"/>
    <cellStyle name="40% - Accent3 2 14 2 3 2" xfId="31069"/>
    <cellStyle name="40% - Accent3 2 14 2 4" xfId="31070"/>
    <cellStyle name="40% - Accent3 2 14 3" xfId="31071"/>
    <cellStyle name="40% - Accent3 2 14 3 2" xfId="31072"/>
    <cellStyle name="40% - Accent3 2 14 3 2 2" xfId="31073"/>
    <cellStyle name="40% - Accent3 2 14 3 3" xfId="31074"/>
    <cellStyle name="40% - Accent3 2 14 4" xfId="31075"/>
    <cellStyle name="40% - Accent3 2 14 4 2" xfId="31076"/>
    <cellStyle name="40% - Accent3 2 14 5" xfId="31077"/>
    <cellStyle name="40% - Accent3 2 15" xfId="31078"/>
    <cellStyle name="40% - Accent3 2 15 2" xfId="31079"/>
    <cellStyle name="40% - Accent3 2 15 2 2" xfId="31080"/>
    <cellStyle name="40% - Accent3 2 15 2 2 2" xfId="31081"/>
    <cellStyle name="40% - Accent3 2 15 2 2 2 2" xfId="31082"/>
    <cellStyle name="40% - Accent3 2 15 2 2 3" xfId="31083"/>
    <cellStyle name="40% - Accent3 2 15 2 3" xfId="31084"/>
    <cellStyle name="40% - Accent3 2 15 2 3 2" xfId="31085"/>
    <cellStyle name="40% - Accent3 2 15 2 4" xfId="31086"/>
    <cellStyle name="40% - Accent3 2 15 3" xfId="31087"/>
    <cellStyle name="40% - Accent3 2 15 3 2" xfId="31088"/>
    <cellStyle name="40% - Accent3 2 15 3 2 2" xfId="31089"/>
    <cellStyle name="40% - Accent3 2 15 3 3" xfId="31090"/>
    <cellStyle name="40% - Accent3 2 15 4" xfId="31091"/>
    <cellStyle name="40% - Accent3 2 15 4 2" xfId="31092"/>
    <cellStyle name="40% - Accent3 2 15 5" xfId="31093"/>
    <cellStyle name="40% - Accent3 2 16" xfId="31094"/>
    <cellStyle name="40% - Accent3 2 16 2" xfId="31095"/>
    <cellStyle name="40% - Accent3 2 16 2 2" xfId="31096"/>
    <cellStyle name="40% - Accent3 2 16 2 2 2" xfId="31097"/>
    <cellStyle name="40% - Accent3 2 16 2 3" xfId="31098"/>
    <cellStyle name="40% - Accent3 2 16 3" xfId="31099"/>
    <cellStyle name="40% - Accent3 2 16 3 2" xfId="31100"/>
    <cellStyle name="40% - Accent3 2 16 4" xfId="31101"/>
    <cellStyle name="40% - Accent3 2 17" xfId="31102"/>
    <cellStyle name="40% - Accent3 2 17 2" xfId="31103"/>
    <cellStyle name="40% - Accent3 2 17 2 2" xfId="31104"/>
    <cellStyle name="40% - Accent3 2 17 3" xfId="31105"/>
    <cellStyle name="40% - Accent3 2 18" xfId="31106"/>
    <cellStyle name="40% - Accent3 2 18 2" xfId="31107"/>
    <cellStyle name="40% - Accent3 2 19" xfId="31108"/>
    <cellStyle name="40% - Accent3 2 2" xfId="31109"/>
    <cellStyle name="40% - Accent3 2 2 10" xfId="31110"/>
    <cellStyle name="40% - Accent3 2 2 10 2" xfId="31111"/>
    <cellStyle name="40% - Accent3 2 2 11" xfId="31112"/>
    <cellStyle name="40% - Accent3 2 2 2" xfId="31113"/>
    <cellStyle name="40% - Accent3 2 2 2 10" xfId="31114"/>
    <cellStyle name="40% - Accent3 2 2 2 2" xfId="31115"/>
    <cellStyle name="40% - Accent3 2 2 2 2 2" xfId="31116"/>
    <cellStyle name="40% - Accent3 2 2 2 2 2 2" xfId="31117"/>
    <cellStyle name="40% - Accent3 2 2 2 2 2 2 2" xfId="31118"/>
    <cellStyle name="40% - Accent3 2 2 2 2 2 2 2 2" xfId="31119"/>
    <cellStyle name="40% - Accent3 2 2 2 2 2 2 3" xfId="31120"/>
    <cellStyle name="40% - Accent3 2 2 2 2 2 3" xfId="31121"/>
    <cellStyle name="40% - Accent3 2 2 2 2 2 3 2" xfId="31122"/>
    <cellStyle name="40% - Accent3 2 2 2 2 2 4" xfId="31123"/>
    <cellStyle name="40% - Accent3 2 2 2 2 3" xfId="31124"/>
    <cellStyle name="40% - Accent3 2 2 2 2 3 2" xfId="31125"/>
    <cellStyle name="40% - Accent3 2 2 2 2 3 2 2" xfId="31126"/>
    <cellStyle name="40% - Accent3 2 2 2 2 3 3" xfId="31127"/>
    <cellStyle name="40% - Accent3 2 2 2 2 4" xfId="31128"/>
    <cellStyle name="40% - Accent3 2 2 2 2 4 2" xfId="31129"/>
    <cellStyle name="40% - Accent3 2 2 2 2 5" xfId="31130"/>
    <cellStyle name="40% - Accent3 2 2 2 3" xfId="31131"/>
    <cellStyle name="40% - Accent3 2 2 2 3 2" xfId="31132"/>
    <cellStyle name="40% - Accent3 2 2 2 3 2 2" xfId="31133"/>
    <cellStyle name="40% - Accent3 2 2 2 3 2 2 2" xfId="31134"/>
    <cellStyle name="40% - Accent3 2 2 2 3 2 2 2 2" xfId="31135"/>
    <cellStyle name="40% - Accent3 2 2 2 3 2 2 3" xfId="31136"/>
    <cellStyle name="40% - Accent3 2 2 2 3 2 3" xfId="31137"/>
    <cellStyle name="40% - Accent3 2 2 2 3 2 3 2" xfId="31138"/>
    <cellStyle name="40% - Accent3 2 2 2 3 2 4" xfId="31139"/>
    <cellStyle name="40% - Accent3 2 2 2 3 3" xfId="31140"/>
    <cellStyle name="40% - Accent3 2 2 2 3 3 2" xfId="31141"/>
    <cellStyle name="40% - Accent3 2 2 2 3 3 2 2" xfId="31142"/>
    <cellStyle name="40% - Accent3 2 2 2 3 3 3" xfId="31143"/>
    <cellStyle name="40% - Accent3 2 2 2 3 4" xfId="31144"/>
    <cellStyle name="40% - Accent3 2 2 2 3 4 2" xfId="31145"/>
    <cellStyle name="40% - Accent3 2 2 2 3 5" xfId="31146"/>
    <cellStyle name="40% - Accent3 2 2 2 4" xfId="31147"/>
    <cellStyle name="40% - Accent3 2 2 2 4 2" xfId="31148"/>
    <cellStyle name="40% - Accent3 2 2 2 4 2 2" xfId="31149"/>
    <cellStyle name="40% - Accent3 2 2 2 4 2 2 2" xfId="31150"/>
    <cellStyle name="40% - Accent3 2 2 2 4 2 2 2 2" xfId="31151"/>
    <cellStyle name="40% - Accent3 2 2 2 4 2 2 3" xfId="31152"/>
    <cellStyle name="40% - Accent3 2 2 2 4 2 3" xfId="31153"/>
    <cellStyle name="40% - Accent3 2 2 2 4 2 3 2" xfId="31154"/>
    <cellStyle name="40% - Accent3 2 2 2 4 2 4" xfId="31155"/>
    <cellStyle name="40% - Accent3 2 2 2 4 3" xfId="31156"/>
    <cellStyle name="40% - Accent3 2 2 2 4 3 2" xfId="31157"/>
    <cellStyle name="40% - Accent3 2 2 2 4 3 2 2" xfId="31158"/>
    <cellStyle name="40% - Accent3 2 2 2 4 3 3" xfId="31159"/>
    <cellStyle name="40% - Accent3 2 2 2 4 4" xfId="31160"/>
    <cellStyle name="40% - Accent3 2 2 2 4 4 2" xfId="31161"/>
    <cellStyle name="40% - Accent3 2 2 2 4 5" xfId="31162"/>
    <cellStyle name="40% - Accent3 2 2 2 5" xfId="31163"/>
    <cellStyle name="40% - Accent3 2 2 2 5 2" xfId="31164"/>
    <cellStyle name="40% - Accent3 2 2 2 5 2 2" xfId="31165"/>
    <cellStyle name="40% - Accent3 2 2 2 5 2 2 2" xfId="31166"/>
    <cellStyle name="40% - Accent3 2 2 2 5 2 2 2 2" xfId="31167"/>
    <cellStyle name="40% - Accent3 2 2 2 5 2 2 3" xfId="31168"/>
    <cellStyle name="40% - Accent3 2 2 2 5 2 3" xfId="31169"/>
    <cellStyle name="40% - Accent3 2 2 2 5 2 3 2" xfId="31170"/>
    <cellStyle name="40% - Accent3 2 2 2 5 2 4" xfId="31171"/>
    <cellStyle name="40% - Accent3 2 2 2 5 3" xfId="31172"/>
    <cellStyle name="40% - Accent3 2 2 2 5 3 2" xfId="31173"/>
    <cellStyle name="40% - Accent3 2 2 2 5 3 2 2" xfId="31174"/>
    <cellStyle name="40% - Accent3 2 2 2 5 3 3" xfId="31175"/>
    <cellStyle name="40% - Accent3 2 2 2 5 4" xfId="31176"/>
    <cellStyle name="40% - Accent3 2 2 2 5 4 2" xfId="31177"/>
    <cellStyle name="40% - Accent3 2 2 2 5 5" xfId="31178"/>
    <cellStyle name="40% - Accent3 2 2 2 6" xfId="31179"/>
    <cellStyle name="40% - Accent3 2 2 2 6 2" xfId="31180"/>
    <cellStyle name="40% - Accent3 2 2 2 6 2 2" xfId="31181"/>
    <cellStyle name="40% - Accent3 2 2 2 6 2 2 2" xfId="31182"/>
    <cellStyle name="40% - Accent3 2 2 2 6 2 2 2 2" xfId="31183"/>
    <cellStyle name="40% - Accent3 2 2 2 6 2 2 3" xfId="31184"/>
    <cellStyle name="40% - Accent3 2 2 2 6 2 3" xfId="31185"/>
    <cellStyle name="40% - Accent3 2 2 2 6 2 3 2" xfId="31186"/>
    <cellStyle name="40% - Accent3 2 2 2 6 2 4" xfId="31187"/>
    <cellStyle name="40% - Accent3 2 2 2 6 3" xfId="31188"/>
    <cellStyle name="40% - Accent3 2 2 2 6 3 2" xfId="31189"/>
    <cellStyle name="40% - Accent3 2 2 2 6 3 2 2" xfId="31190"/>
    <cellStyle name="40% - Accent3 2 2 2 6 3 3" xfId="31191"/>
    <cellStyle name="40% - Accent3 2 2 2 6 4" xfId="31192"/>
    <cellStyle name="40% - Accent3 2 2 2 6 4 2" xfId="31193"/>
    <cellStyle name="40% - Accent3 2 2 2 6 5" xfId="31194"/>
    <cellStyle name="40% - Accent3 2 2 2 7" xfId="31195"/>
    <cellStyle name="40% - Accent3 2 2 2 7 2" xfId="31196"/>
    <cellStyle name="40% - Accent3 2 2 2 7 2 2" xfId="31197"/>
    <cellStyle name="40% - Accent3 2 2 2 7 2 2 2" xfId="31198"/>
    <cellStyle name="40% - Accent3 2 2 2 7 2 3" xfId="31199"/>
    <cellStyle name="40% - Accent3 2 2 2 7 3" xfId="31200"/>
    <cellStyle name="40% - Accent3 2 2 2 7 3 2" xfId="31201"/>
    <cellStyle name="40% - Accent3 2 2 2 7 4" xfId="31202"/>
    <cellStyle name="40% - Accent3 2 2 2 8" xfId="31203"/>
    <cellStyle name="40% - Accent3 2 2 2 8 2" xfId="31204"/>
    <cellStyle name="40% - Accent3 2 2 2 8 2 2" xfId="31205"/>
    <cellStyle name="40% - Accent3 2 2 2 8 3" xfId="31206"/>
    <cellStyle name="40% - Accent3 2 2 2 9" xfId="31207"/>
    <cellStyle name="40% - Accent3 2 2 2 9 2" xfId="31208"/>
    <cellStyle name="40% - Accent3 2 2 3" xfId="31209"/>
    <cellStyle name="40% - Accent3 2 2 3 2" xfId="31210"/>
    <cellStyle name="40% - Accent3 2 2 3 2 2" xfId="31211"/>
    <cellStyle name="40% - Accent3 2 2 3 2 2 2" xfId="31212"/>
    <cellStyle name="40% - Accent3 2 2 3 2 2 2 2" xfId="31213"/>
    <cellStyle name="40% - Accent3 2 2 3 2 2 3" xfId="31214"/>
    <cellStyle name="40% - Accent3 2 2 3 2 3" xfId="31215"/>
    <cellStyle name="40% - Accent3 2 2 3 2 3 2" xfId="31216"/>
    <cellStyle name="40% - Accent3 2 2 3 2 4" xfId="31217"/>
    <cellStyle name="40% - Accent3 2 2 3 3" xfId="31218"/>
    <cellStyle name="40% - Accent3 2 2 3 3 2" xfId="31219"/>
    <cellStyle name="40% - Accent3 2 2 3 3 2 2" xfId="31220"/>
    <cellStyle name="40% - Accent3 2 2 3 3 3" xfId="31221"/>
    <cellStyle name="40% - Accent3 2 2 3 4" xfId="31222"/>
    <cellStyle name="40% - Accent3 2 2 3 4 2" xfId="31223"/>
    <cellStyle name="40% - Accent3 2 2 3 5" xfId="31224"/>
    <cellStyle name="40% - Accent3 2 2 4" xfId="31225"/>
    <cellStyle name="40% - Accent3 2 2 4 2" xfId="31226"/>
    <cellStyle name="40% - Accent3 2 2 4 2 2" xfId="31227"/>
    <cellStyle name="40% - Accent3 2 2 4 2 2 2" xfId="31228"/>
    <cellStyle name="40% - Accent3 2 2 4 2 2 2 2" xfId="31229"/>
    <cellStyle name="40% - Accent3 2 2 4 2 2 3" xfId="31230"/>
    <cellStyle name="40% - Accent3 2 2 4 2 3" xfId="31231"/>
    <cellStyle name="40% - Accent3 2 2 4 2 3 2" xfId="31232"/>
    <cellStyle name="40% - Accent3 2 2 4 2 4" xfId="31233"/>
    <cellStyle name="40% - Accent3 2 2 4 3" xfId="31234"/>
    <cellStyle name="40% - Accent3 2 2 4 3 2" xfId="31235"/>
    <cellStyle name="40% - Accent3 2 2 4 3 2 2" xfId="31236"/>
    <cellStyle name="40% - Accent3 2 2 4 3 3" xfId="31237"/>
    <cellStyle name="40% - Accent3 2 2 4 4" xfId="31238"/>
    <cellStyle name="40% - Accent3 2 2 4 4 2" xfId="31239"/>
    <cellStyle name="40% - Accent3 2 2 4 5" xfId="31240"/>
    <cellStyle name="40% - Accent3 2 2 5" xfId="31241"/>
    <cellStyle name="40% - Accent3 2 2 5 2" xfId="31242"/>
    <cellStyle name="40% - Accent3 2 2 5 2 2" xfId="31243"/>
    <cellStyle name="40% - Accent3 2 2 5 2 2 2" xfId="31244"/>
    <cellStyle name="40% - Accent3 2 2 5 2 2 2 2" xfId="31245"/>
    <cellStyle name="40% - Accent3 2 2 5 2 2 3" xfId="31246"/>
    <cellStyle name="40% - Accent3 2 2 5 2 3" xfId="31247"/>
    <cellStyle name="40% - Accent3 2 2 5 2 3 2" xfId="31248"/>
    <cellStyle name="40% - Accent3 2 2 5 2 4" xfId="31249"/>
    <cellStyle name="40% - Accent3 2 2 5 3" xfId="31250"/>
    <cellStyle name="40% - Accent3 2 2 5 3 2" xfId="31251"/>
    <cellStyle name="40% - Accent3 2 2 5 3 2 2" xfId="31252"/>
    <cellStyle name="40% - Accent3 2 2 5 3 3" xfId="31253"/>
    <cellStyle name="40% - Accent3 2 2 5 4" xfId="31254"/>
    <cellStyle name="40% - Accent3 2 2 5 4 2" xfId="31255"/>
    <cellStyle name="40% - Accent3 2 2 5 5" xfId="31256"/>
    <cellStyle name="40% - Accent3 2 2 6" xfId="31257"/>
    <cellStyle name="40% - Accent3 2 2 6 2" xfId="31258"/>
    <cellStyle name="40% - Accent3 2 2 6 2 2" xfId="31259"/>
    <cellStyle name="40% - Accent3 2 2 6 2 2 2" xfId="31260"/>
    <cellStyle name="40% - Accent3 2 2 6 2 2 2 2" xfId="31261"/>
    <cellStyle name="40% - Accent3 2 2 6 2 2 3" xfId="31262"/>
    <cellStyle name="40% - Accent3 2 2 6 2 3" xfId="31263"/>
    <cellStyle name="40% - Accent3 2 2 6 2 3 2" xfId="31264"/>
    <cellStyle name="40% - Accent3 2 2 6 2 4" xfId="31265"/>
    <cellStyle name="40% - Accent3 2 2 6 3" xfId="31266"/>
    <cellStyle name="40% - Accent3 2 2 6 3 2" xfId="31267"/>
    <cellStyle name="40% - Accent3 2 2 6 3 2 2" xfId="31268"/>
    <cellStyle name="40% - Accent3 2 2 6 3 3" xfId="31269"/>
    <cellStyle name="40% - Accent3 2 2 6 4" xfId="31270"/>
    <cellStyle name="40% - Accent3 2 2 6 4 2" xfId="31271"/>
    <cellStyle name="40% - Accent3 2 2 6 5" xfId="31272"/>
    <cellStyle name="40% - Accent3 2 2 7" xfId="31273"/>
    <cellStyle name="40% - Accent3 2 2 7 2" xfId="31274"/>
    <cellStyle name="40% - Accent3 2 2 7 2 2" xfId="31275"/>
    <cellStyle name="40% - Accent3 2 2 7 2 2 2" xfId="31276"/>
    <cellStyle name="40% - Accent3 2 2 7 2 2 2 2" xfId="31277"/>
    <cellStyle name="40% - Accent3 2 2 7 2 2 3" xfId="31278"/>
    <cellStyle name="40% - Accent3 2 2 7 2 3" xfId="31279"/>
    <cellStyle name="40% - Accent3 2 2 7 2 3 2" xfId="31280"/>
    <cellStyle name="40% - Accent3 2 2 7 2 4" xfId="31281"/>
    <cellStyle name="40% - Accent3 2 2 7 3" xfId="31282"/>
    <cellStyle name="40% - Accent3 2 2 7 3 2" xfId="31283"/>
    <cellStyle name="40% - Accent3 2 2 7 3 2 2" xfId="31284"/>
    <cellStyle name="40% - Accent3 2 2 7 3 3" xfId="31285"/>
    <cellStyle name="40% - Accent3 2 2 7 4" xfId="31286"/>
    <cellStyle name="40% - Accent3 2 2 7 4 2" xfId="31287"/>
    <cellStyle name="40% - Accent3 2 2 7 5" xfId="31288"/>
    <cellStyle name="40% - Accent3 2 2 8" xfId="31289"/>
    <cellStyle name="40% - Accent3 2 2 8 2" xfId="31290"/>
    <cellStyle name="40% - Accent3 2 2 8 2 2" xfId="31291"/>
    <cellStyle name="40% - Accent3 2 2 8 2 2 2" xfId="31292"/>
    <cellStyle name="40% - Accent3 2 2 8 2 3" xfId="31293"/>
    <cellStyle name="40% - Accent3 2 2 8 3" xfId="31294"/>
    <cellStyle name="40% - Accent3 2 2 8 3 2" xfId="31295"/>
    <cellStyle name="40% - Accent3 2 2 8 4" xfId="31296"/>
    <cellStyle name="40% - Accent3 2 2 9" xfId="31297"/>
    <cellStyle name="40% - Accent3 2 2 9 2" xfId="31298"/>
    <cellStyle name="40% - Accent3 2 2 9 2 2" xfId="31299"/>
    <cellStyle name="40% - Accent3 2 2 9 3" xfId="31300"/>
    <cellStyle name="40% - Accent3 2 3" xfId="31301"/>
    <cellStyle name="40% - Accent3 2 3 10" xfId="31302"/>
    <cellStyle name="40% - Accent3 2 3 10 2" xfId="31303"/>
    <cellStyle name="40% - Accent3 2 3 11" xfId="31304"/>
    <cellStyle name="40% - Accent3 2 3 2" xfId="31305"/>
    <cellStyle name="40% - Accent3 2 3 2 10" xfId="31306"/>
    <cellStyle name="40% - Accent3 2 3 2 2" xfId="31307"/>
    <cellStyle name="40% - Accent3 2 3 2 2 2" xfId="31308"/>
    <cellStyle name="40% - Accent3 2 3 2 2 2 2" xfId="31309"/>
    <cellStyle name="40% - Accent3 2 3 2 2 2 2 2" xfId="31310"/>
    <cellStyle name="40% - Accent3 2 3 2 2 2 2 2 2" xfId="31311"/>
    <cellStyle name="40% - Accent3 2 3 2 2 2 2 3" xfId="31312"/>
    <cellStyle name="40% - Accent3 2 3 2 2 2 3" xfId="31313"/>
    <cellStyle name="40% - Accent3 2 3 2 2 2 3 2" xfId="31314"/>
    <cellStyle name="40% - Accent3 2 3 2 2 2 4" xfId="31315"/>
    <cellStyle name="40% - Accent3 2 3 2 2 3" xfId="31316"/>
    <cellStyle name="40% - Accent3 2 3 2 2 3 2" xfId="31317"/>
    <cellStyle name="40% - Accent3 2 3 2 2 3 2 2" xfId="31318"/>
    <cellStyle name="40% - Accent3 2 3 2 2 3 3" xfId="31319"/>
    <cellStyle name="40% - Accent3 2 3 2 2 4" xfId="31320"/>
    <cellStyle name="40% - Accent3 2 3 2 2 4 2" xfId="31321"/>
    <cellStyle name="40% - Accent3 2 3 2 2 5" xfId="31322"/>
    <cellStyle name="40% - Accent3 2 3 2 3" xfId="31323"/>
    <cellStyle name="40% - Accent3 2 3 2 3 2" xfId="31324"/>
    <cellStyle name="40% - Accent3 2 3 2 3 2 2" xfId="31325"/>
    <cellStyle name="40% - Accent3 2 3 2 3 2 2 2" xfId="31326"/>
    <cellStyle name="40% - Accent3 2 3 2 3 2 2 2 2" xfId="31327"/>
    <cellStyle name="40% - Accent3 2 3 2 3 2 2 3" xfId="31328"/>
    <cellStyle name="40% - Accent3 2 3 2 3 2 3" xfId="31329"/>
    <cellStyle name="40% - Accent3 2 3 2 3 2 3 2" xfId="31330"/>
    <cellStyle name="40% - Accent3 2 3 2 3 2 4" xfId="31331"/>
    <cellStyle name="40% - Accent3 2 3 2 3 3" xfId="31332"/>
    <cellStyle name="40% - Accent3 2 3 2 3 3 2" xfId="31333"/>
    <cellStyle name="40% - Accent3 2 3 2 3 3 2 2" xfId="31334"/>
    <cellStyle name="40% - Accent3 2 3 2 3 3 3" xfId="31335"/>
    <cellStyle name="40% - Accent3 2 3 2 3 4" xfId="31336"/>
    <cellStyle name="40% - Accent3 2 3 2 3 4 2" xfId="31337"/>
    <cellStyle name="40% - Accent3 2 3 2 3 5" xfId="31338"/>
    <cellStyle name="40% - Accent3 2 3 2 4" xfId="31339"/>
    <cellStyle name="40% - Accent3 2 3 2 4 2" xfId="31340"/>
    <cellStyle name="40% - Accent3 2 3 2 4 2 2" xfId="31341"/>
    <cellStyle name="40% - Accent3 2 3 2 4 2 2 2" xfId="31342"/>
    <cellStyle name="40% - Accent3 2 3 2 4 2 2 2 2" xfId="31343"/>
    <cellStyle name="40% - Accent3 2 3 2 4 2 2 3" xfId="31344"/>
    <cellStyle name="40% - Accent3 2 3 2 4 2 3" xfId="31345"/>
    <cellStyle name="40% - Accent3 2 3 2 4 2 3 2" xfId="31346"/>
    <cellStyle name="40% - Accent3 2 3 2 4 2 4" xfId="31347"/>
    <cellStyle name="40% - Accent3 2 3 2 4 3" xfId="31348"/>
    <cellStyle name="40% - Accent3 2 3 2 4 3 2" xfId="31349"/>
    <cellStyle name="40% - Accent3 2 3 2 4 3 2 2" xfId="31350"/>
    <cellStyle name="40% - Accent3 2 3 2 4 3 3" xfId="31351"/>
    <cellStyle name="40% - Accent3 2 3 2 4 4" xfId="31352"/>
    <cellStyle name="40% - Accent3 2 3 2 4 4 2" xfId="31353"/>
    <cellStyle name="40% - Accent3 2 3 2 4 5" xfId="31354"/>
    <cellStyle name="40% - Accent3 2 3 2 5" xfId="31355"/>
    <cellStyle name="40% - Accent3 2 3 2 5 2" xfId="31356"/>
    <cellStyle name="40% - Accent3 2 3 2 5 2 2" xfId="31357"/>
    <cellStyle name="40% - Accent3 2 3 2 5 2 2 2" xfId="31358"/>
    <cellStyle name="40% - Accent3 2 3 2 5 2 2 2 2" xfId="31359"/>
    <cellStyle name="40% - Accent3 2 3 2 5 2 2 3" xfId="31360"/>
    <cellStyle name="40% - Accent3 2 3 2 5 2 3" xfId="31361"/>
    <cellStyle name="40% - Accent3 2 3 2 5 2 3 2" xfId="31362"/>
    <cellStyle name="40% - Accent3 2 3 2 5 2 4" xfId="31363"/>
    <cellStyle name="40% - Accent3 2 3 2 5 3" xfId="31364"/>
    <cellStyle name="40% - Accent3 2 3 2 5 3 2" xfId="31365"/>
    <cellStyle name="40% - Accent3 2 3 2 5 3 2 2" xfId="31366"/>
    <cellStyle name="40% - Accent3 2 3 2 5 3 3" xfId="31367"/>
    <cellStyle name="40% - Accent3 2 3 2 5 4" xfId="31368"/>
    <cellStyle name="40% - Accent3 2 3 2 5 4 2" xfId="31369"/>
    <cellStyle name="40% - Accent3 2 3 2 5 5" xfId="31370"/>
    <cellStyle name="40% - Accent3 2 3 2 6" xfId="31371"/>
    <cellStyle name="40% - Accent3 2 3 2 6 2" xfId="31372"/>
    <cellStyle name="40% - Accent3 2 3 2 6 2 2" xfId="31373"/>
    <cellStyle name="40% - Accent3 2 3 2 6 2 2 2" xfId="31374"/>
    <cellStyle name="40% - Accent3 2 3 2 6 2 2 2 2" xfId="31375"/>
    <cellStyle name="40% - Accent3 2 3 2 6 2 2 3" xfId="31376"/>
    <cellStyle name="40% - Accent3 2 3 2 6 2 3" xfId="31377"/>
    <cellStyle name="40% - Accent3 2 3 2 6 2 3 2" xfId="31378"/>
    <cellStyle name="40% - Accent3 2 3 2 6 2 4" xfId="31379"/>
    <cellStyle name="40% - Accent3 2 3 2 6 3" xfId="31380"/>
    <cellStyle name="40% - Accent3 2 3 2 6 3 2" xfId="31381"/>
    <cellStyle name="40% - Accent3 2 3 2 6 3 2 2" xfId="31382"/>
    <cellStyle name="40% - Accent3 2 3 2 6 3 3" xfId="31383"/>
    <cellStyle name="40% - Accent3 2 3 2 6 4" xfId="31384"/>
    <cellStyle name="40% - Accent3 2 3 2 6 4 2" xfId="31385"/>
    <cellStyle name="40% - Accent3 2 3 2 6 5" xfId="31386"/>
    <cellStyle name="40% - Accent3 2 3 2 7" xfId="31387"/>
    <cellStyle name="40% - Accent3 2 3 2 7 2" xfId="31388"/>
    <cellStyle name="40% - Accent3 2 3 2 7 2 2" xfId="31389"/>
    <cellStyle name="40% - Accent3 2 3 2 7 2 2 2" xfId="31390"/>
    <cellStyle name="40% - Accent3 2 3 2 7 2 3" xfId="31391"/>
    <cellStyle name="40% - Accent3 2 3 2 7 3" xfId="31392"/>
    <cellStyle name="40% - Accent3 2 3 2 7 3 2" xfId="31393"/>
    <cellStyle name="40% - Accent3 2 3 2 7 4" xfId="31394"/>
    <cellStyle name="40% - Accent3 2 3 2 8" xfId="31395"/>
    <cellStyle name="40% - Accent3 2 3 2 8 2" xfId="31396"/>
    <cellStyle name="40% - Accent3 2 3 2 8 2 2" xfId="31397"/>
    <cellStyle name="40% - Accent3 2 3 2 8 3" xfId="31398"/>
    <cellStyle name="40% - Accent3 2 3 2 9" xfId="31399"/>
    <cellStyle name="40% - Accent3 2 3 2 9 2" xfId="31400"/>
    <cellStyle name="40% - Accent3 2 3 3" xfId="31401"/>
    <cellStyle name="40% - Accent3 2 3 3 2" xfId="31402"/>
    <cellStyle name="40% - Accent3 2 3 3 2 2" xfId="31403"/>
    <cellStyle name="40% - Accent3 2 3 3 2 2 2" xfId="31404"/>
    <cellStyle name="40% - Accent3 2 3 3 2 2 2 2" xfId="31405"/>
    <cellStyle name="40% - Accent3 2 3 3 2 2 3" xfId="31406"/>
    <cellStyle name="40% - Accent3 2 3 3 2 3" xfId="31407"/>
    <cellStyle name="40% - Accent3 2 3 3 2 3 2" xfId="31408"/>
    <cellStyle name="40% - Accent3 2 3 3 2 4" xfId="31409"/>
    <cellStyle name="40% - Accent3 2 3 3 3" xfId="31410"/>
    <cellStyle name="40% - Accent3 2 3 3 3 2" xfId="31411"/>
    <cellStyle name="40% - Accent3 2 3 3 3 2 2" xfId="31412"/>
    <cellStyle name="40% - Accent3 2 3 3 3 3" xfId="31413"/>
    <cellStyle name="40% - Accent3 2 3 3 4" xfId="31414"/>
    <cellStyle name="40% - Accent3 2 3 3 4 2" xfId="31415"/>
    <cellStyle name="40% - Accent3 2 3 3 5" xfId="31416"/>
    <cellStyle name="40% - Accent3 2 3 4" xfId="31417"/>
    <cellStyle name="40% - Accent3 2 3 4 2" xfId="31418"/>
    <cellStyle name="40% - Accent3 2 3 4 2 2" xfId="31419"/>
    <cellStyle name="40% - Accent3 2 3 4 2 2 2" xfId="31420"/>
    <cellStyle name="40% - Accent3 2 3 4 2 2 2 2" xfId="31421"/>
    <cellStyle name="40% - Accent3 2 3 4 2 2 3" xfId="31422"/>
    <cellStyle name="40% - Accent3 2 3 4 2 3" xfId="31423"/>
    <cellStyle name="40% - Accent3 2 3 4 2 3 2" xfId="31424"/>
    <cellStyle name="40% - Accent3 2 3 4 2 4" xfId="31425"/>
    <cellStyle name="40% - Accent3 2 3 4 3" xfId="31426"/>
    <cellStyle name="40% - Accent3 2 3 4 3 2" xfId="31427"/>
    <cellStyle name="40% - Accent3 2 3 4 3 2 2" xfId="31428"/>
    <cellStyle name="40% - Accent3 2 3 4 3 3" xfId="31429"/>
    <cellStyle name="40% - Accent3 2 3 4 4" xfId="31430"/>
    <cellStyle name="40% - Accent3 2 3 4 4 2" xfId="31431"/>
    <cellStyle name="40% - Accent3 2 3 4 5" xfId="31432"/>
    <cellStyle name="40% - Accent3 2 3 5" xfId="31433"/>
    <cellStyle name="40% - Accent3 2 3 5 2" xfId="31434"/>
    <cellStyle name="40% - Accent3 2 3 5 2 2" xfId="31435"/>
    <cellStyle name="40% - Accent3 2 3 5 2 2 2" xfId="31436"/>
    <cellStyle name="40% - Accent3 2 3 5 2 2 2 2" xfId="31437"/>
    <cellStyle name="40% - Accent3 2 3 5 2 2 3" xfId="31438"/>
    <cellStyle name="40% - Accent3 2 3 5 2 3" xfId="31439"/>
    <cellStyle name="40% - Accent3 2 3 5 2 3 2" xfId="31440"/>
    <cellStyle name="40% - Accent3 2 3 5 2 4" xfId="31441"/>
    <cellStyle name="40% - Accent3 2 3 5 3" xfId="31442"/>
    <cellStyle name="40% - Accent3 2 3 5 3 2" xfId="31443"/>
    <cellStyle name="40% - Accent3 2 3 5 3 2 2" xfId="31444"/>
    <cellStyle name="40% - Accent3 2 3 5 3 3" xfId="31445"/>
    <cellStyle name="40% - Accent3 2 3 5 4" xfId="31446"/>
    <cellStyle name="40% - Accent3 2 3 5 4 2" xfId="31447"/>
    <cellStyle name="40% - Accent3 2 3 5 5" xfId="31448"/>
    <cellStyle name="40% - Accent3 2 3 6" xfId="31449"/>
    <cellStyle name="40% - Accent3 2 3 6 2" xfId="31450"/>
    <cellStyle name="40% - Accent3 2 3 6 2 2" xfId="31451"/>
    <cellStyle name="40% - Accent3 2 3 6 2 2 2" xfId="31452"/>
    <cellStyle name="40% - Accent3 2 3 6 2 2 2 2" xfId="31453"/>
    <cellStyle name="40% - Accent3 2 3 6 2 2 3" xfId="31454"/>
    <cellStyle name="40% - Accent3 2 3 6 2 3" xfId="31455"/>
    <cellStyle name="40% - Accent3 2 3 6 2 3 2" xfId="31456"/>
    <cellStyle name="40% - Accent3 2 3 6 2 4" xfId="31457"/>
    <cellStyle name="40% - Accent3 2 3 6 3" xfId="31458"/>
    <cellStyle name="40% - Accent3 2 3 6 3 2" xfId="31459"/>
    <cellStyle name="40% - Accent3 2 3 6 3 2 2" xfId="31460"/>
    <cellStyle name="40% - Accent3 2 3 6 3 3" xfId="31461"/>
    <cellStyle name="40% - Accent3 2 3 6 4" xfId="31462"/>
    <cellStyle name="40% - Accent3 2 3 6 4 2" xfId="31463"/>
    <cellStyle name="40% - Accent3 2 3 6 5" xfId="31464"/>
    <cellStyle name="40% - Accent3 2 3 7" xfId="31465"/>
    <cellStyle name="40% - Accent3 2 3 7 2" xfId="31466"/>
    <cellStyle name="40% - Accent3 2 3 7 2 2" xfId="31467"/>
    <cellStyle name="40% - Accent3 2 3 7 2 2 2" xfId="31468"/>
    <cellStyle name="40% - Accent3 2 3 7 2 2 2 2" xfId="31469"/>
    <cellStyle name="40% - Accent3 2 3 7 2 2 3" xfId="31470"/>
    <cellStyle name="40% - Accent3 2 3 7 2 3" xfId="31471"/>
    <cellStyle name="40% - Accent3 2 3 7 2 3 2" xfId="31472"/>
    <cellStyle name="40% - Accent3 2 3 7 2 4" xfId="31473"/>
    <cellStyle name="40% - Accent3 2 3 7 3" xfId="31474"/>
    <cellStyle name="40% - Accent3 2 3 7 3 2" xfId="31475"/>
    <cellStyle name="40% - Accent3 2 3 7 3 2 2" xfId="31476"/>
    <cellStyle name="40% - Accent3 2 3 7 3 3" xfId="31477"/>
    <cellStyle name="40% - Accent3 2 3 7 4" xfId="31478"/>
    <cellStyle name="40% - Accent3 2 3 7 4 2" xfId="31479"/>
    <cellStyle name="40% - Accent3 2 3 7 5" xfId="31480"/>
    <cellStyle name="40% - Accent3 2 3 8" xfId="31481"/>
    <cellStyle name="40% - Accent3 2 3 8 2" xfId="31482"/>
    <cellStyle name="40% - Accent3 2 3 8 2 2" xfId="31483"/>
    <cellStyle name="40% - Accent3 2 3 8 2 2 2" xfId="31484"/>
    <cellStyle name="40% - Accent3 2 3 8 2 3" xfId="31485"/>
    <cellStyle name="40% - Accent3 2 3 8 3" xfId="31486"/>
    <cellStyle name="40% - Accent3 2 3 8 3 2" xfId="31487"/>
    <cellStyle name="40% - Accent3 2 3 8 4" xfId="31488"/>
    <cellStyle name="40% - Accent3 2 3 9" xfId="31489"/>
    <cellStyle name="40% - Accent3 2 3 9 2" xfId="31490"/>
    <cellStyle name="40% - Accent3 2 3 9 2 2" xfId="31491"/>
    <cellStyle name="40% - Accent3 2 3 9 3" xfId="31492"/>
    <cellStyle name="40% - Accent3 2 4" xfId="31493"/>
    <cellStyle name="40% - Accent3 2 4 10" xfId="31494"/>
    <cellStyle name="40% - Accent3 2 4 10 2" xfId="31495"/>
    <cellStyle name="40% - Accent3 2 4 11" xfId="31496"/>
    <cellStyle name="40% - Accent3 2 4 2" xfId="31497"/>
    <cellStyle name="40% - Accent3 2 4 2 10" xfId="31498"/>
    <cellStyle name="40% - Accent3 2 4 2 2" xfId="31499"/>
    <cellStyle name="40% - Accent3 2 4 2 2 2" xfId="31500"/>
    <cellStyle name="40% - Accent3 2 4 2 2 2 2" xfId="31501"/>
    <cellStyle name="40% - Accent3 2 4 2 2 2 2 2" xfId="31502"/>
    <cellStyle name="40% - Accent3 2 4 2 2 2 2 2 2" xfId="31503"/>
    <cellStyle name="40% - Accent3 2 4 2 2 2 2 3" xfId="31504"/>
    <cellStyle name="40% - Accent3 2 4 2 2 2 3" xfId="31505"/>
    <cellStyle name="40% - Accent3 2 4 2 2 2 3 2" xfId="31506"/>
    <cellStyle name="40% - Accent3 2 4 2 2 2 4" xfId="31507"/>
    <cellStyle name="40% - Accent3 2 4 2 2 3" xfId="31508"/>
    <cellStyle name="40% - Accent3 2 4 2 2 3 2" xfId="31509"/>
    <cellStyle name="40% - Accent3 2 4 2 2 3 2 2" xfId="31510"/>
    <cellStyle name="40% - Accent3 2 4 2 2 3 3" xfId="31511"/>
    <cellStyle name="40% - Accent3 2 4 2 2 4" xfId="31512"/>
    <cellStyle name="40% - Accent3 2 4 2 2 4 2" xfId="31513"/>
    <cellStyle name="40% - Accent3 2 4 2 2 5" xfId="31514"/>
    <cellStyle name="40% - Accent3 2 4 2 3" xfId="31515"/>
    <cellStyle name="40% - Accent3 2 4 2 3 2" xfId="31516"/>
    <cellStyle name="40% - Accent3 2 4 2 3 2 2" xfId="31517"/>
    <cellStyle name="40% - Accent3 2 4 2 3 2 2 2" xfId="31518"/>
    <cellStyle name="40% - Accent3 2 4 2 3 2 2 2 2" xfId="31519"/>
    <cellStyle name="40% - Accent3 2 4 2 3 2 2 3" xfId="31520"/>
    <cellStyle name="40% - Accent3 2 4 2 3 2 3" xfId="31521"/>
    <cellStyle name="40% - Accent3 2 4 2 3 2 3 2" xfId="31522"/>
    <cellStyle name="40% - Accent3 2 4 2 3 2 4" xfId="31523"/>
    <cellStyle name="40% - Accent3 2 4 2 3 3" xfId="31524"/>
    <cellStyle name="40% - Accent3 2 4 2 3 3 2" xfId="31525"/>
    <cellStyle name="40% - Accent3 2 4 2 3 3 2 2" xfId="31526"/>
    <cellStyle name="40% - Accent3 2 4 2 3 3 3" xfId="31527"/>
    <cellStyle name="40% - Accent3 2 4 2 3 4" xfId="31528"/>
    <cellStyle name="40% - Accent3 2 4 2 3 4 2" xfId="31529"/>
    <cellStyle name="40% - Accent3 2 4 2 3 5" xfId="31530"/>
    <cellStyle name="40% - Accent3 2 4 2 4" xfId="31531"/>
    <cellStyle name="40% - Accent3 2 4 2 4 2" xfId="31532"/>
    <cellStyle name="40% - Accent3 2 4 2 4 2 2" xfId="31533"/>
    <cellStyle name="40% - Accent3 2 4 2 4 2 2 2" xfId="31534"/>
    <cellStyle name="40% - Accent3 2 4 2 4 2 2 2 2" xfId="31535"/>
    <cellStyle name="40% - Accent3 2 4 2 4 2 2 3" xfId="31536"/>
    <cellStyle name="40% - Accent3 2 4 2 4 2 3" xfId="31537"/>
    <cellStyle name="40% - Accent3 2 4 2 4 2 3 2" xfId="31538"/>
    <cellStyle name="40% - Accent3 2 4 2 4 2 4" xfId="31539"/>
    <cellStyle name="40% - Accent3 2 4 2 4 3" xfId="31540"/>
    <cellStyle name="40% - Accent3 2 4 2 4 3 2" xfId="31541"/>
    <cellStyle name="40% - Accent3 2 4 2 4 3 2 2" xfId="31542"/>
    <cellStyle name="40% - Accent3 2 4 2 4 3 3" xfId="31543"/>
    <cellStyle name="40% - Accent3 2 4 2 4 4" xfId="31544"/>
    <cellStyle name="40% - Accent3 2 4 2 4 4 2" xfId="31545"/>
    <cellStyle name="40% - Accent3 2 4 2 4 5" xfId="31546"/>
    <cellStyle name="40% - Accent3 2 4 2 5" xfId="31547"/>
    <cellStyle name="40% - Accent3 2 4 2 5 2" xfId="31548"/>
    <cellStyle name="40% - Accent3 2 4 2 5 2 2" xfId="31549"/>
    <cellStyle name="40% - Accent3 2 4 2 5 2 2 2" xfId="31550"/>
    <cellStyle name="40% - Accent3 2 4 2 5 2 2 2 2" xfId="31551"/>
    <cellStyle name="40% - Accent3 2 4 2 5 2 2 3" xfId="31552"/>
    <cellStyle name="40% - Accent3 2 4 2 5 2 3" xfId="31553"/>
    <cellStyle name="40% - Accent3 2 4 2 5 2 3 2" xfId="31554"/>
    <cellStyle name="40% - Accent3 2 4 2 5 2 4" xfId="31555"/>
    <cellStyle name="40% - Accent3 2 4 2 5 3" xfId="31556"/>
    <cellStyle name="40% - Accent3 2 4 2 5 3 2" xfId="31557"/>
    <cellStyle name="40% - Accent3 2 4 2 5 3 2 2" xfId="31558"/>
    <cellStyle name="40% - Accent3 2 4 2 5 3 3" xfId="31559"/>
    <cellStyle name="40% - Accent3 2 4 2 5 4" xfId="31560"/>
    <cellStyle name="40% - Accent3 2 4 2 5 4 2" xfId="31561"/>
    <cellStyle name="40% - Accent3 2 4 2 5 5" xfId="31562"/>
    <cellStyle name="40% - Accent3 2 4 2 6" xfId="31563"/>
    <cellStyle name="40% - Accent3 2 4 2 6 2" xfId="31564"/>
    <cellStyle name="40% - Accent3 2 4 2 6 2 2" xfId="31565"/>
    <cellStyle name="40% - Accent3 2 4 2 6 2 2 2" xfId="31566"/>
    <cellStyle name="40% - Accent3 2 4 2 6 2 2 2 2" xfId="31567"/>
    <cellStyle name="40% - Accent3 2 4 2 6 2 2 3" xfId="31568"/>
    <cellStyle name="40% - Accent3 2 4 2 6 2 3" xfId="31569"/>
    <cellStyle name="40% - Accent3 2 4 2 6 2 3 2" xfId="31570"/>
    <cellStyle name="40% - Accent3 2 4 2 6 2 4" xfId="31571"/>
    <cellStyle name="40% - Accent3 2 4 2 6 3" xfId="31572"/>
    <cellStyle name="40% - Accent3 2 4 2 6 3 2" xfId="31573"/>
    <cellStyle name="40% - Accent3 2 4 2 6 3 2 2" xfId="31574"/>
    <cellStyle name="40% - Accent3 2 4 2 6 3 3" xfId="31575"/>
    <cellStyle name="40% - Accent3 2 4 2 6 4" xfId="31576"/>
    <cellStyle name="40% - Accent3 2 4 2 6 4 2" xfId="31577"/>
    <cellStyle name="40% - Accent3 2 4 2 6 5" xfId="31578"/>
    <cellStyle name="40% - Accent3 2 4 2 7" xfId="31579"/>
    <cellStyle name="40% - Accent3 2 4 2 7 2" xfId="31580"/>
    <cellStyle name="40% - Accent3 2 4 2 7 2 2" xfId="31581"/>
    <cellStyle name="40% - Accent3 2 4 2 7 2 2 2" xfId="31582"/>
    <cellStyle name="40% - Accent3 2 4 2 7 2 3" xfId="31583"/>
    <cellStyle name="40% - Accent3 2 4 2 7 3" xfId="31584"/>
    <cellStyle name="40% - Accent3 2 4 2 7 3 2" xfId="31585"/>
    <cellStyle name="40% - Accent3 2 4 2 7 4" xfId="31586"/>
    <cellStyle name="40% - Accent3 2 4 2 8" xfId="31587"/>
    <cellStyle name="40% - Accent3 2 4 2 8 2" xfId="31588"/>
    <cellStyle name="40% - Accent3 2 4 2 8 2 2" xfId="31589"/>
    <cellStyle name="40% - Accent3 2 4 2 8 3" xfId="31590"/>
    <cellStyle name="40% - Accent3 2 4 2 9" xfId="31591"/>
    <cellStyle name="40% - Accent3 2 4 2 9 2" xfId="31592"/>
    <cellStyle name="40% - Accent3 2 4 3" xfId="31593"/>
    <cellStyle name="40% - Accent3 2 4 3 2" xfId="31594"/>
    <cellStyle name="40% - Accent3 2 4 3 2 2" xfId="31595"/>
    <cellStyle name="40% - Accent3 2 4 3 2 2 2" xfId="31596"/>
    <cellStyle name="40% - Accent3 2 4 3 2 2 2 2" xfId="31597"/>
    <cellStyle name="40% - Accent3 2 4 3 2 2 3" xfId="31598"/>
    <cellStyle name="40% - Accent3 2 4 3 2 3" xfId="31599"/>
    <cellStyle name="40% - Accent3 2 4 3 2 3 2" xfId="31600"/>
    <cellStyle name="40% - Accent3 2 4 3 2 4" xfId="31601"/>
    <cellStyle name="40% - Accent3 2 4 3 3" xfId="31602"/>
    <cellStyle name="40% - Accent3 2 4 3 3 2" xfId="31603"/>
    <cellStyle name="40% - Accent3 2 4 3 3 2 2" xfId="31604"/>
    <cellStyle name="40% - Accent3 2 4 3 3 3" xfId="31605"/>
    <cellStyle name="40% - Accent3 2 4 3 4" xfId="31606"/>
    <cellStyle name="40% - Accent3 2 4 3 4 2" xfId="31607"/>
    <cellStyle name="40% - Accent3 2 4 3 5" xfId="31608"/>
    <cellStyle name="40% - Accent3 2 4 4" xfId="31609"/>
    <cellStyle name="40% - Accent3 2 4 4 2" xfId="31610"/>
    <cellStyle name="40% - Accent3 2 4 4 2 2" xfId="31611"/>
    <cellStyle name="40% - Accent3 2 4 4 2 2 2" xfId="31612"/>
    <cellStyle name="40% - Accent3 2 4 4 2 2 2 2" xfId="31613"/>
    <cellStyle name="40% - Accent3 2 4 4 2 2 3" xfId="31614"/>
    <cellStyle name="40% - Accent3 2 4 4 2 3" xfId="31615"/>
    <cellStyle name="40% - Accent3 2 4 4 2 3 2" xfId="31616"/>
    <cellStyle name="40% - Accent3 2 4 4 2 4" xfId="31617"/>
    <cellStyle name="40% - Accent3 2 4 4 3" xfId="31618"/>
    <cellStyle name="40% - Accent3 2 4 4 3 2" xfId="31619"/>
    <cellStyle name="40% - Accent3 2 4 4 3 2 2" xfId="31620"/>
    <cellStyle name="40% - Accent3 2 4 4 3 3" xfId="31621"/>
    <cellStyle name="40% - Accent3 2 4 4 4" xfId="31622"/>
    <cellStyle name="40% - Accent3 2 4 4 4 2" xfId="31623"/>
    <cellStyle name="40% - Accent3 2 4 4 5" xfId="31624"/>
    <cellStyle name="40% - Accent3 2 4 5" xfId="31625"/>
    <cellStyle name="40% - Accent3 2 4 5 2" xfId="31626"/>
    <cellStyle name="40% - Accent3 2 4 5 2 2" xfId="31627"/>
    <cellStyle name="40% - Accent3 2 4 5 2 2 2" xfId="31628"/>
    <cellStyle name="40% - Accent3 2 4 5 2 2 2 2" xfId="31629"/>
    <cellStyle name="40% - Accent3 2 4 5 2 2 3" xfId="31630"/>
    <cellStyle name="40% - Accent3 2 4 5 2 3" xfId="31631"/>
    <cellStyle name="40% - Accent3 2 4 5 2 3 2" xfId="31632"/>
    <cellStyle name="40% - Accent3 2 4 5 2 4" xfId="31633"/>
    <cellStyle name="40% - Accent3 2 4 5 3" xfId="31634"/>
    <cellStyle name="40% - Accent3 2 4 5 3 2" xfId="31635"/>
    <cellStyle name="40% - Accent3 2 4 5 3 2 2" xfId="31636"/>
    <cellStyle name="40% - Accent3 2 4 5 3 3" xfId="31637"/>
    <cellStyle name="40% - Accent3 2 4 5 4" xfId="31638"/>
    <cellStyle name="40% - Accent3 2 4 5 4 2" xfId="31639"/>
    <cellStyle name="40% - Accent3 2 4 5 5" xfId="31640"/>
    <cellStyle name="40% - Accent3 2 4 6" xfId="31641"/>
    <cellStyle name="40% - Accent3 2 4 6 2" xfId="31642"/>
    <cellStyle name="40% - Accent3 2 4 6 2 2" xfId="31643"/>
    <cellStyle name="40% - Accent3 2 4 6 2 2 2" xfId="31644"/>
    <cellStyle name="40% - Accent3 2 4 6 2 2 2 2" xfId="31645"/>
    <cellStyle name="40% - Accent3 2 4 6 2 2 3" xfId="31646"/>
    <cellStyle name="40% - Accent3 2 4 6 2 3" xfId="31647"/>
    <cellStyle name="40% - Accent3 2 4 6 2 3 2" xfId="31648"/>
    <cellStyle name="40% - Accent3 2 4 6 2 4" xfId="31649"/>
    <cellStyle name="40% - Accent3 2 4 6 3" xfId="31650"/>
    <cellStyle name="40% - Accent3 2 4 6 3 2" xfId="31651"/>
    <cellStyle name="40% - Accent3 2 4 6 3 2 2" xfId="31652"/>
    <cellStyle name="40% - Accent3 2 4 6 3 3" xfId="31653"/>
    <cellStyle name="40% - Accent3 2 4 6 4" xfId="31654"/>
    <cellStyle name="40% - Accent3 2 4 6 4 2" xfId="31655"/>
    <cellStyle name="40% - Accent3 2 4 6 5" xfId="31656"/>
    <cellStyle name="40% - Accent3 2 4 7" xfId="31657"/>
    <cellStyle name="40% - Accent3 2 4 7 2" xfId="31658"/>
    <cellStyle name="40% - Accent3 2 4 7 2 2" xfId="31659"/>
    <cellStyle name="40% - Accent3 2 4 7 2 2 2" xfId="31660"/>
    <cellStyle name="40% - Accent3 2 4 7 2 2 2 2" xfId="31661"/>
    <cellStyle name="40% - Accent3 2 4 7 2 2 3" xfId="31662"/>
    <cellStyle name="40% - Accent3 2 4 7 2 3" xfId="31663"/>
    <cellStyle name="40% - Accent3 2 4 7 2 3 2" xfId="31664"/>
    <cellStyle name="40% - Accent3 2 4 7 2 4" xfId="31665"/>
    <cellStyle name="40% - Accent3 2 4 7 3" xfId="31666"/>
    <cellStyle name="40% - Accent3 2 4 7 3 2" xfId="31667"/>
    <cellStyle name="40% - Accent3 2 4 7 3 2 2" xfId="31668"/>
    <cellStyle name="40% - Accent3 2 4 7 3 3" xfId="31669"/>
    <cellStyle name="40% - Accent3 2 4 7 4" xfId="31670"/>
    <cellStyle name="40% - Accent3 2 4 7 4 2" xfId="31671"/>
    <cellStyle name="40% - Accent3 2 4 7 5" xfId="31672"/>
    <cellStyle name="40% - Accent3 2 4 8" xfId="31673"/>
    <cellStyle name="40% - Accent3 2 4 8 2" xfId="31674"/>
    <cellStyle name="40% - Accent3 2 4 8 2 2" xfId="31675"/>
    <cellStyle name="40% - Accent3 2 4 8 2 2 2" xfId="31676"/>
    <cellStyle name="40% - Accent3 2 4 8 2 3" xfId="31677"/>
    <cellStyle name="40% - Accent3 2 4 8 3" xfId="31678"/>
    <cellStyle name="40% - Accent3 2 4 8 3 2" xfId="31679"/>
    <cellStyle name="40% - Accent3 2 4 8 4" xfId="31680"/>
    <cellStyle name="40% - Accent3 2 4 9" xfId="31681"/>
    <cellStyle name="40% - Accent3 2 4 9 2" xfId="31682"/>
    <cellStyle name="40% - Accent3 2 4 9 2 2" xfId="31683"/>
    <cellStyle name="40% - Accent3 2 4 9 3" xfId="31684"/>
    <cellStyle name="40% - Accent3 2 5" xfId="31685"/>
    <cellStyle name="40% - Accent3 2 5 10" xfId="31686"/>
    <cellStyle name="40% - Accent3 2 5 10 2" xfId="31687"/>
    <cellStyle name="40% - Accent3 2 5 11" xfId="31688"/>
    <cellStyle name="40% - Accent3 2 5 2" xfId="31689"/>
    <cellStyle name="40% - Accent3 2 5 2 10" xfId="31690"/>
    <cellStyle name="40% - Accent3 2 5 2 2" xfId="31691"/>
    <cellStyle name="40% - Accent3 2 5 2 2 2" xfId="31692"/>
    <cellStyle name="40% - Accent3 2 5 2 2 2 2" xfId="31693"/>
    <cellStyle name="40% - Accent3 2 5 2 2 2 2 2" xfId="31694"/>
    <cellStyle name="40% - Accent3 2 5 2 2 2 2 2 2" xfId="31695"/>
    <cellStyle name="40% - Accent3 2 5 2 2 2 2 3" xfId="31696"/>
    <cellStyle name="40% - Accent3 2 5 2 2 2 3" xfId="31697"/>
    <cellStyle name="40% - Accent3 2 5 2 2 2 3 2" xfId="31698"/>
    <cellStyle name="40% - Accent3 2 5 2 2 2 4" xfId="31699"/>
    <cellStyle name="40% - Accent3 2 5 2 2 3" xfId="31700"/>
    <cellStyle name="40% - Accent3 2 5 2 2 3 2" xfId="31701"/>
    <cellStyle name="40% - Accent3 2 5 2 2 3 2 2" xfId="31702"/>
    <cellStyle name="40% - Accent3 2 5 2 2 3 3" xfId="31703"/>
    <cellStyle name="40% - Accent3 2 5 2 2 4" xfId="31704"/>
    <cellStyle name="40% - Accent3 2 5 2 2 4 2" xfId="31705"/>
    <cellStyle name="40% - Accent3 2 5 2 2 5" xfId="31706"/>
    <cellStyle name="40% - Accent3 2 5 2 3" xfId="31707"/>
    <cellStyle name="40% - Accent3 2 5 2 3 2" xfId="31708"/>
    <cellStyle name="40% - Accent3 2 5 2 3 2 2" xfId="31709"/>
    <cellStyle name="40% - Accent3 2 5 2 3 2 2 2" xfId="31710"/>
    <cellStyle name="40% - Accent3 2 5 2 3 2 2 2 2" xfId="31711"/>
    <cellStyle name="40% - Accent3 2 5 2 3 2 2 3" xfId="31712"/>
    <cellStyle name="40% - Accent3 2 5 2 3 2 3" xfId="31713"/>
    <cellStyle name="40% - Accent3 2 5 2 3 2 3 2" xfId="31714"/>
    <cellStyle name="40% - Accent3 2 5 2 3 2 4" xfId="31715"/>
    <cellStyle name="40% - Accent3 2 5 2 3 3" xfId="31716"/>
    <cellStyle name="40% - Accent3 2 5 2 3 3 2" xfId="31717"/>
    <cellStyle name="40% - Accent3 2 5 2 3 3 2 2" xfId="31718"/>
    <cellStyle name="40% - Accent3 2 5 2 3 3 3" xfId="31719"/>
    <cellStyle name="40% - Accent3 2 5 2 3 4" xfId="31720"/>
    <cellStyle name="40% - Accent3 2 5 2 3 4 2" xfId="31721"/>
    <cellStyle name="40% - Accent3 2 5 2 3 5" xfId="31722"/>
    <cellStyle name="40% - Accent3 2 5 2 4" xfId="31723"/>
    <cellStyle name="40% - Accent3 2 5 2 4 2" xfId="31724"/>
    <cellStyle name="40% - Accent3 2 5 2 4 2 2" xfId="31725"/>
    <cellStyle name="40% - Accent3 2 5 2 4 2 2 2" xfId="31726"/>
    <cellStyle name="40% - Accent3 2 5 2 4 2 2 2 2" xfId="31727"/>
    <cellStyle name="40% - Accent3 2 5 2 4 2 2 3" xfId="31728"/>
    <cellStyle name="40% - Accent3 2 5 2 4 2 3" xfId="31729"/>
    <cellStyle name="40% - Accent3 2 5 2 4 2 3 2" xfId="31730"/>
    <cellStyle name="40% - Accent3 2 5 2 4 2 4" xfId="31731"/>
    <cellStyle name="40% - Accent3 2 5 2 4 3" xfId="31732"/>
    <cellStyle name="40% - Accent3 2 5 2 4 3 2" xfId="31733"/>
    <cellStyle name="40% - Accent3 2 5 2 4 3 2 2" xfId="31734"/>
    <cellStyle name="40% - Accent3 2 5 2 4 3 3" xfId="31735"/>
    <cellStyle name="40% - Accent3 2 5 2 4 4" xfId="31736"/>
    <cellStyle name="40% - Accent3 2 5 2 4 4 2" xfId="31737"/>
    <cellStyle name="40% - Accent3 2 5 2 4 5" xfId="31738"/>
    <cellStyle name="40% - Accent3 2 5 2 5" xfId="31739"/>
    <cellStyle name="40% - Accent3 2 5 2 5 2" xfId="31740"/>
    <cellStyle name="40% - Accent3 2 5 2 5 2 2" xfId="31741"/>
    <cellStyle name="40% - Accent3 2 5 2 5 2 2 2" xfId="31742"/>
    <cellStyle name="40% - Accent3 2 5 2 5 2 2 2 2" xfId="31743"/>
    <cellStyle name="40% - Accent3 2 5 2 5 2 2 3" xfId="31744"/>
    <cellStyle name="40% - Accent3 2 5 2 5 2 3" xfId="31745"/>
    <cellStyle name="40% - Accent3 2 5 2 5 2 3 2" xfId="31746"/>
    <cellStyle name="40% - Accent3 2 5 2 5 2 4" xfId="31747"/>
    <cellStyle name="40% - Accent3 2 5 2 5 3" xfId="31748"/>
    <cellStyle name="40% - Accent3 2 5 2 5 3 2" xfId="31749"/>
    <cellStyle name="40% - Accent3 2 5 2 5 3 2 2" xfId="31750"/>
    <cellStyle name="40% - Accent3 2 5 2 5 3 3" xfId="31751"/>
    <cellStyle name="40% - Accent3 2 5 2 5 4" xfId="31752"/>
    <cellStyle name="40% - Accent3 2 5 2 5 4 2" xfId="31753"/>
    <cellStyle name="40% - Accent3 2 5 2 5 5" xfId="31754"/>
    <cellStyle name="40% - Accent3 2 5 2 6" xfId="31755"/>
    <cellStyle name="40% - Accent3 2 5 2 6 2" xfId="31756"/>
    <cellStyle name="40% - Accent3 2 5 2 6 2 2" xfId="31757"/>
    <cellStyle name="40% - Accent3 2 5 2 6 2 2 2" xfId="31758"/>
    <cellStyle name="40% - Accent3 2 5 2 6 2 2 2 2" xfId="31759"/>
    <cellStyle name="40% - Accent3 2 5 2 6 2 2 3" xfId="31760"/>
    <cellStyle name="40% - Accent3 2 5 2 6 2 3" xfId="31761"/>
    <cellStyle name="40% - Accent3 2 5 2 6 2 3 2" xfId="31762"/>
    <cellStyle name="40% - Accent3 2 5 2 6 2 4" xfId="31763"/>
    <cellStyle name="40% - Accent3 2 5 2 6 3" xfId="31764"/>
    <cellStyle name="40% - Accent3 2 5 2 6 3 2" xfId="31765"/>
    <cellStyle name="40% - Accent3 2 5 2 6 3 2 2" xfId="31766"/>
    <cellStyle name="40% - Accent3 2 5 2 6 3 3" xfId="31767"/>
    <cellStyle name="40% - Accent3 2 5 2 6 4" xfId="31768"/>
    <cellStyle name="40% - Accent3 2 5 2 6 4 2" xfId="31769"/>
    <cellStyle name="40% - Accent3 2 5 2 6 5" xfId="31770"/>
    <cellStyle name="40% - Accent3 2 5 2 7" xfId="31771"/>
    <cellStyle name="40% - Accent3 2 5 2 7 2" xfId="31772"/>
    <cellStyle name="40% - Accent3 2 5 2 7 2 2" xfId="31773"/>
    <cellStyle name="40% - Accent3 2 5 2 7 2 2 2" xfId="31774"/>
    <cellStyle name="40% - Accent3 2 5 2 7 2 3" xfId="31775"/>
    <cellStyle name="40% - Accent3 2 5 2 7 3" xfId="31776"/>
    <cellStyle name="40% - Accent3 2 5 2 7 3 2" xfId="31777"/>
    <cellStyle name="40% - Accent3 2 5 2 7 4" xfId="31778"/>
    <cellStyle name="40% - Accent3 2 5 2 8" xfId="31779"/>
    <cellStyle name="40% - Accent3 2 5 2 8 2" xfId="31780"/>
    <cellStyle name="40% - Accent3 2 5 2 8 2 2" xfId="31781"/>
    <cellStyle name="40% - Accent3 2 5 2 8 3" xfId="31782"/>
    <cellStyle name="40% - Accent3 2 5 2 9" xfId="31783"/>
    <cellStyle name="40% - Accent3 2 5 2 9 2" xfId="31784"/>
    <cellStyle name="40% - Accent3 2 5 3" xfId="31785"/>
    <cellStyle name="40% - Accent3 2 5 3 2" xfId="31786"/>
    <cellStyle name="40% - Accent3 2 5 3 2 2" xfId="31787"/>
    <cellStyle name="40% - Accent3 2 5 3 2 2 2" xfId="31788"/>
    <cellStyle name="40% - Accent3 2 5 3 2 2 2 2" xfId="31789"/>
    <cellStyle name="40% - Accent3 2 5 3 2 2 3" xfId="31790"/>
    <cellStyle name="40% - Accent3 2 5 3 2 3" xfId="31791"/>
    <cellStyle name="40% - Accent3 2 5 3 2 3 2" xfId="31792"/>
    <cellStyle name="40% - Accent3 2 5 3 2 4" xfId="31793"/>
    <cellStyle name="40% - Accent3 2 5 3 3" xfId="31794"/>
    <cellStyle name="40% - Accent3 2 5 3 3 2" xfId="31795"/>
    <cellStyle name="40% - Accent3 2 5 3 3 2 2" xfId="31796"/>
    <cellStyle name="40% - Accent3 2 5 3 3 3" xfId="31797"/>
    <cellStyle name="40% - Accent3 2 5 3 4" xfId="31798"/>
    <cellStyle name="40% - Accent3 2 5 3 4 2" xfId="31799"/>
    <cellStyle name="40% - Accent3 2 5 3 5" xfId="31800"/>
    <cellStyle name="40% - Accent3 2 5 4" xfId="31801"/>
    <cellStyle name="40% - Accent3 2 5 4 2" xfId="31802"/>
    <cellStyle name="40% - Accent3 2 5 4 2 2" xfId="31803"/>
    <cellStyle name="40% - Accent3 2 5 4 2 2 2" xfId="31804"/>
    <cellStyle name="40% - Accent3 2 5 4 2 2 2 2" xfId="31805"/>
    <cellStyle name="40% - Accent3 2 5 4 2 2 3" xfId="31806"/>
    <cellStyle name="40% - Accent3 2 5 4 2 3" xfId="31807"/>
    <cellStyle name="40% - Accent3 2 5 4 2 3 2" xfId="31808"/>
    <cellStyle name="40% - Accent3 2 5 4 2 4" xfId="31809"/>
    <cellStyle name="40% - Accent3 2 5 4 3" xfId="31810"/>
    <cellStyle name="40% - Accent3 2 5 4 3 2" xfId="31811"/>
    <cellStyle name="40% - Accent3 2 5 4 3 2 2" xfId="31812"/>
    <cellStyle name="40% - Accent3 2 5 4 3 3" xfId="31813"/>
    <cellStyle name="40% - Accent3 2 5 4 4" xfId="31814"/>
    <cellStyle name="40% - Accent3 2 5 4 4 2" xfId="31815"/>
    <cellStyle name="40% - Accent3 2 5 4 5" xfId="31816"/>
    <cellStyle name="40% - Accent3 2 5 5" xfId="31817"/>
    <cellStyle name="40% - Accent3 2 5 5 2" xfId="31818"/>
    <cellStyle name="40% - Accent3 2 5 5 2 2" xfId="31819"/>
    <cellStyle name="40% - Accent3 2 5 5 2 2 2" xfId="31820"/>
    <cellStyle name="40% - Accent3 2 5 5 2 2 2 2" xfId="31821"/>
    <cellStyle name="40% - Accent3 2 5 5 2 2 3" xfId="31822"/>
    <cellStyle name="40% - Accent3 2 5 5 2 3" xfId="31823"/>
    <cellStyle name="40% - Accent3 2 5 5 2 3 2" xfId="31824"/>
    <cellStyle name="40% - Accent3 2 5 5 2 4" xfId="31825"/>
    <cellStyle name="40% - Accent3 2 5 5 3" xfId="31826"/>
    <cellStyle name="40% - Accent3 2 5 5 3 2" xfId="31827"/>
    <cellStyle name="40% - Accent3 2 5 5 3 2 2" xfId="31828"/>
    <cellStyle name="40% - Accent3 2 5 5 3 3" xfId="31829"/>
    <cellStyle name="40% - Accent3 2 5 5 4" xfId="31830"/>
    <cellStyle name="40% - Accent3 2 5 5 4 2" xfId="31831"/>
    <cellStyle name="40% - Accent3 2 5 5 5" xfId="31832"/>
    <cellStyle name="40% - Accent3 2 5 6" xfId="31833"/>
    <cellStyle name="40% - Accent3 2 5 6 2" xfId="31834"/>
    <cellStyle name="40% - Accent3 2 5 6 2 2" xfId="31835"/>
    <cellStyle name="40% - Accent3 2 5 6 2 2 2" xfId="31836"/>
    <cellStyle name="40% - Accent3 2 5 6 2 2 2 2" xfId="31837"/>
    <cellStyle name="40% - Accent3 2 5 6 2 2 3" xfId="31838"/>
    <cellStyle name="40% - Accent3 2 5 6 2 3" xfId="31839"/>
    <cellStyle name="40% - Accent3 2 5 6 2 3 2" xfId="31840"/>
    <cellStyle name="40% - Accent3 2 5 6 2 4" xfId="31841"/>
    <cellStyle name="40% - Accent3 2 5 6 3" xfId="31842"/>
    <cellStyle name="40% - Accent3 2 5 6 3 2" xfId="31843"/>
    <cellStyle name="40% - Accent3 2 5 6 3 2 2" xfId="31844"/>
    <cellStyle name="40% - Accent3 2 5 6 3 3" xfId="31845"/>
    <cellStyle name="40% - Accent3 2 5 6 4" xfId="31846"/>
    <cellStyle name="40% - Accent3 2 5 6 4 2" xfId="31847"/>
    <cellStyle name="40% - Accent3 2 5 6 5" xfId="31848"/>
    <cellStyle name="40% - Accent3 2 5 7" xfId="31849"/>
    <cellStyle name="40% - Accent3 2 5 7 2" xfId="31850"/>
    <cellStyle name="40% - Accent3 2 5 7 2 2" xfId="31851"/>
    <cellStyle name="40% - Accent3 2 5 7 2 2 2" xfId="31852"/>
    <cellStyle name="40% - Accent3 2 5 7 2 2 2 2" xfId="31853"/>
    <cellStyle name="40% - Accent3 2 5 7 2 2 3" xfId="31854"/>
    <cellStyle name="40% - Accent3 2 5 7 2 3" xfId="31855"/>
    <cellStyle name="40% - Accent3 2 5 7 2 3 2" xfId="31856"/>
    <cellStyle name="40% - Accent3 2 5 7 2 4" xfId="31857"/>
    <cellStyle name="40% - Accent3 2 5 7 3" xfId="31858"/>
    <cellStyle name="40% - Accent3 2 5 7 3 2" xfId="31859"/>
    <cellStyle name="40% - Accent3 2 5 7 3 2 2" xfId="31860"/>
    <cellStyle name="40% - Accent3 2 5 7 3 3" xfId="31861"/>
    <cellStyle name="40% - Accent3 2 5 7 4" xfId="31862"/>
    <cellStyle name="40% - Accent3 2 5 7 4 2" xfId="31863"/>
    <cellStyle name="40% - Accent3 2 5 7 5" xfId="31864"/>
    <cellStyle name="40% - Accent3 2 5 8" xfId="31865"/>
    <cellStyle name="40% - Accent3 2 5 8 2" xfId="31866"/>
    <cellStyle name="40% - Accent3 2 5 8 2 2" xfId="31867"/>
    <cellStyle name="40% - Accent3 2 5 8 2 2 2" xfId="31868"/>
    <cellStyle name="40% - Accent3 2 5 8 2 3" xfId="31869"/>
    <cellStyle name="40% - Accent3 2 5 8 3" xfId="31870"/>
    <cellStyle name="40% - Accent3 2 5 8 3 2" xfId="31871"/>
    <cellStyle name="40% - Accent3 2 5 8 4" xfId="31872"/>
    <cellStyle name="40% - Accent3 2 5 9" xfId="31873"/>
    <cellStyle name="40% - Accent3 2 5 9 2" xfId="31874"/>
    <cellStyle name="40% - Accent3 2 5 9 2 2" xfId="31875"/>
    <cellStyle name="40% - Accent3 2 5 9 3" xfId="31876"/>
    <cellStyle name="40% - Accent3 2 6" xfId="31877"/>
    <cellStyle name="40% - Accent3 2 6 10" xfId="31878"/>
    <cellStyle name="40% - Accent3 2 6 10 2" xfId="31879"/>
    <cellStyle name="40% - Accent3 2 6 11" xfId="31880"/>
    <cellStyle name="40% - Accent3 2 6 2" xfId="31881"/>
    <cellStyle name="40% - Accent3 2 6 2 10" xfId="31882"/>
    <cellStyle name="40% - Accent3 2 6 2 2" xfId="31883"/>
    <cellStyle name="40% - Accent3 2 6 2 2 2" xfId="31884"/>
    <cellStyle name="40% - Accent3 2 6 2 2 2 2" xfId="31885"/>
    <cellStyle name="40% - Accent3 2 6 2 2 2 2 2" xfId="31886"/>
    <cellStyle name="40% - Accent3 2 6 2 2 2 2 2 2" xfId="31887"/>
    <cellStyle name="40% - Accent3 2 6 2 2 2 2 3" xfId="31888"/>
    <cellStyle name="40% - Accent3 2 6 2 2 2 3" xfId="31889"/>
    <cellStyle name="40% - Accent3 2 6 2 2 2 3 2" xfId="31890"/>
    <cellStyle name="40% - Accent3 2 6 2 2 2 4" xfId="31891"/>
    <cellStyle name="40% - Accent3 2 6 2 2 3" xfId="31892"/>
    <cellStyle name="40% - Accent3 2 6 2 2 3 2" xfId="31893"/>
    <cellStyle name="40% - Accent3 2 6 2 2 3 2 2" xfId="31894"/>
    <cellStyle name="40% - Accent3 2 6 2 2 3 3" xfId="31895"/>
    <cellStyle name="40% - Accent3 2 6 2 2 4" xfId="31896"/>
    <cellStyle name="40% - Accent3 2 6 2 2 4 2" xfId="31897"/>
    <cellStyle name="40% - Accent3 2 6 2 2 5" xfId="31898"/>
    <cellStyle name="40% - Accent3 2 6 2 3" xfId="31899"/>
    <cellStyle name="40% - Accent3 2 6 2 3 2" xfId="31900"/>
    <cellStyle name="40% - Accent3 2 6 2 3 2 2" xfId="31901"/>
    <cellStyle name="40% - Accent3 2 6 2 3 2 2 2" xfId="31902"/>
    <cellStyle name="40% - Accent3 2 6 2 3 2 2 2 2" xfId="31903"/>
    <cellStyle name="40% - Accent3 2 6 2 3 2 2 3" xfId="31904"/>
    <cellStyle name="40% - Accent3 2 6 2 3 2 3" xfId="31905"/>
    <cellStyle name="40% - Accent3 2 6 2 3 2 3 2" xfId="31906"/>
    <cellStyle name="40% - Accent3 2 6 2 3 2 4" xfId="31907"/>
    <cellStyle name="40% - Accent3 2 6 2 3 3" xfId="31908"/>
    <cellStyle name="40% - Accent3 2 6 2 3 3 2" xfId="31909"/>
    <cellStyle name="40% - Accent3 2 6 2 3 3 2 2" xfId="31910"/>
    <cellStyle name="40% - Accent3 2 6 2 3 3 3" xfId="31911"/>
    <cellStyle name="40% - Accent3 2 6 2 3 4" xfId="31912"/>
    <cellStyle name="40% - Accent3 2 6 2 3 4 2" xfId="31913"/>
    <cellStyle name="40% - Accent3 2 6 2 3 5" xfId="31914"/>
    <cellStyle name="40% - Accent3 2 6 2 4" xfId="31915"/>
    <cellStyle name="40% - Accent3 2 6 2 4 2" xfId="31916"/>
    <cellStyle name="40% - Accent3 2 6 2 4 2 2" xfId="31917"/>
    <cellStyle name="40% - Accent3 2 6 2 4 2 2 2" xfId="31918"/>
    <cellStyle name="40% - Accent3 2 6 2 4 2 2 2 2" xfId="31919"/>
    <cellStyle name="40% - Accent3 2 6 2 4 2 2 3" xfId="31920"/>
    <cellStyle name="40% - Accent3 2 6 2 4 2 3" xfId="31921"/>
    <cellStyle name="40% - Accent3 2 6 2 4 2 3 2" xfId="31922"/>
    <cellStyle name="40% - Accent3 2 6 2 4 2 4" xfId="31923"/>
    <cellStyle name="40% - Accent3 2 6 2 4 3" xfId="31924"/>
    <cellStyle name="40% - Accent3 2 6 2 4 3 2" xfId="31925"/>
    <cellStyle name="40% - Accent3 2 6 2 4 3 2 2" xfId="31926"/>
    <cellStyle name="40% - Accent3 2 6 2 4 3 3" xfId="31927"/>
    <cellStyle name="40% - Accent3 2 6 2 4 4" xfId="31928"/>
    <cellStyle name="40% - Accent3 2 6 2 4 4 2" xfId="31929"/>
    <cellStyle name="40% - Accent3 2 6 2 4 5" xfId="31930"/>
    <cellStyle name="40% - Accent3 2 6 2 5" xfId="31931"/>
    <cellStyle name="40% - Accent3 2 6 2 5 2" xfId="31932"/>
    <cellStyle name="40% - Accent3 2 6 2 5 2 2" xfId="31933"/>
    <cellStyle name="40% - Accent3 2 6 2 5 2 2 2" xfId="31934"/>
    <cellStyle name="40% - Accent3 2 6 2 5 2 2 2 2" xfId="31935"/>
    <cellStyle name="40% - Accent3 2 6 2 5 2 2 3" xfId="31936"/>
    <cellStyle name="40% - Accent3 2 6 2 5 2 3" xfId="31937"/>
    <cellStyle name="40% - Accent3 2 6 2 5 2 3 2" xfId="31938"/>
    <cellStyle name="40% - Accent3 2 6 2 5 2 4" xfId="31939"/>
    <cellStyle name="40% - Accent3 2 6 2 5 3" xfId="31940"/>
    <cellStyle name="40% - Accent3 2 6 2 5 3 2" xfId="31941"/>
    <cellStyle name="40% - Accent3 2 6 2 5 3 2 2" xfId="31942"/>
    <cellStyle name="40% - Accent3 2 6 2 5 3 3" xfId="31943"/>
    <cellStyle name="40% - Accent3 2 6 2 5 4" xfId="31944"/>
    <cellStyle name="40% - Accent3 2 6 2 5 4 2" xfId="31945"/>
    <cellStyle name="40% - Accent3 2 6 2 5 5" xfId="31946"/>
    <cellStyle name="40% - Accent3 2 6 2 6" xfId="31947"/>
    <cellStyle name="40% - Accent3 2 6 2 6 2" xfId="31948"/>
    <cellStyle name="40% - Accent3 2 6 2 6 2 2" xfId="31949"/>
    <cellStyle name="40% - Accent3 2 6 2 6 2 2 2" xfId="31950"/>
    <cellStyle name="40% - Accent3 2 6 2 6 2 2 2 2" xfId="31951"/>
    <cellStyle name="40% - Accent3 2 6 2 6 2 2 3" xfId="31952"/>
    <cellStyle name="40% - Accent3 2 6 2 6 2 3" xfId="31953"/>
    <cellStyle name="40% - Accent3 2 6 2 6 2 3 2" xfId="31954"/>
    <cellStyle name="40% - Accent3 2 6 2 6 2 4" xfId="31955"/>
    <cellStyle name="40% - Accent3 2 6 2 6 3" xfId="31956"/>
    <cellStyle name="40% - Accent3 2 6 2 6 3 2" xfId="31957"/>
    <cellStyle name="40% - Accent3 2 6 2 6 3 2 2" xfId="31958"/>
    <cellStyle name="40% - Accent3 2 6 2 6 3 3" xfId="31959"/>
    <cellStyle name="40% - Accent3 2 6 2 6 4" xfId="31960"/>
    <cellStyle name="40% - Accent3 2 6 2 6 4 2" xfId="31961"/>
    <cellStyle name="40% - Accent3 2 6 2 6 5" xfId="31962"/>
    <cellStyle name="40% - Accent3 2 6 2 7" xfId="31963"/>
    <cellStyle name="40% - Accent3 2 6 2 7 2" xfId="31964"/>
    <cellStyle name="40% - Accent3 2 6 2 7 2 2" xfId="31965"/>
    <cellStyle name="40% - Accent3 2 6 2 7 2 2 2" xfId="31966"/>
    <cellStyle name="40% - Accent3 2 6 2 7 2 3" xfId="31967"/>
    <cellStyle name="40% - Accent3 2 6 2 7 3" xfId="31968"/>
    <cellStyle name="40% - Accent3 2 6 2 7 3 2" xfId="31969"/>
    <cellStyle name="40% - Accent3 2 6 2 7 4" xfId="31970"/>
    <cellStyle name="40% - Accent3 2 6 2 8" xfId="31971"/>
    <cellStyle name="40% - Accent3 2 6 2 8 2" xfId="31972"/>
    <cellStyle name="40% - Accent3 2 6 2 8 2 2" xfId="31973"/>
    <cellStyle name="40% - Accent3 2 6 2 8 3" xfId="31974"/>
    <cellStyle name="40% - Accent3 2 6 2 9" xfId="31975"/>
    <cellStyle name="40% - Accent3 2 6 2 9 2" xfId="31976"/>
    <cellStyle name="40% - Accent3 2 6 3" xfId="31977"/>
    <cellStyle name="40% - Accent3 2 6 3 2" xfId="31978"/>
    <cellStyle name="40% - Accent3 2 6 3 2 2" xfId="31979"/>
    <cellStyle name="40% - Accent3 2 6 3 2 2 2" xfId="31980"/>
    <cellStyle name="40% - Accent3 2 6 3 2 2 2 2" xfId="31981"/>
    <cellStyle name="40% - Accent3 2 6 3 2 2 3" xfId="31982"/>
    <cellStyle name="40% - Accent3 2 6 3 2 3" xfId="31983"/>
    <cellStyle name="40% - Accent3 2 6 3 2 3 2" xfId="31984"/>
    <cellStyle name="40% - Accent3 2 6 3 2 4" xfId="31985"/>
    <cellStyle name="40% - Accent3 2 6 3 3" xfId="31986"/>
    <cellStyle name="40% - Accent3 2 6 3 3 2" xfId="31987"/>
    <cellStyle name="40% - Accent3 2 6 3 3 2 2" xfId="31988"/>
    <cellStyle name="40% - Accent3 2 6 3 3 3" xfId="31989"/>
    <cellStyle name="40% - Accent3 2 6 3 4" xfId="31990"/>
    <cellStyle name="40% - Accent3 2 6 3 4 2" xfId="31991"/>
    <cellStyle name="40% - Accent3 2 6 3 5" xfId="31992"/>
    <cellStyle name="40% - Accent3 2 6 4" xfId="31993"/>
    <cellStyle name="40% - Accent3 2 6 4 2" xfId="31994"/>
    <cellStyle name="40% - Accent3 2 6 4 2 2" xfId="31995"/>
    <cellStyle name="40% - Accent3 2 6 4 2 2 2" xfId="31996"/>
    <cellStyle name="40% - Accent3 2 6 4 2 2 2 2" xfId="31997"/>
    <cellStyle name="40% - Accent3 2 6 4 2 2 3" xfId="31998"/>
    <cellStyle name="40% - Accent3 2 6 4 2 3" xfId="31999"/>
    <cellStyle name="40% - Accent3 2 6 4 2 3 2" xfId="32000"/>
    <cellStyle name="40% - Accent3 2 6 4 2 4" xfId="32001"/>
    <cellStyle name="40% - Accent3 2 6 4 3" xfId="32002"/>
    <cellStyle name="40% - Accent3 2 6 4 3 2" xfId="32003"/>
    <cellStyle name="40% - Accent3 2 6 4 3 2 2" xfId="32004"/>
    <cellStyle name="40% - Accent3 2 6 4 3 3" xfId="32005"/>
    <cellStyle name="40% - Accent3 2 6 4 4" xfId="32006"/>
    <cellStyle name="40% - Accent3 2 6 4 4 2" xfId="32007"/>
    <cellStyle name="40% - Accent3 2 6 4 5" xfId="32008"/>
    <cellStyle name="40% - Accent3 2 6 5" xfId="32009"/>
    <cellStyle name="40% - Accent3 2 6 5 2" xfId="32010"/>
    <cellStyle name="40% - Accent3 2 6 5 2 2" xfId="32011"/>
    <cellStyle name="40% - Accent3 2 6 5 2 2 2" xfId="32012"/>
    <cellStyle name="40% - Accent3 2 6 5 2 2 2 2" xfId="32013"/>
    <cellStyle name="40% - Accent3 2 6 5 2 2 3" xfId="32014"/>
    <cellStyle name="40% - Accent3 2 6 5 2 3" xfId="32015"/>
    <cellStyle name="40% - Accent3 2 6 5 2 3 2" xfId="32016"/>
    <cellStyle name="40% - Accent3 2 6 5 2 4" xfId="32017"/>
    <cellStyle name="40% - Accent3 2 6 5 3" xfId="32018"/>
    <cellStyle name="40% - Accent3 2 6 5 3 2" xfId="32019"/>
    <cellStyle name="40% - Accent3 2 6 5 3 2 2" xfId="32020"/>
    <cellStyle name="40% - Accent3 2 6 5 3 3" xfId="32021"/>
    <cellStyle name="40% - Accent3 2 6 5 4" xfId="32022"/>
    <cellStyle name="40% - Accent3 2 6 5 4 2" xfId="32023"/>
    <cellStyle name="40% - Accent3 2 6 5 5" xfId="32024"/>
    <cellStyle name="40% - Accent3 2 6 6" xfId="32025"/>
    <cellStyle name="40% - Accent3 2 6 6 2" xfId="32026"/>
    <cellStyle name="40% - Accent3 2 6 6 2 2" xfId="32027"/>
    <cellStyle name="40% - Accent3 2 6 6 2 2 2" xfId="32028"/>
    <cellStyle name="40% - Accent3 2 6 6 2 2 2 2" xfId="32029"/>
    <cellStyle name="40% - Accent3 2 6 6 2 2 3" xfId="32030"/>
    <cellStyle name="40% - Accent3 2 6 6 2 3" xfId="32031"/>
    <cellStyle name="40% - Accent3 2 6 6 2 3 2" xfId="32032"/>
    <cellStyle name="40% - Accent3 2 6 6 2 4" xfId="32033"/>
    <cellStyle name="40% - Accent3 2 6 6 3" xfId="32034"/>
    <cellStyle name="40% - Accent3 2 6 6 3 2" xfId="32035"/>
    <cellStyle name="40% - Accent3 2 6 6 3 2 2" xfId="32036"/>
    <cellStyle name="40% - Accent3 2 6 6 3 3" xfId="32037"/>
    <cellStyle name="40% - Accent3 2 6 6 4" xfId="32038"/>
    <cellStyle name="40% - Accent3 2 6 6 4 2" xfId="32039"/>
    <cellStyle name="40% - Accent3 2 6 6 5" xfId="32040"/>
    <cellStyle name="40% - Accent3 2 6 7" xfId="32041"/>
    <cellStyle name="40% - Accent3 2 6 7 2" xfId="32042"/>
    <cellStyle name="40% - Accent3 2 6 7 2 2" xfId="32043"/>
    <cellStyle name="40% - Accent3 2 6 7 2 2 2" xfId="32044"/>
    <cellStyle name="40% - Accent3 2 6 7 2 2 2 2" xfId="32045"/>
    <cellStyle name="40% - Accent3 2 6 7 2 2 3" xfId="32046"/>
    <cellStyle name="40% - Accent3 2 6 7 2 3" xfId="32047"/>
    <cellStyle name="40% - Accent3 2 6 7 2 3 2" xfId="32048"/>
    <cellStyle name="40% - Accent3 2 6 7 2 4" xfId="32049"/>
    <cellStyle name="40% - Accent3 2 6 7 3" xfId="32050"/>
    <cellStyle name="40% - Accent3 2 6 7 3 2" xfId="32051"/>
    <cellStyle name="40% - Accent3 2 6 7 3 2 2" xfId="32052"/>
    <cellStyle name="40% - Accent3 2 6 7 3 3" xfId="32053"/>
    <cellStyle name="40% - Accent3 2 6 7 4" xfId="32054"/>
    <cellStyle name="40% - Accent3 2 6 7 4 2" xfId="32055"/>
    <cellStyle name="40% - Accent3 2 6 7 5" xfId="32056"/>
    <cellStyle name="40% - Accent3 2 6 8" xfId="32057"/>
    <cellStyle name="40% - Accent3 2 6 8 2" xfId="32058"/>
    <cellStyle name="40% - Accent3 2 6 8 2 2" xfId="32059"/>
    <cellStyle name="40% - Accent3 2 6 8 2 2 2" xfId="32060"/>
    <cellStyle name="40% - Accent3 2 6 8 2 3" xfId="32061"/>
    <cellStyle name="40% - Accent3 2 6 8 3" xfId="32062"/>
    <cellStyle name="40% - Accent3 2 6 8 3 2" xfId="32063"/>
    <cellStyle name="40% - Accent3 2 6 8 4" xfId="32064"/>
    <cellStyle name="40% - Accent3 2 6 9" xfId="32065"/>
    <cellStyle name="40% - Accent3 2 6 9 2" xfId="32066"/>
    <cellStyle name="40% - Accent3 2 6 9 2 2" xfId="32067"/>
    <cellStyle name="40% - Accent3 2 6 9 3" xfId="32068"/>
    <cellStyle name="40% - Accent3 2 7" xfId="32069"/>
    <cellStyle name="40% - Accent3 2 7 10" xfId="32070"/>
    <cellStyle name="40% - Accent3 2 7 10 2" xfId="32071"/>
    <cellStyle name="40% - Accent3 2 7 11" xfId="32072"/>
    <cellStyle name="40% - Accent3 2 7 2" xfId="32073"/>
    <cellStyle name="40% - Accent3 2 7 2 10" xfId="32074"/>
    <cellStyle name="40% - Accent3 2 7 2 2" xfId="32075"/>
    <cellStyle name="40% - Accent3 2 7 2 2 2" xfId="32076"/>
    <cellStyle name="40% - Accent3 2 7 2 2 2 2" xfId="32077"/>
    <cellStyle name="40% - Accent3 2 7 2 2 2 2 2" xfId="32078"/>
    <cellStyle name="40% - Accent3 2 7 2 2 2 2 2 2" xfId="32079"/>
    <cellStyle name="40% - Accent3 2 7 2 2 2 2 3" xfId="32080"/>
    <cellStyle name="40% - Accent3 2 7 2 2 2 3" xfId="32081"/>
    <cellStyle name="40% - Accent3 2 7 2 2 2 3 2" xfId="32082"/>
    <cellStyle name="40% - Accent3 2 7 2 2 2 4" xfId="32083"/>
    <cellStyle name="40% - Accent3 2 7 2 2 3" xfId="32084"/>
    <cellStyle name="40% - Accent3 2 7 2 2 3 2" xfId="32085"/>
    <cellStyle name="40% - Accent3 2 7 2 2 3 2 2" xfId="32086"/>
    <cellStyle name="40% - Accent3 2 7 2 2 3 3" xfId="32087"/>
    <cellStyle name="40% - Accent3 2 7 2 2 4" xfId="32088"/>
    <cellStyle name="40% - Accent3 2 7 2 2 4 2" xfId="32089"/>
    <cellStyle name="40% - Accent3 2 7 2 2 5" xfId="32090"/>
    <cellStyle name="40% - Accent3 2 7 2 3" xfId="32091"/>
    <cellStyle name="40% - Accent3 2 7 2 3 2" xfId="32092"/>
    <cellStyle name="40% - Accent3 2 7 2 3 2 2" xfId="32093"/>
    <cellStyle name="40% - Accent3 2 7 2 3 2 2 2" xfId="32094"/>
    <cellStyle name="40% - Accent3 2 7 2 3 2 2 2 2" xfId="32095"/>
    <cellStyle name="40% - Accent3 2 7 2 3 2 2 3" xfId="32096"/>
    <cellStyle name="40% - Accent3 2 7 2 3 2 3" xfId="32097"/>
    <cellStyle name="40% - Accent3 2 7 2 3 2 3 2" xfId="32098"/>
    <cellStyle name="40% - Accent3 2 7 2 3 2 4" xfId="32099"/>
    <cellStyle name="40% - Accent3 2 7 2 3 3" xfId="32100"/>
    <cellStyle name="40% - Accent3 2 7 2 3 3 2" xfId="32101"/>
    <cellStyle name="40% - Accent3 2 7 2 3 3 2 2" xfId="32102"/>
    <cellStyle name="40% - Accent3 2 7 2 3 3 3" xfId="32103"/>
    <cellStyle name="40% - Accent3 2 7 2 3 4" xfId="32104"/>
    <cellStyle name="40% - Accent3 2 7 2 3 4 2" xfId="32105"/>
    <cellStyle name="40% - Accent3 2 7 2 3 5" xfId="32106"/>
    <cellStyle name="40% - Accent3 2 7 2 4" xfId="32107"/>
    <cellStyle name="40% - Accent3 2 7 2 4 2" xfId="32108"/>
    <cellStyle name="40% - Accent3 2 7 2 4 2 2" xfId="32109"/>
    <cellStyle name="40% - Accent3 2 7 2 4 2 2 2" xfId="32110"/>
    <cellStyle name="40% - Accent3 2 7 2 4 2 2 2 2" xfId="32111"/>
    <cellStyle name="40% - Accent3 2 7 2 4 2 2 3" xfId="32112"/>
    <cellStyle name="40% - Accent3 2 7 2 4 2 3" xfId="32113"/>
    <cellStyle name="40% - Accent3 2 7 2 4 2 3 2" xfId="32114"/>
    <cellStyle name="40% - Accent3 2 7 2 4 2 4" xfId="32115"/>
    <cellStyle name="40% - Accent3 2 7 2 4 3" xfId="32116"/>
    <cellStyle name="40% - Accent3 2 7 2 4 3 2" xfId="32117"/>
    <cellStyle name="40% - Accent3 2 7 2 4 3 2 2" xfId="32118"/>
    <cellStyle name="40% - Accent3 2 7 2 4 3 3" xfId="32119"/>
    <cellStyle name="40% - Accent3 2 7 2 4 4" xfId="32120"/>
    <cellStyle name="40% - Accent3 2 7 2 4 4 2" xfId="32121"/>
    <cellStyle name="40% - Accent3 2 7 2 4 5" xfId="32122"/>
    <cellStyle name="40% - Accent3 2 7 2 5" xfId="32123"/>
    <cellStyle name="40% - Accent3 2 7 2 5 2" xfId="32124"/>
    <cellStyle name="40% - Accent3 2 7 2 5 2 2" xfId="32125"/>
    <cellStyle name="40% - Accent3 2 7 2 5 2 2 2" xfId="32126"/>
    <cellStyle name="40% - Accent3 2 7 2 5 2 2 2 2" xfId="32127"/>
    <cellStyle name="40% - Accent3 2 7 2 5 2 2 3" xfId="32128"/>
    <cellStyle name="40% - Accent3 2 7 2 5 2 3" xfId="32129"/>
    <cellStyle name="40% - Accent3 2 7 2 5 2 3 2" xfId="32130"/>
    <cellStyle name="40% - Accent3 2 7 2 5 2 4" xfId="32131"/>
    <cellStyle name="40% - Accent3 2 7 2 5 3" xfId="32132"/>
    <cellStyle name="40% - Accent3 2 7 2 5 3 2" xfId="32133"/>
    <cellStyle name="40% - Accent3 2 7 2 5 3 2 2" xfId="32134"/>
    <cellStyle name="40% - Accent3 2 7 2 5 3 3" xfId="32135"/>
    <cellStyle name="40% - Accent3 2 7 2 5 4" xfId="32136"/>
    <cellStyle name="40% - Accent3 2 7 2 5 4 2" xfId="32137"/>
    <cellStyle name="40% - Accent3 2 7 2 5 5" xfId="32138"/>
    <cellStyle name="40% - Accent3 2 7 2 6" xfId="32139"/>
    <cellStyle name="40% - Accent3 2 7 2 6 2" xfId="32140"/>
    <cellStyle name="40% - Accent3 2 7 2 6 2 2" xfId="32141"/>
    <cellStyle name="40% - Accent3 2 7 2 6 2 2 2" xfId="32142"/>
    <cellStyle name="40% - Accent3 2 7 2 6 2 2 2 2" xfId="32143"/>
    <cellStyle name="40% - Accent3 2 7 2 6 2 2 3" xfId="32144"/>
    <cellStyle name="40% - Accent3 2 7 2 6 2 3" xfId="32145"/>
    <cellStyle name="40% - Accent3 2 7 2 6 2 3 2" xfId="32146"/>
    <cellStyle name="40% - Accent3 2 7 2 6 2 4" xfId="32147"/>
    <cellStyle name="40% - Accent3 2 7 2 6 3" xfId="32148"/>
    <cellStyle name="40% - Accent3 2 7 2 6 3 2" xfId="32149"/>
    <cellStyle name="40% - Accent3 2 7 2 6 3 2 2" xfId="32150"/>
    <cellStyle name="40% - Accent3 2 7 2 6 3 3" xfId="32151"/>
    <cellStyle name="40% - Accent3 2 7 2 6 4" xfId="32152"/>
    <cellStyle name="40% - Accent3 2 7 2 6 4 2" xfId="32153"/>
    <cellStyle name="40% - Accent3 2 7 2 6 5" xfId="32154"/>
    <cellStyle name="40% - Accent3 2 7 2 7" xfId="32155"/>
    <cellStyle name="40% - Accent3 2 7 2 7 2" xfId="32156"/>
    <cellStyle name="40% - Accent3 2 7 2 7 2 2" xfId="32157"/>
    <cellStyle name="40% - Accent3 2 7 2 7 2 2 2" xfId="32158"/>
    <cellStyle name="40% - Accent3 2 7 2 7 2 3" xfId="32159"/>
    <cellStyle name="40% - Accent3 2 7 2 7 3" xfId="32160"/>
    <cellStyle name="40% - Accent3 2 7 2 7 3 2" xfId="32161"/>
    <cellStyle name="40% - Accent3 2 7 2 7 4" xfId="32162"/>
    <cellStyle name="40% - Accent3 2 7 2 8" xfId="32163"/>
    <cellStyle name="40% - Accent3 2 7 2 8 2" xfId="32164"/>
    <cellStyle name="40% - Accent3 2 7 2 8 2 2" xfId="32165"/>
    <cellStyle name="40% - Accent3 2 7 2 8 3" xfId="32166"/>
    <cellStyle name="40% - Accent3 2 7 2 9" xfId="32167"/>
    <cellStyle name="40% - Accent3 2 7 2 9 2" xfId="32168"/>
    <cellStyle name="40% - Accent3 2 7 3" xfId="32169"/>
    <cellStyle name="40% - Accent3 2 7 3 2" xfId="32170"/>
    <cellStyle name="40% - Accent3 2 7 3 2 2" xfId="32171"/>
    <cellStyle name="40% - Accent3 2 7 3 2 2 2" xfId="32172"/>
    <cellStyle name="40% - Accent3 2 7 3 2 2 2 2" xfId="32173"/>
    <cellStyle name="40% - Accent3 2 7 3 2 2 3" xfId="32174"/>
    <cellStyle name="40% - Accent3 2 7 3 2 3" xfId="32175"/>
    <cellStyle name="40% - Accent3 2 7 3 2 3 2" xfId="32176"/>
    <cellStyle name="40% - Accent3 2 7 3 2 4" xfId="32177"/>
    <cellStyle name="40% - Accent3 2 7 3 3" xfId="32178"/>
    <cellStyle name="40% - Accent3 2 7 3 3 2" xfId="32179"/>
    <cellStyle name="40% - Accent3 2 7 3 3 2 2" xfId="32180"/>
    <cellStyle name="40% - Accent3 2 7 3 3 3" xfId="32181"/>
    <cellStyle name="40% - Accent3 2 7 3 4" xfId="32182"/>
    <cellStyle name="40% - Accent3 2 7 3 4 2" xfId="32183"/>
    <cellStyle name="40% - Accent3 2 7 3 5" xfId="32184"/>
    <cellStyle name="40% - Accent3 2 7 4" xfId="32185"/>
    <cellStyle name="40% - Accent3 2 7 4 2" xfId="32186"/>
    <cellStyle name="40% - Accent3 2 7 4 2 2" xfId="32187"/>
    <cellStyle name="40% - Accent3 2 7 4 2 2 2" xfId="32188"/>
    <cellStyle name="40% - Accent3 2 7 4 2 2 2 2" xfId="32189"/>
    <cellStyle name="40% - Accent3 2 7 4 2 2 3" xfId="32190"/>
    <cellStyle name="40% - Accent3 2 7 4 2 3" xfId="32191"/>
    <cellStyle name="40% - Accent3 2 7 4 2 3 2" xfId="32192"/>
    <cellStyle name="40% - Accent3 2 7 4 2 4" xfId="32193"/>
    <cellStyle name="40% - Accent3 2 7 4 3" xfId="32194"/>
    <cellStyle name="40% - Accent3 2 7 4 3 2" xfId="32195"/>
    <cellStyle name="40% - Accent3 2 7 4 3 2 2" xfId="32196"/>
    <cellStyle name="40% - Accent3 2 7 4 3 3" xfId="32197"/>
    <cellStyle name="40% - Accent3 2 7 4 4" xfId="32198"/>
    <cellStyle name="40% - Accent3 2 7 4 4 2" xfId="32199"/>
    <cellStyle name="40% - Accent3 2 7 4 5" xfId="32200"/>
    <cellStyle name="40% - Accent3 2 7 5" xfId="32201"/>
    <cellStyle name="40% - Accent3 2 7 5 2" xfId="32202"/>
    <cellStyle name="40% - Accent3 2 7 5 2 2" xfId="32203"/>
    <cellStyle name="40% - Accent3 2 7 5 2 2 2" xfId="32204"/>
    <cellStyle name="40% - Accent3 2 7 5 2 2 2 2" xfId="32205"/>
    <cellStyle name="40% - Accent3 2 7 5 2 2 3" xfId="32206"/>
    <cellStyle name="40% - Accent3 2 7 5 2 3" xfId="32207"/>
    <cellStyle name="40% - Accent3 2 7 5 2 3 2" xfId="32208"/>
    <cellStyle name="40% - Accent3 2 7 5 2 4" xfId="32209"/>
    <cellStyle name="40% - Accent3 2 7 5 3" xfId="32210"/>
    <cellStyle name="40% - Accent3 2 7 5 3 2" xfId="32211"/>
    <cellStyle name="40% - Accent3 2 7 5 3 2 2" xfId="32212"/>
    <cellStyle name="40% - Accent3 2 7 5 3 3" xfId="32213"/>
    <cellStyle name="40% - Accent3 2 7 5 4" xfId="32214"/>
    <cellStyle name="40% - Accent3 2 7 5 4 2" xfId="32215"/>
    <cellStyle name="40% - Accent3 2 7 5 5" xfId="32216"/>
    <cellStyle name="40% - Accent3 2 7 6" xfId="32217"/>
    <cellStyle name="40% - Accent3 2 7 6 2" xfId="32218"/>
    <cellStyle name="40% - Accent3 2 7 6 2 2" xfId="32219"/>
    <cellStyle name="40% - Accent3 2 7 6 2 2 2" xfId="32220"/>
    <cellStyle name="40% - Accent3 2 7 6 2 2 2 2" xfId="32221"/>
    <cellStyle name="40% - Accent3 2 7 6 2 2 3" xfId="32222"/>
    <cellStyle name="40% - Accent3 2 7 6 2 3" xfId="32223"/>
    <cellStyle name="40% - Accent3 2 7 6 2 3 2" xfId="32224"/>
    <cellStyle name="40% - Accent3 2 7 6 2 4" xfId="32225"/>
    <cellStyle name="40% - Accent3 2 7 6 3" xfId="32226"/>
    <cellStyle name="40% - Accent3 2 7 6 3 2" xfId="32227"/>
    <cellStyle name="40% - Accent3 2 7 6 3 2 2" xfId="32228"/>
    <cellStyle name="40% - Accent3 2 7 6 3 3" xfId="32229"/>
    <cellStyle name="40% - Accent3 2 7 6 4" xfId="32230"/>
    <cellStyle name="40% - Accent3 2 7 6 4 2" xfId="32231"/>
    <cellStyle name="40% - Accent3 2 7 6 5" xfId="32232"/>
    <cellStyle name="40% - Accent3 2 7 7" xfId="32233"/>
    <cellStyle name="40% - Accent3 2 7 7 2" xfId="32234"/>
    <cellStyle name="40% - Accent3 2 7 7 2 2" xfId="32235"/>
    <cellStyle name="40% - Accent3 2 7 7 2 2 2" xfId="32236"/>
    <cellStyle name="40% - Accent3 2 7 7 2 2 2 2" xfId="32237"/>
    <cellStyle name="40% - Accent3 2 7 7 2 2 3" xfId="32238"/>
    <cellStyle name="40% - Accent3 2 7 7 2 3" xfId="32239"/>
    <cellStyle name="40% - Accent3 2 7 7 2 3 2" xfId="32240"/>
    <cellStyle name="40% - Accent3 2 7 7 2 4" xfId="32241"/>
    <cellStyle name="40% - Accent3 2 7 7 3" xfId="32242"/>
    <cellStyle name="40% - Accent3 2 7 7 3 2" xfId="32243"/>
    <cellStyle name="40% - Accent3 2 7 7 3 2 2" xfId="32244"/>
    <cellStyle name="40% - Accent3 2 7 7 3 3" xfId="32245"/>
    <cellStyle name="40% - Accent3 2 7 7 4" xfId="32246"/>
    <cellStyle name="40% - Accent3 2 7 7 4 2" xfId="32247"/>
    <cellStyle name="40% - Accent3 2 7 7 5" xfId="32248"/>
    <cellStyle name="40% - Accent3 2 7 8" xfId="32249"/>
    <cellStyle name="40% - Accent3 2 7 8 2" xfId="32250"/>
    <cellStyle name="40% - Accent3 2 7 8 2 2" xfId="32251"/>
    <cellStyle name="40% - Accent3 2 7 8 2 2 2" xfId="32252"/>
    <cellStyle name="40% - Accent3 2 7 8 2 3" xfId="32253"/>
    <cellStyle name="40% - Accent3 2 7 8 3" xfId="32254"/>
    <cellStyle name="40% - Accent3 2 7 8 3 2" xfId="32255"/>
    <cellStyle name="40% - Accent3 2 7 8 4" xfId="32256"/>
    <cellStyle name="40% - Accent3 2 7 9" xfId="32257"/>
    <cellStyle name="40% - Accent3 2 7 9 2" xfId="32258"/>
    <cellStyle name="40% - Accent3 2 7 9 2 2" xfId="32259"/>
    <cellStyle name="40% - Accent3 2 7 9 3" xfId="32260"/>
    <cellStyle name="40% - Accent3 2 8" xfId="32261"/>
    <cellStyle name="40% - Accent3 2 8 10" xfId="32262"/>
    <cellStyle name="40% - Accent3 2 8 10 2" xfId="32263"/>
    <cellStyle name="40% - Accent3 2 8 11" xfId="32264"/>
    <cellStyle name="40% - Accent3 2 8 2" xfId="32265"/>
    <cellStyle name="40% - Accent3 2 8 2 10" xfId="32266"/>
    <cellStyle name="40% - Accent3 2 8 2 2" xfId="32267"/>
    <cellStyle name="40% - Accent3 2 8 2 2 2" xfId="32268"/>
    <cellStyle name="40% - Accent3 2 8 2 2 2 2" xfId="32269"/>
    <cellStyle name="40% - Accent3 2 8 2 2 2 2 2" xfId="32270"/>
    <cellStyle name="40% - Accent3 2 8 2 2 2 2 2 2" xfId="32271"/>
    <cellStyle name="40% - Accent3 2 8 2 2 2 2 3" xfId="32272"/>
    <cellStyle name="40% - Accent3 2 8 2 2 2 3" xfId="32273"/>
    <cellStyle name="40% - Accent3 2 8 2 2 2 3 2" xfId="32274"/>
    <cellStyle name="40% - Accent3 2 8 2 2 2 4" xfId="32275"/>
    <cellStyle name="40% - Accent3 2 8 2 2 3" xfId="32276"/>
    <cellStyle name="40% - Accent3 2 8 2 2 3 2" xfId="32277"/>
    <cellStyle name="40% - Accent3 2 8 2 2 3 2 2" xfId="32278"/>
    <cellStyle name="40% - Accent3 2 8 2 2 3 3" xfId="32279"/>
    <cellStyle name="40% - Accent3 2 8 2 2 4" xfId="32280"/>
    <cellStyle name="40% - Accent3 2 8 2 2 4 2" xfId="32281"/>
    <cellStyle name="40% - Accent3 2 8 2 2 5" xfId="32282"/>
    <cellStyle name="40% - Accent3 2 8 2 3" xfId="32283"/>
    <cellStyle name="40% - Accent3 2 8 2 3 2" xfId="32284"/>
    <cellStyle name="40% - Accent3 2 8 2 3 2 2" xfId="32285"/>
    <cellStyle name="40% - Accent3 2 8 2 3 2 2 2" xfId="32286"/>
    <cellStyle name="40% - Accent3 2 8 2 3 2 2 2 2" xfId="32287"/>
    <cellStyle name="40% - Accent3 2 8 2 3 2 2 3" xfId="32288"/>
    <cellStyle name="40% - Accent3 2 8 2 3 2 3" xfId="32289"/>
    <cellStyle name="40% - Accent3 2 8 2 3 2 3 2" xfId="32290"/>
    <cellStyle name="40% - Accent3 2 8 2 3 2 4" xfId="32291"/>
    <cellStyle name="40% - Accent3 2 8 2 3 3" xfId="32292"/>
    <cellStyle name="40% - Accent3 2 8 2 3 3 2" xfId="32293"/>
    <cellStyle name="40% - Accent3 2 8 2 3 3 2 2" xfId="32294"/>
    <cellStyle name="40% - Accent3 2 8 2 3 3 3" xfId="32295"/>
    <cellStyle name="40% - Accent3 2 8 2 3 4" xfId="32296"/>
    <cellStyle name="40% - Accent3 2 8 2 3 4 2" xfId="32297"/>
    <cellStyle name="40% - Accent3 2 8 2 3 5" xfId="32298"/>
    <cellStyle name="40% - Accent3 2 8 2 4" xfId="32299"/>
    <cellStyle name="40% - Accent3 2 8 2 4 2" xfId="32300"/>
    <cellStyle name="40% - Accent3 2 8 2 4 2 2" xfId="32301"/>
    <cellStyle name="40% - Accent3 2 8 2 4 2 2 2" xfId="32302"/>
    <cellStyle name="40% - Accent3 2 8 2 4 2 2 2 2" xfId="32303"/>
    <cellStyle name="40% - Accent3 2 8 2 4 2 2 3" xfId="32304"/>
    <cellStyle name="40% - Accent3 2 8 2 4 2 3" xfId="32305"/>
    <cellStyle name="40% - Accent3 2 8 2 4 2 3 2" xfId="32306"/>
    <cellStyle name="40% - Accent3 2 8 2 4 2 4" xfId="32307"/>
    <cellStyle name="40% - Accent3 2 8 2 4 3" xfId="32308"/>
    <cellStyle name="40% - Accent3 2 8 2 4 3 2" xfId="32309"/>
    <cellStyle name="40% - Accent3 2 8 2 4 3 2 2" xfId="32310"/>
    <cellStyle name="40% - Accent3 2 8 2 4 3 3" xfId="32311"/>
    <cellStyle name="40% - Accent3 2 8 2 4 4" xfId="32312"/>
    <cellStyle name="40% - Accent3 2 8 2 4 4 2" xfId="32313"/>
    <cellStyle name="40% - Accent3 2 8 2 4 5" xfId="32314"/>
    <cellStyle name="40% - Accent3 2 8 2 5" xfId="32315"/>
    <cellStyle name="40% - Accent3 2 8 2 5 2" xfId="32316"/>
    <cellStyle name="40% - Accent3 2 8 2 5 2 2" xfId="32317"/>
    <cellStyle name="40% - Accent3 2 8 2 5 2 2 2" xfId="32318"/>
    <cellStyle name="40% - Accent3 2 8 2 5 2 2 2 2" xfId="32319"/>
    <cellStyle name="40% - Accent3 2 8 2 5 2 2 3" xfId="32320"/>
    <cellStyle name="40% - Accent3 2 8 2 5 2 3" xfId="32321"/>
    <cellStyle name="40% - Accent3 2 8 2 5 2 3 2" xfId="32322"/>
    <cellStyle name="40% - Accent3 2 8 2 5 2 4" xfId="32323"/>
    <cellStyle name="40% - Accent3 2 8 2 5 3" xfId="32324"/>
    <cellStyle name="40% - Accent3 2 8 2 5 3 2" xfId="32325"/>
    <cellStyle name="40% - Accent3 2 8 2 5 3 2 2" xfId="32326"/>
    <cellStyle name="40% - Accent3 2 8 2 5 3 3" xfId="32327"/>
    <cellStyle name="40% - Accent3 2 8 2 5 4" xfId="32328"/>
    <cellStyle name="40% - Accent3 2 8 2 5 4 2" xfId="32329"/>
    <cellStyle name="40% - Accent3 2 8 2 5 5" xfId="32330"/>
    <cellStyle name="40% - Accent3 2 8 2 6" xfId="32331"/>
    <cellStyle name="40% - Accent3 2 8 2 6 2" xfId="32332"/>
    <cellStyle name="40% - Accent3 2 8 2 6 2 2" xfId="32333"/>
    <cellStyle name="40% - Accent3 2 8 2 6 2 2 2" xfId="32334"/>
    <cellStyle name="40% - Accent3 2 8 2 6 2 2 2 2" xfId="32335"/>
    <cellStyle name="40% - Accent3 2 8 2 6 2 2 3" xfId="32336"/>
    <cellStyle name="40% - Accent3 2 8 2 6 2 3" xfId="32337"/>
    <cellStyle name="40% - Accent3 2 8 2 6 2 3 2" xfId="32338"/>
    <cellStyle name="40% - Accent3 2 8 2 6 2 4" xfId="32339"/>
    <cellStyle name="40% - Accent3 2 8 2 6 3" xfId="32340"/>
    <cellStyle name="40% - Accent3 2 8 2 6 3 2" xfId="32341"/>
    <cellStyle name="40% - Accent3 2 8 2 6 3 2 2" xfId="32342"/>
    <cellStyle name="40% - Accent3 2 8 2 6 3 3" xfId="32343"/>
    <cellStyle name="40% - Accent3 2 8 2 6 4" xfId="32344"/>
    <cellStyle name="40% - Accent3 2 8 2 6 4 2" xfId="32345"/>
    <cellStyle name="40% - Accent3 2 8 2 6 5" xfId="32346"/>
    <cellStyle name="40% - Accent3 2 8 2 7" xfId="32347"/>
    <cellStyle name="40% - Accent3 2 8 2 7 2" xfId="32348"/>
    <cellStyle name="40% - Accent3 2 8 2 7 2 2" xfId="32349"/>
    <cellStyle name="40% - Accent3 2 8 2 7 2 2 2" xfId="32350"/>
    <cellStyle name="40% - Accent3 2 8 2 7 2 3" xfId="32351"/>
    <cellStyle name="40% - Accent3 2 8 2 7 3" xfId="32352"/>
    <cellStyle name="40% - Accent3 2 8 2 7 3 2" xfId="32353"/>
    <cellStyle name="40% - Accent3 2 8 2 7 4" xfId="32354"/>
    <cellStyle name="40% - Accent3 2 8 2 8" xfId="32355"/>
    <cellStyle name="40% - Accent3 2 8 2 8 2" xfId="32356"/>
    <cellStyle name="40% - Accent3 2 8 2 8 2 2" xfId="32357"/>
    <cellStyle name="40% - Accent3 2 8 2 8 3" xfId="32358"/>
    <cellStyle name="40% - Accent3 2 8 2 9" xfId="32359"/>
    <cellStyle name="40% - Accent3 2 8 2 9 2" xfId="32360"/>
    <cellStyle name="40% - Accent3 2 8 3" xfId="32361"/>
    <cellStyle name="40% - Accent3 2 8 3 2" xfId="32362"/>
    <cellStyle name="40% - Accent3 2 8 3 2 2" xfId="32363"/>
    <cellStyle name="40% - Accent3 2 8 3 2 2 2" xfId="32364"/>
    <cellStyle name="40% - Accent3 2 8 3 2 2 2 2" xfId="32365"/>
    <cellStyle name="40% - Accent3 2 8 3 2 2 3" xfId="32366"/>
    <cellStyle name="40% - Accent3 2 8 3 2 3" xfId="32367"/>
    <cellStyle name="40% - Accent3 2 8 3 2 3 2" xfId="32368"/>
    <cellStyle name="40% - Accent3 2 8 3 2 4" xfId="32369"/>
    <cellStyle name="40% - Accent3 2 8 3 3" xfId="32370"/>
    <cellStyle name="40% - Accent3 2 8 3 3 2" xfId="32371"/>
    <cellStyle name="40% - Accent3 2 8 3 3 2 2" xfId="32372"/>
    <cellStyle name="40% - Accent3 2 8 3 3 3" xfId="32373"/>
    <cellStyle name="40% - Accent3 2 8 3 4" xfId="32374"/>
    <cellStyle name="40% - Accent3 2 8 3 4 2" xfId="32375"/>
    <cellStyle name="40% - Accent3 2 8 3 5" xfId="32376"/>
    <cellStyle name="40% - Accent3 2 8 4" xfId="32377"/>
    <cellStyle name="40% - Accent3 2 8 4 2" xfId="32378"/>
    <cellStyle name="40% - Accent3 2 8 4 2 2" xfId="32379"/>
    <cellStyle name="40% - Accent3 2 8 4 2 2 2" xfId="32380"/>
    <cellStyle name="40% - Accent3 2 8 4 2 2 2 2" xfId="32381"/>
    <cellStyle name="40% - Accent3 2 8 4 2 2 3" xfId="32382"/>
    <cellStyle name="40% - Accent3 2 8 4 2 3" xfId="32383"/>
    <cellStyle name="40% - Accent3 2 8 4 2 3 2" xfId="32384"/>
    <cellStyle name="40% - Accent3 2 8 4 2 4" xfId="32385"/>
    <cellStyle name="40% - Accent3 2 8 4 3" xfId="32386"/>
    <cellStyle name="40% - Accent3 2 8 4 3 2" xfId="32387"/>
    <cellStyle name="40% - Accent3 2 8 4 3 2 2" xfId="32388"/>
    <cellStyle name="40% - Accent3 2 8 4 3 3" xfId="32389"/>
    <cellStyle name="40% - Accent3 2 8 4 4" xfId="32390"/>
    <cellStyle name="40% - Accent3 2 8 4 4 2" xfId="32391"/>
    <cellStyle name="40% - Accent3 2 8 4 5" xfId="32392"/>
    <cellStyle name="40% - Accent3 2 8 5" xfId="32393"/>
    <cellStyle name="40% - Accent3 2 8 5 2" xfId="32394"/>
    <cellStyle name="40% - Accent3 2 8 5 2 2" xfId="32395"/>
    <cellStyle name="40% - Accent3 2 8 5 2 2 2" xfId="32396"/>
    <cellStyle name="40% - Accent3 2 8 5 2 2 2 2" xfId="32397"/>
    <cellStyle name="40% - Accent3 2 8 5 2 2 3" xfId="32398"/>
    <cellStyle name="40% - Accent3 2 8 5 2 3" xfId="32399"/>
    <cellStyle name="40% - Accent3 2 8 5 2 3 2" xfId="32400"/>
    <cellStyle name="40% - Accent3 2 8 5 2 4" xfId="32401"/>
    <cellStyle name="40% - Accent3 2 8 5 3" xfId="32402"/>
    <cellStyle name="40% - Accent3 2 8 5 3 2" xfId="32403"/>
    <cellStyle name="40% - Accent3 2 8 5 3 2 2" xfId="32404"/>
    <cellStyle name="40% - Accent3 2 8 5 3 3" xfId="32405"/>
    <cellStyle name="40% - Accent3 2 8 5 4" xfId="32406"/>
    <cellStyle name="40% - Accent3 2 8 5 4 2" xfId="32407"/>
    <cellStyle name="40% - Accent3 2 8 5 5" xfId="32408"/>
    <cellStyle name="40% - Accent3 2 8 6" xfId="32409"/>
    <cellStyle name="40% - Accent3 2 8 6 2" xfId="32410"/>
    <cellStyle name="40% - Accent3 2 8 6 2 2" xfId="32411"/>
    <cellStyle name="40% - Accent3 2 8 6 2 2 2" xfId="32412"/>
    <cellStyle name="40% - Accent3 2 8 6 2 2 2 2" xfId="32413"/>
    <cellStyle name="40% - Accent3 2 8 6 2 2 3" xfId="32414"/>
    <cellStyle name="40% - Accent3 2 8 6 2 3" xfId="32415"/>
    <cellStyle name="40% - Accent3 2 8 6 2 3 2" xfId="32416"/>
    <cellStyle name="40% - Accent3 2 8 6 2 4" xfId="32417"/>
    <cellStyle name="40% - Accent3 2 8 6 3" xfId="32418"/>
    <cellStyle name="40% - Accent3 2 8 6 3 2" xfId="32419"/>
    <cellStyle name="40% - Accent3 2 8 6 3 2 2" xfId="32420"/>
    <cellStyle name="40% - Accent3 2 8 6 3 3" xfId="32421"/>
    <cellStyle name="40% - Accent3 2 8 6 4" xfId="32422"/>
    <cellStyle name="40% - Accent3 2 8 6 4 2" xfId="32423"/>
    <cellStyle name="40% - Accent3 2 8 6 5" xfId="32424"/>
    <cellStyle name="40% - Accent3 2 8 7" xfId="32425"/>
    <cellStyle name="40% - Accent3 2 8 7 2" xfId="32426"/>
    <cellStyle name="40% - Accent3 2 8 7 2 2" xfId="32427"/>
    <cellStyle name="40% - Accent3 2 8 7 2 2 2" xfId="32428"/>
    <cellStyle name="40% - Accent3 2 8 7 2 2 2 2" xfId="32429"/>
    <cellStyle name="40% - Accent3 2 8 7 2 2 3" xfId="32430"/>
    <cellStyle name="40% - Accent3 2 8 7 2 3" xfId="32431"/>
    <cellStyle name="40% - Accent3 2 8 7 2 3 2" xfId="32432"/>
    <cellStyle name="40% - Accent3 2 8 7 2 4" xfId="32433"/>
    <cellStyle name="40% - Accent3 2 8 7 3" xfId="32434"/>
    <cellStyle name="40% - Accent3 2 8 7 3 2" xfId="32435"/>
    <cellStyle name="40% - Accent3 2 8 7 3 2 2" xfId="32436"/>
    <cellStyle name="40% - Accent3 2 8 7 3 3" xfId="32437"/>
    <cellStyle name="40% - Accent3 2 8 7 4" xfId="32438"/>
    <cellStyle name="40% - Accent3 2 8 7 4 2" xfId="32439"/>
    <cellStyle name="40% - Accent3 2 8 7 5" xfId="32440"/>
    <cellStyle name="40% - Accent3 2 8 8" xfId="32441"/>
    <cellStyle name="40% - Accent3 2 8 8 2" xfId="32442"/>
    <cellStyle name="40% - Accent3 2 8 8 2 2" xfId="32443"/>
    <cellStyle name="40% - Accent3 2 8 8 2 2 2" xfId="32444"/>
    <cellStyle name="40% - Accent3 2 8 8 2 3" xfId="32445"/>
    <cellStyle name="40% - Accent3 2 8 8 3" xfId="32446"/>
    <cellStyle name="40% - Accent3 2 8 8 3 2" xfId="32447"/>
    <cellStyle name="40% - Accent3 2 8 8 4" xfId="32448"/>
    <cellStyle name="40% - Accent3 2 8 9" xfId="32449"/>
    <cellStyle name="40% - Accent3 2 8 9 2" xfId="32450"/>
    <cellStyle name="40% - Accent3 2 8 9 2 2" xfId="32451"/>
    <cellStyle name="40% - Accent3 2 8 9 3" xfId="32452"/>
    <cellStyle name="40% - Accent3 2 9" xfId="32453"/>
    <cellStyle name="40% - Accent3 2 9 10" xfId="32454"/>
    <cellStyle name="40% - Accent3 2 9 10 2" xfId="32455"/>
    <cellStyle name="40% - Accent3 2 9 11" xfId="32456"/>
    <cellStyle name="40% - Accent3 2 9 2" xfId="32457"/>
    <cellStyle name="40% - Accent3 2 9 2 10" xfId="32458"/>
    <cellStyle name="40% - Accent3 2 9 2 2" xfId="32459"/>
    <cellStyle name="40% - Accent3 2 9 2 2 2" xfId="32460"/>
    <cellStyle name="40% - Accent3 2 9 2 2 2 2" xfId="32461"/>
    <cellStyle name="40% - Accent3 2 9 2 2 2 2 2" xfId="32462"/>
    <cellStyle name="40% - Accent3 2 9 2 2 2 2 2 2" xfId="32463"/>
    <cellStyle name="40% - Accent3 2 9 2 2 2 2 3" xfId="32464"/>
    <cellStyle name="40% - Accent3 2 9 2 2 2 3" xfId="32465"/>
    <cellStyle name="40% - Accent3 2 9 2 2 2 3 2" xfId="32466"/>
    <cellStyle name="40% - Accent3 2 9 2 2 2 4" xfId="32467"/>
    <cellStyle name="40% - Accent3 2 9 2 2 3" xfId="32468"/>
    <cellStyle name="40% - Accent3 2 9 2 2 3 2" xfId="32469"/>
    <cellStyle name="40% - Accent3 2 9 2 2 3 2 2" xfId="32470"/>
    <cellStyle name="40% - Accent3 2 9 2 2 3 3" xfId="32471"/>
    <cellStyle name="40% - Accent3 2 9 2 2 4" xfId="32472"/>
    <cellStyle name="40% - Accent3 2 9 2 2 4 2" xfId="32473"/>
    <cellStyle name="40% - Accent3 2 9 2 2 5" xfId="32474"/>
    <cellStyle name="40% - Accent3 2 9 2 3" xfId="32475"/>
    <cellStyle name="40% - Accent3 2 9 2 3 2" xfId="32476"/>
    <cellStyle name="40% - Accent3 2 9 2 3 2 2" xfId="32477"/>
    <cellStyle name="40% - Accent3 2 9 2 3 2 2 2" xfId="32478"/>
    <cellStyle name="40% - Accent3 2 9 2 3 2 2 2 2" xfId="32479"/>
    <cellStyle name="40% - Accent3 2 9 2 3 2 2 3" xfId="32480"/>
    <cellStyle name="40% - Accent3 2 9 2 3 2 3" xfId="32481"/>
    <cellStyle name="40% - Accent3 2 9 2 3 2 3 2" xfId="32482"/>
    <cellStyle name="40% - Accent3 2 9 2 3 2 4" xfId="32483"/>
    <cellStyle name="40% - Accent3 2 9 2 3 3" xfId="32484"/>
    <cellStyle name="40% - Accent3 2 9 2 3 3 2" xfId="32485"/>
    <cellStyle name="40% - Accent3 2 9 2 3 3 2 2" xfId="32486"/>
    <cellStyle name="40% - Accent3 2 9 2 3 3 3" xfId="32487"/>
    <cellStyle name="40% - Accent3 2 9 2 3 4" xfId="32488"/>
    <cellStyle name="40% - Accent3 2 9 2 3 4 2" xfId="32489"/>
    <cellStyle name="40% - Accent3 2 9 2 3 5" xfId="32490"/>
    <cellStyle name="40% - Accent3 2 9 2 4" xfId="32491"/>
    <cellStyle name="40% - Accent3 2 9 2 4 2" xfId="32492"/>
    <cellStyle name="40% - Accent3 2 9 2 4 2 2" xfId="32493"/>
    <cellStyle name="40% - Accent3 2 9 2 4 2 2 2" xfId="32494"/>
    <cellStyle name="40% - Accent3 2 9 2 4 2 2 2 2" xfId="32495"/>
    <cellStyle name="40% - Accent3 2 9 2 4 2 2 3" xfId="32496"/>
    <cellStyle name="40% - Accent3 2 9 2 4 2 3" xfId="32497"/>
    <cellStyle name="40% - Accent3 2 9 2 4 2 3 2" xfId="32498"/>
    <cellStyle name="40% - Accent3 2 9 2 4 2 4" xfId="32499"/>
    <cellStyle name="40% - Accent3 2 9 2 4 3" xfId="32500"/>
    <cellStyle name="40% - Accent3 2 9 2 4 3 2" xfId="32501"/>
    <cellStyle name="40% - Accent3 2 9 2 4 3 2 2" xfId="32502"/>
    <cellStyle name="40% - Accent3 2 9 2 4 3 3" xfId="32503"/>
    <cellStyle name="40% - Accent3 2 9 2 4 4" xfId="32504"/>
    <cellStyle name="40% - Accent3 2 9 2 4 4 2" xfId="32505"/>
    <cellStyle name="40% - Accent3 2 9 2 4 5" xfId="32506"/>
    <cellStyle name="40% - Accent3 2 9 2 5" xfId="32507"/>
    <cellStyle name="40% - Accent3 2 9 2 5 2" xfId="32508"/>
    <cellStyle name="40% - Accent3 2 9 2 5 2 2" xfId="32509"/>
    <cellStyle name="40% - Accent3 2 9 2 5 2 2 2" xfId="32510"/>
    <cellStyle name="40% - Accent3 2 9 2 5 2 2 2 2" xfId="32511"/>
    <cellStyle name="40% - Accent3 2 9 2 5 2 2 3" xfId="32512"/>
    <cellStyle name="40% - Accent3 2 9 2 5 2 3" xfId="32513"/>
    <cellStyle name="40% - Accent3 2 9 2 5 2 3 2" xfId="32514"/>
    <cellStyle name="40% - Accent3 2 9 2 5 2 4" xfId="32515"/>
    <cellStyle name="40% - Accent3 2 9 2 5 3" xfId="32516"/>
    <cellStyle name="40% - Accent3 2 9 2 5 3 2" xfId="32517"/>
    <cellStyle name="40% - Accent3 2 9 2 5 3 2 2" xfId="32518"/>
    <cellStyle name="40% - Accent3 2 9 2 5 3 3" xfId="32519"/>
    <cellStyle name="40% - Accent3 2 9 2 5 4" xfId="32520"/>
    <cellStyle name="40% - Accent3 2 9 2 5 4 2" xfId="32521"/>
    <cellStyle name="40% - Accent3 2 9 2 5 5" xfId="32522"/>
    <cellStyle name="40% - Accent3 2 9 2 6" xfId="32523"/>
    <cellStyle name="40% - Accent3 2 9 2 6 2" xfId="32524"/>
    <cellStyle name="40% - Accent3 2 9 2 6 2 2" xfId="32525"/>
    <cellStyle name="40% - Accent3 2 9 2 6 2 2 2" xfId="32526"/>
    <cellStyle name="40% - Accent3 2 9 2 6 2 2 2 2" xfId="32527"/>
    <cellStyle name="40% - Accent3 2 9 2 6 2 2 3" xfId="32528"/>
    <cellStyle name="40% - Accent3 2 9 2 6 2 3" xfId="32529"/>
    <cellStyle name="40% - Accent3 2 9 2 6 2 3 2" xfId="32530"/>
    <cellStyle name="40% - Accent3 2 9 2 6 2 4" xfId="32531"/>
    <cellStyle name="40% - Accent3 2 9 2 6 3" xfId="32532"/>
    <cellStyle name="40% - Accent3 2 9 2 6 3 2" xfId="32533"/>
    <cellStyle name="40% - Accent3 2 9 2 6 3 2 2" xfId="32534"/>
    <cellStyle name="40% - Accent3 2 9 2 6 3 3" xfId="32535"/>
    <cellStyle name="40% - Accent3 2 9 2 6 4" xfId="32536"/>
    <cellStyle name="40% - Accent3 2 9 2 6 4 2" xfId="32537"/>
    <cellStyle name="40% - Accent3 2 9 2 6 5" xfId="32538"/>
    <cellStyle name="40% - Accent3 2 9 2 7" xfId="32539"/>
    <cellStyle name="40% - Accent3 2 9 2 7 2" xfId="32540"/>
    <cellStyle name="40% - Accent3 2 9 2 7 2 2" xfId="32541"/>
    <cellStyle name="40% - Accent3 2 9 2 7 2 2 2" xfId="32542"/>
    <cellStyle name="40% - Accent3 2 9 2 7 2 3" xfId="32543"/>
    <cellStyle name="40% - Accent3 2 9 2 7 3" xfId="32544"/>
    <cellStyle name="40% - Accent3 2 9 2 7 3 2" xfId="32545"/>
    <cellStyle name="40% - Accent3 2 9 2 7 4" xfId="32546"/>
    <cellStyle name="40% - Accent3 2 9 2 8" xfId="32547"/>
    <cellStyle name="40% - Accent3 2 9 2 8 2" xfId="32548"/>
    <cellStyle name="40% - Accent3 2 9 2 8 2 2" xfId="32549"/>
    <cellStyle name="40% - Accent3 2 9 2 8 3" xfId="32550"/>
    <cellStyle name="40% - Accent3 2 9 2 9" xfId="32551"/>
    <cellStyle name="40% - Accent3 2 9 2 9 2" xfId="32552"/>
    <cellStyle name="40% - Accent3 2 9 3" xfId="32553"/>
    <cellStyle name="40% - Accent3 2 9 3 2" xfId="32554"/>
    <cellStyle name="40% - Accent3 2 9 3 2 2" xfId="32555"/>
    <cellStyle name="40% - Accent3 2 9 3 2 2 2" xfId="32556"/>
    <cellStyle name="40% - Accent3 2 9 3 2 2 2 2" xfId="32557"/>
    <cellStyle name="40% - Accent3 2 9 3 2 2 3" xfId="32558"/>
    <cellStyle name="40% - Accent3 2 9 3 2 3" xfId="32559"/>
    <cellStyle name="40% - Accent3 2 9 3 2 3 2" xfId="32560"/>
    <cellStyle name="40% - Accent3 2 9 3 2 4" xfId="32561"/>
    <cellStyle name="40% - Accent3 2 9 3 3" xfId="32562"/>
    <cellStyle name="40% - Accent3 2 9 3 3 2" xfId="32563"/>
    <cellStyle name="40% - Accent3 2 9 3 3 2 2" xfId="32564"/>
    <cellStyle name="40% - Accent3 2 9 3 3 3" xfId="32565"/>
    <cellStyle name="40% - Accent3 2 9 3 4" xfId="32566"/>
    <cellStyle name="40% - Accent3 2 9 3 4 2" xfId="32567"/>
    <cellStyle name="40% - Accent3 2 9 3 5" xfId="32568"/>
    <cellStyle name="40% - Accent3 2 9 4" xfId="32569"/>
    <cellStyle name="40% - Accent3 2 9 4 2" xfId="32570"/>
    <cellStyle name="40% - Accent3 2 9 4 2 2" xfId="32571"/>
    <cellStyle name="40% - Accent3 2 9 4 2 2 2" xfId="32572"/>
    <cellStyle name="40% - Accent3 2 9 4 2 2 2 2" xfId="32573"/>
    <cellStyle name="40% - Accent3 2 9 4 2 2 3" xfId="32574"/>
    <cellStyle name="40% - Accent3 2 9 4 2 3" xfId="32575"/>
    <cellStyle name="40% - Accent3 2 9 4 2 3 2" xfId="32576"/>
    <cellStyle name="40% - Accent3 2 9 4 2 4" xfId="32577"/>
    <cellStyle name="40% - Accent3 2 9 4 3" xfId="32578"/>
    <cellStyle name="40% - Accent3 2 9 4 3 2" xfId="32579"/>
    <cellStyle name="40% - Accent3 2 9 4 3 2 2" xfId="32580"/>
    <cellStyle name="40% - Accent3 2 9 4 3 3" xfId="32581"/>
    <cellStyle name="40% - Accent3 2 9 4 4" xfId="32582"/>
    <cellStyle name="40% - Accent3 2 9 4 4 2" xfId="32583"/>
    <cellStyle name="40% - Accent3 2 9 4 5" xfId="32584"/>
    <cellStyle name="40% - Accent3 2 9 5" xfId="32585"/>
    <cellStyle name="40% - Accent3 2 9 5 2" xfId="32586"/>
    <cellStyle name="40% - Accent3 2 9 5 2 2" xfId="32587"/>
    <cellStyle name="40% - Accent3 2 9 5 2 2 2" xfId="32588"/>
    <cellStyle name="40% - Accent3 2 9 5 2 2 2 2" xfId="32589"/>
    <cellStyle name="40% - Accent3 2 9 5 2 2 3" xfId="32590"/>
    <cellStyle name="40% - Accent3 2 9 5 2 3" xfId="32591"/>
    <cellStyle name="40% - Accent3 2 9 5 2 3 2" xfId="32592"/>
    <cellStyle name="40% - Accent3 2 9 5 2 4" xfId="32593"/>
    <cellStyle name="40% - Accent3 2 9 5 3" xfId="32594"/>
    <cellStyle name="40% - Accent3 2 9 5 3 2" xfId="32595"/>
    <cellStyle name="40% - Accent3 2 9 5 3 2 2" xfId="32596"/>
    <cellStyle name="40% - Accent3 2 9 5 3 3" xfId="32597"/>
    <cellStyle name="40% - Accent3 2 9 5 4" xfId="32598"/>
    <cellStyle name="40% - Accent3 2 9 5 4 2" xfId="32599"/>
    <cellStyle name="40% - Accent3 2 9 5 5" xfId="32600"/>
    <cellStyle name="40% - Accent3 2 9 6" xfId="32601"/>
    <cellStyle name="40% - Accent3 2 9 6 2" xfId="32602"/>
    <cellStyle name="40% - Accent3 2 9 6 2 2" xfId="32603"/>
    <cellStyle name="40% - Accent3 2 9 6 2 2 2" xfId="32604"/>
    <cellStyle name="40% - Accent3 2 9 6 2 2 2 2" xfId="32605"/>
    <cellStyle name="40% - Accent3 2 9 6 2 2 3" xfId="32606"/>
    <cellStyle name="40% - Accent3 2 9 6 2 3" xfId="32607"/>
    <cellStyle name="40% - Accent3 2 9 6 2 3 2" xfId="32608"/>
    <cellStyle name="40% - Accent3 2 9 6 2 4" xfId="32609"/>
    <cellStyle name="40% - Accent3 2 9 6 3" xfId="32610"/>
    <cellStyle name="40% - Accent3 2 9 6 3 2" xfId="32611"/>
    <cellStyle name="40% - Accent3 2 9 6 3 2 2" xfId="32612"/>
    <cellStyle name="40% - Accent3 2 9 6 3 3" xfId="32613"/>
    <cellStyle name="40% - Accent3 2 9 6 4" xfId="32614"/>
    <cellStyle name="40% - Accent3 2 9 6 4 2" xfId="32615"/>
    <cellStyle name="40% - Accent3 2 9 6 5" xfId="32616"/>
    <cellStyle name="40% - Accent3 2 9 7" xfId="32617"/>
    <cellStyle name="40% - Accent3 2 9 7 2" xfId="32618"/>
    <cellStyle name="40% - Accent3 2 9 7 2 2" xfId="32619"/>
    <cellStyle name="40% - Accent3 2 9 7 2 2 2" xfId="32620"/>
    <cellStyle name="40% - Accent3 2 9 7 2 2 2 2" xfId="32621"/>
    <cellStyle name="40% - Accent3 2 9 7 2 2 3" xfId="32622"/>
    <cellStyle name="40% - Accent3 2 9 7 2 3" xfId="32623"/>
    <cellStyle name="40% - Accent3 2 9 7 2 3 2" xfId="32624"/>
    <cellStyle name="40% - Accent3 2 9 7 2 4" xfId="32625"/>
    <cellStyle name="40% - Accent3 2 9 7 3" xfId="32626"/>
    <cellStyle name="40% - Accent3 2 9 7 3 2" xfId="32627"/>
    <cellStyle name="40% - Accent3 2 9 7 3 2 2" xfId="32628"/>
    <cellStyle name="40% - Accent3 2 9 7 3 3" xfId="32629"/>
    <cellStyle name="40% - Accent3 2 9 7 4" xfId="32630"/>
    <cellStyle name="40% - Accent3 2 9 7 4 2" xfId="32631"/>
    <cellStyle name="40% - Accent3 2 9 7 5" xfId="32632"/>
    <cellStyle name="40% - Accent3 2 9 8" xfId="32633"/>
    <cellStyle name="40% - Accent3 2 9 8 2" xfId="32634"/>
    <cellStyle name="40% - Accent3 2 9 8 2 2" xfId="32635"/>
    <cellStyle name="40% - Accent3 2 9 8 2 2 2" xfId="32636"/>
    <cellStyle name="40% - Accent3 2 9 8 2 3" xfId="32637"/>
    <cellStyle name="40% - Accent3 2 9 8 3" xfId="32638"/>
    <cellStyle name="40% - Accent3 2 9 8 3 2" xfId="32639"/>
    <cellStyle name="40% - Accent3 2 9 8 4" xfId="32640"/>
    <cellStyle name="40% - Accent3 2 9 9" xfId="32641"/>
    <cellStyle name="40% - Accent3 2 9 9 2" xfId="32642"/>
    <cellStyle name="40% - Accent3 2 9 9 2 2" xfId="32643"/>
    <cellStyle name="40% - Accent3 2 9 9 3" xfId="32644"/>
    <cellStyle name="40% - Accent3 20" xfId="32645"/>
    <cellStyle name="40% - Accent3 20 2" xfId="32646"/>
    <cellStyle name="40% - Accent3 20 2 2" xfId="32647"/>
    <cellStyle name="40% - Accent3 20 2 2 2" xfId="32648"/>
    <cellStyle name="40% - Accent3 20 2 2 2 2" xfId="32649"/>
    <cellStyle name="40% - Accent3 20 2 2 3" xfId="32650"/>
    <cellStyle name="40% - Accent3 20 2 3" xfId="32651"/>
    <cellStyle name="40% - Accent3 20 2 3 2" xfId="32652"/>
    <cellStyle name="40% - Accent3 20 2 4" xfId="32653"/>
    <cellStyle name="40% - Accent3 20 3" xfId="32654"/>
    <cellStyle name="40% - Accent3 20 3 2" xfId="32655"/>
    <cellStyle name="40% - Accent3 20 3 2 2" xfId="32656"/>
    <cellStyle name="40% - Accent3 20 3 3" xfId="32657"/>
    <cellStyle name="40% - Accent3 20 4" xfId="32658"/>
    <cellStyle name="40% - Accent3 20 4 2" xfId="32659"/>
    <cellStyle name="40% - Accent3 20 5" xfId="32660"/>
    <cellStyle name="40% - Accent3 21" xfId="32661"/>
    <cellStyle name="40% - Accent3 21 2" xfId="32662"/>
    <cellStyle name="40% - Accent3 21 2 2" xfId="32663"/>
    <cellStyle name="40% - Accent3 21 2 2 2" xfId="32664"/>
    <cellStyle name="40% - Accent3 21 2 3" xfId="32665"/>
    <cellStyle name="40% - Accent3 21 3" xfId="32666"/>
    <cellStyle name="40% - Accent3 21 3 2" xfId="32667"/>
    <cellStyle name="40% - Accent3 21 4" xfId="32668"/>
    <cellStyle name="40% - Accent3 22" xfId="32669"/>
    <cellStyle name="40% - Accent3 22 2" xfId="32670"/>
    <cellStyle name="40% - Accent3 22 2 2" xfId="32671"/>
    <cellStyle name="40% - Accent3 22 3" xfId="32672"/>
    <cellStyle name="40% - Accent3 23" xfId="32673"/>
    <cellStyle name="40% - Accent3 23 2" xfId="32674"/>
    <cellStyle name="40% - Accent3 24" xfId="32675"/>
    <cellStyle name="40% - Accent3 3" xfId="32676"/>
    <cellStyle name="40% - Accent3 3 10" xfId="32677"/>
    <cellStyle name="40% - Accent3 3 10 2" xfId="32678"/>
    <cellStyle name="40% - Accent3 3 11" xfId="32679"/>
    <cellStyle name="40% - Accent3 3 2" xfId="32680"/>
    <cellStyle name="40% - Accent3 3 2 10" xfId="32681"/>
    <cellStyle name="40% - Accent3 3 2 2" xfId="32682"/>
    <cellStyle name="40% - Accent3 3 2 2 2" xfId="32683"/>
    <cellStyle name="40% - Accent3 3 2 2 2 2" xfId="32684"/>
    <cellStyle name="40% - Accent3 3 2 2 2 2 2" xfId="32685"/>
    <cellStyle name="40% - Accent3 3 2 2 2 2 2 2" xfId="32686"/>
    <cellStyle name="40% - Accent3 3 2 2 2 2 3" xfId="32687"/>
    <cellStyle name="40% - Accent3 3 2 2 2 3" xfId="32688"/>
    <cellStyle name="40% - Accent3 3 2 2 2 3 2" xfId="32689"/>
    <cellStyle name="40% - Accent3 3 2 2 2 4" xfId="32690"/>
    <cellStyle name="40% - Accent3 3 2 2 3" xfId="32691"/>
    <cellStyle name="40% - Accent3 3 2 2 3 2" xfId="32692"/>
    <cellStyle name="40% - Accent3 3 2 2 3 2 2" xfId="32693"/>
    <cellStyle name="40% - Accent3 3 2 2 3 3" xfId="32694"/>
    <cellStyle name="40% - Accent3 3 2 2 4" xfId="32695"/>
    <cellStyle name="40% - Accent3 3 2 2 4 2" xfId="32696"/>
    <cellStyle name="40% - Accent3 3 2 2 5" xfId="32697"/>
    <cellStyle name="40% - Accent3 3 2 3" xfId="32698"/>
    <cellStyle name="40% - Accent3 3 2 3 2" xfId="32699"/>
    <cellStyle name="40% - Accent3 3 2 3 2 2" xfId="32700"/>
    <cellStyle name="40% - Accent3 3 2 3 2 2 2" xfId="32701"/>
    <cellStyle name="40% - Accent3 3 2 3 2 2 2 2" xfId="32702"/>
    <cellStyle name="40% - Accent3 3 2 3 2 2 3" xfId="32703"/>
    <cellStyle name="40% - Accent3 3 2 3 2 3" xfId="32704"/>
    <cellStyle name="40% - Accent3 3 2 3 2 3 2" xfId="32705"/>
    <cellStyle name="40% - Accent3 3 2 3 2 4" xfId="32706"/>
    <cellStyle name="40% - Accent3 3 2 3 3" xfId="32707"/>
    <cellStyle name="40% - Accent3 3 2 3 3 2" xfId="32708"/>
    <cellStyle name="40% - Accent3 3 2 3 3 2 2" xfId="32709"/>
    <cellStyle name="40% - Accent3 3 2 3 3 3" xfId="32710"/>
    <cellStyle name="40% - Accent3 3 2 3 4" xfId="32711"/>
    <cellStyle name="40% - Accent3 3 2 3 4 2" xfId="32712"/>
    <cellStyle name="40% - Accent3 3 2 3 5" xfId="32713"/>
    <cellStyle name="40% - Accent3 3 2 4" xfId="32714"/>
    <cellStyle name="40% - Accent3 3 2 4 2" xfId="32715"/>
    <cellStyle name="40% - Accent3 3 2 4 2 2" xfId="32716"/>
    <cellStyle name="40% - Accent3 3 2 4 2 2 2" xfId="32717"/>
    <cellStyle name="40% - Accent3 3 2 4 2 2 2 2" xfId="32718"/>
    <cellStyle name="40% - Accent3 3 2 4 2 2 3" xfId="32719"/>
    <cellStyle name="40% - Accent3 3 2 4 2 3" xfId="32720"/>
    <cellStyle name="40% - Accent3 3 2 4 2 3 2" xfId="32721"/>
    <cellStyle name="40% - Accent3 3 2 4 2 4" xfId="32722"/>
    <cellStyle name="40% - Accent3 3 2 4 3" xfId="32723"/>
    <cellStyle name="40% - Accent3 3 2 4 3 2" xfId="32724"/>
    <cellStyle name="40% - Accent3 3 2 4 3 2 2" xfId="32725"/>
    <cellStyle name="40% - Accent3 3 2 4 3 3" xfId="32726"/>
    <cellStyle name="40% - Accent3 3 2 4 4" xfId="32727"/>
    <cellStyle name="40% - Accent3 3 2 4 4 2" xfId="32728"/>
    <cellStyle name="40% - Accent3 3 2 4 5" xfId="32729"/>
    <cellStyle name="40% - Accent3 3 2 5" xfId="32730"/>
    <cellStyle name="40% - Accent3 3 2 5 2" xfId="32731"/>
    <cellStyle name="40% - Accent3 3 2 5 2 2" xfId="32732"/>
    <cellStyle name="40% - Accent3 3 2 5 2 2 2" xfId="32733"/>
    <cellStyle name="40% - Accent3 3 2 5 2 2 2 2" xfId="32734"/>
    <cellStyle name="40% - Accent3 3 2 5 2 2 3" xfId="32735"/>
    <cellStyle name="40% - Accent3 3 2 5 2 3" xfId="32736"/>
    <cellStyle name="40% - Accent3 3 2 5 2 3 2" xfId="32737"/>
    <cellStyle name="40% - Accent3 3 2 5 2 4" xfId="32738"/>
    <cellStyle name="40% - Accent3 3 2 5 3" xfId="32739"/>
    <cellStyle name="40% - Accent3 3 2 5 3 2" xfId="32740"/>
    <cellStyle name="40% - Accent3 3 2 5 3 2 2" xfId="32741"/>
    <cellStyle name="40% - Accent3 3 2 5 3 3" xfId="32742"/>
    <cellStyle name="40% - Accent3 3 2 5 4" xfId="32743"/>
    <cellStyle name="40% - Accent3 3 2 5 4 2" xfId="32744"/>
    <cellStyle name="40% - Accent3 3 2 5 5" xfId="32745"/>
    <cellStyle name="40% - Accent3 3 2 6" xfId="32746"/>
    <cellStyle name="40% - Accent3 3 2 6 2" xfId="32747"/>
    <cellStyle name="40% - Accent3 3 2 6 2 2" xfId="32748"/>
    <cellStyle name="40% - Accent3 3 2 6 2 2 2" xfId="32749"/>
    <cellStyle name="40% - Accent3 3 2 6 2 2 2 2" xfId="32750"/>
    <cellStyle name="40% - Accent3 3 2 6 2 2 3" xfId="32751"/>
    <cellStyle name="40% - Accent3 3 2 6 2 3" xfId="32752"/>
    <cellStyle name="40% - Accent3 3 2 6 2 3 2" xfId="32753"/>
    <cellStyle name="40% - Accent3 3 2 6 2 4" xfId="32754"/>
    <cellStyle name="40% - Accent3 3 2 6 3" xfId="32755"/>
    <cellStyle name="40% - Accent3 3 2 6 3 2" xfId="32756"/>
    <cellStyle name="40% - Accent3 3 2 6 3 2 2" xfId="32757"/>
    <cellStyle name="40% - Accent3 3 2 6 3 3" xfId="32758"/>
    <cellStyle name="40% - Accent3 3 2 6 4" xfId="32759"/>
    <cellStyle name="40% - Accent3 3 2 6 4 2" xfId="32760"/>
    <cellStyle name="40% - Accent3 3 2 6 5" xfId="32761"/>
    <cellStyle name="40% - Accent3 3 2 7" xfId="32762"/>
    <cellStyle name="40% - Accent3 3 2 7 2" xfId="32763"/>
    <cellStyle name="40% - Accent3 3 2 7 2 2" xfId="32764"/>
    <cellStyle name="40% - Accent3 3 2 7 2 2 2" xfId="32765"/>
    <cellStyle name="40% - Accent3 3 2 7 2 3" xfId="32766"/>
    <cellStyle name="40% - Accent3 3 2 7 3" xfId="32767"/>
    <cellStyle name="40% - Accent3 3 2 7 3 2" xfId="32768"/>
    <cellStyle name="40% - Accent3 3 2 7 4" xfId="32769"/>
    <cellStyle name="40% - Accent3 3 2 8" xfId="32770"/>
    <cellStyle name="40% - Accent3 3 2 8 2" xfId="32771"/>
    <cellStyle name="40% - Accent3 3 2 8 2 2" xfId="32772"/>
    <cellStyle name="40% - Accent3 3 2 8 3" xfId="32773"/>
    <cellStyle name="40% - Accent3 3 2 9" xfId="32774"/>
    <cellStyle name="40% - Accent3 3 2 9 2" xfId="32775"/>
    <cellStyle name="40% - Accent3 3 3" xfId="32776"/>
    <cellStyle name="40% - Accent3 3 3 2" xfId="32777"/>
    <cellStyle name="40% - Accent3 3 3 2 2" xfId="32778"/>
    <cellStyle name="40% - Accent3 3 3 2 2 2" xfId="32779"/>
    <cellStyle name="40% - Accent3 3 3 2 2 2 2" xfId="32780"/>
    <cellStyle name="40% - Accent3 3 3 2 2 3" xfId="32781"/>
    <cellStyle name="40% - Accent3 3 3 2 3" xfId="32782"/>
    <cellStyle name="40% - Accent3 3 3 2 3 2" xfId="32783"/>
    <cellStyle name="40% - Accent3 3 3 2 4" xfId="32784"/>
    <cellStyle name="40% - Accent3 3 3 3" xfId="32785"/>
    <cellStyle name="40% - Accent3 3 3 3 2" xfId="32786"/>
    <cellStyle name="40% - Accent3 3 3 3 2 2" xfId="32787"/>
    <cellStyle name="40% - Accent3 3 3 3 3" xfId="32788"/>
    <cellStyle name="40% - Accent3 3 3 4" xfId="32789"/>
    <cellStyle name="40% - Accent3 3 3 4 2" xfId="32790"/>
    <cellStyle name="40% - Accent3 3 3 5" xfId="32791"/>
    <cellStyle name="40% - Accent3 3 4" xfId="32792"/>
    <cellStyle name="40% - Accent3 3 4 2" xfId="32793"/>
    <cellStyle name="40% - Accent3 3 4 2 2" xfId="32794"/>
    <cellStyle name="40% - Accent3 3 4 2 2 2" xfId="32795"/>
    <cellStyle name="40% - Accent3 3 4 2 2 2 2" xfId="32796"/>
    <cellStyle name="40% - Accent3 3 4 2 2 3" xfId="32797"/>
    <cellStyle name="40% - Accent3 3 4 2 3" xfId="32798"/>
    <cellStyle name="40% - Accent3 3 4 2 3 2" xfId="32799"/>
    <cellStyle name="40% - Accent3 3 4 2 4" xfId="32800"/>
    <cellStyle name="40% - Accent3 3 4 3" xfId="32801"/>
    <cellStyle name="40% - Accent3 3 4 3 2" xfId="32802"/>
    <cellStyle name="40% - Accent3 3 4 3 2 2" xfId="32803"/>
    <cellStyle name="40% - Accent3 3 4 3 3" xfId="32804"/>
    <cellStyle name="40% - Accent3 3 4 4" xfId="32805"/>
    <cellStyle name="40% - Accent3 3 4 4 2" xfId="32806"/>
    <cellStyle name="40% - Accent3 3 4 5" xfId="32807"/>
    <cellStyle name="40% - Accent3 3 5" xfId="32808"/>
    <cellStyle name="40% - Accent3 3 5 2" xfId="32809"/>
    <cellStyle name="40% - Accent3 3 5 2 2" xfId="32810"/>
    <cellStyle name="40% - Accent3 3 5 2 2 2" xfId="32811"/>
    <cellStyle name="40% - Accent3 3 5 2 2 2 2" xfId="32812"/>
    <cellStyle name="40% - Accent3 3 5 2 2 3" xfId="32813"/>
    <cellStyle name="40% - Accent3 3 5 2 3" xfId="32814"/>
    <cellStyle name="40% - Accent3 3 5 2 3 2" xfId="32815"/>
    <cellStyle name="40% - Accent3 3 5 2 4" xfId="32816"/>
    <cellStyle name="40% - Accent3 3 5 3" xfId="32817"/>
    <cellStyle name="40% - Accent3 3 5 3 2" xfId="32818"/>
    <cellStyle name="40% - Accent3 3 5 3 2 2" xfId="32819"/>
    <cellStyle name="40% - Accent3 3 5 3 3" xfId="32820"/>
    <cellStyle name="40% - Accent3 3 5 4" xfId="32821"/>
    <cellStyle name="40% - Accent3 3 5 4 2" xfId="32822"/>
    <cellStyle name="40% - Accent3 3 5 5" xfId="32823"/>
    <cellStyle name="40% - Accent3 3 6" xfId="32824"/>
    <cellStyle name="40% - Accent3 3 6 2" xfId="32825"/>
    <cellStyle name="40% - Accent3 3 6 2 2" xfId="32826"/>
    <cellStyle name="40% - Accent3 3 6 2 2 2" xfId="32827"/>
    <cellStyle name="40% - Accent3 3 6 2 2 2 2" xfId="32828"/>
    <cellStyle name="40% - Accent3 3 6 2 2 3" xfId="32829"/>
    <cellStyle name="40% - Accent3 3 6 2 3" xfId="32830"/>
    <cellStyle name="40% - Accent3 3 6 2 3 2" xfId="32831"/>
    <cellStyle name="40% - Accent3 3 6 2 4" xfId="32832"/>
    <cellStyle name="40% - Accent3 3 6 3" xfId="32833"/>
    <cellStyle name="40% - Accent3 3 6 3 2" xfId="32834"/>
    <cellStyle name="40% - Accent3 3 6 3 2 2" xfId="32835"/>
    <cellStyle name="40% - Accent3 3 6 3 3" xfId="32836"/>
    <cellStyle name="40% - Accent3 3 6 4" xfId="32837"/>
    <cellStyle name="40% - Accent3 3 6 4 2" xfId="32838"/>
    <cellStyle name="40% - Accent3 3 6 5" xfId="32839"/>
    <cellStyle name="40% - Accent3 3 7" xfId="32840"/>
    <cellStyle name="40% - Accent3 3 7 2" xfId="32841"/>
    <cellStyle name="40% - Accent3 3 7 2 2" xfId="32842"/>
    <cellStyle name="40% - Accent3 3 7 2 2 2" xfId="32843"/>
    <cellStyle name="40% - Accent3 3 7 2 2 2 2" xfId="32844"/>
    <cellStyle name="40% - Accent3 3 7 2 2 3" xfId="32845"/>
    <cellStyle name="40% - Accent3 3 7 2 3" xfId="32846"/>
    <cellStyle name="40% - Accent3 3 7 2 3 2" xfId="32847"/>
    <cellStyle name="40% - Accent3 3 7 2 4" xfId="32848"/>
    <cellStyle name="40% - Accent3 3 7 3" xfId="32849"/>
    <cellStyle name="40% - Accent3 3 7 3 2" xfId="32850"/>
    <cellStyle name="40% - Accent3 3 7 3 2 2" xfId="32851"/>
    <cellStyle name="40% - Accent3 3 7 3 3" xfId="32852"/>
    <cellStyle name="40% - Accent3 3 7 4" xfId="32853"/>
    <cellStyle name="40% - Accent3 3 7 4 2" xfId="32854"/>
    <cellStyle name="40% - Accent3 3 7 5" xfId="32855"/>
    <cellStyle name="40% - Accent3 3 8" xfId="32856"/>
    <cellStyle name="40% - Accent3 3 8 2" xfId="32857"/>
    <cellStyle name="40% - Accent3 3 8 2 2" xfId="32858"/>
    <cellStyle name="40% - Accent3 3 8 2 2 2" xfId="32859"/>
    <cellStyle name="40% - Accent3 3 8 2 3" xfId="32860"/>
    <cellStyle name="40% - Accent3 3 8 3" xfId="32861"/>
    <cellStyle name="40% - Accent3 3 8 3 2" xfId="32862"/>
    <cellStyle name="40% - Accent3 3 8 4" xfId="32863"/>
    <cellStyle name="40% - Accent3 3 9" xfId="32864"/>
    <cellStyle name="40% - Accent3 3 9 2" xfId="32865"/>
    <cellStyle name="40% - Accent3 3 9 2 2" xfId="32866"/>
    <cellStyle name="40% - Accent3 3 9 3" xfId="32867"/>
    <cellStyle name="40% - Accent3 4" xfId="32868"/>
    <cellStyle name="40% - Accent3 4 10" xfId="32869"/>
    <cellStyle name="40% - Accent3 4 10 2" xfId="32870"/>
    <cellStyle name="40% - Accent3 4 11" xfId="32871"/>
    <cellStyle name="40% - Accent3 4 2" xfId="32872"/>
    <cellStyle name="40% - Accent3 4 2 10" xfId="32873"/>
    <cellStyle name="40% - Accent3 4 2 2" xfId="32874"/>
    <cellStyle name="40% - Accent3 4 2 2 2" xfId="32875"/>
    <cellStyle name="40% - Accent3 4 2 2 2 2" xfId="32876"/>
    <cellStyle name="40% - Accent3 4 2 2 2 2 2" xfId="32877"/>
    <cellStyle name="40% - Accent3 4 2 2 2 2 2 2" xfId="32878"/>
    <cellStyle name="40% - Accent3 4 2 2 2 2 3" xfId="32879"/>
    <cellStyle name="40% - Accent3 4 2 2 2 3" xfId="32880"/>
    <cellStyle name="40% - Accent3 4 2 2 2 3 2" xfId="32881"/>
    <cellStyle name="40% - Accent3 4 2 2 2 4" xfId="32882"/>
    <cellStyle name="40% - Accent3 4 2 2 3" xfId="32883"/>
    <cellStyle name="40% - Accent3 4 2 2 3 2" xfId="32884"/>
    <cellStyle name="40% - Accent3 4 2 2 3 2 2" xfId="32885"/>
    <cellStyle name="40% - Accent3 4 2 2 3 3" xfId="32886"/>
    <cellStyle name="40% - Accent3 4 2 2 4" xfId="32887"/>
    <cellStyle name="40% - Accent3 4 2 2 4 2" xfId="32888"/>
    <cellStyle name="40% - Accent3 4 2 2 5" xfId="32889"/>
    <cellStyle name="40% - Accent3 4 2 3" xfId="32890"/>
    <cellStyle name="40% - Accent3 4 2 3 2" xfId="32891"/>
    <cellStyle name="40% - Accent3 4 2 3 2 2" xfId="32892"/>
    <cellStyle name="40% - Accent3 4 2 3 2 2 2" xfId="32893"/>
    <cellStyle name="40% - Accent3 4 2 3 2 2 2 2" xfId="32894"/>
    <cellStyle name="40% - Accent3 4 2 3 2 2 3" xfId="32895"/>
    <cellStyle name="40% - Accent3 4 2 3 2 3" xfId="32896"/>
    <cellStyle name="40% - Accent3 4 2 3 2 3 2" xfId="32897"/>
    <cellStyle name="40% - Accent3 4 2 3 2 4" xfId="32898"/>
    <cellStyle name="40% - Accent3 4 2 3 3" xfId="32899"/>
    <cellStyle name="40% - Accent3 4 2 3 3 2" xfId="32900"/>
    <cellStyle name="40% - Accent3 4 2 3 3 2 2" xfId="32901"/>
    <cellStyle name="40% - Accent3 4 2 3 3 3" xfId="32902"/>
    <cellStyle name="40% - Accent3 4 2 3 4" xfId="32903"/>
    <cellStyle name="40% - Accent3 4 2 3 4 2" xfId="32904"/>
    <cellStyle name="40% - Accent3 4 2 3 5" xfId="32905"/>
    <cellStyle name="40% - Accent3 4 2 4" xfId="32906"/>
    <cellStyle name="40% - Accent3 4 2 4 2" xfId="32907"/>
    <cellStyle name="40% - Accent3 4 2 4 2 2" xfId="32908"/>
    <cellStyle name="40% - Accent3 4 2 4 2 2 2" xfId="32909"/>
    <cellStyle name="40% - Accent3 4 2 4 2 2 2 2" xfId="32910"/>
    <cellStyle name="40% - Accent3 4 2 4 2 2 3" xfId="32911"/>
    <cellStyle name="40% - Accent3 4 2 4 2 3" xfId="32912"/>
    <cellStyle name="40% - Accent3 4 2 4 2 3 2" xfId="32913"/>
    <cellStyle name="40% - Accent3 4 2 4 2 4" xfId="32914"/>
    <cellStyle name="40% - Accent3 4 2 4 3" xfId="32915"/>
    <cellStyle name="40% - Accent3 4 2 4 3 2" xfId="32916"/>
    <cellStyle name="40% - Accent3 4 2 4 3 2 2" xfId="32917"/>
    <cellStyle name="40% - Accent3 4 2 4 3 3" xfId="32918"/>
    <cellStyle name="40% - Accent3 4 2 4 4" xfId="32919"/>
    <cellStyle name="40% - Accent3 4 2 4 4 2" xfId="32920"/>
    <cellStyle name="40% - Accent3 4 2 4 5" xfId="32921"/>
    <cellStyle name="40% - Accent3 4 2 5" xfId="32922"/>
    <cellStyle name="40% - Accent3 4 2 5 2" xfId="32923"/>
    <cellStyle name="40% - Accent3 4 2 5 2 2" xfId="32924"/>
    <cellStyle name="40% - Accent3 4 2 5 2 2 2" xfId="32925"/>
    <cellStyle name="40% - Accent3 4 2 5 2 2 2 2" xfId="32926"/>
    <cellStyle name="40% - Accent3 4 2 5 2 2 3" xfId="32927"/>
    <cellStyle name="40% - Accent3 4 2 5 2 3" xfId="32928"/>
    <cellStyle name="40% - Accent3 4 2 5 2 3 2" xfId="32929"/>
    <cellStyle name="40% - Accent3 4 2 5 2 4" xfId="32930"/>
    <cellStyle name="40% - Accent3 4 2 5 3" xfId="32931"/>
    <cellStyle name="40% - Accent3 4 2 5 3 2" xfId="32932"/>
    <cellStyle name="40% - Accent3 4 2 5 3 2 2" xfId="32933"/>
    <cellStyle name="40% - Accent3 4 2 5 3 3" xfId="32934"/>
    <cellStyle name="40% - Accent3 4 2 5 4" xfId="32935"/>
    <cellStyle name="40% - Accent3 4 2 5 4 2" xfId="32936"/>
    <cellStyle name="40% - Accent3 4 2 5 5" xfId="32937"/>
    <cellStyle name="40% - Accent3 4 2 6" xfId="32938"/>
    <cellStyle name="40% - Accent3 4 2 6 2" xfId="32939"/>
    <cellStyle name="40% - Accent3 4 2 6 2 2" xfId="32940"/>
    <cellStyle name="40% - Accent3 4 2 6 2 2 2" xfId="32941"/>
    <cellStyle name="40% - Accent3 4 2 6 2 2 2 2" xfId="32942"/>
    <cellStyle name="40% - Accent3 4 2 6 2 2 3" xfId="32943"/>
    <cellStyle name="40% - Accent3 4 2 6 2 3" xfId="32944"/>
    <cellStyle name="40% - Accent3 4 2 6 2 3 2" xfId="32945"/>
    <cellStyle name="40% - Accent3 4 2 6 2 4" xfId="32946"/>
    <cellStyle name="40% - Accent3 4 2 6 3" xfId="32947"/>
    <cellStyle name="40% - Accent3 4 2 6 3 2" xfId="32948"/>
    <cellStyle name="40% - Accent3 4 2 6 3 2 2" xfId="32949"/>
    <cellStyle name="40% - Accent3 4 2 6 3 3" xfId="32950"/>
    <cellStyle name="40% - Accent3 4 2 6 4" xfId="32951"/>
    <cellStyle name="40% - Accent3 4 2 6 4 2" xfId="32952"/>
    <cellStyle name="40% - Accent3 4 2 6 5" xfId="32953"/>
    <cellStyle name="40% - Accent3 4 2 7" xfId="32954"/>
    <cellStyle name="40% - Accent3 4 2 7 2" xfId="32955"/>
    <cellStyle name="40% - Accent3 4 2 7 2 2" xfId="32956"/>
    <cellStyle name="40% - Accent3 4 2 7 2 2 2" xfId="32957"/>
    <cellStyle name="40% - Accent3 4 2 7 2 3" xfId="32958"/>
    <cellStyle name="40% - Accent3 4 2 7 3" xfId="32959"/>
    <cellStyle name="40% - Accent3 4 2 7 3 2" xfId="32960"/>
    <cellStyle name="40% - Accent3 4 2 7 4" xfId="32961"/>
    <cellStyle name="40% - Accent3 4 2 8" xfId="32962"/>
    <cellStyle name="40% - Accent3 4 2 8 2" xfId="32963"/>
    <cellStyle name="40% - Accent3 4 2 8 2 2" xfId="32964"/>
    <cellStyle name="40% - Accent3 4 2 8 3" xfId="32965"/>
    <cellStyle name="40% - Accent3 4 2 9" xfId="32966"/>
    <cellStyle name="40% - Accent3 4 2 9 2" xfId="32967"/>
    <cellStyle name="40% - Accent3 4 3" xfId="32968"/>
    <cellStyle name="40% - Accent3 4 3 2" xfId="32969"/>
    <cellStyle name="40% - Accent3 4 3 2 2" xfId="32970"/>
    <cellStyle name="40% - Accent3 4 3 2 2 2" xfId="32971"/>
    <cellStyle name="40% - Accent3 4 3 2 2 2 2" xfId="32972"/>
    <cellStyle name="40% - Accent3 4 3 2 2 3" xfId="32973"/>
    <cellStyle name="40% - Accent3 4 3 2 3" xfId="32974"/>
    <cellStyle name="40% - Accent3 4 3 2 3 2" xfId="32975"/>
    <cellStyle name="40% - Accent3 4 3 2 4" xfId="32976"/>
    <cellStyle name="40% - Accent3 4 3 3" xfId="32977"/>
    <cellStyle name="40% - Accent3 4 3 3 2" xfId="32978"/>
    <cellStyle name="40% - Accent3 4 3 3 2 2" xfId="32979"/>
    <cellStyle name="40% - Accent3 4 3 3 3" xfId="32980"/>
    <cellStyle name="40% - Accent3 4 3 4" xfId="32981"/>
    <cellStyle name="40% - Accent3 4 3 4 2" xfId="32982"/>
    <cellStyle name="40% - Accent3 4 3 5" xfId="32983"/>
    <cellStyle name="40% - Accent3 4 4" xfId="32984"/>
    <cellStyle name="40% - Accent3 4 4 2" xfId="32985"/>
    <cellStyle name="40% - Accent3 4 4 2 2" xfId="32986"/>
    <cellStyle name="40% - Accent3 4 4 2 2 2" xfId="32987"/>
    <cellStyle name="40% - Accent3 4 4 2 2 2 2" xfId="32988"/>
    <cellStyle name="40% - Accent3 4 4 2 2 3" xfId="32989"/>
    <cellStyle name="40% - Accent3 4 4 2 3" xfId="32990"/>
    <cellStyle name="40% - Accent3 4 4 2 3 2" xfId="32991"/>
    <cellStyle name="40% - Accent3 4 4 2 4" xfId="32992"/>
    <cellStyle name="40% - Accent3 4 4 3" xfId="32993"/>
    <cellStyle name="40% - Accent3 4 4 3 2" xfId="32994"/>
    <cellStyle name="40% - Accent3 4 4 3 2 2" xfId="32995"/>
    <cellStyle name="40% - Accent3 4 4 3 3" xfId="32996"/>
    <cellStyle name="40% - Accent3 4 4 4" xfId="32997"/>
    <cellStyle name="40% - Accent3 4 4 4 2" xfId="32998"/>
    <cellStyle name="40% - Accent3 4 4 5" xfId="32999"/>
    <cellStyle name="40% - Accent3 4 5" xfId="33000"/>
    <cellStyle name="40% - Accent3 4 5 2" xfId="33001"/>
    <cellStyle name="40% - Accent3 4 5 2 2" xfId="33002"/>
    <cellStyle name="40% - Accent3 4 5 2 2 2" xfId="33003"/>
    <cellStyle name="40% - Accent3 4 5 2 2 2 2" xfId="33004"/>
    <cellStyle name="40% - Accent3 4 5 2 2 3" xfId="33005"/>
    <cellStyle name="40% - Accent3 4 5 2 3" xfId="33006"/>
    <cellStyle name="40% - Accent3 4 5 2 3 2" xfId="33007"/>
    <cellStyle name="40% - Accent3 4 5 2 4" xfId="33008"/>
    <cellStyle name="40% - Accent3 4 5 3" xfId="33009"/>
    <cellStyle name="40% - Accent3 4 5 3 2" xfId="33010"/>
    <cellStyle name="40% - Accent3 4 5 3 2 2" xfId="33011"/>
    <cellStyle name="40% - Accent3 4 5 3 3" xfId="33012"/>
    <cellStyle name="40% - Accent3 4 5 4" xfId="33013"/>
    <cellStyle name="40% - Accent3 4 5 4 2" xfId="33014"/>
    <cellStyle name="40% - Accent3 4 5 5" xfId="33015"/>
    <cellStyle name="40% - Accent3 4 6" xfId="33016"/>
    <cellStyle name="40% - Accent3 4 6 2" xfId="33017"/>
    <cellStyle name="40% - Accent3 4 6 2 2" xfId="33018"/>
    <cellStyle name="40% - Accent3 4 6 2 2 2" xfId="33019"/>
    <cellStyle name="40% - Accent3 4 6 2 2 2 2" xfId="33020"/>
    <cellStyle name="40% - Accent3 4 6 2 2 3" xfId="33021"/>
    <cellStyle name="40% - Accent3 4 6 2 3" xfId="33022"/>
    <cellStyle name="40% - Accent3 4 6 2 3 2" xfId="33023"/>
    <cellStyle name="40% - Accent3 4 6 2 4" xfId="33024"/>
    <cellStyle name="40% - Accent3 4 6 3" xfId="33025"/>
    <cellStyle name="40% - Accent3 4 6 3 2" xfId="33026"/>
    <cellStyle name="40% - Accent3 4 6 3 2 2" xfId="33027"/>
    <cellStyle name="40% - Accent3 4 6 3 3" xfId="33028"/>
    <cellStyle name="40% - Accent3 4 6 4" xfId="33029"/>
    <cellStyle name="40% - Accent3 4 6 4 2" xfId="33030"/>
    <cellStyle name="40% - Accent3 4 6 5" xfId="33031"/>
    <cellStyle name="40% - Accent3 4 7" xfId="33032"/>
    <cellStyle name="40% - Accent3 4 7 2" xfId="33033"/>
    <cellStyle name="40% - Accent3 4 7 2 2" xfId="33034"/>
    <cellStyle name="40% - Accent3 4 7 2 2 2" xfId="33035"/>
    <cellStyle name="40% - Accent3 4 7 2 2 2 2" xfId="33036"/>
    <cellStyle name="40% - Accent3 4 7 2 2 3" xfId="33037"/>
    <cellStyle name="40% - Accent3 4 7 2 3" xfId="33038"/>
    <cellStyle name="40% - Accent3 4 7 2 3 2" xfId="33039"/>
    <cellStyle name="40% - Accent3 4 7 2 4" xfId="33040"/>
    <cellStyle name="40% - Accent3 4 7 3" xfId="33041"/>
    <cellStyle name="40% - Accent3 4 7 3 2" xfId="33042"/>
    <cellStyle name="40% - Accent3 4 7 3 2 2" xfId="33043"/>
    <cellStyle name="40% - Accent3 4 7 3 3" xfId="33044"/>
    <cellStyle name="40% - Accent3 4 7 4" xfId="33045"/>
    <cellStyle name="40% - Accent3 4 7 4 2" xfId="33046"/>
    <cellStyle name="40% - Accent3 4 7 5" xfId="33047"/>
    <cellStyle name="40% - Accent3 4 8" xfId="33048"/>
    <cellStyle name="40% - Accent3 4 8 2" xfId="33049"/>
    <cellStyle name="40% - Accent3 4 8 2 2" xfId="33050"/>
    <cellStyle name="40% - Accent3 4 8 2 2 2" xfId="33051"/>
    <cellStyle name="40% - Accent3 4 8 2 3" xfId="33052"/>
    <cellStyle name="40% - Accent3 4 8 3" xfId="33053"/>
    <cellStyle name="40% - Accent3 4 8 3 2" xfId="33054"/>
    <cellStyle name="40% - Accent3 4 8 4" xfId="33055"/>
    <cellStyle name="40% - Accent3 4 9" xfId="33056"/>
    <cellStyle name="40% - Accent3 4 9 2" xfId="33057"/>
    <cellStyle name="40% - Accent3 4 9 2 2" xfId="33058"/>
    <cellStyle name="40% - Accent3 4 9 3" xfId="33059"/>
    <cellStyle name="40% - Accent3 5" xfId="33060"/>
    <cellStyle name="40% - Accent3 5 10" xfId="33061"/>
    <cellStyle name="40% - Accent3 5 10 2" xfId="33062"/>
    <cellStyle name="40% - Accent3 5 11" xfId="33063"/>
    <cellStyle name="40% - Accent3 5 2" xfId="33064"/>
    <cellStyle name="40% - Accent3 5 2 10" xfId="33065"/>
    <cellStyle name="40% - Accent3 5 2 2" xfId="33066"/>
    <cellStyle name="40% - Accent3 5 2 2 2" xfId="33067"/>
    <cellStyle name="40% - Accent3 5 2 2 2 2" xfId="33068"/>
    <cellStyle name="40% - Accent3 5 2 2 2 2 2" xfId="33069"/>
    <cellStyle name="40% - Accent3 5 2 2 2 2 2 2" xfId="33070"/>
    <cellStyle name="40% - Accent3 5 2 2 2 2 3" xfId="33071"/>
    <cellStyle name="40% - Accent3 5 2 2 2 3" xfId="33072"/>
    <cellStyle name="40% - Accent3 5 2 2 2 3 2" xfId="33073"/>
    <cellStyle name="40% - Accent3 5 2 2 2 4" xfId="33074"/>
    <cellStyle name="40% - Accent3 5 2 2 3" xfId="33075"/>
    <cellStyle name="40% - Accent3 5 2 2 3 2" xfId="33076"/>
    <cellStyle name="40% - Accent3 5 2 2 3 2 2" xfId="33077"/>
    <cellStyle name="40% - Accent3 5 2 2 3 3" xfId="33078"/>
    <cellStyle name="40% - Accent3 5 2 2 4" xfId="33079"/>
    <cellStyle name="40% - Accent3 5 2 2 4 2" xfId="33080"/>
    <cellStyle name="40% - Accent3 5 2 2 5" xfId="33081"/>
    <cellStyle name="40% - Accent3 5 2 3" xfId="33082"/>
    <cellStyle name="40% - Accent3 5 2 3 2" xfId="33083"/>
    <cellStyle name="40% - Accent3 5 2 3 2 2" xfId="33084"/>
    <cellStyle name="40% - Accent3 5 2 3 2 2 2" xfId="33085"/>
    <cellStyle name="40% - Accent3 5 2 3 2 2 2 2" xfId="33086"/>
    <cellStyle name="40% - Accent3 5 2 3 2 2 3" xfId="33087"/>
    <cellStyle name="40% - Accent3 5 2 3 2 3" xfId="33088"/>
    <cellStyle name="40% - Accent3 5 2 3 2 3 2" xfId="33089"/>
    <cellStyle name="40% - Accent3 5 2 3 2 4" xfId="33090"/>
    <cellStyle name="40% - Accent3 5 2 3 3" xfId="33091"/>
    <cellStyle name="40% - Accent3 5 2 3 3 2" xfId="33092"/>
    <cellStyle name="40% - Accent3 5 2 3 3 2 2" xfId="33093"/>
    <cellStyle name="40% - Accent3 5 2 3 3 3" xfId="33094"/>
    <cellStyle name="40% - Accent3 5 2 3 4" xfId="33095"/>
    <cellStyle name="40% - Accent3 5 2 3 4 2" xfId="33096"/>
    <cellStyle name="40% - Accent3 5 2 3 5" xfId="33097"/>
    <cellStyle name="40% - Accent3 5 2 4" xfId="33098"/>
    <cellStyle name="40% - Accent3 5 2 4 2" xfId="33099"/>
    <cellStyle name="40% - Accent3 5 2 4 2 2" xfId="33100"/>
    <cellStyle name="40% - Accent3 5 2 4 2 2 2" xfId="33101"/>
    <cellStyle name="40% - Accent3 5 2 4 2 2 2 2" xfId="33102"/>
    <cellStyle name="40% - Accent3 5 2 4 2 2 3" xfId="33103"/>
    <cellStyle name="40% - Accent3 5 2 4 2 3" xfId="33104"/>
    <cellStyle name="40% - Accent3 5 2 4 2 3 2" xfId="33105"/>
    <cellStyle name="40% - Accent3 5 2 4 2 4" xfId="33106"/>
    <cellStyle name="40% - Accent3 5 2 4 3" xfId="33107"/>
    <cellStyle name="40% - Accent3 5 2 4 3 2" xfId="33108"/>
    <cellStyle name="40% - Accent3 5 2 4 3 2 2" xfId="33109"/>
    <cellStyle name="40% - Accent3 5 2 4 3 3" xfId="33110"/>
    <cellStyle name="40% - Accent3 5 2 4 4" xfId="33111"/>
    <cellStyle name="40% - Accent3 5 2 4 4 2" xfId="33112"/>
    <cellStyle name="40% - Accent3 5 2 4 5" xfId="33113"/>
    <cellStyle name="40% - Accent3 5 2 5" xfId="33114"/>
    <cellStyle name="40% - Accent3 5 2 5 2" xfId="33115"/>
    <cellStyle name="40% - Accent3 5 2 5 2 2" xfId="33116"/>
    <cellStyle name="40% - Accent3 5 2 5 2 2 2" xfId="33117"/>
    <cellStyle name="40% - Accent3 5 2 5 2 2 2 2" xfId="33118"/>
    <cellStyle name="40% - Accent3 5 2 5 2 2 3" xfId="33119"/>
    <cellStyle name="40% - Accent3 5 2 5 2 3" xfId="33120"/>
    <cellStyle name="40% - Accent3 5 2 5 2 3 2" xfId="33121"/>
    <cellStyle name="40% - Accent3 5 2 5 2 4" xfId="33122"/>
    <cellStyle name="40% - Accent3 5 2 5 3" xfId="33123"/>
    <cellStyle name="40% - Accent3 5 2 5 3 2" xfId="33124"/>
    <cellStyle name="40% - Accent3 5 2 5 3 2 2" xfId="33125"/>
    <cellStyle name="40% - Accent3 5 2 5 3 3" xfId="33126"/>
    <cellStyle name="40% - Accent3 5 2 5 4" xfId="33127"/>
    <cellStyle name="40% - Accent3 5 2 5 4 2" xfId="33128"/>
    <cellStyle name="40% - Accent3 5 2 5 5" xfId="33129"/>
    <cellStyle name="40% - Accent3 5 2 6" xfId="33130"/>
    <cellStyle name="40% - Accent3 5 2 6 2" xfId="33131"/>
    <cellStyle name="40% - Accent3 5 2 6 2 2" xfId="33132"/>
    <cellStyle name="40% - Accent3 5 2 6 2 2 2" xfId="33133"/>
    <cellStyle name="40% - Accent3 5 2 6 2 2 2 2" xfId="33134"/>
    <cellStyle name="40% - Accent3 5 2 6 2 2 3" xfId="33135"/>
    <cellStyle name="40% - Accent3 5 2 6 2 3" xfId="33136"/>
    <cellStyle name="40% - Accent3 5 2 6 2 3 2" xfId="33137"/>
    <cellStyle name="40% - Accent3 5 2 6 2 4" xfId="33138"/>
    <cellStyle name="40% - Accent3 5 2 6 3" xfId="33139"/>
    <cellStyle name="40% - Accent3 5 2 6 3 2" xfId="33140"/>
    <cellStyle name="40% - Accent3 5 2 6 3 2 2" xfId="33141"/>
    <cellStyle name="40% - Accent3 5 2 6 3 3" xfId="33142"/>
    <cellStyle name="40% - Accent3 5 2 6 4" xfId="33143"/>
    <cellStyle name="40% - Accent3 5 2 6 4 2" xfId="33144"/>
    <cellStyle name="40% - Accent3 5 2 6 5" xfId="33145"/>
    <cellStyle name="40% - Accent3 5 2 7" xfId="33146"/>
    <cellStyle name="40% - Accent3 5 2 7 2" xfId="33147"/>
    <cellStyle name="40% - Accent3 5 2 7 2 2" xfId="33148"/>
    <cellStyle name="40% - Accent3 5 2 7 2 2 2" xfId="33149"/>
    <cellStyle name="40% - Accent3 5 2 7 2 3" xfId="33150"/>
    <cellStyle name="40% - Accent3 5 2 7 3" xfId="33151"/>
    <cellStyle name="40% - Accent3 5 2 7 3 2" xfId="33152"/>
    <cellStyle name="40% - Accent3 5 2 7 4" xfId="33153"/>
    <cellStyle name="40% - Accent3 5 2 8" xfId="33154"/>
    <cellStyle name="40% - Accent3 5 2 8 2" xfId="33155"/>
    <cellStyle name="40% - Accent3 5 2 8 2 2" xfId="33156"/>
    <cellStyle name="40% - Accent3 5 2 8 3" xfId="33157"/>
    <cellStyle name="40% - Accent3 5 2 9" xfId="33158"/>
    <cellStyle name="40% - Accent3 5 2 9 2" xfId="33159"/>
    <cellStyle name="40% - Accent3 5 3" xfId="33160"/>
    <cellStyle name="40% - Accent3 5 3 2" xfId="33161"/>
    <cellStyle name="40% - Accent3 5 3 2 2" xfId="33162"/>
    <cellStyle name="40% - Accent3 5 3 2 2 2" xfId="33163"/>
    <cellStyle name="40% - Accent3 5 3 2 2 2 2" xfId="33164"/>
    <cellStyle name="40% - Accent3 5 3 2 2 3" xfId="33165"/>
    <cellStyle name="40% - Accent3 5 3 2 3" xfId="33166"/>
    <cellStyle name="40% - Accent3 5 3 2 3 2" xfId="33167"/>
    <cellStyle name="40% - Accent3 5 3 2 4" xfId="33168"/>
    <cellStyle name="40% - Accent3 5 3 3" xfId="33169"/>
    <cellStyle name="40% - Accent3 5 3 3 2" xfId="33170"/>
    <cellStyle name="40% - Accent3 5 3 3 2 2" xfId="33171"/>
    <cellStyle name="40% - Accent3 5 3 3 3" xfId="33172"/>
    <cellStyle name="40% - Accent3 5 3 4" xfId="33173"/>
    <cellStyle name="40% - Accent3 5 3 4 2" xfId="33174"/>
    <cellStyle name="40% - Accent3 5 3 5" xfId="33175"/>
    <cellStyle name="40% - Accent3 5 4" xfId="33176"/>
    <cellStyle name="40% - Accent3 5 4 2" xfId="33177"/>
    <cellStyle name="40% - Accent3 5 4 2 2" xfId="33178"/>
    <cellStyle name="40% - Accent3 5 4 2 2 2" xfId="33179"/>
    <cellStyle name="40% - Accent3 5 4 2 2 2 2" xfId="33180"/>
    <cellStyle name="40% - Accent3 5 4 2 2 3" xfId="33181"/>
    <cellStyle name="40% - Accent3 5 4 2 3" xfId="33182"/>
    <cellStyle name="40% - Accent3 5 4 2 3 2" xfId="33183"/>
    <cellStyle name="40% - Accent3 5 4 2 4" xfId="33184"/>
    <cellStyle name="40% - Accent3 5 4 3" xfId="33185"/>
    <cellStyle name="40% - Accent3 5 4 3 2" xfId="33186"/>
    <cellStyle name="40% - Accent3 5 4 3 2 2" xfId="33187"/>
    <cellStyle name="40% - Accent3 5 4 3 3" xfId="33188"/>
    <cellStyle name="40% - Accent3 5 4 4" xfId="33189"/>
    <cellStyle name="40% - Accent3 5 4 4 2" xfId="33190"/>
    <cellStyle name="40% - Accent3 5 4 5" xfId="33191"/>
    <cellStyle name="40% - Accent3 5 5" xfId="33192"/>
    <cellStyle name="40% - Accent3 5 5 2" xfId="33193"/>
    <cellStyle name="40% - Accent3 5 5 2 2" xfId="33194"/>
    <cellStyle name="40% - Accent3 5 5 2 2 2" xfId="33195"/>
    <cellStyle name="40% - Accent3 5 5 2 2 2 2" xfId="33196"/>
    <cellStyle name="40% - Accent3 5 5 2 2 3" xfId="33197"/>
    <cellStyle name="40% - Accent3 5 5 2 3" xfId="33198"/>
    <cellStyle name="40% - Accent3 5 5 2 3 2" xfId="33199"/>
    <cellStyle name="40% - Accent3 5 5 2 4" xfId="33200"/>
    <cellStyle name="40% - Accent3 5 5 3" xfId="33201"/>
    <cellStyle name="40% - Accent3 5 5 3 2" xfId="33202"/>
    <cellStyle name="40% - Accent3 5 5 3 2 2" xfId="33203"/>
    <cellStyle name="40% - Accent3 5 5 3 3" xfId="33204"/>
    <cellStyle name="40% - Accent3 5 5 4" xfId="33205"/>
    <cellStyle name="40% - Accent3 5 5 4 2" xfId="33206"/>
    <cellStyle name="40% - Accent3 5 5 5" xfId="33207"/>
    <cellStyle name="40% - Accent3 5 6" xfId="33208"/>
    <cellStyle name="40% - Accent3 5 6 2" xfId="33209"/>
    <cellStyle name="40% - Accent3 5 6 2 2" xfId="33210"/>
    <cellStyle name="40% - Accent3 5 6 2 2 2" xfId="33211"/>
    <cellStyle name="40% - Accent3 5 6 2 2 2 2" xfId="33212"/>
    <cellStyle name="40% - Accent3 5 6 2 2 3" xfId="33213"/>
    <cellStyle name="40% - Accent3 5 6 2 3" xfId="33214"/>
    <cellStyle name="40% - Accent3 5 6 2 3 2" xfId="33215"/>
    <cellStyle name="40% - Accent3 5 6 2 4" xfId="33216"/>
    <cellStyle name="40% - Accent3 5 6 3" xfId="33217"/>
    <cellStyle name="40% - Accent3 5 6 3 2" xfId="33218"/>
    <cellStyle name="40% - Accent3 5 6 3 2 2" xfId="33219"/>
    <cellStyle name="40% - Accent3 5 6 3 3" xfId="33220"/>
    <cellStyle name="40% - Accent3 5 6 4" xfId="33221"/>
    <cellStyle name="40% - Accent3 5 6 4 2" xfId="33222"/>
    <cellStyle name="40% - Accent3 5 6 5" xfId="33223"/>
    <cellStyle name="40% - Accent3 5 7" xfId="33224"/>
    <cellStyle name="40% - Accent3 5 7 2" xfId="33225"/>
    <cellStyle name="40% - Accent3 5 7 2 2" xfId="33226"/>
    <cellStyle name="40% - Accent3 5 7 2 2 2" xfId="33227"/>
    <cellStyle name="40% - Accent3 5 7 2 2 2 2" xfId="33228"/>
    <cellStyle name="40% - Accent3 5 7 2 2 3" xfId="33229"/>
    <cellStyle name="40% - Accent3 5 7 2 3" xfId="33230"/>
    <cellStyle name="40% - Accent3 5 7 2 3 2" xfId="33231"/>
    <cellStyle name="40% - Accent3 5 7 2 4" xfId="33232"/>
    <cellStyle name="40% - Accent3 5 7 3" xfId="33233"/>
    <cellStyle name="40% - Accent3 5 7 3 2" xfId="33234"/>
    <cellStyle name="40% - Accent3 5 7 3 2 2" xfId="33235"/>
    <cellStyle name="40% - Accent3 5 7 3 3" xfId="33236"/>
    <cellStyle name="40% - Accent3 5 7 4" xfId="33237"/>
    <cellStyle name="40% - Accent3 5 7 4 2" xfId="33238"/>
    <cellStyle name="40% - Accent3 5 7 5" xfId="33239"/>
    <cellStyle name="40% - Accent3 5 8" xfId="33240"/>
    <cellStyle name="40% - Accent3 5 8 2" xfId="33241"/>
    <cellStyle name="40% - Accent3 5 8 2 2" xfId="33242"/>
    <cellStyle name="40% - Accent3 5 8 2 2 2" xfId="33243"/>
    <cellStyle name="40% - Accent3 5 8 2 3" xfId="33244"/>
    <cellStyle name="40% - Accent3 5 8 3" xfId="33245"/>
    <cellStyle name="40% - Accent3 5 8 3 2" xfId="33246"/>
    <cellStyle name="40% - Accent3 5 8 4" xfId="33247"/>
    <cellStyle name="40% - Accent3 5 9" xfId="33248"/>
    <cellStyle name="40% - Accent3 5 9 2" xfId="33249"/>
    <cellStyle name="40% - Accent3 5 9 2 2" xfId="33250"/>
    <cellStyle name="40% - Accent3 5 9 3" xfId="33251"/>
    <cellStyle name="40% - Accent3 6" xfId="33252"/>
    <cellStyle name="40% - Accent3 6 10" xfId="33253"/>
    <cellStyle name="40% - Accent3 6 10 2" xfId="33254"/>
    <cellStyle name="40% - Accent3 6 11" xfId="33255"/>
    <cellStyle name="40% - Accent3 6 2" xfId="33256"/>
    <cellStyle name="40% - Accent3 6 2 10" xfId="33257"/>
    <cellStyle name="40% - Accent3 6 2 2" xfId="33258"/>
    <cellStyle name="40% - Accent3 6 2 2 2" xfId="33259"/>
    <cellStyle name="40% - Accent3 6 2 2 2 2" xfId="33260"/>
    <cellStyle name="40% - Accent3 6 2 2 2 2 2" xfId="33261"/>
    <cellStyle name="40% - Accent3 6 2 2 2 2 2 2" xfId="33262"/>
    <cellStyle name="40% - Accent3 6 2 2 2 2 3" xfId="33263"/>
    <cellStyle name="40% - Accent3 6 2 2 2 3" xfId="33264"/>
    <cellStyle name="40% - Accent3 6 2 2 2 3 2" xfId="33265"/>
    <cellStyle name="40% - Accent3 6 2 2 2 4" xfId="33266"/>
    <cellStyle name="40% - Accent3 6 2 2 3" xfId="33267"/>
    <cellStyle name="40% - Accent3 6 2 2 3 2" xfId="33268"/>
    <cellStyle name="40% - Accent3 6 2 2 3 2 2" xfId="33269"/>
    <cellStyle name="40% - Accent3 6 2 2 3 3" xfId="33270"/>
    <cellStyle name="40% - Accent3 6 2 2 4" xfId="33271"/>
    <cellStyle name="40% - Accent3 6 2 2 4 2" xfId="33272"/>
    <cellStyle name="40% - Accent3 6 2 2 5" xfId="33273"/>
    <cellStyle name="40% - Accent3 6 2 3" xfId="33274"/>
    <cellStyle name="40% - Accent3 6 2 3 2" xfId="33275"/>
    <cellStyle name="40% - Accent3 6 2 3 2 2" xfId="33276"/>
    <cellStyle name="40% - Accent3 6 2 3 2 2 2" xfId="33277"/>
    <cellStyle name="40% - Accent3 6 2 3 2 2 2 2" xfId="33278"/>
    <cellStyle name="40% - Accent3 6 2 3 2 2 3" xfId="33279"/>
    <cellStyle name="40% - Accent3 6 2 3 2 3" xfId="33280"/>
    <cellStyle name="40% - Accent3 6 2 3 2 3 2" xfId="33281"/>
    <cellStyle name="40% - Accent3 6 2 3 2 4" xfId="33282"/>
    <cellStyle name="40% - Accent3 6 2 3 3" xfId="33283"/>
    <cellStyle name="40% - Accent3 6 2 3 3 2" xfId="33284"/>
    <cellStyle name="40% - Accent3 6 2 3 3 2 2" xfId="33285"/>
    <cellStyle name="40% - Accent3 6 2 3 3 3" xfId="33286"/>
    <cellStyle name="40% - Accent3 6 2 3 4" xfId="33287"/>
    <cellStyle name="40% - Accent3 6 2 3 4 2" xfId="33288"/>
    <cellStyle name="40% - Accent3 6 2 3 5" xfId="33289"/>
    <cellStyle name="40% - Accent3 6 2 4" xfId="33290"/>
    <cellStyle name="40% - Accent3 6 2 4 2" xfId="33291"/>
    <cellStyle name="40% - Accent3 6 2 4 2 2" xfId="33292"/>
    <cellStyle name="40% - Accent3 6 2 4 2 2 2" xfId="33293"/>
    <cellStyle name="40% - Accent3 6 2 4 2 2 2 2" xfId="33294"/>
    <cellStyle name="40% - Accent3 6 2 4 2 2 3" xfId="33295"/>
    <cellStyle name="40% - Accent3 6 2 4 2 3" xfId="33296"/>
    <cellStyle name="40% - Accent3 6 2 4 2 3 2" xfId="33297"/>
    <cellStyle name="40% - Accent3 6 2 4 2 4" xfId="33298"/>
    <cellStyle name="40% - Accent3 6 2 4 3" xfId="33299"/>
    <cellStyle name="40% - Accent3 6 2 4 3 2" xfId="33300"/>
    <cellStyle name="40% - Accent3 6 2 4 3 2 2" xfId="33301"/>
    <cellStyle name="40% - Accent3 6 2 4 3 3" xfId="33302"/>
    <cellStyle name="40% - Accent3 6 2 4 4" xfId="33303"/>
    <cellStyle name="40% - Accent3 6 2 4 4 2" xfId="33304"/>
    <cellStyle name="40% - Accent3 6 2 4 5" xfId="33305"/>
    <cellStyle name="40% - Accent3 6 2 5" xfId="33306"/>
    <cellStyle name="40% - Accent3 6 2 5 2" xfId="33307"/>
    <cellStyle name="40% - Accent3 6 2 5 2 2" xfId="33308"/>
    <cellStyle name="40% - Accent3 6 2 5 2 2 2" xfId="33309"/>
    <cellStyle name="40% - Accent3 6 2 5 2 2 2 2" xfId="33310"/>
    <cellStyle name="40% - Accent3 6 2 5 2 2 3" xfId="33311"/>
    <cellStyle name="40% - Accent3 6 2 5 2 3" xfId="33312"/>
    <cellStyle name="40% - Accent3 6 2 5 2 3 2" xfId="33313"/>
    <cellStyle name="40% - Accent3 6 2 5 2 4" xfId="33314"/>
    <cellStyle name="40% - Accent3 6 2 5 3" xfId="33315"/>
    <cellStyle name="40% - Accent3 6 2 5 3 2" xfId="33316"/>
    <cellStyle name="40% - Accent3 6 2 5 3 2 2" xfId="33317"/>
    <cellStyle name="40% - Accent3 6 2 5 3 3" xfId="33318"/>
    <cellStyle name="40% - Accent3 6 2 5 4" xfId="33319"/>
    <cellStyle name="40% - Accent3 6 2 5 4 2" xfId="33320"/>
    <cellStyle name="40% - Accent3 6 2 5 5" xfId="33321"/>
    <cellStyle name="40% - Accent3 6 2 6" xfId="33322"/>
    <cellStyle name="40% - Accent3 6 2 6 2" xfId="33323"/>
    <cellStyle name="40% - Accent3 6 2 6 2 2" xfId="33324"/>
    <cellStyle name="40% - Accent3 6 2 6 2 2 2" xfId="33325"/>
    <cellStyle name="40% - Accent3 6 2 6 2 2 2 2" xfId="33326"/>
    <cellStyle name="40% - Accent3 6 2 6 2 2 3" xfId="33327"/>
    <cellStyle name="40% - Accent3 6 2 6 2 3" xfId="33328"/>
    <cellStyle name="40% - Accent3 6 2 6 2 3 2" xfId="33329"/>
    <cellStyle name="40% - Accent3 6 2 6 2 4" xfId="33330"/>
    <cellStyle name="40% - Accent3 6 2 6 3" xfId="33331"/>
    <cellStyle name="40% - Accent3 6 2 6 3 2" xfId="33332"/>
    <cellStyle name="40% - Accent3 6 2 6 3 2 2" xfId="33333"/>
    <cellStyle name="40% - Accent3 6 2 6 3 3" xfId="33334"/>
    <cellStyle name="40% - Accent3 6 2 6 4" xfId="33335"/>
    <cellStyle name="40% - Accent3 6 2 6 4 2" xfId="33336"/>
    <cellStyle name="40% - Accent3 6 2 6 5" xfId="33337"/>
    <cellStyle name="40% - Accent3 6 2 7" xfId="33338"/>
    <cellStyle name="40% - Accent3 6 2 7 2" xfId="33339"/>
    <cellStyle name="40% - Accent3 6 2 7 2 2" xfId="33340"/>
    <cellStyle name="40% - Accent3 6 2 7 2 2 2" xfId="33341"/>
    <cellStyle name="40% - Accent3 6 2 7 2 3" xfId="33342"/>
    <cellStyle name="40% - Accent3 6 2 7 3" xfId="33343"/>
    <cellStyle name="40% - Accent3 6 2 7 3 2" xfId="33344"/>
    <cellStyle name="40% - Accent3 6 2 7 4" xfId="33345"/>
    <cellStyle name="40% - Accent3 6 2 8" xfId="33346"/>
    <cellStyle name="40% - Accent3 6 2 8 2" xfId="33347"/>
    <cellStyle name="40% - Accent3 6 2 8 2 2" xfId="33348"/>
    <cellStyle name="40% - Accent3 6 2 8 3" xfId="33349"/>
    <cellStyle name="40% - Accent3 6 2 9" xfId="33350"/>
    <cellStyle name="40% - Accent3 6 2 9 2" xfId="33351"/>
    <cellStyle name="40% - Accent3 6 3" xfId="33352"/>
    <cellStyle name="40% - Accent3 6 3 2" xfId="33353"/>
    <cellStyle name="40% - Accent3 6 3 2 2" xfId="33354"/>
    <cellStyle name="40% - Accent3 6 3 2 2 2" xfId="33355"/>
    <cellStyle name="40% - Accent3 6 3 2 2 2 2" xfId="33356"/>
    <cellStyle name="40% - Accent3 6 3 2 2 3" xfId="33357"/>
    <cellStyle name="40% - Accent3 6 3 2 3" xfId="33358"/>
    <cellStyle name="40% - Accent3 6 3 2 3 2" xfId="33359"/>
    <cellStyle name="40% - Accent3 6 3 2 4" xfId="33360"/>
    <cellStyle name="40% - Accent3 6 3 3" xfId="33361"/>
    <cellStyle name="40% - Accent3 6 3 3 2" xfId="33362"/>
    <cellStyle name="40% - Accent3 6 3 3 2 2" xfId="33363"/>
    <cellStyle name="40% - Accent3 6 3 3 3" xfId="33364"/>
    <cellStyle name="40% - Accent3 6 3 4" xfId="33365"/>
    <cellStyle name="40% - Accent3 6 3 4 2" xfId="33366"/>
    <cellStyle name="40% - Accent3 6 3 5" xfId="33367"/>
    <cellStyle name="40% - Accent3 6 4" xfId="33368"/>
    <cellStyle name="40% - Accent3 6 4 2" xfId="33369"/>
    <cellStyle name="40% - Accent3 6 4 2 2" xfId="33370"/>
    <cellStyle name="40% - Accent3 6 4 2 2 2" xfId="33371"/>
    <cellStyle name="40% - Accent3 6 4 2 2 2 2" xfId="33372"/>
    <cellStyle name="40% - Accent3 6 4 2 2 3" xfId="33373"/>
    <cellStyle name="40% - Accent3 6 4 2 3" xfId="33374"/>
    <cellStyle name="40% - Accent3 6 4 2 3 2" xfId="33375"/>
    <cellStyle name="40% - Accent3 6 4 2 4" xfId="33376"/>
    <cellStyle name="40% - Accent3 6 4 3" xfId="33377"/>
    <cellStyle name="40% - Accent3 6 4 3 2" xfId="33378"/>
    <cellStyle name="40% - Accent3 6 4 3 2 2" xfId="33379"/>
    <cellStyle name="40% - Accent3 6 4 3 3" xfId="33380"/>
    <cellStyle name="40% - Accent3 6 4 4" xfId="33381"/>
    <cellStyle name="40% - Accent3 6 4 4 2" xfId="33382"/>
    <cellStyle name="40% - Accent3 6 4 5" xfId="33383"/>
    <cellStyle name="40% - Accent3 6 5" xfId="33384"/>
    <cellStyle name="40% - Accent3 6 5 2" xfId="33385"/>
    <cellStyle name="40% - Accent3 6 5 2 2" xfId="33386"/>
    <cellStyle name="40% - Accent3 6 5 2 2 2" xfId="33387"/>
    <cellStyle name="40% - Accent3 6 5 2 2 2 2" xfId="33388"/>
    <cellStyle name="40% - Accent3 6 5 2 2 3" xfId="33389"/>
    <cellStyle name="40% - Accent3 6 5 2 3" xfId="33390"/>
    <cellStyle name="40% - Accent3 6 5 2 3 2" xfId="33391"/>
    <cellStyle name="40% - Accent3 6 5 2 4" xfId="33392"/>
    <cellStyle name="40% - Accent3 6 5 3" xfId="33393"/>
    <cellStyle name="40% - Accent3 6 5 3 2" xfId="33394"/>
    <cellStyle name="40% - Accent3 6 5 3 2 2" xfId="33395"/>
    <cellStyle name="40% - Accent3 6 5 3 3" xfId="33396"/>
    <cellStyle name="40% - Accent3 6 5 4" xfId="33397"/>
    <cellStyle name="40% - Accent3 6 5 4 2" xfId="33398"/>
    <cellStyle name="40% - Accent3 6 5 5" xfId="33399"/>
    <cellStyle name="40% - Accent3 6 6" xfId="33400"/>
    <cellStyle name="40% - Accent3 6 6 2" xfId="33401"/>
    <cellStyle name="40% - Accent3 6 6 2 2" xfId="33402"/>
    <cellStyle name="40% - Accent3 6 6 2 2 2" xfId="33403"/>
    <cellStyle name="40% - Accent3 6 6 2 2 2 2" xfId="33404"/>
    <cellStyle name="40% - Accent3 6 6 2 2 3" xfId="33405"/>
    <cellStyle name="40% - Accent3 6 6 2 3" xfId="33406"/>
    <cellStyle name="40% - Accent3 6 6 2 3 2" xfId="33407"/>
    <cellStyle name="40% - Accent3 6 6 2 4" xfId="33408"/>
    <cellStyle name="40% - Accent3 6 6 3" xfId="33409"/>
    <cellStyle name="40% - Accent3 6 6 3 2" xfId="33410"/>
    <cellStyle name="40% - Accent3 6 6 3 2 2" xfId="33411"/>
    <cellStyle name="40% - Accent3 6 6 3 3" xfId="33412"/>
    <cellStyle name="40% - Accent3 6 6 4" xfId="33413"/>
    <cellStyle name="40% - Accent3 6 6 4 2" xfId="33414"/>
    <cellStyle name="40% - Accent3 6 6 5" xfId="33415"/>
    <cellStyle name="40% - Accent3 6 7" xfId="33416"/>
    <cellStyle name="40% - Accent3 6 7 2" xfId="33417"/>
    <cellStyle name="40% - Accent3 6 7 2 2" xfId="33418"/>
    <cellStyle name="40% - Accent3 6 7 2 2 2" xfId="33419"/>
    <cellStyle name="40% - Accent3 6 7 2 2 2 2" xfId="33420"/>
    <cellStyle name="40% - Accent3 6 7 2 2 3" xfId="33421"/>
    <cellStyle name="40% - Accent3 6 7 2 3" xfId="33422"/>
    <cellStyle name="40% - Accent3 6 7 2 3 2" xfId="33423"/>
    <cellStyle name="40% - Accent3 6 7 2 4" xfId="33424"/>
    <cellStyle name="40% - Accent3 6 7 3" xfId="33425"/>
    <cellStyle name="40% - Accent3 6 7 3 2" xfId="33426"/>
    <cellStyle name="40% - Accent3 6 7 3 2 2" xfId="33427"/>
    <cellStyle name="40% - Accent3 6 7 3 3" xfId="33428"/>
    <cellStyle name="40% - Accent3 6 7 4" xfId="33429"/>
    <cellStyle name="40% - Accent3 6 7 4 2" xfId="33430"/>
    <cellStyle name="40% - Accent3 6 7 5" xfId="33431"/>
    <cellStyle name="40% - Accent3 6 8" xfId="33432"/>
    <cellStyle name="40% - Accent3 6 8 2" xfId="33433"/>
    <cellStyle name="40% - Accent3 6 8 2 2" xfId="33434"/>
    <cellStyle name="40% - Accent3 6 8 2 2 2" xfId="33435"/>
    <cellStyle name="40% - Accent3 6 8 2 3" xfId="33436"/>
    <cellStyle name="40% - Accent3 6 8 3" xfId="33437"/>
    <cellStyle name="40% - Accent3 6 8 3 2" xfId="33438"/>
    <cellStyle name="40% - Accent3 6 8 4" xfId="33439"/>
    <cellStyle name="40% - Accent3 6 9" xfId="33440"/>
    <cellStyle name="40% - Accent3 6 9 2" xfId="33441"/>
    <cellStyle name="40% - Accent3 6 9 2 2" xfId="33442"/>
    <cellStyle name="40% - Accent3 6 9 3" xfId="33443"/>
    <cellStyle name="40% - Accent3 7" xfId="33444"/>
    <cellStyle name="40% - Accent3 7 10" xfId="33445"/>
    <cellStyle name="40% - Accent3 7 10 2" xfId="33446"/>
    <cellStyle name="40% - Accent3 7 11" xfId="33447"/>
    <cellStyle name="40% - Accent3 7 2" xfId="33448"/>
    <cellStyle name="40% - Accent3 7 2 10" xfId="33449"/>
    <cellStyle name="40% - Accent3 7 2 2" xfId="33450"/>
    <cellStyle name="40% - Accent3 7 2 2 2" xfId="33451"/>
    <cellStyle name="40% - Accent3 7 2 2 2 2" xfId="33452"/>
    <cellStyle name="40% - Accent3 7 2 2 2 2 2" xfId="33453"/>
    <cellStyle name="40% - Accent3 7 2 2 2 2 2 2" xfId="33454"/>
    <cellStyle name="40% - Accent3 7 2 2 2 2 3" xfId="33455"/>
    <cellStyle name="40% - Accent3 7 2 2 2 3" xfId="33456"/>
    <cellStyle name="40% - Accent3 7 2 2 2 3 2" xfId="33457"/>
    <cellStyle name="40% - Accent3 7 2 2 2 4" xfId="33458"/>
    <cellStyle name="40% - Accent3 7 2 2 3" xfId="33459"/>
    <cellStyle name="40% - Accent3 7 2 2 3 2" xfId="33460"/>
    <cellStyle name="40% - Accent3 7 2 2 3 2 2" xfId="33461"/>
    <cellStyle name="40% - Accent3 7 2 2 3 3" xfId="33462"/>
    <cellStyle name="40% - Accent3 7 2 2 4" xfId="33463"/>
    <cellStyle name="40% - Accent3 7 2 2 4 2" xfId="33464"/>
    <cellStyle name="40% - Accent3 7 2 2 5" xfId="33465"/>
    <cellStyle name="40% - Accent3 7 2 3" xfId="33466"/>
    <cellStyle name="40% - Accent3 7 2 3 2" xfId="33467"/>
    <cellStyle name="40% - Accent3 7 2 3 2 2" xfId="33468"/>
    <cellStyle name="40% - Accent3 7 2 3 2 2 2" xfId="33469"/>
    <cellStyle name="40% - Accent3 7 2 3 2 2 2 2" xfId="33470"/>
    <cellStyle name="40% - Accent3 7 2 3 2 2 3" xfId="33471"/>
    <cellStyle name="40% - Accent3 7 2 3 2 3" xfId="33472"/>
    <cellStyle name="40% - Accent3 7 2 3 2 3 2" xfId="33473"/>
    <cellStyle name="40% - Accent3 7 2 3 2 4" xfId="33474"/>
    <cellStyle name="40% - Accent3 7 2 3 3" xfId="33475"/>
    <cellStyle name="40% - Accent3 7 2 3 3 2" xfId="33476"/>
    <cellStyle name="40% - Accent3 7 2 3 3 2 2" xfId="33477"/>
    <cellStyle name="40% - Accent3 7 2 3 3 3" xfId="33478"/>
    <cellStyle name="40% - Accent3 7 2 3 4" xfId="33479"/>
    <cellStyle name="40% - Accent3 7 2 3 4 2" xfId="33480"/>
    <cellStyle name="40% - Accent3 7 2 3 5" xfId="33481"/>
    <cellStyle name="40% - Accent3 7 2 4" xfId="33482"/>
    <cellStyle name="40% - Accent3 7 2 4 2" xfId="33483"/>
    <cellStyle name="40% - Accent3 7 2 4 2 2" xfId="33484"/>
    <cellStyle name="40% - Accent3 7 2 4 2 2 2" xfId="33485"/>
    <cellStyle name="40% - Accent3 7 2 4 2 2 2 2" xfId="33486"/>
    <cellStyle name="40% - Accent3 7 2 4 2 2 3" xfId="33487"/>
    <cellStyle name="40% - Accent3 7 2 4 2 3" xfId="33488"/>
    <cellStyle name="40% - Accent3 7 2 4 2 3 2" xfId="33489"/>
    <cellStyle name="40% - Accent3 7 2 4 2 4" xfId="33490"/>
    <cellStyle name="40% - Accent3 7 2 4 3" xfId="33491"/>
    <cellStyle name="40% - Accent3 7 2 4 3 2" xfId="33492"/>
    <cellStyle name="40% - Accent3 7 2 4 3 2 2" xfId="33493"/>
    <cellStyle name="40% - Accent3 7 2 4 3 3" xfId="33494"/>
    <cellStyle name="40% - Accent3 7 2 4 4" xfId="33495"/>
    <cellStyle name="40% - Accent3 7 2 4 4 2" xfId="33496"/>
    <cellStyle name="40% - Accent3 7 2 4 5" xfId="33497"/>
    <cellStyle name="40% - Accent3 7 2 5" xfId="33498"/>
    <cellStyle name="40% - Accent3 7 2 5 2" xfId="33499"/>
    <cellStyle name="40% - Accent3 7 2 5 2 2" xfId="33500"/>
    <cellStyle name="40% - Accent3 7 2 5 2 2 2" xfId="33501"/>
    <cellStyle name="40% - Accent3 7 2 5 2 2 2 2" xfId="33502"/>
    <cellStyle name="40% - Accent3 7 2 5 2 2 3" xfId="33503"/>
    <cellStyle name="40% - Accent3 7 2 5 2 3" xfId="33504"/>
    <cellStyle name="40% - Accent3 7 2 5 2 3 2" xfId="33505"/>
    <cellStyle name="40% - Accent3 7 2 5 2 4" xfId="33506"/>
    <cellStyle name="40% - Accent3 7 2 5 3" xfId="33507"/>
    <cellStyle name="40% - Accent3 7 2 5 3 2" xfId="33508"/>
    <cellStyle name="40% - Accent3 7 2 5 3 2 2" xfId="33509"/>
    <cellStyle name="40% - Accent3 7 2 5 3 3" xfId="33510"/>
    <cellStyle name="40% - Accent3 7 2 5 4" xfId="33511"/>
    <cellStyle name="40% - Accent3 7 2 5 4 2" xfId="33512"/>
    <cellStyle name="40% - Accent3 7 2 5 5" xfId="33513"/>
    <cellStyle name="40% - Accent3 7 2 6" xfId="33514"/>
    <cellStyle name="40% - Accent3 7 2 6 2" xfId="33515"/>
    <cellStyle name="40% - Accent3 7 2 6 2 2" xfId="33516"/>
    <cellStyle name="40% - Accent3 7 2 6 2 2 2" xfId="33517"/>
    <cellStyle name="40% - Accent3 7 2 6 2 2 2 2" xfId="33518"/>
    <cellStyle name="40% - Accent3 7 2 6 2 2 3" xfId="33519"/>
    <cellStyle name="40% - Accent3 7 2 6 2 3" xfId="33520"/>
    <cellStyle name="40% - Accent3 7 2 6 2 3 2" xfId="33521"/>
    <cellStyle name="40% - Accent3 7 2 6 2 4" xfId="33522"/>
    <cellStyle name="40% - Accent3 7 2 6 3" xfId="33523"/>
    <cellStyle name="40% - Accent3 7 2 6 3 2" xfId="33524"/>
    <cellStyle name="40% - Accent3 7 2 6 3 2 2" xfId="33525"/>
    <cellStyle name="40% - Accent3 7 2 6 3 3" xfId="33526"/>
    <cellStyle name="40% - Accent3 7 2 6 4" xfId="33527"/>
    <cellStyle name="40% - Accent3 7 2 6 4 2" xfId="33528"/>
    <cellStyle name="40% - Accent3 7 2 6 5" xfId="33529"/>
    <cellStyle name="40% - Accent3 7 2 7" xfId="33530"/>
    <cellStyle name="40% - Accent3 7 2 7 2" xfId="33531"/>
    <cellStyle name="40% - Accent3 7 2 7 2 2" xfId="33532"/>
    <cellStyle name="40% - Accent3 7 2 7 2 2 2" xfId="33533"/>
    <cellStyle name="40% - Accent3 7 2 7 2 3" xfId="33534"/>
    <cellStyle name="40% - Accent3 7 2 7 3" xfId="33535"/>
    <cellStyle name="40% - Accent3 7 2 7 3 2" xfId="33536"/>
    <cellStyle name="40% - Accent3 7 2 7 4" xfId="33537"/>
    <cellStyle name="40% - Accent3 7 2 8" xfId="33538"/>
    <cellStyle name="40% - Accent3 7 2 8 2" xfId="33539"/>
    <cellStyle name="40% - Accent3 7 2 8 2 2" xfId="33540"/>
    <cellStyle name="40% - Accent3 7 2 8 3" xfId="33541"/>
    <cellStyle name="40% - Accent3 7 2 9" xfId="33542"/>
    <cellStyle name="40% - Accent3 7 2 9 2" xfId="33543"/>
    <cellStyle name="40% - Accent3 7 3" xfId="33544"/>
    <cellStyle name="40% - Accent3 7 3 2" xfId="33545"/>
    <cellStyle name="40% - Accent3 7 3 2 2" xfId="33546"/>
    <cellStyle name="40% - Accent3 7 3 2 2 2" xfId="33547"/>
    <cellStyle name="40% - Accent3 7 3 2 2 2 2" xfId="33548"/>
    <cellStyle name="40% - Accent3 7 3 2 2 3" xfId="33549"/>
    <cellStyle name="40% - Accent3 7 3 2 3" xfId="33550"/>
    <cellStyle name="40% - Accent3 7 3 2 3 2" xfId="33551"/>
    <cellStyle name="40% - Accent3 7 3 2 4" xfId="33552"/>
    <cellStyle name="40% - Accent3 7 3 3" xfId="33553"/>
    <cellStyle name="40% - Accent3 7 3 3 2" xfId="33554"/>
    <cellStyle name="40% - Accent3 7 3 3 2 2" xfId="33555"/>
    <cellStyle name="40% - Accent3 7 3 3 3" xfId="33556"/>
    <cellStyle name="40% - Accent3 7 3 4" xfId="33557"/>
    <cellStyle name="40% - Accent3 7 3 4 2" xfId="33558"/>
    <cellStyle name="40% - Accent3 7 3 5" xfId="33559"/>
    <cellStyle name="40% - Accent3 7 4" xfId="33560"/>
    <cellStyle name="40% - Accent3 7 4 2" xfId="33561"/>
    <cellStyle name="40% - Accent3 7 4 2 2" xfId="33562"/>
    <cellStyle name="40% - Accent3 7 4 2 2 2" xfId="33563"/>
    <cellStyle name="40% - Accent3 7 4 2 2 2 2" xfId="33564"/>
    <cellStyle name="40% - Accent3 7 4 2 2 3" xfId="33565"/>
    <cellStyle name="40% - Accent3 7 4 2 3" xfId="33566"/>
    <cellStyle name="40% - Accent3 7 4 2 3 2" xfId="33567"/>
    <cellStyle name="40% - Accent3 7 4 2 4" xfId="33568"/>
    <cellStyle name="40% - Accent3 7 4 3" xfId="33569"/>
    <cellStyle name="40% - Accent3 7 4 3 2" xfId="33570"/>
    <cellStyle name="40% - Accent3 7 4 3 2 2" xfId="33571"/>
    <cellStyle name="40% - Accent3 7 4 3 3" xfId="33572"/>
    <cellStyle name="40% - Accent3 7 4 4" xfId="33573"/>
    <cellStyle name="40% - Accent3 7 4 4 2" xfId="33574"/>
    <cellStyle name="40% - Accent3 7 4 5" xfId="33575"/>
    <cellStyle name="40% - Accent3 7 5" xfId="33576"/>
    <cellStyle name="40% - Accent3 7 5 2" xfId="33577"/>
    <cellStyle name="40% - Accent3 7 5 2 2" xfId="33578"/>
    <cellStyle name="40% - Accent3 7 5 2 2 2" xfId="33579"/>
    <cellStyle name="40% - Accent3 7 5 2 2 2 2" xfId="33580"/>
    <cellStyle name="40% - Accent3 7 5 2 2 3" xfId="33581"/>
    <cellStyle name="40% - Accent3 7 5 2 3" xfId="33582"/>
    <cellStyle name="40% - Accent3 7 5 2 3 2" xfId="33583"/>
    <cellStyle name="40% - Accent3 7 5 2 4" xfId="33584"/>
    <cellStyle name="40% - Accent3 7 5 3" xfId="33585"/>
    <cellStyle name="40% - Accent3 7 5 3 2" xfId="33586"/>
    <cellStyle name="40% - Accent3 7 5 3 2 2" xfId="33587"/>
    <cellStyle name="40% - Accent3 7 5 3 3" xfId="33588"/>
    <cellStyle name="40% - Accent3 7 5 4" xfId="33589"/>
    <cellStyle name="40% - Accent3 7 5 4 2" xfId="33590"/>
    <cellStyle name="40% - Accent3 7 5 5" xfId="33591"/>
    <cellStyle name="40% - Accent3 7 6" xfId="33592"/>
    <cellStyle name="40% - Accent3 7 6 2" xfId="33593"/>
    <cellStyle name="40% - Accent3 7 6 2 2" xfId="33594"/>
    <cellStyle name="40% - Accent3 7 6 2 2 2" xfId="33595"/>
    <cellStyle name="40% - Accent3 7 6 2 2 2 2" xfId="33596"/>
    <cellStyle name="40% - Accent3 7 6 2 2 3" xfId="33597"/>
    <cellStyle name="40% - Accent3 7 6 2 3" xfId="33598"/>
    <cellStyle name="40% - Accent3 7 6 2 3 2" xfId="33599"/>
    <cellStyle name="40% - Accent3 7 6 2 4" xfId="33600"/>
    <cellStyle name="40% - Accent3 7 6 3" xfId="33601"/>
    <cellStyle name="40% - Accent3 7 6 3 2" xfId="33602"/>
    <cellStyle name="40% - Accent3 7 6 3 2 2" xfId="33603"/>
    <cellStyle name="40% - Accent3 7 6 3 3" xfId="33604"/>
    <cellStyle name="40% - Accent3 7 6 4" xfId="33605"/>
    <cellStyle name="40% - Accent3 7 6 4 2" xfId="33606"/>
    <cellStyle name="40% - Accent3 7 6 5" xfId="33607"/>
    <cellStyle name="40% - Accent3 7 7" xfId="33608"/>
    <cellStyle name="40% - Accent3 7 7 2" xfId="33609"/>
    <cellStyle name="40% - Accent3 7 7 2 2" xfId="33610"/>
    <cellStyle name="40% - Accent3 7 7 2 2 2" xfId="33611"/>
    <cellStyle name="40% - Accent3 7 7 2 2 2 2" xfId="33612"/>
    <cellStyle name="40% - Accent3 7 7 2 2 3" xfId="33613"/>
    <cellStyle name="40% - Accent3 7 7 2 3" xfId="33614"/>
    <cellStyle name="40% - Accent3 7 7 2 3 2" xfId="33615"/>
    <cellStyle name="40% - Accent3 7 7 2 4" xfId="33616"/>
    <cellStyle name="40% - Accent3 7 7 3" xfId="33617"/>
    <cellStyle name="40% - Accent3 7 7 3 2" xfId="33618"/>
    <cellStyle name="40% - Accent3 7 7 3 2 2" xfId="33619"/>
    <cellStyle name="40% - Accent3 7 7 3 3" xfId="33620"/>
    <cellStyle name="40% - Accent3 7 7 4" xfId="33621"/>
    <cellStyle name="40% - Accent3 7 7 4 2" xfId="33622"/>
    <cellStyle name="40% - Accent3 7 7 5" xfId="33623"/>
    <cellStyle name="40% - Accent3 7 8" xfId="33624"/>
    <cellStyle name="40% - Accent3 7 8 2" xfId="33625"/>
    <cellStyle name="40% - Accent3 7 8 2 2" xfId="33626"/>
    <cellStyle name="40% - Accent3 7 8 2 2 2" xfId="33627"/>
    <cellStyle name="40% - Accent3 7 8 2 3" xfId="33628"/>
    <cellStyle name="40% - Accent3 7 8 3" xfId="33629"/>
    <cellStyle name="40% - Accent3 7 8 3 2" xfId="33630"/>
    <cellStyle name="40% - Accent3 7 8 4" xfId="33631"/>
    <cellStyle name="40% - Accent3 7 9" xfId="33632"/>
    <cellStyle name="40% - Accent3 7 9 2" xfId="33633"/>
    <cellStyle name="40% - Accent3 7 9 2 2" xfId="33634"/>
    <cellStyle name="40% - Accent3 7 9 3" xfId="33635"/>
    <cellStyle name="40% - Accent3 8" xfId="33636"/>
    <cellStyle name="40% - Accent3 8 10" xfId="33637"/>
    <cellStyle name="40% - Accent3 8 10 2" xfId="33638"/>
    <cellStyle name="40% - Accent3 8 11" xfId="33639"/>
    <cellStyle name="40% - Accent3 8 2" xfId="33640"/>
    <cellStyle name="40% - Accent3 8 2 10" xfId="33641"/>
    <cellStyle name="40% - Accent3 8 2 2" xfId="33642"/>
    <cellStyle name="40% - Accent3 8 2 2 2" xfId="33643"/>
    <cellStyle name="40% - Accent3 8 2 2 2 2" xfId="33644"/>
    <cellStyle name="40% - Accent3 8 2 2 2 2 2" xfId="33645"/>
    <cellStyle name="40% - Accent3 8 2 2 2 2 2 2" xfId="33646"/>
    <cellStyle name="40% - Accent3 8 2 2 2 2 3" xfId="33647"/>
    <cellStyle name="40% - Accent3 8 2 2 2 3" xfId="33648"/>
    <cellStyle name="40% - Accent3 8 2 2 2 3 2" xfId="33649"/>
    <cellStyle name="40% - Accent3 8 2 2 2 4" xfId="33650"/>
    <cellStyle name="40% - Accent3 8 2 2 3" xfId="33651"/>
    <cellStyle name="40% - Accent3 8 2 2 3 2" xfId="33652"/>
    <cellStyle name="40% - Accent3 8 2 2 3 2 2" xfId="33653"/>
    <cellStyle name="40% - Accent3 8 2 2 3 3" xfId="33654"/>
    <cellStyle name="40% - Accent3 8 2 2 4" xfId="33655"/>
    <cellStyle name="40% - Accent3 8 2 2 4 2" xfId="33656"/>
    <cellStyle name="40% - Accent3 8 2 2 5" xfId="33657"/>
    <cellStyle name="40% - Accent3 8 2 3" xfId="33658"/>
    <cellStyle name="40% - Accent3 8 2 3 2" xfId="33659"/>
    <cellStyle name="40% - Accent3 8 2 3 2 2" xfId="33660"/>
    <cellStyle name="40% - Accent3 8 2 3 2 2 2" xfId="33661"/>
    <cellStyle name="40% - Accent3 8 2 3 2 2 2 2" xfId="33662"/>
    <cellStyle name="40% - Accent3 8 2 3 2 2 3" xfId="33663"/>
    <cellStyle name="40% - Accent3 8 2 3 2 3" xfId="33664"/>
    <cellStyle name="40% - Accent3 8 2 3 2 3 2" xfId="33665"/>
    <cellStyle name="40% - Accent3 8 2 3 2 4" xfId="33666"/>
    <cellStyle name="40% - Accent3 8 2 3 3" xfId="33667"/>
    <cellStyle name="40% - Accent3 8 2 3 3 2" xfId="33668"/>
    <cellStyle name="40% - Accent3 8 2 3 3 2 2" xfId="33669"/>
    <cellStyle name="40% - Accent3 8 2 3 3 3" xfId="33670"/>
    <cellStyle name="40% - Accent3 8 2 3 4" xfId="33671"/>
    <cellStyle name="40% - Accent3 8 2 3 4 2" xfId="33672"/>
    <cellStyle name="40% - Accent3 8 2 3 5" xfId="33673"/>
    <cellStyle name="40% - Accent3 8 2 4" xfId="33674"/>
    <cellStyle name="40% - Accent3 8 2 4 2" xfId="33675"/>
    <cellStyle name="40% - Accent3 8 2 4 2 2" xfId="33676"/>
    <cellStyle name="40% - Accent3 8 2 4 2 2 2" xfId="33677"/>
    <cellStyle name="40% - Accent3 8 2 4 2 2 2 2" xfId="33678"/>
    <cellStyle name="40% - Accent3 8 2 4 2 2 3" xfId="33679"/>
    <cellStyle name="40% - Accent3 8 2 4 2 3" xfId="33680"/>
    <cellStyle name="40% - Accent3 8 2 4 2 3 2" xfId="33681"/>
    <cellStyle name="40% - Accent3 8 2 4 2 4" xfId="33682"/>
    <cellStyle name="40% - Accent3 8 2 4 3" xfId="33683"/>
    <cellStyle name="40% - Accent3 8 2 4 3 2" xfId="33684"/>
    <cellStyle name="40% - Accent3 8 2 4 3 2 2" xfId="33685"/>
    <cellStyle name="40% - Accent3 8 2 4 3 3" xfId="33686"/>
    <cellStyle name="40% - Accent3 8 2 4 4" xfId="33687"/>
    <cellStyle name="40% - Accent3 8 2 4 4 2" xfId="33688"/>
    <cellStyle name="40% - Accent3 8 2 4 5" xfId="33689"/>
    <cellStyle name="40% - Accent3 8 2 5" xfId="33690"/>
    <cellStyle name="40% - Accent3 8 2 5 2" xfId="33691"/>
    <cellStyle name="40% - Accent3 8 2 5 2 2" xfId="33692"/>
    <cellStyle name="40% - Accent3 8 2 5 2 2 2" xfId="33693"/>
    <cellStyle name="40% - Accent3 8 2 5 2 2 2 2" xfId="33694"/>
    <cellStyle name="40% - Accent3 8 2 5 2 2 3" xfId="33695"/>
    <cellStyle name="40% - Accent3 8 2 5 2 3" xfId="33696"/>
    <cellStyle name="40% - Accent3 8 2 5 2 3 2" xfId="33697"/>
    <cellStyle name="40% - Accent3 8 2 5 2 4" xfId="33698"/>
    <cellStyle name="40% - Accent3 8 2 5 3" xfId="33699"/>
    <cellStyle name="40% - Accent3 8 2 5 3 2" xfId="33700"/>
    <cellStyle name="40% - Accent3 8 2 5 3 2 2" xfId="33701"/>
    <cellStyle name="40% - Accent3 8 2 5 3 3" xfId="33702"/>
    <cellStyle name="40% - Accent3 8 2 5 4" xfId="33703"/>
    <cellStyle name="40% - Accent3 8 2 5 4 2" xfId="33704"/>
    <cellStyle name="40% - Accent3 8 2 5 5" xfId="33705"/>
    <cellStyle name="40% - Accent3 8 2 6" xfId="33706"/>
    <cellStyle name="40% - Accent3 8 2 6 2" xfId="33707"/>
    <cellStyle name="40% - Accent3 8 2 6 2 2" xfId="33708"/>
    <cellStyle name="40% - Accent3 8 2 6 2 2 2" xfId="33709"/>
    <cellStyle name="40% - Accent3 8 2 6 2 2 2 2" xfId="33710"/>
    <cellStyle name="40% - Accent3 8 2 6 2 2 3" xfId="33711"/>
    <cellStyle name="40% - Accent3 8 2 6 2 3" xfId="33712"/>
    <cellStyle name="40% - Accent3 8 2 6 2 3 2" xfId="33713"/>
    <cellStyle name="40% - Accent3 8 2 6 2 4" xfId="33714"/>
    <cellStyle name="40% - Accent3 8 2 6 3" xfId="33715"/>
    <cellStyle name="40% - Accent3 8 2 6 3 2" xfId="33716"/>
    <cellStyle name="40% - Accent3 8 2 6 3 2 2" xfId="33717"/>
    <cellStyle name="40% - Accent3 8 2 6 3 3" xfId="33718"/>
    <cellStyle name="40% - Accent3 8 2 6 4" xfId="33719"/>
    <cellStyle name="40% - Accent3 8 2 6 4 2" xfId="33720"/>
    <cellStyle name="40% - Accent3 8 2 6 5" xfId="33721"/>
    <cellStyle name="40% - Accent3 8 2 7" xfId="33722"/>
    <cellStyle name="40% - Accent3 8 2 7 2" xfId="33723"/>
    <cellStyle name="40% - Accent3 8 2 7 2 2" xfId="33724"/>
    <cellStyle name="40% - Accent3 8 2 7 2 2 2" xfId="33725"/>
    <cellStyle name="40% - Accent3 8 2 7 2 3" xfId="33726"/>
    <cellStyle name="40% - Accent3 8 2 7 3" xfId="33727"/>
    <cellStyle name="40% - Accent3 8 2 7 3 2" xfId="33728"/>
    <cellStyle name="40% - Accent3 8 2 7 4" xfId="33729"/>
    <cellStyle name="40% - Accent3 8 2 8" xfId="33730"/>
    <cellStyle name="40% - Accent3 8 2 8 2" xfId="33731"/>
    <cellStyle name="40% - Accent3 8 2 8 2 2" xfId="33732"/>
    <cellStyle name="40% - Accent3 8 2 8 3" xfId="33733"/>
    <cellStyle name="40% - Accent3 8 2 9" xfId="33734"/>
    <cellStyle name="40% - Accent3 8 2 9 2" xfId="33735"/>
    <cellStyle name="40% - Accent3 8 3" xfId="33736"/>
    <cellStyle name="40% - Accent3 8 3 2" xfId="33737"/>
    <cellStyle name="40% - Accent3 8 3 2 2" xfId="33738"/>
    <cellStyle name="40% - Accent3 8 3 2 2 2" xfId="33739"/>
    <cellStyle name="40% - Accent3 8 3 2 2 2 2" xfId="33740"/>
    <cellStyle name="40% - Accent3 8 3 2 2 3" xfId="33741"/>
    <cellStyle name="40% - Accent3 8 3 2 3" xfId="33742"/>
    <cellStyle name="40% - Accent3 8 3 2 3 2" xfId="33743"/>
    <cellStyle name="40% - Accent3 8 3 2 4" xfId="33744"/>
    <cellStyle name="40% - Accent3 8 3 3" xfId="33745"/>
    <cellStyle name="40% - Accent3 8 3 3 2" xfId="33746"/>
    <cellStyle name="40% - Accent3 8 3 3 2 2" xfId="33747"/>
    <cellStyle name="40% - Accent3 8 3 3 3" xfId="33748"/>
    <cellStyle name="40% - Accent3 8 3 4" xfId="33749"/>
    <cellStyle name="40% - Accent3 8 3 4 2" xfId="33750"/>
    <cellStyle name="40% - Accent3 8 3 5" xfId="33751"/>
    <cellStyle name="40% - Accent3 8 4" xfId="33752"/>
    <cellStyle name="40% - Accent3 8 4 2" xfId="33753"/>
    <cellStyle name="40% - Accent3 8 4 2 2" xfId="33754"/>
    <cellStyle name="40% - Accent3 8 4 2 2 2" xfId="33755"/>
    <cellStyle name="40% - Accent3 8 4 2 2 2 2" xfId="33756"/>
    <cellStyle name="40% - Accent3 8 4 2 2 3" xfId="33757"/>
    <cellStyle name="40% - Accent3 8 4 2 3" xfId="33758"/>
    <cellStyle name="40% - Accent3 8 4 2 3 2" xfId="33759"/>
    <cellStyle name="40% - Accent3 8 4 2 4" xfId="33760"/>
    <cellStyle name="40% - Accent3 8 4 3" xfId="33761"/>
    <cellStyle name="40% - Accent3 8 4 3 2" xfId="33762"/>
    <cellStyle name="40% - Accent3 8 4 3 2 2" xfId="33763"/>
    <cellStyle name="40% - Accent3 8 4 3 3" xfId="33764"/>
    <cellStyle name="40% - Accent3 8 4 4" xfId="33765"/>
    <cellStyle name="40% - Accent3 8 4 4 2" xfId="33766"/>
    <cellStyle name="40% - Accent3 8 4 5" xfId="33767"/>
    <cellStyle name="40% - Accent3 8 5" xfId="33768"/>
    <cellStyle name="40% - Accent3 8 5 2" xfId="33769"/>
    <cellStyle name="40% - Accent3 8 5 2 2" xfId="33770"/>
    <cellStyle name="40% - Accent3 8 5 2 2 2" xfId="33771"/>
    <cellStyle name="40% - Accent3 8 5 2 2 2 2" xfId="33772"/>
    <cellStyle name="40% - Accent3 8 5 2 2 3" xfId="33773"/>
    <cellStyle name="40% - Accent3 8 5 2 3" xfId="33774"/>
    <cellStyle name="40% - Accent3 8 5 2 3 2" xfId="33775"/>
    <cellStyle name="40% - Accent3 8 5 2 4" xfId="33776"/>
    <cellStyle name="40% - Accent3 8 5 3" xfId="33777"/>
    <cellStyle name="40% - Accent3 8 5 3 2" xfId="33778"/>
    <cellStyle name="40% - Accent3 8 5 3 2 2" xfId="33779"/>
    <cellStyle name="40% - Accent3 8 5 3 3" xfId="33780"/>
    <cellStyle name="40% - Accent3 8 5 4" xfId="33781"/>
    <cellStyle name="40% - Accent3 8 5 4 2" xfId="33782"/>
    <cellStyle name="40% - Accent3 8 5 5" xfId="33783"/>
    <cellStyle name="40% - Accent3 8 6" xfId="33784"/>
    <cellStyle name="40% - Accent3 8 6 2" xfId="33785"/>
    <cellStyle name="40% - Accent3 8 6 2 2" xfId="33786"/>
    <cellStyle name="40% - Accent3 8 6 2 2 2" xfId="33787"/>
    <cellStyle name="40% - Accent3 8 6 2 2 2 2" xfId="33788"/>
    <cellStyle name="40% - Accent3 8 6 2 2 3" xfId="33789"/>
    <cellStyle name="40% - Accent3 8 6 2 3" xfId="33790"/>
    <cellStyle name="40% - Accent3 8 6 2 3 2" xfId="33791"/>
    <cellStyle name="40% - Accent3 8 6 2 4" xfId="33792"/>
    <cellStyle name="40% - Accent3 8 6 3" xfId="33793"/>
    <cellStyle name="40% - Accent3 8 6 3 2" xfId="33794"/>
    <cellStyle name="40% - Accent3 8 6 3 2 2" xfId="33795"/>
    <cellStyle name="40% - Accent3 8 6 3 3" xfId="33796"/>
    <cellStyle name="40% - Accent3 8 6 4" xfId="33797"/>
    <cellStyle name="40% - Accent3 8 6 4 2" xfId="33798"/>
    <cellStyle name="40% - Accent3 8 6 5" xfId="33799"/>
    <cellStyle name="40% - Accent3 8 7" xfId="33800"/>
    <cellStyle name="40% - Accent3 8 7 2" xfId="33801"/>
    <cellStyle name="40% - Accent3 8 7 2 2" xfId="33802"/>
    <cellStyle name="40% - Accent3 8 7 2 2 2" xfId="33803"/>
    <cellStyle name="40% - Accent3 8 7 2 2 2 2" xfId="33804"/>
    <cellStyle name="40% - Accent3 8 7 2 2 3" xfId="33805"/>
    <cellStyle name="40% - Accent3 8 7 2 3" xfId="33806"/>
    <cellStyle name="40% - Accent3 8 7 2 3 2" xfId="33807"/>
    <cellStyle name="40% - Accent3 8 7 2 4" xfId="33808"/>
    <cellStyle name="40% - Accent3 8 7 3" xfId="33809"/>
    <cellStyle name="40% - Accent3 8 7 3 2" xfId="33810"/>
    <cellStyle name="40% - Accent3 8 7 3 2 2" xfId="33811"/>
    <cellStyle name="40% - Accent3 8 7 3 3" xfId="33812"/>
    <cellStyle name="40% - Accent3 8 7 4" xfId="33813"/>
    <cellStyle name="40% - Accent3 8 7 4 2" xfId="33814"/>
    <cellStyle name="40% - Accent3 8 7 5" xfId="33815"/>
    <cellStyle name="40% - Accent3 8 8" xfId="33816"/>
    <cellStyle name="40% - Accent3 8 8 2" xfId="33817"/>
    <cellStyle name="40% - Accent3 8 8 2 2" xfId="33818"/>
    <cellStyle name="40% - Accent3 8 8 2 2 2" xfId="33819"/>
    <cellStyle name="40% - Accent3 8 8 2 3" xfId="33820"/>
    <cellStyle name="40% - Accent3 8 8 3" xfId="33821"/>
    <cellStyle name="40% - Accent3 8 8 3 2" xfId="33822"/>
    <cellStyle name="40% - Accent3 8 8 4" xfId="33823"/>
    <cellStyle name="40% - Accent3 8 9" xfId="33824"/>
    <cellStyle name="40% - Accent3 8 9 2" xfId="33825"/>
    <cellStyle name="40% - Accent3 8 9 2 2" xfId="33826"/>
    <cellStyle name="40% - Accent3 8 9 3" xfId="33827"/>
    <cellStyle name="40% - Accent3 9" xfId="33828"/>
    <cellStyle name="40% - Accent3 9 10" xfId="33829"/>
    <cellStyle name="40% - Accent3 9 10 2" xfId="33830"/>
    <cellStyle name="40% - Accent3 9 11" xfId="33831"/>
    <cellStyle name="40% - Accent3 9 2" xfId="33832"/>
    <cellStyle name="40% - Accent3 9 2 10" xfId="33833"/>
    <cellStyle name="40% - Accent3 9 2 2" xfId="33834"/>
    <cellStyle name="40% - Accent3 9 2 2 2" xfId="33835"/>
    <cellStyle name="40% - Accent3 9 2 2 2 2" xfId="33836"/>
    <cellStyle name="40% - Accent3 9 2 2 2 2 2" xfId="33837"/>
    <cellStyle name="40% - Accent3 9 2 2 2 2 2 2" xfId="33838"/>
    <cellStyle name="40% - Accent3 9 2 2 2 2 3" xfId="33839"/>
    <cellStyle name="40% - Accent3 9 2 2 2 3" xfId="33840"/>
    <cellStyle name="40% - Accent3 9 2 2 2 3 2" xfId="33841"/>
    <cellStyle name="40% - Accent3 9 2 2 2 4" xfId="33842"/>
    <cellStyle name="40% - Accent3 9 2 2 3" xfId="33843"/>
    <cellStyle name="40% - Accent3 9 2 2 3 2" xfId="33844"/>
    <cellStyle name="40% - Accent3 9 2 2 3 2 2" xfId="33845"/>
    <cellStyle name="40% - Accent3 9 2 2 3 3" xfId="33846"/>
    <cellStyle name="40% - Accent3 9 2 2 4" xfId="33847"/>
    <cellStyle name="40% - Accent3 9 2 2 4 2" xfId="33848"/>
    <cellStyle name="40% - Accent3 9 2 2 5" xfId="33849"/>
    <cellStyle name="40% - Accent3 9 2 3" xfId="33850"/>
    <cellStyle name="40% - Accent3 9 2 3 2" xfId="33851"/>
    <cellStyle name="40% - Accent3 9 2 3 2 2" xfId="33852"/>
    <cellStyle name="40% - Accent3 9 2 3 2 2 2" xfId="33853"/>
    <cellStyle name="40% - Accent3 9 2 3 2 2 2 2" xfId="33854"/>
    <cellStyle name="40% - Accent3 9 2 3 2 2 3" xfId="33855"/>
    <cellStyle name="40% - Accent3 9 2 3 2 3" xfId="33856"/>
    <cellStyle name="40% - Accent3 9 2 3 2 3 2" xfId="33857"/>
    <cellStyle name="40% - Accent3 9 2 3 2 4" xfId="33858"/>
    <cellStyle name="40% - Accent3 9 2 3 3" xfId="33859"/>
    <cellStyle name="40% - Accent3 9 2 3 3 2" xfId="33860"/>
    <cellStyle name="40% - Accent3 9 2 3 3 2 2" xfId="33861"/>
    <cellStyle name="40% - Accent3 9 2 3 3 3" xfId="33862"/>
    <cellStyle name="40% - Accent3 9 2 3 4" xfId="33863"/>
    <cellStyle name="40% - Accent3 9 2 3 4 2" xfId="33864"/>
    <cellStyle name="40% - Accent3 9 2 3 5" xfId="33865"/>
    <cellStyle name="40% - Accent3 9 2 4" xfId="33866"/>
    <cellStyle name="40% - Accent3 9 2 4 2" xfId="33867"/>
    <cellStyle name="40% - Accent3 9 2 4 2 2" xfId="33868"/>
    <cellStyle name="40% - Accent3 9 2 4 2 2 2" xfId="33869"/>
    <cellStyle name="40% - Accent3 9 2 4 2 2 2 2" xfId="33870"/>
    <cellStyle name="40% - Accent3 9 2 4 2 2 3" xfId="33871"/>
    <cellStyle name="40% - Accent3 9 2 4 2 3" xfId="33872"/>
    <cellStyle name="40% - Accent3 9 2 4 2 3 2" xfId="33873"/>
    <cellStyle name="40% - Accent3 9 2 4 2 4" xfId="33874"/>
    <cellStyle name="40% - Accent3 9 2 4 3" xfId="33875"/>
    <cellStyle name="40% - Accent3 9 2 4 3 2" xfId="33876"/>
    <cellStyle name="40% - Accent3 9 2 4 3 2 2" xfId="33877"/>
    <cellStyle name="40% - Accent3 9 2 4 3 3" xfId="33878"/>
    <cellStyle name="40% - Accent3 9 2 4 4" xfId="33879"/>
    <cellStyle name="40% - Accent3 9 2 4 4 2" xfId="33880"/>
    <cellStyle name="40% - Accent3 9 2 4 5" xfId="33881"/>
    <cellStyle name="40% - Accent3 9 2 5" xfId="33882"/>
    <cellStyle name="40% - Accent3 9 2 5 2" xfId="33883"/>
    <cellStyle name="40% - Accent3 9 2 5 2 2" xfId="33884"/>
    <cellStyle name="40% - Accent3 9 2 5 2 2 2" xfId="33885"/>
    <cellStyle name="40% - Accent3 9 2 5 2 2 2 2" xfId="33886"/>
    <cellStyle name="40% - Accent3 9 2 5 2 2 3" xfId="33887"/>
    <cellStyle name="40% - Accent3 9 2 5 2 3" xfId="33888"/>
    <cellStyle name="40% - Accent3 9 2 5 2 3 2" xfId="33889"/>
    <cellStyle name="40% - Accent3 9 2 5 2 4" xfId="33890"/>
    <cellStyle name="40% - Accent3 9 2 5 3" xfId="33891"/>
    <cellStyle name="40% - Accent3 9 2 5 3 2" xfId="33892"/>
    <cellStyle name="40% - Accent3 9 2 5 3 2 2" xfId="33893"/>
    <cellStyle name="40% - Accent3 9 2 5 3 3" xfId="33894"/>
    <cellStyle name="40% - Accent3 9 2 5 4" xfId="33895"/>
    <cellStyle name="40% - Accent3 9 2 5 4 2" xfId="33896"/>
    <cellStyle name="40% - Accent3 9 2 5 5" xfId="33897"/>
    <cellStyle name="40% - Accent3 9 2 6" xfId="33898"/>
    <cellStyle name="40% - Accent3 9 2 6 2" xfId="33899"/>
    <cellStyle name="40% - Accent3 9 2 6 2 2" xfId="33900"/>
    <cellStyle name="40% - Accent3 9 2 6 2 2 2" xfId="33901"/>
    <cellStyle name="40% - Accent3 9 2 6 2 2 2 2" xfId="33902"/>
    <cellStyle name="40% - Accent3 9 2 6 2 2 3" xfId="33903"/>
    <cellStyle name="40% - Accent3 9 2 6 2 3" xfId="33904"/>
    <cellStyle name="40% - Accent3 9 2 6 2 3 2" xfId="33905"/>
    <cellStyle name="40% - Accent3 9 2 6 2 4" xfId="33906"/>
    <cellStyle name="40% - Accent3 9 2 6 3" xfId="33907"/>
    <cellStyle name="40% - Accent3 9 2 6 3 2" xfId="33908"/>
    <cellStyle name="40% - Accent3 9 2 6 3 2 2" xfId="33909"/>
    <cellStyle name="40% - Accent3 9 2 6 3 3" xfId="33910"/>
    <cellStyle name="40% - Accent3 9 2 6 4" xfId="33911"/>
    <cellStyle name="40% - Accent3 9 2 6 4 2" xfId="33912"/>
    <cellStyle name="40% - Accent3 9 2 6 5" xfId="33913"/>
    <cellStyle name="40% - Accent3 9 2 7" xfId="33914"/>
    <cellStyle name="40% - Accent3 9 2 7 2" xfId="33915"/>
    <cellStyle name="40% - Accent3 9 2 7 2 2" xfId="33916"/>
    <cellStyle name="40% - Accent3 9 2 7 2 2 2" xfId="33917"/>
    <cellStyle name="40% - Accent3 9 2 7 2 3" xfId="33918"/>
    <cellStyle name="40% - Accent3 9 2 7 3" xfId="33919"/>
    <cellStyle name="40% - Accent3 9 2 7 3 2" xfId="33920"/>
    <cellStyle name="40% - Accent3 9 2 7 4" xfId="33921"/>
    <cellStyle name="40% - Accent3 9 2 8" xfId="33922"/>
    <cellStyle name="40% - Accent3 9 2 8 2" xfId="33923"/>
    <cellStyle name="40% - Accent3 9 2 8 2 2" xfId="33924"/>
    <cellStyle name="40% - Accent3 9 2 8 3" xfId="33925"/>
    <cellStyle name="40% - Accent3 9 2 9" xfId="33926"/>
    <cellStyle name="40% - Accent3 9 2 9 2" xfId="33927"/>
    <cellStyle name="40% - Accent3 9 3" xfId="33928"/>
    <cellStyle name="40% - Accent3 9 3 2" xfId="33929"/>
    <cellStyle name="40% - Accent3 9 3 2 2" xfId="33930"/>
    <cellStyle name="40% - Accent3 9 3 2 2 2" xfId="33931"/>
    <cellStyle name="40% - Accent3 9 3 2 2 2 2" xfId="33932"/>
    <cellStyle name="40% - Accent3 9 3 2 2 3" xfId="33933"/>
    <cellStyle name="40% - Accent3 9 3 2 3" xfId="33934"/>
    <cellStyle name="40% - Accent3 9 3 2 3 2" xfId="33935"/>
    <cellStyle name="40% - Accent3 9 3 2 4" xfId="33936"/>
    <cellStyle name="40% - Accent3 9 3 3" xfId="33937"/>
    <cellStyle name="40% - Accent3 9 3 3 2" xfId="33938"/>
    <cellStyle name="40% - Accent3 9 3 3 2 2" xfId="33939"/>
    <cellStyle name="40% - Accent3 9 3 3 3" xfId="33940"/>
    <cellStyle name="40% - Accent3 9 3 4" xfId="33941"/>
    <cellStyle name="40% - Accent3 9 3 4 2" xfId="33942"/>
    <cellStyle name="40% - Accent3 9 3 5" xfId="33943"/>
    <cellStyle name="40% - Accent3 9 4" xfId="33944"/>
    <cellStyle name="40% - Accent3 9 4 2" xfId="33945"/>
    <cellStyle name="40% - Accent3 9 4 2 2" xfId="33946"/>
    <cellStyle name="40% - Accent3 9 4 2 2 2" xfId="33947"/>
    <cellStyle name="40% - Accent3 9 4 2 2 2 2" xfId="33948"/>
    <cellStyle name="40% - Accent3 9 4 2 2 3" xfId="33949"/>
    <cellStyle name="40% - Accent3 9 4 2 3" xfId="33950"/>
    <cellStyle name="40% - Accent3 9 4 2 3 2" xfId="33951"/>
    <cellStyle name="40% - Accent3 9 4 2 4" xfId="33952"/>
    <cellStyle name="40% - Accent3 9 4 3" xfId="33953"/>
    <cellStyle name="40% - Accent3 9 4 3 2" xfId="33954"/>
    <cellStyle name="40% - Accent3 9 4 3 2 2" xfId="33955"/>
    <cellStyle name="40% - Accent3 9 4 3 3" xfId="33956"/>
    <cellStyle name="40% - Accent3 9 4 4" xfId="33957"/>
    <cellStyle name="40% - Accent3 9 4 4 2" xfId="33958"/>
    <cellStyle name="40% - Accent3 9 4 5" xfId="33959"/>
    <cellStyle name="40% - Accent3 9 5" xfId="33960"/>
    <cellStyle name="40% - Accent3 9 5 2" xfId="33961"/>
    <cellStyle name="40% - Accent3 9 5 2 2" xfId="33962"/>
    <cellStyle name="40% - Accent3 9 5 2 2 2" xfId="33963"/>
    <cellStyle name="40% - Accent3 9 5 2 2 2 2" xfId="33964"/>
    <cellStyle name="40% - Accent3 9 5 2 2 3" xfId="33965"/>
    <cellStyle name="40% - Accent3 9 5 2 3" xfId="33966"/>
    <cellStyle name="40% - Accent3 9 5 2 3 2" xfId="33967"/>
    <cellStyle name="40% - Accent3 9 5 2 4" xfId="33968"/>
    <cellStyle name="40% - Accent3 9 5 3" xfId="33969"/>
    <cellStyle name="40% - Accent3 9 5 3 2" xfId="33970"/>
    <cellStyle name="40% - Accent3 9 5 3 2 2" xfId="33971"/>
    <cellStyle name="40% - Accent3 9 5 3 3" xfId="33972"/>
    <cellStyle name="40% - Accent3 9 5 4" xfId="33973"/>
    <cellStyle name="40% - Accent3 9 5 4 2" xfId="33974"/>
    <cellStyle name="40% - Accent3 9 5 5" xfId="33975"/>
    <cellStyle name="40% - Accent3 9 6" xfId="33976"/>
    <cellStyle name="40% - Accent3 9 6 2" xfId="33977"/>
    <cellStyle name="40% - Accent3 9 6 2 2" xfId="33978"/>
    <cellStyle name="40% - Accent3 9 6 2 2 2" xfId="33979"/>
    <cellStyle name="40% - Accent3 9 6 2 2 2 2" xfId="33980"/>
    <cellStyle name="40% - Accent3 9 6 2 2 3" xfId="33981"/>
    <cellStyle name="40% - Accent3 9 6 2 3" xfId="33982"/>
    <cellStyle name="40% - Accent3 9 6 2 3 2" xfId="33983"/>
    <cellStyle name="40% - Accent3 9 6 2 4" xfId="33984"/>
    <cellStyle name="40% - Accent3 9 6 3" xfId="33985"/>
    <cellStyle name="40% - Accent3 9 6 3 2" xfId="33986"/>
    <cellStyle name="40% - Accent3 9 6 3 2 2" xfId="33987"/>
    <cellStyle name="40% - Accent3 9 6 3 3" xfId="33988"/>
    <cellStyle name="40% - Accent3 9 6 4" xfId="33989"/>
    <cellStyle name="40% - Accent3 9 6 4 2" xfId="33990"/>
    <cellStyle name="40% - Accent3 9 6 5" xfId="33991"/>
    <cellStyle name="40% - Accent3 9 7" xfId="33992"/>
    <cellStyle name="40% - Accent3 9 7 2" xfId="33993"/>
    <cellStyle name="40% - Accent3 9 7 2 2" xfId="33994"/>
    <cellStyle name="40% - Accent3 9 7 2 2 2" xfId="33995"/>
    <cellStyle name="40% - Accent3 9 7 2 2 2 2" xfId="33996"/>
    <cellStyle name="40% - Accent3 9 7 2 2 3" xfId="33997"/>
    <cellStyle name="40% - Accent3 9 7 2 3" xfId="33998"/>
    <cellStyle name="40% - Accent3 9 7 2 3 2" xfId="33999"/>
    <cellStyle name="40% - Accent3 9 7 2 4" xfId="34000"/>
    <cellStyle name="40% - Accent3 9 7 3" xfId="34001"/>
    <cellStyle name="40% - Accent3 9 7 3 2" xfId="34002"/>
    <cellStyle name="40% - Accent3 9 7 3 2 2" xfId="34003"/>
    <cellStyle name="40% - Accent3 9 7 3 3" xfId="34004"/>
    <cellStyle name="40% - Accent3 9 7 4" xfId="34005"/>
    <cellStyle name="40% - Accent3 9 7 4 2" xfId="34006"/>
    <cellStyle name="40% - Accent3 9 7 5" xfId="34007"/>
    <cellStyle name="40% - Accent3 9 8" xfId="34008"/>
    <cellStyle name="40% - Accent3 9 8 2" xfId="34009"/>
    <cellStyle name="40% - Accent3 9 8 2 2" xfId="34010"/>
    <cellStyle name="40% - Accent3 9 8 2 2 2" xfId="34011"/>
    <cellStyle name="40% - Accent3 9 8 2 3" xfId="34012"/>
    <cellStyle name="40% - Accent3 9 8 3" xfId="34013"/>
    <cellStyle name="40% - Accent3 9 8 3 2" xfId="34014"/>
    <cellStyle name="40% - Accent3 9 8 4" xfId="34015"/>
    <cellStyle name="40% - Accent3 9 9" xfId="34016"/>
    <cellStyle name="40% - Accent3 9 9 2" xfId="34017"/>
    <cellStyle name="40% - Accent3 9 9 2 2" xfId="34018"/>
    <cellStyle name="40% - Accent3 9 9 3" xfId="34019"/>
    <cellStyle name="40% - Accent4" xfId="33" builtinId="43" customBuiltin="1"/>
    <cellStyle name="40% - Accent4 10" xfId="34020"/>
    <cellStyle name="40% - Accent4 10 10" xfId="34021"/>
    <cellStyle name="40% - Accent4 10 10 2" xfId="34022"/>
    <cellStyle name="40% - Accent4 10 11" xfId="34023"/>
    <cellStyle name="40% - Accent4 10 2" xfId="34024"/>
    <cellStyle name="40% - Accent4 10 2 10" xfId="34025"/>
    <cellStyle name="40% - Accent4 10 2 2" xfId="34026"/>
    <cellStyle name="40% - Accent4 10 2 2 2" xfId="34027"/>
    <cellStyle name="40% - Accent4 10 2 2 2 2" xfId="34028"/>
    <cellStyle name="40% - Accent4 10 2 2 2 2 2" xfId="34029"/>
    <cellStyle name="40% - Accent4 10 2 2 2 2 2 2" xfId="34030"/>
    <cellStyle name="40% - Accent4 10 2 2 2 2 3" xfId="34031"/>
    <cellStyle name="40% - Accent4 10 2 2 2 3" xfId="34032"/>
    <cellStyle name="40% - Accent4 10 2 2 2 3 2" xfId="34033"/>
    <cellStyle name="40% - Accent4 10 2 2 2 4" xfId="34034"/>
    <cellStyle name="40% - Accent4 10 2 2 3" xfId="34035"/>
    <cellStyle name="40% - Accent4 10 2 2 3 2" xfId="34036"/>
    <cellStyle name="40% - Accent4 10 2 2 3 2 2" xfId="34037"/>
    <cellStyle name="40% - Accent4 10 2 2 3 3" xfId="34038"/>
    <cellStyle name="40% - Accent4 10 2 2 4" xfId="34039"/>
    <cellStyle name="40% - Accent4 10 2 2 4 2" xfId="34040"/>
    <cellStyle name="40% - Accent4 10 2 2 5" xfId="34041"/>
    <cellStyle name="40% - Accent4 10 2 3" xfId="34042"/>
    <cellStyle name="40% - Accent4 10 2 3 2" xfId="34043"/>
    <cellStyle name="40% - Accent4 10 2 3 2 2" xfId="34044"/>
    <cellStyle name="40% - Accent4 10 2 3 2 2 2" xfId="34045"/>
    <cellStyle name="40% - Accent4 10 2 3 2 2 2 2" xfId="34046"/>
    <cellStyle name="40% - Accent4 10 2 3 2 2 3" xfId="34047"/>
    <cellStyle name="40% - Accent4 10 2 3 2 3" xfId="34048"/>
    <cellStyle name="40% - Accent4 10 2 3 2 3 2" xfId="34049"/>
    <cellStyle name="40% - Accent4 10 2 3 2 4" xfId="34050"/>
    <cellStyle name="40% - Accent4 10 2 3 3" xfId="34051"/>
    <cellStyle name="40% - Accent4 10 2 3 3 2" xfId="34052"/>
    <cellStyle name="40% - Accent4 10 2 3 3 2 2" xfId="34053"/>
    <cellStyle name="40% - Accent4 10 2 3 3 3" xfId="34054"/>
    <cellStyle name="40% - Accent4 10 2 3 4" xfId="34055"/>
    <cellStyle name="40% - Accent4 10 2 3 4 2" xfId="34056"/>
    <cellStyle name="40% - Accent4 10 2 3 5" xfId="34057"/>
    <cellStyle name="40% - Accent4 10 2 4" xfId="34058"/>
    <cellStyle name="40% - Accent4 10 2 4 2" xfId="34059"/>
    <cellStyle name="40% - Accent4 10 2 4 2 2" xfId="34060"/>
    <cellStyle name="40% - Accent4 10 2 4 2 2 2" xfId="34061"/>
    <cellStyle name="40% - Accent4 10 2 4 2 2 2 2" xfId="34062"/>
    <cellStyle name="40% - Accent4 10 2 4 2 2 3" xfId="34063"/>
    <cellStyle name="40% - Accent4 10 2 4 2 3" xfId="34064"/>
    <cellStyle name="40% - Accent4 10 2 4 2 3 2" xfId="34065"/>
    <cellStyle name="40% - Accent4 10 2 4 2 4" xfId="34066"/>
    <cellStyle name="40% - Accent4 10 2 4 3" xfId="34067"/>
    <cellStyle name="40% - Accent4 10 2 4 3 2" xfId="34068"/>
    <cellStyle name="40% - Accent4 10 2 4 3 2 2" xfId="34069"/>
    <cellStyle name="40% - Accent4 10 2 4 3 3" xfId="34070"/>
    <cellStyle name="40% - Accent4 10 2 4 4" xfId="34071"/>
    <cellStyle name="40% - Accent4 10 2 4 4 2" xfId="34072"/>
    <cellStyle name="40% - Accent4 10 2 4 5" xfId="34073"/>
    <cellStyle name="40% - Accent4 10 2 5" xfId="34074"/>
    <cellStyle name="40% - Accent4 10 2 5 2" xfId="34075"/>
    <cellStyle name="40% - Accent4 10 2 5 2 2" xfId="34076"/>
    <cellStyle name="40% - Accent4 10 2 5 2 2 2" xfId="34077"/>
    <cellStyle name="40% - Accent4 10 2 5 2 2 2 2" xfId="34078"/>
    <cellStyle name="40% - Accent4 10 2 5 2 2 3" xfId="34079"/>
    <cellStyle name="40% - Accent4 10 2 5 2 3" xfId="34080"/>
    <cellStyle name="40% - Accent4 10 2 5 2 3 2" xfId="34081"/>
    <cellStyle name="40% - Accent4 10 2 5 2 4" xfId="34082"/>
    <cellStyle name="40% - Accent4 10 2 5 3" xfId="34083"/>
    <cellStyle name="40% - Accent4 10 2 5 3 2" xfId="34084"/>
    <cellStyle name="40% - Accent4 10 2 5 3 2 2" xfId="34085"/>
    <cellStyle name="40% - Accent4 10 2 5 3 3" xfId="34086"/>
    <cellStyle name="40% - Accent4 10 2 5 4" xfId="34087"/>
    <cellStyle name="40% - Accent4 10 2 5 4 2" xfId="34088"/>
    <cellStyle name="40% - Accent4 10 2 5 5" xfId="34089"/>
    <cellStyle name="40% - Accent4 10 2 6" xfId="34090"/>
    <cellStyle name="40% - Accent4 10 2 6 2" xfId="34091"/>
    <cellStyle name="40% - Accent4 10 2 6 2 2" xfId="34092"/>
    <cellStyle name="40% - Accent4 10 2 6 2 2 2" xfId="34093"/>
    <cellStyle name="40% - Accent4 10 2 6 2 2 2 2" xfId="34094"/>
    <cellStyle name="40% - Accent4 10 2 6 2 2 3" xfId="34095"/>
    <cellStyle name="40% - Accent4 10 2 6 2 3" xfId="34096"/>
    <cellStyle name="40% - Accent4 10 2 6 2 3 2" xfId="34097"/>
    <cellStyle name="40% - Accent4 10 2 6 2 4" xfId="34098"/>
    <cellStyle name="40% - Accent4 10 2 6 3" xfId="34099"/>
    <cellStyle name="40% - Accent4 10 2 6 3 2" xfId="34100"/>
    <cellStyle name="40% - Accent4 10 2 6 3 2 2" xfId="34101"/>
    <cellStyle name="40% - Accent4 10 2 6 3 3" xfId="34102"/>
    <cellStyle name="40% - Accent4 10 2 6 4" xfId="34103"/>
    <cellStyle name="40% - Accent4 10 2 6 4 2" xfId="34104"/>
    <cellStyle name="40% - Accent4 10 2 6 5" xfId="34105"/>
    <cellStyle name="40% - Accent4 10 2 7" xfId="34106"/>
    <cellStyle name="40% - Accent4 10 2 7 2" xfId="34107"/>
    <cellStyle name="40% - Accent4 10 2 7 2 2" xfId="34108"/>
    <cellStyle name="40% - Accent4 10 2 7 2 2 2" xfId="34109"/>
    <cellStyle name="40% - Accent4 10 2 7 2 3" xfId="34110"/>
    <cellStyle name="40% - Accent4 10 2 7 3" xfId="34111"/>
    <cellStyle name="40% - Accent4 10 2 7 3 2" xfId="34112"/>
    <cellStyle name="40% - Accent4 10 2 7 4" xfId="34113"/>
    <cellStyle name="40% - Accent4 10 2 8" xfId="34114"/>
    <cellStyle name="40% - Accent4 10 2 8 2" xfId="34115"/>
    <cellStyle name="40% - Accent4 10 2 8 2 2" xfId="34116"/>
    <cellStyle name="40% - Accent4 10 2 8 3" xfId="34117"/>
    <cellStyle name="40% - Accent4 10 2 9" xfId="34118"/>
    <cellStyle name="40% - Accent4 10 2 9 2" xfId="34119"/>
    <cellStyle name="40% - Accent4 10 3" xfId="34120"/>
    <cellStyle name="40% - Accent4 10 3 2" xfId="34121"/>
    <cellStyle name="40% - Accent4 10 3 2 2" xfId="34122"/>
    <cellStyle name="40% - Accent4 10 3 2 2 2" xfId="34123"/>
    <cellStyle name="40% - Accent4 10 3 2 2 2 2" xfId="34124"/>
    <cellStyle name="40% - Accent4 10 3 2 2 3" xfId="34125"/>
    <cellStyle name="40% - Accent4 10 3 2 3" xfId="34126"/>
    <cellStyle name="40% - Accent4 10 3 2 3 2" xfId="34127"/>
    <cellStyle name="40% - Accent4 10 3 2 4" xfId="34128"/>
    <cellStyle name="40% - Accent4 10 3 3" xfId="34129"/>
    <cellStyle name="40% - Accent4 10 3 3 2" xfId="34130"/>
    <cellStyle name="40% - Accent4 10 3 3 2 2" xfId="34131"/>
    <cellStyle name="40% - Accent4 10 3 3 3" xfId="34132"/>
    <cellStyle name="40% - Accent4 10 3 4" xfId="34133"/>
    <cellStyle name="40% - Accent4 10 3 4 2" xfId="34134"/>
    <cellStyle name="40% - Accent4 10 3 5" xfId="34135"/>
    <cellStyle name="40% - Accent4 10 4" xfId="34136"/>
    <cellStyle name="40% - Accent4 10 4 2" xfId="34137"/>
    <cellStyle name="40% - Accent4 10 4 2 2" xfId="34138"/>
    <cellStyle name="40% - Accent4 10 4 2 2 2" xfId="34139"/>
    <cellStyle name="40% - Accent4 10 4 2 2 2 2" xfId="34140"/>
    <cellStyle name="40% - Accent4 10 4 2 2 3" xfId="34141"/>
    <cellStyle name="40% - Accent4 10 4 2 3" xfId="34142"/>
    <cellStyle name="40% - Accent4 10 4 2 3 2" xfId="34143"/>
    <cellStyle name="40% - Accent4 10 4 2 4" xfId="34144"/>
    <cellStyle name="40% - Accent4 10 4 3" xfId="34145"/>
    <cellStyle name="40% - Accent4 10 4 3 2" xfId="34146"/>
    <cellStyle name="40% - Accent4 10 4 3 2 2" xfId="34147"/>
    <cellStyle name="40% - Accent4 10 4 3 3" xfId="34148"/>
    <cellStyle name="40% - Accent4 10 4 4" xfId="34149"/>
    <cellStyle name="40% - Accent4 10 4 4 2" xfId="34150"/>
    <cellStyle name="40% - Accent4 10 4 5" xfId="34151"/>
    <cellStyle name="40% - Accent4 10 5" xfId="34152"/>
    <cellStyle name="40% - Accent4 10 5 2" xfId="34153"/>
    <cellStyle name="40% - Accent4 10 5 2 2" xfId="34154"/>
    <cellStyle name="40% - Accent4 10 5 2 2 2" xfId="34155"/>
    <cellStyle name="40% - Accent4 10 5 2 2 2 2" xfId="34156"/>
    <cellStyle name="40% - Accent4 10 5 2 2 3" xfId="34157"/>
    <cellStyle name="40% - Accent4 10 5 2 3" xfId="34158"/>
    <cellStyle name="40% - Accent4 10 5 2 3 2" xfId="34159"/>
    <cellStyle name="40% - Accent4 10 5 2 4" xfId="34160"/>
    <cellStyle name="40% - Accent4 10 5 3" xfId="34161"/>
    <cellStyle name="40% - Accent4 10 5 3 2" xfId="34162"/>
    <cellStyle name="40% - Accent4 10 5 3 2 2" xfId="34163"/>
    <cellStyle name="40% - Accent4 10 5 3 3" xfId="34164"/>
    <cellStyle name="40% - Accent4 10 5 4" xfId="34165"/>
    <cellStyle name="40% - Accent4 10 5 4 2" xfId="34166"/>
    <cellStyle name="40% - Accent4 10 5 5" xfId="34167"/>
    <cellStyle name="40% - Accent4 10 6" xfId="34168"/>
    <cellStyle name="40% - Accent4 10 6 2" xfId="34169"/>
    <cellStyle name="40% - Accent4 10 6 2 2" xfId="34170"/>
    <cellStyle name="40% - Accent4 10 6 2 2 2" xfId="34171"/>
    <cellStyle name="40% - Accent4 10 6 2 2 2 2" xfId="34172"/>
    <cellStyle name="40% - Accent4 10 6 2 2 3" xfId="34173"/>
    <cellStyle name="40% - Accent4 10 6 2 3" xfId="34174"/>
    <cellStyle name="40% - Accent4 10 6 2 3 2" xfId="34175"/>
    <cellStyle name="40% - Accent4 10 6 2 4" xfId="34176"/>
    <cellStyle name="40% - Accent4 10 6 3" xfId="34177"/>
    <cellStyle name="40% - Accent4 10 6 3 2" xfId="34178"/>
    <cellStyle name="40% - Accent4 10 6 3 2 2" xfId="34179"/>
    <cellStyle name="40% - Accent4 10 6 3 3" xfId="34180"/>
    <cellStyle name="40% - Accent4 10 6 4" xfId="34181"/>
    <cellStyle name="40% - Accent4 10 6 4 2" xfId="34182"/>
    <cellStyle name="40% - Accent4 10 6 5" xfId="34183"/>
    <cellStyle name="40% - Accent4 10 7" xfId="34184"/>
    <cellStyle name="40% - Accent4 10 7 2" xfId="34185"/>
    <cellStyle name="40% - Accent4 10 7 2 2" xfId="34186"/>
    <cellStyle name="40% - Accent4 10 7 2 2 2" xfId="34187"/>
    <cellStyle name="40% - Accent4 10 7 2 2 2 2" xfId="34188"/>
    <cellStyle name="40% - Accent4 10 7 2 2 3" xfId="34189"/>
    <cellStyle name="40% - Accent4 10 7 2 3" xfId="34190"/>
    <cellStyle name="40% - Accent4 10 7 2 3 2" xfId="34191"/>
    <cellStyle name="40% - Accent4 10 7 2 4" xfId="34192"/>
    <cellStyle name="40% - Accent4 10 7 3" xfId="34193"/>
    <cellStyle name="40% - Accent4 10 7 3 2" xfId="34194"/>
    <cellStyle name="40% - Accent4 10 7 3 2 2" xfId="34195"/>
    <cellStyle name="40% - Accent4 10 7 3 3" xfId="34196"/>
    <cellStyle name="40% - Accent4 10 7 4" xfId="34197"/>
    <cellStyle name="40% - Accent4 10 7 4 2" xfId="34198"/>
    <cellStyle name="40% - Accent4 10 7 5" xfId="34199"/>
    <cellStyle name="40% - Accent4 10 8" xfId="34200"/>
    <cellStyle name="40% - Accent4 10 8 2" xfId="34201"/>
    <cellStyle name="40% - Accent4 10 8 2 2" xfId="34202"/>
    <cellStyle name="40% - Accent4 10 8 2 2 2" xfId="34203"/>
    <cellStyle name="40% - Accent4 10 8 2 3" xfId="34204"/>
    <cellStyle name="40% - Accent4 10 8 3" xfId="34205"/>
    <cellStyle name="40% - Accent4 10 8 3 2" xfId="34206"/>
    <cellStyle name="40% - Accent4 10 8 4" xfId="34207"/>
    <cellStyle name="40% - Accent4 10 9" xfId="34208"/>
    <cellStyle name="40% - Accent4 10 9 2" xfId="34209"/>
    <cellStyle name="40% - Accent4 10 9 2 2" xfId="34210"/>
    <cellStyle name="40% - Accent4 10 9 3" xfId="34211"/>
    <cellStyle name="40% - Accent4 11" xfId="34212"/>
    <cellStyle name="40% - Accent4 11 10" xfId="34213"/>
    <cellStyle name="40% - Accent4 11 10 2" xfId="34214"/>
    <cellStyle name="40% - Accent4 11 11" xfId="34215"/>
    <cellStyle name="40% - Accent4 11 2" xfId="34216"/>
    <cellStyle name="40% - Accent4 11 2 10" xfId="34217"/>
    <cellStyle name="40% - Accent4 11 2 2" xfId="34218"/>
    <cellStyle name="40% - Accent4 11 2 2 2" xfId="34219"/>
    <cellStyle name="40% - Accent4 11 2 2 2 2" xfId="34220"/>
    <cellStyle name="40% - Accent4 11 2 2 2 2 2" xfId="34221"/>
    <cellStyle name="40% - Accent4 11 2 2 2 2 2 2" xfId="34222"/>
    <cellStyle name="40% - Accent4 11 2 2 2 2 3" xfId="34223"/>
    <cellStyle name="40% - Accent4 11 2 2 2 3" xfId="34224"/>
    <cellStyle name="40% - Accent4 11 2 2 2 3 2" xfId="34225"/>
    <cellStyle name="40% - Accent4 11 2 2 2 4" xfId="34226"/>
    <cellStyle name="40% - Accent4 11 2 2 3" xfId="34227"/>
    <cellStyle name="40% - Accent4 11 2 2 3 2" xfId="34228"/>
    <cellStyle name="40% - Accent4 11 2 2 3 2 2" xfId="34229"/>
    <cellStyle name="40% - Accent4 11 2 2 3 3" xfId="34230"/>
    <cellStyle name="40% - Accent4 11 2 2 4" xfId="34231"/>
    <cellStyle name="40% - Accent4 11 2 2 4 2" xfId="34232"/>
    <cellStyle name="40% - Accent4 11 2 2 5" xfId="34233"/>
    <cellStyle name="40% - Accent4 11 2 3" xfId="34234"/>
    <cellStyle name="40% - Accent4 11 2 3 2" xfId="34235"/>
    <cellStyle name="40% - Accent4 11 2 3 2 2" xfId="34236"/>
    <cellStyle name="40% - Accent4 11 2 3 2 2 2" xfId="34237"/>
    <cellStyle name="40% - Accent4 11 2 3 2 2 2 2" xfId="34238"/>
    <cellStyle name="40% - Accent4 11 2 3 2 2 3" xfId="34239"/>
    <cellStyle name="40% - Accent4 11 2 3 2 3" xfId="34240"/>
    <cellStyle name="40% - Accent4 11 2 3 2 3 2" xfId="34241"/>
    <cellStyle name="40% - Accent4 11 2 3 2 4" xfId="34242"/>
    <cellStyle name="40% - Accent4 11 2 3 3" xfId="34243"/>
    <cellStyle name="40% - Accent4 11 2 3 3 2" xfId="34244"/>
    <cellStyle name="40% - Accent4 11 2 3 3 2 2" xfId="34245"/>
    <cellStyle name="40% - Accent4 11 2 3 3 3" xfId="34246"/>
    <cellStyle name="40% - Accent4 11 2 3 4" xfId="34247"/>
    <cellStyle name="40% - Accent4 11 2 3 4 2" xfId="34248"/>
    <cellStyle name="40% - Accent4 11 2 3 5" xfId="34249"/>
    <cellStyle name="40% - Accent4 11 2 4" xfId="34250"/>
    <cellStyle name="40% - Accent4 11 2 4 2" xfId="34251"/>
    <cellStyle name="40% - Accent4 11 2 4 2 2" xfId="34252"/>
    <cellStyle name="40% - Accent4 11 2 4 2 2 2" xfId="34253"/>
    <cellStyle name="40% - Accent4 11 2 4 2 2 2 2" xfId="34254"/>
    <cellStyle name="40% - Accent4 11 2 4 2 2 3" xfId="34255"/>
    <cellStyle name="40% - Accent4 11 2 4 2 3" xfId="34256"/>
    <cellStyle name="40% - Accent4 11 2 4 2 3 2" xfId="34257"/>
    <cellStyle name="40% - Accent4 11 2 4 2 4" xfId="34258"/>
    <cellStyle name="40% - Accent4 11 2 4 3" xfId="34259"/>
    <cellStyle name="40% - Accent4 11 2 4 3 2" xfId="34260"/>
    <cellStyle name="40% - Accent4 11 2 4 3 2 2" xfId="34261"/>
    <cellStyle name="40% - Accent4 11 2 4 3 3" xfId="34262"/>
    <cellStyle name="40% - Accent4 11 2 4 4" xfId="34263"/>
    <cellStyle name="40% - Accent4 11 2 4 4 2" xfId="34264"/>
    <cellStyle name="40% - Accent4 11 2 4 5" xfId="34265"/>
    <cellStyle name="40% - Accent4 11 2 5" xfId="34266"/>
    <cellStyle name="40% - Accent4 11 2 5 2" xfId="34267"/>
    <cellStyle name="40% - Accent4 11 2 5 2 2" xfId="34268"/>
    <cellStyle name="40% - Accent4 11 2 5 2 2 2" xfId="34269"/>
    <cellStyle name="40% - Accent4 11 2 5 2 2 2 2" xfId="34270"/>
    <cellStyle name="40% - Accent4 11 2 5 2 2 3" xfId="34271"/>
    <cellStyle name="40% - Accent4 11 2 5 2 3" xfId="34272"/>
    <cellStyle name="40% - Accent4 11 2 5 2 3 2" xfId="34273"/>
    <cellStyle name="40% - Accent4 11 2 5 2 4" xfId="34274"/>
    <cellStyle name="40% - Accent4 11 2 5 3" xfId="34275"/>
    <cellStyle name="40% - Accent4 11 2 5 3 2" xfId="34276"/>
    <cellStyle name="40% - Accent4 11 2 5 3 2 2" xfId="34277"/>
    <cellStyle name="40% - Accent4 11 2 5 3 3" xfId="34278"/>
    <cellStyle name="40% - Accent4 11 2 5 4" xfId="34279"/>
    <cellStyle name="40% - Accent4 11 2 5 4 2" xfId="34280"/>
    <cellStyle name="40% - Accent4 11 2 5 5" xfId="34281"/>
    <cellStyle name="40% - Accent4 11 2 6" xfId="34282"/>
    <cellStyle name="40% - Accent4 11 2 6 2" xfId="34283"/>
    <cellStyle name="40% - Accent4 11 2 6 2 2" xfId="34284"/>
    <cellStyle name="40% - Accent4 11 2 6 2 2 2" xfId="34285"/>
    <cellStyle name="40% - Accent4 11 2 6 2 2 2 2" xfId="34286"/>
    <cellStyle name="40% - Accent4 11 2 6 2 2 3" xfId="34287"/>
    <cellStyle name="40% - Accent4 11 2 6 2 3" xfId="34288"/>
    <cellStyle name="40% - Accent4 11 2 6 2 3 2" xfId="34289"/>
    <cellStyle name="40% - Accent4 11 2 6 2 4" xfId="34290"/>
    <cellStyle name="40% - Accent4 11 2 6 3" xfId="34291"/>
    <cellStyle name="40% - Accent4 11 2 6 3 2" xfId="34292"/>
    <cellStyle name="40% - Accent4 11 2 6 3 2 2" xfId="34293"/>
    <cellStyle name="40% - Accent4 11 2 6 3 3" xfId="34294"/>
    <cellStyle name="40% - Accent4 11 2 6 4" xfId="34295"/>
    <cellStyle name="40% - Accent4 11 2 6 4 2" xfId="34296"/>
    <cellStyle name="40% - Accent4 11 2 6 5" xfId="34297"/>
    <cellStyle name="40% - Accent4 11 2 7" xfId="34298"/>
    <cellStyle name="40% - Accent4 11 2 7 2" xfId="34299"/>
    <cellStyle name="40% - Accent4 11 2 7 2 2" xfId="34300"/>
    <cellStyle name="40% - Accent4 11 2 7 2 2 2" xfId="34301"/>
    <cellStyle name="40% - Accent4 11 2 7 2 3" xfId="34302"/>
    <cellStyle name="40% - Accent4 11 2 7 3" xfId="34303"/>
    <cellStyle name="40% - Accent4 11 2 7 3 2" xfId="34304"/>
    <cellStyle name="40% - Accent4 11 2 7 4" xfId="34305"/>
    <cellStyle name="40% - Accent4 11 2 8" xfId="34306"/>
    <cellStyle name="40% - Accent4 11 2 8 2" xfId="34307"/>
    <cellStyle name="40% - Accent4 11 2 8 2 2" xfId="34308"/>
    <cellStyle name="40% - Accent4 11 2 8 3" xfId="34309"/>
    <cellStyle name="40% - Accent4 11 2 9" xfId="34310"/>
    <cellStyle name="40% - Accent4 11 2 9 2" xfId="34311"/>
    <cellStyle name="40% - Accent4 11 3" xfId="34312"/>
    <cellStyle name="40% - Accent4 11 3 2" xfId="34313"/>
    <cellStyle name="40% - Accent4 11 3 2 2" xfId="34314"/>
    <cellStyle name="40% - Accent4 11 3 2 2 2" xfId="34315"/>
    <cellStyle name="40% - Accent4 11 3 2 2 2 2" xfId="34316"/>
    <cellStyle name="40% - Accent4 11 3 2 2 3" xfId="34317"/>
    <cellStyle name="40% - Accent4 11 3 2 3" xfId="34318"/>
    <cellStyle name="40% - Accent4 11 3 2 3 2" xfId="34319"/>
    <cellStyle name="40% - Accent4 11 3 2 4" xfId="34320"/>
    <cellStyle name="40% - Accent4 11 3 3" xfId="34321"/>
    <cellStyle name="40% - Accent4 11 3 3 2" xfId="34322"/>
    <cellStyle name="40% - Accent4 11 3 3 2 2" xfId="34323"/>
    <cellStyle name="40% - Accent4 11 3 3 3" xfId="34324"/>
    <cellStyle name="40% - Accent4 11 3 4" xfId="34325"/>
    <cellStyle name="40% - Accent4 11 3 4 2" xfId="34326"/>
    <cellStyle name="40% - Accent4 11 3 5" xfId="34327"/>
    <cellStyle name="40% - Accent4 11 4" xfId="34328"/>
    <cellStyle name="40% - Accent4 11 4 2" xfId="34329"/>
    <cellStyle name="40% - Accent4 11 4 2 2" xfId="34330"/>
    <cellStyle name="40% - Accent4 11 4 2 2 2" xfId="34331"/>
    <cellStyle name="40% - Accent4 11 4 2 2 2 2" xfId="34332"/>
    <cellStyle name="40% - Accent4 11 4 2 2 3" xfId="34333"/>
    <cellStyle name="40% - Accent4 11 4 2 3" xfId="34334"/>
    <cellStyle name="40% - Accent4 11 4 2 3 2" xfId="34335"/>
    <cellStyle name="40% - Accent4 11 4 2 4" xfId="34336"/>
    <cellStyle name="40% - Accent4 11 4 3" xfId="34337"/>
    <cellStyle name="40% - Accent4 11 4 3 2" xfId="34338"/>
    <cellStyle name="40% - Accent4 11 4 3 2 2" xfId="34339"/>
    <cellStyle name="40% - Accent4 11 4 3 3" xfId="34340"/>
    <cellStyle name="40% - Accent4 11 4 4" xfId="34341"/>
    <cellStyle name="40% - Accent4 11 4 4 2" xfId="34342"/>
    <cellStyle name="40% - Accent4 11 4 5" xfId="34343"/>
    <cellStyle name="40% - Accent4 11 5" xfId="34344"/>
    <cellStyle name="40% - Accent4 11 5 2" xfId="34345"/>
    <cellStyle name="40% - Accent4 11 5 2 2" xfId="34346"/>
    <cellStyle name="40% - Accent4 11 5 2 2 2" xfId="34347"/>
    <cellStyle name="40% - Accent4 11 5 2 2 2 2" xfId="34348"/>
    <cellStyle name="40% - Accent4 11 5 2 2 3" xfId="34349"/>
    <cellStyle name="40% - Accent4 11 5 2 3" xfId="34350"/>
    <cellStyle name="40% - Accent4 11 5 2 3 2" xfId="34351"/>
    <cellStyle name="40% - Accent4 11 5 2 4" xfId="34352"/>
    <cellStyle name="40% - Accent4 11 5 3" xfId="34353"/>
    <cellStyle name="40% - Accent4 11 5 3 2" xfId="34354"/>
    <cellStyle name="40% - Accent4 11 5 3 2 2" xfId="34355"/>
    <cellStyle name="40% - Accent4 11 5 3 3" xfId="34356"/>
    <cellStyle name="40% - Accent4 11 5 4" xfId="34357"/>
    <cellStyle name="40% - Accent4 11 5 4 2" xfId="34358"/>
    <cellStyle name="40% - Accent4 11 5 5" xfId="34359"/>
    <cellStyle name="40% - Accent4 11 6" xfId="34360"/>
    <cellStyle name="40% - Accent4 11 6 2" xfId="34361"/>
    <cellStyle name="40% - Accent4 11 6 2 2" xfId="34362"/>
    <cellStyle name="40% - Accent4 11 6 2 2 2" xfId="34363"/>
    <cellStyle name="40% - Accent4 11 6 2 2 2 2" xfId="34364"/>
    <cellStyle name="40% - Accent4 11 6 2 2 3" xfId="34365"/>
    <cellStyle name="40% - Accent4 11 6 2 3" xfId="34366"/>
    <cellStyle name="40% - Accent4 11 6 2 3 2" xfId="34367"/>
    <cellStyle name="40% - Accent4 11 6 2 4" xfId="34368"/>
    <cellStyle name="40% - Accent4 11 6 3" xfId="34369"/>
    <cellStyle name="40% - Accent4 11 6 3 2" xfId="34370"/>
    <cellStyle name="40% - Accent4 11 6 3 2 2" xfId="34371"/>
    <cellStyle name="40% - Accent4 11 6 3 3" xfId="34372"/>
    <cellStyle name="40% - Accent4 11 6 4" xfId="34373"/>
    <cellStyle name="40% - Accent4 11 6 4 2" xfId="34374"/>
    <cellStyle name="40% - Accent4 11 6 5" xfId="34375"/>
    <cellStyle name="40% - Accent4 11 7" xfId="34376"/>
    <cellStyle name="40% - Accent4 11 7 2" xfId="34377"/>
    <cellStyle name="40% - Accent4 11 7 2 2" xfId="34378"/>
    <cellStyle name="40% - Accent4 11 7 2 2 2" xfId="34379"/>
    <cellStyle name="40% - Accent4 11 7 2 2 2 2" xfId="34380"/>
    <cellStyle name="40% - Accent4 11 7 2 2 3" xfId="34381"/>
    <cellStyle name="40% - Accent4 11 7 2 3" xfId="34382"/>
    <cellStyle name="40% - Accent4 11 7 2 3 2" xfId="34383"/>
    <cellStyle name="40% - Accent4 11 7 2 4" xfId="34384"/>
    <cellStyle name="40% - Accent4 11 7 3" xfId="34385"/>
    <cellStyle name="40% - Accent4 11 7 3 2" xfId="34386"/>
    <cellStyle name="40% - Accent4 11 7 3 2 2" xfId="34387"/>
    <cellStyle name="40% - Accent4 11 7 3 3" xfId="34388"/>
    <cellStyle name="40% - Accent4 11 7 4" xfId="34389"/>
    <cellStyle name="40% - Accent4 11 7 4 2" xfId="34390"/>
    <cellStyle name="40% - Accent4 11 7 5" xfId="34391"/>
    <cellStyle name="40% - Accent4 11 8" xfId="34392"/>
    <cellStyle name="40% - Accent4 11 8 2" xfId="34393"/>
    <cellStyle name="40% - Accent4 11 8 2 2" xfId="34394"/>
    <cellStyle name="40% - Accent4 11 8 2 2 2" xfId="34395"/>
    <cellStyle name="40% - Accent4 11 8 2 3" xfId="34396"/>
    <cellStyle name="40% - Accent4 11 8 3" xfId="34397"/>
    <cellStyle name="40% - Accent4 11 8 3 2" xfId="34398"/>
    <cellStyle name="40% - Accent4 11 8 4" xfId="34399"/>
    <cellStyle name="40% - Accent4 11 9" xfId="34400"/>
    <cellStyle name="40% - Accent4 11 9 2" xfId="34401"/>
    <cellStyle name="40% - Accent4 11 9 2 2" xfId="34402"/>
    <cellStyle name="40% - Accent4 11 9 3" xfId="34403"/>
    <cellStyle name="40% - Accent4 12" xfId="34404"/>
    <cellStyle name="40% - Accent4 12 10" xfId="34405"/>
    <cellStyle name="40% - Accent4 12 2" xfId="34406"/>
    <cellStyle name="40% - Accent4 12 2 2" xfId="34407"/>
    <cellStyle name="40% - Accent4 12 2 2 2" xfId="34408"/>
    <cellStyle name="40% - Accent4 12 2 2 2 2" xfId="34409"/>
    <cellStyle name="40% - Accent4 12 2 2 2 2 2" xfId="34410"/>
    <cellStyle name="40% - Accent4 12 2 2 2 3" xfId="34411"/>
    <cellStyle name="40% - Accent4 12 2 2 3" xfId="34412"/>
    <cellStyle name="40% - Accent4 12 2 2 3 2" xfId="34413"/>
    <cellStyle name="40% - Accent4 12 2 2 4" xfId="34414"/>
    <cellStyle name="40% - Accent4 12 2 3" xfId="34415"/>
    <cellStyle name="40% - Accent4 12 2 3 2" xfId="34416"/>
    <cellStyle name="40% - Accent4 12 2 3 2 2" xfId="34417"/>
    <cellStyle name="40% - Accent4 12 2 3 3" xfId="34418"/>
    <cellStyle name="40% - Accent4 12 2 4" xfId="34419"/>
    <cellStyle name="40% - Accent4 12 2 4 2" xfId="34420"/>
    <cellStyle name="40% - Accent4 12 2 5" xfId="34421"/>
    <cellStyle name="40% - Accent4 12 3" xfId="34422"/>
    <cellStyle name="40% - Accent4 12 3 2" xfId="34423"/>
    <cellStyle name="40% - Accent4 12 3 2 2" xfId="34424"/>
    <cellStyle name="40% - Accent4 12 3 2 2 2" xfId="34425"/>
    <cellStyle name="40% - Accent4 12 3 2 2 2 2" xfId="34426"/>
    <cellStyle name="40% - Accent4 12 3 2 2 3" xfId="34427"/>
    <cellStyle name="40% - Accent4 12 3 2 3" xfId="34428"/>
    <cellStyle name="40% - Accent4 12 3 2 3 2" xfId="34429"/>
    <cellStyle name="40% - Accent4 12 3 2 4" xfId="34430"/>
    <cellStyle name="40% - Accent4 12 3 3" xfId="34431"/>
    <cellStyle name="40% - Accent4 12 3 3 2" xfId="34432"/>
    <cellStyle name="40% - Accent4 12 3 3 2 2" xfId="34433"/>
    <cellStyle name="40% - Accent4 12 3 3 3" xfId="34434"/>
    <cellStyle name="40% - Accent4 12 3 4" xfId="34435"/>
    <cellStyle name="40% - Accent4 12 3 4 2" xfId="34436"/>
    <cellStyle name="40% - Accent4 12 3 5" xfId="34437"/>
    <cellStyle name="40% - Accent4 12 4" xfId="34438"/>
    <cellStyle name="40% - Accent4 12 4 2" xfId="34439"/>
    <cellStyle name="40% - Accent4 12 4 2 2" xfId="34440"/>
    <cellStyle name="40% - Accent4 12 4 2 2 2" xfId="34441"/>
    <cellStyle name="40% - Accent4 12 4 2 2 2 2" xfId="34442"/>
    <cellStyle name="40% - Accent4 12 4 2 2 3" xfId="34443"/>
    <cellStyle name="40% - Accent4 12 4 2 3" xfId="34444"/>
    <cellStyle name="40% - Accent4 12 4 2 3 2" xfId="34445"/>
    <cellStyle name="40% - Accent4 12 4 2 4" xfId="34446"/>
    <cellStyle name="40% - Accent4 12 4 3" xfId="34447"/>
    <cellStyle name="40% - Accent4 12 4 3 2" xfId="34448"/>
    <cellStyle name="40% - Accent4 12 4 3 2 2" xfId="34449"/>
    <cellStyle name="40% - Accent4 12 4 3 3" xfId="34450"/>
    <cellStyle name="40% - Accent4 12 4 4" xfId="34451"/>
    <cellStyle name="40% - Accent4 12 4 4 2" xfId="34452"/>
    <cellStyle name="40% - Accent4 12 4 5" xfId="34453"/>
    <cellStyle name="40% - Accent4 12 5" xfId="34454"/>
    <cellStyle name="40% - Accent4 12 5 2" xfId="34455"/>
    <cellStyle name="40% - Accent4 12 5 2 2" xfId="34456"/>
    <cellStyle name="40% - Accent4 12 5 2 2 2" xfId="34457"/>
    <cellStyle name="40% - Accent4 12 5 2 2 2 2" xfId="34458"/>
    <cellStyle name="40% - Accent4 12 5 2 2 3" xfId="34459"/>
    <cellStyle name="40% - Accent4 12 5 2 3" xfId="34460"/>
    <cellStyle name="40% - Accent4 12 5 2 3 2" xfId="34461"/>
    <cellStyle name="40% - Accent4 12 5 2 4" xfId="34462"/>
    <cellStyle name="40% - Accent4 12 5 3" xfId="34463"/>
    <cellStyle name="40% - Accent4 12 5 3 2" xfId="34464"/>
    <cellStyle name="40% - Accent4 12 5 3 2 2" xfId="34465"/>
    <cellStyle name="40% - Accent4 12 5 3 3" xfId="34466"/>
    <cellStyle name="40% - Accent4 12 5 4" xfId="34467"/>
    <cellStyle name="40% - Accent4 12 5 4 2" xfId="34468"/>
    <cellStyle name="40% - Accent4 12 5 5" xfId="34469"/>
    <cellStyle name="40% - Accent4 12 6" xfId="34470"/>
    <cellStyle name="40% - Accent4 12 6 2" xfId="34471"/>
    <cellStyle name="40% - Accent4 12 6 2 2" xfId="34472"/>
    <cellStyle name="40% - Accent4 12 6 2 2 2" xfId="34473"/>
    <cellStyle name="40% - Accent4 12 6 2 2 2 2" xfId="34474"/>
    <cellStyle name="40% - Accent4 12 6 2 2 3" xfId="34475"/>
    <cellStyle name="40% - Accent4 12 6 2 3" xfId="34476"/>
    <cellStyle name="40% - Accent4 12 6 2 3 2" xfId="34477"/>
    <cellStyle name="40% - Accent4 12 6 2 4" xfId="34478"/>
    <cellStyle name="40% - Accent4 12 6 3" xfId="34479"/>
    <cellStyle name="40% - Accent4 12 6 3 2" xfId="34480"/>
    <cellStyle name="40% - Accent4 12 6 3 2 2" xfId="34481"/>
    <cellStyle name="40% - Accent4 12 6 3 3" xfId="34482"/>
    <cellStyle name="40% - Accent4 12 6 4" xfId="34483"/>
    <cellStyle name="40% - Accent4 12 6 4 2" xfId="34484"/>
    <cellStyle name="40% - Accent4 12 6 5" xfId="34485"/>
    <cellStyle name="40% - Accent4 12 7" xfId="34486"/>
    <cellStyle name="40% - Accent4 12 7 2" xfId="34487"/>
    <cellStyle name="40% - Accent4 12 7 2 2" xfId="34488"/>
    <cellStyle name="40% - Accent4 12 7 2 2 2" xfId="34489"/>
    <cellStyle name="40% - Accent4 12 7 2 3" xfId="34490"/>
    <cellStyle name="40% - Accent4 12 7 3" xfId="34491"/>
    <cellStyle name="40% - Accent4 12 7 3 2" xfId="34492"/>
    <cellStyle name="40% - Accent4 12 7 4" xfId="34493"/>
    <cellStyle name="40% - Accent4 12 8" xfId="34494"/>
    <cellStyle name="40% - Accent4 12 8 2" xfId="34495"/>
    <cellStyle name="40% - Accent4 12 8 2 2" xfId="34496"/>
    <cellStyle name="40% - Accent4 12 8 3" xfId="34497"/>
    <cellStyle name="40% - Accent4 12 9" xfId="34498"/>
    <cellStyle name="40% - Accent4 12 9 2" xfId="34499"/>
    <cellStyle name="40% - Accent4 13" xfId="34500"/>
    <cellStyle name="40% - Accent4 13 10" xfId="34501"/>
    <cellStyle name="40% - Accent4 13 2" xfId="34502"/>
    <cellStyle name="40% - Accent4 13 2 2" xfId="34503"/>
    <cellStyle name="40% - Accent4 13 2 2 2" xfId="34504"/>
    <cellStyle name="40% - Accent4 13 2 2 2 2" xfId="34505"/>
    <cellStyle name="40% - Accent4 13 2 2 2 2 2" xfId="34506"/>
    <cellStyle name="40% - Accent4 13 2 2 2 3" xfId="34507"/>
    <cellStyle name="40% - Accent4 13 2 2 3" xfId="34508"/>
    <cellStyle name="40% - Accent4 13 2 2 3 2" xfId="34509"/>
    <cellStyle name="40% - Accent4 13 2 2 4" xfId="34510"/>
    <cellStyle name="40% - Accent4 13 2 3" xfId="34511"/>
    <cellStyle name="40% - Accent4 13 2 3 2" xfId="34512"/>
    <cellStyle name="40% - Accent4 13 2 3 2 2" xfId="34513"/>
    <cellStyle name="40% - Accent4 13 2 3 3" xfId="34514"/>
    <cellStyle name="40% - Accent4 13 2 4" xfId="34515"/>
    <cellStyle name="40% - Accent4 13 2 4 2" xfId="34516"/>
    <cellStyle name="40% - Accent4 13 2 5" xfId="34517"/>
    <cellStyle name="40% - Accent4 13 3" xfId="34518"/>
    <cellStyle name="40% - Accent4 13 3 2" xfId="34519"/>
    <cellStyle name="40% - Accent4 13 3 2 2" xfId="34520"/>
    <cellStyle name="40% - Accent4 13 3 2 2 2" xfId="34521"/>
    <cellStyle name="40% - Accent4 13 3 2 2 2 2" xfId="34522"/>
    <cellStyle name="40% - Accent4 13 3 2 2 3" xfId="34523"/>
    <cellStyle name="40% - Accent4 13 3 2 3" xfId="34524"/>
    <cellStyle name="40% - Accent4 13 3 2 3 2" xfId="34525"/>
    <cellStyle name="40% - Accent4 13 3 2 4" xfId="34526"/>
    <cellStyle name="40% - Accent4 13 3 3" xfId="34527"/>
    <cellStyle name="40% - Accent4 13 3 3 2" xfId="34528"/>
    <cellStyle name="40% - Accent4 13 3 3 2 2" xfId="34529"/>
    <cellStyle name="40% - Accent4 13 3 3 3" xfId="34530"/>
    <cellStyle name="40% - Accent4 13 3 4" xfId="34531"/>
    <cellStyle name="40% - Accent4 13 3 4 2" xfId="34532"/>
    <cellStyle name="40% - Accent4 13 3 5" xfId="34533"/>
    <cellStyle name="40% - Accent4 13 4" xfId="34534"/>
    <cellStyle name="40% - Accent4 13 4 2" xfId="34535"/>
    <cellStyle name="40% - Accent4 13 4 2 2" xfId="34536"/>
    <cellStyle name="40% - Accent4 13 4 2 2 2" xfId="34537"/>
    <cellStyle name="40% - Accent4 13 4 2 2 2 2" xfId="34538"/>
    <cellStyle name="40% - Accent4 13 4 2 2 3" xfId="34539"/>
    <cellStyle name="40% - Accent4 13 4 2 3" xfId="34540"/>
    <cellStyle name="40% - Accent4 13 4 2 3 2" xfId="34541"/>
    <cellStyle name="40% - Accent4 13 4 2 4" xfId="34542"/>
    <cellStyle name="40% - Accent4 13 4 3" xfId="34543"/>
    <cellStyle name="40% - Accent4 13 4 3 2" xfId="34544"/>
    <cellStyle name="40% - Accent4 13 4 3 2 2" xfId="34545"/>
    <cellStyle name="40% - Accent4 13 4 3 3" xfId="34546"/>
    <cellStyle name="40% - Accent4 13 4 4" xfId="34547"/>
    <cellStyle name="40% - Accent4 13 4 4 2" xfId="34548"/>
    <cellStyle name="40% - Accent4 13 4 5" xfId="34549"/>
    <cellStyle name="40% - Accent4 13 5" xfId="34550"/>
    <cellStyle name="40% - Accent4 13 5 2" xfId="34551"/>
    <cellStyle name="40% - Accent4 13 5 2 2" xfId="34552"/>
    <cellStyle name="40% - Accent4 13 5 2 2 2" xfId="34553"/>
    <cellStyle name="40% - Accent4 13 5 2 2 2 2" xfId="34554"/>
    <cellStyle name="40% - Accent4 13 5 2 2 3" xfId="34555"/>
    <cellStyle name="40% - Accent4 13 5 2 3" xfId="34556"/>
    <cellStyle name="40% - Accent4 13 5 2 3 2" xfId="34557"/>
    <cellStyle name="40% - Accent4 13 5 2 4" xfId="34558"/>
    <cellStyle name="40% - Accent4 13 5 3" xfId="34559"/>
    <cellStyle name="40% - Accent4 13 5 3 2" xfId="34560"/>
    <cellStyle name="40% - Accent4 13 5 3 2 2" xfId="34561"/>
    <cellStyle name="40% - Accent4 13 5 3 3" xfId="34562"/>
    <cellStyle name="40% - Accent4 13 5 4" xfId="34563"/>
    <cellStyle name="40% - Accent4 13 5 4 2" xfId="34564"/>
    <cellStyle name="40% - Accent4 13 5 5" xfId="34565"/>
    <cellStyle name="40% - Accent4 13 6" xfId="34566"/>
    <cellStyle name="40% - Accent4 13 6 2" xfId="34567"/>
    <cellStyle name="40% - Accent4 13 6 2 2" xfId="34568"/>
    <cellStyle name="40% - Accent4 13 6 2 2 2" xfId="34569"/>
    <cellStyle name="40% - Accent4 13 6 2 2 2 2" xfId="34570"/>
    <cellStyle name="40% - Accent4 13 6 2 2 3" xfId="34571"/>
    <cellStyle name="40% - Accent4 13 6 2 3" xfId="34572"/>
    <cellStyle name="40% - Accent4 13 6 2 3 2" xfId="34573"/>
    <cellStyle name="40% - Accent4 13 6 2 4" xfId="34574"/>
    <cellStyle name="40% - Accent4 13 6 3" xfId="34575"/>
    <cellStyle name="40% - Accent4 13 6 3 2" xfId="34576"/>
    <cellStyle name="40% - Accent4 13 6 3 2 2" xfId="34577"/>
    <cellStyle name="40% - Accent4 13 6 3 3" xfId="34578"/>
    <cellStyle name="40% - Accent4 13 6 4" xfId="34579"/>
    <cellStyle name="40% - Accent4 13 6 4 2" xfId="34580"/>
    <cellStyle name="40% - Accent4 13 6 5" xfId="34581"/>
    <cellStyle name="40% - Accent4 13 7" xfId="34582"/>
    <cellStyle name="40% - Accent4 13 7 2" xfId="34583"/>
    <cellStyle name="40% - Accent4 13 7 2 2" xfId="34584"/>
    <cellStyle name="40% - Accent4 13 7 2 2 2" xfId="34585"/>
    <cellStyle name="40% - Accent4 13 7 2 3" xfId="34586"/>
    <cellStyle name="40% - Accent4 13 7 3" xfId="34587"/>
    <cellStyle name="40% - Accent4 13 7 3 2" xfId="34588"/>
    <cellStyle name="40% - Accent4 13 7 4" xfId="34589"/>
    <cellStyle name="40% - Accent4 13 8" xfId="34590"/>
    <cellStyle name="40% - Accent4 13 8 2" xfId="34591"/>
    <cellStyle name="40% - Accent4 13 8 2 2" xfId="34592"/>
    <cellStyle name="40% - Accent4 13 8 3" xfId="34593"/>
    <cellStyle name="40% - Accent4 13 9" xfId="34594"/>
    <cellStyle name="40% - Accent4 13 9 2" xfId="34595"/>
    <cellStyle name="40% - Accent4 14" xfId="34596"/>
    <cellStyle name="40% - Accent4 14 2" xfId="34597"/>
    <cellStyle name="40% - Accent4 14 2 2" xfId="34598"/>
    <cellStyle name="40% - Accent4 14 2 2 2" xfId="34599"/>
    <cellStyle name="40% - Accent4 14 2 2 2 2" xfId="34600"/>
    <cellStyle name="40% - Accent4 14 2 2 3" xfId="34601"/>
    <cellStyle name="40% - Accent4 14 2 3" xfId="34602"/>
    <cellStyle name="40% - Accent4 14 2 3 2" xfId="34603"/>
    <cellStyle name="40% - Accent4 14 2 4" xfId="34604"/>
    <cellStyle name="40% - Accent4 14 3" xfId="34605"/>
    <cellStyle name="40% - Accent4 14 3 2" xfId="34606"/>
    <cellStyle name="40% - Accent4 14 3 2 2" xfId="34607"/>
    <cellStyle name="40% - Accent4 14 3 3" xfId="34608"/>
    <cellStyle name="40% - Accent4 14 4" xfId="34609"/>
    <cellStyle name="40% - Accent4 14 4 2" xfId="34610"/>
    <cellStyle name="40% - Accent4 14 5" xfId="34611"/>
    <cellStyle name="40% - Accent4 15" xfId="34612"/>
    <cellStyle name="40% - Accent4 15 2" xfId="34613"/>
    <cellStyle name="40% - Accent4 15 2 2" xfId="34614"/>
    <cellStyle name="40% - Accent4 15 2 2 2" xfId="34615"/>
    <cellStyle name="40% - Accent4 15 2 2 2 2" xfId="34616"/>
    <cellStyle name="40% - Accent4 15 2 2 3" xfId="34617"/>
    <cellStyle name="40% - Accent4 15 2 3" xfId="34618"/>
    <cellStyle name="40% - Accent4 15 2 3 2" xfId="34619"/>
    <cellStyle name="40% - Accent4 15 2 4" xfId="34620"/>
    <cellStyle name="40% - Accent4 15 3" xfId="34621"/>
    <cellStyle name="40% - Accent4 15 3 2" xfId="34622"/>
    <cellStyle name="40% - Accent4 15 3 2 2" xfId="34623"/>
    <cellStyle name="40% - Accent4 15 3 3" xfId="34624"/>
    <cellStyle name="40% - Accent4 15 4" xfId="34625"/>
    <cellStyle name="40% - Accent4 15 4 2" xfId="34626"/>
    <cellStyle name="40% - Accent4 15 5" xfId="34627"/>
    <cellStyle name="40% - Accent4 16" xfId="34628"/>
    <cellStyle name="40% - Accent4 16 2" xfId="34629"/>
    <cellStyle name="40% - Accent4 16 2 2" xfId="34630"/>
    <cellStyle name="40% - Accent4 16 2 2 2" xfId="34631"/>
    <cellStyle name="40% - Accent4 16 2 2 2 2" xfId="34632"/>
    <cellStyle name="40% - Accent4 16 2 2 3" xfId="34633"/>
    <cellStyle name="40% - Accent4 16 2 3" xfId="34634"/>
    <cellStyle name="40% - Accent4 16 2 3 2" xfId="34635"/>
    <cellStyle name="40% - Accent4 16 2 4" xfId="34636"/>
    <cellStyle name="40% - Accent4 16 3" xfId="34637"/>
    <cellStyle name="40% - Accent4 16 3 2" xfId="34638"/>
    <cellStyle name="40% - Accent4 16 3 2 2" xfId="34639"/>
    <cellStyle name="40% - Accent4 16 3 3" xfId="34640"/>
    <cellStyle name="40% - Accent4 16 4" xfId="34641"/>
    <cellStyle name="40% - Accent4 16 4 2" xfId="34642"/>
    <cellStyle name="40% - Accent4 16 5" xfId="34643"/>
    <cellStyle name="40% - Accent4 17" xfId="34644"/>
    <cellStyle name="40% - Accent4 17 2" xfId="34645"/>
    <cellStyle name="40% - Accent4 17 2 2" xfId="34646"/>
    <cellStyle name="40% - Accent4 17 2 2 2" xfId="34647"/>
    <cellStyle name="40% - Accent4 17 2 2 2 2" xfId="34648"/>
    <cellStyle name="40% - Accent4 17 2 2 3" xfId="34649"/>
    <cellStyle name="40% - Accent4 17 2 3" xfId="34650"/>
    <cellStyle name="40% - Accent4 17 2 3 2" xfId="34651"/>
    <cellStyle name="40% - Accent4 17 2 4" xfId="34652"/>
    <cellStyle name="40% - Accent4 17 3" xfId="34653"/>
    <cellStyle name="40% - Accent4 17 3 2" xfId="34654"/>
    <cellStyle name="40% - Accent4 17 3 2 2" xfId="34655"/>
    <cellStyle name="40% - Accent4 17 3 3" xfId="34656"/>
    <cellStyle name="40% - Accent4 17 4" xfId="34657"/>
    <cellStyle name="40% - Accent4 17 4 2" xfId="34658"/>
    <cellStyle name="40% - Accent4 17 5" xfId="34659"/>
    <cellStyle name="40% - Accent4 18" xfId="34660"/>
    <cellStyle name="40% - Accent4 18 2" xfId="34661"/>
    <cellStyle name="40% - Accent4 18 2 2" xfId="34662"/>
    <cellStyle name="40% - Accent4 18 2 2 2" xfId="34663"/>
    <cellStyle name="40% - Accent4 18 2 2 2 2" xfId="34664"/>
    <cellStyle name="40% - Accent4 18 2 2 3" xfId="34665"/>
    <cellStyle name="40% - Accent4 18 2 3" xfId="34666"/>
    <cellStyle name="40% - Accent4 18 2 3 2" xfId="34667"/>
    <cellStyle name="40% - Accent4 18 2 4" xfId="34668"/>
    <cellStyle name="40% - Accent4 18 3" xfId="34669"/>
    <cellStyle name="40% - Accent4 18 3 2" xfId="34670"/>
    <cellStyle name="40% - Accent4 18 3 2 2" xfId="34671"/>
    <cellStyle name="40% - Accent4 18 3 3" xfId="34672"/>
    <cellStyle name="40% - Accent4 18 4" xfId="34673"/>
    <cellStyle name="40% - Accent4 18 4 2" xfId="34674"/>
    <cellStyle name="40% - Accent4 18 5" xfId="34675"/>
    <cellStyle name="40% - Accent4 19" xfId="34676"/>
    <cellStyle name="40% - Accent4 19 2" xfId="34677"/>
    <cellStyle name="40% - Accent4 19 2 2" xfId="34678"/>
    <cellStyle name="40% - Accent4 19 2 2 2" xfId="34679"/>
    <cellStyle name="40% - Accent4 19 2 2 2 2" xfId="34680"/>
    <cellStyle name="40% - Accent4 19 2 2 3" xfId="34681"/>
    <cellStyle name="40% - Accent4 19 2 3" xfId="34682"/>
    <cellStyle name="40% - Accent4 19 2 3 2" xfId="34683"/>
    <cellStyle name="40% - Accent4 19 2 4" xfId="34684"/>
    <cellStyle name="40% - Accent4 19 3" xfId="34685"/>
    <cellStyle name="40% - Accent4 19 3 2" xfId="34686"/>
    <cellStyle name="40% - Accent4 19 3 2 2" xfId="34687"/>
    <cellStyle name="40% - Accent4 19 3 3" xfId="34688"/>
    <cellStyle name="40% - Accent4 19 4" xfId="34689"/>
    <cellStyle name="40% - Accent4 19 4 2" xfId="34690"/>
    <cellStyle name="40% - Accent4 19 5" xfId="34691"/>
    <cellStyle name="40% - Accent4 2" xfId="34692"/>
    <cellStyle name="40% - Accent4 2 10" xfId="34693"/>
    <cellStyle name="40% - Accent4 2 10 10" xfId="34694"/>
    <cellStyle name="40% - Accent4 2 10 2" xfId="34695"/>
    <cellStyle name="40% - Accent4 2 10 2 2" xfId="34696"/>
    <cellStyle name="40% - Accent4 2 10 2 2 2" xfId="34697"/>
    <cellStyle name="40% - Accent4 2 10 2 2 2 2" xfId="34698"/>
    <cellStyle name="40% - Accent4 2 10 2 2 2 2 2" xfId="34699"/>
    <cellStyle name="40% - Accent4 2 10 2 2 2 3" xfId="34700"/>
    <cellStyle name="40% - Accent4 2 10 2 2 3" xfId="34701"/>
    <cellStyle name="40% - Accent4 2 10 2 2 3 2" xfId="34702"/>
    <cellStyle name="40% - Accent4 2 10 2 2 4" xfId="34703"/>
    <cellStyle name="40% - Accent4 2 10 2 3" xfId="34704"/>
    <cellStyle name="40% - Accent4 2 10 2 3 2" xfId="34705"/>
    <cellStyle name="40% - Accent4 2 10 2 3 2 2" xfId="34706"/>
    <cellStyle name="40% - Accent4 2 10 2 3 3" xfId="34707"/>
    <cellStyle name="40% - Accent4 2 10 2 4" xfId="34708"/>
    <cellStyle name="40% - Accent4 2 10 2 4 2" xfId="34709"/>
    <cellStyle name="40% - Accent4 2 10 2 5" xfId="34710"/>
    <cellStyle name="40% - Accent4 2 10 3" xfId="34711"/>
    <cellStyle name="40% - Accent4 2 10 3 2" xfId="34712"/>
    <cellStyle name="40% - Accent4 2 10 3 2 2" xfId="34713"/>
    <cellStyle name="40% - Accent4 2 10 3 2 2 2" xfId="34714"/>
    <cellStyle name="40% - Accent4 2 10 3 2 2 2 2" xfId="34715"/>
    <cellStyle name="40% - Accent4 2 10 3 2 2 3" xfId="34716"/>
    <cellStyle name="40% - Accent4 2 10 3 2 3" xfId="34717"/>
    <cellStyle name="40% - Accent4 2 10 3 2 3 2" xfId="34718"/>
    <cellStyle name="40% - Accent4 2 10 3 2 4" xfId="34719"/>
    <cellStyle name="40% - Accent4 2 10 3 3" xfId="34720"/>
    <cellStyle name="40% - Accent4 2 10 3 3 2" xfId="34721"/>
    <cellStyle name="40% - Accent4 2 10 3 3 2 2" xfId="34722"/>
    <cellStyle name="40% - Accent4 2 10 3 3 3" xfId="34723"/>
    <cellStyle name="40% - Accent4 2 10 3 4" xfId="34724"/>
    <cellStyle name="40% - Accent4 2 10 3 4 2" xfId="34725"/>
    <cellStyle name="40% - Accent4 2 10 3 5" xfId="34726"/>
    <cellStyle name="40% - Accent4 2 10 4" xfId="34727"/>
    <cellStyle name="40% - Accent4 2 10 4 2" xfId="34728"/>
    <cellStyle name="40% - Accent4 2 10 4 2 2" xfId="34729"/>
    <cellStyle name="40% - Accent4 2 10 4 2 2 2" xfId="34730"/>
    <cellStyle name="40% - Accent4 2 10 4 2 2 2 2" xfId="34731"/>
    <cellStyle name="40% - Accent4 2 10 4 2 2 3" xfId="34732"/>
    <cellStyle name="40% - Accent4 2 10 4 2 3" xfId="34733"/>
    <cellStyle name="40% - Accent4 2 10 4 2 3 2" xfId="34734"/>
    <cellStyle name="40% - Accent4 2 10 4 2 4" xfId="34735"/>
    <cellStyle name="40% - Accent4 2 10 4 3" xfId="34736"/>
    <cellStyle name="40% - Accent4 2 10 4 3 2" xfId="34737"/>
    <cellStyle name="40% - Accent4 2 10 4 3 2 2" xfId="34738"/>
    <cellStyle name="40% - Accent4 2 10 4 3 3" xfId="34739"/>
    <cellStyle name="40% - Accent4 2 10 4 4" xfId="34740"/>
    <cellStyle name="40% - Accent4 2 10 4 4 2" xfId="34741"/>
    <cellStyle name="40% - Accent4 2 10 4 5" xfId="34742"/>
    <cellStyle name="40% - Accent4 2 10 5" xfId="34743"/>
    <cellStyle name="40% - Accent4 2 10 5 2" xfId="34744"/>
    <cellStyle name="40% - Accent4 2 10 5 2 2" xfId="34745"/>
    <cellStyle name="40% - Accent4 2 10 5 2 2 2" xfId="34746"/>
    <cellStyle name="40% - Accent4 2 10 5 2 2 2 2" xfId="34747"/>
    <cellStyle name="40% - Accent4 2 10 5 2 2 3" xfId="34748"/>
    <cellStyle name="40% - Accent4 2 10 5 2 3" xfId="34749"/>
    <cellStyle name="40% - Accent4 2 10 5 2 3 2" xfId="34750"/>
    <cellStyle name="40% - Accent4 2 10 5 2 4" xfId="34751"/>
    <cellStyle name="40% - Accent4 2 10 5 3" xfId="34752"/>
    <cellStyle name="40% - Accent4 2 10 5 3 2" xfId="34753"/>
    <cellStyle name="40% - Accent4 2 10 5 3 2 2" xfId="34754"/>
    <cellStyle name="40% - Accent4 2 10 5 3 3" xfId="34755"/>
    <cellStyle name="40% - Accent4 2 10 5 4" xfId="34756"/>
    <cellStyle name="40% - Accent4 2 10 5 4 2" xfId="34757"/>
    <cellStyle name="40% - Accent4 2 10 5 5" xfId="34758"/>
    <cellStyle name="40% - Accent4 2 10 6" xfId="34759"/>
    <cellStyle name="40% - Accent4 2 10 6 2" xfId="34760"/>
    <cellStyle name="40% - Accent4 2 10 6 2 2" xfId="34761"/>
    <cellStyle name="40% - Accent4 2 10 6 2 2 2" xfId="34762"/>
    <cellStyle name="40% - Accent4 2 10 6 2 2 2 2" xfId="34763"/>
    <cellStyle name="40% - Accent4 2 10 6 2 2 3" xfId="34764"/>
    <cellStyle name="40% - Accent4 2 10 6 2 3" xfId="34765"/>
    <cellStyle name="40% - Accent4 2 10 6 2 3 2" xfId="34766"/>
    <cellStyle name="40% - Accent4 2 10 6 2 4" xfId="34767"/>
    <cellStyle name="40% - Accent4 2 10 6 3" xfId="34768"/>
    <cellStyle name="40% - Accent4 2 10 6 3 2" xfId="34769"/>
    <cellStyle name="40% - Accent4 2 10 6 3 2 2" xfId="34770"/>
    <cellStyle name="40% - Accent4 2 10 6 3 3" xfId="34771"/>
    <cellStyle name="40% - Accent4 2 10 6 4" xfId="34772"/>
    <cellStyle name="40% - Accent4 2 10 6 4 2" xfId="34773"/>
    <cellStyle name="40% - Accent4 2 10 6 5" xfId="34774"/>
    <cellStyle name="40% - Accent4 2 10 7" xfId="34775"/>
    <cellStyle name="40% - Accent4 2 10 7 2" xfId="34776"/>
    <cellStyle name="40% - Accent4 2 10 7 2 2" xfId="34777"/>
    <cellStyle name="40% - Accent4 2 10 7 2 2 2" xfId="34778"/>
    <cellStyle name="40% - Accent4 2 10 7 2 3" xfId="34779"/>
    <cellStyle name="40% - Accent4 2 10 7 3" xfId="34780"/>
    <cellStyle name="40% - Accent4 2 10 7 3 2" xfId="34781"/>
    <cellStyle name="40% - Accent4 2 10 7 4" xfId="34782"/>
    <cellStyle name="40% - Accent4 2 10 8" xfId="34783"/>
    <cellStyle name="40% - Accent4 2 10 8 2" xfId="34784"/>
    <cellStyle name="40% - Accent4 2 10 8 2 2" xfId="34785"/>
    <cellStyle name="40% - Accent4 2 10 8 3" xfId="34786"/>
    <cellStyle name="40% - Accent4 2 10 9" xfId="34787"/>
    <cellStyle name="40% - Accent4 2 10 9 2" xfId="34788"/>
    <cellStyle name="40% - Accent4 2 11" xfId="34789"/>
    <cellStyle name="40% - Accent4 2 11 2" xfId="34790"/>
    <cellStyle name="40% - Accent4 2 11 2 2" xfId="34791"/>
    <cellStyle name="40% - Accent4 2 11 2 2 2" xfId="34792"/>
    <cellStyle name="40% - Accent4 2 11 2 2 2 2" xfId="34793"/>
    <cellStyle name="40% - Accent4 2 11 2 2 3" xfId="34794"/>
    <cellStyle name="40% - Accent4 2 11 2 3" xfId="34795"/>
    <cellStyle name="40% - Accent4 2 11 2 3 2" xfId="34796"/>
    <cellStyle name="40% - Accent4 2 11 2 4" xfId="34797"/>
    <cellStyle name="40% - Accent4 2 11 3" xfId="34798"/>
    <cellStyle name="40% - Accent4 2 11 3 2" xfId="34799"/>
    <cellStyle name="40% - Accent4 2 11 3 2 2" xfId="34800"/>
    <cellStyle name="40% - Accent4 2 11 3 3" xfId="34801"/>
    <cellStyle name="40% - Accent4 2 11 4" xfId="34802"/>
    <cellStyle name="40% - Accent4 2 11 4 2" xfId="34803"/>
    <cellStyle name="40% - Accent4 2 11 5" xfId="34804"/>
    <cellStyle name="40% - Accent4 2 12" xfId="34805"/>
    <cellStyle name="40% - Accent4 2 12 2" xfId="34806"/>
    <cellStyle name="40% - Accent4 2 12 2 2" xfId="34807"/>
    <cellStyle name="40% - Accent4 2 12 2 2 2" xfId="34808"/>
    <cellStyle name="40% - Accent4 2 12 2 2 2 2" xfId="34809"/>
    <cellStyle name="40% - Accent4 2 12 2 2 3" xfId="34810"/>
    <cellStyle name="40% - Accent4 2 12 2 3" xfId="34811"/>
    <cellStyle name="40% - Accent4 2 12 2 3 2" xfId="34812"/>
    <cellStyle name="40% - Accent4 2 12 2 4" xfId="34813"/>
    <cellStyle name="40% - Accent4 2 12 3" xfId="34814"/>
    <cellStyle name="40% - Accent4 2 12 3 2" xfId="34815"/>
    <cellStyle name="40% - Accent4 2 12 3 2 2" xfId="34816"/>
    <cellStyle name="40% - Accent4 2 12 3 3" xfId="34817"/>
    <cellStyle name="40% - Accent4 2 12 4" xfId="34818"/>
    <cellStyle name="40% - Accent4 2 12 4 2" xfId="34819"/>
    <cellStyle name="40% - Accent4 2 12 5" xfId="34820"/>
    <cellStyle name="40% - Accent4 2 13" xfId="34821"/>
    <cellStyle name="40% - Accent4 2 13 2" xfId="34822"/>
    <cellStyle name="40% - Accent4 2 13 2 2" xfId="34823"/>
    <cellStyle name="40% - Accent4 2 13 2 2 2" xfId="34824"/>
    <cellStyle name="40% - Accent4 2 13 2 2 2 2" xfId="34825"/>
    <cellStyle name="40% - Accent4 2 13 2 2 3" xfId="34826"/>
    <cellStyle name="40% - Accent4 2 13 2 3" xfId="34827"/>
    <cellStyle name="40% - Accent4 2 13 2 3 2" xfId="34828"/>
    <cellStyle name="40% - Accent4 2 13 2 4" xfId="34829"/>
    <cellStyle name="40% - Accent4 2 13 3" xfId="34830"/>
    <cellStyle name="40% - Accent4 2 13 3 2" xfId="34831"/>
    <cellStyle name="40% - Accent4 2 13 3 2 2" xfId="34832"/>
    <cellStyle name="40% - Accent4 2 13 3 3" xfId="34833"/>
    <cellStyle name="40% - Accent4 2 13 4" xfId="34834"/>
    <cellStyle name="40% - Accent4 2 13 4 2" xfId="34835"/>
    <cellStyle name="40% - Accent4 2 13 5" xfId="34836"/>
    <cellStyle name="40% - Accent4 2 14" xfId="34837"/>
    <cellStyle name="40% - Accent4 2 14 2" xfId="34838"/>
    <cellStyle name="40% - Accent4 2 14 2 2" xfId="34839"/>
    <cellStyle name="40% - Accent4 2 14 2 2 2" xfId="34840"/>
    <cellStyle name="40% - Accent4 2 14 2 2 2 2" xfId="34841"/>
    <cellStyle name="40% - Accent4 2 14 2 2 3" xfId="34842"/>
    <cellStyle name="40% - Accent4 2 14 2 3" xfId="34843"/>
    <cellStyle name="40% - Accent4 2 14 2 3 2" xfId="34844"/>
    <cellStyle name="40% - Accent4 2 14 2 4" xfId="34845"/>
    <cellStyle name="40% - Accent4 2 14 3" xfId="34846"/>
    <cellStyle name="40% - Accent4 2 14 3 2" xfId="34847"/>
    <cellStyle name="40% - Accent4 2 14 3 2 2" xfId="34848"/>
    <cellStyle name="40% - Accent4 2 14 3 3" xfId="34849"/>
    <cellStyle name="40% - Accent4 2 14 4" xfId="34850"/>
    <cellStyle name="40% - Accent4 2 14 4 2" xfId="34851"/>
    <cellStyle name="40% - Accent4 2 14 5" xfId="34852"/>
    <cellStyle name="40% - Accent4 2 15" xfId="34853"/>
    <cellStyle name="40% - Accent4 2 15 2" xfId="34854"/>
    <cellStyle name="40% - Accent4 2 15 2 2" xfId="34855"/>
    <cellStyle name="40% - Accent4 2 15 2 2 2" xfId="34856"/>
    <cellStyle name="40% - Accent4 2 15 2 2 2 2" xfId="34857"/>
    <cellStyle name="40% - Accent4 2 15 2 2 3" xfId="34858"/>
    <cellStyle name="40% - Accent4 2 15 2 3" xfId="34859"/>
    <cellStyle name="40% - Accent4 2 15 2 3 2" xfId="34860"/>
    <cellStyle name="40% - Accent4 2 15 2 4" xfId="34861"/>
    <cellStyle name="40% - Accent4 2 15 3" xfId="34862"/>
    <cellStyle name="40% - Accent4 2 15 3 2" xfId="34863"/>
    <cellStyle name="40% - Accent4 2 15 3 2 2" xfId="34864"/>
    <cellStyle name="40% - Accent4 2 15 3 3" xfId="34865"/>
    <cellStyle name="40% - Accent4 2 15 4" xfId="34866"/>
    <cellStyle name="40% - Accent4 2 15 4 2" xfId="34867"/>
    <cellStyle name="40% - Accent4 2 15 5" xfId="34868"/>
    <cellStyle name="40% - Accent4 2 16" xfId="34869"/>
    <cellStyle name="40% - Accent4 2 16 2" xfId="34870"/>
    <cellStyle name="40% - Accent4 2 16 2 2" xfId="34871"/>
    <cellStyle name="40% - Accent4 2 16 2 2 2" xfId="34872"/>
    <cellStyle name="40% - Accent4 2 16 2 3" xfId="34873"/>
    <cellStyle name="40% - Accent4 2 16 3" xfId="34874"/>
    <cellStyle name="40% - Accent4 2 16 3 2" xfId="34875"/>
    <cellStyle name="40% - Accent4 2 16 4" xfId="34876"/>
    <cellStyle name="40% - Accent4 2 17" xfId="34877"/>
    <cellStyle name="40% - Accent4 2 17 2" xfId="34878"/>
    <cellStyle name="40% - Accent4 2 17 2 2" xfId="34879"/>
    <cellStyle name="40% - Accent4 2 17 3" xfId="34880"/>
    <cellStyle name="40% - Accent4 2 18" xfId="34881"/>
    <cellStyle name="40% - Accent4 2 18 2" xfId="34882"/>
    <cellStyle name="40% - Accent4 2 19" xfId="34883"/>
    <cellStyle name="40% - Accent4 2 2" xfId="34884"/>
    <cellStyle name="40% - Accent4 2 2 10" xfId="34885"/>
    <cellStyle name="40% - Accent4 2 2 10 2" xfId="34886"/>
    <cellStyle name="40% - Accent4 2 2 11" xfId="34887"/>
    <cellStyle name="40% - Accent4 2 2 2" xfId="34888"/>
    <cellStyle name="40% - Accent4 2 2 2 10" xfId="34889"/>
    <cellStyle name="40% - Accent4 2 2 2 2" xfId="34890"/>
    <cellStyle name="40% - Accent4 2 2 2 2 2" xfId="34891"/>
    <cellStyle name="40% - Accent4 2 2 2 2 2 2" xfId="34892"/>
    <cellStyle name="40% - Accent4 2 2 2 2 2 2 2" xfId="34893"/>
    <cellStyle name="40% - Accent4 2 2 2 2 2 2 2 2" xfId="34894"/>
    <cellStyle name="40% - Accent4 2 2 2 2 2 2 3" xfId="34895"/>
    <cellStyle name="40% - Accent4 2 2 2 2 2 3" xfId="34896"/>
    <cellStyle name="40% - Accent4 2 2 2 2 2 3 2" xfId="34897"/>
    <cellStyle name="40% - Accent4 2 2 2 2 2 4" xfId="34898"/>
    <cellStyle name="40% - Accent4 2 2 2 2 3" xfId="34899"/>
    <cellStyle name="40% - Accent4 2 2 2 2 3 2" xfId="34900"/>
    <cellStyle name="40% - Accent4 2 2 2 2 3 2 2" xfId="34901"/>
    <cellStyle name="40% - Accent4 2 2 2 2 3 3" xfId="34902"/>
    <cellStyle name="40% - Accent4 2 2 2 2 4" xfId="34903"/>
    <cellStyle name="40% - Accent4 2 2 2 2 4 2" xfId="34904"/>
    <cellStyle name="40% - Accent4 2 2 2 2 5" xfId="34905"/>
    <cellStyle name="40% - Accent4 2 2 2 3" xfId="34906"/>
    <cellStyle name="40% - Accent4 2 2 2 3 2" xfId="34907"/>
    <cellStyle name="40% - Accent4 2 2 2 3 2 2" xfId="34908"/>
    <cellStyle name="40% - Accent4 2 2 2 3 2 2 2" xfId="34909"/>
    <cellStyle name="40% - Accent4 2 2 2 3 2 2 2 2" xfId="34910"/>
    <cellStyle name="40% - Accent4 2 2 2 3 2 2 3" xfId="34911"/>
    <cellStyle name="40% - Accent4 2 2 2 3 2 3" xfId="34912"/>
    <cellStyle name="40% - Accent4 2 2 2 3 2 3 2" xfId="34913"/>
    <cellStyle name="40% - Accent4 2 2 2 3 2 4" xfId="34914"/>
    <cellStyle name="40% - Accent4 2 2 2 3 3" xfId="34915"/>
    <cellStyle name="40% - Accent4 2 2 2 3 3 2" xfId="34916"/>
    <cellStyle name="40% - Accent4 2 2 2 3 3 2 2" xfId="34917"/>
    <cellStyle name="40% - Accent4 2 2 2 3 3 3" xfId="34918"/>
    <cellStyle name="40% - Accent4 2 2 2 3 4" xfId="34919"/>
    <cellStyle name="40% - Accent4 2 2 2 3 4 2" xfId="34920"/>
    <cellStyle name="40% - Accent4 2 2 2 3 5" xfId="34921"/>
    <cellStyle name="40% - Accent4 2 2 2 4" xfId="34922"/>
    <cellStyle name="40% - Accent4 2 2 2 4 2" xfId="34923"/>
    <cellStyle name="40% - Accent4 2 2 2 4 2 2" xfId="34924"/>
    <cellStyle name="40% - Accent4 2 2 2 4 2 2 2" xfId="34925"/>
    <cellStyle name="40% - Accent4 2 2 2 4 2 2 2 2" xfId="34926"/>
    <cellStyle name="40% - Accent4 2 2 2 4 2 2 3" xfId="34927"/>
    <cellStyle name="40% - Accent4 2 2 2 4 2 3" xfId="34928"/>
    <cellStyle name="40% - Accent4 2 2 2 4 2 3 2" xfId="34929"/>
    <cellStyle name="40% - Accent4 2 2 2 4 2 4" xfId="34930"/>
    <cellStyle name="40% - Accent4 2 2 2 4 3" xfId="34931"/>
    <cellStyle name="40% - Accent4 2 2 2 4 3 2" xfId="34932"/>
    <cellStyle name="40% - Accent4 2 2 2 4 3 2 2" xfId="34933"/>
    <cellStyle name="40% - Accent4 2 2 2 4 3 3" xfId="34934"/>
    <cellStyle name="40% - Accent4 2 2 2 4 4" xfId="34935"/>
    <cellStyle name="40% - Accent4 2 2 2 4 4 2" xfId="34936"/>
    <cellStyle name="40% - Accent4 2 2 2 4 5" xfId="34937"/>
    <cellStyle name="40% - Accent4 2 2 2 5" xfId="34938"/>
    <cellStyle name="40% - Accent4 2 2 2 5 2" xfId="34939"/>
    <cellStyle name="40% - Accent4 2 2 2 5 2 2" xfId="34940"/>
    <cellStyle name="40% - Accent4 2 2 2 5 2 2 2" xfId="34941"/>
    <cellStyle name="40% - Accent4 2 2 2 5 2 2 2 2" xfId="34942"/>
    <cellStyle name="40% - Accent4 2 2 2 5 2 2 3" xfId="34943"/>
    <cellStyle name="40% - Accent4 2 2 2 5 2 3" xfId="34944"/>
    <cellStyle name="40% - Accent4 2 2 2 5 2 3 2" xfId="34945"/>
    <cellStyle name="40% - Accent4 2 2 2 5 2 4" xfId="34946"/>
    <cellStyle name="40% - Accent4 2 2 2 5 3" xfId="34947"/>
    <cellStyle name="40% - Accent4 2 2 2 5 3 2" xfId="34948"/>
    <cellStyle name="40% - Accent4 2 2 2 5 3 2 2" xfId="34949"/>
    <cellStyle name="40% - Accent4 2 2 2 5 3 3" xfId="34950"/>
    <cellStyle name="40% - Accent4 2 2 2 5 4" xfId="34951"/>
    <cellStyle name="40% - Accent4 2 2 2 5 4 2" xfId="34952"/>
    <cellStyle name="40% - Accent4 2 2 2 5 5" xfId="34953"/>
    <cellStyle name="40% - Accent4 2 2 2 6" xfId="34954"/>
    <cellStyle name="40% - Accent4 2 2 2 6 2" xfId="34955"/>
    <cellStyle name="40% - Accent4 2 2 2 6 2 2" xfId="34956"/>
    <cellStyle name="40% - Accent4 2 2 2 6 2 2 2" xfId="34957"/>
    <cellStyle name="40% - Accent4 2 2 2 6 2 2 2 2" xfId="34958"/>
    <cellStyle name="40% - Accent4 2 2 2 6 2 2 3" xfId="34959"/>
    <cellStyle name="40% - Accent4 2 2 2 6 2 3" xfId="34960"/>
    <cellStyle name="40% - Accent4 2 2 2 6 2 3 2" xfId="34961"/>
    <cellStyle name="40% - Accent4 2 2 2 6 2 4" xfId="34962"/>
    <cellStyle name="40% - Accent4 2 2 2 6 3" xfId="34963"/>
    <cellStyle name="40% - Accent4 2 2 2 6 3 2" xfId="34964"/>
    <cellStyle name="40% - Accent4 2 2 2 6 3 2 2" xfId="34965"/>
    <cellStyle name="40% - Accent4 2 2 2 6 3 3" xfId="34966"/>
    <cellStyle name="40% - Accent4 2 2 2 6 4" xfId="34967"/>
    <cellStyle name="40% - Accent4 2 2 2 6 4 2" xfId="34968"/>
    <cellStyle name="40% - Accent4 2 2 2 6 5" xfId="34969"/>
    <cellStyle name="40% - Accent4 2 2 2 7" xfId="34970"/>
    <cellStyle name="40% - Accent4 2 2 2 7 2" xfId="34971"/>
    <cellStyle name="40% - Accent4 2 2 2 7 2 2" xfId="34972"/>
    <cellStyle name="40% - Accent4 2 2 2 7 2 2 2" xfId="34973"/>
    <cellStyle name="40% - Accent4 2 2 2 7 2 3" xfId="34974"/>
    <cellStyle name="40% - Accent4 2 2 2 7 3" xfId="34975"/>
    <cellStyle name="40% - Accent4 2 2 2 7 3 2" xfId="34976"/>
    <cellStyle name="40% - Accent4 2 2 2 7 4" xfId="34977"/>
    <cellStyle name="40% - Accent4 2 2 2 8" xfId="34978"/>
    <cellStyle name="40% - Accent4 2 2 2 8 2" xfId="34979"/>
    <cellStyle name="40% - Accent4 2 2 2 8 2 2" xfId="34980"/>
    <cellStyle name="40% - Accent4 2 2 2 8 3" xfId="34981"/>
    <cellStyle name="40% - Accent4 2 2 2 9" xfId="34982"/>
    <cellStyle name="40% - Accent4 2 2 2 9 2" xfId="34983"/>
    <cellStyle name="40% - Accent4 2 2 3" xfId="34984"/>
    <cellStyle name="40% - Accent4 2 2 3 2" xfId="34985"/>
    <cellStyle name="40% - Accent4 2 2 3 2 2" xfId="34986"/>
    <cellStyle name="40% - Accent4 2 2 3 2 2 2" xfId="34987"/>
    <cellStyle name="40% - Accent4 2 2 3 2 2 2 2" xfId="34988"/>
    <cellStyle name="40% - Accent4 2 2 3 2 2 3" xfId="34989"/>
    <cellStyle name="40% - Accent4 2 2 3 2 3" xfId="34990"/>
    <cellStyle name="40% - Accent4 2 2 3 2 3 2" xfId="34991"/>
    <cellStyle name="40% - Accent4 2 2 3 2 4" xfId="34992"/>
    <cellStyle name="40% - Accent4 2 2 3 3" xfId="34993"/>
    <cellStyle name="40% - Accent4 2 2 3 3 2" xfId="34994"/>
    <cellStyle name="40% - Accent4 2 2 3 3 2 2" xfId="34995"/>
    <cellStyle name="40% - Accent4 2 2 3 3 3" xfId="34996"/>
    <cellStyle name="40% - Accent4 2 2 3 4" xfId="34997"/>
    <cellStyle name="40% - Accent4 2 2 3 4 2" xfId="34998"/>
    <cellStyle name="40% - Accent4 2 2 3 5" xfId="34999"/>
    <cellStyle name="40% - Accent4 2 2 4" xfId="35000"/>
    <cellStyle name="40% - Accent4 2 2 4 2" xfId="35001"/>
    <cellStyle name="40% - Accent4 2 2 4 2 2" xfId="35002"/>
    <cellStyle name="40% - Accent4 2 2 4 2 2 2" xfId="35003"/>
    <cellStyle name="40% - Accent4 2 2 4 2 2 2 2" xfId="35004"/>
    <cellStyle name="40% - Accent4 2 2 4 2 2 3" xfId="35005"/>
    <cellStyle name="40% - Accent4 2 2 4 2 3" xfId="35006"/>
    <cellStyle name="40% - Accent4 2 2 4 2 3 2" xfId="35007"/>
    <cellStyle name="40% - Accent4 2 2 4 2 4" xfId="35008"/>
    <cellStyle name="40% - Accent4 2 2 4 3" xfId="35009"/>
    <cellStyle name="40% - Accent4 2 2 4 3 2" xfId="35010"/>
    <cellStyle name="40% - Accent4 2 2 4 3 2 2" xfId="35011"/>
    <cellStyle name="40% - Accent4 2 2 4 3 3" xfId="35012"/>
    <cellStyle name="40% - Accent4 2 2 4 4" xfId="35013"/>
    <cellStyle name="40% - Accent4 2 2 4 4 2" xfId="35014"/>
    <cellStyle name="40% - Accent4 2 2 4 5" xfId="35015"/>
    <cellStyle name="40% - Accent4 2 2 5" xfId="35016"/>
    <cellStyle name="40% - Accent4 2 2 5 2" xfId="35017"/>
    <cellStyle name="40% - Accent4 2 2 5 2 2" xfId="35018"/>
    <cellStyle name="40% - Accent4 2 2 5 2 2 2" xfId="35019"/>
    <cellStyle name="40% - Accent4 2 2 5 2 2 2 2" xfId="35020"/>
    <cellStyle name="40% - Accent4 2 2 5 2 2 3" xfId="35021"/>
    <cellStyle name="40% - Accent4 2 2 5 2 3" xfId="35022"/>
    <cellStyle name="40% - Accent4 2 2 5 2 3 2" xfId="35023"/>
    <cellStyle name="40% - Accent4 2 2 5 2 4" xfId="35024"/>
    <cellStyle name="40% - Accent4 2 2 5 3" xfId="35025"/>
    <cellStyle name="40% - Accent4 2 2 5 3 2" xfId="35026"/>
    <cellStyle name="40% - Accent4 2 2 5 3 2 2" xfId="35027"/>
    <cellStyle name="40% - Accent4 2 2 5 3 3" xfId="35028"/>
    <cellStyle name="40% - Accent4 2 2 5 4" xfId="35029"/>
    <cellStyle name="40% - Accent4 2 2 5 4 2" xfId="35030"/>
    <cellStyle name="40% - Accent4 2 2 5 5" xfId="35031"/>
    <cellStyle name="40% - Accent4 2 2 6" xfId="35032"/>
    <cellStyle name="40% - Accent4 2 2 6 2" xfId="35033"/>
    <cellStyle name="40% - Accent4 2 2 6 2 2" xfId="35034"/>
    <cellStyle name="40% - Accent4 2 2 6 2 2 2" xfId="35035"/>
    <cellStyle name="40% - Accent4 2 2 6 2 2 2 2" xfId="35036"/>
    <cellStyle name="40% - Accent4 2 2 6 2 2 3" xfId="35037"/>
    <cellStyle name="40% - Accent4 2 2 6 2 3" xfId="35038"/>
    <cellStyle name="40% - Accent4 2 2 6 2 3 2" xfId="35039"/>
    <cellStyle name="40% - Accent4 2 2 6 2 4" xfId="35040"/>
    <cellStyle name="40% - Accent4 2 2 6 3" xfId="35041"/>
    <cellStyle name="40% - Accent4 2 2 6 3 2" xfId="35042"/>
    <cellStyle name="40% - Accent4 2 2 6 3 2 2" xfId="35043"/>
    <cellStyle name="40% - Accent4 2 2 6 3 3" xfId="35044"/>
    <cellStyle name="40% - Accent4 2 2 6 4" xfId="35045"/>
    <cellStyle name="40% - Accent4 2 2 6 4 2" xfId="35046"/>
    <cellStyle name="40% - Accent4 2 2 6 5" xfId="35047"/>
    <cellStyle name="40% - Accent4 2 2 7" xfId="35048"/>
    <cellStyle name="40% - Accent4 2 2 7 2" xfId="35049"/>
    <cellStyle name="40% - Accent4 2 2 7 2 2" xfId="35050"/>
    <cellStyle name="40% - Accent4 2 2 7 2 2 2" xfId="35051"/>
    <cellStyle name="40% - Accent4 2 2 7 2 2 2 2" xfId="35052"/>
    <cellStyle name="40% - Accent4 2 2 7 2 2 3" xfId="35053"/>
    <cellStyle name="40% - Accent4 2 2 7 2 3" xfId="35054"/>
    <cellStyle name="40% - Accent4 2 2 7 2 3 2" xfId="35055"/>
    <cellStyle name="40% - Accent4 2 2 7 2 4" xfId="35056"/>
    <cellStyle name="40% - Accent4 2 2 7 3" xfId="35057"/>
    <cellStyle name="40% - Accent4 2 2 7 3 2" xfId="35058"/>
    <cellStyle name="40% - Accent4 2 2 7 3 2 2" xfId="35059"/>
    <cellStyle name="40% - Accent4 2 2 7 3 3" xfId="35060"/>
    <cellStyle name="40% - Accent4 2 2 7 4" xfId="35061"/>
    <cellStyle name="40% - Accent4 2 2 7 4 2" xfId="35062"/>
    <cellStyle name="40% - Accent4 2 2 7 5" xfId="35063"/>
    <cellStyle name="40% - Accent4 2 2 8" xfId="35064"/>
    <cellStyle name="40% - Accent4 2 2 8 2" xfId="35065"/>
    <cellStyle name="40% - Accent4 2 2 8 2 2" xfId="35066"/>
    <cellStyle name="40% - Accent4 2 2 8 2 2 2" xfId="35067"/>
    <cellStyle name="40% - Accent4 2 2 8 2 3" xfId="35068"/>
    <cellStyle name="40% - Accent4 2 2 8 3" xfId="35069"/>
    <cellStyle name="40% - Accent4 2 2 8 3 2" xfId="35070"/>
    <cellStyle name="40% - Accent4 2 2 8 4" xfId="35071"/>
    <cellStyle name="40% - Accent4 2 2 9" xfId="35072"/>
    <cellStyle name="40% - Accent4 2 2 9 2" xfId="35073"/>
    <cellStyle name="40% - Accent4 2 2 9 2 2" xfId="35074"/>
    <cellStyle name="40% - Accent4 2 2 9 3" xfId="35075"/>
    <cellStyle name="40% - Accent4 2 3" xfId="35076"/>
    <cellStyle name="40% - Accent4 2 3 10" xfId="35077"/>
    <cellStyle name="40% - Accent4 2 3 10 2" xfId="35078"/>
    <cellStyle name="40% - Accent4 2 3 11" xfId="35079"/>
    <cellStyle name="40% - Accent4 2 3 2" xfId="35080"/>
    <cellStyle name="40% - Accent4 2 3 2 10" xfId="35081"/>
    <cellStyle name="40% - Accent4 2 3 2 2" xfId="35082"/>
    <cellStyle name="40% - Accent4 2 3 2 2 2" xfId="35083"/>
    <cellStyle name="40% - Accent4 2 3 2 2 2 2" xfId="35084"/>
    <cellStyle name="40% - Accent4 2 3 2 2 2 2 2" xfId="35085"/>
    <cellStyle name="40% - Accent4 2 3 2 2 2 2 2 2" xfId="35086"/>
    <cellStyle name="40% - Accent4 2 3 2 2 2 2 3" xfId="35087"/>
    <cellStyle name="40% - Accent4 2 3 2 2 2 3" xfId="35088"/>
    <cellStyle name="40% - Accent4 2 3 2 2 2 3 2" xfId="35089"/>
    <cellStyle name="40% - Accent4 2 3 2 2 2 4" xfId="35090"/>
    <cellStyle name="40% - Accent4 2 3 2 2 3" xfId="35091"/>
    <cellStyle name="40% - Accent4 2 3 2 2 3 2" xfId="35092"/>
    <cellStyle name="40% - Accent4 2 3 2 2 3 2 2" xfId="35093"/>
    <cellStyle name="40% - Accent4 2 3 2 2 3 3" xfId="35094"/>
    <cellStyle name="40% - Accent4 2 3 2 2 4" xfId="35095"/>
    <cellStyle name="40% - Accent4 2 3 2 2 4 2" xfId="35096"/>
    <cellStyle name="40% - Accent4 2 3 2 2 5" xfId="35097"/>
    <cellStyle name="40% - Accent4 2 3 2 3" xfId="35098"/>
    <cellStyle name="40% - Accent4 2 3 2 3 2" xfId="35099"/>
    <cellStyle name="40% - Accent4 2 3 2 3 2 2" xfId="35100"/>
    <cellStyle name="40% - Accent4 2 3 2 3 2 2 2" xfId="35101"/>
    <cellStyle name="40% - Accent4 2 3 2 3 2 2 2 2" xfId="35102"/>
    <cellStyle name="40% - Accent4 2 3 2 3 2 2 3" xfId="35103"/>
    <cellStyle name="40% - Accent4 2 3 2 3 2 3" xfId="35104"/>
    <cellStyle name="40% - Accent4 2 3 2 3 2 3 2" xfId="35105"/>
    <cellStyle name="40% - Accent4 2 3 2 3 2 4" xfId="35106"/>
    <cellStyle name="40% - Accent4 2 3 2 3 3" xfId="35107"/>
    <cellStyle name="40% - Accent4 2 3 2 3 3 2" xfId="35108"/>
    <cellStyle name="40% - Accent4 2 3 2 3 3 2 2" xfId="35109"/>
    <cellStyle name="40% - Accent4 2 3 2 3 3 3" xfId="35110"/>
    <cellStyle name="40% - Accent4 2 3 2 3 4" xfId="35111"/>
    <cellStyle name="40% - Accent4 2 3 2 3 4 2" xfId="35112"/>
    <cellStyle name="40% - Accent4 2 3 2 3 5" xfId="35113"/>
    <cellStyle name="40% - Accent4 2 3 2 4" xfId="35114"/>
    <cellStyle name="40% - Accent4 2 3 2 4 2" xfId="35115"/>
    <cellStyle name="40% - Accent4 2 3 2 4 2 2" xfId="35116"/>
    <cellStyle name="40% - Accent4 2 3 2 4 2 2 2" xfId="35117"/>
    <cellStyle name="40% - Accent4 2 3 2 4 2 2 2 2" xfId="35118"/>
    <cellStyle name="40% - Accent4 2 3 2 4 2 2 3" xfId="35119"/>
    <cellStyle name="40% - Accent4 2 3 2 4 2 3" xfId="35120"/>
    <cellStyle name="40% - Accent4 2 3 2 4 2 3 2" xfId="35121"/>
    <cellStyle name="40% - Accent4 2 3 2 4 2 4" xfId="35122"/>
    <cellStyle name="40% - Accent4 2 3 2 4 3" xfId="35123"/>
    <cellStyle name="40% - Accent4 2 3 2 4 3 2" xfId="35124"/>
    <cellStyle name="40% - Accent4 2 3 2 4 3 2 2" xfId="35125"/>
    <cellStyle name="40% - Accent4 2 3 2 4 3 3" xfId="35126"/>
    <cellStyle name="40% - Accent4 2 3 2 4 4" xfId="35127"/>
    <cellStyle name="40% - Accent4 2 3 2 4 4 2" xfId="35128"/>
    <cellStyle name="40% - Accent4 2 3 2 4 5" xfId="35129"/>
    <cellStyle name="40% - Accent4 2 3 2 5" xfId="35130"/>
    <cellStyle name="40% - Accent4 2 3 2 5 2" xfId="35131"/>
    <cellStyle name="40% - Accent4 2 3 2 5 2 2" xfId="35132"/>
    <cellStyle name="40% - Accent4 2 3 2 5 2 2 2" xfId="35133"/>
    <cellStyle name="40% - Accent4 2 3 2 5 2 2 2 2" xfId="35134"/>
    <cellStyle name="40% - Accent4 2 3 2 5 2 2 3" xfId="35135"/>
    <cellStyle name="40% - Accent4 2 3 2 5 2 3" xfId="35136"/>
    <cellStyle name="40% - Accent4 2 3 2 5 2 3 2" xfId="35137"/>
    <cellStyle name="40% - Accent4 2 3 2 5 2 4" xfId="35138"/>
    <cellStyle name="40% - Accent4 2 3 2 5 3" xfId="35139"/>
    <cellStyle name="40% - Accent4 2 3 2 5 3 2" xfId="35140"/>
    <cellStyle name="40% - Accent4 2 3 2 5 3 2 2" xfId="35141"/>
    <cellStyle name="40% - Accent4 2 3 2 5 3 3" xfId="35142"/>
    <cellStyle name="40% - Accent4 2 3 2 5 4" xfId="35143"/>
    <cellStyle name="40% - Accent4 2 3 2 5 4 2" xfId="35144"/>
    <cellStyle name="40% - Accent4 2 3 2 5 5" xfId="35145"/>
    <cellStyle name="40% - Accent4 2 3 2 6" xfId="35146"/>
    <cellStyle name="40% - Accent4 2 3 2 6 2" xfId="35147"/>
    <cellStyle name="40% - Accent4 2 3 2 6 2 2" xfId="35148"/>
    <cellStyle name="40% - Accent4 2 3 2 6 2 2 2" xfId="35149"/>
    <cellStyle name="40% - Accent4 2 3 2 6 2 2 2 2" xfId="35150"/>
    <cellStyle name="40% - Accent4 2 3 2 6 2 2 3" xfId="35151"/>
    <cellStyle name="40% - Accent4 2 3 2 6 2 3" xfId="35152"/>
    <cellStyle name="40% - Accent4 2 3 2 6 2 3 2" xfId="35153"/>
    <cellStyle name="40% - Accent4 2 3 2 6 2 4" xfId="35154"/>
    <cellStyle name="40% - Accent4 2 3 2 6 3" xfId="35155"/>
    <cellStyle name="40% - Accent4 2 3 2 6 3 2" xfId="35156"/>
    <cellStyle name="40% - Accent4 2 3 2 6 3 2 2" xfId="35157"/>
    <cellStyle name="40% - Accent4 2 3 2 6 3 3" xfId="35158"/>
    <cellStyle name="40% - Accent4 2 3 2 6 4" xfId="35159"/>
    <cellStyle name="40% - Accent4 2 3 2 6 4 2" xfId="35160"/>
    <cellStyle name="40% - Accent4 2 3 2 6 5" xfId="35161"/>
    <cellStyle name="40% - Accent4 2 3 2 7" xfId="35162"/>
    <cellStyle name="40% - Accent4 2 3 2 7 2" xfId="35163"/>
    <cellStyle name="40% - Accent4 2 3 2 7 2 2" xfId="35164"/>
    <cellStyle name="40% - Accent4 2 3 2 7 2 2 2" xfId="35165"/>
    <cellStyle name="40% - Accent4 2 3 2 7 2 3" xfId="35166"/>
    <cellStyle name="40% - Accent4 2 3 2 7 3" xfId="35167"/>
    <cellStyle name="40% - Accent4 2 3 2 7 3 2" xfId="35168"/>
    <cellStyle name="40% - Accent4 2 3 2 7 4" xfId="35169"/>
    <cellStyle name="40% - Accent4 2 3 2 8" xfId="35170"/>
    <cellStyle name="40% - Accent4 2 3 2 8 2" xfId="35171"/>
    <cellStyle name="40% - Accent4 2 3 2 8 2 2" xfId="35172"/>
    <cellStyle name="40% - Accent4 2 3 2 8 3" xfId="35173"/>
    <cellStyle name="40% - Accent4 2 3 2 9" xfId="35174"/>
    <cellStyle name="40% - Accent4 2 3 2 9 2" xfId="35175"/>
    <cellStyle name="40% - Accent4 2 3 3" xfId="35176"/>
    <cellStyle name="40% - Accent4 2 3 3 2" xfId="35177"/>
    <cellStyle name="40% - Accent4 2 3 3 2 2" xfId="35178"/>
    <cellStyle name="40% - Accent4 2 3 3 2 2 2" xfId="35179"/>
    <cellStyle name="40% - Accent4 2 3 3 2 2 2 2" xfId="35180"/>
    <cellStyle name="40% - Accent4 2 3 3 2 2 3" xfId="35181"/>
    <cellStyle name="40% - Accent4 2 3 3 2 3" xfId="35182"/>
    <cellStyle name="40% - Accent4 2 3 3 2 3 2" xfId="35183"/>
    <cellStyle name="40% - Accent4 2 3 3 2 4" xfId="35184"/>
    <cellStyle name="40% - Accent4 2 3 3 3" xfId="35185"/>
    <cellStyle name="40% - Accent4 2 3 3 3 2" xfId="35186"/>
    <cellStyle name="40% - Accent4 2 3 3 3 2 2" xfId="35187"/>
    <cellStyle name="40% - Accent4 2 3 3 3 3" xfId="35188"/>
    <cellStyle name="40% - Accent4 2 3 3 4" xfId="35189"/>
    <cellStyle name="40% - Accent4 2 3 3 4 2" xfId="35190"/>
    <cellStyle name="40% - Accent4 2 3 3 5" xfId="35191"/>
    <cellStyle name="40% - Accent4 2 3 4" xfId="35192"/>
    <cellStyle name="40% - Accent4 2 3 4 2" xfId="35193"/>
    <cellStyle name="40% - Accent4 2 3 4 2 2" xfId="35194"/>
    <cellStyle name="40% - Accent4 2 3 4 2 2 2" xfId="35195"/>
    <cellStyle name="40% - Accent4 2 3 4 2 2 2 2" xfId="35196"/>
    <cellStyle name="40% - Accent4 2 3 4 2 2 3" xfId="35197"/>
    <cellStyle name="40% - Accent4 2 3 4 2 3" xfId="35198"/>
    <cellStyle name="40% - Accent4 2 3 4 2 3 2" xfId="35199"/>
    <cellStyle name="40% - Accent4 2 3 4 2 4" xfId="35200"/>
    <cellStyle name="40% - Accent4 2 3 4 3" xfId="35201"/>
    <cellStyle name="40% - Accent4 2 3 4 3 2" xfId="35202"/>
    <cellStyle name="40% - Accent4 2 3 4 3 2 2" xfId="35203"/>
    <cellStyle name="40% - Accent4 2 3 4 3 3" xfId="35204"/>
    <cellStyle name="40% - Accent4 2 3 4 4" xfId="35205"/>
    <cellStyle name="40% - Accent4 2 3 4 4 2" xfId="35206"/>
    <cellStyle name="40% - Accent4 2 3 4 5" xfId="35207"/>
    <cellStyle name="40% - Accent4 2 3 5" xfId="35208"/>
    <cellStyle name="40% - Accent4 2 3 5 2" xfId="35209"/>
    <cellStyle name="40% - Accent4 2 3 5 2 2" xfId="35210"/>
    <cellStyle name="40% - Accent4 2 3 5 2 2 2" xfId="35211"/>
    <cellStyle name="40% - Accent4 2 3 5 2 2 2 2" xfId="35212"/>
    <cellStyle name="40% - Accent4 2 3 5 2 2 3" xfId="35213"/>
    <cellStyle name="40% - Accent4 2 3 5 2 3" xfId="35214"/>
    <cellStyle name="40% - Accent4 2 3 5 2 3 2" xfId="35215"/>
    <cellStyle name="40% - Accent4 2 3 5 2 4" xfId="35216"/>
    <cellStyle name="40% - Accent4 2 3 5 3" xfId="35217"/>
    <cellStyle name="40% - Accent4 2 3 5 3 2" xfId="35218"/>
    <cellStyle name="40% - Accent4 2 3 5 3 2 2" xfId="35219"/>
    <cellStyle name="40% - Accent4 2 3 5 3 3" xfId="35220"/>
    <cellStyle name="40% - Accent4 2 3 5 4" xfId="35221"/>
    <cellStyle name="40% - Accent4 2 3 5 4 2" xfId="35222"/>
    <cellStyle name="40% - Accent4 2 3 5 5" xfId="35223"/>
    <cellStyle name="40% - Accent4 2 3 6" xfId="35224"/>
    <cellStyle name="40% - Accent4 2 3 6 2" xfId="35225"/>
    <cellStyle name="40% - Accent4 2 3 6 2 2" xfId="35226"/>
    <cellStyle name="40% - Accent4 2 3 6 2 2 2" xfId="35227"/>
    <cellStyle name="40% - Accent4 2 3 6 2 2 2 2" xfId="35228"/>
    <cellStyle name="40% - Accent4 2 3 6 2 2 3" xfId="35229"/>
    <cellStyle name="40% - Accent4 2 3 6 2 3" xfId="35230"/>
    <cellStyle name="40% - Accent4 2 3 6 2 3 2" xfId="35231"/>
    <cellStyle name="40% - Accent4 2 3 6 2 4" xfId="35232"/>
    <cellStyle name="40% - Accent4 2 3 6 3" xfId="35233"/>
    <cellStyle name="40% - Accent4 2 3 6 3 2" xfId="35234"/>
    <cellStyle name="40% - Accent4 2 3 6 3 2 2" xfId="35235"/>
    <cellStyle name="40% - Accent4 2 3 6 3 3" xfId="35236"/>
    <cellStyle name="40% - Accent4 2 3 6 4" xfId="35237"/>
    <cellStyle name="40% - Accent4 2 3 6 4 2" xfId="35238"/>
    <cellStyle name="40% - Accent4 2 3 6 5" xfId="35239"/>
    <cellStyle name="40% - Accent4 2 3 7" xfId="35240"/>
    <cellStyle name="40% - Accent4 2 3 7 2" xfId="35241"/>
    <cellStyle name="40% - Accent4 2 3 7 2 2" xfId="35242"/>
    <cellStyle name="40% - Accent4 2 3 7 2 2 2" xfId="35243"/>
    <cellStyle name="40% - Accent4 2 3 7 2 2 2 2" xfId="35244"/>
    <cellStyle name="40% - Accent4 2 3 7 2 2 3" xfId="35245"/>
    <cellStyle name="40% - Accent4 2 3 7 2 3" xfId="35246"/>
    <cellStyle name="40% - Accent4 2 3 7 2 3 2" xfId="35247"/>
    <cellStyle name="40% - Accent4 2 3 7 2 4" xfId="35248"/>
    <cellStyle name="40% - Accent4 2 3 7 3" xfId="35249"/>
    <cellStyle name="40% - Accent4 2 3 7 3 2" xfId="35250"/>
    <cellStyle name="40% - Accent4 2 3 7 3 2 2" xfId="35251"/>
    <cellStyle name="40% - Accent4 2 3 7 3 3" xfId="35252"/>
    <cellStyle name="40% - Accent4 2 3 7 4" xfId="35253"/>
    <cellStyle name="40% - Accent4 2 3 7 4 2" xfId="35254"/>
    <cellStyle name="40% - Accent4 2 3 7 5" xfId="35255"/>
    <cellStyle name="40% - Accent4 2 3 8" xfId="35256"/>
    <cellStyle name="40% - Accent4 2 3 8 2" xfId="35257"/>
    <cellStyle name="40% - Accent4 2 3 8 2 2" xfId="35258"/>
    <cellStyle name="40% - Accent4 2 3 8 2 2 2" xfId="35259"/>
    <cellStyle name="40% - Accent4 2 3 8 2 3" xfId="35260"/>
    <cellStyle name="40% - Accent4 2 3 8 3" xfId="35261"/>
    <cellStyle name="40% - Accent4 2 3 8 3 2" xfId="35262"/>
    <cellStyle name="40% - Accent4 2 3 8 4" xfId="35263"/>
    <cellStyle name="40% - Accent4 2 3 9" xfId="35264"/>
    <cellStyle name="40% - Accent4 2 3 9 2" xfId="35265"/>
    <cellStyle name="40% - Accent4 2 3 9 2 2" xfId="35266"/>
    <cellStyle name="40% - Accent4 2 3 9 3" xfId="35267"/>
    <cellStyle name="40% - Accent4 2 4" xfId="35268"/>
    <cellStyle name="40% - Accent4 2 4 10" xfId="35269"/>
    <cellStyle name="40% - Accent4 2 4 10 2" xfId="35270"/>
    <cellStyle name="40% - Accent4 2 4 11" xfId="35271"/>
    <cellStyle name="40% - Accent4 2 4 2" xfId="35272"/>
    <cellStyle name="40% - Accent4 2 4 2 10" xfId="35273"/>
    <cellStyle name="40% - Accent4 2 4 2 2" xfId="35274"/>
    <cellStyle name="40% - Accent4 2 4 2 2 2" xfId="35275"/>
    <cellStyle name="40% - Accent4 2 4 2 2 2 2" xfId="35276"/>
    <cellStyle name="40% - Accent4 2 4 2 2 2 2 2" xfId="35277"/>
    <cellStyle name="40% - Accent4 2 4 2 2 2 2 2 2" xfId="35278"/>
    <cellStyle name="40% - Accent4 2 4 2 2 2 2 3" xfId="35279"/>
    <cellStyle name="40% - Accent4 2 4 2 2 2 3" xfId="35280"/>
    <cellStyle name="40% - Accent4 2 4 2 2 2 3 2" xfId="35281"/>
    <cellStyle name="40% - Accent4 2 4 2 2 2 4" xfId="35282"/>
    <cellStyle name="40% - Accent4 2 4 2 2 3" xfId="35283"/>
    <cellStyle name="40% - Accent4 2 4 2 2 3 2" xfId="35284"/>
    <cellStyle name="40% - Accent4 2 4 2 2 3 2 2" xfId="35285"/>
    <cellStyle name="40% - Accent4 2 4 2 2 3 3" xfId="35286"/>
    <cellStyle name="40% - Accent4 2 4 2 2 4" xfId="35287"/>
    <cellStyle name="40% - Accent4 2 4 2 2 4 2" xfId="35288"/>
    <cellStyle name="40% - Accent4 2 4 2 2 5" xfId="35289"/>
    <cellStyle name="40% - Accent4 2 4 2 3" xfId="35290"/>
    <cellStyle name="40% - Accent4 2 4 2 3 2" xfId="35291"/>
    <cellStyle name="40% - Accent4 2 4 2 3 2 2" xfId="35292"/>
    <cellStyle name="40% - Accent4 2 4 2 3 2 2 2" xfId="35293"/>
    <cellStyle name="40% - Accent4 2 4 2 3 2 2 2 2" xfId="35294"/>
    <cellStyle name="40% - Accent4 2 4 2 3 2 2 3" xfId="35295"/>
    <cellStyle name="40% - Accent4 2 4 2 3 2 3" xfId="35296"/>
    <cellStyle name="40% - Accent4 2 4 2 3 2 3 2" xfId="35297"/>
    <cellStyle name="40% - Accent4 2 4 2 3 2 4" xfId="35298"/>
    <cellStyle name="40% - Accent4 2 4 2 3 3" xfId="35299"/>
    <cellStyle name="40% - Accent4 2 4 2 3 3 2" xfId="35300"/>
    <cellStyle name="40% - Accent4 2 4 2 3 3 2 2" xfId="35301"/>
    <cellStyle name="40% - Accent4 2 4 2 3 3 3" xfId="35302"/>
    <cellStyle name="40% - Accent4 2 4 2 3 4" xfId="35303"/>
    <cellStyle name="40% - Accent4 2 4 2 3 4 2" xfId="35304"/>
    <cellStyle name="40% - Accent4 2 4 2 3 5" xfId="35305"/>
    <cellStyle name="40% - Accent4 2 4 2 4" xfId="35306"/>
    <cellStyle name="40% - Accent4 2 4 2 4 2" xfId="35307"/>
    <cellStyle name="40% - Accent4 2 4 2 4 2 2" xfId="35308"/>
    <cellStyle name="40% - Accent4 2 4 2 4 2 2 2" xfId="35309"/>
    <cellStyle name="40% - Accent4 2 4 2 4 2 2 2 2" xfId="35310"/>
    <cellStyle name="40% - Accent4 2 4 2 4 2 2 3" xfId="35311"/>
    <cellStyle name="40% - Accent4 2 4 2 4 2 3" xfId="35312"/>
    <cellStyle name="40% - Accent4 2 4 2 4 2 3 2" xfId="35313"/>
    <cellStyle name="40% - Accent4 2 4 2 4 2 4" xfId="35314"/>
    <cellStyle name="40% - Accent4 2 4 2 4 3" xfId="35315"/>
    <cellStyle name="40% - Accent4 2 4 2 4 3 2" xfId="35316"/>
    <cellStyle name="40% - Accent4 2 4 2 4 3 2 2" xfId="35317"/>
    <cellStyle name="40% - Accent4 2 4 2 4 3 3" xfId="35318"/>
    <cellStyle name="40% - Accent4 2 4 2 4 4" xfId="35319"/>
    <cellStyle name="40% - Accent4 2 4 2 4 4 2" xfId="35320"/>
    <cellStyle name="40% - Accent4 2 4 2 4 5" xfId="35321"/>
    <cellStyle name="40% - Accent4 2 4 2 5" xfId="35322"/>
    <cellStyle name="40% - Accent4 2 4 2 5 2" xfId="35323"/>
    <cellStyle name="40% - Accent4 2 4 2 5 2 2" xfId="35324"/>
    <cellStyle name="40% - Accent4 2 4 2 5 2 2 2" xfId="35325"/>
    <cellStyle name="40% - Accent4 2 4 2 5 2 2 2 2" xfId="35326"/>
    <cellStyle name="40% - Accent4 2 4 2 5 2 2 3" xfId="35327"/>
    <cellStyle name="40% - Accent4 2 4 2 5 2 3" xfId="35328"/>
    <cellStyle name="40% - Accent4 2 4 2 5 2 3 2" xfId="35329"/>
    <cellStyle name="40% - Accent4 2 4 2 5 2 4" xfId="35330"/>
    <cellStyle name="40% - Accent4 2 4 2 5 3" xfId="35331"/>
    <cellStyle name="40% - Accent4 2 4 2 5 3 2" xfId="35332"/>
    <cellStyle name="40% - Accent4 2 4 2 5 3 2 2" xfId="35333"/>
    <cellStyle name="40% - Accent4 2 4 2 5 3 3" xfId="35334"/>
    <cellStyle name="40% - Accent4 2 4 2 5 4" xfId="35335"/>
    <cellStyle name="40% - Accent4 2 4 2 5 4 2" xfId="35336"/>
    <cellStyle name="40% - Accent4 2 4 2 5 5" xfId="35337"/>
    <cellStyle name="40% - Accent4 2 4 2 6" xfId="35338"/>
    <cellStyle name="40% - Accent4 2 4 2 6 2" xfId="35339"/>
    <cellStyle name="40% - Accent4 2 4 2 6 2 2" xfId="35340"/>
    <cellStyle name="40% - Accent4 2 4 2 6 2 2 2" xfId="35341"/>
    <cellStyle name="40% - Accent4 2 4 2 6 2 2 2 2" xfId="35342"/>
    <cellStyle name="40% - Accent4 2 4 2 6 2 2 3" xfId="35343"/>
    <cellStyle name="40% - Accent4 2 4 2 6 2 3" xfId="35344"/>
    <cellStyle name="40% - Accent4 2 4 2 6 2 3 2" xfId="35345"/>
    <cellStyle name="40% - Accent4 2 4 2 6 2 4" xfId="35346"/>
    <cellStyle name="40% - Accent4 2 4 2 6 3" xfId="35347"/>
    <cellStyle name="40% - Accent4 2 4 2 6 3 2" xfId="35348"/>
    <cellStyle name="40% - Accent4 2 4 2 6 3 2 2" xfId="35349"/>
    <cellStyle name="40% - Accent4 2 4 2 6 3 3" xfId="35350"/>
    <cellStyle name="40% - Accent4 2 4 2 6 4" xfId="35351"/>
    <cellStyle name="40% - Accent4 2 4 2 6 4 2" xfId="35352"/>
    <cellStyle name="40% - Accent4 2 4 2 6 5" xfId="35353"/>
    <cellStyle name="40% - Accent4 2 4 2 7" xfId="35354"/>
    <cellStyle name="40% - Accent4 2 4 2 7 2" xfId="35355"/>
    <cellStyle name="40% - Accent4 2 4 2 7 2 2" xfId="35356"/>
    <cellStyle name="40% - Accent4 2 4 2 7 2 2 2" xfId="35357"/>
    <cellStyle name="40% - Accent4 2 4 2 7 2 3" xfId="35358"/>
    <cellStyle name="40% - Accent4 2 4 2 7 3" xfId="35359"/>
    <cellStyle name="40% - Accent4 2 4 2 7 3 2" xfId="35360"/>
    <cellStyle name="40% - Accent4 2 4 2 7 4" xfId="35361"/>
    <cellStyle name="40% - Accent4 2 4 2 8" xfId="35362"/>
    <cellStyle name="40% - Accent4 2 4 2 8 2" xfId="35363"/>
    <cellStyle name="40% - Accent4 2 4 2 8 2 2" xfId="35364"/>
    <cellStyle name="40% - Accent4 2 4 2 8 3" xfId="35365"/>
    <cellStyle name="40% - Accent4 2 4 2 9" xfId="35366"/>
    <cellStyle name="40% - Accent4 2 4 2 9 2" xfId="35367"/>
    <cellStyle name="40% - Accent4 2 4 3" xfId="35368"/>
    <cellStyle name="40% - Accent4 2 4 3 2" xfId="35369"/>
    <cellStyle name="40% - Accent4 2 4 3 2 2" xfId="35370"/>
    <cellStyle name="40% - Accent4 2 4 3 2 2 2" xfId="35371"/>
    <cellStyle name="40% - Accent4 2 4 3 2 2 2 2" xfId="35372"/>
    <cellStyle name="40% - Accent4 2 4 3 2 2 3" xfId="35373"/>
    <cellStyle name="40% - Accent4 2 4 3 2 3" xfId="35374"/>
    <cellStyle name="40% - Accent4 2 4 3 2 3 2" xfId="35375"/>
    <cellStyle name="40% - Accent4 2 4 3 2 4" xfId="35376"/>
    <cellStyle name="40% - Accent4 2 4 3 3" xfId="35377"/>
    <cellStyle name="40% - Accent4 2 4 3 3 2" xfId="35378"/>
    <cellStyle name="40% - Accent4 2 4 3 3 2 2" xfId="35379"/>
    <cellStyle name="40% - Accent4 2 4 3 3 3" xfId="35380"/>
    <cellStyle name="40% - Accent4 2 4 3 4" xfId="35381"/>
    <cellStyle name="40% - Accent4 2 4 3 4 2" xfId="35382"/>
    <cellStyle name="40% - Accent4 2 4 3 5" xfId="35383"/>
    <cellStyle name="40% - Accent4 2 4 4" xfId="35384"/>
    <cellStyle name="40% - Accent4 2 4 4 2" xfId="35385"/>
    <cellStyle name="40% - Accent4 2 4 4 2 2" xfId="35386"/>
    <cellStyle name="40% - Accent4 2 4 4 2 2 2" xfId="35387"/>
    <cellStyle name="40% - Accent4 2 4 4 2 2 2 2" xfId="35388"/>
    <cellStyle name="40% - Accent4 2 4 4 2 2 3" xfId="35389"/>
    <cellStyle name="40% - Accent4 2 4 4 2 3" xfId="35390"/>
    <cellStyle name="40% - Accent4 2 4 4 2 3 2" xfId="35391"/>
    <cellStyle name="40% - Accent4 2 4 4 2 4" xfId="35392"/>
    <cellStyle name="40% - Accent4 2 4 4 3" xfId="35393"/>
    <cellStyle name="40% - Accent4 2 4 4 3 2" xfId="35394"/>
    <cellStyle name="40% - Accent4 2 4 4 3 2 2" xfId="35395"/>
    <cellStyle name="40% - Accent4 2 4 4 3 3" xfId="35396"/>
    <cellStyle name="40% - Accent4 2 4 4 4" xfId="35397"/>
    <cellStyle name="40% - Accent4 2 4 4 4 2" xfId="35398"/>
    <cellStyle name="40% - Accent4 2 4 4 5" xfId="35399"/>
    <cellStyle name="40% - Accent4 2 4 5" xfId="35400"/>
    <cellStyle name="40% - Accent4 2 4 5 2" xfId="35401"/>
    <cellStyle name="40% - Accent4 2 4 5 2 2" xfId="35402"/>
    <cellStyle name="40% - Accent4 2 4 5 2 2 2" xfId="35403"/>
    <cellStyle name="40% - Accent4 2 4 5 2 2 2 2" xfId="35404"/>
    <cellStyle name="40% - Accent4 2 4 5 2 2 3" xfId="35405"/>
    <cellStyle name="40% - Accent4 2 4 5 2 3" xfId="35406"/>
    <cellStyle name="40% - Accent4 2 4 5 2 3 2" xfId="35407"/>
    <cellStyle name="40% - Accent4 2 4 5 2 4" xfId="35408"/>
    <cellStyle name="40% - Accent4 2 4 5 3" xfId="35409"/>
    <cellStyle name="40% - Accent4 2 4 5 3 2" xfId="35410"/>
    <cellStyle name="40% - Accent4 2 4 5 3 2 2" xfId="35411"/>
    <cellStyle name="40% - Accent4 2 4 5 3 3" xfId="35412"/>
    <cellStyle name="40% - Accent4 2 4 5 4" xfId="35413"/>
    <cellStyle name="40% - Accent4 2 4 5 4 2" xfId="35414"/>
    <cellStyle name="40% - Accent4 2 4 5 5" xfId="35415"/>
    <cellStyle name="40% - Accent4 2 4 6" xfId="35416"/>
    <cellStyle name="40% - Accent4 2 4 6 2" xfId="35417"/>
    <cellStyle name="40% - Accent4 2 4 6 2 2" xfId="35418"/>
    <cellStyle name="40% - Accent4 2 4 6 2 2 2" xfId="35419"/>
    <cellStyle name="40% - Accent4 2 4 6 2 2 2 2" xfId="35420"/>
    <cellStyle name="40% - Accent4 2 4 6 2 2 3" xfId="35421"/>
    <cellStyle name="40% - Accent4 2 4 6 2 3" xfId="35422"/>
    <cellStyle name="40% - Accent4 2 4 6 2 3 2" xfId="35423"/>
    <cellStyle name="40% - Accent4 2 4 6 2 4" xfId="35424"/>
    <cellStyle name="40% - Accent4 2 4 6 3" xfId="35425"/>
    <cellStyle name="40% - Accent4 2 4 6 3 2" xfId="35426"/>
    <cellStyle name="40% - Accent4 2 4 6 3 2 2" xfId="35427"/>
    <cellStyle name="40% - Accent4 2 4 6 3 3" xfId="35428"/>
    <cellStyle name="40% - Accent4 2 4 6 4" xfId="35429"/>
    <cellStyle name="40% - Accent4 2 4 6 4 2" xfId="35430"/>
    <cellStyle name="40% - Accent4 2 4 6 5" xfId="35431"/>
    <cellStyle name="40% - Accent4 2 4 7" xfId="35432"/>
    <cellStyle name="40% - Accent4 2 4 7 2" xfId="35433"/>
    <cellStyle name="40% - Accent4 2 4 7 2 2" xfId="35434"/>
    <cellStyle name="40% - Accent4 2 4 7 2 2 2" xfId="35435"/>
    <cellStyle name="40% - Accent4 2 4 7 2 2 2 2" xfId="35436"/>
    <cellStyle name="40% - Accent4 2 4 7 2 2 3" xfId="35437"/>
    <cellStyle name="40% - Accent4 2 4 7 2 3" xfId="35438"/>
    <cellStyle name="40% - Accent4 2 4 7 2 3 2" xfId="35439"/>
    <cellStyle name="40% - Accent4 2 4 7 2 4" xfId="35440"/>
    <cellStyle name="40% - Accent4 2 4 7 3" xfId="35441"/>
    <cellStyle name="40% - Accent4 2 4 7 3 2" xfId="35442"/>
    <cellStyle name="40% - Accent4 2 4 7 3 2 2" xfId="35443"/>
    <cellStyle name="40% - Accent4 2 4 7 3 3" xfId="35444"/>
    <cellStyle name="40% - Accent4 2 4 7 4" xfId="35445"/>
    <cellStyle name="40% - Accent4 2 4 7 4 2" xfId="35446"/>
    <cellStyle name="40% - Accent4 2 4 7 5" xfId="35447"/>
    <cellStyle name="40% - Accent4 2 4 8" xfId="35448"/>
    <cellStyle name="40% - Accent4 2 4 8 2" xfId="35449"/>
    <cellStyle name="40% - Accent4 2 4 8 2 2" xfId="35450"/>
    <cellStyle name="40% - Accent4 2 4 8 2 2 2" xfId="35451"/>
    <cellStyle name="40% - Accent4 2 4 8 2 3" xfId="35452"/>
    <cellStyle name="40% - Accent4 2 4 8 3" xfId="35453"/>
    <cellStyle name="40% - Accent4 2 4 8 3 2" xfId="35454"/>
    <cellStyle name="40% - Accent4 2 4 8 4" xfId="35455"/>
    <cellStyle name="40% - Accent4 2 4 9" xfId="35456"/>
    <cellStyle name="40% - Accent4 2 4 9 2" xfId="35457"/>
    <cellStyle name="40% - Accent4 2 4 9 2 2" xfId="35458"/>
    <cellStyle name="40% - Accent4 2 4 9 3" xfId="35459"/>
    <cellStyle name="40% - Accent4 2 5" xfId="35460"/>
    <cellStyle name="40% - Accent4 2 5 10" xfId="35461"/>
    <cellStyle name="40% - Accent4 2 5 10 2" xfId="35462"/>
    <cellStyle name="40% - Accent4 2 5 11" xfId="35463"/>
    <cellStyle name="40% - Accent4 2 5 2" xfId="35464"/>
    <cellStyle name="40% - Accent4 2 5 2 10" xfId="35465"/>
    <cellStyle name="40% - Accent4 2 5 2 2" xfId="35466"/>
    <cellStyle name="40% - Accent4 2 5 2 2 2" xfId="35467"/>
    <cellStyle name="40% - Accent4 2 5 2 2 2 2" xfId="35468"/>
    <cellStyle name="40% - Accent4 2 5 2 2 2 2 2" xfId="35469"/>
    <cellStyle name="40% - Accent4 2 5 2 2 2 2 2 2" xfId="35470"/>
    <cellStyle name="40% - Accent4 2 5 2 2 2 2 3" xfId="35471"/>
    <cellStyle name="40% - Accent4 2 5 2 2 2 3" xfId="35472"/>
    <cellStyle name="40% - Accent4 2 5 2 2 2 3 2" xfId="35473"/>
    <cellStyle name="40% - Accent4 2 5 2 2 2 4" xfId="35474"/>
    <cellStyle name="40% - Accent4 2 5 2 2 3" xfId="35475"/>
    <cellStyle name="40% - Accent4 2 5 2 2 3 2" xfId="35476"/>
    <cellStyle name="40% - Accent4 2 5 2 2 3 2 2" xfId="35477"/>
    <cellStyle name="40% - Accent4 2 5 2 2 3 3" xfId="35478"/>
    <cellStyle name="40% - Accent4 2 5 2 2 4" xfId="35479"/>
    <cellStyle name="40% - Accent4 2 5 2 2 4 2" xfId="35480"/>
    <cellStyle name="40% - Accent4 2 5 2 2 5" xfId="35481"/>
    <cellStyle name="40% - Accent4 2 5 2 3" xfId="35482"/>
    <cellStyle name="40% - Accent4 2 5 2 3 2" xfId="35483"/>
    <cellStyle name="40% - Accent4 2 5 2 3 2 2" xfId="35484"/>
    <cellStyle name="40% - Accent4 2 5 2 3 2 2 2" xfId="35485"/>
    <cellStyle name="40% - Accent4 2 5 2 3 2 2 2 2" xfId="35486"/>
    <cellStyle name="40% - Accent4 2 5 2 3 2 2 3" xfId="35487"/>
    <cellStyle name="40% - Accent4 2 5 2 3 2 3" xfId="35488"/>
    <cellStyle name="40% - Accent4 2 5 2 3 2 3 2" xfId="35489"/>
    <cellStyle name="40% - Accent4 2 5 2 3 2 4" xfId="35490"/>
    <cellStyle name="40% - Accent4 2 5 2 3 3" xfId="35491"/>
    <cellStyle name="40% - Accent4 2 5 2 3 3 2" xfId="35492"/>
    <cellStyle name="40% - Accent4 2 5 2 3 3 2 2" xfId="35493"/>
    <cellStyle name="40% - Accent4 2 5 2 3 3 3" xfId="35494"/>
    <cellStyle name="40% - Accent4 2 5 2 3 4" xfId="35495"/>
    <cellStyle name="40% - Accent4 2 5 2 3 4 2" xfId="35496"/>
    <cellStyle name="40% - Accent4 2 5 2 3 5" xfId="35497"/>
    <cellStyle name="40% - Accent4 2 5 2 4" xfId="35498"/>
    <cellStyle name="40% - Accent4 2 5 2 4 2" xfId="35499"/>
    <cellStyle name="40% - Accent4 2 5 2 4 2 2" xfId="35500"/>
    <cellStyle name="40% - Accent4 2 5 2 4 2 2 2" xfId="35501"/>
    <cellStyle name="40% - Accent4 2 5 2 4 2 2 2 2" xfId="35502"/>
    <cellStyle name="40% - Accent4 2 5 2 4 2 2 3" xfId="35503"/>
    <cellStyle name="40% - Accent4 2 5 2 4 2 3" xfId="35504"/>
    <cellStyle name="40% - Accent4 2 5 2 4 2 3 2" xfId="35505"/>
    <cellStyle name="40% - Accent4 2 5 2 4 2 4" xfId="35506"/>
    <cellStyle name="40% - Accent4 2 5 2 4 3" xfId="35507"/>
    <cellStyle name="40% - Accent4 2 5 2 4 3 2" xfId="35508"/>
    <cellStyle name="40% - Accent4 2 5 2 4 3 2 2" xfId="35509"/>
    <cellStyle name="40% - Accent4 2 5 2 4 3 3" xfId="35510"/>
    <cellStyle name="40% - Accent4 2 5 2 4 4" xfId="35511"/>
    <cellStyle name="40% - Accent4 2 5 2 4 4 2" xfId="35512"/>
    <cellStyle name="40% - Accent4 2 5 2 4 5" xfId="35513"/>
    <cellStyle name="40% - Accent4 2 5 2 5" xfId="35514"/>
    <cellStyle name="40% - Accent4 2 5 2 5 2" xfId="35515"/>
    <cellStyle name="40% - Accent4 2 5 2 5 2 2" xfId="35516"/>
    <cellStyle name="40% - Accent4 2 5 2 5 2 2 2" xfId="35517"/>
    <cellStyle name="40% - Accent4 2 5 2 5 2 2 2 2" xfId="35518"/>
    <cellStyle name="40% - Accent4 2 5 2 5 2 2 3" xfId="35519"/>
    <cellStyle name="40% - Accent4 2 5 2 5 2 3" xfId="35520"/>
    <cellStyle name="40% - Accent4 2 5 2 5 2 3 2" xfId="35521"/>
    <cellStyle name="40% - Accent4 2 5 2 5 2 4" xfId="35522"/>
    <cellStyle name="40% - Accent4 2 5 2 5 3" xfId="35523"/>
    <cellStyle name="40% - Accent4 2 5 2 5 3 2" xfId="35524"/>
    <cellStyle name="40% - Accent4 2 5 2 5 3 2 2" xfId="35525"/>
    <cellStyle name="40% - Accent4 2 5 2 5 3 3" xfId="35526"/>
    <cellStyle name="40% - Accent4 2 5 2 5 4" xfId="35527"/>
    <cellStyle name="40% - Accent4 2 5 2 5 4 2" xfId="35528"/>
    <cellStyle name="40% - Accent4 2 5 2 5 5" xfId="35529"/>
    <cellStyle name="40% - Accent4 2 5 2 6" xfId="35530"/>
    <cellStyle name="40% - Accent4 2 5 2 6 2" xfId="35531"/>
    <cellStyle name="40% - Accent4 2 5 2 6 2 2" xfId="35532"/>
    <cellStyle name="40% - Accent4 2 5 2 6 2 2 2" xfId="35533"/>
    <cellStyle name="40% - Accent4 2 5 2 6 2 2 2 2" xfId="35534"/>
    <cellStyle name="40% - Accent4 2 5 2 6 2 2 3" xfId="35535"/>
    <cellStyle name="40% - Accent4 2 5 2 6 2 3" xfId="35536"/>
    <cellStyle name="40% - Accent4 2 5 2 6 2 3 2" xfId="35537"/>
    <cellStyle name="40% - Accent4 2 5 2 6 2 4" xfId="35538"/>
    <cellStyle name="40% - Accent4 2 5 2 6 3" xfId="35539"/>
    <cellStyle name="40% - Accent4 2 5 2 6 3 2" xfId="35540"/>
    <cellStyle name="40% - Accent4 2 5 2 6 3 2 2" xfId="35541"/>
    <cellStyle name="40% - Accent4 2 5 2 6 3 3" xfId="35542"/>
    <cellStyle name="40% - Accent4 2 5 2 6 4" xfId="35543"/>
    <cellStyle name="40% - Accent4 2 5 2 6 4 2" xfId="35544"/>
    <cellStyle name="40% - Accent4 2 5 2 6 5" xfId="35545"/>
    <cellStyle name="40% - Accent4 2 5 2 7" xfId="35546"/>
    <cellStyle name="40% - Accent4 2 5 2 7 2" xfId="35547"/>
    <cellStyle name="40% - Accent4 2 5 2 7 2 2" xfId="35548"/>
    <cellStyle name="40% - Accent4 2 5 2 7 2 2 2" xfId="35549"/>
    <cellStyle name="40% - Accent4 2 5 2 7 2 3" xfId="35550"/>
    <cellStyle name="40% - Accent4 2 5 2 7 3" xfId="35551"/>
    <cellStyle name="40% - Accent4 2 5 2 7 3 2" xfId="35552"/>
    <cellStyle name="40% - Accent4 2 5 2 7 4" xfId="35553"/>
    <cellStyle name="40% - Accent4 2 5 2 8" xfId="35554"/>
    <cellStyle name="40% - Accent4 2 5 2 8 2" xfId="35555"/>
    <cellStyle name="40% - Accent4 2 5 2 8 2 2" xfId="35556"/>
    <cellStyle name="40% - Accent4 2 5 2 8 3" xfId="35557"/>
    <cellStyle name="40% - Accent4 2 5 2 9" xfId="35558"/>
    <cellStyle name="40% - Accent4 2 5 2 9 2" xfId="35559"/>
    <cellStyle name="40% - Accent4 2 5 3" xfId="35560"/>
    <cellStyle name="40% - Accent4 2 5 3 2" xfId="35561"/>
    <cellStyle name="40% - Accent4 2 5 3 2 2" xfId="35562"/>
    <cellStyle name="40% - Accent4 2 5 3 2 2 2" xfId="35563"/>
    <cellStyle name="40% - Accent4 2 5 3 2 2 2 2" xfId="35564"/>
    <cellStyle name="40% - Accent4 2 5 3 2 2 3" xfId="35565"/>
    <cellStyle name="40% - Accent4 2 5 3 2 3" xfId="35566"/>
    <cellStyle name="40% - Accent4 2 5 3 2 3 2" xfId="35567"/>
    <cellStyle name="40% - Accent4 2 5 3 2 4" xfId="35568"/>
    <cellStyle name="40% - Accent4 2 5 3 3" xfId="35569"/>
    <cellStyle name="40% - Accent4 2 5 3 3 2" xfId="35570"/>
    <cellStyle name="40% - Accent4 2 5 3 3 2 2" xfId="35571"/>
    <cellStyle name="40% - Accent4 2 5 3 3 3" xfId="35572"/>
    <cellStyle name="40% - Accent4 2 5 3 4" xfId="35573"/>
    <cellStyle name="40% - Accent4 2 5 3 4 2" xfId="35574"/>
    <cellStyle name="40% - Accent4 2 5 3 5" xfId="35575"/>
    <cellStyle name="40% - Accent4 2 5 4" xfId="35576"/>
    <cellStyle name="40% - Accent4 2 5 4 2" xfId="35577"/>
    <cellStyle name="40% - Accent4 2 5 4 2 2" xfId="35578"/>
    <cellStyle name="40% - Accent4 2 5 4 2 2 2" xfId="35579"/>
    <cellStyle name="40% - Accent4 2 5 4 2 2 2 2" xfId="35580"/>
    <cellStyle name="40% - Accent4 2 5 4 2 2 3" xfId="35581"/>
    <cellStyle name="40% - Accent4 2 5 4 2 3" xfId="35582"/>
    <cellStyle name="40% - Accent4 2 5 4 2 3 2" xfId="35583"/>
    <cellStyle name="40% - Accent4 2 5 4 2 4" xfId="35584"/>
    <cellStyle name="40% - Accent4 2 5 4 3" xfId="35585"/>
    <cellStyle name="40% - Accent4 2 5 4 3 2" xfId="35586"/>
    <cellStyle name="40% - Accent4 2 5 4 3 2 2" xfId="35587"/>
    <cellStyle name="40% - Accent4 2 5 4 3 3" xfId="35588"/>
    <cellStyle name="40% - Accent4 2 5 4 4" xfId="35589"/>
    <cellStyle name="40% - Accent4 2 5 4 4 2" xfId="35590"/>
    <cellStyle name="40% - Accent4 2 5 4 5" xfId="35591"/>
    <cellStyle name="40% - Accent4 2 5 5" xfId="35592"/>
    <cellStyle name="40% - Accent4 2 5 5 2" xfId="35593"/>
    <cellStyle name="40% - Accent4 2 5 5 2 2" xfId="35594"/>
    <cellStyle name="40% - Accent4 2 5 5 2 2 2" xfId="35595"/>
    <cellStyle name="40% - Accent4 2 5 5 2 2 2 2" xfId="35596"/>
    <cellStyle name="40% - Accent4 2 5 5 2 2 3" xfId="35597"/>
    <cellStyle name="40% - Accent4 2 5 5 2 3" xfId="35598"/>
    <cellStyle name="40% - Accent4 2 5 5 2 3 2" xfId="35599"/>
    <cellStyle name="40% - Accent4 2 5 5 2 4" xfId="35600"/>
    <cellStyle name="40% - Accent4 2 5 5 3" xfId="35601"/>
    <cellStyle name="40% - Accent4 2 5 5 3 2" xfId="35602"/>
    <cellStyle name="40% - Accent4 2 5 5 3 2 2" xfId="35603"/>
    <cellStyle name="40% - Accent4 2 5 5 3 3" xfId="35604"/>
    <cellStyle name="40% - Accent4 2 5 5 4" xfId="35605"/>
    <cellStyle name="40% - Accent4 2 5 5 4 2" xfId="35606"/>
    <cellStyle name="40% - Accent4 2 5 5 5" xfId="35607"/>
    <cellStyle name="40% - Accent4 2 5 6" xfId="35608"/>
    <cellStyle name="40% - Accent4 2 5 6 2" xfId="35609"/>
    <cellStyle name="40% - Accent4 2 5 6 2 2" xfId="35610"/>
    <cellStyle name="40% - Accent4 2 5 6 2 2 2" xfId="35611"/>
    <cellStyle name="40% - Accent4 2 5 6 2 2 2 2" xfId="35612"/>
    <cellStyle name="40% - Accent4 2 5 6 2 2 3" xfId="35613"/>
    <cellStyle name="40% - Accent4 2 5 6 2 3" xfId="35614"/>
    <cellStyle name="40% - Accent4 2 5 6 2 3 2" xfId="35615"/>
    <cellStyle name="40% - Accent4 2 5 6 2 4" xfId="35616"/>
    <cellStyle name="40% - Accent4 2 5 6 3" xfId="35617"/>
    <cellStyle name="40% - Accent4 2 5 6 3 2" xfId="35618"/>
    <cellStyle name="40% - Accent4 2 5 6 3 2 2" xfId="35619"/>
    <cellStyle name="40% - Accent4 2 5 6 3 3" xfId="35620"/>
    <cellStyle name="40% - Accent4 2 5 6 4" xfId="35621"/>
    <cellStyle name="40% - Accent4 2 5 6 4 2" xfId="35622"/>
    <cellStyle name="40% - Accent4 2 5 6 5" xfId="35623"/>
    <cellStyle name="40% - Accent4 2 5 7" xfId="35624"/>
    <cellStyle name="40% - Accent4 2 5 7 2" xfId="35625"/>
    <cellStyle name="40% - Accent4 2 5 7 2 2" xfId="35626"/>
    <cellStyle name="40% - Accent4 2 5 7 2 2 2" xfId="35627"/>
    <cellStyle name="40% - Accent4 2 5 7 2 2 2 2" xfId="35628"/>
    <cellStyle name="40% - Accent4 2 5 7 2 2 3" xfId="35629"/>
    <cellStyle name="40% - Accent4 2 5 7 2 3" xfId="35630"/>
    <cellStyle name="40% - Accent4 2 5 7 2 3 2" xfId="35631"/>
    <cellStyle name="40% - Accent4 2 5 7 2 4" xfId="35632"/>
    <cellStyle name="40% - Accent4 2 5 7 3" xfId="35633"/>
    <cellStyle name="40% - Accent4 2 5 7 3 2" xfId="35634"/>
    <cellStyle name="40% - Accent4 2 5 7 3 2 2" xfId="35635"/>
    <cellStyle name="40% - Accent4 2 5 7 3 3" xfId="35636"/>
    <cellStyle name="40% - Accent4 2 5 7 4" xfId="35637"/>
    <cellStyle name="40% - Accent4 2 5 7 4 2" xfId="35638"/>
    <cellStyle name="40% - Accent4 2 5 7 5" xfId="35639"/>
    <cellStyle name="40% - Accent4 2 5 8" xfId="35640"/>
    <cellStyle name="40% - Accent4 2 5 8 2" xfId="35641"/>
    <cellStyle name="40% - Accent4 2 5 8 2 2" xfId="35642"/>
    <cellStyle name="40% - Accent4 2 5 8 2 2 2" xfId="35643"/>
    <cellStyle name="40% - Accent4 2 5 8 2 3" xfId="35644"/>
    <cellStyle name="40% - Accent4 2 5 8 3" xfId="35645"/>
    <cellStyle name="40% - Accent4 2 5 8 3 2" xfId="35646"/>
    <cellStyle name="40% - Accent4 2 5 8 4" xfId="35647"/>
    <cellStyle name="40% - Accent4 2 5 9" xfId="35648"/>
    <cellStyle name="40% - Accent4 2 5 9 2" xfId="35649"/>
    <cellStyle name="40% - Accent4 2 5 9 2 2" xfId="35650"/>
    <cellStyle name="40% - Accent4 2 5 9 3" xfId="35651"/>
    <cellStyle name="40% - Accent4 2 6" xfId="35652"/>
    <cellStyle name="40% - Accent4 2 6 10" xfId="35653"/>
    <cellStyle name="40% - Accent4 2 6 10 2" xfId="35654"/>
    <cellStyle name="40% - Accent4 2 6 11" xfId="35655"/>
    <cellStyle name="40% - Accent4 2 6 2" xfId="35656"/>
    <cellStyle name="40% - Accent4 2 6 2 10" xfId="35657"/>
    <cellStyle name="40% - Accent4 2 6 2 2" xfId="35658"/>
    <cellStyle name="40% - Accent4 2 6 2 2 2" xfId="35659"/>
    <cellStyle name="40% - Accent4 2 6 2 2 2 2" xfId="35660"/>
    <cellStyle name="40% - Accent4 2 6 2 2 2 2 2" xfId="35661"/>
    <cellStyle name="40% - Accent4 2 6 2 2 2 2 2 2" xfId="35662"/>
    <cellStyle name="40% - Accent4 2 6 2 2 2 2 3" xfId="35663"/>
    <cellStyle name="40% - Accent4 2 6 2 2 2 3" xfId="35664"/>
    <cellStyle name="40% - Accent4 2 6 2 2 2 3 2" xfId="35665"/>
    <cellStyle name="40% - Accent4 2 6 2 2 2 4" xfId="35666"/>
    <cellStyle name="40% - Accent4 2 6 2 2 3" xfId="35667"/>
    <cellStyle name="40% - Accent4 2 6 2 2 3 2" xfId="35668"/>
    <cellStyle name="40% - Accent4 2 6 2 2 3 2 2" xfId="35669"/>
    <cellStyle name="40% - Accent4 2 6 2 2 3 3" xfId="35670"/>
    <cellStyle name="40% - Accent4 2 6 2 2 4" xfId="35671"/>
    <cellStyle name="40% - Accent4 2 6 2 2 4 2" xfId="35672"/>
    <cellStyle name="40% - Accent4 2 6 2 2 5" xfId="35673"/>
    <cellStyle name="40% - Accent4 2 6 2 3" xfId="35674"/>
    <cellStyle name="40% - Accent4 2 6 2 3 2" xfId="35675"/>
    <cellStyle name="40% - Accent4 2 6 2 3 2 2" xfId="35676"/>
    <cellStyle name="40% - Accent4 2 6 2 3 2 2 2" xfId="35677"/>
    <cellStyle name="40% - Accent4 2 6 2 3 2 2 2 2" xfId="35678"/>
    <cellStyle name="40% - Accent4 2 6 2 3 2 2 3" xfId="35679"/>
    <cellStyle name="40% - Accent4 2 6 2 3 2 3" xfId="35680"/>
    <cellStyle name="40% - Accent4 2 6 2 3 2 3 2" xfId="35681"/>
    <cellStyle name="40% - Accent4 2 6 2 3 2 4" xfId="35682"/>
    <cellStyle name="40% - Accent4 2 6 2 3 3" xfId="35683"/>
    <cellStyle name="40% - Accent4 2 6 2 3 3 2" xfId="35684"/>
    <cellStyle name="40% - Accent4 2 6 2 3 3 2 2" xfId="35685"/>
    <cellStyle name="40% - Accent4 2 6 2 3 3 3" xfId="35686"/>
    <cellStyle name="40% - Accent4 2 6 2 3 4" xfId="35687"/>
    <cellStyle name="40% - Accent4 2 6 2 3 4 2" xfId="35688"/>
    <cellStyle name="40% - Accent4 2 6 2 3 5" xfId="35689"/>
    <cellStyle name="40% - Accent4 2 6 2 4" xfId="35690"/>
    <cellStyle name="40% - Accent4 2 6 2 4 2" xfId="35691"/>
    <cellStyle name="40% - Accent4 2 6 2 4 2 2" xfId="35692"/>
    <cellStyle name="40% - Accent4 2 6 2 4 2 2 2" xfId="35693"/>
    <cellStyle name="40% - Accent4 2 6 2 4 2 2 2 2" xfId="35694"/>
    <cellStyle name="40% - Accent4 2 6 2 4 2 2 3" xfId="35695"/>
    <cellStyle name="40% - Accent4 2 6 2 4 2 3" xfId="35696"/>
    <cellStyle name="40% - Accent4 2 6 2 4 2 3 2" xfId="35697"/>
    <cellStyle name="40% - Accent4 2 6 2 4 2 4" xfId="35698"/>
    <cellStyle name="40% - Accent4 2 6 2 4 3" xfId="35699"/>
    <cellStyle name="40% - Accent4 2 6 2 4 3 2" xfId="35700"/>
    <cellStyle name="40% - Accent4 2 6 2 4 3 2 2" xfId="35701"/>
    <cellStyle name="40% - Accent4 2 6 2 4 3 3" xfId="35702"/>
    <cellStyle name="40% - Accent4 2 6 2 4 4" xfId="35703"/>
    <cellStyle name="40% - Accent4 2 6 2 4 4 2" xfId="35704"/>
    <cellStyle name="40% - Accent4 2 6 2 4 5" xfId="35705"/>
    <cellStyle name="40% - Accent4 2 6 2 5" xfId="35706"/>
    <cellStyle name="40% - Accent4 2 6 2 5 2" xfId="35707"/>
    <cellStyle name="40% - Accent4 2 6 2 5 2 2" xfId="35708"/>
    <cellStyle name="40% - Accent4 2 6 2 5 2 2 2" xfId="35709"/>
    <cellStyle name="40% - Accent4 2 6 2 5 2 2 2 2" xfId="35710"/>
    <cellStyle name="40% - Accent4 2 6 2 5 2 2 3" xfId="35711"/>
    <cellStyle name="40% - Accent4 2 6 2 5 2 3" xfId="35712"/>
    <cellStyle name="40% - Accent4 2 6 2 5 2 3 2" xfId="35713"/>
    <cellStyle name="40% - Accent4 2 6 2 5 2 4" xfId="35714"/>
    <cellStyle name="40% - Accent4 2 6 2 5 3" xfId="35715"/>
    <cellStyle name="40% - Accent4 2 6 2 5 3 2" xfId="35716"/>
    <cellStyle name="40% - Accent4 2 6 2 5 3 2 2" xfId="35717"/>
    <cellStyle name="40% - Accent4 2 6 2 5 3 3" xfId="35718"/>
    <cellStyle name="40% - Accent4 2 6 2 5 4" xfId="35719"/>
    <cellStyle name="40% - Accent4 2 6 2 5 4 2" xfId="35720"/>
    <cellStyle name="40% - Accent4 2 6 2 5 5" xfId="35721"/>
    <cellStyle name="40% - Accent4 2 6 2 6" xfId="35722"/>
    <cellStyle name="40% - Accent4 2 6 2 6 2" xfId="35723"/>
    <cellStyle name="40% - Accent4 2 6 2 6 2 2" xfId="35724"/>
    <cellStyle name="40% - Accent4 2 6 2 6 2 2 2" xfId="35725"/>
    <cellStyle name="40% - Accent4 2 6 2 6 2 2 2 2" xfId="35726"/>
    <cellStyle name="40% - Accent4 2 6 2 6 2 2 3" xfId="35727"/>
    <cellStyle name="40% - Accent4 2 6 2 6 2 3" xfId="35728"/>
    <cellStyle name="40% - Accent4 2 6 2 6 2 3 2" xfId="35729"/>
    <cellStyle name="40% - Accent4 2 6 2 6 2 4" xfId="35730"/>
    <cellStyle name="40% - Accent4 2 6 2 6 3" xfId="35731"/>
    <cellStyle name="40% - Accent4 2 6 2 6 3 2" xfId="35732"/>
    <cellStyle name="40% - Accent4 2 6 2 6 3 2 2" xfId="35733"/>
    <cellStyle name="40% - Accent4 2 6 2 6 3 3" xfId="35734"/>
    <cellStyle name="40% - Accent4 2 6 2 6 4" xfId="35735"/>
    <cellStyle name="40% - Accent4 2 6 2 6 4 2" xfId="35736"/>
    <cellStyle name="40% - Accent4 2 6 2 6 5" xfId="35737"/>
    <cellStyle name="40% - Accent4 2 6 2 7" xfId="35738"/>
    <cellStyle name="40% - Accent4 2 6 2 7 2" xfId="35739"/>
    <cellStyle name="40% - Accent4 2 6 2 7 2 2" xfId="35740"/>
    <cellStyle name="40% - Accent4 2 6 2 7 2 2 2" xfId="35741"/>
    <cellStyle name="40% - Accent4 2 6 2 7 2 3" xfId="35742"/>
    <cellStyle name="40% - Accent4 2 6 2 7 3" xfId="35743"/>
    <cellStyle name="40% - Accent4 2 6 2 7 3 2" xfId="35744"/>
    <cellStyle name="40% - Accent4 2 6 2 7 4" xfId="35745"/>
    <cellStyle name="40% - Accent4 2 6 2 8" xfId="35746"/>
    <cellStyle name="40% - Accent4 2 6 2 8 2" xfId="35747"/>
    <cellStyle name="40% - Accent4 2 6 2 8 2 2" xfId="35748"/>
    <cellStyle name="40% - Accent4 2 6 2 8 3" xfId="35749"/>
    <cellStyle name="40% - Accent4 2 6 2 9" xfId="35750"/>
    <cellStyle name="40% - Accent4 2 6 2 9 2" xfId="35751"/>
    <cellStyle name="40% - Accent4 2 6 3" xfId="35752"/>
    <cellStyle name="40% - Accent4 2 6 3 2" xfId="35753"/>
    <cellStyle name="40% - Accent4 2 6 3 2 2" xfId="35754"/>
    <cellStyle name="40% - Accent4 2 6 3 2 2 2" xfId="35755"/>
    <cellStyle name="40% - Accent4 2 6 3 2 2 2 2" xfId="35756"/>
    <cellStyle name="40% - Accent4 2 6 3 2 2 3" xfId="35757"/>
    <cellStyle name="40% - Accent4 2 6 3 2 3" xfId="35758"/>
    <cellStyle name="40% - Accent4 2 6 3 2 3 2" xfId="35759"/>
    <cellStyle name="40% - Accent4 2 6 3 2 4" xfId="35760"/>
    <cellStyle name="40% - Accent4 2 6 3 3" xfId="35761"/>
    <cellStyle name="40% - Accent4 2 6 3 3 2" xfId="35762"/>
    <cellStyle name="40% - Accent4 2 6 3 3 2 2" xfId="35763"/>
    <cellStyle name="40% - Accent4 2 6 3 3 3" xfId="35764"/>
    <cellStyle name="40% - Accent4 2 6 3 4" xfId="35765"/>
    <cellStyle name="40% - Accent4 2 6 3 4 2" xfId="35766"/>
    <cellStyle name="40% - Accent4 2 6 3 5" xfId="35767"/>
    <cellStyle name="40% - Accent4 2 6 4" xfId="35768"/>
    <cellStyle name="40% - Accent4 2 6 4 2" xfId="35769"/>
    <cellStyle name="40% - Accent4 2 6 4 2 2" xfId="35770"/>
    <cellStyle name="40% - Accent4 2 6 4 2 2 2" xfId="35771"/>
    <cellStyle name="40% - Accent4 2 6 4 2 2 2 2" xfId="35772"/>
    <cellStyle name="40% - Accent4 2 6 4 2 2 3" xfId="35773"/>
    <cellStyle name="40% - Accent4 2 6 4 2 3" xfId="35774"/>
    <cellStyle name="40% - Accent4 2 6 4 2 3 2" xfId="35775"/>
    <cellStyle name="40% - Accent4 2 6 4 2 4" xfId="35776"/>
    <cellStyle name="40% - Accent4 2 6 4 3" xfId="35777"/>
    <cellStyle name="40% - Accent4 2 6 4 3 2" xfId="35778"/>
    <cellStyle name="40% - Accent4 2 6 4 3 2 2" xfId="35779"/>
    <cellStyle name="40% - Accent4 2 6 4 3 3" xfId="35780"/>
    <cellStyle name="40% - Accent4 2 6 4 4" xfId="35781"/>
    <cellStyle name="40% - Accent4 2 6 4 4 2" xfId="35782"/>
    <cellStyle name="40% - Accent4 2 6 4 5" xfId="35783"/>
    <cellStyle name="40% - Accent4 2 6 5" xfId="35784"/>
    <cellStyle name="40% - Accent4 2 6 5 2" xfId="35785"/>
    <cellStyle name="40% - Accent4 2 6 5 2 2" xfId="35786"/>
    <cellStyle name="40% - Accent4 2 6 5 2 2 2" xfId="35787"/>
    <cellStyle name="40% - Accent4 2 6 5 2 2 2 2" xfId="35788"/>
    <cellStyle name="40% - Accent4 2 6 5 2 2 3" xfId="35789"/>
    <cellStyle name="40% - Accent4 2 6 5 2 3" xfId="35790"/>
    <cellStyle name="40% - Accent4 2 6 5 2 3 2" xfId="35791"/>
    <cellStyle name="40% - Accent4 2 6 5 2 4" xfId="35792"/>
    <cellStyle name="40% - Accent4 2 6 5 3" xfId="35793"/>
    <cellStyle name="40% - Accent4 2 6 5 3 2" xfId="35794"/>
    <cellStyle name="40% - Accent4 2 6 5 3 2 2" xfId="35795"/>
    <cellStyle name="40% - Accent4 2 6 5 3 3" xfId="35796"/>
    <cellStyle name="40% - Accent4 2 6 5 4" xfId="35797"/>
    <cellStyle name="40% - Accent4 2 6 5 4 2" xfId="35798"/>
    <cellStyle name="40% - Accent4 2 6 5 5" xfId="35799"/>
    <cellStyle name="40% - Accent4 2 6 6" xfId="35800"/>
    <cellStyle name="40% - Accent4 2 6 6 2" xfId="35801"/>
    <cellStyle name="40% - Accent4 2 6 6 2 2" xfId="35802"/>
    <cellStyle name="40% - Accent4 2 6 6 2 2 2" xfId="35803"/>
    <cellStyle name="40% - Accent4 2 6 6 2 2 2 2" xfId="35804"/>
    <cellStyle name="40% - Accent4 2 6 6 2 2 3" xfId="35805"/>
    <cellStyle name="40% - Accent4 2 6 6 2 3" xfId="35806"/>
    <cellStyle name="40% - Accent4 2 6 6 2 3 2" xfId="35807"/>
    <cellStyle name="40% - Accent4 2 6 6 2 4" xfId="35808"/>
    <cellStyle name="40% - Accent4 2 6 6 3" xfId="35809"/>
    <cellStyle name="40% - Accent4 2 6 6 3 2" xfId="35810"/>
    <cellStyle name="40% - Accent4 2 6 6 3 2 2" xfId="35811"/>
    <cellStyle name="40% - Accent4 2 6 6 3 3" xfId="35812"/>
    <cellStyle name="40% - Accent4 2 6 6 4" xfId="35813"/>
    <cellStyle name="40% - Accent4 2 6 6 4 2" xfId="35814"/>
    <cellStyle name="40% - Accent4 2 6 6 5" xfId="35815"/>
    <cellStyle name="40% - Accent4 2 6 7" xfId="35816"/>
    <cellStyle name="40% - Accent4 2 6 7 2" xfId="35817"/>
    <cellStyle name="40% - Accent4 2 6 7 2 2" xfId="35818"/>
    <cellStyle name="40% - Accent4 2 6 7 2 2 2" xfId="35819"/>
    <cellStyle name="40% - Accent4 2 6 7 2 2 2 2" xfId="35820"/>
    <cellStyle name="40% - Accent4 2 6 7 2 2 3" xfId="35821"/>
    <cellStyle name="40% - Accent4 2 6 7 2 3" xfId="35822"/>
    <cellStyle name="40% - Accent4 2 6 7 2 3 2" xfId="35823"/>
    <cellStyle name="40% - Accent4 2 6 7 2 4" xfId="35824"/>
    <cellStyle name="40% - Accent4 2 6 7 3" xfId="35825"/>
    <cellStyle name="40% - Accent4 2 6 7 3 2" xfId="35826"/>
    <cellStyle name="40% - Accent4 2 6 7 3 2 2" xfId="35827"/>
    <cellStyle name="40% - Accent4 2 6 7 3 3" xfId="35828"/>
    <cellStyle name="40% - Accent4 2 6 7 4" xfId="35829"/>
    <cellStyle name="40% - Accent4 2 6 7 4 2" xfId="35830"/>
    <cellStyle name="40% - Accent4 2 6 7 5" xfId="35831"/>
    <cellStyle name="40% - Accent4 2 6 8" xfId="35832"/>
    <cellStyle name="40% - Accent4 2 6 8 2" xfId="35833"/>
    <cellStyle name="40% - Accent4 2 6 8 2 2" xfId="35834"/>
    <cellStyle name="40% - Accent4 2 6 8 2 2 2" xfId="35835"/>
    <cellStyle name="40% - Accent4 2 6 8 2 3" xfId="35836"/>
    <cellStyle name="40% - Accent4 2 6 8 3" xfId="35837"/>
    <cellStyle name="40% - Accent4 2 6 8 3 2" xfId="35838"/>
    <cellStyle name="40% - Accent4 2 6 8 4" xfId="35839"/>
    <cellStyle name="40% - Accent4 2 6 9" xfId="35840"/>
    <cellStyle name="40% - Accent4 2 6 9 2" xfId="35841"/>
    <cellStyle name="40% - Accent4 2 6 9 2 2" xfId="35842"/>
    <cellStyle name="40% - Accent4 2 6 9 3" xfId="35843"/>
    <cellStyle name="40% - Accent4 2 7" xfId="35844"/>
    <cellStyle name="40% - Accent4 2 7 10" xfId="35845"/>
    <cellStyle name="40% - Accent4 2 7 10 2" xfId="35846"/>
    <cellStyle name="40% - Accent4 2 7 11" xfId="35847"/>
    <cellStyle name="40% - Accent4 2 7 2" xfId="35848"/>
    <cellStyle name="40% - Accent4 2 7 2 10" xfId="35849"/>
    <cellStyle name="40% - Accent4 2 7 2 2" xfId="35850"/>
    <cellStyle name="40% - Accent4 2 7 2 2 2" xfId="35851"/>
    <cellStyle name="40% - Accent4 2 7 2 2 2 2" xfId="35852"/>
    <cellStyle name="40% - Accent4 2 7 2 2 2 2 2" xfId="35853"/>
    <cellStyle name="40% - Accent4 2 7 2 2 2 2 2 2" xfId="35854"/>
    <cellStyle name="40% - Accent4 2 7 2 2 2 2 3" xfId="35855"/>
    <cellStyle name="40% - Accent4 2 7 2 2 2 3" xfId="35856"/>
    <cellStyle name="40% - Accent4 2 7 2 2 2 3 2" xfId="35857"/>
    <cellStyle name="40% - Accent4 2 7 2 2 2 4" xfId="35858"/>
    <cellStyle name="40% - Accent4 2 7 2 2 3" xfId="35859"/>
    <cellStyle name="40% - Accent4 2 7 2 2 3 2" xfId="35860"/>
    <cellStyle name="40% - Accent4 2 7 2 2 3 2 2" xfId="35861"/>
    <cellStyle name="40% - Accent4 2 7 2 2 3 3" xfId="35862"/>
    <cellStyle name="40% - Accent4 2 7 2 2 4" xfId="35863"/>
    <cellStyle name="40% - Accent4 2 7 2 2 4 2" xfId="35864"/>
    <cellStyle name="40% - Accent4 2 7 2 2 5" xfId="35865"/>
    <cellStyle name="40% - Accent4 2 7 2 3" xfId="35866"/>
    <cellStyle name="40% - Accent4 2 7 2 3 2" xfId="35867"/>
    <cellStyle name="40% - Accent4 2 7 2 3 2 2" xfId="35868"/>
    <cellStyle name="40% - Accent4 2 7 2 3 2 2 2" xfId="35869"/>
    <cellStyle name="40% - Accent4 2 7 2 3 2 2 2 2" xfId="35870"/>
    <cellStyle name="40% - Accent4 2 7 2 3 2 2 3" xfId="35871"/>
    <cellStyle name="40% - Accent4 2 7 2 3 2 3" xfId="35872"/>
    <cellStyle name="40% - Accent4 2 7 2 3 2 3 2" xfId="35873"/>
    <cellStyle name="40% - Accent4 2 7 2 3 2 4" xfId="35874"/>
    <cellStyle name="40% - Accent4 2 7 2 3 3" xfId="35875"/>
    <cellStyle name="40% - Accent4 2 7 2 3 3 2" xfId="35876"/>
    <cellStyle name="40% - Accent4 2 7 2 3 3 2 2" xfId="35877"/>
    <cellStyle name="40% - Accent4 2 7 2 3 3 3" xfId="35878"/>
    <cellStyle name="40% - Accent4 2 7 2 3 4" xfId="35879"/>
    <cellStyle name="40% - Accent4 2 7 2 3 4 2" xfId="35880"/>
    <cellStyle name="40% - Accent4 2 7 2 3 5" xfId="35881"/>
    <cellStyle name="40% - Accent4 2 7 2 4" xfId="35882"/>
    <cellStyle name="40% - Accent4 2 7 2 4 2" xfId="35883"/>
    <cellStyle name="40% - Accent4 2 7 2 4 2 2" xfId="35884"/>
    <cellStyle name="40% - Accent4 2 7 2 4 2 2 2" xfId="35885"/>
    <cellStyle name="40% - Accent4 2 7 2 4 2 2 2 2" xfId="35886"/>
    <cellStyle name="40% - Accent4 2 7 2 4 2 2 3" xfId="35887"/>
    <cellStyle name="40% - Accent4 2 7 2 4 2 3" xfId="35888"/>
    <cellStyle name="40% - Accent4 2 7 2 4 2 3 2" xfId="35889"/>
    <cellStyle name="40% - Accent4 2 7 2 4 2 4" xfId="35890"/>
    <cellStyle name="40% - Accent4 2 7 2 4 3" xfId="35891"/>
    <cellStyle name="40% - Accent4 2 7 2 4 3 2" xfId="35892"/>
    <cellStyle name="40% - Accent4 2 7 2 4 3 2 2" xfId="35893"/>
    <cellStyle name="40% - Accent4 2 7 2 4 3 3" xfId="35894"/>
    <cellStyle name="40% - Accent4 2 7 2 4 4" xfId="35895"/>
    <cellStyle name="40% - Accent4 2 7 2 4 4 2" xfId="35896"/>
    <cellStyle name="40% - Accent4 2 7 2 4 5" xfId="35897"/>
    <cellStyle name="40% - Accent4 2 7 2 5" xfId="35898"/>
    <cellStyle name="40% - Accent4 2 7 2 5 2" xfId="35899"/>
    <cellStyle name="40% - Accent4 2 7 2 5 2 2" xfId="35900"/>
    <cellStyle name="40% - Accent4 2 7 2 5 2 2 2" xfId="35901"/>
    <cellStyle name="40% - Accent4 2 7 2 5 2 2 2 2" xfId="35902"/>
    <cellStyle name="40% - Accent4 2 7 2 5 2 2 3" xfId="35903"/>
    <cellStyle name="40% - Accent4 2 7 2 5 2 3" xfId="35904"/>
    <cellStyle name="40% - Accent4 2 7 2 5 2 3 2" xfId="35905"/>
    <cellStyle name="40% - Accent4 2 7 2 5 2 4" xfId="35906"/>
    <cellStyle name="40% - Accent4 2 7 2 5 3" xfId="35907"/>
    <cellStyle name="40% - Accent4 2 7 2 5 3 2" xfId="35908"/>
    <cellStyle name="40% - Accent4 2 7 2 5 3 2 2" xfId="35909"/>
    <cellStyle name="40% - Accent4 2 7 2 5 3 3" xfId="35910"/>
    <cellStyle name="40% - Accent4 2 7 2 5 4" xfId="35911"/>
    <cellStyle name="40% - Accent4 2 7 2 5 4 2" xfId="35912"/>
    <cellStyle name="40% - Accent4 2 7 2 5 5" xfId="35913"/>
    <cellStyle name="40% - Accent4 2 7 2 6" xfId="35914"/>
    <cellStyle name="40% - Accent4 2 7 2 6 2" xfId="35915"/>
    <cellStyle name="40% - Accent4 2 7 2 6 2 2" xfId="35916"/>
    <cellStyle name="40% - Accent4 2 7 2 6 2 2 2" xfId="35917"/>
    <cellStyle name="40% - Accent4 2 7 2 6 2 2 2 2" xfId="35918"/>
    <cellStyle name="40% - Accent4 2 7 2 6 2 2 3" xfId="35919"/>
    <cellStyle name="40% - Accent4 2 7 2 6 2 3" xfId="35920"/>
    <cellStyle name="40% - Accent4 2 7 2 6 2 3 2" xfId="35921"/>
    <cellStyle name="40% - Accent4 2 7 2 6 2 4" xfId="35922"/>
    <cellStyle name="40% - Accent4 2 7 2 6 3" xfId="35923"/>
    <cellStyle name="40% - Accent4 2 7 2 6 3 2" xfId="35924"/>
    <cellStyle name="40% - Accent4 2 7 2 6 3 2 2" xfId="35925"/>
    <cellStyle name="40% - Accent4 2 7 2 6 3 3" xfId="35926"/>
    <cellStyle name="40% - Accent4 2 7 2 6 4" xfId="35927"/>
    <cellStyle name="40% - Accent4 2 7 2 6 4 2" xfId="35928"/>
    <cellStyle name="40% - Accent4 2 7 2 6 5" xfId="35929"/>
    <cellStyle name="40% - Accent4 2 7 2 7" xfId="35930"/>
    <cellStyle name="40% - Accent4 2 7 2 7 2" xfId="35931"/>
    <cellStyle name="40% - Accent4 2 7 2 7 2 2" xfId="35932"/>
    <cellStyle name="40% - Accent4 2 7 2 7 2 2 2" xfId="35933"/>
    <cellStyle name="40% - Accent4 2 7 2 7 2 3" xfId="35934"/>
    <cellStyle name="40% - Accent4 2 7 2 7 3" xfId="35935"/>
    <cellStyle name="40% - Accent4 2 7 2 7 3 2" xfId="35936"/>
    <cellStyle name="40% - Accent4 2 7 2 7 4" xfId="35937"/>
    <cellStyle name="40% - Accent4 2 7 2 8" xfId="35938"/>
    <cellStyle name="40% - Accent4 2 7 2 8 2" xfId="35939"/>
    <cellStyle name="40% - Accent4 2 7 2 8 2 2" xfId="35940"/>
    <cellStyle name="40% - Accent4 2 7 2 8 3" xfId="35941"/>
    <cellStyle name="40% - Accent4 2 7 2 9" xfId="35942"/>
    <cellStyle name="40% - Accent4 2 7 2 9 2" xfId="35943"/>
    <cellStyle name="40% - Accent4 2 7 3" xfId="35944"/>
    <cellStyle name="40% - Accent4 2 7 3 2" xfId="35945"/>
    <cellStyle name="40% - Accent4 2 7 3 2 2" xfId="35946"/>
    <cellStyle name="40% - Accent4 2 7 3 2 2 2" xfId="35947"/>
    <cellStyle name="40% - Accent4 2 7 3 2 2 2 2" xfId="35948"/>
    <cellStyle name="40% - Accent4 2 7 3 2 2 3" xfId="35949"/>
    <cellStyle name="40% - Accent4 2 7 3 2 3" xfId="35950"/>
    <cellStyle name="40% - Accent4 2 7 3 2 3 2" xfId="35951"/>
    <cellStyle name="40% - Accent4 2 7 3 2 4" xfId="35952"/>
    <cellStyle name="40% - Accent4 2 7 3 3" xfId="35953"/>
    <cellStyle name="40% - Accent4 2 7 3 3 2" xfId="35954"/>
    <cellStyle name="40% - Accent4 2 7 3 3 2 2" xfId="35955"/>
    <cellStyle name="40% - Accent4 2 7 3 3 3" xfId="35956"/>
    <cellStyle name="40% - Accent4 2 7 3 4" xfId="35957"/>
    <cellStyle name="40% - Accent4 2 7 3 4 2" xfId="35958"/>
    <cellStyle name="40% - Accent4 2 7 3 5" xfId="35959"/>
    <cellStyle name="40% - Accent4 2 7 4" xfId="35960"/>
    <cellStyle name="40% - Accent4 2 7 4 2" xfId="35961"/>
    <cellStyle name="40% - Accent4 2 7 4 2 2" xfId="35962"/>
    <cellStyle name="40% - Accent4 2 7 4 2 2 2" xfId="35963"/>
    <cellStyle name="40% - Accent4 2 7 4 2 2 2 2" xfId="35964"/>
    <cellStyle name="40% - Accent4 2 7 4 2 2 3" xfId="35965"/>
    <cellStyle name="40% - Accent4 2 7 4 2 3" xfId="35966"/>
    <cellStyle name="40% - Accent4 2 7 4 2 3 2" xfId="35967"/>
    <cellStyle name="40% - Accent4 2 7 4 2 4" xfId="35968"/>
    <cellStyle name="40% - Accent4 2 7 4 3" xfId="35969"/>
    <cellStyle name="40% - Accent4 2 7 4 3 2" xfId="35970"/>
    <cellStyle name="40% - Accent4 2 7 4 3 2 2" xfId="35971"/>
    <cellStyle name="40% - Accent4 2 7 4 3 3" xfId="35972"/>
    <cellStyle name="40% - Accent4 2 7 4 4" xfId="35973"/>
    <cellStyle name="40% - Accent4 2 7 4 4 2" xfId="35974"/>
    <cellStyle name="40% - Accent4 2 7 4 5" xfId="35975"/>
    <cellStyle name="40% - Accent4 2 7 5" xfId="35976"/>
    <cellStyle name="40% - Accent4 2 7 5 2" xfId="35977"/>
    <cellStyle name="40% - Accent4 2 7 5 2 2" xfId="35978"/>
    <cellStyle name="40% - Accent4 2 7 5 2 2 2" xfId="35979"/>
    <cellStyle name="40% - Accent4 2 7 5 2 2 2 2" xfId="35980"/>
    <cellStyle name="40% - Accent4 2 7 5 2 2 3" xfId="35981"/>
    <cellStyle name="40% - Accent4 2 7 5 2 3" xfId="35982"/>
    <cellStyle name="40% - Accent4 2 7 5 2 3 2" xfId="35983"/>
    <cellStyle name="40% - Accent4 2 7 5 2 4" xfId="35984"/>
    <cellStyle name="40% - Accent4 2 7 5 3" xfId="35985"/>
    <cellStyle name="40% - Accent4 2 7 5 3 2" xfId="35986"/>
    <cellStyle name="40% - Accent4 2 7 5 3 2 2" xfId="35987"/>
    <cellStyle name="40% - Accent4 2 7 5 3 3" xfId="35988"/>
    <cellStyle name="40% - Accent4 2 7 5 4" xfId="35989"/>
    <cellStyle name="40% - Accent4 2 7 5 4 2" xfId="35990"/>
    <cellStyle name="40% - Accent4 2 7 5 5" xfId="35991"/>
    <cellStyle name="40% - Accent4 2 7 6" xfId="35992"/>
    <cellStyle name="40% - Accent4 2 7 6 2" xfId="35993"/>
    <cellStyle name="40% - Accent4 2 7 6 2 2" xfId="35994"/>
    <cellStyle name="40% - Accent4 2 7 6 2 2 2" xfId="35995"/>
    <cellStyle name="40% - Accent4 2 7 6 2 2 2 2" xfId="35996"/>
    <cellStyle name="40% - Accent4 2 7 6 2 2 3" xfId="35997"/>
    <cellStyle name="40% - Accent4 2 7 6 2 3" xfId="35998"/>
    <cellStyle name="40% - Accent4 2 7 6 2 3 2" xfId="35999"/>
    <cellStyle name="40% - Accent4 2 7 6 2 4" xfId="36000"/>
    <cellStyle name="40% - Accent4 2 7 6 3" xfId="36001"/>
    <cellStyle name="40% - Accent4 2 7 6 3 2" xfId="36002"/>
    <cellStyle name="40% - Accent4 2 7 6 3 2 2" xfId="36003"/>
    <cellStyle name="40% - Accent4 2 7 6 3 3" xfId="36004"/>
    <cellStyle name="40% - Accent4 2 7 6 4" xfId="36005"/>
    <cellStyle name="40% - Accent4 2 7 6 4 2" xfId="36006"/>
    <cellStyle name="40% - Accent4 2 7 6 5" xfId="36007"/>
    <cellStyle name="40% - Accent4 2 7 7" xfId="36008"/>
    <cellStyle name="40% - Accent4 2 7 7 2" xfId="36009"/>
    <cellStyle name="40% - Accent4 2 7 7 2 2" xfId="36010"/>
    <cellStyle name="40% - Accent4 2 7 7 2 2 2" xfId="36011"/>
    <cellStyle name="40% - Accent4 2 7 7 2 2 2 2" xfId="36012"/>
    <cellStyle name="40% - Accent4 2 7 7 2 2 3" xfId="36013"/>
    <cellStyle name="40% - Accent4 2 7 7 2 3" xfId="36014"/>
    <cellStyle name="40% - Accent4 2 7 7 2 3 2" xfId="36015"/>
    <cellStyle name="40% - Accent4 2 7 7 2 4" xfId="36016"/>
    <cellStyle name="40% - Accent4 2 7 7 3" xfId="36017"/>
    <cellStyle name="40% - Accent4 2 7 7 3 2" xfId="36018"/>
    <cellStyle name="40% - Accent4 2 7 7 3 2 2" xfId="36019"/>
    <cellStyle name="40% - Accent4 2 7 7 3 3" xfId="36020"/>
    <cellStyle name="40% - Accent4 2 7 7 4" xfId="36021"/>
    <cellStyle name="40% - Accent4 2 7 7 4 2" xfId="36022"/>
    <cellStyle name="40% - Accent4 2 7 7 5" xfId="36023"/>
    <cellStyle name="40% - Accent4 2 7 8" xfId="36024"/>
    <cellStyle name="40% - Accent4 2 7 8 2" xfId="36025"/>
    <cellStyle name="40% - Accent4 2 7 8 2 2" xfId="36026"/>
    <cellStyle name="40% - Accent4 2 7 8 2 2 2" xfId="36027"/>
    <cellStyle name="40% - Accent4 2 7 8 2 3" xfId="36028"/>
    <cellStyle name="40% - Accent4 2 7 8 3" xfId="36029"/>
    <cellStyle name="40% - Accent4 2 7 8 3 2" xfId="36030"/>
    <cellStyle name="40% - Accent4 2 7 8 4" xfId="36031"/>
    <cellStyle name="40% - Accent4 2 7 9" xfId="36032"/>
    <cellStyle name="40% - Accent4 2 7 9 2" xfId="36033"/>
    <cellStyle name="40% - Accent4 2 7 9 2 2" xfId="36034"/>
    <cellStyle name="40% - Accent4 2 7 9 3" xfId="36035"/>
    <cellStyle name="40% - Accent4 2 8" xfId="36036"/>
    <cellStyle name="40% - Accent4 2 8 10" xfId="36037"/>
    <cellStyle name="40% - Accent4 2 8 10 2" xfId="36038"/>
    <cellStyle name="40% - Accent4 2 8 11" xfId="36039"/>
    <cellStyle name="40% - Accent4 2 8 2" xfId="36040"/>
    <cellStyle name="40% - Accent4 2 8 2 10" xfId="36041"/>
    <cellStyle name="40% - Accent4 2 8 2 2" xfId="36042"/>
    <cellStyle name="40% - Accent4 2 8 2 2 2" xfId="36043"/>
    <cellStyle name="40% - Accent4 2 8 2 2 2 2" xfId="36044"/>
    <cellStyle name="40% - Accent4 2 8 2 2 2 2 2" xfId="36045"/>
    <cellStyle name="40% - Accent4 2 8 2 2 2 2 2 2" xfId="36046"/>
    <cellStyle name="40% - Accent4 2 8 2 2 2 2 3" xfId="36047"/>
    <cellStyle name="40% - Accent4 2 8 2 2 2 3" xfId="36048"/>
    <cellStyle name="40% - Accent4 2 8 2 2 2 3 2" xfId="36049"/>
    <cellStyle name="40% - Accent4 2 8 2 2 2 4" xfId="36050"/>
    <cellStyle name="40% - Accent4 2 8 2 2 3" xfId="36051"/>
    <cellStyle name="40% - Accent4 2 8 2 2 3 2" xfId="36052"/>
    <cellStyle name="40% - Accent4 2 8 2 2 3 2 2" xfId="36053"/>
    <cellStyle name="40% - Accent4 2 8 2 2 3 3" xfId="36054"/>
    <cellStyle name="40% - Accent4 2 8 2 2 4" xfId="36055"/>
    <cellStyle name="40% - Accent4 2 8 2 2 4 2" xfId="36056"/>
    <cellStyle name="40% - Accent4 2 8 2 2 5" xfId="36057"/>
    <cellStyle name="40% - Accent4 2 8 2 3" xfId="36058"/>
    <cellStyle name="40% - Accent4 2 8 2 3 2" xfId="36059"/>
    <cellStyle name="40% - Accent4 2 8 2 3 2 2" xfId="36060"/>
    <cellStyle name="40% - Accent4 2 8 2 3 2 2 2" xfId="36061"/>
    <cellStyle name="40% - Accent4 2 8 2 3 2 2 2 2" xfId="36062"/>
    <cellStyle name="40% - Accent4 2 8 2 3 2 2 3" xfId="36063"/>
    <cellStyle name="40% - Accent4 2 8 2 3 2 3" xfId="36064"/>
    <cellStyle name="40% - Accent4 2 8 2 3 2 3 2" xfId="36065"/>
    <cellStyle name="40% - Accent4 2 8 2 3 2 4" xfId="36066"/>
    <cellStyle name="40% - Accent4 2 8 2 3 3" xfId="36067"/>
    <cellStyle name="40% - Accent4 2 8 2 3 3 2" xfId="36068"/>
    <cellStyle name="40% - Accent4 2 8 2 3 3 2 2" xfId="36069"/>
    <cellStyle name="40% - Accent4 2 8 2 3 3 3" xfId="36070"/>
    <cellStyle name="40% - Accent4 2 8 2 3 4" xfId="36071"/>
    <cellStyle name="40% - Accent4 2 8 2 3 4 2" xfId="36072"/>
    <cellStyle name="40% - Accent4 2 8 2 3 5" xfId="36073"/>
    <cellStyle name="40% - Accent4 2 8 2 4" xfId="36074"/>
    <cellStyle name="40% - Accent4 2 8 2 4 2" xfId="36075"/>
    <cellStyle name="40% - Accent4 2 8 2 4 2 2" xfId="36076"/>
    <cellStyle name="40% - Accent4 2 8 2 4 2 2 2" xfId="36077"/>
    <cellStyle name="40% - Accent4 2 8 2 4 2 2 2 2" xfId="36078"/>
    <cellStyle name="40% - Accent4 2 8 2 4 2 2 3" xfId="36079"/>
    <cellStyle name="40% - Accent4 2 8 2 4 2 3" xfId="36080"/>
    <cellStyle name="40% - Accent4 2 8 2 4 2 3 2" xfId="36081"/>
    <cellStyle name="40% - Accent4 2 8 2 4 2 4" xfId="36082"/>
    <cellStyle name="40% - Accent4 2 8 2 4 3" xfId="36083"/>
    <cellStyle name="40% - Accent4 2 8 2 4 3 2" xfId="36084"/>
    <cellStyle name="40% - Accent4 2 8 2 4 3 2 2" xfId="36085"/>
    <cellStyle name="40% - Accent4 2 8 2 4 3 3" xfId="36086"/>
    <cellStyle name="40% - Accent4 2 8 2 4 4" xfId="36087"/>
    <cellStyle name="40% - Accent4 2 8 2 4 4 2" xfId="36088"/>
    <cellStyle name="40% - Accent4 2 8 2 4 5" xfId="36089"/>
    <cellStyle name="40% - Accent4 2 8 2 5" xfId="36090"/>
    <cellStyle name="40% - Accent4 2 8 2 5 2" xfId="36091"/>
    <cellStyle name="40% - Accent4 2 8 2 5 2 2" xfId="36092"/>
    <cellStyle name="40% - Accent4 2 8 2 5 2 2 2" xfId="36093"/>
    <cellStyle name="40% - Accent4 2 8 2 5 2 2 2 2" xfId="36094"/>
    <cellStyle name="40% - Accent4 2 8 2 5 2 2 3" xfId="36095"/>
    <cellStyle name="40% - Accent4 2 8 2 5 2 3" xfId="36096"/>
    <cellStyle name="40% - Accent4 2 8 2 5 2 3 2" xfId="36097"/>
    <cellStyle name="40% - Accent4 2 8 2 5 2 4" xfId="36098"/>
    <cellStyle name="40% - Accent4 2 8 2 5 3" xfId="36099"/>
    <cellStyle name="40% - Accent4 2 8 2 5 3 2" xfId="36100"/>
    <cellStyle name="40% - Accent4 2 8 2 5 3 2 2" xfId="36101"/>
    <cellStyle name="40% - Accent4 2 8 2 5 3 3" xfId="36102"/>
    <cellStyle name="40% - Accent4 2 8 2 5 4" xfId="36103"/>
    <cellStyle name="40% - Accent4 2 8 2 5 4 2" xfId="36104"/>
    <cellStyle name="40% - Accent4 2 8 2 5 5" xfId="36105"/>
    <cellStyle name="40% - Accent4 2 8 2 6" xfId="36106"/>
    <cellStyle name="40% - Accent4 2 8 2 6 2" xfId="36107"/>
    <cellStyle name="40% - Accent4 2 8 2 6 2 2" xfId="36108"/>
    <cellStyle name="40% - Accent4 2 8 2 6 2 2 2" xfId="36109"/>
    <cellStyle name="40% - Accent4 2 8 2 6 2 2 2 2" xfId="36110"/>
    <cellStyle name="40% - Accent4 2 8 2 6 2 2 3" xfId="36111"/>
    <cellStyle name="40% - Accent4 2 8 2 6 2 3" xfId="36112"/>
    <cellStyle name="40% - Accent4 2 8 2 6 2 3 2" xfId="36113"/>
    <cellStyle name="40% - Accent4 2 8 2 6 2 4" xfId="36114"/>
    <cellStyle name="40% - Accent4 2 8 2 6 3" xfId="36115"/>
    <cellStyle name="40% - Accent4 2 8 2 6 3 2" xfId="36116"/>
    <cellStyle name="40% - Accent4 2 8 2 6 3 2 2" xfId="36117"/>
    <cellStyle name="40% - Accent4 2 8 2 6 3 3" xfId="36118"/>
    <cellStyle name="40% - Accent4 2 8 2 6 4" xfId="36119"/>
    <cellStyle name="40% - Accent4 2 8 2 6 4 2" xfId="36120"/>
    <cellStyle name="40% - Accent4 2 8 2 6 5" xfId="36121"/>
    <cellStyle name="40% - Accent4 2 8 2 7" xfId="36122"/>
    <cellStyle name="40% - Accent4 2 8 2 7 2" xfId="36123"/>
    <cellStyle name="40% - Accent4 2 8 2 7 2 2" xfId="36124"/>
    <cellStyle name="40% - Accent4 2 8 2 7 2 2 2" xfId="36125"/>
    <cellStyle name="40% - Accent4 2 8 2 7 2 3" xfId="36126"/>
    <cellStyle name="40% - Accent4 2 8 2 7 3" xfId="36127"/>
    <cellStyle name="40% - Accent4 2 8 2 7 3 2" xfId="36128"/>
    <cellStyle name="40% - Accent4 2 8 2 7 4" xfId="36129"/>
    <cellStyle name="40% - Accent4 2 8 2 8" xfId="36130"/>
    <cellStyle name="40% - Accent4 2 8 2 8 2" xfId="36131"/>
    <cellStyle name="40% - Accent4 2 8 2 8 2 2" xfId="36132"/>
    <cellStyle name="40% - Accent4 2 8 2 8 3" xfId="36133"/>
    <cellStyle name="40% - Accent4 2 8 2 9" xfId="36134"/>
    <cellStyle name="40% - Accent4 2 8 2 9 2" xfId="36135"/>
    <cellStyle name="40% - Accent4 2 8 3" xfId="36136"/>
    <cellStyle name="40% - Accent4 2 8 3 2" xfId="36137"/>
    <cellStyle name="40% - Accent4 2 8 3 2 2" xfId="36138"/>
    <cellStyle name="40% - Accent4 2 8 3 2 2 2" xfId="36139"/>
    <cellStyle name="40% - Accent4 2 8 3 2 2 2 2" xfId="36140"/>
    <cellStyle name="40% - Accent4 2 8 3 2 2 3" xfId="36141"/>
    <cellStyle name="40% - Accent4 2 8 3 2 3" xfId="36142"/>
    <cellStyle name="40% - Accent4 2 8 3 2 3 2" xfId="36143"/>
    <cellStyle name="40% - Accent4 2 8 3 2 4" xfId="36144"/>
    <cellStyle name="40% - Accent4 2 8 3 3" xfId="36145"/>
    <cellStyle name="40% - Accent4 2 8 3 3 2" xfId="36146"/>
    <cellStyle name="40% - Accent4 2 8 3 3 2 2" xfId="36147"/>
    <cellStyle name="40% - Accent4 2 8 3 3 3" xfId="36148"/>
    <cellStyle name="40% - Accent4 2 8 3 4" xfId="36149"/>
    <cellStyle name="40% - Accent4 2 8 3 4 2" xfId="36150"/>
    <cellStyle name="40% - Accent4 2 8 3 5" xfId="36151"/>
    <cellStyle name="40% - Accent4 2 8 4" xfId="36152"/>
    <cellStyle name="40% - Accent4 2 8 4 2" xfId="36153"/>
    <cellStyle name="40% - Accent4 2 8 4 2 2" xfId="36154"/>
    <cellStyle name="40% - Accent4 2 8 4 2 2 2" xfId="36155"/>
    <cellStyle name="40% - Accent4 2 8 4 2 2 2 2" xfId="36156"/>
    <cellStyle name="40% - Accent4 2 8 4 2 2 3" xfId="36157"/>
    <cellStyle name="40% - Accent4 2 8 4 2 3" xfId="36158"/>
    <cellStyle name="40% - Accent4 2 8 4 2 3 2" xfId="36159"/>
    <cellStyle name="40% - Accent4 2 8 4 2 4" xfId="36160"/>
    <cellStyle name="40% - Accent4 2 8 4 3" xfId="36161"/>
    <cellStyle name="40% - Accent4 2 8 4 3 2" xfId="36162"/>
    <cellStyle name="40% - Accent4 2 8 4 3 2 2" xfId="36163"/>
    <cellStyle name="40% - Accent4 2 8 4 3 3" xfId="36164"/>
    <cellStyle name="40% - Accent4 2 8 4 4" xfId="36165"/>
    <cellStyle name="40% - Accent4 2 8 4 4 2" xfId="36166"/>
    <cellStyle name="40% - Accent4 2 8 4 5" xfId="36167"/>
    <cellStyle name="40% - Accent4 2 8 5" xfId="36168"/>
    <cellStyle name="40% - Accent4 2 8 5 2" xfId="36169"/>
    <cellStyle name="40% - Accent4 2 8 5 2 2" xfId="36170"/>
    <cellStyle name="40% - Accent4 2 8 5 2 2 2" xfId="36171"/>
    <cellStyle name="40% - Accent4 2 8 5 2 2 2 2" xfId="36172"/>
    <cellStyle name="40% - Accent4 2 8 5 2 2 3" xfId="36173"/>
    <cellStyle name="40% - Accent4 2 8 5 2 3" xfId="36174"/>
    <cellStyle name="40% - Accent4 2 8 5 2 3 2" xfId="36175"/>
    <cellStyle name="40% - Accent4 2 8 5 2 4" xfId="36176"/>
    <cellStyle name="40% - Accent4 2 8 5 3" xfId="36177"/>
    <cellStyle name="40% - Accent4 2 8 5 3 2" xfId="36178"/>
    <cellStyle name="40% - Accent4 2 8 5 3 2 2" xfId="36179"/>
    <cellStyle name="40% - Accent4 2 8 5 3 3" xfId="36180"/>
    <cellStyle name="40% - Accent4 2 8 5 4" xfId="36181"/>
    <cellStyle name="40% - Accent4 2 8 5 4 2" xfId="36182"/>
    <cellStyle name="40% - Accent4 2 8 5 5" xfId="36183"/>
    <cellStyle name="40% - Accent4 2 8 6" xfId="36184"/>
    <cellStyle name="40% - Accent4 2 8 6 2" xfId="36185"/>
    <cellStyle name="40% - Accent4 2 8 6 2 2" xfId="36186"/>
    <cellStyle name="40% - Accent4 2 8 6 2 2 2" xfId="36187"/>
    <cellStyle name="40% - Accent4 2 8 6 2 2 2 2" xfId="36188"/>
    <cellStyle name="40% - Accent4 2 8 6 2 2 3" xfId="36189"/>
    <cellStyle name="40% - Accent4 2 8 6 2 3" xfId="36190"/>
    <cellStyle name="40% - Accent4 2 8 6 2 3 2" xfId="36191"/>
    <cellStyle name="40% - Accent4 2 8 6 2 4" xfId="36192"/>
    <cellStyle name="40% - Accent4 2 8 6 3" xfId="36193"/>
    <cellStyle name="40% - Accent4 2 8 6 3 2" xfId="36194"/>
    <cellStyle name="40% - Accent4 2 8 6 3 2 2" xfId="36195"/>
    <cellStyle name="40% - Accent4 2 8 6 3 3" xfId="36196"/>
    <cellStyle name="40% - Accent4 2 8 6 4" xfId="36197"/>
    <cellStyle name="40% - Accent4 2 8 6 4 2" xfId="36198"/>
    <cellStyle name="40% - Accent4 2 8 6 5" xfId="36199"/>
    <cellStyle name="40% - Accent4 2 8 7" xfId="36200"/>
    <cellStyle name="40% - Accent4 2 8 7 2" xfId="36201"/>
    <cellStyle name="40% - Accent4 2 8 7 2 2" xfId="36202"/>
    <cellStyle name="40% - Accent4 2 8 7 2 2 2" xfId="36203"/>
    <cellStyle name="40% - Accent4 2 8 7 2 2 2 2" xfId="36204"/>
    <cellStyle name="40% - Accent4 2 8 7 2 2 3" xfId="36205"/>
    <cellStyle name="40% - Accent4 2 8 7 2 3" xfId="36206"/>
    <cellStyle name="40% - Accent4 2 8 7 2 3 2" xfId="36207"/>
    <cellStyle name="40% - Accent4 2 8 7 2 4" xfId="36208"/>
    <cellStyle name="40% - Accent4 2 8 7 3" xfId="36209"/>
    <cellStyle name="40% - Accent4 2 8 7 3 2" xfId="36210"/>
    <cellStyle name="40% - Accent4 2 8 7 3 2 2" xfId="36211"/>
    <cellStyle name="40% - Accent4 2 8 7 3 3" xfId="36212"/>
    <cellStyle name="40% - Accent4 2 8 7 4" xfId="36213"/>
    <cellStyle name="40% - Accent4 2 8 7 4 2" xfId="36214"/>
    <cellStyle name="40% - Accent4 2 8 7 5" xfId="36215"/>
    <cellStyle name="40% - Accent4 2 8 8" xfId="36216"/>
    <cellStyle name="40% - Accent4 2 8 8 2" xfId="36217"/>
    <cellStyle name="40% - Accent4 2 8 8 2 2" xfId="36218"/>
    <cellStyle name="40% - Accent4 2 8 8 2 2 2" xfId="36219"/>
    <cellStyle name="40% - Accent4 2 8 8 2 3" xfId="36220"/>
    <cellStyle name="40% - Accent4 2 8 8 3" xfId="36221"/>
    <cellStyle name="40% - Accent4 2 8 8 3 2" xfId="36222"/>
    <cellStyle name="40% - Accent4 2 8 8 4" xfId="36223"/>
    <cellStyle name="40% - Accent4 2 8 9" xfId="36224"/>
    <cellStyle name="40% - Accent4 2 8 9 2" xfId="36225"/>
    <cellStyle name="40% - Accent4 2 8 9 2 2" xfId="36226"/>
    <cellStyle name="40% - Accent4 2 8 9 3" xfId="36227"/>
    <cellStyle name="40% - Accent4 2 9" xfId="36228"/>
    <cellStyle name="40% - Accent4 2 9 10" xfId="36229"/>
    <cellStyle name="40% - Accent4 2 9 10 2" xfId="36230"/>
    <cellStyle name="40% - Accent4 2 9 11" xfId="36231"/>
    <cellStyle name="40% - Accent4 2 9 2" xfId="36232"/>
    <cellStyle name="40% - Accent4 2 9 2 10" xfId="36233"/>
    <cellStyle name="40% - Accent4 2 9 2 2" xfId="36234"/>
    <cellStyle name="40% - Accent4 2 9 2 2 2" xfId="36235"/>
    <cellStyle name="40% - Accent4 2 9 2 2 2 2" xfId="36236"/>
    <cellStyle name="40% - Accent4 2 9 2 2 2 2 2" xfId="36237"/>
    <cellStyle name="40% - Accent4 2 9 2 2 2 2 2 2" xfId="36238"/>
    <cellStyle name="40% - Accent4 2 9 2 2 2 2 3" xfId="36239"/>
    <cellStyle name="40% - Accent4 2 9 2 2 2 3" xfId="36240"/>
    <cellStyle name="40% - Accent4 2 9 2 2 2 3 2" xfId="36241"/>
    <cellStyle name="40% - Accent4 2 9 2 2 2 4" xfId="36242"/>
    <cellStyle name="40% - Accent4 2 9 2 2 3" xfId="36243"/>
    <cellStyle name="40% - Accent4 2 9 2 2 3 2" xfId="36244"/>
    <cellStyle name="40% - Accent4 2 9 2 2 3 2 2" xfId="36245"/>
    <cellStyle name="40% - Accent4 2 9 2 2 3 3" xfId="36246"/>
    <cellStyle name="40% - Accent4 2 9 2 2 4" xfId="36247"/>
    <cellStyle name="40% - Accent4 2 9 2 2 4 2" xfId="36248"/>
    <cellStyle name="40% - Accent4 2 9 2 2 5" xfId="36249"/>
    <cellStyle name="40% - Accent4 2 9 2 3" xfId="36250"/>
    <cellStyle name="40% - Accent4 2 9 2 3 2" xfId="36251"/>
    <cellStyle name="40% - Accent4 2 9 2 3 2 2" xfId="36252"/>
    <cellStyle name="40% - Accent4 2 9 2 3 2 2 2" xfId="36253"/>
    <cellStyle name="40% - Accent4 2 9 2 3 2 2 2 2" xfId="36254"/>
    <cellStyle name="40% - Accent4 2 9 2 3 2 2 3" xfId="36255"/>
    <cellStyle name="40% - Accent4 2 9 2 3 2 3" xfId="36256"/>
    <cellStyle name="40% - Accent4 2 9 2 3 2 3 2" xfId="36257"/>
    <cellStyle name="40% - Accent4 2 9 2 3 2 4" xfId="36258"/>
    <cellStyle name="40% - Accent4 2 9 2 3 3" xfId="36259"/>
    <cellStyle name="40% - Accent4 2 9 2 3 3 2" xfId="36260"/>
    <cellStyle name="40% - Accent4 2 9 2 3 3 2 2" xfId="36261"/>
    <cellStyle name="40% - Accent4 2 9 2 3 3 3" xfId="36262"/>
    <cellStyle name="40% - Accent4 2 9 2 3 4" xfId="36263"/>
    <cellStyle name="40% - Accent4 2 9 2 3 4 2" xfId="36264"/>
    <cellStyle name="40% - Accent4 2 9 2 3 5" xfId="36265"/>
    <cellStyle name="40% - Accent4 2 9 2 4" xfId="36266"/>
    <cellStyle name="40% - Accent4 2 9 2 4 2" xfId="36267"/>
    <cellStyle name="40% - Accent4 2 9 2 4 2 2" xfId="36268"/>
    <cellStyle name="40% - Accent4 2 9 2 4 2 2 2" xfId="36269"/>
    <cellStyle name="40% - Accent4 2 9 2 4 2 2 2 2" xfId="36270"/>
    <cellStyle name="40% - Accent4 2 9 2 4 2 2 3" xfId="36271"/>
    <cellStyle name="40% - Accent4 2 9 2 4 2 3" xfId="36272"/>
    <cellStyle name="40% - Accent4 2 9 2 4 2 3 2" xfId="36273"/>
    <cellStyle name="40% - Accent4 2 9 2 4 2 4" xfId="36274"/>
    <cellStyle name="40% - Accent4 2 9 2 4 3" xfId="36275"/>
    <cellStyle name="40% - Accent4 2 9 2 4 3 2" xfId="36276"/>
    <cellStyle name="40% - Accent4 2 9 2 4 3 2 2" xfId="36277"/>
    <cellStyle name="40% - Accent4 2 9 2 4 3 3" xfId="36278"/>
    <cellStyle name="40% - Accent4 2 9 2 4 4" xfId="36279"/>
    <cellStyle name="40% - Accent4 2 9 2 4 4 2" xfId="36280"/>
    <cellStyle name="40% - Accent4 2 9 2 4 5" xfId="36281"/>
    <cellStyle name="40% - Accent4 2 9 2 5" xfId="36282"/>
    <cellStyle name="40% - Accent4 2 9 2 5 2" xfId="36283"/>
    <cellStyle name="40% - Accent4 2 9 2 5 2 2" xfId="36284"/>
    <cellStyle name="40% - Accent4 2 9 2 5 2 2 2" xfId="36285"/>
    <cellStyle name="40% - Accent4 2 9 2 5 2 2 2 2" xfId="36286"/>
    <cellStyle name="40% - Accent4 2 9 2 5 2 2 3" xfId="36287"/>
    <cellStyle name="40% - Accent4 2 9 2 5 2 3" xfId="36288"/>
    <cellStyle name="40% - Accent4 2 9 2 5 2 3 2" xfId="36289"/>
    <cellStyle name="40% - Accent4 2 9 2 5 2 4" xfId="36290"/>
    <cellStyle name="40% - Accent4 2 9 2 5 3" xfId="36291"/>
    <cellStyle name="40% - Accent4 2 9 2 5 3 2" xfId="36292"/>
    <cellStyle name="40% - Accent4 2 9 2 5 3 2 2" xfId="36293"/>
    <cellStyle name="40% - Accent4 2 9 2 5 3 3" xfId="36294"/>
    <cellStyle name="40% - Accent4 2 9 2 5 4" xfId="36295"/>
    <cellStyle name="40% - Accent4 2 9 2 5 4 2" xfId="36296"/>
    <cellStyle name="40% - Accent4 2 9 2 5 5" xfId="36297"/>
    <cellStyle name="40% - Accent4 2 9 2 6" xfId="36298"/>
    <cellStyle name="40% - Accent4 2 9 2 6 2" xfId="36299"/>
    <cellStyle name="40% - Accent4 2 9 2 6 2 2" xfId="36300"/>
    <cellStyle name="40% - Accent4 2 9 2 6 2 2 2" xfId="36301"/>
    <cellStyle name="40% - Accent4 2 9 2 6 2 2 2 2" xfId="36302"/>
    <cellStyle name="40% - Accent4 2 9 2 6 2 2 3" xfId="36303"/>
    <cellStyle name="40% - Accent4 2 9 2 6 2 3" xfId="36304"/>
    <cellStyle name="40% - Accent4 2 9 2 6 2 3 2" xfId="36305"/>
    <cellStyle name="40% - Accent4 2 9 2 6 2 4" xfId="36306"/>
    <cellStyle name="40% - Accent4 2 9 2 6 3" xfId="36307"/>
    <cellStyle name="40% - Accent4 2 9 2 6 3 2" xfId="36308"/>
    <cellStyle name="40% - Accent4 2 9 2 6 3 2 2" xfId="36309"/>
    <cellStyle name="40% - Accent4 2 9 2 6 3 3" xfId="36310"/>
    <cellStyle name="40% - Accent4 2 9 2 6 4" xfId="36311"/>
    <cellStyle name="40% - Accent4 2 9 2 6 4 2" xfId="36312"/>
    <cellStyle name="40% - Accent4 2 9 2 6 5" xfId="36313"/>
    <cellStyle name="40% - Accent4 2 9 2 7" xfId="36314"/>
    <cellStyle name="40% - Accent4 2 9 2 7 2" xfId="36315"/>
    <cellStyle name="40% - Accent4 2 9 2 7 2 2" xfId="36316"/>
    <cellStyle name="40% - Accent4 2 9 2 7 2 2 2" xfId="36317"/>
    <cellStyle name="40% - Accent4 2 9 2 7 2 3" xfId="36318"/>
    <cellStyle name="40% - Accent4 2 9 2 7 3" xfId="36319"/>
    <cellStyle name="40% - Accent4 2 9 2 7 3 2" xfId="36320"/>
    <cellStyle name="40% - Accent4 2 9 2 7 4" xfId="36321"/>
    <cellStyle name="40% - Accent4 2 9 2 8" xfId="36322"/>
    <cellStyle name="40% - Accent4 2 9 2 8 2" xfId="36323"/>
    <cellStyle name="40% - Accent4 2 9 2 8 2 2" xfId="36324"/>
    <cellStyle name="40% - Accent4 2 9 2 8 3" xfId="36325"/>
    <cellStyle name="40% - Accent4 2 9 2 9" xfId="36326"/>
    <cellStyle name="40% - Accent4 2 9 2 9 2" xfId="36327"/>
    <cellStyle name="40% - Accent4 2 9 3" xfId="36328"/>
    <cellStyle name="40% - Accent4 2 9 3 2" xfId="36329"/>
    <cellStyle name="40% - Accent4 2 9 3 2 2" xfId="36330"/>
    <cellStyle name="40% - Accent4 2 9 3 2 2 2" xfId="36331"/>
    <cellStyle name="40% - Accent4 2 9 3 2 2 2 2" xfId="36332"/>
    <cellStyle name="40% - Accent4 2 9 3 2 2 3" xfId="36333"/>
    <cellStyle name="40% - Accent4 2 9 3 2 3" xfId="36334"/>
    <cellStyle name="40% - Accent4 2 9 3 2 3 2" xfId="36335"/>
    <cellStyle name="40% - Accent4 2 9 3 2 4" xfId="36336"/>
    <cellStyle name="40% - Accent4 2 9 3 3" xfId="36337"/>
    <cellStyle name="40% - Accent4 2 9 3 3 2" xfId="36338"/>
    <cellStyle name="40% - Accent4 2 9 3 3 2 2" xfId="36339"/>
    <cellStyle name="40% - Accent4 2 9 3 3 3" xfId="36340"/>
    <cellStyle name="40% - Accent4 2 9 3 4" xfId="36341"/>
    <cellStyle name="40% - Accent4 2 9 3 4 2" xfId="36342"/>
    <cellStyle name="40% - Accent4 2 9 3 5" xfId="36343"/>
    <cellStyle name="40% - Accent4 2 9 4" xfId="36344"/>
    <cellStyle name="40% - Accent4 2 9 4 2" xfId="36345"/>
    <cellStyle name="40% - Accent4 2 9 4 2 2" xfId="36346"/>
    <cellStyle name="40% - Accent4 2 9 4 2 2 2" xfId="36347"/>
    <cellStyle name="40% - Accent4 2 9 4 2 2 2 2" xfId="36348"/>
    <cellStyle name="40% - Accent4 2 9 4 2 2 3" xfId="36349"/>
    <cellStyle name="40% - Accent4 2 9 4 2 3" xfId="36350"/>
    <cellStyle name="40% - Accent4 2 9 4 2 3 2" xfId="36351"/>
    <cellStyle name="40% - Accent4 2 9 4 2 4" xfId="36352"/>
    <cellStyle name="40% - Accent4 2 9 4 3" xfId="36353"/>
    <cellStyle name="40% - Accent4 2 9 4 3 2" xfId="36354"/>
    <cellStyle name="40% - Accent4 2 9 4 3 2 2" xfId="36355"/>
    <cellStyle name="40% - Accent4 2 9 4 3 3" xfId="36356"/>
    <cellStyle name="40% - Accent4 2 9 4 4" xfId="36357"/>
    <cellStyle name="40% - Accent4 2 9 4 4 2" xfId="36358"/>
    <cellStyle name="40% - Accent4 2 9 4 5" xfId="36359"/>
    <cellStyle name="40% - Accent4 2 9 5" xfId="36360"/>
    <cellStyle name="40% - Accent4 2 9 5 2" xfId="36361"/>
    <cellStyle name="40% - Accent4 2 9 5 2 2" xfId="36362"/>
    <cellStyle name="40% - Accent4 2 9 5 2 2 2" xfId="36363"/>
    <cellStyle name="40% - Accent4 2 9 5 2 2 2 2" xfId="36364"/>
    <cellStyle name="40% - Accent4 2 9 5 2 2 3" xfId="36365"/>
    <cellStyle name="40% - Accent4 2 9 5 2 3" xfId="36366"/>
    <cellStyle name="40% - Accent4 2 9 5 2 3 2" xfId="36367"/>
    <cellStyle name="40% - Accent4 2 9 5 2 4" xfId="36368"/>
    <cellStyle name="40% - Accent4 2 9 5 3" xfId="36369"/>
    <cellStyle name="40% - Accent4 2 9 5 3 2" xfId="36370"/>
    <cellStyle name="40% - Accent4 2 9 5 3 2 2" xfId="36371"/>
    <cellStyle name="40% - Accent4 2 9 5 3 3" xfId="36372"/>
    <cellStyle name="40% - Accent4 2 9 5 4" xfId="36373"/>
    <cellStyle name="40% - Accent4 2 9 5 4 2" xfId="36374"/>
    <cellStyle name="40% - Accent4 2 9 5 5" xfId="36375"/>
    <cellStyle name="40% - Accent4 2 9 6" xfId="36376"/>
    <cellStyle name="40% - Accent4 2 9 6 2" xfId="36377"/>
    <cellStyle name="40% - Accent4 2 9 6 2 2" xfId="36378"/>
    <cellStyle name="40% - Accent4 2 9 6 2 2 2" xfId="36379"/>
    <cellStyle name="40% - Accent4 2 9 6 2 2 2 2" xfId="36380"/>
    <cellStyle name="40% - Accent4 2 9 6 2 2 3" xfId="36381"/>
    <cellStyle name="40% - Accent4 2 9 6 2 3" xfId="36382"/>
    <cellStyle name="40% - Accent4 2 9 6 2 3 2" xfId="36383"/>
    <cellStyle name="40% - Accent4 2 9 6 2 4" xfId="36384"/>
    <cellStyle name="40% - Accent4 2 9 6 3" xfId="36385"/>
    <cellStyle name="40% - Accent4 2 9 6 3 2" xfId="36386"/>
    <cellStyle name="40% - Accent4 2 9 6 3 2 2" xfId="36387"/>
    <cellStyle name="40% - Accent4 2 9 6 3 3" xfId="36388"/>
    <cellStyle name="40% - Accent4 2 9 6 4" xfId="36389"/>
    <cellStyle name="40% - Accent4 2 9 6 4 2" xfId="36390"/>
    <cellStyle name="40% - Accent4 2 9 6 5" xfId="36391"/>
    <cellStyle name="40% - Accent4 2 9 7" xfId="36392"/>
    <cellStyle name="40% - Accent4 2 9 7 2" xfId="36393"/>
    <cellStyle name="40% - Accent4 2 9 7 2 2" xfId="36394"/>
    <cellStyle name="40% - Accent4 2 9 7 2 2 2" xfId="36395"/>
    <cellStyle name="40% - Accent4 2 9 7 2 2 2 2" xfId="36396"/>
    <cellStyle name="40% - Accent4 2 9 7 2 2 3" xfId="36397"/>
    <cellStyle name="40% - Accent4 2 9 7 2 3" xfId="36398"/>
    <cellStyle name="40% - Accent4 2 9 7 2 3 2" xfId="36399"/>
    <cellStyle name="40% - Accent4 2 9 7 2 4" xfId="36400"/>
    <cellStyle name="40% - Accent4 2 9 7 3" xfId="36401"/>
    <cellStyle name="40% - Accent4 2 9 7 3 2" xfId="36402"/>
    <cellStyle name="40% - Accent4 2 9 7 3 2 2" xfId="36403"/>
    <cellStyle name="40% - Accent4 2 9 7 3 3" xfId="36404"/>
    <cellStyle name="40% - Accent4 2 9 7 4" xfId="36405"/>
    <cellStyle name="40% - Accent4 2 9 7 4 2" xfId="36406"/>
    <cellStyle name="40% - Accent4 2 9 7 5" xfId="36407"/>
    <cellStyle name="40% - Accent4 2 9 8" xfId="36408"/>
    <cellStyle name="40% - Accent4 2 9 8 2" xfId="36409"/>
    <cellStyle name="40% - Accent4 2 9 8 2 2" xfId="36410"/>
    <cellStyle name="40% - Accent4 2 9 8 2 2 2" xfId="36411"/>
    <cellStyle name="40% - Accent4 2 9 8 2 3" xfId="36412"/>
    <cellStyle name="40% - Accent4 2 9 8 3" xfId="36413"/>
    <cellStyle name="40% - Accent4 2 9 8 3 2" xfId="36414"/>
    <cellStyle name="40% - Accent4 2 9 8 4" xfId="36415"/>
    <cellStyle name="40% - Accent4 2 9 9" xfId="36416"/>
    <cellStyle name="40% - Accent4 2 9 9 2" xfId="36417"/>
    <cellStyle name="40% - Accent4 2 9 9 2 2" xfId="36418"/>
    <cellStyle name="40% - Accent4 2 9 9 3" xfId="36419"/>
    <cellStyle name="40% - Accent4 20" xfId="36420"/>
    <cellStyle name="40% - Accent4 20 2" xfId="36421"/>
    <cellStyle name="40% - Accent4 20 2 2" xfId="36422"/>
    <cellStyle name="40% - Accent4 20 2 2 2" xfId="36423"/>
    <cellStyle name="40% - Accent4 20 2 2 2 2" xfId="36424"/>
    <cellStyle name="40% - Accent4 20 2 2 3" xfId="36425"/>
    <cellStyle name="40% - Accent4 20 2 3" xfId="36426"/>
    <cellStyle name="40% - Accent4 20 2 3 2" xfId="36427"/>
    <cellStyle name="40% - Accent4 20 2 4" xfId="36428"/>
    <cellStyle name="40% - Accent4 20 3" xfId="36429"/>
    <cellStyle name="40% - Accent4 20 3 2" xfId="36430"/>
    <cellStyle name="40% - Accent4 20 3 2 2" xfId="36431"/>
    <cellStyle name="40% - Accent4 20 3 3" xfId="36432"/>
    <cellStyle name="40% - Accent4 20 4" xfId="36433"/>
    <cellStyle name="40% - Accent4 20 4 2" xfId="36434"/>
    <cellStyle name="40% - Accent4 20 5" xfId="36435"/>
    <cellStyle name="40% - Accent4 21" xfId="36436"/>
    <cellStyle name="40% - Accent4 21 2" xfId="36437"/>
    <cellStyle name="40% - Accent4 21 2 2" xfId="36438"/>
    <cellStyle name="40% - Accent4 21 2 2 2" xfId="36439"/>
    <cellStyle name="40% - Accent4 21 2 3" xfId="36440"/>
    <cellStyle name="40% - Accent4 21 3" xfId="36441"/>
    <cellStyle name="40% - Accent4 21 3 2" xfId="36442"/>
    <cellStyle name="40% - Accent4 21 4" xfId="36443"/>
    <cellStyle name="40% - Accent4 22" xfId="36444"/>
    <cellStyle name="40% - Accent4 22 2" xfId="36445"/>
    <cellStyle name="40% - Accent4 22 2 2" xfId="36446"/>
    <cellStyle name="40% - Accent4 22 3" xfId="36447"/>
    <cellStyle name="40% - Accent4 23" xfId="36448"/>
    <cellStyle name="40% - Accent4 23 2" xfId="36449"/>
    <cellStyle name="40% - Accent4 24" xfId="36450"/>
    <cellStyle name="40% - Accent4 3" xfId="36451"/>
    <cellStyle name="40% - Accent4 3 10" xfId="36452"/>
    <cellStyle name="40% - Accent4 3 10 2" xfId="36453"/>
    <cellStyle name="40% - Accent4 3 11" xfId="36454"/>
    <cellStyle name="40% - Accent4 3 2" xfId="36455"/>
    <cellStyle name="40% - Accent4 3 2 10" xfId="36456"/>
    <cellStyle name="40% - Accent4 3 2 2" xfId="36457"/>
    <cellStyle name="40% - Accent4 3 2 2 2" xfId="36458"/>
    <cellStyle name="40% - Accent4 3 2 2 2 2" xfId="36459"/>
    <cellStyle name="40% - Accent4 3 2 2 2 2 2" xfId="36460"/>
    <cellStyle name="40% - Accent4 3 2 2 2 2 2 2" xfId="36461"/>
    <cellStyle name="40% - Accent4 3 2 2 2 2 3" xfId="36462"/>
    <cellStyle name="40% - Accent4 3 2 2 2 3" xfId="36463"/>
    <cellStyle name="40% - Accent4 3 2 2 2 3 2" xfId="36464"/>
    <cellStyle name="40% - Accent4 3 2 2 2 4" xfId="36465"/>
    <cellStyle name="40% - Accent4 3 2 2 3" xfId="36466"/>
    <cellStyle name="40% - Accent4 3 2 2 3 2" xfId="36467"/>
    <cellStyle name="40% - Accent4 3 2 2 3 2 2" xfId="36468"/>
    <cellStyle name="40% - Accent4 3 2 2 3 3" xfId="36469"/>
    <cellStyle name="40% - Accent4 3 2 2 4" xfId="36470"/>
    <cellStyle name="40% - Accent4 3 2 2 4 2" xfId="36471"/>
    <cellStyle name="40% - Accent4 3 2 2 5" xfId="36472"/>
    <cellStyle name="40% - Accent4 3 2 3" xfId="36473"/>
    <cellStyle name="40% - Accent4 3 2 3 2" xfId="36474"/>
    <cellStyle name="40% - Accent4 3 2 3 2 2" xfId="36475"/>
    <cellStyle name="40% - Accent4 3 2 3 2 2 2" xfId="36476"/>
    <cellStyle name="40% - Accent4 3 2 3 2 2 2 2" xfId="36477"/>
    <cellStyle name="40% - Accent4 3 2 3 2 2 3" xfId="36478"/>
    <cellStyle name="40% - Accent4 3 2 3 2 3" xfId="36479"/>
    <cellStyle name="40% - Accent4 3 2 3 2 3 2" xfId="36480"/>
    <cellStyle name="40% - Accent4 3 2 3 2 4" xfId="36481"/>
    <cellStyle name="40% - Accent4 3 2 3 3" xfId="36482"/>
    <cellStyle name="40% - Accent4 3 2 3 3 2" xfId="36483"/>
    <cellStyle name="40% - Accent4 3 2 3 3 2 2" xfId="36484"/>
    <cellStyle name="40% - Accent4 3 2 3 3 3" xfId="36485"/>
    <cellStyle name="40% - Accent4 3 2 3 4" xfId="36486"/>
    <cellStyle name="40% - Accent4 3 2 3 4 2" xfId="36487"/>
    <cellStyle name="40% - Accent4 3 2 3 5" xfId="36488"/>
    <cellStyle name="40% - Accent4 3 2 4" xfId="36489"/>
    <cellStyle name="40% - Accent4 3 2 4 2" xfId="36490"/>
    <cellStyle name="40% - Accent4 3 2 4 2 2" xfId="36491"/>
    <cellStyle name="40% - Accent4 3 2 4 2 2 2" xfId="36492"/>
    <cellStyle name="40% - Accent4 3 2 4 2 2 2 2" xfId="36493"/>
    <cellStyle name="40% - Accent4 3 2 4 2 2 3" xfId="36494"/>
    <cellStyle name="40% - Accent4 3 2 4 2 3" xfId="36495"/>
    <cellStyle name="40% - Accent4 3 2 4 2 3 2" xfId="36496"/>
    <cellStyle name="40% - Accent4 3 2 4 2 4" xfId="36497"/>
    <cellStyle name="40% - Accent4 3 2 4 3" xfId="36498"/>
    <cellStyle name="40% - Accent4 3 2 4 3 2" xfId="36499"/>
    <cellStyle name="40% - Accent4 3 2 4 3 2 2" xfId="36500"/>
    <cellStyle name="40% - Accent4 3 2 4 3 3" xfId="36501"/>
    <cellStyle name="40% - Accent4 3 2 4 4" xfId="36502"/>
    <cellStyle name="40% - Accent4 3 2 4 4 2" xfId="36503"/>
    <cellStyle name="40% - Accent4 3 2 4 5" xfId="36504"/>
    <cellStyle name="40% - Accent4 3 2 5" xfId="36505"/>
    <cellStyle name="40% - Accent4 3 2 5 2" xfId="36506"/>
    <cellStyle name="40% - Accent4 3 2 5 2 2" xfId="36507"/>
    <cellStyle name="40% - Accent4 3 2 5 2 2 2" xfId="36508"/>
    <cellStyle name="40% - Accent4 3 2 5 2 2 2 2" xfId="36509"/>
    <cellStyle name="40% - Accent4 3 2 5 2 2 3" xfId="36510"/>
    <cellStyle name="40% - Accent4 3 2 5 2 3" xfId="36511"/>
    <cellStyle name="40% - Accent4 3 2 5 2 3 2" xfId="36512"/>
    <cellStyle name="40% - Accent4 3 2 5 2 4" xfId="36513"/>
    <cellStyle name="40% - Accent4 3 2 5 3" xfId="36514"/>
    <cellStyle name="40% - Accent4 3 2 5 3 2" xfId="36515"/>
    <cellStyle name="40% - Accent4 3 2 5 3 2 2" xfId="36516"/>
    <cellStyle name="40% - Accent4 3 2 5 3 3" xfId="36517"/>
    <cellStyle name="40% - Accent4 3 2 5 4" xfId="36518"/>
    <cellStyle name="40% - Accent4 3 2 5 4 2" xfId="36519"/>
    <cellStyle name="40% - Accent4 3 2 5 5" xfId="36520"/>
    <cellStyle name="40% - Accent4 3 2 6" xfId="36521"/>
    <cellStyle name="40% - Accent4 3 2 6 2" xfId="36522"/>
    <cellStyle name="40% - Accent4 3 2 6 2 2" xfId="36523"/>
    <cellStyle name="40% - Accent4 3 2 6 2 2 2" xfId="36524"/>
    <cellStyle name="40% - Accent4 3 2 6 2 2 2 2" xfId="36525"/>
    <cellStyle name="40% - Accent4 3 2 6 2 2 3" xfId="36526"/>
    <cellStyle name="40% - Accent4 3 2 6 2 3" xfId="36527"/>
    <cellStyle name="40% - Accent4 3 2 6 2 3 2" xfId="36528"/>
    <cellStyle name="40% - Accent4 3 2 6 2 4" xfId="36529"/>
    <cellStyle name="40% - Accent4 3 2 6 3" xfId="36530"/>
    <cellStyle name="40% - Accent4 3 2 6 3 2" xfId="36531"/>
    <cellStyle name="40% - Accent4 3 2 6 3 2 2" xfId="36532"/>
    <cellStyle name="40% - Accent4 3 2 6 3 3" xfId="36533"/>
    <cellStyle name="40% - Accent4 3 2 6 4" xfId="36534"/>
    <cellStyle name="40% - Accent4 3 2 6 4 2" xfId="36535"/>
    <cellStyle name="40% - Accent4 3 2 6 5" xfId="36536"/>
    <cellStyle name="40% - Accent4 3 2 7" xfId="36537"/>
    <cellStyle name="40% - Accent4 3 2 7 2" xfId="36538"/>
    <cellStyle name="40% - Accent4 3 2 7 2 2" xfId="36539"/>
    <cellStyle name="40% - Accent4 3 2 7 2 2 2" xfId="36540"/>
    <cellStyle name="40% - Accent4 3 2 7 2 3" xfId="36541"/>
    <cellStyle name="40% - Accent4 3 2 7 3" xfId="36542"/>
    <cellStyle name="40% - Accent4 3 2 7 3 2" xfId="36543"/>
    <cellStyle name="40% - Accent4 3 2 7 4" xfId="36544"/>
    <cellStyle name="40% - Accent4 3 2 8" xfId="36545"/>
    <cellStyle name="40% - Accent4 3 2 8 2" xfId="36546"/>
    <cellStyle name="40% - Accent4 3 2 8 2 2" xfId="36547"/>
    <cellStyle name="40% - Accent4 3 2 8 3" xfId="36548"/>
    <cellStyle name="40% - Accent4 3 2 9" xfId="36549"/>
    <cellStyle name="40% - Accent4 3 2 9 2" xfId="36550"/>
    <cellStyle name="40% - Accent4 3 3" xfId="36551"/>
    <cellStyle name="40% - Accent4 3 3 2" xfId="36552"/>
    <cellStyle name="40% - Accent4 3 3 2 2" xfId="36553"/>
    <cellStyle name="40% - Accent4 3 3 2 2 2" xfId="36554"/>
    <cellStyle name="40% - Accent4 3 3 2 2 2 2" xfId="36555"/>
    <cellStyle name="40% - Accent4 3 3 2 2 3" xfId="36556"/>
    <cellStyle name="40% - Accent4 3 3 2 3" xfId="36557"/>
    <cellStyle name="40% - Accent4 3 3 2 3 2" xfId="36558"/>
    <cellStyle name="40% - Accent4 3 3 2 4" xfId="36559"/>
    <cellStyle name="40% - Accent4 3 3 3" xfId="36560"/>
    <cellStyle name="40% - Accent4 3 3 3 2" xfId="36561"/>
    <cellStyle name="40% - Accent4 3 3 3 2 2" xfId="36562"/>
    <cellStyle name="40% - Accent4 3 3 3 3" xfId="36563"/>
    <cellStyle name="40% - Accent4 3 3 4" xfId="36564"/>
    <cellStyle name="40% - Accent4 3 3 4 2" xfId="36565"/>
    <cellStyle name="40% - Accent4 3 3 5" xfId="36566"/>
    <cellStyle name="40% - Accent4 3 4" xfId="36567"/>
    <cellStyle name="40% - Accent4 3 4 2" xfId="36568"/>
    <cellStyle name="40% - Accent4 3 4 2 2" xfId="36569"/>
    <cellStyle name="40% - Accent4 3 4 2 2 2" xfId="36570"/>
    <cellStyle name="40% - Accent4 3 4 2 2 2 2" xfId="36571"/>
    <cellStyle name="40% - Accent4 3 4 2 2 3" xfId="36572"/>
    <cellStyle name="40% - Accent4 3 4 2 3" xfId="36573"/>
    <cellStyle name="40% - Accent4 3 4 2 3 2" xfId="36574"/>
    <cellStyle name="40% - Accent4 3 4 2 4" xfId="36575"/>
    <cellStyle name="40% - Accent4 3 4 3" xfId="36576"/>
    <cellStyle name="40% - Accent4 3 4 3 2" xfId="36577"/>
    <cellStyle name="40% - Accent4 3 4 3 2 2" xfId="36578"/>
    <cellStyle name="40% - Accent4 3 4 3 3" xfId="36579"/>
    <cellStyle name="40% - Accent4 3 4 4" xfId="36580"/>
    <cellStyle name="40% - Accent4 3 4 4 2" xfId="36581"/>
    <cellStyle name="40% - Accent4 3 4 5" xfId="36582"/>
    <cellStyle name="40% - Accent4 3 5" xfId="36583"/>
    <cellStyle name="40% - Accent4 3 5 2" xfId="36584"/>
    <cellStyle name="40% - Accent4 3 5 2 2" xfId="36585"/>
    <cellStyle name="40% - Accent4 3 5 2 2 2" xfId="36586"/>
    <cellStyle name="40% - Accent4 3 5 2 2 2 2" xfId="36587"/>
    <cellStyle name="40% - Accent4 3 5 2 2 3" xfId="36588"/>
    <cellStyle name="40% - Accent4 3 5 2 3" xfId="36589"/>
    <cellStyle name="40% - Accent4 3 5 2 3 2" xfId="36590"/>
    <cellStyle name="40% - Accent4 3 5 2 4" xfId="36591"/>
    <cellStyle name="40% - Accent4 3 5 3" xfId="36592"/>
    <cellStyle name="40% - Accent4 3 5 3 2" xfId="36593"/>
    <cellStyle name="40% - Accent4 3 5 3 2 2" xfId="36594"/>
    <cellStyle name="40% - Accent4 3 5 3 3" xfId="36595"/>
    <cellStyle name="40% - Accent4 3 5 4" xfId="36596"/>
    <cellStyle name="40% - Accent4 3 5 4 2" xfId="36597"/>
    <cellStyle name="40% - Accent4 3 5 5" xfId="36598"/>
    <cellStyle name="40% - Accent4 3 6" xfId="36599"/>
    <cellStyle name="40% - Accent4 3 6 2" xfId="36600"/>
    <cellStyle name="40% - Accent4 3 6 2 2" xfId="36601"/>
    <cellStyle name="40% - Accent4 3 6 2 2 2" xfId="36602"/>
    <cellStyle name="40% - Accent4 3 6 2 2 2 2" xfId="36603"/>
    <cellStyle name="40% - Accent4 3 6 2 2 3" xfId="36604"/>
    <cellStyle name="40% - Accent4 3 6 2 3" xfId="36605"/>
    <cellStyle name="40% - Accent4 3 6 2 3 2" xfId="36606"/>
    <cellStyle name="40% - Accent4 3 6 2 4" xfId="36607"/>
    <cellStyle name="40% - Accent4 3 6 3" xfId="36608"/>
    <cellStyle name="40% - Accent4 3 6 3 2" xfId="36609"/>
    <cellStyle name="40% - Accent4 3 6 3 2 2" xfId="36610"/>
    <cellStyle name="40% - Accent4 3 6 3 3" xfId="36611"/>
    <cellStyle name="40% - Accent4 3 6 4" xfId="36612"/>
    <cellStyle name="40% - Accent4 3 6 4 2" xfId="36613"/>
    <cellStyle name="40% - Accent4 3 6 5" xfId="36614"/>
    <cellStyle name="40% - Accent4 3 7" xfId="36615"/>
    <cellStyle name="40% - Accent4 3 7 2" xfId="36616"/>
    <cellStyle name="40% - Accent4 3 7 2 2" xfId="36617"/>
    <cellStyle name="40% - Accent4 3 7 2 2 2" xfId="36618"/>
    <cellStyle name="40% - Accent4 3 7 2 2 2 2" xfId="36619"/>
    <cellStyle name="40% - Accent4 3 7 2 2 3" xfId="36620"/>
    <cellStyle name="40% - Accent4 3 7 2 3" xfId="36621"/>
    <cellStyle name="40% - Accent4 3 7 2 3 2" xfId="36622"/>
    <cellStyle name="40% - Accent4 3 7 2 4" xfId="36623"/>
    <cellStyle name="40% - Accent4 3 7 3" xfId="36624"/>
    <cellStyle name="40% - Accent4 3 7 3 2" xfId="36625"/>
    <cellStyle name="40% - Accent4 3 7 3 2 2" xfId="36626"/>
    <cellStyle name="40% - Accent4 3 7 3 3" xfId="36627"/>
    <cellStyle name="40% - Accent4 3 7 4" xfId="36628"/>
    <cellStyle name="40% - Accent4 3 7 4 2" xfId="36629"/>
    <cellStyle name="40% - Accent4 3 7 5" xfId="36630"/>
    <cellStyle name="40% - Accent4 3 8" xfId="36631"/>
    <cellStyle name="40% - Accent4 3 8 2" xfId="36632"/>
    <cellStyle name="40% - Accent4 3 8 2 2" xfId="36633"/>
    <cellStyle name="40% - Accent4 3 8 2 2 2" xfId="36634"/>
    <cellStyle name="40% - Accent4 3 8 2 3" xfId="36635"/>
    <cellStyle name="40% - Accent4 3 8 3" xfId="36636"/>
    <cellStyle name="40% - Accent4 3 8 3 2" xfId="36637"/>
    <cellStyle name="40% - Accent4 3 8 4" xfId="36638"/>
    <cellStyle name="40% - Accent4 3 9" xfId="36639"/>
    <cellStyle name="40% - Accent4 3 9 2" xfId="36640"/>
    <cellStyle name="40% - Accent4 3 9 2 2" xfId="36641"/>
    <cellStyle name="40% - Accent4 3 9 3" xfId="36642"/>
    <cellStyle name="40% - Accent4 4" xfId="36643"/>
    <cellStyle name="40% - Accent4 4 10" xfId="36644"/>
    <cellStyle name="40% - Accent4 4 10 2" xfId="36645"/>
    <cellStyle name="40% - Accent4 4 11" xfId="36646"/>
    <cellStyle name="40% - Accent4 4 2" xfId="36647"/>
    <cellStyle name="40% - Accent4 4 2 10" xfId="36648"/>
    <cellStyle name="40% - Accent4 4 2 2" xfId="36649"/>
    <cellStyle name="40% - Accent4 4 2 2 2" xfId="36650"/>
    <cellStyle name="40% - Accent4 4 2 2 2 2" xfId="36651"/>
    <cellStyle name="40% - Accent4 4 2 2 2 2 2" xfId="36652"/>
    <cellStyle name="40% - Accent4 4 2 2 2 2 2 2" xfId="36653"/>
    <cellStyle name="40% - Accent4 4 2 2 2 2 3" xfId="36654"/>
    <cellStyle name="40% - Accent4 4 2 2 2 3" xfId="36655"/>
    <cellStyle name="40% - Accent4 4 2 2 2 3 2" xfId="36656"/>
    <cellStyle name="40% - Accent4 4 2 2 2 4" xfId="36657"/>
    <cellStyle name="40% - Accent4 4 2 2 3" xfId="36658"/>
    <cellStyle name="40% - Accent4 4 2 2 3 2" xfId="36659"/>
    <cellStyle name="40% - Accent4 4 2 2 3 2 2" xfId="36660"/>
    <cellStyle name="40% - Accent4 4 2 2 3 3" xfId="36661"/>
    <cellStyle name="40% - Accent4 4 2 2 4" xfId="36662"/>
    <cellStyle name="40% - Accent4 4 2 2 4 2" xfId="36663"/>
    <cellStyle name="40% - Accent4 4 2 2 5" xfId="36664"/>
    <cellStyle name="40% - Accent4 4 2 3" xfId="36665"/>
    <cellStyle name="40% - Accent4 4 2 3 2" xfId="36666"/>
    <cellStyle name="40% - Accent4 4 2 3 2 2" xfId="36667"/>
    <cellStyle name="40% - Accent4 4 2 3 2 2 2" xfId="36668"/>
    <cellStyle name="40% - Accent4 4 2 3 2 2 2 2" xfId="36669"/>
    <cellStyle name="40% - Accent4 4 2 3 2 2 3" xfId="36670"/>
    <cellStyle name="40% - Accent4 4 2 3 2 3" xfId="36671"/>
    <cellStyle name="40% - Accent4 4 2 3 2 3 2" xfId="36672"/>
    <cellStyle name="40% - Accent4 4 2 3 2 4" xfId="36673"/>
    <cellStyle name="40% - Accent4 4 2 3 3" xfId="36674"/>
    <cellStyle name="40% - Accent4 4 2 3 3 2" xfId="36675"/>
    <cellStyle name="40% - Accent4 4 2 3 3 2 2" xfId="36676"/>
    <cellStyle name="40% - Accent4 4 2 3 3 3" xfId="36677"/>
    <cellStyle name="40% - Accent4 4 2 3 4" xfId="36678"/>
    <cellStyle name="40% - Accent4 4 2 3 4 2" xfId="36679"/>
    <cellStyle name="40% - Accent4 4 2 3 5" xfId="36680"/>
    <cellStyle name="40% - Accent4 4 2 4" xfId="36681"/>
    <cellStyle name="40% - Accent4 4 2 4 2" xfId="36682"/>
    <cellStyle name="40% - Accent4 4 2 4 2 2" xfId="36683"/>
    <cellStyle name="40% - Accent4 4 2 4 2 2 2" xfId="36684"/>
    <cellStyle name="40% - Accent4 4 2 4 2 2 2 2" xfId="36685"/>
    <cellStyle name="40% - Accent4 4 2 4 2 2 3" xfId="36686"/>
    <cellStyle name="40% - Accent4 4 2 4 2 3" xfId="36687"/>
    <cellStyle name="40% - Accent4 4 2 4 2 3 2" xfId="36688"/>
    <cellStyle name="40% - Accent4 4 2 4 2 4" xfId="36689"/>
    <cellStyle name="40% - Accent4 4 2 4 3" xfId="36690"/>
    <cellStyle name="40% - Accent4 4 2 4 3 2" xfId="36691"/>
    <cellStyle name="40% - Accent4 4 2 4 3 2 2" xfId="36692"/>
    <cellStyle name="40% - Accent4 4 2 4 3 3" xfId="36693"/>
    <cellStyle name="40% - Accent4 4 2 4 4" xfId="36694"/>
    <cellStyle name="40% - Accent4 4 2 4 4 2" xfId="36695"/>
    <cellStyle name="40% - Accent4 4 2 4 5" xfId="36696"/>
    <cellStyle name="40% - Accent4 4 2 5" xfId="36697"/>
    <cellStyle name="40% - Accent4 4 2 5 2" xfId="36698"/>
    <cellStyle name="40% - Accent4 4 2 5 2 2" xfId="36699"/>
    <cellStyle name="40% - Accent4 4 2 5 2 2 2" xfId="36700"/>
    <cellStyle name="40% - Accent4 4 2 5 2 2 2 2" xfId="36701"/>
    <cellStyle name="40% - Accent4 4 2 5 2 2 3" xfId="36702"/>
    <cellStyle name="40% - Accent4 4 2 5 2 3" xfId="36703"/>
    <cellStyle name="40% - Accent4 4 2 5 2 3 2" xfId="36704"/>
    <cellStyle name="40% - Accent4 4 2 5 2 4" xfId="36705"/>
    <cellStyle name="40% - Accent4 4 2 5 3" xfId="36706"/>
    <cellStyle name="40% - Accent4 4 2 5 3 2" xfId="36707"/>
    <cellStyle name="40% - Accent4 4 2 5 3 2 2" xfId="36708"/>
    <cellStyle name="40% - Accent4 4 2 5 3 3" xfId="36709"/>
    <cellStyle name="40% - Accent4 4 2 5 4" xfId="36710"/>
    <cellStyle name="40% - Accent4 4 2 5 4 2" xfId="36711"/>
    <cellStyle name="40% - Accent4 4 2 5 5" xfId="36712"/>
    <cellStyle name="40% - Accent4 4 2 6" xfId="36713"/>
    <cellStyle name="40% - Accent4 4 2 6 2" xfId="36714"/>
    <cellStyle name="40% - Accent4 4 2 6 2 2" xfId="36715"/>
    <cellStyle name="40% - Accent4 4 2 6 2 2 2" xfId="36716"/>
    <cellStyle name="40% - Accent4 4 2 6 2 2 2 2" xfId="36717"/>
    <cellStyle name="40% - Accent4 4 2 6 2 2 3" xfId="36718"/>
    <cellStyle name="40% - Accent4 4 2 6 2 3" xfId="36719"/>
    <cellStyle name="40% - Accent4 4 2 6 2 3 2" xfId="36720"/>
    <cellStyle name="40% - Accent4 4 2 6 2 4" xfId="36721"/>
    <cellStyle name="40% - Accent4 4 2 6 3" xfId="36722"/>
    <cellStyle name="40% - Accent4 4 2 6 3 2" xfId="36723"/>
    <cellStyle name="40% - Accent4 4 2 6 3 2 2" xfId="36724"/>
    <cellStyle name="40% - Accent4 4 2 6 3 3" xfId="36725"/>
    <cellStyle name="40% - Accent4 4 2 6 4" xfId="36726"/>
    <cellStyle name="40% - Accent4 4 2 6 4 2" xfId="36727"/>
    <cellStyle name="40% - Accent4 4 2 6 5" xfId="36728"/>
    <cellStyle name="40% - Accent4 4 2 7" xfId="36729"/>
    <cellStyle name="40% - Accent4 4 2 7 2" xfId="36730"/>
    <cellStyle name="40% - Accent4 4 2 7 2 2" xfId="36731"/>
    <cellStyle name="40% - Accent4 4 2 7 2 2 2" xfId="36732"/>
    <cellStyle name="40% - Accent4 4 2 7 2 3" xfId="36733"/>
    <cellStyle name="40% - Accent4 4 2 7 3" xfId="36734"/>
    <cellStyle name="40% - Accent4 4 2 7 3 2" xfId="36735"/>
    <cellStyle name="40% - Accent4 4 2 7 4" xfId="36736"/>
    <cellStyle name="40% - Accent4 4 2 8" xfId="36737"/>
    <cellStyle name="40% - Accent4 4 2 8 2" xfId="36738"/>
    <cellStyle name="40% - Accent4 4 2 8 2 2" xfId="36739"/>
    <cellStyle name="40% - Accent4 4 2 8 3" xfId="36740"/>
    <cellStyle name="40% - Accent4 4 2 9" xfId="36741"/>
    <cellStyle name="40% - Accent4 4 2 9 2" xfId="36742"/>
    <cellStyle name="40% - Accent4 4 3" xfId="36743"/>
    <cellStyle name="40% - Accent4 4 3 2" xfId="36744"/>
    <cellStyle name="40% - Accent4 4 3 2 2" xfId="36745"/>
    <cellStyle name="40% - Accent4 4 3 2 2 2" xfId="36746"/>
    <cellStyle name="40% - Accent4 4 3 2 2 2 2" xfId="36747"/>
    <cellStyle name="40% - Accent4 4 3 2 2 3" xfId="36748"/>
    <cellStyle name="40% - Accent4 4 3 2 3" xfId="36749"/>
    <cellStyle name="40% - Accent4 4 3 2 3 2" xfId="36750"/>
    <cellStyle name="40% - Accent4 4 3 2 4" xfId="36751"/>
    <cellStyle name="40% - Accent4 4 3 3" xfId="36752"/>
    <cellStyle name="40% - Accent4 4 3 3 2" xfId="36753"/>
    <cellStyle name="40% - Accent4 4 3 3 2 2" xfId="36754"/>
    <cellStyle name="40% - Accent4 4 3 3 3" xfId="36755"/>
    <cellStyle name="40% - Accent4 4 3 4" xfId="36756"/>
    <cellStyle name="40% - Accent4 4 3 4 2" xfId="36757"/>
    <cellStyle name="40% - Accent4 4 3 5" xfId="36758"/>
    <cellStyle name="40% - Accent4 4 4" xfId="36759"/>
    <cellStyle name="40% - Accent4 4 4 2" xfId="36760"/>
    <cellStyle name="40% - Accent4 4 4 2 2" xfId="36761"/>
    <cellStyle name="40% - Accent4 4 4 2 2 2" xfId="36762"/>
    <cellStyle name="40% - Accent4 4 4 2 2 2 2" xfId="36763"/>
    <cellStyle name="40% - Accent4 4 4 2 2 3" xfId="36764"/>
    <cellStyle name="40% - Accent4 4 4 2 3" xfId="36765"/>
    <cellStyle name="40% - Accent4 4 4 2 3 2" xfId="36766"/>
    <cellStyle name="40% - Accent4 4 4 2 4" xfId="36767"/>
    <cellStyle name="40% - Accent4 4 4 3" xfId="36768"/>
    <cellStyle name="40% - Accent4 4 4 3 2" xfId="36769"/>
    <cellStyle name="40% - Accent4 4 4 3 2 2" xfId="36770"/>
    <cellStyle name="40% - Accent4 4 4 3 3" xfId="36771"/>
    <cellStyle name="40% - Accent4 4 4 4" xfId="36772"/>
    <cellStyle name="40% - Accent4 4 4 4 2" xfId="36773"/>
    <cellStyle name="40% - Accent4 4 4 5" xfId="36774"/>
    <cellStyle name="40% - Accent4 4 5" xfId="36775"/>
    <cellStyle name="40% - Accent4 4 5 2" xfId="36776"/>
    <cellStyle name="40% - Accent4 4 5 2 2" xfId="36777"/>
    <cellStyle name="40% - Accent4 4 5 2 2 2" xfId="36778"/>
    <cellStyle name="40% - Accent4 4 5 2 2 2 2" xfId="36779"/>
    <cellStyle name="40% - Accent4 4 5 2 2 3" xfId="36780"/>
    <cellStyle name="40% - Accent4 4 5 2 3" xfId="36781"/>
    <cellStyle name="40% - Accent4 4 5 2 3 2" xfId="36782"/>
    <cellStyle name="40% - Accent4 4 5 2 4" xfId="36783"/>
    <cellStyle name="40% - Accent4 4 5 3" xfId="36784"/>
    <cellStyle name="40% - Accent4 4 5 3 2" xfId="36785"/>
    <cellStyle name="40% - Accent4 4 5 3 2 2" xfId="36786"/>
    <cellStyle name="40% - Accent4 4 5 3 3" xfId="36787"/>
    <cellStyle name="40% - Accent4 4 5 4" xfId="36788"/>
    <cellStyle name="40% - Accent4 4 5 4 2" xfId="36789"/>
    <cellStyle name="40% - Accent4 4 5 5" xfId="36790"/>
    <cellStyle name="40% - Accent4 4 6" xfId="36791"/>
    <cellStyle name="40% - Accent4 4 6 2" xfId="36792"/>
    <cellStyle name="40% - Accent4 4 6 2 2" xfId="36793"/>
    <cellStyle name="40% - Accent4 4 6 2 2 2" xfId="36794"/>
    <cellStyle name="40% - Accent4 4 6 2 2 2 2" xfId="36795"/>
    <cellStyle name="40% - Accent4 4 6 2 2 3" xfId="36796"/>
    <cellStyle name="40% - Accent4 4 6 2 3" xfId="36797"/>
    <cellStyle name="40% - Accent4 4 6 2 3 2" xfId="36798"/>
    <cellStyle name="40% - Accent4 4 6 2 4" xfId="36799"/>
    <cellStyle name="40% - Accent4 4 6 3" xfId="36800"/>
    <cellStyle name="40% - Accent4 4 6 3 2" xfId="36801"/>
    <cellStyle name="40% - Accent4 4 6 3 2 2" xfId="36802"/>
    <cellStyle name="40% - Accent4 4 6 3 3" xfId="36803"/>
    <cellStyle name="40% - Accent4 4 6 4" xfId="36804"/>
    <cellStyle name="40% - Accent4 4 6 4 2" xfId="36805"/>
    <cellStyle name="40% - Accent4 4 6 5" xfId="36806"/>
    <cellStyle name="40% - Accent4 4 7" xfId="36807"/>
    <cellStyle name="40% - Accent4 4 7 2" xfId="36808"/>
    <cellStyle name="40% - Accent4 4 7 2 2" xfId="36809"/>
    <cellStyle name="40% - Accent4 4 7 2 2 2" xfId="36810"/>
    <cellStyle name="40% - Accent4 4 7 2 2 2 2" xfId="36811"/>
    <cellStyle name="40% - Accent4 4 7 2 2 3" xfId="36812"/>
    <cellStyle name="40% - Accent4 4 7 2 3" xfId="36813"/>
    <cellStyle name="40% - Accent4 4 7 2 3 2" xfId="36814"/>
    <cellStyle name="40% - Accent4 4 7 2 4" xfId="36815"/>
    <cellStyle name="40% - Accent4 4 7 3" xfId="36816"/>
    <cellStyle name="40% - Accent4 4 7 3 2" xfId="36817"/>
    <cellStyle name="40% - Accent4 4 7 3 2 2" xfId="36818"/>
    <cellStyle name="40% - Accent4 4 7 3 3" xfId="36819"/>
    <cellStyle name="40% - Accent4 4 7 4" xfId="36820"/>
    <cellStyle name="40% - Accent4 4 7 4 2" xfId="36821"/>
    <cellStyle name="40% - Accent4 4 7 5" xfId="36822"/>
    <cellStyle name="40% - Accent4 4 8" xfId="36823"/>
    <cellStyle name="40% - Accent4 4 8 2" xfId="36824"/>
    <cellStyle name="40% - Accent4 4 8 2 2" xfId="36825"/>
    <cellStyle name="40% - Accent4 4 8 2 2 2" xfId="36826"/>
    <cellStyle name="40% - Accent4 4 8 2 3" xfId="36827"/>
    <cellStyle name="40% - Accent4 4 8 3" xfId="36828"/>
    <cellStyle name="40% - Accent4 4 8 3 2" xfId="36829"/>
    <cellStyle name="40% - Accent4 4 8 4" xfId="36830"/>
    <cellStyle name="40% - Accent4 4 9" xfId="36831"/>
    <cellStyle name="40% - Accent4 4 9 2" xfId="36832"/>
    <cellStyle name="40% - Accent4 4 9 2 2" xfId="36833"/>
    <cellStyle name="40% - Accent4 4 9 3" xfId="36834"/>
    <cellStyle name="40% - Accent4 5" xfId="36835"/>
    <cellStyle name="40% - Accent4 5 10" xfId="36836"/>
    <cellStyle name="40% - Accent4 5 10 2" xfId="36837"/>
    <cellStyle name="40% - Accent4 5 11" xfId="36838"/>
    <cellStyle name="40% - Accent4 5 2" xfId="36839"/>
    <cellStyle name="40% - Accent4 5 2 10" xfId="36840"/>
    <cellStyle name="40% - Accent4 5 2 2" xfId="36841"/>
    <cellStyle name="40% - Accent4 5 2 2 2" xfId="36842"/>
    <cellStyle name="40% - Accent4 5 2 2 2 2" xfId="36843"/>
    <cellStyle name="40% - Accent4 5 2 2 2 2 2" xfId="36844"/>
    <cellStyle name="40% - Accent4 5 2 2 2 2 2 2" xfId="36845"/>
    <cellStyle name="40% - Accent4 5 2 2 2 2 3" xfId="36846"/>
    <cellStyle name="40% - Accent4 5 2 2 2 3" xfId="36847"/>
    <cellStyle name="40% - Accent4 5 2 2 2 3 2" xfId="36848"/>
    <cellStyle name="40% - Accent4 5 2 2 2 4" xfId="36849"/>
    <cellStyle name="40% - Accent4 5 2 2 3" xfId="36850"/>
    <cellStyle name="40% - Accent4 5 2 2 3 2" xfId="36851"/>
    <cellStyle name="40% - Accent4 5 2 2 3 2 2" xfId="36852"/>
    <cellStyle name="40% - Accent4 5 2 2 3 3" xfId="36853"/>
    <cellStyle name="40% - Accent4 5 2 2 4" xfId="36854"/>
    <cellStyle name="40% - Accent4 5 2 2 4 2" xfId="36855"/>
    <cellStyle name="40% - Accent4 5 2 2 5" xfId="36856"/>
    <cellStyle name="40% - Accent4 5 2 3" xfId="36857"/>
    <cellStyle name="40% - Accent4 5 2 3 2" xfId="36858"/>
    <cellStyle name="40% - Accent4 5 2 3 2 2" xfId="36859"/>
    <cellStyle name="40% - Accent4 5 2 3 2 2 2" xfId="36860"/>
    <cellStyle name="40% - Accent4 5 2 3 2 2 2 2" xfId="36861"/>
    <cellStyle name="40% - Accent4 5 2 3 2 2 3" xfId="36862"/>
    <cellStyle name="40% - Accent4 5 2 3 2 3" xfId="36863"/>
    <cellStyle name="40% - Accent4 5 2 3 2 3 2" xfId="36864"/>
    <cellStyle name="40% - Accent4 5 2 3 2 4" xfId="36865"/>
    <cellStyle name="40% - Accent4 5 2 3 3" xfId="36866"/>
    <cellStyle name="40% - Accent4 5 2 3 3 2" xfId="36867"/>
    <cellStyle name="40% - Accent4 5 2 3 3 2 2" xfId="36868"/>
    <cellStyle name="40% - Accent4 5 2 3 3 3" xfId="36869"/>
    <cellStyle name="40% - Accent4 5 2 3 4" xfId="36870"/>
    <cellStyle name="40% - Accent4 5 2 3 4 2" xfId="36871"/>
    <cellStyle name="40% - Accent4 5 2 3 5" xfId="36872"/>
    <cellStyle name="40% - Accent4 5 2 4" xfId="36873"/>
    <cellStyle name="40% - Accent4 5 2 4 2" xfId="36874"/>
    <cellStyle name="40% - Accent4 5 2 4 2 2" xfId="36875"/>
    <cellStyle name="40% - Accent4 5 2 4 2 2 2" xfId="36876"/>
    <cellStyle name="40% - Accent4 5 2 4 2 2 2 2" xfId="36877"/>
    <cellStyle name="40% - Accent4 5 2 4 2 2 3" xfId="36878"/>
    <cellStyle name="40% - Accent4 5 2 4 2 3" xfId="36879"/>
    <cellStyle name="40% - Accent4 5 2 4 2 3 2" xfId="36880"/>
    <cellStyle name="40% - Accent4 5 2 4 2 4" xfId="36881"/>
    <cellStyle name="40% - Accent4 5 2 4 3" xfId="36882"/>
    <cellStyle name="40% - Accent4 5 2 4 3 2" xfId="36883"/>
    <cellStyle name="40% - Accent4 5 2 4 3 2 2" xfId="36884"/>
    <cellStyle name="40% - Accent4 5 2 4 3 3" xfId="36885"/>
    <cellStyle name="40% - Accent4 5 2 4 4" xfId="36886"/>
    <cellStyle name="40% - Accent4 5 2 4 4 2" xfId="36887"/>
    <cellStyle name="40% - Accent4 5 2 4 5" xfId="36888"/>
    <cellStyle name="40% - Accent4 5 2 5" xfId="36889"/>
    <cellStyle name="40% - Accent4 5 2 5 2" xfId="36890"/>
    <cellStyle name="40% - Accent4 5 2 5 2 2" xfId="36891"/>
    <cellStyle name="40% - Accent4 5 2 5 2 2 2" xfId="36892"/>
    <cellStyle name="40% - Accent4 5 2 5 2 2 2 2" xfId="36893"/>
    <cellStyle name="40% - Accent4 5 2 5 2 2 3" xfId="36894"/>
    <cellStyle name="40% - Accent4 5 2 5 2 3" xfId="36895"/>
    <cellStyle name="40% - Accent4 5 2 5 2 3 2" xfId="36896"/>
    <cellStyle name="40% - Accent4 5 2 5 2 4" xfId="36897"/>
    <cellStyle name="40% - Accent4 5 2 5 3" xfId="36898"/>
    <cellStyle name="40% - Accent4 5 2 5 3 2" xfId="36899"/>
    <cellStyle name="40% - Accent4 5 2 5 3 2 2" xfId="36900"/>
    <cellStyle name="40% - Accent4 5 2 5 3 3" xfId="36901"/>
    <cellStyle name="40% - Accent4 5 2 5 4" xfId="36902"/>
    <cellStyle name="40% - Accent4 5 2 5 4 2" xfId="36903"/>
    <cellStyle name="40% - Accent4 5 2 5 5" xfId="36904"/>
    <cellStyle name="40% - Accent4 5 2 6" xfId="36905"/>
    <cellStyle name="40% - Accent4 5 2 6 2" xfId="36906"/>
    <cellStyle name="40% - Accent4 5 2 6 2 2" xfId="36907"/>
    <cellStyle name="40% - Accent4 5 2 6 2 2 2" xfId="36908"/>
    <cellStyle name="40% - Accent4 5 2 6 2 2 2 2" xfId="36909"/>
    <cellStyle name="40% - Accent4 5 2 6 2 2 3" xfId="36910"/>
    <cellStyle name="40% - Accent4 5 2 6 2 3" xfId="36911"/>
    <cellStyle name="40% - Accent4 5 2 6 2 3 2" xfId="36912"/>
    <cellStyle name="40% - Accent4 5 2 6 2 4" xfId="36913"/>
    <cellStyle name="40% - Accent4 5 2 6 3" xfId="36914"/>
    <cellStyle name="40% - Accent4 5 2 6 3 2" xfId="36915"/>
    <cellStyle name="40% - Accent4 5 2 6 3 2 2" xfId="36916"/>
    <cellStyle name="40% - Accent4 5 2 6 3 3" xfId="36917"/>
    <cellStyle name="40% - Accent4 5 2 6 4" xfId="36918"/>
    <cellStyle name="40% - Accent4 5 2 6 4 2" xfId="36919"/>
    <cellStyle name="40% - Accent4 5 2 6 5" xfId="36920"/>
    <cellStyle name="40% - Accent4 5 2 7" xfId="36921"/>
    <cellStyle name="40% - Accent4 5 2 7 2" xfId="36922"/>
    <cellStyle name="40% - Accent4 5 2 7 2 2" xfId="36923"/>
    <cellStyle name="40% - Accent4 5 2 7 2 2 2" xfId="36924"/>
    <cellStyle name="40% - Accent4 5 2 7 2 3" xfId="36925"/>
    <cellStyle name="40% - Accent4 5 2 7 3" xfId="36926"/>
    <cellStyle name="40% - Accent4 5 2 7 3 2" xfId="36927"/>
    <cellStyle name="40% - Accent4 5 2 7 4" xfId="36928"/>
    <cellStyle name="40% - Accent4 5 2 8" xfId="36929"/>
    <cellStyle name="40% - Accent4 5 2 8 2" xfId="36930"/>
    <cellStyle name="40% - Accent4 5 2 8 2 2" xfId="36931"/>
    <cellStyle name="40% - Accent4 5 2 8 3" xfId="36932"/>
    <cellStyle name="40% - Accent4 5 2 9" xfId="36933"/>
    <cellStyle name="40% - Accent4 5 2 9 2" xfId="36934"/>
    <cellStyle name="40% - Accent4 5 3" xfId="36935"/>
    <cellStyle name="40% - Accent4 5 3 2" xfId="36936"/>
    <cellStyle name="40% - Accent4 5 3 2 2" xfId="36937"/>
    <cellStyle name="40% - Accent4 5 3 2 2 2" xfId="36938"/>
    <cellStyle name="40% - Accent4 5 3 2 2 2 2" xfId="36939"/>
    <cellStyle name="40% - Accent4 5 3 2 2 3" xfId="36940"/>
    <cellStyle name="40% - Accent4 5 3 2 3" xfId="36941"/>
    <cellStyle name="40% - Accent4 5 3 2 3 2" xfId="36942"/>
    <cellStyle name="40% - Accent4 5 3 2 4" xfId="36943"/>
    <cellStyle name="40% - Accent4 5 3 3" xfId="36944"/>
    <cellStyle name="40% - Accent4 5 3 3 2" xfId="36945"/>
    <cellStyle name="40% - Accent4 5 3 3 2 2" xfId="36946"/>
    <cellStyle name="40% - Accent4 5 3 3 3" xfId="36947"/>
    <cellStyle name="40% - Accent4 5 3 4" xfId="36948"/>
    <cellStyle name="40% - Accent4 5 3 4 2" xfId="36949"/>
    <cellStyle name="40% - Accent4 5 3 5" xfId="36950"/>
    <cellStyle name="40% - Accent4 5 4" xfId="36951"/>
    <cellStyle name="40% - Accent4 5 4 2" xfId="36952"/>
    <cellStyle name="40% - Accent4 5 4 2 2" xfId="36953"/>
    <cellStyle name="40% - Accent4 5 4 2 2 2" xfId="36954"/>
    <cellStyle name="40% - Accent4 5 4 2 2 2 2" xfId="36955"/>
    <cellStyle name="40% - Accent4 5 4 2 2 3" xfId="36956"/>
    <cellStyle name="40% - Accent4 5 4 2 3" xfId="36957"/>
    <cellStyle name="40% - Accent4 5 4 2 3 2" xfId="36958"/>
    <cellStyle name="40% - Accent4 5 4 2 4" xfId="36959"/>
    <cellStyle name="40% - Accent4 5 4 3" xfId="36960"/>
    <cellStyle name="40% - Accent4 5 4 3 2" xfId="36961"/>
    <cellStyle name="40% - Accent4 5 4 3 2 2" xfId="36962"/>
    <cellStyle name="40% - Accent4 5 4 3 3" xfId="36963"/>
    <cellStyle name="40% - Accent4 5 4 4" xfId="36964"/>
    <cellStyle name="40% - Accent4 5 4 4 2" xfId="36965"/>
    <cellStyle name="40% - Accent4 5 4 5" xfId="36966"/>
    <cellStyle name="40% - Accent4 5 5" xfId="36967"/>
    <cellStyle name="40% - Accent4 5 5 2" xfId="36968"/>
    <cellStyle name="40% - Accent4 5 5 2 2" xfId="36969"/>
    <cellStyle name="40% - Accent4 5 5 2 2 2" xfId="36970"/>
    <cellStyle name="40% - Accent4 5 5 2 2 2 2" xfId="36971"/>
    <cellStyle name="40% - Accent4 5 5 2 2 3" xfId="36972"/>
    <cellStyle name="40% - Accent4 5 5 2 3" xfId="36973"/>
    <cellStyle name="40% - Accent4 5 5 2 3 2" xfId="36974"/>
    <cellStyle name="40% - Accent4 5 5 2 4" xfId="36975"/>
    <cellStyle name="40% - Accent4 5 5 3" xfId="36976"/>
    <cellStyle name="40% - Accent4 5 5 3 2" xfId="36977"/>
    <cellStyle name="40% - Accent4 5 5 3 2 2" xfId="36978"/>
    <cellStyle name="40% - Accent4 5 5 3 3" xfId="36979"/>
    <cellStyle name="40% - Accent4 5 5 4" xfId="36980"/>
    <cellStyle name="40% - Accent4 5 5 4 2" xfId="36981"/>
    <cellStyle name="40% - Accent4 5 5 5" xfId="36982"/>
    <cellStyle name="40% - Accent4 5 6" xfId="36983"/>
    <cellStyle name="40% - Accent4 5 6 2" xfId="36984"/>
    <cellStyle name="40% - Accent4 5 6 2 2" xfId="36985"/>
    <cellStyle name="40% - Accent4 5 6 2 2 2" xfId="36986"/>
    <cellStyle name="40% - Accent4 5 6 2 2 2 2" xfId="36987"/>
    <cellStyle name="40% - Accent4 5 6 2 2 3" xfId="36988"/>
    <cellStyle name="40% - Accent4 5 6 2 3" xfId="36989"/>
    <cellStyle name="40% - Accent4 5 6 2 3 2" xfId="36990"/>
    <cellStyle name="40% - Accent4 5 6 2 4" xfId="36991"/>
    <cellStyle name="40% - Accent4 5 6 3" xfId="36992"/>
    <cellStyle name="40% - Accent4 5 6 3 2" xfId="36993"/>
    <cellStyle name="40% - Accent4 5 6 3 2 2" xfId="36994"/>
    <cellStyle name="40% - Accent4 5 6 3 3" xfId="36995"/>
    <cellStyle name="40% - Accent4 5 6 4" xfId="36996"/>
    <cellStyle name="40% - Accent4 5 6 4 2" xfId="36997"/>
    <cellStyle name="40% - Accent4 5 6 5" xfId="36998"/>
    <cellStyle name="40% - Accent4 5 7" xfId="36999"/>
    <cellStyle name="40% - Accent4 5 7 2" xfId="37000"/>
    <cellStyle name="40% - Accent4 5 7 2 2" xfId="37001"/>
    <cellStyle name="40% - Accent4 5 7 2 2 2" xfId="37002"/>
    <cellStyle name="40% - Accent4 5 7 2 2 2 2" xfId="37003"/>
    <cellStyle name="40% - Accent4 5 7 2 2 3" xfId="37004"/>
    <cellStyle name="40% - Accent4 5 7 2 3" xfId="37005"/>
    <cellStyle name="40% - Accent4 5 7 2 3 2" xfId="37006"/>
    <cellStyle name="40% - Accent4 5 7 2 4" xfId="37007"/>
    <cellStyle name="40% - Accent4 5 7 3" xfId="37008"/>
    <cellStyle name="40% - Accent4 5 7 3 2" xfId="37009"/>
    <cellStyle name="40% - Accent4 5 7 3 2 2" xfId="37010"/>
    <cellStyle name="40% - Accent4 5 7 3 3" xfId="37011"/>
    <cellStyle name="40% - Accent4 5 7 4" xfId="37012"/>
    <cellStyle name="40% - Accent4 5 7 4 2" xfId="37013"/>
    <cellStyle name="40% - Accent4 5 7 5" xfId="37014"/>
    <cellStyle name="40% - Accent4 5 8" xfId="37015"/>
    <cellStyle name="40% - Accent4 5 8 2" xfId="37016"/>
    <cellStyle name="40% - Accent4 5 8 2 2" xfId="37017"/>
    <cellStyle name="40% - Accent4 5 8 2 2 2" xfId="37018"/>
    <cellStyle name="40% - Accent4 5 8 2 3" xfId="37019"/>
    <cellStyle name="40% - Accent4 5 8 3" xfId="37020"/>
    <cellStyle name="40% - Accent4 5 8 3 2" xfId="37021"/>
    <cellStyle name="40% - Accent4 5 8 4" xfId="37022"/>
    <cellStyle name="40% - Accent4 5 9" xfId="37023"/>
    <cellStyle name="40% - Accent4 5 9 2" xfId="37024"/>
    <cellStyle name="40% - Accent4 5 9 2 2" xfId="37025"/>
    <cellStyle name="40% - Accent4 5 9 3" xfId="37026"/>
    <cellStyle name="40% - Accent4 6" xfId="37027"/>
    <cellStyle name="40% - Accent4 6 10" xfId="37028"/>
    <cellStyle name="40% - Accent4 6 10 2" xfId="37029"/>
    <cellStyle name="40% - Accent4 6 11" xfId="37030"/>
    <cellStyle name="40% - Accent4 6 2" xfId="37031"/>
    <cellStyle name="40% - Accent4 6 2 10" xfId="37032"/>
    <cellStyle name="40% - Accent4 6 2 2" xfId="37033"/>
    <cellStyle name="40% - Accent4 6 2 2 2" xfId="37034"/>
    <cellStyle name="40% - Accent4 6 2 2 2 2" xfId="37035"/>
    <cellStyle name="40% - Accent4 6 2 2 2 2 2" xfId="37036"/>
    <cellStyle name="40% - Accent4 6 2 2 2 2 2 2" xfId="37037"/>
    <cellStyle name="40% - Accent4 6 2 2 2 2 3" xfId="37038"/>
    <cellStyle name="40% - Accent4 6 2 2 2 3" xfId="37039"/>
    <cellStyle name="40% - Accent4 6 2 2 2 3 2" xfId="37040"/>
    <cellStyle name="40% - Accent4 6 2 2 2 4" xfId="37041"/>
    <cellStyle name="40% - Accent4 6 2 2 3" xfId="37042"/>
    <cellStyle name="40% - Accent4 6 2 2 3 2" xfId="37043"/>
    <cellStyle name="40% - Accent4 6 2 2 3 2 2" xfId="37044"/>
    <cellStyle name="40% - Accent4 6 2 2 3 3" xfId="37045"/>
    <cellStyle name="40% - Accent4 6 2 2 4" xfId="37046"/>
    <cellStyle name="40% - Accent4 6 2 2 4 2" xfId="37047"/>
    <cellStyle name="40% - Accent4 6 2 2 5" xfId="37048"/>
    <cellStyle name="40% - Accent4 6 2 3" xfId="37049"/>
    <cellStyle name="40% - Accent4 6 2 3 2" xfId="37050"/>
    <cellStyle name="40% - Accent4 6 2 3 2 2" xfId="37051"/>
    <cellStyle name="40% - Accent4 6 2 3 2 2 2" xfId="37052"/>
    <cellStyle name="40% - Accent4 6 2 3 2 2 2 2" xfId="37053"/>
    <cellStyle name="40% - Accent4 6 2 3 2 2 3" xfId="37054"/>
    <cellStyle name="40% - Accent4 6 2 3 2 3" xfId="37055"/>
    <cellStyle name="40% - Accent4 6 2 3 2 3 2" xfId="37056"/>
    <cellStyle name="40% - Accent4 6 2 3 2 4" xfId="37057"/>
    <cellStyle name="40% - Accent4 6 2 3 3" xfId="37058"/>
    <cellStyle name="40% - Accent4 6 2 3 3 2" xfId="37059"/>
    <cellStyle name="40% - Accent4 6 2 3 3 2 2" xfId="37060"/>
    <cellStyle name="40% - Accent4 6 2 3 3 3" xfId="37061"/>
    <cellStyle name="40% - Accent4 6 2 3 4" xfId="37062"/>
    <cellStyle name="40% - Accent4 6 2 3 4 2" xfId="37063"/>
    <cellStyle name="40% - Accent4 6 2 3 5" xfId="37064"/>
    <cellStyle name="40% - Accent4 6 2 4" xfId="37065"/>
    <cellStyle name="40% - Accent4 6 2 4 2" xfId="37066"/>
    <cellStyle name="40% - Accent4 6 2 4 2 2" xfId="37067"/>
    <cellStyle name="40% - Accent4 6 2 4 2 2 2" xfId="37068"/>
    <cellStyle name="40% - Accent4 6 2 4 2 2 2 2" xfId="37069"/>
    <cellStyle name="40% - Accent4 6 2 4 2 2 3" xfId="37070"/>
    <cellStyle name="40% - Accent4 6 2 4 2 3" xfId="37071"/>
    <cellStyle name="40% - Accent4 6 2 4 2 3 2" xfId="37072"/>
    <cellStyle name="40% - Accent4 6 2 4 2 4" xfId="37073"/>
    <cellStyle name="40% - Accent4 6 2 4 3" xfId="37074"/>
    <cellStyle name="40% - Accent4 6 2 4 3 2" xfId="37075"/>
    <cellStyle name="40% - Accent4 6 2 4 3 2 2" xfId="37076"/>
    <cellStyle name="40% - Accent4 6 2 4 3 3" xfId="37077"/>
    <cellStyle name="40% - Accent4 6 2 4 4" xfId="37078"/>
    <cellStyle name="40% - Accent4 6 2 4 4 2" xfId="37079"/>
    <cellStyle name="40% - Accent4 6 2 4 5" xfId="37080"/>
    <cellStyle name="40% - Accent4 6 2 5" xfId="37081"/>
    <cellStyle name="40% - Accent4 6 2 5 2" xfId="37082"/>
    <cellStyle name="40% - Accent4 6 2 5 2 2" xfId="37083"/>
    <cellStyle name="40% - Accent4 6 2 5 2 2 2" xfId="37084"/>
    <cellStyle name="40% - Accent4 6 2 5 2 2 2 2" xfId="37085"/>
    <cellStyle name="40% - Accent4 6 2 5 2 2 3" xfId="37086"/>
    <cellStyle name="40% - Accent4 6 2 5 2 3" xfId="37087"/>
    <cellStyle name="40% - Accent4 6 2 5 2 3 2" xfId="37088"/>
    <cellStyle name="40% - Accent4 6 2 5 2 4" xfId="37089"/>
    <cellStyle name="40% - Accent4 6 2 5 3" xfId="37090"/>
    <cellStyle name="40% - Accent4 6 2 5 3 2" xfId="37091"/>
    <cellStyle name="40% - Accent4 6 2 5 3 2 2" xfId="37092"/>
    <cellStyle name="40% - Accent4 6 2 5 3 3" xfId="37093"/>
    <cellStyle name="40% - Accent4 6 2 5 4" xfId="37094"/>
    <cellStyle name="40% - Accent4 6 2 5 4 2" xfId="37095"/>
    <cellStyle name="40% - Accent4 6 2 5 5" xfId="37096"/>
    <cellStyle name="40% - Accent4 6 2 6" xfId="37097"/>
    <cellStyle name="40% - Accent4 6 2 6 2" xfId="37098"/>
    <cellStyle name="40% - Accent4 6 2 6 2 2" xfId="37099"/>
    <cellStyle name="40% - Accent4 6 2 6 2 2 2" xfId="37100"/>
    <cellStyle name="40% - Accent4 6 2 6 2 2 2 2" xfId="37101"/>
    <cellStyle name="40% - Accent4 6 2 6 2 2 3" xfId="37102"/>
    <cellStyle name="40% - Accent4 6 2 6 2 3" xfId="37103"/>
    <cellStyle name="40% - Accent4 6 2 6 2 3 2" xfId="37104"/>
    <cellStyle name="40% - Accent4 6 2 6 2 4" xfId="37105"/>
    <cellStyle name="40% - Accent4 6 2 6 3" xfId="37106"/>
    <cellStyle name="40% - Accent4 6 2 6 3 2" xfId="37107"/>
    <cellStyle name="40% - Accent4 6 2 6 3 2 2" xfId="37108"/>
    <cellStyle name="40% - Accent4 6 2 6 3 3" xfId="37109"/>
    <cellStyle name="40% - Accent4 6 2 6 4" xfId="37110"/>
    <cellStyle name="40% - Accent4 6 2 6 4 2" xfId="37111"/>
    <cellStyle name="40% - Accent4 6 2 6 5" xfId="37112"/>
    <cellStyle name="40% - Accent4 6 2 7" xfId="37113"/>
    <cellStyle name="40% - Accent4 6 2 7 2" xfId="37114"/>
    <cellStyle name="40% - Accent4 6 2 7 2 2" xfId="37115"/>
    <cellStyle name="40% - Accent4 6 2 7 2 2 2" xfId="37116"/>
    <cellStyle name="40% - Accent4 6 2 7 2 3" xfId="37117"/>
    <cellStyle name="40% - Accent4 6 2 7 3" xfId="37118"/>
    <cellStyle name="40% - Accent4 6 2 7 3 2" xfId="37119"/>
    <cellStyle name="40% - Accent4 6 2 7 4" xfId="37120"/>
    <cellStyle name="40% - Accent4 6 2 8" xfId="37121"/>
    <cellStyle name="40% - Accent4 6 2 8 2" xfId="37122"/>
    <cellStyle name="40% - Accent4 6 2 8 2 2" xfId="37123"/>
    <cellStyle name="40% - Accent4 6 2 8 3" xfId="37124"/>
    <cellStyle name="40% - Accent4 6 2 9" xfId="37125"/>
    <cellStyle name="40% - Accent4 6 2 9 2" xfId="37126"/>
    <cellStyle name="40% - Accent4 6 3" xfId="37127"/>
    <cellStyle name="40% - Accent4 6 3 2" xfId="37128"/>
    <cellStyle name="40% - Accent4 6 3 2 2" xfId="37129"/>
    <cellStyle name="40% - Accent4 6 3 2 2 2" xfId="37130"/>
    <cellStyle name="40% - Accent4 6 3 2 2 2 2" xfId="37131"/>
    <cellStyle name="40% - Accent4 6 3 2 2 3" xfId="37132"/>
    <cellStyle name="40% - Accent4 6 3 2 3" xfId="37133"/>
    <cellStyle name="40% - Accent4 6 3 2 3 2" xfId="37134"/>
    <cellStyle name="40% - Accent4 6 3 2 4" xfId="37135"/>
    <cellStyle name="40% - Accent4 6 3 3" xfId="37136"/>
    <cellStyle name="40% - Accent4 6 3 3 2" xfId="37137"/>
    <cellStyle name="40% - Accent4 6 3 3 2 2" xfId="37138"/>
    <cellStyle name="40% - Accent4 6 3 3 3" xfId="37139"/>
    <cellStyle name="40% - Accent4 6 3 4" xfId="37140"/>
    <cellStyle name="40% - Accent4 6 3 4 2" xfId="37141"/>
    <cellStyle name="40% - Accent4 6 3 5" xfId="37142"/>
    <cellStyle name="40% - Accent4 6 4" xfId="37143"/>
    <cellStyle name="40% - Accent4 6 4 2" xfId="37144"/>
    <cellStyle name="40% - Accent4 6 4 2 2" xfId="37145"/>
    <cellStyle name="40% - Accent4 6 4 2 2 2" xfId="37146"/>
    <cellStyle name="40% - Accent4 6 4 2 2 2 2" xfId="37147"/>
    <cellStyle name="40% - Accent4 6 4 2 2 3" xfId="37148"/>
    <cellStyle name="40% - Accent4 6 4 2 3" xfId="37149"/>
    <cellStyle name="40% - Accent4 6 4 2 3 2" xfId="37150"/>
    <cellStyle name="40% - Accent4 6 4 2 4" xfId="37151"/>
    <cellStyle name="40% - Accent4 6 4 3" xfId="37152"/>
    <cellStyle name="40% - Accent4 6 4 3 2" xfId="37153"/>
    <cellStyle name="40% - Accent4 6 4 3 2 2" xfId="37154"/>
    <cellStyle name="40% - Accent4 6 4 3 3" xfId="37155"/>
    <cellStyle name="40% - Accent4 6 4 4" xfId="37156"/>
    <cellStyle name="40% - Accent4 6 4 4 2" xfId="37157"/>
    <cellStyle name="40% - Accent4 6 4 5" xfId="37158"/>
    <cellStyle name="40% - Accent4 6 5" xfId="37159"/>
    <cellStyle name="40% - Accent4 6 5 2" xfId="37160"/>
    <cellStyle name="40% - Accent4 6 5 2 2" xfId="37161"/>
    <cellStyle name="40% - Accent4 6 5 2 2 2" xfId="37162"/>
    <cellStyle name="40% - Accent4 6 5 2 2 2 2" xfId="37163"/>
    <cellStyle name="40% - Accent4 6 5 2 2 3" xfId="37164"/>
    <cellStyle name="40% - Accent4 6 5 2 3" xfId="37165"/>
    <cellStyle name="40% - Accent4 6 5 2 3 2" xfId="37166"/>
    <cellStyle name="40% - Accent4 6 5 2 4" xfId="37167"/>
    <cellStyle name="40% - Accent4 6 5 3" xfId="37168"/>
    <cellStyle name="40% - Accent4 6 5 3 2" xfId="37169"/>
    <cellStyle name="40% - Accent4 6 5 3 2 2" xfId="37170"/>
    <cellStyle name="40% - Accent4 6 5 3 3" xfId="37171"/>
    <cellStyle name="40% - Accent4 6 5 4" xfId="37172"/>
    <cellStyle name="40% - Accent4 6 5 4 2" xfId="37173"/>
    <cellStyle name="40% - Accent4 6 5 5" xfId="37174"/>
    <cellStyle name="40% - Accent4 6 6" xfId="37175"/>
    <cellStyle name="40% - Accent4 6 6 2" xfId="37176"/>
    <cellStyle name="40% - Accent4 6 6 2 2" xfId="37177"/>
    <cellStyle name="40% - Accent4 6 6 2 2 2" xfId="37178"/>
    <cellStyle name="40% - Accent4 6 6 2 2 2 2" xfId="37179"/>
    <cellStyle name="40% - Accent4 6 6 2 2 3" xfId="37180"/>
    <cellStyle name="40% - Accent4 6 6 2 3" xfId="37181"/>
    <cellStyle name="40% - Accent4 6 6 2 3 2" xfId="37182"/>
    <cellStyle name="40% - Accent4 6 6 2 4" xfId="37183"/>
    <cellStyle name="40% - Accent4 6 6 3" xfId="37184"/>
    <cellStyle name="40% - Accent4 6 6 3 2" xfId="37185"/>
    <cellStyle name="40% - Accent4 6 6 3 2 2" xfId="37186"/>
    <cellStyle name="40% - Accent4 6 6 3 3" xfId="37187"/>
    <cellStyle name="40% - Accent4 6 6 4" xfId="37188"/>
    <cellStyle name="40% - Accent4 6 6 4 2" xfId="37189"/>
    <cellStyle name="40% - Accent4 6 6 5" xfId="37190"/>
    <cellStyle name="40% - Accent4 6 7" xfId="37191"/>
    <cellStyle name="40% - Accent4 6 7 2" xfId="37192"/>
    <cellStyle name="40% - Accent4 6 7 2 2" xfId="37193"/>
    <cellStyle name="40% - Accent4 6 7 2 2 2" xfId="37194"/>
    <cellStyle name="40% - Accent4 6 7 2 2 2 2" xfId="37195"/>
    <cellStyle name="40% - Accent4 6 7 2 2 3" xfId="37196"/>
    <cellStyle name="40% - Accent4 6 7 2 3" xfId="37197"/>
    <cellStyle name="40% - Accent4 6 7 2 3 2" xfId="37198"/>
    <cellStyle name="40% - Accent4 6 7 2 4" xfId="37199"/>
    <cellStyle name="40% - Accent4 6 7 3" xfId="37200"/>
    <cellStyle name="40% - Accent4 6 7 3 2" xfId="37201"/>
    <cellStyle name="40% - Accent4 6 7 3 2 2" xfId="37202"/>
    <cellStyle name="40% - Accent4 6 7 3 3" xfId="37203"/>
    <cellStyle name="40% - Accent4 6 7 4" xfId="37204"/>
    <cellStyle name="40% - Accent4 6 7 4 2" xfId="37205"/>
    <cellStyle name="40% - Accent4 6 7 5" xfId="37206"/>
    <cellStyle name="40% - Accent4 6 8" xfId="37207"/>
    <cellStyle name="40% - Accent4 6 8 2" xfId="37208"/>
    <cellStyle name="40% - Accent4 6 8 2 2" xfId="37209"/>
    <cellStyle name="40% - Accent4 6 8 2 2 2" xfId="37210"/>
    <cellStyle name="40% - Accent4 6 8 2 3" xfId="37211"/>
    <cellStyle name="40% - Accent4 6 8 3" xfId="37212"/>
    <cellStyle name="40% - Accent4 6 8 3 2" xfId="37213"/>
    <cellStyle name="40% - Accent4 6 8 4" xfId="37214"/>
    <cellStyle name="40% - Accent4 6 9" xfId="37215"/>
    <cellStyle name="40% - Accent4 6 9 2" xfId="37216"/>
    <cellStyle name="40% - Accent4 6 9 2 2" xfId="37217"/>
    <cellStyle name="40% - Accent4 6 9 3" xfId="37218"/>
    <cellStyle name="40% - Accent4 7" xfId="37219"/>
    <cellStyle name="40% - Accent4 7 10" xfId="37220"/>
    <cellStyle name="40% - Accent4 7 10 2" xfId="37221"/>
    <cellStyle name="40% - Accent4 7 11" xfId="37222"/>
    <cellStyle name="40% - Accent4 7 2" xfId="37223"/>
    <cellStyle name="40% - Accent4 7 2 10" xfId="37224"/>
    <cellStyle name="40% - Accent4 7 2 2" xfId="37225"/>
    <cellStyle name="40% - Accent4 7 2 2 2" xfId="37226"/>
    <cellStyle name="40% - Accent4 7 2 2 2 2" xfId="37227"/>
    <cellStyle name="40% - Accent4 7 2 2 2 2 2" xfId="37228"/>
    <cellStyle name="40% - Accent4 7 2 2 2 2 2 2" xfId="37229"/>
    <cellStyle name="40% - Accent4 7 2 2 2 2 3" xfId="37230"/>
    <cellStyle name="40% - Accent4 7 2 2 2 3" xfId="37231"/>
    <cellStyle name="40% - Accent4 7 2 2 2 3 2" xfId="37232"/>
    <cellStyle name="40% - Accent4 7 2 2 2 4" xfId="37233"/>
    <cellStyle name="40% - Accent4 7 2 2 3" xfId="37234"/>
    <cellStyle name="40% - Accent4 7 2 2 3 2" xfId="37235"/>
    <cellStyle name="40% - Accent4 7 2 2 3 2 2" xfId="37236"/>
    <cellStyle name="40% - Accent4 7 2 2 3 3" xfId="37237"/>
    <cellStyle name="40% - Accent4 7 2 2 4" xfId="37238"/>
    <cellStyle name="40% - Accent4 7 2 2 4 2" xfId="37239"/>
    <cellStyle name="40% - Accent4 7 2 2 5" xfId="37240"/>
    <cellStyle name="40% - Accent4 7 2 3" xfId="37241"/>
    <cellStyle name="40% - Accent4 7 2 3 2" xfId="37242"/>
    <cellStyle name="40% - Accent4 7 2 3 2 2" xfId="37243"/>
    <cellStyle name="40% - Accent4 7 2 3 2 2 2" xfId="37244"/>
    <cellStyle name="40% - Accent4 7 2 3 2 2 2 2" xfId="37245"/>
    <cellStyle name="40% - Accent4 7 2 3 2 2 3" xfId="37246"/>
    <cellStyle name="40% - Accent4 7 2 3 2 3" xfId="37247"/>
    <cellStyle name="40% - Accent4 7 2 3 2 3 2" xfId="37248"/>
    <cellStyle name="40% - Accent4 7 2 3 2 4" xfId="37249"/>
    <cellStyle name="40% - Accent4 7 2 3 3" xfId="37250"/>
    <cellStyle name="40% - Accent4 7 2 3 3 2" xfId="37251"/>
    <cellStyle name="40% - Accent4 7 2 3 3 2 2" xfId="37252"/>
    <cellStyle name="40% - Accent4 7 2 3 3 3" xfId="37253"/>
    <cellStyle name="40% - Accent4 7 2 3 4" xfId="37254"/>
    <cellStyle name="40% - Accent4 7 2 3 4 2" xfId="37255"/>
    <cellStyle name="40% - Accent4 7 2 3 5" xfId="37256"/>
    <cellStyle name="40% - Accent4 7 2 4" xfId="37257"/>
    <cellStyle name="40% - Accent4 7 2 4 2" xfId="37258"/>
    <cellStyle name="40% - Accent4 7 2 4 2 2" xfId="37259"/>
    <cellStyle name="40% - Accent4 7 2 4 2 2 2" xfId="37260"/>
    <cellStyle name="40% - Accent4 7 2 4 2 2 2 2" xfId="37261"/>
    <cellStyle name="40% - Accent4 7 2 4 2 2 3" xfId="37262"/>
    <cellStyle name="40% - Accent4 7 2 4 2 3" xfId="37263"/>
    <cellStyle name="40% - Accent4 7 2 4 2 3 2" xfId="37264"/>
    <cellStyle name="40% - Accent4 7 2 4 2 4" xfId="37265"/>
    <cellStyle name="40% - Accent4 7 2 4 3" xfId="37266"/>
    <cellStyle name="40% - Accent4 7 2 4 3 2" xfId="37267"/>
    <cellStyle name="40% - Accent4 7 2 4 3 2 2" xfId="37268"/>
    <cellStyle name="40% - Accent4 7 2 4 3 3" xfId="37269"/>
    <cellStyle name="40% - Accent4 7 2 4 4" xfId="37270"/>
    <cellStyle name="40% - Accent4 7 2 4 4 2" xfId="37271"/>
    <cellStyle name="40% - Accent4 7 2 4 5" xfId="37272"/>
    <cellStyle name="40% - Accent4 7 2 5" xfId="37273"/>
    <cellStyle name="40% - Accent4 7 2 5 2" xfId="37274"/>
    <cellStyle name="40% - Accent4 7 2 5 2 2" xfId="37275"/>
    <cellStyle name="40% - Accent4 7 2 5 2 2 2" xfId="37276"/>
    <cellStyle name="40% - Accent4 7 2 5 2 2 2 2" xfId="37277"/>
    <cellStyle name="40% - Accent4 7 2 5 2 2 3" xfId="37278"/>
    <cellStyle name="40% - Accent4 7 2 5 2 3" xfId="37279"/>
    <cellStyle name="40% - Accent4 7 2 5 2 3 2" xfId="37280"/>
    <cellStyle name="40% - Accent4 7 2 5 2 4" xfId="37281"/>
    <cellStyle name="40% - Accent4 7 2 5 3" xfId="37282"/>
    <cellStyle name="40% - Accent4 7 2 5 3 2" xfId="37283"/>
    <cellStyle name="40% - Accent4 7 2 5 3 2 2" xfId="37284"/>
    <cellStyle name="40% - Accent4 7 2 5 3 3" xfId="37285"/>
    <cellStyle name="40% - Accent4 7 2 5 4" xfId="37286"/>
    <cellStyle name="40% - Accent4 7 2 5 4 2" xfId="37287"/>
    <cellStyle name="40% - Accent4 7 2 5 5" xfId="37288"/>
    <cellStyle name="40% - Accent4 7 2 6" xfId="37289"/>
    <cellStyle name="40% - Accent4 7 2 6 2" xfId="37290"/>
    <cellStyle name="40% - Accent4 7 2 6 2 2" xfId="37291"/>
    <cellStyle name="40% - Accent4 7 2 6 2 2 2" xfId="37292"/>
    <cellStyle name="40% - Accent4 7 2 6 2 2 2 2" xfId="37293"/>
    <cellStyle name="40% - Accent4 7 2 6 2 2 3" xfId="37294"/>
    <cellStyle name="40% - Accent4 7 2 6 2 3" xfId="37295"/>
    <cellStyle name="40% - Accent4 7 2 6 2 3 2" xfId="37296"/>
    <cellStyle name="40% - Accent4 7 2 6 2 4" xfId="37297"/>
    <cellStyle name="40% - Accent4 7 2 6 3" xfId="37298"/>
    <cellStyle name="40% - Accent4 7 2 6 3 2" xfId="37299"/>
    <cellStyle name="40% - Accent4 7 2 6 3 2 2" xfId="37300"/>
    <cellStyle name="40% - Accent4 7 2 6 3 3" xfId="37301"/>
    <cellStyle name="40% - Accent4 7 2 6 4" xfId="37302"/>
    <cellStyle name="40% - Accent4 7 2 6 4 2" xfId="37303"/>
    <cellStyle name="40% - Accent4 7 2 6 5" xfId="37304"/>
    <cellStyle name="40% - Accent4 7 2 7" xfId="37305"/>
    <cellStyle name="40% - Accent4 7 2 7 2" xfId="37306"/>
    <cellStyle name="40% - Accent4 7 2 7 2 2" xfId="37307"/>
    <cellStyle name="40% - Accent4 7 2 7 2 2 2" xfId="37308"/>
    <cellStyle name="40% - Accent4 7 2 7 2 3" xfId="37309"/>
    <cellStyle name="40% - Accent4 7 2 7 3" xfId="37310"/>
    <cellStyle name="40% - Accent4 7 2 7 3 2" xfId="37311"/>
    <cellStyle name="40% - Accent4 7 2 7 4" xfId="37312"/>
    <cellStyle name="40% - Accent4 7 2 8" xfId="37313"/>
    <cellStyle name="40% - Accent4 7 2 8 2" xfId="37314"/>
    <cellStyle name="40% - Accent4 7 2 8 2 2" xfId="37315"/>
    <cellStyle name="40% - Accent4 7 2 8 3" xfId="37316"/>
    <cellStyle name="40% - Accent4 7 2 9" xfId="37317"/>
    <cellStyle name="40% - Accent4 7 2 9 2" xfId="37318"/>
    <cellStyle name="40% - Accent4 7 3" xfId="37319"/>
    <cellStyle name="40% - Accent4 7 3 2" xfId="37320"/>
    <cellStyle name="40% - Accent4 7 3 2 2" xfId="37321"/>
    <cellStyle name="40% - Accent4 7 3 2 2 2" xfId="37322"/>
    <cellStyle name="40% - Accent4 7 3 2 2 2 2" xfId="37323"/>
    <cellStyle name="40% - Accent4 7 3 2 2 3" xfId="37324"/>
    <cellStyle name="40% - Accent4 7 3 2 3" xfId="37325"/>
    <cellStyle name="40% - Accent4 7 3 2 3 2" xfId="37326"/>
    <cellStyle name="40% - Accent4 7 3 2 4" xfId="37327"/>
    <cellStyle name="40% - Accent4 7 3 3" xfId="37328"/>
    <cellStyle name="40% - Accent4 7 3 3 2" xfId="37329"/>
    <cellStyle name="40% - Accent4 7 3 3 2 2" xfId="37330"/>
    <cellStyle name="40% - Accent4 7 3 3 3" xfId="37331"/>
    <cellStyle name="40% - Accent4 7 3 4" xfId="37332"/>
    <cellStyle name="40% - Accent4 7 3 4 2" xfId="37333"/>
    <cellStyle name="40% - Accent4 7 3 5" xfId="37334"/>
    <cellStyle name="40% - Accent4 7 4" xfId="37335"/>
    <cellStyle name="40% - Accent4 7 4 2" xfId="37336"/>
    <cellStyle name="40% - Accent4 7 4 2 2" xfId="37337"/>
    <cellStyle name="40% - Accent4 7 4 2 2 2" xfId="37338"/>
    <cellStyle name="40% - Accent4 7 4 2 2 2 2" xfId="37339"/>
    <cellStyle name="40% - Accent4 7 4 2 2 3" xfId="37340"/>
    <cellStyle name="40% - Accent4 7 4 2 3" xfId="37341"/>
    <cellStyle name="40% - Accent4 7 4 2 3 2" xfId="37342"/>
    <cellStyle name="40% - Accent4 7 4 2 4" xfId="37343"/>
    <cellStyle name="40% - Accent4 7 4 3" xfId="37344"/>
    <cellStyle name="40% - Accent4 7 4 3 2" xfId="37345"/>
    <cellStyle name="40% - Accent4 7 4 3 2 2" xfId="37346"/>
    <cellStyle name="40% - Accent4 7 4 3 3" xfId="37347"/>
    <cellStyle name="40% - Accent4 7 4 4" xfId="37348"/>
    <cellStyle name="40% - Accent4 7 4 4 2" xfId="37349"/>
    <cellStyle name="40% - Accent4 7 4 5" xfId="37350"/>
    <cellStyle name="40% - Accent4 7 5" xfId="37351"/>
    <cellStyle name="40% - Accent4 7 5 2" xfId="37352"/>
    <cellStyle name="40% - Accent4 7 5 2 2" xfId="37353"/>
    <cellStyle name="40% - Accent4 7 5 2 2 2" xfId="37354"/>
    <cellStyle name="40% - Accent4 7 5 2 2 2 2" xfId="37355"/>
    <cellStyle name="40% - Accent4 7 5 2 2 3" xfId="37356"/>
    <cellStyle name="40% - Accent4 7 5 2 3" xfId="37357"/>
    <cellStyle name="40% - Accent4 7 5 2 3 2" xfId="37358"/>
    <cellStyle name="40% - Accent4 7 5 2 4" xfId="37359"/>
    <cellStyle name="40% - Accent4 7 5 3" xfId="37360"/>
    <cellStyle name="40% - Accent4 7 5 3 2" xfId="37361"/>
    <cellStyle name="40% - Accent4 7 5 3 2 2" xfId="37362"/>
    <cellStyle name="40% - Accent4 7 5 3 3" xfId="37363"/>
    <cellStyle name="40% - Accent4 7 5 4" xfId="37364"/>
    <cellStyle name="40% - Accent4 7 5 4 2" xfId="37365"/>
    <cellStyle name="40% - Accent4 7 5 5" xfId="37366"/>
    <cellStyle name="40% - Accent4 7 6" xfId="37367"/>
    <cellStyle name="40% - Accent4 7 6 2" xfId="37368"/>
    <cellStyle name="40% - Accent4 7 6 2 2" xfId="37369"/>
    <cellStyle name="40% - Accent4 7 6 2 2 2" xfId="37370"/>
    <cellStyle name="40% - Accent4 7 6 2 2 2 2" xfId="37371"/>
    <cellStyle name="40% - Accent4 7 6 2 2 3" xfId="37372"/>
    <cellStyle name="40% - Accent4 7 6 2 3" xfId="37373"/>
    <cellStyle name="40% - Accent4 7 6 2 3 2" xfId="37374"/>
    <cellStyle name="40% - Accent4 7 6 2 4" xfId="37375"/>
    <cellStyle name="40% - Accent4 7 6 3" xfId="37376"/>
    <cellStyle name="40% - Accent4 7 6 3 2" xfId="37377"/>
    <cellStyle name="40% - Accent4 7 6 3 2 2" xfId="37378"/>
    <cellStyle name="40% - Accent4 7 6 3 3" xfId="37379"/>
    <cellStyle name="40% - Accent4 7 6 4" xfId="37380"/>
    <cellStyle name="40% - Accent4 7 6 4 2" xfId="37381"/>
    <cellStyle name="40% - Accent4 7 6 5" xfId="37382"/>
    <cellStyle name="40% - Accent4 7 7" xfId="37383"/>
    <cellStyle name="40% - Accent4 7 7 2" xfId="37384"/>
    <cellStyle name="40% - Accent4 7 7 2 2" xfId="37385"/>
    <cellStyle name="40% - Accent4 7 7 2 2 2" xfId="37386"/>
    <cellStyle name="40% - Accent4 7 7 2 2 2 2" xfId="37387"/>
    <cellStyle name="40% - Accent4 7 7 2 2 3" xfId="37388"/>
    <cellStyle name="40% - Accent4 7 7 2 3" xfId="37389"/>
    <cellStyle name="40% - Accent4 7 7 2 3 2" xfId="37390"/>
    <cellStyle name="40% - Accent4 7 7 2 4" xfId="37391"/>
    <cellStyle name="40% - Accent4 7 7 3" xfId="37392"/>
    <cellStyle name="40% - Accent4 7 7 3 2" xfId="37393"/>
    <cellStyle name="40% - Accent4 7 7 3 2 2" xfId="37394"/>
    <cellStyle name="40% - Accent4 7 7 3 3" xfId="37395"/>
    <cellStyle name="40% - Accent4 7 7 4" xfId="37396"/>
    <cellStyle name="40% - Accent4 7 7 4 2" xfId="37397"/>
    <cellStyle name="40% - Accent4 7 7 5" xfId="37398"/>
    <cellStyle name="40% - Accent4 7 8" xfId="37399"/>
    <cellStyle name="40% - Accent4 7 8 2" xfId="37400"/>
    <cellStyle name="40% - Accent4 7 8 2 2" xfId="37401"/>
    <cellStyle name="40% - Accent4 7 8 2 2 2" xfId="37402"/>
    <cellStyle name="40% - Accent4 7 8 2 3" xfId="37403"/>
    <cellStyle name="40% - Accent4 7 8 3" xfId="37404"/>
    <cellStyle name="40% - Accent4 7 8 3 2" xfId="37405"/>
    <cellStyle name="40% - Accent4 7 8 4" xfId="37406"/>
    <cellStyle name="40% - Accent4 7 9" xfId="37407"/>
    <cellStyle name="40% - Accent4 7 9 2" xfId="37408"/>
    <cellStyle name="40% - Accent4 7 9 2 2" xfId="37409"/>
    <cellStyle name="40% - Accent4 7 9 3" xfId="37410"/>
    <cellStyle name="40% - Accent4 8" xfId="37411"/>
    <cellStyle name="40% - Accent4 8 10" xfId="37412"/>
    <cellStyle name="40% - Accent4 8 10 2" xfId="37413"/>
    <cellStyle name="40% - Accent4 8 11" xfId="37414"/>
    <cellStyle name="40% - Accent4 8 2" xfId="37415"/>
    <cellStyle name="40% - Accent4 8 2 10" xfId="37416"/>
    <cellStyle name="40% - Accent4 8 2 2" xfId="37417"/>
    <cellStyle name="40% - Accent4 8 2 2 2" xfId="37418"/>
    <cellStyle name="40% - Accent4 8 2 2 2 2" xfId="37419"/>
    <cellStyle name="40% - Accent4 8 2 2 2 2 2" xfId="37420"/>
    <cellStyle name="40% - Accent4 8 2 2 2 2 2 2" xfId="37421"/>
    <cellStyle name="40% - Accent4 8 2 2 2 2 3" xfId="37422"/>
    <cellStyle name="40% - Accent4 8 2 2 2 3" xfId="37423"/>
    <cellStyle name="40% - Accent4 8 2 2 2 3 2" xfId="37424"/>
    <cellStyle name="40% - Accent4 8 2 2 2 4" xfId="37425"/>
    <cellStyle name="40% - Accent4 8 2 2 3" xfId="37426"/>
    <cellStyle name="40% - Accent4 8 2 2 3 2" xfId="37427"/>
    <cellStyle name="40% - Accent4 8 2 2 3 2 2" xfId="37428"/>
    <cellStyle name="40% - Accent4 8 2 2 3 3" xfId="37429"/>
    <cellStyle name="40% - Accent4 8 2 2 4" xfId="37430"/>
    <cellStyle name="40% - Accent4 8 2 2 4 2" xfId="37431"/>
    <cellStyle name="40% - Accent4 8 2 2 5" xfId="37432"/>
    <cellStyle name="40% - Accent4 8 2 3" xfId="37433"/>
    <cellStyle name="40% - Accent4 8 2 3 2" xfId="37434"/>
    <cellStyle name="40% - Accent4 8 2 3 2 2" xfId="37435"/>
    <cellStyle name="40% - Accent4 8 2 3 2 2 2" xfId="37436"/>
    <cellStyle name="40% - Accent4 8 2 3 2 2 2 2" xfId="37437"/>
    <cellStyle name="40% - Accent4 8 2 3 2 2 3" xfId="37438"/>
    <cellStyle name="40% - Accent4 8 2 3 2 3" xfId="37439"/>
    <cellStyle name="40% - Accent4 8 2 3 2 3 2" xfId="37440"/>
    <cellStyle name="40% - Accent4 8 2 3 2 4" xfId="37441"/>
    <cellStyle name="40% - Accent4 8 2 3 3" xfId="37442"/>
    <cellStyle name="40% - Accent4 8 2 3 3 2" xfId="37443"/>
    <cellStyle name="40% - Accent4 8 2 3 3 2 2" xfId="37444"/>
    <cellStyle name="40% - Accent4 8 2 3 3 3" xfId="37445"/>
    <cellStyle name="40% - Accent4 8 2 3 4" xfId="37446"/>
    <cellStyle name="40% - Accent4 8 2 3 4 2" xfId="37447"/>
    <cellStyle name="40% - Accent4 8 2 3 5" xfId="37448"/>
    <cellStyle name="40% - Accent4 8 2 4" xfId="37449"/>
    <cellStyle name="40% - Accent4 8 2 4 2" xfId="37450"/>
    <cellStyle name="40% - Accent4 8 2 4 2 2" xfId="37451"/>
    <cellStyle name="40% - Accent4 8 2 4 2 2 2" xfId="37452"/>
    <cellStyle name="40% - Accent4 8 2 4 2 2 2 2" xfId="37453"/>
    <cellStyle name="40% - Accent4 8 2 4 2 2 3" xfId="37454"/>
    <cellStyle name="40% - Accent4 8 2 4 2 3" xfId="37455"/>
    <cellStyle name="40% - Accent4 8 2 4 2 3 2" xfId="37456"/>
    <cellStyle name="40% - Accent4 8 2 4 2 4" xfId="37457"/>
    <cellStyle name="40% - Accent4 8 2 4 3" xfId="37458"/>
    <cellStyle name="40% - Accent4 8 2 4 3 2" xfId="37459"/>
    <cellStyle name="40% - Accent4 8 2 4 3 2 2" xfId="37460"/>
    <cellStyle name="40% - Accent4 8 2 4 3 3" xfId="37461"/>
    <cellStyle name="40% - Accent4 8 2 4 4" xfId="37462"/>
    <cellStyle name="40% - Accent4 8 2 4 4 2" xfId="37463"/>
    <cellStyle name="40% - Accent4 8 2 4 5" xfId="37464"/>
    <cellStyle name="40% - Accent4 8 2 5" xfId="37465"/>
    <cellStyle name="40% - Accent4 8 2 5 2" xfId="37466"/>
    <cellStyle name="40% - Accent4 8 2 5 2 2" xfId="37467"/>
    <cellStyle name="40% - Accent4 8 2 5 2 2 2" xfId="37468"/>
    <cellStyle name="40% - Accent4 8 2 5 2 2 2 2" xfId="37469"/>
    <cellStyle name="40% - Accent4 8 2 5 2 2 3" xfId="37470"/>
    <cellStyle name="40% - Accent4 8 2 5 2 3" xfId="37471"/>
    <cellStyle name="40% - Accent4 8 2 5 2 3 2" xfId="37472"/>
    <cellStyle name="40% - Accent4 8 2 5 2 4" xfId="37473"/>
    <cellStyle name="40% - Accent4 8 2 5 3" xfId="37474"/>
    <cellStyle name="40% - Accent4 8 2 5 3 2" xfId="37475"/>
    <cellStyle name="40% - Accent4 8 2 5 3 2 2" xfId="37476"/>
    <cellStyle name="40% - Accent4 8 2 5 3 3" xfId="37477"/>
    <cellStyle name="40% - Accent4 8 2 5 4" xfId="37478"/>
    <cellStyle name="40% - Accent4 8 2 5 4 2" xfId="37479"/>
    <cellStyle name="40% - Accent4 8 2 5 5" xfId="37480"/>
    <cellStyle name="40% - Accent4 8 2 6" xfId="37481"/>
    <cellStyle name="40% - Accent4 8 2 6 2" xfId="37482"/>
    <cellStyle name="40% - Accent4 8 2 6 2 2" xfId="37483"/>
    <cellStyle name="40% - Accent4 8 2 6 2 2 2" xfId="37484"/>
    <cellStyle name="40% - Accent4 8 2 6 2 2 2 2" xfId="37485"/>
    <cellStyle name="40% - Accent4 8 2 6 2 2 3" xfId="37486"/>
    <cellStyle name="40% - Accent4 8 2 6 2 3" xfId="37487"/>
    <cellStyle name="40% - Accent4 8 2 6 2 3 2" xfId="37488"/>
    <cellStyle name="40% - Accent4 8 2 6 2 4" xfId="37489"/>
    <cellStyle name="40% - Accent4 8 2 6 3" xfId="37490"/>
    <cellStyle name="40% - Accent4 8 2 6 3 2" xfId="37491"/>
    <cellStyle name="40% - Accent4 8 2 6 3 2 2" xfId="37492"/>
    <cellStyle name="40% - Accent4 8 2 6 3 3" xfId="37493"/>
    <cellStyle name="40% - Accent4 8 2 6 4" xfId="37494"/>
    <cellStyle name="40% - Accent4 8 2 6 4 2" xfId="37495"/>
    <cellStyle name="40% - Accent4 8 2 6 5" xfId="37496"/>
    <cellStyle name="40% - Accent4 8 2 7" xfId="37497"/>
    <cellStyle name="40% - Accent4 8 2 7 2" xfId="37498"/>
    <cellStyle name="40% - Accent4 8 2 7 2 2" xfId="37499"/>
    <cellStyle name="40% - Accent4 8 2 7 2 2 2" xfId="37500"/>
    <cellStyle name="40% - Accent4 8 2 7 2 3" xfId="37501"/>
    <cellStyle name="40% - Accent4 8 2 7 3" xfId="37502"/>
    <cellStyle name="40% - Accent4 8 2 7 3 2" xfId="37503"/>
    <cellStyle name="40% - Accent4 8 2 7 4" xfId="37504"/>
    <cellStyle name="40% - Accent4 8 2 8" xfId="37505"/>
    <cellStyle name="40% - Accent4 8 2 8 2" xfId="37506"/>
    <cellStyle name="40% - Accent4 8 2 8 2 2" xfId="37507"/>
    <cellStyle name="40% - Accent4 8 2 8 3" xfId="37508"/>
    <cellStyle name="40% - Accent4 8 2 9" xfId="37509"/>
    <cellStyle name="40% - Accent4 8 2 9 2" xfId="37510"/>
    <cellStyle name="40% - Accent4 8 3" xfId="37511"/>
    <cellStyle name="40% - Accent4 8 3 2" xfId="37512"/>
    <cellStyle name="40% - Accent4 8 3 2 2" xfId="37513"/>
    <cellStyle name="40% - Accent4 8 3 2 2 2" xfId="37514"/>
    <cellStyle name="40% - Accent4 8 3 2 2 2 2" xfId="37515"/>
    <cellStyle name="40% - Accent4 8 3 2 2 3" xfId="37516"/>
    <cellStyle name="40% - Accent4 8 3 2 3" xfId="37517"/>
    <cellStyle name="40% - Accent4 8 3 2 3 2" xfId="37518"/>
    <cellStyle name="40% - Accent4 8 3 2 4" xfId="37519"/>
    <cellStyle name="40% - Accent4 8 3 3" xfId="37520"/>
    <cellStyle name="40% - Accent4 8 3 3 2" xfId="37521"/>
    <cellStyle name="40% - Accent4 8 3 3 2 2" xfId="37522"/>
    <cellStyle name="40% - Accent4 8 3 3 3" xfId="37523"/>
    <cellStyle name="40% - Accent4 8 3 4" xfId="37524"/>
    <cellStyle name="40% - Accent4 8 3 4 2" xfId="37525"/>
    <cellStyle name="40% - Accent4 8 3 5" xfId="37526"/>
    <cellStyle name="40% - Accent4 8 4" xfId="37527"/>
    <cellStyle name="40% - Accent4 8 4 2" xfId="37528"/>
    <cellStyle name="40% - Accent4 8 4 2 2" xfId="37529"/>
    <cellStyle name="40% - Accent4 8 4 2 2 2" xfId="37530"/>
    <cellStyle name="40% - Accent4 8 4 2 2 2 2" xfId="37531"/>
    <cellStyle name="40% - Accent4 8 4 2 2 3" xfId="37532"/>
    <cellStyle name="40% - Accent4 8 4 2 3" xfId="37533"/>
    <cellStyle name="40% - Accent4 8 4 2 3 2" xfId="37534"/>
    <cellStyle name="40% - Accent4 8 4 2 4" xfId="37535"/>
    <cellStyle name="40% - Accent4 8 4 3" xfId="37536"/>
    <cellStyle name="40% - Accent4 8 4 3 2" xfId="37537"/>
    <cellStyle name="40% - Accent4 8 4 3 2 2" xfId="37538"/>
    <cellStyle name="40% - Accent4 8 4 3 3" xfId="37539"/>
    <cellStyle name="40% - Accent4 8 4 4" xfId="37540"/>
    <cellStyle name="40% - Accent4 8 4 4 2" xfId="37541"/>
    <cellStyle name="40% - Accent4 8 4 5" xfId="37542"/>
    <cellStyle name="40% - Accent4 8 5" xfId="37543"/>
    <cellStyle name="40% - Accent4 8 5 2" xfId="37544"/>
    <cellStyle name="40% - Accent4 8 5 2 2" xfId="37545"/>
    <cellStyle name="40% - Accent4 8 5 2 2 2" xfId="37546"/>
    <cellStyle name="40% - Accent4 8 5 2 2 2 2" xfId="37547"/>
    <cellStyle name="40% - Accent4 8 5 2 2 3" xfId="37548"/>
    <cellStyle name="40% - Accent4 8 5 2 3" xfId="37549"/>
    <cellStyle name="40% - Accent4 8 5 2 3 2" xfId="37550"/>
    <cellStyle name="40% - Accent4 8 5 2 4" xfId="37551"/>
    <cellStyle name="40% - Accent4 8 5 3" xfId="37552"/>
    <cellStyle name="40% - Accent4 8 5 3 2" xfId="37553"/>
    <cellStyle name="40% - Accent4 8 5 3 2 2" xfId="37554"/>
    <cellStyle name="40% - Accent4 8 5 3 3" xfId="37555"/>
    <cellStyle name="40% - Accent4 8 5 4" xfId="37556"/>
    <cellStyle name="40% - Accent4 8 5 4 2" xfId="37557"/>
    <cellStyle name="40% - Accent4 8 5 5" xfId="37558"/>
    <cellStyle name="40% - Accent4 8 6" xfId="37559"/>
    <cellStyle name="40% - Accent4 8 6 2" xfId="37560"/>
    <cellStyle name="40% - Accent4 8 6 2 2" xfId="37561"/>
    <cellStyle name="40% - Accent4 8 6 2 2 2" xfId="37562"/>
    <cellStyle name="40% - Accent4 8 6 2 2 2 2" xfId="37563"/>
    <cellStyle name="40% - Accent4 8 6 2 2 3" xfId="37564"/>
    <cellStyle name="40% - Accent4 8 6 2 3" xfId="37565"/>
    <cellStyle name="40% - Accent4 8 6 2 3 2" xfId="37566"/>
    <cellStyle name="40% - Accent4 8 6 2 4" xfId="37567"/>
    <cellStyle name="40% - Accent4 8 6 3" xfId="37568"/>
    <cellStyle name="40% - Accent4 8 6 3 2" xfId="37569"/>
    <cellStyle name="40% - Accent4 8 6 3 2 2" xfId="37570"/>
    <cellStyle name="40% - Accent4 8 6 3 3" xfId="37571"/>
    <cellStyle name="40% - Accent4 8 6 4" xfId="37572"/>
    <cellStyle name="40% - Accent4 8 6 4 2" xfId="37573"/>
    <cellStyle name="40% - Accent4 8 6 5" xfId="37574"/>
    <cellStyle name="40% - Accent4 8 7" xfId="37575"/>
    <cellStyle name="40% - Accent4 8 7 2" xfId="37576"/>
    <cellStyle name="40% - Accent4 8 7 2 2" xfId="37577"/>
    <cellStyle name="40% - Accent4 8 7 2 2 2" xfId="37578"/>
    <cellStyle name="40% - Accent4 8 7 2 2 2 2" xfId="37579"/>
    <cellStyle name="40% - Accent4 8 7 2 2 3" xfId="37580"/>
    <cellStyle name="40% - Accent4 8 7 2 3" xfId="37581"/>
    <cellStyle name="40% - Accent4 8 7 2 3 2" xfId="37582"/>
    <cellStyle name="40% - Accent4 8 7 2 4" xfId="37583"/>
    <cellStyle name="40% - Accent4 8 7 3" xfId="37584"/>
    <cellStyle name="40% - Accent4 8 7 3 2" xfId="37585"/>
    <cellStyle name="40% - Accent4 8 7 3 2 2" xfId="37586"/>
    <cellStyle name="40% - Accent4 8 7 3 3" xfId="37587"/>
    <cellStyle name="40% - Accent4 8 7 4" xfId="37588"/>
    <cellStyle name="40% - Accent4 8 7 4 2" xfId="37589"/>
    <cellStyle name="40% - Accent4 8 7 5" xfId="37590"/>
    <cellStyle name="40% - Accent4 8 8" xfId="37591"/>
    <cellStyle name="40% - Accent4 8 8 2" xfId="37592"/>
    <cellStyle name="40% - Accent4 8 8 2 2" xfId="37593"/>
    <cellStyle name="40% - Accent4 8 8 2 2 2" xfId="37594"/>
    <cellStyle name="40% - Accent4 8 8 2 3" xfId="37595"/>
    <cellStyle name="40% - Accent4 8 8 3" xfId="37596"/>
    <cellStyle name="40% - Accent4 8 8 3 2" xfId="37597"/>
    <cellStyle name="40% - Accent4 8 8 4" xfId="37598"/>
    <cellStyle name="40% - Accent4 8 9" xfId="37599"/>
    <cellStyle name="40% - Accent4 8 9 2" xfId="37600"/>
    <cellStyle name="40% - Accent4 8 9 2 2" xfId="37601"/>
    <cellStyle name="40% - Accent4 8 9 3" xfId="37602"/>
    <cellStyle name="40% - Accent4 9" xfId="37603"/>
    <cellStyle name="40% - Accent4 9 10" xfId="37604"/>
    <cellStyle name="40% - Accent4 9 10 2" xfId="37605"/>
    <cellStyle name="40% - Accent4 9 11" xfId="37606"/>
    <cellStyle name="40% - Accent4 9 2" xfId="37607"/>
    <cellStyle name="40% - Accent4 9 2 10" xfId="37608"/>
    <cellStyle name="40% - Accent4 9 2 2" xfId="37609"/>
    <cellStyle name="40% - Accent4 9 2 2 2" xfId="37610"/>
    <cellStyle name="40% - Accent4 9 2 2 2 2" xfId="37611"/>
    <cellStyle name="40% - Accent4 9 2 2 2 2 2" xfId="37612"/>
    <cellStyle name="40% - Accent4 9 2 2 2 2 2 2" xfId="37613"/>
    <cellStyle name="40% - Accent4 9 2 2 2 2 3" xfId="37614"/>
    <cellStyle name="40% - Accent4 9 2 2 2 3" xfId="37615"/>
    <cellStyle name="40% - Accent4 9 2 2 2 3 2" xfId="37616"/>
    <cellStyle name="40% - Accent4 9 2 2 2 4" xfId="37617"/>
    <cellStyle name="40% - Accent4 9 2 2 3" xfId="37618"/>
    <cellStyle name="40% - Accent4 9 2 2 3 2" xfId="37619"/>
    <cellStyle name="40% - Accent4 9 2 2 3 2 2" xfId="37620"/>
    <cellStyle name="40% - Accent4 9 2 2 3 3" xfId="37621"/>
    <cellStyle name="40% - Accent4 9 2 2 4" xfId="37622"/>
    <cellStyle name="40% - Accent4 9 2 2 4 2" xfId="37623"/>
    <cellStyle name="40% - Accent4 9 2 2 5" xfId="37624"/>
    <cellStyle name="40% - Accent4 9 2 3" xfId="37625"/>
    <cellStyle name="40% - Accent4 9 2 3 2" xfId="37626"/>
    <cellStyle name="40% - Accent4 9 2 3 2 2" xfId="37627"/>
    <cellStyle name="40% - Accent4 9 2 3 2 2 2" xfId="37628"/>
    <cellStyle name="40% - Accent4 9 2 3 2 2 2 2" xfId="37629"/>
    <cellStyle name="40% - Accent4 9 2 3 2 2 3" xfId="37630"/>
    <cellStyle name="40% - Accent4 9 2 3 2 3" xfId="37631"/>
    <cellStyle name="40% - Accent4 9 2 3 2 3 2" xfId="37632"/>
    <cellStyle name="40% - Accent4 9 2 3 2 4" xfId="37633"/>
    <cellStyle name="40% - Accent4 9 2 3 3" xfId="37634"/>
    <cellStyle name="40% - Accent4 9 2 3 3 2" xfId="37635"/>
    <cellStyle name="40% - Accent4 9 2 3 3 2 2" xfId="37636"/>
    <cellStyle name="40% - Accent4 9 2 3 3 3" xfId="37637"/>
    <cellStyle name="40% - Accent4 9 2 3 4" xfId="37638"/>
    <cellStyle name="40% - Accent4 9 2 3 4 2" xfId="37639"/>
    <cellStyle name="40% - Accent4 9 2 3 5" xfId="37640"/>
    <cellStyle name="40% - Accent4 9 2 4" xfId="37641"/>
    <cellStyle name="40% - Accent4 9 2 4 2" xfId="37642"/>
    <cellStyle name="40% - Accent4 9 2 4 2 2" xfId="37643"/>
    <cellStyle name="40% - Accent4 9 2 4 2 2 2" xfId="37644"/>
    <cellStyle name="40% - Accent4 9 2 4 2 2 2 2" xfId="37645"/>
    <cellStyle name="40% - Accent4 9 2 4 2 2 3" xfId="37646"/>
    <cellStyle name="40% - Accent4 9 2 4 2 3" xfId="37647"/>
    <cellStyle name="40% - Accent4 9 2 4 2 3 2" xfId="37648"/>
    <cellStyle name="40% - Accent4 9 2 4 2 4" xfId="37649"/>
    <cellStyle name="40% - Accent4 9 2 4 3" xfId="37650"/>
    <cellStyle name="40% - Accent4 9 2 4 3 2" xfId="37651"/>
    <cellStyle name="40% - Accent4 9 2 4 3 2 2" xfId="37652"/>
    <cellStyle name="40% - Accent4 9 2 4 3 3" xfId="37653"/>
    <cellStyle name="40% - Accent4 9 2 4 4" xfId="37654"/>
    <cellStyle name="40% - Accent4 9 2 4 4 2" xfId="37655"/>
    <cellStyle name="40% - Accent4 9 2 4 5" xfId="37656"/>
    <cellStyle name="40% - Accent4 9 2 5" xfId="37657"/>
    <cellStyle name="40% - Accent4 9 2 5 2" xfId="37658"/>
    <cellStyle name="40% - Accent4 9 2 5 2 2" xfId="37659"/>
    <cellStyle name="40% - Accent4 9 2 5 2 2 2" xfId="37660"/>
    <cellStyle name="40% - Accent4 9 2 5 2 2 2 2" xfId="37661"/>
    <cellStyle name="40% - Accent4 9 2 5 2 2 3" xfId="37662"/>
    <cellStyle name="40% - Accent4 9 2 5 2 3" xfId="37663"/>
    <cellStyle name="40% - Accent4 9 2 5 2 3 2" xfId="37664"/>
    <cellStyle name="40% - Accent4 9 2 5 2 4" xfId="37665"/>
    <cellStyle name="40% - Accent4 9 2 5 3" xfId="37666"/>
    <cellStyle name="40% - Accent4 9 2 5 3 2" xfId="37667"/>
    <cellStyle name="40% - Accent4 9 2 5 3 2 2" xfId="37668"/>
    <cellStyle name="40% - Accent4 9 2 5 3 3" xfId="37669"/>
    <cellStyle name="40% - Accent4 9 2 5 4" xfId="37670"/>
    <cellStyle name="40% - Accent4 9 2 5 4 2" xfId="37671"/>
    <cellStyle name="40% - Accent4 9 2 5 5" xfId="37672"/>
    <cellStyle name="40% - Accent4 9 2 6" xfId="37673"/>
    <cellStyle name="40% - Accent4 9 2 6 2" xfId="37674"/>
    <cellStyle name="40% - Accent4 9 2 6 2 2" xfId="37675"/>
    <cellStyle name="40% - Accent4 9 2 6 2 2 2" xfId="37676"/>
    <cellStyle name="40% - Accent4 9 2 6 2 2 2 2" xfId="37677"/>
    <cellStyle name="40% - Accent4 9 2 6 2 2 3" xfId="37678"/>
    <cellStyle name="40% - Accent4 9 2 6 2 3" xfId="37679"/>
    <cellStyle name="40% - Accent4 9 2 6 2 3 2" xfId="37680"/>
    <cellStyle name="40% - Accent4 9 2 6 2 4" xfId="37681"/>
    <cellStyle name="40% - Accent4 9 2 6 3" xfId="37682"/>
    <cellStyle name="40% - Accent4 9 2 6 3 2" xfId="37683"/>
    <cellStyle name="40% - Accent4 9 2 6 3 2 2" xfId="37684"/>
    <cellStyle name="40% - Accent4 9 2 6 3 3" xfId="37685"/>
    <cellStyle name="40% - Accent4 9 2 6 4" xfId="37686"/>
    <cellStyle name="40% - Accent4 9 2 6 4 2" xfId="37687"/>
    <cellStyle name="40% - Accent4 9 2 6 5" xfId="37688"/>
    <cellStyle name="40% - Accent4 9 2 7" xfId="37689"/>
    <cellStyle name="40% - Accent4 9 2 7 2" xfId="37690"/>
    <cellStyle name="40% - Accent4 9 2 7 2 2" xfId="37691"/>
    <cellStyle name="40% - Accent4 9 2 7 2 2 2" xfId="37692"/>
    <cellStyle name="40% - Accent4 9 2 7 2 3" xfId="37693"/>
    <cellStyle name="40% - Accent4 9 2 7 3" xfId="37694"/>
    <cellStyle name="40% - Accent4 9 2 7 3 2" xfId="37695"/>
    <cellStyle name="40% - Accent4 9 2 7 4" xfId="37696"/>
    <cellStyle name="40% - Accent4 9 2 8" xfId="37697"/>
    <cellStyle name="40% - Accent4 9 2 8 2" xfId="37698"/>
    <cellStyle name="40% - Accent4 9 2 8 2 2" xfId="37699"/>
    <cellStyle name="40% - Accent4 9 2 8 3" xfId="37700"/>
    <cellStyle name="40% - Accent4 9 2 9" xfId="37701"/>
    <cellStyle name="40% - Accent4 9 2 9 2" xfId="37702"/>
    <cellStyle name="40% - Accent4 9 3" xfId="37703"/>
    <cellStyle name="40% - Accent4 9 3 2" xfId="37704"/>
    <cellStyle name="40% - Accent4 9 3 2 2" xfId="37705"/>
    <cellStyle name="40% - Accent4 9 3 2 2 2" xfId="37706"/>
    <cellStyle name="40% - Accent4 9 3 2 2 2 2" xfId="37707"/>
    <cellStyle name="40% - Accent4 9 3 2 2 3" xfId="37708"/>
    <cellStyle name="40% - Accent4 9 3 2 3" xfId="37709"/>
    <cellStyle name="40% - Accent4 9 3 2 3 2" xfId="37710"/>
    <cellStyle name="40% - Accent4 9 3 2 4" xfId="37711"/>
    <cellStyle name="40% - Accent4 9 3 3" xfId="37712"/>
    <cellStyle name="40% - Accent4 9 3 3 2" xfId="37713"/>
    <cellStyle name="40% - Accent4 9 3 3 2 2" xfId="37714"/>
    <cellStyle name="40% - Accent4 9 3 3 3" xfId="37715"/>
    <cellStyle name="40% - Accent4 9 3 4" xfId="37716"/>
    <cellStyle name="40% - Accent4 9 3 4 2" xfId="37717"/>
    <cellStyle name="40% - Accent4 9 3 5" xfId="37718"/>
    <cellStyle name="40% - Accent4 9 4" xfId="37719"/>
    <cellStyle name="40% - Accent4 9 4 2" xfId="37720"/>
    <cellStyle name="40% - Accent4 9 4 2 2" xfId="37721"/>
    <cellStyle name="40% - Accent4 9 4 2 2 2" xfId="37722"/>
    <cellStyle name="40% - Accent4 9 4 2 2 2 2" xfId="37723"/>
    <cellStyle name="40% - Accent4 9 4 2 2 3" xfId="37724"/>
    <cellStyle name="40% - Accent4 9 4 2 3" xfId="37725"/>
    <cellStyle name="40% - Accent4 9 4 2 3 2" xfId="37726"/>
    <cellStyle name="40% - Accent4 9 4 2 4" xfId="37727"/>
    <cellStyle name="40% - Accent4 9 4 3" xfId="37728"/>
    <cellStyle name="40% - Accent4 9 4 3 2" xfId="37729"/>
    <cellStyle name="40% - Accent4 9 4 3 2 2" xfId="37730"/>
    <cellStyle name="40% - Accent4 9 4 3 3" xfId="37731"/>
    <cellStyle name="40% - Accent4 9 4 4" xfId="37732"/>
    <cellStyle name="40% - Accent4 9 4 4 2" xfId="37733"/>
    <cellStyle name="40% - Accent4 9 4 5" xfId="37734"/>
    <cellStyle name="40% - Accent4 9 5" xfId="37735"/>
    <cellStyle name="40% - Accent4 9 5 2" xfId="37736"/>
    <cellStyle name="40% - Accent4 9 5 2 2" xfId="37737"/>
    <cellStyle name="40% - Accent4 9 5 2 2 2" xfId="37738"/>
    <cellStyle name="40% - Accent4 9 5 2 2 2 2" xfId="37739"/>
    <cellStyle name="40% - Accent4 9 5 2 2 3" xfId="37740"/>
    <cellStyle name="40% - Accent4 9 5 2 3" xfId="37741"/>
    <cellStyle name="40% - Accent4 9 5 2 3 2" xfId="37742"/>
    <cellStyle name="40% - Accent4 9 5 2 4" xfId="37743"/>
    <cellStyle name="40% - Accent4 9 5 3" xfId="37744"/>
    <cellStyle name="40% - Accent4 9 5 3 2" xfId="37745"/>
    <cellStyle name="40% - Accent4 9 5 3 2 2" xfId="37746"/>
    <cellStyle name="40% - Accent4 9 5 3 3" xfId="37747"/>
    <cellStyle name="40% - Accent4 9 5 4" xfId="37748"/>
    <cellStyle name="40% - Accent4 9 5 4 2" xfId="37749"/>
    <cellStyle name="40% - Accent4 9 5 5" xfId="37750"/>
    <cellStyle name="40% - Accent4 9 6" xfId="37751"/>
    <cellStyle name="40% - Accent4 9 6 2" xfId="37752"/>
    <cellStyle name="40% - Accent4 9 6 2 2" xfId="37753"/>
    <cellStyle name="40% - Accent4 9 6 2 2 2" xfId="37754"/>
    <cellStyle name="40% - Accent4 9 6 2 2 2 2" xfId="37755"/>
    <cellStyle name="40% - Accent4 9 6 2 2 3" xfId="37756"/>
    <cellStyle name="40% - Accent4 9 6 2 3" xfId="37757"/>
    <cellStyle name="40% - Accent4 9 6 2 3 2" xfId="37758"/>
    <cellStyle name="40% - Accent4 9 6 2 4" xfId="37759"/>
    <cellStyle name="40% - Accent4 9 6 3" xfId="37760"/>
    <cellStyle name="40% - Accent4 9 6 3 2" xfId="37761"/>
    <cellStyle name="40% - Accent4 9 6 3 2 2" xfId="37762"/>
    <cellStyle name="40% - Accent4 9 6 3 3" xfId="37763"/>
    <cellStyle name="40% - Accent4 9 6 4" xfId="37764"/>
    <cellStyle name="40% - Accent4 9 6 4 2" xfId="37765"/>
    <cellStyle name="40% - Accent4 9 6 5" xfId="37766"/>
    <cellStyle name="40% - Accent4 9 7" xfId="37767"/>
    <cellStyle name="40% - Accent4 9 7 2" xfId="37768"/>
    <cellStyle name="40% - Accent4 9 7 2 2" xfId="37769"/>
    <cellStyle name="40% - Accent4 9 7 2 2 2" xfId="37770"/>
    <cellStyle name="40% - Accent4 9 7 2 2 2 2" xfId="37771"/>
    <cellStyle name="40% - Accent4 9 7 2 2 3" xfId="37772"/>
    <cellStyle name="40% - Accent4 9 7 2 3" xfId="37773"/>
    <cellStyle name="40% - Accent4 9 7 2 3 2" xfId="37774"/>
    <cellStyle name="40% - Accent4 9 7 2 4" xfId="37775"/>
    <cellStyle name="40% - Accent4 9 7 3" xfId="37776"/>
    <cellStyle name="40% - Accent4 9 7 3 2" xfId="37777"/>
    <cellStyle name="40% - Accent4 9 7 3 2 2" xfId="37778"/>
    <cellStyle name="40% - Accent4 9 7 3 3" xfId="37779"/>
    <cellStyle name="40% - Accent4 9 7 4" xfId="37780"/>
    <cellStyle name="40% - Accent4 9 7 4 2" xfId="37781"/>
    <cellStyle name="40% - Accent4 9 7 5" xfId="37782"/>
    <cellStyle name="40% - Accent4 9 8" xfId="37783"/>
    <cellStyle name="40% - Accent4 9 8 2" xfId="37784"/>
    <cellStyle name="40% - Accent4 9 8 2 2" xfId="37785"/>
    <cellStyle name="40% - Accent4 9 8 2 2 2" xfId="37786"/>
    <cellStyle name="40% - Accent4 9 8 2 3" xfId="37787"/>
    <cellStyle name="40% - Accent4 9 8 3" xfId="37788"/>
    <cellStyle name="40% - Accent4 9 8 3 2" xfId="37789"/>
    <cellStyle name="40% - Accent4 9 8 4" xfId="37790"/>
    <cellStyle name="40% - Accent4 9 9" xfId="37791"/>
    <cellStyle name="40% - Accent4 9 9 2" xfId="37792"/>
    <cellStyle name="40% - Accent4 9 9 2 2" xfId="37793"/>
    <cellStyle name="40% - Accent4 9 9 3" xfId="37794"/>
    <cellStyle name="40% - Accent5" xfId="37" builtinId="47" customBuiltin="1"/>
    <cellStyle name="40% - Accent5 10" xfId="37795"/>
    <cellStyle name="40% - Accent5 10 10" xfId="37796"/>
    <cellStyle name="40% - Accent5 10 10 2" xfId="37797"/>
    <cellStyle name="40% - Accent5 10 11" xfId="37798"/>
    <cellStyle name="40% - Accent5 10 2" xfId="37799"/>
    <cellStyle name="40% - Accent5 10 2 10" xfId="37800"/>
    <cellStyle name="40% - Accent5 10 2 2" xfId="37801"/>
    <cellStyle name="40% - Accent5 10 2 2 2" xfId="37802"/>
    <cellStyle name="40% - Accent5 10 2 2 2 2" xfId="37803"/>
    <cellStyle name="40% - Accent5 10 2 2 2 2 2" xfId="37804"/>
    <cellStyle name="40% - Accent5 10 2 2 2 2 2 2" xfId="37805"/>
    <cellStyle name="40% - Accent5 10 2 2 2 2 3" xfId="37806"/>
    <cellStyle name="40% - Accent5 10 2 2 2 3" xfId="37807"/>
    <cellStyle name="40% - Accent5 10 2 2 2 3 2" xfId="37808"/>
    <cellStyle name="40% - Accent5 10 2 2 2 4" xfId="37809"/>
    <cellStyle name="40% - Accent5 10 2 2 3" xfId="37810"/>
    <cellStyle name="40% - Accent5 10 2 2 3 2" xfId="37811"/>
    <cellStyle name="40% - Accent5 10 2 2 3 2 2" xfId="37812"/>
    <cellStyle name="40% - Accent5 10 2 2 3 3" xfId="37813"/>
    <cellStyle name="40% - Accent5 10 2 2 4" xfId="37814"/>
    <cellStyle name="40% - Accent5 10 2 2 4 2" xfId="37815"/>
    <cellStyle name="40% - Accent5 10 2 2 5" xfId="37816"/>
    <cellStyle name="40% - Accent5 10 2 3" xfId="37817"/>
    <cellStyle name="40% - Accent5 10 2 3 2" xfId="37818"/>
    <cellStyle name="40% - Accent5 10 2 3 2 2" xfId="37819"/>
    <cellStyle name="40% - Accent5 10 2 3 2 2 2" xfId="37820"/>
    <cellStyle name="40% - Accent5 10 2 3 2 2 2 2" xfId="37821"/>
    <cellStyle name="40% - Accent5 10 2 3 2 2 3" xfId="37822"/>
    <cellStyle name="40% - Accent5 10 2 3 2 3" xfId="37823"/>
    <cellStyle name="40% - Accent5 10 2 3 2 3 2" xfId="37824"/>
    <cellStyle name="40% - Accent5 10 2 3 2 4" xfId="37825"/>
    <cellStyle name="40% - Accent5 10 2 3 3" xfId="37826"/>
    <cellStyle name="40% - Accent5 10 2 3 3 2" xfId="37827"/>
    <cellStyle name="40% - Accent5 10 2 3 3 2 2" xfId="37828"/>
    <cellStyle name="40% - Accent5 10 2 3 3 3" xfId="37829"/>
    <cellStyle name="40% - Accent5 10 2 3 4" xfId="37830"/>
    <cellStyle name="40% - Accent5 10 2 3 4 2" xfId="37831"/>
    <cellStyle name="40% - Accent5 10 2 3 5" xfId="37832"/>
    <cellStyle name="40% - Accent5 10 2 4" xfId="37833"/>
    <cellStyle name="40% - Accent5 10 2 4 2" xfId="37834"/>
    <cellStyle name="40% - Accent5 10 2 4 2 2" xfId="37835"/>
    <cellStyle name="40% - Accent5 10 2 4 2 2 2" xfId="37836"/>
    <cellStyle name="40% - Accent5 10 2 4 2 2 2 2" xfId="37837"/>
    <cellStyle name="40% - Accent5 10 2 4 2 2 3" xfId="37838"/>
    <cellStyle name="40% - Accent5 10 2 4 2 3" xfId="37839"/>
    <cellStyle name="40% - Accent5 10 2 4 2 3 2" xfId="37840"/>
    <cellStyle name="40% - Accent5 10 2 4 2 4" xfId="37841"/>
    <cellStyle name="40% - Accent5 10 2 4 3" xfId="37842"/>
    <cellStyle name="40% - Accent5 10 2 4 3 2" xfId="37843"/>
    <cellStyle name="40% - Accent5 10 2 4 3 2 2" xfId="37844"/>
    <cellStyle name="40% - Accent5 10 2 4 3 3" xfId="37845"/>
    <cellStyle name="40% - Accent5 10 2 4 4" xfId="37846"/>
    <cellStyle name="40% - Accent5 10 2 4 4 2" xfId="37847"/>
    <cellStyle name="40% - Accent5 10 2 4 5" xfId="37848"/>
    <cellStyle name="40% - Accent5 10 2 5" xfId="37849"/>
    <cellStyle name="40% - Accent5 10 2 5 2" xfId="37850"/>
    <cellStyle name="40% - Accent5 10 2 5 2 2" xfId="37851"/>
    <cellStyle name="40% - Accent5 10 2 5 2 2 2" xfId="37852"/>
    <cellStyle name="40% - Accent5 10 2 5 2 2 2 2" xfId="37853"/>
    <cellStyle name="40% - Accent5 10 2 5 2 2 3" xfId="37854"/>
    <cellStyle name="40% - Accent5 10 2 5 2 3" xfId="37855"/>
    <cellStyle name="40% - Accent5 10 2 5 2 3 2" xfId="37856"/>
    <cellStyle name="40% - Accent5 10 2 5 2 4" xfId="37857"/>
    <cellStyle name="40% - Accent5 10 2 5 3" xfId="37858"/>
    <cellStyle name="40% - Accent5 10 2 5 3 2" xfId="37859"/>
    <cellStyle name="40% - Accent5 10 2 5 3 2 2" xfId="37860"/>
    <cellStyle name="40% - Accent5 10 2 5 3 3" xfId="37861"/>
    <cellStyle name="40% - Accent5 10 2 5 4" xfId="37862"/>
    <cellStyle name="40% - Accent5 10 2 5 4 2" xfId="37863"/>
    <cellStyle name="40% - Accent5 10 2 5 5" xfId="37864"/>
    <cellStyle name="40% - Accent5 10 2 6" xfId="37865"/>
    <cellStyle name="40% - Accent5 10 2 6 2" xfId="37866"/>
    <cellStyle name="40% - Accent5 10 2 6 2 2" xfId="37867"/>
    <cellStyle name="40% - Accent5 10 2 6 2 2 2" xfId="37868"/>
    <cellStyle name="40% - Accent5 10 2 6 2 2 2 2" xfId="37869"/>
    <cellStyle name="40% - Accent5 10 2 6 2 2 3" xfId="37870"/>
    <cellStyle name="40% - Accent5 10 2 6 2 3" xfId="37871"/>
    <cellStyle name="40% - Accent5 10 2 6 2 3 2" xfId="37872"/>
    <cellStyle name="40% - Accent5 10 2 6 2 4" xfId="37873"/>
    <cellStyle name="40% - Accent5 10 2 6 3" xfId="37874"/>
    <cellStyle name="40% - Accent5 10 2 6 3 2" xfId="37875"/>
    <cellStyle name="40% - Accent5 10 2 6 3 2 2" xfId="37876"/>
    <cellStyle name="40% - Accent5 10 2 6 3 3" xfId="37877"/>
    <cellStyle name="40% - Accent5 10 2 6 4" xfId="37878"/>
    <cellStyle name="40% - Accent5 10 2 6 4 2" xfId="37879"/>
    <cellStyle name="40% - Accent5 10 2 6 5" xfId="37880"/>
    <cellStyle name="40% - Accent5 10 2 7" xfId="37881"/>
    <cellStyle name="40% - Accent5 10 2 7 2" xfId="37882"/>
    <cellStyle name="40% - Accent5 10 2 7 2 2" xfId="37883"/>
    <cellStyle name="40% - Accent5 10 2 7 2 2 2" xfId="37884"/>
    <cellStyle name="40% - Accent5 10 2 7 2 3" xfId="37885"/>
    <cellStyle name="40% - Accent5 10 2 7 3" xfId="37886"/>
    <cellStyle name="40% - Accent5 10 2 7 3 2" xfId="37887"/>
    <cellStyle name="40% - Accent5 10 2 7 4" xfId="37888"/>
    <cellStyle name="40% - Accent5 10 2 8" xfId="37889"/>
    <cellStyle name="40% - Accent5 10 2 8 2" xfId="37890"/>
    <cellStyle name="40% - Accent5 10 2 8 2 2" xfId="37891"/>
    <cellStyle name="40% - Accent5 10 2 8 3" xfId="37892"/>
    <cellStyle name="40% - Accent5 10 2 9" xfId="37893"/>
    <cellStyle name="40% - Accent5 10 2 9 2" xfId="37894"/>
    <cellStyle name="40% - Accent5 10 3" xfId="37895"/>
    <cellStyle name="40% - Accent5 10 3 2" xfId="37896"/>
    <cellStyle name="40% - Accent5 10 3 2 2" xfId="37897"/>
    <cellStyle name="40% - Accent5 10 3 2 2 2" xfId="37898"/>
    <cellStyle name="40% - Accent5 10 3 2 2 2 2" xfId="37899"/>
    <cellStyle name="40% - Accent5 10 3 2 2 3" xfId="37900"/>
    <cellStyle name="40% - Accent5 10 3 2 3" xfId="37901"/>
    <cellStyle name="40% - Accent5 10 3 2 3 2" xfId="37902"/>
    <cellStyle name="40% - Accent5 10 3 2 4" xfId="37903"/>
    <cellStyle name="40% - Accent5 10 3 3" xfId="37904"/>
    <cellStyle name="40% - Accent5 10 3 3 2" xfId="37905"/>
    <cellStyle name="40% - Accent5 10 3 3 2 2" xfId="37906"/>
    <cellStyle name="40% - Accent5 10 3 3 3" xfId="37907"/>
    <cellStyle name="40% - Accent5 10 3 4" xfId="37908"/>
    <cellStyle name="40% - Accent5 10 3 4 2" xfId="37909"/>
    <cellStyle name="40% - Accent5 10 3 5" xfId="37910"/>
    <cellStyle name="40% - Accent5 10 4" xfId="37911"/>
    <cellStyle name="40% - Accent5 10 4 2" xfId="37912"/>
    <cellStyle name="40% - Accent5 10 4 2 2" xfId="37913"/>
    <cellStyle name="40% - Accent5 10 4 2 2 2" xfId="37914"/>
    <cellStyle name="40% - Accent5 10 4 2 2 2 2" xfId="37915"/>
    <cellStyle name="40% - Accent5 10 4 2 2 3" xfId="37916"/>
    <cellStyle name="40% - Accent5 10 4 2 3" xfId="37917"/>
    <cellStyle name="40% - Accent5 10 4 2 3 2" xfId="37918"/>
    <cellStyle name="40% - Accent5 10 4 2 4" xfId="37919"/>
    <cellStyle name="40% - Accent5 10 4 3" xfId="37920"/>
    <cellStyle name="40% - Accent5 10 4 3 2" xfId="37921"/>
    <cellStyle name="40% - Accent5 10 4 3 2 2" xfId="37922"/>
    <cellStyle name="40% - Accent5 10 4 3 3" xfId="37923"/>
    <cellStyle name="40% - Accent5 10 4 4" xfId="37924"/>
    <cellStyle name="40% - Accent5 10 4 4 2" xfId="37925"/>
    <cellStyle name="40% - Accent5 10 4 5" xfId="37926"/>
    <cellStyle name="40% - Accent5 10 5" xfId="37927"/>
    <cellStyle name="40% - Accent5 10 5 2" xfId="37928"/>
    <cellStyle name="40% - Accent5 10 5 2 2" xfId="37929"/>
    <cellStyle name="40% - Accent5 10 5 2 2 2" xfId="37930"/>
    <cellStyle name="40% - Accent5 10 5 2 2 2 2" xfId="37931"/>
    <cellStyle name="40% - Accent5 10 5 2 2 3" xfId="37932"/>
    <cellStyle name="40% - Accent5 10 5 2 3" xfId="37933"/>
    <cellStyle name="40% - Accent5 10 5 2 3 2" xfId="37934"/>
    <cellStyle name="40% - Accent5 10 5 2 4" xfId="37935"/>
    <cellStyle name="40% - Accent5 10 5 3" xfId="37936"/>
    <cellStyle name="40% - Accent5 10 5 3 2" xfId="37937"/>
    <cellStyle name="40% - Accent5 10 5 3 2 2" xfId="37938"/>
    <cellStyle name="40% - Accent5 10 5 3 3" xfId="37939"/>
    <cellStyle name="40% - Accent5 10 5 4" xfId="37940"/>
    <cellStyle name="40% - Accent5 10 5 4 2" xfId="37941"/>
    <cellStyle name="40% - Accent5 10 5 5" xfId="37942"/>
    <cellStyle name="40% - Accent5 10 6" xfId="37943"/>
    <cellStyle name="40% - Accent5 10 6 2" xfId="37944"/>
    <cellStyle name="40% - Accent5 10 6 2 2" xfId="37945"/>
    <cellStyle name="40% - Accent5 10 6 2 2 2" xfId="37946"/>
    <cellStyle name="40% - Accent5 10 6 2 2 2 2" xfId="37947"/>
    <cellStyle name="40% - Accent5 10 6 2 2 3" xfId="37948"/>
    <cellStyle name="40% - Accent5 10 6 2 3" xfId="37949"/>
    <cellStyle name="40% - Accent5 10 6 2 3 2" xfId="37950"/>
    <cellStyle name="40% - Accent5 10 6 2 4" xfId="37951"/>
    <cellStyle name="40% - Accent5 10 6 3" xfId="37952"/>
    <cellStyle name="40% - Accent5 10 6 3 2" xfId="37953"/>
    <cellStyle name="40% - Accent5 10 6 3 2 2" xfId="37954"/>
    <cellStyle name="40% - Accent5 10 6 3 3" xfId="37955"/>
    <cellStyle name="40% - Accent5 10 6 4" xfId="37956"/>
    <cellStyle name="40% - Accent5 10 6 4 2" xfId="37957"/>
    <cellStyle name="40% - Accent5 10 6 5" xfId="37958"/>
    <cellStyle name="40% - Accent5 10 7" xfId="37959"/>
    <cellStyle name="40% - Accent5 10 7 2" xfId="37960"/>
    <cellStyle name="40% - Accent5 10 7 2 2" xfId="37961"/>
    <cellStyle name="40% - Accent5 10 7 2 2 2" xfId="37962"/>
    <cellStyle name="40% - Accent5 10 7 2 2 2 2" xfId="37963"/>
    <cellStyle name="40% - Accent5 10 7 2 2 3" xfId="37964"/>
    <cellStyle name="40% - Accent5 10 7 2 3" xfId="37965"/>
    <cellStyle name="40% - Accent5 10 7 2 3 2" xfId="37966"/>
    <cellStyle name="40% - Accent5 10 7 2 4" xfId="37967"/>
    <cellStyle name="40% - Accent5 10 7 3" xfId="37968"/>
    <cellStyle name="40% - Accent5 10 7 3 2" xfId="37969"/>
    <cellStyle name="40% - Accent5 10 7 3 2 2" xfId="37970"/>
    <cellStyle name="40% - Accent5 10 7 3 3" xfId="37971"/>
    <cellStyle name="40% - Accent5 10 7 4" xfId="37972"/>
    <cellStyle name="40% - Accent5 10 7 4 2" xfId="37973"/>
    <cellStyle name="40% - Accent5 10 7 5" xfId="37974"/>
    <cellStyle name="40% - Accent5 10 8" xfId="37975"/>
    <cellStyle name="40% - Accent5 10 8 2" xfId="37976"/>
    <cellStyle name="40% - Accent5 10 8 2 2" xfId="37977"/>
    <cellStyle name="40% - Accent5 10 8 2 2 2" xfId="37978"/>
    <cellStyle name="40% - Accent5 10 8 2 3" xfId="37979"/>
    <cellStyle name="40% - Accent5 10 8 3" xfId="37980"/>
    <cellStyle name="40% - Accent5 10 8 3 2" xfId="37981"/>
    <cellStyle name="40% - Accent5 10 8 4" xfId="37982"/>
    <cellStyle name="40% - Accent5 10 9" xfId="37983"/>
    <cellStyle name="40% - Accent5 10 9 2" xfId="37984"/>
    <cellStyle name="40% - Accent5 10 9 2 2" xfId="37985"/>
    <cellStyle name="40% - Accent5 10 9 3" xfId="37986"/>
    <cellStyle name="40% - Accent5 11" xfId="37987"/>
    <cellStyle name="40% - Accent5 11 10" xfId="37988"/>
    <cellStyle name="40% - Accent5 11 10 2" xfId="37989"/>
    <cellStyle name="40% - Accent5 11 11" xfId="37990"/>
    <cellStyle name="40% - Accent5 11 2" xfId="37991"/>
    <cellStyle name="40% - Accent5 11 2 10" xfId="37992"/>
    <cellStyle name="40% - Accent5 11 2 2" xfId="37993"/>
    <cellStyle name="40% - Accent5 11 2 2 2" xfId="37994"/>
    <cellStyle name="40% - Accent5 11 2 2 2 2" xfId="37995"/>
    <cellStyle name="40% - Accent5 11 2 2 2 2 2" xfId="37996"/>
    <cellStyle name="40% - Accent5 11 2 2 2 2 2 2" xfId="37997"/>
    <cellStyle name="40% - Accent5 11 2 2 2 2 3" xfId="37998"/>
    <cellStyle name="40% - Accent5 11 2 2 2 3" xfId="37999"/>
    <cellStyle name="40% - Accent5 11 2 2 2 3 2" xfId="38000"/>
    <cellStyle name="40% - Accent5 11 2 2 2 4" xfId="38001"/>
    <cellStyle name="40% - Accent5 11 2 2 3" xfId="38002"/>
    <cellStyle name="40% - Accent5 11 2 2 3 2" xfId="38003"/>
    <cellStyle name="40% - Accent5 11 2 2 3 2 2" xfId="38004"/>
    <cellStyle name="40% - Accent5 11 2 2 3 3" xfId="38005"/>
    <cellStyle name="40% - Accent5 11 2 2 4" xfId="38006"/>
    <cellStyle name="40% - Accent5 11 2 2 4 2" xfId="38007"/>
    <cellStyle name="40% - Accent5 11 2 2 5" xfId="38008"/>
    <cellStyle name="40% - Accent5 11 2 3" xfId="38009"/>
    <cellStyle name="40% - Accent5 11 2 3 2" xfId="38010"/>
    <cellStyle name="40% - Accent5 11 2 3 2 2" xfId="38011"/>
    <cellStyle name="40% - Accent5 11 2 3 2 2 2" xfId="38012"/>
    <cellStyle name="40% - Accent5 11 2 3 2 2 2 2" xfId="38013"/>
    <cellStyle name="40% - Accent5 11 2 3 2 2 3" xfId="38014"/>
    <cellStyle name="40% - Accent5 11 2 3 2 3" xfId="38015"/>
    <cellStyle name="40% - Accent5 11 2 3 2 3 2" xfId="38016"/>
    <cellStyle name="40% - Accent5 11 2 3 2 4" xfId="38017"/>
    <cellStyle name="40% - Accent5 11 2 3 3" xfId="38018"/>
    <cellStyle name="40% - Accent5 11 2 3 3 2" xfId="38019"/>
    <cellStyle name="40% - Accent5 11 2 3 3 2 2" xfId="38020"/>
    <cellStyle name="40% - Accent5 11 2 3 3 3" xfId="38021"/>
    <cellStyle name="40% - Accent5 11 2 3 4" xfId="38022"/>
    <cellStyle name="40% - Accent5 11 2 3 4 2" xfId="38023"/>
    <cellStyle name="40% - Accent5 11 2 3 5" xfId="38024"/>
    <cellStyle name="40% - Accent5 11 2 4" xfId="38025"/>
    <cellStyle name="40% - Accent5 11 2 4 2" xfId="38026"/>
    <cellStyle name="40% - Accent5 11 2 4 2 2" xfId="38027"/>
    <cellStyle name="40% - Accent5 11 2 4 2 2 2" xfId="38028"/>
    <cellStyle name="40% - Accent5 11 2 4 2 2 2 2" xfId="38029"/>
    <cellStyle name="40% - Accent5 11 2 4 2 2 3" xfId="38030"/>
    <cellStyle name="40% - Accent5 11 2 4 2 3" xfId="38031"/>
    <cellStyle name="40% - Accent5 11 2 4 2 3 2" xfId="38032"/>
    <cellStyle name="40% - Accent5 11 2 4 2 4" xfId="38033"/>
    <cellStyle name="40% - Accent5 11 2 4 3" xfId="38034"/>
    <cellStyle name="40% - Accent5 11 2 4 3 2" xfId="38035"/>
    <cellStyle name="40% - Accent5 11 2 4 3 2 2" xfId="38036"/>
    <cellStyle name="40% - Accent5 11 2 4 3 3" xfId="38037"/>
    <cellStyle name="40% - Accent5 11 2 4 4" xfId="38038"/>
    <cellStyle name="40% - Accent5 11 2 4 4 2" xfId="38039"/>
    <cellStyle name="40% - Accent5 11 2 4 5" xfId="38040"/>
    <cellStyle name="40% - Accent5 11 2 5" xfId="38041"/>
    <cellStyle name="40% - Accent5 11 2 5 2" xfId="38042"/>
    <cellStyle name="40% - Accent5 11 2 5 2 2" xfId="38043"/>
    <cellStyle name="40% - Accent5 11 2 5 2 2 2" xfId="38044"/>
    <cellStyle name="40% - Accent5 11 2 5 2 2 2 2" xfId="38045"/>
    <cellStyle name="40% - Accent5 11 2 5 2 2 3" xfId="38046"/>
    <cellStyle name="40% - Accent5 11 2 5 2 3" xfId="38047"/>
    <cellStyle name="40% - Accent5 11 2 5 2 3 2" xfId="38048"/>
    <cellStyle name="40% - Accent5 11 2 5 2 4" xfId="38049"/>
    <cellStyle name="40% - Accent5 11 2 5 3" xfId="38050"/>
    <cellStyle name="40% - Accent5 11 2 5 3 2" xfId="38051"/>
    <cellStyle name="40% - Accent5 11 2 5 3 2 2" xfId="38052"/>
    <cellStyle name="40% - Accent5 11 2 5 3 3" xfId="38053"/>
    <cellStyle name="40% - Accent5 11 2 5 4" xfId="38054"/>
    <cellStyle name="40% - Accent5 11 2 5 4 2" xfId="38055"/>
    <cellStyle name="40% - Accent5 11 2 5 5" xfId="38056"/>
    <cellStyle name="40% - Accent5 11 2 6" xfId="38057"/>
    <cellStyle name="40% - Accent5 11 2 6 2" xfId="38058"/>
    <cellStyle name="40% - Accent5 11 2 6 2 2" xfId="38059"/>
    <cellStyle name="40% - Accent5 11 2 6 2 2 2" xfId="38060"/>
    <cellStyle name="40% - Accent5 11 2 6 2 2 2 2" xfId="38061"/>
    <cellStyle name="40% - Accent5 11 2 6 2 2 3" xfId="38062"/>
    <cellStyle name="40% - Accent5 11 2 6 2 3" xfId="38063"/>
    <cellStyle name="40% - Accent5 11 2 6 2 3 2" xfId="38064"/>
    <cellStyle name="40% - Accent5 11 2 6 2 4" xfId="38065"/>
    <cellStyle name="40% - Accent5 11 2 6 3" xfId="38066"/>
    <cellStyle name="40% - Accent5 11 2 6 3 2" xfId="38067"/>
    <cellStyle name="40% - Accent5 11 2 6 3 2 2" xfId="38068"/>
    <cellStyle name="40% - Accent5 11 2 6 3 3" xfId="38069"/>
    <cellStyle name="40% - Accent5 11 2 6 4" xfId="38070"/>
    <cellStyle name="40% - Accent5 11 2 6 4 2" xfId="38071"/>
    <cellStyle name="40% - Accent5 11 2 6 5" xfId="38072"/>
    <cellStyle name="40% - Accent5 11 2 7" xfId="38073"/>
    <cellStyle name="40% - Accent5 11 2 7 2" xfId="38074"/>
    <cellStyle name="40% - Accent5 11 2 7 2 2" xfId="38075"/>
    <cellStyle name="40% - Accent5 11 2 7 2 2 2" xfId="38076"/>
    <cellStyle name="40% - Accent5 11 2 7 2 3" xfId="38077"/>
    <cellStyle name="40% - Accent5 11 2 7 3" xfId="38078"/>
    <cellStyle name="40% - Accent5 11 2 7 3 2" xfId="38079"/>
    <cellStyle name="40% - Accent5 11 2 7 4" xfId="38080"/>
    <cellStyle name="40% - Accent5 11 2 8" xfId="38081"/>
    <cellStyle name="40% - Accent5 11 2 8 2" xfId="38082"/>
    <cellStyle name="40% - Accent5 11 2 8 2 2" xfId="38083"/>
    <cellStyle name="40% - Accent5 11 2 8 3" xfId="38084"/>
    <cellStyle name="40% - Accent5 11 2 9" xfId="38085"/>
    <cellStyle name="40% - Accent5 11 2 9 2" xfId="38086"/>
    <cellStyle name="40% - Accent5 11 3" xfId="38087"/>
    <cellStyle name="40% - Accent5 11 3 2" xfId="38088"/>
    <cellStyle name="40% - Accent5 11 3 2 2" xfId="38089"/>
    <cellStyle name="40% - Accent5 11 3 2 2 2" xfId="38090"/>
    <cellStyle name="40% - Accent5 11 3 2 2 2 2" xfId="38091"/>
    <cellStyle name="40% - Accent5 11 3 2 2 3" xfId="38092"/>
    <cellStyle name="40% - Accent5 11 3 2 3" xfId="38093"/>
    <cellStyle name="40% - Accent5 11 3 2 3 2" xfId="38094"/>
    <cellStyle name="40% - Accent5 11 3 2 4" xfId="38095"/>
    <cellStyle name="40% - Accent5 11 3 3" xfId="38096"/>
    <cellStyle name="40% - Accent5 11 3 3 2" xfId="38097"/>
    <cellStyle name="40% - Accent5 11 3 3 2 2" xfId="38098"/>
    <cellStyle name="40% - Accent5 11 3 3 3" xfId="38099"/>
    <cellStyle name="40% - Accent5 11 3 4" xfId="38100"/>
    <cellStyle name="40% - Accent5 11 3 4 2" xfId="38101"/>
    <cellStyle name="40% - Accent5 11 3 5" xfId="38102"/>
    <cellStyle name="40% - Accent5 11 4" xfId="38103"/>
    <cellStyle name="40% - Accent5 11 4 2" xfId="38104"/>
    <cellStyle name="40% - Accent5 11 4 2 2" xfId="38105"/>
    <cellStyle name="40% - Accent5 11 4 2 2 2" xfId="38106"/>
    <cellStyle name="40% - Accent5 11 4 2 2 2 2" xfId="38107"/>
    <cellStyle name="40% - Accent5 11 4 2 2 3" xfId="38108"/>
    <cellStyle name="40% - Accent5 11 4 2 3" xfId="38109"/>
    <cellStyle name="40% - Accent5 11 4 2 3 2" xfId="38110"/>
    <cellStyle name="40% - Accent5 11 4 2 4" xfId="38111"/>
    <cellStyle name="40% - Accent5 11 4 3" xfId="38112"/>
    <cellStyle name="40% - Accent5 11 4 3 2" xfId="38113"/>
    <cellStyle name="40% - Accent5 11 4 3 2 2" xfId="38114"/>
    <cellStyle name="40% - Accent5 11 4 3 3" xfId="38115"/>
    <cellStyle name="40% - Accent5 11 4 4" xfId="38116"/>
    <cellStyle name="40% - Accent5 11 4 4 2" xfId="38117"/>
    <cellStyle name="40% - Accent5 11 4 5" xfId="38118"/>
    <cellStyle name="40% - Accent5 11 5" xfId="38119"/>
    <cellStyle name="40% - Accent5 11 5 2" xfId="38120"/>
    <cellStyle name="40% - Accent5 11 5 2 2" xfId="38121"/>
    <cellStyle name="40% - Accent5 11 5 2 2 2" xfId="38122"/>
    <cellStyle name="40% - Accent5 11 5 2 2 2 2" xfId="38123"/>
    <cellStyle name="40% - Accent5 11 5 2 2 3" xfId="38124"/>
    <cellStyle name="40% - Accent5 11 5 2 3" xfId="38125"/>
    <cellStyle name="40% - Accent5 11 5 2 3 2" xfId="38126"/>
    <cellStyle name="40% - Accent5 11 5 2 4" xfId="38127"/>
    <cellStyle name="40% - Accent5 11 5 3" xfId="38128"/>
    <cellStyle name="40% - Accent5 11 5 3 2" xfId="38129"/>
    <cellStyle name="40% - Accent5 11 5 3 2 2" xfId="38130"/>
    <cellStyle name="40% - Accent5 11 5 3 3" xfId="38131"/>
    <cellStyle name="40% - Accent5 11 5 4" xfId="38132"/>
    <cellStyle name="40% - Accent5 11 5 4 2" xfId="38133"/>
    <cellStyle name="40% - Accent5 11 5 5" xfId="38134"/>
    <cellStyle name="40% - Accent5 11 6" xfId="38135"/>
    <cellStyle name="40% - Accent5 11 6 2" xfId="38136"/>
    <cellStyle name="40% - Accent5 11 6 2 2" xfId="38137"/>
    <cellStyle name="40% - Accent5 11 6 2 2 2" xfId="38138"/>
    <cellStyle name="40% - Accent5 11 6 2 2 2 2" xfId="38139"/>
    <cellStyle name="40% - Accent5 11 6 2 2 3" xfId="38140"/>
    <cellStyle name="40% - Accent5 11 6 2 3" xfId="38141"/>
    <cellStyle name="40% - Accent5 11 6 2 3 2" xfId="38142"/>
    <cellStyle name="40% - Accent5 11 6 2 4" xfId="38143"/>
    <cellStyle name="40% - Accent5 11 6 3" xfId="38144"/>
    <cellStyle name="40% - Accent5 11 6 3 2" xfId="38145"/>
    <cellStyle name="40% - Accent5 11 6 3 2 2" xfId="38146"/>
    <cellStyle name="40% - Accent5 11 6 3 3" xfId="38147"/>
    <cellStyle name="40% - Accent5 11 6 4" xfId="38148"/>
    <cellStyle name="40% - Accent5 11 6 4 2" xfId="38149"/>
    <cellStyle name="40% - Accent5 11 6 5" xfId="38150"/>
    <cellStyle name="40% - Accent5 11 7" xfId="38151"/>
    <cellStyle name="40% - Accent5 11 7 2" xfId="38152"/>
    <cellStyle name="40% - Accent5 11 7 2 2" xfId="38153"/>
    <cellStyle name="40% - Accent5 11 7 2 2 2" xfId="38154"/>
    <cellStyle name="40% - Accent5 11 7 2 2 2 2" xfId="38155"/>
    <cellStyle name="40% - Accent5 11 7 2 2 3" xfId="38156"/>
    <cellStyle name="40% - Accent5 11 7 2 3" xfId="38157"/>
    <cellStyle name="40% - Accent5 11 7 2 3 2" xfId="38158"/>
    <cellStyle name="40% - Accent5 11 7 2 4" xfId="38159"/>
    <cellStyle name="40% - Accent5 11 7 3" xfId="38160"/>
    <cellStyle name="40% - Accent5 11 7 3 2" xfId="38161"/>
    <cellStyle name="40% - Accent5 11 7 3 2 2" xfId="38162"/>
    <cellStyle name="40% - Accent5 11 7 3 3" xfId="38163"/>
    <cellStyle name="40% - Accent5 11 7 4" xfId="38164"/>
    <cellStyle name="40% - Accent5 11 7 4 2" xfId="38165"/>
    <cellStyle name="40% - Accent5 11 7 5" xfId="38166"/>
    <cellStyle name="40% - Accent5 11 8" xfId="38167"/>
    <cellStyle name="40% - Accent5 11 8 2" xfId="38168"/>
    <cellStyle name="40% - Accent5 11 8 2 2" xfId="38169"/>
    <cellStyle name="40% - Accent5 11 8 2 2 2" xfId="38170"/>
    <cellStyle name="40% - Accent5 11 8 2 3" xfId="38171"/>
    <cellStyle name="40% - Accent5 11 8 3" xfId="38172"/>
    <cellStyle name="40% - Accent5 11 8 3 2" xfId="38173"/>
    <cellStyle name="40% - Accent5 11 8 4" xfId="38174"/>
    <cellStyle name="40% - Accent5 11 9" xfId="38175"/>
    <cellStyle name="40% - Accent5 11 9 2" xfId="38176"/>
    <cellStyle name="40% - Accent5 11 9 2 2" xfId="38177"/>
    <cellStyle name="40% - Accent5 11 9 3" xfId="38178"/>
    <cellStyle name="40% - Accent5 12" xfId="38179"/>
    <cellStyle name="40% - Accent5 12 10" xfId="38180"/>
    <cellStyle name="40% - Accent5 12 2" xfId="38181"/>
    <cellStyle name="40% - Accent5 12 2 2" xfId="38182"/>
    <cellStyle name="40% - Accent5 12 2 2 2" xfId="38183"/>
    <cellStyle name="40% - Accent5 12 2 2 2 2" xfId="38184"/>
    <cellStyle name="40% - Accent5 12 2 2 2 2 2" xfId="38185"/>
    <cellStyle name="40% - Accent5 12 2 2 2 3" xfId="38186"/>
    <cellStyle name="40% - Accent5 12 2 2 3" xfId="38187"/>
    <cellStyle name="40% - Accent5 12 2 2 3 2" xfId="38188"/>
    <cellStyle name="40% - Accent5 12 2 2 4" xfId="38189"/>
    <cellStyle name="40% - Accent5 12 2 3" xfId="38190"/>
    <cellStyle name="40% - Accent5 12 2 3 2" xfId="38191"/>
    <cellStyle name="40% - Accent5 12 2 3 2 2" xfId="38192"/>
    <cellStyle name="40% - Accent5 12 2 3 3" xfId="38193"/>
    <cellStyle name="40% - Accent5 12 2 4" xfId="38194"/>
    <cellStyle name="40% - Accent5 12 2 4 2" xfId="38195"/>
    <cellStyle name="40% - Accent5 12 2 5" xfId="38196"/>
    <cellStyle name="40% - Accent5 12 3" xfId="38197"/>
    <cellStyle name="40% - Accent5 12 3 2" xfId="38198"/>
    <cellStyle name="40% - Accent5 12 3 2 2" xfId="38199"/>
    <cellStyle name="40% - Accent5 12 3 2 2 2" xfId="38200"/>
    <cellStyle name="40% - Accent5 12 3 2 2 2 2" xfId="38201"/>
    <cellStyle name="40% - Accent5 12 3 2 2 3" xfId="38202"/>
    <cellStyle name="40% - Accent5 12 3 2 3" xfId="38203"/>
    <cellStyle name="40% - Accent5 12 3 2 3 2" xfId="38204"/>
    <cellStyle name="40% - Accent5 12 3 2 4" xfId="38205"/>
    <cellStyle name="40% - Accent5 12 3 3" xfId="38206"/>
    <cellStyle name="40% - Accent5 12 3 3 2" xfId="38207"/>
    <cellStyle name="40% - Accent5 12 3 3 2 2" xfId="38208"/>
    <cellStyle name="40% - Accent5 12 3 3 3" xfId="38209"/>
    <cellStyle name="40% - Accent5 12 3 4" xfId="38210"/>
    <cellStyle name="40% - Accent5 12 3 4 2" xfId="38211"/>
    <cellStyle name="40% - Accent5 12 3 5" xfId="38212"/>
    <cellStyle name="40% - Accent5 12 4" xfId="38213"/>
    <cellStyle name="40% - Accent5 12 4 2" xfId="38214"/>
    <cellStyle name="40% - Accent5 12 4 2 2" xfId="38215"/>
    <cellStyle name="40% - Accent5 12 4 2 2 2" xfId="38216"/>
    <cellStyle name="40% - Accent5 12 4 2 2 2 2" xfId="38217"/>
    <cellStyle name="40% - Accent5 12 4 2 2 3" xfId="38218"/>
    <cellStyle name="40% - Accent5 12 4 2 3" xfId="38219"/>
    <cellStyle name="40% - Accent5 12 4 2 3 2" xfId="38220"/>
    <cellStyle name="40% - Accent5 12 4 2 4" xfId="38221"/>
    <cellStyle name="40% - Accent5 12 4 3" xfId="38222"/>
    <cellStyle name="40% - Accent5 12 4 3 2" xfId="38223"/>
    <cellStyle name="40% - Accent5 12 4 3 2 2" xfId="38224"/>
    <cellStyle name="40% - Accent5 12 4 3 3" xfId="38225"/>
    <cellStyle name="40% - Accent5 12 4 4" xfId="38226"/>
    <cellStyle name="40% - Accent5 12 4 4 2" xfId="38227"/>
    <cellStyle name="40% - Accent5 12 4 5" xfId="38228"/>
    <cellStyle name="40% - Accent5 12 5" xfId="38229"/>
    <cellStyle name="40% - Accent5 12 5 2" xfId="38230"/>
    <cellStyle name="40% - Accent5 12 5 2 2" xfId="38231"/>
    <cellStyle name="40% - Accent5 12 5 2 2 2" xfId="38232"/>
    <cellStyle name="40% - Accent5 12 5 2 2 2 2" xfId="38233"/>
    <cellStyle name="40% - Accent5 12 5 2 2 3" xfId="38234"/>
    <cellStyle name="40% - Accent5 12 5 2 3" xfId="38235"/>
    <cellStyle name="40% - Accent5 12 5 2 3 2" xfId="38236"/>
    <cellStyle name="40% - Accent5 12 5 2 4" xfId="38237"/>
    <cellStyle name="40% - Accent5 12 5 3" xfId="38238"/>
    <cellStyle name="40% - Accent5 12 5 3 2" xfId="38239"/>
    <cellStyle name="40% - Accent5 12 5 3 2 2" xfId="38240"/>
    <cellStyle name="40% - Accent5 12 5 3 3" xfId="38241"/>
    <cellStyle name="40% - Accent5 12 5 4" xfId="38242"/>
    <cellStyle name="40% - Accent5 12 5 4 2" xfId="38243"/>
    <cellStyle name="40% - Accent5 12 5 5" xfId="38244"/>
    <cellStyle name="40% - Accent5 12 6" xfId="38245"/>
    <cellStyle name="40% - Accent5 12 6 2" xfId="38246"/>
    <cellStyle name="40% - Accent5 12 6 2 2" xfId="38247"/>
    <cellStyle name="40% - Accent5 12 6 2 2 2" xfId="38248"/>
    <cellStyle name="40% - Accent5 12 6 2 2 2 2" xfId="38249"/>
    <cellStyle name="40% - Accent5 12 6 2 2 3" xfId="38250"/>
    <cellStyle name="40% - Accent5 12 6 2 3" xfId="38251"/>
    <cellStyle name="40% - Accent5 12 6 2 3 2" xfId="38252"/>
    <cellStyle name="40% - Accent5 12 6 2 4" xfId="38253"/>
    <cellStyle name="40% - Accent5 12 6 3" xfId="38254"/>
    <cellStyle name="40% - Accent5 12 6 3 2" xfId="38255"/>
    <cellStyle name="40% - Accent5 12 6 3 2 2" xfId="38256"/>
    <cellStyle name="40% - Accent5 12 6 3 3" xfId="38257"/>
    <cellStyle name="40% - Accent5 12 6 4" xfId="38258"/>
    <cellStyle name="40% - Accent5 12 6 4 2" xfId="38259"/>
    <cellStyle name="40% - Accent5 12 6 5" xfId="38260"/>
    <cellStyle name="40% - Accent5 12 7" xfId="38261"/>
    <cellStyle name="40% - Accent5 12 7 2" xfId="38262"/>
    <cellStyle name="40% - Accent5 12 7 2 2" xfId="38263"/>
    <cellStyle name="40% - Accent5 12 7 2 2 2" xfId="38264"/>
    <cellStyle name="40% - Accent5 12 7 2 3" xfId="38265"/>
    <cellStyle name="40% - Accent5 12 7 3" xfId="38266"/>
    <cellStyle name="40% - Accent5 12 7 3 2" xfId="38267"/>
    <cellStyle name="40% - Accent5 12 7 4" xfId="38268"/>
    <cellStyle name="40% - Accent5 12 8" xfId="38269"/>
    <cellStyle name="40% - Accent5 12 8 2" xfId="38270"/>
    <cellStyle name="40% - Accent5 12 8 2 2" xfId="38271"/>
    <cellStyle name="40% - Accent5 12 8 3" xfId="38272"/>
    <cellStyle name="40% - Accent5 12 9" xfId="38273"/>
    <cellStyle name="40% - Accent5 12 9 2" xfId="38274"/>
    <cellStyle name="40% - Accent5 13" xfId="38275"/>
    <cellStyle name="40% - Accent5 13 10" xfId="38276"/>
    <cellStyle name="40% - Accent5 13 2" xfId="38277"/>
    <cellStyle name="40% - Accent5 13 2 2" xfId="38278"/>
    <cellStyle name="40% - Accent5 13 2 2 2" xfId="38279"/>
    <cellStyle name="40% - Accent5 13 2 2 2 2" xfId="38280"/>
    <cellStyle name="40% - Accent5 13 2 2 2 2 2" xfId="38281"/>
    <cellStyle name="40% - Accent5 13 2 2 2 3" xfId="38282"/>
    <cellStyle name="40% - Accent5 13 2 2 3" xfId="38283"/>
    <cellStyle name="40% - Accent5 13 2 2 3 2" xfId="38284"/>
    <cellStyle name="40% - Accent5 13 2 2 4" xfId="38285"/>
    <cellStyle name="40% - Accent5 13 2 3" xfId="38286"/>
    <cellStyle name="40% - Accent5 13 2 3 2" xfId="38287"/>
    <cellStyle name="40% - Accent5 13 2 3 2 2" xfId="38288"/>
    <cellStyle name="40% - Accent5 13 2 3 3" xfId="38289"/>
    <cellStyle name="40% - Accent5 13 2 4" xfId="38290"/>
    <cellStyle name="40% - Accent5 13 2 4 2" xfId="38291"/>
    <cellStyle name="40% - Accent5 13 2 5" xfId="38292"/>
    <cellStyle name="40% - Accent5 13 3" xfId="38293"/>
    <cellStyle name="40% - Accent5 13 3 2" xfId="38294"/>
    <cellStyle name="40% - Accent5 13 3 2 2" xfId="38295"/>
    <cellStyle name="40% - Accent5 13 3 2 2 2" xfId="38296"/>
    <cellStyle name="40% - Accent5 13 3 2 2 2 2" xfId="38297"/>
    <cellStyle name="40% - Accent5 13 3 2 2 3" xfId="38298"/>
    <cellStyle name="40% - Accent5 13 3 2 3" xfId="38299"/>
    <cellStyle name="40% - Accent5 13 3 2 3 2" xfId="38300"/>
    <cellStyle name="40% - Accent5 13 3 2 4" xfId="38301"/>
    <cellStyle name="40% - Accent5 13 3 3" xfId="38302"/>
    <cellStyle name="40% - Accent5 13 3 3 2" xfId="38303"/>
    <cellStyle name="40% - Accent5 13 3 3 2 2" xfId="38304"/>
    <cellStyle name="40% - Accent5 13 3 3 3" xfId="38305"/>
    <cellStyle name="40% - Accent5 13 3 4" xfId="38306"/>
    <cellStyle name="40% - Accent5 13 3 4 2" xfId="38307"/>
    <cellStyle name="40% - Accent5 13 3 5" xfId="38308"/>
    <cellStyle name="40% - Accent5 13 4" xfId="38309"/>
    <cellStyle name="40% - Accent5 13 4 2" xfId="38310"/>
    <cellStyle name="40% - Accent5 13 4 2 2" xfId="38311"/>
    <cellStyle name="40% - Accent5 13 4 2 2 2" xfId="38312"/>
    <cellStyle name="40% - Accent5 13 4 2 2 2 2" xfId="38313"/>
    <cellStyle name="40% - Accent5 13 4 2 2 3" xfId="38314"/>
    <cellStyle name="40% - Accent5 13 4 2 3" xfId="38315"/>
    <cellStyle name="40% - Accent5 13 4 2 3 2" xfId="38316"/>
    <cellStyle name="40% - Accent5 13 4 2 4" xfId="38317"/>
    <cellStyle name="40% - Accent5 13 4 3" xfId="38318"/>
    <cellStyle name="40% - Accent5 13 4 3 2" xfId="38319"/>
    <cellStyle name="40% - Accent5 13 4 3 2 2" xfId="38320"/>
    <cellStyle name="40% - Accent5 13 4 3 3" xfId="38321"/>
    <cellStyle name="40% - Accent5 13 4 4" xfId="38322"/>
    <cellStyle name="40% - Accent5 13 4 4 2" xfId="38323"/>
    <cellStyle name="40% - Accent5 13 4 5" xfId="38324"/>
    <cellStyle name="40% - Accent5 13 5" xfId="38325"/>
    <cellStyle name="40% - Accent5 13 5 2" xfId="38326"/>
    <cellStyle name="40% - Accent5 13 5 2 2" xfId="38327"/>
    <cellStyle name="40% - Accent5 13 5 2 2 2" xfId="38328"/>
    <cellStyle name="40% - Accent5 13 5 2 2 2 2" xfId="38329"/>
    <cellStyle name="40% - Accent5 13 5 2 2 3" xfId="38330"/>
    <cellStyle name="40% - Accent5 13 5 2 3" xfId="38331"/>
    <cellStyle name="40% - Accent5 13 5 2 3 2" xfId="38332"/>
    <cellStyle name="40% - Accent5 13 5 2 4" xfId="38333"/>
    <cellStyle name="40% - Accent5 13 5 3" xfId="38334"/>
    <cellStyle name="40% - Accent5 13 5 3 2" xfId="38335"/>
    <cellStyle name="40% - Accent5 13 5 3 2 2" xfId="38336"/>
    <cellStyle name="40% - Accent5 13 5 3 3" xfId="38337"/>
    <cellStyle name="40% - Accent5 13 5 4" xfId="38338"/>
    <cellStyle name="40% - Accent5 13 5 4 2" xfId="38339"/>
    <cellStyle name="40% - Accent5 13 5 5" xfId="38340"/>
    <cellStyle name="40% - Accent5 13 6" xfId="38341"/>
    <cellStyle name="40% - Accent5 13 6 2" xfId="38342"/>
    <cellStyle name="40% - Accent5 13 6 2 2" xfId="38343"/>
    <cellStyle name="40% - Accent5 13 6 2 2 2" xfId="38344"/>
    <cellStyle name="40% - Accent5 13 6 2 2 2 2" xfId="38345"/>
    <cellStyle name="40% - Accent5 13 6 2 2 3" xfId="38346"/>
    <cellStyle name="40% - Accent5 13 6 2 3" xfId="38347"/>
    <cellStyle name="40% - Accent5 13 6 2 3 2" xfId="38348"/>
    <cellStyle name="40% - Accent5 13 6 2 4" xfId="38349"/>
    <cellStyle name="40% - Accent5 13 6 3" xfId="38350"/>
    <cellStyle name="40% - Accent5 13 6 3 2" xfId="38351"/>
    <cellStyle name="40% - Accent5 13 6 3 2 2" xfId="38352"/>
    <cellStyle name="40% - Accent5 13 6 3 3" xfId="38353"/>
    <cellStyle name="40% - Accent5 13 6 4" xfId="38354"/>
    <cellStyle name="40% - Accent5 13 6 4 2" xfId="38355"/>
    <cellStyle name="40% - Accent5 13 6 5" xfId="38356"/>
    <cellStyle name="40% - Accent5 13 7" xfId="38357"/>
    <cellStyle name="40% - Accent5 13 7 2" xfId="38358"/>
    <cellStyle name="40% - Accent5 13 7 2 2" xfId="38359"/>
    <cellStyle name="40% - Accent5 13 7 2 2 2" xfId="38360"/>
    <cellStyle name="40% - Accent5 13 7 2 3" xfId="38361"/>
    <cellStyle name="40% - Accent5 13 7 3" xfId="38362"/>
    <cellStyle name="40% - Accent5 13 7 3 2" xfId="38363"/>
    <cellStyle name="40% - Accent5 13 7 4" xfId="38364"/>
    <cellStyle name="40% - Accent5 13 8" xfId="38365"/>
    <cellStyle name="40% - Accent5 13 8 2" xfId="38366"/>
    <cellStyle name="40% - Accent5 13 8 2 2" xfId="38367"/>
    <cellStyle name="40% - Accent5 13 8 3" xfId="38368"/>
    <cellStyle name="40% - Accent5 13 9" xfId="38369"/>
    <cellStyle name="40% - Accent5 13 9 2" xfId="38370"/>
    <cellStyle name="40% - Accent5 14" xfId="38371"/>
    <cellStyle name="40% - Accent5 14 2" xfId="38372"/>
    <cellStyle name="40% - Accent5 14 2 2" xfId="38373"/>
    <cellStyle name="40% - Accent5 14 2 2 2" xfId="38374"/>
    <cellStyle name="40% - Accent5 14 2 2 2 2" xfId="38375"/>
    <cellStyle name="40% - Accent5 14 2 2 3" xfId="38376"/>
    <cellStyle name="40% - Accent5 14 2 3" xfId="38377"/>
    <cellStyle name="40% - Accent5 14 2 3 2" xfId="38378"/>
    <cellStyle name="40% - Accent5 14 2 4" xfId="38379"/>
    <cellStyle name="40% - Accent5 14 3" xfId="38380"/>
    <cellStyle name="40% - Accent5 14 3 2" xfId="38381"/>
    <cellStyle name="40% - Accent5 14 3 2 2" xfId="38382"/>
    <cellStyle name="40% - Accent5 14 3 3" xfId="38383"/>
    <cellStyle name="40% - Accent5 14 4" xfId="38384"/>
    <cellStyle name="40% - Accent5 14 4 2" xfId="38385"/>
    <cellStyle name="40% - Accent5 14 5" xfId="38386"/>
    <cellStyle name="40% - Accent5 15" xfId="38387"/>
    <cellStyle name="40% - Accent5 15 2" xfId="38388"/>
    <cellStyle name="40% - Accent5 15 2 2" xfId="38389"/>
    <cellStyle name="40% - Accent5 15 2 2 2" xfId="38390"/>
    <cellStyle name="40% - Accent5 15 2 2 2 2" xfId="38391"/>
    <cellStyle name="40% - Accent5 15 2 2 3" xfId="38392"/>
    <cellStyle name="40% - Accent5 15 2 3" xfId="38393"/>
    <cellStyle name="40% - Accent5 15 2 3 2" xfId="38394"/>
    <cellStyle name="40% - Accent5 15 2 4" xfId="38395"/>
    <cellStyle name="40% - Accent5 15 3" xfId="38396"/>
    <cellStyle name="40% - Accent5 15 3 2" xfId="38397"/>
    <cellStyle name="40% - Accent5 15 3 2 2" xfId="38398"/>
    <cellStyle name="40% - Accent5 15 3 3" xfId="38399"/>
    <cellStyle name="40% - Accent5 15 4" xfId="38400"/>
    <cellStyle name="40% - Accent5 15 4 2" xfId="38401"/>
    <cellStyle name="40% - Accent5 15 5" xfId="38402"/>
    <cellStyle name="40% - Accent5 16" xfId="38403"/>
    <cellStyle name="40% - Accent5 16 2" xfId="38404"/>
    <cellStyle name="40% - Accent5 16 2 2" xfId="38405"/>
    <cellStyle name="40% - Accent5 16 2 2 2" xfId="38406"/>
    <cellStyle name="40% - Accent5 16 2 2 2 2" xfId="38407"/>
    <cellStyle name="40% - Accent5 16 2 2 3" xfId="38408"/>
    <cellStyle name="40% - Accent5 16 2 3" xfId="38409"/>
    <cellStyle name="40% - Accent5 16 2 3 2" xfId="38410"/>
    <cellStyle name="40% - Accent5 16 2 4" xfId="38411"/>
    <cellStyle name="40% - Accent5 16 3" xfId="38412"/>
    <cellStyle name="40% - Accent5 16 3 2" xfId="38413"/>
    <cellStyle name="40% - Accent5 16 3 2 2" xfId="38414"/>
    <cellStyle name="40% - Accent5 16 3 3" xfId="38415"/>
    <cellStyle name="40% - Accent5 16 4" xfId="38416"/>
    <cellStyle name="40% - Accent5 16 4 2" xfId="38417"/>
    <cellStyle name="40% - Accent5 16 5" xfId="38418"/>
    <cellStyle name="40% - Accent5 17" xfId="38419"/>
    <cellStyle name="40% - Accent5 17 2" xfId="38420"/>
    <cellStyle name="40% - Accent5 17 2 2" xfId="38421"/>
    <cellStyle name="40% - Accent5 17 2 2 2" xfId="38422"/>
    <cellStyle name="40% - Accent5 17 2 2 2 2" xfId="38423"/>
    <cellStyle name="40% - Accent5 17 2 2 3" xfId="38424"/>
    <cellStyle name="40% - Accent5 17 2 3" xfId="38425"/>
    <cellStyle name="40% - Accent5 17 2 3 2" xfId="38426"/>
    <cellStyle name="40% - Accent5 17 2 4" xfId="38427"/>
    <cellStyle name="40% - Accent5 17 3" xfId="38428"/>
    <cellStyle name="40% - Accent5 17 3 2" xfId="38429"/>
    <cellStyle name="40% - Accent5 17 3 2 2" xfId="38430"/>
    <cellStyle name="40% - Accent5 17 3 3" xfId="38431"/>
    <cellStyle name="40% - Accent5 17 4" xfId="38432"/>
    <cellStyle name="40% - Accent5 17 4 2" xfId="38433"/>
    <cellStyle name="40% - Accent5 17 5" xfId="38434"/>
    <cellStyle name="40% - Accent5 18" xfId="38435"/>
    <cellStyle name="40% - Accent5 18 2" xfId="38436"/>
    <cellStyle name="40% - Accent5 18 2 2" xfId="38437"/>
    <cellStyle name="40% - Accent5 18 2 2 2" xfId="38438"/>
    <cellStyle name="40% - Accent5 18 2 2 2 2" xfId="38439"/>
    <cellStyle name="40% - Accent5 18 2 2 3" xfId="38440"/>
    <cellStyle name="40% - Accent5 18 2 3" xfId="38441"/>
    <cellStyle name="40% - Accent5 18 2 3 2" xfId="38442"/>
    <cellStyle name="40% - Accent5 18 2 4" xfId="38443"/>
    <cellStyle name="40% - Accent5 18 3" xfId="38444"/>
    <cellStyle name="40% - Accent5 18 3 2" xfId="38445"/>
    <cellStyle name="40% - Accent5 18 3 2 2" xfId="38446"/>
    <cellStyle name="40% - Accent5 18 3 3" xfId="38447"/>
    <cellStyle name="40% - Accent5 18 4" xfId="38448"/>
    <cellStyle name="40% - Accent5 18 4 2" xfId="38449"/>
    <cellStyle name="40% - Accent5 18 5" xfId="38450"/>
    <cellStyle name="40% - Accent5 19" xfId="38451"/>
    <cellStyle name="40% - Accent5 19 2" xfId="38452"/>
    <cellStyle name="40% - Accent5 19 2 2" xfId="38453"/>
    <cellStyle name="40% - Accent5 19 2 2 2" xfId="38454"/>
    <cellStyle name="40% - Accent5 19 2 2 2 2" xfId="38455"/>
    <cellStyle name="40% - Accent5 19 2 2 3" xfId="38456"/>
    <cellStyle name="40% - Accent5 19 2 3" xfId="38457"/>
    <cellStyle name="40% - Accent5 19 2 3 2" xfId="38458"/>
    <cellStyle name="40% - Accent5 19 2 4" xfId="38459"/>
    <cellStyle name="40% - Accent5 19 3" xfId="38460"/>
    <cellStyle name="40% - Accent5 19 3 2" xfId="38461"/>
    <cellStyle name="40% - Accent5 19 3 2 2" xfId="38462"/>
    <cellStyle name="40% - Accent5 19 3 3" xfId="38463"/>
    <cellStyle name="40% - Accent5 19 4" xfId="38464"/>
    <cellStyle name="40% - Accent5 19 4 2" xfId="38465"/>
    <cellStyle name="40% - Accent5 19 5" xfId="38466"/>
    <cellStyle name="40% - Accent5 2" xfId="38467"/>
    <cellStyle name="40% - Accent5 2 10" xfId="38468"/>
    <cellStyle name="40% - Accent5 2 10 10" xfId="38469"/>
    <cellStyle name="40% - Accent5 2 10 2" xfId="38470"/>
    <cellStyle name="40% - Accent5 2 10 2 2" xfId="38471"/>
    <cellStyle name="40% - Accent5 2 10 2 2 2" xfId="38472"/>
    <cellStyle name="40% - Accent5 2 10 2 2 2 2" xfId="38473"/>
    <cellStyle name="40% - Accent5 2 10 2 2 2 2 2" xfId="38474"/>
    <cellStyle name="40% - Accent5 2 10 2 2 2 3" xfId="38475"/>
    <cellStyle name="40% - Accent5 2 10 2 2 3" xfId="38476"/>
    <cellStyle name="40% - Accent5 2 10 2 2 3 2" xfId="38477"/>
    <cellStyle name="40% - Accent5 2 10 2 2 4" xfId="38478"/>
    <cellStyle name="40% - Accent5 2 10 2 3" xfId="38479"/>
    <cellStyle name="40% - Accent5 2 10 2 3 2" xfId="38480"/>
    <cellStyle name="40% - Accent5 2 10 2 3 2 2" xfId="38481"/>
    <cellStyle name="40% - Accent5 2 10 2 3 3" xfId="38482"/>
    <cellStyle name="40% - Accent5 2 10 2 4" xfId="38483"/>
    <cellStyle name="40% - Accent5 2 10 2 4 2" xfId="38484"/>
    <cellStyle name="40% - Accent5 2 10 2 5" xfId="38485"/>
    <cellStyle name="40% - Accent5 2 10 3" xfId="38486"/>
    <cellStyle name="40% - Accent5 2 10 3 2" xfId="38487"/>
    <cellStyle name="40% - Accent5 2 10 3 2 2" xfId="38488"/>
    <cellStyle name="40% - Accent5 2 10 3 2 2 2" xfId="38489"/>
    <cellStyle name="40% - Accent5 2 10 3 2 2 2 2" xfId="38490"/>
    <cellStyle name="40% - Accent5 2 10 3 2 2 3" xfId="38491"/>
    <cellStyle name="40% - Accent5 2 10 3 2 3" xfId="38492"/>
    <cellStyle name="40% - Accent5 2 10 3 2 3 2" xfId="38493"/>
    <cellStyle name="40% - Accent5 2 10 3 2 4" xfId="38494"/>
    <cellStyle name="40% - Accent5 2 10 3 3" xfId="38495"/>
    <cellStyle name="40% - Accent5 2 10 3 3 2" xfId="38496"/>
    <cellStyle name="40% - Accent5 2 10 3 3 2 2" xfId="38497"/>
    <cellStyle name="40% - Accent5 2 10 3 3 3" xfId="38498"/>
    <cellStyle name="40% - Accent5 2 10 3 4" xfId="38499"/>
    <cellStyle name="40% - Accent5 2 10 3 4 2" xfId="38500"/>
    <cellStyle name="40% - Accent5 2 10 3 5" xfId="38501"/>
    <cellStyle name="40% - Accent5 2 10 4" xfId="38502"/>
    <cellStyle name="40% - Accent5 2 10 4 2" xfId="38503"/>
    <cellStyle name="40% - Accent5 2 10 4 2 2" xfId="38504"/>
    <cellStyle name="40% - Accent5 2 10 4 2 2 2" xfId="38505"/>
    <cellStyle name="40% - Accent5 2 10 4 2 2 2 2" xfId="38506"/>
    <cellStyle name="40% - Accent5 2 10 4 2 2 3" xfId="38507"/>
    <cellStyle name="40% - Accent5 2 10 4 2 3" xfId="38508"/>
    <cellStyle name="40% - Accent5 2 10 4 2 3 2" xfId="38509"/>
    <cellStyle name="40% - Accent5 2 10 4 2 4" xfId="38510"/>
    <cellStyle name="40% - Accent5 2 10 4 3" xfId="38511"/>
    <cellStyle name="40% - Accent5 2 10 4 3 2" xfId="38512"/>
    <cellStyle name="40% - Accent5 2 10 4 3 2 2" xfId="38513"/>
    <cellStyle name="40% - Accent5 2 10 4 3 3" xfId="38514"/>
    <cellStyle name="40% - Accent5 2 10 4 4" xfId="38515"/>
    <cellStyle name="40% - Accent5 2 10 4 4 2" xfId="38516"/>
    <cellStyle name="40% - Accent5 2 10 4 5" xfId="38517"/>
    <cellStyle name="40% - Accent5 2 10 5" xfId="38518"/>
    <cellStyle name="40% - Accent5 2 10 5 2" xfId="38519"/>
    <cellStyle name="40% - Accent5 2 10 5 2 2" xfId="38520"/>
    <cellStyle name="40% - Accent5 2 10 5 2 2 2" xfId="38521"/>
    <cellStyle name="40% - Accent5 2 10 5 2 2 2 2" xfId="38522"/>
    <cellStyle name="40% - Accent5 2 10 5 2 2 3" xfId="38523"/>
    <cellStyle name="40% - Accent5 2 10 5 2 3" xfId="38524"/>
    <cellStyle name="40% - Accent5 2 10 5 2 3 2" xfId="38525"/>
    <cellStyle name="40% - Accent5 2 10 5 2 4" xfId="38526"/>
    <cellStyle name="40% - Accent5 2 10 5 3" xfId="38527"/>
    <cellStyle name="40% - Accent5 2 10 5 3 2" xfId="38528"/>
    <cellStyle name="40% - Accent5 2 10 5 3 2 2" xfId="38529"/>
    <cellStyle name="40% - Accent5 2 10 5 3 3" xfId="38530"/>
    <cellStyle name="40% - Accent5 2 10 5 4" xfId="38531"/>
    <cellStyle name="40% - Accent5 2 10 5 4 2" xfId="38532"/>
    <cellStyle name="40% - Accent5 2 10 5 5" xfId="38533"/>
    <cellStyle name="40% - Accent5 2 10 6" xfId="38534"/>
    <cellStyle name="40% - Accent5 2 10 6 2" xfId="38535"/>
    <cellStyle name="40% - Accent5 2 10 6 2 2" xfId="38536"/>
    <cellStyle name="40% - Accent5 2 10 6 2 2 2" xfId="38537"/>
    <cellStyle name="40% - Accent5 2 10 6 2 2 2 2" xfId="38538"/>
    <cellStyle name="40% - Accent5 2 10 6 2 2 3" xfId="38539"/>
    <cellStyle name="40% - Accent5 2 10 6 2 3" xfId="38540"/>
    <cellStyle name="40% - Accent5 2 10 6 2 3 2" xfId="38541"/>
    <cellStyle name="40% - Accent5 2 10 6 2 4" xfId="38542"/>
    <cellStyle name="40% - Accent5 2 10 6 3" xfId="38543"/>
    <cellStyle name="40% - Accent5 2 10 6 3 2" xfId="38544"/>
    <cellStyle name="40% - Accent5 2 10 6 3 2 2" xfId="38545"/>
    <cellStyle name="40% - Accent5 2 10 6 3 3" xfId="38546"/>
    <cellStyle name="40% - Accent5 2 10 6 4" xfId="38547"/>
    <cellStyle name="40% - Accent5 2 10 6 4 2" xfId="38548"/>
    <cellStyle name="40% - Accent5 2 10 6 5" xfId="38549"/>
    <cellStyle name="40% - Accent5 2 10 7" xfId="38550"/>
    <cellStyle name="40% - Accent5 2 10 7 2" xfId="38551"/>
    <cellStyle name="40% - Accent5 2 10 7 2 2" xfId="38552"/>
    <cellStyle name="40% - Accent5 2 10 7 2 2 2" xfId="38553"/>
    <cellStyle name="40% - Accent5 2 10 7 2 3" xfId="38554"/>
    <cellStyle name="40% - Accent5 2 10 7 3" xfId="38555"/>
    <cellStyle name="40% - Accent5 2 10 7 3 2" xfId="38556"/>
    <cellStyle name="40% - Accent5 2 10 7 4" xfId="38557"/>
    <cellStyle name="40% - Accent5 2 10 8" xfId="38558"/>
    <cellStyle name="40% - Accent5 2 10 8 2" xfId="38559"/>
    <cellStyle name="40% - Accent5 2 10 8 2 2" xfId="38560"/>
    <cellStyle name="40% - Accent5 2 10 8 3" xfId="38561"/>
    <cellStyle name="40% - Accent5 2 10 9" xfId="38562"/>
    <cellStyle name="40% - Accent5 2 10 9 2" xfId="38563"/>
    <cellStyle name="40% - Accent5 2 11" xfId="38564"/>
    <cellStyle name="40% - Accent5 2 11 2" xfId="38565"/>
    <cellStyle name="40% - Accent5 2 11 2 2" xfId="38566"/>
    <cellStyle name="40% - Accent5 2 11 2 2 2" xfId="38567"/>
    <cellStyle name="40% - Accent5 2 11 2 2 2 2" xfId="38568"/>
    <cellStyle name="40% - Accent5 2 11 2 2 3" xfId="38569"/>
    <cellStyle name="40% - Accent5 2 11 2 3" xfId="38570"/>
    <cellStyle name="40% - Accent5 2 11 2 3 2" xfId="38571"/>
    <cellStyle name="40% - Accent5 2 11 2 4" xfId="38572"/>
    <cellStyle name="40% - Accent5 2 11 3" xfId="38573"/>
    <cellStyle name="40% - Accent5 2 11 3 2" xfId="38574"/>
    <cellStyle name="40% - Accent5 2 11 3 2 2" xfId="38575"/>
    <cellStyle name="40% - Accent5 2 11 3 3" xfId="38576"/>
    <cellStyle name="40% - Accent5 2 11 4" xfId="38577"/>
    <cellStyle name="40% - Accent5 2 11 4 2" xfId="38578"/>
    <cellStyle name="40% - Accent5 2 11 5" xfId="38579"/>
    <cellStyle name="40% - Accent5 2 12" xfId="38580"/>
    <cellStyle name="40% - Accent5 2 12 2" xfId="38581"/>
    <cellStyle name="40% - Accent5 2 12 2 2" xfId="38582"/>
    <cellStyle name="40% - Accent5 2 12 2 2 2" xfId="38583"/>
    <cellStyle name="40% - Accent5 2 12 2 2 2 2" xfId="38584"/>
    <cellStyle name="40% - Accent5 2 12 2 2 3" xfId="38585"/>
    <cellStyle name="40% - Accent5 2 12 2 3" xfId="38586"/>
    <cellStyle name="40% - Accent5 2 12 2 3 2" xfId="38587"/>
    <cellStyle name="40% - Accent5 2 12 2 4" xfId="38588"/>
    <cellStyle name="40% - Accent5 2 12 3" xfId="38589"/>
    <cellStyle name="40% - Accent5 2 12 3 2" xfId="38590"/>
    <cellStyle name="40% - Accent5 2 12 3 2 2" xfId="38591"/>
    <cellStyle name="40% - Accent5 2 12 3 3" xfId="38592"/>
    <cellStyle name="40% - Accent5 2 12 4" xfId="38593"/>
    <cellStyle name="40% - Accent5 2 12 4 2" xfId="38594"/>
    <cellStyle name="40% - Accent5 2 12 5" xfId="38595"/>
    <cellStyle name="40% - Accent5 2 13" xfId="38596"/>
    <cellStyle name="40% - Accent5 2 13 2" xfId="38597"/>
    <cellStyle name="40% - Accent5 2 13 2 2" xfId="38598"/>
    <cellStyle name="40% - Accent5 2 13 2 2 2" xfId="38599"/>
    <cellStyle name="40% - Accent5 2 13 2 2 2 2" xfId="38600"/>
    <cellStyle name="40% - Accent5 2 13 2 2 3" xfId="38601"/>
    <cellStyle name="40% - Accent5 2 13 2 3" xfId="38602"/>
    <cellStyle name="40% - Accent5 2 13 2 3 2" xfId="38603"/>
    <cellStyle name="40% - Accent5 2 13 2 4" xfId="38604"/>
    <cellStyle name="40% - Accent5 2 13 3" xfId="38605"/>
    <cellStyle name="40% - Accent5 2 13 3 2" xfId="38606"/>
    <cellStyle name="40% - Accent5 2 13 3 2 2" xfId="38607"/>
    <cellStyle name="40% - Accent5 2 13 3 3" xfId="38608"/>
    <cellStyle name="40% - Accent5 2 13 4" xfId="38609"/>
    <cellStyle name="40% - Accent5 2 13 4 2" xfId="38610"/>
    <cellStyle name="40% - Accent5 2 13 5" xfId="38611"/>
    <cellStyle name="40% - Accent5 2 14" xfId="38612"/>
    <cellStyle name="40% - Accent5 2 14 2" xfId="38613"/>
    <cellStyle name="40% - Accent5 2 14 2 2" xfId="38614"/>
    <cellStyle name="40% - Accent5 2 14 2 2 2" xfId="38615"/>
    <cellStyle name="40% - Accent5 2 14 2 2 2 2" xfId="38616"/>
    <cellStyle name="40% - Accent5 2 14 2 2 3" xfId="38617"/>
    <cellStyle name="40% - Accent5 2 14 2 3" xfId="38618"/>
    <cellStyle name="40% - Accent5 2 14 2 3 2" xfId="38619"/>
    <cellStyle name="40% - Accent5 2 14 2 4" xfId="38620"/>
    <cellStyle name="40% - Accent5 2 14 3" xfId="38621"/>
    <cellStyle name="40% - Accent5 2 14 3 2" xfId="38622"/>
    <cellStyle name="40% - Accent5 2 14 3 2 2" xfId="38623"/>
    <cellStyle name="40% - Accent5 2 14 3 3" xfId="38624"/>
    <cellStyle name="40% - Accent5 2 14 4" xfId="38625"/>
    <cellStyle name="40% - Accent5 2 14 4 2" xfId="38626"/>
    <cellStyle name="40% - Accent5 2 14 5" xfId="38627"/>
    <cellStyle name="40% - Accent5 2 15" xfId="38628"/>
    <cellStyle name="40% - Accent5 2 15 2" xfId="38629"/>
    <cellStyle name="40% - Accent5 2 15 2 2" xfId="38630"/>
    <cellStyle name="40% - Accent5 2 15 2 2 2" xfId="38631"/>
    <cellStyle name="40% - Accent5 2 15 2 2 2 2" xfId="38632"/>
    <cellStyle name="40% - Accent5 2 15 2 2 3" xfId="38633"/>
    <cellStyle name="40% - Accent5 2 15 2 3" xfId="38634"/>
    <cellStyle name="40% - Accent5 2 15 2 3 2" xfId="38635"/>
    <cellStyle name="40% - Accent5 2 15 2 4" xfId="38636"/>
    <cellStyle name="40% - Accent5 2 15 3" xfId="38637"/>
    <cellStyle name="40% - Accent5 2 15 3 2" xfId="38638"/>
    <cellStyle name="40% - Accent5 2 15 3 2 2" xfId="38639"/>
    <cellStyle name="40% - Accent5 2 15 3 3" xfId="38640"/>
    <cellStyle name="40% - Accent5 2 15 4" xfId="38641"/>
    <cellStyle name="40% - Accent5 2 15 4 2" xfId="38642"/>
    <cellStyle name="40% - Accent5 2 15 5" xfId="38643"/>
    <cellStyle name="40% - Accent5 2 16" xfId="38644"/>
    <cellStyle name="40% - Accent5 2 16 2" xfId="38645"/>
    <cellStyle name="40% - Accent5 2 16 2 2" xfId="38646"/>
    <cellStyle name="40% - Accent5 2 16 2 2 2" xfId="38647"/>
    <cellStyle name="40% - Accent5 2 16 2 3" xfId="38648"/>
    <cellStyle name="40% - Accent5 2 16 3" xfId="38649"/>
    <cellStyle name="40% - Accent5 2 16 3 2" xfId="38650"/>
    <cellStyle name="40% - Accent5 2 16 4" xfId="38651"/>
    <cellStyle name="40% - Accent5 2 17" xfId="38652"/>
    <cellStyle name="40% - Accent5 2 17 2" xfId="38653"/>
    <cellStyle name="40% - Accent5 2 17 2 2" xfId="38654"/>
    <cellStyle name="40% - Accent5 2 17 3" xfId="38655"/>
    <cellStyle name="40% - Accent5 2 18" xfId="38656"/>
    <cellStyle name="40% - Accent5 2 18 2" xfId="38657"/>
    <cellStyle name="40% - Accent5 2 19" xfId="38658"/>
    <cellStyle name="40% - Accent5 2 2" xfId="38659"/>
    <cellStyle name="40% - Accent5 2 2 10" xfId="38660"/>
    <cellStyle name="40% - Accent5 2 2 10 2" xfId="38661"/>
    <cellStyle name="40% - Accent5 2 2 11" xfId="38662"/>
    <cellStyle name="40% - Accent5 2 2 2" xfId="38663"/>
    <cellStyle name="40% - Accent5 2 2 2 10" xfId="38664"/>
    <cellStyle name="40% - Accent5 2 2 2 2" xfId="38665"/>
    <cellStyle name="40% - Accent5 2 2 2 2 2" xfId="38666"/>
    <cellStyle name="40% - Accent5 2 2 2 2 2 2" xfId="38667"/>
    <cellStyle name="40% - Accent5 2 2 2 2 2 2 2" xfId="38668"/>
    <cellStyle name="40% - Accent5 2 2 2 2 2 2 2 2" xfId="38669"/>
    <cellStyle name="40% - Accent5 2 2 2 2 2 2 3" xfId="38670"/>
    <cellStyle name="40% - Accent5 2 2 2 2 2 3" xfId="38671"/>
    <cellStyle name="40% - Accent5 2 2 2 2 2 3 2" xfId="38672"/>
    <cellStyle name="40% - Accent5 2 2 2 2 2 4" xfId="38673"/>
    <cellStyle name="40% - Accent5 2 2 2 2 3" xfId="38674"/>
    <cellStyle name="40% - Accent5 2 2 2 2 3 2" xfId="38675"/>
    <cellStyle name="40% - Accent5 2 2 2 2 3 2 2" xfId="38676"/>
    <cellStyle name="40% - Accent5 2 2 2 2 3 3" xfId="38677"/>
    <cellStyle name="40% - Accent5 2 2 2 2 4" xfId="38678"/>
    <cellStyle name="40% - Accent5 2 2 2 2 4 2" xfId="38679"/>
    <cellStyle name="40% - Accent5 2 2 2 2 5" xfId="38680"/>
    <cellStyle name="40% - Accent5 2 2 2 3" xfId="38681"/>
    <cellStyle name="40% - Accent5 2 2 2 3 2" xfId="38682"/>
    <cellStyle name="40% - Accent5 2 2 2 3 2 2" xfId="38683"/>
    <cellStyle name="40% - Accent5 2 2 2 3 2 2 2" xfId="38684"/>
    <cellStyle name="40% - Accent5 2 2 2 3 2 2 2 2" xfId="38685"/>
    <cellStyle name="40% - Accent5 2 2 2 3 2 2 3" xfId="38686"/>
    <cellStyle name="40% - Accent5 2 2 2 3 2 3" xfId="38687"/>
    <cellStyle name="40% - Accent5 2 2 2 3 2 3 2" xfId="38688"/>
    <cellStyle name="40% - Accent5 2 2 2 3 2 4" xfId="38689"/>
    <cellStyle name="40% - Accent5 2 2 2 3 3" xfId="38690"/>
    <cellStyle name="40% - Accent5 2 2 2 3 3 2" xfId="38691"/>
    <cellStyle name="40% - Accent5 2 2 2 3 3 2 2" xfId="38692"/>
    <cellStyle name="40% - Accent5 2 2 2 3 3 3" xfId="38693"/>
    <cellStyle name="40% - Accent5 2 2 2 3 4" xfId="38694"/>
    <cellStyle name="40% - Accent5 2 2 2 3 4 2" xfId="38695"/>
    <cellStyle name="40% - Accent5 2 2 2 3 5" xfId="38696"/>
    <cellStyle name="40% - Accent5 2 2 2 4" xfId="38697"/>
    <cellStyle name="40% - Accent5 2 2 2 4 2" xfId="38698"/>
    <cellStyle name="40% - Accent5 2 2 2 4 2 2" xfId="38699"/>
    <cellStyle name="40% - Accent5 2 2 2 4 2 2 2" xfId="38700"/>
    <cellStyle name="40% - Accent5 2 2 2 4 2 2 2 2" xfId="38701"/>
    <cellStyle name="40% - Accent5 2 2 2 4 2 2 3" xfId="38702"/>
    <cellStyle name="40% - Accent5 2 2 2 4 2 3" xfId="38703"/>
    <cellStyle name="40% - Accent5 2 2 2 4 2 3 2" xfId="38704"/>
    <cellStyle name="40% - Accent5 2 2 2 4 2 4" xfId="38705"/>
    <cellStyle name="40% - Accent5 2 2 2 4 3" xfId="38706"/>
    <cellStyle name="40% - Accent5 2 2 2 4 3 2" xfId="38707"/>
    <cellStyle name="40% - Accent5 2 2 2 4 3 2 2" xfId="38708"/>
    <cellStyle name="40% - Accent5 2 2 2 4 3 3" xfId="38709"/>
    <cellStyle name="40% - Accent5 2 2 2 4 4" xfId="38710"/>
    <cellStyle name="40% - Accent5 2 2 2 4 4 2" xfId="38711"/>
    <cellStyle name="40% - Accent5 2 2 2 4 5" xfId="38712"/>
    <cellStyle name="40% - Accent5 2 2 2 5" xfId="38713"/>
    <cellStyle name="40% - Accent5 2 2 2 5 2" xfId="38714"/>
    <cellStyle name="40% - Accent5 2 2 2 5 2 2" xfId="38715"/>
    <cellStyle name="40% - Accent5 2 2 2 5 2 2 2" xfId="38716"/>
    <cellStyle name="40% - Accent5 2 2 2 5 2 2 2 2" xfId="38717"/>
    <cellStyle name="40% - Accent5 2 2 2 5 2 2 3" xfId="38718"/>
    <cellStyle name="40% - Accent5 2 2 2 5 2 3" xfId="38719"/>
    <cellStyle name="40% - Accent5 2 2 2 5 2 3 2" xfId="38720"/>
    <cellStyle name="40% - Accent5 2 2 2 5 2 4" xfId="38721"/>
    <cellStyle name="40% - Accent5 2 2 2 5 3" xfId="38722"/>
    <cellStyle name="40% - Accent5 2 2 2 5 3 2" xfId="38723"/>
    <cellStyle name="40% - Accent5 2 2 2 5 3 2 2" xfId="38724"/>
    <cellStyle name="40% - Accent5 2 2 2 5 3 3" xfId="38725"/>
    <cellStyle name="40% - Accent5 2 2 2 5 4" xfId="38726"/>
    <cellStyle name="40% - Accent5 2 2 2 5 4 2" xfId="38727"/>
    <cellStyle name="40% - Accent5 2 2 2 5 5" xfId="38728"/>
    <cellStyle name="40% - Accent5 2 2 2 6" xfId="38729"/>
    <cellStyle name="40% - Accent5 2 2 2 6 2" xfId="38730"/>
    <cellStyle name="40% - Accent5 2 2 2 6 2 2" xfId="38731"/>
    <cellStyle name="40% - Accent5 2 2 2 6 2 2 2" xfId="38732"/>
    <cellStyle name="40% - Accent5 2 2 2 6 2 2 2 2" xfId="38733"/>
    <cellStyle name="40% - Accent5 2 2 2 6 2 2 3" xfId="38734"/>
    <cellStyle name="40% - Accent5 2 2 2 6 2 3" xfId="38735"/>
    <cellStyle name="40% - Accent5 2 2 2 6 2 3 2" xfId="38736"/>
    <cellStyle name="40% - Accent5 2 2 2 6 2 4" xfId="38737"/>
    <cellStyle name="40% - Accent5 2 2 2 6 3" xfId="38738"/>
    <cellStyle name="40% - Accent5 2 2 2 6 3 2" xfId="38739"/>
    <cellStyle name="40% - Accent5 2 2 2 6 3 2 2" xfId="38740"/>
    <cellStyle name="40% - Accent5 2 2 2 6 3 3" xfId="38741"/>
    <cellStyle name="40% - Accent5 2 2 2 6 4" xfId="38742"/>
    <cellStyle name="40% - Accent5 2 2 2 6 4 2" xfId="38743"/>
    <cellStyle name="40% - Accent5 2 2 2 6 5" xfId="38744"/>
    <cellStyle name="40% - Accent5 2 2 2 7" xfId="38745"/>
    <cellStyle name="40% - Accent5 2 2 2 7 2" xfId="38746"/>
    <cellStyle name="40% - Accent5 2 2 2 7 2 2" xfId="38747"/>
    <cellStyle name="40% - Accent5 2 2 2 7 2 2 2" xfId="38748"/>
    <cellStyle name="40% - Accent5 2 2 2 7 2 3" xfId="38749"/>
    <cellStyle name="40% - Accent5 2 2 2 7 3" xfId="38750"/>
    <cellStyle name="40% - Accent5 2 2 2 7 3 2" xfId="38751"/>
    <cellStyle name="40% - Accent5 2 2 2 7 4" xfId="38752"/>
    <cellStyle name="40% - Accent5 2 2 2 8" xfId="38753"/>
    <cellStyle name="40% - Accent5 2 2 2 8 2" xfId="38754"/>
    <cellStyle name="40% - Accent5 2 2 2 8 2 2" xfId="38755"/>
    <cellStyle name="40% - Accent5 2 2 2 8 3" xfId="38756"/>
    <cellStyle name="40% - Accent5 2 2 2 9" xfId="38757"/>
    <cellStyle name="40% - Accent5 2 2 2 9 2" xfId="38758"/>
    <cellStyle name="40% - Accent5 2 2 3" xfId="38759"/>
    <cellStyle name="40% - Accent5 2 2 3 2" xfId="38760"/>
    <cellStyle name="40% - Accent5 2 2 3 2 2" xfId="38761"/>
    <cellStyle name="40% - Accent5 2 2 3 2 2 2" xfId="38762"/>
    <cellStyle name="40% - Accent5 2 2 3 2 2 2 2" xfId="38763"/>
    <cellStyle name="40% - Accent5 2 2 3 2 2 3" xfId="38764"/>
    <cellStyle name="40% - Accent5 2 2 3 2 3" xfId="38765"/>
    <cellStyle name="40% - Accent5 2 2 3 2 3 2" xfId="38766"/>
    <cellStyle name="40% - Accent5 2 2 3 2 4" xfId="38767"/>
    <cellStyle name="40% - Accent5 2 2 3 3" xfId="38768"/>
    <cellStyle name="40% - Accent5 2 2 3 3 2" xfId="38769"/>
    <cellStyle name="40% - Accent5 2 2 3 3 2 2" xfId="38770"/>
    <cellStyle name="40% - Accent5 2 2 3 3 3" xfId="38771"/>
    <cellStyle name="40% - Accent5 2 2 3 4" xfId="38772"/>
    <cellStyle name="40% - Accent5 2 2 3 4 2" xfId="38773"/>
    <cellStyle name="40% - Accent5 2 2 3 5" xfId="38774"/>
    <cellStyle name="40% - Accent5 2 2 4" xfId="38775"/>
    <cellStyle name="40% - Accent5 2 2 4 2" xfId="38776"/>
    <cellStyle name="40% - Accent5 2 2 4 2 2" xfId="38777"/>
    <cellStyle name="40% - Accent5 2 2 4 2 2 2" xfId="38778"/>
    <cellStyle name="40% - Accent5 2 2 4 2 2 2 2" xfId="38779"/>
    <cellStyle name="40% - Accent5 2 2 4 2 2 3" xfId="38780"/>
    <cellStyle name="40% - Accent5 2 2 4 2 3" xfId="38781"/>
    <cellStyle name="40% - Accent5 2 2 4 2 3 2" xfId="38782"/>
    <cellStyle name="40% - Accent5 2 2 4 2 4" xfId="38783"/>
    <cellStyle name="40% - Accent5 2 2 4 3" xfId="38784"/>
    <cellStyle name="40% - Accent5 2 2 4 3 2" xfId="38785"/>
    <cellStyle name="40% - Accent5 2 2 4 3 2 2" xfId="38786"/>
    <cellStyle name="40% - Accent5 2 2 4 3 3" xfId="38787"/>
    <cellStyle name="40% - Accent5 2 2 4 4" xfId="38788"/>
    <cellStyle name="40% - Accent5 2 2 4 4 2" xfId="38789"/>
    <cellStyle name="40% - Accent5 2 2 4 5" xfId="38790"/>
    <cellStyle name="40% - Accent5 2 2 5" xfId="38791"/>
    <cellStyle name="40% - Accent5 2 2 5 2" xfId="38792"/>
    <cellStyle name="40% - Accent5 2 2 5 2 2" xfId="38793"/>
    <cellStyle name="40% - Accent5 2 2 5 2 2 2" xfId="38794"/>
    <cellStyle name="40% - Accent5 2 2 5 2 2 2 2" xfId="38795"/>
    <cellStyle name="40% - Accent5 2 2 5 2 2 3" xfId="38796"/>
    <cellStyle name="40% - Accent5 2 2 5 2 3" xfId="38797"/>
    <cellStyle name="40% - Accent5 2 2 5 2 3 2" xfId="38798"/>
    <cellStyle name="40% - Accent5 2 2 5 2 4" xfId="38799"/>
    <cellStyle name="40% - Accent5 2 2 5 3" xfId="38800"/>
    <cellStyle name="40% - Accent5 2 2 5 3 2" xfId="38801"/>
    <cellStyle name="40% - Accent5 2 2 5 3 2 2" xfId="38802"/>
    <cellStyle name="40% - Accent5 2 2 5 3 3" xfId="38803"/>
    <cellStyle name="40% - Accent5 2 2 5 4" xfId="38804"/>
    <cellStyle name="40% - Accent5 2 2 5 4 2" xfId="38805"/>
    <cellStyle name="40% - Accent5 2 2 5 5" xfId="38806"/>
    <cellStyle name="40% - Accent5 2 2 6" xfId="38807"/>
    <cellStyle name="40% - Accent5 2 2 6 2" xfId="38808"/>
    <cellStyle name="40% - Accent5 2 2 6 2 2" xfId="38809"/>
    <cellStyle name="40% - Accent5 2 2 6 2 2 2" xfId="38810"/>
    <cellStyle name="40% - Accent5 2 2 6 2 2 2 2" xfId="38811"/>
    <cellStyle name="40% - Accent5 2 2 6 2 2 3" xfId="38812"/>
    <cellStyle name="40% - Accent5 2 2 6 2 3" xfId="38813"/>
    <cellStyle name="40% - Accent5 2 2 6 2 3 2" xfId="38814"/>
    <cellStyle name="40% - Accent5 2 2 6 2 4" xfId="38815"/>
    <cellStyle name="40% - Accent5 2 2 6 3" xfId="38816"/>
    <cellStyle name="40% - Accent5 2 2 6 3 2" xfId="38817"/>
    <cellStyle name="40% - Accent5 2 2 6 3 2 2" xfId="38818"/>
    <cellStyle name="40% - Accent5 2 2 6 3 3" xfId="38819"/>
    <cellStyle name="40% - Accent5 2 2 6 4" xfId="38820"/>
    <cellStyle name="40% - Accent5 2 2 6 4 2" xfId="38821"/>
    <cellStyle name="40% - Accent5 2 2 6 5" xfId="38822"/>
    <cellStyle name="40% - Accent5 2 2 7" xfId="38823"/>
    <cellStyle name="40% - Accent5 2 2 7 2" xfId="38824"/>
    <cellStyle name="40% - Accent5 2 2 7 2 2" xfId="38825"/>
    <cellStyle name="40% - Accent5 2 2 7 2 2 2" xfId="38826"/>
    <cellStyle name="40% - Accent5 2 2 7 2 2 2 2" xfId="38827"/>
    <cellStyle name="40% - Accent5 2 2 7 2 2 3" xfId="38828"/>
    <cellStyle name="40% - Accent5 2 2 7 2 3" xfId="38829"/>
    <cellStyle name="40% - Accent5 2 2 7 2 3 2" xfId="38830"/>
    <cellStyle name="40% - Accent5 2 2 7 2 4" xfId="38831"/>
    <cellStyle name="40% - Accent5 2 2 7 3" xfId="38832"/>
    <cellStyle name="40% - Accent5 2 2 7 3 2" xfId="38833"/>
    <cellStyle name="40% - Accent5 2 2 7 3 2 2" xfId="38834"/>
    <cellStyle name="40% - Accent5 2 2 7 3 3" xfId="38835"/>
    <cellStyle name="40% - Accent5 2 2 7 4" xfId="38836"/>
    <cellStyle name="40% - Accent5 2 2 7 4 2" xfId="38837"/>
    <cellStyle name="40% - Accent5 2 2 7 5" xfId="38838"/>
    <cellStyle name="40% - Accent5 2 2 8" xfId="38839"/>
    <cellStyle name="40% - Accent5 2 2 8 2" xfId="38840"/>
    <cellStyle name="40% - Accent5 2 2 8 2 2" xfId="38841"/>
    <cellStyle name="40% - Accent5 2 2 8 2 2 2" xfId="38842"/>
    <cellStyle name="40% - Accent5 2 2 8 2 3" xfId="38843"/>
    <cellStyle name="40% - Accent5 2 2 8 3" xfId="38844"/>
    <cellStyle name="40% - Accent5 2 2 8 3 2" xfId="38845"/>
    <cellStyle name="40% - Accent5 2 2 8 4" xfId="38846"/>
    <cellStyle name="40% - Accent5 2 2 9" xfId="38847"/>
    <cellStyle name="40% - Accent5 2 2 9 2" xfId="38848"/>
    <cellStyle name="40% - Accent5 2 2 9 2 2" xfId="38849"/>
    <cellStyle name="40% - Accent5 2 2 9 3" xfId="38850"/>
    <cellStyle name="40% - Accent5 2 3" xfId="38851"/>
    <cellStyle name="40% - Accent5 2 3 10" xfId="38852"/>
    <cellStyle name="40% - Accent5 2 3 10 2" xfId="38853"/>
    <cellStyle name="40% - Accent5 2 3 11" xfId="38854"/>
    <cellStyle name="40% - Accent5 2 3 2" xfId="38855"/>
    <cellStyle name="40% - Accent5 2 3 2 10" xfId="38856"/>
    <cellStyle name="40% - Accent5 2 3 2 2" xfId="38857"/>
    <cellStyle name="40% - Accent5 2 3 2 2 2" xfId="38858"/>
    <cellStyle name="40% - Accent5 2 3 2 2 2 2" xfId="38859"/>
    <cellStyle name="40% - Accent5 2 3 2 2 2 2 2" xfId="38860"/>
    <cellStyle name="40% - Accent5 2 3 2 2 2 2 2 2" xfId="38861"/>
    <cellStyle name="40% - Accent5 2 3 2 2 2 2 3" xfId="38862"/>
    <cellStyle name="40% - Accent5 2 3 2 2 2 3" xfId="38863"/>
    <cellStyle name="40% - Accent5 2 3 2 2 2 3 2" xfId="38864"/>
    <cellStyle name="40% - Accent5 2 3 2 2 2 4" xfId="38865"/>
    <cellStyle name="40% - Accent5 2 3 2 2 3" xfId="38866"/>
    <cellStyle name="40% - Accent5 2 3 2 2 3 2" xfId="38867"/>
    <cellStyle name="40% - Accent5 2 3 2 2 3 2 2" xfId="38868"/>
    <cellStyle name="40% - Accent5 2 3 2 2 3 3" xfId="38869"/>
    <cellStyle name="40% - Accent5 2 3 2 2 4" xfId="38870"/>
    <cellStyle name="40% - Accent5 2 3 2 2 4 2" xfId="38871"/>
    <cellStyle name="40% - Accent5 2 3 2 2 5" xfId="38872"/>
    <cellStyle name="40% - Accent5 2 3 2 3" xfId="38873"/>
    <cellStyle name="40% - Accent5 2 3 2 3 2" xfId="38874"/>
    <cellStyle name="40% - Accent5 2 3 2 3 2 2" xfId="38875"/>
    <cellStyle name="40% - Accent5 2 3 2 3 2 2 2" xfId="38876"/>
    <cellStyle name="40% - Accent5 2 3 2 3 2 2 2 2" xfId="38877"/>
    <cellStyle name="40% - Accent5 2 3 2 3 2 2 3" xfId="38878"/>
    <cellStyle name="40% - Accent5 2 3 2 3 2 3" xfId="38879"/>
    <cellStyle name="40% - Accent5 2 3 2 3 2 3 2" xfId="38880"/>
    <cellStyle name="40% - Accent5 2 3 2 3 2 4" xfId="38881"/>
    <cellStyle name="40% - Accent5 2 3 2 3 3" xfId="38882"/>
    <cellStyle name="40% - Accent5 2 3 2 3 3 2" xfId="38883"/>
    <cellStyle name="40% - Accent5 2 3 2 3 3 2 2" xfId="38884"/>
    <cellStyle name="40% - Accent5 2 3 2 3 3 3" xfId="38885"/>
    <cellStyle name="40% - Accent5 2 3 2 3 4" xfId="38886"/>
    <cellStyle name="40% - Accent5 2 3 2 3 4 2" xfId="38887"/>
    <cellStyle name="40% - Accent5 2 3 2 3 5" xfId="38888"/>
    <cellStyle name="40% - Accent5 2 3 2 4" xfId="38889"/>
    <cellStyle name="40% - Accent5 2 3 2 4 2" xfId="38890"/>
    <cellStyle name="40% - Accent5 2 3 2 4 2 2" xfId="38891"/>
    <cellStyle name="40% - Accent5 2 3 2 4 2 2 2" xfId="38892"/>
    <cellStyle name="40% - Accent5 2 3 2 4 2 2 2 2" xfId="38893"/>
    <cellStyle name="40% - Accent5 2 3 2 4 2 2 3" xfId="38894"/>
    <cellStyle name="40% - Accent5 2 3 2 4 2 3" xfId="38895"/>
    <cellStyle name="40% - Accent5 2 3 2 4 2 3 2" xfId="38896"/>
    <cellStyle name="40% - Accent5 2 3 2 4 2 4" xfId="38897"/>
    <cellStyle name="40% - Accent5 2 3 2 4 3" xfId="38898"/>
    <cellStyle name="40% - Accent5 2 3 2 4 3 2" xfId="38899"/>
    <cellStyle name="40% - Accent5 2 3 2 4 3 2 2" xfId="38900"/>
    <cellStyle name="40% - Accent5 2 3 2 4 3 3" xfId="38901"/>
    <cellStyle name="40% - Accent5 2 3 2 4 4" xfId="38902"/>
    <cellStyle name="40% - Accent5 2 3 2 4 4 2" xfId="38903"/>
    <cellStyle name="40% - Accent5 2 3 2 4 5" xfId="38904"/>
    <cellStyle name="40% - Accent5 2 3 2 5" xfId="38905"/>
    <cellStyle name="40% - Accent5 2 3 2 5 2" xfId="38906"/>
    <cellStyle name="40% - Accent5 2 3 2 5 2 2" xfId="38907"/>
    <cellStyle name="40% - Accent5 2 3 2 5 2 2 2" xfId="38908"/>
    <cellStyle name="40% - Accent5 2 3 2 5 2 2 2 2" xfId="38909"/>
    <cellStyle name="40% - Accent5 2 3 2 5 2 2 3" xfId="38910"/>
    <cellStyle name="40% - Accent5 2 3 2 5 2 3" xfId="38911"/>
    <cellStyle name="40% - Accent5 2 3 2 5 2 3 2" xfId="38912"/>
    <cellStyle name="40% - Accent5 2 3 2 5 2 4" xfId="38913"/>
    <cellStyle name="40% - Accent5 2 3 2 5 3" xfId="38914"/>
    <cellStyle name="40% - Accent5 2 3 2 5 3 2" xfId="38915"/>
    <cellStyle name="40% - Accent5 2 3 2 5 3 2 2" xfId="38916"/>
    <cellStyle name="40% - Accent5 2 3 2 5 3 3" xfId="38917"/>
    <cellStyle name="40% - Accent5 2 3 2 5 4" xfId="38918"/>
    <cellStyle name="40% - Accent5 2 3 2 5 4 2" xfId="38919"/>
    <cellStyle name="40% - Accent5 2 3 2 5 5" xfId="38920"/>
    <cellStyle name="40% - Accent5 2 3 2 6" xfId="38921"/>
    <cellStyle name="40% - Accent5 2 3 2 6 2" xfId="38922"/>
    <cellStyle name="40% - Accent5 2 3 2 6 2 2" xfId="38923"/>
    <cellStyle name="40% - Accent5 2 3 2 6 2 2 2" xfId="38924"/>
    <cellStyle name="40% - Accent5 2 3 2 6 2 2 2 2" xfId="38925"/>
    <cellStyle name="40% - Accent5 2 3 2 6 2 2 3" xfId="38926"/>
    <cellStyle name="40% - Accent5 2 3 2 6 2 3" xfId="38927"/>
    <cellStyle name="40% - Accent5 2 3 2 6 2 3 2" xfId="38928"/>
    <cellStyle name="40% - Accent5 2 3 2 6 2 4" xfId="38929"/>
    <cellStyle name="40% - Accent5 2 3 2 6 3" xfId="38930"/>
    <cellStyle name="40% - Accent5 2 3 2 6 3 2" xfId="38931"/>
    <cellStyle name="40% - Accent5 2 3 2 6 3 2 2" xfId="38932"/>
    <cellStyle name="40% - Accent5 2 3 2 6 3 3" xfId="38933"/>
    <cellStyle name="40% - Accent5 2 3 2 6 4" xfId="38934"/>
    <cellStyle name="40% - Accent5 2 3 2 6 4 2" xfId="38935"/>
    <cellStyle name="40% - Accent5 2 3 2 6 5" xfId="38936"/>
    <cellStyle name="40% - Accent5 2 3 2 7" xfId="38937"/>
    <cellStyle name="40% - Accent5 2 3 2 7 2" xfId="38938"/>
    <cellStyle name="40% - Accent5 2 3 2 7 2 2" xfId="38939"/>
    <cellStyle name="40% - Accent5 2 3 2 7 2 2 2" xfId="38940"/>
    <cellStyle name="40% - Accent5 2 3 2 7 2 3" xfId="38941"/>
    <cellStyle name="40% - Accent5 2 3 2 7 3" xfId="38942"/>
    <cellStyle name="40% - Accent5 2 3 2 7 3 2" xfId="38943"/>
    <cellStyle name="40% - Accent5 2 3 2 7 4" xfId="38944"/>
    <cellStyle name="40% - Accent5 2 3 2 8" xfId="38945"/>
    <cellStyle name="40% - Accent5 2 3 2 8 2" xfId="38946"/>
    <cellStyle name="40% - Accent5 2 3 2 8 2 2" xfId="38947"/>
    <cellStyle name="40% - Accent5 2 3 2 8 3" xfId="38948"/>
    <cellStyle name="40% - Accent5 2 3 2 9" xfId="38949"/>
    <cellStyle name="40% - Accent5 2 3 2 9 2" xfId="38950"/>
    <cellStyle name="40% - Accent5 2 3 3" xfId="38951"/>
    <cellStyle name="40% - Accent5 2 3 3 2" xfId="38952"/>
    <cellStyle name="40% - Accent5 2 3 3 2 2" xfId="38953"/>
    <cellStyle name="40% - Accent5 2 3 3 2 2 2" xfId="38954"/>
    <cellStyle name="40% - Accent5 2 3 3 2 2 2 2" xfId="38955"/>
    <cellStyle name="40% - Accent5 2 3 3 2 2 3" xfId="38956"/>
    <cellStyle name="40% - Accent5 2 3 3 2 3" xfId="38957"/>
    <cellStyle name="40% - Accent5 2 3 3 2 3 2" xfId="38958"/>
    <cellStyle name="40% - Accent5 2 3 3 2 4" xfId="38959"/>
    <cellStyle name="40% - Accent5 2 3 3 3" xfId="38960"/>
    <cellStyle name="40% - Accent5 2 3 3 3 2" xfId="38961"/>
    <cellStyle name="40% - Accent5 2 3 3 3 2 2" xfId="38962"/>
    <cellStyle name="40% - Accent5 2 3 3 3 3" xfId="38963"/>
    <cellStyle name="40% - Accent5 2 3 3 4" xfId="38964"/>
    <cellStyle name="40% - Accent5 2 3 3 4 2" xfId="38965"/>
    <cellStyle name="40% - Accent5 2 3 3 5" xfId="38966"/>
    <cellStyle name="40% - Accent5 2 3 4" xfId="38967"/>
    <cellStyle name="40% - Accent5 2 3 4 2" xfId="38968"/>
    <cellStyle name="40% - Accent5 2 3 4 2 2" xfId="38969"/>
    <cellStyle name="40% - Accent5 2 3 4 2 2 2" xfId="38970"/>
    <cellStyle name="40% - Accent5 2 3 4 2 2 2 2" xfId="38971"/>
    <cellStyle name="40% - Accent5 2 3 4 2 2 3" xfId="38972"/>
    <cellStyle name="40% - Accent5 2 3 4 2 3" xfId="38973"/>
    <cellStyle name="40% - Accent5 2 3 4 2 3 2" xfId="38974"/>
    <cellStyle name="40% - Accent5 2 3 4 2 4" xfId="38975"/>
    <cellStyle name="40% - Accent5 2 3 4 3" xfId="38976"/>
    <cellStyle name="40% - Accent5 2 3 4 3 2" xfId="38977"/>
    <cellStyle name="40% - Accent5 2 3 4 3 2 2" xfId="38978"/>
    <cellStyle name="40% - Accent5 2 3 4 3 3" xfId="38979"/>
    <cellStyle name="40% - Accent5 2 3 4 4" xfId="38980"/>
    <cellStyle name="40% - Accent5 2 3 4 4 2" xfId="38981"/>
    <cellStyle name="40% - Accent5 2 3 4 5" xfId="38982"/>
    <cellStyle name="40% - Accent5 2 3 5" xfId="38983"/>
    <cellStyle name="40% - Accent5 2 3 5 2" xfId="38984"/>
    <cellStyle name="40% - Accent5 2 3 5 2 2" xfId="38985"/>
    <cellStyle name="40% - Accent5 2 3 5 2 2 2" xfId="38986"/>
    <cellStyle name="40% - Accent5 2 3 5 2 2 2 2" xfId="38987"/>
    <cellStyle name="40% - Accent5 2 3 5 2 2 3" xfId="38988"/>
    <cellStyle name="40% - Accent5 2 3 5 2 3" xfId="38989"/>
    <cellStyle name="40% - Accent5 2 3 5 2 3 2" xfId="38990"/>
    <cellStyle name="40% - Accent5 2 3 5 2 4" xfId="38991"/>
    <cellStyle name="40% - Accent5 2 3 5 3" xfId="38992"/>
    <cellStyle name="40% - Accent5 2 3 5 3 2" xfId="38993"/>
    <cellStyle name="40% - Accent5 2 3 5 3 2 2" xfId="38994"/>
    <cellStyle name="40% - Accent5 2 3 5 3 3" xfId="38995"/>
    <cellStyle name="40% - Accent5 2 3 5 4" xfId="38996"/>
    <cellStyle name="40% - Accent5 2 3 5 4 2" xfId="38997"/>
    <cellStyle name="40% - Accent5 2 3 5 5" xfId="38998"/>
    <cellStyle name="40% - Accent5 2 3 6" xfId="38999"/>
    <cellStyle name="40% - Accent5 2 3 6 2" xfId="39000"/>
    <cellStyle name="40% - Accent5 2 3 6 2 2" xfId="39001"/>
    <cellStyle name="40% - Accent5 2 3 6 2 2 2" xfId="39002"/>
    <cellStyle name="40% - Accent5 2 3 6 2 2 2 2" xfId="39003"/>
    <cellStyle name="40% - Accent5 2 3 6 2 2 3" xfId="39004"/>
    <cellStyle name="40% - Accent5 2 3 6 2 3" xfId="39005"/>
    <cellStyle name="40% - Accent5 2 3 6 2 3 2" xfId="39006"/>
    <cellStyle name="40% - Accent5 2 3 6 2 4" xfId="39007"/>
    <cellStyle name="40% - Accent5 2 3 6 3" xfId="39008"/>
    <cellStyle name="40% - Accent5 2 3 6 3 2" xfId="39009"/>
    <cellStyle name="40% - Accent5 2 3 6 3 2 2" xfId="39010"/>
    <cellStyle name="40% - Accent5 2 3 6 3 3" xfId="39011"/>
    <cellStyle name="40% - Accent5 2 3 6 4" xfId="39012"/>
    <cellStyle name="40% - Accent5 2 3 6 4 2" xfId="39013"/>
    <cellStyle name="40% - Accent5 2 3 6 5" xfId="39014"/>
    <cellStyle name="40% - Accent5 2 3 7" xfId="39015"/>
    <cellStyle name="40% - Accent5 2 3 7 2" xfId="39016"/>
    <cellStyle name="40% - Accent5 2 3 7 2 2" xfId="39017"/>
    <cellStyle name="40% - Accent5 2 3 7 2 2 2" xfId="39018"/>
    <cellStyle name="40% - Accent5 2 3 7 2 2 2 2" xfId="39019"/>
    <cellStyle name="40% - Accent5 2 3 7 2 2 3" xfId="39020"/>
    <cellStyle name="40% - Accent5 2 3 7 2 3" xfId="39021"/>
    <cellStyle name="40% - Accent5 2 3 7 2 3 2" xfId="39022"/>
    <cellStyle name="40% - Accent5 2 3 7 2 4" xfId="39023"/>
    <cellStyle name="40% - Accent5 2 3 7 3" xfId="39024"/>
    <cellStyle name="40% - Accent5 2 3 7 3 2" xfId="39025"/>
    <cellStyle name="40% - Accent5 2 3 7 3 2 2" xfId="39026"/>
    <cellStyle name="40% - Accent5 2 3 7 3 3" xfId="39027"/>
    <cellStyle name="40% - Accent5 2 3 7 4" xfId="39028"/>
    <cellStyle name="40% - Accent5 2 3 7 4 2" xfId="39029"/>
    <cellStyle name="40% - Accent5 2 3 7 5" xfId="39030"/>
    <cellStyle name="40% - Accent5 2 3 8" xfId="39031"/>
    <cellStyle name="40% - Accent5 2 3 8 2" xfId="39032"/>
    <cellStyle name="40% - Accent5 2 3 8 2 2" xfId="39033"/>
    <cellStyle name="40% - Accent5 2 3 8 2 2 2" xfId="39034"/>
    <cellStyle name="40% - Accent5 2 3 8 2 3" xfId="39035"/>
    <cellStyle name="40% - Accent5 2 3 8 3" xfId="39036"/>
    <cellStyle name="40% - Accent5 2 3 8 3 2" xfId="39037"/>
    <cellStyle name="40% - Accent5 2 3 8 4" xfId="39038"/>
    <cellStyle name="40% - Accent5 2 3 9" xfId="39039"/>
    <cellStyle name="40% - Accent5 2 3 9 2" xfId="39040"/>
    <cellStyle name="40% - Accent5 2 3 9 2 2" xfId="39041"/>
    <cellStyle name="40% - Accent5 2 3 9 3" xfId="39042"/>
    <cellStyle name="40% - Accent5 2 4" xfId="39043"/>
    <cellStyle name="40% - Accent5 2 4 10" xfId="39044"/>
    <cellStyle name="40% - Accent5 2 4 10 2" xfId="39045"/>
    <cellStyle name="40% - Accent5 2 4 11" xfId="39046"/>
    <cellStyle name="40% - Accent5 2 4 2" xfId="39047"/>
    <cellStyle name="40% - Accent5 2 4 2 10" xfId="39048"/>
    <cellStyle name="40% - Accent5 2 4 2 2" xfId="39049"/>
    <cellStyle name="40% - Accent5 2 4 2 2 2" xfId="39050"/>
    <cellStyle name="40% - Accent5 2 4 2 2 2 2" xfId="39051"/>
    <cellStyle name="40% - Accent5 2 4 2 2 2 2 2" xfId="39052"/>
    <cellStyle name="40% - Accent5 2 4 2 2 2 2 2 2" xfId="39053"/>
    <cellStyle name="40% - Accent5 2 4 2 2 2 2 3" xfId="39054"/>
    <cellStyle name="40% - Accent5 2 4 2 2 2 3" xfId="39055"/>
    <cellStyle name="40% - Accent5 2 4 2 2 2 3 2" xfId="39056"/>
    <cellStyle name="40% - Accent5 2 4 2 2 2 4" xfId="39057"/>
    <cellStyle name="40% - Accent5 2 4 2 2 3" xfId="39058"/>
    <cellStyle name="40% - Accent5 2 4 2 2 3 2" xfId="39059"/>
    <cellStyle name="40% - Accent5 2 4 2 2 3 2 2" xfId="39060"/>
    <cellStyle name="40% - Accent5 2 4 2 2 3 3" xfId="39061"/>
    <cellStyle name="40% - Accent5 2 4 2 2 4" xfId="39062"/>
    <cellStyle name="40% - Accent5 2 4 2 2 4 2" xfId="39063"/>
    <cellStyle name="40% - Accent5 2 4 2 2 5" xfId="39064"/>
    <cellStyle name="40% - Accent5 2 4 2 3" xfId="39065"/>
    <cellStyle name="40% - Accent5 2 4 2 3 2" xfId="39066"/>
    <cellStyle name="40% - Accent5 2 4 2 3 2 2" xfId="39067"/>
    <cellStyle name="40% - Accent5 2 4 2 3 2 2 2" xfId="39068"/>
    <cellStyle name="40% - Accent5 2 4 2 3 2 2 2 2" xfId="39069"/>
    <cellStyle name="40% - Accent5 2 4 2 3 2 2 3" xfId="39070"/>
    <cellStyle name="40% - Accent5 2 4 2 3 2 3" xfId="39071"/>
    <cellStyle name="40% - Accent5 2 4 2 3 2 3 2" xfId="39072"/>
    <cellStyle name="40% - Accent5 2 4 2 3 2 4" xfId="39073"/>
    <cellStyle name="40% - Accent5 2 4 2 3 3" xfId="39074"/>
    <cellStyle name="40% - Accent5 2 4 2 3 3 2" xfId="39075"/>
    <cellStyle name="40% - Accent5 2 4 2 3 3 2 2" xfId="39076"/>
    <cellStyle name="40% - Accent5 2 4 2 3 3 3" xfId="39077"/>
    <cellStyle name="40% - Accent5 2 4 2 3 4" xfId="39078"/>
    <cellStyle name="40% - Accent5 2 4 2 3 4 2" xfId="39079"/>
    <cellStyle name="40% - Accent5 2 4 2 3 5" xfId="39080"/>
    <cellStyle name="40% - Accent5 2 4 2 4" xfId="39081"/>
    <cellStyle name="40% - Accent5 2 4 2 4 2" xfId="39082"/>
    <cellStyle name="40% - Accent5 2 4 2 4 2 2" xfId="39083"/>
    <cellStyle name="40% - Accent5 2 4 2 4 2 2 2" xfId="39084"/>
    <cellStyle name="40% - Accent5 2 4 2 4 2 2 2 2" xfId="39085"/>
    <cellStyle name="40% - Accent5 2 4 2 4 2 2 3" xfId="39086"/>
    <cellStyle name="40% - Accent5 2 4 2 4 2 3" xfId="39087"/>
    <cellStyle name="40% - Accent5 2 4 2 4 2 3 2" xfId="39088"/>
    <cellStyle name="40% - Accent5 2 4 2 4 2 4" xfId="39089"/>
    <cellStyle name="40% - Accent5 2 4 2 4 3" xfId="39090"/>
    <cellStyle name="40% - Accent5 2 4 2 4 3 2" xfId="39091"/>
    <cellStyle name="40% - Accent5 2 4 2 4 3 2 2" xfId="39092"/>
    <cellStyle name="40% - Accent5 2 4 2 4 3 3" xfId="39093"/>
    <cellStyle name="40% - Accent5 2 4 2 4 4" xfId="39094"/>
    <cellStyle name="40% - Accent5 2 4 2 4 4 2" xfId="39095"/>
    <cellStyle name="40% - Accent5 2 4 2 4 5" xfId="39096"/>
    <cellStyle name="40% - Accent5 2 4 2 5" xfId="39097"/>
    <cellStyle name="40% - Accent5 2 4 2 5 2" xfId="39098"/>
    <cellStyle name="40% - Accent5 2 4 2 5 2 2" xfId="39099"/>
    <cellStyle name="40% - Accent5 2 4 2 5 2 2 2" xfId="39100"/>
    <cellStyle name="40% - Accent5 2 4 2 5 2 2 2 2" xfId="39101"/>
    <cellStyle name="40% - Accent5 2 4 2 5 2 2 3" xfId="39102"/>
    <cellStyle name="40% - Accent5 2 4 2 5 2 3" xfId="39103"/>
    <cellStyle name="40% - Accent5 2 4 2 5 2 3 2" xfId="39104"/>
    <cellStyle name="40% - Accent5 2 4 2 5 2 4" xfId="39105"/>
    <cellStyle name="40% - Accent5 2 4 2 5 3" xfId="39106"/>
    <cellStyle name="40% - Accent5 2 4 2 5 3 2" xfId="39107"/>
    <cellStyle name="40% - Accent5 2 4 2 5 3 2 2" xfId="39108"/>
    <cellStyle name="40% - Accent5 2 4 2 5 3 3" xfId="39109"/>
    <cellStyle name="40% - Accent5 2 4 2 5 4" xfId="39110"/>
    <cellStyle name="40% - Accent5 2 4 2 5 4 2" xfId="39111"/>
    <cellStyle name="40% - Accent5 2 4 2 5 5" xfId="39112"/>
    <cellStyle name="40% - Accent5 2 4 2 6" xfId="39113"/>
    <cellStyle name="40% - Accent5 2 4 2 6 2" xfId="39114"/>
    <cellStyle name="40% - Accent5 2 4 2 6 2 2" xfId="39115"/>
    <cellStyle name="40% - Accent5 2 4 2 6 2 2 2" xfId="39116"/>
    <cellStyle name="40% - Accent5 2 4 2 6 2 2 2 2" xfId="39117"/>
    <cellStyle name="40% - Accent5 2 4 2 6 2 2 3" xfId="39118"/>
    <cellStyle name="40% - Accent5 2 4 2 6 2 3" xfId="39119"/>
    <cellStyle name="40% - Accent5 2 4 2 6 2 3 2" xfId="39120"/>
    <cellStyle name="40% - Accent5 2 4 2 6 2 4" xfId="39121"/>
    <cellStyle name="40% - Accent5 2 4 2 6 3" xfId="39122"/>
    <cellStyle name="40% - Accent5 2 4 2 6 3 2" xfId="39123"/>
    <cellStyle name="40% - Accent5 2 4 2 6 3 2 2" xfId="39124"/>
    <cellStyle name="40% - Accent5 2 4 2 6 3 3" xfId="39125"/>
    <cellStyle name="40% - Accent5 2 4 2 6 4" xfId="39126"/>
    <cellStyle name="40% - Accent5 2 4 2 6 4 2" xfId="39127"/>
    <cellStyle name="40% - Accent5 2 4 2 6 5" xfId="39128"/>
    <cellStyle name="40% - Accent5 2 4 2 7" xfId="39129"/>
    <cellStyle name="40% - Accent5 2 4 2 7 2" xfId="39130"/>
    <cellStyle name="40% - Accent5 2 4 2 7 2 2" xfId="39131"/>
    <cellStyle name="40% - Accent5 2 4 2 7 2 2 2" xfId="39132"/>
    <cellStyle name="40% - Accent5 2 4 2 7 2 3" xfId="39133"/>
    <cellStyle name="40% - Accent5 2 4 2 7 3" xfId="39134"/>
    <cellStyle name="40% - Accent5 2 4 2 7 3 2" xfId="39135"/>
    <cellStyle name="40% - Accent5 2 4 2 7 4" xfId="39136"/>
    <cellStyle name="40% - Accent5 2 4 2 8" xfId="39137"/>
    <cellStyle name="40% - Accent5 2 4 2 8 2" xfId="39138"/>
    <cellStyle name="40% - Accent5 2 4 2 8 2 2" xfId="39139"/>
    <cellStyle name="40% - Accent5 2 4 2 8 3" xfId="39140"/>
    <cellStyle name="40% - Accent5 2 4 2 9" xfId="39141"/>
    <cellStyle name="40% - Accent5 2 4 2 9 2" xfId="39142"/>
    <cellStyle name="40% - Accent5 2 4 3" xfId="39143"/>
    <cellStyle name="40% - Accent5 2 4 3 2" xfId="39144"/>
    <cellStyle name="40% - Accent5 2 4 3 2 2" xfId="39145"/>
    <cellStyle name="40% - Accent5 2 4 3 2 2 2" xfId="39146"/>
    <cellStyle name="40% - Accent5 2 4 3 2 2 2 2" xfId="39147"/>
    <cellStyle name="40% - Accent5 2 4 3 2 2 3" xfId="39148"/>
    <cellStyle name="40% - Accent5 2 4 3 2 3" xfId="39149"/>
    <cellStyle name="40% - Accent5 2 4 3 2 3 2" xfId="39150"/>
    <cellStyle name="40% - Accent5 2 4 3 2 4" xfId="39151"/>
    <cellStyle name="40% - Accent5 2 4 3 3" xfId="39152"/>
    <cellStyle name="40% - Accent5 2 4 3 3 2" xfId="39153"/>
    <cellStyle name="40% - Accent5 2 4 3 3 2 2" xfId="39154"/>
    <cellStyle name="40% - Accent5 2 4 3 3 3" xfId="39155"/>
    <cellStyle name="40% - Accent5 2 4 3 4" xfId="39156"/>
    <cellStyle name="40% - Accent5 2 4 3 4 2" xfId="39157"/>
    <cellStyle name="40% - Accent5 2 4 3 5" xfId="39158"/>
    <cellStyle name="40% - Accent5 2 4 4" xfId="39159"/>
    <cellStyle name="40% - Accent5 2 4 4 2" xfId="39160"/>
    <cellStyle name="40% - Accent5 2 4 4 2 2" xfId="39161"/>
    <cellStyle name="40% - Accent5 2 4 4 2 2 2" xfId="39162"/>
    <cellStyle name="40% - Accent5 2 4 4 2 2 2 2" xfId="39163"/>
    <cellStyle name="40% - Accent5 2 4 4 2 2 3" xfId="39164"/>
    <cellStyle name="40% - Accent5 2 4 4 2 3" xfId="39165"/>
    <cellStyle name="40% - Accent5 2 4 4 2 3 2" xfId="39166"/>
    <cellStyle name="40% - Accent5 2 4 4 2 4" xfId="39167"/>
    <cellStyle name="40% - Accent5 2 4 4 3" xfId="39168"/>
    <cellStyle name="40% - Accent5 2 4 4 3 2" xfId="39169"/>
    <cellStyle name="40% - Accent5 2 4 4 3 2 2" xfId="39170"/>
    <cellStyle name="40% - Accent5 2 4 4 3 3" xfId="39171"/>
    <cellStyle name="40% - Accent5 2 4 4 4" xfId="39172"/>
    <cellStyle name="40% - Accent5 2 4 4 4 2" xfId="39173"/>
    <cellStyle name="40% - Accent5 2 4 4 5" xfId="39174"/>
    <cellStyle name="40% - Accent5 2 4 5" xfId="39175"/>
    <cellStyle name="40% - Accent5 2 4 5 2" xfId="39176"/>
    <cellStyle name="40% - Accent5 2 4 5 2 2" xfId="39177"/>
    <cellStyle name="40% - Accent5 2 4 5 2 2 2" xfId="39178"/>
    <cellStyle name="40% - Accent5 2 4 5 2 2 2 2" xfId="39179"/>
    <cellStyle name="40% - Accent5 2 4 5 2 2 3" xfId="39180"/>
    <cellStyle name="40% - Accent5 2 4 5 2 3" xfId="39181"/>
    <cellStyle name="40% - Accent5 2 4 5 2 3 2" xfId="39182"/>
    <cellStyle name="40% - Accent5 2 4 5 2 4" xfId="39183"/>
    <cellStyle name="40% - Accent5 2 4 5 3" xfId="39184"/>
    <cellStyle name="40% - Accent5 2 4 5 3 2" xfId="39185"/>
    <cellStyle name="40% - Accent5 2 4 5 3 2 2" xfId="39186"/>
    <cellStyle name="40% - Accent5 2 4 5 3 3" xfId="39187"/>
    <cellStyle name="40% - Accent5 2 4 5 4" xfId="39188"/>
    <cellStyle name="40% - Accent5 2 4 5 4 2" xfId="39189"/>
    <cellStyle name="40% - Accent5 2 4 5 5" xfId="39190"/>
    <cellStyle name="40% - Accent5 2 4 6" xfId="39191"/>
    <cellStyle name="40% - Accent5 2 4 6 2" xfId="39192"/>
    <cellStyle name="40% - Accent5 2 4 6 2 2" xfId="39193"/>
    <cellStyle name="40% - Accent5 2 4 6 2 2 2" xfId="39194"/>
    <cellStyle name="40% - Accent5 2 4 6 2 2 2 2" xfId="39195"/>
    <cellStyle name="40% - Accent5 2 4 6 2 2 3" xfId="39196"/>
    <cellStyle name="40% - Accent5 2 4 6 2 3" xfId="39197"/>
    <cellStyle name="40% - Accent5 2 4 6 2 3 2" xfId="39198"/>
    <cellStyle name="40% - Accent5 2 4 6 2 4" xfId="39199"/>
    <cellStyle name="40% - Accent5 2 4 6 3" xfId="39200"/>
    <cellStyle name="40% - Accent5 2 4 6 3 2" xfId="39201"/>
    <cellStyle name="40% - Accent5 2 4 6 3 2 2" xfId="39202"/>
    <cellStyle name="40% - Accent5 2 4 6 3 3" xfId="39203"/>
    <cellStyle name="40% - Accent5 2 4 6 4" xfId="39204"/>
    <cellStyle name="40% - Accent5 2 4 6 4 2" xfId="39205"/>
    <cellStyle name="40% - Accent5 2 4 6 5" xfId="39206"/>
    <cellStyle name="40% - Accent5 2 4 7" xfId="39207"/>
    <cellStyle name="40% - Accent5 2 4 7 2" xfId="39208"/>
    <cellStyle name="40% - Accent5 2 4 7 2 2" xfId="39209"/>
    <cellStyle name="40% - Accent5 2 4 7 2 2 2" xfId="39210"/>
    <cellStyle name="40% - Accent5 2 4 7 2 2 2 2" xfId="39211"/>
    <cellStyle name="40% - Accent5 2 4 7 2 2 3" xfId="39212"/>
    <cellStyle name="40% - Accent5 2 4 7 2 3" xfId="39213"/>
    <cellStyle name="40% - Accent5 2 4 7 2 3 2" xfId="39214"/>
    <cellStyle name="40% - Accent5 2 4 7 2 4" xfId="39215"/>
    <cellStyle name="40% - Accent5 2 4 7 3" xfId="39216"/>
    <cellStyle name="40% - Accent5 2 4 7 3 2" xfId="39217"/>
    <cellStyle name="40% - Accent5 2 4 7 3 2 2" xfId="39218"/>
    <cellStyle name="40% - Accent5 2 4 7 3 3" xfId="39219"/>
    <cellStyle name="40% - Accent5 2 4 7 4" xfId="39220"/>
    <cellStyle name="40% - Accent5 2 4 7 4 2" xfId="39221"/>
    <cellStyle name="40% - Accent5 2 4 7 5" xfId="39222"/>
    <cellStyle name="40% - Accent5 2 4 8" xfId="39223"/>
    <cellStyle name="40% - Accent5 2 4 8 2" xfId="39224"/>
    <cellStyle name="40% - Accent5 2 4 8 2 2" xfId="39225"/>
    <cellStyle name="40% - Accent5 2 4 8 2 2 2" xfId="39226"/>
    <cellStyle name="40% - Accent5 2 4 8 2 3" xfId="39227"/>
    <cellStyle name="40% - Accent5 2 4 8 3" xfId="39228"/>
    <cellStyle name="40% - Accent5 2 4 8 3 2" xfId="39229"/>
    <cellStyle name="40% - Accent5 2 4 8 4" xfId="39230"/>
    <cellStyle name="40% - Accent5 2 4 9" xfId="39231"/>
    <cellStyle name="40% - Accent5 2 4 9 2" xfId="39232"/>
    <cellStyle name="40% - Accent5 2 4 9 2 2" xfId="39233"/>
    <cellStyle name="40% - Accent5 2 4 9 3" xfId="39234"/>
    <cellStyle name="40% - Accent5 2 5" xfId="39235"/>
    <cellStyle name="40% - Accent5 2 5 10" xfId="39236"/>
    <cellStyle name="40% - Accent5 2 5 10 2" xfId="39237"/>
    <cellStyle name="40% - Accent5 2 5 11" xfId="39238"/>
    <cellStyle name="40% - Accent5 2 5 2" xfId="39239"/>
    <cellStyle name="40% - Accent5 2 5 2 10" xfId="39240"/>
    <cellStyle name="40% - Accent5 2 5 2 2" xfId="39241"/>
    <cellStyle name="40% - Accent5 2 5 2 2 2" xfId="39242"/>
    <cellStyle name="40% - Accent5 2 5 2 2 2 2" xfId="39243"/>
    <cellStyle name="40% - Accent5 2 5 2 2 2 2 2" xfId="39244"/>
    <cellStyle name="40% - Accent5 2 5 2 2 2 2 2 2" xfId="39245"/>
    <cellStyle name="40% - Accent5 2 5 2 2 2 2 3" xfId="39246"/>
    <cellStyle name="40% - Accent5 2 5 2 2 2 3" xfId="39247"/>
    <cellStyle name="40% - Accent5 2 5 2 2 2 3 2" xfId="39248"/>
    <cellStyle name="40% - Accent5 2 5 2 2 2 4" xfId="39249"/>
    <cellStyle name="40% - Accent5 2 5 2 2 3" xfId="39250"/>
    <cellStyle name="40% - Accent5 2 5 2 2 3 2" xfId="39251"/>
    <cellStyle name="40% - Accent5 2 5 2 2 3 2 2" xfId="39252"/>
    <cellStyle name="40% - Accent5 2 5 2 2 3 3" xfId="39253"/>
    <cellStyle name="40% - Accent5 2 5 2 2 4" xfId="39254"/>
    <cellStyle name="40% - Accent5 2 5 2 2 4 2" xfId="39255"/>
    <cellStyle name="40% - Accent5 2 5 2 2 5" xfId="39256"/>
    <cellStyle name="40% - Accent5 2 5 2 3" xfId="39257"/>
    <cellStyle name="40% - Accent5 2 5 2 3 2" xfId="39258"/>
    <cellStyle name="40% - Accent5 2 5 2 3 2 2" xfId="39259"/>
    <cellStyle name="40% - Accent5 2 5 2 3 2 2 2" xfId="39260"/>
    <cellStyle name="40% - Accent5 2 5 2 3 2 2 2 2" xfId="39261"/>
    <cellStyle name="40% - Accent5 2 5 2 3 2 2 3" xfId="39262"/>
    <cellStyle name="40% - Accent5 2 5 2 3 2 3" xfId="39263"/>
    <cellStyle name="40% - Accent5 2 5 2 3 2 3 2" xfId="39264"/>
    <cellStyle name="40% - Accent5 2 5 2 3 2 4" xfId="39265"/>
    <cellStyle name="40% - Accent5 2 5 2 3 3" xfId="39266"/>
    <cellStyle name="40% - Accent5 2 5 2 3 3 2" xfId="39267"/>
    <cellStyle name="40% - Accent5 2 5 2 3 3 2 2" xfId="39268"/>
    <cellStyle name="40% - Accent5 2 5 2 3 3 3" xfId="39269"/>
    <cellStyle name="40% - Accent5 2 5 2 3 4" xfId="39270"/>
    <cellStyle name="40% - Accent5 2 5 2 3 4 2" xfId="39271"/>
    <cellStyle name="40% - Accent5 2 5 2 3 5" xfId="39272"/>
    <cellStyle name="40% - Accent5 2 5 2 4" xfId="39273"/>
    <cellStyle name="40% - Accent5 2 5 2 4 2" xfId="39274"/>
    <cellStyle name="40% - Accent5 2 5 2 4 2 2" xfId="39275"/>
    <cellStyle name="40% - Accent5 2 5 2 4 2 2 2" xfId="39276"/>
    <cellStyle name="40% - Accent5 2 5 2 4 2 2 2 2" xfId="39277"/>
    <cellStyle name="40% - Accent5 2 5 2 4 2 2 3" xfId="39278"/>
    <cellStyle name="40% - Accent5 2 5 2 4 2 3" xfId="39279"/>
    <cellStyle name="40% - Accent5 2 5 2 4 2 3 2" xfId="39280"/>
    <cellStyle name="40% - Accent5 2 5 2 4 2 4" xfId="39281"/>
    <cellStyle name="40% - Accent5 2 5 2 4 3" xfId="39282"/>
    <cellStyle name="40% - Accent5 2 5 2 4 3 2" xfId="39283"/>
    <cellStyle name="40% - Accent5 2 5 2 4 3 2 2" xfId="39284"/>
    <cellStyle name="40% - Accent5 2 5 2 4 3 3" xfId="39285"/>
    <cellStyle name="40% - Accent5 2 5 2 4 4" xfId="39286"/>
    <cellStyle name="40% - Accent5 2 5 2 4 4 2" xfId="39287"/>
    <cellStyle name="40% - Accent5 2 5 2 4 5" xfId="39288"/>
    <cellStyle name="40% - Accent5 2 5 2 5" xfId="39289"/>
    <cellStyle name="40% - Accent5 2 5 2 5 2" xfId="39290"/>
    <cellStyle name="40% - Accent5 2 5 2 5 2 2" xfId="39291"/>
    <cellStyle name="40% - Accent5 2 5 2 5 2 2 2" xfId="39292"/>
    <cellStyle name="40% - Accent5 2 5 2 5 2 2 2 2" xfId="39293"/>
    <cellStyle name="40% - Accent5 2 5 2 5 2 2 3" xfId="39294"/>
    <cellStyle name="40% - Accent5 2 5 2 5 2 3" xfId="39295"/>
    <cellStyle name="40% - Accent5 2 5 2 5 2 3 2" xfId="39296"/>
    <cellStyle name="40% - Accent5 2 5 2 5 2 4" xfId="39297"/>
    <cellStyle name="40% - Accent5 2 5 2 5 3" xfId="39298"/>
    <cellStyle name="40% - Accent5 2 5 2 5 3 2" xfId="39299"/>
    <cellStyle name="40% - Accent5 2 5 2 5 3 2 2" xfId="39300"/>
    <cellStyle name="40% - Accent5 2 5 2 5 3 3" xfId="39301"/>
    <cellStyle name="40% - Accent5 2 5 2 5 4" xfId="39302"/>
    <cellStyle name="40% - Accent5 2 5 2 5 4 2" xfId="39303"/>
    <cellStyle name="40% - Accent5 2 5 2 5 5" xfId="39304"/>
    <cellStyle name="40% - Accent5 2 5 2 6" xfId="39305"/>
    <cellStyle name="40% - Accent5 2 5 2 6 2" xfId="39306"/>
    <cellStyle name="40% - Accent5 2 5 2 6 2 2" xfId="39307"/>
    <cellStyle name="40% - Accent5 2 5 2 6 2 2 2" xfId="39308"/>
    <cellStyle name="40% - Accent5 2 5 2 6 2 2 2 2" xfId="39309"/>
    <cellStyle name="40% - Accent5 2 5 2 6 2 2 3" xfId="39310"/>
    <cellStyle name="40% - Accent5 2 5 2 6 2 3" xfId="39311"/>
    <cellStyle name="40% - Accent5 2 5 2 6 2 3 2" xfId="39312"/>
    <cellStyle name="40% - Accent5 2 5 2 6 2 4" xfId="39313"/>
    <cellStyle name="40% - Accent5 2 5 2 6 3" xfId="39314"/>
    <cellStyle name="40% - Accent5 2 5 2 6 3 2" xfId="39315"/>
    <cellStyle name="40% - Accent5 2 5 2 6 3 2 2" xfId="39316"/>
    <cellStyle name="40% - Accent5 2 5 2 6 3 3" xfId="39317"/>
    <cellStyle name="40% - Accent5 2 5 2 6 4" xfId="39318"/>
    <cellStyle name="40% - Accent5 2 5 2 6 4 2" xfId="39319"/>
    <cellStyle name="40% - Accent5 2 5 2 6 5" xfId="39320"/>
    <cellStyle name="40% - Accent5 2 5 2 7" xfId="39321"/>
    <cellStyle name="40% - Accent5 2 5 2 7 2" xfId="39322"/>
    <cellStyle name="40% - Accent5 2 5 2 7 2 2" xfId="39323"/>
    <cellStyle name="40% - Accent5 2 5 2 7 2 2 2" xfId="39324"/>
    <cellStyle name="40% - Accent5 2 5 2 7 2 3" xfId="39325"/>
    <cellStyle name="40% - Accent5 2 5 2 7 3" xfId="39326"/>
    <cellStyle name="40% - Accent5 2 5 2 7 3 2" xfId="39327"/>
    <cellStyle name="40% - Accent5 2 5 2 7 4" xfId="39328"/>
    <cellStyle name="40% - Accent5 2 5 2 8" xfId="39329"/>
    <cellStyle name="40% - Accent5 2 5 2 8 2" xfId="39330"/>
    <cellStyle name="40% - Accent5 2 5 2 8 2 2" xfId="39331"/>
    <cellStyle name="40% - Accent5 2 5 2 8 3" xfId="39332"/>
    <cellStyle name="40% - Accent5 2 5 2 9" xfId="39333"/>
    <cellStyle name="40% - Accent5 2 5 2 9 2" xfId="39334"/>
    <cellStyle name="40% - Accent5 2 5 3" xfId="39335"/>
    <cellStyle name="40% - Accent5 2 5 3 2" xfId="39336"/>
    <cellStyle name="40% - Accent5 2 5 3 2 2" xfId="39337"/>
    <cellStyle name="40% - Accent5 2 5 3 2 2 2" xfId="39338"/>
    <cellStyle name="40% - Accent5 2 5 3 2 2 2 2" xfId="39339"/>
    <cellStyle name="40% - Accent5 2 5 3 2 2 3" xfId="39340"/>
    <cellStyle name="40% - Accent5 2 5 3 2 3" xfId="39341"/>
    <cellStyle name="40% - Accent5 2 5 3 2 3 2" xfId="39342"/>
    <cellStyle name="40% - Accent5 2 5 3 2 4" xfId="39343"/>
    <cellStyle name="40% - Accent5 2 5 3 3" xfId="39344"/>
    <cellStyle name="40% - Accent5 2 5 3 3 2" xfId="39345"/>
    <cellStyle name="40% - Accent5 2 5 3 3 2 2" xfId="39346"/>
    <cellStyle name="40% - Accent5 2 5 3 3 3" xfId="39347"/>
    <cellStyle name="40% - Accent5 2 5 3 4" xfId="39348"/>
    <cellStyle name="40% - Accent5 2 5 3 4 2" xfId="39349"/>
    <cellStyle name="40% - Accent5 2 5 3 5" xfId="39350"/>
    <cellStyle name="40% - Accent5 2 5 4" xfId="39351"/>
    <cellStyle name="40% - Accent5 2 5 4 2" xfId="39352"/>
    <cellStyle name="40% - Accent5 2 5 4 2 2" xfId="39353"/>
    <cellStyle name="40% - Accent5 2 5 4 2 2 2" xfId="39354"/>
    <cellStyle name="40% - Accent5 2 5 4 2 2 2 2" xfId="39355"/>
    <cellStyle name="40% - Accent5 2 5 4 2 2 3" xfId="39356"/>
    <cellStyle name="40% - Accent5 2 5 4 2 3" xfId="39357"/>
    <cellStyle name="40% - Accent5 2 5 4 2 3 2" xfId="39358"/>
    <cellStyle name="40% - Accent5 2 5 4 2 4" xfId="39359"/>
    <cellStyle name="40% - Accent5 2 5 4 3" xfId="39360"/>
    <cellStyle name="40% - Accent5 2 5 4 3 2" xfId="39361"/>
    <cellStyle name="40% - Accent5 2 5 4 3 2 2" xfId="39362"/>
    <cellStyle name="40% - Accent5 2 5 4 3 3" xfId="39363"/>
    <cellStyle name="40% - Accent5 2 5 4 4" xfId="39364"/>
    <cellStyle name="40% - Accent5 2 5 4 4 2" xfId="39365"/>
    <cellStyle name="40% - Accent5 2 5 4 5" xfId="39366"/>
    <cellStyle name="40% - Accent5 2 5 5" xfId="39367"/>
    <cellStyle name="40% - Accent5 2 5 5 2" xfId="39368"/>
    <cellStyle name="40% - Accent5 2 5 5 2 2" xfId="39369"/>
    <cellStyle name="40% - Accent5 2 5 5 2 2 2" xfId="39370"/>
    <cellStyle name="40% - Accent5 2 5 5 2 2 2 2" xfId="39371"/>
    <cellStyle name="40% - Accent5 2 5 5 2 2 3" xfId="39372"/>
    <cellStyle name="40% - Accent5 2 5 5 2 3" xfId="39373"/>
    <cellStyle name="40% - Accent5 2 5 5 2 3 2" xfId="39374"/>
    <cellStyle name="40% - Accent5 2 5 5 2 4" xfId="39375"/>
    <cellStyle name="40% - Accent5 2 5 5 3" xfId="39376"/>
    <cellStyle name="40% - Accent5 2 5 5 3 2" xfId="39377"/>
    <cellStyle name="40% - Accent5 2 5 5 3 2 2" xfId="39378"/>
    <cellStyle name="40% - Accent5 2 5 5 3 3" xfId="39379"/>
    <cellStyle name="40% - Accent5 2 5 5 4" xfId="39380"/>
    <cellStyle name="40% - Accent5 2 5 5 4 2" xfId="39381"/>
    <cellStyle name="40% - Accent5 2 5 5 5" xfId="39382"/>
    <cellStyle name="40% - Accent5 2 5 6" xfId="39383"/>
    <cellStyle name="40% - Accent5 2 5 6 2" xfId="39384"/>
    <cellStyle name="40% - Accent5 2 5 6 2 2" xfId="39385"/>
    <cellStyle name="40% - Accent5 2 5 6 2 2 2" xfId="39386"/>
    <cellStyle name="40% - Accent5 2 5 6 2 2 2 2" xfId="39387"/>
    <cellStyle name="40% - Accent5 2 5 6 2 2 3" xfId="39388"/>
    <cellStyle name="40% - Accent5 2 5 6 2 3" xfId="39389"/>
    <cellStyle name="40% - Accent5 2 5 6 2 3 2" xfId="39390"/>
    <cellStyle name="40% - Accent5 2 5 6 2 4" xfId="39391"/>
    <cellStyle name="40% - Accent5 2 5 6 3" xfId="39392"/>
    <cellStyle name="40% - Accent5 2 5 6 3 2" xfId="39393"/>
    <cellStyle name="40% - Accent5 2 5 6 3 2 2" xfId="39394"/>
    <cellStyle name="40% - Accent5 2 5 6 3 3" xfId="39395"/>
    <cellStyle name="40% - Accent5 2 5 6 4" xfId="39396"/>
    <cellStyle name="40% - Accent5 2 5 6 4 2" xfId="39397"/>
    <cellStyle name="40% - Accent5 2 5 6 5" xfId="39398"/>
    <cellStyle name="40% - Accent5 2 5 7" xfId="39399"/>
    <cellStyle name="40% - Accent5 2 5 7 2" xfId="39400"/>
    <cellStyle name="40% - Accent5 2 5 7 2 2" xfId="39401"/>
    <cellStyle name="40% - Accent5 2 5 7 2 2 2" xfId="39402"/>
    <cellStyle name="40% - Accent5 2 5 7 2 2 2 2" xfId="39403"/>
    <cellStyle name="40% - Accent5 2 5 7 2 2 3" xfId="39404"/>
    <cellStyle name="40% - Accent5 2 5 7 2 3" xfId="39405"/>
    <cellStyle name="40% - Accent5 2 5 7 2 3 2" xfId="39406"/>
    <cellStyle name="40% - Accent5 2 5 7 2 4" xfId="39407"/>
    <cellStyle name="40% - Accent5 2 5 7 3" xfId="39408"/>
    <cellStyle name="40% - Accent5 2 5 7 3 2" xfId="39409"/>
    <cellStyle name="40% - Accent5 2 5 7 3 2 2" xfId="39410"/>
    <cellStyle name="40% - Accent5 2 5 7 3 3" xfId="39411"/>
    <cellStyle name="40% - Accent5 2 5 7 4" xfId="39412"/>
    <cellStyle name="40% - Accent5 2 5 7 4 2" xfId="39413"/>
    <cellStyle name="40% - Accent5 2 5 7 5" xfId="39414"/>
    <cellStyle name="40% - Accent5 2 5 8" xfId="39415"/>
    <cellStyle name="40% - Accent5 2 5 8 2" xfId="39416"/>
    <cellStyle name="40% - Accent5 2 5 8 2 2" xfId="39417"/>
    <cellStyle name="40% - Accent5 2 5 8 2 2 2" xfId="39418"/>
    <cellStyle name="40% - Accent5 2 5 8 2 3" xfId="39419"/>
    <cellStyle name="40% - Accent5 2 5 8 3" xfId="39420"/>
    <cellStyle name="40% - Accent5 2 5 8 3 2" xfId="39421"/>
    <cellStyle name="40% - Accent5 2 5 8 4" xfId="39422"/>
    <cellStyle name="40% - Accent5 2 5 9" xfId="39423"/>
    <cellStyle name="40% - Accent5 2 5 9 2" xfId="39424"/>
    <cellStyle name="40% - Accent5 2 5 9 2 2" xfId="39425"/>
    <cellStyle name="40% - Accent5 2 5 9 3" xfId="39426"/>
    <cellStyle name="40% - Accent5 2 6" xfId="39427"/>
    <cellStyle name="40% - Accent5 2 6 10" xfId="39428"/>
    <cellStyle name="40% - Accent5 2 6 10 2" xfId="39429"/>
    <cellStyle name="40% - Accent5 2 6 11" xfId="39430"/>
    <cellStyle name="40% - Accent5 2 6 2" xfId="39431"/>
    <cellStyle name="40% - Accent5 2 6 2 10" xfId="39432"/>
    <cellStyle name="40% - Accent5 2 6 2 2" xfId="39433"/>
    <cellStyle name="40% - Accent5 2 6 2 2 2" xfId="39434"/>
    <cellStyle name="40% - Accent5 2 6 2 2 2 2" xfId="39435"/>
    <cellStyle name="40% - Accent5 2 6 2 2 2 2 2" xfId="39436"/>
    <cellStyle name="40% - Accent5 2 6 2 2 2 2 2 2" xfId="39437"/>
    <cellStyle name="40% - Accent5 2 6 2 2 2 2 3" xfId="39438"/>
    <cellStyle name="40% - Accent5 2 6 2 2 2 3" xfId="39439"/>
    <cellStyle name="40% - Accent5 2 6 2 2 2 3 2" xfId="39440"/>
    <cellStyle name="40% - Accent5 2 6 2 2 2 4" xfId="39441"/>
    <cellStyle name="40% - Accent5 2 6 2 2 3" xfId="39442"/>
    <cellStyle name="40% - Accent5 2 6 2 2 3 2" xfId="39443"/>
    <cellStyle name="40% - Accent5 2 6 2 2 3 2 2" xfId="39444"/>
    <cellStyle name="40% - Accent5 2 6 2 2 3 3" xfId="39445"/>
    <cellStyle name="40% - Accent5 2 6 2 2 4" xfId="39446"/>
    <cellStyle name="40% - Accent5 2 6 2 2 4 2" xfId="39447"/>
    <cellStyle name="40% - Accent5 2 6 2 2 5" xfId="39448"/>
    <cellStyle name="40% - Accent5 2 6 2 3" xfId="39449"/>
    <cellStyle name="40% - Accent5 2 6 2 3 2" xfId="39450"/>
    <cellStyle name="40% - Accent5 2 6 2 3 2 2" xfId="39451"/>
    <cellStyle name="40% - Accent5 2 6 2 3 2 2 2" xfId="39452"/>
    <cellStyle name="40% - Accent5 2 6 2 3 2 2 2 2" xfId="39453"/>
    <cellStyle name="40% - Accent5 2 6 2 3 2 2 3" xfId="39454"/>
    <cellStyle name="40% - Accent5 2 6 2 3 2 3" xfId="39455"/>
    <cellStyle name="40% - Accent5 2 6 2 3 2 3 2" xfId="39456"/>
    <cellStyle name="40% - Accent5 2 6 2 3 2 4" xfId="39457"/>
    <cellStyle name="40% - Accent5 2 6 2 3 3" xfId="39458"/>
    <cellStyle name="40% - Accent5 2 6 2 3 3 2" xfId="39459"/>
    <cellStyle name="40% - Accent5 2 6 2 3 3 2 2" xfId="39460"/>
    <cellStyle name="40% - Accent5 2 6 2 3 3 3" xfId="39461"/>
    <cellStyle name="40% - Accent5 2 6 2 3 4" xfId="39462"/>
    <cellStyle name="40% - Accent5 2 6 2 3 4 2" xfId="39463"/>
    <cellStyle name="40% - Accent5 2 6 2 3 5" xfId="39464"/>
    <cellStyle name="40% - Accent5 2 6 2 4" xfId="39465"/>
    <cellStyle name="40% - Accent5 2 6 2 4 2" xfId="39466"/>
    <cellStyle name="40% - Accent5 2 6 2 4 2 2" xfId="39467"/>
    <cellStyle name="40% - Accent5 2 6 2 4 2 2 2" xfId="39468"/>
    <cellStyle name="40% - Accent5 2 6 2 4 2 2 2 2" xfId="39469"/>
    <cellStyle name="40% - Accent5 2 6 2 4 2 2 3" xfId="39470"/>
    <cellStyle name="40% - Accent5 2 6 2 4 2 3" xfId="39471"/>
    <cellStyle name="40% - Accent5 2 6 2 4 2 3 2" xfId="39472"/>
    <cellStyle name="40% - Accent5 2 6 2 4 2 4" xfId="39473"/>
    <cellStyle name="40% - Accent5 2 6 2 4 3" xfId="39474"/>
    <cellStyle name="40% - Accent5 2 6 2 4 3 2" xfId="39475"/>
    <cellStyle name="40% - Accent5 2 6 2 4 3 2 2" xfId="39476"/>
    <cellStyle name="40% - Accent5 2 6 2 4 3 3" xfId="39477"/>
    <cellStyle name="40% - Accent5 2 6 2 4 4" xfId="39478"/>
    <cellStyle name="40% - Accent5 2 6 2 4 4 2" xfId="39479"/>
    <cellStyle name="40% - Accent5 2 6 2 4 5" xfId="39480"/>
    <cellStyle name="40% - Accent5 2 6 2 5" xfId="39481"/>
    <cellStyle name="40% - Accent5 2 6 2 5 2" xfId="39482"/>
    <cellStyle name="40% - Accent5 2 6 2 5 2 2" xfId="39483"/>
    <cellStyle name="40% - Accent5 2 6 2 5 2 2 2" xfId="39484"/>
    <cellStyle name="40% - Accent5 2 6 2 5 2 2 2 2" xfId="39485"/>
    <cellStyle name="40% - Accent5 2 6 2 5 2 2 3" xfId="39486"/>
    <cellStyle name="40% - Accent5 2 6 2 5 2 3" xfId="39487"/>
    <cellStyle name="40% - Accent5 2 6 2 5 2 3 2" xfId="39488"/>
    <cellStyle name="40% - Accent5 2 6 2 5 2 4" xfId="39489"/>
    <cellStyle name="40% - Accent5 2 6 2 5 3" xfId="39490"/>
    <cellStyle name="40% - Accent5 2 6 2 5 3 2" xfId="39491"/>
    <cellStyle name="40% - Accent5 2 6 2 5 3 2 2" xfId="39492"/>
    <cellStyle name="40% - Accent5 2 6 2 5 3 3" xfId="39493"/>
    <cellStyle name="40% - Accent5 2 6 2 5 4" xfId="39494"/>
    <cellStyle name="40% - Accent5 2 6 2 5 4 2" xfId="39495"/>
    <cellStyle name="40% - Accent5 2 6 2 5 5" xfId="39496"/>
    <cellStyle name="40% - Accent5 2 6 2 6" xfId="39497"/>
    <cellStyle name="40% - Accent5 2 6 2 6 2" xfId="39498"/>
    <cellStyle name="40% - Accent5 2 6 2 6 2 2" xfId="39499"/>
    <cellStyle name="40% - Accent5 2 6 2 6 2 2 2" xfId="39500"/>
    <cellStyle name="40% - Accent5 2 6 2 6 2 2 2 2" xfId="39501"/>
    <cellStyle name="40% - Accent5 2 6 2 6 2 2 3" xfId="39502"/>
    <cellStyle name="40% - Accent5 2 6 2 6 2 3" xfId="39503"/>
    <cellStyle name="40% - Accent5 2 6 2 6 2 3 2" xfId="39504"/>
    <cellStyle name="40% - Accent5 2 6 2 6 2 4" xfId="39505"/>
    <cellStyle name="40% - Accent5 2 6 2 6 3" xfId="39506"/>
    <cellStyle name="40% - Accent5 2 6 2 6 3 2" xfId="39507"/>
    <cellStyle name="40% - Accent5 2 6 2 6 3 2 2" xfId="39508"/>
    <cellStyle name="40% - Accent5 2 6 2 6 3 3" xfId="39509"/>
    <cellStyle name="40% - Accent5 2 6 2 6 4" xfId="39510"/>
    <cellStyle name="40% - Accent5 2 6 2 6 4 2" xfId="39511"/>
    <cellStyle name="40% - Accent5 2 6 2 6 5" xfId="39512"/>
    <cellStyle name="40% - Accent5 2 6 2 7" xfId="39513"/>
    <cellStyle name="40% - Accent5 2 6 2 7 2" xfId="39514"/>
    <cellStyle name="40% - Accent5 2 6 2 7 2 2" xfId="39515"/>
    <cellStyle name="40% - Accent5 2 6 2 7 2 2 2" xfId="39516"/>
    <cellStyle name="40% - Accent5 2 6 2 7 2 3" xfId="39517"/>
    <cellStyle name="40% - Accent5 2 6 2 7 3" xfId="39518"/>
    <cellStyle name="40% - Accent5 2 6 2 7 3 2" xfId="39519"/>
    <cellStyle name="40% - Accent5 2 6 2 7 4" xfId="39520"/>
    <cellStyle name="40% - Accent5 2 6 2 8" xfId="39521"/>
    <cellStyle name="40% - Accent5 2 6 2 8 2" xfId="39522"/>
    <cellStyle name="40% - Accent5 2 6 2 8 2 2" xfId="39523"/>
    <cellStyle name="40% - Accent5 2 6 2 8 3" xfId="39524"/>
    <cellStyle name="40% - Accent5 2 6 2 9" xfId="39525"/>
    <cellStyle name="40% - Accent5 2 6 2 9 2" xfId="39526"/>
    <cellStyle name="40% - Accent5 2 6 3" xfId="39527"/>
    <cellStyle name="40% - Accent5 2 6 3 2" xfId="39528"/>
    <cellStyle name="40% - Accent5 2 6 3 2 2" xfId="39529"/>
    <cellStyle name="40% - Accent5 2 6 3 2 2 2" xfId="39530"/>
    <cellStyle name="40% - Accent5 2 6 3 2 2 2 2" xfId="39531"/>
    <cellStyle name="40% - Accent5 2 6 3 2 2 3" xfId="39532"/>
    <cellStyle name="40% - Accent5 2 6 3 2 3" xfId="39533"/>
    <cellStyle name="40% - Accent5 2 6 3 2 3 2" xfId="39534"/>
    <cellStyle name="40% - Accent5 2 6 3 2 4" xfId="39535"/>
    <cellStyle name="40% - Accent5 2 6 3 3" xfId="39536"/>
    <cellStyle name="40% - Accent5 2 6 3 3 2" xfId="39537"/>
    <cellStyle name="40% - Accent5 2 6 3 3 2 2" xfId="39538"/>
    <cellStyle name="40% - Accent5 2 6 3 3 3" xfId="39539"/>
    <cellStyle name="40% - Accent5 2 6 3 4" xfId="39540"/>
    <cellStyle name="40% - Accent5 2 6 3 4 2" xfId="39541"/>
    <cellStyle name="40% - Accent5 2 6 3 5" xfId="39542"/>
    <cellStyle name="40% - Accent5 2 6 4" xfId="39543"/>
    <cellStyle name="40% - Accent5 2 6 4 2" xfId="39544"/>
    <cellStyle name="40% - Accent5 2 6 4 2 2" xfId="39545"/>
    <cellStyle name="40% - Accent5 2 6 4 2 2 2" xfId="39546"/>
    <cellStyle name="40% - Accent5 2 6 4 2 2 2 2" xfId="39547"/>
    <cellStyle name="40% - Accent5 2 6 4 2 2 3" xfId="39548"/>
    <cellStyle name="40% - Accent5 2 6 4 2 3" xfId="39549"/>
    <cellStyle name="40% - Accent5 2 6 4 2 3 2" xfId="39550"/>
    <cellStyle name="40% - Accent5 2 6 4 2 4" xfId="39551"/>
    <cellStyle name="40% - Accent5 2 6 4 3" xfId="39552"/>
    <cellStyle name="40% - Accent5 2 6 4 3 2" xfId="39553"/>
    <cellStyle name="40% - Accent5 2 6 4 3 2 2" xfId="39554"/>
    <cellStyle name="40% - Accent5 2 6 4 3 3" xfId="39555"/>
    <cellStyle name="40% - Accent5 2 6 4 4" xfId="39556"/>
    <cellStyle name="40% - Accent5 2 6 4 4 2" xfId="39557"/>
    <cellStyle name="40% - Accent5 2 6 4 5" xfId="39558"/>
    <cellStyle name="40% - Accent5 2 6 5" xfId="39559"/>
    <cellStyle name="40% - Accent5 2 6 5 2" xfId="39560"/>
    <cellStyle name="40% - Accent5 2 6 5 2 2" xfId="39561"/>
    <cellStyle name="40% - Accent5 2 6 5 2 2 2" xfId="39562"/>
    <cellStyle name="40% - Accent5 2 6 5 2 2 2 2" xfId="39563"/>
    <cellStyle name="40% - Accent5 2 6 5 2 2 3" xfId="39564"/>
    <cellStyle name="40% - Accent5 2 6 5 2 3" xfId="39565"/>
    <cellStyle name="40% - Accent5 2 6 5 2 3 2" xfId="39566"/>
    <cellStyle name="40% - Accent5 2 6 5 2 4" xfId="39567"/>
    <cellStyle name="40% - Accent5 2 6 5 3" xfId="39568"/>
    <cellStyle name="40% - Accent5 2 6 5 3 2" xfId="39569"/>
    <cellStyle name="40% - Accent5 2 6 5 3 2 2" xfId="39570"/>
    <cellStyle name="40% - Accent5 2 6 5 3 3" xfId="39571"/>
    <cellStyle name="40% - Accent5 2 6 5 4" xfId="39572"/>
    <cellStyle name="40% - Accent5 2 6 5 4 2" xfId="39573"/>
    <cellStyle name="40% - Accent5 2 6 5 5" xfId="39574"/>
    <cellStyle name="40% - Accent5 2 6 6" xfId="39575"/>
    <cellStyle name="40% - Accent5 2 6 6 2" xfId="39576"/>
    <cellStyle name="40% - Accent5 2 6 6 2 2" xfId="39577"/>
    <cellStyle name="40% - Accent5 2 6 6 2 2 2" xfId="39578"/>
    <cellStyle name="40% - Accent5 2 6 6 2 2 2 2" xfId="39579"/>
    <cellStyle name="40% - Accent5 2 6 6 2 2 3" xfId="39580"/>
    <cellStyle name="40% - Accent5 2 6 6 2 3" xfId="39581"/>
    <cellStyle name="40% - Accent5 2 6 6 2 3 2" xfId="39582"/>
    <cellStyle name="40% - Accent5 2 6 6 2 4" xfId="39583"/>
    <cellStyle name="40% - Accent5 2 6 6 3" xfId="39584"/>
    <cellStyle name="40% - Accent5 2 6 6 3 2" xfId="39585"/>
    <cellStyle name="40% - Accent5 2 6 6 3 2 2" xfId="39586"/>
    <cellStyle name="40% - Accent5 2 6 6 3 3" xfId="39587"/>
    <cellStyle name="40% - Accent5 2 6 6 4" xfId="39588"/>
    <cellStyle name="40% - Accent5 2 6 6 4 2" xfId="39589"/>
    <cellStyle name="40% - Accent5 2 6 6 5" xfId="39590"/>
    <cellStyle name="40% - Accent5 2 6 7" xfId="39591"/>
    <cellStyle name="40% - Accent5 2 6 7 2" xfId="39592"/>
    <cellStyle name="40% - Accent5 2 6 7 2 2" xfId="39593"/>
    <cellStyle name="40% - Accent5 2 6 7 2 2 2" xfId="39594"/>
    <cellStyle name="40% - Accent5 2 6 7 2 2 2 2" xfId="39595"/>
    <cellStyle name="40% - Accent5 2 6 7 2 2 3" xfId="39596"/>
    <cellStyle name="40% - Accent5 2 6 7 2 3" xfId="39597"/>
    <cellStyle name="40% - Accent5 2 6 7 2 3 2" xfId="39598"/>
    <cellStyle name="40% - Accent5 2 6 7 2 4" xfId="39599"/>
    <cellStyle name="40% - Accent5 2 6 7 3" xfId="39600"/>
    <cellStyle name="40% - Accent5 2 6 7 3 2" xfId="39601"/>
    <cellStyle name="40% - Accent5 2 6 7 3 2 2" xfId="39602"/>
    <cellStyle name="40% - Accent5 2 6 7 3 3" xfId="39603"/>
    <cellStyle name="40% - Accent5 2 6 7 4" xfId="39604"/>
    <cellStyle name="40% - Accent5 2 6 7 4 2" xfId="39605"/>
    <cellStyle name="40% - Accent5 2 6 7 5" xfId="39606"/>
    <cellStyle name="40% - Accent5 2 6 8" xfId="39607"/>
    <cellStyle name="40% - Accent5 2 6 8 2" xfId="39608"/>
    <cellStyle name="40% - Accent5 2 6 8 2 2" xfId="39609"/>
    <cellStyle name="40% - Accent5 2 6 8 2 2 2" xfId="39610"/>
    <cellStyle name="40% - Accent5 2 6 8 2 3" xfId="39611"/>
    <cellStyle name="40% - Accent5 2 6 8 3" xfId="39612"/>
    <cellStyle name="40% - Accent5 2 6 8 3 2" xfId="39613"/>
    <cellStyle name="40% - Accent5 2 6 8 4" xfId="39614"/>
    <cellStyle name="40% - Accent5 2 6 9" xfId="39615"/>
    <cellStyle name="40% - Accent5 2 6 9 2" xfId="39616"/>
    <cellStyle name="40% - Accent5 2 6 9 2 2" xfId="39617"/>
    <cellStyle name="40% - Accent5 2 6 9 3" xfId="39618"/>
    <cellStyle name="40% - Accent5 2 7" xfId="39619"/>
    <cellStyle name="40% - Accent5 2 7 10" xfId="39620"/>
    <cellStyle name="40% - Accent5 2 7 10 2" xfId="39621"/>
    <cellStyle name="40% - Accent5 2 7 11" xfId="39622"/>
    <cellStyle name="40% - Accent5 2 7 2" xfId="39623"/>
    <cellStyle name="40% - Accent5 2 7 2 10" xfId="39624"/>
    <cellStyle name="40% - Accent5 2 7 2 2" xfId="39625"/>
    <cellStyle name="40% - Accent5 2 7 2 2 2" xfId="39626"/>
    <cellStyle name="40% - Accent5 2 7 2 2 2 2" xfId="39627"/>
    <cellStyle name="40% - Accent5 2 7 2 2 2 2 2" xfId="39628"/>
    <cellStyle name="40% - Accent5 2 7 2 2 2 2 2 2" xfId="39629"/>
    <cellStyle name="40% - Accent5 2 7 2 2 2 2 3" xfId="39630"/>
    <cellStyle name="40% - Accent5 2 7 2 2 2 3" xfId="39631"/>
    <cellStyle name="40% - Accent5 2 7 2 2 2 3 2" xfId="39632"/>
    <cellStyle name="40% - Accent5 2 7 2 2 2 4" xfId="39633"/>
    <cellStyle name="40% - Accent5 2 7 2 2 3" xfId="39634"/>
    <cellStyle name="40% - Accent5 2 7 2 2 3 2" xfId="39635"/>
    <cellStyle name="40% - Accent5 2 7 2 2 3 2 2" xfId="39636"/>
    <cellStyle name="40% - Accent5 2 7 2 2 3 3" xfId="39637"/>
    <cellStyle name="40% - Accent5 2 7 2 2 4" xfId="39638"/>
    <cellStyle name="40% - Accent5 2 7 2 2 4 2" xfId="39639"/>
    <cellStyle name="40% - Accent5 2 7 2 2 5" xfId="39640"/>
    <cellStyle name="40% - Accent5 2 7 2 3" xfId="39641"/>
    <cellStyle name="40% - Accent5 2 7 2 3 2" xfId="39642"/>
    <cellStyle name="40% - Accent5 2 7 2 3 2 2" xfId="39643"/>
    <cellStyle name="40% - Accent5 2 7 2 3 2 2 2" xfId="39644"/>
    <cellStyle name="40% - Accent5 2 7 2 3 2 2 2 2" xfId="39645"/>
    <cellStyle name="40% - Accent5 2 7 2 3 2 2 3" xfId="39646"/>
    <cellStyle name="40% - Accent5 2 7 2 3 2 3" xfId="39647"/>
    <cellStyle name="40% - Accent5 2 7 2 3 2 3 2" xfId="39648"/>
    <cellStyle name="40% - Accent5 2 7 2 3 2 4" xfId="39649"/>
    <cellStyle name="40% - Accent5 2 7 2 3 3" xfId="39650"/>
    <cellStyle name="40% - Accent5 2 7 2 3 3 2" xfId="39651"/>
    <cellStyle name="40% - Accent5 2 7 2 3 3 2 2" xfId="39652"/>
    <cellStyle name="40% - Accent5 2 7 2 3 3 3" xfId="39653"/>
    <cellStyle name="40% - Accent5 2 7 2 3 4" xfId="39654"/>
    <cellStyle name="40% - Accent5 2 7 2 3 4 2" xfId="39655"/>
    <cellStyle name="40% - Accent5 2 7 2 3 5" xfId="39656"/>
    <cellStyle name="40% - Accent5 2 7 2 4" xfId="39657"/>
    <cellStyle name="40% - Accent5 2 7 2 4 2" xfId="39658"/>
    <cellStyle name="40% - Accent5 2 7 2 4 2 2" xfId="39659"/>
    <cellStyle name="40% - Accent5 2 7 2 4 2 2 2" xfId="39660"/>
    <cellStyle name="40% - Accent5 2 7 2 4 2 2 2 2" xfId="39661"/>
    <cellStyle name="40% - Accent5 2 7 2 4 2 2 3" xfId="39662"/>
    <cellStyle name="40% - Accent5 2 7 2 4 2 3" xfId="39663"/>
    <cellStyle name="40% - Accent5 2 7 2 4 2 3 2" xfId="39664"/>
    <cellStyle name="40% - Accent5 2 7 2 4 2 4" xfId="39665"/>
    <cellStyle name="40% - Accent5 2 7 2 4 3" xfId="39666"/>
    <cellStyle name="40% - Accent5 2 7 2 4 3 2" xfId="39667"/>
    <cellStyle name="40% - Accent5 2 7 2 4 3 2 2" xfId="39668"/>
    <cellStyle name="40% - Accent5 2 7 2 4 3 3" xfId="39669"/>
    <cellStyle name="40% - Accent5 2 7 2 4 4" xfId="39670"/>
    <cellStyle name="40% - Accent5 2 7 2 4 4 2" xfId="39671"/>
    <cellStyle name="40% - Accent5 2 7 2 4 5" xfId="39672"/>
    <cellStyle name="40% - Accent5 2 7 2 5" xfId="39673"/>
    <cellStyle name="40% - Accent5 2 7 2 5 2" xfId="39674"/>
    <cellStyle name="40% - Accent5 2 7 2 5 2 2" xfId="39675"/>
    <cellStyle name="40% - Accent5 2 7 2 5 2 2 2" xfId="39676"/>
    <cellStyle name="40% - Accent5 2 7 2 5 2 2 2 2" xfId="39677"/>
    <cellStyle name="40% - Accent5 2 7 2 5 2 2 3" xfId="39678"/>
    <cellStyle name="40% - Accent5 2 7 2 5 2 3" xfId="39679"/>
    <cellStyle name="40% - Accent5 2 7 2 5 2 3 2" xfId="39680"/>
    <cellStyle name="40% - Accent5 2 7 2 5 2 4" xfId="39681"/>
    <cellStyle name="40% - Accent5 2 7 2 5 3" xfId="39682"/>
    <cellStyle name="40% - Accent5 2 7 2 5 3 2" xfId="39683"/>
    <cellStyle name="40% - Accent5 2 7 2 5 3 2 2" xfId="39684"/>
    <cellStyle name="40% - Accent5 2 7 2 5 3 3" xfId="39685"/>
    <cellStyle name="40% - Accent5 2 7 2 5 4" xfId="39686"/>
    <cellStyle name="40% - Accent5 2 7 2 5 4 2" xfId="39687"/>
    <cellStyle name="40% - Accent5 2 7 2 5 5" xfId="39688"/>
    <cellStyle name="40% - Accent5 2 7 2 6" xfId="39689"/>
    <cellStyle name="40% - Accent5 2 7 2 6 2" xfId="39690"/>
    <cellStyle name="40% - Accent5 2 7 2 6 2 2" xfId="39691"/>
    <cellStyle name="40% - Accent5 2 7 2 6 2 2 2" xfId="39692"/>
    <cellStyle name="40% - Accent5 2 7 2 6 2 2 2 2" xfId="39693"/>
    <cellStyle name="40% - Accent5 2 7 2 6 2 2 3" xfId="39694"/>
    <cellStyle name="40% - Accent5 2 7 2 6 2 3" xfId="39695"/>
    <cellStyle name="40% - Accent5 2 7 2 6 2 3 2" xfId="39696"/>
    <cellStyle name="40% - Accent5 2 7 2 6 2 4" xfId="39697"/>
    <cellStyle name="40% - Accent5 2 7 2 6 3" xfId="39698"/>
    <cellStyle name="40% - Accent5 2 7 2 6 3 2" xfId="39699"/>
    <cellStyle name="40% - Accent5 2 7 2 6 3 2 2" xfId="39700"/>
    <cellStyle name="40% - Accent5 2 7 2 6 3 3" xfId="39701"/>
    <cellStyle name="40% - Accent5 2 7 2 6 4" xfId="39702"/>
    <cellStyle name="40% - Accent5 2 7 2 6 4 2" xfId="39703"/>
    <cellStyle name="40% - Accent5 2 7 2 6 5" xfId="39704"/>
    <cellStyle name="40% - Accent5 2 7 2 7" xfId="39705"/>
    <cellStyle name="40% - Accent5 2 7 2 7 2" xfId="39706"/>
    <cellStyle name="40% - Accent5 2 7 2 7 2 2" xfId="39707"/>
    <cellStyle name="40% - Accent5 2 7 2 7 2 2 2" xfId="39708"/>
    <cellStyle name="40% - Accent5 2 7 2 7 2 3" xfId="39709"/>
    <cellStyle name="40% - Accent5 2 7 2 7 3" xfId="39710"/>
    <cellStyle name="40% - Accent5 2 7 2 7 3 2" xfId="39711"/>
    <cellStyle name="40% - Accent5 2 7 2 7 4" xfId="39712"/>
    <cellStyle name="40% - Accent5 2 7 2 8" xfId="39713"/>
    <cellStyle name="40% - Accent5 2 7 2 8 2" xfId="39714"/>
    <cellStyle name="40% - Accent5 2 7 2 8 2 2" xfId="39715"/>
    <cellStyle name="40% - Accent5 2 7 2 8 3" xfId="39716"/>
    <cellStyle name="40% - Accent5 2 7 2 9" xfId="39717"/>
    <cellStyle name="40% - Accent5 2 7 2 9 2" xfId="39718"/>
    <cellStyle name="40% - Accent5 2 7 3" xfId="39719"/>
    <cellStyle name="40% - Accent5 2 7 3 2" xfId="39720"/>
    <cellStyle name="40% - Accent5 2 7 3 2 2" xfId="39721"/>
    <cellStyle name="40% - Accent5 2 7 3 2 2 2" xfId="39722"/>
    <cellStyle name="40% - Accent5 2 7 3 2 2 2 2" xfId="39723"/>
    <cellStyle name="40% - Accent5 2 7 3 2 2 3" xfId="39724"/>
    <cellStyle name="40% - Accent5 2 7 3 2 3" xfId="39725"/>
    <cellStyle name="40% - Accent5 2 7 3 2 3 2" xfId="39726"/>
    <cellStyle name="40% - Accent5 2 7 3 2 4" xfId="39727"/>
    <cellStyle name="40% - Accent5 2 7 3 3" xfId="39728"/>
    <cellStyle name="40% - Accent5 2 7 3 3 2" xfId="39729"/>
    <cellStyle name="40% - Accent5 2 7 3 3 2 2" xfId="39730"/>
    <cellStyle name="40% - Accent5 2 7 3 3 3" xfId="39731"/>
    <cellStyle name="40% - Accent5 2 7 3 4" xfId="39732"/>
    <cellStyle name="40% - Accent5 2 7 3 4 2" xfId="39733"/>
    <cellStyle name="40% - Accent5 2 7 3 5" xfId="39734"/>
    <cellStyle name="40% - Accent5 2 7 4" xfId="39735"/>
    <cellStyle name="40% - Accent5 2 7 4 2" xfId="39736"/>
    <cellStyle name="40% - Accent5 2 7 4 2 2" xfId="39737"/>
    <cellStyle name="40% - Accent5 2 7 4 2 2 2" xfId="39738"/>
    <cellStyle name="40% - Accent5 2 7 4 2 2 2 2" xfId="39739"/>
    <cellStyle name="40% - Accent5 2 7 4 2 2 3" xfId="39740"/>
    <cellStyle name="40% - Accent5 2 7 4 2 3" xfId="39741"/>
    <cellStyle name="40% - Accent5 2 7 4 2 3 2" xfId="39742"/>
    <cellStyle name="40% - Accent5 2 7 4 2 4" xfId="39743"/>
    <cellStyle name="40% - Accent5 2 7 4 3" xfId="39744"/>
    <cellStyle name="40% - Accent5 2 7 4 3 2" xfId="39745"/>
    <cellStyle name="40% - Accent5 2 7 4 3 2 2" xfId="39746"/>
    <cellStyle name="40% - Accent5 2 7 4 3 3" xfId="39747"/>
    <cellStyle name="40% - Accent5 2 7 4 4" xfId="39748"/>
    <cellStyle name="40% - Accent5 2 7 4 4 2" xfId="39749"/>
    <cellStyle name="40% - Accent5 2 7 4 5" xfId="39750"/>
    <cellStyle name="40% - Accent5 2 7 5" xfId="39751"/>
    <cellStyle name="40% - Accent5 2 7 5 2" xfId="39752"/>
    <cellStyle name="40% - Accent5 2 7 5 2 2" xfId="39753"/>
    <cellStyle name="40% - Accent5 2 7 5 2 2 2" xfId="39754"/>
    <cellStyle name="40% - Accent5 2 7 5 2 2 2 2" xfId="39755"/>
    <cellStyle name="40% - Accent5 2 7 5 2 2 3" xfId="39756"/>
    <cellStyle name="40% - Accent5 2 7 5 2 3" xfId="39757"/>
    <cellStyle name="40% - Accent5 2 7 5 2 3 2" xfId="39758"/>
    <cellStyle name="40% - Accent5 2 7 5 2 4" xfId="39759"/>
    <cellStyle name="40% - Accent5 2 7 5 3" xfId="39760"/>
    <cellStyle name="40% - Accent5 2 7 5 3 2" xfId="39761"/>
    <cellStyle name="40% - Accent5 2 7 5 3 2 2" xfId="39762"/>
    <cellStyle name="40% - Accent5 2 7 5 3 3" xfId="39763"/>
    <cellStyle name="40% - Accent5 2 7 5 4" xfId="39764"/>
    <cellStyle name="40% - Accent5 2 7 5 4 2" xfId="39765"/>
    <cellStyle name="40% - Accent5 2 7 5 5" xfId="39766"/>
    <cellStyle name="40% - Accent5 2 7 6" xfId="39767"/>
    <cellStyle name="40% - Accent5 2 7 6 2" xfId="39768"/>
    <cellStyle name="40% - Accent5 2 7 6 2 2" xfId="39769"/>
    <cellStyle name="40% - Accent5 2 7 6 2 2 2" xfId="39770"/>
    <cellStyle name="40% - Accent5 2 7 6 2 2 2 2" xfId="39771"/>
    <cellStyle name="40% - Accent5 2 7 6 2 2 3" xfId="39772"/>
    <cellStyle name="40% - Accent5 2 7 6 2 3" xfId="39773"/>
    <cellStyle name="40% - Accent5 2 7 6 2 3 2" xfId="39774"/>
    <cellStyle name="40% - Accent5 2 7 6 2 4" xfId="39775"/>
    <cellStyle name="40% - Accent5 2 7 6 3" xfId="39776"/>
    <cellStyle name="40% - Accent5 2 7 6 3 2" xfId="39777"/>
    <cellStyle name="40% - Accent5 2 7 6 3 2 2" xfId="39778"/>
    <cellStyle name="40% - Accent5 2 7 6 3 3" xfId="39779"/>
    <cellStyle name="40% - Accent5 2 7 6 4" xfId="39780"/>
    <cellStyle name="40% - Accent5 2 7 6 4 2" xfId="39781"/>
    <cellStyle name="40% - Accent5 2 7 6 5" xfId="39782"/>
    <cellStyle name="40% - Accent5 2 7 7" xfId="39783"/>
    <cellStyle name="40% - Accent5 2 7 7 2" xfId="39784"/>
    <cellStyle name="40% - Accent5 2 7 7 2 2" xfId="39785"/>
    <cellStyle name="40% - Accent5 2 7 7 2 2 2" xfId="39786"/>
    <cellStyle name="40% - Accent5 2 7 7 2 2 2 2" xfId="39787"/>
    <cellStyle name="40% - Accent5 2 7 7 2 2 3" xfId="39788"/>
    <cellStyle name="40% - Accent5 2 7 7 2 3" xfId="39789"/>
    <cellStyle name="40% - Accent5 2 7 7 2 3 2" xfId="39790"/>
    <cellStyle name="40% - Accent5 2 7 7 2 4" xfId="39791"/>
    <cellStyle name="40% - Accent5 2 7 7 3" xfId="39792"/>
    <cellStyle name="40% - Accent5 2 7 7 3 2" xfId="39793"/>
    <cellStyle name="40% - Accent5 2 7 7 3 2 2" xfId="39794"/>
    <cellStyle name="40% - Accent5 2 7 7 3 3" xfId="39795"/>
    <cellStyle name="40% - Accent5 2 7 7 4" xfId="39796"/>
    <cellStyle name="40% - Accent5 2 7 7 4 2" xfId="39797"/>
    <cellStyle name="40% - Accent5 2 7 7 5" xfId="39798"/>
    <cellStyle name="40% - Accent5 2 7 8" xfId="39799"/>
    <cellStyle name="40% - Accent5 2 7 8 2" xfId="39800"/>
    <cellStyle name="40% - Accent5 2 7 8 2 2" xfId="39801"/>
    <cellStyle name="40% - Accent5 2 7 8 2 2 2" xfId="39802"/>
    <cellStyle name="40% - Accent5 2 7 8 2 3" xfId="39803"/>
    <cellStyle name="40% - Accent5 2 7 8 3" xfId="39804"/>
    <cellStyle name="40% - Accent5 2 7 8 3 2" xfId="39805"/>
    <cellStyle name="40% - Accent5 2 7 8 4" xfId="39806"/>
    <cellStyle name="40% - Accent5 2 7 9" xfId="39807"/>
    <cellStyle name="40% - Accent5 2 7 9 2" xfId="39808"/>
    <cellStyle name="40% - Accent5 2 7 9 2 2" xfId="39809"/>
    <cellStyle name="40% - Accent5 2 7 9 3" xfId="39810"/>
    <cellStyle name="40% - Accent5 2 8" xfId="39811"/>
    <cellStyle name="40% - Accent5 2 8 10" xfId="39812"/>
    <cellStyle name="40% - Accent5 2 8 10 2" xfId="39813"/>
    <cellStyle name="40% - Accent5 2 8 11" xfId="39814"/>
    <cellStyle name="40% - Accent5 2 8 2" xfId="39815"/>
    <cellStyle name="40% - Accent5 2 8 2 10" xfId="39816"/>
    <cellStyle name="40% - Accent5 2 8 2 2" xfId="39817"/>
    <cellStyle name="40% - Accent5 2 8 2 2 2" xfId="39818"/>
    <cellStyle name="40% - Accent5 2 8 2 2 2 2" xfId="39819"/>
    <cellStyle name="40% - Accent5 2 8 2 2 2 2 2" xfId="39820"/>
    <cellStyle name="40% - Accent5 2 8 2 2 2 2 2 2" xfId="39821"/>
    <cellStyle name="40% - Accent5 2 8 2 2 2 2 3" xfId="39822"/>
    <cellStyle name="40% - Accent5 2 8 2 2 2 3" xfId="39823"/>
    <cellStyle name="40% - Accent5 2 8 2 2 2 3 2" xfId="39824"/>
    <cellStyle name="40% - Accent5 2 8 2 2 2 4" xfId="39825"/>
    <cellStyle name="40% - Accent5 2 8 2 2 3" xfId="39826"/>
    <cellStyle name="40% - Accent5 2 8 2 2 3 2" xfId="39827"/>
    <cellStyle name="40% - Accent5 2 8 2 2 3 2 2" xfId="39828"/>
    <cellStyle name="40% - Accent5 2 8 2 2 3 3" xfId="39829"/>
    <cellStyle name="40% - Accent5 2 8 2 2 4" xfId="39830"/>
    <cellStyle name="40% - Accent5 2 8 2 2 4 2" xfId="39831"/>
    <cellStyle name="40% - Accent5 2 8 2 2 5" xfId="39832"/>
    <cellStyle name="40% - Accent5 2 8 2 3" xfId="39833"/>
    <cellStyle name="40% - Accent5 2 8 2 3 2" xfId="39834"/>
    <cellStyle name="40% - Accent5 2 8 2 3 2 2" xfId="39835"/>
    <cellStyle name="40% - Accent5 2 8 2 3 2 2 2" xfId="39836"/>
    <cellStyle name="40% - Accent5 2 8 2 3 2 2 2 2" xfId="39837"/>
    <cellStyle name="40% - Accent5 2 8 2 3 2 2 3" xfId="39838"/>
    <cellStyle name="40% - Accent5 2 8 2 3 2 3" xfId="39839"/>
    <cellStyle name="40% - Accent5 2 8 2 3 2 3 2" xfId="39840"/>
    <cellStyle name="40% - Accent5 2 8 2 3 2 4" xfId="39841"/>
    <cellStyle name="40% - Accent5 2 8 2 3 3" xfId="39842"/>
    <cellStyle name="40% - Accent5 2 8 2 3 3 2" xfId="39843"/>
    <cellStyle name="40% - Accent5 2 8 2 3 3 2 2" xfId="39844"/>
    <cellStyle name="40% - Accent5 2 8 2 3 3 3" xfId="39845"/>
    <cellStyle name="40% - Accent5 2 8 2 3 4" xfId="39846"/>
    <cellStyle name="40% - Accent5 2 8 2 3 4 2" xfId="39847"/>
    <cellStyle name="40% - Accent5 2 8 2 3 5" xfId="39848"/>
    <cellStyle name="40% - Accent5 2 8 2 4" xfId="39849"/>
    <cellStyle name="40% - Accent5 2 8 2 4 2" xfId="39850"/>
    <cellStyle name="40% - Accent5 2 8 2 4 2 2" xfId="39851"/>
    <cellStyle name="40% - Accent5 2 8 2 4 2 2 2" xfId="39852"/>
    <cellStyle name="40% - Accent5 2 8 2 4 2 2 2 2" xfId="39853"/>
    <cellStyle name="40% - Accent5 2 8 2 4 2 2 3" xfId="39854"/>
    <cellStyle name="40% - Accent5 2 8 2 4 2 3" xfId="39855"/>
    <cellStyle name="40% - Accent5 2 8 2 4 2 3 2" xfId="39856"/>
    <cellStyle name="40% - Accent5 2 8 2 4 2 4" xfId="39857"/>
    <cellStyle name="40% - Accent5 2 8 2 4 3" xfId="39858"/>
    <cellStyle name="40% - Accent5 2 8 2 4 3 2" xfId="39859"/>
    <cellStyle name="40% - Accent5 2 8 2 4 3 2 2" xfId="39860"/>
    <cellStyle name="40% - Accent5 2 8 2 4 3 3" xfId="39861"/>
    <cellStyle name="40% - Accent5 2 8 2 4 4" xfId="39862"/>
    <cellStyle name="40% - Accent5 2 8 2 4 4 2" xfId="39863"/>
    <cellStyle name="40% - Accent5 2 8 2 4 5" xfId="39864"/>
    <cellStyle name="40% - Accent5 2 8 2 5" xfId="39865"/>
    <cellStyle name="40% - Accent5 2 8 2 5 2" xfId="39866"/>
    <cellStyle name="40% - Accent5 2 8 2 5 2 2" xfId="39867"/>
    <cellStyle name="40% - Accent5 2 8 2 5 2 2 2" xfId="39868"/>
    <cellStyle name="40% - Accent5 2 8 2 5 2 2 2 2" xfId="39869"/>
    <cellStyle name="40% - Accent5 2 8 2 5 2 2 3" xfId="39870"/>
    <cellStyle name="40% - Accent5 2 8 2 5 2 3" xfId="39871"/>
    <cellStyle name="40% - Accent5 2 8 2 5 2 3 2" xfId="39872"/>
    <cellStyle name="40% - Accent5 2 8 2 5 2 4" xfId="39873"/>
    <cellStyle name="40% - Accent5 2 8 2 5 3" xfId="39874"/>
    <cellStyle name="40% - Accent5 2 8 2 5 3 2" xfId="39875"/>
    <cellStyle name="40% - Accent5 2 8 2 5 3 2 2" xfId="39876"/>
    <cellStyle name="40% - Accent5 2 8 2 5 3 3" xfId="39877"/>
    <cellStyle name="40% - Accent5 2 8 2 5 4" xfId="39878"/>
    <cellStyle name="40% - Accent5 2 8 2 5 4 2" xfId="39879"/>
    <cellStyle name="40% - Accent5 2 8 2 5 5" xfId="39880"/>
    <cellStyle name="40% - Accent5 2 8 2 6" xfId="39881"/>
    <cellStyle name="40% - Accent5 2 8 2 6 2" xfId="39882"/>
    <cellStyle name="40% - Accent5 2 8 2 6 2 2" xfId="39883"/>
    <cellStyle name="40% - Accent5 2 8 2 6 2 2 2" xfId="39884"/>
    <cellStyle name="40% - Accent5 2 8 2 6 2 2 2 2" xfId="39885"/>
    <cellStyle name="40% - Accent5 2 8 2 6 2 2 3" xfId="39886"/>
    <cellStyle name="40% - Accent5 2 8 2 6 2 3" xfId="39887"/>
    <cellStyle name="40% - Accent5 2 8 2 6 2 3 2" xfId="39888"/>
    <cellStyle name="40% - Accent5 2 8 2 6 2 4" xfId="39889"/>
    <cellStyle name="40% - Accent5 2 8 2 6 3" xfId="39890"/>
    <cellStyle name="40% - Accent5 2 8 2 6 3 2" xfId="39891"/>
    <cellStyle name="40% - Accent5 2 8 2 6 3 2 2" xfId="39892"/>
    <cellStyle name="40% - Accent5 2 8 2 6 3 3" xfId="39893"/>
    <cellStyle name="40% - Accent5 2 8 2 6 4" xfId="39894"/>
    <cellStyle name="40% - Accent5 2 8 2 6 4 2" xfId="39895"/>
    <cellStyle name="40% - Accent5 2 8 2 6 5" xfId="39896"/>
    <cellStyle name="40% - Accent5 2 8 2 7" xfId="39897"/>
    <cellStyle name="40% - Accent5 2 8 2 7 2" xfId="39898"/>
    <cellStyle name="40% - Accent5 2 8 2 7 2 2" xfId="39899"/>
    <cellStyle name="40% - Accent5 2 8 2 7 2 2 2" xfId="39900"/>
    <cellStyle name="40% - Accent5 2 8 2 7 2 3" xfId="39901"/>
    <cellStyle name="40% - Accent5 2 8 2 7 3" xfId="39902"/>
    <cellStyle name="40% - Accent5 2 8 2 7 3 2" xfId="39903"/>
    <cellStyle name="40% - Accent5 2 8 2 7 4" xfId="39904"/>
    <cellStyle name="40% - Accent5 2 8 2 8" xfId="39905"/>
    <cellStyle name="40% - Accent5 2 8 2 8 2" xfId="39906"/>
    <cellStyle name="40% - Accent5 2 8 2 8 2 2" xfId="39907"/>
    <cellStyle name="40% - Accent5 2 8 2 8 3" xfId="39908"/>
    <cellStyle name="40% - Accent5 2 8 2 9" xfId="39909"/>
    <cellStyle name="40% - Accent5 2 8 2 9 2" xfId="39910"/>
    <cellStyle name="40% - Accent5 2 8 3" xfId="39911"/>
    <cellStyle name="40% - Accent5 2 8 3 2" xfId="39912"/>
    <cellStyle name="40% - Accent5 2 8 3 2 2" xfId="39913"/>
    <cellStyle name="40% - Accent5 2 8 3 2 2 2" xfId="39914"/>
    <cellStyle name="40% - Accent5 2 8 3 2 2 2 2" xfId="39915"/>
    <cellStyle name="40% - Accent5 2 8 3 2 2 3" xfId="39916"/>
    <cellStyle name="40% - Accent5 2 8 3 2 3" xfId="39917"/>
    <cellStyle name="40% - Accent5 2 8 3 2 3 2" xfId="39918"/>
    <cellStyle name="40% - Accent5 2 8 3 2 4" xfId="39919"/>
    <cellStyle name="40% - Accent5 2 8 3 3" xfId="39920"/>
    <cellStyle name="40% - Accent5 2 8 3 3 2" xfId="39921"/>
    <cellStyle name="40% - Accent5 2 8 3 3 2 2" xfId="39922"/>
    <cellStyle name="40% - Accent5 2 8 3 3 3" xfId="39923"/>
    <cellStyle name="40% - Accent5 2 8 3 4" xfId="39924"/>
    <cellStyle name="40% - Accent5 2 8 3 4 2" xfId="39925"/>
    <cellStyle name="40% - Accent5 2 8 3 5" xfId="39926"/>
    <cellStyle name="40% - Accent5 2 8 4" xfId="39927"/>
    <cellStyle name="40% - Accent5 2 8 4 2" xfId="39928"/>
    <cellStyle name="40% - Accent5 2 8 4 2 2" xfId="39929"/>
    <cellStyle name="40% - Accent5 2 8 4 2 2 2" xfId="39930"/>
    <cellStyle name="40% - Accent5 2 8 4 2 2 2 2" xfId="39931"/>
    <cellStyle name="40% - Accent5 2 8 4 2 2 3" xfId="39932"/>
    <cellStyle name="40% - Accent5 2 8 4 2 3" xfId="39933"/>
    <cellStyle name="40% - Accent5 2 8 4 2 3 2" xfId="39934"/>
    <cellStyle name="40% - Accent5 2 8 4 2 4" xfId="39935"/>
    <cellStyle name="40% - Accent5 2 8 4 3" xfId="39936"/>
    <cellStyle name="40% - Accent5 2 8 4 3 2" xfId="39937"/>
    <cellStyle name="40% - Accent5 2 8 4 3 2 2" xfId="39938"/>
    <cellStyle name="40% - Accent5 2 8 4 3 3" xfId="39939"/>
    <cellStyle name="40% - Accent5 2 8 4 4" xfId="39940"/>
    <cellStyle name="40% - Accent5 2 8 4 4 2" xfId="39941"/>
    <cellStyle name="40% - Accent5 2 8 4 5" xfId="39942"/>
    <cellStyle name="40% - Accent5 2 8 5" xfId="39943"/>
    <cellStyle name="40% - Accent5 2 8 5 2" xfId="39944"/>
    <cellStyle name="40% - Accent5 2 8 5 2 2" xfId="39945"/>
    <cellStyle name="40% - Accent5 2 8 5 2 2 2" xfId="39946"/>
    <cellStyle name="40% - Accent5 2 8 5 2 2 2 2" xfId="39947"/>
    <cellStyle name="40% - Accent5 2 8 5 2 2 3" xfId="39948"/>
    <cellStyle name="40% - Accent5 2 8 5 2 3" xfId="39949"/>
    <cellStyle name="40% - Accent5 2 8 5 2 3 2" xfId="39950"/>
    <cellStyle name="40% - Accent5 2 8 5 2 4" xfId="39951"/>
    <cellStyle name="40% - Accent5 2 8 5 3" xfId="39952"/>
    <cellStyle name="40% - Accent5 2 8 5 3 2" xfId="39953"/>
    <cellStyle name="40% - Accent5 2 8 5 3 2 2" xfId="39954"/>
    <cellStyle name="40% - Accent5 2 8 5 3 3" xfId="39955"/>
    <cellStyle name="40% - Accent5 2 8 5 4" xfId="39956"/>
    <cellStyle name="40% - Accent5 2 8 5 4 2" xfId="39957"/>
    <cellStyle name="40% - Accent5 2 8 5 5" xfId="39958"/>
    <cellStyle name="40% - Accent5 2 8 6" xfId="39959"/>
    <cellStyle name="40% - Accent5 2 8 6 2" xfId="39960"/>
    <cellStyle name="40% - Accent5 2 8 6 2 2" xfId="39961"/>
    <cellStyle name="40% - Accent5 2 8 6 2 2 2" xfId="39962"/>
    <cellStyle name="40% - Accent5 2 8 6 2 2 2 2" xfId="39963"/>
    <cellStyle name="40% - Accent5 2 8 6 2 2 3" xfId="39964"/>
    <cellStyle name="40% - Accent5 2 8 6 2 3" xfId="39965"/>
    <cellStyle name="40% - Accent5 2 8 6 2 3 2" xfId="39966"/>
    <cellStyle name="40% - Accent5 2 8 6 2 4" xfId="39967"/>
    <cellStyle name="40% - Accent5 2 8 6 3" xfId="39968"/>
    <cellStyle name="40% - Accent5 2 8 6 3 2" xfId="39969"/>
    <cellStyle name="40% - Accent5 2 8 6 3 2 2" xfId="39970"/>
    <cellStyle name="40% - Accent5 2 8 6 3 3" xfId="39971"/>
    <cellStyle name="40% - Accent5 2 8 6 4" xfId="39972"/>
    <cellStyle name="40% - Accent5 2 8 6 4 2" xfId="39973"/>
    <cellStyle name="40% - Accent5 2 8 6 5" xfId="39974"/>
    <cellStyle name="40% - Accent5 2 8 7" xfId="39975"/>
    <cellStyle name="40% - Accent5 2 8 7 2" xfId="39976"/>
    <cellStyle name="40% - Accent5 2 8 7 2 2" xfId="39977"/>
    <cellStyle name="40% - Accent5 2 8 7 2 2 2" xfId="39978"/>
    <cellStyle name="40% - Accent5 2 8 7 2 2 2 2" xfId="39979"/>
    <cellStyle name="40% - Accent5 2 8 7 2 2 3" xfId="39980"/>
    <cellStyle name="40% - Accent5 2 8 7 2 3" xfId="39981"/>
    <cellStyle name="40% - Accent5 2 8 7 2 3 2" xfId="39982"/>
    <cellStyle name="40% - Accent5 2 8 7 2 4" xfId="39983"/>
    <cellStyle name="40% - Accent5 2 8 7 3" xfId="39984"/>
    <cellStyle name="40% - Accent5 2 8 7 3 2" xfId="39985"/>
    <cellStyle name="40% - Accent5 2 8 7 3 2 2" xfId="39986"/>
    <cellStyle name="40% - Accent5 2 8 7 3 3" xfId="39987"/>
    <cellStyle name="40% - Accent5 2 8 7 4" xfId="39988"/>
    <cellStyle name="40% - Accent5 2 8 7 4 2" xfId="39989"/>
    <cellStyle name="40% - Accent5 2 8 7 5" xfId="39990"/>
    <cellStyle name="40% - Accent5 2 8 8" xfId="39991"/>
    <cellStyle name="40% - Accent5 2 8 8 2" xfId="39992"/>
    <cellStyle name="40% - Accent5 2 8 8 2 2" xfId="39993"/>
    <cellStyle name="40% - Accent5 2 8 8 2 2 2" xfId="39994"/>
    <cellStyle name="40% - Accent5 2 8 8 2 3" xfId="39995"/>
    <cellStyle name="40% - Accent5 2 8 8 3" xfId="39996"/>
    <cellStyle name="40% - Accent5 2 8 8 3 2" xfId="39997"/>
    <cellStyle name="40% - Accent5 2 8 8 4" xfId="39998"/>
    <cellStyle name="40% - Accent5 2 8 9" xfId="39999"/>
    <cellStyle name="40% - Accent5 2 8 9 2" xfId="40000"/>
    <cellStyle name="40% - Accent5 2 8 9 2 2" xfId="40001"/>
    <cellStyle name="40% - Accent5 2 8 9 3" xfId="40002"/>
    <cellStyle name="40% - Accent5 2 9" xfId="40003"/>
    <cellStyle name="40% - Accent5 2 9 10" xfId="40004"/>
    <cellStyle name="40% - Accent5 2 9 10 2" xfId="40005"/>
    <cellStyle name="40% - Accent5 2 9 11" xfId="40006"/>
    <cellStyle name="40% - Accent5 2 9 2" xfId="40007"/>
    <cellStyle name="40% - Accent5 2 9 2 10" xfId="40008"/>
    <cellStyle name="40% - Accent5 2 9 2 2" xfId="40009"/>
    <cellStyle name="40% - Accent5 2 9 2 2 2" xfId="40010"/>
    <cellStyle name="40% - Accent5 2 9 2 2 2 2" xfId="40011"/>
    <cellStyle name="40% - Accent5 2 9 2 2 2 2 2" xfId="40012"/>
    <cellStyle name="40% - Accent5 2 9 2 2 2 2 2 2" xfId="40013"/>
    <cellStyle name="40% - Accent5 2 9 2 2 2 2 3" xfId="40014"/>
    <cellStyle name="40% - Accent5 2 9 2 2 2 3" xfId="40015"/>
    <cellStyle name="40% - Accent5 2 9 2 2 2 3 2" xfId="40016"/>
    <cellStyle name="40% - Accent5 2 9 2 2 2 4" xfId="40017"/>
    <cellStyle name="40% - Accent5 2 9 2 2 3" xfId="40018"/>
    <cellStyle name="40% - Accent5 2 9 2 2 3 2" xfId="40019"/>
    <cellStyle name="40% - Accent5 2 9 2 2 3 2 2" xfId="40020"/>
    <cellStyle name="40% - Accent5 2 9 2 2 3 3" xfId="40021"/>
    <cellStyle name="40% - Accent5 2 9 2 2 4" xfId="40022"/>
    <cellStyle name="40% - Accent5 2 9 2 2 4 2" xfId="40023"/>
    <cellStyle name="40% - Accent5 2 9 2 2 5" xfId="40024"/>
    <cellStyle name="40% - Accent5 2 9 2 3" xfId="40025"/>
    <cellStyle name="40% - Accent5 2 9 2 3 2" xfId="40026"/>
    <cellStyle name="40% - Accent5 2 9 2 3 2 2" xfId="40027"/>
    <cellStyle name="40% - Accent5 2 9 2 3 2 2 2" xfId="40028"/>
    <cellStyle name="40% - Accent5 2 9 2 3 2 2 2 2" xfId="40029"/>
    <cellStyle name="40% - Accent5 2 9 2 3 2 2 3" xfId="40030"/>
    <cellStyle name="40% - Accent5 2 9 2 3 2 3" xfId="40031"/>
    <cellStyle name="40% - Accent5 2 9 2 3 2 3 2" xfId="40032"/>
    <cellStyle name="40% - Accent5 2 9 2 3 2 4" xfId="40033"/>
    <cellStyle name="40% - Accent5 2 9 2 3 3" xfId="40034"/>
    <cellStyle name="40% - Accent5 2 9 2 3 3 2" xfId="40035"/>
    <cellStyle name="40% - Accent5 2 9 2 3 3 2 2" xfId="40036"/>
    <cellStyle name="40% - Accent5 2 9 2 3 3 3" xfId="40037"/>
    <cellStyle name="40% - Accent5 2 9 2 3 4" xfId="40038"/>
    <cellStyle name="40% - Accent5 2 9 2 3 4 2" xfId="40039"/>
    <cellStyle name="40% - Accent5 2 9 2 3 5" xfId="40040"/>
    <cellStyle name="40% - Accent5 2 9 2 4" xfId="40041"/>
    <cellStyle name="40% - Accent5 2 9 2 4 2" xfId="40042"/>
    <cellStyle name="40% - Accent5 2 9 2 4 2 2" xfId="40043"/>
    <cellStyle name="40% - Accent5 2 9 2 4 2 2 2" xfId="40044"/>
    <cellStyle name="40% - Accent5 2 9 2 4 2 2 2 2" xfId="40045"/>
    <cellStyle name="40% - Accent5 2 9 2 4 2 2 3" xfId="40046"/>
    <cellStyle name="40% - Accent5 2 9 2 4 2 3" xfId="40047"/>
    <cellStyle name="40% - Accent5 2 9 2 4 2 3 2" xfId="40048"/>
    <cellStyle name="40% - Accent5 2 9 2 4 2 4" xfId="40049"/>
    <cellStyle name="40% - Accent5 2 9 2 4 3" xfId="40050"/>
    <cellStyle name="40% - Accent5 2 9 2 4 3 2" xfId="40051"/>
    <cellStyle name="40% - Accent5 2 9 2 4 3 2 2" xfId="40052"/>
    <cellStyle name="40% - Accent5 2 9 2 4 3 3" xfId="40053"/>
    <cellStyle name="40% - Accent5 2 9 2 4 4" xfId="40054"/>
    <cellStyle name="40% - Accent5 2 9 2 4 4 2" xfId="40055"/>
    <cellStyle name="40% - Accent5 2 9 2 4 5" xfId="40056"/>
    <cellStyle name="40% - Accent5 2 9 2 5" xfId="40057"/>
    <cellStyle name="40% - Accent5 2 9 2 5 2" xfId="40058"/>
    <cellStyle name="40% - Accent5 2 9 2 5 2 2" xfId="40059"/>
    <cellStyle name="40% - Accent5 2 9 2 5 2 2 2" xfId="40060"/>
    <cellStyle name="40% - Accent5 2 9 2 5 2 2 2 2" xfId="40061"/>
    <cellStyle name="40% - Accent5 2 9 2 5 2 2 3" xfId="40062"/>
    <cellStyle name="40% - Accent5 2 9 2 5 2 3" xfId="40063"/>
    <cellStyle name="40% - Accent5 2 9 2 5 2 3 2" xfId="40064"/>
    <cellStyle name="40% - Accent5 2 9 2 5 2 4" xfId="40065"/>
    <cellStyle name="40% - Accent5 2 9 2 5 3" xfId="40066"/>
    <cellStyle name="40% - Accent5 2 9 2 5 3 2" xfId="40067"/>
    <cellStyle name="40% - Accent5 2 9 2 5 3 2 2" xfId="40068"/>
    <cellStyle name="40% - Accent5 2 9 2 5 3 3" xfId="40069"/>
    <cellStyle name="40% - Accent5 2 9 2 5 4" xfId="40070"/>
    <cellStyle name="40% - Accent5 2 9 2 5 4 2" xfId="40071"/>
    <cellStyle name="40% - Accent5 2 9 2 5 5" xfId="40072"/>
    <cellStyle name="40% - Accent5 2 9 2 6" xfId="40073"/>
    <cellStyle name="40% - Accent5 2 9 2 6 2" xfId="40074"/>
    <cellStyle name="40% - Accent5 2 9 2 6 2 2" xfId="40075"/>
    <cellStyle name="40% - Accent5 2 9 2 6 2 2 2" xfId="40076"/>
    <cellStyle name="40% - Accent5 2 9 2 6 2 2 2 2" xfId="40077"/>
    <cellStyle name="40% - Accent5 2 9 2 6 2 2 3" xfId="40078"/>
    <cellStyle name="40% - Accent5 2 9 2 6 2 3" xfId="40079"/>
    <cellStyle name="40% - Accent5 2 9 2 6 2 3 2" xfId="40080"/>
    <cellStyle name="40% - Accent5 2 9 2 6 2 4" xfId="40081"/>
    <cellStyle name="40% - Accent5 2 9 2 6 3" xfId="40082"/>
    <cellStyle name="40% - Accent5 2 9 2 6 3 2" xfId="40083"/>
    <cellStyle name="40% - Accent5 2 9 2 6 3 2 2" xfId="40084"/>
    <cellStyle name="40% - Accent5 2 9 2 6 3 3" xfId="40085"/>
    <cellStyle name="40% - Accent5 2 9 2 6 4" xfId="40086"/>
    <cellStyle name="40% - Accent5 2 9 2 6 4 2" xfId="40087"/>
    <cellStyle name="40% - Accent5 2 9 2 6 5" xfId="40088"/>
    <cellStyle name="40% - Accent5 2 9 2 7" xfId="40089"/>
    <cellStyle name="40% - Accent5 2 9 2 7 2" xfId="40090"/>
    <cellStyle name="40% - Accent5 2 9 2 7 2 2" xfId="40091"/>
    <cellStyle name="40% - Accent5 2 9 2 7 2 2 2" xfId="40092"/>
    <cellStyle name="40% - Accent5 2 9 2 7 2 3" xfId="40093"/>
    <cellStyle name="40% - Accent5 2 9 2 7 3" xfId="40094"/>
    <cellStyle name="40% - Accent5 2 9 2 7 3 2" xfId="40095"/>
    <cellStyle name="40% - Accent5 2 9 2 7 4" xfId="40096"/>
    <cellStyle name="40% - Accent5 2 9 2 8" xfId="40097"/>
    <cellStyle name="40% - Accent5 2 9 2 8 2" xfId="40098"/>
    <cellStyle name="40% - Accent5 2 9 2 8 2 2" xfId="40099"/>
    <cellStyle name="40% - Accent5 2 9 2 8 3" xfId="40100"/>
    <cellStyle name="40% - Accent5 2 9 2 9" xfId="40101"/>
    <cellStyle name="40% - Accent5 2 9 2 9 2" xfId="40102"/>
    <cellStyle name="40% - Accent5 2 9 3" xfId="40103"/>
    <cellStyle name="40% - Accent5 2 9 3 2" xfId="40104"/>
    <cellStyle name="40% - Accent5 2 9 3 2 2" xfId="40105"/>
    <cellStyle name="40% - Accent5 2 9 3 2 2 2" xfId="40106"/>
    <cellStyle name="40% - Accent5 2 9 3 2 2 2 2" xfId="40107"/>
    <cellStyle name="40% - Accent5 2 9 3 2 2 3" xfId="40108"/>
    <cellStyle name="40% - Accent5 2 9 3 2 3" xfId="40109"/>
    <cellStyle name="40% - Accent5 2 9 3 2 3 2" xfId="40110"/>
    <cellStyle name="40% - Accent5 2 9 3 2 4" xfId="40111"/>
    <cellStyle name="40% - Accent5 2 9 3 3" xfId="40112"/>
    <cellStyle name="40% - Accent5 2 9 3 3 2" xfId="40113"/>
    <cellStyle name="40% - Accent5 2 9 3 3 2 2" xfId="40114"/>
    <cellStyle name="40% - Accent5 2 9 3 3 3" xfId="40115"/>
    <cellStyle name="40% - Accent5 2 9 3 4" xfId="40116"/>
    <cellStyle name="40% - Accent5 2 9 3 4 2" xfId="40117"/>
    <cellStyle name="40% - Accent5 2 9 3 5" xfId="40118"/>
    <cellStyle name="40% - Accent5 2 9 4" xfId="40119"/>
    <cellStyle name="40% - Accent5 2 9 4 2" xfId="40120"/>
    <cellStyle name="40% - Accent5 2 9 4 2 2" xfId="40121"/>
    <cellStyle name="40% - Accent5 2 9 4 2 2 2" xfId="40122"/>
    <cellStyle name="40% - Accent5 2 9 4 2 2 2 2" xfId="40123"/>
    <cellStyle name="40% - Accent5 2 9 4 2 2 3" xfId="40124"/>
    <cellStyle name="40% - Accent5 2 9 4 2 3" xfId="40125"/>
    <cellStyle name="40% - Accent5 2 9 4 2 3 2" xfId="40126"/>
    <cellStyle name="40% - Accent5 2 9 4 2 4" xfId="40127"/>
    <cellStyle name="40% - Accent5 2 9 4 3" xfId="40128"/>
    <cellStyle name="40% - Accent5 2 9 4 3 2" xfId="40129"/>
    <cellStyle name="40% - Accent5 2 9 4 3 2 2" xfId="40130"/>
    <cellStyle name="40% - Accent5 2 9 4 3 3" xfId="40131"/>
    <cellStyle name="40% - Accent5 2 9 4 4" xfId="40132"/>
    <cellStyle name="40% - Accent5 2 9 4 4 2" xfId="40133"/>
    <cellStyle name="40% - Accent5 2 9 4 5" xfId="40134"/>
    <cellStyle name="40% - Accent5 2 9 5" xfId="40135"/>
    <cellStyle name="40% - Accent5 2 9 5 2" xfId="40136"/>
    <cellStyle name="40% - Accent5 2 9 5 2 2" xfId="40137"/>
    <cellStyle name="40% - Accent5 2 9 5 2 2 2" xfId="40138"/>
    <cellStyle name="40% - Accent5 2 9 5 2 2 2 2" xfId="40139"/>
    <cellStyle name="40% - Accent5 2 9 5 2 2 3" xfId="40140"/>
    <cellStyle name="40% - Accent5 2 9 5 2 3" xfId="40141"/>
    <cellStyle name="40% - Accent5 2 9 5 2 3 2" xfId="40142"/>
    <cellStyle name="40% - Accent5 2 9 5 2 4" xfId="40143"/>
    <cellStyle name="40% - Accent5 2 9 5 3" xfId="40144"/>
    <cellStyle name="40% - Accent5 2 9 5 3 2" xfId="40145"/>
    <cellStyle name="40% - Accent5 2 9 5 3 2 2" xfId="40146"/>
    <cellStyle name="40% - Accent5 2 9 5 3 3" xfId="40147"/>
    <cellStyle name="40% - Accent5 2 9 5 4" xfId="40148"/>
    <cellStyle name="40% - Accent5 2 9 5 4 2" xfId="40149"/>
    <cellStyle name="40% - Accent5 2 9 5 5" xfId="40150"/>
    <cellStyle name="40% - Accent5 2 9 6" xfId="40151"/>
    <cellStyle name="40% - Accent5 2 9 6 2" xfId="40152"/>
    <cellStyle name="40% - Accent5 2 9 6 2 2" xfId="40153"/>
    <cellStyle name="40% - Accent5 2 9 6 2 2 2" xfId="40154"/>
    <cellStyle name="40% - Accent5 2 9 6 2 2 2 2" xfId="40155"/>
    <cellStyle name="40% - Accent5 2 9 6 2 2 3" xfId="40156"/>
    <cellStyle name="40% - Accent5 2 9 6 2 3" xfId="40157"/>
    <cellStyle name="40% - Accent5 2 9 6 2 3 2" xfId="40158"/>
    <cellStyle name="40% - Accent5 2 9 6 2 4" xfId="40159"/>
    <cellStyle name="40% - Accent5 2 9 6 3" xfId="40160"/>
    <cellStyle name="40% - Accent5 2 9 6 3 2" xfId="40161"/>
    <cellStyle name="40% - Accent5 2 9 6 3 2 2" xfId="40162"/>
    <cellStyle name="40% - Accent5 2 9 6 3 3" xfId="40163"/>
    <cellStyle name="40% - Accent5 2 9 6 4" xfId="40164"/>
    <cellStyle name="40% - Accent5 2 9 6 4 2" xfId="40165"/>
    <cellStyle name="40% - Accent5 2 9 6 5" xfId="40166"/>
    <cellStyle name="40% - Accent5 2 9 7" xfId="40167"/>
    <cellStyle name="40% - Accent5 2 9 7 2" xfId="40168"/>
    <cellStyle name="40% - Accent5 2 9 7 2 2" xfId="40169"/>
    <cellStyle name="40% - Accent5 2 9 7 2 2 2" xfId="40170"/>
    <cellStyle name="40% - Accent5 2 9 7 2 2 2 2" xfId="40171"/>
    <cellStyle name="40% - Accent5 2 9 7 2 2 3" xfId="40172"/>
    <cellStyle name="40% - Accent5 2 9 7 2 3" xfId="40173"/>
    <cellStyle name="40% - Accent5 2 9 7 2 3 2" xfId="40174"/>
    <cellStyle name="40% - Accent5 2 9 7 2 4" xfId="40175"/>
    <cellStyle name="40% - Accent5 2 9 7 3" xfId="40176"/>
    <cellStyle name="40% - Accent5 2 9 7 3 2" xfId="40177"/>
    <cellStyle name="40% - Accent5 2 9 7 3 2 2" xfId="40178"/>
    <cellStyle name="40% - Accent5 2 9 7 3 3" xfId="40179"/>
    <cellStyle name="40% - Accent5 2 9 7 4" xfId="40180"/>
    <cellStyle name="40% - Accent5 2 9 7 4 2" xfId="40181"/>
    <cellStyle name="40% - Accent5 2 9 7 5" xfId="40182"/>
    <cellStyle name="40% - Accent5 2 9 8" xfId="40183"/>
    <cellStyle name="40% - Accent5 2 9 8 2" xfId="40184"/>
    <cellStyle name="40% - Accent5 2 9 8 2 2" xfId="40185"/>
    <cellStyle name="40% - Accent5 2 9 8 2 2 2" xfId="40186"/>
    <cellStyle name="40% - Accent5 2 9 8 2 3" xfId="40187"/>
    <cellStyle name="40% - Accent5 2 9 8 3" xfId="40188"/>
    <cellStyle name="40% - Accent5 2 9 8 3 2" xfId="40189"/>
    <cellStyle name="40% - Accent5 2 9 8 4" xfId="40190"/>
    <cellStyle name="40% - Accent5 2 9 9" xfId="40191"/>
    <cellStyle name="40% - Accent5 2 9 9 2" xfId="40192"/>
    <cellStyle name="40% - Accent5 2 9 9 2 2" xfId="40193"/>
    <cellStyle name="40% - Accent5 2 9 9 3" xfId="40194"/>
    <cellStyle name="40% - Accent5 20" xfId="40195"/>
    <cellStyle name="40% - Accent5 20 2" xfId="40196"/>
    <cellStyle name="40% - Accent5 20 2 2" xfId="40197"/>
    <cellStyle name="40% - Accent5 20 2 2 2" xfId="40198"/>
    <cellStyle name="40% - Accent5 20 2 2 2 2" xfId="40199"/>
    <cellStyle name="40% - Accent5 20 2 2 3" xfId="40200"/>
    <cellStyle name="40% - Accent5 20 2 3" xfId="40201"/>
    <cellStyle name="40% - Accent5 20 2 3 2" xfId="40202"/>
    <cellStyle name="40% - Accent5 20 2 4" xfId="40203"/>
    <cellStyle name="40% - Accent5 20 3" xfId="40204"/>
    <cellStyle name="40% - Accent5 20 3 2" xfId="40205"/>
    <cellStyle name="40% - Accent5 20 3 2 2" xfId="40206"/>
    <cellStyle name="40% - Accent5 20 3 3" xfId="40207"/>
    <cellStyle name="40% - Accent5 20 4" xfId="40208"/>
    <cellStyle name="40% - Accent5 20 4 2" xfId="40209"/>
    <cellStyle name="40% - Accent5 20 5" xfId="40210"/>
    <cellStyle name="40% - Accent5 21" xfId="40211"/>
    <cellStyle name="40% - Accent5 21 2" xfId="40212"/>
    <cellStyle name="40% - Accent5 21 2 2" xfId="40213"/>
    <cellStyle name="40% - Accent5 21 2 2 2" xfId="40214"/>
    <cellStyle name="40% - Accent5 21 2 3" xfId="40215"/>
    <cellStyle name="40% - Accent5 21 3" xfId="40216"/>
    <cellStyle name="40% - Accent5 21 3 2" xfId="40217"/>
    <cellStyle name="40% - Accent5 21 4" xfId="40218"/>
    <cellStyle name="40% - Accent5 22" xfId="40219"/>
    <cellStyle name="40% - Accent5 22 2" xfId="40220"/>
    <cellStyle name="40% - Accent5 22 2 2" xfId="40221"/>
    <cellStyle name="40% - Accent5 22 3" xfId="40222"/>
    <cellStyle name="40% - Accent5 23" xfId="40223"/>
    <cellStyle name="40% - Accent5 23 2" xfId="40224"/>
    <cellStyle name="40% - Accent5 24" xfId="40225"/>
    <cellStyle name="40% - Accent5 3" xfId="40226"/>
    <cellStyle name="40% - Accent5 3 10" xfId="40227"/>
    <cellStyle name="40% - Accent5 3 10 2" xfId="40228"/>
    <cellStyle name="40% - Accent5 3 11" xfId="40229"/>
    <cellStyle name="40% - Accent5 3 2" xfId="40230"/>
    <cellStyle name="40% - Accent5 3 2 10" xfId="40231"/>
    <cellStyle name="40% - Accent5 3 2 2" xfId="40232"/>
    <cellStyle name="40% - Accent5 3 2 2 2" xfId="40233"/>
    <cellStyle name="40% - Accent5 3 2 2 2 2" xfId="40234"/>
    <cellStyle name="40% - Accent5 3 2 2 2 2 2" xfId="40235"/>
    <cellStyle name="40% - Accent5 3 2 2 2 2 2 2" xfId="40236"/>
    <cellStyle name="40% - Accent5 3 2 2 2 2 3" xfId="40237"/>
    <cellStyle name="40% - Accent5 3 2 2 2 3" xfId="40238"/>
    <cellStyle name="40% - Accent5 3 2 2 2 3 2" xfId="40239"/>
    <cellStyle name="40% - Accent5 3 2 2 2 4" xfId="40240"/>
    <cellStyle name="40% - Accent5 3 2 2 3" xfId="40241"/>
    <cellStyle name="40% - Accent5 3 2 2 3 2" xfId="40242"/>
    <cellStyle name="40% - Accent5 3 2 2 3 2 2" xfId="40243"/>
    <cellStyle name="40% - Accent5 3 2 2 3 3" xfId="40244"/>
    <cellStyle name="40% - Accent5 3 2 2 4" xfId="40245"/>
    <cellStyle name="40% - Accent5 3 2 2 4 2" xfId="40246"/>
    <cellStyle name="40% - Accent5 3 2 2 5" xfId="40247"/>
    <cellStyle name="40% - Accent5 3 2 3" xfId="40248"/>
    <cellStyle name="40% - Accent5 3 2 3 2" xfId="40249"/>
    <cellStyle name="40% - Accent5 3 2 3 2 2" xfId="40250"/>
    <cellStyle name="40% - Accent5 3 2 3 2 2 2" xfId="40251"/>
    <cellStyle name="40% - Accent5 3 2 3 2 2 2 2" xfId="40252"/>
    <cellStyle name="40% - Accent5 3 2 3 2 2 3" xfId="40253"/>
    <cellStyle name="40% - Accent5 3 2 3 2 3" xfId="40254"/>
    <cellStyle name="40% - Accent5 3 2 3 2 3 2" xfId="40255"/>
    <cellStyle name="40% - Accent5 3 2 3 2 4" xfId="40256"/>
    <cellStyle name="40% - Accent5 3 2 3 3" xfId="40257"/>
    <cellStyle name="40% - Accent5 3 2 3 3 2" xfId="40258"/>
    <cellStyle name="40% - Accent5 3 2 3 3 2 2" xfId="40259"/>
    <cellStyle name="40% - Accent5 3 2 3 3 3" xfId="40260"/>
    <cellStyle name="40% - Accent5 3 2 3 4" xfId="40261"/>
    <cellStyle name="40% - Accent5 3 2 3 4 2" xfId="40262"/>
    <cellStyle name="40% - Accent5 3 2 3 5" xfId="40263"/>
    <cellStyle name="40% - Accent5 3 2 4" xfId="40264"/>
    <cellStyle name="40% - Accent5 3 2 4 2" xfId="40265"/>
    <cellStyle name="40% - Accent5 3 2 4 2 2" xfId="40266"/>
    <cellStyle name="40% - Accent5 3 2 4 2 2 2" xfId="40267"/>
    <cellStyle name="40% - Accent5 3 2 4 2 2 2 2" xfId="40268"/>
    <cellStyle name="40% - Accent5 3 2 4 2 2 3" xfId="40269"/>
    <cellStyle name="40% - Accent5 3 2 4 2 3" xfId="40270"/>
    <cellStyle name="40% - Accent5 3 2 4 2 3 2" xfId="40271"/>
    <cellStyle name="40% - Accent5 3 2 4 2 4" xfId="40272"/>
    <cellStyle name="40% - Accent5 3 2 4 3" xfId="40273"/>
    <cellStyle name="40% - Accent5 3 2 4 3 2" xfId="40274"/>
    <cellStyle name="40% - Accent5 3 2 4 3 2 2" xfId="40275"/>
    <cellStyle name="40% - Accent5 3 2 4 3 3" xfId="40276"/>
    <cellStyle name="40% - Accent5 3 2 4 4" xfId="40277"/>
    <cellStyle name="40% - Accent5 3 2 4 4 2" xfId="40278"/>
    <cellStyle name="40% - Accent5 3 2 4 5" xfId="40279"/>
    <cellStyle name="40% - Accent5 3 2 5" xfId="40280"/>
    <cellStyle name="40% - Accent5 3 2 5 2" xfId="40281"/>
    <cellStyle name="40% - Accent5 3 2 5 2 2" xfId="40282"/>
    <cellStyle name="40% - Accent5 3 2 5 2 2 2" xfId="40283"/>
    <cellStyle name="40% - Accent5 3 2 5 2 2 2 2" xfId="40284"/>
    <cellStyle name="40% - Accent5 3 2 5 2 2 3" xfId="40285"/>
    <cellStyle name="40% - Accent5 3 2 5 2 3" xfId="40286"/>
    <cellStyle name="40% - Accent5 3 2 5 2 3 2" xfId="40287"/>
    <cellStyle name="40% - Accent5 3 2 5 2 4" xfId="40288"/>
    <cellStyle name="40% - Accent5 3 2 5 3" xfId="40289"/>
    <cellStyle name="40% - Accent5 3 2 5 3 2" xfId="40290"/>
    <cellStyle name="40% - Accent5 3 2 5 3 2 2" xfId="40291"/>
    <cellStyle name="40% - Accent5 3 2 5 3 3" xfId="40292"/>
    <cellStyle name="40% - Accent5 3 2 5 4" xfId="40293"/>
    <cellStyle name="40% - Accent5 3 2 5 4 2" xfId="40294"/>
    <cellStyle name="40% - Accent5 3 2 5 5" xfId="40295"/>
    <cellStyle name="40% - Accent5 3 2 6" xfId="40296"/>
    <cellStyle name="40% - Accent5 3 2 6 2" xfId="40297"/>
    <cellStyle name="40% - Accent5 3 2 6 2 2" xfId="40298"/>
    <cellStyle name="40% - Accent5 3 2 6 2 2 2" xfId="40299"/>
    <cellStyle name="40% - Accent5 3 2 6 2 2 2 2" xfId="40300"/>
    <cellStyle name="40% - Accent5 3 2 6 2 2 3" xfId="40301"/>
    <cellStyle name="40% - Accent5 3 2 6 2 3" xfId="40302"/>
    <cellStyle name="40% - Accent5 3 2 6 2 3 2" xfId="40303"/>
    <cellStyle name="40% - Accent5 3 2 6 2 4" xfId="40304"/>
    <cellStyle name="40% - Accent5 3 2 6 3" xfId="40305"/>
    <cellStyle name="40% - Accent5 3 2 6 3 2" xfId="40306"/>
    <cellStyle name="40% - Accent5 3 2 6 3 2 2" xfId="40307"/>
    <cellStyle name="40% - Accent5 3 2 6 3 3" xfId="40308"/>
    <cellStyle name="40% - Accent5 3 2 6 4" xfId="40309"/>
    <cellStyle name="40% - Accent5 3 2 6 4 2" xfId="40310"/>
    <cellStyle name="40% - Accent5 3 2 6 5" xfId="40311"/>
    <cellStyle name="40% - Accent5 3 2 7" xfId="40312"/>
    <cellStyle name="40% - Accent5 3 2 7 2" xfId="40313"/>
    <cellStyle name="40% - Accent5 3 2 7 2 2" xfId="40314"/>
    <cellStyle name="40% - Accent5 3 2 7 2 2 2" xfId="40315"/>
    <cellStyle name="40% - Accent5 3 2 7 2 3" xfId="40316"/>
    <cellStyle name="40% - Accent5 3 2 7 3" xfId="40317"/>
    <cellStyle name="40% - Accent5 3 2 7 3 2" xfId="40318"/>
    <cellStyle name="40% - Accent5 3 2 7 4" xfId="40319"/>
    <cellStyle name="40% - Accent5 3 2 8" xfId="40320"/>
    <cellStyle name="40% - Accent5 3 2 8 2" xfId="40321"/>
    <cellStyle name="40% - Accent5 3 2 8 2 2" xfId="40322"/>
    <cellStyle name="40% - Accent5 3 2 8 3" xfId="40323"/>
    <cellStyle name="40% - Accent5 3 2 9" xfId="40324"/>
    <cellStyle name="40% - Accent5 3 2 9 2" xfId="40325"/>
    <cellStyle name="40% - Accent5 3 3" xfId="40326"/>
    <cellStyle name="40% - Accent5 3 3 2" xfId="40327"/>
    <cellStyle name="40% - Accent5 3 3 2 2" xfId="40328"/>
    <cellStyle name="40% - Accent5 3 3 2 2 2" xfId="40329"/>
    <cellStyle name="40% - Accent5 3 3 2 2 2 2" xfId="40330"/>
    <cellStyle name="40% - Accent5 3 3 2 2 3" xfId="40331"/>
    <cellStyle name="40% - Accent5 3 3 2 3" xfId="40332"/>
    <cellStyle name="40% - Accent5 3 3 2 3 2" xfId="40333"/>
    <cellStyle name="40% - Accent5 3 3 2 4" xfId="40334"/>
    <cellStyle name="40% - Accent5 3 3 3" xfId="40335"/>
    <cellStyle name="40% - Accent5 3 3 3 2" xfId="40336"/>
    <cellStyle name="40% - Accent5 3 3 3 2 2" xfId="40337"/>
    <cellStyle name="40% - Accent5 3 3 3 3" xfId="40338"/>
    <cellStyle name="40% - Accent5 3 3 4" xfId="40339"/>
    <cellStyle name="40% - Accent5 3 3 4 2" xfId="40340"/>
    <cellStyle name="40% - Accent5 3 3 5" xfId="40341"/>
    <cellStyle name="40% - Accent5 3 4" xfId="40342"/>
    <cellStyle name="40% - Accent5 3 4 2" xfId="40343"/>
    <cellStyle name="40% - Accent5 3 4 2 2" xfId="40344"/>
    <cellStyle name="40% - Accent5 3 4 2 2 2" xfId="40345"/>
    <cellStyle name="40% - Accent5 3 4 2 2 2 2" xfId="40346"/>
    <cellStyle name="40% - Accent5 3 4 2 2 3" xfId="40347"/>
    <cellStyle name="40% - Accent5 3 4 2 3" xfId="40348"/>
    <cellStyle name="40% - Accent5 3 4 2 3 2" xfId="40349"/>
    <cellStyle name="40% - Accent5 3 4 2 4" xfId="40350"/>
    <cellStyle name="40% - Accent5 3 4 3" xfId="40351"/>
    <cellStyle name="40% - Accent5 3 4 3 2" xfId="40352"/>
    <cellStyle name="40% - Accent5 3 4 3 2 2" xfId="40353"/>
    <cellStyle name="40% - Accent5 3 4 3 3" xfId="40354"/>
    <cellStyle name="40% - Accent5 3 4 4" xfId="40355"/>
    <cellStyle name="40% - Accent5 3 4 4 2" xfId="40356"/>
    <cellStyle name="40% - Accent5 3 4 5" xfId="40357"/>
    <cellStyle name="40% - Accent5 3 5" xfId="40358"/>
    <cellStyle name="40% - Accent5 3 5 2" xfId="40359"/>
    <cellStyle name="40% - Accent5 3 5 2 2" xfId="40360"/>
    <cellStyle name="40% - Accent5 3 5 2 2 2" xfId="40361"/>
    <cellStyle name="40% - Accent5 3 5 2 2 2 2" xfId="40362"/>
    <cellStyle name="40% - Accent5 3 5 2 2 3" xfId="40363"/>
    <cellStyle name="40% - Accent5 3 5 2 3" xfId="40364"/>
    <cellStyle name="40% - Accent5 3 5 2 3 2" xfId="40365"/>
    <cellStyle name="40% - Accent5 3 5 2 4" xfId="40366"/>
    <cellStyle name="40% - Accent5 3 5 3" xfId="40367"/>
    <cellStyle name="40% - Accent5 3 5 3 2" xfId="40368"/>
    <cellStyle name="40% - Accent5 3 5 3 2 2" xfId="40369"/>
    <cellStyle name="40% - Accent5 3 5 3 3" xfId="40370"/>
    <cellStyle name="40% - Accent5 3 5 4" xfId="40371"/>
    <cellStyle name="40% - Accent5 3 5 4 2" xfId="40372"/>
    <cellStyle name="40% - Accent5 3 5 5" xfId="40373"/>
    <cellStyle name="40% - Accent5 3 6" xfId="40374"/>
    <cellStyle name="40% - Accent5 3 6 2" xfId="40375"/>
    <cellStyle name="40% - Accent5 3 6 2 2" xfId="40376"/>
    <cellStyle name="40% - Accent5 3 6 2 2 2" xfId="40377"/>
    <cellStyle name="40% - Accent5 3 6 2 2 2 2" xfId="40378"/>
    <cellStyle name="40% - Accent5 3 6 2 2 3" xfId="40379"/>
    <cellStyle name="40% - Accent5 3 6 2 3" xfId="40380"/>
    <cellStyle name="40% - Accent5 3 6 2 3 2" xfId="40381"/>
    <cellStyle name="40% - Accent5 3 6 2 4" xfId="40382"/>
    <cellStyle name="40% - Accent5 3 6 3" xfId="40383"/>
    <cellStyle name="40% - Accent5 3 6 3 2" xfId="40384"/>
    <cellStyle name="40% - Accent5 3 6 3 2 2" xfId="40385"/>
    <cellStyle name="40% - Accent5 3 6 3 3" xfId="40386"/>
    <cellStyle name="40% - Accent5 3 6 4" xfId="40387"/>
    <cellStyle name="40% - Accent5 3 6 4 2" xfId="40388"/>
    <cellStyle name="40% - Accent5 3 6 5" xfId="40389"/>
    <cellStyle name="40% - Accent5 3 7" xfId="40390"/>
    <cellStyle name="40% - Accent5 3 7 2" xfId="40391"/>
    <cellStyle name="40% - Accent5 3 7 2 2" xfId="40392"/>
    <cellStyle name="40% - Accent5 3 7 2 2 2" xfId="40393"/>
    <cellStyle name="40% - Accent5 3 7 2 2 2 2" xfId="40394"/>
    <cellStyle name="40% - Accent5 3 7 2 2 3" xfId="40395"/>
    <cellStyle name="40% - Accent5 3 7 2 3" xfId="40396"/>
    <cellStyle name="40% - Accent5 3 7 2 3 2" xfId="40397"/>
    <cellStyle name="40% - Accent5 3 7 2 4" xfId="40398"/>
    <cellStyle name="40% - Accent5 3 7 3" xfId="40399"/>
    <cellStyle name="40% - Accent5 3 7 3 2" xfId="40400"/>
    <cellStyle name="40% - Accent5 3 7 3 2 2" xfId="40401"/>
    <cellStyle name="40% - Accent5 3 7 3 3" xfId="40402"/>
    <cellStyle name="40% - Accent5 3 7 4" xfId="40403"/>
    <cellStyle name="40% - Accent5 3 7 4 2" xfId="40404"/>
    <cellStyle name="40% - Accent5 3 7 5" xfId="40405"/>
    <cellStyle name="40% - Accent5 3 8" xfId="40406"/>
    <cellStyle name="40% - Accent5 3 8 2" xfId="40407"/>
    <cellStyle name="40% - Accent5 3 8 2 2" xfId="40408"/>
    <cellStyle name="40% - Accent5 3 8 2 2 2" xfId="40409"/>
    <cellStyle name="40% - Accent5 3 8 2 3" xfId="40410"/>
    <cellStyle name="40% - Accent5 3 8 3" xfId="40411"/>
    <cellStyle name="40% - Accent5 3 8 3 2" xfId="40412"/>
    <cellStyle name="40% - Accent5 3 8 4" xfId="40413"/>
    <cellStyle name="40% - Accent5 3 9" xfId="40414"/>
    <cellStyle name="40% - Accent5 3 9 2" xfId="40415"/>
    <cellStyle name="40% - Accent5 3 9 2 2" xfId="40416"/>
    <cellStyle name="40% - Accent5 3 9 3" xfId="40417"/>
    <cellStyle name="40% - Accent5 4" xfId="40418"/>
    <cellStyle name="40% - Accent5 4 10" xfId="40419"/>
    <cellStyle name="40% - Accent5 4 10 2" xfId="40420"/>
    <cellStyle name="40% - Accent5 4 11" xfId="40421"/>
    <cellStyle name="40% - Accent5 4 2" xfId="40422"/>
    <cellStyle name="40% - Accent5 4 2 10" xfId="40423"/>
    <cellStyle name="40% - Accent5 4 2 2" xfId="40424"/>
    <cellStyle name="40% - Accent5 4 2 2 2" xfId="40425"/>
    <cellStyle name="40% - Accent5 4 2 2 2 2" xfId="40426"/>
    <cellStyle name="40% - Accent5 4 2 2 2 2 2" xfId="40427"/>
    <cellStyle name="40% - Accent5 4 2 2 2 2 2 2" xfId="40428"/>
    <cellStyle name="40% - Accent5 4 2 2 2 2 3" xfId="40429"/>
    <cellStyle name="40% - Accent5 4 2 2 2 3" xfId="40430"/>
    <cellStyle name="40% - Accent5 4 2 2 2 3 2" xfId="40431"/>
    <cellStyle name="40% - Accent5 4 2 2 2 4" xfId="40432"/>
    <cellStyle name="40% - Accent5 4 2 2 3" xfId="40433"/>
    <cellStyle name="40% - Accent5 4 2 2 3 2" xfId="40434"/>
    <cellStyle name="40% - Accent5 4 2 2 3 2 2" xfId="40435"/>
    <cellStyle name="40% - Accent5 4 2 2 3 3" xfId="40436"/>
    <cellStyle name="40% - Accent5 4 2 2 4" xfId="40437"/>
    <cellStyle name="40% - Accent5 4 2 2 4 2" xfId="40438"/>
    <cellStyle name="40% - Accent5 4 2 2 5" xfId="40439"/>
    <cellStyle name="40% - Accent5 4 2 3" xfId="40440"/>
    <cellStyle name="40% - Accent5 4 2 3 2" xfId="40441"/>
    <cellStyle name="40% - Accent5 4 2 3 2 2" xfId="40442"/>
    <cellStyle name="40% - Accent5 4 2 3 2 2 2" xfId="40443"/>
    <cellStyle name="40% - Accent5 4 2 3 2 2 2 2" xfId="40444"/>
    <cellStyle name="40% - Accent5 4 2 3 2 2 3" xfId="40445"/>
    <cellStyle name="40% - Accent5 4 2 3 2 3" xfId="40446"/>
    <cellStyle name="40% - Accent5 4 2 3 2 3 2" xfId="40447"/>
    <cellStyle name="40% - Accent5 4 2 3 2 4" xfId="40448"/>
    <cellStyle name="40% - Accent5 4 2 3 3" xfId="40449"/>
    <cellStyle name="40% - Accent5 4 2 3 3 2" xfId="40450"/>
    <cellStyle name="40% - Accent5 4 2 3 3 2 2" xfId="40451"/>
    <cellStyle name="40% - Accent5 4 2 3 3 3" xfId="40452"/>
    <cellStyle name="40% - Accent5 4 2 3 4" xfId="40453"/>
    <cellStyle name="40% - Accent5 4 2 3 4 2" xfId="40454"/>
    <cellStyle name="40% - Accent5 4 2 3 5" xfId="40455"/>
    <cellStyle name="40% - Accent5 4 2 4" xfId="40456"/>
    <cellStyle name="40% - Accent5 4 2 4 2" xfId="40457"/>
    <cellStyle name="40% - Accent5 4 2 4 2 2" xfId="40458"/>
    <cellStyle name="40% - Accent5 4 2 4 2 2 2" xfId="40459"/>
    <cellStyle name="40% - Accent5 4 2 4 2 2 2 2" xfId="40460"/>
    <cellStyle name="40% - Accent5 4 2 4 2 2 3" xfId="40461"/>
    <cellStyle name="40% - Accent5 4 2 4 2 3" xfId="40462"/>
    <cellStyle name="40% - Accent5 4 2 4 2 3 2" xfId="40463"/>
    <cellStyle name="40% - Accent5 4 2 4 2 4" xfId="40464"/>
    <cellStyle name="40% - Accent5 4 2 4 3" xfId="40465"/>
    <cellStyle name="40% - Accent5 4 2 4 3 2" xfId="40466"/>
    <cellStyle name="40% - Accent5 4 2 4 3 2 2" xfId="40467"/>
    <cellStyle name="40% - Accent5 4 2 4 3 3" xfId="40468"/>
    <cellStyle name="40% - Accent5 4 2 4 4" xfId="40469"/>
    <cellStyle name="40% - Accent5 4 2 4 4 2" xfId="40470"/>
    <cellStyle name="40% - Accent5 4 2 4 5" xfId="40471"/>
    <cellStyle name="40% - Accent5 4 2 5" xfId="40472"/>
    <cellStyle name="40% - Accent5 4 2 5 2" xfId="40473"/>
    <cellStyle name="40% - Accent5 4 2 5 2 2" xfId="40474"/>
    <cellStyle name="40% - Accent5 4 2 5 2 2 2" xfId="40475"/>
    <cellStyle name="40% - Accent5 4 2 5 2 2 2 2" xfId="40476"/>
    <cellStyle name="40% - Accent5 4 2 5 2 2 3" xfId="40477"/>
    <cellStyle name="40% - Accent5 4 2 5 2 3" xfId="40478"/>
    <cellStyle name="40% - Accent5 4 2 5 2 3 2" xfId="40479"/>
    <cellStyle name="40% - Accent5 4 2 5 2 4" xfId="40480"/>
    <cellStyle name="40% - Accent5 4 2 5 3" xfId="40481"/>
    <cellStyle name="40% - Accent5 4 2 5 3 2" xfId="40482"/>
    <cellStyle name="40% - Accent5 4 2 5 3 2 2" xfId="40483"/>
    <cellStyle name="40% - Accent5 4 2 5 3 3" xfId="40484"/>
    <cellStyle name="40% - Accent5 4 2 5 4" xfId="40485"/>
    <cellStyle name="40% - Accent5 4 2 5 4 2" xfId="40486"/>
    <cellStyle name="40% - Accent5 4 2 5 5" xfId="40487"/>
    <cellStyle name="40% - Accent5 4 2 6" xfId="40488"/>
    <cellStyle name="40% - Accent5 4 2 6 2" xfId="40489"/>
    <cellStyle name="40% - Accent5 4 2 6 2 2" xfId="40490"/>
    <cellStyle name="40% - Accent5 4 2 6 2 2 2" xfId="40491"/>
    <cellStyle name="40% - Accent5 4 2 6 2 2 2 2" xfId="40492"/>
    <cellStyle name="40% - Accent5 4 2 6 2 2 3" xfId="40493"/>
    <cellStyle name="40% - Accent5 4 2 6 2 3" xfId="40494"/>
    <cellStyle name="40% - Accent5 4 2 6 2 3 2" xfId="40495"/>
    <cellStyle name="40% - Accent5 4 2 6 2 4" xfId="40496"/>
    <cellStyle name="40% - Accent5 4 2 6 3" xfId="40497"/>
    <cellStyle name="40% - Accent5 4 2 6 3 2" xfId="40498"/>
    <cellStyle name="40% - Accent5 4 2 6 3 2 2" xfId="40499"/>
    <cellStyle name="40% - Accent5 4 2 6 3 3" xfId="40500"/>
    <cellStyle name="40% - Accent5 4 2 6 4" xfId="40501"/>
    <cellStyle name="40% - Accent5 4 2 6 4 2" xfId="40502"/>
    <cellStyle name="40% - Accent5 4 2 6 5" xfId="40503"/>
    <cellStyle name="40% - Accent5 4 2 7" xfId="40504"/>
    <cellStyle name="40% - Accent5 4 2 7 2" xfId="40505"/>
    <cellStyle name="40% - Accent5 4 2 7 2 2" xfId="40506"/>
    <cellStyle name="40% - Accent5 4 2 7 2 2 2" xfId="40507"/>
    <cellStyle name="40% - Accent5 4 2 7 2 3" xfId="40508"/>
    <cellStyle name="40% - Accent5 4 2 7 3" xfId="40509"/>
    <cellStyle name="40% - Accent5 4 2 7 3 2" xfId="40510"/>
    <cellStyle name="40% - Accent5 4 2 7 4" xfId="40511"/>
    <cellStyle name="40% - Accent5 4 2 8" xfId="40512"/>
    <cellStyle name="40% - Accent5 4 2 8 2" xfId="40513"/>
    <cellStyle name="40% - Accent5 4 2 8 2 2" xfId="40514"/>
    <cellStyle name="40% - Accent5 4 2 8 3" xfId="40515"/>
    <cellStyle name="40% - Accent5 4 2 9" xfId="40516"/>
    <cellStyle name="40% - Accent5 4 2 9 2" xfId="40517"/>
    <cellStyle name="40% - Accent5 4 3" xfId="40518"/>
    <cellStyle name="40% - Accent5 4 3 2" xfId="40519"/>
    <cellStyle name="40% - Accent5 4 3 2 2" xfId="40520"/>
    <cellStyle name="40% - Accent5 4 3 2 2 2" xfId="40521"/>
    <cellStyle name="40% - Accent5 4 3 2 2 2 2" xfId="40522"/>
    <cellStyle name="40% - Accent5 4 3 2 2 3" xfId="40523"/>
    <cellStyle name="40% - Accent5 4 3 2 3" xfId="40524"/>
    <cellStyle name="40% - Accent5 4 3 2 3 2" xfId="40525"/>
    <cellStyle name="40% - Accent5 4 3 2 4" xfId="40526"/>
    <cellStyle name="40% - Accent5 4 3 3" xfId="40527"/>
    <cellStyle name="40% - Accent5 4 3 3 2" xfId="40528"/>
    <cellStyle name="40% - Accent5 4 3 3 2 2" xfId="40529"/>
    <cellStyle name="40% - Accent5 4 3 3 3" xfId="40530"/>
    <cellStyle name="40% - Accent5 4 3 4" xfId="40531"/>
    <cellStyle name="40% - Accent5 4 3 4 2" xfId="40532"/>
    <cellStyle name="40% - Accent5 4 3 5" xfId="40533"/>
    <cellStyle name="40% - Accent5 4 4" xfId="40534"/>
    <cellStyle name="40% - Accent5 4 4 2" xfId="40535"/>
    <cellStyle name="40% - Accent5 4 4 2 2" xfId="40536"/>
    <cellStyle name="40% - Accent5 4 4 2 2 2" xfId="40537"/>
    <cellStyle name="40% - Accent5 4 4 2 2 2 2" xfId="40538"/>
    <cellStyle name="40% - Accent5 4 4 2 2 3" xfId="40539"/>
    <cellStyle name="40% - Accent5 4 4 2 3" xfId="40540"/>
    <cellStyle name="40% - Accent5 4 4 2 3 2" xfId="40541"/>
    <cellStyle name="40% - Accent5 4 4 2 4" xfId="40542"/>
    <cellStyle name="40% - Accent5 4 4 3" xfId="40543"/>
    <cellStyle name="40% - Accent5 4 4 3 2" xfId="40544"/>
    <cellStyle name="40% - Accent5 4 4 3 2 2" xfId="40545"/>
    <cellStyle name="40% - Accent5 4 4 3 3" xfId="40546"/>
    <cellStyle name="40% - Accent5 4 4 4" xfId="40547"/>
    <cellStyle name="40% - Accent5 4 4 4 2" xfId="40548"/>
    <cellStyle name="40% - Accent5 4 4 5" xfId="40549"/>
    <cellStyle name="40% - Accent5 4 5" xfId="40550"/>
    <cellStyle name="40% - Accent5 4 5 2" xfId="40551"/>
    <cellStyle name="40% - Accent5 4 5 2 2" xfId="40552"/>
    <cellStyle name="40% - Accent5 4 5 2 2 2" xfId="40553"/>
    <cellStyle name="40% - Accent5 4 5 2 2 2 2" xfId="40554"/>
    <cellStyle name="40% - Accent5 4 5 2 2 3" xfId="40555"/>
    <cellStyle name="40% - Accent5 4 5 2 3" xfId="40556"/>
    <cellStyle name="40% - Accent5 4 5 2 3 2" xfId="40557"/>
    <cellStyle name="40% - Accent5 4 5 2 4" xfId="40558"/>
    <cellStyle name="40% - Accent5 4 5 3" xfId="40559"/>
    <cellStyle name="40% - Accent5 4 5 3 2" xfId="40560"/>
    <cellStyle name="40% - Accent5 4 5 3 2 2" xfId="40561"/>
    <cellStyle name="40% - Accent5 4 5 3 3" xfId="40562"/>
    <cellStyle name="40% - Accent5 4 5 4" xfId="40563"/>
    <cellStyle name="40% - Accent5 4 5 4 2" xfId="40564"/>
    <cellStyle name="40% - Accent5 4 5 5" xfId="40565"/>
    <cellStyle name="40% - Accent5 4 6" xfId="40566"/>
    <cellStyle name="40% - Accent5 4 6 2" xfId="40567"/>
    <cellStyle name="40% - Accent5 4 6 2 2" xfId="40568"/>
    <cellStyle name="40% - Accent5 4 6 2 2 2" xfId="40569"/>
    <cellStyle name="40% - Accent5 4 6 2 2 2 2" xfId="40570"/>
    <cellStyle name="40% - Accent5 4 6 2 2 3" xfId="40571"/>
    <cellStyle name="40% - Accent5 4 6 2 3" xfId="40572"/>
    <cellStyle name="40% - Accent5 4 6 2 3 2" xfId="40573"/>
    <cellStyle name="40% - Accent5 4 6 2 4" xfId="40574"/>
    <cellStyle name="40% - Accent5 4 6 3" xfId="40575"/>
    <cellStyle name="40% - Accent5 4 6 3 2" xfId="40576"/>
    <cellStyle name="40% - Accent5 4 6 3 2 2" xfId="40577"/>
    <cellStyle name="40% - Accent5 4 6 3 3" xfId="40578"/>
    <cellStyle name="40% - Accent5 4 6 4" xfId="40579"/>
    <cellStyle name="40% - Accent5 4 6 4 2" xfId="40580"/>
    <cellStyle name="40% - Accent5 4 6 5" xfId="40581"/>
    <cellStyle name="40% - Accent5 4 7" xfId="40582"/>
    <cellStyle name="40% - Accent5 4 7 2" xfId="40583"/>
    <cellStyle name="40% - Accent5 4 7 2 2" xfId="40584"/>
    <cellStyle name="40% - Accent5 4 7 2 2 2" xfId="40585"/>
    <cellStyle name="40% - Accent5 4 7 2 2 2 2" xfId="40586"/>
    <cellStyle name="40% - Accent5 4 7 2 2 3" xfId="40587"/>
    <cellStyle name="40% - Accent5 4 7 2 3" xfId="40588"/>
    <cellStyle name="40% - Accent5 4 7 2 3 2" xfId="40589"/>
    <cellStyle name="40% - Accent5 4 7 2 4" xfId="40590"/>
    <cellStyle name="40% - Accent5 4 7 3" xfId="40591"/>
    <cellStyle name="40% - Accent5 4 7 3 2" xfId="40592"/>
    <cellStyle name="40% - Accent5 4 7 3 2 2" xfId="40593"/>
    <cellStyle name="40% - Accent5 4 7 3 3" xfId="40594"/>
    <cellStyle name="40% - Accent5 4 7 4" xfId="40595"/>
    <cellStyle name="40% - Accent5 4 7 4 2" xfId="40596"/>
    <cellStyle name="40% - Accent5 4 7 5" xfId="40597"/>
    <cellStyle name="40% - Accent5 4 8" xfId="40598"/>
    <cellStyle name="40% - Accent5 4 8 2" xfId="40599"/>
    <cellStyle name="40% - Accent5 4 8 2 2" xfId="40600"/>
    <cellStyle name="40% - Accent5 4 8 2 2 2" xfId="40601"/>
    <cellStyle name="40% - Accent5 4 8 2 3" xfId="40602"/>
    <cellStyle name="40% - Accent5 4 8 3" xfId="40603"/>
    <cellStyle name="40% - Accent5 4 8 3 2" xfId="40604"/>
    <cellStyle name="40% - Accent5 4 8 4" xfId="40605"/>
    <cellStyle name="40% - Accent5 4 9" xfId="40606"/>
    <cellStyle name="40% - Accent5 4 9 2" xfId="40607"/>
    <cellStyle name="40% - Accent5 4 9 2 2" xfId="40608"/>
    <cellStyle name="40% - Accent5 4 9 3" xfId="40609"/>
    <cellStyle name="40% - Accent5 5" xfId="40610"/>
    <cellStyle name="40% - Accent5 5 10" xfId="40611"/>
    <cellStyle name="40% - Accent5 5 10 2" xfId="40612"/>
    <cellStyle name="40% - Accent5 5 11" xfId="40613"/>
    <cellStyle name="40% - Accent5 5 2" xfId="40614"/>
    <cellStyle name="40% - Accent5 5 2 10" xfId="40615"/>
    <cellStyle name="40% - Accent5 5 2 2" xfId="40616"/>
    <cellStyle name="40% - Accent5 5 2 2 2" xfId="40617"/>
    <cellStyle name="40% - Accent5 5 2 2 2 2" xfId="40618"/>
    <cellStyle name="40% - Accent5 5 2 2 2 2 2" xfId="40619"/>
    <cellStyle name="40% - Accent5 5 2 2 2 2 2 2" xfId="40620"/>
    <cellStyle name="40% - Accent5 5 2 2 2 2 3" xfId="40621"/>
    <cellStyle name="40% - Accent5 5 2 2 2 3" xfId="40622"/>
    <cellStyle name="40% - Accent5 5 2 2 2 3 2" xfId="40623"/>
    <cellStyle name="40% - Accent5 5 2 2 2 4" xfId="40624"/>
    <cellStyle name="40% - Accent5 5 2 2 3" xfId="40625"/>
    <cellStyle name="40% - Accent5 5 2 2 3 2" xfId="40626"/>
    <cellStyle name="40% - Accent5 5 2 2 3 2 2" xfId="40627"/>
    <cellStyle name="40% - Accent5 5 2 2 3 3" xfId="40628"/>
    <cellStyle name="40% - Accent5 5 2 2 4" xfId="40629"/>
    <cellStyle name="40% - Accent5 5 2 2 4 2" xfId="40630"/>
    <cellStyle name="40% - Accent5 5 2 2 5" xfId="40631"/>
    <cellStyle name="40% - Accent5 5 2 3" xfId="40632"/>
    <cellStyle name="40% - Accent5 5 2 3 2" xfId="40633"/>
    <cellStyle name="40% - Accent5 5 2 3 2 2" xfId="40634"/>
    <cellStyle name="40% - Accent5 5 2 3 2 2 2" xfId="40635"/>
    <cellStyle name="40% - Accent5 5 2 3 2 2 2 2" xfId="40636"/>
    <cellStyle name="40% - Accent5 5 2 3 2 2 3" xfId="40637"/>
    <cellStyle name="40% - Accent5 5 2 3 2 3" xfId="40638"/>
    <cellStyle name="40% - Accent5 5 2 3 2 3 2" xfId="40639"/>
    <cellStyle name="40% - Accent5 5 2 3 2 4" xfId="40640"/>
    <cellStyle name="40% - Accent5 5 2 3 3" xfId="40641"/>
    <cellStyle name="40% - Accent5 5 2 3 3 2" xfId="40642"/>
    <cellStyle name="40% - Accent5 5 2 3 3 2 2" xfId="40643"/>
    <cellStyle name="40% - Accent5 5 2 3 3 3" xfId="40644"/>
    <cellStyle name="40% - Accent5 5 2 3 4" xfId="40645"/>
    <cellStyle name="40% - Accent5 5 2 3 4 2" xfId="40646"/>
    <cellStyle name="40% - Accent5 5 2 3 5" xfId="40647"/>
    <cellStyle name="40% - Accent5 5 2 4" xfId="40648"/>
    <cellStyle name="40% - Accent5 5 2 4 2" xfId="40649"/>
    <cellStyle name="40% - Accent5 5 2 4 2 2" xfId="40650"/>
    <cellStyle name="40% - Accent5 5 2 4 2 2 2" xfId="40651"/>
    <cellStyle name="40% - Accent5 5 2 4 2 2 2 2" xfId="40652"/>
    <cellStyle name="40% - Accent5 5 2 4 2 2 3" xfId="40653"/>
    <cellStyle name="40% - Accent5 5 2 4 2 3" xfId="40654"/>
    <cellStyle name="40% - Accent5 5 2 4 2 3 2" xfId="40655"/>
    <cellStyle name="40% - Accent5 5 2 4 2 4" xfId="40656"/>
    <cellStyle name="40% - Accent5 5 2 4 3" xfId="40657"/>
    <cellStyle name="40% - Accent5 5 2 4 3 2" xfId="40658"/>
    <cellStyle name="40% - Accent5 5 2 4 3 2 2" xfId="40659"/>
    <cellStyle name="40% - Accent5 5 2 4 3 3" xfId="40660"/>
    <cellStyle name="40% - Accent5 5 2 4 4" xfId="40661"/>
    <cellStyle name="40% - Accent5 5 2 4 4 2" xfId="40662"/>
    <cellStyle name="40% - Accent5 5 2 4 5" xfId="40663"/>
    <cellStyle name="40% - Accent5 5 2 5" xfId="40664"/>
    <cellStyle name="40% - Accent5 5 2 5 2" xfId="40665"/>
    <cellStyle name="40% - Accent5 5 2 5 2 2" xfId="40666"/>
    <cellStyle name="40% - Accent5 5 2 5 2 2 2" xfId="40667"/>
    <cellStyle name="40% - Accent5 5 2 5 2 2 2 2" xfId="40668"/>
    <cellStyle name="40% - Accent5 5 2 5 2 2 3" xfId="40669"/>
    <cellStyle name="40% - Accent5 5 2 5 2 3" xfId="40670"/>
    <cellStyle name="40% - Accent5 5 2 5 2 3 2" xfId="40671"/>
    <cellStyle name="40% - Accent5 5 2 5 2 4" xfId="40672"/>
    <cellStyle name="40% - Accent5 5 2 5 3" xfId="40673"/>
    <cellStyle name="40% - Accent5 5 2 5 3 2" xfId="40674"/>
    <cellStyle name="40% - Accent5 5 2 5 3 2 2" xfId="40675"/>
    <cellStyle name="40% - Accent5 5 2 5 3 3" xfId="40676"/>
    <cellStyle name="40% - Accent5 5 2 5 4" xfId="40677"/>
    <cellStyle name="40% - Accent5 5 2 5 4 2" xfId="40678"/>
    <cellStyle name="40% - Accent5 5 2 5 5" xfId="40679"/>
    <cellStyle name="40% - Accent5 5 2 6" xfId="40680"/>
    <cellStyle name="40% - Accent5 5 2 6 2" xfId="40681"/>
    <cellStyle name="40% - Accent5 5 2 6 2 2" xfId="40682"/>
    <cellStyle name="40% - Accent5 5 2 6 2 2 2" xfId="40683"/>
    <cellStyle name="40% - Accent5 5 2 6 2 2 2 2" xfId="40684"/>
    <cellStyle name="40% - Accent5 5 2 6 2 2 3" xfId="40685"/>
    <cellStyle name="40% - Accent5 5 2 6 2 3" xfId="40686"/>
    <cellStyle name="40% - Accent5 5 2 6 2 3 2" xfId="40687"/>
    <cellStyle name="40% - Accent5 5 2 6 2 4" xfId="40688"/>
    <cellStyle name="40% - Accent5 5 2 6 3" xfId="40689"/>
    <cellStyle name="40% - Accent5 5 2 6 3 2" xfId="40690"/>
    <cellStyle name="40% - Accent5 5 2 6 3 2 2" xfId="40691"/>
    <cellStyle name="40% - Accent5 5 2 6 3 3" xfId="40692"/>
    <cellStyle name="40% - Accent5 5 2 6 4" xfId="40693"/>
    <cellStyle name="40% - Accent5 5 2 6 4 2" xfId="40694"/>
    <cellStyle name="40% - Accent5 5 2 6 5" xfId="40695"/>
    <cellStyle name="40% - Accent5 5 2 7" xfId="40696"/>
    <cellStyle name="40% - Accent5 5 2 7 2" xfId="40697"/>
    <cellStyle name="40% - Accent5 5 2 7 2 2" xfId="40698"/>
    <cellStyle name="40% - Accent5 5 2 7 2 2 2" xfId="40699"/>
    <cellStyle name="40% - Accent5 5 2 7 2 3" xfId="40700"/>
    <cellStyle name="40% - Accent5 5 2 7 3" xfId="40701"/>
    <cellStyle name="40% - Accent5 5 2 7 3 2" xfId="40702"/>
    <cellStyle name="40% - Accent5 5 2 7 4" xfId="40703"/>
    <cellStyle name="40% - Accent5 5 2 8" xfId="40704"/>
    <cellStyle name="40% - Accent5 5 2 8 2" xfId="40705"/>
    <cellStyle name="40% - Accent5 5 2 8 2 2" xfId="40706"/>
    <cellStyle name="40% - Accent5 5 2 8 3" xfId="40707"/>
    <cellStyle name="40% - Accent5 5 2 9" xfId="40708"/>
    <cellStyle name="40% - Accent5 5 2 9 2" xfId="40709"/>
    <cellStyle name="40% - Accent5 5 3" xfId="40710"/>
    <cellStyle name="40% - Accent5 5 3 2" xfId="40711"/>
    <cellStyle name="40% - Accent5 5 3 2 2" xfId="40712"/>
    <cellStyle name="40% - Accent5 5 3 2 2 2" xfId="40713"/>
    <cellStyle name="40% - Accent5 5 3 2 2 2 2" xfId="40714"/>
    <cellStyle name="40% - Accent5 5 3 2 2 3" xfId="40715"/>
    <cellStyle name="40% - Accent5 5 3 2 3" xfId="40716"/>
    <cellStyle name="40% - Accent5 5 3 2 3 2" xfId="40717"/>
    <cellStyle name="40% - Accent5 5 3 2 4" xfId="40718"/>
    <cellStyle name="40% - Accent5 5 3 3" xfId="40719"/>
    <cellStyle name="40% - Accent5 5 3 3 2" xfId="40720"/>
    <cellStyle name="40% - Accent5 5 3 3 2 2" xfId="40721"/>
    <cellStyle name="40% - Accent5 5 3 3 3" xfId="40722"/>
    <cellStyle name="40% - Accent5 5 3 4" xfId="40723"/>
    <cellStyle name="40% - Accent5 5 3 4 2" xfId="40724"/>
    <cellStyle name="40% - Accent5 5 3 5" xfId="40725"/>
    <cellStyle name="40% - Accent5 5 4" xfId="40726"/>
    <cellStyle name="40% - Accent5 5 4 2" xfId="40727"/>
    <cellStyle name="40% - Accent5 5 4 2 2" xfId="40728"/>
    <cellStyle name="40% - Accent5 5 4 2 2 2" xfId="40729"/>
    <cellStyle name="40% - Accent5 5 4 2 2 2 2" xfId="40730"/>
    <cellStyle name="40% - Accent5 5 4 2 2 3" xfId="40731"/>
    <cellStyle name="40% - Accent5 5 4 2 3" xfId="40732"/>
    <cellStyle name="40% - Accent5 5 4 2 3 2" xfId="40733"/>
    <cellStyle name="40% - Accent5 5 4 2 4" xfId="40734"/>
    <cellStyle name="40% - Accent5 5 4 3" xfId="40735"/>
    <cellStyle name="40% - Accent5 5 4 3 2" xfId="40736"/>
    <cellStyle name="40% - Accent5 5 4 3 2 2" xfId="40737"/>
    <cellStyle name="40% - Accent5 5 4 3 3" xfId="40738"/>
    <cellStyle name="40% - Accent5 5 4 4" xfId="40739"/>
    <cellStyle name="40% - Accent5 5 4 4 2" xfId="40740"/>
    <cellStyle name="40% - Accent5 5 4 5" xfId="40741"/>
    <cellStyle name="40% - Accent5 5 5" xfId="40742"/>
    <cellStyle name="40% - Accent5 5 5 2" xfId="40743"/>
    <cellStyle name="40% - Accent5 5 5 2 2" xfId="40744"/>
    <cellStyle name="40% - Accent5 5 5 2 2 2" xfId="40745"/>
    <cellStyle name="40% - Accent5 5 5 2 2 2 2" xfId="40746"/>
    <cellStyle name="40% - Accent5 5 5 2 2 3" xfId="40747"/>
    <cellStyle name="40% - Accent5 5 5 2 3" xfId="40748"/>
    <cellStyle name="40% - Accent5 5 5 2 3 2" xfId="40749"/>
    <cellStyle name="40% - Accent5 5 5 2 4" xfId="40750"/>
    <cellStyle name="40% - Accent5 5 5 3" xfId="40751"/>
    <cellStyle name="40% - Accent5 5 5 3 2" xfId="40752"/>
    <cellStyle name="40% - Accent5 5 5 3 2 2" xfId="40753"/>
    <cellStyle name="40% - Accent5 5 5 3 3" xfId="40754"/>
    <cellStyle name="40% - Accent5 5 5 4" xfId="40755"/>
    <cellStyle name="40% - Accent5 5 5 4 2" xfId="40756"/>
    <cellStyle name="40% - Accent5 5 5 5" xfId="40757"/>
    <cellStyle name="40% - Accent5 5 6" xfId="40758"/>
    <cellStyle name="40% - Accent5 5 6 2" xfId="40759"/>
    <cellStyle name="40% - Accent5 5 6 2 2" xfId="40760"/>
    <cellStyle name="40% - Accent5 5 6 2 2 2" xfId="40761"/>
    <cellStyle name="40% - Accent5 5 6 2 2 2 2" xfId="40762"/>
    <cellStyle name="40% - Accent5 5 6 2 2 3" xfId="40763"/>
    <cellStyle name="40% - Accent5 5 6 2 3" xfId="40764"/>
    <cellStyle name="40% - Accent5 5 6 2 3 2" xfId="40765"/>
    <cellStyle name="40% - Accent5 5 6 2 4" xfId="40766"/>
    <cellStyle name="40% - Accent5 5 6 3" xfId="40767"/>
    <cellStyle name="40% - Accent5 5 6 3 2" xfId="40768"/>
    <cellStyle name="40% - Accent5 5 6 3 2 2" xfId="40769"/>
    <cellStyle name="40% - Accent5 5 6 3 3" xfId="40770"/>
    <cellStyle name="40% - Accent5 5 6 4" xfId="40771"/>
    <cellStyle name="40% - Accent5 5 6 4 2" xfId="40772"/>
    <cellStyle name="40% - Accent5 5 6 5" xfId="40773"/>
    <cellStyle name="40% - Accent5 5 7" xfId="40774"/>
    <cellStyle name="40% - Accent5 5 7 2" xfId="40775"/>
    <cellStyle name="40% - Accent5 5 7 2 2" xfId="40776"/>
    <cellStyle name="40% - Accent5 5 7 2 2 2" xfId="40777"/>
    <cellStyle name="40% - Accent5 5 7 2 2 2 2" xfId="40778"/>
    <cellStyle name="40% - Accent5 5 7 2 2 3" xfId="40779"/>
    <cellStyle name="40% - Accent5 5 7 2 3" xfId="40780"/>
    <cellStyle name="40% - Accent5 5 7 2 3 2" xfId="40781"/>
    <cellStyle name="40% - Accent5 5 7 2 4" xfId="40782"/>
    <cellStyle name="40% - Accent5 5 7 3" xfId="40783"/>
    <cellStyle name="40% - Accent5 5 7 3 2" xfId="40784"/>
    <cellStyle name="40% - Accent5 5 7 3 2 2" xfId="40785"/>
    <cellStyle name="40% - Accent5 5 7 3 3" xfId="40786"/>
    <cellStyle name="40% - Accent5 5 7 4" xfId="40787"/>
    <cellStyle name="40% - Accent5 5 7 4 2" xfId="40788"/>
    <cellStyle name="40% - Accent5 5 7 5" xfId="40789"/>
    <cellStyle name="40% - Accent5 5 8" xfId="40790"/>
    <cellStyle name="40% - Accent5 5 8 2" xfId="40791"/>
    <cellStyle name="40% - Accent5 5 8 2 2" xfId="40792"/>
    <cellStyle name="40% - Accent5 5 8 2 2 2" xfId="40793"/>
    <cellStyle name="40% - Accent5 5 8 2 3" xfId="40794"/>
    <cellStyle name="40% - Accent5 5 8 3" xfId="40795"/>
    <cellStyle name="40% - Accent5 5 8 3 2" xfId="40796"/>
    <cellStyle name="40% - Accent5 5 8 4" xfId="40797"/>
    <cellStyle name="40% - Accent5 5 9" xfId="40798"/>
    <cellStyle name="40% - Accent5 5 9 2" xfId="40799"/>
    <cellStyle name="40% - Accent5 5 9 2 2" xfId="40800"/>
    <cellStyle name="40% - Accent5 5 9 3" xfId="40801"/>
    <cellStyle name="40% - Accent5 6" xfId="40802"/>
    <cellStyle name="40% - Accent5 6 10" xfId="40803"/>
    <cellStyle name="40% - Accent5 6 10 2" xfId="40804"/>
    <cellStyle name="40% - Accent5 6 11" xfId="40805"/>
    <cellStyle name="40% - Accent5 6 2" xfId="40806"/>
    <cellStyle name="40% - Accent5 6 2 10" xfId="40807"/>
    <cellStyle name="40% - Accent5 6 2 2" xfId="40808"/>
    <cellStyle name="40% - Accent5 6 2 2 2" xfId="40809"/>
    <cellStyle name="40% - Accent5 6 2 2 2 2" xfId="40810"/>
    <cellStyle name="40% - Accent5 6 2 2 2 2 2" xfId="40811"/>
    <cellStyle name="40% - Accent5 6 2 2 2 2 2 2" xfId="40812"/>
    <cellStyle name="40% - Accent5 6 2 2 2 2 3" xfId="40813"/>
    <cellStyle name="40% - Accent5 6 2 2 2 3" xfId="40814"/>
    <cellStyle name="40% - Accent5 6 2 2 2 3 2" xfId="40815"/>
    <cellStyle name="40% - Accent5 6 2 2 2 4" xfId="40816"/>
    <cellStyle name="40% - Accent5 6 2 2 3" xfId="40817"/>
    <cellStyle name="40% - Accent5 6 2 2 3 2" xfId="40818"/>
    <cellStyle name="40% - Accent5 6 2 2 3 2 2" xfId="40819"/>
    <cellStyle name="40% - Accent5 6 2 2 3 3" xfId="40820"/>
    <cellStyle name="40% - Accent5 6 2 2 4" xfId="40821"/>
    <cellStyle name="40% - Accent5 6 2 2 4 2" xfId="40822"/>
    <cellStyle name="40% - Accent5 6 2 2 5" xfId="40823"/>
    <cellStyle name="40% - Accent5 6 2 3" xfId="40824"/>
    <cellStyle name="40% - Accent5 6 2 3 2" xfId="40825"/>
    <cellStyle name="40% - Accent5 6 2 3 2 2" xfId="40826"/>
    <cellStyle name="40% - Accent5 6 2 3 2 2 2" xfId="40827"/>
    <cellStyle name="40% - Accent5 6 2 3 2 2 2 2" xfId="40828"/>
    <cellStyle name="40% - Accent5 6 2 3 2 2 3" xfId="40829"/>
    <cellStyle name="40% - Accent5 6 2 3 2 3" xfId="40830"/>
    <cellStyle name="40% - Accent5 6 2 3 2 3 2" xfId="40831"/>
    <cellStyle name="40% - Accent5 6 2 3 2 4" xfId="40832"/>
    <cellStyle name="40% - Accent5 6 2 3 3" xfId="40833"/>
    <cellStyle name="40% - Accent5 6 2 3 3 2" xfId="40834"/>
    <cellStyle name="40% - Accent5 6 2 3 3 2 2" xfId="40835"/>
    <cellStyle name="40% - Accent5 6 2 3 3 3" xfId="40836"/>
    <cellStyle name="40% - Accent5 6 2 3 4" xfId="40837"/>
    <cellStyle name="40% - Accent5 6 2 3 4 2" xfId="40838"/>
    <cellStyle name="40% - Accent5 6 2 3 5" xfId="40839"/>
    <cellStyle name="40% - Accent5 6 2 4" xfId="40840"/>
    <cellStyle name="40% - Accent5 6 2 4 2" xfId="40841"/>
    <cellStyle name="40% - Accent5 6 2 4 2 2" xfId="40842"/>
    <cellStyle name="40% - Accent5 6 2 4 2 2 2" xfId="40843"/>
    <cellStyle name="40% - Accent5 6 2 4 2 2 2 2" xfId="40844"/>
    <cellStyle name="40% - Accent5 6 2 4 2 2 3" xfId="40845"/>
    <cellStyle name="40% - Accent5 6 2 4 2 3" xfId="40846"/>
    <cellStyle name="40% - Accent5 6 2 4 2 3 2" xfId="40847"/>
    <cellStyle name="40% - Accent5 6 2 4 2 4" xfId="40848"/>
    <cellStyle name="40% - Accent5 6 2 4 3" xfId="40849"/>
    <cellStyle name="40% - Accent5 6 2 4 3 2" xfId="40850"/>
    <cellStyle name="40% - Accent5 6 2 4 3 2 2" xfId="40851"/>
    <cellStyle name="40% - Accent5 6 2 4 3 3" xfId="40852"/>
    <cellStyle name="40% - Accent5 6 2 4 4" xfId="40853"/>
    <cellStyle name="40% - Accent5 6 2 4 4 2" xfId="40854"/>
    <cellStyle name="40% - Accent5 6 2 4 5" xfId="40855"/>
    <cellStyle name="40% - Accent5 6 2 5" xfId="40856"/>
    <cellStyle name="40% - Accent5 6 2 5 2" xfId="40857"/>
    <cellStyle name="40% - Accent5 6 2 5 2 2" xfId="40858"/>
    <cellStyle name="40% - Accent5 6 2 5 2 2 2" xfId="40859"/>
    <cellStyle name="40% - Accent5 6 2 5 2 2 2 2" xfId="40860"/>
    <cellStyle name="40% - Accent5 6 2 5 2 2 3" xfId="40861"/>
    <cellStyle name="40% - Accent5 6 2 5 2 3" xfId="40862"/>
    <cellStyle name="40% - Accent5 6 2 5 2 3 2" xfId="40863"/>
    <cellStyle name="40% - Accent5 6 2 5 2 4" xfId="40864"/>
    <cellStyle name="40% - Accent5 6 2 5 3" xfId="40865"/>
    <cellStyle name="40% - Accent5 6 2 5 3 2" xfId="40866"/>
    <cellStyle name="40% - Accent5 6 2 5 3 2 2" xfId="40867"/>
    <cellStyle name="40% - Accent5 6 2 5 3 3" xfId="40868"/>
    <cellStyle name="40% - Accent5 6 2 5 4" xfId="40869"/>
    <cellStyle name="40% - Accent5 6 2 5 4 2" xfId="40870"/>
    <cellStyle name="40% - Accent5 6 2 5 5" xfId="40871"/>
    <cellStyle name="40% - Accent5 6 2 6" xfId="40872"/>
    <cellStyle name="40% - Accent5 6 2 6 2" xfId="40873"/>
    <cellStyle name="40% - Accent5 6 2 6 2 2" xfId="40874"/>
    <cellStyle name="40% - Accent5 6 2 6 2 2 2" xfId="40875"/>
    <cellStyle name="40% - Accent5 6 2 6 2 2 2 2" xfId="40876"/>
    <cellStyle name="40% - Accent5 6 2 6 2 2 3" xfId="40877"/>
    <cellStyle name="40% - Accent5 6 2 6 2 3" xfId="40878"/>
    <cellStyle name="40% - Accent5 6 2 6 2 3 2" xfId="40879"/>
    <cellStyle name="40% - Accent5 6 2 6 2 4" xfId="40880"/>
    <cellStyle name="40% - Accent5 6 2 6 3" xfId="40881"/>
    <cellStyle name="40% - Accent5 6 2 6 3 2" xfId="40882"/>
    <cellStyle name="40% - Accent5 6 2 6 3 2 2" xfId="40883"/>
    <cellStyle name="40% - Accent5 6 2 6 3 3" xfId="40884"/>
    <cellStyle name="40% - Accent5 6 2 6 4" xfId="40885"/>
    <cellStyle name="40% - Accent5 6 2 6 4 2" xfId="40886"/>
    <cellStyle name="40% - Accent5 6 2 6 5" xfId="40887"/>
    <cellStyle name="40% - Accent5 6 2 7" xfId="40888"/>
    <cellStyle name="40% - Accent5 6 2 7 2" xfId="40889"/>
    <cellStyle name="40% - Accent5 6 2 7 2 2" xfId="40890"/>
    <cellStyle name="40% - Accent5 6 2 7 2 2 2" xfId="40891"/>
    <cellStyle name="40% - Accent5 6 2 7 2 3" xfId="40892"/>
    <cellStyle name="40% - Accent5 6 2 7 3" xfId="40893"/>
    <cellStyle name="40% - Accent5 6 2 7 3 2" xfId="40894"/>
    <cellStyle name="40% - Accent5 6 2 7 4" xfId="40895"/>
    <cellStyle name="40% - Accent5 6 2 8" xfId="40896"/>
    <cellStyle name="40% - Accent5 6 2 8 2" xfId="40897"/>
    <cellStyle name="40% - Accent5 6 2 8 2 2" xfId="40898"/>
    <cellStyle name="40% - Accent5 6 2 8 3" xfId="40899"/>
    <cellStyle name="40% - Accent5 6 2 9" xfId="40900"/>
    <cellStyle name="40% - Accent5 6 2 9 2" xfId="40901"/>
    <cellStyle name="40% - Accent5 6 3" xfId="40902"/>
    <cellStyle name="40% - Accent5 6 3 2" xfId="40903"/>
    <cellStyle name="40% - Accent5 6 3 2 2" xfId="40904"/>
    <cellStyle name="40% - Accent5 6 3 2 2 2" xfId="40905"/>
    <cellStyle name="40% - Accent5 6 3 2 2 2 2" xfId="40906"/>
    <cellStyle name="40% - Accent5 6 3 2 2 3" xfId="40907"/>
    <cellStyle name="40% - Accent5 6 3 2 3" xfId="40908"/>
    <cellStyle name="40% - Accent5 6 3 2 3 2" xfId="40909"/>
    <cellStyle name="40% - Accent5 6 3 2 4" xfId="40910"/>
    <cellStyle name="40% - Accent5 6 3 3" xfId="40911"/>
    <cellStyle name="40% - Accent5 6 3 3 2" xfId="40912"/>
    <cellStyle name="40% - Accent5 6 3 3 2 2" xfId="40913"/>
    <cellStyle name="40% - Accent5 6 3 3 3" xfId="40914"/>
    <cellStyle name="40% - Accent5 6 3 4" xfId="40915"/>
    <cellStyle name="40% - Accent5 6 3 4 2" xfId="40916"/>
    <cellStyle name="40% - Accent5 6 3 5" xfId="40917"/>
    <cellStyle name="40% - Accent5 6 4" xfId="40918"/>
    <cellStyle name="40% - Accent5 6 4 2" xfId="40919"/>
    <cellStyle name="40% - Accent5 6 4 2 2" xfId="40920"/>
    <cellStyle name="40% - Accent5 6 4 2 2 2" xfId="40921"/>
    <cellStyle name="40% - Accent5 6 4 2 2 2 2" xfId="40922"/>
    <cellStyle name="40% - Accent5 6 4 2 2 3" xfId="40923"/>
    <cellStyle name="40% - Accent5 6 4 2 3" xfId="40924"/>
    <cellStyle name="40% - Accent5 6 4 2 3 2" xfId="40925"/>
    <cellStyle name="40% - Accent5 6 4 2 4" xfId="40926"/>
    <cellStyle name="40% - Accent5 6 4 3" xfId="40927"/>
    <cellStyle name="40% - Accent5 6 4 3 2" xfId="40928"/>
    <cellStyle name="40% - Accent5 6 4 3 2 2" xfId="40929"/>
    <cellStyle name="40% - Accent5 6 4 3 3" xfId="40930"/>
    <cellStyle name="40% - Accent5 6 4 4" xfId="40931"/>
    <cellStyle name="40% - Accent5 6 4 4 2" xfId="40932"/>
    <cellStyle name="40% - Accent5 6 4 5" xfId="40933"/>
    <cellStyle name="40% - Accent5 6 5" xfId="40934"/>
    <cellStyle name="40% - Accent5 6 5 2" xfId="40935"/>
    <cellStyle name="40% - Accent5 6 5 2 2" xfId="40936"/>
    <cellStyle name="40% - Accent5 6 5 2 2 2" xfId="40937"/>
    <cellStyle name="40% - Accent5 6 5 2 2 2 2" xfId="40938"/>
    <cellStyle name="40% - Accent5 6 5 2 2 3" xfId="40939"/>
    <cellStyle name="40% - Accent5 6 5 2 3" xfId="40940"/>
    <cellStyle name="40% - Accent5 6 5 2 3 2" xfId="40941"/>
    <cellStyle name="40% - Accent5 6 5 2 4" xfId="40942"/>
    <cellStyle name="40% - Accent5 6 5 3" xfId="40943"/>
    <cellStyle name="40% - Accent5 6 5 3 2" xfId="40944"/>
    <cellStyle name="40% - Accent5 6 5 3 2 2" xfId="40945"/>
    <cellStyle name="40% - Accent5 6 5 3 3" xfId="40946"/>
    <cellStyle name="40% - Accent5 6 5 4" xfId="40947"/>
    <cellStyle name="40% - Accent5 6 5 4 2" xfId="40948"/>
    <cellStyle name="40% - Accent5 6 5 5" xfId="40949"/>
    <cellStyle name="40% - Accent5 6 6" xfId="40950"/>
    <cellStyle name="40% - Accent5 6 6 2" xfId="40951"/>
    <cellStyle name="40% - Accent5 6 6 2 2" xfId="40952"/>
    <cellStyle name="40% - Accent5 6 6 2 2 2" xfId="40953"/>
    <cellStyle name="40% - Accent5 6 6 2 2 2 2" xfId="40954"/>
    <cellStyle name="40% - Accent5 6 6 2 2 3" xfId="40955"/>
    <cellStyle name="40% - Accent5 6 6 2 3" xfId="40956"/>
    <cellStyle name="40% - Accent5 6 6 2 3 2" xfId="40957"/>
    <cellStyle name="40% - Accent5 6 6 2 4" xfId="40958"/>
    <cellStyle name="40% - Accent5 6 6 3" xfId="40959"/>
    <cellStyle name="40% - Accent5 6 6 3 2" xfId="40960"/>
    <cellStyle name="40% - Accent5 6 6 3 2 2" xfId="40961"/>
    <cellStyle name="40% - Accent5 6 6 3 3" xfId="40962"/>
    <cellStyle name="40% - Accent5 6 6 4" xfId="40963"/>
    <cellStyle name="40% - Accent5 6 6 4 2" xfId="40964"/>
    <cellStyle name="40% - Accent5 6 6 5" xfId="40965"/>
    <cellStyle name="40% - Accent5 6 7" xfId="40966"/>
    <cellStyle name="40% - Accent5 6 7 2" xfId="40967"/>
    <cellStyle name="40% - Accent5 6 7 2 2" xfId="40968"/>
    <cellStyle name="40% - Accent5 6 7 2 2 2" xfId="40969"/>
    <cellStyle name="40% - Accent5 6 7 2 2 2 2" xfId="40970"/>
    <cellStyle name="40% - Accent5 6 7 2 2 3" xfId="40971"/>
    <cellStyle name="40% - Accent5 6 7 2 3" xfId="40972"/>
    <cellStyle name="40% - Accent5 6 7 2 3 2" xfId="40973"/>
    <cellStyle name="40% - Accent5 6 7 2 4" xfId="40974"/>
    <cellStyle name="40% - Accent5 6 7 3" xfId="40975"/>
    <cellStyle name="40% - Accent5 6 7 3 2" xfId="40976"/>
    <cellStyle name="40% - Accent5 6 7 3 2 2" xfId="40977"/>
    <cellStyle name="40% - Accent5 6 7 3 3" xfId="40978"/>
    <cellStyle name="40% - Accent5 6 7 4" xfId="40979"/>
    <cellStyle name="40% - Accent5 6 7 4 2" xfId="40980"/>
    <cellStyle name="40% - Accent5 6 7 5" xfId="40981"/>
    <cellStyle name="40% - Accent5 6 8" xfId="40982"/>
    <cellStyle name="40% - Accent5 6 8 2" xfId="40983"/>
    <cellStyle name="40% - Accent5 6 8 2 2" xfId="40984"/>
    <cellStyle name="40% - Accent5 6 8 2 2 2" xfId="40985"/>
    <cellStyle name="40% - Accent5 6 8 2 3" xfId="40986"/>
    <cellStyle name="40% - Accent5 6 8 3" xfId="40987"/>
    <cellStyle name="40% - Accent5 6 8 3 2" xfId="40988"/>
    <cellStyle name="40% - Accent5 6 8 4" xfId="40989"/>
    <cellStyle name="40% - Accent5 6 9" xfId="40990"/>
    <cellStyle name="40% - Accent5 6 9 2" xfId="40991"/>
    <cellStyle name="40% - Accent5 6 9 2 2" xfId="40992"/>
    <cellStyle name="40% - Accent5 6 9 3" xfId="40993"/>
    <cellStyle name="40% - Accent5 7" xfId="40994"/>
    <cellStyle name="40% - Accent5 7 10" xfId="40995"/>
    <cellStyle name="40% - Accent5 7 10 2" xfId="40996"/>
    <cellStyle name="40% - Accent5 7 11" xfId="40997"/>
    <cellStyle name="40% - Accent5 7 2" xfId="40998"/>
    <cellStyle name="40% - Accent5 7 2 10" xfId="40999"/>
    <cellStyle name="40% - Accent5 7 2 2" xfId="41000"/>
    <cellStyle name="40% - Accent5 7 2 2 2" xfId="41001"/>
    <cellStyle name="40% - Accent5 7 2 2 2 2" xfId="41002"/>
    <cellStyle name="40% - Accent5 7 2 2 2 2 2" xfId="41003"/>
    <cellStyle name="40% - Accent5 7 2 2 2 2 2 2" xfId="41004"/>
    <cellStyle name="40% - Accent5 7 2 2 2 2 3" xfId="41005"/>
    <cellStyle name="40% - Accent5 7 2 2 2 3" xfId="41006"/>
    <cellStyle name="40% - Accent5 7 2 2 2 3 2" xfId="41007"/>
    <cellStyle name="40% - Accent5 7 2 2 2 4" xfId="41008"/>
    <cellStyle name="40% - Accent5 7 2 2 3" xfId="41009"/>
    <cellStyle name="40% - Accent5 7 2 2 3 2" xfId="41010"/>
    <cellStyle name="40% - Accent5 7 2 2 3 2 2" xfId="41011"/>
    <cellStyle name="40% - Accent5 7 2 2 3 3" xfId="41012"/>
    <cellStyle name="40% - Accent5 7 2 2 4" xfId="41013"/>
    <cellStyle name="40% - Accent5 7 2 2 4 2" xfId="41014"/>
    <cellStyle name="40% - Accent5 7 2 2 5" xfId="41015"/>
    <cellStyle name="40% - Accent5 7 2 3" xfId="41016"/>
    <cellStyle name="40% - Accent5 7 2 3 2" xfId="41017"/>
    <cellStyle name="40% - Accent5 7 2 3 2 2" xfId="41018"/>
    <cellStyle name="40% - Accent5 7 2 3 2 2 2" xfId="41019"/>
    <cellStyle name="40% - Accent5 7 2 3 2 2 2 2" xfId="41020"/>
    <cellStyle name="40% - Accent5 7 2 3 2 2 3" xfId="41021"/>
    <cellStyle name="40% - Accent5 7 2 3 2 3" xfId="41022"/>
    <cellStyle name="40% - Accent5 7 2 3 2 3 2" xfId="41023"/>
    <cellStyle name="40% - Accent5 7 2 3 2 4" xfId="41024"/>
    <cellStyle name="40% - Accent5 7 2 3 3" xfId="41025"/>
    <cellStyle name="40% - Accent5 7 2 3 3 2" xfId="41026"/>
    <cellStyle name="40% - Accent5 7 2 3 3 2 2" xfId="41027"/>
    <cellStyle name="40% - Accent5 7 2 3 3 3" xfId="41028"/>
    <cellStyle name="40% - Accent5 7 2 3 4" xfId="41029"/>
    <cellStyle name="40% - Accent5 7 2 3 4 2" xfId="41030"/>
    <cellStyle name="40% - Accent5 7 2 3 5" xfId="41031"/>
    <cellStyle name="40% - Accent5 7 2 4" xfId="41032"/>
    <cellStyle name="40% - Accent5 7 2 4 2" xfId="41033"/>
    <cellStyle name="40% - Accent5 7 2 4 2 2" xfId="41034"/>
    <cellStyle name="40% - Accent5 7 2 4 2 2 2" xfId="41035"/>
    <cellStyle name="40% - Accent5 7 2 4 2 2 2 2" xfId="41036"/>
    <cellStyle name="40% - Accent5 7 2 4 2 2 3" xfId="41037"/>
    <cellStyle name="40% - Accent5 7 2 4 2 3" xfId="41038"/>
    <cellStyle name="40% - Accent5 7 2 4 2 3 2" xfId="41039"/>
    <cellStyle name="40% - Accent5 7 2 4 2 4" xfId="41040"/>
    <cellStyle name="40% - Accent5 7 2 4 3" xfId="41041"/>
    <cellStyle name="40% - Accent5 7 2 4 3 2" xfId="41042"/>
    <cellStyle name="40% - Accent5 7 2 4 3 2 2" xfId="41043"/>
    <cellStyle name="40% - Accent5 7 2 4 3 3" xfId="41044"/>
    <cellStyle name="40% - Accent5 7 2 4 4" xfId="41045"/>
    <cellStyle name="40% - Accent5 7 2 4 4 2" xfId="41046"/>
    <cellStyle name="40% - Accent5 7 2 4 5" xfId="41047"/>
    <cellStyle name="40% - Accent5 7 2 5" xfId="41048"/>
    <cellStyle name="40% - Accent5 7 2 5 2" xfId="41049"/>
    <cellStyle name="40% - Accent5 7 2 5 2 2" xfId="41050"/>
    <cellStyle name="40% - Accent5 7 2 5 2 2 2" xfId="41051"/>
    <cellStyle name="40% - Accent5 7 2 5 2 2 2 2" xfId="41052"/>
    <cellStyle name="40% - Accent5 7 2 5 2 2 3" xfId="41053"/>
    <cellStyle name="40% - Accent5 7 2 5 2 3" xfId="41054"/>
    <cellStyle name="40% - Accent5 7 2 5 2 3 2" xfId="41055"/>
    <cellStyle name="40% - Accent5 7 2 5 2 4" xfId="41056"/>
    <cellStyle name="40% - Accent5 7 2 5 3" xfId="41057"/>
    <cellStyle name="40% - Accent5 7 2 5 3 2" xfId="41058"/>
    <cellStyle name="40% - Accent5 7 2 5 3 2 2" xfId="41059"/>
    <cellStyle name="40% - Accent5 7 2 5 3 3" xfId="41060"/>
    <cellStyle name="40% - Accent5 7 2 5 4" xfId="41061"/>
    <cellStyle name="40% - Accent5 7 2 5 4 2" xfId="41062"/>
    <cellStyle name="40% - Accent5 7 2 5 5" xfId="41063"/>
    <cellStyle name="40% - Accent5 7 2 6" xfId="41064"/>
    <cellStyle name="40% - Accent5 7 2 6 2" xfId="41065"/>
    <cellStyle name="40% - Accent5 7 2 6 2 2" xfId="41066"/>
    <cellStyle name="40% - Accent5 7 2 6 2 2 2" xfId="41067"/>
    <cellStyle name="40% - Accent5 7 2 6 2 2 2 2" xfId="41068"/>
    <cellStyle name="40% - Accent5 7 2 6 2 2 3" xfId="41069"/>
    <cellStyle name="40% - Accent5 7 2 6 2 3" xfId="41070"/>
    <cellStyle name="40% - Accent5 7 2 6 2 3 2" xfId="41071"/>
    <cellStyle name="40% - Accent5 7 2 6 2 4" xfId="41072"/>
    <cellStyle name="40% - Accent5 7 2 6 3" xfId="41073"/>
    <cellStyle name="40% - Accent5 7 2 6 3 2" xfId="41074"/>
    <cellStyle name="40% - Accent5 7 2 6 3 2 2" xfId="41075"/>
    <cellStyle name="40% - Accent5 7 2 6 3 3" xfId="41076"/>
    <cellStyle name="40% - Accent5 7 2 6 4" xfId="41077"/>
    <cellStyle name="40% - Accent5 7 2 6 4 2" xfId="41078"/>
    <cellStyle name="40% - Accent5 7 2 6 5" xfId="41079"/>
    <cellStyle name="40% - Accent5 7 2 7" xfId="41080"/>
    <cellStyle name="40% - Accent5 7 2 7 2" xfId="41081"/>
    <cellStyle name="40% - Accent5 7 2 7 2 2" xfId="41082"/>
    <cellStyle name="40% - Accent5 7 2 7 2 2 2" xfId="41083"/>
    <cellStyle name="40% - Accent5 7 2 7 2 3" xfId="41084"/>
    <cellStyle name="40% - Accent5 7 2 7 3" xfId="41085"/>
    <cellStyle name="40% - Accent5 7 2 7 3 2" xfId="41086"/>
    <cellStyle name="40% - Accent5 7 2 7 4" xfId="41087"/>
    <cellStyle name="40% - Accent5 7 2 8" xfId="41088"/>
    <cellStyle name="40% - Accent5 7 2 8 2" xfId="41089"/>
    <cellStyle name="40% - Accent5 7 2 8 2 2" xfId="41090"/>
    <cellStyle name="40% - Accent5 7 2 8 3" xfId="41091"/>
    <cellStyle name="40% - Accent5 7 2 9" xfId="41092"/>
    <cellStyle name="40% - Accent5 7 2 9 2" xfId="41093"/>
    <cellStyle name="40% - Accent5 7 3" xfId="41094"/>
    <cellStyle name="40% - Accent5 7 3 2" xfId="41095"/>
    <cellStyle name="40% - Accent5 7 3 2 2" xfId="41096"/>
    <cellStyle name="40% - Accent5 7 3 2 2 2" xfId="41097"/>
    <cellStyle name="40% - Accent5 7 3 2 2 2 2" xfId="41098"/>
    <cellStyle name="40% - Accent5 7 3 2 2 3" xfId="41099"/>
    <cellStyle name="40% - Accent5 7 3 2 3" xfId="41100"/>
    <cellStyle name="40% - Accent5 7 3 2 3 2" xfId="41101"/>
    <cellStyle name="40% - Accent5 7 3 2 4" xfId="41102"/>
    <cellStyle name="40% - Accent5 7 3 3" xfId="41103"/>
    <cellStyle name="40% - Accent5 7 3 3 2" xfId="41104"/>
    <cellStyle name="40% - Accent5 7 3 3 2 2" xfId="41105"/>
    <cellStyle name="40% - Accent5 7 3 3 3" xfId="41106"/>
    <cellStyle name="40% - Accent5 7 3 4" xfId="41107"/>
    <cellStyle name="40% - Accent5 7 3 4 2" xfId="41108"/>
    <cellStyle name="40% - Accent5 7 3 5" xfId="41109"/>
    <cellStyle name="40% - Accent5 7 4" xfId="41110"/>
    <cellStyle name="40% - Accent5 7 4 2" xfId="41111"/>
    <cellStyle name="40% - Accent5 7 4 2 2" xfId="41112"/>
    <cellStyle name="40% - Accent5 7 4 2 2 2" xfId="41113"/>
    <cellStyle name="40% - Accent5 7 4 2 2 2 2" xfId="41114"/>
    <cellStyle name="40% - Accent5 7 4 2 2 3" xfId="41115"/>
    <cellStyle name="40% - Accent5 7 4 2 3" xfId="41116"/>
    <cellStyle name="40% - Accent5 7 4 2 3 2" xfId="41117"/>
    <cellStyle name="40% - Accent5 7 4 2 4" xfId="41118"/>
    <cellStyle name="40% - Accent5 7 4 3" xfId="41119"/>
    <cellStyle name="40% - Accent5 7 4 3 2" xfId="41120"/>
    <cellStyle name="40% - Accent5 7 4 3 2 2" xfId="41121"/>
    <cellStyle name="40% - Accent5 7 4 3 3" xfId="41122"/>
    <cellStyle name="40% - Accent5 7 4 4" xfId="41123"/>
    <cellStyle name="40% - Accent5 7 4 4 2" xfId="41124"/>
    <cellStyle name="40% - Accent5 7 4 5" xfId="41125"/>
    <cellStyle name="40% - Accent5 7 5" xfId="41126"/>
    <cellStyle name="40% - Accent5 7 5 2" xfId="41127"/>
    <cellStyle name="40% - Accent5 7 5 2 2" xfId="41128"/>
    <cellStyle name="40% - Accent5 7 5 2 2 2" xfId="41129"/>
    <cellStyle name="40% - Accent5 7 5 2 2 2 2" xfId="41130"/>
    <cellStyle name="40% - Accent5 7 5 2 2 3" xfId="41131"/>
    <cellStyle name="40% - Accent5 7 5 2 3" xfId="41132"/>
    <cellStyle name="40% - Accent5 7 5 2 3 2" xfId="41133"/>
    <cellStyle name="40% - Accent5 7 5 2 4" xfId="41134"/>
    <cellStyle name="40% - Accent5 7 5 3" xfId="41135"/>
    <cellStyle name="40% - Accent5 7 5 3 2" xfId="41136"/>
    <cellStyle name="40% - Accent5 7 5 3 2 2" xfId="41137"/>
    <cellStyle name="40% - Accent5 7 5 3 3" xfId="41138"/>
    <cellStyle name="40% - Accent5 7 5 4" xfId="41139"/>
    <cellStyle name="40% - Accent5 7 5 4 2" xfId="41140"/>
    <cellStyle name="40% - Accent5 7 5 5" xfId="41141"/>
    <cellStyle name="40% - Accent5 7 6" xfId="41142"/>
    <cellStyle name="40% - Accent5 7 6 2" xfId="41143"/>
    <cellStyle name="40% - Accent5 7 6 2 2" xfId="41144"/>
    <cellStyle name="40% - Accent5 7 6 2 2 2" xfId="41145"/>
    <cellStyle name="40% - Accent5 7 6 2 2 2 2" xfId="41146"/>
    <cellStyle name="40% - Accent5 7 6 2 2 3" xfId="41147"/>
    <cellStyle name="40% - Accent5 7 6 2 3" xfId="41148"/>
    <cellStyle name="40% - Accent5 7 6 2 3 2" xfId="41149"/>
    <cellStyle name="40% - Accent5 7 6 2 4" xfId="41150"/>
    <cellStyle name="40% - Accent5 7 6 3" xfId="41151"/>
    <cellStyle name="40% - Accent5 7 6 3 2" xfId="41152"/>
    <cellStyle name="40% - Accent5 7 6 3 2 2" xfId="41153"/>
    <cellStyle name="40% - Accent5 7 6 3 3" xfId="41154"/>
    <cellStyle name="40% - Accent5 7 6 4" xfId="41155"/>
    <cellStyle name="40% - Accent5 7 6 4 2" xfId="41156"/>
    <cellStyle name="40% - Accent5 7 6 5" xfId="41157"/>
    <cellStyle name="40% - Accent5 7 7" xfId="41158"/>
    <cellStyle name="40% - Accent5 7 7 2" xfId="41159"/>
    <cellStyle name="40% - Accent5 7 7 2 2" xfId="41160"/>
    <cellStyle name="40% - Accent5 7 7 2 2 2" xfId="41161"/>
    <cellStyle name="40% - Accent5 7 7 2 2 2 2" xfId="41162"/>
    <cellStyle name="40% - Accent5 7 7 2 2 3" xfId="41163"/>
    <cellStyle name="40% - Accent5 7 7 2 3" xfId="41164"/>
    <cellStyle name="40% - Accent5 7 7 2 3 2" xfId="41165"/>
    <cellStyle name="40% - Accent5 7 7 2 4" xfId="41166"/>
    <cellStyle name="40% - Accent5 7 7 3" xfId="41167"/>
    <cellStyle name="40% - Accent5 7 7 3 2" xfId="41168"/>
    <cellStyle name="40% - Accent5 7 7 3 2 2" xfId="41169"/>
    <cellStyle name="40% - Accent5 7 7 3 3" xfId="41170"/>
    <cellStyle name="40% - Accent5 7 7 4" xfId="41171"/>
    <cellStyle name="40% - Accent5 7 7 4 2" xfId="41172"/>
    <cellStyle name="40% - Accent5 7 7 5" xfId="41173"/>
    <cellStyle name="40% - Accent5 7 8" xfId="41174"/>
    <cellStyle name="40% - Accent5 7 8 2" xfId="41175"/>
    <cellStyle name="40% - Accent5 7 8 2 2" xfId="41176"/>
    <cellStyle name="40% - Accent5 7 8 2 2 2" xfId="41177"/>
    <cellStyle name="40% - Accent5 7 8 2 3" xfId="41178"/>
    <cellStyle name="40% - Accent5 7 8 3" xfId="41179"/>
    <cellStyle name="40% - Accent5 7 8 3 2" xfId="41180"/>
    <cellStyle name="40% - Accent5 7 8 4" xfId="41181"/>
    <cellStyle name="40% - Accent5 7 9" xfId="41182"/>
    <cellStyle name="40% - Accent5 7 9 2" xfId="41183"/>
    <cellStyle name="40% - Accent5 7 9 2 2" xfId="41184"/>
    <cellStyle name="40% - Accent5 7 9 3" xfId="41185"/>
    <cellStyle name="40% - Accent5 8" xfId="41186"/>
    <cellStyle name="40% - Accent5 8 10" xfId="41187"/>
    <cellStyle name="40% - Accent5 8 10 2" xfId="41188"/>
    <cellStyle name="40% - Accent5 8 11" xfId="41189"/>
    <cellStyle name="40% - Accent5 8 2" xfId="41190"/>
    <cellStyle name="40% - Accent5 8 2 10" xfId="41191"/>
    <cellStyle name="40% - Accent5 8 2 2" xfId="41192"/>
    <cellStyle name="40% - Accent5 8 2 2 2" xfId="41193"/>
    <cellStyle name="40% - Accent5 8 2 2 2 2" xfId="41194"/>
    <cellStyle name="40% - Accent5 8 2 2 2 2 2" xfId="41195"/>
    <cellStyle name="40% - Accent5 8 2 2 2 2 2 2" xfId="41196"/>
    <cellStyle name="40% - Accent5 8 2 2 2 2 3" xfId="41197"/>
    <cellStyle name="40% - Accent5 8 2 2 2 3" xfId="41198"/>
    <cellStyle name="40% - Accent5 8 2 2 2 3 2" xfId="41199"/>
    <cellStyle name="40% - Accent5 8 2 2 2 4" xfId="41200"/>
    <cellStyle name="40% - Accent5 8 2 2 3" xfId="41201"/>
    <cellStyle name="40% - Accent5 8 2 2 3 2" xfId="41202"/>
    <cellStyle name="40% - Accent5 8 2 2 3 2 2" xfId="41203"/>
    <cellStyle name="40% - Accent5 8 2 2 3 3" xfId="41204"/>
    <cellStyle name="40% - Accent5 8 2 2 4" xfId="41205"/>
    <cellStyle name="40% - Accent5 8 2 2 4 2" xfId="41206"/>
    <cellStyle name="40% - Accent5 8 2 2 5" xfId="41207"/>
    <cellStyle name="40% - Accent5 8 2 3" xfId="41208"/>
    <cellStyle name="40% - Accent5 8 2 3 2" xfId="41209"/>
    <cellStyle name="40% - Accent5 8 2 3 2 2" xfId="41210"/>
    <cellStyle name="40% - Accent5 8 2 3 2 2 2" xfId="41211"/>
    <cellStyle name="40% - Accent5 8 2 3 2 2 2 2" xfId="41212"/>
    <cellStyle name="40% - Accent5 8 2 3 2 2 3" xfId="41213"/>
    <cellStyle name="40% - Accent5 8 2 3 2 3" xfId="41214"/>
    <cellStyle name="40% - Accent5 8 2 3 2 3 2" xfId="41215"/>
    <cellStyle name="40% - Accent5 8 2 3 2 4" xfId="41216"/>
    <cellStyle name="40% - Accent5 8 2 3 3" xfId="41217"/>
    <cellStyle name="40% - Accent5 8 2 3 3 2" xfId="41218"/>
    <cellStyle name="40% - Accent5 8 2 3 3 2 2" xfId="41219"/>
    <cellStyle name="40% - Accent5 8 2 3 3 3" xfId="41220"/>
    <cellStyle name="40% - Accent5 8 2 3 4" xfId="41221"/>
    <cellStyle name="40% - Accent5 8 2 3 4 2" xfId="41222"/>
    <cellStyle name="40% - Accent5 8 2 3 5" xfId="41223"/>
    <cellStyle name="40% - Accent5 8 2 4" xfId="41224"/>
    <cellStyle name="40% - Accent5 8 2 4 2" xfId="41225"/>
    <cellStyle name="40% - Accent5 8 2 4 2 2" xfId="41226"/>
    <cellStyle name="40% - Accent5 8 2 4 2 2 2" xfId="41227"/>
    <cellStyle name="40% - Accent5 8 2 4 2 2 2 2" xfId="41228"/>
    <cellStyle name="40% - Accent5 8 2 4 2 2 3" xfId="41229"/>
    <cellStyle name="40% - Accent5 8 2 4 2 3" xfId="41230"/>
    <cellStyle name="40% - Accent5 8 2 4 2 3 2" xfId="41231"/>
    <cellStyle name="40% - Accent5 8 2 4 2 4" xfId="41232"/>
    <cellStyle name="40% - Accent5 8 2 4 3" xfId="41233"/>
    <cellStyle name="40% - Accent5 8 2 4 3 2" xfId="41234"/>
    <cellStyle name="40% - Accent5 8 2 4 3 2 2" xfId="41235"/>
    <cellStyle name="40% - Accent5 8 2 4 3 3" xfId="41236"/>
    <cellStyle name="40% - Accent5 8 2 4 4" xfId="41237"/>
    <cellStyle name="40% - Accent5 8 2 4 4 2" xfId="41238"/>
    <cellStyle name="40% - Accent5 8 2 4 5" xfId="41239"/>
    <cellStyle name="40% - Accent5 8 2 5" xfId="41240"/>
    <cellStyle name="40% - Accent5 8 2 5 2" xfId="41241"/>
    <cellStyle name="40% - Accent5 8 2 5 2 2" xfId="41242"/>
    <cellStyle name="40% - Accent5 8 2 5 2 2 2" xfId="41243"/>
    <cellStyle name="40% - Accent5 8 2 5 2 2 2 2" xfId="41244"/>
    <cellStyle name="40% - Accent5 8 2 5 2 2 3" xfId="41245"/>
    <cellStyle name="40% - Accent5 8 2 5 2 3" xfId="41246"/>
    <cellStyle name="40% - Accent5 8 2 5 2 3 2" xfId="41247"/>
    <cellStyle name="40% - Accent5 8 2 5 2 4" xfId="41248"/>
    <cellStyle name="40% - Accent5 8 2 5 3" xfId="41249"/>
    <cellStyle name="40% - Accent5 8 2 5 3 2" xfId="41250"/>
    <cellStyle name="40% - Accent5 8 2 5 3 2 2" xfId="41251"/>
    <cellStyle name="40% - Accent5 8 2 5 3 3" xfId="41252"/>
    <cellStyle name="40% - Accent5 8 2 5 4" xfId="41253"/>
    <cellStyle name="40% - Accent5 8 2 5 4 2" xfId="41254"/>
    <cellStyle name="40% - Accent5 8 2 5 5" xfId="41255"/>
    <cellStyle name="40% - Accent5 8 2 6" xfId="41256"/>
    <cellStyle name="40% - Accent5 8 2 6 2" xfId="41257"/>
    <cellStyle name="40% - Accent5 8 2 6 2 2" xfId="41258"/>
    <cellStyle name="40% - Accent5 8 2 6 2 2 2" xfId="41259"/>
    <cellStyle name="40% - Accent5 8 2 6 2 2 2 2" xfId="41260"/>
    <cellStyle name="40% - Accent5 8 2 6 2 2 3" xfId="41261"/>
    <cellStyle name="40% - Accent5 8 2 6 2 3" xfId="41262"/>
    <cellStyle name="40% - Accent5 8 2 6 2 3 2" xfId="41263"/>
    <cellStyle name="40% - Accent5 8 2 6 2 4" xfId="41264"/>
    <cellStyle name="40% - Accent5 8 2 6 3" xfId="41265"/>
    <cellStyle name="40% - Accent5 8 2 6 3 2" xfId="41266"/>
    <cellStyle name="40% - Accent5 8 2 6 3 2 2" xfId="41267"/>
    <cellStyle name="40% - Accent5 8 2 6 3 3" xfId="41268"/>
    <cellStyle name="40% - Accent5 8 2 6 4" xfId="41269"/>
    <cellStyle name="40% - Accent5 8 2 6 4 2" xfId="41270"/>
    <cellStyle name="40% - Accent5 8 2 6 5" xfId="41271"/>
    <cellStyle name="40% - Accent5 8 2 7" xfId="41272"/>
    <cellStyle name="40% - Accent5 8 2 7 2" xfId="41273"/>
    <cellStyle name="40% - Accent5 8 2 7 2 2" xfId="41274"/>
    <cellStyle name="40% - Accent5 8 2 7 2 2 2" xfId="41275"/>
    <cellStyle name="40% - Accent5 8 2 7 2 3" xfId="41276"/>
    <cellStyle name="40% - Accent5 8 2 7 3" xfId="41277"/>
    <cellStyle name="40% - Accent5 8 2 7 3 2" xfId="41278"/>
    <cellStyle name="40% - Accent5 8 2 7 4" xfId="41279"/>
    <cellStyle name="40% - Accent5 8 2 8" xfId="41280"/>
    <cellStyle name="40% - Accent5 8 2 8 2" xfId="41281"/>
    <cellStyle name="40% - Accent5 8 2 8 2 2" xfId="41282"/>
    <cellStyle name="40% - Accent5 8 2 8 3" xfId="41283"/>
    <cellStyle name="40% - Accent5 8 2 9" xfId="41284"/>
    <cellStyle name="40% - Accent5 8 2 9 2" xfId="41285"/>
    <cellStyle name="40% - Accent5 8 3" xfId="41286"/>
    <cellStyle name="40% - Accent5 8 3 2" xfId="41287"/>
    <cellStyle name="40% - Accent5 8 3 2 2" xfId="41288"/>
    <cellStyle name="40% - Accent5 8 3 2 2 2" xfId="41289"/>
    <cellStyle name="40% - Accent5 8 3 2 2 2 2" xfId="41290"/>
    <cellStyle name="40% - Accent5 8 3 2 2 3" xfId="41291"/>
    <cellStyle name="40% - Accent5 8 3 2 3" xfId="41292"/>
    <cellStyle name="40% - Accent5 8 3 2 3 2" xfId="41293"/>
    <cellStyle name="40% - Accent5 8 3 2 4" xfId="41294"/>
    <cellStyle name="40% - Accent5 8 3 3" xfId="41295"/>
    <cellStyle name="40% - Accent5 8 3 3 2" xfId="41296"/>
    <cellStyle name="40% - Accent5 8 3 3 2 2" xfId="41297"/>
    <cellStyle name="40% - Accent5 8 3 3 3" xfId="41298"/>
    <cellStyle name="40% - Accent5 8 3 4" xfId="41299"/>
    <cellStyle name="40% - Accent5 8 3 4 2" xfId="41300"/>
    <cellStyle name="40% - Accent5 8 3 5" xfId="41301"/>
    <cellStyle name="40% - Accent5 8 4" xfId="41302"/>
    <cellStyle name="40% - Accent5 8 4 2" xfId="41303"/>
    <cellStyle name="40% - Accent5 8 4 2 2" xfId="41304"/>
    <cellStyle name="40% - Accent5 8 4 2 2 2" xfId="41305"/>
    <cellStyle name="40% - Accent5 8 4 2 2 2 2" xfId="41306"/>
    <cellStyle name="40% - Accent5 8 4 2 2 3" xfId="41307"/>
    <cellStyle name="40% - Accent5 8 4 2 3" xfId="41308"/>
    <cellStyle name="40% - Accent5 8 4 2 3 2" xfId="41309"/>
    <cellStyle name="40% - Accent5 8 4 2 4" xfId="41310"/>
    <cellStyle name="40% - Accent5 8 4 3" xfId="41311"/>
    <cellStyle name="40% - Accent5 8 4 3 2" xfId="41312"/>
    <cellStyle name="40% - Accent5 8 4 3 2 2" xfId="41313"/>
    <cellStyle name="40% - Accent5 8 4 3 3" xfId="41314"/>
    <cellStyle name="40% - Accent5 8 4 4" xfId="41315"/>
    <cellStyle name="40% - Accent5 8 4 4 2" xfId="41316"/>
    <cellStyle name="40% - Accent5 8 4 5" xfId="41317"/>
    <cellStyle name="40% - Accent5 8 5" xfId="41318"/>
    <cellStyle name="40% - Accent5 8 5 2" xfId="41319"/>
    <cellStyle name="40% - Accent5 8 5 2 2" xfId="41320"/>
    <cellStyle name="40% - Accent5 8 5 2 2 2" xfId="41321"/>
    <cellStyle name="40% - Accent5 8 5 2 2 2 2" xfId="41322"/>
    <cellStyle name="40% - Accent5 8 5 2 2 3" xfId="41323"/>
    <cellStyle name="40% - Accent5 8 5 2 3" xfId="41324"/>
    <cellStyle name="40% - Accent5 8 5 2 3 2" xfId="41325"/>
    <cellStyle name="40% - Accent5 8 5 2 4" xfId="41326"/>
    <cellStyle name="40% - Accent5 8 5 3" xfId="41327"/>
    <cellStyle name="40% - Accent5 8 5 3 2" xfId="41328"/>
    <cellStyle name="40% - Accent5 8 5 3 2 2" xfId="41329"/>
    <cellStyle name="40% - Accent5 8 5 3 3" xfId="41330"/>
    <cellStyle name="40% - Accent5 8 5 4" xfId="41331"/>
    <cellStyle name="40% - Accent5 8 5 4 2" xfId="41332"/>
    <cellStyle name="40% - Accent5 8 5 5" xfId="41333"/>
    <cellStyle name="40% - Accent5 8 6" xfId="41334"/>
    <cellStyle name="40% - Accent5 8 6 2" xfId="41335"/>
    <cellStyle name="40% - Accent5 8 6 2 2" xfId="41336"/>
    <cellStyle name="40% - Accent5 8 6 2 2 2" xfId="41337"/>
    <cellStyle name="40% - Accent5 8 6 2 2 2 2" xfId="41338"/>
    <cellStyle name="40% - Accent5 8 6 2 2 3" xfId="41339"/>
    <cellStyle name="40% - Accent5 8 6 2 3" xfId="41340"/>
    <cellStyle name="40% - Accent5 8 6 2 3 2" xfId="41341"/>
    <cellStyle name="40% - Accent5 8 6 2 4" xfId="41342"/>
    <cellStyle name="40% - Accent5 8 6 3" xfId="41343"/>
    <cellStyle name="40% - Accent5 8 6 3 2" xfId="41344"/>
    <cellStyle name="40% - Accent5 8 6 3 2 2" xfId="41345"/>
    <cellStyle name="40% - Accent5 8 6 3 3" xfId="41346"/>
    <cellStyle name="40% - Accent5 8 6 4" xfId="41347"/>
    <cellStyle name="40% - Accent5 8 6 4 2" xfId="41348"/>
    <cellStyle name="40% - Accent5 8 6 5" xfId="41349"/>
    <cellStyle name="40% - Accent5 8 7" xfId="41350"/>
    <cellStyle name="40% - Accent5 8 7 2" xfId="41351"/>
    <cellStyle name="40% - Accent5 8 7 2 2" xfId="41352"/>
    <cellStyle name="40% - Accent5 8 7 2 2 2" xfId="41353"/>
    <cellStyle name="40% - Accent5 8 7 2 2 2 2" xfId="41354"/>
    <cellStyle name="40% - Accent5 8 7 2 2 3" xfId="41355"/>
    <cellStyle name="40% - Accent5 8 7 2 3" xfId="41356"/>
    <cellStyle name="40% - Accent5 8 7 2 3 2" xfId="41357"/>
    <cellStyle name="40% - Accent5 8 7 2 4" xfId="41358"/>
    <cellStyle name="40% - Accent5 8 7 3" xfId="41359"/>
    <cellStyle name="40% - Accent5 8 7 3 2" xfId="41360"/>
    <cellStyle name="40% - Accent5 8 7 3 2 2" xfId="41361"/>
    <cellStyle name="40% - Accent5 8 7 3 3" xfId="41362"/>
    <cellStyle name="40% - Accent5 8 7 4" xfId="41363"/>
    <cellStyle name="40% - Accent5 8 7 4 2" xfId="41364"/>
    <cellStyle name="40% - Accent5 8 7 5" xfId="41365"/>
    <cellStyle name="40% - Accent5 8 8" xfId="41366"/>
    <cellStyle name="40% - Accent5 8 8 2" xfId="41367"/>
    <cellStyle name="40% - Accent5 8 8 2 2" xfId="41368"/>
    <cellStyle name="40% - Accent5 8 8 2 2 2" xfId="41369"/>
    <cellStyle name="40% - Accent5 8 8 2 3" xfId="41370"/>
    <cellStyle name="40% - Accent5 8 8 3" xfId="41371"/>
    <cellStyle name="40% - Accent5 8 8 3 2" xfId="41372"/>
    <cellStyle name="40% - Accent5 8 8 4" xfId="41373"/>
    <cellStyle name="40% - Accent5 8 9" xfId="41374"/>
    <cellStyle name="40% - Accent5 8 9 2" xfId="41375"/>
    <cellStyle name="40% - Accent5 8 9 2 2" xfId="41376"/>
    <cellStyle name="40% - Accent5 8 9 3" xfId="41377"/>
    <cellStyle name="40% - Accent5 9" xfId="41378"/>
    <cellStyle name="40% - Accent5 9 10" xfId="41379"/>
    <cellStyle name="40% - Accent5 9 10 2" xfId="41380"/>
    <cellStyle name="40% - Accent5 9 11" xfId="41381"/>
    <cellStyle name="40% - Accent5 9 2" xfId="41382"/>
    <cellStyle name="40% - Accent5 9 2 10" xfId="41383"/>
    <cellStyle name="40% - Accent5 9 2 2" xfId="41384"/>
    <cellStyle name="40% - Accent5 9 2 2 2" xfId="41385"/>
    <cellStyle name="40% - Accent5 9 2 2 2 2" xfId="41386"/>
    <cellStyle name="40% - Accent5 9 2 2 2 2 2" xfId="41387"/>
    <cellStyle name="40% - Accent5 9 2 2 2 2 2 2" xfId="41388"/>
    <cellStyle name="40% - Accent5 9 2 2 2 2 3" xfId="41389"/>
    <cellStyle name="40% - Accent5 9 2 2 2 3" xfId="41390"/>
    <cellStyle name="40% - Accent5 9 2 2 2 3 2" xfId="41391"/>
    <cellStyle name="40% - Accent5 9 2 2 2 4" xfId="41392"/>
    <cellStyle name="40% - Accent5 9 2 2 3" xfId="41393"/>
    <cellStyle name="40% - Accent5 9 2 2 3 2" xfId="41394"/>
    <cellStyle name="40% - Accent5 9 2 2 3 2 2" xfId="41395"/>
    <cellStyle name="40% - Accent5 9 2 2 3 3" xfId="41396"/>
    <cellStyle name="40% - Accent5 9 2 2 4" xfId="41397"/>
    <cellStyle name="40% - Accent5 9 2 2 4 2" xfId="41398"/>
    <cellStyle name="40% - Accent5 9 2 2 5" xfId="41399"/>
    <cellStyle name="40% - Accent5 9 2 3" xfId="41400"/>
    <cellStyle name="40% - Accent5 9 2 3 2" xfId="41401"/>
    <cellStyle name="40% - Accent5 9 2 3 2 2" xfId="41402"/>
    <cellStyle name="40% - Accent5 9 2 3 2 2 2" xfId="41403"/>
    <cellStyle name="40% - Accent5 9 2 3 2 2 2 2" xfId="41404"/>
    <cellStyle name="40% - Accent5 9 2 3 2 2 3" xfId="41405"/>
    <cellStyle name="40% - Accent5 9 2 3 2 3" xfId="41406"/>
    <cellStyle name="40% - Accent5 9 2 3 2 3 2" xfId="41407"/>
    <cellStyle name="40% - Accent5 9 2 3 2 4" xfId="41408"/>
    <cellStyle name="40% - Accent5 9 2 3 3" xfId="41409"/>
    <cellStyle name="40% - Accent5 9 2 3 3 2" xfId="41410"/>
    <cellStyle name="40% - Accent5 9 2 3 3 2 2" xfId="41411"/>
    <cellStyle name="40% - Accent5 9 2 3 3 3" xfId="41412"/>
    <cellStyle name="40% - Accent5 9 2 3 4" xfId="41413"/>
    <cellStyle name="40% - Accent5 9 2 3 4 2" xfId="41414"/>
    <cellStyle name="40% - Accent5 9 2 3 5" xfId="41415"/>
    <cellStyle name="40% - Accent5 9 2 4" xfId="41416"/>
    <cellStyle name="40% - Accent5 9 2 4 2" xfId="41417"/>
    <cellStyle name="40% - Accent5 9 2 4 2 2" xfId="41418"/>
    <cellStyle name="40% - Accent5 9 2 4 2 2 2" xfId="41419"/>
    <cellStyle name="40% - Accent5 9 2 4 2 2 2 2" xfId="41420"/>
    <cellStyle name="40% - Accent5 9 2 4 2 2 3" xfId="41421"/>
    <cellStyle name="40% - Accent5 9 2 4 2 3" xfId="41422"/>
    <cellStyle name="40% - Accent5 9 2 4 2 3 2" xfId="41423"/>
    <cellStyle name="40% - Accent5 9 2 4 2 4" xfId="41424"/>
    <cellStyle name="40% - Accent5 9 2 4 3" xfId="41425"/>
    <cellStyle name="40% - Accent5 9 2 4 3 2" xfId="41426"/>
    <cellStyle name="40% - Accent5 9 2 4 3 2 2" xfId="41427"/>
    <cellStyle name="40% - Accent5 9 2 4 3 3" xfId="41428"/>
    <cellStyle name="40% - Accent5 9 2 4 4" xfId="41429"/>
    <cellStyle name="40% - Accent5 9 2 4 4 2" xfId="41430"/>
    <cellStyle name="40% - Accent5 9 2 4 5" xfId="41431"/>
    <cellStyle name="40% - Accent5 9 2 5" xfId="41432"/>
    <cellStyle name="40% - Accent5 9 2 5 2" xfId="41433"/>
    <cellStyle name="40% - Accent5 9 2 5 2 2" xfId="41434"/>
    <cellStyle name="40% - Accent5 9 2 5 2 2 2" xfId="41435"/>
    <cellStyle name="40% - Accent5 9 2 5 2 2 2 2" xfId="41436"/>
    <cellStyle name="40% - Accent5 9 2 5 2 2 3" xfId="41437"/>
    <cellStyle name="40% - Accent5 9 2 5 2 3" xfId="41438"/>
    <cellStyle name="40% - Accent5 9 2 5 2 3 2" xfId="41439"/>
    <cellStyle name="40% - Accent5 9 2 5 2 4" xfId="41440"/>
    <cellStyle name="40% - Accent5 9 2 5 3" xfId="41441"/>
    <cellStyle name="40% - Accent5 9 2 5 3 2" xfId="41442"/>
    <cellStyle name="40% - Accent5 9 2 5 3 2 2" xfId="41443"/>
    <cellStyle name="40% - Accent5 9 2 5 3 3" xfId="41444"/>
    <cellStyle name="40% - Accent5 9 2 5 4" xfId="41445"/>
    <cellStyle name="40% - Accent5 9 2 5 4 2" xfId="41446"/>
    <cellStyle name="40% - Accent5 9 2 5 5" xfId="41447"/>
    <cellStyle name="40% - Accent5 9 2 6" xfId="41448"/>
    <cellStyle name="40% - Accent5 9 2 6 2" xfId="41449"/>
    <cellStyle name="40% - Accent5 9 2 6 2 2" xfId="41450"/>
    <cellStyle name="40% - Accent5 9 2 6 2 2 2" xfId="41451"/>
    <cellStyle name="40% - Accent5 9 2 6 2 2 2 2" xfId="41452"/>
    <cellStyle name="40% - Accent5 9 2 6 2 2 3" xfId="41453"/>
    <cellStyle name="40% - Accent5 9 2 6 2 3" xfId="41454"/>
    <cellStyle name="40% - Accent5 9 2 6 2 3 2" xfId="41455"/>
    <cellStyle name="40% - Accent5 9 2 6 2 4" xfId="41456"/>
    <cellStyle name="40% - Accent5 9 2 6 3" xfId="41457"/>
    <cellStyle name="40% - Accent5 9 2 6 3 2" xfId="41458"/>
    <cellStyle name="40% - Accent5 9 2 6 3 2 2" xfId="41459"/>
    <cellStyle name="40% - Accent5 9 2 6 3 3" xfId="41460"/>
    <cellStyle name="40% - Accent5 9 2 6 4" xfId="41461"/>
    <cellStyle name="40% - Accent5 9 2 6 4 2" xfId="41462"/>
    <cellStyle name="40% - Accent5 9 2 6 5" xfId="41463"/>
    <cellStyle name="40% - Accent5 9 2 7" xfId="41464"/>
    <cellStyle name="40% - Accent5 9 2 7 2" xfId="41465"/>
    <cellStyle name="40% - Accent5 9 2 7 2 2" xfId="41466"/>
    <cellStyle name="40% - Accent5 9 2 7 2 2 2" xfId="41467"/>
    <cellStyle name="40% - Accent5 9 2 7 2 3" xfId="41468"/>
    <cellStyle name="40% - Accent5 9 2 7 3" xfId="41469"/>
    <cellStyle name="40% - Accent5 9 2 7 3 2" xfId="41470"/>
    <cellStyle name="40% - Accent5 9 2 7 4" xfId="41471"/>
    <cellStyle name="40% - Accent5 9 2 8" xfId="41472"/>
    <cellStyle name="40% - Accent5 9 2 8 2" xfId="41473"/>
    <cellStyle name="40% - Accent5 9 2 8 2 2" xfId="41474"/>
    <cellStyle name="40% - Accent5 9 2 8 3" xfId="41475"/>
    <cellStyle name="40% - Accent5 9 2 9" xfId="41476"/>
    <cellStyle name="40% - Accent5 9 2 9 2" xfId="41477"/>
    <cellStyle name="40% - Accent5 9 3" xfId="41478"/>
    <cellStyle name="40% - Accent5 9 3 2" xfId="41479"/>
    <cellStyle name="40% - Accent5 9 3 2 2" xfId="41480"/>
    <cellStyle name="40% - Accent5 9 3 2 2 2" xfId="41481"/>
    <cellStyle name="40% - Accent5 9 3 2 2 2 2" xfId="41482"/>
    <cellStyle name="40% - Accent5 9 3 2 2 3" xfId="41483"/>
    <cellStyle name="40% - Accent5 9 3 2 3" xfId="41484"/>
    <cellStyle name="40% - Accent5 9 3 2 3 2" xfId="41485"/>
    <cellStyle name="40% - Accent5 9 3 2 4" xfId="41486"/>
    <cellStyle name="40% - Accent5 9 3 3" xfId="41487"/>
    <cellStyle name="40% - Accent5 9 3 3 2" xfId="41488"/>
    <cellStyle name="40% - Accent5 9 3 3 2 2" xfId="41489"/>
    <cellStyle name="40% - Accent5 9 3 3 3" xfId="41490"/>
    <cellStyle name="40% - Accent5 9 3 4" xfId="41491"/>
    <cellStyle name="40% - Accent5 9 3 4 2" xfId="41492"/>
    <cellStyle name="40% - Accent5 9 3 5" xfId="41493"/>
    <cellStyle name="40% - Accent5 9 4" xfId="41494"/>
    <cellStyle name="40% - Accent5 9 4 2" xfId="41495"/>
    <cellStyle name="40% - Accent5 9 4 2 2" xfId="41496"/>
    <cellStyle name="40% - Accent5 9 4 2 2 2" xfId="41497"/>
    <cellStyle name="40% - Accent5 9 4 2 2 2 2" xfId="41498"/>
    <cellStyle name="40% - Accent5 9 4 2 2 3" xfId="41499"/>
    <cellStyle name="40% - Accent5 9 4 2 3" xfId="41500"/>
    <cellStyle name="40% - Accent5 9 4 2 3 2" xfId="41501"/>
    <cellStyle name="40% - Accent5 9 4 2 4" xfId="41502"/>
    <cellStyle name="40% - Accent5 9 4 3" xfId="41503"/>
    <cellStyle name="40% - Accent5 9 4 3 2" xfId="41504"/>
    <cellStyle name="40% - Accent5 9 4 3 2 2" xfId="41505"/>
    <cellStyle name="40% - Accent5 9 4 3 3" xfId="41506"/>
    <cellStyle name="40% - Accent5 9 4 4" xfId="41507"/>
    <cellStyle name="40% - Accent5 9 4 4 2" xfId="41508"/>
    <cellStyle name="40% - Accent5 9 4 5" xfId="41509"/>
    <cellStyle name="40% - Accent5 9 5" xfId="41510"/>
    <cellStyle name="40% - Accent5 9 5 2" xfId="41511"/>
    <cellStyle name="40% - Accent5 9 5 2 2" xfId="41512"/>
    <cellStyle name="40% - Accent5 9 5 2 2 2" xfId="41513"/>
    <cellStyle name="40% - Accent5 9 5 2 2 2 2" xfId="41514"/>
    <cellStyle name="40% - Accent5 9 5 2 2 3" xfId="41515"/>
    <cellStyle name="40% - Accent5 9 5 2 3" xfId="41516"/>
    <cellStyle name="40% - Accent5 9 5 2 3 2" xfId="41517"/>
    <cellStyle name="40% - Accent5 9 5 2 4" xfId="41518"/>
    <cellStyle name="40% - Accent5 9 5 3" xfId="41519"/>
    <cellStyle name="40% - Accent5 9 5 3 2" xfId="41520"/>
    <cellStyle name="40% - Accent5 9 5 3 2 2" xfId="41521"/>
    <cellStyle name="40% - Accent5 9 5 3 3" xfId="41522"/>
    <cellStyle name="40% - Accent5 9 5 4" xfId="41523"/>
    <cellStyle name="40% - Accent5 9 5 4 2" xfId="41524"/>
    <cellStyle name="40% - Accent5 9 5 5" xfId="41525"/>
    <cellStyle name="40% - Accent5 9 6" xfId="41526"/>
    <cellStyle name="40% - Accent5 9 6 2" xfId="41527"/>
    <cellStyle name="40% - Accent5 9 6 2 2" xfId="41528"/>
    <cellStyle name="40% - Accent5 9 6 2 2 2" xfId="41529"/>
    <cellStyle name="40% - Accent5 9 6 2 2 2 2" xfId="41530"/>
    <cellStyle name="40% - Accent5 9 6 2 2 3" xfId="41531"/>
    <cellStyle name="40% - Accent5 9 6 2 3" xfId="41532"/>
    <cellStyle name="40% - Accent5 9 6 2 3 2" xfId="41533"/>
    <cellStyle name="40% - Accent5 9 6 2 4" xfId="41534"/>
    <cellStyle name="40% - Accent5 9 6 3" xfId="41535"/>
    <cellStyle name="40% - Accent5 9 6 3 2" xfId="41536"/>
    <cellStyle name="40% - Accent5 9 6 3 2 2" xfId="41537"/>
    <cellStyle name="40% - Accent5 9 6 3 3" xfId="41538"/>
    <cellStyle name="40% - Accent5 9 6 4" xfId="41539"/>
    <cellStyle name="40% - Accent5 9 6 4 2" xfId="41540"/>
    <cellStyle name="40% - Accent5 9 6 5" xfId="41541"/>
    <cellStyle name="40% - Accent5 9 7" xfId="41542"/>
    <cellStyle name="40% - Accent5 9 7 2" xfId="41543"/>
    <cellStyle name="40% - Accent5 9 7 2 2" xfId="41544"/>
    <cellStyle name="40% - Accent5 9 7 2 2 2" xfId="41545"/>
    <cellStyle name="40% - Accent5 9 7 2 2 2 2" xfId="41546"/>
    <cellStyle name="40% - Accent5 9 7 2 2 3" xfId="41547"/>
    <cellStyle name="40% - Accent5 9 7 2 3" xfId="41548"/>
    <cellStyle name="40% - Accent5 9 7 2 3 2" xfId="41549"/>
    <cellStyle name="40% - Accent5 9 7 2 4" xfId="41550"/>
    <cellStyle name="40% - Accent5 9 7 3" xfId="41551"/>
    <cellStyle name="40% - Accent5 9 7 3 2" xfId="41552"/>
    <cellStyle name="40% - Accent5 9 7 3 2 2" xfId="41553"/>
    <cellStyle name="40% - Accent5 9 7 3 3" xfId="41554"/>
    <cellStyle name="40% - Accent5 9 7 4" xfId="41555"/>
    <cellStyle name="40% - Accent5 9 7 4 2" xfId="41556"/>
    <cellStyle name="40% - Accent5 9 7 5" xfId="41557"/>
    <cellStyle name="40% - Accent5 9 8" xfId="41558"/>
    <cellStyle name="40% - Accent5 9 8 2" xfId="41559"/>
    <cellStyle name="40% - Accent5 9 8 2 2" xfId="41560"/>
    <cellStyle name="40% - Accent5 9 8 2 2 2" xfId="41561"/>
    <cellStyle name="40% - Accent5 9 8 2 3" xfId="41562"/>
    <cellStyle name="40% - Accent5 9 8 3" xfId="41563"/>
    <cellStyle name="40% - Accent5 9 8 3 2" xfId="41564"/>
    <cellStyle name="40% - Accent5 9 8 4" xfId="41565"/>
    <cellStyle name="40% - Accent5 9 9" xfId="41566"/>
    <cellStyle name="40% - Accent5 9 9 2" xfId="41567"/>
    <cellStyle name="40% - Accent5 9 9 2 2" xfId="41568"/>
    <cellStyle name="40% - Accent5 9 9 3" xfId="41569"/>
    <cellStyle name="40% - Accent6" xfId="41" builtinId="51" customBuiltin="1"/>
    <cellStyle name="40% - Accent6 10" xfId="41570"/>
    <cellStyle name="40% - Accent6 10 10" xfId="41571"/>
    <cellStyle name="40% - Accent6 10 10 2" xfId="41572"/>
    <cellStyle name="40% - Accent6 10 11" xfId="41573"/>
    <cellStyle name="40% - Accent6 10 2" xfId="41574"/>
    <cellStyle name="40% - Accent6 10 2 10" xfId="41575"/>
    <cellStyle name="40% - Accent6 10 2 2" xfId="41576"/>
    <cellStyle name="40% - Accent6 10 2 2 2" xfId="41577"/>
    <cellStyle name="40% - Accent6 10 2 2 2 2" xfId="41578"/>
    <cellStyle name="40% - Accent6 10 2 2 2 2 2" xfId="41579"/>
    <cellStyle name="40% - Accent6 10 2 2 2 2 2 2" xfId="41580"/>
    <cellStyle name="40% - Accent6 10 2 2 2 2 3" xfId="41581"/>
    <cellStyle name="40% - Accent6 10 2 2 2 3" xfId="41582"/>
    <cellStyle name="40% - Accent6 10 2 2 2 3 2" xfId="41583"/>
    <cellStyle name="40% - Accent6 10 2 2 2 4" xfId="41584"/>
    <cellStyle name="40% - Accent6 10 2 2 3" xfId="41585"/>
    <cellStyle name="40% - Accent6 10 2 2 3 2" xfId="41586"/>
    <cellStyle name="40% - Accent6 10 2 2 3 2 2" xfId="41587"/>
    <cellStyle name="40% - Accent6 10 2 2 3 3" xfId="41588"/>
    <cellStyle name="40% - Accent6 10 2 2 4" xfId="41589"/>
    <cellStyle name="40% - Accent6 10 2 2 4 2" xfId="41590"/>
    <cellStyle name="40% - Accent6 10 2 2 5" xfId="41591"/>
    <cellStyle name="40% - Accent6 10 2 3" xfId="41592"/>
    <cellStyle name="40% - Accent6 10 2 3 2" xfId="41593"/>
    <cellStyle name="40% - Accent6 10 2 3 2 2" xfId="41594"/>
    <cellStyle name="40% - Accent6 10 2 3 2 2 2" xfId="41595"/>
    <cellStyle name="40% - Accent6 10 2 3 2 2 2 2" xfId="41596"/>
    <cellStyle name="40% - Accent6 10 2 3 2 2 3" xfId="41597"/>
    <cellStyle name="40% - Accent6 10 2 3 2 3" xfId="41598"/>
    <cellStyle name="40% - Accent6 10 2 3 2 3 2" xfId="41599"/>
    <cellStyle name="40% - Accent6 10 2 3 2 4" xfId="41600"/>
    <cellStyle name="40% - Accent6 10 2 3 3" xfId="41601"/>
    <cellStyle name="40% - Accent6 10 2 3 3 2" xfId="41602"/>
    <cellStyle name="40% - Accent6 10 2 3 3 2 2" xfId="41603"/>
    <cellStyle name="40% - Accent6 10 2 3 3 3" xfId="41604"/>
    <cellStyle name="40% - Accent6 10 2 3 4" xfId="41605"/>
    <cellStyle name="40% - Accent6 10 2 3 4 2" xfId="41606"/>
    <cellStyle name="40% - Accent6 10 2 3 5" xfId="41607"/>
    <cellStyle name="40% - Accent6 10 2 4" xfId="41608"/>
    <cellStyle name="40% - Accent6 10 2 4 2" xfId="41609"/>
    <cellStyle name="40% - Accent6 10 2 4 2 2" xfId="41610"/>
    <cellStyle name="40% - Accent6 10 2 4 2 2 2" xfId="41611"/>
    <cellStyle name="40% - Accent6 10 2 4 2 2 2 2" xfId="41612"/>
    <cellStyle name="40% - Accent6 10 2 4 2 2 3" xfId="41613"/>
    <cellStyle name="40% - Accent6 10 2 4 2 3" xfId="41614"/>
    <cellStyle name="40% - Accent6 10 2 4 2 3 2" xfId="41615"/>
    <cellStyle name="40% - Accent6 10 2 4 2 4" xfId="41616"/>
    <cellStyle name="40% - Accent6 10 2 4 3" xfId="41617"/>
    <cellStyle name="40% - Accent6 10 2 4 3 2" xfId="41618"/>
    <cellStyle name="40% - Accent6 10 2 4 3 2 2" xfId="41619"/>
    <cellStyle name="40% - Accent6 10 2 4 3 3" xfId="41620"/>
    <cellStyle name="40% - Accent6 10 2 4 4" xfId="41621"/>
    <cellStyle name="40% - Accent6 10 2 4 4 2" xfId="41622"/>
    <cellStyle name="40% - Accent6 10 2 4 5" xfId="41623"/>
    <cellStyle name="40% - Accent6 10 2 5" xfId="41624"/>
    <cellStyle name="40% - Accent6 10 2 5 2" xfId="41625"/>
    <cellStyle name="40% - Accent6 10 2 5 2 2" xfId="41626"/>
    <cellStyle name="40% - Accent6 10 2 5 2 2 2" xfId="41627"/>
    <cellStyle name="40% - Accent6 10 2 5 2 2 2 2" xfId="41628"/>
    <cellStyle name="40% - Accent6 10 2 5 2 2 3" xfId="41629"/>
    <cellStyle name="40% - Accent6 10 2 5 2 3" xfId="41630"/>
    <cellStyle name="40% - Accent6 10 2 5 2 3 2" xfId="41631"/>
    <cellStyle name="40% - Accent6 10 2 5 2 4" xfId="41632"/>
    <cellStyle name="40% - Accent6 10 2 5 3" xfId="41633"/>
    <cellStyle name="40% - Accent6 10 2 5 3 2" xfId="41634"/>
    <cellStyle name="40% - Accent6 10 2 5 3 2 2" xfId="41635"/>
    <cellStyle name="40% - Accent6 10 2 5 3 3" xfId="41636"/>
    <cellStyle name="40% - Accent6 10 2 5 4" xfId="41637"/>
    <cellStyle name="40% - Accent6 10 2 5 4 2" xfId="41638"/>
    <cellStyle name="40% - Accent6 10 2 5 5" xfId="41639"/>
    <cellStyle name="40% - Accent6 10 2 6" xfId="41640"/>
    <cellStyle name="40% - Accent6 10 2 6 2" xfId="41641"/>
    <cellStyle name="40% - Accent6 10 2 6 2 2" xfId="41642"/>
    <cellStyle name="40% - Accent6 10 2 6 2 2 2" xfId="41643"/>
    <cellStyle name="40% - Accent6 10 2 6 2 2 2 2" xfId="41644"/>
    <cellStyle name="40% - Accent6 10 2 6 2 2 3" xfId="41645"/>
    <cellStyle name="40% - Accent6 10 2 6 2 3" xfId="41646"/>
    <cellStyle name="40% - Accent6 10 2 6 2 3 2" xfId="41647"/>
    <cellStyle name="40% - Accent6 10 2 6 2 4" xfId="41648"/>
    <cellStyle name="40% - Accent6 10 2 6 3" xfId="41649"/>
    <cellStyle name="40% - Accent6 10 2 6 3 2" xfId="41650"/>
    <cellStyle name="40% - Accent6 10 2 6 3 2 2" xfId="41651"/>
    <cellStyle name="40% - Accent6 10 2 6 3 3" xfId="41652"/>
    <cellStyle name="40% - Accent6 10 2 6 4" xfId="41653"/>
    <cellStyle name="40% - Accent6 10 2 6 4 2" xfId="41654"/>
    <cellStyle name="40% - Accent6 10 2 6 5" xfId="41655"/>
    <cellStyle name="40% - Accent6 10 2 7" xfId="41656"/>
    <cellStyle name="40% - Accent6 10 2 7 2" xfId="41657"/>
    <cellStyle name="40% - Accent6 10 2 7 2 2" xfId="41658"/>
    <cellStyle name="40% - Accent6 10 2 7 2 2 2" xfId="41659"/>
    <cellStyle name="40% - Accent6 10 2 7 2 3" xfId="41660"/>
    <cellStyle name="40% - Accent6 10 2 7 3" xfId="41661"/>
    <cellStyle name="40% - Accent6 10 2 7 3 2" xfId="41662"/>
    <cellStyle name="40% - Accent6 10 2 7 4" xfId="41663"/>
    <cellStyle name="40% - Accent6 10 2 8" xfId="41664"/>
    <cellStyle name="40% - Accent6 10 2 8 2" xfId="41665"/>
    <cellStyle name="40% - Accent6 10 2 8 2 2" xfId="41666"/>
    <cellStyle name="40% - Accent6 10 2 8 3" xfId="41667"/>
    <cellStyle name="40% - Accent6 10 2 9" xfId="41668"/>
    <cellStyle name="40% - Accent6 10 2 9 2" xfId="41669"/>
    <cellStyle name="40% - Accent6 10 3" xfId="41670"/>
    <cellStyle name="40% - Accent6 10 3 2" xfId="41671"/>
    <cellStyle name="40% - Accent6 10 3 2 2" xfId="41672"/>
    <cellStyle name="40% - Accent6 10 3 2 2 2" xfId="41673"/>
    <cellStyle name="40% - Accent6 10 3 2 2 2 2" xfId="41674"/>
    <cellStyle name="40% - Accent6 10 3 2 2 3" xfId="41675"/>
    <cellStyle name="40% - Accent6 10 3 2 3" xfId="41676"/>
    <cellStyle name="40% - Accent6 10 3 2 3 2" xfId="41677"/>
    <cellStyle name="40% - Accent6 10 3 2 4" xfId="41678"/>
    <cellStyle name="40% - Accent6 10 3 3" xfId="41679"/>
    <cellStyle name="40% - Accent6 10 3 3 2" xfId="41680"/>
    <cellStyle name="40% - Accent6 10 3 3 2 2" xfId="41681"/>
    <cellStyle name="40% - Accent6 10 3 3 3" xfId="41682"/>
    <cellStyle name="40% - Accent6 10 3 4" xfId="41683"/>
    <cellStyle name="40% - Accent6 10 3 4 2" xfId="41684"/>
    <cellStyle name="40% - Accent6 10 3 5" xfId="41685"/>
    <cellStyle name="40% - Accent6 10 4" xfId="41686"/>
    <cellStyle name="40% - Accent6 10 4 2" xfId="41687"/>
    <cellStyle name="40% - Accent6 10 4 2 2" xfId="41688"/>
    <cellStyle name="40% - Accent6 10 4 2 2 2" xfId="41689"/>
    <cellStyle name="40% - Accent6 10 4 2 2 2 2" xfId="41690"/>
    <cellStyle name="40% - Accent6 10 4 2 2 3" xfId="41691"/>
    <cellStyle name="40% - Accent6 10 4 2 3" xfId="41692"/>
    <cellStyle name="40% - Accent6 10 4 2 3 2" xfId="41693"/>
    <cellStyle name="40% - Accent6 10 4 2 4" xfId="41694"/>
    <cellStyle name="40% - Accent6 10 4 3" xfId="41695"/>
    <cellStyle name="40% - Accent6 10 4 3 2" xfId="41696"/>
    <cellStyle name="40% - Accent6 10 4 3 2 2" xfId="41697"/>
    <cellStyle name="40% - Accent6 10 4 3 3" xfId="41698"/>
    <cellStyle name="40% - Accent6 10 4 4" xfId="41699"/>
    <cellStyle name="40% - Accent6 10 4 4 2" xfId="41700"/>
    <cellStyle name="40% - Accent6 10 4 5" xfId="41701"/>
    <cellStyle name="40% - Accent6 10 5" xfId="41702"/>
    <cellStyle name="40% - Accent6 10 5 2" xfId="41703"/>
    <cellStyle name="40% - Accent6 10 5 2 2" xfId="41704"/>
    <cellStyle name="40% - Accent6 10 5 2 2 2" xfId="41705"/>
    <cellStyle name="40% - Accent6 10 5 2 2 2 2" xfId="41706"/>
    <cellStyle name="40% - Accent6 10 5 2 2 3" xfId="41707"/>
    <cellStyle name="40% - Accent6 10 5 2 3" xfId="41708"/>
    <cellStyle name="40% - Accent6 10 5 2 3 2" xfId="41709"/>
    <cellStyle name="40% - Accent6 10 5 2 4" xfId="41710"/>
    <cellStyle name="40% - Accent6 10 5 3" xfId="41711"/>
    <cellStyle name="40% - Accent6 10 5 3 2" xfId="41712"/>
    <cellStyle name="40% - Accent6 10 5 3 2 2" xfId="41713"/>
    <cellStyle name="40% - Accent6 10 5 3 3" xfId="41714"/>
    <cellStyle name="40% - Accent6 10 5 4" xfId="41715"/>
    <cellStyle name="40% - Accent6 10 5 4 2" xfId="41716"/>
    <cellStyle name="40% - Accent6 10 5 5" xfId="41717"/>
    <cellStyle name="40% - Accent6 10 6" xfId="41718"/>
    <cellStyle name="40% - Accent6 10 6 2" xfId="41719"/>
    <cellStyle name="40% - Accent6 10 6 2 2" xfId="41720"/>
    <cellStyle name="40% - Accent6 10 6 2 2 2" xfId="41721"/>
    <cellStyle name="40% - Accent6 10 6 2 2 2 2" xfId="41722"/>
    <cellStyle name="40% - Accent6 10 6 2 2 3" xfId="41723"/>
    <cellStyle name="40% - Accent6 10 6 2 3" xfId="41724"/>
    <cellStyle name="40% - Accent6 10 6 2 3 2" xfId="41725"/>
    <cellStyle name="40% - Accent6 10 6 2 4" xfId="41726"/>
    <cellStyle name="40% - Accent6 10 6 3" xfId="41727"/>
    <cellStyle name="40% - Accent6 10 6 3 2" xfId="41728"/>
    <cellStyle name="40% - Accent6 10 6 3 2 2" xfId="41729"/>
    <cellStyle name="40% - Accent6 10 6 3 3" xfId="41730"/>
    <cellStyle name="40% - Accent6 10 6 4" xfId="41731"/>
    <cellStyle name="40% - Accent6 10 6 4 2" xfId="41732"/>
    <cellStyle name="40% - Accent6 10 6 5" xfId="41733"/>
    <cellStyle name="40% - Accent6 10 7" xfId="41734"/>
    <cellStyle name="40% - Accent6 10 7 2" xfId="41735"/>
    <cellStyle name="40% - Accent6 10 7 2 2" xfId="41736"/>
    <cellStyle name="40% - Accent6 10 7 2 2 2" xfId="41737"/>
    <cellStyle name="40% - Accent6 10 7 2 2 2 2" xfId="41738"/>
    <cellStyle name="40% - Accent6 10 7 2 2 3" xfId="41739"/>
    <cellStyle name="40% - Accent6 10 7 2 3" xfId="41740"/>
    <cellStyle name="40% - Accent6 10 7 2 3 2" xfId="41741"/>
    <cellStyle name="40% - Accent6 10 7 2 4" xfId="41742"/>
    <cellStyle name="40% - Accent6 10 7 3" xfId="41743"/>
    <cellStyle name="40% - Accent6 10 7 3 2" xfId="41744"/>
    <cellStyle name="40% - Accent6 10 7 3 2 2" xfId="41745"/>
    <cellStyle name="40% - Accent6 10 7 3 3" xfId="41746"/>
    <cellStyle name="40% - Accent6 10 7 4" xfId="41747"/>
    <cellStyle name="40% - Accent6 10 7 4 2" xfId="41748"/>
    <cellStyle name="40% - Accent6 10 7 5" xfId="41749"/>
    <cellStyle name="40% - Accent6 10 8" xfId="41750"/>
    <cellStyle name="40% - Accent6 10 8 2" xfId="41751"/>
    <cellStyle name="40% - Accent6 10 8 2 2" xfId="41752"/>
    <cellStyle name="40% - Accent6 10 8 2 2 2" xfId="41753"/>
    <cellStyle name="40% - Accent6 10 8 2 3" xfId="41754"/>
    <cellStyle name="40% - Accent6 10 8 3" xfId="41755"/>
    <cellStyle name="40% - Accent6 10 8 3 2" xfId="41756"/>
    <cellStyle name="40% - Accent6 10 8 4" xfId="41757"/>
    <cellStyle name="40% - Accent6 10 9" xfId="41758"/>
    <cellStyle name="40% - Accent6 10 9 2" xfId="41759"/>
    <cellStyle name="40% - Accent6 10 9 2 2" xfId="41760"/>
    <cellStyle name="40% - Accent6 10 9 3" xfId="41761"/>
    <cellStyle name="40% - Accent6 11" xfId="41762"/>
    <cellStyle name="40% - Accent6 11 10" xfId="41763"/>
    <cellStyle name="40% - Accent6 11 10 2" xfId="41764"/>
    <cellStyle name="40% - Accent6 11 11" xfId="41765"/>
    <cellStyle name="40% - Accent6 11 2" xfId="41766"/>
    <cellStyle name="40% - Accent6 11 2 10" xfId="41767"/>
    <cellStyle name="40% - Accent6 11 2 2" xfId="41768"/>
    <cellStyle name="40% - Accent6 11 2 2 2" xfId="41769"/>
    <cellStyle name="40% - Accent6 11 2 2 2 2" xfId="41770"/>
    <cellStyle name="40% - Accent6 11 2 2 2 2 2" xfId="41771"/>
    <cellStyle name="40% - Accent6 11 2 2 2 2 2 2" xfId="41772"/>
    <cellStyle name="40% - Accent6 11 2 2 2 2 3" xfId="41773"/>
    <cellStyle name="40% - Accent6 11 2 2 2 3" xfId="41774"/>
    <cellStyle name="40% - Accent6 11 2 2 2 3 2" xfId="41775"/>
    <cellStyle name="40% - Accent6 11 2 2 2 4" xfId="41776"/>
    <cellStyle name="40% - Accent6 11 2 2 3" xfId="41777"/>
    <cellStyle name="40% - Accent6 11 2 2 3 2" xfId="41778"/>
    <cellStyle name="40% - Accent6 11 2 2 3 2 2" xfId="41779"/>
    <cellStyle name="40% - Accent6 11 2 2 3 3" xfId="41780"/>
    <cellStyle name="40% - Accent6 11 2 2 4" xfId="41781"/>
    <cellStyle name="40% - Accent6 11 2 2 4 2" xfId="41782"/>
    <cellStyle name="40% - Accent6 11 2 2 5" xfId="41783"/>
    <cellStyle name="40% - Accent6 11 2 3" xfId="41784"/>
    <cellStyle name="40% - Accent6 11 2 3 2" xfId="41785"/>
    <cellStyle name="40% - Accent6 11 2 3 2 2" xfId="41786"/>
    <cellStyle name="40% - Accent6 11 2 3 2 2 2" xfId="41787"/>
    <cellStyle name="40% - Accent6 11 2 3 2 2 2 2" xfId="41788"/>
    <cellStyle name="40% - Accent6 11 2 3 2 2 3" xfId="41789"/>
    <cellStyle name="40% - Accent6 11 2 3 2 3" xfId="41790"/>
    <cellStyle name="40% - Accent6 11 2 3 2 3 2" xfId="41791"/>
    <cellStyle name="40% - Accent6 11 2 3 2 4" xfId="41792"/>
    <cellStyle name="40% - Accent6 11 2 3 3" xfId="41793"/>
    <cellStyle name="40% - Accent6 11 2 3 3 2" xfId="41794"/>
    <cellStyle name="40% - Accent6 11 2 3 3 2 2" xfId="41795"/>
    <cellStyle name="40% - Accent6 11 2 3 3 3" xfId="41796"/>
    <cellStyle name="40% - Accent6 11 2 3 4" xfId="41797"/>
    <cellStyle name="40% - Accent6 11 2 3 4 2" xfId="41798"/>
    <cellStyle name="40% - Accent6 11 2 3 5" xfId="41799"/>
    <cellStyle name="40% - Accent6 11 2 4" xfId="41800"/>
    <cellStyle name="40% - Accent6 11 2 4 2" xfId="41801"/>
    <cellStyle name="40% - Accent6 11 2 4 2 2" xfId="41802"/>
    <cellStyle name="40% - Accent6 11 2 4 2 2 2" xfId="41803"/>
    <cellStyle name="40% - Accent6 11 2 4 2 2 2 2" xfId="41804"/>
    <cellStyle name="40% - Accent6 11 2 4 2 2 3" xfId="41805"/>
    <cellStyle name="40% - Accent6 11 2 4 2 3" xfId="41806"/>
    <cellStyle name="40% - Accent6 11 2 4 2 3 2" xfId="41807"/>
    <cellStyle name="40% - Accent6 11 2 4 2 4" xfId="41808"/>
    <cellStyle name="40% - Accent6 11 2 4 3" xfId="41809"/>
    <cellStyle name="40% - Accent6 11 2 4 3 2" xfId="41810"/>
    <cellStyle name="40% - Accent6 11 2 4 3 2 2" xfId="41811"/>
    <cellStyle name="40% - Accent6 11 2 4 3 3" xfId="41812"/>
    <cellStyle name="40% - Accent6 11 2 4 4" xfId="41813"/>
    <cellStyle name="40% - Accent6 11 2 4 4 2" xfId="41814"/>
    <cellStyle name="40% - Accent6 11 2 4 5" xfId="41815"/>
    <cellStyle name="40% - Accent6 11 2 5" xfId="41816"/>
    <cellStyle name="40% - Accent6 11 2 5 2" xfId="41817"/>
    <cellStyle name="40% - Accent6 11 2 5 2 2" xfId="41818"/>
    <cellStyle name="40% - Accent6 11 2 5 2 2 2" xfId="41819"/>
    <cellStyle name="40% - Accent6 11 2 5 2 2 2 2" xfId="41820"/>
    <cellStyle name="40% - Accent6 11 2 5 2 2 3" xfId="41821"/>
    <cellStyle name="40% - Accent6 11 2 5 2 3" xfId="41822"/>
    <cellStyle name="40% - Accent6 11 2 5 2 3 2" xfId="41823"/>
    <cellStyle name="40% - Accent6 11 2 5 2 4" xfId="41824"/>
    <cellStyle name="40% - Accent6 11 2 5 3" xfId="41825"/>
    <cellStyle name="40% - Accent6 11 2 5 3 2" xfId="41826"/>
    <cellStyle name="40% - Accent6 11 2 5 3 2 2" xfId="41827"/>
    <cellStyle name="40% - Accent6 11 2 5 3 3" xfId="41828"/>
    <cellStyle name="40% - Accent6 11 2 5 4" xfId="41829"/>
    <cellStyle name="40% - Accent6 11 2 5 4 2" xfId="41830"/>
    <cellStyle name="40% - Accent6 11 2 5 5" xfId="41831"/>
    <cellStyle name="40% - Accent6 11 2 6" xfId="41832"/>
    <cellStyle name="40% - Accent6 11 2 6 2" xfId="41833"/>
    <cellStyle name="40% - Accent6 11 2 6 2 2" xfId="41834"/>
    <cellStyle name="40% - Accent6 11 2 6 2 2 2" xfId="41835"/>
    <cellStyle name="40% - Accent6 11 2 6 2 2 2 2" xfId="41836"/>
    <cellStyle name="40% - Accent6 11 2 6 2 2 3" xfId="41837"/>
    <cellStyle name="40% - Accent6 11 2 6 2 3" xfId="41838"/>
    <cellStyle name="40% - Accent6 11 2 6 2 3 2" xfId="41839"/>
    <cellStyle name="40% - Accent6 11 2 6 2 4" xfId="41840"/>
    <cellStyle name="40% - Accent6 11 2 6 3" xfId="41841"/>
    <cellStyle name="40% - Accent6 11 2 6 3 2" xfId="41842"/>
    <cellStyle name="40% - Accent6 11 2 6 3 2 2" xfId="41843"/>
    <cellStyle name="40% - Accent6 11 2 6 3 3" xfId="41844"/>
    <cellStyle name="40% - Accent6 11 2 6 4" xfId="41845"/>
    <cellStyle name="40% - Accent6 11 2 6 4 2" xfId="41846"/>
    <cellStyle name="40% - Accent6 11 2 6 5" xfId="41847"/>
    <cellStyle name="40% - Accent6 11 2 7" xfId="41848"/>
    <cellStyle name="40% - Accent6 11 2 7 2" xfId="41849"/>
    <cellStyle name="40% - Accent6 11 2 7 2 2" xfId="41850"/>
    <cellStyle name="40% - Accent6 11 2 7 2 2 2" xfId="41851"/>
    <cellStyle name="40% - Accent6 11 2 7 2 3" xfId="41852"/>
    <cellStyle name="40% - Accent6 11 2 7 3" xfId="41853"/>
    <cellStyle name="40% - Accent6 11 2 7 3 2" xfId="41854"/>
    <cellStyle name="40% - Accent6 11 2 7 4" xfId="41855"/>
    <cellStyle name="40% - Accent6 11 2 8" xfId="41856"/>
    <cellStyle name="40% - Accent6 11 2 8 2" xfId="41857"/>
    <cellStyle name="40% - Accent6 11 2 8 2 2" xfId="41858"/>
    <cellStyle name="40% - Accent6 11 2 8 3" xfId="41859"/>
    <cellStyle name="40% - Accent6 11 2 9" xfId="41860"/>
    <cellStyle name="40% - Accent6 11 2 9 2" xfId="41861"/>
    <cellStyle name="40% - Accent6 11 3" xfId="41862"/>
    <cellStyle name="40% - Accent6 11 3 2" xfId="41863"/>
    <cellStyle name="40% - Accent6 11 3 2 2" xfId="41864"/>
    <cellStyle name="40% - Accent6 11 3 2 2 2" xfId="41865"/>
    <cellStyle name="40% - Accent6 11 3 2 2 2 2" xfId="41866"/>
    <cellStyle name="40% - Accent6 11 3 2 2 3" xfId="41867"/>
    <cellStyle name="40% - Accent6 11 3 2 3" xfId="41868"/>
    <cellStyle name="40% - Accent6 11 3 2 3 2" xfId="41869"/>
    <cellStyle name="40% - Accent6 11 3 2 4" xfId="41870"/>
    <cellStyle name="40% - Accent6 11 3 3" xfId="41871"/>
    <cellStyle name="40% - Accent6 11 3 3 2" xfId="41872"/>
    <cellStyle name="40% - Accent6 11 3 3 2 2" xfId="41873"/>
    <cellStyle name="40% - Accent6 11 3 3 3" xfId="41874"/>
    <cellStyle name="40% - Accent6 11 3 4" xfId="41875"/>
    <cellStyle name="40% - Accent6 11 3 4 2" xfId="41876"/>
    <cellStyle name="40% - Accent6 11 3 5" xfId="41877"/>
    <cellStyle name="40% - Accent6 11 4" xfId="41878"/>
    <cellStyle name="40% - Accent6 11 4 2" xfId="41879"/>
    <cellStyle name="40% - Accent6 11 4 2 2" xfId="41880"/>
    <cellStyle name="40% - Accent6 11 4 2 2 2" xfId="41881"/>
    <cellStyle name="40% - Accent6 11 4 2 2 2 2" xfId="41882"/>
    <cellStyle name="40% - Accent6 11 4 2 2 3" xfId="41883"/>
    <cellStyle name="40% - Accent6 11 4 2 3" xfId="41884"/>
    <cellStyle name="40% - Accent6 11 4 2 3 2" xfId="41885"/>
    <cellStyle name="40% - Accent6 11 4 2 4" xfId="41886"/>
    <cellStyle name="40% - Accent6 11 4 3" xfId="41887"/>
    <cellStyle name="40% - Accent6 11 4 3 2" xfId="41888"/>
    <cellStyle name="40% - Accent6 11 4 3 2 2" xfId="41889"/>
    <cellStyle name="40% - Accent6 11 4 3 3" xfId="41890"/>
    <cellStyle name="40% - Accent6 11 4 4" xfId="41891"/>
    <cellStyle name="40% - Accent6 11 4 4 2" xfId="41892"/>
    <cellStyle name="40% - Accent6 11 4 5" xfId="41893"/>
    <cellStyle name="40% - Accent6 11 5" xfId="41894"/>
    <cellStyle name="40% - Accent6 11 5 2" xfId="41895"/>
    <cellStyle name="40% - Accent6 11 5 2 2" xfId="41896"/>
    <cellStyle name="40% - Accent6 11 5 2 2 2" xfId="41897"/>
    <cellStyle name="40% - Accent6 11 5 2 2 2 2" xfId="41898"/>
    <cellStyle name="40% - Accent6 11 5 2 2 3" xfId="41899"/>
    <cellStyle name="40% - Accent6 11 5 2 3" xfId="41900"/>
    <cellStyle name="40% - Accent6 11 5 2 3 2" xfId="41901"/>
    <cellStyle name="40% - Accent6 11 5 2 4" xfId="41902"/>
    <cellStyle name="40% - Accent6 11 5 3" xfId="41903"/>
    <cellStyle name="40% - Accent6 11 5 3 2" xfId="41904"/>
    <cellStyle name="40% - Accent6 11 5 3 2 2" xfId="41905"/>
    <cellStyle name="40% - Accent6 11 5 3 3" xfId="41906"/>
    <cellStyle name="40% - Accent6 11 5 4" xfId="41907"/>
    <cellStyle name="40% - Accent6 11 5 4 2" xfId="41908"/>
    <cellStyle name="40% - Accent6 11 5 5" xfId="41909"/>
    <cellStyle name="40% - Accent6 11 6" xfId="41910"/>
    <cellStyle name="40% - Accent6 11 6 2" xfId="41911"/>
    <cellStyle name="40% - Accent6 11 6 2 2" xfId="41912"/>
    <cellStyle name="40% - Accent6 11 6 2 2 2" xfId="41913"/>
    <cellStyle name="40% - Accent6 11 6 2 2 2 2" xfId="41914"/>
    <cellStyle name="40% - Accent6 11 6 2 2 3" xfId="41915"/>
    <cellStyle name="40% - Accent6 11 6 2 3" xfId="41916"/>
    <cellStyle name="40% - Accent6 11 6 2 3 2" xfId="41917"/>
    <cellStyle name="40% - Accent6 11 6 2 4" xfId="41918"/>
    <cellStyle name="40% - Accent6 11 6 3" xfId="41919"/>
    <cellStyle name="40% - Accent6 11 6 3 2" xfId="41920"/>
    <cellStyle name="40% - Accent6 11 6 3 2 2" xfId="41921"/>
    <cellStyle name="40% - Accent6 11 6 3 3" xfId="41922"/>
    <cellStyle name="40% - Accent6 11 6 4" xfId="41923"/>
    <cellStyle name="40% - Accent6 11 6 4 2" xfId="41924"/>
    <cellStyle name="40% - Accent6 11 6 5" xfId="41925"/>
    <cellStyle name="40% - Accent6 11 7" xfId="41926"/>
    <cellStyle name="40% - Accent6 11 7 2" xfId="41927"/>
    <cellStyle name="40% - Accent6 11 7 2 2" xfId="41928"/>
    <cellStyle name="40% - Accent6 11 7 2 2 2" xfId="41929"/>
    <cellStyle name="40% - Accent6 11 7 2 2 2 2" xfId="41930"/>
    <cellStyle name="40% - Accent6 11 7 2 2 3" xfId="41931"/>
    <cellStyle name="40% - Accent6 11 7 2 3" xfId="41932"/>
    <cellStyle name="40% - Accent6 11 7 2 3 2" xfId="41933"/>
    <cellStyle name="40% - Accent6 11 7 2 4" xfId="41934"/>
    <cellStyle name="40% - Accent6 11 7 3" xfId="41935"/>
    <cellStyle name="40% - Accent6 11 7 3 2" xfId="41936"/>
    <cellStyle name="40% - Accent6 11 7 3 2 2" xfId="41937"/>
    <cellStyle name="40% - Accent6 11 7 3 3" xfId="41938"/>
    <cellStyle name="40% - Accent6 11 7 4" xfId="41939"/>
    <cellStyle name="40% - Accent6 11 7 4 2" xfId="41940"/>
    <cellStyle name="40% - Accent6 11 7 5" xfId="41941"/>
    <cellStyle name="40% - Accent6 11 8" xfId="41942"/>
    <cellStyle name="40% - Accent6 11 8 2" xfId="41943"/>
    <cellStyle name="40% - Accent6 11 8 2 2" xfId="41944"/>
    <cellStyle name="40% - Accent6 11 8 2 2 2" xfId="41945"/>
    <cellStyle name="40% - Accent6 11 8 2 3" xfId="41946"/>
    <cellStyle name="40% - Accent6 11 8 3" xfId="41947"/>
    <cellStyle name="40% - Accent6 11 8 3 2" xfId="41948"/>
    <cellStyle name="40% - Accent6 11 8 4" xfId="41949"/>
    <cellStyle name="40% - Accent6 11 9" xfId="41950"/>
    <cellStyle name="40% - Accent6 11 9 2" xfId="41951"/>
    <cellStyle name="40% - Accent6 11 9 2 2" xfId="41952"/>
    <cellStyle name="40% - Accent6 11 9 3" xfId="41953"/>
    <cellStyle name="40% - Accent6 12" xfId="41954"/>
    <cellStyle name="40% - Accent6 12 10" xfId="41955"/>
    <cellStyle name="40% - Accent6 12 2" xfId="41956"/>
    <cellStyle name="40% - Accent6 12 2 2" xfId="41957"/>
    <cellStyle name="40% - Accent6 12 2 2 2" xfId="41958"/>
    <cellStyle name="40% - Accent6 12 2 2 2 2" xfId="41959"/>
    <cellStyle name="40% - Accent6 12 2 2 2 2 2" xfId="41960"/>
    <cellStyle name="40% - Accent6 12 2 2 2 3" xfId="41961"/>
    <cellStyle name="40% - Accent6 12 2 2 3" xfId="41962"/>
    <cellStyle name="40% - Accent6 12 2 2 3 2" xfId="41963"/>
    <cellStyle name="40% - Accent6 12 2 2 4" xfId="41964"/>
    <cellStyle name="40% - Accent6 12 2 3" xfId="41965"/>
    <cellStyle name="40% - Accent6 12 2 3 2" xfId="41966"/>
    <cellStyle name="40% - Accent6 12 2 3 2 2" xfId="41967"/>
    <cellStyle name="40% - Accent6 12 2 3 3" xfId="41968"/>
    <cellStyle name="40% - Accent6 12 2 4" xfId="41969"/>
    <cellStyle name="40% - Accent6 12 2 4 2" xfId="41970"/>
    <cellStyle name="40% - Accent6 12 2 5" xfId="41971"/>
    <cellStyle name="40% - Accent6 12 3" xfId="41972"/>
    <cellStyle name="40% - Accent6 12 3 2" xfId="41973"/>
    <cellStyle name="40% - Accent6 12 3 2 2" xfId="41974"/>
    <cellStyle name="40% - Accent6 12 3 2 2 2" xfId="41975"/>
    <cellStyle name="40% - Accent6 12 3 2 2 2 2" xfId="41976"/>
    <cellStyle name="40% - Accent6 12 3 2 2 3" xfId="41977"/>
    <cellStyle name="40% - Accent6 12 3 2 3" xfId="41978"/>
    <cellStyle name="40% - Accent6 12 3 2 3 2" xfId="41979"/>
    <cellStyle name="40% - Accent6 12 3 2 4" xfId="41980"/>
    <cellStyle name="40% - Accent6 12 3 3" xfId="41981"/>
    <cellStyle name="40% - Accent6 12 3 3 2" xfId="41982"/>
    <cellStyle name="40% - Accent6 12 3 3 2 2" xfId="41983"/>
    <cellStyle name="40% - Accent6 12 3 3 3" xfId="41984"/>
    <cellStyle name="40% - Accent6 12 3 4" xfId="41985"/>
    <cellStyle name="40% - Accent6 12 3 4 2" xfId="41986"/>
    <cellStyle name="40% - Accent6 12 3 5" xfId="41987"/>
    <cellStyle name="40% - Accent6 12 4" xfId="41988"/>
    <cellStyle name="40% - Accent6 12 4 2" xfId="41989"/>
    <cellStyle name="40% - Accent6 12 4 2 2" xfId="41990"/>
    <cellStyle name="40% - Accent6 12 4 2 2 2" xfId="41991"/>
    <cellStyle name="40% - Accent6 12 4 2 2 2 2" xfId="41992"/>
    <cellStyle name="40% - Accent6 12 4 2 2 3" xfId="41993"/>
    <cellStyle name="40% - Accent6 12 4 2 3" xfId="41994"/>
    <cellStyle name="40% - Accent6 12 4 2 3 2" xfId="41995"/>
    <cellStyle name="40% - Accent6 12 4 2 4" xfId="41996"/>
    <cellStyle name="40% - Accent6 12 4 3" xfId="41997"/>
    <cellStyle name="40% - Accent6 12 4 3 2" xfId="41998"/>
    <cellStyle name="40% - Accent6 12 4 3 2 2" xfId="41999"/>
    <cellStyle name="40% - Accent6 12 4 3 3" xfId="42000"/>
    <cellStyle name="40% - Accent6 12 4 4" xfId="42001"/>
    <cellStyle name="40% - Accent6 12 4 4 2" xfId="42002"/>
    <cellStyle name="40% - Accent6 12 4 5" xfId="42003"/>
    <cellStyle name="40% - Accent6 12 5" xfId="42004"/>
    <cellStyle name="40% - Accent6 12 5 2" xfId="42005"/>
    <cellStyle name="40% - Accent6 12 5 2 2" xfId="42006"/>
    <cellStyle name="40% - Accent6 12 5 2 2 2" xfId="42007"/>
    <cellStyle name="40% - Accent6 12 5 2 2 2 2" xfId="42008"/>
    <cellStyle name="40% - Accent6 12 5 2 2 3" xfId="42009"/>
    <cellStyle name="40% - Accent6 12 5 2 3" xfId="42010"/>
    <cellStyle name="40% - Accent6 12 5 2 3 2" xfId="42011"/>
    <cellStyle name="40% - Accent6 12 5 2 4" xfId="42012"/>
    <cellStyle name="40% - Accent6 12 5 3" xfId="42013"/>
    <cellStyle name="40% - Accent6 12 5 3 2" xfId="42014"/>
    <cellStyle name="40% - Accent6 12 5 3 2 2" xfId="42015"/>
    <cellStyle name="40% - Accent6 12 5 3 3" xfId="42016"/>
    <cellStyle name="40% - Accent6 12 5 4" xfId="42017"/>
    <cellStyle name="40% - Accent6 12 5 4 2" xfId="42018"/>
    <cellStyle name="40% - Accent6 12 5 5" xfId="42019"/>
    <cellStyle name="40% - Accent6 12 6" xfId="42020"/>
    <cellStyle name="40% - Accent6 12 6 2" xfId="42021"/>
    <cellStyle name="40% - Accent6 12 6 2 2" xfId="42022"/>
    <cellStyle name="40% - Accent6 12 6 2 2 2" xfId="42023"/>
    <cellStyle name="40% - Accent6 12 6 2 2 2 2" xfId="42024"/>
    <cellStyle name="40% - Accent6 12 6 2 2 3" xfId="42025"/>
    <cellStyle name="40% - Accent6 12 6 2 3" xfId="42026"/>
    <cellStyle name="40% - Accent6 12 6 2 3 2" xfId="42027"/>
    <cellStyle name="40% - Accent6 12 6 2 4" xfId="42028"/>
    <cellStyle name="40% - Accent6 12 6 3" xfId="42029"/>
    <cellStyle name="40% - Accent6 12 6 3 2" xfId="42030"/>
    <cellStyle name="40% - Accent6 12 6 3 2 2" xfId="42031"/>
    <cellStyle name="40% - Accent6 12 6 3 3" xfId="42032"/>
    <cellStyle name="40% - Accent6 12 6 4" xfId="42033"/>
    <cellStyle name="40% - Accent6 12 6 4 2" xfId="42034"/>
    <cellStyle name="40% - Accent6 12 6 5" xfId="42035"/>
    <cellStyle name="40% - Accent6 12 7" xfId="42036"/>
    <cellStyle name="40% - Accent6 12 7 2" xfId="42037"/>
    <cellStyle name="40% - Accent6 12 7 2 2" xfId="42038"/>
    <cellStyle name="40% - Accent6 12 7 2 2 2" xfId="42039"/>
    <cellStyle name="40% - Accent6 12 7 2 3" xfId="42040"/>
    <cellStyle name="40% - Accent6 12 7 3" xfId="42041"/>
    <cellStyle name="40% - Accent6 12 7 3 2" xfId="42042"/>
    <cellStyle name="40% - Accent6 12 7 4" xfId="42043"/>
    <cellStyle name="40% - Accent6 12 8" xfId="42044"/>
    <cellStyle name="40% - Accent6 12 8 2" xfId="42045"/>
    <cellStyle name="40% - Accent6 12 8 2 2" xfId="42046"/>
    <cellStyle name="40% - Accent6 12 8 3" xfId="42047"/>
    <cellStyle name="40% - Accent6 12 9" xfId="42048"/>
    <cellStyle name="40% - Accent6 12 9 2" xfId="42049"/>
    <cellStyle name="40% - Accent6 13" xfId="42050"/>
    <cellStyle name="40% - Accent6 13 10" xfId="42051"/>
    <cellStyle name="40% - Accent6 13 2" xfId="42052"/>
    <cellStyle name="40% - Accent6 13 2 2" xfId="42053"/>
    <cellStyle name="40% - Accent6 13 2 2 2" xfId="42054"/>
    <cellStyle name="40% - Accent6 13 2 2 2 2" xfId="42055"/>
    <cellStyle name="40% - Accent6 13 2 2 2 2 2" xfId="42056"/>
    <cellStyle name="40% - Accent6 13 2 2 2 3" xfId="42057"/>
    <cellStyle name="40% - Accent6 13 2 2 3" xfId="42058"/>
    <cellStyle name="40% - Accent6 13 2 2 3 2" xfId="42059"/>
    <cellStyle name="40% - Accent6 13 2 2 4" xfId="42060"/>
    <cellStyle name="40% - Accent6 13 2 3" xfId="42061"/>
    <cellStyle name="40% - Accent6 13 2 3 2" xfId="42062"/>
    <cellStyle name="40% - Accent6 13 2 3 2 2" xfId="42063"/>
    <cellStyle name="40% - Accent6 13 2 3 3" xfId="42064"/>
    <cellStyle name="40% - Accent6 13 2 4" xfId="42065"/>
    <cellStyle name="40% - Accent6 13 2 4 2" xfId="42066"/>
    <cellStyle name="40% - Accent6 13 2 5" xfId="42067"/>
    <cellStyle name="40% - Accent6 13 3" xfId="42068"/>
    <cellStyle name="40% - Accent6 13 3 2" xfId="42069"/>
    <cellStyle name="40% - Accent6 13 3 2 2" xfId="42070"/>
    <cellStyle name="40% - Accent6 13 3 2 2 2" xfId="42071"/>
    <cellStyle name="40% - Accent6 13 3 2 2 2 2" xfId="42072"/>
    <cellStyle name="40% - Accent6 13 3 2 2 3" xfId="42073"/>
    <cellStyle name="40% - Accent6 13 3 2 3" xfId="42074"/>
    <cellStyle name="40% - Accent6 13 3 2 3 2" xfId="42075"/>
    <cellStyle name="40% - Accent6 13 3 2 4" xfId="42076"/>
    <cellStyle name="40% - Accent6 13 3 3" xfId="42077"/>
    <cellStyle name="40% - Accent6 13 3 3 2" xfId="42078"/>
    <cellStyle name="40% - Accent6 13 3 3 2 2" xfId="42079"/>
    <cellStyle name="40% - Accent6 13 3 3 3" xfId="42080"/>
    <cellStyle name="40% - Accent6 13 3 4" xfId="42081"/>
    <cellStyle name="40% - Accent6 13 3 4 2" xfId="42082"/>
    <cellStyle name="40% - Accent6 13 3 5" xfId="42083"/>
    <cellStyle name="40% - Accent6 13 4" xfId="42084"/>
    <cellStyle name="40% - Accent6 13 4 2" xfId="42085"/>
    <cellStyle name="40% - Accent6 13 4 2 2" xfId="42086"/>
    <cellStyle name="40% - Accent6 13 4 2 2 2" xfId="42087"/>
    <cellStyle name="40% - Accent6 13 4 2 2 2 2" xfId="42088"/>
    <cellStyle name="40% - Accent6 13 4 2 2 3" xfId="42089"/>
    <cellStyle name="40% - Accent6 13 4 2 3" xfId="42090"/>
    <cellStyle name="40% - Accent6 13 4 2 3 2" xfId="42091"/>
    <cellStyle name="40% - Accent6 13 4 2 4" xfId="42092"/>
    <cellStyle name="40% - Accent6 13 4 3" xfId="42093"/>
    <cellStyle name="40% - Accent6 13 4 3 2" xfId="42094"/>
    <cellStyle name="40% - Accent6 13 4 3 2 2" xfId="42095"/>
    <cellStyle name="40% - Accent6 13 4 3 3" xfId="42096"/>
    <cellStyle name="40% - Accent6 13 4 4" xfId="42097"/>
    <cellStyle name="40% - Accent6 13 4 4 2" xfId="42098"/>
    <cellStyle name="40% - Accent6 13 4 5" xfId="42099"/>
    <cellStyle name="40% - Accent6 13 5" xfId="42100"/>
    <cellStyle name="40% - Accent6 13 5 2" xfId="42101"/>
    <cellStyle name="40% - Accent6 13 5 2 2" xfId="42102"/>
    <cellStyle name="40% - Accent6 13 5 2 2 2" xfId="42103"/>
    <cellStyle name="40% - Accent6 13 5 2 2 2 2" xfId="42104"/>
    <cellStyle name="40% - Accent6 13 5 2 2 3" xfId="42105"/>
    <cellStyle name="40% - Accent6 13 5 2 3" xfId="42106"/>
    <cellStyle name="40% - Accent6 13 5 2 3 2" xfId="42107"/>
    <cellStyle name="40% - Accent6 13 5 2 4" xfId="42108"/>
    <cellStyle name="40% - Accent6 13 5 3" xfId="42109"/>
    <cellStyle name="40% - Accent6 13 5 3 2" xfId="42110"/>
    <cellStyle name="40% - Accent6 13 5 3 2 2" xfId="42111"/>
    <cellStyle name="40% - Accent6 13 5 3 3" xfId="42112"/>
    <cellStyle name="40% - Accent6 13 5 4" xfId="42113"/>
    <cellStyle name="40% - Accent6 13 5 4 2" xfId="42114"/>
    <cellStyle name="40% - Accent6 13 5 5" xfId="42115"/>
    <cellStyle name="40% - Accent6 13 6" xfId="42116"/>
    <cellStyle name="40% - Accent6 13 6 2" xfId="42117"/>
    <cellStyle name="40% - Accent6 13 6 2 2" xfId="42118"/>
    <cellStyle name="40% - Accent6 13 6 2 2 2" xfId="42119"/>
    <cellStyle name="40% - Accent6 13 6 2 2 2 2" xfId="42120"/>
    <cellStyle name="40% - Accent6 13 6 2 2 3" xfId="42121"/>
    <cellStyle name="40% - Accent6 13 6 2 3" xfId="42122"/>
    <cellStyle name="40% - Accent6 13 6 2 3 2" xfId="42123"/>
    <cellStyle name="40% - Accent6 13 6 2 4" xfId="42124"/>
    <cellStyle name="40% - Accent6 13 6 3" xfId="42125"/>
    <cellStyle name="40% - Accent6 13 6 3 2" xfId="42126"/>
    <cellStyle name="40% - Accent6 13 6 3 2 2" xfId="42127"/>
    <cellStyle name="40% - Accent6 13 6 3 3" xfId="42128"/>
    <cellStyle name="40% - Accent6 13 6 4" xfId="42129"/>
    <cellStyle name="40% - Accent6 13 6 4 2" xfId="42130"/>
    <cellStyle name="40% - Accent6 13 6 5" xfId="42131"/>
    <cellStyle name="40% - Accent6 13 7" xfId="42132"/>
    <cellStyle name="40% - Accent6 13 7 2" xfId="42133"/>
    <cellStyle name="40% - Accent6 13 7 2 2" xfId="42134"/>
    <cellStyle name="40% - Accent6 13 7 2 2 2" xfId="42135"/>
    <cellStyle name="40% - Accent6 13 7 2 3" xfId="42136"/>
    <cellStyle name="40% - Accent6 13 7 3" xfId="42137"/>
    <cellStyle name="40% - Accent6 13 7 3 2" xfId="42138"/>
    <cellStyle name="40% - Accent6 13 7 4" xfId="42139"/>
    <cellStyle name="40% - Accent6 13 8" xfId="42140"/>
    <cellStyle name="40% - Accent6 13 8 2" xfId="42141"/>
    <cellStyle name="40% - Accent6 13 8 2 2" xfId="42142"/>
    <cellStyle name="40% - Accent6 13 8 3" xfId="42143"/>
    <cellStyle name="40% - Accent6 13 9" xfId="42144"/>
    <cellStyle name="40% - Accent6 13 9 2" xfId="42145"/>
    <cellStyle name="40% - Accent6 14" xfId="42146"/>
    <cellStyle name="40% - Accent6 14 2" xfId="42147"/>
    <cellStyle name="40% - Accent6 14 2 2" xfId="42148"/>
    <cellStyle name="40% - Accent6 14 2 2 2" xfId="42149"/>
    <cellStyle name="40% - Accent6 14 2 2 2 2" xfId="42150"/>
    <cellStyle name="40% - Accent6 14 2 2 3" xfId="42151"/>
    <cellStyle name="40% - Accent6 14 2 3" xfId="42152"/>
    <cellStyle name="40% - Accent6 14 2 3 2" xfId="42153"/>
    <cellStyle name="40% - Accent6 14 2 4" xfId="42154"/>
    <cellStyle name="40% - Accent6 14 3" xfId="42155"/>
    <cellStyle name="40% - Accent6 14 3 2" xfId="42156"/>
    <cellStyle name="40% - Accent6 14 3 2 2" xfId="42157"/>
    <cellStyle name="40% - Accent6 14 3 3" xfId="42158"/>
    <cellStyle name="40% - Accent6 14 4" xfId="42159"/>
    <cellStyle name="40% - Accent6 14 4 2" xfId="42160"/>
    <cellStyle name="40% - Accent6 14 5" xfId="42161"/>
    <cellStyle name="40% - Accent6 15" xfId="42162"/>
    <cellStyle name="40% - Accent6 15 2" xfId="42163"/>
    <cellStyle name="40% - Accent6 15 2 2" xfId="42164"/>
    <cellStyle name="40% - Accent6 15 2 2 2" xfId="42165"/>
    <cellStyle name="40% - Accent6 15 2 2 2 2" xfId="42166"/>
    <cellStyle name="40% - Accent6 15 2 2 3" xfId="42167"/>
    <cellStyle name="40% - Accent6 15 2 3" xfId="42168"/>
    <cellStyle name="40% - Accent6 15 2 3 2" xfId="42169"/>
    <cellStyle name="40% - Accent6 15 2 4" xfId="42170"/>
    <cellStyle name="40% - Accent6 15 3" xfId="42171"/>
    <cellStyle name="40% - Accent6 15 3 2" xfId="42172"/>
    <cellStyle name="40% - Accent6 15 3 2 2" xfId="42173"/>
    <cellStyle name="40% - Accent6 15 3 3" xfId="42174"/>
    <cellStyle name="40% - Accent6 15 4" xfId="42175"/>
    <cellStyle name="40% - Accent6 15 4 2" xfId="42176"/>
    <cellStyle name="40% - Accent6 15 5" xfId="42177"/>
    <cellStyle name="40% - Accent6 16" xfId="42178"/>
    <cellStyle name="40% - Accent6 16 2" xfId="42179"/>
    <cellStyle name="40% - Accent6 16 2 2" xfId="42180"/>
    <cellStyle name="40% - Accent6 16 2 2 2" xfId="42181"/>
    <cellStyle name="40% - Accent6 16 2 2 2 2" xfId="42182"/>
    <cellStyle name="40% - Accent6 16 2 2 3" xfId="42183"/>
    <cellStyle name="40% - Accent6 16 2 3" xfId="42184"/>
    <cellStyle name="40% - Accent6 16 2 3 2" xfId="42185"/>
    <cellStyle name="40% - Accent6 16 2 4" xfId="42186"/>
    <cellStyle name="40% - Accent6 16 3" xfId="42187"/>
    <cellStyle name="40% - Accent6 16 3 2" xfId="42188"/>
    <cellStyle name="40% - Accent6 16 3 2 2" xfId="42189"/>
    <cellStyle name="40% - Accent6 16 3 3" xfId="42190"/>
    <cellStyle name="40% - Accent6 16 4" xfId="42191"/>
    <cellStyle name="40% - Accent6 16 4 2" xfId="42192"/>
    <cellStyle name="40% - Accent6 16 5" xfId="42193"/>
    <cellStyle name="40% - Accent6 17" xfId="42194"/>
    <cellStyle name="40% - Accent6 17 2" xfId="42195"/>
    <cellStyle name="40% - Accent6 17 2 2" xfId="42196"/>
    <cellStyle name="40% - Accent6 17 2 2 2" xfId="42197"/>
    <cellStyle name="40% - Accent6 17 2 2 2 2" xfId="42198"/>
    <cellStyle name="40% - Accent6 17 2 2 3" xfId="42199"/>
    <cellStyle name="40% - Accent6 17 2 3" xfId="42200"/>
    <cellStyle name="40% - Accent6 17 2 3 2" xfId="42201"/>
    <cellStyle name="40% - Accent6 17 2 4" xfId="42202"/>
    <cellStyle name="40% - Accent6 17 3" xfId="42203"/>
    <cellStyle name="40% - Accent6 17 3 2" xfId="42204"/>
    <cellStyle name="40% - Accent6 17 3 2 2" xfId="42205"/>
    <cellStyle name="40% - Accent6 17 3 3" xfId="42206"/>
    <cellStyle name="40% - Accent6 17 4" xfId="42207"/>
    <cellStyle name="40% - Accent6 17 4 2" xfId="42208"/>
    <cellStyle name="40% - Accent6 17 5" xfId="42209"/>
    <cellStyle name="40% - Accent6 18" xfId="42210"/>
    <cellStyle name="40% - Accent6 18 2" xfId="42211"/>
    <cellStyle name="40% - Accent6 18 2 2" xfId="42212"/>
    <cellStyle name="40% - Accent6 18 2 2 2" xfId="42213"/>
    <cellStyle name="40% - Accent6 18 2 2 2 2" xfId="42214"/>
    <cellStyle name="40% - Accent6 18 2 2 3" xfId="42215"/>
    <cellStyle name="40% - Accent6 18 2 3" xfId="42216"/>
    <cellStyle name="40% - Accent6 18 2 3 2" xfId="42217"/>
    <cellStyle name="40% - Accent6 18 2 4" xfId="42218"/>
    <cellStyle name="40% - Accent6 18 3" xfId="42219"/>
    <cellStyle name="40% - Accent6 18 3 2" xfId="42220"/>
    <cellStyle name="40% - Accent6 18 3 2 2" xfId="42221"/>
    <cellStyle name="40% - Accent6 18 3 3" xfId="42222"/>
    <cellStyle name="40% - Accent6 18 4" xfId="42223"/>
    <cellStyle name="40% - Accent6 18 4 2" xfId="42224"/>
    <cellStyle name="40% - Accent6 18 5" xfId="42225"/>
    <cellStyle name="40% - Accent6 19" xfId="42226"/>
    <cellStyle name="40% - Accent6 19 2" xfId="42227"/>
    <cellStyle name="40% - Accent6 19 2 2" xfId="42228"/>
    <cellStyle name="40% - Accent6 19 2 2 2" xfId="42229"/>
    <cellStyle name="40% - Accent6 19 2 2 2 2" xfId="42230"/>
    <cellStyle name="40% - Accent6 19 2 2 3" xfId="42231"/>
    <cellStyle name="40% - Accent6 19 2 3" xfId="42232"/>
    <cellStyle name="40% - Accent6 19 2 3 2" xfId="42233"/>
    <cellStyle name="40% - Accent6 19 2 4" xfId="42234"/>
    <cellStyle name="40% - Accent6 19 3" xfId="42235"/>
    <cellStyle name="40% - Accent6 19 3 2" xfId="42236"/>
    <cellStyle name="40% - Accent6 19 3 2 2" xfId="42237"/>
    <cellStyle name="40% - Accent6 19 3 3" xfId="42238"/>
    <cellStyle name="40% - Accent6 19 4" xfId="42239"/>
    <cellStyle name="40% - Accent6 19 4 2" xfId="42240"/>
    <cellStyle name="40% - Accent6 19 5" xfId="42241"/>
    <cellStyle name="40% - Accent6 2" xfId="42242"/>
    <cellStyle name="40% - Accent6 2 10" xfId="42243"/>
    <cellStyle name="40% - Accent6 2 10 10" xfId="42244"/>
    <cellStyle name="40% - Accent6 2 10 2" xfId="42245"/>
    <cellStyle name="40% - Accent6 2 10 2 2" xfId="42246"/>
    <cellStyle name="40% - Accent6 2 10 2 2 2" xfId="42247"/>
    <cellStyle name="40% - Accent6 2 10 2 2 2 2" xfId="42248"/>
    <cellStyle name="40% - Accent6 2 10 2 2 2 2 2" xfId="42249"/>
    <cellStyle name="40% - Accent6 2 10 2 2 2 3" xfId="42250"/>
    <cellStyle name="40% - Accent6 2 10 2 2 3" xfId="42251"/>
    <cellStyle name="40% - Accent6 2 10 2 2 3 2" xfId="42252"/>
    <cellStyle name="40% - Accent6 2 10 2 2 4" xfId="42253"/>
    <cellStyle name="40% - Accent6 2 10 2 3" xfId="42254"/>
    <cellStyle name="40% - Accent6 2 10 2 3 2" xfId="42255"/>
    <cellStyle name="40% - Accent6 2 10 2 3 2 2" xfId="42256"/>
    <cellStyle name="40% - Accent6 2 10 2 3 3" xfId="42257"/>
    <cellStyle name="40% - Accent6 2 10 2 4" xfId="42258"/>
    <cellStyle name="40% - Accent6 2 10 2 4 2" xfId="42259"/>
    <cellStyle name="40% - Accent6 2 10 2 5" xfId="42260"/>
    <cellStyle name="40% - Accent6 2 10 3" xfId="42261"/>
    <cellStyle name="40% - Accent6 2 10 3 2" xfId="42262"/>
    <cellStyle name="40% - Accent6 2 10 3 2 2" xfId="42263"/>
    <cellStyle name="40% - Accent6 2 10 3 2 2 2" xfId="42264"/>
    <cellStyle name="40% - Accent6 2 10 3 2 2 2 2" xfId="42265"/>
    <cellStyle name="40% - Accent6 2 10 3 2 2 3" xfId="42266"/>
    <cellStyle name="40% - Accent6 2 10 3 2 3" xfId="42267"/>
    <cellStyle name="40% - Accent6 2 10 3 2 3 2" xfId="42268"/>
    <cellStyle name="40% - Accent6 2 10 3 2 4" xfId="42269"/>
    <cellStyle name="40% - Accent6 2 10 3 3" xfId="42270"/>
    <cellStyle name="40% - Accent6 2 10 3 3 2" xfId="42271"/>
    <cellStyle name="40% - Accent6 2 10 3 3 2 2" xfId="42272"/>
    <cellStyle name="40% - Accent6 2 10 3 3 3" xfId="42273"/>
    <cellStyle name="40% - Accent6 2 10 3 4" xfId="42274"/>
    <cellStyle name="40% - Accent6 2 10 3 4 2" xfId="42275"/>
    <cellStyle name="40% - Accent6 2 10 3 5" xfId="42276"/>
    <cellStyle name="40% - Accent6 2 10 4" xfId="42277"/>
    <cellStyle name="40% - Accent6 2 10 4 2" xfId="42278"/>
    <cellStyle name="40% - Accent6 2 10 4 2 2" xfId="42279"/>
    <cellStyle name="40% - Accent6 2 10 4 2 2 2" xfId="42280"/>
    <cellStyle name="40% - Accent6 2 10 4 2 2 2 2" xfId="42281"/>
    <cellStyle name="40% - Accent6 2 10 4 2 2 3" xfId="42282"/>
    <cellStyle name="40% - Accent6 2 10 4 2 3" xfId="42283"/>
    <cellStyle name="40% - Accent6 2 10 4 2 3 2" xfId="42284"/>
    <cellStyle name="40% - Accent6 2 10 4 2 4" xfId="42285"/>
    <cellStyle name="40% - Accent6 2 10 4 3" xfId="42286"/>
    <cellStyle name="40% - Accent6 2 10 4 3 2" xfId="42287"/>
    <cellStyle name="40% - Accent6 2 10 4 3 2 2" xfId="42288"/>
    <cellStyle name="40% - Accent6 2 10 4 3 3" xfId="42289"/>
    <cellStyle name="40% - Accent6 2 10 4 4" xfId="42290"/>
    <cellStyle name="40% - Accent6 2 10 4 4 2" xfId="42291"/>
    <cellStyle name="40% - Accent6 2 10 4 5" xfId="42292"/>
    <cellStyle name="40% - Accent6 2 10 5" xfId="42293"/>
    <cellStyle name="40% - Accent6 2 10 5 2" xfId="42294"/>
    <cellStyle name="40% - Accent6 2 10 5 2 2" xfId="42295"/>
    <cellStyle name="40% - Accent6 2 10 5 2 2 2" xfId="42296"/>
    <cellStyle name="40% - Accent6 2 10 5 2 2 2 2" xfId="42297"/>
    <cellStyle name="40% - Accent6 2 10 5 2 2 3" xfId="42298"/>
    <cellStyle name="40% - Accent6 2 10 5 2 3" xfId="42299"/>
    <cellStyle name="40% - Accent6 2 10 5 2 3 2" xfId="42300"/>
    <cellStyle name="40% - Accent6 2 10 5 2 4" xfId="42301"/>
    <cellStyle name="40% - Accent6 2 10 5 3" xfId="42302"/>
    <cellStyle name="40% - Accent6 2 10 5 3 2" xfId="42303"/>
    <cellStyle name="40% - Accent6 2 10 5 3 2 2" xfId="42304"/>
    <cellStyle name="40% - Accent6 2 10 5 3 3" xfId="42305"/>
    <cellStyle name="40% - Accent6 2 10 5 4" xfId="42306"/>
    <cellStyle name="40% - Accent6 2 10 5 4 2" xfId="42307"/>
    <cellStyle name="40% - Accent6 2 10 5 5" xfId="42308"/>
    <cellStyle name="40% - Accent6 2 10 6" xfId="42309"/>
    <cellStyle name="40% - Accent6 2 10 6 2" xfId="42310"/>
    <cellStyle name="40% - Accent6 2 10 6 2 2" xfId="42311"/>
    <cellStyle name="40% - Accent6 2 10 6 2 2 2" xfId="42312"/>
    <cellStyle name="40% - Accent6 2 10 6 2 2 2 2" xfId="42313"/>
    <cellStyle name="40% - Accent6 2 10 6 2 2 3" xfId="42314"/>
    <cellStyle name="40% - Accent6 2 10 6 2 3" xfId="42315"/>
    <cellStyle name="40% - Accent6 2 10 6 2 3 2" xfId="42316"/>
    <cellStyle name="40% - Accent6 2 10 6 2 4" xfId="42317"/>
    <cellStyle name="40% - Accent6 2 10 6 3" xfId="42318"/>
    <cellStyle name="40% - Accent6 2 10 6 3 2" xfId="42319"/>
    <cellStyle name="40% - Accent6 2 10 6 3 2 2" xfId="42320"/>
    <cellStyle name="40% - Accent6 2 10 6 3 3" xfId="42321"/>
    <cellStyle name="40% - Accent6 2 10 6 4" xfId="42322"/>
    <cellStyle name="40% - Accent6 2 10 6 4 2" xfId="42323"/>
    <cellStyle name="40% - Accent6 2 10 6 5" xfId="42324"/>
    <cellStyle name="40% - Accent6 2 10 7" xfId="42325"/>
    <cellStyle name="40% - Accent6 2 10 7 2" xfId="42326"/>
    <cellStyle name="40% - Accent6 2 10 7 2 2" xfId="42327"/>
    <cellStyle name="40% - Accent6 2 10 7 2 2 2" xfId="42328"/>
    <cellStyle name="40% - Accent6 2 10 7 2 3" xfId="42329"/>
    <cellStyle name="40% - Accent6 2 10 7 3" xfId="42330"/>
    <cellStyle name="40% - Accent6 2 10 7 3 2" xfId="42331"/>
    <cellStyle name="40% - Accent6 2 10 7 4" xfId="42332"/>
    <cellStyle name="40% - Accent6 2 10 8" xfId="42333"/>
    <cellStyle name="40% - Accent6 2 10 8 2" xfId="42334"/>
    <cellStyle name="40% - Accent6 2 10 8 2 2" xfId="42335"/>
    <cellStyle name="40% - Accent6 2 10 8 3" xfId="42336"/>
    <cellStyle name="40% - Accent6 2 10 9" xfId="42337"/>
    <cellStyle name="40% - Accent6 2 10 9 2" xfId="42338"/>
    <cellStyle name="40% - Accent6 2 11" xfId="42339"/>
    <cellStyle name="40% - Accent6 2 11 2" xfId="42340"/>
    <cellStyle name="40% - Accent6 2 11 2 2" xfId="42341"/>
    <cellStyle name="40% - Accent6 2 11 2 2 2" xfId="42342"/>
    <cellStyle name="40% - Accent6 2 11 2 2 2 2" xfId="42343"/>
    <cellStyle name="40% - Accent6 2 11 2 2 3" xfId="42344"/>
    <cellStyle name="40% - Accent6 2 11 2 3" xfId="42345"/>
    <cellStyle name="40% - Accent6 2 11 2 3 2" xfId="42346"/>
    <cellStyle name="40% - Accent6 2 11 2 4" xfId="42347"/>
    <cellStyle name="40% - Accent6 2 11 3" xfId="42348"/>
    <cellStyle name="40% - Accent6 2 11 3 2" xfId="42349"/>
    <cellStyle name="40% - Accent6 2 11 3 2 2" xfId="42350"/>
    <cellStyle name="40% - Accent6 2 11 3 3" xfId="42351"/>
    <cellStyle name="40% - Accent6 2 11 4" xfId="42352"/>
    <cellStyle name="40% - Accent6 2 11 4 2" xfId="42353"/>
    <cellStyle name="40% - Accent6 2 11 5" xfId="42354"/>
    <cellStyle name="40% - Accent6 2 12" xfId="42355"/>
    <cellStyle name="40% - Accent6 2 12 2" xfId="42356"/>
    <cellStyle name="40% - Accent6 2 12 2 2" xfId="42357"/>
    <cellStyle name="40% - Accent6 2 12 2 2 2" xfId="42358"/>
    <cellStyle name="40% - Accent6 2 12 2 2 2 2" xfId="42359"/>
    <cellStyle name="40% - Accent6 2 12 2 2 3" xfId="42360"/>
    <cellStyle name="40% - Accent6 2 12 2 3" xfId="42361"/>
    <cellStyle name="40% - Accent6 2 12 2 3 2" xfId="42362"/>
    <cellStyle name="40% - Accent6 2 12 2 4" xfId="42363"/>
    <cellStyle name="40% - Accent6 2 12 3" xfId="42364"/>
    <cellStyle name="40% - Accent6 2 12 3 2" xfId="42365"/>
    <cellStyle name="40% - Accent6 2 12 3 2 2" xfId="42366"/>
    <cellStyle name="40% - Accent6 2 12 3 3" xfId="42367"/>
    <cellStyle name="40% - Accent6 2 12 4" xfId="42368"/>
    <cellStyle name="40% - Accent6 2 12 4 2" xfId="42369"/>
    <cellStyle name="40% - Accent6 2 12 5" xfId="42370"/>
    <cellStyle name="40% - Accent6 2 13" xfId="42371"/>
    <cellStyle name="40% - Accent6 2 13 2" xfId="42372"/>
    <cellStyle name="40% - Accent6 2 13 2 2" xfId="42373"/>
    <cellStyle name="40% - Accent6 2 13 2 2 2" xfId="42374"/>
    <cellStyle name="40% - Accent6 2 13 2 2 2 2" xfId="42375"/>
    <cellStyle name="40% - Accent6 2 13 2 2 3" xfId="42376"/>
    <cellStyle name="40% - Accent6 2 13 2 3" xfId="42377"/>
    <cellStyle name="40% - Accent6 2 13 2 3 2" xfId="42378"/>
    <cellStyle name="40% - Accent6 2 13 2 4" xfId="42379"/>
    <cellStyle name="40% - Accent6 2 13 3" xfId="42380"/>
    <cellStyle name="40% - Accent6 2 13 3 2" xfId="42381"/>
    <cellStyle name="40% - Accent6 2 13 3 2 2" xfId="42382"/>
    <cellStyle name="40% - Accent6 2 13 3 3" xfId="42383"/>
    <cellStyle name="40% - Accent6 2 13 4" xfId="42384"/>
    <cellStyle name="40% - Accent6 2 13 4 2" xfId="42385"/>
    <cellStyle name="40% - Accent6 2 13 5" xfId="42386"/>
    <cellStyle name="40% - Accent6 2 14" xfId="42387"/>
    <cellStyle name="40% - Accent6 2 14 2" xfId="42388"/>
    <cellStyle name="40% - Accent6 2 14 2 2" xfId="42389"/>
    <cellStyle name="40% - Accent6 2 14 2 2 2" xfId="42390"/>
    <cellStyle name="40% - Accent6 2 14 2 2 2 2" xfId="42391"/>
    <cellStyle name="40% - Accent6 2 14 2 2 3" xfId="42392"/>
    <cellStyle name="40% - Accent6 2 14 2 3" xfId="42393"/>
    <cellStyle name="40% - Accent6 2 14 2 3 2" xfId="42394"/>
    <cellStyle name="40% - Accent6 2 14 2 4" xfId="42395"/>
    <cellStyle name="40% - Accent6 2 14 3" xfId="42396"/>
    <cellStyle name="40% - Accent6 2 14 3 2" xfId="42397"/>
    <cellStyle name="40% - Accent6 2 14 3 2 2" xfId="42398"/>
    <cellStyle name="40% - Accent6 2 14 3 3" xfId="42399"/>
    <cellStyle name="40% - Accent6 2 14 4" xfId="42400"/>
    <cellStyle name="40% - Accent6 2 14 4 2" xfId="42401"/>
    <cellStyle name="40% - Accent6 2 14 5" xfId="42402"/>
    <cellStyle name="40% - Accent6 2 15" xfId="42403"/>
    <cellStyle name="40% - Accent6 2 15 2" xfId="42404"/>
    <cellStyle name="40% - Accent6 2 15 2 2" xfId="42405"/>
    <cellStyle name="40% - Accent6 2 15 2 2 2" xfId="42406"/>
    <cellStyle name="40% - Accent6 2 15 2 2 2 2" xfId="42407"/>
    <cellStyle name="40% - Accent6 2 15 2 2 3" xfId="42408"/>
    <cellStyle name="40% - Accent6 2 15 2 3" xfId="42409"/>
    <cellStyle name="40% - Accent6 2 15 2 3 2" xfId="42410"/>
    <cellStyle name="40% - Accent6 2 15 2 4" xfId="42411"/>
    <cellStyle name="40% - Accent6 2 15 3" xfId="42412"/>
    <cellStyle name="40% - Accent6 2 15 3 2" xfId="42413"/>
    <cellStyle name="40% - Accent6 2 15 3 2 2" xfId="42414"/>
    <cellStyle name="40% - Accent6 2 15 3 3" xfId="42415"/>
    <cellStyle name="40% - Accent6 2 15 4" xfId="42416"/>
    <cellStyle name="40% - Accent6 2 15 4 2" xfId="42417"/>
    <cellStyle name="40% - Accent6 2 15 5" xfId="42418"/>
    <cellStyle name="40% - Accent6 2 16" xfId="42419"/>
    <cellStyle name="40% - Accent6 2 16 2" xfId="42420"/>
    <cellStyle name="40% - Accent6 2 16 2 2" xfId="42421"/>
    <cellStyle name="40% - Accent6 2 16 2 2 2" xfId="42422"/>
    <cellStyle name="40% - Accent6 2 16 2 3" xfId="42423"/>
    <cellStyle name="40% - Accent6 2 16 3" xfId="42424"/>
    <cellStyle name="40% - Accent6 2 16 3 2" xfId="42425"/>
    <cellStyle name="40% - Accent6 2 16 4" xfId="42426"/>
    <cellStyle name="40% - Accent6 2 17" xfId="42427"/>
    <cellStyle name="40% - Accent6 2 17 2" xfId="42428"/>
    <cellStyle name="40% - Accent6 2 17 2 2" xfId="42429"/>
    <cellStyle name="40% - Accent6 2 17 3" xfId="42430"/>
    <cellStyle name="40% - Accent6 2 18" xfId="42431"/>
    <cellStyle name="40% - Accent6 2 18 2" xfId="42432"/>
    <cellStyle name="40% - Accent6 2 19" xfId="42433"/>
    <cellStyle name="40% - Accent6 2 2" xfId="42434"/>
    <cellStyle name="40% - Accent6 2 2 10" xfId="42435"/>
    <cellStyle name="40% - Accent6 2 2 10 2" xfId="42436"/>
    <cellStyle name="40% - Accent6 2 2 11" xfId="42437"/>
    <cellStyle name="40% - Accent6 2 2 2" xfId="42438"/>
    <cellStyle name="40% - Accent6 2 2 2 10" xfId="42439"/>
    <cellStyle name="40% - Accent6 2 2 2 2" xfId="42440"/>
    <cellStyle name="40% - Accent6 2 2 2 2 2" xfId="42441"/>
    <cellStyle name="40% - Accent6 2 2 2 2 2 2" xfId="42442"/>
    <cellStyle name="40% - Accent6 2 2 2 2 2 2 2" xfId="42443"/>
    <cellStyle name="40% - Accent6 2 2 2 2 2 2 2 2" xfId="42444"/>
    <cellStyle name="40% - Accent6 2 2 2 2 2 2 3" xfId="42445"/>
    <cellStyle name="40% - Accent6 2 2 2 2 2 3" xfId="42446"/>
    <cellStyle name="40% - Accent6 2 2 2 2 2 3 2" xfId="42447"/>
    <cellStyle name="40% - Accent6 2 2 2 2 2 4" xfId="42448"/>
    <cellStyle name="40% - Accent6 2 2 2 2 3" xfId="42449"/>
    <cellStyle name="40% - Accent6 2 2 2 2 3 2" xfId="42450"/>
    <cellStyle name="40% - Accent6 2 2 2 2 3 2 2" xfId="42451"/>
    <cellStyle name="40% - Accent6 2 2 2 2 3 3" xfId="42452"/>
    <cellStyle name="40% - Accent6 2 2 2 2 4" xfId="42453"/>
    <cellStyle name="40% - Accent6 2 2 2 2 4 2" xfId="42454"/>
    <cellStyle name="40% - Accent6 2 2 2 2 5" xfId="42455"/>
    <cellStyle name="40% - Accent6 2 2 2 3" xfId="42456"/>
    <cellStyle name="40% - Accent6 2 2 2 3 2" xfId="42457"/>
    <cellStyle name="40% - Accent6 2 2 2 3 2 2" xfId="42458"/>
    <cellStyle name="40% - Accent6 2 2 2 3 2 2 2" xfId="42459"/>
    <cellStyle name="40% - Accent6 2 2 2 3 2 2 2 2" xfId="42460"/>
    <cellStyle name="40% - Accent6 2 2 2 3 2 2 3" xfId="42461"/>
    <cellStyle name="40% - Accent6 2 2 2 3 2 3" xfId="42462"/>
    <cellStyle name="40% - Accent6 2 2 2 3 2 3 2" xfId="42463"/>
    <cellStyle name="40% - Accent6 2 2 2 3 2 4" xfId="42464"/>
    <cellStyle name="40% - Accent6 2 2 2 3 3" xfId="42465"/>
    <cellStyle name="40% - Accent6 2 2 2 3 3 2" xfId="42466"/>
    <cellStyle name="40% - Accent6 2 2 2 3 3 2 2" xfId="42467"/>
    <cellStyle name="40% - Accent6 2 2 2 3 3 3" xfId="42468"/>
    <cellStyle name="40% - Accent6 2 2 2 3 4" xfId="42469"/>
    <cellStyle name="40% - Accent6 2 2 2 3 4 2" xfId="42470"/>
    <cellStyle name="40% - Accent6 2 2 2 3 5" xfId="42471"/>
    <cellStyle name="40% - Accent6 2 2 2 4" xfId="42472"/>
    <cellStyle name="40% - Accent6 2 2 2 4 2" xfId="42473"/>
    <cellStyle name="40% - Accent6 2 2 2 4 2 2" xfId="42474"/>
    <cellStyle name="40% - Accent6 2 2 2 4 2 2 2" xfId="42475"/>
    <cellStyle name="40% - Accent6 2 2 2 4 2 2 2 2" xfId="42476"/>
    <cellStyle name="40% - Accent6 2 2 2 4 2 2 3" xfId="42477"/>
    <cellStyle name="40% - Accent6 2 2 2 4 2 3" xfId="42478"/>
    <cellStyle name="40% - Accent6 2 2 2 4 2 3 2" xfId="42479"/>
    <cellStyle name="40% - Accent6 2 2 2 4 2 4" xfId="42480"/>
    <cellStyle name="40% - Accent6 2 2 2 4 3" xfId="42481"/>
    <cellStyle name="40% - Accent6 2 2 2 4 3 2" xfId="42482"/>
    <cellStyle name="40% - Accent6 2 2 2 4 3 2 2" xfId="42483"/>
    <cellStyle name="40% - Accent6 2 2 2 4 3 3" xfId="42484"/>
    <cellStyle name="40% - Accent6 2 2 2 4 4" xfId="42485"/>
    <cellStyle name="40% - Accent6 2 2 2 4 4 2" xfId="42486"/>
    <cellStyle name="40% - Accent6 2 2 2 4 5" xfId="42487"/>
    <cellStyle name="40% - Accent6 2 2 2 5" xfId="42488"/>
    <cellStyle name="40% - Accent6 2 2 2 5 2" xfId="42489"/>
    <cellStyle name="40% - Accent6 2 2 2 5 2 2" xfId="42490"/>
    <cellStyle name="40% - Accent6 2 2 2 5 2 2 2" xfId="42491"/>
    <cellStyle name="40% - Accent6 2 2 2 5 2 2 2 2" xfId="42492"/>
    <cellStyle name="40% - Accent6 2 2 2 5 2 2 3" xfId="42493"/>
    <cellStyle name="40% - Accent6 2 2 2 5 2 3" xfId="42494"/>
    <cellStyle name="40% - Accent6 2 2 2 5 2 3 2" xfId="42495"/>
    <cellStyle name="40% - Accent6 2 2 2 5 2 4" xfId="42496"/>
    <cellStyle name="40% - Accent6 2 2 2 5 3" xfId="42497"/>
    <cellStyle name="40% - Accent6 2 2 2 5 3 2" xfId="42498"/>
    <cellStyle name="40% - Accent6 2 2 2 5 3 2 2" xfId="42499"/>
    <cellStyle name="40% - Accent6 2 2 2 5 3 3" xfId="42500"/>
    <cellStyle name="40% - Accent6 2 2 2 5 4" xfId="42501"/>
    <cellStyle name="40% - Accent6 2 2 2 5 4 2" xfId="42502"/>
    <cellStyle name="40% - Accent6 2 2 2 5 5" xfId="42503"/>
    <cellStyle name="40% - Accent6 2 2 2 6" xfId="42504"/>
    <cellStyle name="40% - Accent6 2 2 2 6 2" xfId="42505"/>
    <cellStyle name="40% - Accent6 2 2 2 6 2 2" xfId="42506"/>
    <cellStyle name="40% - Accent6 2 2 2 6 2 2 2" xfId="42507"/>
    <cellStyle name="40% - Accent6 2 2 2 6 2 2 2 2" xfId="42508"/>
    <cellStyle name="40% - Accent6 2 2 2 6 2 2 3" xfId="42509"/>
    <cellStyle name="40% - Accent6 2 2 2 6 2 3" xfId="42510"/>
    <cellStyle name="40% - Accent6 2 2 2 6 2 3 2" xfId="42511"/>
    <cellStyle name="40% - Accent6 2 2 2 6 2 4" xfId="42512"/>
    <cellStyle name="40% - Accent6 2 2 2 6 3" xfId="42513"/>
    <cellStyle name="40% - Accent6 2 2 2 6 3 2" xfId="42514"/>
    <cellStyle name="40% - Accent6 2 2 2 6 3 2 2" xfId="42515"/>
    <cellStyle name="40% - Accent6 2 2 2 6 3 3" xfId="42516"/>
    <cellStyle name="40% - Accent6 2 2 2 6 4" xfId="42517"/>
    <cellStyle name="40% - Accent6 2 2 2 6 4 2" xfId="42518"/>
    <cellStyle name="40% - Accent6 2 2 2 6 5" xfId="42519"/>
    <cellStyle name="40% - Accent6 2 2 2 7" xfId="42520"/>
    <cellStyle name="40% - Accent6 2 2 2 7 2" xfId="42521"/>
    <cellStyle name="40% - Accent6 2 2 2 7 2 2" xfId="42522"/>
    <cellStyle name="40% - Accent6 2 2 2 7 2 2 2" xfId="42523"/>
    <cellStyle name="40% - Accent6 2 2 2 7 2 3" xfId="42524"/>
    <cellStyle name="40% - Accent6 2 2 2 7 3" xfId="42525"/>
    <cellStyle name="40% - Accent6 2 2 2 7 3 2" xfId="42526"/>
    <cellStyle name="40% - Accent6 2 2 2 7 4" xfId="42527"/>
    <cellStyle name="40% - Accent6 2 2 2 8" xfId="42528"/>
    <cellStyle name="40% - Accent6 2 2 2 8 2" xfId="42529"/>
    <cellStyle name="40% - Accent6 2 2 2 8 2 2" xfId="42530"/>
    <cellStyle name="40% - Accent6 2 2 2 8 3" xfId="42531"/>
    <cellStyle name="40% - Accent6 2 2 2 9" xfId="42532"/>
    <cellStyle name="40% - Accent6 2 2 2 9 2" xfId="42533"/>
    <cellStyle name="40% - Accent6 2 2 3" xfId="42534"/>
    <cellStyle name="40% - Accent6 2 2 3 2" xfId="42535"/>
    <cellStyle name="40% - Accent6 2 2 3 2 2" xfId="42536"/>
    <cellStyle name="40% - Accent6 2 2 3 2 2 2" xfId="42537"/>
    <cellStyle name="40% - Accent6 2 2 3 2 2 2 2" xfId="42538"/>
    <cellStyle name="40% - Accent6 2 2 3 2 2 3" xfId="42539"/>
    <cellStyle name="40% - Accent6 2 2 3 2 3" xfId="42540"/>
    <cellStyle name="40% - Accent6 2 2 3 2 3 2" xfId="42541"/>
    <cellStyle name="40% - Accent6 2 2 3 2 4" xfId="42542"/>
    <cellStyle name="40% - Accent6 2 2 3 3" xfId="42543"/>
    <cellStyle name="40% - Accent6 2 2 3 3 2" xfId="42544"/>
    <cellStyle name="40% - Accent6 2 2 3 3 2 2" xfId="42545"/>
    <cellStyle name="40% - Accent6 2 2 3 3 3" xfId="42546"/>
    <cellStyle name="40% - Accent6 2 2 3 4" xfId="42547"/>
    <cellStyle name="40% - Accent6 2 2 3 4 2" xfId="42548"/>
    <cellStyle name="40% - Accent6 2 2 3 5" xfId="42549"/>
    <cellStyle name="40% - Accent6 2 2 4" xfId="42550"/>
    <cellStyle name="40% - Accent6 2 2 4 2" xfId="42551"/>
    <cellStyle name="40% - Accent6 2 2 4 2 2" xfId="42552"/>
    <cellStyle name="40% - Accent6 2 2 4 2 2 2" xfId="42553"/>
    <cellStyle name="40% - Accent6 2 2 4 2 2 2 2" xfId="42554"/>
    <cellStyle name="40% - Accent6 2 2 4 2 2 3" xfId="42555"/>
    <cellStyle name="40% - Accent6 2 2 4 2 3" xfId="42556"/>
    <cellStyle name="40% - Accent6 2 2 4 2 3 2" xfId="42557"/>
    <cellStyle name="40% - Accent6 2 2 4 2 4" xfId="42558"/>
    <cellStyle name="40% - Accent6 2 2 4 3" xfId="42559"/>
    <cellStyle name="40% - Accent6 2 2 4 3 2" xfId="42560"/>
    <cellStyle name="40% - Accent6 2 2 4 3 2 2" xfId="42561"/>
    <cellStyle name="40% - Accent6 2 2 4 3 3" xfId="42562"/>
    <cellStyle name="40% - Accent6 2 2 4 4" xfId="42563"/>
    <cellStyle name="40% - Accent6 2 2 4 4 2" xfId="42564"/>
    <cellStyle name="40% - Accent6 2 2 4 5" xfId="42565"/>
    <cellStyle name="40% - Accent6 2 2 5" xfId="42566"/>
    <cellStyle name="40% - Accent6 2 2 5 2" xfId="42567"/>
    <cellStyle name="40% - Accent6 2 2 5 2 2" xfId="42568"/>
    <cellStyle name="40% - Accent6 2 2 5 2 2 2" xfId="42569"/>
    <cellStyle name="40% - Accent6 2 2 5 2 2 2 2" xfId="42570"/>
    <cellStyle name="40% - Accent6 2 2 5 2 2 3" xfId="42571"/>
    <cellStyle name="40% - Accent6 2 2 5 2 3" xfId="42572"/>
    <cellStyle name="40% - Accent6 2 2 5 2 3 2" xfId="42573"/>
    <cellStyle name="40% - Accent6 2 2 5 2 4" xfId="42574"/>
    <cellStyle name="40% - Accent6 2 2 5 3" xfId="42575"/>
    <cellStyle name="40% - Accent6 2 2 5 3 2" xfId="42576"/>
    <cellStyle name="40% - Accent6 2 2 5 3 2 2" xfId="42577"/>
    <cellStyle name="40% - Accent6 2 2 5 3 3" xfId="42578"/>
    <cellStyle name="40% - Accent6 2 2 5 4" xfId="42579"/>
    <cellStyle name="40% - Accent6 2 2 5 4 2" xfId="42580"/>
    <cellStyle name="40% - Accent6 2 2 5 5" xfId="42581"/>
    <cellStyle name="40% - Accent6 2 2 6" xfId="42582"/>
    <cellStyle name="40% - Accent6 2 2 6 2" xfId="42583"/>
    <cellStyle name="40% - Accent6 2 2 6 2 2" xfId="42584"/>
    <cellStyle name="40% - Accent6 2 2 6 2 2 2" xfId="42585"/>
    <cellStyle name="40% - Accent6 2 2 6 2 2 2 2" xfId="42586"/>
    <cellStyle name="40% - Accent6 2 2 6 2 2 3" xfId="42587"/>
    <cellStyle name="40% - Accent6 2 2 6 2 3" xfId="42588"/>
    <cellStyle name="40% - Accent6 2 2 6 2 3 2" xfId="42589"/>
    <cellStyle name="40% - Accent6 2 2 6 2 4" xfId="42590"/>
    <cellStyle name="40% - Accent6 2 2 6 3" xfId="42591"/>
    <cellStyle name="40% - Accent6 2 2 6 3 2" xfId="42592"/>
    <cellStyle name="40% - Accent6 2 2 6 3 2 2" xfId="42593"/>
    <cellStyle name="40% - Accent6 2 2 6 3 3" xfId="42594"/>
    <cellStyle name="40% - Accent6 2 2 6 4" xfId="42595"/>
    <cellStyle name="40% - Accent6 2 2 6 4 2" xfId="42596"/>
    <cellStyle name="40% - Accent6 2 2 6 5" xfId="42597"/>
    <cellStyle name="40% - Accent6 2 2 7" xfId="42598"/>
    <cellStyle name="40% - Accent6 2 2 7 2" xfId="42599"/>
    <cellStyle name="40% - Accent6 2 2 7 2 2" xfId="42600"/>
    <cellStyle name="40% - Accent6 2 2 7 2 2 2" xfId="42601"/>
    <cellStyle name="40% - Accent6 2 2 7 2 2 2 2" xfId="42602"/>
    <cellStyle name="40% - Accent6 2 2 7 2 2 3" xfId="42603"/>
    <cellStyle name="40% - Accent6 2 2 7 2 3" xfId="42604"/>
    <cellStyle name="40% - Accent6 2 2 7 2 3 2" xfId="42605"/>
    <cellStyle name="40% - Accent6 2 2 7 2 4" xfId="42606"/>
    <cellStyle name="40% - Accent6 2 2 7 3" xfId="42607"/>
    <cellStyle name="40% - Accent6 2 2 7 3 2" xfId="42608"/>
    <cellStyle name="40% - Accent6 2 2 7 3 2 2" xfId="42609"/>
    <cellStyle name="40% - Accent6 2 2 7 3 3" xfId="42610"/>
    <cellStyle name="40% - Accent6 2 2 7 4" xfId="42611"/>
    <cellStyle name="40% - Accent6 2 2 7 4 2" xfId="42612"/>
    <cellStyle name="40% - Accent6 2 2 7 5" xfId="42613"/>
    <cellStyle name="40% - Accent6 2 2 8" xfId="42614"/>
    <cellStyle name="40% - Accent6 2 2 8 2" xfId="42615"/>
    <cellStyle name="40% - Accent6 2 2 8 2 2" xfId="42616"/>
    <cellStyle name="40% - Accent6 2 2 8 2 2 2" xfId="42617"/>
    <cellStyle name="40% - Accent6 2 2 8 2 3" xfId="42618"/>
    <cellStyle name="40% - Accent6 2 2 8 3" xfId="42619"/>
    <cellStyle name="40% - Accent6 2 2 8 3 2" xfId="42620"/>
    <cellStyle name="40% - Accent6 2 2 8 4" xfId="42621"/>
    <cellStyle name="40% - Accent6 2 2 9" xfId="42622"/>
    <cellStyle name="40% - Accent6 2 2 9 2" xfId="42623"/>
    <cellStyle name="40% - Accent6 2 2 9 2 2" xfId="42624"/>
    <cellStyle name="40% - Accent6 2 2 9 3" xfId="42625"/>
    <cellStyle name="40% - Accent6 2 3" xfId="42626"/>
    <cellStyle name="40% - Accent6 2 3 10" xfId="42627"/>
    <cellStyle name="40% - Accent6 2 3 10 2" xfId="42628"/>
    <cellStyle name="40% - Accent6 2 3 11" xfId="42629"/>
    <cellStyle name="40% - Accent6 2 3 2" xfId="42630"/>
    <cellStyle name="40% - Accent6 2 3 2 10" xfId="42631"/>
    <cellStyle name="40% - Accent6 2 3 2 2" xfId="42632"/>
    <cellStyle name="40% - Accent6 2 3 2 2 2" xfId="42633"/>
    <cellStyle name="40% - Accent6 2 3 2 2 2 2" xfId="42634"/>
    <cellStyle name="40% - Accent6 2 3 2 2 2 2 2" xfId="42635"/>
    <cellStyle name="40% - Accent6 2 3 2 2 2 2 2 2" xfId="42636"/>
    <cellStyle name="40% - Accent6 2 3 2 2 2 2 3" xfId="42637"/>
    <cellStyle name="40% - Accent6 2 3 2 2 2 3" xfId="42638"/>
    <cellStyle name="40% - Accent6 2 3 2 2 2 3 2" xfId="42639"/>
    <cellStyle name="40% - Accent6 2 3 2 2 2 4" xfId="42640"/>
    <cellStyle name="40% - Accent6 2 3 2 2 3" xfId="42641"/>
    <cellStyle name="40% - Accent6 2 3 2 2 3 2" xfId="42642"/>
    <cellStyle name="40% - Accent6 2 3 2 2 3 2 2" xfId="42643"/>
    <cellStyle name="40% - Accent6 2 3 2 2 3 3" xfId="42644"/>
    <cellStyle name="40% - Accent6 2 3 2 2 4" xfId="42645"/>
    <cellStyle name="40% - Accent6 2 3 2 2 4 2" xfId="42646"/>
    <cellStyle name="40% - Accent6 2 3 2 2 5" xfId="42647"/>
    <cellStyle name="40% - Accent6 2 3 2 3" xfId="42648"/>
    <cellStyle name="40% - Accent6 2 3 2 3 2" xfId="42649"/>
    <cellStyle name="40% - Accent6 2 3 2 3 2 2" xfId="42650"/>
    <cellStyle name="40% - Accent6 2 3 2 3 2 2 2" xfId="42651"/>
    <cellStyle name="40% - Accent6 2 3 2 3 2 2 2 2" xfId="42652"/>
    <cellStyle name="40% - Accent6 2 3 2 3 2 2 3" xfId="42653"/>
    <cellStyle name="40% - Accent6 2 3 2 3 2 3" xfId="42654"/>
    <cellStyle name="40% - Accent6 2 3 2 3 2 3 2" xfId="42655"/>
    <cellStyle name="40% - Accent6 2 3 2 3 2 4" xfId="42656"/>
    <cellStyle name="40% - Accent6 2 3 2 3 3" xfId="42657"/>
    <cellStyle name="40% - Accent6 2 3 2 3 3 2" xfId="42658"/>
    <cellStyle name="40% - Accent6 2 3 2 3 3 2 2" xfId="42659"/>
    <cellStyle name="40% - Accent6 2 3 2 3 3 3" xfId="42660"/>
    <cellStyle name="40% - Accent6 2 3 2 3 4" xfId="42661"/>
    <cellStyle name="40% - Accent6 2 3 2 3 4 2" xfId="42662"/>
    <cellStyle name="40% - Accent6 2 3 2 3 5" xfId="42663"/>
    <cellStyle name="40% - Accent6 2 3 2 4" xfId="42664"/>
    <cellStyle name="40% - Accent6 2 3 2 4 2" xfId="42665"/>
    <cellStyle name="40% - Accent6 2 3 2 4 2 2" xfId="42666"/>
    <cellStyle name="40% - Accent6 2 3 2 4 2 2 2" xfId="42667"/>
    <cellStyle name="40% - Accent6 2 3 2 4 2 2 2 2" xfId="42668"/>
    <cellStyle name="40% - Accent6 2 3 2 4 2 2 3" xfId="42669"/>
    <cellStyle name="40% - Accent6 2 3 2 4 2 3" xfId="42670"/>
    <cellStyle name="40% - Accent6 2 3 2 4 2 3 2" xfId="42671"/>
    <cellStyle name="40% - Accent6 2 3 2 4 2 4" xfId="42672"/>
    <cellStyle name="40% - Accent6 2 3 2 4 3" xfId="42673"/>
    <cellStyle name="40% - Accent6 2 3 2 4 3 2" xfId="42674"/>
    <cellStyle name="40% - Accent6 2 3 2 4 3 2 2" xfId="42675"/>
    <cellStyle name="40% - Accent6 2 3 2 4 3 3" xfId="42676"/>
    <cellStyle name="40% - Accent6 2 3 2 4 4" xfId="42677"/>
    <cellStyle name="40% - Accent6 2 3 2 4 4 2" xfId="42678"/>
    <cellStyle name="40% - Accent6 2 3 2 4 5" xfId="42679"/>
    <cellStyle name="40% - Accent6 2 3 2 5" xfId="42680"/>
    <cellStyle name="40% - Accent6 2 3 2 5 2" xfId="42681"/>
    <cellStyle name="40% - Accent6 2 3 2 5 2 2" xfId="42682"/>
    <cellStyle name="40% - Accent6 2 3 2 5 2 2 2" xfId="42683"/>
    <cellStyle name="40% - Accent6 2 3 2 5 2 2 2 2" xfId="42684"/>
    <cellStyle name="40% - Accent6 2 3 2 5 2 2 3" xfId="42685"/>
    <cellStyle name="40% - Accent6 2 3 2 5 2 3" xfId="42686"/>
    <cellStyle name="40% - Accent6 2 3 2 5 2 3 2" xfId="42687"/>
    <cellStyle name="40% - Accent6 2 3 2 5 2 4" xfId="42688"/>
    <cellStyle name="40% - Accent6 2 3 2 5 3" xfId="42689"/>
    <cellStyle name="40% - Accent6 2 3 2 5 3 2" xfId="42690"/>
    <cellStyle name="40% - Accent6 2 3 2 5 3 2 2" xfId="42691"/>
    <cellStyle name="40% - Accent6 2 3 2 5 3 3" xfId="42692"/>
    <cellStyle name="40% - Accent6 2 3 2 5 4" xfId="42693"/>
    <cellStyle name="40% - Accent6 2 3 2 5 4 2" xfId="42694"/>
    <cellStyle name="40% - Accent6 2 3 2 5 5" xfId="42695"/>
    <cellStyle name="40% - Accent6 2 3 2 6" xfId="42696"/>
    <cellStyle name="40% - Accent6 2 3 2 6 2" xfId="42697"/>
    <cellStyle name="40% - Accent6 2 3 2 6 2 2" xfId="42698"/>
    <cellStyle name="40% - Accent6 2 3 2 6 2 2 2" xfId="42699"/>
    <cellStyle name="40% - Accent6 2 3 2 6 2 2 2 2" xfId="42700"/>
    <cellStyle name="40% - Accent6 2 3 2 6 2 2 3" xfId="42701"/>
    <cellStyle name="40% - Accent6 2 3 2 6 2 3" xfId="42702"/>
    <cellStyle name="40% - Accent6 2 3 2 6 2 3 2" xfId="42703"/>
    <cellStyle name="40% - Accent6 2 3 2 6 2 4" xfId="42704"/>
    <cellStyle name="40% - Accent6 2 3 2 6 3" xfId="42705"/>
    <cellStyle name="40% - Accent6 2 3 2 6 3 2" xfId="42706"/>
    <cellStyle name="40% - Accent6 2 3 2 6 3 2 2" xfId="42707"/>
    <cellStyle name="40% - Accent6 2 3 2 6 3 3" xfId="42708"/>
    <cellStyle name="40% - Accent6 2 3 2 6 4" xfId="42709"/>
    <cellStyle name="40% - Accent6 2 3 2 6 4 2" xfId="42710"/>
    <cellStyle name="40% - Accent6 2 3 2 6 5" xfId="42711"/>
    <cellStyle name="40% - Accent6 2 3 2 7" xfId="42712"/>
    <cellStyle name="40% - Accent6 2 3 2 7 2" xfId="42713"/>
    <cellStyle name="40% - Accent6 2 3 2 7 2 2" xfId="42714"/>
    <cellStyle name="40% - Accent6 2 3 2 7 2 2 2" xfId="42715"/>
    <cellStyle name="40% - Accent6 2 3 2 7 2 3" xfId="42716"/>
    <cellStyle name="40% - Accent6 2 3 2 7 3" xfId="42717"/>
    <cellStyle name="40% - Accent6 2 3 2 7 3 2" xfId="42718"/>
    <cellStyle name="40% - Accent6 2 3 2 7 4" xfId="42719"/>
    <cellStyle name="40% - Accent6 2 3 2 8" xfId="42720"/>
    <cellStyle name="40% - Accent6 2 3 2 8 2" xfId="42721"/>
    <cellStyle name="40% - Accent6 2 3 2 8 2 2" xfId="42722"/>
    <cellStyle name="40% - Accent6 2 3 2 8 3" xfId="42723"/>
    <cellStyle name="40% - Accent6 2 3 2 9" xfId="42724"/>
    <cellStyle name="40% - Accent6 2 3 2 9 2" xfId="42725"/>
    <cellStyle name="40% - Accent6 2 3 3" xfId="42726"/>
    <cellStyle name="40% - Accent6 2 3 3 2" xfId="42727"/>
    <cellStyle name="40% - Accent6 2 3 3 2 2" xfId="42728"/>
    <cellStyle name="40% - Accent6 2 3 3 2 2 2" xfId="42729"/>
    <cellStyle name="40% - Accent6 2 3 3 2 2 2 2" xfId="42730"/>
    <cellStyle name="40% - Accent6 2 3 3 2 2 3" xfId="42731"/>
    <cellStyle name="40% - Accent6 2 3 3 2 3" xfId="42732"/>
    <cellStyle name="40% - Accent6 2 3 3 2 3 2" xfId="42733"/>
    <cellStyle name="40% - Accent6 2 3 3 2 4" xfId="42734"/>
    <cellStyle name="40% - Accent6 2 3 3 3" xfId="42735"/>
    <cellStyle name="40% - Accent6 2 3 3 3 2" xfId="42736"/>
    <cellStyle name="40% - Accent6 2 3 3 3 2 2" xfId="42737"/>
    <cellStyle name="40% - Accent6 2 3 3 3 3" xfId="42738"/>
    <cellStyle name="40% - Accent6 2 3 3 4" xfId="42739"/>
    <cellStyle name="40% - Accent6 2 3 3 4 2" xfId="42740"/>
    <cellStyle name="40% - Accent6 2 3 3 5" xfId="42741"/>
    <cellStyle name="40% - Accent6 2 3 4" xfId="42742"/>
    <cellStyle name="40% - Accent6 2 3 4 2" xfId="42743"/>
    <cellStyle name="40% - Accent6 2 3 4 2 2" xfId="42744"/>
    <cellStyle name="40% - Accent6 2 3 4 2 2 2" xfId="42745"/>
    <cellStyle name="40% - Accent6 2 3 4 2 2 2 2" xfId="42746"/>
    <cellStyle name="40% - Accent6 2 3 4 2 2 3" xfId="42747"/>
    <cellStyle name="40% - Accent6 2 3 4 2 3" xfId="42748"/>
    <cellStyle name="40% - Accent6 2 3 4 2 3 2" xfId="42749"/>
    <cellStyle name="40% - Accent6 2 3 4 2 4" xfId="42750"/>
    <cellStyle name="40% - Accent6 2 3 4 3" xfId="42751"/>
    <cellStyle name="40% - Accent6 2 3 4 3 2" xfId="42752"/>
    <cellStyle name="40% - Accent6 2 3 4 3 2 2" xfId="42753"/>
    <cellStyle name="40% - Accent6 2 3 4 3 3" xfId="42754"/>
    <cellStyle name="40% - Accent6 2 3 4 4" xfId="42755"/>
    <cellStyle name="40% - Accent6 2 3 4 4 2" xfId="42756"/>
    <cellStyle name="40% - Accent6 2 3 4 5" xfId="42757"/>
    <cellStyle name="40% - Accent6 2 3 5" xfId="42758"/>
    <cellStyle name="40% - Accent6 2 3 5 2" xfId="42759"/>
    <cellStyle name="40% - Accent6 2 3 5 2 2" xfId="42760"/>
    <cellStyle name="40% - Accent6 2 3 5 2 2 2" xfId="42761"/>
    <cellStyle name="40% - Accent6 2 3 5 2 2 2 2" xfId="42762"/>
    <cellStyle name="40% - Accent6 2 3 5 2 2 3" xfId="42763"/>
    <cellStyle name="40% - Accent6 2 3 5 2 3" xfId="42764"/>
    <cellStyle name="40% - Accent6 2 3 5 2 3 2" xfId="42765"/>
    <cellStyle name="40% - Accent6 2 3 5 2 4" xfId="42766"/>
    <cellStyle name="40% - Accent6 2 3 5 3" xfId="42767"/>
    <cellStyle name="40% - Accent6 2 3 5 3 2" xfId="42768"/>
    <cellStyle name="40% - Accent6 2 3 5 3 2 2" xfId="42769"/>
    <cellStyle name="40% - Accent6 2 3 5 3 3" xfId="42770"/>
    <cellStyle name="40% - Accent6 2 3 5 4" xfId="42771"/>
    <cellStyle name="40% - Accent6 2 3 5 4 2" xfId="42772"/>
    <cellStyle name="40% - Accent6 2 3 5 5" xfId="42773"/>
    <cellStyle name="40% - Accent6 2 3 6" xfId="42774"/>
    <cellStyle name="40% - Accent6 2 3 6 2" xfId="42775"/>
    <cellStyle name="40% - Accent6 2 3 6 2 2" xfId="42776"/>
    <cellStyle name="40% - Accent6 2 3 6 2 2 2" xfId="42777"/>
    <cellStyle name="40% - Accent6 2 3 6 2 2 2 2" xfId="42778"/>
    <cellStyle name="40% - Accent6 2 3 6 2 2 3" xfId="42779"/>
    <cellStyle name="40% - Accent6 2 3 6 2 3" xfId="42780"/>
    <cellStyle name="40% - Accent6 2 3 6 2 3 2" xfId="42781"/>
    <cellStyle name="40% - Accent6 2 3 6 2 4" xfId="42782"/>
    <cellStyle name="40% - Accent6 2 3 6 3" xfId="42783"/>
    <cellStyle name="40% - Accent6 2 3 6 3 2" xfId="42784"/>
    <cellStyle name="40% - Accent6 2 3 6 3 2 2" xfId="42785"/>
    <cellStyle name="40% - Accent6 2 3 6 3 3" xfId="42786"/>
    <cellStyle name="40% - Accent6 2 3 6 4" xfId="42787"/>
    <cellStyle name="40% - Accent6 2 3 6 4 2" xfId="42788"/>
    <cellStyle name="40% - Accent6 2 3 6 5" xfId="42789"/>
    <cellStyle name="40% - Accent6 2 3 7" xfId="42790"/>
    <cellStyle name="40% - Accent6 2 3 7 2" xfId="42791"/>
    <cellStyle name="40% - Accent6 2 3 7 2 2" xfId="42792"/>
    <cellStyle name="40% - Accent6 2 3 7 2 2 2" xfId="42793"/>
    <cellStyle name="40% - Accent6 2 3 7 2 2 2 2" xfId="42794"/>
    <cellStyle name="40% - Accent6 2 3 7 2 2 3" xfId="42795"/>
    <cellStyle name="40% - Accent6 2 3 7 2 3" xfId="42796"/>
    <cellStyle name="40% - Accent6 2 3 7 2 3 2" xfId="42797"/>
    <cellStyle name="40% - Accent6 2 3 7 2 4" xfId="42798"/>
    <cellStyle name="40% - Accent6 2 3 7 3" xfId="42799"/>
    <cellStyle name="40% - Accent6 2 3 7 3 2" xfId="42800"/>
    <cellStyle name="40% - Accent6 2 3 7 3 2 2" xfId="42801"/>
    <cellStyle name="40% - Accent6 2 3 7 3 3" xfId="42802"/>
    <cellStyle name="40% - Accent6 2 3 7 4" xfId="42803"/>
    <cellStyle name="40% - Accent6 2 3 7 4 2" xfId="42804"/>
    <cellStyle name="40% - Accent6 2 3 7 5" xfId="42805"/>
    <cellStyle name="40% - Accent6 2 3 8" xfId="42806"/>
    <cellStyle name="40% - Accent6 2 3 8 2" xfId="42807"/>
    <cellStyle name="40% - Accent6 2 3 8 2 2" xfId="42808"/>
    <cellStyle name="40% - Accent6 2 3 8 2 2 2" xfId="42809"/>
    <cellStyle name="40% - Accent6 2 3 8 2 3" xfId="42810"/>
    <cellStyle name="40% - Accent6 2 3 8 3" xfId="42811"/>
    <cellStyle name="40% - Accent6 2 3 8 3 2" xfId="42812"/>
    <cellStyle name="40% - Accent6 2 3 8 4" xfId="42813"/>
    <cellStyle name="40% - Accent6 2 3 9" xfId="42814"/>
    <cellStyle name="40% - Accent6 2 3 9 2" xfId="42815"/>
    <cellStyle name="40% - Accent6 2 3 9 2 2" xfId="42816"/>
    <cellStyle name="40% - Accent6 2 3 9 3" xfId="42817"/>
    <cellStyle name="40% - Accent6 2 4" xfId="42818"/>
    <cellStyle name="40% - Accent6 2 4 10" xfId="42819"/>
    <cellStyle name="40% - Accent6 2 4 10 2" xfId="42820"/>
    <cellStyle name="40% - Accent6 2 4 11" xfId="42821"/>
    <cellStyle name="40% - Accent6 2 4 2" xfId="42822"/>
    <cellStyle name="40% - Accent6 2 4 2 10" xfId="42823"/>
    <cellStyle name="40% - Accent6 2 4 2 2" xfId="42824"/>
    <cellStyle name="40% - Accent6 2 4 2 2 2" xfId="42825"/>
    <cellStyle name="40% - Accent6 2 4 2 2 2 2" xfId="42826"/>
    <cellStyle name="40% - Accent6 2 4 2 2 2 2 2" xfId="42827"/>
    <cellStyle name="40% - Accent6 2 4 2 2 2 2 2 2" xfId="42828"/>
    <cellStyle name="40% - Accent6 2 4 2 2 2 2 3" xfId="42829"/>
    <cellStyle name="40% - Accent6 2 4 2 2 2 3" xfId="42830"/>
    <cellStyle name="40% - Accent6 2 4 2 2 2 3 2" xfId="42831"/>
    <cellStyle name="40% - Accent6 2 4 2 2 2 4" xfId="42832"/>
    <cellStyle name="40% - Accent6 2 4 2 2 3" xfId="42833"/>
    <cellStyle name="40% - Accent6 2 4 2 2 3 2" xfId="42834"/>
    <cellStyle name="40% - Accent6 2 4 2 2 3 2 2" xfId="42835"/>
    <cellStyle name="40% - Accent6 2 4 2 2 3 3" xfId="42836"/>
    <cellStyle name="40% - Accent6 2 4 2 2 4" xfId="42837"/>
    <cellStyle name="40% - Accent6 2 4 2 2 4 2" xfId="42838"/>
    <cellStyle name="40% - Accent6 2 4 2 2 5" xfId="42839"/>
    <cellStyle name="40% - Accent6 2 4 2 3" xfId="42840"/>
    <cellStyle name="40% - Accent6 2 4 2 3 2" xfId="42841"/>
    <cellStyle name="40% - Accent6 2 4 2 3 2 2" xfId="42842"/>
    <cellStyle name="40% - Accent6 2 4 2 3 2 2 2" xfId="42843"/>
    <cellStyle name="40% - Accent6 2 4 2 3 2 2 2 2" xfId="42844"/>
    <cellStyle name="40% - Accent6 2 4 2 3 2 2 3" xfId="42845"/>
    <cellStyle name="40% - Accent6 2 4 2 3 2 3" xfId="42846"/>
    <cellStyle name="40% - Accent6 2 4 2 3 2 3 2" xfId="42847"/>
    <cellStyle name="40% - Accent6 2 4 2 3 2 4" xfId="42848"/>
    <cellStyle name="40% - Accent6 2 4 2 3 3" xfId="42849"/>
    <cellStyle name="40% - Accent6 2 4 2 3 3 2" xfId="42850"/>
    <cellStyle name="40% - Accent6 2 4 2 3 3 2 2" xfId="42851"/>
    <cellStyle name="40% - Accent6 2 4 2 3 3 3" xfId="42852"/>
    <cellStyle name="40% - Accent6 2 4 2 3 4" xfId="42853"/>
    <cellStyle name="40% - Accent6 2 4 2 3 4 2" xfId="42854"/>
    <cellStyle name="40% - Accent6 2 4 2 3 5" xfId="42855"/>
    <cellStyle name="40% - Accent6 2 4 2 4" xfId="42856"/>
    <cellStyle name="40% - Accent6 2 4 2 4 2" xfId="42857"/>
    <cellStyle name="40% - Accent6 2 4 2 4 2 2" xfId="42858"/>
    <cellStyle name="40% - Accent6 2 4 2 4 2 2 2" xfId="42859"/>
    <cellStyle name="40% - Accent6 2 4 2 4 2 2 2 2" xfId="42860"/>
    <cellStyle name="40% - Accent6 2 4 2 4 2 2 3" xfId="42861"/>
    <cellStyle name="40% - Accent6 2 4 2 4 2 3" xfId="42862"/>
    <cellStyle name="40% - Accent6 2 4 2 4 2 3 2" xfId="42863"/>
    <cellStyle name="40% - Accent6 2 4 2 4 2 4" xfId="42864"/>
    <cellStyle name="40% - Accent6 2 4 2 4 3" xfId="42865"/>
    <cellStyle name="40% - Accent6 2 4 2 4 3 2" xfId="42866"/>
    <cellStyle name="40% - Accent6 2 4 2 4 3 2 2" xfId="42867"/>
    <cellStyle name="40% - Accent6 2 4 2 4 3 3" xfId="42868"/>
    <cellStyle name="40% - Accent6 2 4 2 4 4" xfId="42869"/>
    <cellStyle name="40% - Accent6 2 4 2 4 4 2" xfId="42870"/>
    <cellStyle name="40% - Accent6 2 4 2 4 5" xfId="42871"/>
    <cellStyle name="40% - Accent6 2 4 2 5" xfId="42872"/>
    <cellStyle name="40% - Accent6 2 4 2 5 2" xfId="42873"/>
    <cellStyle name="40% - Accent6 2 4 2 5 2 2" xfId="42874"/>
    <cellStyle name="40% - Accent6 2 4 2 5 2 2 2" xfId="42875"/>
    <cellStyle name="40% - Accent6 2 4 2 5 2 2 2 2" xfId="42876"/>
    <cellStyle name="40% - Accent6 2 4 2 5 2 2 3" xfId="42877"/>
    <cellStyle name="40% - Accent6 2 4 2 5 2 3" xfId="42878"/>
    <cellStyle name="40% - Accent6 2 4 2 5 2 3 2" xfId="42879"/>
    <cellStyle name="40% - Accent6 2 4 2 5 2 4" xfId="42880"/>
    <cellStyle name="40% - Accent6 2 4 2 5 3" xfId="42881"/>
    <cellStyle name="40% - Accent6 2 4 2 5 3 2" xfId="42882"/>
    <cellStyle name="40% - Accent6 2 4 2 5 3 2 2" xfId="42883"/>
    <cellStyle name="40% - Accent6 2 4 2 5 3 3" xfId="42884"/>
    <cellStyle name="40% - Accent6 2 4 2 5 4" xfId="42885"/>
    <cellStyle name="40% - Accent6 2 4 2 5 4 2" xfId="42886"/>
    <cellStyle name="40% - Accent6 2 4 2 5 5" xfId="42887"/>
    <cellStyle name="40% - Accent6 2 4 2 6" xfId="42888"/>
    <cellStyle name="40% - Accent6 2 4 2 6 2" xfId="42889"/>
    <cellStyle name="40% - Accent6 2 4 2 6 2 2" xfId="42890"/>
    <cellStyle name="40% - Accent6 2 4 2 6 2 2 2" xfId="42891"/>
    <cellStyle name="40% - Accent6 2 4 2 6 2 2 2 2" xfId="42892"/>
    <cellStyle name="40% - Accent6 2 4 2 6 2 2 3" xfId="42893"/>
    <cellStyle name="40% - Accent6 2 4 2 6 2 3" xfId="42894"/>
    <cellStyle name="40% - Accent6 2 4 2 6 2 3 2" xfId="42895"/>
    <cellStyle name="40% - Accent6 2 4 2 6 2 4" xfId="42896"/>
    <cellStyle name="40% - Accent6 2 4 2 6 3" xfId="42897"/>
    <cellStyle name="40% - Accent6 2 4 2 6 3 2" xfId="42898"/>
    <cellStyle name="40% - Accent6 2 4 2 6 3 2 2" xfId="42899"/>
    <cellStyle name="40% - Accent6 2 4 2 6 3 3" xfId="42900"/>
    <cellStyle name="40% - Accent6 2 4 2 6 4" xfId="42901"/>
    <cellStyle name="40% - Accent6 2 4 2 6 4 2" xfId="42902"/>
    <cellStyle name="40% - Accent6 2 4 2 6 5" xfId="42903"/>
    <cellStyle name="40% - Accent6 2 4 2 7" xfId="42904"/>
    <cellStyle name="40% - Accent6 2 4 2 7 2" xfId="42905"/>
    <cellStyle name="40% - Accent6 2 4 2 7 2 2" xfId="42906"/>
    <cellStyle name="40% - Accent6 2 4 2 7 2 2 2" xfId="42907"/>
    <cellStyle name="40% - Accent6 2 4 2 7 2 3" xfId="42908"/>
    <cellStyle name="40% - Accent6 2 4 2 7 3" xfId="42909"/>
    <cellStyle name="40% - Accent6 2 4 2 7 3 2" xfId="42910"/>
    <cellStyle name="40% - Accent6 2 4 2 7 4" xfId="42911"/>
    <cellStyle name="40% - Accent6 2 4 2 8" xfId="42912"/>
    <cellStyle name="40% - Accent6 2 4 2 8 2" xfId="42913"/>
    <cellStyle name="40% - Accent6 2 4 2 8 2 2" xfId="42914"/>
    <cellStyle name="40% - Accent6 2 4 2 8 3" xfId="42915"/>
    <cellStyle name="40% - Accent6 2 4 2 9" xfId="42916"/>
    <cellStyle name="40% - Accent6 2 4 2 9 2" xfId="42917"/>
    <cellStyle name="40% - Accent6 2 4 3" xfId="42918"/>
    <cellStyle name="40% - Accent6 2 4 3 2" xfId="42919"/>
    <cellStyle name="40% - Accent6 2 4 3 2 2" xfId="42920"/>
    <cellStyle name="40% - Accent6 2 4 3 2 2 2" xfId="42921"/>
    <cellStyle name="40% - Accent6 2 4 3 2 2 2 2" xfId="42922"/>
    <cellStyle name="40% - Accent6 2 4 3 2 2 3" xfId="42923"/>
    <cellStyle name="40% - Accent6 2 4 3 2 3" xfId="42924"/>
    <cellStyle name="40% - Accent6 2 4 3 2 3 2" xfId="42925"/>
    <cellStyle name="40% - Accent6 2 4 3 2 4" xfId="42926"/>
    <cellStyle name="40% - Accent6 2 4 3 3" xfId="42927"/>
    <cellStyle name="40% - Accent6 2 4 3 3 2" xfId="42928"/>
    <cellStyle name="40% - Accent6 2 4 3 3 2 2" xfId="42929"/>
    <cellStyle name="40% - Accent6 2 4 3 3 3" xfId="42930"/>
    <cellStyle name="40% - Accent6 2 4 3 4" xfId="42931"/>
    <cellStyle name="40% - Accent6 2 4 3 4 2" xfId="42932"/>
    <cellStyle name="40% - Accent6 2 4 3 5" xfId="42933"/>
    <cellStyle name="40% - Accent6 2 4 4" xfId="42934"/>
    <cellStyle name="40% - Accent6 2 4 4 2" xfId="42935"/>
    <cellStyle name="40% - Accent6 2 4 4 2 2" xfId="42936"/>
    <cellStyle name="40% - Accent6 2 4 4 2 2 2" xfId="42937"/>
    <cellStyle name="40% - Accent6 2 4 4 2 2 2 2" xfId="42938"/>
    <cellStyle name="40% - Accent6 2 4 4 2 2 3" xfId="42939"/>
    <cellStyle name="40% - Accent6 2 4 4 2 3" xfId="42940"/>
    <cellStyle name="40% - Accent6 2 4 4 2 3 2" xfId="42941"/>
    <cellStyle name="40% - Accent6 2 4 4 2 4" xfId="42942"/>
    <cellStyle name="40% - Accent6 2 4 4 3" xfId="42943"/>
    <cellStyle name="40% - Accent6 2 4 4 3 2" xfId="42944"/>
    <cellStyle name="40% - Accent6 2 4 4 3 2 2" xfId="42945"/>
    <cellStyle name="40% - Accent6 2 4 4 3 3" xfId="42946"/>
    <cellStyle name="40% - Accent6 2 4 4 4" xfId="42947"/>
    <cellStyle name="40% - Accent6 2 4 4 4 2" xfId="42948"/>
    <cellStyle name="40% - Accent6 2 4 4 5" xfId="42949"/>
    <cellStyle name="40% - Accent6 2 4 5" xfId="42950"/>
    <cellStyle name="40% - Accent6 2 4 5 2" xfId="42951"/>
    <cellStyle name="40% - Accent6 2 4 5 2 2" xfId="42952"/>
    <cellStyle name="40% - Accent6 2 4 5 2 2 2" xfId="42953"/>
    <cellStyle name="40% - Accent6 2 4 5 2 2 2 2" xfId="42954"/>
    <cellStyle name="40% - Accent6 2 4 5 2 2 3" xfId="42955"/>
    <cellStyle name="40% - Accent6 2 4 5 2 3" xfId="42956"/>
    <cellStyle name="40% - Accent6 2 4 5 2 3 2" xfId="42957"/>
    <cellStyle name="40% - Accent6 2 4 5 2 4" xfId="42958"/>
    <cellStyle name="40% - Accent6 2 4 5 3" xfId="42959"/>
    <cellStyle name="40% - Accent6 2 4 5 3 2" xfId="42960"/>
    <cellStyle name="40% - Accent6 2 4 5 3 2 2" xfId="42961"/>
    <cellStyle name="40% - Accent6 2 4 5 3 3" xfId="42962"/>
    <cellStyle name="40% - Accent6 2 4 5 4" xfId="42963"/>
    <cellStyle name="40% - Accent6 2 4 5 4 2" xfId="42964"/>
    <cellStyle name="40% - Accent6 2 4 5 5" xfId="42965"/>
    <cellStyle name="40% - Accent6 2 4 6" xfId="42966"/>
    <cellStyle name="40% - Accent6 2 4 6 2" xfId="42967"/>
    <cellStyle name="40% - Accent6 2 4 6 2 2" xfId="42968"/>
    <cellStyle name="40% - Accent6 2 4 6 2 2 2" xfId="42969"/>
    <cellStyle name="40% - Accent6 2 4 6 2 2 2 2" xfId="42970"/>
    <cellStyle name="40% - Accent6 2 4 6 2 2 3" xfId="42971"/>
    <cellStyle name="40% - Accent6 2 4 6 2 3" xfId="42972"/>
    <cellStyle name="40% - Accent6 2 4 6 2 3 2" xfId="42973"/>
    <cellStyle name="40% - Accent6 2 4 6 2 4" xfId="42974"/>
    <cellStyle name="40% - Accent6 2 4 6 3" xfId="42975"/>
    <cellStyle name="40% - Accent6 2 4 6 3 2" xfId="42976"/>
    <cellStyle name="40% - Accent6 2 4 6 3 2 2" xfId="42977"/>
    <cellStyle name="40% - Accent6 2 4 6 3 3" xfId="42978"/>
    <cellStyle name="40% - Accent6 2 4 6 4" xfId="42979"/>
    <cellStyle name="40% - Accent6 2 4 6 4 2" xfId="42980"/>
    <cellStyle name="40% - Accent6 2 4 6 5" xfId="42981"/>
    <cellStyle name="40% - Accent6 2 4 7" xfId="42982"/>
    <cellStyle name="40% - Accent6 2 4 7 2" xfId="42983"/>
    <cellStyle name="40% - Accent6 2 4 7 2 2" xfId="42984"/>
    <cellStyle name="40% - Accent6 2 4 7 2 2 2" xfId="42985"/>
    <cellStyle name="40% - Accent6 2 4 7 2 2 2 2" xfId="42986"/>
    <cellStyle name="40% - Accent6 2 4 7 2 2 3" xfId="42987"/>
    <cellStyle name="40% - Accent6 2 4 7 2 3" xfId="42988"/>
    <cellStyle name="40% - Accent6 2 4 7 2 3 2" xfId="42989"/>
    <cellStyle name="40% - Accent6 2 4 7 2 4" xfId="42990"/>
    <cellStyle name="40% - Accent6 2 4 7 3" xfId="42991"/>
    <cellStyle name="40% - Accent6 2 4 7 3 2" xfId="42992"/>
    <cellStyle name="40% - Accent6 2 4 7 3 2 2" xfId="42993"/>
    <cellStyle name="40% - Accent6 2 4 7 3 3" xfId="42994"/>
    <cellStyle name="40% - Accent6 2 4 7 4" xfId="42995"/>
    <cellStyle name="40% - Accent6 2 4 7 4 2" xfId="42996"/>
    <cellStyle name="40% - Accent6 2 4 7 5" xfId="42997"/>
    <cellStyle name="40% - Accent6 2 4 8" xfId="42998"/>
    <cellStyle name="40% - Accent6 2 4 8 2" xfId="42999"/>
    <cellStyle name="40% - Accent6 2 4 8 2 2" xfId="43000"/>
    <cellStyle name="40% - Accent6 2 4 8 2 2 2" xfId="43001"/>
    <cellStyle name="40% - Accent6 2 4 8 2 3" xfId="43002"/>
    <cellStyle name="40% - Accent6 2 4 8 3" xfId="43003"/>
    <cellStyle name="40% - Accent6 2 4 8 3 2" xfId="43004"/>
    <cellStyle name="40% - Accent6 2 4 8 4" xfId="43005"/>
    <cellStyle name="40% - Accent6 2 4 9" xfId="43006"/>
    <cellStyle name="40% - Accent6 2 4 9 2" xfId="43007"/>
    <cellStyle name="40% - Accent6 2 4 9 2 2" xfId="43008"/>
    <cellStyle name="40% - Accent6 2 4 9 3" xfId="43009"/>
    <cellStyle name="40% - Accent6 2 5" xfId="43010"/>
    <cellStyle name="40% - Accent6 2 5 10" xfId="43011"/>
    <cellStyle name="40% - Accent6 2 5 10 2" xfId="43012"/>
    <cellStyle name="40% - Accent6 2 5 11" xfId="43013"/>
    <cellStyle name="40% - Accent6 2 5 2" xfId="43014"/>
    <cellStyle name="40% - Accent6 2 5 2 10" xfId="43015"/>
    <cellStyle name="40% - Accent6 2 5 2 2" xfId="43016"/>
    <cellStyle name="40% - Accent6 2 5 2 2 2" xfId="43017"/>
    <cellStyle name="40% - Accent6 2 5 2 2 2 2" xfId="43018"/>
    <cellStyle name="40% - Accent6 2 5 2 2 2 2 2" xfId="43019"/>
    <cellStyle name="40% - Accent6 2 5 2 2 2 2 2 2" xfId="43020"/>
    <cellStyle name="40% - Accent6 2 5 2 2 2 2 3" xfId="43021"/>
    <cellStyle name="40% - Accent6 2 5 2 2 2 3" xfId="43022"/>
    <cellStyle name="40% - Accent6 2 5 2 2 2 3 2" xfId="43023"/>
    <cellStyle name="40% - Accent6 2 5 2 2 2 4" xfId="43024"/>
    <cellStyle name="40% - Accent6 2 5 2 2 3" xfId="43025"/>
    <cellStyle name="40% - Accent6 2 5 2 2 3 2" xfId="43026"/>
    <cellStyle name="40% - Accent6 2 5 2 2 3 2 2" xfId="43027"/>
    <cellStyle name="40% - Accent6 2 5 2 2 3 3" xfId="43028"/>
    <cellStyle name="40% - Accent6 2 5 2 2 4" xfId="43029"/>
    <cellStyle name="40% - Accent6 2 5 2 2 4 2" xfId="43030"/>
    <cellStyle name="40% - Accent6 2 5 2 2 5" xfId="43031"/>
    <cellStyle name="40% - Accent6 2 5 2 3" xfId="43032"/>
    <cellStyle name="40% - Accent6 2 5 2 3 2" xfId="43033"/>
    <cellStyle name="40% - Accent6 2 5 2 3 2 2" xfId="43034"/>
    <cellStyle name="40% - Accent6 2 5 2 3 2 2 2" xfId="43035"/>
    <cellStyle name="40% - Accent6 2 5 2 3 2 2 2 2" xfId="43036"/>
    <cellStyle name="40% - Accent6 2 5 2 3 2 2 3" xfId="43037"/>
    <cellStyle name="40% - Accent6 2 5 2 3 2 3" xfId="43038"/>
    <cellStyle name="40% - Accent6 2 5 2 3 2 3 2" xfId="43039"/>
    <cellStyle name="40% - Accent6 2 5 2 3 2 4" xfId="43040"/>
    <cellStyle name="40% - Accent6 2 5 2 3 3" xfId="43041"/>
    <cellStyle name="40% - Accent6 2 5 2 3 3 2" xfId="43042"/>
    <cellStyle name="40% - Accent6 2 5 2 3 3 2 2" xfId="43043"/>
    <cellStyle name="40% - Accent6 2 5 2 3 3 3" xfId="43044"/>
    <cellStyle name="40% - Accent6 2 5 2 3 4" xfId="43045"/>
    <cellStyle name="40% - Accent6 2 5 2 3 4 2" xfId="43046"/>
    <cellStyle name="40% - Accent6 2 5 2 3 5" xfId="43047"/>
    <cellStyle name="40% - Accent6 2 5 2 4" xfId="43048"/>
    <cellStyle name="40% - Accent6 2 5 2 4 2" xfId="43049"/>
    <cellStyle name="40% - Accent6 2 5 2 4 2 2" xfId="43050"/>
    <cellStyle name="40% - Accent6 2 5 2 4 2 2 2" xfId="43051"/>
    <cellStyle name="40% - Accent6 2 5 2 4 2 2 2 2" xfId="43052"/>
    <cellStyle name="40% - Accent6 2 5 2 4 2 2 3" xfId="43053"/>
    <cellStyle name="40% - Accent6 2 5 2 4 2 3" xfId="43054"/>
    <cellStyle name="40% - Accent6 2 5 2 4 2 3 2" xfId="43055"/>
    <cellStyle name="40% - Accent6 2 5 2 4 2 4" xfId="43056"/>
    <cellStyle name="40% - Accent6 2 5 2 4 3" xfId="43057"/>
    <cellStyle name="40% - Accent6 2 5 2 4 3 2" xfId="43058"/>
    <cellStyle name="40% - Accent6 2 5 2 4 3 2 2" xfId="43059"/>
    <cellStyle name="40% - Accent6 2 5 2 4 3 3" xfId="43060"/>
    <cellStyle name="40% - Accent6 2 5 2 4 4" xfId="43061"/>
    <cellStyle name="40% - Accent6 2 5 2 4 4 2" xfId="43062"/>
    <cellStyle name="40% - Accent6 2 5 2 4 5" xfId="43063"/>
    <cellStyle name="40% - Accent6 2 5 2 5" xfId="43064"/>
    <cellStyle name="40% - Accent6 2 5 2 5 2" xfId="43065"/>
    <cellStyle name="40% - Accent6 2 5 2 5 2 2" xfId="43066"/>
    <cellStyle name="40% - Accent6 2 5 2 5 2 2 2" xfId="43067"/>
    <cellStyle name="40% - Accent6 2 5 2 5 2 2 2 2" xfId="43068"/>
    <cellStyle name="40% - Accent6 2 5 2 5 2 2 3" xfId="43069"/>
    <cellStyle name="40% - Accent6 2 5 2 5 2 3" xfId="43070"/>
    <cellStyle name="40% - Accent6 2 5 2 5 2 3 2" xfId="43071"/>
    <cellStyle name="40% - Accent6 2 5 2 5 2 4" xfId="43072"/>
    <cellStyle name="40% - Accent6 2 5 2 5 3" xfId="43073"/>
    <cellStyle name="40% - Accent6 2 5 2 5 3 2" xfId="43074"/>
    <cellStyle name="40% - Accent6 2 5 2 5 3 2 2" xfId="43075"/>
    <cellStyle name="40% - Accent6 2 5 2 5 3 3" xfId="43076"/>
    <cellStyle name="40% - Accent6 2 5 2 5 4" xfId="43077"/>
    <cellStyle name="40% - Accent6 2 5 2 5 4 2" xfId="43078"/>
    <cellStyle name="40% - Accent6 2 5 2 5 5" xfId="43079"/>
    <cellStyle name="40% - Accent6 2 5 2 6" xfId="43080"/>
    <cellStyle name="40% - Accent6 2 5 2 6 2" xfId="43081"/>
    <cellStyle name="40% - Accent6 2 5 2 6 2 2" xfId="43082"/>
    <cellStyle name="40% - Accent6 2 5 2 6 2 2 2" xfId="43083"/>
    <cellStyle name="40% - Accent6 2 5 2 6 2 2 2 2" xfId="43084"/>
    <cellStyle name="40% - Accent6 2 5 2 6 2 2 3" xfId="43085"/>
    <cellStyle name="40% - Accent6 2 5 2 6 2 3" xfId="43086"/>
    <cellStyle name="40% - Accent6 2 5 2 6 2 3 2" xfId="43087"/>
    <cellStyle name="40% - Accent6 2 5 2 6 2 4" xfId="43088"/>
    <cellStyle name="40% - Accent6 2 5 2 6 3" xfId="43089"/>
    <cellStyle name="40% - Accent6 2 5 2 6 3 2" xfId="43090"/>
    <cellStyle name="40% - Accent6 2 5 2 6 3 2 2" xfId="43091"/>
    <cellStyle name="40% - Accent6 2 5 2 6 3 3" xfId="43092"/>
    <cellStyle name="40% - Accent6 2 5 2 6 4" xfId="43093"/>
    <cellStyle name="40% - Accent6 2 5 2 6 4 2" xfId="43094"/>
    <cellStyle name="40% - Accent6 2 5 2 6 5" xfId="43095"/>
    <cellStyle name="40% - Accent6 2 5 2 7" xfId="43096"/>
    <cellStyle name="40% - Accent6 2 5 2 7 2" xfId="43097"/>
    <cellStyle name="40% - Accent6 2 5 2 7 2 2" xfId="43098"/>
    <cellStyle name="40% - Accent6 2 5 2 7 2 2 2" xfId="43099"/>
    <cellStyle name="40% - Accent6 2 5 2 7 2 3" xfId="43100"/>
    <cellStyle name="40% - Accent6 2 5 2 7 3" xfId="43101"/>
    <cellStyle name="40% - Accent6 2 5 2 7 3 2" xfId="43102"/>
    <cellStyle name="40% - Accent6 2 5 2 7 4" xfId="43103"/>
    <cellStyle name="40% - Accent6 2 5 2 8" xfId="43104"/>
    <cellStyle name="40% - Accent6 2 5 2 8 2" xfId="43105"/>
    <cellStyle name="40% - Accent6 2 5 2 8 2 2" xfId="43106"/>
    <cellStyle name="40% - Accent6 2 5 2 8 3" xfId="43107"/>
    <cellStyle name="40% - Accent6 2 5 2 9" xfId="43108"/>
    <cellStyle name="40% - Accent6 2 5 2 9 2" xfId="43109"/>
    <cellStyle name="40% - Accent6 2 5 3" xfId="43110"/>
    <cellStyle name="40% - Accent6 2 5 3 2" xfId="43111"/>
    <cellStyle name="40% - Accent6 2 5 3 2 2" xfId="43112"/>
    <cellStyle name="40% - Accent6 2 5 3 2 2 2" xfId="43113"/>
    <cellStyle name="40% - Accent6 2 5 3 2 2 2 2" xfId="43114"/>
    <cellStyle name="40% - Accent6 2 5 3 2 2 3" xfId="43115"/>
    <cellStyle name="40% - Accent6 2 5 3 2 3" xfId="43116"/>
    <cellStyle name="40% - Accent6 2 5 3 2 3 2" xfId="43117"/>
    <cellStyle name="40% - Accent6 2 5 3 2 4" xfId="43118"/>
    <cellStyle name="40% - Accent6 2 5 3 3" xfId="43119"/>
    <cellStyle name="40% - Accent6 2 5 3 3 2" xfId="43120"/>
    <cellStyle name="40% - Accent6 2 5 3 3 2 2" xfId="43121"/>
    <cellStyle name="40% - Accent6 2 5 3 3 3" xfId="43122"/>
    <cellStyle name="40% - Accent6 2 5 3 4" xfId="43123"/>
    <cellStyle name="40% - Accent6 2 5 3 4 2" xfId="43124"/>
    <cellStyle name="40% - Accent6 2 5 3 5" xfId="43125"/>
    <cellStyle name="40% - Accent6 2 5 4" xfId="43126"/>
    <cellStyle name="40% - Accent6 2 5 4 2" xfId="43127"/>
    <cellStyle name="40% - Accent6 2 5 4 2 2" xfId="43128"/>
    <cellStyle name="40% - Accent6 2 5 4 2 2 2" xfId="43129"/>
    <cellStyle name="40% - Accent6 2 5 4 2 2 2 2" xfId="43130"/>
    <cellStyle name="40% - Accent6 2 5 4 2 2 3" xfId="43131"/>
    <cellStyle name="40% - Accent6 2 5 4 2 3" xfId="43132"/>
    <cellStyle name="40% - Accent6 2 5 4 2 3 2" xfId="43133"/>
    <cellStyle name="40% - Accent6 2 5 4 2 4" xfId="43134"/>
    <cellStyle name="40% - Accent6 2 5 4 3" xfId="43135"/>
    <cellStyle name="40% - Accent6 2 5 4 3 2" xfId="43136"/>
    <cellStyle name="40% - Accent6 2 5 4 3 2 2" xfId="43137"/>
    <cellStyle name="40% - Accent6 2 5 4 3 3" xfId="43138"/>
    <cellStyle name="40% - Accent6 2 5 4 4" xfId="43139"/>
    <cellStyle name="40% - Accent6 2 5 4 4 2" xfId="43140"/>
    <cellStyle name="40% - Accent6 2 5 4 5" xfId="43141"/>
    <cellStyle name="40% - Accent6 2 5 5" xfId="43142"/>
    <cellStyle name="40% - Accent6 2 5 5 2" xfId="43143"/>
    <cellStyle name="40% - Accent6 2 5 5 2 2" xfId="43144"/>
    <cellStyle name="40% - Accent6 2 5 5 2 2 2" xfId="43145"/>
    <cellStyle name="40% - Accent6 2 5 5 2 2 2 2" xfId="43146"/>
    <cellStyle name="40% - Accent6 2 5 5 2 2 3" xfId="43147"/>
    <cellStyle name="40% - Accent6 2 5 5 2 3" xfId="43148"/>
    <cellStyle name="40% - Accent6 2 5 5 2 3 2" xfId="43149"/>
    <cellStyle name="40% - Accent6 2 5 5 2 4" xfId="43150"/>
    <cellStyle name="40% - Accent6 2 5 5 3" xfId="43151"/>
    <cellStyle name="40% - Accent6 2 5 5 3 2" xfId="43152"/>
    <cellStyle name="40% - Accent6 2 5 5 3 2 2" xfId="43153"/>
    <cellStyle name="40% - Accent6 2 5 5 3 3" xfId="43154"/>
    <cellStyle name="40% - Accent6 2 5 5 4" xfId="43155"/>
    <cellStyle name="40% - Accent6 2 5 5 4 2" xfId="43156"/>
    <cellStyle name="40% - Accent6 2 5 5 5" xfId="43157"/>
    <cellStyle name="40% - Accent6 2 5 6" xfId="43158"/>
    <cellStyle name="40% - Accent6 2 5 6 2" xfId="43159"/>
    <cellStyle name="40% - Accent6 2 5 6 2 2" xfId="43160"/>
    <cellStyle name="40% - Accent6 2 5 6 2 2 2" xfId="43161"/>
    <cellStyle name="40% - Accent6 2 5 6 2 2 2 2" xfId="43162"/>
    <cellStyle name="40% - Accent6 2 5 6 2 2 3" xfId="43163"/>
    <cellStyle name="40% - Accent6 2 5 6 2 3" xfId="43164"/>
    <cellStyle name="40% - Accent6 2 5 6 2 3 2" xfId="43165"/>
    <cellStyle name="40% - Accent6 2 5 6 2 4" xfId="43166"/>
    <cellStyle name="40% - Accent6 2 5 6 3" xfId="43167"/>
    <cellStyle name="40% - Accent6 2 5 6 3 2" xfId="43168"/>
    <cellStyle name="40% - Accent6 2 5 6 3 2 2" xfId="43169"/>
    <cellStyle name="40% - Accent6 2 5 6 3 3" xfId="43170"/>
    <cellStyle name="40% - Accent6 2 5 6 4" xfId="43171"/>
    <cellStyle name="40% - Accent6 2 5 6 4 2" xfId="43172"/>
    <cellStyle name="40% - Accent6 2 5 6 5" xfId="43173"/>
    <cellStyle name="40% - Accent6 2 5 7" xfId="43174"/>
    <cellStyle name="40% - Accent6 2 5 7 2" xfId="43175"/>
    <cellStyle name="40% - Accent6 2 5 7 2 2" xfId="43176"/>
    <cellStyle name="40% - Accent6 2 5 7 2 2 2" xfId="43177"/>
    <cellStyle name="40% - Accent6 2 5 7 2 2 2 2" xfId="43178"/>
    <cellStyle name="40% - Accent6 2 5 7 2 2 3" xfId="43179"/>
    <cellStyle name="40% - Accent6 2 5 7 2 3" xfId="43180"/>
    <cellStyle name="40% - Accent6 2 5 7 2 3 2" xfId="43181"/>
    <cellStyle name="40% - Accent6 2 5 7 2 4" xfId="43182"/>
    <cellStyle name="40% - Accent6 2 5 7 3" xfId="43183"/>
    <cellStyle name="40% - Accent6 2 5 7 3 2" xfId="43184"/>
    <cellStyle name="40% - Accent6 2 5 7 3 2 2" xfId="43185"/>
    <cellStyle name="40% - Accent6 2 5 7 3 3" xfId="43186"/>
    <cellStyle name="40% - Accent6 2 5 7 4" xfId="43187"/>
    <cellStyle name="40% - Accent6 2 5 7 4 2" xfId="43188"/>
    <cellStyle name="40% - Accent6 2 5 7 5" xfId="43189"/>
    <cellStyle name="40% - Accent6 2 5 8" xfId="43190"/>
    <cellStyle name="40% - Accent6 2 5 8 2" xfId="43191"/>
    <cellStyle name="40% - Accent6 2 5 8 2 2" xfId="43192"/>
    <cellStyle name="40% - Accent6 2 5 8 2 2 2" xfId="43193"/>
    <cellStyle name="40% - Accent6 2 5 8 2 3" xfId="43194"/>
    <cellStyle name="40% - Accent6 2 5 8 3" xfId="43195"/>
    <cellStyle name="40% - Accent6 2 5 8 3 2" xfId="43196"/>
    <cellStyle name="40% - Accent6 2 5 8 4" xfId="43197"/>
    <cellStyle name="40% - Accent6 2 5 9" xfId="43198"/>
    <cellStyle name="40% - Accent6 2 5 9 2" xfId="43199"/>
    <cellStyle name="40% - Accent6 2 5 9 2 2" xfId="43200"/>
    <cellStyle name="40% - Accent6 2 5 9 3" xfId="43201"/>
    <cellStyle name="40% - Accent6 2 6" xfId="43202"/>
    <cellStyle name="40% - Accent6 2 6 10" xfId="43203"/>
    <cellStyle name="40% - Accent6 2 6 10 2" xfId="43204"/>
    <cellStyle name="40% - Accent6 2 6 11" xfId="43205"/>
    <cellStyle name="40% - Accent6 2 6 2" xfId="43206"/>
    <cellStyle name="40% - Accent6 2 6 2 10" xfId="43207"/>
    <cellStyle name="40% - Accent6 2 6 2 2" xfId="43208"/>
    <cellStyle name="40% - Accent6 2 6 2 2 2" xfId="43209"/>
    <cellStyle name="40% - Accent6 2 6 2 2 2 2" xfId="43210"/>
    <cellStyle name="40% - Accent6 2 6 2 2 2 2 2" xfId="43211"/>
    <cellStyle name="40% - Accent6 2 6 2 2 2 2 2 2" xfId="43212"/>
    <cellStyle name="40% - Accent6 2 6 2 2 2 2 3" xfId="43213"/>
    <cellStyle name="40% - Accent6 2 6 2 2 2 3" xfId="43214"/>
    <cellStyle name="40% - Accent6 2 6 2 2 2 3 2" xfId="43215"/>
    <cellStyle name="40% - Accent6 2 6 2 2 2 4" xfId="43216"/>
    <cellStyle name="40% - Accent6 2 6 2 2 3" xfId="43217"/>
    <cellStyle name="40% - Accent6 2 6 2 2 3 2" xfId="43218"/>
    <cellStyle name="40% - Accent6 2 6 2 2 3 2 2" xfId="43219"/>
    <cellStyle name="40% - Accent6 2 6 2 2 3 3" xfId="43220"/>
    <cellStyle name="40% - Accent6 2 6 2 2 4" xfId="43221"/>
    <cellStyle name="40% - Accent6 2 6 2 2 4 2" xfId="43222"/>
    <cellStyle name="40% - Accent6 2 6 2 2 5" xfId="43223"/>
    <cellStyle name="40% - Accent6 2 6 2 3" xfId="43224"/>
    <cellStyle name="40% - Accent6 2 6 2 3 2" xfId="43225"/>
    <cellStyle name="40% - Accent6 2 6 2 3 2 2" xfId="43226"/>
    <cellStyle name="40% - Accent6 2 6 2 3 2 2 2" xfId="43227"/>
    <cellStyle name="40% - Accent6 2 6 2 3 2 2 2 2" xfId="43228"/>
    <cellStyle name="40% - Accent6 2 6 2 3 2 2 3" xfId="43229"/>
    <cellStyle name="40% - Accent6 2 6 2 3 2 3" xfId="43230"/>
    <cellStyle name="40% - Accent6 2 6 2 3 2 3 2" xfId="43231"/>
    <cellStyle name="40% - Accent6 2 6 2 3 2 4" xfId="43232"/>
    <cellStyle name="40% - Accent6 2 6 2 3 3" xfId="43233"/>
    <cellStyle name="40% - Accent6 2 6 2 3 3 2" xfId="43234"/>
    <cellStyle name="40% - Accent6 2 6 2 3 3 2 2" xfId="43235"/>
    <cellStyle name="40% - Accent6 2 6 2 3 3 3" xfId="43236"/>
    <cellStyle name="40% - Accent6 2 6 2 3 4" xfId="43237"/>
    <cellStyle name="40% - Accent6 2 6 2 3 4 2" xfId="43238"/>
    <cellStyle name="40% - Accent6 2 6 2 3 5" xfId="43239"/>
    <cellStyle name="40% - Accent6 2 6 2 4" xfId="43240"/>
    <cellStyle name="40% - Accent6 2 6 2 4 2" xfId="43241"/>
    <cellStyle name="40% - Accent6 2 6 2 4 2 2" xfId="43242"/>
    <cellStyle name="40% - Accent6 2 6 2 4 2 2 2" xfId="43243"/>
    <cellStyle name="40% - Accent6 2 6 2 4 2 2 2 2" xfId="43244"/>
    <cellStyle name="40% - Accent6 2 6 2 4 2 2 3" xfId="43245"/>
    <cellStyle name="40% - Accent6 2 6 2 4 2 3" xfId="43246"/>
    <cellStyle name="40% - Accent6 2 6 2 4 2 3 2" xfId="43247"/>
    <cellStyle name="40% - Accent6 2 6 2 4 2 4" xfId="43248"/>
    <cellStyle name="40% - Accent6 2 6 2 4 3" xfId="43249"/>
    <cellStyle name="40% - Accent6 2 6 2 4 3 2" xfId="43250"/>
    <cellStyle name="40% - Accent6 2 6 2 4 3 2 2" xfId="43251"/>
    <cellStyle name="40% - Accent6 2 6 2 4 3 3" xfId="43252"/>
    <cellStyle name="40% - Accent6 2 6 2 4 4" xfId="43253"/>
    <cellStyle name="40% - Accent6 2 6 2 4 4 2" xfId="43254"/>
    <cellStyle name="40% - Accent6 2 6 2 4 5" xfId="43255"/>
    <cellStyle name="40% - Accent6 2 6 2 5" xfId="43256"/>
    <cellStyle name="40% - Accent6 2 6 2 5 2" xfId="43257"/>
    <cellStyle name="40% - Accent6 2 6 2 5 2 2" xfId="43258"/>
    <cellStyle name="40% - Accent6 2 6 2 5 2 2 2" xfId="43259"/>
    <cellStyle name="40% - Accent6 2 6 2 5 2 2 2 2" xfId="43260"/>
    <cellStyle name="40% - Accent6 2 6 2 5 2 2 3" xfId="43261"/>
    <cellStyle name="40% - Accent6 2 6 2 5 2 3" xfId="43262"/>
    <cellStyle name="40% - Accent6 2 6 2 5 2 3 2" xfId="43263"/>
    <cellStyle name="40% - Accent6 2 6 2 5 2 4" xfId="43264"/>
    <cellStyle name="40% - Accent6 2 6 2 5 3" xfId="43265"/>
    <cellStyle name="40% - Accent6 2 6 2 5 3 2" xfId="43266"/>
    <cellStyle name="40% - Accent6 2 6 2 5 3 2 2" xfId="43267"/>
    <cellStyle name="40% - Accent6 2 6 2 5 3 3" xfId="43268"/>
    <cellStyle name="40% - Accent6 2 6 2 5 4" xfId="43269"/>
    <cellStyle name="40% - Accent6 2 6 2 5 4 2" xfId="43270"/>
    <cellStyle name="40% - Accent6 2 6 2 5 5" xfId="43271"/>
    <cellStyle name="40% - Accent6 2 6 2 6" xfId="43272"/>
    <cellStyle name="40% - Accent6 2 6 2 6 2" xfId="43273"/>
    <cellStyle name="40% - Accent6 2 6 2 6 2 2" xfId="43274"/>
    <cellStyle name="40% - Accent6 2 6 2 6 2 2 2" xfId="43275"/>
    <cellStyle name="40% - Accent6 2 6 2 6 2 2 2 2" xfId="43276"/>
    <cellStyle name="40% - Accent6 2 6 2 6 2 2 3" xfId="43277"/>
    <cellStyle name="40% - Accent6 2 6 2 6 2 3" xfId="43278"/>
    <cellStyle name="40% - Accent6 2 6 2 6 2 3 2" xfId="43279"/>
    <cellStyle name="40% - Accent6 2 6 2 6 2 4" xfId="43280"/>
    <cellStyle name="40% - Accent6 2 6 2 6 3" xfId="43281"/>
    <cellStyle name="40% - Accent6 2 6 2 6 3 2" xfId="43282"/>
    <cellStyle name="40% - Accent6 2 6 2 6 3 2 2" xfId="43283"/>
    <cellStyle name="40% - Accent6 2 6 2 6 3 3" xfId="43284"/>
    <cellStyle name="40% - Accent6 2 6 2 6 4" xfId="43285"/>
    <cellStyle name="40% - Accent6 2 6 2 6 4 2" xfId="43286"/>
    <cellStyle name="40% - Accent6 2 6 2 6 5" xfId="43287"/>
    <cellStyle name="40% - Accent6 2 6 2 7" xfId="43288"/>
    <cellStyle name="40% - Accent6 2 6 2 7 2" xfId="43289"/>
    <cellStyle name="40% - Accent6 2 6 2 7 2 2" xfId="43290"/>
    <cellStyle name="40% - Accent6 2 6 2 7 2 2 2" xfId="43291"/>
    <cellStyle name="40% - Accent6 2 6 2 7 2 3" xfId="43292"/>
    <cellStyle name="40% - Accent6 2 6 2 7 3" xfId="43293"/>
    <cellStyle name="40% - Accent6 2 6 2 7 3 2" xfId="43294"/>
    <cellStyle name="40% - Accent6 2 6 2 7 4" xfId="43295"/>
    <cellStyle name="40% - Accent6 2 6 2 8" xfId="43296"/>
    <cellStyle name="40% - Accent6 2 6 2 8 2" xfId="43297"/>
    <cellStyle name="40% - Accent6 2 6 2 8 2 2" xfId="43298"/>
    <cellStyle name="40% - Accent6 2 6 2 8 3" xfId="43299"/>
    <cellStyle name="40% - Accent6 2 6 2 9" xfId="43300"/>
    <cellStyle name="40% - Accent6 2 6 2 9 2" xfId="43301"/>
    <cellStyle name="40% - Accent6 2 6 3" xfId="43302"/>
    <cellStyle name="40% - Accent6 2 6 3 2" xfId="43303"/>
    <cellStyle name="40% - Accent6 2 6 3 2 2" xfId="43304"/>
    <cellStyle name="40% - Accent6 2 6 3 2 2 2" xfId="43305"/>
    <cellStyle name="40% - Accent6 2 6 3 2 2 2 2" xfId="43306"/>
    <cellStyle name="40% - Accent6 2 6 3 2 2 3" xfId="43307"/>
    <cellStyle name="40% - Accent6 2 6 3 2 3" xfId="43308"/>
    <cellStyle name="40% - Accent6 2 6 3 2 3 2" xfId="43309"/>
    <cellStyle name="40% - Accent6 2 6 3 2 4" xfId="43310"/>
    <cellStyle name="40% - Accent6 2 6 3 3" xfId="43311"/>
    <cellStyle name="40% - Accent6 2 6 3 3 2" xfId="43312"/>
    <cellStyle name="40% - Accent6 2 6 3 3 2 2" xfId="43313"/>
    <cellStyle name="40% - Accent6 2 6 3 3 3" xfId="43314"/>
    <cellStyle name="40% - Accent6 2 6 3 4" xfId="43315"/>
    <cellStyle name="40% - Accent6 2 6 3 4 2" xfId="43316"/>
    <cellStyle name="40% - Accent6 2 6 3 5" xfId="43317"/>
    <cellStyle name="40% - Accent6 2 6 4" xfId="43318"/>
    <cellStyle name="40% - Accent6 2 6 4 2" xfId="43319"/>
    <cellStyle name="40% - Accent6 2 6 4 2 2" xfId="43320"/>
    <cellStyle name="40% - Accent6 2 6 4 2 2 2" xfId="43321"/>
    <cellStyle name="40% - Accent6 2 6 4 2 2 2 2" xfId="43322"/>
    <cellStyle name="40% - Accent6 2 6 4 2 2 3" xfId="43323"/>
    <cellStyle name="40% - Accent6 2 6 4 2 3" xfId="43324"/>
    <cellStyle name="40% - Accent6 2 6 4 2 3 2" xfId="43325"/>
    <cellStyle name="40% - Accent6 2 6 4 2 4" xfId="43326"/>
    <cellStyle name="40% - Accent6 2 6 4 3" xfId="43327"/>
    <cellStyle name="40% - Accent6 2 6 4 3 2" xfId="43328"/>
    <cellStyle name="40% - Accent6 2 6 4 3 2 2" xfId="43329"/>
    <cellStyle name="40% - Accent6 2 6 4 3 3" xfId="43330"/>
    <cellStyle name="40% - Accent6 2 6 4 4" xfId="43331"/>
    <cellStyle name="40% - Accent6 2 6 4 4 2" xfId="43332"/>
    <cellStyle name="40% - Accent6 2 6 4 5" xfId="43333"/>
    <cellStyle name="40% - Accent6 2 6 5" xfId="43334"/>
    <cellStyle name="40% - Accent6 2 6 5 2" xfId="43335"/>
    <cellStyle name="40% - Accent6 2 6 5 2 2" xfId="43336"/>
    <cellStyle name="40% - Accent6 2 6 5 2 2 2" xfId="43337"/>
    <cellStyle name="40% - Accent6 2 6 5 2 2 2 2" xfId="43338"/>
    <cellStyle name="40% - Accent6 2 6 5 2 2 3" xfId="43339"/>
    <cellStyle name="40% - Accent6 2 6 5 2 3" xfId="43340"/>
    <cellStyle name="40% - Accent6 2 6 5 2 3 2" xfId="43341"/>
    <cellStyle name="40% - Accent6 2 6 5 2 4" xfId="43342"/>
    <cellStyle name="40% - Accent6 2 6 5 3" xfId="43343"/>
    <cellStyle name="40% - Accent6 2 6 5 3 2" xfId="43344"/>
    <cellStyle name="40% - Accent6 2 6 5 3 2 2" xfId="43345"/>
    <cellStyle name="40% - Accent6 2 6 5 3 3" xfId="43346"/>
    <cellStyle name="40% - Accent6 2 6 5 4" xfId="43347"/>
    <cellStyle name="40% - Accent6 2 6 5 4 2" xfId="43348"/>
    <cellStyle name="40% - Accent6 2 6 5 5" xfId="43349"/>
    <cellStyle name="40% - Accent6 2 6 6" xfId="43350"/>
    <cellStyle name="40% - Accent6 2 6 6 2" xfId="43351"/>
    <cellStyle name="40% - Accent6 2 6 6 2 2" xfId="43352"/>
    <cellStyle name="40% - Accent6 2 6 6 2 2 2" xfId="43353"/>
    <cellStyle name="40% - Accent6 2 6 6 2 2 2 2" xfId="43354"/>
    <cellStyle name="40% - Accent6 2 6 6 2 2 3" xfId="43355"/>
    <cellStyle name="40% - Accent6 2 6 6 2 3" xfId="43356"/>
    <cellStyle name="40% - Accent6 2 6 6 2 3 2" xfId="43357"/>
    <cellStyle name="40% - Accent6 2 6 6 2 4" xfId="43358"/>
    <cellStyle name="40% - Accent6 2 6 6 3" xfId="43359"/>
    <cellStyle name="40% - Accent6 2 6 6 3 2" xfId="43360"/>
    <cellStyle name="40% - Accent6 2 6 6 3 2 2" xfId="43361"/>
    <cellStyle name="40% - Accent6 2 6 6 3 3" xfId="43362"/>
    <cellStyle name="40% - Accent6 2 6 6 4" xfId="43363"/>
    <cellStyle name="40% - Accent6 2 6 6 4 2" xfId="43364"/>
    <cellStyle name="40% - Accent6 2 6 6 5" xfId="43365"/>
    <cellStyle name="40% - Accent6 2 6 7" xfId="43366"/>
    <cellStyle name="40% - Accent6 2 6 7 2" xfId="43367"/>
    <cellStyle name="40% - Accent6 2 6 7 2 2" xfId="43368"/>
    <cellStyle name="40% - Accent6 2 6 7 2 2 2" xfId="43369"/>
    <cellStyle name="40% - Accent6 2 6 7 2 2 2 2" xfId="43370"/>
    <cellStyle name="40% - Accent6 2 6 7 2 2 3" xfId="43371"/>
    <cellStyle name="40% - Accent6 2 6 7 2 3" xfId="43372"/>
    <cellStyle name="40% - Accent6 2 6 7 2 3 2" xfId="43373"/>
    <cellStyle name="40% - Accent6 2 6 7 2 4" xfId="43374"/>
    <cellStyle name="40% - Accent6 2 6 7 3" xfId="43375"/>
    <cellStyle name="40% - Accent6 2 6 7 3 2" xfId="43376"/>
    <cellStyle name="40% - Accent6 2 6 7 3 2 2" xfId="43377"/>
    <cellStyle name="40% - Accent6 2 6 7 3 3" xfId="43378"/>
    <cellStyle name="40% - Accent6 2 6 7 4" xfId="43379"/>
    <cellStyle name="40% - Accent6 2 6 7 4 2" xfId="43380"/>
    <cellStyle name="40% - Accent6 2 6 7 5" xfId="43381"/>
    <cellStyle name="40% - Accent6 2 6 8" xfId="43382"/>
    <cellStyle name="40% - Accent6 2 6 8 2" xfId="43383"/>
    <cellStyle name="40% - Accent6 2 6 8 2 2" xfId="43384"/>
    <cellStyle name="40% - Accent6 2 6 8 2 2 2" xfId="43385"/>
    <cellStyle name="40% - Accent6 2 6 8 2 3" xfId="43386"/>
    <cellStyle name="40% - Accent6 2 6 8 3" xfId="43387"/>
    <cellStyle name="40% - Accent6 2 6 8 3 2" xfId="43388"/>
    <cellStyle name="40% - Accent6 2 6 8 4" xfId="43389"/>
    <cellStyle name="40% - Accent6 2 6 9" xfId="43390"/>
    <cellStyle name="40% - Accent6 2 6 9 2" xfId="43391"/>
    <cellStyle name="40% - Accent6 2 6 9 2 2" xfId="43392"/>
    <cellStyle name="40% - Accent6 2 6 9 3" xfId="43393"/>
    <cellStyle name="40% - Accent6 2 7" xfId="43394"/>
    <cellStyle name="40% - Accent6 2 7 10" xfId="43395"/>
    <cellStyle name="40% - Accent6 2 7 10 2" xfId="43396"/>
    <cellStyle name="40% - Accent6 2 7 11" xfId="43397"/>
    <cellStyle name="40% - Accent6 2 7 2" xfId="43398"/>
    <cellStyle name="40% - Accent6 2 7 2 10" xfId="43399"/>
    <cellStyle name="40% - Accent6 2 7 2 2" xfId="43400"/>
    <cellStyle name="40% - Accent6 2 7 2 2 2" xfId="43401"/>
    <cellStyle name="40% - Accent6 2 7 2 2 2 2" xfId="43402"/>
    <cellStyle name="40% - Accent6 2 7 2 2 2 2 2" xfId="43403"/>
    <cellStyle name="40% - Accent6 2 7 2 2 2 2 2 2" xfId="43404"/>
    <cellStyle name="40% - Accent6 2 7 2 2 2 2 3" xfId="43405"/>
    <cellStyle name="40% - Accent6 2 7 2 2 2 3" xfId="43406"/>
    <cellStyle name="40% - Accent6 2 7 2 2 2 3 2" xfId="43407"/>
    <cellStyle name="40% - Accent6 2 7 2 2 2 4" xfId="43408"/>
    <cellStyle name="40% - Accent6 2 7 2 2 3" xfId="43409"/>
    <cellStyle name="40% - Accent6 2 7 2 2 3 2" xfId="43410"/>
    <cellStyle name="40% - Accent6 2 7 2 2 3 2 2" xfId="43411"/>
    <cellStyle name="40% - Accent6 2 7 2 2 3 3" xfId="43412"/>
    <cellStyle name="40% - Accent6 2 7 2 2 4" xfId="43413"/>
    <cellStyle name="40% - Accent6 2 7 2 2 4 2" xfId="43414"/>
    <cellStyle name="40% - Accent6 2 7 2 2 5" xfId="43415"/>
    <cellStyle name="40% - Accent6 2 7 2 3" xfId="43416"/>
    <cellStyle name="40% - Accent6 2 7 2 3 2" xfId="43417"/>
    <cellStyle name="40% - Accent6 2 7 2 3 2 2" xfId="43418"/>
    <cellStyle name="40% - Accent6 2 7 2 3 2 2 2" xfId="43419"/>
    <cellStyle name="40% - Accent6 2 7 2 3 2 2 2 2" xfId="43420"/>
    <cellStyle name="40% - Accent6 2 7 2 3 2 2 3" xfId="43421"/>
    <cellStyle name="40% - Accent6 2 7 2 3 2 3" xfId="43422"/>
    <cellStyle name="40% - Accent6 2 7 2 3 2 3 2" xfId="43423"/>
    <cellStyle name="40% - Accent6 2 7 2 3 2 4" xfId="43424"/>
    <cellStyle name="40% - Accent6 2 7 2 3 3" xfId="43425"/>
    <cellStyle name="40% - Accent6 2 7 2 3 3 2" xfId="43426"/>
    <cellStyle name="40% - Accent6 2 7 2 3 3 2 2" xfId="43427"/>
    <cellStyle name="40% - Accent6 2 7 2 3 3 3" xfId="43428"/>
    <cellStyle name="40% - Accent6 2 7 2 3 4" xfId="43429"/>
    <cellStyle name="40% - Accent6 2 7 2 3 4 2" xfId="43430"/>
    <cellStyle name="40% - Accent6 2 7 2 3 5" xfId="43431"/>
    <cellStyle name="40% - Accent6 2 7 2 4" xfId="43432"/>
    <cellStyle name="40% - Accent6 2 7 2 4 2" xfId="43433"/>
    <cellStyle name="40% - Accent6 2 7 2 4 2 2" xfId="43434"/>
    <cellStyle name="40% - Accent6 2 7 2 4 2 2 2" xfId="43435"/>
    <cellStyle name="40% - Accent6 2 7 2 4 2 2 2 2" xfId="43436"/>
    <cellStyle name="40% - Accent6 2 7 2 4 2 2 3" xfId="43437"/>
    <cellStyle name="40% - Accent6 2 7 2 4 2 3" xfId="43438"/>
    <cellStyle name="40% - Accent6 2 7 2 4 2 3 2" xfId="43439"/>
    <cellStyle name="40% - Accent6 2 7 2 4 2 4" xfId="43440"/>
    <cellStyle name="40% - Accent6 2 7 2 4 3" xfId="43441"/>
    <cellStyle name="40% - Accent6 2 7 2 4 3 2" xfId="43442"/>
    <cellStyle name="40% - Accent6 2 7 2 4 3 2 2" xfId="43443"/>
    <cellStyle name="40% - Accent6 2 7 2 4 3 3" xfId="43444"/>
    <cellStyle name="40% - Accent6 2 7 2 4 4" xfId="43445"/>
    <cellStyle name="40% - Accent6 2 7 2 4 4 2" xfId="43446"/>
    <cellStyle name="40% - Accent6 2 7 2 4 5" xfId="43447"/>
    <cellStyle name="40% - Accent6 2 7 2 5" xfId="43448"/>
    <cellStyle name="40% - Accent6 2 7 2 5 2" xfId="43449"/>
    <cellStyle name="40% - Accent6 2 7 2 5 2 2" xfId="43450"/>
    <cellStyle name="40% - Accent6 2 7 2 5 2 2 2" xfId="43451"/>
    <cellStyle name="40% - Accent6 2 7 2 5 2 2 2 2" xfId="43452"/>
    <cellStyle name="40% - Accent6 2 7 2 5 2 2 3" xfId="43453"/>
    <cellStyle name="40% - Accent6 2 7 2 5 2 3" xfId="43454"/>
    <cellStyle name="40% - Accent6 2 7 2 5 2 3 2" xfId="43455"/>
    <cellStyle name="40% - Accent6 2 7 2 5 2 4" xfId="43456"/>
    <cellStyle name="40% - Accent6 2 7 2 5 3" xfId="43457"/>
    <cellStyle name="40% - Accent6 2 7 2 5 3 2" xfId="43458"/>
    <cellStyle name="40% - Accent6 2 7 2 5 3 2 2" xfId="43459"/>
    <cellStyle name="40% - Accent6 2 7 2 5 3 3" xfId="43460"/>
    <cellStyle name="40% - Accent6 2 7 2 5 4" xfId="43461"/>
    <cellStyle name="40% - Accent6 2 7 2 5 4 2" xfId="43462"/>
    <cellStyle name="40% - Accent6 2 7 2 5 5" xfId="43463"/>
    <cellStyle name="40% - Accent6 2 7 2 6" xfId="43464"/>
    <cellStyle name="40% - Accent6 2 7 2 6 2" xfId="43465"/>
    <cellStyle name="40% - Accent6 2 7 2 6 2 2" xfId="43466"/>
    <cellStyle name="40% - Accent6 2 7 2 6 2 2 2" xfId="43467"/>
    <cellStyle name="40% - Accent6 2 7 2 6 2 2 2 2" xfId="43468"/>
    <cellStyle name="40% - Accent6 2 7 2 6 2 2 3" xfId="43469"/>
    <cellStyle name="40% - Accent6 2 7 2 6 2 3" xfId="43470"/>
    <cellStyle name="40% - Accent6 2 7 2 6 2 3 2" xfId="43471"/>
    <cellStyle name="40% - Accent6 2 7 2 6 2 4" xfId="43472"/>
    <cellStyle name="40% - Accent6 2 7 2 6 3" xfId="43473"/>
    <cellStyle name="40% - Accent6 2 7 2 6 3 2" xfId="43474"/>
    <cellStyle name="40% - Accent6 2 7 2 6 3 2 2" xfId="43475"/>
    <cellStyle name="40% - Accent6 2 7 2 6 3 3" xfId="43476"/>
    <cellStyle name="40% - Accent6 2 7 2 6 4" xfId="43477"/>
    <cellStyle name="40% - Accent6 2 7 2 6 4 2" xfId="43478"/>
    <cellStyle name="40% - Accent6 2 7 2 6 5" xfId="43479"/>
    <cellStyle name="40% - Accent6 2 7 2 7" xfId="43480"/>
    <cellStyle name="40% - Accent6 2 7 2 7 2" xfId="43481"/>
    <cellStyle name="40% - Accent6 2 7 2 7 2 2" xfId="43482"/>
    <cellStyle name="40% - Accent6 2 7 2 7 2 2 2" xfId="43483"/>
    <cellStyle name="40% - Accent6 2 7 2 7 2 3" xfId="43484"/>
    <cellStyle name="40% - Accent6 2 7 2 7 3" xfId="43485"/>
    <cellStyle name="40% - Accent6 2 7 2 7 3 2" xfId="43486"/>
    <cellStyle name="40% - Accent6 2 7 2 7 4" xfId="43487"/>
    <cellStyle name="40% - Accent6 2 7 2 8" xfId="43488"/>
    <cellStyle name="40% - Accent6 2 7 2 8 2" xfId="43489"/>
    <cellStyle name="40% - Accent6 2 7 2 8 2 2" xfId="43490"/>
    <cellStyle name="40% - Accent6 2 7 2 8 3" xfId="43491"/>
    <cellStyle name="40% - Accent6 2 7 2 9" xfId="43492"/>
    <cellStyle name="40% - Accent6 2 7 2 9 2" xfId="43493"/>
    <cellStyle name="40% - Accent6 2 7 3" xfId="43494"/>
    <cellStyle name="40% - Accent6 2 7 3 2" xfId="43495"/>
    <cellStyle name="40% - Accent6 2 7 3 2 2" xfId="43496"/>
    <cellStyle name="40% - Accent6 2 7 3 2 2 2" xfId="43497"/>
    <cellStyle name="40% - Accent6 2 7 3 2 2 2 2" xfId="43498"/>
    <cellStyle name="40% - Accent6 2 7 3 2 2 3" xfId="43499"/>
    <cellStyle name="40% - Accent6 2 7 3 2 3" xfId="43500"/>
    <cellStyle name="40% - Accent6 2 7 3 2 3 2" xfId="43501"/>
    <cellStyle name="40% - Accent6 2 7 3 2 4" xfId="43502"/>
    <cellStyle name="40% - Accent6 2 7 3 3" xfId="43503"/>
    <cellStyle name="40% - Accent6 2 7 3 3 2" xfId="43504"/>
    <cellStyle name="40% - Accent6 2 7 3 3 2 2" xfId="43505"/>
    <cellStyle name="40% - Accent6 2 7 3 3 3" xfId="43506"/>
    <cellStyle name="40% - Accent6 2 7 3 4" xfId="43507"/>
    <cellStyle name="40% - Accent6 2 7 3 4 2" xfId="43508"/>
    <cellStyle name="40% - Accent6 2 7 3 5" xfId="43509"/>
    <cellStyle name="40% - Accent6 2 7 4" xfId="43510"/>
    <cellStyle name="40% - Accent6 2 7 4 2" xfId="43511"/>
    <cellStyle name="40% - Accent6 2 7 4 2 2" xfId="43512"/>
    <cellStyle name="40% - Accent6 2 7 4 2 2 2" xfId="43513"/>
    <cellStyle name="40% - Accent6 2 7 4 2 2 2 2" xfId="43514"/>
    <cellStyle name="40% - Accent6 2 7 4 2 2 3" xfId="43515"/>
    <cellStyle name="40% - Accent6 2 7 4 2 3" xfId="43516"/>
    <cellStyle name="40% - Accent6 2 7 4 2 3 2" xfId="43517"/>
    <cellStyle name="40% - Accent6 2 7 4 2 4" xfId="43518"/>
    <cellStyle name="40% - Accent6 2 7 4 3" xfId="43519"/>
    <cellStyle name="40% - Accent6 2 7 4 3 2" xfId="43520"/>
    <cellStyle name="40% - Accent6 2 7 4 3 2 2" xfId="43521"/>
    <cellStyle name="40% - Accent6 2 7 4 3 3" xfId="43522"/>
    <cellStyle name="40% - Accent6 2 7 4 4" xfId="43523"/>
    <cellStyle name="40% - Accent6 2 7 4 4 2" xfId="43524"/>
    <cellStyle name="40% - Accent6 2 7 4 5" xfId="43525"/>
    <cellStyle name="40% - Accent6 2 7 5" xfId="43526"/>
    <cellStyle name="40% - Accent6 2 7 5 2" xfId="43527"/>
    <cellStyle name="40% - Accent6 2 7 5 2 2" xfId="43528"/>
    <cellStyle name="40% - Accent6 2 7 5 2 2 2" xfId="43529"/>
    <cellStyle name="40% - Accent6 2 7 5 2 2 2 2" xfId="43530"/>
    <cellStyle name="40% - Accent6 2 7 5 2 2 3" xfId="43531"/>
    <cellStyle name="40% - Accent6 2 7 5 2 3" xfId="43532"/>
    <cellStyle name="40% - Accent6 2 7 5 2 3 2" xfId="43533"/>
    <cellStyle name="40% - Accent6 2 7 5 2 4" xfId="43534"/>
    <cellStyle name="40% - Accent6 2 7 5 3" xfId="43535"/>
    <cellStyle name="40% - Accent6 2 7 5 3 2" xfId="43536"/>
    <cellStyle name="40% - Accent6 2 7 5 3 2 2" xfId="43537"/>
    <cellStyle name="40% - Accent6 2 7 5 3 3" xfId="43538"/>
    <cellStyle name="40% - Accent6 2 7 5 4" xfId="43539"/>
    <cellStyle name="40% - Accent6 2 7 5 4 2" xfId="43540"/>
    <cellStyle name="40% - Accent6 2 7 5 5" xfId="43541"/>
    <cellStyle name="40% - Accent6 2 7 6" xfId="43542"/>
    <cellStyle name="40% - Accent6 2 7 6 2" xfId="43543"/>
    <cellStyle name="40% - Accent6 2 7 6 2 2" xfId="43544"/>
    <cellStyle name="40% - Accent6 2 7 6 2 2 2" xfId="43545"/>
    <cellStyle name="40% - Accent6 2 7 6 2 2 2 2" xfId="43546"/>
    <cellStyle name="40% - Accent6 2 7 6 2 2 3" xfId="43547"/>
    <cellStyle name="40% - Accent6 2 7 6 2 3" xfId="43548"/>
    <cellStyle name="40% - Accent6 2 7 6 2 3 2" xfId="43549"/>
    <cellStyle name="40% - Accent6 2 7 6 2 4" xfId="43550"/>
    <cellStyle name="40% - Accent6 2 7 6 3" xfId="43551"/>
    <cellStyle name="40% - Accent6 2 7 6 3 2" xfId="43552"/>
    <cellStyle name="40% - Accent6 2 7 6 3 2 2" xfId="43553"/>
    <cellStyle name="40% - Accent6 2 7 6 3 3" xfId="43554"/>
    <cellStyle name="40% - Accent6 2 7 6 4" xfId="43555"/>
    <cellStyle name="40% - Accent6 2 7 6 4 2" xfId="43556"/>
    <cellStyle name="40% - Accent6 2 7 6 5" xfId="43557"/>
    <cellStyle name="40% - Accent6 2 7 7" xfId="43558"/>
    <cellStyle name="40% - Accent6 2 7 7 2" xfId="43559"/>
    <cellStyle name="40% - Accent6 2 7 7 2 2" xfId="43560"/>
    <cellStyle name="40% - Accent6 2 7 7 2 2 2" xfId="43561"/>
    <cellStyle name="40% - Accent6 2 7 7 2 2 2 2" xfId="43562"/>
    <cellStyle name="40% - Accent6 2 7 7 2 2 3" xfId="43563"/>
    <cellStyle name="40% - Accent6 2 7 7 2 3" xfId="43564"/>
    <cellStyle name="40% - Accent6 2 7 7 2 3 2" xfId="43565"/>
    <cellStyle name="40% - Accent6 2 7 7 2 4" xfId="43566"/>
    <cellStyle name="40% - Accent6 2 7 7 3" xfId="43567"/>
    <cellStyle name="40% - Accent6 2 7 7 3 2" xfId="43568"/>
    <cellStyle name="40% - Accent6 2 7 7 3 2 2" xfId="43569"/>
    <cellStyle name="40% - Accent6 2 7 7 3 3" xfId="43570"/>
    <cellStyle name="40% - Accent6 2 7 7 4" xfId="43571"/>
    <cellStyle name="40% - Accent6 2 7 7 4 2" xfId="43572"/>
    <cellStyle name="40% - Accent6 2 7 7 5" xfId="43573"/>
    <cellStyle name="40% - Accent6 2 7 8" xfId="43574"/>
    <cellStyle name="40% - Accent6 2 7 8 2" xfId="43575"/>
    <cellStyle name="40% - Accent6 2 7 8 2 2" xfId="43576"/>
    <cellStyle name="40% - Accent6 2 7 8 2 2 2" xfId="43577"/>
    <cellStyle name="40% - Accent6 2 7 8 2 3" xfId="43578"/>
    <cellStyle name="40% - Accent6 2 7 8 3" xfId="43579"/>
    <cellStyle name="40% - Accent6 2 7 8 3 2" xfId="43580"/>
    <cellStyle name="40% - Accent6 2 7 8 4" xfId="43581"/>
    <cellStyle name="40% - Accent6 2 7 9" xfId="43582"/>
    <cellStyle name="40% - Accent6 2 7 9 2" xfId="43583"/>
    <cellStyle name="40% - Accent6 2 7 9 2 2" xfId="43584"/>
    <cellStyle name="40% - Accent6 2 7 9 3" xfId="43585"/>
    <cellStyle name="40% - Accent6 2 8" xfId="43586"/>
    <cellStyle name="40% - Accent6 2 8 10" xfId="43587"/>
    <cellStyle name="40% - Accent6 2 8 10 2" xfId="43588"/>
    <cellStyle name="40% - Accent6 2 8 11" xfId="43589"/>
    <cellStyle name="40% - Accent6 2 8 2" xfId="43590"/>
    <cellStyle name="40% - Accent6 2 8 2 10" xfId="43591"/>
    <cellStyle name="40% - Accent6 2 8 2 2" xfId="43592"/>
    <cellStyle name="40% - Accent6 2 8 2 2 2" xfId="43593"/>
    <cellStyle name="40% - Accent6 2 8 2 2 2 2" xfId="43594"/>
    <cellStyle name="40% - Accent6 2 8 2 2 2 2 2" xfId="43595"/>
    <cellStyle name="40% - Accent6 2 8 2 2 2 2 2 2" xfId="43596"/>
    <cellStyle name="40% - Accent6 2 8 2 2 2 2 3" xfId="43597"/>
    <cellStyle name="40% - Accent6 2 8 2 2 2 3" xfId="43598"/>
    <cellStyle name="40% - Accent6 2 8 2 2 2 3 2" xfId="43599"/>
    <cellStyle name="40% - Accent6 2 8 2 2 2 4" xfId="43600"/>
    <cellStyle name="40% - Accent6 2 8 2 2 3" xfId="43601"/>
    <cellStyle name="40% - Accent6 2 8 2 2 3 2" xfId="43602"/>
    <cellStyle name="40% - Accent6 2 8 2 2 3 2 2" xfId="43603"/>
    <cellStyle name="40% - Accent6 2 8 2 2 3 3" xfId="43604"/>
    <cellStyle name="40% - Accent6 2 8 2 2 4" xfId="43605"/>
    <cellStyle name="40% - Accent6 2 8 2 2 4 2" xfId="43606"/>
    <cellStyle name="40% - Accent6 2 8 2 2 5" xfId="43607"/>
    <cellStyle name="40% - Accent6 2 8 2 3" xfId="43608"/>
    <cellStyle name="40% - Accent6 2 8 2 3 2" xfId="43609"/>
    <cellStyle name="40% - Accent6 2 8 2 3 2 2" xfId="43610"/>
    <cellStyle name="40% - Accent6 2 8 2 3 2 2 2" xfId="43611"/>
    <cellStyle name="40% - Accent6 2 8 2 3 2 2 2 2" xfId="43612"/>
    <cellStyle name="40% - Accent6 2 8 2 3 2 2 3" xfId="43613"/>
    <cellStyle name="40% - Accent6 2 8 2 3 2 3" xfId="43614"/>
    <cellStyle name="40% - Accent6 2 8 2 3 2 3 2" xfId="43615"/>
    <cellStyle name="40% - Accent6 2 8 2 3 2 4" xfId="43616"/>
    <cellStyle name="40% - Accent6 2 8 2 3 3" xfId="43617"/>
    <cellStyle name="40% - Accent6 2 8 2 3 3 2" xfId="43618"/>
    <cellStyle name="40% - Accent6 2 8 2 3 3 2 2" xfId="43619"/>
    <cellStyle name="40% - Accent6 2 8 2 3 3 3" xfId="43620"/>
    <cellStyle name="40% - Accent6 2 8 2 3 4" xfId="43621"/>
    <cellStyle name="40% - Accent6 2 8 2 3 4 2" xfId="43622"/>
    <cellStyle name="40% - Accent6 2 8 2 3 5" xfId="43623"/>
    <cellStyle name="40% - Accent6 2 8 2 4" xfId="43624"/>
    <cellStyle name="40% - Accent6 2 8 2 4 2" xfId="43625"/>
    <cellStyle name="40% - Accent6 2 8 2 4 2 2" xfId="43626"/>
    <cellStyle name="40% - Accent6 2 8 2 4 2 2 2" xfId="43627"/>
    <cellStyle name="40% - Accent6 2 8 2 4 2 2 2 2" xfId="43628"/>
    <cellStyle name="40% - Accent6 2 8 2 4 2 2 3" xfId="43629"/>
    <cellStyle name="40% - Accent6 2 8 2 4 2 3" xfId="43630"/>
    <cellStyle name="40% - Accent6 2 8 2 4 2 3 2" xfId="43631"/>
    <cellStyle name="40% - Accent6 2 8 2 4 2 4" xfId="43632"/>
    <cellStyle name="40% - Accent6 2 8 2 4 3" xfId="43633"/>
    <cellStyle name="40% - Accent6 2 8 2 4 3 2" xfId="43634"/>
    <cellStyle name="40% - Accent6 2 8 2 4 3 2 2" xfId="43635"/>
    <cellStyle name="40% - Accent6 2 8 2 4 3 3" xfId="43636"/>
    <cellStyle name="40% - Accent6 2 8 2 4 4" xfId="43637"/>
    <cellStyle name="40% - Accent6 2 8 2 4 4 2" xfId="43638"/>
    <cellStyle name="40% - Accent6 2 8 2 4 5" xfId="43639"/>
    <cellStyle name="40% - Accent6 2 8 2 5" xfId="43640"/>
    <cellStyle name="40% - Accent6 2 8 2 5 2" xfId="43641"/>
    <cellStyle name="40% - Accent6 2 8 2 5 2 2" xfId="43642"/>
    <cellStyle name="40% - Accent6 2 8 2 5 2 2 2" xfId="43643"/>
    <cellStyle name="40% - Accent6 2 8 2 5 2 2 2 2" xfId="43644"/>
    <cellStyle name="40% - Accent6 2 8 2 5 2 2 3" xfId="43645"/>
    <cellStyle name="40% - Accent6 2 8 2 5 2 3" xfId="43646"/>
    <cellStyle name="40% - Accent6 2 8 2 5 2 3 2" xfId="43647"/>
    <cellStyle name="40% - Accent6 2 8 2 5 2 4" xfId="43648"/>
    <cellStyle name="40% - Accent6 2 8 2 5 3" xfId="43649"/>
    <cellStyle name="40% - Accent6 2 8 2 5 3 2" xfId="43650"/>
    <cellStyle name="40% - Accent6 2 8 2 5 3 2 2" xfId="43651"/>
    <cellStyle name="40% - Accent6 2 8 2 5 3 3" xfId="43652"/>
    <cellStyle name="40% - Accent6 2 8 2 5 4" xfId="43653"/>
    <cellStyle name="40% - Accent6 2 8 2 5 4 2" xfId="43654"/>
    <cellStyle name="40% - Accent6 2 8 2 5 5" xfId="43655"/>
    <cellStyle name="40% - Accent6 2 8 2 6" xfId="43656"/>
    <cellStyle name="40% - Accent6 2 8 2 6 2" xfId="43657"/>
    <cellStyle name="40% - Accent6 2 8 2 6 2 2" xfId="43658"/>
    <cellStyle name="40% - Accent6 2 8 2 6 2 2 2" xfId="43659"/>
    <cellStyle name="40% - Accent6 2 8 2 6 2 2 2 2" xfId="43660"/>
    <cellStyle name="40% - Accent6 2 8 2 6 2 2 3" xfId="43661"/>
    <cellStyle name="40% - Accent6 2 8 2 6 2 3" xfId="43662"/>
    <cellStyle name="40% - Accent6 2 8 2 6 2 3 2" xfId="43663"/>
    <cellStyle name="40% - Accent6 2 8 2 6 2 4" xfId="43664"/>
    <cellStyle name="40% - Accent6 2 8 2 6 3" xfId="43665"/>
    <cellStyle name="40% - Accent6 2 8 2 6 3 2" xfId="43666"/>
    <cellStyle name="40% - Accent6 2 8 2 6 3 2 2" xfId="43667"/>
    <cellStyle name="40% - Accent6 2 8 2 6 3 3" xfId="43668"/>
    <cellStyle name="40% - Accent6 2 8 2 6 4" xfId="43669"/>
    <cellStyle name="40% - Accent6 2 8 2 6 4 2" xfId="43670"/>
    <cellStyle name="40% - Accent6 2 8 2 6 5" xfId="43671"/>
    <cellStyle name="40% - Accent6 2 8 2 7" xfId="43672"/>
    <cellStyle name="40% - Accent6 2 8 2 7 2" xfId="43673"/>
    <cellStyle name="40% - Accent6 2 8 2 7 2 2" xfId="43674"/>
    <cellStyle name="40% - Accent6 2 8 2 7 2 2 2" xfId="43675"/>
    <cellStyle name="40% - Accent6 2 8 2 7 2 3" xfId="43676"/>
    <cellStyle name="40% - Accent6 2 8 2 7 3" xfId="43677"/>
    <cellStyle name="40% - Accent6 2 8 2 7 3 2" xfId="43678"/>
    <cellStyle name="40% - Accent6 2 8 2 7 4" xfId="43679"/>
    <cellStyle name="40% - Accent6 2 8 2 8" xfId="43680"/>
    <cellStyle name="40% - Accent6 2 8 2 8 2" xfId="43681"/>
    <cellStyle name="40% - Accent6 2 8 2 8 2 2" xfId="43682"/>
    <cellStyle name="40% - Accent6 2 8 2 8 3" xfId="43683"/>
    <cellStyle name="40% - Accent6 2 8 2 9" xfId="43684"/>
    <cellStyle name="40% - Accent6 2 8 2 9 2" xfId="43685"/>
    <cellStyle name="40% - Accent6 2 8 3" xfId="43686"/>
    <cellStyle name="40% - Accent6 2 8 3 2" xfId="43687"/>
    <cellStyle name="40% - Accent6 2 8 3 2 2" xfId="43688"/>
    <cellStyle name="40% - Accent6 2 8 3 2 2 2" xfId="43689"/>
    <cellStyle name="40% - Accent6 2 8 3 2 2 2 2" xfId="43690"/>
    <cellStyle name="40% - Accent6 2 8 3 2 2 3" xfId="43691"/>
    <cellStyle name="40% - Accent6 2 8 3 2 3" xfId="43692"/>
    <cellStyle name="40% - Accent6 2 8 3 2 3 2" xfId="43693"/>
    <cellStyle name="40% - Accent6 2 8 3 2 4" xfId="43694"/>
    <cellStyle name="40% - Accent6 2 8 3 3" xfId="43695"/>
    <cellStyle name="40% - Accent6 2 8 3 3 2" xfId="43696"/>
    <cellStyle name="40% - Accent6 2 8 3 3 2 2" xfId="43697"/>
    <cellStyle name="40% - Accent6 2 8 3 3 3" xfId="43698"/>
    <cellStyle name="40% - Accent6 2 8 3 4" xfId="43699"/>
    <cellStyle name="40% - Accent6 2 8 3 4 2" xfId="43700"/>
    <cellStyle name="40% - Accent6 2 8 3 5" xfId="43701"/>
    <cellStyle name="40% - Accent6 2 8 4" xfId="43702"/>
    <cellStyle name="40% - Accent6 2 8 4 2" xfId="43703"/>
    <cellStyle name="40% - Accent6 2 8 4 2 2" xfId="43704"/>
    <cellStyle name="40% - Accent6 2 8 4 2 2 2" xfId="43705"/>
    <cellStyle name="40% - Accent6 2 8 4 2 2 2 2" xfId="43706"/>
    <cellStyle name="40% - Accent6 2 8 4 2 2 3" xfId="43707"/>
    <cellStyle name="40% - Accent6 2 8 4 2 3" xfId="43708"/>
    <cellStyle name="40% - Accent6 2 8 4 2 3 2" xfId="43709"/>
    <cellStyle name="40% - Accent6 2 8 4 2 4" xfId="43710"/>
    <cellStyle name="40% - Accent6 2 8 4 3" xfId="43711"/>
    <cellStyle name="40% - Accent6 2 8 4 3 2" xfId="43712"/>
    <cellStyle name="40% - Accent6 2 8 4 3 2 2" xfId="43713"/>
    <cellStyle name="40% - Accent6 2 8 4 3 3" xfId="43714"/>
    <cellStyle name="40% - Accent6 2 8 4 4" xfId="43715"/>
    <cellStyle name="40% - Accent6 2 8 4 4 2" xfId="43716"/>
    <cellStyle name="40% - Accent6 2 8 4 5" xfId="43717"/>
    <cellStyle name="40% - Accent6 2 8 5" xfId="43718"/>
    <cellStyle name="40% - Accent6 2 8 5 2" xfId="43719"/>
    <cellStyle name="40% - Accent6 2 8 5 2 2" xfId="43720"/>
    <cellStyle name="40% - Accent6 2 8 5 2 2 2" xfId="43721"/>
    <cellStyle name="40% - Accent6 2 8 5 2 2 2 2" xfId="43722"/>
    <cellStyle name="40% - Accent6 2 8 5 2 2 3" xfId="43723"/>
    <cellStyle name="40% - Accent6 2 8 5 2 3" xfId="43724"/>
    <cellStyle name="40% - Accent6 2 8 5 2 3 2" xfId="43725"/>
    <cellStyle name="40% - Accent6 2 8 5 2 4" xfId="43726"/>
    <cellStyle name="40% - Accent6 2 8 5 3" xfId="43727"/>
    <cellStyle name="40% - Accent6 2 8 5 3 2" xfId="43728"/>
    <cellStyle name="40% - Accent6 2 8 5 3 2 2" xfId="43729"/>
    <cellStyle name="40% - Accent6 2 8 5 3 3" xfId="43730"/>
    <cellStyle name="40% - Accent6 2 8 5 4" xfId="43731"/>
    <cellStyle name="40% - Accent6 2 8 5 4 2" xfId="43732"/>
    <cellStyle name="40% - Accent6 2 8 5 5" xfId="43733"/>
    <cellStyle name="40% - Accent6 2 8 6" xfId="43734"/>
    <cellStyle name="40% - Accent6 2 8 6 2" xfId="43735"/>
    <cellStyle name="40% - Accent6 2 8 6 2 2" xfId="43736"/>
    <cellStyle name="40% - Accent6 2 8 6 2 2 2" xfId="43737"/>
    <cellStyle name="40% - Accent6 2 8 6 2 2 2 2" xfId="43738"/>
    <cellStyle name="40% - Accent6 2 8 6 2 2 3" xfId="43739"/>
    <cellStyle name="40% - Accent6 2 8 6 2 3" xfId="43740"/>
    <cellStyle name="40% - Accent6 2 8 6 2 3 2" xfId="43741"/>
    <cellStyle name="40% - Accent6 2 8 6 2 4" xfId="43742"/>
    <cellStyle name="40% - Accent6 2 8 6 3" xfId="43743"/>
    <cellStyle name="40% - Accent6 2 8 6 3 2" xfId="43744"/>
    <cellStyle name="40% - Accent6 2 8 6 3 2 2" xfId="43745"/>
    <cellStyle name="40% - Accent6 2 8 6 3 3" xfId="43746"/>
    <cellStyle name="40% - Accent6 2 8 6 4" xfId="43747"/>
    <cellStyle name="40% - Accent6 2 8 6 4 2" xfId="43748"/>
    <cellStyle name="40% - Accent6 2 8 6 5" xfId="43749"/>
    <cellStyle name="40% - Accent6 2 8 7" xfId="43750"/>
    <cellStyle name="40% - Accent6 2 8 7 2" xfId="43751"/>
    <cellStyle name="40% - Accent6 2 8 7 2 2" xfId="43752"/>
    <cellStyle name="40% - Accent6 2 8 7 2 2 2" xfId="43753"/>
    <cellStyle name="40% - Accent6 2 8 7 2 2 2 2" xfId="43754"/>
    <cellStyle name="40% - Accent6 2 8 7 2 2 3" xfId="43755"/>
    <cellStyle name="40% - Accent6 2 8 7 2 3" xfId="43756"/>
    <cellStyle name="40% - Accent6 2 8 7 2 3 2" xfId="43757"/>
    <cellStyle name="40% - Accent6 2 8 7 2 4" xfId="43758"/>
    <cellStyle name="40% - Accent6 2 8 7 3" xfId="43759"/>
    <cellStyle name="40% - Accent6 2 8 7 3 2" xfId="43760"/>
    <cellStyle name="40% - Accent6 2 8 7 3 2 2" xfId="43761"/>
    <cellStyle name="40% - Accent6 2 8 7 3 3" xfId="43762"/>
    <cellStyle name="40% - Accent6 2 8 7 4" xfId="43763"/>
    <cellStyle name="40% - Accent6 2 8 7 4 2" xfId="43764"/>
    <cellStyle name="40% - Accent6 2 8 7 5" xfId="43765"/>
    <cellStyle name="40% - Accent6 2 8 8" xfId="43766"/>
    <cellStyle name="40% - Accent6 2 8 8 2" xfId="43767"/>
    <cellStyle name="40% - Accent6 2 8 8 2 2" xfId="43768"/>
    <cellStyle name="40% - Accent6 2 8 8 2 2 2" xfId="43769"/>
    <cellStyle name="40% - Accent6 2 8 8 2 3" xfId="43770"/>
    <cellStyle name="40% - Accent6 2 8 8 3" xfId="43771"/>
    <cellStyle name="40% - Accent6 2 8 8 3 2" xfId="43772"/>
    <cellStyle name="40% - Accent6 2 8 8 4" xfId="43773"/>
    <cellStyle name="40% - Accent6 2 8 9" xfId="43774"/>
    <cellStyle name="40% - Accent6 2 8 9 2" xfId="43775"/>
    <cellStyle name="40% - Accent6 2 8 9 2 2" xfId="43776"/>
    <cellStyle name="40% - Accent6 2 8 9 3" xfId="43777"/>
    <cellStyle name="40% - Accent6 2 9" xfId="43778"/>
    <cellStyle name="40% - Accent6 2 9 10" xfId="43779"/>
    <cellStyle name="40% - Accent6 2 9 10 2" xfId="43780"/>
    <cellStyle name="40% - Accent6 2 9 11" xfId="43781"/>
    <cellStyle name="40% - Accent6 2 9 2" xfId="43782"/>
    <cellStyle name="40% - Accent6 2 9 2 10" xfId="43783"/>
    <cellStyle name="40% - Accent6 2 9 2 2" xfId="43784"/>
    <cellStyle name="40% - Accent6 2 9 2 2 2" xfId="43785"/>
    <cellStyle name="40% - Accent6 2 9 2 2 2 2" xfId="43786"/>
    <cellStyle name="40% - Accent6 2 9 2 2 2 2 2" xfId="43787"/>
    <cellStyle name="40% - Accent6 2 9 2 2 2 2 2 2" xfId="43788"/>
    <cellStyle name="40% - Accent6 2 9 2 2 2 2 3" xfId="43789"/>
    <cellStyle name="40% - Accent6 2 9 2 2 2 3" xfId="43790"/>
    <cellStyle name="40% - Accent6 2 9 2 2 2 3 2" xfId="43791"/>
    <cellStyle name="40% - Accent6 2 9 2 2 2 4" xfId="43792"/>
    <cellStyle name="40% - Accent6 2 9 2 2 3" xfId="43793"/>
    <cellStyle name="40% - Accent6 2 9 2 2 3 2" xfId="43794"/>
    <cellStyle name="40% - Accent6 2 9 2 2 3 2 2" xfId="43795"/>
    <cellStyle name="40% - Accent6 2 9 2 2 3 3" xfId="43796"/>
    <cellStyle name="40% - Accent6 2 9 2 2 4" xfId="43797"/>
    <cellStyle name="40% - Accent6 2 9 2 2 4 2" xfId="43798"/>
    <cellStyle name="40% - Accent6 2 9 2 2 5" xfId="43799"/>
    <cellStyle name="40% - Accent6 2 9 2 3" xfId="43800"/>
    <cellStyle name="40% - Accent6 2 9 2 3 2" xfId="43801"/>
    <cellStyle name="40% - Accent6 2 9 2 3 2 2" xfId="43802"/>
    <cellStyle name="40% - Accent6 2 9 2 3 2 2 2" xfId="43803"/>
    <cellStyle name="40% - Accent6 2 9 2 3 2 2 2 2" xfId="43804"/>
    <cellStyle name="40% - Accent6 2 9 2 3 2 2 3" xfId="43805"/>
    <cellStyle name="40% - Accent6 2 9 2 3 2 3" xfId="43806"/>
    <cellStyle name="40% - Accent6 2 9 2 3 2 3 2" xfId="43807"/>
    <cellStyle name="40% - Accent6 2 9 2 3 2 4" xfId="43808"/>
    <cellStyle name="40% - Accent6 2 9 2 3 3" xfId="43809"/>
    <cellStyle name="40% - Accent6 2 9 2 3 3 2" xfId="43810"/>
    <cellStyle name="40% - Accent6 2 9 2 3 3 2 2" xfId="43811"/>
    <cellStyle name="40% - Accent6 2 9 2 3 3 3" xfId="43812"/>
    <cellStyle name="40% - Accent6 2 9 2 3 4" xfId="43813"/>
    <cellStyle name="40% - Accent6 2 9 2 3 4 2" xfId="43814"/>
    <cellStyle name="40% - Accent6 2 9 2 3 5" xfId="43815"/>
    <cellStyle name="40% - Accent6 2 9 2 4" xfId="43816"/>
    <cellStyle name="40% - Accent6 2 9 2 4 2" xfId="43817"/>
    <cellStyle name="40% - Accent6 2 9 2 4 2 2" xfId="43818"/>
    <cellStyle name="40% - Accent6 2 9 2 4 2 2 2" xfId="43819"/>
    <cellStyle name="40% - Accent6 2 9 2 4 2 2 2 2" xfId="43820"/>
    <cellStyle name="40% - Accent6 2 9 2 4 2 2 3" xfId="43821"/>
    <cellStyle name="40% - Accent6 2 9 2 4 2 3" xfId="43822"/>
    <cellStyle name="40% - Accent6 2 9 2 4 2 3 2" xfId="43823"/>
    <cellStyle name="40% - Accent6 2 9 2 4 2 4" xfId="43824"/>
    <cellStyle name="40% - Accent6 2 9 2 4 3" xfId="43825"/>
    <cellStyle name="40% - Accent6 2 9 2 4 3 2" xfId="43826"/>
    <cellStyle name="40% - Accent6 2 9 2 4 3 2 2" xfId="43827"/>
    <cellStyle name="40% - Accent6 2 9 2 4 3 3" xfId="43828"/>
    <cellStyle name="40% - Accent6 2 9 2 4 4" xfId="43829"/>
    <cellStyle name="40% - Accent6 2 9 2 4 4 2" xfId="43830"/>
    <cellStyle name="40% - Accent6 2 9 2 4 5" xfId="43831"/>
    <cellStyle name="40% - Accent6 2 9 2 5" xfId="43832"/>
    <cellStyle name="40% - Accent6 2 9 2 5 2" xfId="43833"/>
    <cellStyle name="40% - Accent6 2 9 2 5 2 2" xfId="43834"/>
    <cellStyle name="40% - Accent6 2 9 2 5 2 2 2" xfId="43835"/>
    <cellStyle name="40% - Accent6 2 9 2 5 2 2 2 2" xfId="43836"/>
    <cellStyle name="40% - Accent6 2 9 2 5 2 2 3" xfId="43837"/>
    <cellStyle name="40% - Accent6 2 9 2 5 2 3" xfId="43838"/>
    <cellStyle name="40% - Accent6 2 9 2 5 2 3 2" xfId="43839"/>
    <cellStyle name="40% - Accent6 2 9 2 5 2 4" xfId="43840"/>
    <cellStyle name="40% - Accent6 2 9 2 5 3" xfId="43841"/>
    <cellStyle name="40% - Accent6 2 9 2 5 3 2" xfId="43842"/>
    <cellStyle name="40% - Accent6 2 9 2 5 3 2 2" xfId="43843"/>
    <cellStyle name="40% - Accent6 2 9 2 5 3 3" xfId="43844"/>
    <cellStyle name="40% - Accent6 2 9 2 5 4" xfId="43845"/>
    <cellStyle name="40% - Accent6 2 9 2 5 4 2" xfId="43846"/>
    <cellStyle name="40% - Accent6 2 9 2 5 5" xfId="43847"/>
    <cellStyle name="40% - Accent6 2 9 2 6" xfId="43848"/>
    <cellStyle name="40% - Accent6 2 9 2 6 2" xfId="43849"/>
    <cellStyle name="40% - Accent6 2 9 2 6 2 2" xfId="43850"/>
    <cellStyle name="40% - Accent6 2 9 2 6 2 2 2" xfId="43851"/>
    <cellStyle name="40% - Accent6 2 9 2 6 2 2 2 2" xfId="43852"/>
    <cellStyle name="40% - Accent6 2 9 2 6 2 2 3" xfId="43853"/>
    <cellStyle name="40% - Accent6 2 9 2 6 2 3" xfId="43854"/>
    <cellStyle name="40% - Accent6 2 9 2 6 2 3 2" xfId="43855"/>
    <cellStyle name="40% - Accent6 2 9 2 6 2 4" xfId="43856"/>
    <cellStyle name="40% - Accent6 2 9 2 6 3" xfId="43857"/>
    <cellStyle name="40% - Accent6 2 9 2 6 3 2" xfId="43858"/>
    <cellStyle name="40% - Accent6 2 9 2 6 3 2 2" xfId="43859"/>
    <cellStyle name="40% - Accent6 2 9 2 6 3 3" xfId="43860"/>
    <cellStyle name="40% - Accent6 2 9 2 6 4" xfId="43861"/>
    <cellStyle name="40% - Accent6 2 9 2 6 4 2" xfId="43862"/>
    <cellStyle name="40% - Accent6 2 9 2 6 5" xfId="43863"/>
    <cellStyle name="40% - Accent6 2 9 2 7" xfId="43864"/>
    <cellStyle name="40% - Accent6 2 9 2 7 2" xfId="43865"/>
    <cellStyle name="40% - Accent6 2 9 2 7 2 2" xfId="43866"/>
    <cellStyle name="40% - Accent6 2 9 2 7 2 2 2" xfId="43867"/>
    <cellStyle name="40% - Accent6 2 9 2 7 2 3" xfId="43868"/>
    <cellStyle name="40% - Accent6 2 9 2 7 3" xfId="43869"/>
    <cellStyle name="40% - Accent6 2 9 2 7 3 2" xfId="43870"/>
    <cellStyle name="40% - Accent6 2 9 2 7 4" xfId="43871"/>
    <cellStyle name="40% - Accent6 2 9 2 8" xfId="43872"/>
    <cellStyle name="40% - Accent6 2 9 2 8 2" xfId="43873"/>
    <cellStyle name="40% - Accent6 2 9 2 8 2 2" xfId="43874"/>
    <cellStyle name="40% - Accent6 2 9 2 8 3" xfId="43875"/>
    <cellStyle name="40% - Accent6 2 9 2 9" xfId="43876"/>
    <cellStyle name="40% - Accent6 2 9 2 9 2" xfId="43877"/>
    <cellStyle name="40% - Accent6 2 9 3" xfId="43878"/>
    <cellStyle name="40% - Accent6 2 9 3 2" xfId="43879"/>
    <cellStyle name="40% - Accent6 2 9 3 2 2" xfId="43880"/>
    <cellStyle name="40% - Accent6 2 9 3 2 2 2" xfId="43881"/>
    <cellStyle name="40% - Accent6 2 9 3 2 2 2 2" xfId="43882"/>
    <cellStyle name="40% - Accent6 2 9 3 2 2 3" xfId="43883"/>
    <cellStyle name="40% - Accent6 2 9 3 2 3" xfId="43884"/>
    <cellStyle name="40% - Accent6 2 9 3 2 3 2" xfId="43885"/>
    <cellStyle name="40% - Accent6 2 9 3 2 4" xfId="43886"/>
    <cellStyle name="40% - Accent6 2 9 3 3" xfId="43887"/>
    <cellStyle name="40% - Accent6 2 9 3 3 2" xfId="43888"/>
    <cellStyle name="40% - Accent6 2 9 3 3 2 2" xfId="43889"/>
    <cellStyle name="40% - Accent6 2 9 3 3 3" xfId="43890"/>
    <cellStyle name="40% - Accent6 2 9 3 4" xfId="43891"/>
    <cellStyle name="40% - Accent6 2 9 3 4 2" xfId="43892"/>
    <cellStyle name="40% - Accent6 2 9 3 5" xfId="43893"/>
    <cellStyle name="40% - Accent6 2 9 4" xfId="43894"/>
    <cellStyle name="40% - Accent6 2 9 4 2" xfId="43895"/>
    <cellStyle name="40% - Accent6 2 9 4 2 2" xfId="43896"/>
    <cellStyle name="40% - Accent6 2 9 4 2 2 2" xfId="43897"/>
    <cellStyle name="40% - Accent6 2 9 4 2 2 2 2" xfId="43898"/>
    <cellStyle name="40% - Accent6 2 9 4 2 2 3" xfId="43899"/>
    <cellStyle name="40% - Accent6 2 9 4 2 3" xfId="43900"/>
    <cellStyle name="40% - Accent6 2 9 4 2 3 2" xfId="43901"/>
    <cellStyle name="40% - Accent6 2 9 4 2 4" xfId="43902"/>
    <cellStyle name="40% - Accent6 2 9 4 3" xfId="43903"/>
    <cellStyle name="40% - Accent6 2 9 4 3 2" xfId="43904"/>
    <cellStyle name="40% - Accent6 2 9 4 3 2 2" xfId="43905"/>
    <cellStyle name="40% - Accent6 2 9 4 3 3" xfId="43906"/>
    <cellStyle name="40% - Accent6 2 9 4 4" xfId="43907"/>
    <cellStyle name="40% - Accent6 2 9 4 4 2" xfId="43908"/>
    <cellStyle name="40% - Accent6 2 9 4 5" xfId="43909"/>
    <cellStyle name="40% - Accent6 2 9 5" xfId="43910"/>
    <cellStyle name="40% - Accent6 2 9 5 2" xfId="43911"/>
    <cellStyle name="40% - Accent6 2 9 5 2 2" xfId="43912"/>
    <cellStyle name="40% - Accent6 2 9 5 2 2 2" xfId="43913"/>
    <cellStyle name="40% - Accent6 2 9 5 2 2 2 2" xfId="43914"/>
    <cellStyle name="40% - Accent6 2 9 5 2 2 3" xfId="43915"/>
    <cellStyle name="40% - Accent6 2 9 5 2 3" xfId="43916"/>
    <cellStyle name="40% - Accent6 2 9 5 2 3 2" xfId="43917"/>
    <cellStyle name="40% - Accent6 2 9 5 2 4" xfId="43918"/>
    <cellStyle name="40% - Accent6 2 9 5 3" xfId="43919"/>
    <cellStyle name="40% - Accent6 2 9 5 3 2" xfId="43920"/>
    <cellStyle name="40% - Accent6 2 9 5 3 2 2" xfId="43921"/>
    <cellStyle name="40% - Accent6 2 9 5 3 3" xfId="43922"/>
    <cellStyle name="40% - Accent6 2 9 5 4" xfId="43923"/>
    <cellStyle name="40% - Accent6 2 9 5 4 2" xfId="43924"/>
    <cellStyle name="40% - Accent6 2 9 5 5" xfId="43925"/>
    <cellStyle name="40% - Accent6 2 9 6" xfId="43926"/>
    <cellStyle name="40% - Accent6 2 9 6 2" xfId="43927"/>
    <cellStyle name="40% - Accent6 2 9 6 2 2" xfId="43928"/>
    <cellStyle name="40% - Accent6 2 9 6 2 2 2" xfId="43929"/>
    <cellStyle name="40% - Accent6 2 9 6 2 2 2 2" xfId="43930"/>
    <cellStyle name="40% - Accent6 2 9 6 2 2 3" xfId="43931"/>
    <cellStyle name="40% - Accent6 2 9 6 2 3" xfId="43932"/>
    <cellStyle name="40% - Accent6 2 9 6 2 3 2" xfId="43933"/>
    <cellStyle name="40% - Accent6 2 9 6 2 4" xfId="43934"/>
    <cellStyle name="40% - Accent6 2 9 6 3" xfId="43935"/>
    <cellStyle name="40% - Accent6 2 9 6 3 2" xfId="43936"/>
    <cellStyle name="40% - Accent6 2 9 6 3 2 2" xfId="43937"/>
    <cellStyle name="40% - Accent6 2 9 6 3 3" xfId="43938"/>
    <cellStyle name="40% - Accent6 2 9 6 4" xfId="43939"/>
    <cellStyle name="40% - Accent6 2 9 6 4 2" xfId="43940"/>
    <cellStyle name="40% - Accent6 2 9 6 5" xfId="43941"/>
    <cellStyle name="40% - Accent6 2 9 7" xfId="43942"/>
    <cellStyle name="40% - Accent6 2 9 7 2" xfId="43943"/>
    <cellStyle name="40% - Accent6 2 9 7 2 2" xfId="43944"/>
    <cellStyle name="40% - Accent6 2 9 7 2 2 2" xfId="43945"/>
    <cellStyle name="40% - Accent6 2 9 7 2 2 2 2" xfId="43946"/>
    <cellStyle name="40% - Accent6 2 9 7 2 2 3" xfId="43947"/>
    <cellStyle name="40% - Accent6 2 9 7 2 3" xfId="43948"/>
    <cellStyle name="40% - Accent6 2 9 7 2 3 2" xfId="43949"/>
    <cellStyle name="40% - Accent6 2 9 7 2 4" xfId="43950"/>
    <cellStyle name="40% - Accent6 2 9 7 3" xfId="43951"/>
    <cellStyle name="40% - Accent6 2 9 7 3 2" xfId="43952"/>
    <cellStyle name="40% - Accent6 2 9 7 3 2 2" xfId="43953"/>
    <cellStyle name="40% - Accent6 2 9 7 3 3" xfId="43954"/>
    <cellStyle name="40% - Accent6 2 9 7 4" xfId="43955"/>
    <cellStyle name="40% - Accent6 2 9 7 4 2" xfId="43956"/>
    <cellStyle name="40% - Accent6 2 9 7 5" xfId="43957"/>
    <cellStyle name="40% - Accent6 2 9 8" xfId="43958"/>
    <cellStyle name="40% - Accent6 2 9 8 2" xfId="43959"/>
    <cellStyle name="40% - Accent6 2 9 8 2 2" xfId="43960"/>
    <cellStyle name="40% - Accent6 2 9 8 2 2 2" xfId="43961"/>
    <cellStyle name="40% - Accent6 2 9 8 2 3" xfId="43962"/>
    <cellStyle name="40% - Accent6 2 9 8 3" xfId="43963"/>
    <cellStyle name="40% - Accent6 2 9 8 3 2" xfId="43964"/>
    <cellStyle name="40% - Accent6 2 9 8 4" xfId="43965"/>
    <cellStyle name="40% - Accent6 2 9 9" xfId="43966"/>
    <cellStyle name="40% - Accent6 2 9 9 2" xfId="43967"/>
    <cellStyle name="40% - Accent6 2 9 9 2 2" xfId="43968"/>
    <cellStyle name="40% - Accent6 2 9 9 3" xfId="43969"/>
    <cellStyle name="40% - Accent6 20" xfId="43970"/>
    <cellStyle name="40% - Accent6 20 2" xfId="43971"/>
    <cellStyle name="40% - Accent6 20 2 2" xfId="43972"/>
    <cellStyle name="40% - Accent6 20 2 2 2" xfId="43973"/>
    <cellStyle name="40% - Accent6 20 2 2 2 2" xfId="43974"/>
    <cellStyle name="40% - Accent6 20 2 2 3" xfId="43975"/>
    <cellStyle name="40% - Accent6 20 2 3" xfId="43976"/>
    <cellStyle name="40% - Accent6 20 2 3 2" xfId="43977"/>
    <cellStyle name="40% - Accent6 20 2 4" xfId="43978"/>
    <cellStyle name="40% - Accent6 20 3" xfId="43979"/>
    <cellStyle name="40% - Accent6 20 3 2" xfId="43980"/>
    <cellStyle name="40% - Accent6 20 3 2 2" xfId="43981"/>
    <cellStyle name="40% - Accent6 20 3 3" xfId="43982"/>
    <cellStyle name="40% - Accent6 20 4" xfId="43983"/>
    <cellStyle name="40% - Accent6 20 4 2" xfId="43984"/>
    <cellStyle name="40% - Accent6 20 5" xfId="43985"/>
    <cellStyle name="40% - Accent6 21" xfId="43986"/>
    <cellStyle name="40% - Accent6 21 2" xfId="43987"/>
    <cellStyle name="40% - Accent6 21 2 2" xfId="43988"/>
    <cellStyle name="40% - Accent6 21 2 2 2" xfId="43989"/>
    <cellStyle name="40% - Accent6 21 2 3" xfId="43990"/>
    <cellStyle name="40% - Accent6 21 3" xfId="43991"/>
    <cellStyle name="40% - Accent6 21 3 2" xfId="43992"/>
    <cellStyle name="40% - Accent6 21 4" xfId="43993"/>
    <cellStyle name="40% - Accent6 22" xfId="43994"/>
    <cellStyle name="40% - Accent6 22 2" xfId="43995"/>
    <cellStyle name="40% - Accent6 22 2 2" xfId="43996"/>
    <cellStyle name="40% - Accent6 22 3" xfId="43997"/>
    <cellStyle name="40% - Accent6 23" xfId="43998"/>
    <cellStyle name="40% - Accent6 23 2" xfId="43999"/>
    <cellStyle name="40% - Accent6 24" xfId="44000"/>
    <cellStyle name="40% - Accent6 3" xfId="44001"/>
    <cellStyle name="40% - Accent6 3 10" xfId="44002"/>
    <cellStyle name="40% - Accent6 3 10 2" xfId="44003"/>
    <cellStyle name="40% - Accent6 3 11" xfId="44004"/>
    <cellStyle name="40% - Accent6 3 2" xfId="44005"/>
    <cellStyle name="40% - Accent6 3 2 10" xfId="44006"/>
    <cellStyle name="40% - Accent6 3 2 2" xfId="44007"/>
    <cellStyle name="40% - Accent6 3 2 2 2" xfId="44008"/>
    <cellStyle name="40% - Accent6 3 2 2 2 2" xfId="44009"/>
    <cellStyle name="40% - Accent6 3 2 2 2 2 2" xfId="44010"/>
    <cellStyle name="40% - Accent6 3 2 2 2 2 2 2" xfId="44011"/>
    <cellStyle name="40% - Accent6 3 2 2 2 2 3" xfId="44012"/>
    <cellStyle name="40% - Accent6 3 2 2 2 3" xfId="44013"/>
    <cellStyle name="40% - Accent6 3 2 2 2 3 2" xfId="44014"/>
    <cellStyle name="40% - Accent6 3 2 2 2 4" xfId="44015"/>
    <cellStyle name="40% - Accent6 3 2 2 3" xfId="44016"/>
    <cellStyle name="40% - Accent6 3 2 2 3 2" xfId="44017"/>
    <cellStyle name="40% - Accent6 3 2 2 3 2 2" xfId="44018"/>
    <cellStyle name="40% - Accent6 3 2 2 3 3" xfId="44019"/>
    <cellStyle name="40% - Accent6 3 2 2 4" xfId="44020"/>
    <cellStyle name="40% - Accent6 3 2 2 4 2" xfId="44021"/>
    <cellStyle name="40% - Accent6 3 2 2 5" xfId="44022"/>
    <cellStyle name="40% - Accent6 3 2 3" xfId="44023"/>
    <cellStyle name="40% - Accent6 3 2 3 2" xfId="44024"/>
    <cellStyle name="40% - Accent6 3 2 3 2 2" xfId="44025"/>
    <cellStyle name="40% - Accent6 3 2 3 2 2 2" xfId="44026"/>
    <cellStyle name="40% - Accent6 3 2 3 2 2 2 2" xfId="44027"/>
    <cellStyle name="40% - Accent6 3 2 3 2 2 3" xfId="44028"/>
    <cellStyle name="40% - Accent6 3 2 3 2 3" xfId="44029"/>
    <cellStyle name="40% - Accent6 3 2 3 2 3 2" xfId="44030"/>
    <cellStyle name="40% - Accent6 3 2 3 2 4" xfId="44031"/>
    <cellStyle name="40% - Accent6 3 2 3 3" xfId="44032"/>
    <cellStyle name="40% - Accent6 3 2 3 3 2" xfId="44033"/>
    <cellStyle name="40% - Accent6 3 2 3 3 2 2" xfId="44034"/>
    <cellStyle name="40% - Accent6 3 2 3 3 3" xfId="44035"/>
    <cellStyle name="40% - Accent6 3 2 3 4" xfId="44036"/>
    <cellStyle name="40% - Accent6 3 2 3 4 2" xfId="44037"/>
    <cellStyle name="40% - Accent6 3 2 3 5" xfId="44038"/>
    <cellStyle name="40% - Accent6 3 2 4" xfId="44039"/>
    <cellStyle name="40% - Accent6 3 2 4 2" xfId="44040"/>
    <cellStyle name="40% - Accent6 3 2 4 2 2" xfId="44041"/>
    <cellStyle name="40% - Accent6 3 2 4 2 2 2" xfId="44042"/>
    <cellStyle name="40% - Accent6 3 2 4 2 2 2 2" xfId="44043"/>
    <cellStyle name="40% - Accent6 3 2 4 2 2 3" xfId="44044"/>
    <cellStyle name="40% - Accent6 3 2 4 2 3" xfId="44045"/>
    <cellStyle name="40% - Accent6 3 2 4 2 3 2" xfId="44046"/>
    <cellStyle name="40% - Accent6 3 2 4 2 4" xfId="44047"/>
    <cellStyle name="40% - Accent6 3 2 4 3" xfId="44048"/>
    <cellStyle name="40% - Accent6 3 2 4 3 2" xfId="44049"/>
    <cellStyle name="40% - Accent6 3 2 4 3 2 2" xfId="44050"/>
    <cellStyle name="40% - Accent6 3 2 4 3 3" xfId="44051"/>
    <cellStyle name="40% - Accent6 3 2 4 4" xfId="44052"/>
    <cellStyle name="40% - Accent6 3 2 4 4 2" xfId="44053"/>
    <cellStyle name="40% - Accent6 3 2 4 5" xfId="44054"/>
    <cellStyle name="40% - Accent6 3 2 5" xfId="44055"/>
    <cellStyle name="40% - Accent6 3 2 5 2" xfId="44056"/>
    <cellStyle name="40% - Accent6 3 2 5 2 2" xfId="44057"/>
    <cellStyle name="40% - Accent6 3 2 5 2 2 2" xfId="44058"/>
    <cellStyle name="40% - Accent6 3 2 5 2 2 2 2" xfId="44059"/>
    <cellStyle name="40% - Accent6 3 2 5 2 2 3" xfId="44060"/>
    <cellStyle name="40% - Accent6 3 2 5 2 3" xfId="44061"/>
    <cellStyle name="40% - Accent6 3 2 5 2 3 2" xfId="44062"/>
    <cellStyle name="40% - Accent6 3 2 5 2 4" xfId="44063"/>
    <cellStyle name="40% - Accent6 3 2 5 3" xfId="44064"/>
    <cellStyle name="40% - Accent6 3 2 5 3 2" xfId="44065"/>
    <cellStyle name="40% - Accent6 3 2 5 3 2 2" xfId="44066"/>
    <cellStyle name="40% - Accent6 3 2 5 3 3" xfId="44067"/>
    <cellStyle name="40% - Accent6 3 2 5 4" xfId="44068"/>
    <cellStyle name="40% - Accent6 3 2 5 4 2" xfId="44069"/>
    <cellStyle name="40% - Accent6 3 2 5 5" xfId="44070"/>
    <cellStyle name="40% - Accent6 3 2 6" xfId="44071"/>
    <cellStyle name="40% - Accent6 3 2 6 2" xfId="44072"/>
    <cellStyle name="40% - Accent6 3 2 6 2 2" xfId="44073"/>
    <cellStyle name="40% - Accent6 3 2 6 2 2 2" xfId="44074"/>
    <cellStyle name="40% - Accent6 3 2 6 2 2 2 2" xfId="44075"/>
    <cellStyle name="40% - Accent6 3 2 6 2 2 3" xfId="44076"/>
    <cellStyle name="40% - Accent6 3 2 6 2 3" xfId="44077"/>
    <cellStyle name="40% - Accent6 3 2 6 2 3 2" xfId="44078"/>
    <cellStyle name="40% - Accent6 3 2 6 2 4" xfId="44079"/>
    <cellStyle name="40% - Accent6 3 2 6 3" xfId="44080"/>
    <cellStyle name="40% - Accent6 3 2 6 3 2" xfId="44081"/>
    <cellStyle name="40% - Accent6 3 2 6 3 2 2" xfId="44082"/>
    <cellStyle name="40% - Accent6 3 2 6 3 3" xfId="44083"/>
    <cellStyle name="40% - Accent6 3 2 6 4" xfId="44084"/>
    <cellStyle name="40% - Accent6 3 2 6 4 2" xfId="44085"/>
    <cellStyle name="40% - Accent6 3 2 6 5" xfId="44086"/>
    <cellStyle name="40% - Accent6 3 2 7" xfId="44087"/>
    <cellStyle name="40% - Accent6 3 2 7 2" xfId="44088"/>
    <cellStyle name="40% - Accent6 3 2 7 2 2" xfId="44089"/>
    <cellStyle name="40% - Accent6 3 2 7 2 2 2" xfId="44090"/>
    <cellStyle name="40% - Accent6 3 2 7 2 3" xfId="44091"/>
    <cellStyle name="40% - Accent6 3 2 7 3" xfId="44092"/>
    <cellStyle name="40% - Accent6 3 2 7 3 2" xfId="44093"/>
    <cellStyle name="40% - Accent6 3 2 7 4" xfId="44094"/>
    <cellStyle name="40% - Accent6 3 2 8" xfId="44095"/>
    <cellStyle name="40% - Accent6 3 2 8 2" xfId="44096"/>
    <cellStyle name="40% - Accent6 3 2 8 2 2" xfId="44097"/>
    <cellStyle name="40% - Accent6 3 2 8 3" xfId="44098"/>
    <cellStyle name="40% - Accent6 3 2 9" xfId="44099"/>
    <cellStyle name="40% - Accent6 3 2 9 2" xfId="44100"/>
    <cellStyle name="40% - Accent6 3 3" xfId="44101"/>
    <cellStyle name="40% - Accent6 3 3 2" xfId="44102"/>
    <cellStyle name="40% - Accent6 3 3 2 2" xfId="44103"/>
    <cellStyle name="40% - Accent6 3 3 2 2 2" xfId="44104"/>
    <cellStyle name="40% - Accent6 3 3 2 2 2 2" xfId="44105"/>
    <cellStyle name="40% - Accent6 3 3 2 2 3" xfId="44106"/>
    <cellStyle name="40% - Accent6 3 3 2 3" xfId="44107"/>
    <cellStyle name="40% - Accent6 3 3 2 3 2" xfId="44108"/>
    <cellStyle name="40% - Accent6 3 3 2 4" xfId="44109"/>
    <cellStyle name="40% - Accent6 3 3 3" xfId="44110"/>
    <cellStyle name="40% - Accent6 3 3 3 2" xfId="44111"/>
    <cellStyle name="40% - Accent6 3 3 3 2 2" xfId="44112"/>
    <cellStyle name="40% - Accent6 3 3 3 3" xfId="44113"/>
    <cellStyle name="40% - Accent6 3 3 4" xfId="44114"/>
    <cellStyle name="40% - Accent6 3 3 4 2" xfId="44115"/>
    <cellStyle name="40% - Accent6 3 3 5" xfId="44116"/>
    <cellStyle name="40% - Accent6 3 4" xfId="44117"/>
    <cellStyle name="40% - Accent6 3 4 2" xfId="44118"/>
    <cellStyle name="40% - Accent6 3 4 2 2" xfId="44119"/>
    <cellStyle name="40% - Accent6 3 4 2 2 2" xfId="44120"/>
    <cellStyle name="40% - Accent6 3 4 2 2 2 2" xfId="44121"/>
    <cellStyle name="40% - Accent6 3 4 2 2 3" xfId="44122"/>
    <cellStyle name="40% - Accent6 3 4 2 3" xfId="44123"/>
    <cellStyle name="40% - Accent6 3 4 2 3 2" xfId="44124"/>
    <cellStyle name="40% - Accent6 3 4 2 4" xfId="44125"/>
    <cellStyle name="40% - Accent6 3 4 3" xfId="44126"/>
    <cellStyle name="40% - Accent6 3 4 3 2" xfId="44127"/>
    <cellStyle name="40% - Accent6 3 4 3 2 2" xfId="44128"/>
    <cellStyle name="40% - Accent6 3 4 3 3" xfId="44129"/>
    <cellStyle name="40% - Accent6 3 4 4" xfId="44130"/>
    <cellStyle name="40% - Accent6 3 4 4 2" xfId="44131"/>
    <cellStyle name="40% - Accent6 3 4 5" xfId="44132"/>
    <cellStyle name="40% - Accent6 3 5" xfId="44133"/>
    <cellStyle name="40% - Accent6 3 5 2" xfId="44134"/>
    <cellStyle name="40% - Accent6 3 5 2 2" xfId="44135"/>
    <cellStyle name="40% - Accent6 3 5 2 2 2" xfId="44136"/>
    <cellStyle name="40% - Accent6 3 5 2 2 2 2" xfId="44137"/>
    <cellStyle name="40% - Accent6 3 5 2 2 3" xfId="44138"/>
    <cellStyle name="40% - Accent6 3 5 2 3" xfId="44139"/>
    <cellStyle name="40% - Accent6 3 5 2 3 2" xfId="44140"/>
    <cellStyle name="40% - Accent6 3 5 2 4" xfId="44141"/>
    <cellStyle name="40% - Accent6 3 5 3" xfId="44142"/>
    <cellStyle name="40% - Accent6 3 5 3 2" xfId="44143"/>
    <cellStyle name="40% - Accent6 3 5 3 2 2" xfId="44144"/>
    <cellStyle name="40% - Accent6 3 5 3 3" xfId="44145"/>
    <cellStyle name="40% - Accent6 3 5 4" xfId="44146"/>
    <cellStyle name="40% - Accent6 3 5 4 2" xfId="44147"/>
    <cellStyle name="40% - Accent6 3 5 5" xfId="44148"/>
    <cellStyle name="40% - Accent6 3 6" xfId="44149"/>
    <cellStyle name="40% - Accent6 3 6 2" xfId="44150"/>
    <cellStyle name="40% - Accent6 3 6 2 2" xfId="44151"/>
    <cellStyle name="40% - Accent6 3 6 2 2 2" xfId="44152"/>
    <cellStyle name="40% - Accent6 3 6 2 2 2 2" xfId="44153"/>
    <cellStyle name="40% - Accent6 3 6 2 2 3" xfId="44154"/>
    <cellStyle name="40% - Accent6 3 6 2 3" xfId="44155"/>
    <cellStyle name="40% - Accent6 3 6 2 3 2" xfId="44156"/>
    <cellStyle name="40% - Accent6 3 6 2 4" xfId="44157"/>
    <cellStyle name="40% - Accent6 3 6 3" xfId="44158"/>
    <cellStyle name="40% - Accent6 3 6 3 2" xfId="44159"/>
    <cellStyle name="40% - Accent6 3 6 3 2 2" xfId="44160"/>
    <cellStyle name="40% - Accent6 3 6 3 3" xfId="44161"/>
    <cellStyle name="40% - Accent6 3 6 4" xfId="44162"/>
    <cellStyle name="40% - Accent6 3 6 4 2" xfId="44163"/>
    <cellStyle name="40% - Accent6 3 6 5" xfId="44164"/>
    <cellStyle name="40% - Accent6 3 7" xfId="44165"/>
    <cellStyle name="40% - Accent6 3 7 2" xfId="44166"/>
    <cellStyle name="40% - Accent6 3 7 2 2" xfId="44167"/>
    <cellStyle name="40% - Accent6 3 7 2 2 2" xfId="44168"/>
    <cellStyle name="40% - Accent6 3 7 2 2 2 2" xfId="44169"/>
    <cellStyle name="40% - Accent6 3 7 2 2 3" xfId="44170"/>
    <cellStyle name="40% - Accent6 3 7 2 3" xfId="44171"/>
    <cellStyle name="40% - Accent6 3 7 2 3 2" xfId="44172"/>
    <cellStyle name="40% - Accent6 3 7 2 4" xfId="44173"/>
    <cellStyle name="40% - Accent6 3 7 3" xfId="44174"/>
    <cellStyle name="40% - Accent6 3 7 3 2" xfId="44175"/>
    <cellStyle name="40% - Accent6 3 7 3 2 2" xfId="44176"/>
    <cellStyle name="40% - Accent6 3 7 3 3" xfId="44177"/>
    <cellStyle name="40% - Accent6 3 7 4" xfId="44178"/>
    <cellStyle name="40% - Accent6 3 7 4 2" xfId="44179"/>
    <cellStyle name="40% - Accent6 3 7 5" xfId="44180"/>
    <cellStyle name="40% - Accent6 3 8" xfId="44181"/>
    <cellStyle name="40% - Accent6 3 8 2" xfId="44182"/>
    <cellStyle name="40% - Accent6 3 8 2 2" xfId="44183"/>
    <cellStyle name="40% - Accent6 3 8 2 2 2" xfId="44184"/>
    <cellStyle name="40% - Accent6 3 8 2 3" xfId="44185"/>
    <cellStyle name="40% - Accent6 3 8 3" xfId="44186"/>
    <cellStyle name="40% - Accent6 3 8 3 2" xfId="44187"/>
    <cellStyle name="40% - Accent6 3 8 4" xfId="44188"/>
    <cellStyle name="40% - Accent6 3 9" xfId="44189"/>
    <cellStyle name="40% - Accent6 3 9 2" xfId="44190"/>
    <cellStyle name="40% - Accent6 3 9 2 2" xfId="44191"/>
    <cellStyle name="40% - Accent6 3 9 3" xfId="44192"/>
    <cellStyle name="40% - Accent6 4" xfId="44193"/>
    <cellStyle name="40% - Accent6 4 10" xfId="44194"/>
    <cellStyle name="40% - Accent6 4 10 2" xfId="44195"/>
    <cellStyle name="40% - Accent6 4 11" xfId="44196"/>
    <cellStyle name="40% - Accent6 4 2" xfId="44197"/>
    <cellStyle name="40% - Accent6 4 2 10" xfId="44198"/>
    <cellStyle name="40% - Accent6 4 2 2" xfId="44199"/>
    <cellStyle name="40% - Accent6 4 2 2 2" xfId="44200"/>
    <cellStyle name="40% - Accent6 4 2 2 2 2" xfId="44201"/>
    <cellStyle name="40% - Accent6 4 2 2 2 2 2" xfId="44202"/>
    <cellStyle name="40% - Accent6 4 2 2 2 2 2 2" xfId="44203"/>
    <cellStyle name="40% - Accent6 4 2 2 2 2 3" xfId="44204"/>
    <cellStyle name="40% - Accent6 4 2 2 2 3" xfId="44205"/>
    <cellStyle name="40% - Accent6 4 2 2 2 3 2" xfId="44206"/>
    <cellStyle name="40% - Accent6 4 2 2 2 4" xfId="44207"/>
    <cellStyle name="40% - Accent6 4 2 2 3" xfId="44208"/>
    <cellStyle name="40% - Accent6 4 2 2 3 2" xfId="44209"/>
    <cellStyle name="40% - Accent6 4 2 2 3 2 2" xfId="44210"/>
    <cellStyle name="40% - Accent6 4 2 2 3 3" xfId="44211"/>
    <cellStyle name="40% - Accent6 4 2 2 4" xfId="44212"/>
    <cellStyle name="40% - Accent6 4 2 2 4 2" xfId="44213"/>
    <cellStyle name="40% - Accent6 4 2 2 5" xfId="44214"/>
    <cellStyle name="40% - Accent6 4 2 3" xfId="44215"/>
    <cellStyle name="40% - Accent6 4 2 3 2" xfId="44216"/>
    <cellStyle name="40% - Accent6 4 2 3 2 2" xfId="44217"/>
    <cellStyle name="40% - Accent6 4 2 3 2 2 2" xfId="44218"/>
    <cellStyle name="40% - Accent6 4 2 3 2 2 2 2" xfId="44219"/>
    <cellStyle name="40% - Accent6 4 2 3 2 2 3" xfId="44220"/>
    <cellStyle name="40% - Accent6 4 2 3 2 3" xfId="44221"/>
    <cellStyle name="40% - Accent6 4 2 3 2 3 2" xfId="44222"/>
    <cellStyle name="40% - Accent6 4 2 3 2 4" xfId="44223"/>
    <cellStyle name="40% - Accent6 4 2 3 3" xfId="44224"/>
    <cellStyle name="40% - Accent6 4 2 3 3 2" xfId="44225"/>
    <cellStyle name="40% - Accent6 4 2 3 3 2 2" xfId="44226"/>
    <cellStyle name="40% - Accent6 4 2 3 3 3" xfId="44227"/>
    <cellStyle name="40% - Accent6 4 2 3 4" xfId="44228"/>
    <cellStyle name="40% - Accent6 4 2 3 4 2" xfId="44229"/>
    <cellStyle name="40% - Accent6 4 2 3 5" xfId="44230"/>
    <cellStyle name="40% - Accent6 4 2 4" xfId="44231"/>
    <cellStyle name="40% - Accent6 4 2 4 2" xfId="44232"/>
    <cellStyle name="40% - Accent6 4 2 4 2 2" xfId="44233"/>
    <cellStyle name="40% - Accent6 4 2 4 2 2 2" xfId="44234"/>
    <cellStyle name="40% - Accent6 4 2 4 2 2 2 2" xfId="44235"/>
    <cellStyle name="40% - Accent6 4 2 4 2 2 3" xfId="44236"/>
    <cellStyle name="40% - Accent6 4 2 4 2 3" xfId="44237"/>
    <cellStyle name="40% - Accent6 4 2 4 2 3 2" xfId="44238"/>
    <cellStyle name="40% - Accent6 4 2 4 2 4" xfId="44239"/>
    <cellStyle name="40% - Accent6 4 2 4 3" xfId="44240"/>
    <cellStyle name="40% - Accent6 4 2 4 3 2" xfId="44241"/>
    <cellStyle name="40% - Accent6 4 2 4 3 2 2" xfId="44242"/>
    <cellStyle name="40% - Accent6 4 2 4 3 3" xfId="44243"/>
    <cellStyle name="40% - Accent6 4 2 4 4" xfId="44244"/>
    <cellStyle name="40% - Accent6 4 2 4 4 2" xfId="44245"/>
    <cellStyle name="40% - Accent6 4 2 4 5" xfId="44246"/>
    <cellStyle name="40% - Accent6 4 2 5" xfId="44247"/>
    <cellStyle name="40% - Accent6 4 2 5 2" xfId="44248"/>
    <cellStyle name="40% - Accent6 4 2 5 2 2" xfId="44249"/>
    <cellStyle name="40% - Accent6 4 2 5 2 2 2" xfId="44250"/>
    <cellStyle name="40% - Accent6 4 2 5 2 2 2 2" xfId="44251"/>
    <cellStyle name="40% - Accent6 4 2 5 2 2 3" xfId="44252"/>
    <cellStyle name="40% - Accent6 4 2 5 2 3" xfId="44253"/>
    <cellStyle name="40% - Accent6 4 2 5 2 3 2" xfId="44254"/>
    <cellStyle name="40% - Accent6 4 2 5 2 4" xfId="44255"/>
    <cellStyle name="40% - Accent6 4 2 5 3" xfId="44256"/>
    <cellStyle name="40% - Accent6 4 2 5 3 2" xfId="44257"/>
    <cellStyle name="40% - Accent6 4 2 5 3 2 2" xfId="44258"/>
    <cellStyle name="40% - Accent6 4 2 5 3 3" xfId="44259"/>
    <cellStyle name="40% - Accent6 4 2 5 4" xfId="44260"/>
    <cellStyle name="40% - Accent6 4 2 5 4 2" xfId="44261"/>
    <cellStyle name="40% - Accent6 4 2 5 5" xfId="44262"/>
    <cellStyle name="40% - Accent6 4 2 6" xfId="44263"/>
    <cellStyle name="40% - Accent6 4 2 6 2" xfId="44264"/>
    <cellStyle name="40% - Accent6 4 2 6 2 2" xfId="44265"/>
    <cellStyle name="40% - Accent6 4 2 6 2 2 2" xfId="44266"/>
    <cellStyle name="40% - Accent6 4 2 6 2 2 2 2" xfId="44267"/>
    <cellStyle name="40% - Accent6 4 2 6 2 2 3" xfId="44268"/>
    <cellStyle name="40% - Accent6 4 2 6 2 3" xfId="44269"/>
    <cellStyle name="40% - Accent6 4 2 6 2 3 2" xfId="44270"/>
    <cellStyle name="40% - Accent6 4 2 6 2 4" xfId="44271"/>
    <cellStyle name="40% - Accent6 4 2 6 3" xfId="44272"/>
    <cellStyle name="40% - Accent6 4 2 6 3 2" xfId="44273"/>
    <cellStyle name="40% - Accent6 4 2 6 3 2 2" xfId="44274"/>
    <cellStyle name="40% - Accent6 4 2 6 3 3" xfId="44275"/>
    <cellStyle name="40% - Accent6 4 2 6 4" xfId="44276"/>
    <cellStyle name="40% - Accent6 4 2 6 4 2" xfId="44277"/>
    <cellStyle name="40% - Accent6 4 2 6 5" xfId="44278"/>
    <cellStyle name="40% - Accent6 4 2 7" xfId="44279"/>
    <cellStyle name="40% - Accent6 4 2 7 2" xfId="44280"/>
    <cellStyle name="40% - Accent6 4 2 7 2 2" xfId="44281"/>
    <cellStyle name="40% - Accent6 4 2 7 2 2 2" xfId="44282"/>
    <cellStyle name="40% - Accent6 4 2 7 2 3" xfId="44283"/>
    <cellStyle name="40% - Accent6 4 2 7 3" xfId="44284"/>
    <cellStyle name="40% - Accent6 4 2 7 3 2" xfId="44285"/>
    <cellStyle name="40% - Accent6 4 2 7 4" xfId="44286"/>
    <cellStyle name="40% - Accent6 4 2 8" xfId="44287"/>
    <cellStyle name="40% - Accent6 4 2 8 2" xfId="44288"/>
    <cellStyle name="40% - Accent6 4 2 8 2 2" xfId="44289"/>
    <cellStyle name="40% - Accent6 4 2 8 3" xfId="44290"/>
    <cellStyle name="40% - Accent6 4 2 9" xfId="44291"/>
    <cellStyle name="40% - Accent6 4 2 9 2" xfId="44292"/>
    <cellStyle name="40% - Accent6 4 3" xfId="44293"/>
    <cellStyle name="40% - Accent6 4 3 2" xfId="44294"/>
    <cellStyle name="40% - Accent6 4 3 2 2" xfId="44295"/>
    <cellStyle name="40% - Accent6 4 3 2 2 2" xfId="44296"/>
    <cellStyle name="40% - Accent6 4 3 2 2 2 2" xfId="44297"/>
    <cellStyle name="40% - Accent6 4 3 2 2 3" xfId="44298"/>
    <cellStyle name="40% - Accent6 4 3 2 3" xfId="44299"/>
    <cellStyle name="40% - Accent6 4 3 2 3 2" xfId="44300"/>
    <cellStyle name="40% - Accent6 4 3 2 4" xfId="44301"/>
    <cellStyle name="40% - Accent6 4 3 3" xfId="44302"/>
    <cellStyle name="40% - Accent6 4 3 3 2" xfId="44303"/>
    <cellStyle name="40% - Accent6 4 3 3 2 2" xfId="44304"/>
    <cellStyle name="40% - Accent6 4 3 3 3" xfId="44305"/>
    <cellStyle name="40% - Accent6 4 3 4" xfId="44306"/>
    <cellStyle name="40% - Accent6 4 3 4 2" xfId="44307"/>
    <cellStyle name="40% - Accent6 4 3 5" xfId="44308"/>
    <cellStyle name="40% - Accent6 4 4" xfId="44309"/>
    <cellStyle name="40% - Accent6 4 4 2" xfId="44310"/>
    <cellStyle name="40% - Accent6 4 4 2 2" xfId="44311"/>
    <cellStyle name="40% - Accent6 4 4 2 2 2" xfId="44312"/>
    <cellStyle name="40% - Accent6 4 4 2 2 2 2" xfId="44313"/>
    <cellStyle name="40% - Accent6 4 4 2 2 3" xfId="44314"/>
    <cellStyle name="40% - Accent6 4 4 2 3" xfId="44315"/>
    <cellStyle name="40% - Accent6 4 4 2 3 2" xfId="44316"/>
    <cellStyle name="40% - Accent6 4 4 2 4" xfId="44317"/>
    <cellStyle name="40% - Accent6 4 4 3" xfId="44318"/>
    <cellStyle name="40% - Accent6 4 4 3 2" xfId="44319"/>
    <cellStyle name="40% - Accent6 4 4 3 2 2" xfId="44320"/>
    <cellStyle name="40% - Accent6 4 4 3 3" xfId="44321"/>
    <cellStyle name="40% - Accent6 4 4 4" xfId="44322"/>
    <cellStyle name="40% - Accent6 4 4 4 2" xfId="44323"/>
    <cellStyle name="40% - Accent6 4 4 5" xfId="44324"/>
    <cellStyle name="40% - Accent6 4 5" xfId="44325"/>
    <cellStyle name="40% - Accent6 4 5 2" xfId="44326"/>
    <cellStyle name="40% - Accent6 4 5 2 2" xfId="44327"/>
    <cellStyle name="40% - Accent6 4 5 2 2 2" xfId="44328"/>
    <cellStyle name="40% - Accent6 4 5 2 2 2 2" xfId="44329"/>
    <cellStyle name="40% - Accent6 4 5 2 2 3" xfId="44330"/>
    <cellStyle name="40% - Accent6 4 5 2 3" xfId="44331"/>
    <cellStyle name="40% - Accent6 4 5 2 3 2" xfId="44332"/>
    <cellStyle name="40% - Accent6 4 5 2 4" xfId="44333"/>
    <cellStyle name="40% - Accent6 4 5 3" xfId="44334"/>
    <cellStyle name="40% - Accent6 4 5 3 2" xfId="44335"/>
    <cellStyle name="40% - Accent6 4 5 3 2 2" xfId="44336"/>
    <cellStyle name="40% - Accent6 4 5 3 3" xfId="44337"/>
    <cellStyle name="40% - Accent6 4 5 4" xfId="44338"/>
    <cellStyle name="40% - Accent6 4 5 4 2" xfId="44339"/>
    <cellStyle name="40% - Accent6 4 5 5" xfId="44340"/>
    <cellStyle name="40% - Accent6 4 6" xfId="44341"/>
    <cellStyle name="40% - Accent6 4 6 2" xfId="44342"/>
    <cellStyle name="40% - Accent6 4 6 2 2" xfId="44343"/>
    <cellStyle name="40% - Accent6 4 6 2 2 2" xfId="44344"/>
    <cellStyle name="40% - Accent6 4 6 2 2 2 2" xfId="44345"/>
    <cellStyle name="40% - Accent6 4 6 2 2 3" xfId="44346"/>
    <cellStyle name="40% - Accent6 4 6 2 3" xfId="44347"/>
    <cellStyle name="40% - Accent6 4 6 2 3 2" xfId="44348"/>
    <cellStyle name="40% - Accent6 4 6 2 4" xfId="44349"/>
    <cellStyle name="40% - Accent6 4 6 3" xfId="44350"/>
    <cellStyle name="40% - Accent6 4 6 3 2" xfId="44351"/>
    <cellStyle name="40% - Accent6 4 6 3 2 2" xfId="44352"/>
    <cellStyle name="40% - Accent6 4 6 3 3" xfId="44353"/>
    <cellStyle name="40% - Accent6 4 6 4" xfId="44354"/>
    <cellStyle name="40% - Accent6 4 6 4 2" xfId="44355"/>
    <cellStyle name="40% - Accent6 4 6 5" xfId="44356"/>
    <cellStyle name="40% - Accent6 4 7" xfId="44357"/>
    <cellStyle name="40% - Accent6 4 7 2" xfId="44358"/>
    <cellStyle name="40% - Accent6 4 7 2 2" xfId="44359"/>
    <cellStyle name="40% - Accent6 4 7 2 2 2" xfId="44360"/>
    <cellStyle name="40% - Accent6 4 7 2 2 2 2" xfId="44361"/>
    <cellStyle name="40% - Accent6 4 7 2 2 3" xfId="44362"/>
    <cellStyle name="40% - Accent6 4 7 2 3" xfId="44363"/>
    <cellStyle name="40% - Accent6 4 7 2 3 2" xfId="44364"/>
    <cellStyle name="40% - Accent6 4 7 2 4" xfId="44365"/>
    <cellStyle name="40% - Accent6 4 7 3" xfId="44366"/>
    <cellStyle name="40% - Accent6 4 7 3 2" xfId="44367"/>
    <cellStyle name="40% - Accent6 4 7 3 2 2" xfId="44368"/>
    <cellStyle name="40% - Accent6 4 7 3 3" xfId="44369"/>
    <cellStyle name="40% - Accent6 4 7 4" xfId="44370"/>
    <cellStyle name="40% - Accent6 4 7 4 2" xfId="44371"/>
    <cellStyle name="40% - Accent6 4 7 5" xfId="44372"/>
    <cellStyle name="40% - Accent6 4 8" xfId="44373"/>
    <cellStyle name="40% - Accent6 4 8 2" xfId="44374"/>
    <cellStyle name="40% - Accent6 4 8 2 2" xfId="44375"/>
    <cellStyle name="40% - Accent6 4 8 2 2 2" xfId="44376"/>
    <cellStyle name="40% - Accent6 4 8 2 3" xfId="44377"/>
    <cellStyle name="40% - Accent6 4 8 3" xfId="44378"/>
    <cellStyle name="40% - Accent6 4 8 3 2" xfId="44379"/>
    <cellStyle name="40% - Accent6 4 8 4" xfId="44380"/>
    <cellStyle name="40% - Accent6 4 9" xfId="44381"/>
    <cellStyle name="40% - Accent6 4 9 2" xfId="44382"/>
    <cellStyle name="40% - Accent6 4 9 2 2" xfId="44383"/>
    <cellStyle name="40% - Accent6 4 9 3" xfId="44384"/>
    <cellStyle name="40% - Accent6 5" xfId="44385"/>
    <cellStyle name="40% - Accent6 5 10" xfId="44386"/>
    <cellStyle name="40% - Accent6 5 10 2" xfId="44387"/>
    <cellStyle name="40% - Accent6 5 11" xfId="44388"/>
    <cellStyle name="40% - Accent6 5 2" xfId="44389"/>
    <cellStyle name="40% - Accent6 5 2 10" xfId="44390"/>
    <cellStyle name="40% - Accent6 5 2 2" xfId="44391"/>
    <cellStyle name="40% - Accent6 5 2 2 2" xfId="44392"/>
    <cellStyle name="40% - Accent6 5 2 2 2 2" xfId="44393"/>
    <cellStyle name="40% - Accent6 5 2 2 2 2 2" xfId="44394"/>
    <cellStyle name="40% - Accent6 5 2 2 2 2 2 2" xfId="44395"/>
    <cellStyle name="40% - Accent6 5 2 2 2 2 3" xfId="44396"/>
    <cellStyle name="40% - Accent6 5 2 2 2 3" xfId="44397"/>
    <cellStyle name="40% - Accent6 5 2 2 2 3 2" xfId="44398"/>
    <cellStyle name="40% - Accent6 5 2 2 2 4" xfId="44399"/>
    <cellStyle name="40% - Accent6 5 2 2 3" xfId="44400"/>
    <cellStyle name="40% - Accent6 5 2 2 3 2" xfId="44401"/>
    <cellStyle name="40% - Accent6 5 2 2 3 2 2" xfId="44402"/>
    <cellStyle name="40% - Accent6 5 2 2 3 3" xfId="44403"/>
    <cellStyle name="40% - Accent6 5 2 2 4" xfId="44404"/>
    <cellStyle name="40% - Accent6 5 2 2 4 2" xfId="44405"/>
    <cellStyle name="40% - Accent6 5 2 2 5" xfId="44406"/>
    <cellStyle name="40% - Accent6 5 2 3" xfId="44407"/>
    <cellStyle name="40% - Accent6 5 2 3 2" xfId="44408"/>
    <cellStyle name="40% - Accent6 5 2 3 2 2" xfId="44409"/>
    <cellStyle name="40% - Accent6 5 2 3 2 2 2" xfId="44410"/>
    <cellStyle name="40% - Accent6 5 2 3 2 2 2 2" xfId="44411"/>
    <cellStyle name="40% - Accent6 5 2 3 2 2 3" xfId="44412"/>
    <cellStyle name="40% - Accent6 5 2 3 2 3" xfId="44413"/>
    <cellStyle name="40% - Accent6 5 2 3 2 3 2" xfId="44414"/>
    <cellStyle name="40% - Accent6 5 2 3 2 4" xfId="44415"/>
    <cellStyle name="40% - Accent6 5 2 3 3" xfId="44416"/>
    <cellStyle name="40% - Accent6 5 2 3 3 2" xfId="44417"/>
    <cellStyle name="40% - Accent6 5 2 3 3 2 2" xfId="44418"/>
    <cellStyle name="40% - Accent6 5 2 3 3 3" xfId="44419"/>
    <cellStyle name="40% - Accent6 5 2 3 4" xfId="44420"/>
    <cellStyle name="40% - Accent6 5 2 3 4 2" xfId="44421"/>
    <cellStyle name="40% - Accent6 5 2 3 5" xfId="44422"/>
    <cellStyle name="40% - Accent6 5 2 4" xfId="44423"/>
    <cellStyle name="40% - Accent6 5 2 4 2" xfId="44424"/>
    <cellStyle name="40% - Accent6 5 2 4 2 2" xfId="44425"/>
    <cellStyle name="40% - Accent6 5 2 4 2 2 2" xfId="44426"/>
    <cellStyle name="40% - Accent6 5 2 4 2 2 2 2" xfId="44427"/>
    <cellStyle name="40% - Accent6 5 2 4 2 2 3" xfId="44428"/>
    <cellStyle name="40% - Accent6 5 2 4 2 3" xfId="44429"/>
    <cellStyle name="40% - Accent6 5 2 4 2 3 2" xfId="44430"/>
    <cellStyle name="40% - Accent6 5 2 4 2 4" xfId="44431"/>
    <cellStyle name="40% - Accent6 5 2 4 3" xfId="44432"/>
    <cellStyle name="40% - Accent6 5 2 4 3 2" xfId="44433"/>
    <cellStyle name="40% - Accent6 5 2 4 3 2 2" xfId="44434"/>
    <cellStyle name="40% - Accent6 5 2 4 3 3" xfId="44435"/>
    <cellStyle name="40% - Accent6 5 2 4 4" xfId="44436"/>
    <cellStyle name="40% - Accent6 5 2 4 4 2" xfId="44437"/>
    <cellStyle name="40% - Accent6 5 2 4 5" xfId="44438"/>
    <cellStyle name="40% - Accent6 5 2 5" xfId="44439"/>
    <cellStyle name="40% - Accent6 5 2 5 2" xfId="44440"/>
    <cellStyle name="40% - Accent6 5 2 5 2 2" xfId="44441"/>
    <cellStyle name="40% - Accent6 5 2 5 2 2 2" xfId="44442"/>
    <cellStyle name="40% - Accent6 5 2 5 2 2 2 2" xfId="44443"/>
    <cellStyle name="40% - Accent6 5 2 5 2 2 3" xfId="44444"/>
    <cellStyle name="40% - Accent6 5 2 5 2 3" xfId="44445"/>
    <cellStyle name="40% - Accent6 5 2 5 2 3 2" xfId="44446"/>
    <cellStyle name="40% - Accent6 5 2 5 2 4" xfId="44447"/>
    <cellStyle name="40% - Accent6 5 2 5 3" xfId="44448"/>
    <cellStyle name="40% - Accent6 5 2 5 3 2" xfId="44449"/>
    <cellStyle name="40% - Accent6 5 2 5 3 2 2" xfId="44450"/>
    <cellStyle name="40% - Accent6 5 2 5 3 3" xfId="44451"/>
    <cellStyle name="40% - Accent6 5 2 5 4" xfId="44452"/>
    <cellStyle name="40% - Accent6 5 2 5 4 2" xfId="44453"/>
    <cellStyle name="40% - Accent6 5 2 5 5" xfId="44454"/>
    <cellStyle name="40% - Accent6 5 2 6" xfId="44455"/>
    <cellStyle name="40% - Accent6 5 2 6 2" xfId="44456"/>
    <cellStyle name="40% - Accent6 5 2 6 2 2" xfId="44457"/>
    <cellStyle name="40% - Accent6 5 2 6 2 2 2" xfId="44458"/>
    <cellStyle name="40% - Accent6 5 2 6 2 2 2 2" xfId="44459"/>
    <cellStyle name="40% - Accent6 5 2 6 2 2 3" xfId="44460"/>
    <cellStyle name="40% - Accent6 5 2 6 2 3" xfId="44461"/>
    <cellStyle name="40% - Accent6 5 2 6 2 3 2" xfId="44462"/>
    <cellStyle name="40% - Accent6 5 2 6 2 4" xfId="44463"/>
    <cellStyle name="40% - Accent6 5 2 6 3" xfId="44464"/>
    <cellStyle name="40% - Accent6 5 2 6 3 2" xfId="44465"/>
    <cellStyle name="40% - Accent6 5 2 6 3 2 2" xfId="44466"/>
    <cellStyle name="40% - Accent6 5 2 6 3 3" xfId="44467"/>
    <cellStyle name="40% - Accent6 5 2 6 4" xfId="44468"/>
    <cellStyle name="40% - Accent6 5 2 6 4 2" xfId="44469"/>
    <cellStyle name="40% - Accent6 5 2 6 5" xfId="44470"/>
    <cellStyle name="40% - Accent6 5 2 7" xfId="44471"/>
    <cellStyle name="40% - Accent6 5 2 7 2" xfId="44472"/>
    <cellStyle name="40% - Accent6 5 2 7 2 2" xfId="44473"/>
    <cellStyle name="40% - Accent6 5 2 7 2 2 2" xfId="44474"/>
    <cellStyle name="40% - Accent6 5 2 7 2 3" xfId="44475"/>
    <cellStyle name="40% - Accent6 5 2 7 3" xfId="44476"/>
    <cellStyle name="40% - Accent6 5 2 7 3 2" xfId="44477"/>
    <cellStyle name="40% - Accent6 5 2 7 4" xfId="44478"/>
    <cellStyle name="40% - Accent6 5 2 8" xfId="44479"/>
    <cellStyle name="40% - Accent6 5 2 8 2" xfId="44480"/>
    <cellStyle name="40% - Accent6 5 2 8 2 2" xfId="44481"/>
    <cellStyle name="40% - Accent6 5 2 8 3" xfId="44482"/>
    <cellStyle name="40% - Accent6 5 2 9" xfId="44483"/>
    <cellStyle name="40% - Accent6 5 2 9 2" xfId="44484"/>
    <cellStyle name="40% - Accent6 5 3" xfId="44485"/>
    <cellStyle name="40% - Accent6 5 3 2" xfId="44486"/>
    <cellStyle name="40% - Accent6 5 3 2 2" xfId="44487"/>
    <cellStyle name="40% - Accent6 5 3 2 2 2" xfId="44488"/>
    <cellStyle name="40% - Accent6 5 3 2 2 2 2" xfId="44489"/>
    <cellStyle name="40% - Accent6 5 3 2 2 3" xfId="44490"/>
    <cellStyle name="40% - Accent6 5 3 2 3" xfId="44491"/>
    <cellStyle name="40% - Accent6 5 3 2 3 2" xfId="44492"/>
    <cellStyle name="40% - Accent6 5 3 2 4" xfId="44493"/>
    <cellStyle name="40% - Accent6 5 3 3" xfId="44494"/>
    <cellStyle name="40% - Accent6 5 3 3 2" xfId="44495"/>
    <cellStyle name="40% - Accent6 5 3 3 2 2" xfId="44496"/>
    <cellStyle name="40% - Accent6 5 3 3 3" xfId="44497"/>
    <cellStyle name="40% - Accent6 5 3 4" xfId="44498"/>
    <cellStyle name="40% - Accent6 5 3 4 2" xfId="44499"/>
    <cellStyle name="40% - Accent6 5 3 5" xfId="44500"/>
    <cellStyle name="40% - Accent6 5 4" xfId="44501"/>
    <cellStyle name="40% - Accent6 5 4 2" xfId="44502"/>
    <cellStyle name="40% - Accent6 5 4 2 2" xfId="44503"/>
    <cellStyle name="40% - Accent6 5 4 2 2 2" xfId="44504"/>
    <cellStyle name="40% - Accent6 5 4 2 2 2 2" xfId="44505"/>
    <cellStyle name="40% - Accent6 5 4 2 2 3" xfId="44506"/>
    <cellStyle name="40% - Accent6 5 4 2 3" xfId="44507"/>
    <cellStyle name="40% - Accent6 5 4 2 3 2" xfId="44508"/>
    <cellStyle name="40% - Accent6 5 4 2 4" xfId="44509"/>
    <cellStyle name="40% - Accent6 5 4 3" xfId="44510"/>
    <cellStyle name="40% - Accent6 5 4 3 2" xfId="44511"/>
    <cellStyle name="40% - Accent6 5 4 3 2 2" xfId="44512"/>
    <cellStyle name="40% - Accent6 5 4 3 3" xfId="44513"/>
    <cellStyle name="40% - Accent6 5 4 4" xfId="44514"/>
    <cellStyle name="40% - Accent6 5 4 4 2" xfId="44515"/>
    <cellStyle name="40% - Accent6 5 4 5" xfId="44516"/>
    <cellStyle name="40% - Accent6 5 5" xfId="44517"/>
    <cellStyle name="40% - Accent6 5 5 2" xfId="44518"/>
    <cellStyle name="40% - Accent6 5 5 2 2" xfId="44519"/>
    <cellStyle name="40% - Accent6 5 5 2 2 2" xfId="44520"/>
    <cellStyle name="40% - Accent6 5 5 2 2 2 2" xfId="44521"/>
    <cellStyle name="40% - Accent6 5 5 2 2 3" xfId="44522"/>
    <cellStyle name="40% - Accent6 5 5 2 3" xfId="44523"/>
    <cellStyle name="40% - Accent6 5 5 2 3 2" xfId="44524"/>
    <cellStyle name="40% - Accent6 5 5 2 4" xfId="44525"/>
    <cellStyle name="40% - Accent6 5 5 3" xfId="44526"/>
    <cellStyle name="40% - Accent6 5 5 3 2" xfId="44527"/>
    <cellStyle name="40% - Accent6 5 5 3 2 2" xfId="44528"/>
    <cellStyle name="40% - Accent6 5 5 3 3" xfId="44529"/>
    <cellStyle name="40% - Accent6 5 5 4" xfId="44530"/>
    <cellStyle name="40% - Accent6 5 5 4 2" xfId="44531"/>
    <cellStyle name="40% - Accent6 5 5 5" xfId="44532"/>
    <cellStyle name="40% - Accent6 5 6" xfId="44533"/>
    <cellStyle name="40% - Accent6 5 6 2" xfId="44534"/>
    <cellStyle name="40% - Accent6 5 6 2 2" xfId="44535"/>
    <cellStyle name="40% - Accent6 5 6 2 2 2" xfId="44536"/>
    <cellStyle name="40% - Accent6 5 6 2 2 2 2" xfId="44537"/>
    <cellStyle name="40% - Accent6 5 6 2 2 3" xfId="44538"/>
    <cellStyle name="40% - Accent6 5 6 2 3" xfId="44539"/>
    <cellStyle name="40% - Accent6 5 6 2 3 2" xfId="44540"/>
    <cellStyle name="40% - Accent6 5 6 2 4" xfId="44541"/>
    <cellStyle name="40% - Accent6 5 6 3" xfId="44542"/>
    <cellStyle name="40% - Accent6 5 6 3 2" xfId="44543"/>
    <cellStyle name="40% - Accent6 5 6 3 2 2" xfId="44544"/>
    <cellStyle name="40% - Accent6 5 6 3 3" xfId="44545"/>
    <cellStyle name="40% - Accent6 5 6 4" xfId="44546"/>
    <cellStyle name="40% - Accent6 5 6 4 2" xfId="44547"/>
    <cellStyle name="40% - Accent6 5 6 5" xfId="44548"/>
    <cellStyle name="40% - Accent6 5 7" xfId="44549"/>
    <cellStyle name="40% - Accent6 5 7 2" xfId="44550"/>
    <cellStyle name="40% - Accent6 5 7 2 2" xfId="44551"/>
    <cellStyle name="40% - Accent6 5 7 2 2 2" xfId="44552"/>
    <cellStyle name="40% - Accent6 5 7 2 2 2 2" xfId="44553"/>
    <cellStyle name="40% - Accent6 5 7 2 2 3" xfId="44554"/>
    <cellStyle name="40% - Accent6 5 7 2 3" xfId="44555"/>
    <cellStyle name="40% - Accent6 5 7 2 3 2" xfId="44556"/>
    <cellStyle name="40% - Accent6 5 7 2 4" xfId="44557"/>
    <cellStyle name="40% - Accent6 5 7 3" xfId="44558"/>
    <cellStyle name="40% - Accent6 5 7 3 2" xfId="44559"/>
    <cellStyle name="40% - Accent6 5 7 3 2 2" xfId="44560"/>
    <cellStyle name="40% - Accent6 5 7 3 3" xfId="44561"/>
    <cellStyle name="40% - Accent6 5 7 4" xfId="44562"/>
    <cellStyle name="40% - Accent6 5 7 4 2" xfId="44563"/>
    <cellStyle name="40% - Accent6 5 7 5" xfId="44564"/>
    <cellStyle name="40% - Accent6 5 8" xfId="44565"/>
    <cellStyle name="40% - Accent6 5 8 2" xfId="44566"/>
    <cellStyle name="40% - Accent6 5 8 2 2" xfId="44567"/>
    <cellStyle name="40% - Accent6 5 8 2 2 2" xfId="44568"/>
    <cellStyle name="40% - Accent6 5 8 2 3" xfId="44569"/>
    <cellStyle name="40% - Accent6 5 8 3" xfId="44570"/>
    <cellStyle name="40% - Accent6 5 8 3 2" xfId="44571"/>
    <cellStyle name="40% - Accent6 5 8 4" xfId="44572"/>
    <cellStyle name="40% - Accent6 5 9" xfId="44573"/>
    <cellStyle name="40% - Accent6 5 9 2" xfId="44574"/>
    <cellStyle name="40% - Accent6 5 9 2 2" xfId="44575"/>
    <cellStyle name="40% - Accent6 5 9 3" xfId="44576"/>
    <cellStyle name="40% - Accent6 6" xfId="44577"/>
    <cellStyle name="40% - Accent6 6 10" xfId="44578"/>
    <cellStyle name="40% - Accent6 6 10 2" xfId="44579"/>
    <cellStyle name="40% - Accent6 6 11" xfId="44580"/>
    <cellStyle name="40% - Accent6 6 2" xfId="44581"/>
    <cellStyle name="40% - Accent6 6 2 10" xfId="44582"/>
    <cellStyle name="40% - Accent6 6 2 2" xfId="44583"/>
    <cellStyle name="40% - Accent6 6 2 2 2" xfId="44584"/>
    <cellStyle name="40% - Accent6 6 2 2 2 2" xfId="44585"/>
    <cellStyle name="40% - Accent6 6 2 2 2 2 2" xfId="44586"/>
    <cellStyle name="40% - Accent6 6 2 2 2 2 2 2" xfId="44587"/>
    <cellStyle name="40% - Accent6 6 2 2 2 2 3" xfId="44588"/>
    <cellStyle name="40% - Accent6 6 2 2 2 3" xfId="44589"/>
    <cellStyle name="40% - Accent6 6 2 2 2 3 2" xfId="44590"/>
    <cellStyle name="40% - Accent6 6 2 2 2 4" xfId="44591"/>
    <cellStyle name="40% - Accent6 6 2 2 3" xfId="44592"/>
    <cellStyle name="40% - Accent6 6 2 2 3 2" xfId="44593"/>
    <cellStyle name="40% - Accent6 6 2 2 3 2 2" xfId="44594"/>
    <cellStyle name="40% - Accent6 6 2 2 3 3" xfId="44595"/>
    <cellStyle name="40% - Accent6 6 2 2 4" xfId="44596"/>
    <cellStyle name="40% - Accent6 6 2 2 4 2" xfId="44597"/>
    <cellStyle name="40% - Accent6 6 2 2 5" xfId="44598"/>
    <cellStyle name="40% - Accent6 6 2 3" xfId="44599"/>
    <cellStyle name="40% - Accent6 6 2 3 2" xfId="44600"/>
    <cellStyle name="40% - Accent6 6 2 3 2 2" xfId="44601"/>
    <cellStyle name="40% - Accent6 6 2 3 2 2 2" xfId="44602"/>
    <cellStyle name="40% - Accent6 6 2 3 2 2 2 2" xfId="44603"/>
    <cellStyle name="40% - Accent6 6 2 3 2 2 3" xfId="44604"/>
    <cellStyle name="40% - Accent6 6 2 3 2 3" xfId="44605"/>
    <cellStyle name="40% - Accent6 6 2 3 2 3 2" xfId="44606"/>
    <cellStyle name="40% - Accent6 6 2 3 2 4" xfId="44607"/>
    <cellStyle name="40% - Accent6 6 2 3 3" xfId="44608"/>
    <cellStyle name="40% - Accent6 6 2 3 3 2" xfId="44609"/>
    <cellStyle name="40% - Accent6 6 2 3 3 2 2" xfId="44610"/>
    <cellStyle name="40% - Accent6 6 2 3 3 3" xfId="44611"/>
    <cellStyle name="40% - Accent6 6 2 3 4" xfId="44612"/>
    <cellStyle name="40% - Accent6 6 2 3 4 2" xfId="44613"/>
    <cellStyle name="40% - Accent6 6 2 3 5" xfId="44614"/>
    <cellStyle name="40% - Accent6 6 2 4" xfId="44615"/>
    <cellStyle name="40% - Accent6 6 2 4 2" xfId="44616"/>
    <cellStyle name="40% - Accent6 6 2 4 2 2" xfId="44617"/>
    <cellStyle name="40% - Accent6 6 2 4 2 2 2" xfId="44618"/>
    <cellStyle name="40% - Accent6 6 2 4 2 2 2 2" xfId="44619"/>
    <cellStyle name="40% - Accent6 6 2 4 2 2 3" xfId="44620"/>
    <cellStyle name="40% - Accent6 6 2 4 2 3" xfId="44621"/>
    <cellStyle name="40% - Accent6 6 2 4 2 3 2" xfId="44622"/>
    <cellStyle name="40% - Accent6 6 2 4 2 4" xfId="44623"/>
    <cellStyle name="40% - Accent6 6 2 4 3" xfId="44624"/>
    <cellStyle name="40% - Accent6 6 2 4 3 2" xfId="44625"/>
    <cellStyle name="40% - Accent6 6 2 4 3 2 2" xfId="44626"/>
    <cellStyle name="40% - Accent6 6 2 4 3 3" xfId="44627"/>
    <cellStyle name="40% - Accent6 6 2 4 4" xfId="44628"/>
    <cellStyle name="40% - Accent6 6 2 4 4 2" xfId="44629"/>
    <cellStyle name="40% - Accent6 6 2 4 5" xfId="44630"/>
    <cellStyle name="40% - Accent6 6 2 5" xfId="44631"/>
    <cellStyle name="40% - Accent6 6 2 5 2" xfId="44632"/>
    <cellStyle name="40% - Accent6 6 2 5 2 2" xfId="44633"/>
    <cellStyle name="40% - Accent6 6 2 5 2 2 2" xfId="44634"/>
    <cellStyle name="40% - Accent6 6 2 5 2 2 2 2" xfId="44635"/>
    <cellStyle name="40% - Accent6 6 2 5 2 2 3" xfId="44636"/>
    <cellStyle name="40% - Accent6 6 2 5 2 3" xfId="44637"/>
    <cellStyle name="40% - Accent6 6 2 5 2 3 2" xfId="44638"/>
    <cellStyle name="40% - Accent6 6 2 5 2 4" xfId="44639"/>
    <cellStyle name="40% - Accent6 6 2 5 3" xfId="44640"/>
    <cellStyle name="40% - Accent6 6 2 5 3 2" xfId="44641"/>
    <cellStyle name="40% - Accent6 6 2 5 3 2 2" xfId="44642"/>
    <cellStyle name="40% - Accent6 6 2 5 3 3" xfId="44643"/>
    <cellStyle name="40% - Accent6 6 2 5 4" xfId="44644"/>
    <cellStyle name="40% - Accent6 6 2 5 4 2" xfId="44645"/>
    <cellStyle name="40% - Accent6 6 2 5 5" xfId="44646"/>
    <cellStyle name="40% - Accent6 6 2 6" xfId="44647"/>
    <cellStyle name="40% - Accent6 6 2 6 2" xfId="44648"/>
    <cellStyle name="40% - Accent6 6 2 6 2 2" xfId="44649"/>
    <cellStyle name="40% - Accent6 6 2 6 2 2 2" xfId="44650"/>
    <cellStyle name="40% - Accent6 6 2 6 2 2 2 2" xfId="44651"/>
    <cellStyle name="40% - Accent6 6 2 6 2 2 3" xfId="44652"/>
    <cellStyle name="40% - Accent6 6 2 6 2 3" xfId="44653"/>
    <cellStyle name="40% - Accent6 6 2 6 2 3 2" xfId="44654"/>
    <cellStyle name="40% - Accent6 6 2 6 2 4" xfId="44655"/>
    <cellStyle name="40% - Accent6 6 2 6 3" xfId="44656"/>
    <cellStyle name="40% - Accent6 6 2 6 3 2" xfId="44657"/>
    <cellStyle name="40% - Accent6 6 2 6 3 2 2" xfId="44658"/>
    <cellStyle name="40% - Accent6 6 2 6 3 3" xfId="44659"/>
    <cellStyle name="40% - Accent6 6 2 6 4" xfId="44660"/>
    <cellStyle name="40% - Accent6 6 2 6 4 2" xfId="44661"/>
    <cellStyle name="40% - Accent6 6 2 6 5" xfId="44662"/>
    <cellStyle name="40% - Accent6 6 2 7" xfId="44663"/>
    <cellStyle name="40% - Accent6 6 2 7 2" xfId="44664"/>
    <cellStyle name="40% - Accent6 6 2 7 2 2" xfId="44665"/>
    <cellStyle name="40% - Accent6 6 2 7 2 2 2" xfId="44666"/>
    <cellStyle name="40% - Accent6 6 2 7 2 3" xfId="44667"/>
    <cellStyle name="40% - Accent6 6 2 7 3" xfId="44668"/>
    <cellStyle name="40% - Accent6 6 2 7 3 2" xfId="44669"/>
    <cellStyle name="40% - Accent6 6 2 7 4" xfId="44670"/>
    <cellStyle name="40% - Accent6 6 2 8" xfId="44671"/>
    <cellStyle name="40% - Accent6 6 2 8 2" xfId="44672"/>
    <cellStyle name="40% - Accent6 6 2 8 2 2" xfId="44673"/>
    <cellStyle name="40% - Accent6 6 2 8 3" xfId="44674"/>
    <cellStyle name="40% - Accent6 6 2 9" xfId="44675"/>
    <cellStyle name="40% - Accent6 6 2 9 2" xfId="44676"/>
    <cellStyle name="40% - Accent6 6 3" xfId="44677"/>
    <cellStyle name="40% - Accent6 6 3 2" xfId="44678"/>
    <cellStyle name="40% - Accent6 6 3 2 2" xfId="44679"/>
    <cellStyle name="40% - Accent6 6 3 2 2 2" xfId="44680"/>
    <cellStyle name="40% - Accent6 6 3 2 2 2 2" xfId="44681"/>
    <cellStyle name="40% - Accent6 6 3 2 2 3" xfId="44682"/>
    <cellStyle name="40% - Accent6 6 3 2 3" xfId="44683"/>
    <cellStyle name="40% - Accent6 6 3 2 3 2" xfId="44684"/>
    <cellStyle name="40% - Accent6 6 3 2 4" xfId="44685"/>
    <cellStyle name="40% - Accent6 6 3 3" xfId="44686"/>
    <cellStyle name="40% - Accent6 6 3 3 2" xfId="44687"/>
    <cellStyle name="40% - Accent6 6 3 3 2 2" xfId="44688"/>
    <cellStyle name="40% - Accent6 6 3 3 3" xfId="44689"/>
    <cellStyle name="40% - Accent6 6 3 4" xfId="44690"/>
    <cellStyle name="40% - Accent6 6 3 4 2" xfId="44691"/>
    <cellStyle name="40% - Accent6 6 3 5" xfId="44692"/>
    <cellStyle name="40% - Accent6 6 4" xfId="44693"/>
    <cellStyle name="40% - Accent6 6 4 2" xfId="44694"/>
    <cellStyle name="40% - Accent6 6 4 2 2" xfId="44695"/>
    <cellStyle name="40% - Accent6 6 4 2 2 2" xfId="44696"/>
    <cellStyle name="40% - Accent6 6 4 2 2 2 2" xfId="44697"/>
    <cellStyle name="40% - Accent6 6 4 2 2 3" xfId="44698"/>
    <cellStyle name="40% - Accent6 6 4 2 3" xfId="44699"/>
    <cellStyle name="40% - Accent6 6 4 2 3 2" xfId="44700"/>
    <cellStyle name="40% - Accent6 6 4 2 4" xfId="44701"/>
    <cellStyle name="40% - Accent6 6 4 3" xfId="44702"/>
    <cellStyle name="40% - Accent6 6 4 3 2" xfId="44703"/>
    <cellStyle name="40% - Accent6 6 4 3 2 2" xfId="44704"/>
    <cellStyle name="40% - Accent6 6 4 3 3" xfId="44705"/>
    <cellStyle name="40% - Accent6 6 4 4" xfId="44706"/>
    <cellStyle name="40% - Accent6 6 4 4 2" xfId="44707"/>
    <cellStyle name="40% - Accent6 6 4 5" xfId="44708"/>
    <cellStyle name="40% - Accent6 6 5" xfId="44709"/>
    <cellStyle name="40% - Accent6 6 5 2" xfId="44710"/>
    <cellStyle name="40% - Accent6 6 5 2 2" xfId="44711"/>
    <cellStyle name="40% - Accent6 6 5 2 2 2" xfId="44712"/>
    <cellStyle name="40% - Accent6 6 5 2 2 2 2" xfId="44713"/>
    <cellStyle name="40% - Accent6 6 5 2 2 3" xfId="44714"/>
    <cellStyle name="40% - Accent6 6 5 2 3" xfId="44715"/>
    <cellStyle name="40% - Accent6 6 5 2 3 2" xfId="44716"/>
    <cellStyle name="40% - Accent6 6 5 2 4" xfId="44717"/>
    <cellStyle name="40% - Accent6 6 5 3" xfId="44718"/>
    <cellStyle name="40% - Accent6 6 5 3 2" xfId="44719"/>
    <cellStyle name="40% - Accent6 6 5 3 2 2" xfId="44720"/>
    <cellStyle name="40% - Accent6 6 5 3 3" xfId="44721"/>
    <cellStyle name="40% - Accent6 6 5 4" xfId="44722"/>
    <cellStyle name="40% - Accent6 6 5 4 2" xfId="44723"/>
    <cellStyle name="40% - Accent6 6 5 5" xfId="44724"/>
    <cellStyle name="40% - Accent6 6 6" xfId="44725"/>
    <cellStyle name="40% - Accent6 6 6 2" xfId="44726"/>
    <cellStyle name="40% - Accent6 6 6 2 2" xfId="44727"/>
    <cellStyle name="40% - Accent6 6 6 2 2 2" xfId="44728"/>
    <cellStyle name="40% - Accent6 6 6 2 2 2 2" xfId="44729"/>
    <cellStyle name="40% - Accent6 6 6 2 2 3" xfId="44730"/>
    <cellStyle name="40% - Accent6 6 6 2 3" xfId="44731"/>
    <cellStyle name="40% - Accent6 6 6 2 3 2" xfId="44732"/>
    <cellStyle name="40% - Accent6 6 6 2 4" xfId="44733"/>
    <cellStyle name="40% - Accent6 6 6 3" xfId="44734"/>
    <cellStyle name="40% - Accent6 6 6 3 2" xfId="44735"/>
    <cellStyle name="40% - Accent6 6 6 3 2 2" xfId="44736"/>
    <cellStyle name="40% - Accent6 6 6 3 3" xfId="44737"/>
    <cellStyle name="40% - Accent6 6 6 4" xfId="44738"/>
    <cellStyle name="40% - Accent6 6 6 4 2" xfId="44739"/>
    <cellStyle name="40% - Accent6 6 6 5" xfId="44740"/>
    <cellStyle name="40% - Accent6 6 7" xfId="44741"/>
    <cellStyle name="40% - Accent6 6 7 2" xfId="44742"/>
    <cellStyle name="40% - Accent6 6 7 2 2" xfId="44743"/>
    <cellStyle name="40% - Accent6 6 7 2 2 2" xfId="44744"/>
    <cellStyle name="40% - Accent6 6 7 2 2 2 2" xfId="44745"/>
    <cellStyle name="40% - Accent6 6 7 2 2 3" xfId="44746"/>
    <cellStyle name="40% - Accent6 6 7 2 3" xfId="44747"/>
    <cellStyle name="40% - Accent6 6 7 2 3 2" xfId="44748"/>
    <cellStyle name="40% - Accent6 6 7 2 4" xfId="44749"/>
    <cellStyle name="40% - Accent6 6 7 3" xfId="44750"/>
    <cellStyle name="40% - Accent6 6 7 3 2" xfId="44751"/>
    <cellStyle name="40% - Accent6 6 7 3 2 2" xfId="44752"/>
    <cellStyle name="40% - Accent6 6 7 3 3" xfId="44753"/>
    <cellStyle name="40% - Accent6 6 7 4" xfId="44754"/>
    <cellStyle name="40% - Accent6 6 7 4 2" xfId="44755"/>
    <cellStyle name="40% - Accent6 6 7 5" xfId="44756"/>
    <cellStyle name="40% - Accent6 6 8" xfId="44757"/>
    <cellStyle name="40% - Accent6 6 8 2" xfId="44758"/>
    <cellStyle name="40% - Accent6 6 8 2 2" xfId="44759"/>
    <cellStyle name="40% - Accent6 6 8 2 2 2" xfId="44760"/>
    <cellStyle name="40% - Accent6 6 8 2 3" xfId="44761"/>
    <cellStyle name="40% - Accent6 6 8 3" xfId="44762"/>
    <cellStyle name="40% - Accent6 6 8 3 2" xfId="44763"/>
    <cellStyle name="40% - Accent6 6 8 4" xfId="44764"/>
    <cellStyle name="40% - Accent6 6 9" xfId="44765"/>
    <cellStyle name="40% - Accent6 6 9 2" xfId="44766"/>
    <cellStyle name="40% - Accent6 6 9 2 2" xfId="44767"/>
    <cellStyle name="40% - Accent6 6 9 3" xfId="44768"/>
    <cellStyle name="40% - Accent6 7" xfId="44769"/>
    <cellStyle name="40% - Accent6 7 10" xfId="44770"/>
    <cellStyle name="40% - Accent6 7 10 2" xfId="44771"/>
    <cellStyle name="40% - Accent6 7 11" xfId="44772"/>
    <cellStyle name="40% - Accent6 7 2" xfId="44773"/>
    <cellStyle name="40% - Accent6 7 2 10" xfId="44774"/>
    <cellStyle name="40% - Accent6 7 2 2" xfId="44775"/>
    <cellStyle name="40% - Accent6 7 2 2 2" xfId="44776"/>
    <cellStyle name="40% - Accent6 7 2 2 2 2" xfId="44777"/>
    <cellStyle name="40% - Accent6 7 2 2 2 2 2" xfId="44778"/>
    <cellStyle name="40% - Accent6 7 2 2 2 2 2 2" xfId="44779"/>
    <cellStyle name="40% - Accent6 7 2 2 2 2 3" xfId="44780"/>
    <cellStyle name="40% - Accent6 7 2 2 2 3" xfId="44781"/>
    <cellStyle name="40% - Accent6 7 2 2 2 3 2" xfId="44782"/>
    <cellStyle name="40% - Accent6 7 2 2 2 4" xfId="44783"/>
    <cellStyle name="40% - Accent6 7 2 2 3" xfId="44784"/>
    <cellStyle name="40% - Accent6 7 2 2 3 2" xfId="44785"/>
    <cellStyle name="40% - Accent6 7 2 2 3 2 2" xfId="44786"/>
    <cellStyle name="40% - Accent6 7 2 2 3 3" xfId="44787"/>
    <cellStyle name="40% - Accent6 7 2 2 4" xfId="44788"/>
    <cellStyle name="40% - Accent6 7 2 2 4 2" xfId="44789"/>
    <cellStyle name="40% - Accent6 7 2 2 5" xfId="44790"/>
    <cellStyle name="40% - Accent6 7 2 3" xfId="44791"/>
    <cellStyle name="40% - Accent6 7 2 3 2" xfId="44792"/>
    <cellStyle name="40% - Accent6 7 2 3 2 2" xfId="44793"/>
    <cellStyle name="40% - Accent6 7 2 3 2 2 2" xfId="44794"/>
    <cellStyle name="40% - Accent6 7 2 3 2 2 2 2" xfId="44795"/>
    <cellStyle name="40% - Accent6 7 2 3 2 2 3" xfId="44796"/>
    <cellStyle name="40% - Accent6 7 2 3 2 3" xfId="44797"/>
    <cellStyle name="40% - Accent6 7 2 3 2 3 2" xfId="44798"/>
    <cellStyle name="40% - Accent6 7 2 3 2 4" xfId="44799"/>
    <cellStyle name="40% - Accent6 7 2 3 3" xfId="44800"/>
    <cellStyle name="40% - Accent6 7 2 3 3 2" xfId="44801"/>
    <cellStyle name="40% - Accent6 7 2 3 3 2 2" xfId="44802"/>
    <cellStyle name="40% - Accent6 7 2 3 3 3" xfId="44803"/>
    <cellStyle name="40% - Accent6 7 2 3 4" xfId="44804"/>
    <cellStyle name="40% - Accent6 7 2 3 4 2" xfId="44805"/>
    <cellStyle name="40% - Accent6 7 2 3 5" xfId="44806"/>
    <cellStyle name="40% - Accent6 7 2 4" xfId="44807"/>
    <cellStyle name="40% - Accent6 7 2 4 2" xfId="44808"/>
    <cellStyle name="40% - Accent6 7 2 4 2 2" xfId="44809"/>
    <cellStyle name="40% - Accent6 7 2 4 2 2 2" xfId="44810"/>
    <cellStyle name="40% - Accent6 7 2 4 2 2 2 2" xfId="44811"/>
    <cellStyle name="40% - Accent6 7 2 4 2 2 3" xfId="44812"/>
    <cellStyle name="40% - Accent6 7 2 4 2 3" xfId="44813"/>
    <cellStyle name="40% - Accent6 7 2 4 2 3 2" xfId="44814"/>
    <cellStyle name="40% - Accent6 7 2 4 2 4" xfId="44815"/>
    <cellStyle name="40% - Accent6 7 2 4 3" xfId="44816"/>
    <cellStyle name="40% - Accent6 7 2 4 3 2" xfId="44817"/>
    <cellStyle name="40% - Accent6 7 2 4 3 2 2" xfId="44818"/>
    <cellStyle name="40% - Accent6 7 2 4 3 3" xfId="44819"/>
    <cellStyle name="40% - Accent6 7 2 4 4" xfId="44820"/>
    <cellStyle name="40% - Accent6 7 2 4 4 2" xfId="44821"/>
    <cellStyle name="40% - Accent6 7 2 4 5" xfId="44822"/>
    <cellStyle name="40% - Accent6 7 2 5" xfId="44823"/>
    <cellStyle name="40% - Accent6 7 2 5 2" xfId="44824"/>
    <cellStyle name="40% - Accent6 7 2 5 2 2" xfId="44825"/>
    <cellStyle name="40% - Accent6 7 2 5 2 2 2" xfId="44826"/>
    <cellStyle name="40% - Accent6 7 2 5 2 2 2 2" xfId="44827"/>
    <cellStyle name="40% - Accent6 7 2 5 2 2 3" xfId="44828"/>
    <cellStyle name="40% - Accent6 7 2 5 2 3" xfId="44829"/>
    <cellStyle name="40% - Accent6 7 2 5 2 3 2" xfId="44830"/>
    <cellStyle name="40% - Accent6 7 2 5 2 4" xfId="44831"/>
    <cellStyle name="40% - Accent6 7 2 5 3" xfId="44832"/>
    <cellStyle name="40% - Accent6 7 2 5 3 2" xfId="44833"/>
    <cellStyle name="40% - Accent6 7 2 5 3 2 2" xfId="44834"/>
    <cellStyle name="40% - Accent6 7 2 5 3 3" xfId="44835"/>
    <cellStyle name="40% - Accent6 7 2 5 4" xfId="44836"/>
    <cellStyle name="40% - Accent6 7 2 5 4 2" xfId="44837"/>
    <cellStyle name="40% - Accent6 7 2 5 5" xfId="44838"/>
    <cellStyle name="40% - Accent6 7 2 6" xfId="44839"/>
    <cellStyle name="40% - Accent6 7 2 6 2" xfId="44840"/>
    <cellStyle name="40% - Accent6 7 2 6 2 2" xfId="44841"/>
    <cellStyle name="40% - Accent6 7 2 6 2 2 2" xfId="44842"/>
    <cellStyle name="40% - Accent6 7 2 6 2 2 2 2" xfId="44843"/>
    <cellStyle name="40% - Accent6 7 2 6 2 2 3" xfId="44844"/>
    <cellStyle name="40% - Accent6 7 2 6 2 3" xfId="44845"/>
    <cellStyle name="40% - Accent6 7 2 6 2 3 2" xfId="44846"/>
    <cellStyle name="40% - Accent6 7 2 6 2 4" xfId="44847"/>
    <cellStyle name="40% - Accent6 7 2 6 3" xfId="44848"/>
    <cellStyle name="40% - Accent6 7 2 6 3 2" xfId="44849"/>
    <cellStyle name="40% - Accent6 7 2 6 3 2 2" xfId="44850"/>
    <cellStyle name="40% - Accent6 7 2 6 3 3" xfId="44851"/>
    <cellStyle name="40% - Accent6 7 2 6 4" xfId="44852"/>
    <cellStyle name="40% - Accent6 7 2 6 4 2" xfId="44853"/>
    <cellStyle name="40% - Accent6 7 2 6 5" xfId="44854"/>
    <cellStyle name="40% - Accent6 7 2 7" xfId="44855"/>
    <cellStyle name="40% - Accent6 7 2 7 2" xfId="44856"/>
    <cellStyle name="40% - Accent6 7 2 7 2 2" xfId="44857"/>
    <cellStyle name="40% - Accent6 7 2 7 2 2 2" xfId="44858"/>
    <cellStyle name="40% - Accent6 7 2 7 2 3" xfId="44859"/>
    <cellStyle name="40% - Accent6 7 2 7 3" xfId="44860"/>
    <cellStyle name="40% - Accent6 7 2 7 3 2" xfId="44861"/>
    <cellStyle name="40% - Accent6 7 2 7 4" xfId="44862"/>
    <cellStyle name="40% - Accent6 7 2 8" xfId="44863"/>
    <cellStyle name="40% - Accent6 7 2 8 2" xfId="44864"/>
    <cellStyle name="40% - Accent6 7 2 8 2 2" xfId="44865"/>
    <cellStyle name="40% - Accent6 7 2 8 3" xfId="44866"/>
    <cellStyle name="40% - Accent6 7 2 9" xfId="44867"/>
    <cellStyle name="40% - Accent6 7 2 9 2" xfId="44868"/>
    <cellStyle name="40% - Accent6 7 3" xfId="44869"/>
    <cellStyle name="40% - Accent6 7 3 2" xfId="44870"/>
    <cellStyle name="40% - Accent6 7 3 2 2" xfId="44871"/>
    <cellStyle name="40% - Accent6 7 3 2 2 2" xfId="44872"/>
    <cellStyle name="40% - Accent6 7 3 2 2 2 2" xfId="44873"/>
    <cellStyle name="40% - Accent6 7 3 2 2 3" xfId="44874"/>
    <cellStyle name="40% - Accent6 7 3 2 3" xfId="44875"/>
    <cellStyle name="40% - Accent6 7 3 2 3 2" xfId="44876"/>
    <cellStyle name="40% - Accent6 7 3 2 4" xfId="44877"/>
    <cellStyle name="40% - Accent6 7 3 3" xfId="44878"/>
    <cellStyle name="40% - Accent6 7 3 3 2" xfId="44879"/>
    <cellStyle name="40% - Accent6 7 3 3 2 2" xfId="44880"/>
    <cellStyle name="40% - Accent6 7 3 3 3" xfId="44881"/>
    <cellStyle name="40% - Accent6 7 3 4" xfId="44882"/>
    <cellStyle name="40% - Accent6 7 3 4 2" xfId="44883"/>
    <cellStyle name="40% - Accent6 7 3 5" xfId="44884"/>
    <cellStyle name="40% - Accent6 7 4" xfId="44885"/>
    <cellStyle name="40% - Accent6 7 4 2" xfId="44886"/>
    <cellStyle name="40% - Accent6 7 4 2 2" xfId="44887"/>
    <cellStyle name="40% - Accent6 7 4 2 2 2" xfId="44888"/>
    <cellStyle name="40% - Accent6 7 4 2 2 2 2" xfId="44889"/>
    <cellStyle name="40% - Accent6 7 4 2 2 3" xfId="44890"/>
    <cellStyle name="40% - Accent6 7 4 2 3" xfId="44891"/>
    <cellStyle name="40% - Accent6 7 4 2 3 2" xfId="44892"/>
    <cellStyle name="40% - Accent6 7 4 2 4" xfId="44893"/>
    <cellStyle name="40% - Accent6 7 4 3" xfId="44894"/>
    <cellStyle name="40% - Accent6 7 4 3 2" xfId="44895"/>
    <cellStyle name="40% - Accent6 7 4 3 2 2" xfId="44896"/>
    <cellStyle name="40% - Accent6 7 4 3 3" xfId="44897"/>
    <cellStyle name="40% - Accent6 7 4 4" xfId="44898"/>
    <cellStyle name="40% - Accent6 7 4 4 2" xfId="44899"/>
    <cellStyle name="40% - Accent6 7 4 5" xfId="44900"/>
    <cellStyle name="40% - Accent6 7 5" xfId="44901"/>
    <cellStyle name="40% - Accent6 7 5 2" xfId="44902"/>
    <cellStyle name="40% - Accent6 7 5 2 2" xfId="44903"/>
    <cellStyle name="40% - Accent6 7 5 2 2 2" xfId="44904"/>
    <cellStyle name="40% - Accent6 7 5 2 2 2 2" xfId="44905"/>
    <cellStyle name="40% - Accent6 7 5 2 2 3" xfId="44906"/>
    <cellStyle name="40% - Accent6 7 5 2 3" xfId="44907"/>
    <cellStyle name="40% - Accent6 7 5 2 3 2" xfId="44908"/>
    <cellStyle name="40% - Accent6 7 5 2 4" xfId="44909"/>
    <cellStyle name="40% - Accent6 7 5 3" xfId="44910"/>
    <cellStyle name="40% - Accent6 7 5 3 2" xfId="44911"/>
    <cellStyle name="40% - Accent6 7 5 3 2 2" xfId="44912"/>
    <cellStyle name="40% - Accent6 7 5 3 3" xfId="44913"/>
    <cellStyle name="40% - Accent6 7 5 4" xfId="44914"/>
    <cellStyle name="40% - Accent6 7 5 4 2" xfId="44915"/>
    <cellStyle name="40% - Accent6 7 5 5" xfId="44916"/>
    <cellStyle name="40% - Accent6 7 6" xfId="44917"/>
    <cellStyle name="40% - Accent6 7 6 2" xfId="44918"/>
    <cellStyle name="40% - Accent6 7 6 2 2" xfId="44919"/>
    <cellStyle name="40% - Accent6 7 6 2 2 2" xfId="44920"/>
    <cellStyle name="40% - Accent6 7 6 2 2 2 2" xfId="44921"/>
    <cellStyle name="40% - Accent6 7 6 2 2 3" xfId="44922"/>
    <cellStyle name="40% - Accent6 7 6 2 3" xfId="44923"/>
    <cellStyle name="40% - Accent6 7 6 2 3 2" xfId="44924"/>
    <cellStyle name="40% - Accent6 7 6 2 4" xfId="44925"/>
    <cellStyle name="40% - Accent6 7 6 3" xfId="44926"/>
    <cellStyle name="40% - Accent6 7 6 3 2" xfId="44927"/>
    <cellStyle name="40% - Accent6 7 6 3 2 2" xfId="44928"/>
    <cellStyle name="40% - Accent6 7 6 3 3" xfId="44929"/>
    <cellStyle name="40% - Accent6 7 6 4" xfId="44930"/>
    <cellStyle name="40% - Accent6 7 6 4 2" xfId="44931"/>
    <cellStyle name="40% - Accent6 7 6 5" xfId="44932"/>
    <cellStyle name="40% - Accent6 7 7" xfId="44933"/>
    <cellStyle name="40% - Accent6 7 7 2" xfId="44934"/>
    <cellStyle name="40% - Accent6 7 7 2 2" xfId="44935"/>
    <cellStyle name="40% - Accent6 7 7 2 2 2" xfId="44936"/>
    <cellStyle name="40% - Accent6 7 7 2 2 2 2" xfId="44937"/>
    <cellStyle name="40% - Accent6 7 7 2 2 3" xfId="44938"/>
    <cellStyle name="40% - Accent6 7 7 2 3" xfId="44939"/>
    <cellStyle name="40% - Accent6 7 7 2 3 2" xfId="44940"/>
    <cellStyle name="40% - Accent6 7 7 2 4" xfId="44941"/>
    <cellStyle name="40% - Accent6 7 7 3" xfId="44942"/>
    <cellStyle name="40% - Accent6 7 7 3 2" xfId="44943"/>
    <cellStyle name="40% - Accent6 7 7 3 2 2" xfId="44944"/>
    <cellStyle name="40% - Accent6 7 7 3 3" xfId="44945"/>
    <cellStyle name="40% - Accent6 7 7 4" xfId="44946"/>
    <cellStyle name="40% - Accent6 7 7 4 2" xfId="44947"/>
    <cellStyle name="40% - Accent6 7 7 5" xfId="44948"/>
    <cellStyle name="40% - Accent6 7 8" xfId="44949"/>
    <cellStyle name="40% - Accent6 7 8 2" xfId="44950"/>
    <cellStyle name="40% - Accent6 7 8 2 2" xfId="44951"/>
    <cellStyle name="40% - Accent6 7 8 2 2 2" xfId="44952"/>
    <cellStyle name="40% - Accent6 7 8 2 3" xfId="44953"/>
    <cellStyle name="40% - Accent6 7 8 3" xfId="44954"/>
    <cellStyle name="40% - Accent6 7 8 3 2" xfId="44955"/>
    <cellStyle name="40% - Accent6 7 8 4" xfId="44956"/>
    <cellStyle name="40% - Accent6 7 9" xfId="44957"/>
    <cellStyle name="40% - Accent6 7 9 2" xfId="44958"/>
    <cellStyle name="40% - Accent6 7 9 2 2" xfId="44959"/>
    <cellStyle name="40% - Accent6 7 9 3" xfId="44960"/>
    <cellStyle name="40% - Accent6 8" xfId="44961"/>
    <cellStyle name="40% - Accent6 8 10" xfId="44962"/>
    <cellStyle name="40% - Accent6 8 10 2" xfId="44963"/>
    <cellStyle name="40% - Accent6 8 11" xfId="44964"/>
    <cellStyle name="40% - Accent6 8 2" xfId="44965"/>
    <cellStyle name="40% - Accent6 8 2 10" xfId="44966"/>
    <cellStyle name="40% - Accent6 8 2 2" xfId="44967"/>
    <cellStyle name="40% - Accent6 8 2 2 2" xfId="44968"/>
    <cellStyle name="40% - Accent6 8 2 2 2 2" xfId="44969"/>
    <cellStyle name="40% - Accent6 8 2 2 2 2 2" xfId="44970"/>
    <cellStyle name="40% - Accent6 8 2 2 2 2 2 2" xfId="44971"/>
    <cellStyle name="40% - Accent6 8 2 2 2 2 3" xfId="44972"/>
    <cellStyle name="40% - Accent6 8 2 2 2 3" xfId="44973"/>
    <cellStyle name="40% - Accent6 8 2 2 2 3 2" xfId="44974"/>
    <cellStyle name="40% - Accent6 8 2 2 2 4" xfId="44975"/>
    <cellStyle name="40% - Accent6 8 2 2 3" xfId="44976"/>
    <cellStyle name="40% - Accent6 8 2 2 3 2" xfId="44977"/>
    <cellStyle name="40% - Accent6 8 2 2 3 2 2" xfId="44978"/>
    <cellStyle name="40% - Accent6 8 2 2 3 3" xfId="44979"/>
    <cellStyle name="40% - Accent6 8 2 2 4" xfId="44980"/>
    <cellStyle name="40% - Accent6 8 2 2 4 2" xfId="44981"/>
    <cellStyle name="40% - Accent6 8 2 2 5" xfId="44982"/>
    <cellStyle name="40% - Accent6 8 2 3" xfId="44983"/>
    <cellStyle name="40% - Accent6 8 2 3 2" xfId="44984"/>
    <cellStyle name="40% - Accent6 8 2 3 2 2" xfId="44985"/>
    <cellStyle name="40% - Accent6 8 2 3 2 2 2" xfId="44986"/>
    <cellStyle name="40% - Accent6 8 2 3 2 2 2 2" xfId="44987"/>
    <cellStyle name="40% - Accent6 8 2 3 2 2 3" xfId="44988"/>
    <cellStyle name="40% - Accent6 8 2 3 2 3" xfId="44989"/>
    <cellStyle name="40% - Accent6 8 2 3 2 3 2" xfId="44990"/>
    <cellStyle name="40% - Accent6 8 2 3 2 4" xfId="44991"/>
    <cellStyle name="40% - Accent6 8 2 3 3" xfId="44992"/>
    <cellStyle name="40% - Accent6 8 2 3 3 2" xfId="44993"/>
    <cellStyle name="40% - Accent6 8 2 3 3 2 2" xfId="44994"/>
    <cellStyle name="40% - Accent6 8 2 3 3 3" xfId="44995"/>
    <cellStyle name="40% - Accent6 8 2 3 4" xfId="44996"/>
    <cellStyle name="40% - Accent6 8 2 3 4 2" xfId="44997"/>
    <cellStyle name="40% - Accent6 8 2 3 5" xfId="44998"/>
    <cellStyle name="40% - Accent6 8 2 4" xfId="44999"/>
    <cellStyle name="40% - Accent6 8 2 4 2" xfId="45000"/>
    <cellStyle name="40% - Accent6 8 2 4 2 2" xfId="45001"/>
    <cellStyle name="40% - Accent6 8 2 4 2 2 2" xfId="45002"/>
    <cellStyle name="40% - Accent6 8 2 4 2 2 2 2" xfId="45003"/>
    <cellStyle name="40% - Accent6 8 2 4 2 2 3" xfId="45004"/>
    <cellStyle name="40% - Accent6 8 2 4 2 3" xfId="45005"/>
    <cellStyle name="40% - Accent6 8 2 4 2 3 2" xfId="45006"/>
    <cellStyle name="40% - Accent6 8 2 4 2 4" xfId="45007"/>
    <cellStyle name="40% - Accent6 8 2 4 3" xfId="45008"/>
    <cellStyle name="40% - Accent6 8 2 4 3 2" xfId="45009"/>
    <cellStyle name="40% - Accent6 8 2 4 3 2 2" xfId="45010"/>
    <cellStyle name="40% - Accent6 8 2 4 3 3" xfId="45011"/>
    <cellStyle name="40% - Accent6 8 2 4 4" xfId="45012"/>
    <cellStyle name="40% - Accent6 8 2 4 4 2" xfId="45013"/>
    <cellStyle name="40% - Accent6 8 2 4 5" xfId="45014"/>
    <cellStyle name="40% - Accent6 8 2 5" xfId="45015"/>
    <cellStyle name="40% - Accent6 8 2 5 2" xfId="45016"/>
    <cellStyle name="40% - Accent6 8 2 5 2 2" xfId="45017"/>
    <cellStyle name="40% - Accent6 8 2 5 2 2 2" xfId="45018"/>
    <cellStyle name="40% - Accent6 8 2 5 2 2 2 2" xfId="45019"/>
    <cellStyle name="40% - Accent6 8 2 5 2 2 3" xfId="45020"/>
    <cellStyle name="40% - Accent6 8 2 5 2 3" xfId="45021"/>
    <cellStyle name="40% - Accent6 8 2 5 2 3 2" xfId="45022"/>
    <cellStyle name="40% - Accent6 8 2 5 2 4" xfId="45023"/>
    <cellStyle name="40% - Accent6 8 2 5 3" xfId="45024"/>
    <cellStyle name="40% - Accent6 8 2 5 3 2" xfId="45025"/>
    <cellStyle name="40% - Accent6 8 2 5 3 2 2" xfId="45026"/>
    <cellStyle name="40% - Accent6 8 2 5 3 3" xfId="45027"/>
    <cellStyle name="40% - Accent6 8 2 5 4" xfId="45028"/>
    <cellStyle name="40% - Accent6 8 2 5 4 2" xfId="45029"/>
    <cellStyle name="40% - Accent6 8 2 5 5" xfId="45030"/>
    <cellStyle name="40% - Accent6 8 2 6" xfId="45031"/>
    <cellStyle name="40% - Accent6 8 2 6 2" xfId="45032"/>
    <cellStyle name="40% - Accent6 8 2 6 2 2" xfId="45033"/>
    <cellStyle name="40% - Accent6 8 2 6 2 2 2" xfId="45034"/>
    <cellStyle name="40% - Accent6 8 2 6 2 2 2 2" xfId="45035"/>
    <cellStyle name="40% - Accent6 8 2 6 2 2 3" xfId="45036"/>
    <cellStyle name="40% - Accent6 8 2 6 2 3" xfId="45037"/>
    <cellStyle name="40% - Accent6 8 2 6 2 3 2" xfId="45038"/>
    <cellStyle name="40% - Accent6 8 2 6 2 4" xfId="45039"/>
    <cellStyle name="40% - Accent6 8 2 6 3" xfId="45040"/>
    <cellStyle name="40% - Accent6 8 2 6 3 2" xfId="45041"/>
    <cellStyle name="40% - Accent6 8 2 6 3 2 2" xfId="45042"/>
    <cellStyle name="40% - Accent6 8 2 6 3 3" xfId="45043"/>
    <cellStyle name="40% - Accent6 8 2 6 4" xfId="45044"/>
    <cellStyle name="40% - Accent6 8 2 6 4 2" xfId="45045"/>
    <cellStyle name="40% - Accent6 8 2 6 5" xfId="45046"/>
    <cellStyle name="40% - Accent6 8 2 7" xfId="45047"/>
    <cellStyle name="40% - Accent6 8 2 7 2" xfId="45048"/>
    <cellStyle name="40% - Accent6 8 2 7 2 2" xfId="45049"/>
    <cellStyle name="40% - Accent6 8 2 7 2 2 2" xfId="45050"/>
    <cellStyle name="40% - Accent6 8 2 7 2 3" xfId="45051"/>
    <cellStyle name="40% - Accent6 8 2 7 3" xfId="45052"/>
    <cellStyle name="40% - Accent6 8 2 7 3 2" xfId="45053"/>
    <cellStyle name="40% - Accent6 8 2 7 4" xfId="45054"/>
    <cellStyle name="40% - Accent6 8 2 8" xfId="45055"/>
    <cellStyle name="40% - Accent6 8 2 8 2" xfId="45056"/>
    <cellStyle name="40% - Accent6 8 2 8 2 2" xfId="45057"/>
    <cellStyle name="40% - Accent6 8 2 8 3" xfId="45058"/>
    <cellStyle name="40% - Accent6 8 2 9" xfId="45059"/>
    <cellStyle name="40% - Accent6 8 2 9 2" xfId="45060"/>
    <cellStyle name="40% - Accent6 8 3" xfId="45061"/>
    <cellStyle name="40% - Accent6 8 3 2" xfId="45062"/>
    <cellStyle name="40% - Accent6 8 3 2 2" xfId="45063"/>
    <cellStyle name="40% - Accent6 8 3 2 2 2" xfId="45064"/>
    <cellStyle name="40% - Accent6 8 3 2 2 2 2" xfId="45065"/>
    <cellStyle name="40% - Accent6 8 3 2 2 3" xfId="45066"/>
    <cellStyle name="40% - Accent6 8 3 2 3" xfId="45067"/>
    <cellStyle name="40% - Accent6 8 3 2 3 2" xfId="45068"/>
    <cellStyle name="40% - Accent6 8 3 2 4" xfId="45069"/>
    <cellStyle name="40% - Accent6 8 3 3" xfId="45070"/>
    <cellStyle name="40% - Accent6 8 3 3 2" xfId="45071"/>
    <cellStyle name="40% - Accent6 8 3 3 2 2" xfId="45072"/>
    <cellStyle name="40% - Accent6 8 3 3 3" xfId="45073"/>
    <cellStyle name="40% - Accent6 8 3 4" xfId="45074"/>
    <cellStyle name="40% - Accent6 8 3 4 2" xfId="45075"/>
    <cellStyle name="40% - Accent6 8 3 5" xfId="45076"/>
    <cellStyle name="40% - Accent6 8 4" xfId="45077"/>
    <cellStyle name="40% - Accent6 8 4 2" xfId="45078"/>
    <cellStyle name="40% - Accent6 8 4 2 2" xfId="45079"/>
    <cellStyle name="40% - Accent6 8 4 2 2 2" xfId="45080"/>
    <cellStyle name="40% - Accent6 8 4 2 2 2 2" xfId="45081"/>
    <cellStyle name="40% - Accent6 8 4 2 2 3" xfId="45082"/>
    <cellStyle name="40% - Accent6 8 4 2 3" xfId="45083"/>
    <cellStyle name="40% - Accent6 8 4 2 3 2" xfId="45084"/>
    <cellStyle name="40% - Accent6 8 4 2 4" xfId="45085"/>
    <cellStyle name="40% - Accent6 8 4 3" xfId="45086"/>
    <cellStyle name="40% - Accent6 8 4 3 2" xfId="45087"/>
    <cellStyle name="40% - Accent6 8 4 3 2 2" xfId="45088"/>
    <cellStyle name="40% - Accent6 8 4 3 3" xfId="45089"/>
    <cellStyle name="40% - Accent6 8 4 4" xfId="45090"/>
    <cellStyle name="40% - Accent6 8 4 4 2" xfId="45091"/>
    <cellStyle name="40% - Accent6 8 4 5" xfId="45092"/>
    <cellStyle name="40% - Accent6 8 5" xfId="45093"/>
    <cellStyle name="40% - Accent6 8 5 2" xfId="45094"/>
    <cellStyle name="40% - Accent6 8 5 2 2" xfId="45095"/>
    <cellStyle name="40% - Accent6 8 5 2 2 2" xfId="45096"/>
    <cellStyle name="40% - Accent6 8 5 2 2 2 2" xfId="45097"/>
    <cellStyle name="40% - Accent6 8 5 2 2 3" xfId="45098"/>
    <cellStyle name="40% - Accent6 8 5 2 3" xfId="45099"/>
    <cellStyle name="40% - Accent6 8 5 2 3 2" xfId="45100"/>
    <cellStyle name="40% - Accent6 8 5 2 4" xfId="45101"/>
    <cellStyle name="40% - Accent6 8 5 3" xfId="45102"/>
    <cellStyle name="40% - Accent6 8 5 3 2" xfId="45103"/>
    <cellStyle name="40% - Accent6 8 5 3 2 2" xfId="45104"/>
    <cellStyle name="40% - Accent6 8 5 3 3" xfId="45105"/>
    <cellStyle name="40% - Accent6 8 5 4" xfId="45106"/>
    <cellStyle name="40% - Accent6 8 5 4 2" xfId="45107"/>
    <cellStyle name="40% - Accent6 8 5 5" xfId="45108"/>
    <cellStyle name="40% - Accent6 8 6" xfId="45109"/>
    <cellStyle name="40% - Accent6 8 6 2" xfId="45110"/>
    <cellStyle name="40% - Accent6 8 6 2 2" xfId="45111"/>
    <cellStyle name="40% - Accent6 8 6 2 2 2" xfId="45112"/>
    <cellStyle name="40% - Accent6 8 6 2 2 2 2" xfId="45113"/>
    <cellStyle name="40% - Accent6 8 6 2 2 3" xfId="45114"/>
    <cellStyle name="40% - Accent6 8 6 2 3" xfId="45115"/>
    <cellStyle name="40% - Accent6 8 6 2 3 2" xfId="45116"/>
    <cellStyle name="40% - Accent6 8 6 2 4" xfId="45117"/>
    <cellStyle name="40% - Accent6 8 6 3" xfId="45118"/>
    <cellStyle name="40% - Accent6 8 6 3 2" xfId="45119"/>
    <cellStyle name="40% - Accent6 8 6 3 2 2" xfId="45120"/>
    <cellStyle name="40% - Accent6 8 6 3 3" xfId="45121"/>
    <cellStyle name="40% - Accent6 8 6 4" xfId="45122"/>
    <cellStyle name="40% - Accent6 8 6 4 2" xfId="45123"/>
    <cellStyle name="40% - Accent6 8 6 5" xfId="45124"/>
    <cellStyle name="40% - Accent6 8 7" xfId="45125"/>
    <cellStyle name="40% - Accent6 8 7 2" xfId="45126"/>
    <cellStyle name="40% - Accent6 8 7 2 2" xfId="45127"/>
    <cellStyle name="40% - Accent6 8 7 2 2 2" xfId="45128"/>
    <cellStyle name="40% - Accent6 8 7 2 2 2 2" xfId="45129"/>
    <cellStyle name="40% - Accent6 8 7 2 2 3" xfId="45130"/>
    <cellStyle name="40% - Accent6 8 7 2 3" xfId="45131"/>
    <cellStyle name="40% - Accent6 8 7 2 3 2" xfId="45132"/>
    <cellStyle name="40% - Accent6 8 7 2 4" xfId="45133"/>
    <cellStyle name="40% - Accent6 8 7 3" xfId="45134"/>
    <cellStyle name="40% - Accent6 8 7 3 2" xfId="45135"/>
    <cellStyle name="40% - Accent6 8 7 3 2 2" xfId="45136"/>
    <cellStyle name="40% - Accent6 8 7 3 3" xfId="45137"/>
    <cellStyle name="40% - Accent6 8 7 4" xfId="45138"/>
    <cellStyle name="40% - Accent6 8 7 4 2" xfId="45139"/>
    <cellStyle name="40% - Accent6 8 7 5" xfId="45140"/>
    <cellStyle name="40% - Accent6 8 8" xfId="45141"/>
    <cellStyle name="40% - Accent6 8 8 2" xfId="45142"/>
    <cellStyle name="40% - Accent6 8 8 2 2" xfId="45143"/>
    <cellStyle name="40% - Accent6 8 8 2 2 2" xfId="45144"/>
    <cellStyle name="40% - Accent6 8 8 2 3" xfId="45145"/>
    <cellStyle name="40% - Accent6 8 8 3" xfId="45146"/>
    <cellStyle name="40% - Accent6 8 8 3 2" xfId="45147"/>
    <cellStyle name="40% - Accent6 8 8 4" xfId="45148"/>
    <cellStyle name="40% - Accent6 8 9" xfId="45149"/>
    <cellStyle name="40% - Accent6 8 9 2" xfId="45150"/>
    <cellStyle name="40% - Accent6 8 9 2 2" xfId="45151"/>
    <cellStyle name="40% - Accent6 8 9 3" xfId="45152"/>
    <cellStyle name="40% - Accent6 9" xfId="45153"/>
    <cellStyle name="40% - Accent6 9 10" xfId="45154"/>
    <cellStyle name="40% - Accent6 9 10 2" xfId="45155"/>
    <cellStyle name="40% - Accent6 9 11" xfId="45156"/>
    <cellStyle name="40% - Accent6 9 2" xfId="45157"/>
    <cellStyle name="40% - Accent6 9 2 10" xfId="45158"/>
    <cellStyle name="40% - Accent6 9 2 2" xfId="45159"/>
    <cellStyle name="40% - Accent6 9 2 2 2" xfId="45160"/>
    <cellStyle name="40% - Accent6 9 2 2 2 2" xfId="45161"/>
    <cellStyle name="40% - Accent6 9 2 2 2 2 2" xfId="45162"/>
    <cellStyle name="40% - Accent6 9 2 2 2 2 2 2" xfId="45163"/>
    <cellStyle name="40% - Accent6 9 2 2 2 2 3" xfId="45164"/>
    <cellStyle name="40% - Accent6 9 2 2 2 3" xfId="45165"/>
    <cellStyle name="40% - Accent6 9 2 2 2 3 2" xfId="45166"/>
    <cellStyle name="40% - Accent6 9 2 2 2 4" xfId="45167"/>
    <cellStyle name="40% - Accent6 9 2 2 3" xfId="45168"/>
    <cellStyle name="40% - Accent6 9 2 2 3 2" xfId="45169"/>
    <cellStyle name="40% - Accent6 9 2 2 3 2 2" xfId="45170"/>
    <cellStyle name="40% - Accent6 9 2 2 3 3" xfId="45171"/>
    <cellStyle name="40% - Accent6 9 2 2 4" xfId="45172"/>
    <cellStyle name="40% - Accent6 9 2 2 4 2" xfId="45173"/>
    <cellStyle name="40% - Accent6 9 2 2 5" xfId="45174"/>
    <cellStyle name="40% - Accent6 9 2 3" xfId="45175"/>
    <cellStyle name="40% - Accent6 9 2 3 2" xfId="45176"/>
    <cellStyle name="40% - Accent6 9 2 3 2 2" xfId="45177"/>
    <cellStyle name="40% - Accent6 9 2 3 2 2 2" xfId="45178"/>
    <cellStyle name="40% - Accent6 9 2 3 2 2 2 2" xfId="45179"/>
    <cellStyle name="40% - Accent6 9 2 3 2 2 3" xfId="45180"/>
    <cellStyle name="40% - Accent6 9 2 3 2 3" xfId="45181"/>
    <cellStyle name="40% - Accent6 9 2 3 2 3 2" xfId="45182"/>
    <cellStyle name="40% - Accent6 9 2 3 2 4" xfId="45183"/>
    <cellStyle name="40% - Accent6 9 2 3 3" xfId="45184"/>
    <cellStyle name="40% - Accent6 9 2 3 3 2" xfId="45185"/>
    <cellStyle name="40% - Accent6 9 2 3 3 2 2" xfId="45186"/>
    <cellStyle name="40% - Accent6 9 2 3 3 3" xfId="45187"/>
    <cellStyle name="40% - Accent6 9 2 3 4" xfId="45188"/>
    <cellStyle name="40% - Accent6 9 2 3 4 2" xfId="45189"/>
    <cellStyle name="40% - Accent6 9 2 3 5" xfId="45190"/>
    <cellStyle name="40% - Accent6 9 2 4" xfId="45191"/>
    <cellStyle name="40% - Accent6 9 2 4 2" xfId="45192"/>
    <cellStyle name="40% - Accent6 9 2 4 2 2" xfId="45193"/>
    <cellStyle name="40% - Accent6 9 2 4 2 2 2" xfId="45194"/>
    <cellStyle name="40% - Accent6 9 2 4 2 2 2 2" xfId="45195"/>
    <cellStyle name="40% - Accent6 9 2 4 2 2 3" xfId="45196"/>
    <cellStyle name="40% - Accent6 9 2 4 2 3" xfId="45197"/>
    <cellStyle name="40% - Accent6 9 2 4 2 3 2" xfId="45198"/>
    <cellStyle name="40% - Accent6 9 2 4 2 4" xfId="45199"/>
    <cellStyle name="40% - Accent6 9 2 4 3" xfId="45200"/>
    <cellStyle name="40% - Accent6 9 2 4 3 2" xfId="45201"/>
    <cellStyle name="40% - Accent6 9 2 4 3 2 2" xfId="45202"/>
    <cellStyle name="40% - Accent6 9 2 4 3 3" xfId="45203"/>
    <cellStyle name="40% - Accent6 9 2 4 4" xfId="45204"/>
    <cellStyle name="40% - Accent6 9 2 4 4 2" xfId="45205"/>
    <cellStyle name="40% - Accent6 9 2 4 5" xfId="45206"/>
    <cellStyle name="40% - Accent6 9 2 5" xfId="45207"/>
    <cellStyle name="40% - Accent6 9 2 5 2" xfId="45208"/>
    <cellStyle name="40% - Accent6 9 2 5 2 2" xfId="45209"/>
    <cellStyle name="40% - Accent6 9 2 5 2 2 2" xfId="45210"/>
    <cellStyle name="40% - Accent6 9 2 5 2 2 2 2" xfId="45211"/>
    <cellStyle name="40% - Accent6 9 2 5 2 2 3" xfId="45212"/>
    <cellStyle name="40% - Accent6 9 2 5 2 3" xfId="45213"/>
    <cellStyle name="40% - Accent6 9 2 5 2 3 2" xfId="45214"/>
    <cellStyle name="40% - Accent6 9 2 5 2 4" xfId="45215"/>
    <cellStyle name="40% - Accent6 9 2 5 3" xfId="45216"/>
    <cellStyle name="40% - Accent6 9 2 5 3 2" xfId="45217"/>
    <cellStyle name="40% - Accent6 9 2 5 3 2 2" xfId="45218"/>
    <cellStyle name="40% - Accent6 9 2 5 3 3" xfId="45219"/>
    <cellStyle name="40% - Accent6 9 2 5 4" xfId="45220"/>
    <cellStyle name="40% - Accent6 9 2 5 4 2" xfId="45221"/>
    <cellStyle name="40% - Accent6 9 2 5 5" xfId="45222"/>
    <cellStyle name="40% - Accent6 9 2 6" xfId="45223"/>
    <cellStyle name="40% - Accent6 9 2 6 2" xfId="45224"/>
    <cellStyle name="40% - Accent6 9 2 6 2 2" xfId="45225"/>
    <cellStyle name="40% - Accent6 9 2 6 2 2 2" xfId="45226"/>
    <cellStyle name="40% - Accent6 9 2 6 2 2 2 2" xfId="45227"/>
    <cellStyle name="40% - Accent6 9 2 6 2 2 3" xfId="45228"/>
    <cellStyle name="40% - Accent6 9 2 6 2 3" xfId="45229"/>
    <cellStyle name="40% - Accent6 9 2 6 2 3 2" xfId="45230"/>
    <cellStyle name="40% - Accent6 9 2 6 2 4" xfId="45231"/>
    <cellStyle name="40% - Accent6 9 2 6 3" xfId="45232"/>
    <cellStyle name="40% - Accent6 9 2 6 3 2" xfId="45233"/>
    <cellStyle name="40% - Accent6 9 2 6 3 2 2" xfId="45234"/>
    <cellStyle name="40% - Accent6 9 2 6 3 3" xfId="45235"/>
    <cellStyle name="40% - Accent6 9 2 6 4" xfId="45236"/>
    <cellStyle name="40% - Accent6 9 2 6 4 2" xfId="45237"/>
    <cellStyle name="40% - Accent6 9 2 6 5" xfId="45238"/>
    <cellStyle name="40% - Accent6 9 2 7" xfId="45239"/>
    <cellStyle name="40% - Accent6 9 2 7 2" xfId="45240"/>
    <cellStyle name="40% - Accent6 9 2 7 2 2" xfId="45241"/>
    <cellStyle name="40% - Accent6 9 2 7 2 2 2" xfId="45242"/>
    <cellStyle name="40% - Accent6 9 2 7 2 3" xfId="45243"/>
    <cellStyle name="40% - Accent6 9 2 7 3" xfId="45244"/>
    <cellStyle name="40% - Accent6 9 2 7 3 2" xfId="45245"/>
    <cellStyle name="40% - Accent6 9 2 7 4" xfId="45246"/>
    <cellStyle name="40% - Accent6 9 2 8" xfId="45247"/>
    <cellStyle name="40% - Accent6 9 2 8 2" xfId="45248"/>
    <cellStyle name="40% - Accent6 9 2 8 2 2" xfId="45249"/>
    <cellStyle name="40% - Accent6 9 2 8 3" xfId="45250"/>
    <cellStyle name="40% - Accent6 9 2 9" xfId="45251"/>
    <cellStyle name="40% - Accent6 9 2 9 2" xfId="45252"/>
    <cellStyle name="40% - Accent6 9 3" xfId="45253"/>
    <cellStyle name="40% - Accent6 9 3 2" xfId="45254"/>
    <cellStyle name="40% - Accent6 9 3 2 2" xfId="45255"/>
    <cellStyle name="40% - Accent6 9 3 2 2 2" xfId="45256"/>
    <cellStyle name="40% - Accent6 9 3 2 2 2 2" xfId="45257"/>
    <cellStyle name="40% - Accent6 9 3 2 2 3" xfId="45258"/>
    <cellStyle name="40% - Accent6 9 3 2 3" xfId="45259"/>
    <cellStyle name="40% - Accent6 9 3 2 3 2" xfId="45260"/>
    <cellStyle name="40% - Accent6 9 3 2 4" xfId="45261"/>
    <cellStyle name="40% - Accent6 9 3 3" xfId="45262"/>
    <cellStyle name="40% - Accent6 9 3 3 2" xfId="45263"/>
    <cellStyle name="40% - Accent6 9 3 3 2 2" xfId="45264"/>
    <cellStyle name="40% - Accent6 9 3 3 3" xfId="45265"/>
    <cellStyle name="40% - Accent6 9 3 4" xfId="45266"/>
    <cellStyle name="40% - Accent6 9 3 4 2" xfId="45267"/>
    <cellStyle name="40% - Accent6 9 3 5" xfId="45268"/>
    <cellStyle name="40% - Accent6 9 4" xfId="45269"/>
    <cellStyle name="40% - Accent6 9 4 2" xfId="45270"/>
    <cellStyle name="40% - Accent6 9 4 2 2" xfId="45271"/>
    <cellStyle name="40% - Accent6 9 4 2 2 2" xfId="45272"/>
    <cellStyle name="40% - Accent6 9 4 2 2 2 2" xfId="45273"/>
    <cellStyle name="40% - Accent6 9 4 2 2 3" xfId="45274"/>
    <cellStyle name="40% - Accent6 9 4 2 3" xfId="45275"/>
    <cellStyle name="40% - Accent6 9 4 2 3 2" xfId="45276"/>
    <cellStyle name="40% - Accent6 9 4 2 4" xfId="45277"/>
    <cellStyle name="40% - Accent6 9 4 3" xfId="45278"/>
    <cellStyle name="40% - Accent6 9 4 3 2" xfId="45279"/>
    <cellStyle name="40% - Accent6 9 4 3 2 2" xfId="45280"/>
    <cellStyle name="40% - Accent6 9 4 3 3" xfId="45281"/>
    <cellStyle name="40% - Accent6 9 4 4" xfId="45282"/>
    <cellStyle name="40% - Accent6 9 4 4 2" xfId="45283"/>
    <cellStyle name="40% - Accent6 9 4 5" xfId="45284"/>
    <cellStyle name="40% - Accent6 9 5" xfId="45285"/>
    <cellStyle name="40% - Accent6 9 5 2" xfId="45286"/>
    <cellStyle name="40% - Accent6 9 5 2 2" xfId="45287"/>
    <cellStyle name="40% - Accent6 9 5 2 2 2" xfId="45288"/>
    <cellStyle name="40% - Accent6 9 5 2 2 2 2" xfId="45289"/>
    <cellStyle name="40% - Accent6 9 5 2 2 3" xfId="45290"/>
    <cellStyle name="40% - Accent6 9 5 2 3" xfId="45291"/>
    <cellStyle name="40% - Accent6 9 5 2 3 2" xfId="45292"/>
    <cellStyle name="40% - Accent6 9 5 2 4" xfId="45293"/>
    <cellStyle name="40% - Accent6 9 5 3" xfId="45294"/>
    <cellStyle name="40% - Accent6 9 5 3 2" xfId="45295"/>
    <cellStyle name="40% - Accent6 9 5 3 2 2" xfId="45296"/>
    <cellStyle name="40% - Accent6 9 5 3 3" xfId="45297"/>
    <cellStyle name="40% - Accent6 9 5 4" xfId="45298"/>
    <cellStyle name="40% - Accent6 9 5 4 2" xfId="45299"/>
    <cellStyle name="40% - Accent6 9 5 5" xfId="45300"/>
    <cellStyle name="40% - Accent6 9 6" xfId="45301"/>
    <cellStyle name="40% - Accent6 9 6 2" xfId="45302"/>
    <cellStyle name="40% - Accent6 9 6 2 2" xfId="45303"/>
    <cellStyle name="40% - Accent6 9 6 2 2 2" xfId="45304"/>
    <cellStyle name="40% - Accent6 9 6 2 2 2 2" xfId="45305"/>
    <cellStyle name="40% - Accent6 9 6 2 2 3" xfId="45306"/>
    <cellStyle name="40% - Accent6 9 6 2 3" xfId="45307"/>
    <cellStyle name="40% - Accent6 9 6 2 3 2" xfId="45308"/>
    <cellStyle name="40% - Accent6 9 6 2 4" xfId="45309"/>
    <cellStyle name="40% - Accent6 9 6 3" xfId="45310"/>
    <cellStyle name="40% - Accent6 9 6 3 2" xfId="45311"/>
    <cellStyle name="40% - Accent6 9 6 3 2 2" xfId="45312"/>
    <cellStyle name="40% - Accent6 9 6 3 3" xfId="45313"/>
    <cellStyle name="40% - Accent6 9 6 4" xfId="45314"/>
    <cellStyle name="40% - Accent6 9 6 4 2" xfId="45315"/>
    <cellStyle name="40% - Accent6 9 6 5" xfId="45316"/>
    <cellStyle name="40% - Accent6 9 7" xfId="45317"/>
    <cellStyle name="40% - Accent6 9 7 2" xfId="45318"/>
    <cellStyle name="40% - Accent6 9 7 2 2" xfId="45319"/>
    <cellStyle name="40% - Accent6 9 7 2 2 2" xfId="45320"/>
    <cellStyle name="40% - Accent6 9 7 2 2 2 2" xfId="45321"/>
    <cellStyle name="40% - Accent6 9 7 2 2 3" xfId="45322"/>
    <cellStyle name="40% - Accent6 9 7 2 3" xfId="45323"/>
    <cellStyle name="40% - Accent6 9 7 2 3 2" xfId="45324"/>
    <cellStyle name="40% - Accent6 9 7 2 4" xfId="45325"/>
    <cellStyle name="40% - Accent6 9 7 3" xfId="45326"/>
    <cellStyle name="40% - Accent6 9 7 3 2" xfId="45327"/>
    <cellStyle name="40% - Accent6 9 7 3 2 2" xfId="45328"/>
    <cellStyle name="40% - Accent6 9 7 3 3" xfId="45329"/>
    <cellStyle name="40% - Accent6 9 7 4" xfId="45330"/>
    <cellStyle name="40% - Accent6 9 7 4 2" xfId="45331"/>
    <cellStyle name="40% - Accent6 9 7 5" xfId="45332"/>
    <cellStyle name="40% - Accent6 9 8" xfId="45333"/>
    <cellStyle name="40% - Accent6 9 8 2" xfId="45334"/>
    <cellStyle name="40% - Accent6 9 8 2 2" xfId="45335"/>
    <cellStyle name="40% - Accent6 9 8 2 2 2" xfId="45336"/>
    <cellStyle name="40% - Accent6 9 8 2 3" xfId="45337"/>
    <cellStyle name="40% - Accent6 9 8 3" xfId="45338"/>
    <cellStyle name="40% - Accent6 9 8 3 2" xfId="45339"/>
    <cellStyle name="40% - Accent6 9 8 4" xfId="45340"/>
    <cellStyle name="40% - Accent6 9 9" xfId="45341"/>
    <cellStyle name="40% - Accent6 9 9 2" xfId="45342"/>
    <cellStyle name="40% - Accent6 9 9 2 2" xfId="45343"/>
    <cellStyle name="40% - Accent6 9 9 3" xfId="45344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45345"/>
    <cellStyle name="Comma 2 2" xfId="45346"/>
    <cellStyle name="Comma 2 2 2" xfId="45347"/>
    <cellStyle name="Comma 2 3" xfId="45348"/>
    <cellStyle name="Comma 2 3 2" xfId="45349"/>
    <cellStyle name="Comma 2 4" xfId="45350"/>
    <cellStyle name="Comma 2 4 2" xfId="45351"/>
    <cellStyle name="Comma 3" xfId="45352"/>
    <cellStyle name="Comma 3 2" xfId="45353"/>
    <cellStyle name="Comma 4" xfId="45354"/>
    <cellStyle name="Comma 5" xfId="45355"/>
    <cellStyle name="Comma 6" xfId="45356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0" xfId="45357"/>
    <cellStyle name="Normal 10 2" xfId="45358"/>
    <cellStyle name="Normal 11" xfId="45359"/>
    <cellStyle name="Normal 11 10" xfId="45360"/>
    <cellStyle name="Normal 11 2" xfId="45361"/>
    <cellStyle name="Normal 11 2 2" xfId="45362"/>
    <cellStyle name="Normal 11 2 2 2" xfId="45363"/>
    <cellStyle name="Normal 11 2 2 2 2" xfId="45364"/>
    <cellStyle name="Normal 11 2 2 2 2 2" xfId="45365"/>
    <cellStyle name="Normal 11 2 2 2 3" xfId="45366"/>
    <cellStyle name="Normal 11 2 2 3" xfId="45367"/>
    <cellStyle name="Normal 11 2 2 3 2" xfId="45368"/>
    <cellStyle name="Normal 11 2 2 4" xfId="45369"/>
    <cellStyle name="Normal 11 2 3" xfId="45370"/>
    <cellStyle name="Normal 11 2 3 2" xfId="45371"/>
    <cellStyle name="Normal 11 2 3 2 2" xfId="45372"/>
    <cellStyle name="Normal 11 2 3 3" xfId="45373"/>
    <cellStyle name="Normal 11 2 4" xfId="45374"/>
    <cellStyle name="Normal 11 2 4 2" xfId="45375"/>
    <cellStyle name="Normal 11 2 5" xfId="45376"/>
    <cellStyle name="Normal 11 3" xfId="45377"/>
    <cellStyle name="Normal 11 3 2" xfId="45378"/>
    <cellStyle name="Normal 11 3 2 2" xfId="45379"/>
    <cellStyle name="Normal 11 3 2 2 2" xfId="45380"/>
    <cellStyle name="Normal 11 3 2 2 2 2" xfId="45381"/>
    <cellStyle name="Normal 11 3 2 2 3" xfId="45382"/>
    <cellStyle name="Normal 11 3 2 3" xfId="45383"/>
    <cellStyle name="Normal 11 3 2 3 2" xfId="45384"/>
    <cellStyle name="Normal 11 3 2 4" xfId="45385"/>
    <cellStyle name="Normal 11 3 3" xfId="45386"/>
    <cellStyle name="Normal 11 3 3 2" xfId="45387"/>
    <cellStyle name="Normal 11 3 3 2 2" xfId="45388"/>
    <cellStyle name="Normal 11 3 3 3" xfId="45389"/>
    <cellStyle name="Normal 11 3 4" xfId="45390"/>
    <cellStyle name="Normal 11 3 4 2" xfId="45391"/>
    <cellStyle name="Normal 11 3 5" xfId="45392"/>
    <cellStyle name="Normal 11 4" xfId="45393"/>
    <cellStyle name="Normal 11 4 2" xfId="45394"/>
    <cellStyle name="Normal 11 4 2 2" xfId="45395"/>
    <cellStyle name="Normal 11 4 2 2 2" xfId="45396"/>
    <cellStyle name="Normal 11 4 2 2 2 2" xfId="45397"/>
    <cellStyle name="Normal 11 4 2 2 3" xfId="45398"/>
    <cellStyle name="Normal 11 4 2 3" xfId="45399"/>
    <cellStyle name="Normal 11 4 2 3 2" xfId="45400"/>
    <cellStyle name="Normal 11 4 2 4" xfId="45401"/>
    <cellStyle name="Normal 11 4 3" xfId="45402"/>
    <cellStyle name="Normal 11 4 3 2" xfId="45403"/>
    <cellStyle name="Normal 11 4 3 2 2" xfId="45404"/>
    <cellStyle name="Normal 11 4 3 3" xfId="45405"/>
    <cellStyle name="Normal 11 4 4" xfId="45406"/>
    <cellStyle name="Normal 11 4 4 2" xfId="45407"/>
    <cellStyle name="Normal 11 4 5" xfId="45408"/>
    <cellStyle name="Normal 11 5" xfId="45409"/>
    <cellStyle name="Normal 11 5 2" xfId="45410"/>
    <cellStyle name="Normal 11 5 2 2" xfId="45411"/>
    <cellStyle name="Normal 11 5 2 2 2" xfId="45412"/>
    <cellStyle name="Normal 11 5 2 2 2 2" xfId="45413"/>
    <cellStyle name="Normal 11 5 2 2 3" xfId="45414"/>
    <cellStyle name="Normal 11 5 2 3" xfId="45415"/>
    <cellStyle name="Normal 11 5 2 3 2" xfId="45416"/>
    <cellStyle name="Normal 11 5 2 4" xfId="45417"/>
    <cellStyle name="Normal 11 5 3" xfId="45418"/>
    <cellStyle name="Normal 11 5 3 2" xfId="45419"/>
    <cellStyle name="Normal 11 5 3 2 2" xfId="45420"/>
    <cellStyle name="Normal 11 5 3 3" xfId="45421"/>
    <cellStyle name="Normal 11 5 4" xfId="45422"/>
    <cellStyle name="Normal 11 5 4 2" xfId="45423"/>
    <cellStyle name="Normal 11 5 5" xfId="45424"/>
    <cellStyle name="Normal 11 6" xfId="45425"/>
    <cellStyle name="Normal 11 6 2" xfId="45426"/>
    <cellStyle name="Normal 11 6 2 2" xfId="45427"/>
    <cellStyle name="Normal 11 6 2 2 2" xfId="45428"/>
    <cellStyle name="Normal 11 6 2 2 2 2" xfId="45429"/>
    <cellStyle name="Normal 11 6 2 2 3" xfId="45430"/>
    <cellStyle name="Normal 11 6 2 3" xfId="45431"/>
    <cellStyle name="Normal 11 6 2 3 2" xfId="45432"/>
    <cellStyle name="Normal 11 6 2 4" xfId="45433"/>
    <cellStyle name="Normal 11 6 3" xfId="45434"/>
    <cellStyle name="Normal 11 6 3 2" xfId="45435"/>
    <cellStyle name="Normal 11 6 3 2 2" xfId="45436"/>
    <cellStyle name="Normal 11 6 3 3" xfId="45437"/>
    <cellStyle name="Normal 11 6 4" xfId="45438"/>
    <cellStyle name="Normal 11 6 4 2" xfId="45439"/>
    <cellStyle name="Normal 11 6 5" xfId="45440"/>
    <cellStyle name="Normal 11 7" xfId="45441"/>
    <cellStyle name="Normal 11 7 2" xfId="45442"/>
    <cellStyle name="Normal 11 7 2 2" xfId="45443"/>
    <cellStyle name="Normal 11 7 2 2 2" xfId="45444"/>
    <cellStyle name="Normal 11 7 2 3" xfId="45445"/>
    <cellStyle name="Normal 11 7 3" xfId="45446"/>
    <cellStyle name="Normal 11 7 3 2" xfId="45447"/>
    <cellStyle name="Normal 11 7 4" xfId="45448"/>
    <cellStyle name="Normal 11 8" xfId="45449"/>
    <cellStyle name="Normal 11 8 2" xfId="45450"/>
    <cellStyle name="Normal 11 8 2 2" xfId="45451"/>
    <cellStyle name="Normal 11 8 3" xfId="45452"/>
    <cellStyle name="Normal 11 9" xfId="45453"/>
    <cellStyle name="Normal 11 9 2" xfId="45454"/>
    <cellStyle name="Normal 12" xfId="45455"/>
    <cellStyle name="Normal 12 2" xfId="45456"/>
    <cellStyle name="Normal 13" xfId="45457"/>
    <cellStyle name="Normal 14" xfId="45458"/>
    <cellStyle name="Normal 14 10" xfId="45459"/>
    <cellStyle name="Normal 14 2" xfId="45460"/>
    <cellStyle name="Normal 14 2 2" xfId="45461"/>
    <cellStyle name="Normal 14 3" xfId="45462"/>
    <cellStyle name="Normal 14 3 2" xfId="45463"/>
    <cellStyle name="Normal 14 4" xfId="45464"/>
    <cellStyle name="Normal 14 5" xfId="45465"/>
    <cellStyle name="Normal 14 6" xfId="45466"/>
    <cellStyle name="Normal 14 7" xfId="45467"/>
    <cellStyle name="Normal 14 7 2" xfId="45468"/>
    <cellStyle name="Normal 14 7 2 2" xfId="45469"/>
    <cellStyle name="Normal 14 7 2 2 2" xfId="45470"/>
    <cellStyle name="Normal 14 7 2 3" xfId="45471"/>
    <cellStyle name="Normal 14 7 3" xfId="45472"/>
    <cellStyle name="Normal 14 7 3 2" xfId="45473"/>
    <cellStyle name="Normal 14 7 4" xfId="45474"/>
    <cellStyle name="Normal 14 8" xfId="45475"/>
    <cellStyle name="Normal 14 8 2" xfId="45476"/>
    <cellStyle name="Normal 14 8 2 2" xfId="45477"/>
    <cellStyle name="Normal 14 8 3" xfId="45478"/>
    <cellStyle name="Normal 14 9" xfId="45479"/>
    <cellStyle name="Normal 14 9 2" xfId="45480"/>
    <cellStyle name="Normal 15" xfId="45481"/>
    <cellStyle name="Normal 16" xfId="45482"/>
    <cellStyle name="Normal 16 2" xfId="45483"/>
    <cellStyle name="Normal 16 2 2" xfId="45484"/>
    <cellStyle name="Normal 16 2 2 2" xfId="45485"/>
    <cellStyle name="Normal 16 2 2 2 2" xfId="45486"/>
    <cellStyle name="Normal 16 2 2 3" xfId="45487"/>
    <cellStyle name="Normal 16 2 3" xfId="45488"/>
    <cellStyle name="Normal 16 2 3 2" xfId="45489"/>
    <cellStyle name="Normal 16 2 4" xfId="45490"/>
    <cellStyle name="Normal 16 3" xfId="45491"/>
    <cellStyle name="Normal 16 3 2" xfId="45492"/>
    <cellStyle name="Normal 16 3 2 2" xfId="45493"/>
    <cellStyle name="Normal 16 3 3" xfId="45494"/>
    <cellStyle name="Normal 16 4" xfId="45495"/>
    <cellStyle name="Normal 16 4 2" xfId="45496"/>
    <cellStyle name="Normal 16 5" xfId="45497"/>
    <cellStyle name="Normal 17" xfId="45498"/>
    <cellStyle name="Normal 17 2" xfId="45499"/>
    <cellStyle name="Normal 17 2 2" xfId="45500"/>
    <cellStyle name="Normal 17 2 2 2" xfId="45501"/>
    <cellStyle name="Normal 17 2 3" xfId="45502"/>
    <cellStyle name="Normal 17 3" xfId="45503"/>
    <cellStyle name="Normal 17 3 2" xfId="45504"/>
    <cellStyle name="Normal 17 4" xfId="45505"/>
    <cellStyle name="Normal 18" xfId="45506"/>
    <cellStyle name="Normal 18 2" xfId="45507"/>
    <cellStyle name="Normal 19" xfId="45508"/>
    <cellStyle name="Normal 19 2" xfId="45509"/>
    <cellStyle name="Normal 19 2 2" xfId="45510"/>
    <cellStyle name="Normal 19 2 2 2" xfId="45511"/>
    <cellStyle name="Normal 19 2 3" xfId="45512"/>
    <cellStyle name="Normal 19 3" xfId="45513"/>
    <cellStyle name="Normal 19 3 2" xfId="45514"/>
    <cellStyle name="Normal 19 4" xfId="45515"/>
    <cellStyle name="Normal 2" xfId="44"/>
    <cellStyle name="Normal 2 10" xfId="45516"/>
    <cellStyle name="Normal 2 10 10" xfId="45517"/>
    <cellStyle name="Normal 2 10 2" xfId="45518"/>
    <cellStyle name="Normal 2 10 2 2" xfId="45519"/>
    <cellStyle name="Normal 2 10 2 2 2" xfId="45520"/>
    <cellStyle name="Normal 2 10 2 2 2 2" xfId="45521"/>
    <cellStyle name="Normal 2 10 2 2 2 2 2" xfId="45522"/>
    <cellStyle name="Normal 2 10 2 2 2 3" xfId="45523"/>
    <cellStyle name="Normal 2 10 2 2 3" xfId="45524"/>
    <cellStyle name="Normal 2 10 2 2 3 2" xfId="45525"/>
    <cellStyle name="Normal 2 10 2 2 4" xfId="45526"/>
    <cellStyle name="Normal 2 10 2 3" xfId="45527"/>
    <cellStyle name="Normal 2 10 2 3 2" xfId="45528"/>
    <cellStyle name="Normal 2 10 2 3 2 2" xfId="45529"/>
    <cellStyle name="Normal 2 10 2 3 3" xfId="45530"/>
    <cellStyle name="Normal 2 10 2 4" xfId="45531"/>
    <cellStyle name="Normal 2 10 2 4 2" xfId="45532"/>
    <cellStyle name="Normal 2 10 2 5" xfId="45533"/>
    <cellStyle name="Normal 2 10 3" xfId="45534"/>
    <cellStyle name="Normal 2 10 3 2" xfId="45535"/>
    <cellStyle name="Normal 2 10 3 2 2" xfId="45536"/>
    <cellStyle name="Normal 2 10 3 2 2 2" xfId="45537"/>
    <cellStyle name="Normal 2 10 3 2 2 2 2" xfId="45538"/>
    <cellStyle name="Normal 2 10 3 2 2 3" xfId="45539"/>
    <cellStyle name="Normal 2 10 3 2 3" xfId="45540"/>
    <cellStyle name="Normal 2 10 3 2 3 2" xfId="45541"/>
    <cellStyle name="Normal 2 10 3 2 4" xfId="45542"/>
    <cellStyle name="Normal 2 10 3 3" xfId="45543"/>
    <cellStyle name="Normal 2 10 3 3 2" xfId="45544"/>
    <cellStyle name="Normal 2 10 3 3 2 2" xfId="45545"/>
    <cellStyle name="Normal 2 10 3 3 3" xfId="45546"/>
    <cellStyle name="Normal 2 10 3 4" xfId="45547"/>
    <cellStyle name="Normal 2 10 3 4 2" xfId="45548"/>
    <cellStyle name="Normal 2 10 3 5" xfId="45549"/>
    <cellStyle name="Normal 2 10 4" xfId="45550"/>
    <cellStyle name="Normal 2 10 4 2" xfId="45551"/>
    <cellStyle name="Normal 2 10 4 2 2" xfId="45552"/>
    <cellStyle name="Normal 2 10 4 2 2 2" xfId="45553"/>
    <cellStyle name="Normal 2 10 4 2 2 2 2" xfId="45554"/>
    <cellStyle name="Normal 2 10 4 2 2 3" xfId="45555"/>
    <cellStyle name="Normal 2 10 4 2 3" xfId="45556"/>
    <cellStyle name="Normal 2 10 4 2 3 2" xfId="45557"/>
    <cellStyle name="Normal 2 10 4 2 4" xfId="45558"/>
    <cellStyle name="Normal 2 10 4 3" xfId="45559"/>
    <cellStyle name="Normal 2 10 4 3 2" xfId="45560"/>
    <cellStyle name="Normal 2 10 4 3 2 2" xfId="45561"/>
    <cellStyle name="Normal 2 10 4 3 3" xfId="45562"/>
    <cellStyle name="Normal 2 10 4 4" xfId="45563"/>
    <cellStyle name="Normal 2 10 4 4 2" xfId="45564"/>
    <cellStyle name="Normal 2 10 4 5" xfId="45565"/>
    <cellStyle name="Normal 2 10 5" xfId="45566"/>
    <cellStyle name="Normal 2 10 5 2" xfId="45567"/>
    <cellStyle name="Normal 2 10 5 2 2" xfId="45568"/>
    <cellStyle name="Normal 2 10 5 2 2 2" xfId="45569"/>
    <cellStyle name="Normal 2 10 5 2 2 2 2" xfId="45570"/>
    <cellStyle name="Normal 2 10 5 2 2 3" xfId="45571"/>
    <cellStyle name="Normal 2 10 5 2 3" xfId="45572"/>
    <cellStyle name="Normal 2 10 5 2 3 2" xfId="45573"/>
    <cellStyle name="Normal 2 10 5 2 4" xfId="45574"/>
    <cellStyle name="Normal 2 10 5 3" xfId="45575"/>
    <cellStyle name="Normal 2 10 5 3 2" xfId="45576"/>
    <cellStyle name="Normal 2 10 5 3 2 2" xfId="45577"/>
    <cellStyle name="Normal 2 10 5 3 3" xfId="45578"/>
    <cellStyle name="Normal 2 10 5 4" xfId="45579"/>
    <cellStyle name="Normal 2 10 5 4 2" xfId="45580"/>
    <cellStyle name="Normal 2 10 5 5" xfId="45581"/>
    <cellStyle name="Normal 2 10 6" xfId="45582"/>
    <cellStyle name="Normal 2 10 6 2" xfId="45583"/>
    <cellStyle name="Normal 2 10 6 2 2" xfId="45584"/>
    <cellStyle name="Normal 2 10 6 2 2 2" xfId="45585"/>
    <cellStyle name="Normal 2 10 6 2 2 2 2" xfId="45586"/>
    <cellStyle name="Normal 2 10 6 2 2 3" xfId="45587"/>
    <cellStyle name="Normal 2 10 6 2 3" xfId="45588"/>
    <cellStyle name="Normal 2 10 6 2 3 2" xfId="45589"/>
    <cellStyle name="Normal 2 10 6 2 4" xfId="45590"/>
    <cellStyle name="Normal 2 10 6 3" xfId="45591"/>
    <cellStyle name="Normal 2 10 6 3 2" xfId="45592"/>
    <cellStyle name="Normal 2 10 6 3 2 2" xfId="45593"/>
    <cellStyle name="Normal 2 10 6 3 3" xfId="45594"/>
    <cellStyle name="Normal 2 10 6 4" xfId="45595"/>
    <cellStyle name="Normal 2 10 6 4 2" xfId="45596"/>
    <cellStyle name="Normal 2 10 6 5" xfId="45597"/>
    <cellStyle name="Normal 2 10 7" xfId="45598"/>
    <cellStyle name="Normal 2 10 7 2" xfId="45599"/>
    <cellStyle name="Normal 2 10 7 2 2" xfId="45600"/>
    <cellStyle name="Normal 2 10 7 2 2 2" xfId="45601"/>
    <cellStyle name="Normal 2 10 7 2 3" xfId="45602"/>
    <cellStyle name="Normal 2 10 7 3" xfId="45603"/>
    <cellStyle name="Normal 2 10 7 3 2" xfId="45604"/>
    <cellStyle name="Normal 2 10 7 4" xfId="45605"/>
    <cellStyle name="Normal 2 10 8" xfId="45606"/>
    <cellStyle name="Normal 2 10 8 2" xfId="45607"/>
    <cellStyle name="Normal 2 10 8 2 2" xfId="45608"/>
    <cellStyle name="Normal 2 10 8 3" xfId="45609"/>
    <cellStyle name="Normal 2 10 9" xfId="45610"/>
    <cellStyle name="Normal 2 10 9 2" xfId="45611"/>
    <cellStyle name="Normal 2 11" xfId="45612"/>
    <cellStyle name="Normal 2 11 2" xfId="45613"/>
    <cellStyle name="Normal 2 11 2 2" xfId="45614"/>
    <cellStyle name="Normal 2 11 2 2 2" xfId="45615"/>
    <cellStyle name="Normal 2 11 2 2 2 2" xfId="45616"/>
    <cellStyle name="Normal 2 11 2 2 3" xfId="45617"/>
    <cellStyle name="Normal 2 11 2 3" xfId="45618"/>
    <cellStyle name="Normal 2 11 2 3 2" xfId="45619"/>
    <cellStyle name="Normal 2 11 2 4" xfId="45620"/>
    <cellStyle name="Normal 2 11 3" xfId="45621"/>
    <cellStyle name="Normal 2 11 3 2" xfId="45622"/>
    <cellStyle name="Normal 2 11 3 2 2" xfId="45623"/>
    <cellStyle name="Normal 2 11 3 3" xfId="45624"/>
    <cellStyle name="Normal 2 11 4" xfId="45625"/>
    <cellStyle name="Normal 2 11 4 2" xfId="45626"/>
    <cellStyle name="Normal 2 11 5" xfId="45627"/>
    <cellStyle name="Normal 2 12" xfId="45628"/>
    <cellStyle name="Normal 2 12 2" xfId="45629"/>
    <cellStyle name="Normal 2 12 2 2" xfId="45630"/>
    <cellStyle name="Normal 2 12 2 2 2" xfId="45631"/>
    <cellStyle name="Normal 2 12 2 2 2 2" xfId="45632"/>
    <cellStyle name="Normal 2 12 2 2 3" xfId="45633"/>
    <cellStyle name="Normal 2 12 2 3" xfId="45634"/>
    <cellStyle name="Normal 2 12 2 3 2" xfId="45635"/>
    <cellStyle name="Normal 2 12 2 4" xfId="45636"/>
    <cellStyle name="Normal 2 12 3" xfId="45637"/>
    <cellStyle name="Normal 2 12 3 2" xfId="45638"/>
    <cellStyle name="Normal 2 12 3 2 2" xfId="45639"/>
    <cellStyle name="Normal 2 12 3 3" xfId="45640"/>
    <cellStyle name="Normal 2 12 4" xfId="45641"/>
    <cellStyle name="Normal 2 12 4 2" xfId="45642"/>
    <cellStyle name="Normal 2 12 5" xfId="45643"/>
    <cellStyle name="Normal 2 13" xfId="45644"/>
    <cellStyle name="Normal 2 13 2" xfId="45645"/>
    <cellStyle name="Normal 2 13 2 2" xfId="45646"/>
    <cellStyle name="Normal 2 13 2 2 2" xfId="45647"/>
    <cellStyle name="Normal 2 13 2 2 2 2" xfId="45648"/>
    <cellStyle name="Normal 2 13 2 2 3" xfId="45649"/>
    <cellStyle name="Normal 2 13 2 3" xfId="45650"/>
    <cellStyle name="Normal 2 13 2 3 2" xfId="45651"/>
    <cellStyle name="Normal 2 13 2 4" xfId="45652"/>
    <cellStyle name="Normal 2 13 3" xfId="45653"/>
    <cellStyle name="Normal 2 13 3 2" xfId="45654"/>
    <cellStyle name="Normal 2 13 3 2 2" xfId="45655"/>
    <cellStyle name="Normal 2 13 3 3" xfId="45656"/>
    <cellStyle name="Normal 2 13 4" xfId="45657"/>
    <cellStyle name="Normal 2 13 4 2" xfId="45658"/>
    <cellStyle name="Normal 2 13 5" xfId="45659"/>
    <cellStyle name="Normal 2 14" xfId="45660"/>
    <cellStyle name="Normal 2 14 2" xfId="45661"/>
    <cellStyle name="Normal 2 14 2 2" xfId="45662"/>
    <cellStyle name="Normal 2 14 2 2 2" xfId="45663"/>
    <cellStyle name="Normal 2 14 2 2 2 2" xfId="45664"/>
    <cellStyle name="Normal 2 14 2 2 3" xfId="45665"/>
    <cellStyle name="Normal 2 14 2 3" xfId="45666"/>
    <cellStyle name="Normal 2 14 2 3 2" xfId="45667"/>
    <cellStyle name="Normal 2 14 2 4" xfId="45668"/>
    <cellStyle name="Normal 2 14 3" xfId="45669"/>
    <cellStyle name="Normal 2 14 3 2" xfId="45670"/>
    <cellStyle name="Normal 2 14 3 2 2" xfId="45671"/>
    <cellStyle name="Normal 2 14 3 3" xfId="45672"/>
    <cellStyle name="Normal 2 14 4" xfId="45673"/>
    <cellStyle name="Normal 2 14 4 2" xfId="45674"/>
    <cellStyle name="Normal 2 14 5" xfId="45675"/>
    <cellStyle name="Normal 2 15" xfId="45676"/>
    <cellStyle name="Normal 2 15 2" xfId="45677"/>
    <cellStyle name="Normal 2 15 2 2" xfId="45678"/>
    <cellStyle name="Normal 2 15 2 2 2" xfId="45679"/>
    <cellStyle name="Normal 2 15 2 2 2 2" xfId="45680"/>
    <cellStyle name="Normal 2 15 2 2 3" xfId="45681"/>
    <cellStyle name="Normal 2 15 2 3" xfId="45682"/>
    <cellStyle name="Normal 2 15 2 3 2" xfId="45683"/>
    <cellStyle name="Normal 2 15 2 4" xfId="45684"/>
    <cellStyle name="Normal 2 15 3" xfId="45685"/>
    <cellStyle name="Normal 2 15 3 2" xfId="45686"/>
    <cellStyle name="Normal 2 15 3 2 2" xfId="45687"/>
    <cellStyle name="Normal 2 15 3 3" xfId="45688"/>
    <cellStyle name="Normal 2 15 4" xfId="45689"/>
    <cellStyle name="Normal 2 15 4 2" xfId="45690"/>
    <cellStyle name="Normal 2 15 5" xfId="45691"/>
    <cellStyle name="Normal 2 16" xfId="45692"/>
    <cellStyle name="Normal 2 16 2" xfId="45693"/>
    <cellStyle name="Normal 2 16 2 2" xfId="45694"/>
    <cellStyle name="Normal 2 16 2 2 2" xfId="45695"/>
    <cellStyle name="Normal 2 16 2 3" xfId="45696"/>
    <cellStyle name="Normal 2 16 3" xfId="45697"/>
    <cellStyle name="Normal 2 16 3 2" xfId="45698"/>
    <cellStyle name="Normal 2 16 4" xfId="45699"/>
    <cellStyle name="Normal 2 17" xfId="45700"/>
    <cellStyle name="Normal 2 17 2" xfId="45701"/>
    <cellStyle name="Normal 2 17 2 2" xfId="45702"/>
    <cellStyle name="Normal 2 17 3" xfId="45703"/>
    <cellStyle name="Normal 2 18" xfId="45704"/>
    <cellStyle name="Normal 2 18 2" xfId="45705"/>
    <cellStyle name="Normal 2 19" xfId="45706"/>
    <cellStyle name="Normal 2 2" xfId="45707"/>
    <cellStyle name="Normal 2 2 10" xfId="45708"/>
    <cellStyle name="Normal 2 2 10 2" xfId="45709"/>
    <cellStyle name="Normal 2 2 11" xfId="45710"/>
    <cellStyle name="Normal 2 2 2" xfId="45711"/>
    <cellStyle name="Normal 2 2 2 10" xfId="45712"/>
    <cellStyle name="Normal 2 2 2 2" xfId="45713"/>
    <cellStyle name="Normal 2 2 2 2 2" xfId="45714"/>
    <cellStyle name="Normal 2 2 2 2 2 2" xfId="45715"/>
    <cellStyle name="Normal 2 2 2 2 2 2 2" xfId="45716"/>
    <cellStyle name="Normal 2 2 2 2 2 2 2 2" xfId="45717"/>
    <cellStyle name="Normal 2 2 2 2 2 2 3" xfId="45718"/>
    <cellStyle name="Normal 2 2 2 2 2 3" xfId="45719"/>
    <cellStyle name="Normal 2 2 2 2 2 3 2" xfId="45720"/>
    <cellStyle name="Normal 2 2 2 2 2 4" xfId="45721"/>
    <cellStyle name="Normal 2 2 2 2 3" xfId="45722"/>
    <cellStyle name="Normal 2 2 2 2 3 2" xfId="45723"/>
    <cellStyle name="Normal 2 2 2 2 3 2 2" xfId="45724"/>
    <cellStyle name="Normal 2 2 2 2 3 3" xfId="45725"/>
    <cellStyle name="Normal 2 2 2 2 4" xfId="45726"/>
    <cellStyle name="Normal 2 2 2 2 4 2" xfId="45727"/>
    <cellStyle name="Normal 2 2 2 2 5" xfId="45728"/>
    <cellStyle name="Normal 2 2 2 3" xfId="45729"/>
    <cellStyle name="Normal 2 2 2 3 2" xfId="45730"/>
    <cellStyle name="Normal 2 2 2 3 2 2" xfId="45731"/>
    <cellStyle name="Normal 2 2 2 3 2 2 2" xfId="45732"/>
    <cellStyle name="Normal 2 2 2 3 2 2 2 2" xfId="45733"/>
    <cellStyle name="Normal 2 2 2 3 2 2 3" xfId="45734"/>
    <cellStyle name="Normal 2 2 2 3 2 3" xfId="45735"/>
    <cellStyle name="Normal 2 2 2 3 2 3 2" xfId="45736"/>
    <cellStyle name="Normal 2 2 2 3 2 4" xfId="45737"/>
    <cellStyle name="Normal 2 2 2 3 3" xfId="45738"/>
    <cellStyle name="Normal 2 2 2 3 3 2" xfId="45739"/>
    <cellStyle name="Normal 2 2 2 3 3 2 2" xfId="45740"/>
    <cellStyle name="Normal 2 2 2 3 3 3" xfId="45741"/>
    <cellStyle name="Normal 2 2 2 3 4" xfId="45742"/>
    <cellStyle name="Normal 2 2 2 3 4 2" xfId="45743"/>
    <cellStyle name="Normal 2 2 2 3 5" xfId="45744"/>
    <cellStyle name="Normal 2 2 2 4" xfId="45745"/>
    <cellStyle name="Normal 2 2 2 4 2" xfId="45746"/>
    <cellStyle name="Normal 2 2 2 4 2 2" xfId="45747"/>
    <cellStyle name="Normal 2 2 2 4 2 2 2" xfId="45748"/>
    <cellStyle name="Normal 2 2 2 4 2 2 2 2" xfId="45749"/>
    <cellStyle name="Normal 2 2 2 4 2 2 3" xfId="45750"/>
    <cellStyle name="Normal 2 2 2 4 2 3" xfId="45751"/>
    <cellStyle name="Normal 2 2 2 4 2 3 2" xfId="45752"/>
    <cellStyle name="Normal 2 2 2 4 2 4" xfId="45753"/>
    <cellStyle name="Normal 2 2 2 4 3" xfId="45754"/>
    <cellStyle name="Normal 2 2 2 4 3 2" xfId="45755"/>
    <cellStyle name="Normal 2 2 2 4 3 2 2" xfId="45756"/>
    <cellStyle name="Normal 2 2 2 4 3 3" xfId="45757"/>
    <cellStyle name="Normal 2 2 2 4 4" xfId="45758"/>
    <cellStyle name="Normal 2 2 2 4 4 2" xfId="45759"/>
    <cellStyle name="Normal 2 2 2 4 5" xfId="45760"/>
    <cellStyle name="Normal 2 2 2 5" xfId="45761"/>
    <cellStyle name="Normal 2 2 2 5 2" xfId="45762"/>
    <cellStyle name="Normal 2 2 2 5 2 2" xfId="45763"/>
    <cellStyle name="Normal 2 2 2 5 2 2 2" xfId="45764"/>
    <cellStyle name="Normal 2 2 2 5 2 2 2 2" xfId="45765"/>
    <cellStyle name="Normal 2 2 2 5 2 2 3" xfId="45766"/>
    <cellStyle name="Normal 2 2 2 5 2 3" xfId="45767"/>
    <cellStyle name="Normal 2 2 2 5 2 3 2" xfId="45768"/>
    <cellStyle name="Normal 2 2 2 5 2 4" xfId="45769"/>
    <cellStyle name="Normal 2 2 2 5 3" xfId="45770"/>
    <cellStyle name="Normal 2 2 2 5 3 2" xfId="45771"/>
    <cellStyle name="Normal 2 2 2 5 3 2 2" xfId="45772"/>
    <cellStyle name="Normal 2 2 2 5 3 3" xfId="45773"/>
    <cellStyle name="Normal 2 2 2 5 4" xfId="45774"/>
    <cellStyle name="Normal 2 2 2 5 4 2" xfId="45775"/>
    <cellStyle name="Normal 2 2 2 5 5" xfId="45776"/>
    <cellStyle name="Normal 2 2 2 6" xfId="45777"/>
    <cellStyle name="Normal 2 2 2 6 2" xfId="45778"/>
    <cellStyle name="Normal 2 2 2 6 2 2" xfId="45779"/>
    <cellStyle name="Normal 2 2 2 6 2 2 2" xfId="45780"/>
    <cellStyle name="Normal 2 2 2 6 2 2 2 2" xfId="45781"/>
    <cellStyle name="Normal 2 2 2 6 2 2 3" xfId="45782"/>
    <cellStyle name="Normal 2 2 2 6 2 3" xfId="45783"/>
    <cellStyle name="Normal 2 2 2 6 2 3 2" xfId="45784"/>
    <cellStyle name="Normal 2 2 2 6 2 4" xfId="45785"/>
    <cellStyle name="Normal 2 2 2 6 3" xfId="45786"/>
    <cellStyle name="Normal 2 2 2 6 3 2" xfId="45787"/>
    <cellStyle name="Normal 2 2 2 6 3 2 2" xfId="45788"/>
    <cellStyle name="Normal 2 2 2 6 3 3" xfId="45789"/>
    <cellStyle name="Normal 2 2 2 6 4" xfId="45790"/>
    <cellStyle name="Normal 2 2 2 6 4 2" xfId="45791"/>
    <cellStyle name="Normal 2 2 2 6 5" xfId="45792"/>
    <cellStyle name="Normal 2 2 2 7" xfId="45793"/>
    <cellStyle name="Normal 2 2 2 7 2" xfId="45794"/>
    <cellStyle name="Normal 2 2 2 7 2 2" xfId="45795"/>
    <cellStyle name="Normal 2 2 2 7 2 2 2" xfId="45796"/>
    <cellStyle name="Normal 2 2 2 7 2 3" xfId="45797"/>
    <cellStyle name="Normal 2 2 2 7 3" xfId="45798"/>
    <cellStyle name="Normal 2 2 2 7 3 2" xfId="45799"/>
    <cellStyle name="Normal 2 2 2 7 4" xfId="45800"/>
    <cellStyle name="Normal 2 2 2 8" xfId="45801"/>
    <cellStyle name="Normal 2 2 2 8 2" xfId="45802"/>
    <cellStyle name="Normal 2 2 2 8 2 2" xfId="45803"/>
    <cellStyle name="Normal 2 2 2 8 3" xfId="45804"/>
    <cellStyle name="Normal 2 2 2 9" xfId="45805"/>
    <cellStyle name="Normal 2 2 2 9 2" xfId="45806"/>
    <cellStyle name="Normal 2 2 3" xfId="45807"/>
    <cellStyle name="Normal 2 2 3 2" xfId="45808"/>
    <cellStyle name="Normal 2 2 3 2 2" xfId="45809"/>
    <cellStyle name="Normal 2 2 3 2 2 2" xfId="45810"/>
    <cellStyle name="Normal 2 2 3 2 2 2 2" xfId="45811"/>
    <cellStyle name="Normal 2 2 3 2 2 3" xfId="45812"/>
    <cellStyle name="Normal 2 2 3 2 3" xfId="45813"/>
    <cellStyle name="Normal 2 2 3 2 3 2" xfId="45814"/>
    <cellStyle name="Normal 2 2 3 2 4" xfId="45815"/>
    <cellStyle name="Normal 2 2 3 3" xfId="45816"/>
    <cellStyle name="Normal 2 2 3 3 2" xfId="45817"/>
    <cellStyle name="Normal 2 2 3 3 2 2" xfId="45818"/>
    <cellStyle name="Normal 2 2 3 3 3" xfId="45819"/>
    <cellStyle name="Normal 2 2 3 4" xfId="45820"/>
    <cellStyle name="Normal 2 2 3 4 2" xfId="45821"/>
    <cellStyle name="Normal 2 2 3 5" xfId="45822"/>
    <cellStyle name="Normal 2 2 4" xfId="45823"/>
    <cellStyle name="Normal 2 2 4 2" xfId="45824"/>
    <cellStyle name="Normal 2 2 4 2 2" xfId="45825"/>
    <cellStyle name="Normal 2 2 4 2 2 2" xfId="45826"/>
    <cellStyle name="Normal 2 2 4 2 2 2 2" xfId="45827"/>
    <cellStyle name="Normal 2 2 4 2 2 3" xfId="45828"/>
    <cellStyle name="Normal 2 2 4 2 3" xfId="45829"/>
    <cellStyle name="Normal 2 2 4 2 3 2" xfId="45830"/>
    <cellStyle name="Normal 2 2 4 2 4" xfId="45831"/>
    <cellStyle name="Normal 2 2 4 3" xfId="45832"/>
    <cellStyle name="Normal 2 2 4 3 2" xfId="45833"/>
    <cellStyle name="Normal 2 2 4 3 2 2" xfId="45834"/>
    <cellStyle name="Normal 2 2 4 3 3" xfId="45835"/>
    <cellStyle name="Normal 2 2 4 4" xfId="45836"/>
    <cellStyle name="Normal 2 2 4 4 2" xfId="45837"/>
    <cellStyle name="Normal 2 2 4 5" xfId="45838"/>
    <cellStyle name="Normal 2 2 5" xfId="45839"/>
    <cellStyle name="Normal 2 2 5 2" xfId="45840"/>
    <cellStyle name="Normal 2 2 5 2 2" xfId="45841"/>
    <cellStyle name="Normal 2 2 5 2 2 2" xfId="45842"/>
    <cellStyle name="Normal 2 2 5 2 2 2 2" xfId="45843"/>
    <cellStyle name="Normal 2 2 5 2 2 3" xfId="45844"/>
    <cellStyle name="Normal 2 2 5 2 3" xfId="45845"/>
    <cellStyle name="Normal 2 2 5 2 3 2" xfId="45846"/>
    <cellStyle name="Normal 2 2 5 2 4" xfId="45847"/>
    <cellStyle name="Normal 2 2 5 3" xfId="45848"/>
    <cellStyle name="Normal 2 2 5 3 2" xfId="45849"/>
    <cellStyle name="Normal 2 2 5 3 2 2" xfId="45850"/>
    <cellStyle name="Normal 2 2 5 3 3" xfId="45851"/>
    <cellStyle name="Normal 2 2 5 4" xfId="45852"/>
    <cellStyle name="Normal 2 2 5 4 2" xfId="45853"/>
    <cellStyle name="Normal 2 2 5 5" xfId="45854"/>
    <cellStyle name="Normal 2 2 6" xfId="45855"/>
    <cellStyle name="Normal 2 2 6 2" xfId="45856"/>
    <cellStyle name="Normal 2 2 6 2 2" xfId="45857"/>
    <cellStyle name="Normal 2 2 6 2 2 2" xfId="45858"/>
    <cellStyle name="Normal 2 2 6 2 2 2 2" xfId="45859"/>
    <cellStyle name="Normal 2 2 6 2 2 3" xfId="45860"/>
    <cellStyle name="Normal 2 2 6 2 3" xfId="45861"/>
    <cellStyle name="Normal 2 2 6 2 3 2" xfId="45862"/>
    <cellStyle name="Normal 2 2 6 2 4" xfId="45863"/>
    <cellStyle name="Normal 2 2 6 3" xfId="45864"/>
    <cellStyle name="Normal 2 2 6 3 2" xfId="45865"/>
    <cellStyle name="Normal 2 2 6 3 2 2" xfId="45866"/>
    <cellStyle name="Normal 2 2 6 3 3" xfId="45867"/>
    <cellStyle name="Normal 2 2 6 4" xfId="45868"/>
    <cellStyle name="Normal 2 2 6 4 2" xfId="45869"/>
    <cellStyle name="Normal 2 2 6 5" xfId="45870"/>
    <cellStyle name="Normal 2 2 7" xfId="45871"/>
    <cellStyle name="Normal 2 2 7 2" xfId="45872"/>
    <cellStyle name="Normal 2 2 7 2 2" xfId="45873"/>
    <cellStyle name="Normal 2 2 7 2 2 2" xfId="45874"/>
    <cellStyle name="Normal 2 2 7 2 2 2 2" xfId="45875"/>
    <cellStyle name="Normal 2 2 7 2 2 3" xfId="45876"/>
    <cellStyle name="Normal 2 2 7 2 3" xfId="45877"/>
    <cellStyle name="Normal 2 2 7 2 3 2" xfId="45878"/>
    <cellStyle name="Normal 2 2 7 2 4" xfId="45879"/>
    <cellStyle name="Normal 2 2 7 3" xfId="45880"/>
    <cellStyle name="Normal 2 2 7 3 2" xfId="45881"/>
    <cellStyle name="Normal 2 2 7 3 2 2" xfId="45882"/>
    <cellStyle name="Normal 2 2 7 3 3" xfId="45883"/>
    <cellStyle name="Normal 2 2 7 4" xfId="45884"/>
    <cellStyle name="Normal 2 2 7 4 2" xfId="45885"/>
    <cellStyle name="Normal 2 2 7 5" xfId="45886"/>
    <cellStyle name="Normal 2 2 8" xfId="45887"/>
    <cellStyle name="Normal 2 2 8 2" xfId="45888"/>
    <cellStyle name="Normal 2 2 8 2 2" xfId="45889"/>
    <cellStyle name="Normal 2 2 8 2 2 2" xfId="45890"/>
    <cellStyle name="Normal 2 2 8 2 3" xfId="45891"/>
    <cellStyle name="Normal 2 2 8 3" xfId="45892"/>
    <cellStyle name="Normal 2 2 8 3 2" xfId="45893"/>
    <cellStyle name="Normal 2 2 8 4" xfId="45894"/>
    <cellStyle name="Normal 2 2 9" xfId="45895"/>
    <cellStyle name="Normal 2 2 9 2" xfId="45896"/>
    <cellStyle name="Normal 2 2 9 2 2" xfId="45897"/>
    <cellStyle name="Normal 2 2 9 3" xfId="45898"/>
    <cellStyle name="Normal 2 3" xfId="45899"/>
    <cellStyle name="Normal 2 3 10" xfId="45900"/>
    <cellStyle name="Normal 2 3 10 2" xfId="45901"/>
    <cellStyle name="Normal 2 3 11" xfId="45902"/>
    <cellStyle name="Normal 2 3 2" xfId="45903"/>
    <cellStyle name="Normal 2 3 2 10" xfId="45904"/>
    <cellStyle name="Normal 2 3 2 2" xfId="45905"/>
    <cellStyle name="Normal 2 3 2 2 2" xfId="45906"/>
    <cellStyle name="Normal 2 3 2 2 2 2" xfId="45907"/>
    <cellStyle name="Normal 2 3 2 2 2 2 2" xfId="45908"/>
    <cellStyle name="Normal 2 3 2 2 2 2 2 2" xfId="45909"/>
    <cellStyle name="Normal 2 3 2 2 2 2 3" xfId="45910"/>
    <cellStyle name="Normal 2 3 2 2 2 3" xfId="45911"/>
    <cellStyle name="Normal 2 3 2 2 2 3 2" xfId="45912"/>
    <cellStyle name="Normal 2 3 2 2 2 4" xfId="45913"/>
    <cellStyle name="Normal 2 3 2 2 3" xfId="45914"/>
    <cellStyle name="Normal 2 3 2 2 3 2" xfId="45915"/>
    <cellStyle name="Normal 2 3 2 2 3 2 2" xfId="45916"/>
    <cellStyle name="Normal 2 3 2 2 3 3" xfId="45917"/>
    <cellStyle name="Normal 2 3 2 2 4" xfId="45918"/>
    <cellStyle name="Normal 2 3 2 2 4 2" xfId="45919"/>
    <cellStyle name="Normal 2 3 2 2 5" xfId="45920"/>
    <cellStyle name="Normal 2 3 2 3" xfId="45921"/>
    <cellStyle name="Normal 2 3 2 3 2" xfId="45922"/>
    <cellStyle name="Normal 2 3 2 3 2 2" xfId="45923"/>
    <cellStyle name="Normal 2 3 2 3 2 2 2" xfId="45924"/>
    <cellStyle name="Normal 2 3 2 3 2 2 2 2" xfId="45925"/>
    <cellStyle name="Normal 2 3 2 3 2 2 3" xfId="45926"/>
    <cellStyle name="Normal 2 3 2 3 2 3" xfId="45927"/>
    <cellStyle name="Normal 2 3 2 3 2 3 2" xfId="45928"/>
    <cellStyle name="Normal 2 3 2 3 2 4" xfId="45929"/>
    <cellStyle name="Normal 2 3 2 3 3" xfId="45930"/>
    <cellStyle name="Normal 2 3 2 3 3 2" xfId="45931"/>
    <cellStyle name="Normal 2 3 2 3 3 2 2" xfId="45932"/>
    <cellStyle name="Normal 2 3 2 3 3 3" xfId="45933"/>
    <cellStyle name="Normal 2 3 2 3 4" xfId="45934"/>
    <cellStyle name="Normal 2 3 2 3 4 2" xfId="45935"/>
    <cellStyle name="Normal 2 3 2 3 5" xfId="45936"/>
    <cellStyle name="Normal 2 3 2 4" xfId="45937"/>
    <cellStyle name="Normal 2 3 2 4 2" xfId="45938"/>
    <cellStyle name="Normal 2 3 2 4 2 2" xfId="45939"/>
    <cellStyle name="Normal 2 3 2 4 2 2 2" xfId="45940"/>
    <cellStyle name="Normal 2 3 2 4 2 2 2 2" xfId="45941"/>
    <cellStyle name="Normal 2 3 2 4 2 2 3" xfId="45942"/>
    <cellStyle name="Normal 2 3 2 4 2 3" xfId="45943"/>
    <cellStyle name="Normal 2 3 2 4 2 3 2" xfId="45944"/>
    <cellStyle name="Normal 2 3 2 4 2 4" xfId="45945"/>
    <cellStyle name="Normal 2 3 2 4 3" xfId="45946"/>
    <cellStyle name="Normal 2 3 2 4 3 2" xfId="45947"/>
    <cellStyle name="Normal 2 3 2 4 3 2 2" xfId="45948"/>
    <cellStyle name="Normal 2 3 2 4 3 3" xfId="45949"/>
    <cellStyle name="Normal 2 3 2 4 4" xfId="45950"/>
    <cellStyle name="Normal 2 3 2 4 4 2" xfId="45951"/>
    <cellStyle name="Normal 2 3 2 4 5" xfId="45952"/>
    <cellStyle name="Normal 2 3 2 5" xfId="45953"/>
    <cellStyle name="Normal 2 3 2 5 2" xfId="45954"/>
    <cellStyle name="Normal 2 3 2 5 2 2" xfId="45955"/>
    <cellStyle name="Normal 2 3 2 5 2 2 2" xfId="45956"/>
    <cellStyle name="Normal 2 3 2 5 2 2 2 2" xfId="45957"/>
    <cellStyle name="Normal 2 3 2 5 2 2 3" xfId="45958"/>
    <cellStyle name="Normal 2 3 2 5 2 3" xfId="45959"/>
    <cellStyle name="Normal 2 3 2 5 2 3 2" xfId="45960"/>
    <cellStyle name="Normal 2 3 2 5 2 4" xfId="45961"/>
    <cellStyle name="Normal 2 3 2 5 3" xfId="45962"/>
    <cellStyle name="Normal 2 3 2 5 3 2" xfId="45963"/>
    <cellStyle name="Normal 2 3 2 5 3 2 2" xfId="45964"/>
    <cellStyle name="Normal 2 3 2 5 3 3" xfId="45965"/>
    <cellStyle name="Normal 2 3 2 5 4" xfId="45966"/>
    <cellStyle name="Normal 2 3 2 5 4 2" xfId="45967"/>
    <cellStyle name="Normal 2 3 2 5 5" xfId="45968"/>
    <cellStyle name="Normal 2 3 2 6" xfId="45969"/>
    <cellStyle name="Normal 2 3 2 6 2" xfId="45970"/>
    <cellStyle name="Normal 2 3 2 6 2 2" xfId="45971"/>
    <cellStyle name="Normal 2 3 2 6 2 2 2" xfId="45972"/>
    <cellStyle name="Normal 2 3 2 6 2 2 2 2" xfId="45973"/>
    <cellStyle name="Normal 2 3 2 6 2 2 3" xfId="45974"/>
    <cellStyle name="Normal 2 3 2 6 2 3" xfId="45975"/>
    <cellStyle name="Normal 2 3 2 6 2 3 2" xfId="45976"/>
    <cellStyle name="Normal 2 3 2 6 2 4" xfId="45977"/>
    <cellStyle name="Normal 2 3 2 6 3" xfId="45978"/>
    <cellStyle name="Normal 2 3 2 6 3 2" xfId="45979"/>
    <cellStyle name="Normal 2 3 2 6 3 2 2" xfId="45980"/>
    <cellStyle name="Normal 2 3 2 6 3 3" xfId="45981"/>
    <cellStyle name="Normal 2 3 2 6 4" xfId="45982"/>
    <cellStyle name="Normal 2 3 2 6 4 2" xfId="45983"/>
    <cellStyle name="Normal 2 3 2 6 5" xfId="45984"/>
    <cellStyle name="Normal 2 3 2 7" xfId="45985"/>
    <cellStyle name="Normal 2 3 2 7 2" xfId="45986"/>
    <cellStyle name="Normal 2 3 2 7 2 2" xfId="45987"/>
    <cellStyle name="Normal 2 3 2 7 2 2 2" xfId="45988"/>
    <cellStyle name="Normal 2 3 2 7 2 3" xfId="45989"/>
    <cellStyle name="Normal 2 3 2 7 3" xfId="45990"/>
    <cellStyle name="Normal 2 3 2 7 3 2" xfId="45991"/>
    <cellStyle name="Normal 2 3 2 7 4" xfId="45992"/>
    <cellStyle name="Normal 2 3 2 8" xfId="45993"/>
    <cellStyle name="Normal 2 3 2 8 2" xfId="45994"/>
    <cellStyle name="Normal 2 3 2 8 2 2" xfId="45995"/>
    <cellStyle name="Normal 2 3 2 8 3" xfId="45996"/>
    <cellStyle name="Normal 2 3 2 9" xfId="45997"/>
    <cellStyle name="Normal 2 3 2 9 2" xfId="45998"/>
    <cellStyle name="Normal 2 3 3" xfId="45999"/>
    <cellStyle name="Normal 2 3 3 2" xfId="46000"/>
    <cellStyle name="Normal 2 3 3 2 2" xfId="46001"/>
    <cellStyle name="Normal 2 3 3 2 2 2" xfId="46002"/>
    <cellStyle name="Normal 2 3 3 2 2 2 2" xfId="46003"/>
    <cellStyle name="Normal 2 3 3 2 2 3" xfId="46004"/>
    <cellStyle name="Normal 2 3 3 2 3" xfId="46005"/>
    <cellStyle name="Normal 2 3 3 2 3 2" xfId="46006"/>
    <cellStyle name="Normal 2 3 3 2 4" xfId="46007"/>
    <cellStyle name="Normal 2 3 3 3" xfId="46008"/>
    <cellStyle name="Normal 2 3 3 3 2" xfId="46009"/>
    <cellStyle name="Normal 2 3 3 3 2 2" xfId="46010"/>
    <cellStyle name="Normal 2 3 3 3 3" xfId="46011"/>
    <cellStyle name="Normal 2 3 3 4" xfId="46012"/>
    <cellStyle name="Normal 2 3 3 4 2" xfId="46013"/>
    <cellStyle name="Normal 2 3 3 5" xfId="46014"/>
    <cellStyle name="Normal 2 3 4" xfId="46015"/>
    <cellStyle name="Normal 2 3 4 2" xfId="46016"/>
    <cellStyle name="Normal 2 3 4 2 2" xfId="46017"/>
    <cellStyle name="Normal 2 3 4 2 2 2" xfId="46018"/>
    <cellStyle name="Normal 2 3 4 2 2 2 2" xfId="46019"/>
    <cellStyle name="Normal 2 3 4 2 2 3" xfId="46020"/>
    <cellStyle name="Normal 2 3 4 2 3" xfId="46021"/>
    <cellStyle name="Normal 2 3 4 2 3 2" xfId="46022"/>
    <cellStyle name="Normal 2 3 4 2 4" xfId="46023"/>
    <cellStyle name="Normal 2 3 4 3" xfId="46024"/>
    <cellStyle name="Normal 2 3 4 3 2" xfId="46025"/>
    <cellStyle name="Normal 2 3 4 3 2 2" xfId="46026"/>
    <cellStyle name="Normal 2 3 4 3 3" xfId="46027"/>
    <cellStyle name="Normal 2 3 4 4" xfId="46028"/>
    <cellStyle name="Normal 2 3 4 4 2" xfId="46029"/>
    <cellStyle name="Normal 2 3 4 5" xfId="46030"/>
    <cellStyle name="Normal 2 3 5" xfId="46031"/>
    <cellStyle name="Normal 2 3 5 2" xfId="46032"/>
    <cellStyle name="Normal 2 3 5 2 2" xfId="46033"/>
    <cellStyle name="Normal 2 3 5 2 2 2" xfId="46034"/>
    <cellStyle name="Normal 2 3 5 2 2 2 2" xfId="46035"/>
    <cellStyle name="Normal 2 3 5 2 2 3" xfId="46036"/>
    <cellStyle name="Normal 2 3 5 2 3" xfId="46037"/>
    <cellStyle name="Normal 2 3 5 2 3 2" xfId="46038"/>
    <cellStyle name="Normal 2 3 5 2 4" xfId="46039"/>
    <cellStyle name="Normal 2 3 5 3" xfId="46040"/>
    <cellStyle name="Normal 2 3 5 3 2" xfId="46041"/>
    <cellStyle name="Normal 2 3 5 3 2 2" xfId="46042"/>
    <cellStyle name="Normal 2 3 5 3 3" xfId="46043"/>
    <cellStyle name="Normal 2 3 5 4" xfId="46044"/>
    <cellStyle name="Normal 2 3 5 4 2" xfId="46045"/>
    <cellStyle name="Normal 2 3 5 5" xfId="46046"/>
    <cellStyle name="Normal 2 3 6" xfId="46047"/>
    <cellStyle name="Normal 2 3 6 2" xfId="46048"/>
    <cellStyle name="Normal 2 3 6 2 2" xfId="46049"/>
    <cellStyle name="Normal 2 3 6 2 2 2" xfId="46050"/>
    <cellStyle name="Normal 2 3 6 2 2 2 2" xfId="46051"/>
    <cellStyle name="Normal 2 3 6 2 2 3" xfId="46052"/>
    <cellStyle name="Normal 2 3 6 2 3" xfId="46053"/>
    <cellStyle name="Normal 2 3 6 2 3 2" xfId="46054"/>
    <cellStyle name="Normal 2 3 6 2 4" xfId="46055"/>
    <cellStyle name="Normal 2 3 6 3" xfId="46056"/>
    <cellStyle name="Normal 2 3 6 3 2" xfId="46057"/>
    <cellStyle name="Normal 2 3 6 3 2 2" xfId="46058"/>
    <cellStyle name="Normal 2 3 6 3 3" xfId="46059"/>
    <cellStyle name="Normal 2 3 6 4" xfId="46060"/>
    <cellStyle name="Normal 2 3 6 4 2" xfId="46061"/>
    <cellStyle name="Normal 2 3 6 5" xfId="46062"/>
    <cellStyle name="Normal 2 3 7" xfId="46063"/>
    <cellStyle name="Normal 2 3 7 2" xfId="46064"/>
    <cellStyle name="Normal 2 3 7 2 2" xfId="46065"/>
    <cellStyle name="Normal 2 3 7 2 2 2" xfId="46066"/>
    <cellStyle name="Normal 2 3 7 2 2 2 2" xfId="46067"/>
    <cellStyle name="Normal 2 3 7 2 2 3" xfId="46068"/>
    <cellStyle name="Normal 2 3 7 2 3" xfId="46069"/>
    <cellStyle name="Normal 2 3 7 2 3 2" xfId="46070"/>
    <cellStyle name="Normal 2 3 7 2 4" xfId="46071"/>
    <cellStyle name="Normal 2 3 7 3" xfId="46072"/>
    <cellStyle name="Normal 2 3 7 3 2" xfId="46073"/>
    <cellStyle name="Normal 2 3 7 3 2 2" xfId="46074"/>
    <cellStyle name="Normal 2 3 7 3 3" xfId="46075"/>
    <cellStyle name="Normal 2 3 7 4" xfId="46076"/>
    <cellStyle name="Normal 2 3 7 4 2" xfId="46077"/>
    <cellStyle name="Normal 2 3 7 5" xfId="46078"/>
    <cellStyle name="Normal 2 3 8" xfId="46079"/>
    <cellStyle name="Normal 2 3 8 2" xfId="46080"/>
    <cellStyle name="Normal 2 3 8 2 2" xfId="46081"/>
    <cellStyle name="Normal 2 3 8 2 2 2" xfId="46082"/>
    <cellStyle name="Normal 2 3 8 2 3" xfId="46083"/>
    <cellStyle name="Normal 2 3 8 3" xfId="46084"/>
    <cellStyle name="Normal 2 3 8 3 2" xfId="46085"/>
    <cellStyle name="Normal 2 3 8 4" xfId="46086"/>
    <cellStyle name="Normal 2 3 9" xfId="46087"/>
    <cellStyle name="Normal 2 3 9 2" xfId="46088"/>
    <cellStyle name="Normal 2 3 9 2 2" xfId="46089"/>
    <cellStyle name="Normal 2 3 9 3" xfId="46090"/>
    <cellStyle name="Normal 2 4" xfId="46091"/>
    <cellStyle name="Normal 2 4 10" xfId="46092"/>
    <cellStyle name="Normal 2 4 10 2" xfId="46093"/>
    <cellStyle name="Normal 2 4 11" xfId="46094"/>
    <cellStyle name="Normal 2 4 2" xfId="46095"/>
    <cellStyle name="Normal 2 4 2 10" xfId="46096"/>
    <cellStyle name="Normal 2 4 2 2" xfId="46097"/>
    <cellStyle name="Normal 2 4 2 2 2" xfId="46098"/>
    <cellStyle name="Normal 2 4 2 2 2 2" xfId="46099"/>
    <cellStyle name="Normal 2 4 2 2 2 2 2" xfId="46100"/>
    <cellStyle name="Normal 2 4 2 2 2 2 2 2" xfId="46101"/>
    <cellStyle name="Normal 2 4 2 2 2 2 3" xfId="46102"/>
    <cellStyle name="Normal 2 4 2 2 2 3" xfId="46103"/>
    <cellStyle name="Normal 2 4 2 2 2 3 2" xfId="46104"/>
    <cellStyle name="Normal 2 4 2 2 2 4" xfId="46105"/>
    <cellStyle name="Normal 2 4 2 2 3" xfId="46106"/>
    <cellStyle name="Normal 2 4 2 2 3 2" xfId="46107"/>
    <cellStyle name="Normal 2 4 2 2 3 2 2" xfId="46108"/>
    <cellStyle name="Normal 2 4 2 2 3 3" xfId="46109"/>
    <cellStyle name="Normal 2 4 2 2 4" xfId="46110"/>
    <cellStyle name="Normal 2 4 2 2 4 2" xfId="46111"/>
    <cellStyle name="Normal 2 4 2 2 5" xfId="46112"/>
    <cellStyle name="Normal 2 4 2 3" xfId="46113"/>
    <cellStyle name="Normal 2 4 2 3 2" xfId="46114"/>
    <cellStyle name="Normal 2 4 2 3 2 2" xfId="46115"/>
    <cellStyle name="Normal 2 4 2 3 2 2 2" xfId="46116"/>
    <cellStyle name="Normal 2 4 2 3 2 2 2 2" xfId="46117"/>
    <cellStyle name="Normal 2 4 2 3 2 2 3" xfId="46118"/>
    <cellStyle name="Normal 2 4 2 3 2 3" xfId="46119"/>
    <cellStyle name="Normal 2 4 2 3 2 3 2" xfId="46120"/>
    <cellStyle name="Normal 2 4 2 3 2 4" xfId="46121"/>
    <cellStyle name="Normal 2 4 2 3 3" xfId="46122"/>
    <cellStyle name="Normal 2 4 2 3 3 2" xfId="46123"/>
    <cellStyle name="Normal 2 4 2 3 3 2 2" xfId="46124"/>
    <cellStyle name="Normal 2 4 2 3 3 3" xfId="46125"/>
    <cellStyle name="Normal 2 4 2 3 4" xfId="46126"/>
    <cellStyle name="Normal 2 4 2 3 4 2" xfId="46127"/>
    <cellStyle name="Normal 2 4 2 3 5" xfId="46128"/>
    <cellStyle name="Normal 2 4 2 4" xfId="46129"/>
    <cellStyle name="Normal 2 4 2 4 2" xfId="46130"/>
    <cellStyle name="Normal 2 4 2 4 2 2" xfId="46131"/>
    <cellStyle name="Normal 2 4 2 4 2 2 2" xfId="46132"/>
    <cellStyle name="Normal 2 4 2 4 2 2 2 2" xfId="46133"/>
    <cellStyle name="Normal 2 4 2 4 2 2 3" xfId="46134"/>
    <cellStyle name="Normal 2 4 2 4 2 3" xfId="46135"/>
    <cellStyle name="Normal 2 4 2 4 2 3 2" xfId="46136"/>
    <cellStyle name="Normal 2 4 2 4 2 4" xfId="46137"/>
    <cellStyle name="Normal 2 4 2 4 3" xfId="46138"/>
    <cellStyle name="Normal 2 4 2 4 3 2" xfId="46139"/>
    <cellStyle name="Normal 2 4 2 4 3 2 2" xfId="46140"/>
    <cellStyle name="Normal 2 4 2 4 3 3" xfId="46141"/>
    <cellStyle name="Normal 2 4 2 4 4" xfId="46142"/>
    <cellStyle name="Normal 2 4 2 4 4 2" xfId="46143"/>
    <cellStyle name="Normal 2 4 2 4 5" xfId="46144"/>
    <cellStyle name="Normal 2 4 2 5" xfId="46145"/>
    <cellStyle name="Normal 2 4 2 5 2" xfId="46146"/>
    <cellStyle name="Normal 2 4 2 5 2 2" xfId="46147"/>
    <cellStyle name="Normal 2 4 2 5 2 2 2" xfId="46148"/>
    <cellStyle name="Normal 2 4 2 5 2 2 2 2" xfId="46149"/>
    <cellStyle name="Normal 2 4 2 5 2 2 3" xfId="46150"/>
    <cellStyle name="Normal 2 4 2 5 2 3" xfId="46151"/>
    <cellStyle name="Normal 2 4 2 5 2 3 2" xfId="46152"/>
    <cellStyle name="Normal 2 4 2 5 2 4" xfId="46153"/>
    <cellStyle name="Normal 2 4 2 5 3" xfId="46154"/>
    <cellStyle name="Normal 2 4 2 5 3 2" xfId="46155"/>
    <cellStyle name="Normal 2 4 2 5 3 2 2" xfId="46156"/>
    <cellStyle name="Normal 2 4 2 5 3 3" xfId="46157"/>
    <cellStyle name="Normal 2 4 2 5 4" xfId="46158"/>
    <cellStyle name="Normal 2 4 2 5 4 2" xfId="46159"/>
    <cellStyle name="Normal 2 4 2 5 5" xfId="46160"/>
    <cellStyle name="Normal 2 4 2 6" xfId="46161"/>
    <cellStyle name="Normal 2 4 2 6 2" xfId="46162"/>
    <cellStyle name="Normal 2 4 2 6 2 2" xfId="46163"/>
    <cellStyle name="Normal 2 4 2 6 2 2 2" xfId="46164"/>
    <cellStyle name="Normal 2 4 2 6 2 2 2 2" xfId="46165"/>
    <cellStyle name="Normal 2 4 2 6 2 2 3" xfId="46166"/>
    <cellStyle name="Normal 2 4 2 6 2 3" xfId="46167"/>
    <cellStyle name="Normal 2 4 2 6 2 3 2" xfId="46168"/>
    <cellStyle name="Normal 2 4 2 6 2 4" xfId="46169"/>
    <cellStyle name="Normal 2 4 2 6 3" xfId="46170"/>
    <cellStyle name="Normal 2 4 2 6 3 2" xfId="46171"/>
    <cellStyle name="Normal 2 4 2 6 3 2 2" xfId="46172"/>
    <cellStyle name="Normal 2 4 2 6 3 3" xfId="46173"/>
    <cellStyle name="Normal 2 4 2 6 4" xfId="46174"/>
    <cellStyle name="Normal 2 4 2 6 4 2" xfId="46175"/>
    <cellStyle name="Normal 2 4 2 6 5" xfId="46176"/>
    <cellStyle name="Normal 2 4 2 7" xfId="46177"/>
    <cellStyle name="Normal 2 4 2 7 2" xfId="46178"/>
    <cellStyle name="Normal 2 4 2 7 2 2" xfId="46179"/>
    <cellStyle name="Normal 2 4 2 7 2 2 2" xfId="46180"/>
    <cellStyle name="Normal 2 4 2 7 2 3" xfId="46181"/>
    <cellStyle name="Normal 2 4 2 7 3" xfId="46182"/>
    <cellStyle name="Normal 2 4 2 7 3 2" xfId="46183"/>
    <cellStyle name="Normal 2 4 2 7 4" xfId="46184"/>
    <cellStyle name="Normal 2 4 2 8" xfId="46185"/>
    <cellStyle name="Normal 2 4 2 8 2" xfId="46186"/>
    <cellStyle name="Normal 2 4 2 8 2 2" xfId="46187"/>
    <cellStyle name="Normal 2 4 2 8 3" xfId="46188"/>
    <cellStyle name="Normal 2 4 2 9" xfId="46189"/>
    <cellStyle name="Normal 2 4 2 9 2" xfId="46190"/>
    <cellStyle name="Normal 2 4 3" xfId="46191"/>
    <cellStyle name="Normal 2 4 3 2" xfId="46192"/>
    <cellStyle name="Normal 2 4 3 2 2" xfId="46193"/>
    <cellStyle name="Normal 2 4 3 2 2 2" xfId="46194"/>
    <cellStyle name="Normal 2 4 3 2 2 2 2" xfId="46195"/>
    <cellStyle name="Normal 2 4 3 2 2 3" xfId="46196"/>
    <cellStyle name="Normal 2 4 3 2 3" xfId="46197"/>
    <cellStyle name="Normal 2 4 3 2 3 2" xfId="46198"/>
    <cellStyle name="Normal 2 4 3 2 4" xfId="46199"/>
    <cellStyle name="Normal 2 4 3 3" xfId="46200"/>
    <cellStyle name="Normal 2 4 3 3 2" xfId="46201"/>
    <cellStyle name="Normal 2 4 3 3 2 2" xfId="46202"/>
    <cellStyle name="Normal 2 4 3 3 3" xfId="46203"/>
    <cellStyle name="Normal 2 4 3 4" xfId="46204"/>
    <cellStyle name="Normal 2 4 3 4 2" xfId="46205"/>
    <cellStyle name="Normal 2 4 3 5" xfId="46206"/>
    <cellStyle name="Normal 2 4 4" xfId="46207"/>
    <cellStyle name="Normal 2 4 4 2" xfId="46208"/>
    <cellStyle name="Normal 2 4 4 2 2" xfId="46209"/>
    <cellStyle name="Normal 2 4 4 2 2 2" xfId="46210"/>
    <cellStyle name="Normal 2 4 4 2 2 2 2" xfId="46211"/>
    <cellStyle name="Normal 2 4 4 2 2 3" xfId="46212"/>
    <cellStyle name="Normal 2 4 4 2 3" xfId="46213"/>
    <cellStyle name="Normal 2 4 4 2 3 2" xfId="46214"/>
    <cellStyle name="Normal 2 4 4 2 4" xfId="46215"/>
    <cellStyle name="Normal 2 4 4 3" xfId="46216"/>
    <cellStyle name="Normal 2 4 4 3 2" xfId="46217"/>
    <cellStyle name="Normal 2 4 4 3 2 2" xfId="46218"/>
    <cellStyle name="Normal 2 4 4 3 3" xfId="46219"/>
    <cellStyle name="Normal 2 4 4 4" xfId="46220"/>
    <cellStyle name="Normal 2 4 4 4 2" xfId="46221"/>
    <cellStyle name="Normal 2 4 4 5" xfId="46222"/>
    <cellStyle name="Normal 2 4 5" xfId="46223"/>
    <cellStyle name="Normal 2 4 5 2" xfId="46224"/>
    <cellStyle name="Normal 2 4 5 2 2" xfId="46225"/>
    <cellStyle name="Normal 2 4 5 2 2 2" xfId="46226"/>
    <cellStyle name="Normal 2 4 5 2 2 2 2" xfId="46227"/>
    <cellStyle name="Normal 2 4 5 2 2 3" xfId="46228"/>
    <cellStyle name="Normal 2 4 5 2 3" xfId="46229"/>
    <cellStyle name="Normal 2 4 5 2 3 2" xfId="46230"/>
    <cellStyle name="Normal 2 4 5 2 4" xfId="46231"/>
    <cellStyle name="Normal 2 4 5 3" xfId="46232"/>
    <cellStyle name="Normal 2 4 5 3 2" xfId="46233"/>
    <cellStyle name="Normal 2 4 5 3 2 2" xfId="46234"/>
    <cellStyle name="Normal 2 4 5 3 3" xfId="46235"/>
    <cellStyle name="Normal 2 4 5 4" xfId="46236"/>
    <cellStyle name="Normal 2 4 5 4 2" xfId="46237"/>
    <cellStyle name="Normal 2 4 5 5" xfId="46238"/>
    <cellStyle name="Normal 2 4 6" xfId="46239"/>
    <cellStyle name="Normal 2 4 6 2" xfId="46240"/>
    <cellStyle name="Normal 2 4 6 2 2" xfId="46241"/>
    <cellStyle name="Normal 2 4 6 2 2 2" xfId="46242"/>
    <cellStyle name="Normal 2 4 6 2 2 2 2" xfId="46243"/>
    <cellStyle name="Normal 2 4 6 2 2 3" xfId="46244"/>
    <cellStyle name="Normal 2 4 6 2 3" xfId="46245"/>
    <cellStyle name="Normal 2 4 6 2 3 2" xfId="46246"/>
    <cellStyle name="Normal 2 4 6 2 4" xfId="46247"/>
    <cellStyle name="Normal 2 4 6 3" xfId="46248"/>
    <cellStyle name="Normal 2 4 6 3 2" xfId="46249"/>
    <cellStyle name="Normal 2 4 6 3 2 2" xfId="46250"/>
    <cellStyle name="Normal 2 4 6 3 3" xfId="46251"/>
    <cellStyle name="Normal 2 4 6 4" xfId="46252"/>
    <cellStyle name="Normal 2 4 6 4 2" xfId="46253"/>
    <cellStyle name="Normal 2 4 6 5" xfId="46254"/>
    <cellStyle name="Normal 2 4 7" xfId="46255"/>
    <cellStyle name="Normal 2 4 7 2" xfId="46256"/>
    <cellStyle name="Normal 2 4 7 2 2" xfId="46257"/>
    <cellStyle name="Normal 2 4 7 2 2 2" xfId="46258"/>
    <cellStyle name="Normal 2 4 7 2 2 2 2" xfId="46259"/>
    <cellStyle name="Normal 2 4 7 2 2 3" xfId="46260"/>
    <cellStyle name="Normal 2 4 7 2 3" xfId="46261"/>
    <cellStyle name="Normal 2 4 7 2 3 2" xfId="46262"/>
    <cellStyle name="Normal 2 4 7 2 4" xfId="46263"/>
    <cellStyle name="Normal 2 4 7 3" xfId="46264"/>
    <cellStyle name="Normal 2 4 7 3 2" xfId="46265"/>
    <cellStyle name="Normal 2 4 7 3 2 2" xfId="46266"/>
    <cellStyle name="Normal 2 4 7 3 3" xfId="46267"/>
    <cellStyle name="Normal 2 4 7 4" xfId="46268"/>
    <cellStyle name="Normal 2 4 7 4 2" xfId="46269"/>
    <cellStyle name="Normal 2 4 7 5" xfId="46270"/>
    <cellStyle name="Normal 2 4 8" xfId="46271"/>
    <cellStyle name="Normal 2 4 8 2" xfId="46272"/>
    <cellStyle name="Normal 2 4 8 2 2" xfId="46273"/>
    <cellStyle name="Normal 2 4 8 2 2 2" xfId="46274"/>
    <cellStyle name="Normal 2 4 8 2 3" xfId="46275"/>
    <cellStyle name="Normal 2 4 8 3" xfId="46276"/>
    <cellStyle name="Normal 2 4 8 3 2" xfId="46277"/>
    <cellStyle name="Normal 2 4 8 4" xfId="46278"/>
    <cellStyle name="Normal 2 4 9" xfId="46279"/>
    <cellStyle name="Normal 2 4 9 2" xfId="46280"/>
    <cellStyle name="Normal 2 4 9 2 2" xfId="46281"/>
    <cellStyle name="Normal 2 4 9 3" xfId="46282"/>
    <cellStyle name="Normal 2 5" xfId="46283"/>
    <cellStyle name="Normal 2 5 10" xfId="46284"/>
    <cellStyle name="Normal 2 5 10 2" xfId="46285"/>
    <cellStyle name="Normal 2 5 11" xfId="46286"/>
    <cellStyle name="Normal 2 5 2" xfId="46287"/>
    <cellStyle name="Normal 2 5 2 10" xfId="46288"/>
    <cellStyle name="Normal 2 5 2 2" xfId="46289"/>
    <cellStyle name="Normal 2 5 2 2 2" xfId="46290"/>
    <cellStyle name="Normal 2 5 2 2 2 2" xfId="46291"/>
    <cellStyle name="Normal 2 5 2 2 2 2 2" xfId="46292"/>
    <cellStyle name="Normal 2 5 2 2 2 2 2 2" xfId="46293"/>
    <cellStyle name="Normal 2 5 2 2 2 2 3" xfId="46294"/>
    <cellStyle name="Normal 2 5 2 2 2 3" xfId="46295"/>
    <cellStyle name="Normal 2 5 2 2 2 3 2" xfId="46296"/>
    <cellStyle name="Normal 2 5 2 2 2 4" xfId="46297"/>
    <cellStyle name="Normal 2 5 2 2 3" xfId="46298"/>
    <cellStyle name="Normal 2 5 2 2 3 2" xfId="46299"/>
    <cellStyle name="Normal 2 5 2 2 3 2 2" xfId="46300"/>
    <cellStyle name="Normal 2 5 2 2 3 3" xfId="46301"/>
    <cellStyle name="Normal 2 5 2 2 4" xfId="46302"/>
    <cellStyle name="Normal 2 5 2 2 4 2" xfId="46303"/>
    <cellStyle name="Normal 2 5 2 2 5" xfId="46304"/>
    <cellStyle name="Normal 2 5 2 3" xfId="46305"/>
    <cellStyle name="Normal 2 5 2 3 2" xfId="46306"/>
    <cellStyle name="Normal 2 5 2 3 2 2" xfId="46307"/>
    <cellStyle name="Normal 2 5 2 3 2 2 2" xfId="46308"/>
    <cellStyle name="Normal 2 5 2 3 2 2 2 2" xfId="46309"/>
    <cellStyle name="Normal 2 5 2 3 2 2 3" xfId="46310"/>
    <cellStyle name="Normal 2 5 2 3 2 3" xfId="46311"/>
    <cellStyle name="Normal 2 5 2 3 2 3 2" xfId="46312"/>
    <cellStyle name="Normal 2 5 2 3 2 4" xfId="46313"/>
    <cellStyle name="Normal 2 5 2 3 3" xfId="46314"/>
    <cellStyle name="Normal 2 5 2 3 3 2" xfId="46315"/>
    <cellStyle name="Normal 2 5 2 3 3 2 2" xfId="46316"/>
    <cellStyle name="Normal 2 5 2 3 3 3" xfId="46317"/>
    <cellStyle name="Normal 2 5 2 3 4" xfId="46318"/>
    <cellStyle name="Normal 2 5 2 3 4 2" xfId="46319"/>
    <cellStyle name="Normal 2 5 2 3 5" xfId="46320"/>
    <cellStyle name="Normal 2 5 2 4" xfId="46321"/>
    <cellStyle name="Normal 2 5 2 4 2" xfId="46322"/>
    <cellStyle name="Normal 2 5 2 4 2 2" xfId="46323"/>
    <cellStyle name="Normal 2 5 2 4 2 2 2" xfId="46324"/>
    <cellStyle name="Normal 2 5 2 4 2 2 2 2" xfId="46325"/>
    <cellStyle name="Normal 2 5 2 4 2 2 3" xfId="46326"/>
    <cellStyle name="Normal 2 5 2 4 2 3" xfId="46327"/>
    <cellStyle name="Normal 2 5 2 4 2 3 2" xfId="46328"/>
    <cellStyle name="Normal 2 5 2 4 2 4" xfId="46329"/>
    <cellStyle name="Normal 2 5 2 4 3" xfId="46330"/>
    <cellStyle name="Normal 2 5 2 4 3 2" xfId="46331"/>
    <cellStyle name="Normal 2 5 2 4 3 2 2" xfId="46332"/>
    <cellStyle name="Normal 2 5 2 4 3 3" xfId="46333"/>
    <cellStyle name="Normal 2 5 2 4 4" xfId="46334"/>
    <cellStyle name="Normal 2 5 2 4 4 2" xfId="46335"/>
    <cellStyle name="Normal 2 5 2 4 5" xfId="46336"/>
    <cellStyle name="Normal 2 5 2 5" xfId="46337"/>
    <cellStyle name="Normal 2 5 2 5 2" xfId="46338"/>
    <cellStyle name="Normal 2 5 2 5 2 2" xfId="46339"/>
    <cellStyle name="Normal 2 5 2 5 2 2 2" xfId="46340"/>
    <cellStyle name="Normal 2 5 2 5 2 2 2 2" xfId="46341"/>
    <cellStyle name="Normal 2 5 2 5 2 2 3" xfId="46342"/>
    <cellStyle name="Normal 2 5 2 5 2 3" xfId="46343"/>
    <cellStyle name="Normal 2 5 2 5 2 3 2" xfId="46344"/>
    <cellStyle name="Normal 2 5 2 5 2 4" xfId="46345"/>
    <cellStyle name="Normal 2 5 2 5 3" xfId="46346"/>
    <cellStyle name="Normal 2 5 2 5 3 2" xfId="46347"/>
    <cellStyle name="Normal 2 5 2 5 3 2 2" xfId="46348"/>
    <cellStyle name="Normal 2 5 2 5 3 3" xfId="46349"/>
    <cellStyle name="Normal 2 5 2 5 4" xfId="46350"/>
    <cellStyle name="Normal 2 5 2 5 4 2" xfId="46351"/>
    <cellStyle name="Normal 2 5 2 5 5" xfId="46352"/>
    <cellStyle name="Normal 2 5 2 6" xfId="46353"/>
    <cellStyle name="Normal 2 5 2 6 2" xfId="46354"/>
    <cellStyle name="Normal 2 5 2 6 2 2" xfId="46355"/>
    <cellStyle name="Normal 2 5 2 6 2 2 2" xfId="46356"/>
    <cellStyle name="Normal 2 5 2 6 2 2 2 2" xfId="46357"/>
    <cellStyle name="Normal 2 5 2 6 2 2 3" xfId="46358"/>
    <cellStyle name="Normal 2 5 2 6 2 3" xfId="46359"/>
    <cellStyle name="Normal 2 5 2 6 2 3 2" xfId="46360"/>
    <cellStyle name="Normal 2 5 2 6 2 4" xfId="46361"/>
    <cellStyle name="Normal 2 5 2 6 3" xfId="46362"/>
    <cellStyle name="Normal 2 5 2 6 3 2" xfId="46363"/>
    <cellStyle name="Normal 2 5 2 6 3 2 2" xfId="46364"/>
    <cellStyle name="Normal 2 5 2 6 3 3" xfId="46365"/>
    <cellStyle name="Normal 2 5 2 6 4" xfId="46366"/>
    <cellStyle name="Normal 2 5 2 6 4 2" xfId="46367"/>
    <cellStyle name="Normal 2 5 2 6 5" xfId="46368"/>
    <cellStyle name="Normal 2 5 2 7" xfId="46369"/>
    <cellStyle name="Normal 2 5 2 7 2" xfId="46370"/>
    <cellStyle name="Normal 2 5 2 7 2 2" xfId="46371"/>
    <cellStyle name="Normal 2 5 2 7 2 2 2" xfId="46372"/>
    <cellStyle name="Normal 2 5 2 7 2 3" xfId="46373"/>
    <cellStyle name="Normal 2 5 2 7 3" xfId="46374"/>
    <cellStyle name="Normal 2 5 2 7 3 2" xfId="46375"/>
    <cellStyle name="Normal 2 5 2 7 4" xfId="46376"/>
    <cellStyle name="Normal 2 5 2 8" xfId="46377"/>
    <cellStyle name="Normal 2 5 2 8 2" xfId="46378"/>
    <cellStyle name="Normal 2 5 2 8 2 2" xfId="46379"/>
    <cellStyle name="Normal 2 5 2 8 3" xfId="46380"/>
    <cellStyle name="Normal 2 5 2 9" xfId="46381"/>
    <cellStyle name="Normal 2 5 2 9 2" xfId="46382"/>
    <cellStyle name="Normal 2 5 3" xfId="46383"/>
    <cellStyle name="Normal 2 5 3 2" xfId="46384"/>
    <cellStyle name="Normal 2 5 3 2 2" xfId="46385"/>
    <cellStyle name="Normal 2 5 3 2 2 2" xfId="46386"/>
    <cellStyle name="Normal 2 5 3 2 2 2 2" xfId="46387"/>
    <cellStyle name="Normal 2 5 3 2 2 3" xfId="46388"/>
    <cellStyle name="Normal 2 5 3 2 3" xfId="46389"/>
    <cellStyle name="Normal 2 5 3 2 3 2" xfId="46390"/>
    <cellStyle name="Normal 2 5 3 2 4" xfId="46391"/>
    <cellStyle name="Normal 2 5 3 3" xfId="46392"/>
    <cellStyle name="Normal 2 5 3 3 2" xfId="46393"/>
    <cellStyle name="Normal 2 5 3 3 2 2" xfId="46394"/>
    <cellStyle name="Normal 2 5 3 3 3" xfId="46395"/>
    <cellStyle name="Normal 2 5 3 4" xfId="46396"/>
    <cellStyle name="Normal 2 5 3 4 2" xfId="46397"/>
    <cellStyle name="Normal 2 5 3 5" xfId="46398"/>
    <cellStyle name="Normal 2 5 4" xfId="46399"/>
    <cellStyle name="Normal 2 5 4 2" xfId="46400"/>
    <cellStyle name="Normal 2 5 4 2 2" xfId="46401"/>
    <cellStyle name="Normal 2 5 4 2 2 2" xfId="46402"/>
    <cellStyle name="Normal 2 5 4 2 2 2 2" xfId="46403"/>
    <cellStyle name="Normal 2 5 4 2 2 3" xfId="46404"/>
    <cellStyle name="Normal 2 5 4 2 3" xfId="46405"/>
    <cellStyle name="Normal 2 5 4 2 3 2" xfId="46406"/>
    <cellStyle name="Normal 2 5 4 2 4" xfId="46407"/>
    <cellStyle name="Normal 2 5 4 3" xfId="46408"/>
    <cellStyle name="Normal 2 5 4 3 2" xfId="46409"/>
    <cellStyle name="Normal 2 5 4 3 2 2" xfId="46410"/>
    <cellStyle name="Normal 2 5 4 3 3" xfId="46411"/>
    <cellStyle name="Normal 2 5 4 4" xfId="46412"/>
    <cellStyle name="Normal 2 5 4 4 2" xfId="46413"/>
    <cellStyle name="Normal 2 5 4 5" xfId="46414"/>
    <cellStyle name="Normal 2 5 5" xfId="46415"/>
    <cellStyle name="Normal 2 5 5 2" xfId="46416"/>
    <cellStyle name="Normal 2 5 5 2 2" xfId="46417"/>
    <cellStyle name="Normal 2 5 5 2 2 2" xfId="46418"/>
    <cellStyle name="Normal 2 5 5 2 2 2 2" xfId="46419"/>
    <cellStyle name="Normal 2 5 5 2 2 3" xfId="46420"/>
    <cellStyle name="Normal 2 5 5 2 3" xfId="46421"/>
    <cellStyle name="Normal 2 5 5 2 3 2" xfId="46422"/>
    <cellStyle name="Normal 2 5 5 2 4" xfId="46423"/>
    <cellStyle name="Normal 2 5 5 3" xfId="46424"/>
    <cellStyle name="Normal 2 5 5 3 2" xfId="46425"/>
    <cellStyle name="Normal 2 5 5 3 2 2" xfId="46426"/>
    <cellStyle name="Normal 2 5 5 3 3" xfId="46427"/>
    <cellStyle name="Normal 2 5 5 4" xfId="46428"/>
    <cellStyle name="Normal 2 5 5 4 2" xfId="46429"/>
    <cellStyle name="Normal 2 5 5 5" xfId="46430"/>
    <cellStyle name="Normal 2 5 6" xfId="46431"/>
    <cellStyle name="Normal 2 5 6 2" xfId="46432"/>
    <cellStyle name="Normal 2 5 6 2 2" xfId="46433"/>
    <cellStyle name="Normal 2 5 6 2 2 2" xfId="46434"/>
    <cellStyle name="Normal 2 5 6 2 2 2 2" xfId="46435"/>
    <cellStyle name="Normal 2 5 6 2 2 3" xfId="46436"/>
    <cellStyle name="Normal 2 5 6 2 3" xfId="46437"/>
    <cellStyle name="Normal 2 5 6 2 3 2" xfId="46438"/>
    <cellStyle name="Normal 2 5 6 2 4" xfId="46439"/>
    <cellStyle name="Normal 2 5 6 3" xfId="46440"/>
    <cellStyle name="Normal 2 5 6 3 2" xfId="46441"/>
    <cellStyle name="Normal 2 5 6 3 2 2" xfId="46442"/>
    <cellStyle name="Normal 2 5 6 3 3" xfId="46443"/>
    <cellStyle name="Normal 2 5 6 4" xfId="46444"/>
    <cellStyle name="Normal 2 5 6 4 2" xfId="46445"/>
    <cellStyle name="Normal 2 5 6 5" xfId="46446"/>
    <cellStyle name="Normal 2 5 7" xfId="46447"/>
    <cellStyle name="Normal 2 5 7 2" xfId="46448"/>
    <cellStyle name="Normal 2 5 7 2 2" xfId="46449"/>
    <cellStyle name="Normal 2 5 7 2 2 2" xfId="46450"/>
    <cellStyle name="Normal 2 5 7 2 2 2 2" xfId="46451"/>
    <cellStyle name="Normal 2 5 7 2 2 3" xfId="46452"/>
    <cellStyle name="Normal 2 5 7 2 3" xfId="46453"/>
    <cellStyle name="Normal 2 5 7 2 3 2" xfId="46454"/>
    <cellStyle name="Normal 2 5 7 2 4" xfId="46455"/>
    <cellStyle name="Normal 2 5 7 3" xfId="46456"/>
    <cellStyle name="Normal 2 5 7 3 2" xfId="46457"/>
    <cellStyle name="Normal 2 5 7 3 2 2" xfId="46458"/>
    <cellStyle name="Normal 2 5 7 3 3" xfId="46459"/>
    <cellStyle name="Normal 2 5 7 4" xfId="46460"/>
    <cellStyle name="Normal 2 5 7 4 2" xfId="46461"/>
    <cellStyle name="Normal 2 5 7 5" xfId="46462"/>
    <cellStyle name="Normal 2 5 8" xfId="46463"/>
    <cellStyle name="Normal 2 5 8 2" xfId="46464"/>
    <cellStyle name="Normal 2 5 8 2 2" xfId="46465"/>
    <cellStyle name="Normal 2 5 8 2 2 2" xfId="46466"/>
    <cellStyle name="Normal 2 5 8 2 3" xfId="46467"/>
    <cellStyle name="Normal 2 5 8 3" xfId="46468"/>
    <cellStyle name="Normal 2 5 8 3 2" xfId="46469"/>
    <cellStyle name="Normal 2 5 8 4" xfId="46470"/>
    <cellStyle name="Normal 2 5 9" xfId="46471"/>
    <cellStyle name="Normal 2 5 9 2" xfId="46472"/>
    <cellStyle name="Normal 2 5 9 2 2" xfId="46473"/>
    <cellStyle name="Normal 2 5 9 3" xfId="46474"/>
    <cellStyle name="Normal 2 6" xfId="46475"/>
    <cellStyle name="Normal 2 6 10" xfId="46476"/>
    <cellStyle name="Normal 2 6 10 2" xfId="46477"/>
    <cellStyle name="Normal 2 6 11" xfId="46478"/>
    <cellStyle name="Normal 2 6 2" xfId="46479"/>
    <cellStyle name="Normal 2 6 2 10" xfId="46480"/>
    <cellStyle name="Normal 2 6 2 2" xfId="46481"/>
    <cellStyle name="Normal 2 6 2 2 2" xfId="46482"/>
    <cellStyle name="Normal 2 6 2 2 2 2" xfId="46483"/>
    <cellStyle name="Normal 2 6 2 2 2 2 2" xfId="46484"/>
    <cellStyle name="Normal 2 6 2 2 2 2 2 2" xfId="46485"/>
    <cellStyle name="Normal 2 6 2 2 2 2 3" xfId="46486"/>
    <cellStyle name="Normal 2 6 2 2 2 3" xfId="46487"/>
    <cellStyle name="Normal 2 6 2 2 2 3 2" xfId="46488"/>
    <cellStyle name="Normal 2 6 2 2 2 4" xfId="46489"/>
    <cellStyle name="Normal 2 6 2 2 3" xfId="46490"/>
    <cellStyle name="Normal 2 6 2 2 3 2" xfId="46491"/>
    <cellStyle name="Normal 2 6 2 2 3 2 2" xfId="46492"/>
    <cellStyle name="Normal 2 6 2 2 3 3" xfId="46493"/>
    <cellStyle name="Normal 2 6 2 2 4" xfId="46494"/>
    <cellStyle name="Normal 2 6 2 2 4 2" xfId="46495"/>
    <cellStyle name="Normal 2 6 2 2 5" xfId="46496"/>
    <cellStyle name="Normal 2 6 2 3" xfId="46497"/>
    <cellStyle name="Normal 2 6 2 3 2" xfId="46498"/>
    <cellStyle name="Normal 2 6 2 3 2 2" xfId="46499"/>
    <cellStyle name="Normal 2 6 2 3 2 2 2" xfId="46500"/>
    <cellStyle name="Normal 2 6 2 3 2 2 2 2" xfId="46501"/>
    <cellStyle name="Normal 2 6 2 3 2 2 3" xfId="46502"/>
    <cellStyle name="Normal 2 6 2 3 2 3" xfId="46503"/>
    <cellStyle name="Normal 2 6 2 3 2 3 2" xfId="46504"/>
    <cellStyle name="Normal 2 6 2 3 2 4" xfId="46505"/>
    <cellStyle name="Normal 2 6 2 3 3" xfId="46506"/>
    <cellStyle name="Normal 2 6 2 3 3 2" xfId="46507"/>
    <cellStyle name="Normal 2 6 2 3 3 2 2" xfId="46508"/>
    <cellStyle name="Normal 2 6 2 3 3 3" xfId="46509"/>
    <cellStyle name="Normal 2 6 2 3 4" xfId="46510"/>
    <cellStyle name="Normal 2 6 2 3 4 2" xfId="46511"/>
    <cellStyle name="Normal 2 6 2 3 5" xfId="46512"/>
    <cellStyle name="Normal 2 6 2 4" xfId="46513"/>
    <cellStyle name="Normal 2 6 2 4 2" xfId="46514"/>
    <cellStyle name="Normal 2 6 2 4 2 2" xfId="46515"/>
    <cellStyle name="Normal 2 6 2 4 2 2 2" xfId="46516"/>
    <cellStyle name="Normal 2 6 2 4 2 2 2 2" xfId="46517"/>
    <cellStyle name="Normal 2 6 2 4 2 2 3" xfId="46518"/>
    <cellStyle name="Normal 2 6 2 4 2 3" xfId="46519"/>
    <cellStyle name="Normal 2 6 2 4 2 3 2" xfId="46520"/>
    <cellStyle name="Normal 2 6 2 4 2 4" xfId="46521"/>
    <cellStyle name="Normal 2 6 2 4 3" xfId="46522"/>
    <cellStyle name="Normal 2 6 2 4 3 2" xfId="46523"/>
    <cellStyle name="Normal 2 6 2 4 3 2 2" xfId="46524"/>
    <cellStyle name="Normal 2 6 2 4 3 3" xfId="46525"/>
    <cellStyle name="Normal 2 6 2 4 4" xfId="46526"/>
    <cellStyle name="Normal 2 6 2 4 4 2" xfId="46527"/>
    <cellStyle name="Normal 2 6 2 4 5" xfId="46528"/>
    <cellStyle name="Normal 2 6 2 5" xfId="46529"/>
    <cellStyle name="Normal 2 6 2 5 2" xfId="46530"/>
    <cellStyle name="Normal 2 6 2 5 2 2" xfId="46531"/>
    <cellStyle name="Normal 2 6 2 5 2 2 2" xfId="46532"/>
    <cellStyle name="Normal 2 6 2 5 2 2 2 2" xfId="46533"/>
    <cellStyle name="Normal 2 6 2 5 2 2 3" xfId="46534"/>
    <cellStyle name="Normal 2 6 2 5 2 3" xfId="46535"/>
    <cellStyle name="Normal 2 6 2 5 2 3 2" xfId="46536"/>
    <cellStyle name="Normal 2 6 2 5 2 4" xfId="46537"/>
    <cellStyle name="Normal 2 6 2 5 3" xfId="46538"/>
    <cellStyle name="Normal 2 6 2 5 3 2" xfId="46539"/>
    <cellStyle name="Normal 2 6 2 5 3 2 2" xfId="46540"/>
    <cellStyle name="Normal 2 6 2 5 3 3" xfId="46541"/>
    <cellStyle name="Normal 2 6 2 5 4" xfId="46542"/>
    <cellStyle name="Normal 2 6 2 5 4 2" xfId="46543"/>
    <cellStyle name="Normal 2 6 2 5 5" xfId="46544"/>
    <cellStyle name="Normal 2 6 2 6" xfId="46545"/>
    <cellStyle name="Normal 2 6 2 6 2" xfId="46546"/>
    <cellStyle name="Normal 2 6 2 6 2 2" xfId="46547"/>
    <cellStyle name="Normal 2 6 2 6 2 2 2" xfId="46548"/>
    <cellStyle name="Normal 2 6 2 6 2 2 2 2" xfId="46549"/>
    <cellStyle name="Normal 2 6 2 6 2 2 3" xfId="46550"/>
    <cellStyle name="Normal 2 6 2 6 2 3" xfId="46551"/>
    <cellStyle name="Normal 2 6 2 6 2 3 2" xfId="46552"/>
    <cellStyle name="Normal 2 6 2 6 2 4" xfId="46553"/>
    <cellStyle name="Normal 2 6 2 6 3" xfId="46554"/>
    <cellStyle name="Normal 2 6 2 6 3 2" xfId="46555"/>
    <cellStyle name="Normal 2 6 2 6 3 2 2" xfId="46556"/>
    <cellStyle name="Normal 2 6 2 6 3 3" xfId="46557"/>
    <cellStyle name="Normal 2 6 2 6 4" xfId="46558"/>
    <cellStyle name="Normal 2 6 2 6 4 2" xfId="46559"/>
    <cellStyle name="Normal 2 6 2 6 5" xfId="46560"/>
    <cellStyle name="Normal 2 6 2 7" xfId="46561"/>
    <cellStyle name="Normal 2 6 2 7 2" xfId="46562"/>
    <cellStyle name="Normal 2 6 2 7 2 2" xfId="46563"/>
    <cellStyle name="Normal 2 6 2 7 2 2 2" xfId="46564"/>
    <cellStyle name="Normal 2 6 2 7 2 3" xfId="46565"/>
    <cellStyle name="Normal 2 6 2 7 3" xfId="46566"/>
    <cellStyle name="Normal 2 6 2 7 3 2" xfId="46567"/>
    <cellStyle name="Normal 2 6 2 7 4" xfId="46568"/>
    <cellStyle name="Normal 2 6 2 8" xfId="46569"/>
    <cellStyle name="Normal 2 6 2 8 2" xfId="46570"/>
    <cellStyle name="Normal 2 6 2 8 2 2" xfId="46571"/>
    <cellStyle name="Normal 2 6 2 8 3" xfId="46572"/>
    <cellStyle name="Normal 2 6 2 9" xfId="46573"/>
    <cellStyle name="Normal 2 6 2 9 2" xfId="46574"/>
    <cellStyle name="Normal 2 6 3" xfId="46575"/>
    <cellStyle name="Normal 2 6 3 2" xfId="46576"/>
    <cellStyle name="Normal 2 6 3 2 2" xfId="46577"/>
    <cellStyle name="Normal 2 6 3 2 2 2" xfId="46578"/>
    <cellStyle name="Normal 2 6 3 2 2 2 2" xfId="46579"/>
    <cellStyle name="Normal 2 6 3 2 2 3" xfId="46580"/>
    <cellStyle name="Normal 2 6 3 2 3" xfId="46581"/>
    <cellStyle name="Normal 2 6 3 2 3 2" xfId="46582"/>
    <cellStyle name="Normal 2 6 3 2 4" xfId="46583"/>
    <cellStyle name="Normal 2 6 3 3" xfId="46584"/>
    <cellStyle name="Normal 2 6 3 3 2" xfId="46585"/>
    <cellStyle name="Normal 2 6 3 3 2 2" xfId="46586"/>
    <cellStyle name="Normal 2 6 3 3 3" xfId="46587"/>
    <cellStyle name="Normal 2 6 3 4" xfId="46588"/>
    <cellStyle name="Normal 2 6 3 4 2" xfId="46589"/>
    <cellStyle name="Normal 2 6 3 5" xfId="46590"/>
    <cellStyle name="Normal 2 6 4" xfId="46591"/>
    <cellStyle name="Normal 2 6 4 2" xfId="46592"/>
    <cellStyle name="Normal 2 6 4 2 2" xfId="46593"/>
    <cellStyle name="Normal 2 6 4 2 2 2" xfId="46594"/>
    <cellStyle name="Normal 2 6 4 2 2 2 2" xfId="46595"/>
    <cellStyle name="Normal 2 6 4 2 2 3" xfId="46596"/>
    <cellStyle name="Normal 2 6 4 2 3" xfId="46597"/>
    <cellStyle name="Normal 2 6 4 2 3 2" xfId="46598"/>
    <cellStyle name="Normal 2 6 4 2 4" xfId="46599"/>
    <cellStyle name="Normal 2 6 4 3" xfId="46600"/>
    <cellStyle name="Normal 2 6 4 3 2" xfId="46601"/>
    <cellStyle name="Normal 2 6 4 3 2 2" xfId="46602"/>
    <cellStyle name="Normal 2 6 4 3 3" xfId="46603"/>
    <cellStyle name="Normal 2 6 4 4" xfId="46604"/>
    <cellStyle name="Normal 2 6 4 4 2" xfId="46605"/>
    <cellStyle name="Normal 2 6 4 5" xfId="46606"/>
    <cellStyle name="Normal 2 6 5" xfId="46607"/>
    <cellStyle name="Normal 2 6 5 2" xfId="46608"/>
    <cellStyle name="Normal 2 6 5 2 2" xfId="46609"/>
    <cellStyle name="Normal 2 6 5 2 2 2" xfId="46610"/>
    <cellStyle name="Normal 2 6 5 2 2 2 2" xfId="46611"/>
    <cellStyle name="Normal 2 6 5 2 2 3" xfId="46612"/>
    <cellStyle name="Normal 2 6 5 2 3" xfId="46613"/>
    <cellStyle name="Normal 2 6 5 2 3 2" xfId="46614"/>
    <cellStyle name="Normal 2 6 5 2 4" xfId="46615"/>
    <cellStyle name="Normal 2 6 5 3" xfId="46616"/>
    <cellStyle name="Normal 2 6 5 3 2" xfId="46617"/>
    <cellStyle name="Normal 2 6 5 3 2 2" xfId="46618"/>
    <cellStyle name="Normal 2 6 5 3 3" xfId="46619"/>
    <cellStyle name="Normal 2 6 5 4" xfId="46620"/>
    <cellStyle name="Normal 2 6 5 4 2" xfId="46621"/>
    <cellStyle name="Normal 2 6 5 5" xfId="46622"/>
    <cellStyle name="Normal 2 6 6" xfId="46623"/>
    <cellStyle name="Normal 2 6 6 2" xfId="46624"/>
    <cellStyle name="Normal 2 6 6 2 2" xfId="46625"/>
    <cellStyle name="Normal 2 6 6 2 2 2" xfId="46626"/>
    <cellStyle name="Normal 2 6 6 2 2 2 2" xfId="46627"/>
    <cellStyle name="Normal 2 6 6 2 2 3" xfId="46628"/>
    <cellStyle name="Normal 2 6 6 2 3" xfId="46629"/>
    <cellStyle name="Normal 2 6 6 2 3 2" xfId="46630"/>
    <cellStyle name="Normal 2 6 6 2 4" xfId="46631"/>
    <cellStyle name="Normal 2 6 6 3" xfId="46632"/>
    <cellStyle name="Normal 2 6 6 3 2" xfId="46633"/>
    <cellStyle name="Normal 2 6 6 3 2 2" xfId="46634"/>
    <cellStyle name="Normal 2 6 6 3 3" xfId="46635"/>
    <cellStyle name="Normal 2 6 6 4" xfId="46636"/>
    <cellStyle name="Normal 2 6 6 4 2" xfId="46637"/>
    <cellStyle name="Normal 2 6 6 5" xfId="46638"/>
    <cellStyle name="Normal 2 6 7" xfId="46639"/>
    <cellStyle name="Normal 2 6 7 2" xfId="46640"/>
    <cellStyle name="Normal 2 6 7 2 2" xfId="46641"/>
    <cellStyle name="Normal 2 6 7 2 2 2" xfId="46642"/>
    <cellStyle name="Normal 2 6 7 2 2 2 2" xfId="46643"/>
    <cellStyle name="Normal 2 6 7 2 2 3" xfId="46644"/>
    <cellStyle name="Normal 2 6 7 2 3" xfId="46645"/>
    <cellStyle name="Normal 2 6 7 2 3 2" xfId="46646"/>
    <cellStyle name="Normal 2 6 7 2 4" xfId="46647"/>
    <cellStyle name="Normal 2 6 7 3" xfId="46648"/>
    <cellStyle name="Normal 2 6 7 3 2" xfId="46649"/>
    <cellStyle name="Normal 2 6 7 3 2 2" xfId="46650"/>
    <cellStyle name="Normal 2 6 7 3 3" xfId="46651"/>
    <cellStyle name="Normal 2 6 7 4" xfId="46652"/>
    <cellStyle name="Normal 2 6 7 4 2" xfId="46653"/>
    <cellStyle name="Normal 2 6 7 5" xfId="46654"/>
    <cellStyle name="Normal 2 6 8" xfId="46655"/>
    <cellStyle name="Normal 2 6 8 2" xfId="46656"/>
    <cellStyle name="Normal 2 6 8 2 2" xfId="46657"/>
    <cellStyle name="Normal 2 6 8 2 2 2" xfId="46658"/>
    <cellStyle name="Normal 2 6 8 2 3" xfId="46659"/>
    <cellStyle name="Normal 2 6 8 3" xfId="46660"/>
    <cellStyle name="Normal 2 6 8 3 2" xfId="46661"/>
    <cellStyle name="Normal 2 6 8 4" xfId="46662"/>
    <cellStyle name="Normal 2 6 9" xfId="46663"/>
    <cellStyle name="Normal 2 6 9 2" xfId="46664"/>
    <cellStyle name="Normal 2 6 9 2 2" xfId="46665"/>
    <cellStyle name="Normal 2 6 9 3" xfId="46666"/>
    <cellStyle name="Normal 2 7" xfId="46667"/>
    <cellStyle name="Normal 2 7 10" xfId="46668"/>
    <cellStyle name="Normal 2 7 10 2" xfId="46669"/>
    <cellStyle name="Normal 2 7 11" xfId="46670"/>
    <cellStyle name="Normal 2 7 2" xfId="46671"/>
    <cellStyle name="Normal 2 7 2 10" xfId="46672"/>
    <cellStyle name="Normal 2 7 2 2" xfId="46673"/>
    <cellStyle name="Normal 2 7 2 2 2" xfId="46674"/>
    <cellStyle name="Normal 2 7 2 2 2 2" xfId="46675"/>
    <cellStyle name="Normal 2 7 2 2 2 2 2" xfId="46676"/>
    <cellStyle name="Normal 2 7 2 2 2 2 2 2" xfId="46677"/>
    <cellStyle name="Normal 2 7 2 2 2 2 3" xfId="46678"/>
    <cellStyle name="Normal 2 7 2 2 2 3" xfId="46679"/>
    <cellStyle name="Normal 2 7 2 2 2 3 2" xfId="46680"/>
    <cellStyle name="Normal 2 7 2 2 2 4" xfId="46681"/>
    <cellStyle name="Normal 2 7 2 2 3" xfId="46682"/>
    <cellStyle name="Normal 2 7 2 2 3 2" xfId="46683"/>
    <cellStyle name="Normal 2 7 2 2 3 2 2" xfId="46684"/>
    <cellStyle name="Normal 2 7 2 2 3 3" xfId="46685"/>
    <cellStyle name="Normal 2 7 2 2 4" xfId="46686"/>
    <cellStyle name="Normal 2 7 2 2 4 2" xfId="46687"/>
    <cellStyle name="Normal 2 7 2 2 5" xfId="46688"/>
    <cellStyle name="Normal 2 7 2 3" xfId="46689"/>
    <cellStyle name="Normal 2 7 2 3 2" xfId="46690"/>
    <cellStyle name="Normal 2 7 2 3 2 2" xfId="46691"/>
    <cellStyle name="Normal 2 7 2 3 2 2 2" xfId="46692"/>
    <cellStyle name="Normal 2 7 2 3 2 2 2 2" xfId="46693"/>
    <cellStyle name="Normal 2 7 2 3 2 2 3" xfId="46694"/>
    <cellStyle name="Normal 2 7 2 3 2 3" xfId="46695"/>
    <cellStyle name="Normal 2 7 2 3 2 3 2" xfId="46696"/>
    <cellStyle name="Normal 2 7 2 3 2 4" xfId="46697"/>
    <cellStyle name="Normal 2 7 2 3 3" xfId="46698"/>
    <cellStyle name="Normal 2 7 2 3 3 2" xfId="46699"/>
    <cellStyle name="Normal 2 7 2 3 3 2 2" xfId="46700"/>
    <cellStyle name="Normal 2 7 2 3 3 3" xfId="46701"/>
    <cellStyle name="Normal 2 7 2 3 4" xfId="46702"/>
    <cellStyle name="Normal 2 7 2 3 4 2" xfId="46703"/>
    <cellStyle name="Normal 2 7 2 3 5" xfId="46704"/>
    <cellStyle name="Normal 2 7 2 4" xfId="46705"/>
    <cellStyle name="Normal 2 7 2 4 2" xfId="46706"/>
    <cellStyle name="Normal 2 7 2 4 2 2" xfId="46707"/>
    <cellStyle name="Normal 2 7 2 4 2 2 2" xfId="46708"/>
    <cellStyle name="Normal 2 7 2 4 2 2 2 2" xfId="46709"/>
    <cellStyle name="Normal 2 7 2 4 2 2 3" xfId="46710"/>
    <cellStyle name="Normal 2 7 2 4 2 3" xfId="46711"/>
    <cellStyle name="Normal 2 7 2 4 2 3 2" xfId="46712"/>
    <cellStyle name="Normal 2 7 2 4 2 4" xfId="46713"/>
    <cellStyle name="Normal 2 7 2 4 3" xfId="46714"/>
    <cellStyle name="Normal 2 7 2 4 3 2" xfId="46715"/>
    <cellStyle name="Normal 2 7 2 4 3 2 2" xfId="46716"/>
    <cellStyle name="Normal 2 7 2 4 3 3" xfId="46717"/>
    <cellStyle name="Normal 2 7 2 4 4" xfId="46718"/>
    <cellStyle name="Normal 2 7 2 4 4 2" xfId="46719"/>
    <cellStyle name="Normal 2 7 2 4 5" xfId="46720"/>
    <cellStyle name="Normal 2 7 2 5" xfId="46721"/>
    <cellStyle name="Normal 2 7 2 5 2" xfId="46722"/>
    <cellStyle name="Normal 2 7 2 5 2 2" xfId="46723"/>
    <cellStyle name="Normal 2 7 2 5 2 2 2" xfId="46724"/>
    <cellStyle name="Normal 2 7 2 5 2 2 2 2" xfId="46725"/>
    <cellStyle name="Normal 2 7 2 5 2 2 3" xfId="46726"/>
    <cellStyle name="Normal 2 7 2 5 2 3" xfId="46727"/>
    <cellStyle name="Normal 2 7 2 5 2 3 2" xfId="46728"/>
    <cellStyle name="Normal 2 7 2 5 2 4" xfId="46729"/>
    <cellStyle name="Normal 2 7 2 5 3" xfId="46730"/>
    <cellStyle name="Normal 2 7 2 5 3 2" xfId="46731"/>
    <cellStyle name="Normal 2 7 2 5 3 2 2" xfId="46732"/>
    <cellStyle name="Normal 2 7 2 5 3 3" xfId="46733"/>
    <cellStyle name="Normal 2 7 2 5 4" xfId="46734"/>
    <cellStyle name="Normal 2 7 2 5 4 2" xfId="46735"/>
    <cellStyle name="Normal 2 7 2 5 5" xfId="46736"/>
    <cellStyle name="Normal 2 7 2 6" xfId="46737"/>
    <cellStyle name="Normal 2 7 2 6 2" xfId="46738"/>
    <cellStyle name="Normal 2 7 2 6 2 2" xfId="46739"/>
    <cellStyle name="Normal 2 7 2 6 2 2 2" xfId="46740"/>
    <cellStyle name="Normal 2 7 2 6 2 2 2 2" xfId="46741"/>
    <cellStyle name="Normal 2 7 2 6 2 2 3" xfId="46742"/>
    <cellStyle name="Normal 2 7 2 6 2 3" xfId="46743"/>
    <cellStyle name="Normal 2 7 2 6 2 3 2" xfId="46744"/>
    <cellStyle name="Normal 2 7 2 6 2 4" xfId="46745"/>
    <cellStyle name="Normal 2 7 2 6 3" xfId="46746"/>
    <cellStyle name="Normal 2 7 2 6 3 2" xfId="46747"/>
    <cellStyle name="Normal 2 7 2 6 3 2 2" xfId="46748"/>
    <cellStyle name="Normal 2 7 2 6 3 3" xfId="46749"/>
    <cellStyle name="Normal 2 7 2 6 4" xfId="46750"/>
    <cellStyle name="Normal 2 7 2 6 4 2" xfId="46751"/>
    <cellStyle name="Normal 2 7 2 6 5" xfId="46752"/>
    <cellStyle name="Normal 2 7 2 7" xfId="46753"/>
    <cellStyle name="Normal 2 7 2 7 2" xfId="46754"/>
    <cellStyle name="Normal 2 7 2 7 2 2" xfId="46755"/>
    <cellStyle name="Normal 2 7 2 7 2 2 2" xfId="46756"/>
    <cellStyle name="Normal 2 7 2 7 2 3" xfId="46757"/>
    <cellStyle name="Normal 2 7 2 7 3" xfId="46758"/>
    <cellStyle name="Normal 2 7 2 7 3 2" xfId="46759"/>
    <cellStyle name="Normal 2 7 2 7 4" xfId="46760"/>
    <cellStyle name="Normal 2 7 2 8" xfId="46761"/>
    <cellStyle name="Normal 2 7 2 8 2" xfId="46762"/>
    <cellStyle name="Normal 2 7 2 8 2 2" xfId="46763"/>
    <cellStyle name="Normal 2 7 2 8 3" xfId="46764"/>
    <cellStyle name="Normal 2 7 2 9" xfId="46765"/>
    <cellStyle name="Normal 2 7 2 9 2" xfId="46766"/>
    <cellStyle name="Normal 2 7 3" xfId="46767"/>
    <cellStyle name="Normal 2 7 3 2" xfId="46768"/>
    <cellStyle name="Normal 2 7 3 2 2" xfId="46769"/>
    <cellStyle name="Normal 2 7 3 2 2 2" xfId="46770"/>
    <cellStyle name="Normal 2 7 3 2 2 2 2" xfId="46771"/>
    <cellStyle name="Normal 2 7 3 2 2 3" xfId="46772"/>
    <cellStyle name="Normal 2 7 3 2 3" xfId="46773"/>
    <cellStyle name="Normal 2 7 3 2 3 2" xfId="46774"/>
    <cellStyle name="Normal 2 7 3 2 4" xfId="46775"/>
    <cellStyle name="Normal 2 7 3 3" xfId="46776"/>
    <cellStyle name="Normal 2 7 3 3 2" xfId="46777"/>
    <cellStyle name="Normal 2 7 3 3 2 2" xfId="46778"/>
    <cellStyle name="Normal 2 7 3 3 3" xfId="46779"/>
    <cellStyle name="Normal 2 7 3 4" xfId="46780"/>
    <cellStyle name="Normal 2 7 3 4 2" xfId="46781"/>
    <cellStyle name="Normal 2 7 3 5" xfId="46782"/>
    <cellStyle name="Normal 2 7 4" xfId="46783"/>
    <cellStyle name="Normal 2 7 4 2" xfId="46784"/>
    <cellStyle name="Normal 2 7 4 2 2" xfId="46785"/>
    <cellStyle name="Normal 2 7 4 2 2 2" xfId="46786"/>
    <cellStyle name="Normal 2 7 4 2 2 2 2" xfId="46787"/>
    <cellStyle name="Normal 2 7 4 2 2 3" xfId="46788"/>
    <cellStyle name="Normal 2 7 4 2 3" xfId="46789"/>
    <cellStyle name="Normal 2 7 4 2 3 2" xfId="46790"/>
    <cellStyle name="Normal 2 7 4 2 4" xfId="46791"/>
    <cellStyle name="Normal 2 7 4 3" xfId="46792"/>
    <cellStyle name="Normal 2 7 4 3 2" xfId="46793"/>
    <cellStyle name="Normal 2 7 4 3 2 2" xfId="46794"/>
    <cellStyle name="Normal 2 7 4 3 3" xfId="46795"/>
    <cellStyle name="Normal 2 7 4 4" xfId="46796"/>
    <cellStyle name="Normal 2 7 4 4 2" xfId="46797"/>
    <cellStyle name="Normal 2 7 4 5" xfId="46798"/>
    <cellStyle name="Normal 2 7 5" xfId="46799"/>
    <cellStyle name="Normal 2 7 5 2" xfId="46800"/>
    <cellStyle name="Normal 2 7 5 2 2" xfId="46801"/>
    <cellStyle name="Normal 2 7 5 2 2 2" xfId="46802"/>
    <cellStyle name="Normal 2 7 5 2 2 2 2" xfId="46803"/>
    <cellStyle name="Normal 2 7 5 2 2 3" xfId="46804"/>
    <cellStyle name="Normal 2 7 5 2 3" xfId="46805"/>
    <cellStyle name="Normal 2 7 5 2 3 2" xfId="46806"/>
    <cellStyle name="Normal 2 7 5 2 4" xfId="46807"/>
    <cellStyle name="Normal 2 7 5 3" xfId="46808"/>
    <cellStyle name="Normal 2 7 5 3 2" xfId="46809"/>
    <cellStyle name="Normal 2 7 5 3 2 2" xfId="46810"/>
    <cellStyle name="Normal 2 7 5 3 3" xfId="46811"/>
    <cellStyle name="Normal 2 7 5 4" xfId="46812"/>
    <cellStyle name="Normal 2 7 5 4 2" xfId="46813"/>
    <cellStyle name="Normal 2 7 5 5" xfId="46814"/>
    <cellStyle name="Normal 2 7 6" xfId="46815"/>
    <cellStyle name="Normal 2 7 6 2" xfId="46816"/>
    <cellStyle name="Normal 2 7 6 2 2" xfId="46817"/>
    <cellStyle name="Normal 2 7 6 2 2 2" xfId="46818"/>
    <cellStyle name="Normal 2 7 6 2 2 2 2" xfId="46819"/>
    <cellStyle name="Normal 2 7 6 2 2 3" xfId="46820"/>
    <cellStyle name="Normal 2 7 6 2 3" xfId="46821"/>
    <cellStyle name="Normal 2 7 6 2 3 2" xfId="46822"/>
    <cellStyle name="Normal 2 7 6 2 4" xfId="46823"/>
    <cellStyle name="Normal 2 7 6 3" xfId="46824"/>
    <cellStyle name="Normal 2 7 6 3 2" xfId="46825"/>
    <cellStyle name="Normal 2 7 6 3 2 2" xfId="46826"/>
    <cellStyle name="Normal 2 7 6 3 3" xfId="46827"/>
    <cellStyle name="Normal 2 7 6 4" xfId="46828"/>
    <cellStyle name="Normal 2 7 6 4 2" xfId="46829"/>
    <cellStyle name="Normal 2 7 6 5" xfId="46830"/>
    <cellStyle name="Normal 2 7 7" xfId="46831"/>
    <cellStyle name="Normal 2 7 7 2" xfId="46832"/>
    <cellStyle name="Normal 2 7 7 2 2" xfId="46833"/>
    <cellStyle name="Normal 2 7 7 2 2 2" xfId="46834"/>
    <cellStyle name="Normal 2 7 7 2 2 2 2" xfId="46835"/>
    <cellStyle name="Normal 2 7 7 2 2 3" xfId="46836"/>
    <cellStyle name="Normal 2 7 7 2 3" xfId="46837"/>
    <cellStyle name="Normal 2 7 7 2 3 2" xfId="46838"/>
    <cellStyle name="Normal 2 7 7 2 4" xfId="46839"/>
    <cellStyle name="Normal 2 7 7 3" xfId="46840"/>
    <cellStyle name="Normal 2 7 7 3 2" xfId="46841"/>
    <cellStyle name="Normal 2 7 7 3 2 2" xfId="46842"/>
    <cellStyle name="Normal 2 7 7 3 3" xfId="46843"/>
    <cellStyle name="Normal 2 7 7 4" xfId="46844"/>
    <cellStyle name="Normal 2 7 7 4 2" xfId="46845"/>
    <cellStyle name="Normal 2 7 7 5" xfId="46846"/>
    <cellStyle name="Normal 2 7 8" xfId="46847"/>
    <cellStyle name="Normal 2 7 8 2" xfId="46848"/>
    <cellStyle name="Normal 2 7 8 2 2" xfId="46849"/>
    <cellStyle name="Normal 2 7 8 2 2 2" xfId="46850"/>
    <cellStyle name="Normal 2 7 8 2 3" xfId="46851"/>
    <cellStyle name="Normal 2 7 8 3" xfId="46852"/>
    <cellStyle name="Normal 2 7 8 3 2" xfId="46853"/>
    <cellStyle name="Normal 2 7 8 4" xfId="46854"/>
    <cellStyle name="Normal 2 7 9" xfId="46855"/>
    <cellStyle name="Normal 2 7 9 2" xfId="46856"/>
    <cellStyle name="Normal 2 7 9 2 2" xfId="46857"/>
    <cellStyle name="Normal 2 7 9 3" xfId="46858"/>
    <cellStyle name="Normal 2 8" xfId="46859"/>
    <cellStyle name="Normal 2 8 10" xfId="46860"/>
    <cellStyle name="Normal 2 8 10 2" xfId="46861"/>
    <cellStyle name="Normal 2 8 11" xfId="46862"/>
    <cellStyle name="Normal 2 8 2" xfId="46863"/>
    <cellStyle name="Normal 2 8 2 10" xfId="46864"/>
    <cellStyle name="Normal 2 8 2 2" xfId="46865"/>
    <cellStyle name="Normal 2 8 2 2 2" xfId="46866"/>
    <cellStyle name="Normal 2 8 2 2 2 2" xfId="46867"/>
    <cellStyle name="Normal 2 8 2 2 2 2 2" xfId="46868"/>
    <cellStyle name="Normal 2 8 2 2 2 2 2 2" xfId="46869"/>
    <cellStyle name="Normal 2 8 2 2 2 2 3" xfId="46870"/>
    <cellStyle name="Normal 2 8 2 2 2 3" xfId="46871"/>
    <cellStyle name="Normal 2 8 2 2 2 3 2" xfId="46872"/>
    <cellStyle name="Normal 2 8 2 2 2 4" xfId="46873"/>
    <cellStyle name="Normal 2 8 2 2 3" xfId="46874"/>
    <cellStyle name="Normal 2 8 2 2 3 2" xfId="46875"/>
    <cellStyle name="Normal 2 8 2 2 3 2 2" xfId="46876"/>
    <cellStyle name="Normal 2 8 2 2 3 3" xfId="46877"/>
    <cellStyle name="Normal 2 8 2 2 4" xfId="46878"/>
    <cellStyle name="Normal 2 8 2 2 4 2" xfId="46879"/>
    <cellStyle name="Normal 2 8 2 2 5" xfId="46880"/>
    <cellStyle name="Normal 2 8 2 3" xfId="46881"/>
    <cellStyle name="Normal 2 8 2 3 2" xfId="46882"/>
    <cellStyle name="Normal 2 8 2 3 2 2" xfId="46883"/>
    <cellStyle name="Normal 2 8 2 3 2 2 2" xfId="46884"/>
    <cellStyle name="Normal 2 8 2 3 2 2 2 2" xfId="46885"/>
    <cellStyle name="Normal 2 8 2 3 2 2 3" xfId="46886"/>
    <cellStyle name="Normal 2 8 2 3 2 3" xfId="46887"/>
    <cellStyle name="Normal 2 8 2 3 2 3 2" xfId="46888"/>
    <cellStyle name="Normal 2 8 2 3 2 4" xfId="46889"/>
    <cellStyle name="Normal 2 8 2 3 3" xfId="46890"/>
    <cellStyle name="Normal 2 8 2 3 3 2" xfId="46891"/>
    <cellStyle name="Normal 2 8 2 3 3 2 2" xfId="46892"/>
    <cellStyle name="Normal 2 8 2 3 3 3" xfId="46893"/>
    <cellStyle name="Normal 2 8 2 3 4" xfId="46894"/>
    <cellStyle name="Normal 2 8 2 3 4 2" xfId="46895"/>
    <cellStyle name="Normal 2 8 2 3 5" xfId="46896"/>
    <cellStyle name="Normal 2 8 2 4" xfId="46897"/>
    <cellStyle name="Normal 2 8 2 4 2" xfId="46898"/>
    <cellStyle name="Normal 2 8 2 4 2 2" xfId="46899"/>
    <cellStyle name="Normal 2 8 2 4 2 2 2" xfId="46900"/>
    <cellStyle name="Normal 2 8 2 4 2 2 2 2" xfId="46901"/>
    <cellStyle name="Normal 2 8 2 4 2 2 3" xfId="46902"/>
    <cellStyle name="Normal 2 8 2 4 2 3" xfId="46903"/>
    <cellStyle name="Normal 2 8 2 4 2 3 2" xfId="46904"/>
    <cellStyle name="Normal 2 8 2 4 2 4" xfId="46905"/>
    <cellStyle name="Normal 2 8 2 4 3" xfId="46906"/>
    <cellStyle name="Normal 2 8 2 4 3 2" xfId="46907"/>
    <cellStyle name="Normal 2 8 2 4 3 2 2" xfId="46908"/>
    <cellStyle name="Normal 2 8 2 4 3 3" xfId="46909"/>
    <cellStyle name="Normal 2 8 2 4 4" xfId="46910"/>
    <cellStyle name="Normal 2 8 2 4 4 2" xfId="46911"/>
    <cellStyle name="Normal 2 8 2 4 5" xfId="46912"/>
    <cellStyle name="Normal 2 8 2 5" xfId="46913"/>
    <cellStyle name="Normal 2 8 2 5 2" xfId="46914"/>
    <cellStyle name="Normal 2 8 2 5 2 2" xfId="46915"/>
    <cellStyle name="Normal 2 8 2 5 2 2 2" xfId="46916"/>
    <cellStyle name="Normal 2 8 2 5 2 2 2 2" xfId="46917"/>
    <cellStyle name="Normal 2 8 2 5 2 2 3" xfId="46918"/>
    <cellStyle name="Normal 2 8 2 5 2 3" xfId="46919"/>
    <cellStyle name="Normal 2 8 2 5 2 3 2" xfId="46920"/>
    <cellStyle name="Normal 2 8 2 5 2 4" xfId="46921"/>
    <cellStyle name="Normal 2 8 2 5 3" xfId="46922"/>
    <cellStyle name="Normal 2 8 2 5 3 2" xfId="46923"/>
    <cellStyle name="Normal 2 8 2 5 3 2 2" xfId="46924"/>
    <cellStyle name="Normal 2 8 2 5 3 3" xfId="46925"/>
    <cellStyle name="Normal 2 8 2 5 4" xfId="46926"/>
    <cellStyle name="Normal 2 8 2 5 4 2" xfId="46927"/>
    <cellStyle name="Normal 2 8 2 5 5" xfId="46928"/>
    <cellStyle name="Normal 2 8 2 6" xfId="46929"/>
    <cellStyle name="Normal 2 8 2 6 2" xfId="46930"/>
    <cellStyle name="Normal 2 8 2 6 2 2" xfId="46931"/>
    <cellStyle name="Normal 2 8 2 6 2 2 2" xfId="46932"/>
    <cellStyle name="Normal 2 8 2 6 2 2 2 2" xfId="46933"/>
    <cellStyle name="Normal 2 8 2 6 2 2 3" xfId="46934"/>
    <cellStyle name="Normal 2 8 2 6 2 3" xfId="46935"/>
    <cellStyle name="Normal 2 8 2 6 2 3 2" xfId="46936"/>
    <cellStyle name="Normal 2 8 2 6 2 4" xfId="46937"/>
    <cellStyle name="Normal 2 8 2 6 3" xfId="46938"/>
    <cellStyle name="Normal 2 8 2 6 3 2" xfId="46939"/>
    <cellStyle name="Normal 2 8 2 6 3 2 2" xfId="46940"/>
    <cellStyle name="Normal 2 8 2 6 3 3" xfId="46941"/>
    <cellStyle name="Normal 2 8 2 6 4" xfId="46942"/>
    <cellStyle name="Normal 2 8 2 6 4 2" xfId="46943"/>
    <cellStyle name="Normal 2 8 2 6 5" xfId="46944"/>
    <cellStyle name="Normal 2 8 2 7" xfId="46945"/>
    <cellStyle name="Normal 2 8 2 7 2" xfId="46946"/>
    <cellStyle name="Normal 2 8 2 7 2 2" xfId="46947"/>
    <cellStyle name="Normal 2 8 2 7 2 2 2" xfId="46948"/>
    <cellStyle name="Normal 2 8 2 7 2 3" xfId="46949"/>
    <cellStyle name="Normal 2 8 2 7 3" xfId="46950"/>
    <cellStyle name="Normal 2 8 2 7 3 2" xfId="46951"/>
    <cellStyle name="Normal 2 8 2 7 4" xfId="46952"/>
    <cellStyle name="Normal 2 8 2 8" xfId="46953"/>
    <cellStyle name="Normal 2 8 2 8 2" xfId="46954"/>
    <cellStyle name="Normal 2 8 2 8 2 2" xfId="46955"/>
    <cellStyle name="Normal 2 8 2 8 3" xfId="46956"/>
    <cellStyle name="Normal 2 8 2 9" xfId="46957"/>
    <cellStyle name="Normal 2 8 2 9 2" xfId="46958"/>
    <cellStyle name="Normal 2 8 3" xfId="46959"/>
    <cellStyle name="Normal 2 8 3 2" xfId="46960"/>
    <cellStyle name="Normal 2 8 3 2 2" xfId="46961"/>
    <cellStyle name="Normal 2 8 3 2 2 2" xfId="46962"/>
    <cellStyle name="Normal 2 8 3 2 2 2 2" xfId="46963"/>
    <cellStyle name="Normal 2 8 3 2 2 3" xfId="46964"/>
    <cellStyle name="Normal 2 8 3 2 3" xfId="46965"/>
    <cellStyle name="Normal 2 8 3 2 3 2" xfId="46966"/>
    <cellStyle name="Normal 2 8 3 2 4" xfId="46967"/>
    <cellStyle name="Normal 2 8 3 3" xfId="46968"/>
    <cellStyle name="Normal 2 8 3 3 2" xfId="46969"/>
    <cellStyle name="Normal 2 8 3 3 2 2" xfId="46970"/>
    <cellStyle name="Normal 2 8 3 3 3" xfId="46971"/>
    <cellStyle name="Normal 2 8 3 4" xfId="46972"/>
    <cellStyle name="Normal 2 8 3 4 2" xfId="46973"/>
    <cellStyle name="Normal 2 8 3 5" xfId="46974"/>
    <cellStyle name="Normal 2 8 4" xfId="46975"/>
    <cellStyle name="Normal 2 8 4 2" xfId="46976"/>
    <cellStyle name="Normal 2 8 4 2 2" xfId="46977"/>
    <cellStyle name="Normal 2 8 4 2 2 2" xfId="46978"/>
    <cellStyle name="Normal 2 8 4 2 2 2 2" xfId="46979"/>
    <cellStyle name="Normal 2 8 4 2 2 3" xfId="46980"/>
    <cellStyle name="Normal 2 8 4 2 3" xfId="46981"/>
    <cellStyle name="Normal 2 8 4 2 3 2" xfId="46982"/>
    <cellStyle name="Normal 2 8 4 2 4" xfId="46983"/>
    <cellStyle name="Normal 2 8 4 3" xfId="46984"/>
    <cellStyle name="Normal 2 8 4 3 2" xfId="46985"/>
    <cellStyle name="Normal 2 8 4 3 2 2" xfId="46986"/>
    <cellStyle name="Normal 2 8 4 3 3" xfId="46987"/>
    <cellStyle name="Normal 2 8 4 4" xfId="46988"/>
    <cellStyle name="Normal 2 8 4 4 2" xfId="46989"/>
    <cellStyle name="Normal 2 8 4 5" xfId="46990"/>
    <cellStyle name="Normal 2 8 5" xfId="46991"/>
    <cellStyle name="Normal 2 8 5 2" xfId="46992"/>
    <cellStyle name="Normal 2 8 5 2 2" xfId="46993"/>
    <cellStyle name="Normal 2 8 5 2 2 2" xfId="46994"/>
    <cellStyle name="Normal 2 8 5 2 2 2 2" xfId="46995"/>
    <cellStyle name="Normal 2 8 5 2 2 3" xfId="46996"/>
    <cellStyle name="Normal 2 8 5 2 3" xfId="46997"/>
    <cellStyle name="Normal 2 8 5 2 3 2" xfId="46998"/>
    <cellStyle name="Normal 2 8 5 2 4" xfId="46999"/>
    <cellStyle name="Normal 2 8 5 3" xfId="47000"/>
    <cellStyle name="Normal 2 8 5 3 2" xfId="47001"/>
    <cellStyle name="Normal 2 8 5 3 2 2" xfId="47002"/>
    <cellStyle name="Normal 2 8 5 3 3" xfId="47003"/>
    <cellStyle name="Normal 2 8 5 4" xfId="47004"/>
    <cellStyle name="Normal 2 8 5 4 2" xfId="47005"/>
    <cellStyle name="Normal 2 8 5 5" xfId="47006"/>
    <cellStyle name="Normal 2 8 6" xfId="47007"/>
    <cellStyle name="Normal 2 8 6 2" xfId="47008"/>
    <cellStyle name="Normal 2 8 6 2 2" xfId="47009"/>
    <cellStyle name="Normal 2 8 6 2 2 2" xfId="47010"/>
    <cellStyle name="Normal 2 8 6 2 2 2 2" xfId="47011"/>
    <cellStyle name="Normal 2 8 6 2 2 3" xfId="47012"/>
    <cellStyle name="Normal 2 8 6 2 3" xfId="47013"/>
    <cellStyle name="Normal 2 8 6 2 3 2" xfId="47014"/>
    <cellStyle name="Normal 2 8 6 2 4" xfId="47015"/>
    <cellStyle name="Normal 2 8 6 3" xfId="47016"/>
    <cellStyle name="Normal 2 8 6 3 2" xfId="47017"/>
    <cellStyle name="Normal 2 8 6 3 2 2" xfId="47018"/>
    <cellStyle name="Normal 2 8 6 3 3" xfId="47019"/>
    <cellStyle name="Normal 2 8 6 4" xfId="47020"/>
    <cellStyle name="Normal 2 8 6 4 2" xfId="47021"/>
    <cellStyle name="Normal 2 8 6 5" xfId="47022"/>
    <cellStyle name="Normal 2 8 7" xfId="47023"/>
    <cellStyle name="Normal 2 8 7 2" xfId="47024"/>
    <cellStyle name="Normal 2 8 7 2 2" xfId="47025"/>
    <cellStyle name="Normal 2 8 7 2 2 2" xfId="47026"/>
    <cellStyle name="Normal 2 8 7 2 2 2 2" xfId="47027"/>
    <cellStyle name="Normal 2 8 7 2 2 3" xfId="47028"/>
    <cellStyle name="Normal 2 8 7 2 3" xfId="47029"/>
    <cellStyle name="Normal 2 8 7 2 3 2" xfId="47030"/>
    <cellStyle name="Normal 2 8 7 2 4" xfId="47031"/>
    <cellStyle name="Normal 2 8 7 3" xfId="47032"/>
    <cellStyle name="Normal 2 8 7 3 2" xfId="47033"/>
    <cellStyle name="Normal 2 8 7 3 2 2" xfId="47034"/>
    <cellStyle name="Normal 2 8 7 3 3" xfId="47035"/>
    <cellStyle name="Normal 2 8 7 4" xfId="47036"/>
    <cellStyle name="Normal 2 8 7 4 2" xfId="47037"/>
    <cellStyle name="Normal 2 8 7 5" xfId="47038"/>
    <cellStyle name="Normal 2 8 8" xfId="47039"/>
    <cellStyle name="Normal 2 8 8 2" xfId="47040"/>
    <cellStyle name="Normal 2 8 8 2 2" xfId="47041"/>
    <cellStyle name="Normal 2 8 8 2 2 2" xfId="47042"/>
    <cellStyle name="Normal 2 8 8 2 3" xfId="47043"/>
    <cellStyle name="Normal 2 8 8 3" xfId="47044"/>
    <cellStyle name="Normal 2 8 8 3 2" xfId="47045"/>
    <cellStyle name="Normal 2 8 8 4" xfId="47046"/>
    <cellStyle name="Normal 2 8 9" xfId="47047"/>
    <cellStyle name="Normal 2 8 9 2" xfId="47048"/>
    <cellStyle name="Normal 2 8 9 2 2" xfId="47049"/>
    <cellStyle name="Normal 2 8 9 3" xfId="47050"/>
    <cellStyle name="Normal 2 9" xfId="47051"/>
    <cellStyle name="Normal 2 9 10" xfId="47052"/>
    <cellStyle name="Normal 2 9 10 2" xfId="47053"/>
    <cellStyle name="Normal 2 9 11" xfId="47054"/>
    <cellStyle name="Normal 2 9 2" xfId="47055"/>
    <cellStyle name="Normal 2 9 2 10" xfId="47056"/>
    <cellStyle name="Normal 2 9 2 2" xfId="47057"/>
    <cellStyle name="Normal 2 9 2 2 2" xfId="47058"/>
    <cellStyle name="Normal 2 9 2 2 2 2" xfId="47059"/>
    <cellStyle name="Normal 2 9 2 2 2 2 2" xfId="47060"/>
    <cellStyle name="Normal 2 9 2 2 2 2 2 2" xfId="47061"/>
    <cellStyle name="Normal 2 9 2 2 2 2 3" xfId="47062"/>
    <cellStyle name="Normal 2 9 2 2 2 3" xfId="47063"/>
    <cellStyle name="Normal 2 9 2 2 2 3 2" xfId="47064"/>
    <cellStyle name="Normal 2 9 2 2 2 4" xfId="47065"/>
    <cellStyle name="Normal 2 9 2 2 3" xfId="47066"/>
    <cellStyle name="Normal 2 9 2 2 3 2" xfId="47067"/>
    <cellStyle name="Normal 2 9 2 2 3 2 2" xfId="47068"/>
    <cellStyle name="Normal 2 9 2 2 3 3" xfId="47069"/>
    <cellStyle name="Normal 2 9 2 2 4" xfId="47070"/>
    <cellStyle name="Normal 2 9 2 2 4 2" xfId="47071"/>
    <cellStyle name="Normal 2 9 2 2 5" xfId="47072"/>
    <cellStyle name="Normal 2 9 2 3" xfId="47073"/>
    <cellStyle name="Normal 2 9 2 3 2" xfId="47074"/>
    <cellStyle name="Normal 2 9 2 3 2 2" xfId="47075"/>
    <cellStyle name="Normal 2 9 2 3 2 2 2" xfId="47076"/>
    <cellStyle name="Normal 2 9 2 3 2 2 2 2" xfId="47077"/>
    <cellStyle name="Normal 2 9 2 3 2 2 3" xfId="47078"/>
    <cellStyle name="Normal 2 9 2 3 2 3" xfId="47079"/>
    <cellStyle name="Normal 2 9 2 3 2 3 2" xfId="47080"/>
    <cellStyle name="Normal 2 9 2 3 2 4" xfId="47081"/>
    <cellStyle name="Normal 2 9 2 3 3" xfId="47082"/>
    <cellStyle name="Normal 2 9 2 3 3 2" xfId="47083"/>
    <cellStyle name="Normal 2 9 2 3 3 2 2" xfId="47084"/>
    <cellStyle name="Normal 2 9 2 3 3 3" xfId="47085"/>
    <cellStyle name="Normal 2 9 2 3 4" xfId="47086"/>
    <cellStyle name="Normal 2 9 2 3 4 2" xfId="47087"/>
    <cellStyle name="Normal 2 9 2 3 5" xfId="47088"/>
    <cellStyle name="Normal 2 9 2 4" xfId="47089"/>
    <cellStyle name="Normal 2 9 2 4 2" xfId="47090"/>
    <cellStyle name="Normal 2 9 2 4 2 2" xfId="47091"/>
    <cellStyle name="Normal 2 9 2 4 2 2 2" xfId="47092"/>
    <cellStyle name="Normal 2 9 2 4 2 2 2 2" xfId="47093"/>
    <cellStyle name="Normal 2 9 2 4 2 2 3" xfId="47094"/>
    <cellStyle name="Normal 2 9 2 4 2 3" xfId="47095"/>
    <cellStyle name="Normal 2 9 2 4 2 3 2" xfId="47096"/>
    <cellStyle name="Normal 2 9 2 4 2 4" xfId="47097"/>
    <cellStyle name="Normal 2 9 2 4 3" xfId="47098"/>
    <cellStyle name="Normal 2 9 2 4 3 2" xfId="47099"/>
    <cellStyle name="Normal 2 9 2 4 3 2 2" xfId="47100"/>
    <cellStyle name="Normal 2 9 2 4 3 3" xfId="47101"/>
    <cellStyle name="Normal 2 9 2 4 4" xfId="47102"/>
    <cellStyle name="Normal 2 9 2 4 4 2" xfId="47103"/>
    <cellStyle name="Normal 2 9 2 4 5" xfId="47104"/>
    <cellStyle name="Normal 2 9 2 5" xfId="47105"/>
    <cellStyle name="Normal 2 9 2 5 2" xfId="47106"/>
    <cellStyle name="Normal 2 9 2 5 2 2" xfId="47107"/>
    <cellStyle name="Normal 2 9 2 5 2 2 2" xfId="47108"/>
    <cellStyle name="Normal 2 9 2 5 2 2 2 2" xfId="47109"/>
    <cellStyle name="Normal 2 9 2 5 2 2 3" xfId="47110"/>
    <cellStyle name="Normal 2 9 2 5 2 3" xfId="47111"/>
    <cellStyle name="Normal 2 9 2 5 2 3 2" xfId="47112"/>
    <cellStyle name="Normal 2 9 2 5 2 4" xfId="47113"/>
    <cellStyle name="Normal 2 9 2 5 3" xfId="47114"/>
    <cellStyle name="Normal 2 9 2 5 3 2" xfId="47115"/>
    <cellStyle name="Normal 2 9 2 5 3 2 2" xfId="47116"/>
    <cellStyle name="Normal 2 9 2 5 3 3" xfId="47117"/>
    <cellStyle name="Normal 2 9 2 5 4" xfId="47118"/>
    <cellStyle name="Normal 2 9 2 5 4 2" xfId="47119"/>
    <cellStyle name="Normal 2 9 2 5 5" xfId="47120"/>
    <cellStyle name="Normal 2 9 2 6" xfId="47121"/>
    <cellStyle name="Normal 2 9 2 6 2" xfId="47122"/>
    <cellStyle name="Normal 2 9 2 6 2 2" xfId="47123"/>
    <cellStyle name="Normal 2 9 2 6 2 2 2" xfId="47124"/>
    <cellStyle name="Normal 2 9 2 6 2 2 2 2" xfId="47125"/>
    <cellStyle name="Normal 2 9 2 6 2 2 3" xfId="47126"/>
    <cellStyle name="Normal 2 9 2 6 2 3" xfId="47127"/>
    <cellStyle name="Normal 2 9 2 6 2 3 2" xfId="47128"/>
    <cellStyle name="Normal 2 9 2 6 2 4" xfId="47129"/>
    <cellStyle name="Normal 2 9 2 6 3" xfId="47130"/>
    <cellStyle name="Normal 2 9 2 6 3 2" xfId="47131"/>
    <cellStyle name="Normal 2 9 2 6 3 2 2" xfId="47132"/>
    <cellStyle name="Normal 2 9 2 6 3 3" xfId="47133"/>
    <cellStyle name="Normal 2 9 2 6 4" xfId="47134"/>
    <cellStyle name="Normal 2 9 2 6 4 2" xfId="47135"/>
    <cellStyle name="Normal 2 9 2 6 5" xfId="47136"/>
    <cellStyle name="Normal 2 9 2 7" xfId="47137"/>
    <cellStyle name="Normal 2 9 2 7 2" xfId="47138"/>
    <cellStyle name="Normal 2 9 2 7 2 2" xfId="47139"/>
    <cellStyle name="Normal 2 9 2 7 2 2 2" xfId="47140"/>
    <cellStyle name="Normal 2 9 2 7 2 3" xfId="47141"/>
    <cellStyle name="Normal 2 9 2 7 3" xfId="47142"/>
    <cellStyle name="Normal 2 9 2 7 3 2" xfId="47143"/>
    <cellStyle name="Normal 2 9 2 7 4" xfId="47144"/>
    <cellStyle name="Normal 2 9 2 8" xfId="47145"/>
    <cellStyle name="Normal 2 9 2 8 2" xfId="47146"/>
    <cellStyle name="Normal 2 9 2 8 2 2" xfId="47147"/>
    <cellStyle name="Normal 2 9 2 8 3" xfId="47148"/>
    <cellStyle name="Normal 2 9 2 9" xfId="47149"/>
    <cellStyle name="Normal 2 9 2 9 2" xfId="47150"/>
    <cellStyle name="Normal 2 9 3" xfId="47151"/>
    <cellStyle name="Normal 2 9 3 2" xfId="47152"/>
    <cellStyle name="Normal 2 9 3 2 2" xfId="47153"/>
    <cellStyle name="Normal 2 9 3 2 2 2" xfId="47154"/>
    <cellStyle name="Normal 2 9 3 2 2 2 2" xfId="47155"/>
    <cellStyle name="Normal 2 9 3 2 2 3" xfId="47156"/>
    <cellStyle name="Normal 2 9 3 2 3" xfId="47157"/>
    <cellStyle name="Normal 2 9 3 2 3 2" xfId="47158"/>
    <cellStyle name="Normal 2 9 3 2 4" xfId="47159"/>
    <cellStyle name="Normal 2 9 3 3" xfId="47160"/>
    <cellStyle name="Normal 2 9 3 3 2" xfId="47161"/>
    <cellStyle name="Normal 2 9 3 3 2 2" xfId="47162"/>
    <cellStyle name="Normal 2 9 3 3 3" xfId="47163"/>
    <cellStyle name="Normal 2 9 3 4" xfId="47164"/>
    <cellStyle name="Normal 2 9 3 4 2" xfId="47165"/>
    <cellStyle name="Normal 2 9 3 5" xfId="47166"/>
    <cellStyle name="Normal 2 9 4" xfId="47167"/>
    <cellStyle name="Normal 2 9 4 2" xfId="47168"/>
    <cellStyle name="Normal 2 9 4 2 2" xfId="47169"/>
    <cellStyle name="Normal 2 9 4 2 2 2" xfId="47170"/>
    <cellStyle name="Normal 2 9 4 2 2 2 2" xfId="47171"/>
    <cellStyle name="Normal 2 9 4 2 2 3" xfId="47172"/>
    <cellStyle name="Normal 2 9 4 2 3" xfId="47173"/>
    <cellStyle name="Normal 2 9 4 2 3 2" xfId="47174"/>
    <cellStyle name="Normal 2 9 4 2 4" xfId="47175"/>
    <cellStyle name="Normal 2 9 4 3" xfId="47176"/>
    <cellStyle name="Normal 2 9 4 3 2" xfId="47177"/>
    <cellStyle name="Normal 2 9 4 3 2 2" xfId="47178"/>
    <cellStyle name="Normal 2 9 4 3 3" xfId="47179"/>
    <cellStyle name="Normal 2 9 4 4" xfId="47180"/>
    <cellStyle name="Normal 2 9 4 4 2" xfId="47181"/>
    <cellStyle name="Normal 2 9 4 5" xfId="47182"/>
    <cellStyle name="Normal 2 9 5" xfId="47183"/>
    <cellStyle name="Normal 2 9 5 2" xfId="47184"/>
    <cellStyle name="Normal 2 9 5 2 2" xfId="47185"/>
    <cellStyle name="Normal 2 9 5 2 2 2" xfId="47186"/>
    <cellStyle name="Normal 2 9 5 2 2 2 2" xfId="47187"/>
    <cellStyle name="Normal 2 9 5 2 2 3" xfId="47188"/>
    <cellStyle name="Normal 2 9 5 2 3" xfId="47189"/>
    <cellStyle name="Normal 2 9 5 2 3 2" xfId="47190"/>
    <cellStyle name="Normal 2 9 5 2 4" xfId="47191"/>
    <cellStyle name="Normal 2 9 5 3" xfId="47192"/>
    <cellStyle name="Normal 2 9 5 3 2" xfId="47193"/>
    <cellStyle name="Normal 2 9 5 3 2 2" xfId="47194"/>
    <cellStyle name="Normal 2 9 5 3 3" xfId="47195"/>
    <cellStyle name="Normal 2 9 5 4" xfId="47196"/>
    <cellStyle name="Normal 2 9 5 4 2" xfId="47197"/>
    <cellStyle name="Normal 2 9 5 5" xfId="47198"/>
    <cellStyle name="Normal 2 9 6" xfId="47199"/>
    <cellStyle name="Normal 2 9 6 2" xfId="47200"/>
    <cellStyle name="Normal 2 9 6 2 2" xfId="47201"/>
    <cellStyle name="Normal 2 9 6 2 2 2" xfId="47202"/>
    <cellStyle name="Normal 2 9 6 2 2 2 2" xfId="47203"/>
    <cellStyle name="Normal 2 9 6 2 2 3" xfId="47204"/>
    <cellStyle name="Normal 2 9 6 2 3" xfId="47205"/>
    <cellStyle name="Normal 2 9 6 2 3 2" xfId="47206"/>
    <cellStyle name="Normal 2 9 6 2 4" xfId="47207"/>
    <cellStyle name="Normal 2 9 6 3" xfId="47208"/>
    <cellStyle name="Normal 2 9 6 3 2" xfId="47209"/>
    <cellStyle name="Normal 2 9 6 3 2 2" xfId="47210"/>
    <cellStyle name="Normal 2 9 6 3 3" xfId="47211"/>
    <cellStyle name="Normal 2 9 6 4" xfId="47212"/>
    <cellStyle name="Normal 2 9 6 4 2" xfId="47213"/>
    <cellStyle name="Normal 2 9 6 5" xfId="47214"/>
    <cellStyle name="Normal 2 9 7" xfId="47215"/>
    <cellStyle name="Normal 2 9 7 2" xfId="47216"/>
    <cellStyle name="Normal 2 9 7 2 2" xfId="47217"/>
    <cellStyle name="Normal 2 9 7 2 2 2" xfId="47218"/>
    <cellStyle name="Normal 2 9 7 2 2 2 2" xfId="47219"/>
    <cellStyle name="Normal 2 9 7 2 2 3" xfId="47220"/>
    <cellStyle name="Normal 2 9 7 2 3" xfId="47221"/>
    <cellStyle name="Normal 2 9 7 2 3 2" xfId="47222"/>
    <cellStyle name="Normal 2 9 7 2 4" xfId="47223"/>
    <cellStyle name="Normal 2 9 7 3" xfId="47224"/>
    <cellStyle name="Normal 2 9 7 3 2" xfId="47225"/>
    <cellStyle name="Normal 2 9 7 3 2 2" xfId="47226"/>
    <cellStyle name="Normal 2 9 7 3 3" xfId="47227"/>
    <cellStyle name="Normal 2 9 7 4" xfId="47228"/>
    <cellStyle name="Normal 2 9 7 4 2" xfId="47229"/>
    <cellStyle name="Normal 2 9 7 5" xfId="47230"/>
    <cellStyle name="Normal 2 9 8" xfId="47231"/>
    <cellStyle name="Normal 2 9 8 2" xfId="47232"/>
    <cellStyle name="Normal 2 9 8 2 2" xfId="47233"/>
    <cellStyle name="Normal 2 9 8 2 2 2" xfId="47234"/>
    <cellStyle name="Normal 2 9 8 2 3" xfId="47235"/>
    <cellStyle name="Normal 2 9 8 3" xfId="47236"/>
    <cellStyle name="Normal 2 9 8 3 2" xfId="47237"/>
    <cellStyle name="Normal 2 9 8 4" xfId="47238"/>
    <cellStyle name="Normal 2 9 9" xfId="47239"/>
    <cellStyle name="Normal 2 9 9 2" xfId="47240"/>
    <cellStyle name="Normal 2 9 9 2 2" xfId="47241"/>
    <cellStyle name="Normal 2 9 9 3" xfId="47242"/>
    <cellStyle name="Normal 20" xfId="47243"/>
    <cellStyle name="Normal 21" xfId="47244"/>
    <cellStyle name="Normal 3" xfId="43"/>
    <cellStyle name="Normal 3 10" xfId="47245"/>
    <cellStyle name="Normal 3 10 10" xfId="47246"/>
    <cellStyle name="Normal 3 10 2" xfId="47247"/>
    <cellStyle name="Normal 3 10 2 2" xfId="47248"/>
    <cellStyle name="Normal 3 10 2 2 2" xfId="47249"/>
    <cellStyle name="Normal 3 10 2 2 2 2" xfId="47250"/>
    <cellStyle name="Normal 3 10 2 2 2 2 2" xfId="47251"/>
    <cellStyle name="Normal 3 10 2 2 2 3" xfId="47252"/>
    <cellStyle name="Normal 3 10 2 2 3" xfId="47253"/>
    <cellStyle name="Normal 3 10 2 2 3 2" xfId="47254"/>
    <cellStyle name="Normal 3 10 2 2 4" xfId="47255"/>
    <cellStyle name="Normal 3 10 2 3" xfId="47256"/>
    <cellStyle name="Normal 3 10 2 3 2" xfId="47257"/>
    <cellStyle name="Normal 3 10 2 3 2 2" xfId="47258"/>
    <cellStyle name="Normal 3 10 2 3 3" xfId="47259"/>
    <cellStyle name="Normal 3 10 2 4" xfId="47260"/>
    <cellStyle name="Normal 3 10 2 4 2" xfId="47261"/>
    <cellStyle name="Normal 3 10 2 5" xfId="47262"/>
    <cellStyle name="Normal 3 10 3" xfId="47263"/>
    <cellStyle name="Normal 3 10 3 2" xfId="47264"/>
    <cellStyle name="Normal 3 10 3 2 2" xfId="47265"/>
    <cellStyle name="Normal 3 10 3 2 2 2" xfId="47266"/>
    <cellStyle name="Normal 3 10 3 2 2 2 2" xfId="47267"/>
    <cellStyle name="Normal 3 10 3 2 2 3" xfId="47268"/>
    <cellStyle name="Normal 3 10 3 2 3" xfId="47269"/>
    <cellStyle name="Normal 3 10 3 2 3 2" xfId="47270"/>
    <cellStyle name="Normal 3 10 3 2 4" xfId="47271"/>
    <cellStyle name="Normal 3 10 3 3" xfId="47272"/>
    <cellStyle name="Normal 3 10 3 3 2" xfId="47273"/>
    <cellStyle name="Normal 3 10 3 3 2 2" xfId="47274"/>
    <cellStyle name="Normal 3 10 3 3 3" xfId="47275"/>
    <cellStyle name="Normal 3 10 3 4" xfId="47276"/>
    <cellStyle name="Normal 3 10 3 4 2" xfId="47277"/>
    <cellStyle name="Normal 3 10 3 5" xfId="47278"/>
    <cellStyle name="Normal 3 10 4" xfId="47279"/>
    <cellStyle name="Normal 3 10 4 2" xfId="47280"/>
    <cellStyle name="Normal 3 10 4 2 2" xfId="47281"/>
    <cellStyle name="Normal 3 10 4 2 2 2" xfId="47282"/>
    <cellStyle name="Normal 3 10 4 2 2 2 2" xfId="47283"/>
    <cellStyle name="Normal 3 10 4 2 2 3" xfId="47284"/>
    <cellStyle name="Normal 3 10 4 2 3" xfId="47285"/>
    <cellStyle name="Normal 3 10 4 2 3 2" xfId="47286"/>
    <cellStyle name="Normal 3 10 4 2 4" xfId="47287"/>
    <cellStyle name="Normal 3 10 4 3" xfId="47288"/>
    <cellStyle name="Normal 3 10 4 3 2" xfId="47289"/>
    <cellStyle name="Normal 3 10 4 3 2 2" xfId="47290"/>
    <cellStyle name="Normal 3 10 4 3 3" xfId="47291"/>
    <cellStyle name="Normal 3 10 4 4" xfId="47292"/>
    <cellStyle name="Normal 3 10 4 4 2" xfId="47293"/>
    <cellStyle name="Normal 3 10 4 5" xfId="47294"/>
    <cellStyle name="Normal 3 10 5" xfId="47295"/>
    <cellStyle name="Normal 3 10 5 2" xfId="47296"/>
    <cellStyle name="Normal 3 10 5 2 2" xfId="47297"/>
    <cellStyle name="Normal 3 10 5 2 2 2" xfId="47298"/>
    <cellStyle name="Normal 3 10 5 2 2 2 2" xfId="47299"/>
    <cellStyle name="Normal 3 10 5 2 2 3" xfId="47300"/>
    <cellStyle name="Normal 3 10 5 2 3" xfId="47301"/>
    <cellStyle name="Normal 3 10 5 2 3 2" xfId="47302"/>
    <cellStyle name="Normal 3 10 5 2 4" xfId="47303"/>
    <cellStyle name="Normal 3 10 5 3" xfId="47304"/>
    <cellStyle name="Normal 3 10 5 3 2" xfId="47305"/>
    <cellStyle name="Normal 3 10 5 3 2 2" xfId="47306"/>
    <cellStyle name="Normal 3 10 5 3 3" xfId="47307"/>
    <cellStyle name="Normal 3 10 5 4" xfId="47308"/>
    <cellStyle name="Normal 3 10 5 4 2" xfId="47309"/>
    <cellStyle name="Normal 3 10 5 5" xfId="47310"/>
    <cellStyle name="Normal 3 10 6" xfId="47311"/>
    <cellStyle name="Normal 3 10 6 2" xfId="47312"/>
    <cellStyle name="Normal 3 10 6 2 2" xfId="47313"/>
    <cellStyle name="Normal 3 10 6 2 2 2" xfId="47314"/>
    <cellStyle name="Normal 3 10 6 2 2 2 2" xfId="47315"/>
    <cellStyle name="Normal 3 10 6 2 2 3" xfId="47316"/>
    <cellStyle name="Normal 3 10 6 2 3" xfId="47317"/>
    <cellStyle name="Normal 3 10 6 2 3 2" xfId="47318"/>
    <cellStyle name="Normal 3 10 6 2 4" xfId="47319"/>
    <cellStyle name="Normal 3 10 6 3" xfId="47320"/>
    <cellStyle name="Normal 3 10 6 3 2" xfId="47321"/>
    <cellStyle name="Normal 3 10 6 3 2 2" xfId="47322"/>
    <cellStyle name="Normal 3 10 6 3 3" xfId="47323"/>
    <cellStyle name="Normal 3 10 6 4" xfId="47324"/>
    <cellStyle name="Normal 3 10 6 4 2" xfId="47325"/>
    <cellStyle name="Normal 3 10 6 5" xfId="47326"/>
    <cellStyle name="Normal 3 10 7" xfId="47327"/>
    <cellStyle name="Normal 3 10 7 2" xfId="47328"/>
    <cellStyle name="Normal 3 10 7 2 2" xfId="47329"/>
    <cellStyle name="Normal 3 10 7 2 2 2" xfId="47330"/>
    <cellStyle name="Normal 3 10 7 2 3" xfId="47331"/>
    <cellStyle name="Normal 3 10 7 3" xfId="47332"/>
    <cellStyle name="Normal 3 10 7 3 2" xfId="47333"/>
    <cellStyle name="Normal 3 10 7 4" xfId="47334"/>
    <cellStyle name="Normal 3 10 8" xfId="47335"/>
    <cellStyle name="Normal 3 10 8 2" xfId="47336"/>
    <cellStyle name="Normal 3 10 8 2 2" xfId="47337"/>
    <cellStyle name="Normal 3 10 8 3" xfId="47338"/>
    <cellStyle name="Normal 3 10 9" xfId="47339"/>
    <cellStyle name="Normal 3 10 9 2" xfId="47340"/>
    <cellStyle name="Normal 3 11" xfId="47341"/>
    <cellStyle name="Normal 3 11 2" xfId="47342"/>
    <cellStyle name="Normal 3 11 2 2" xfId="47343"/>
    <cellStyle name="Normal 3 11 2 2 2" xfId="47344"/>
    <cellStyle name="Normal 3 11 2 2 2 2" xfId="47345"/>
    <cellStyle name="Normal 3 11 2 2 3" xfId="47346"/>
    <cellStyle name="Normal 3 11 2 3" xfId="47347"/>
    <cellStyle name="Normal 3 11 2 3 2" xfId="47348"/>
    <cellStyle name="Normal 3 11 2 4" xfId="47349"/>
    <cellStyle name="Normal 3 11 3" xfId="47350"/>
    <cellStyle name="Normal 3 11 3 2" xfId="47351"/>
    <cellStyle name="Normal 3 11 3 2 2" xfId="47352"/>
    <cellStyle name="Normal 3 11 3 3" xfId="47353"/>
    <cellStyle name="Normal 3 11 4" xfId="47354"/>
    <cellStyle name="Normal 3 11 4 2" xfId="47355"/>
    <cellStyle name="Normal 3 11 5" xfId="47356"/>
    <cellStyle name="Normal 3 12" xfId="47357"/>
    <cellStyle name="Normal 3 12 2" xfId="47358"/>
    <cellStyle name="Normal 3 12 2 2" xfId="47359"/>
    <cellStyle name="Normal 3 12 2 2 2" xfId="47360"/>
    <cellStyle name="Normal 3 12 2 2 2 2" xfId="47361"/>
    <cellStyle name="Normal 3 12 2 2 3" xfId="47362"/>
    <cellStyle name="Normal 3 12 2 3" xfId="47363"/>
    <cellStyle name="Normal 3 12 2 3 2" xfId="47364"/>
    <cellStyle name="Normal 3 12 2 4" xfId="47365"/>
    <cellStyle name="Normal 3 12 3" xfId="47366"/>
    <cellStyle name="Normal 3 12 3 2" xfId="47367"/>
    <cellStyle name="Normal 3 12 3 2 2" xfId="47368"/>
    <cellStyle name="Normal 3 12 3 3" xfId="47369"/>
    <cellStyle name="Normal 3 12 4" xfId="47370"/>
    <cellStyle name="Normal 3 12 4 2" xfId="47371"/>
    <cellStyle name="Normal 3 12 5" xfId="47372"/>
    <cellStyle name="Normal 3 13" xfId="47373"/>
    <cellStyle name="Normal 3 13 2" xfId="47374"/>
    <cellStyle name="Normal 3 13 2 2" xfId="47375"/>
    <cellStyle name="Normal 3 13 2 2 2" xfId="47376"/>
    <cellStyle name="Normal 3 13 2 2 2 2" xfId="47377"/>
    <cellStyle name="Normal 3 13 2 2 3" xfId="47378"/>
    <cellStyle name="Normal 3 13 2 3" xfId="47379"/>
    <cellStyle name="Normal 3 13 2 3 2" xfId="47380"/>
    <cellStyle name="Normal 3 13 2 4" xfId="47381"/>
    <cellStyle name="Normal 3 13 3" xfId="47382"/>
    <cellStyle name="Normal 3 13 3 2" xfId="47383"/>
    <cellStyle name="Normal 3 13 3 2 2" xfId="47384"/>
    <cellStyle name="Normal 3 13 3 3" xfId="47385"/>
    <cellStyle name="Normal 3 13 4" xfId="47386"/>
    <cellStyle name="Normal 3 13 4 2" xfId="47387"/>
    <cellStyle name="Normal 3 13 5" xfId="47388"/>
    <cellStyle name="Normal 3 14" xfId="47389"/>
    <cellStyle name="Normal 3 14 2" xfId="47390"/>
    <cellStyle name="Normal 3 14 2 2" xfId="47391"/>
    <cellStyle name="Normal 3 14 2 2 2" xfId="47392"/>
    <cellStyle name="Normal 3 14 2 2 2 2" xfId="47393"/>
    <cellStyle name="Normal 3 14 2 2 3" xfId="47394"/>
    <cellStyle name="Normal 3 14 2 3" xfId="47395"/>
    <cellStyle name="Normal 3 14 2 3 2" xfId="47396"/>
    <cellStyle name="Normal 3 14 2 4" xfId="47397"/>
    <cellStyle name="Normal 3 14 3" xfId="47398"/>
    <cellStyle name="Normal 3 14 3 2" xfId="47399"/>
    <cellStyle name="Normal 3 14 3 2 2" xfId="47400"/>
    <cellStyle name="Normal 3 14 3 3" xfId="47401"/>
    <cellStyle name="Normal 3 14 4" xfId="47402"/>
    <cellStyle name="Normal 3 14 4 2" xfId="47403"/>
    <cellStyle name="Normal 3 14 5" xfId="47404"/>
    <cellStyle name="Normal 3 15" xfId="47405"/>
    <cellStyle name="Normal 3 15 2" xfId="47406"/>
    <cellStyle name="Normal 3 15 2 2" xfId="47407"/>
    <cellStyle name="Normal 3 15 2 2 2" xfId="47408"/>
    <cellStyle name="Normal 3 15 2 2 2 2" xfId="47409"/>
    <cellStyle name="Normal 3 15 2 2 3" xfId="47410"/>
    <cellStyle name="Normal 3 15 2 3" xfId="47411"/>
    <cellStyle name="Normal 3 15 2 3 2" xfId="47412"/>
    <cellStyle name="Normal 3 15 2 4" xfId="47413"/>
    <cellStyle name="Normal 3 15 3" xfId="47414"/>
    <cellStyle name="Normal 3 15 3 2" xfId="47415"/>
    <cellStyle name="Normal 3 15 3 2 2" xfId="47416"/>
    <cellStyle name="Normal 3 15 3 3" xfId="47417"/>
    <cellStyle name="Normal 3 15 4" xfId="47418"/>
    <cellStyle name="Normal 3 15 4 2" xfId="47419"/>
    <cellStyle name="Normal 3 15 5" xfId="47420"/>
    <cellStyle name="Normal 3 16" xfId="47421"/>
    <cellStyle name="Normal 3 16 2" xfId="47422"/>
    <cellStyle name="Normal 3 16 2 2" xfId="47423"/>
    <cellStyle name="Normal 3 16 2 2 2" xfId="47424"/>
    <cellStyle name="Normal 3 16 2 3" xfId="47425"/>
    <cellStyle name="Normal 3 16 3" xfId="47426"/>
    <cellStyle name="Normal 3 16 3 2" xfId="47427"/>
    <cellStyle name="Normal 3 16 4" xfId="47428"/>
    <cellStyle name="Normal 3 17" xfId="47429"/>
    <cellStyle name="Normal 3 17 2" xfId="47430"/>
    <cellStyle name="Normal 3 17 2 2" xfId="47431"/>
    <cellStyle name="Normal 3 17 3" xfId="47432"/>
    <cellStyle name="Normal 3 18" xfId="47433"/>
    <cellStyle name="Normal 3 18 2" xfId="47434"/>
    <cellStyle name="Normal 3 19" xfId="47435"/>
    <cellStyle name="Normal 3 2" xfId="47436"/>
    <cellStyle name="Normal 3 2 10" xfId="47437"/>
    <cellStyle name="Normal 3 2 10 2" xfId="47438"/>
    <cellStyle name="Normal 3 2 11" xfId="47439"/>
    <cellStyle name="Normal 3 2 2" xfId="47440"/>
    <cellStyle name="Normal 3 2 2 10" xfId="47441"/>
    <cellStyle name="Normal 3 2 2 2" xfId="47442"/>
    <cellStyle name="Normal 3 2 2 2 2" xfId="47443"/>
    <cellStyle name="Normal 3 2 2 2 2 2" xfId="47444"/>
    <cellStyle name="Normal 3 2 2 2 2 2 2" xfId="47445"/>
    <cellStyle name="Normal 3 2 2 2 2 2 2 2" xfId="47446"/>
    <cellStyle name="Normal 3 2 2 2 2 2 3" xfId="47447"/>
    <cellStyle name="Normal 3 2 2 2 2 3" xfId="47448"/>
    <cellStyle name="Normal 3 2 2 2 2 3 2" xfId="47449"/>
    <cellStyle name="Normal 3 2 2 2 2 4" xfId="47450"/>
    <cellStyle name="Normal 3 2 2 2 3" xfId="47451"/>
    <cellStyle name="Normal 3 2 2 2 3 2" xfId="47452"/>
    <cellStyle name="Normal 3 2 2 2 3 2 2" xfId="47453"/>
    <cellStyle name="Normal 3 2 2 2 3 3" xfId="47454"/>
    <cellStyle name="Normal 3 2 2 2 4" xfId="47455"/>
    <cellStyle name="Normal 3 2 2 2 4 2" xfId="47456"/>
    <cellStyle name="Normal 3 2 2 2 5" xfId="47457"/>
    <cellStyle name="Normal 3 2 2 3" xfId="47458"/>
    <cellStyle name="Normal 3 2 2 3 2" xfId="47459"/>
    <cellStyle name="Normal 3 2 2 3 2 2" xfId="47460"/>
    <cellStyle name="Normal 3 2 2 3 2 2 2" xfId="47461"/>
    <cellStyle name="Normal 3 2 2 3 2 2 2 2" xfId="47462"/>
    <cellStyle name="Normal 3 2 2 3 2 2 3" xfId="47463"/>
    <cellStyle name="Normal 3 2 2 3 2 3" xfId="47464"/>
    <cellStyle name="Normal 3 2 2 3 2 3 2" xfId="47465"/>
    <cellStyle name="Normal 3 2 2 3 2 4" xfId="47466"/>
    <cellStyle name="Normal 3 2 2 3 3" xfId="47467"/>
    <cellStyle name="Normal 3 2 2 3 3 2" xfId="47468"/>
    <cellStyle name="Normal 3 2 2 3 3 2 2" xfId="47469"/>
    <cellStyle name="Normal 3 2 2 3 3 3" xfId="47470"/>
    <cellStyle name="Normal 3 2 2 3 4" xfId="47471"/>
    <cellStyle name="Normal 3 2 2 3 4 2" xfId="47472"/>
    <cellStyle name="Normal 3 2 2 3 5" xfId="47473"/>
    <cellStyle name="Normal 3 2 2 4" xfId="47474"/>
    <cellStyle name="Normal 3 2 2 4 2" xfId="47475"/>
    <cellStyle name="Normal 3 2 2 4 2 2" xfId="47476"/>
    <cellStyle name="Normal 3 2 2 4 2 2 2" xfId="47477"/>
    <cellStyle name="Normal 3 2 2 4 2 2 2 2" xfId="47478"/>
    <cellStyle name="Normal 3 2 2 4 2 2 3" xfId="47479"/>
    <cellStyle name="Normal 3 2 2 4 2 3" xfId="47480"/>
    <cellStyle name="Normal 3 2 2 4 2 3 2" xfId="47481"/>
    <cellStyle name="Normal 3 2 2 4 2 4" xfId="47482"/>
    <cellStyle name="Normal 3 2 2 4 3" xfId="47483"/>
    <cellStyle name="Normal 3 2 2 4 3 2" xfId="47484"/>
    <cellStyle name="Normal 3 2 2 4 3 2 2" xfId="47485"/>
    <cellStyle name="Normal 3 2 2 4 3 3" xfId="47486"/>
    <cellStyle name="Normal 3 2 2 4 4" xfId="47487"/>
    <cellStyle name="Normal 3 2 2 4 4 2" xfId="47488"/>
    <cellStyle name="Normal 3 2 2 4 5" xfId="47489"/>
    <cellStyle name="Normal 3 2 2 5" xfId="47490"/>
    <cellStyle name="Normal 3 2 2 5 2" xfId="47491"/>
    <cellStyle name="Normal 3 2 2 5 2 2" xfId="47492"/>
    <cellStyle name="Normal 3 2 2 5 2 2 2" xfId="47493"/>
    <cellStyle name="Normal 3 2 2 5 2 2 2 2" xfId="47494"/>
    <cellStyle name="Normal 3 2 2 5 2 2 3" xfId="47495"/>
    <cellStyle name="Normal 3 2 2 5 2 3" xfId="47496"/>
    <cellStyle name="Normal 3 2 2 5 2 3 2" xfId="47497"/>
    <cellStyle name="Normal 3 2 2 5 2 4" xfId="47498"/>
    <cellStyle name="Normal 3 2 2 5 3" xfId="47499"/>
    <cellStyle name="Normal 3 2 2 5 3 2" xfId="47500"/>
    <cellStyle name="Normal 3 2 2 5 3 2 2" xfId="47501"/>
    <cellStyle name="Normal 3 2 2 5 3 3" xfId="47502"/>
    <cellStyle name="Normal 3 2 2 5 4" xfId="47503"/>
    <cellStyle name="Normal 3 2 2 5 4 2" xfId="47504"/>
    <cellStyle name="Normal 3 2 2 5 5" xfId="47505"/>
    <cellStyle name="Normal 3 2 2 6" xfId="47506"/>
    <cellStyle name="Normal 3 2 2 6 2" xfId="47507"/>
    <cellStyle name="Normal 3 2 2 6 2 2" xfId="47508"/>
    <cellStyle name="Normal 3 2 2 6 2 2 2" xfId="47509"/>
    <cellStyle name="Normal 3 2 2 6 2 2 2 2" xfId="47510"/>
    <cellStyle name="Normal 3 2 2 6 2 2 3" xfId="47511"/>
    <cellStyle name="Normal 3 2 2 6 2 3" xfId="47512"/>
    <cellStyle name="Normal 3 2 2 6 2 3 2" xfId="47513"/>
    <cellStyle name="Normal 3 2 2 6 2 4" xfId="47514"/>
    <cellStyle name="Normal 3 2 2 6 3" xfId="47515"/>
    <cellStyle name="Normal 3 2 2 6 3 2" xfId="47516"/>
    <cellStyle name="Normal 3 2 2 6 3 2 2" xfId="47517"/>
    <cellStyle name="Normal 3 2 2 6 3 3" xfId="47518"/>
    <cellStyle name="Normal 3 2 2 6 4" xfId="47519"/>
    <cellStyle name="Normal 3 2 2 6 4 2" xfId="47520"/>
    <cellStyle name="Normal 3 2 2 6 5" xfId="47521"/>
    <cellStyle name="Normal 3 2 2 7" xfId="47522"/>
    <cellStyle name="Normal 3 2 2 7 2" xfId="47523"/>
    <cellStyle name="Normal 3 2 2 7 2 2" xfId="47524"/>
    <cellStyle name="Normal 3 2 2 7 2 2 2" xfId="47525"/>
    <cellStyle name="Normal 3 2 2 7 2 3" xfId="47526"/>
    <cellStyle name="Normal 3 2 2 7 3" xfId="47527"/>
    <cellStyle name="Normal 3 2 2 7 3 2" xfId="47528"/>
    <cellStyle name="Normal 3 2 2 7 4" xfId="47529"/>
    <cellStyle name="Normal 3 2 2 8" xfId="47530"/>
    <cellStyle name="Normal 3 2 2 8 2" xfId="47531"/>
    <cellStyle name="Normal 3 2 2 8 2 2" xfId="47532"/>
    <cellStyle name="Normal 3 2 2 8 3" xfId="47533"/>
    <cellStyle name="Normal 3 2 2 9" xfId="47534"/>
    <cellStyle name="Normal 3 2 2 9 2" xfId="47535"/>
    <cellStyle name="Normal 3 2 3" xfId="47536"/>
    <cellStyle name="Normal 3 2 3 2" xfId="47537"/>
    <cellStyle name="Normal 3 2 3 2 2" xfId="47538"/>
    <cellStyle name="Normal 3 2 3 2 2 2" xfId="47539"/>
    <cellStyle name="Normal 3 2 3 2 2 2 2" xfId="47540"/>
    <cellStyle name="Normal 3 2 3 2 2 3" xfId="47541"/>
    <cellStyle name="Normal 3 2 3 2 3" xfId="47542"/>
    <cellStyle name="Normal 3 2 3 2 3 2" xfId="47543"/>
    <cellStyle name="Normal 3 2 3 2 4" xfId="47544"/>
    <cellStyle name="Normal 3 2 3 3" xfId="47545"/>
    <cellStyle name="Normal 3 2 3 3 2" xfId="47546"/>
    <cellStyle name="Normal 3 2 3 3 2 2" xfId="47547"/>
    <cellStyle name="Normal 3 2 3 3 3" xfId="47548"/>
    <cellStyle name="Normal 3 2 3 4" xfId="47549"/>
    <cellStyle name="Normal 3 2 3 4 2" xfId="47550"/>
    <cellStyle name="Normal 3 2 3 5" xfId="47551"/>
    <cellStyle name="Normal 3 2 4" xfId="47552"/>
    <cellStyle name="Normal 3 2 4 2" xfId="47553"/>
    <cellStyle name="Normal 3 2 4 2 2" xfId="47554"/>
    <cellStyle name="Normal 3 2 4 2 2 2" xfId="47555"/>
    <cellStyle name="Normal 3 2 4 2 2 2 2" xfId="47556"/>
    <cellStyle name="Normal 3 2 4 2 2 3" xfId="47557"/>
    <cellStyle name="Normal 3 2 4 2 3" xfId="47558"/>
    <cellStyle name="Normal 3 2 4 2 3 2" xfId="47559"/>
    <cellStyle name="Normal 3 2 4 2 4" xfId="47560"/>
    <cellStyle name="Normal 3 2 4 3" xfId="47561"/>
    <cellStyle name="Normal 3 2 4 3 2" xfId="47562"/>
    <cellStyle name="Normal 3 2 4 3 2 2" xfId="47563"/>
    <cellStyle name="Normal 3 2 4 3 3" xfId="47564"/>
    <cellStyle name="Normal 3 2 4 4" xfId="47565"/>
    <cellStyle name="Normal 3 2 4 4 2" xfId="47566"/>
    <cellStyle name="Normal 3 2 4 5" xfId="47567"/>
    <cellStyle name="Normal 3 2 5" xfId="47568"/>
    <cellStyle name="Normal 3 2 5 2" xfId="47569"/>
    <cellStyle name="Normal 3 2 5 2 2" xfId="47570"/>
    <cellStyle name="Normal 3 2 5 2 2 2" xfId="47571"/>
    <cellStyle name="Normal 3 2 5 2 2 2 2" xfId="47572"/>
    <cellStyle name="Normal 3 2 5 2 2 3" xfId="47573"/>
    <cellStyle name="Normal 3 2 5 2 3" xfId="47574"/>
    <cellStyle name="Normal 3 2 5 2 3 2" xfId="47575"/>
    <cellStyle name="Normal 3 2 5 2 4" xfId="47576"/>
    <cellStyle name="Normal 3 2 5 3" xfId="47577"/>
    <cellStyle name="Normal 3 2 5 3 2" xfId="47578"/>
    <cellStyle name="Normal 3 2 5 3 2 2" xfId="47579"/>
    <cellStyle name="Normal 3 2 5 3 3" xfId="47580"/>
    <cellStyle name="Normal 3 2 5 4" xfId="47581"/>
    <cellStyle name="Normal 3 2 5 4 2" xfId="47582"/>
    <cellStyle name="Normal 3 2 5 5" xfId="47583"/>
    <cellStyle name="Normal 3 2 6" xfId="47584"/>
    <cellStyle name="Normal 3 2 6 2" xfId="47585"/>
    <cellStyle name="Normal 3 2 6 2 2" xfId="47586"/>
    <cellStyle name="Normal 3 2 6 2 2 2" xfId="47587"/>
    <cellStyle name="Normal 3 2 6 2 2 2 2" xfId="47588"/>
    <cellStyle name="Normal 3 2 6 2 2 3" xfId="47589"/>
    <cellStyle name="Normal 3 2 6 2 3" xfId="47590"/>
    <cellStyle name="Normal 3 2 6 2 3 2" xfId="47591"/>
    <cellStyle name="Normal 3 2 6 2 4" xfId="47592"/>
    <cellStyle name="Normal 3 2 6 3" xfId="47593"/>
    <cellStyle name="Normal 3 2 6 3 2" xfId="47594"/>
    <cellStyle name="Normal 3 2 6 3 2 2" xfId="47595"/>
    <cellStyle name="Normal 3 2 6 3 3" xfId="47596"/>
    <cellStyle name="Normal 3 2 6 4" xfId="47597"/>
    <cellStyle name="Normal 3 2 6 4 2" xfId="47598"/>
    <cellStyle name="Normal 3 2 6 5" xfId="47599"/>
    <cellStyle name="Normal 3 2 7" xfId="47600"/>
    <cellStyle name="Normal 3 2 7 2" xfId="47601"/>
    <cellStyle name="Normal 3 2 7 2 2" xfId="47602"/>
    <cellStyle name="Normal 3 2 7 2 2 2" xfId="47603"/>
    <cellStyle name="Normal 3 2 7 2 2 2 2" xfId="47604"/>
    <cellStyle name="Normal 3 2 7 2 2 3" xfId="47605"/>
    <cellStyle name="Normal 3 2 7 2 3" xfId="47606"/>
    <cellStyle name="Normal 3 2 7 2 3 2" xfId="47607"/>
    <cellStyle name="Normal 3 2 7 2 4" xfId="47608"/>
    <cellStyle name="Normal 3 2 7 3" xfId="47609"/>
    <cellStyle name="Normal 3 2 7 3 2" xfId="47610"/>
    <cellStyle name="Normal 3 2 7 3 2 2" xfId="47611"/>
    <cellStyle name="Normal 3 2 7 3 3" xfId="47612"/>
    <cellStyle name="Normal 3 2 7 4" xfId="47613"/>
    <cellStyle name="Normal 3 2 7 4 2" xfId="47614"/>
    <cellStyle name="Normal 3 2 7 5" xfId="47615"/>
    <cellStyle name="Normal 3 2 8" xfId="47616"/>
    <cellStyle name="Normal 3 2 8 2" xfId="47617"/>
    <cellStyle name="Normal 3 2 8 2 2" xfId="47618"/>
    <cellStyle name="Normal 3 2 8 2 2 2" xfId="47619"/>
    <cellStyle name="Normal 3 2 8 2 3" xfId="47620"/>
    <cellStyle name="Normal 3 2 8 3" xfId="47621"/>
    <cellStyle name="Normal 3 2 8 3 2" xfId="47622"/>
    <cellStyle name="Normal 3 2 8 4" xfId="47623"/>
    <cellStyle name="Normal 3 2 9" xfId="47624"/>
    <cellStyle name="Normal 3 2 9 2" xfId="47625"/>
    <cellStyle name="Normal 3 2 9 2 2" xfId="47626"/>
    <cellStyle name="Normal 3 2 9 3" xfId="47627"/>
    <cellStyle name="Normal 3 3" xfId="47628"/>
    <cellStyle name="Normal 3 3 10" xfId="47629"/>
    <cellStyle name="Normal 3 3 10 2" xfId="47630"/>
    <cellStyle name="Normal 3 3 11" xfId="47631"/>
    <cellStyle name="Normal 3 3 2" xfId="47632"/>
    <cellStyle name="Normal 3 3 2 10" xfId="47633"/>
    <cellStyle name="Normal 3 3 2 2" xfId="47634"/>
    <cellStyle name="Normal 3 3 2 2 2" xfId="47635"/>
    <cellStyle name="Normal 3 3 2 2 2 2" xfId="47636"/>
    <cellStyle name="Normal 3 3 2 2 2 2 2" xfId="47637"/>
    <cellStyle name="Normal 3 3 2 2 2 2 2 2" xfId="47638"/>
    <cellStyle name="Normal 3 3 2 2 2 2 3" xfId="47639"/>
    <cellStyle name="Normal 3 3 2 2 2 3" xfId="47640"/>
    <cellStyle name="Normal 3 3 2 2 2 3 2" xfId="47641"/>
    <cellStyle name="Normal 3 3 2 2 2 4" xfId="47642"/>
    <cellStyle name="Normal 3 3 2 2 3" xfId="47643"/>
    <cellStyle name="Normal 3 3 2 2 3 2" xfId="47644"/>
    <cellStyle name="Normal 3 3 2 2 3 2 2" xfId="47645"/>
    <cellStyle name="Normal 3 3 2 2 3 3" xfId="47646"/>
    <cellStyle name="Normal 3 3 2 2 4" xfId="47647"/>
    <cellStyle name="Normal 3 3 2 2 4 2" xfId="47648"/>
    <cellStyle name="Normal 3 3 2 2 5" xfId="47649"/>
    <cellStyle name="Normal 3 3 2 3" xfId="47650"/>
    <cellStyle name="Normal 3 3 2 3 2" xfId="47651"/>
    <cellStyle name="Normal 3 3 2 3 2 2" xfId="47652"/>
    <cellStyle name="Normal 3 3 2 3 2 2 2" xfId="47653"/>
    <cellStyle name="Normal 3 3 2 3 2 2 2 2" xfId="47654"/>
    <cellStyle name="Normal 3 3 2 3 2 2 3" xfId="47655"/>
    <cellStyle name="Normal 3 3 2 3 2 3" xfId="47656"/>
    <cellStyle name="Normal 3 3 2 3 2 3 2" xfId="47657"/>
    <cellStyle name="Normal 3 3 2 3 2 4" xfId="47658"/>
    <cellStyle name="Normal 3 3 2 3 3" xfId="47659"/>
    <cellStyle name="Normal 3 3 2 3 3 2" xfId="47660"/>
    <cellStyle name="Normal 3 3 2 3 3 2 2" xfId="47661"/>
    <cellStyle name="Normal 3 3 2 3 3 3" xfId="47662"/>
    <cellStyle name="Normal 3 3 2 3 4" xfId="47663"/>
    <cellStyle name="Normal 3 3 2 3 4 2" xfId="47664"/>
    <cellStyle name="Normal 3 3 2 3 5" xfId="47665"/>
    <cellStyle name="Normal 3 3 2 4" xfId="47666"/>
    <cellStyle name="Normal 3 3 2 4 2" xfId="47667"/>
    <cellStyle name="Normal 3 3 2 4 2 2" xfId="47668"/>
    <cellStyle name="Normal 3 3 2 4 2 2 2" xfId="47669"/>
    <cellStyle name="Normal 3 3 2 4 2 2 2 2" xfId="47670"/>
    <cellStyle name="Normal 3 3 2 4 2 2 3" xfId="47671"/>
    <cellStyle name="Normal 3 3 2 4 2 3" xfId="47672"/>
    <cellStyle name="Normal 3 3 2 4 2 3 2" xfId="47673"/>
    <cellStyle name="Normal 3 3 2 4 2 4" xfId="47674"/>
    <cellStyle name="Normal 3 3 2 4 3" xfId="47675"/>
    <cellStyle name="Normal 3 3 2 4 3 2" xfId="47676"/>
    <cellStyle name="Normal 3 3 2 4 3 2 2" xfId="47677"/>
    <cellStyle name="Normal 3 3 2 4 3 3" xfId="47678"/>
    <cellStyle name="Normal 3 3 2 4 4" xfId="47679"/>
    <cellStyle name="Normal 3 3 2 4 4 2" xfId="47680"/>
    <cellStyle name="Normal 3 3 2 4 5" xfId="47681"/>
    <cellStyle name="Normal 3 3 2 5" xfId="47682"/>
    <cellStyle name="Normal 3 3 2 5 2" xfId="47683"/>
    <cellStyle name="Normal 3 3 2 5 2 2" xfId="47684"/>
    <cellStyle name="Normal 3 3 2 5 2 2 2" xfId="47685"/>
    <cellStyle name="Normal 3 3 2 5 2 2 2 2" xfId="47686"/>
    <cellStyle name="Normal 3 3 2 5 2 2 3" xfId="47687"/>
    <cellStyle name="Normal 3 3 2 5 2 3" xfId="47688"/>
    <cellStyle name="Normal 3 3 2 5 2 3 2" xfId="47689"/>
    <cellStyle name="Normal 3 3 2 5 2 4" xfId="47690"/>
    <cellStyle name="Normal 3 3 2 5 3" xfId="47691"/>
    <cellStyle name="Normal 3 3 2 5 3 2" xfId="47692"/>
    <cellStyle name="Normal 3 3 2 5 3 2 2" xfId="47693"/>
    <cellStyle name="Normal 3 3 2 5 3 3" xfId="47694"/>
    <cellStyle name="Normal 3 3 2 5 4" xfId="47695"/>
    <cellStyle name="Normal 3 3 2 5 4 2" xfId="47696"/>
    <cellStyle name="Normal 3 3 2 5 5" xfId="47697"/>
    <cellStyle name="Normal 3 3 2 6" xfId="47698"/>
    <cellStyle name="Normal 3 3 2 6 2" xfId="47699"/>
    <cellStyle name="Normal 3 3 2 6 2 2" xfId="47700"/>
    <cellStyle name="Normal 3 3 2 6 2 2 2" xfId="47701"/>
    <cellStyle name="Normal 3 3 2 6 2 2 2 2" xfId="47702"/>
    <cellStyle name="Normal 3 3 2 6 2 2 3" xfId="47703"/>
    <cellStyle name="Normal 3 3 2 6 2 3" xfId="47704"/>
    <cellStyle name="Normal 3 3 2 6 2 3 2" xfId="47705"/>
    <cellStyle name="Normal 3 3 2 6 2 4" xfId="47706"/>
    <cellStyle name="Normal 3 3 2 6 3" xfId="47707"/>
    <cellStyle name="Normal 3 3 2 6 3 2" xfId="47708"/>
    <cellStyle name="Normal 3 3 2 6 3 2 2" xfId="47709"/>
    <cellStyle name="Normal 3 3 2 6 3 3" xfId="47710"/>
    <cellStyle name="Normal 3 3 2 6 4" xfId="47711"/>
    <cellStyle name="Normal 3 3 2 6 4 2" xfId="47712"/>
    <cellStyle name="Normal 3 3 2 6 5" xfId="47713"/>
    <cellStyle name="Normal 3 3 2 7" xfId="47714"/>
    <cellStyle name="Normal 3 3 2 7 2" xfId="47715"/>
    <cellStyle name="Normal 3 3 2 7 2 2" xfId="47716"/>
    <cellStyle name="Normal 3 3 2 7 2 2 2" xfId="47717"/>
    <cellStyle name="Normal 3 3 2 7 2 3" xfId="47718"/>
    <cellStyle name="Normal 3 3 2 7 3" xfId="47719"/>
    <cellStyle name="Normal 3 3 2 7 3 2" xfId="47720"/>
    <cellStyle name="Normal 3 3 2 7 4" xfId="47721"/>
    <cellStyle name="Normal 3 3 2 8" xfId="47722"/>
    <cellStyle name="Normal 3 3 2 8 2" xfId="47723"/>
    <cellStyle name="Normal 3 3 2 8 2 2" xfId="47724"/>
    <cellStyle name="Normal 3 3 2 8 3" xfId="47725"/>
    <cellStyle name="Normal 3 3 2 9" xfId="47726"/>
    <cellStyle name="Normal 3 3 2 9 2" xfId="47727"/>
    <cellStyle name="Normal 3 3 3" xfId="47728"/>
    <cellStyle name="Normal 3 3 3 2" xfId="47729"/>
    <cellStyle name="Normal 3 3 3 2 2" xfId="47730"/>
    <cellStyle name="Normal 3 3 3 2 2 2" xfId="47731"/>
    <cellStyle name="Normal 3 3 3 2 2 2 2" xfId="47732"/>
    <cellStyle name="Normal 3 3 3 2 2 3" xfId="47733"/>
    <cellStyle name="Normal 3 3 3 2 3" xfId="47734"/>
    <cellStyle name="Normal 3 3 3 2 3 2" xfId="47735"/>
    <cellStyle name="Normal 3 3 3 2 4" xfId="47736"/>
    <cellStyle name="Normal 3 3 3 3" xfId="47737"/>
    <cellStyle name="Normal 3 3 3 3 2" xfId="47738"/>
    <cellStyle name="Normal 3 3 3 3 2 2" xfId="47739"/>
    <cellStyle name="Normal 3 3 3 3 3" xfId="47740"/>
    <cellStyle name="Normal 3 3 3 4" xfId="47741"/>
    <cellStyle name="Normal 3 3 3 4 2" xfId="47742"/>
    <cellStyle name="Normal 3 3 3 5" xfId="47743"/>
    <cellStyle name="Normal 3 3 4" xfId="47744"/>
    <cellStyle name="Normal 3 3 4 2" xfId="47745"/>
    <cellStyle name="Normal 3 3 4 2 2" xfId="47746"/>
    <cellStyle name="Normal 3 3 4 2 2 2" xfId="47747"/>
    <cellStyle name="Normal 3 3 4 2 2 2 2" xfId="47748"/>
    <cellStyle name="Normal 3 3 4 2 2 3" xfId="47749"/>
    <cellStyle name="Normal 3 3 4 2 3" xfId="47750"/>
    <cellStyle name="Normal 3 3 4 2 3 2" xfId="47751"/>
    <cellStyle name="Normal 3 3 4 2 4" xfId="47752"/>
    <cellStyle name="Normal 3 3 4 3" xfId="47753"/>
    <cellStyle name="Normal 3 3 4 3 2" xfId="47754"/>
    <cellStyle name="Normal 3 3 4 3 2 2" xfId="47755"/>
    <cellStyle name="Normal 3 3 4 3 3" xfId="47756"/>
    <cellStyle name="Normal 3 3 4 4" xfId="47757"/>
    <cellStyle name="Normal 3 3 4 4 2" xfId="47758"/>
    <cellStyle name="Normal 3 3 4 5" xfId="47759"/>
    <cellStyle name="Normal 3 3 5" xfId="47760"/>
    <cellStyle name="Normal 3 3 5 2" xfId="47761"/>
    <cellStyle name="Normal 3 3 5 2 2" xfId="47762"/>
    <cellStyle name="Normal 3 3 5 2 2 2" xfId="47763"/>
    <cellStyle name="Normal 3 3 5 2 2 2 2" xfId="47764"/>
    <cellStyle name="Normal 3 3 5 2 2 3" xfId="47765"/>
    <cellStyle name="Normal 3 3 5 2 3" xfId="47766"/>
    <cellStyle name="Normal 3 3 5 2 3 2" xfId="47767"/>
    <cellStyle name="Normal 3 3 5 2 4" xfId="47768"/>
    <cellStyle name="Normal 3 3 5 3" xfId="47769"/>
    <cellStyle name="Normal 3 3 5 3 2" xfId="47770"/>
    <cellStyle name="Normal 3 3 5 3 2 2" xfId="47771"/>
    <cellStyle name="Normal 3 3 5 3 3" xfId="47772"/>
    <cellStyle name="Normal 3 3 5 4" xfId="47773"/>
    <cellStyle name="Normal 3 3 5 4 2" xfId="47774"/>
    <cellStyle name="Normal 3 3 5 5" xfId="47775"/>
    <cellStyle name="Normal 3 3 6" xfId="47776"/>
    <cellStyle name="Normal 3 3 6 2" xfId="47777"/>
    <cellStyle name="Normal 3 3 6 2 2" xfId="47778"/>
    <cellStyle name="Normal 3 3 6 2 2 2" xfId="47779"/>
    <cellStyle name="Normal 3 3 6 2 2 2 2" xfId="47780"/>
    <cellStyle name="Normal 3 3 6 2 2 3" xfId="47781"/>
    <cellStyle name="Normal 3 3 6 2 3" xfId="47782"/>
    <cellStyle name="Normal 3 3 6 2 3 2" xfId="47783"/>
    <cellStyle name="Normal 3 3 6 2 4" xfId="47784"/>
    <cellStyle name="Normal 3 3 6 3" xfId="47785"/>
    <cellStyle name="Normal 3 3 6 3 2" xfId="47786"/>
    <cellStyle name="Normal 3 3 6 3 2 2" xfId="47787"/>
    <cellStyle name="Normal 3 3 6 3 3" xfId="47788"/>
    <cellStyle name="Normal 3 3 6 4" xfId="47789"/>
    <cellStyle name="Normal 3 3 6 4 2" xfId="47790"/>
    <cellStyle name="Normal 3 3 6 5" xfId="47791"/>
    <cellStyle name="Normal 3 3 7" xfId="47792"/>
    <cellStyle name="Normal 3 3 7 2" xfId="47793"/>
    <cellStyle name="Normal 3 3 7 2 2" xfId="47794"/>
    <cellStyle name="Normal 3 3 7 2 2 2" xfId="47795"/>
    <cellStyle name="Normal 3 3 7 2 2 2 2" xfId="47796"/>
    <cellStyle name="Normal 3 3 7 2 2 3" xfId="47797"/>
    <cellStyle name="Normal 3 3 7 2 3" xfId="47798"/>
    <cellStyle name="Normal 3 3 7 2 3 2" xfId="47799"/>
    <cellStyle name="Normal 3 3 7 2 4" xfId="47800"/>
    <cellStyle name="Normal 3 3 7 3" xfId="47801"/>
    <cellStyle name="Normal 3 3 7 3 2" xfId="47802"/>
    <cellStyle name="Normal 3 3 7 3 2 2" xfId="47803"/>
    <cellStyle name="Normal 3 3 7 3 3" xfId="47804"/>
    <cellStyle name="Normal 3 3 7 4" xfId="47805"/>
    <cellStyle name="Normal 3 3 7 4 2" xfId="47806"/>
    <cellStyle name="Normal 3 3 7 5" xfId="47807"/>
    <cellStyle name="Normal 3 3 8" xfId="47808"/>
    <cellStyle name="Normal 3 3 8 2" xfId="47809"/>
    <cellStyle name="Normal 3 3 8 2 2" xfId="47810"/>
    <cellStyle name="Normal 3 3 8 2 2 2" xfId="47811"/>
    <cellStyle name="Normal 3 3 8 2 3" xfId="47812"/>
    <cellStyle name="Normal 3 3 8 3" xfId="47813"/>
    <cellStyle name="Normal 3 3 8 3 2" xfId="47814"/>
    <cellStyle name="Normal 3 3 8 4" xfId="47815"/>
    <cellStyle name="Normal 3 3 9" xfId="47816"/>
    <cellStyle name="Normal 3 3 9 2" xfId="47817"/>
    <cellStyle name="Normal 3 3 9 2 2" xfId="47818"/>
    <cellStyle name="Normal 3 3 9 3" xfId="47819"/>
    <cellStyle name="Normal 3 4" xfId="47820"/>
    <cellStyle name="Normal 3 4 10" xfId="47821"/>
    <cellStyle name="Normal 3 4 10 2" xfId="47822"/>
    <cellStyle name="Normal 3 4 11" xfId="47823"/>
    <cellStyle name="Normal 3 4 2" xfId="47824"/>
    <cellStyle name="Normal 3 4 2 10" xfId="47825"/>
    <cellStyle name="Normal 3 4 2 2" xfId="47826"/>
    <cellStyle name="Normal 3 4 2 2 2" xfId="47827"/>
    <cellStyle name="Normal 3 4 2 2 2 2" xfId="47828"/>
    <cellStyle name="Normal 3 4 2 2 2 2 2" xfId="47829"/>
    <cellStyle name="Normal 3 4 2 2 2 2 2 2" xfId="47830"/>
    <cellStyle name="Normal 3 4 2 2 2 2 3" xfId="47831"/>
    <cellStyle name="Normal 3 4 2 2 2 3" xfId="47832"/>
    <cellStyle name="Normal 3 4 2 2 2 3 2" xfId="47833"/>
    <cellStyle name="Normal 3 4 2 2 2 4" xfId="47834"/>
    <cellStyle name="Normal 3 4 2 2 3" xfId="47835"/>
    <cellStyle name="Normal 3 4 2 2 3 2" xfId="47836"/>
    <cellStyle name="Normal 3 4 2 2 3 2 2" xfId="47837"/>
    <cellStyle name="Normal 3 4 2 2 3 3" xfId="47838"/>
    <cellStyle name="Normal 3 4 2 2 4" xfId="47839"/>
    <cellStyle name="Normal 3 4 2 2 4 2" xfId="47840"/>
    <cellStyle name="Normal 3 4 2 2 5" xfId="47841"/>
    <cellStyle name="Normal 3 4 2 3" xfId="47842"/>
    <cellStyle name="Normal 3 4 2 3 2" xfId="47843"/>
    <cellStyle name="Normal 3 4 2 3 2 2" xfId="47844"/>
    <cellStyle name="Normal 3 4 2 3 2 2 2" xfId="47845"/>
    <cellStyle name="Normal 3 4 2 3 2 2 2 2" xfId="47846"/>
    <cellStyle name="Normal 3 4 2 3 2 2 3" xfId="47847"/>
    <cellStyle name="Normal 3 4 2 3 2 3" xfId="47848"/>
    <cellStyle name="Normal 3 4 2 3 2 3 2" xfId="47849"/>
    <cellStyle name="Normal 3 4 2 3 2 4" xfId="47850"/>
    <cellStyle name="Normal 3 4 2 3 3" xfId="47851"/>
    <cellStyle name="Normal 3 4 2 3 3 2" xfId="47852"/>
    <cellStyle name="Normal 3 4 2 3 3 2 2" xfId="47853"/>
    <cellStyle name="Normal 3 4 2 3 3 3" xfId="47854"/>
    <cellStyle name="Normal 3 4 2 3 4" xfId="47855"/>
    <cellStyle name="Normal 3 4 2 3 4 2" xfId="47856"/>
    <cellStyle name="Normal 3 4 2 3 5" xfId="47857"/>
    <cellStyle name="Normal 3 4 2 4" xfId="47858"/>
    <cellStyle name="Normal 3 4 2 4 2" xfId="47859"/>
    <cellStyle name="Normal 3 4 2 4 2 2" xfId="47860"/>
    <cellStyle name="Normal 3 4 2 4 2 2 2" xfId="47861"/>
    <cellStyle name="Normal 3 4 2 4 2 2 2 2" xfId="47862"/>
    <cellStyle name="Normal 3 4 2 4 2 2 3" xfId="47863"/>
    <cellStyle name="Normal 3 4 2 4 2 3" xfId="47864"/>
    <cellStyle name="Normal 3 4 2 4 2 3 2" xfId="47865"/>
    <cellStyle name="Normal 3 4 2 4 2 4" xfId="47866"/>
    <cellStyle name="Normal 3 4 2 4 3" xfId="47867"/>
    <cellStyle name="Normal 3 4 2 4 3 2" xfId="47868"/>
    <cellStyle name="Normal 3 4 2 4 3 2 2" xfId="47869"/>
    <cellStyle name="Normal 3 4 2 4 3 3" xfId="47870"/>
    <cellStyle name="Normal 3 4 2 4 4" xfId="47871"/>
    <cellStyle name="Normal 3 4 2 4 4 2" xfId="47872"/>
    <cellStyle name="Normal 3 4 2 4 5" xfId="47873"/>
    <cellStyle name="Normal 3 4 2 5" xfId="47874"/>
    <cellStyle name="Normal 3 4 2 5 2" xfId="47875"/>
    <cellStyle name="Normal 3 4 2 5 2 2" xfId="47876"/>
    <cellStyle name="Normal 3 4 2 5 2 2 2" xfId="47877"/>
    <cellStyle name="Normal 3 4 2 5 2 2 2 2" xfId="47878"/>
    <cellStyle name="Normal 3 4 2 5 2 2 3" xfId="47879"/>
    <cellStyle name="Normal 3 4 2 5 2 3" xfId="47880"/>
    <cellStyle name="Normal 3 4 2 5 2 3 2" xfId="47881"/>
    <cellStyle name="Normal 3 4 2 5 2 4" xfId="47882"/>
    <cellStyle name="Normal 3 4 2 5 3" xfId="47883"/>
    <cellStyle name="Normal 3 4 2 5 3 2" xfId="47884"/>
    <cellStyle name="Normal 3 4 2 5 3 2 2" xfId="47885"/>
    <cellStyle name="Normal 3 4 2 5 3 3" xfId="47886"/>
    <cellStyle name="Normal 3 4 2 5 4" xfId="47887"/>
    <cellStyle name="Normal 3 4 2 5 4 2" xfId="47888"/>
    <cellStyle name="Normal 3 4 2 5 5" xfId="47889"/>
    <cellStyle name="Normal 3 4 2 6" xfId="47890"/>
    <cellStyle name="Normal 3 4 2 6 2" xfId="47891"/>
    <cellStyle name="Normal 3 4 2 6 2 2" xfId="47892"/>
    <cellStyle name="Normal 3 4 2 6 2 2 2" xfId="47893"/>
    <cellStyle name="Normal 3 4 2 6 2 2 2 2" xfId="47894"/>
    <cellStyle name="Normal 3 4 2 6 2 2 3" xfId="47895"/>
    <cellStyle name="Normal 3 4 2 6 2 3" xfId="47896"/>
    <cellStyle name="Normal 3 4 2 6 2 3 2" xfId="47897"/>
    <cellStyle name="Normal 3 4 2 6 2 4" xfId="47898"/>
    <cellStyle name="Normal 3 4 2 6 3" xfId="47899"/>
    <cellStyle name="Normal 3 4 2 6 3 2" xfId="47900"/>
    <cellStyle name="Normal 3 4 2 6 3 2 2" xfId="47901"/>
    <cellStyle name="Normal 3 4 2 6 3 3" xfId="47902"/>
    <cellStyle name="Normal 3 4 2 6 4" xfId="47903"/>
    <cellStyle name="Normal 3 4 2 6 4 2" xfId="47904"/>
    <cellStyle name="Normal 3 4 2 6 5" xfId="47905"/>
    <cellStyle name="Normal 3 4 2 7" xfId="47906"/>
    <cellStyle name="Normal 3 4 2 7 2" xfId="47907"/>
    <cellStyle name="Normal 3 4 2 7 2 2" xfId="47908"/>
    <cellStyle name="Normal 3 4 2 7 2 2 2" xfId="47909"/>
    <cellStyle name="Normal 3 4 2 7 2 3" xfId="47910"/>
    <cellStyle name="Normal 3 4 2 7 3" xfId="47911"/>
    <cellStyle name="Normal 3 4 2 7 3 2" xfId="47912"/>
    <cellStyle name="Normal 3 4 2 7 4" xfId="47913"/>
    <cellStyle name="Normal 3 4 2 8" xfId="47914"/>
    <cellStyle name="Normal 3 4 2 8 2" xfId="47915"/>
    <cellStyle name="Normal 3 4 2 8 2 2" xfId="47916"/>
    <cellStyle name="Normal 3 4 2 8 3" xfId="47917"/>
    <cellStyle name="Normal 3 4 2 9" xfId="47918"/>
    <cellStyle name="Normal 3 4 2 9 2" xfId="47919"/>
    <cellStyle name="Normal 3 4 3" xfId="47920"/>
    <cellStyle name="Normal 3 4 3 2" xfId="47921"/>
    <cellStyle name="Normal 3 4 3 2 2" xfId="47922"/>
    <cellStyle name="Normal 3 4 3 2 2 2" xfId="47923"/>
    <cellStyle name="Normal 3 4 3 2 2 2 2" xfId="47924"/>
    <cellStyle name="Normal 3 4 3 2 2 3" xfId="47925"/>
    <cellStyle name="Normal 3 4 3 2 3" xfId="47926"/>
    <cellStyle name="Normal 3 4 3 2 3 2" xfId="47927"/>
    <cellStyle name="Normal 3 4 3 2 4" xfId="47928"/>
    <cellStyle name="Normal 3 4 3 3" xfId="47929"/>
    <cellStyle name="Normal 3 4 3 3 2" xfId="47930"/>
    <cellStyle name="Normal 3 4 3 3 2 2" xfId="47931"/>
    <cellStyle name="Normal 3 4 3 3 3" xfId="47932"/>
    <cellStyle name="Normal 3 4 3 4" xfId="47933"/>
    <cellStyle name="Normal 3 4 3 4 2" xfId="47934"/>
    <cellStyle name="Normal 3 4 3 5" xfId="47935"/>
    <cellStyle name="Normal 3 4 4" xfId="47936"/>
    <cellStyle name="Normal 3 4 4 2" xfId="47937"/>
    <cellStyle name="Normal 3 4 4 2 2" xfId="47938"/>
    <cellStyle name="Normal 3 4 4 2 2 2" xfId="47939"/>
    <cellStyle name="Normal 3 4 4 2 2 2 2" xfId="47940"/>
    <cellStyle name="Normal 3 4 4 2 2 3" xfId="47941"/>
    <cellStyle name="Normal 3 4 4 2 3" xfId="47942"/>
    <cellStyle name="Normal 3 4 4 2 3 2" xfId="47943"/>
    <cellStyle name="Normal 3 4 4 2 4" xfId="47944"/>
    <cellStyle name="Normal 3 4 4 3" xfId="47945"/>
    <cellStyle name="Normal 3 4 4 3 2" xfId="47946"/>
    <cellStyle name="Normal 3 4 4 3 2 2" xfId="47947"/>
    <cellStyle name="Normal 3 4 4 3 3" xfId="47948"/>
    <cellStyle name="Normal 3 4 4 4" xfId="47949"/>
    <cellStyle name="Normal 3 4 4 4 2" xfId="47950"/>
    <cellStyle name="Normal 3 4 4 5" xfId="47951"/>
    <cellStyle name="Normal 3 4 5" xfId="47952"/>
    <cellStyle name="Normal 3 4 5 2" xfId="47953"/>
    <cellStyle name="Normal 3 4 5 2 2" xfId="47954"/>
    <cellStyle name="Normal 3 4 5 2 2 2" xfId="47955"/>
    <cellStyle name="Normal 3 4 5 2 2 2 2" xfId="47956"/>
    <cellStyle name="Normal 3 4 5 2 2 3" xfId="47957"/>
    <cellStyle name="Normal 3 4 5 2 3" xfId="47958"/>
    <cellStyle name="Normal 3 4 5 2 3 2" xfId="47959"/>
    <cellStyle name="Normal 3 4 5 2 4" xfId="47960"/>
    <cellStyle name="Normal 3 4 5 3" xfId="47961"/>
    <cellStyle name="Normal 3 4 5 3 2" xfId="47962"/>
    <cellStyle name="Normal 3 4 5 3 2 2" xfId="47963"/>
    <cellStyle name="Normal 3 4 5 3 3" xfId="47964"/>
    <cellStyle name="Normal 3 4 5 4" xfId="47965"/>
    <cellStyle name="Normal 3 4 5 4 2" xfId="47966"/>
    <cellStyle name="Normal 3 4 5 5" xfId="47967"/>
    <cellStyle name="Normal 3 4 6" xfId="47968"/>
    <cellStyle name="Normal 3 4 6 2" xfId="47969"/>
    <cellStyle name="Normal 3 4 6 2 2" xfId="47970"/>
    <cellStyle name="Normal 3 4 6 2 2 2" xfId="47971"/>
    <cellStyle name="Normal 3 4 6 2 2 2 2" xfId="47972"/>
    <cellStyle name="Normal 3 4 6 2 2 3" xfId="47973"/>
    <cellStyle name="Normal 3 4 6 2 3" xfId="47974"/>
    <cellStyle name="Normal 3 4 6 2 3 2" xfId="47975"/>
    <cellStyle name="Normal 3 4 6 2 4" xfId="47976"/>
    <cellStyle name="Normal 3 4 6 3" xfId="47977"/>
    <cellStyle name="Normal 3 4 6 3 2" xfId="47978"/>
    <cellStyle name="Normal 3 4 6 3 2 2" xfId="47979"/>
    <cellStyle name="Normal 3 4 6 3 3" xfId="47980"/>
    <cellStyle name="Normal 3 4 6 4" xfId="47981"/>
    <cellStyle name="Normal 3 4 6 4 2" xfId="47982"/>
    <cellStyle name="Normal 3 4 6 5" xfId="47983"/>
    <cellStyle name="Normal 3 4 7" xfId="47984"/>
    <cellStyle name="Normal 3 4 7 2" xfId="47985"/>
    <cellStyle name="Normal 3 4 7 2 2" xfId="47986"/>
    <cellStyle name="Normal 3 4 7 2 2 2" xfId="47987"/>
    <cellStyle name="Normal 3 4 7 2 2 2 2" xfId="47988"/>
    <cellStyle name="Normal 3 4 7 2 2 3" xfId="47989"/>
    <cellStyle name="Normal 3 4 7 2 3" xfId="47990"/>
    <cellStyle name="Normal 3 4 7 2 3 2" xfId="47991"/>
    <cellStyle name="Normal 3 4 7 2 4" xfId="47992"/>
    <cellStyle name="Normal 3 4 7 3" xfId="47993"/>
    <cellStyle name="Normal 3 4 7 3 2" xfId="47994"/>
    <cellStyle name="Normal 3 4 7 3 2 2" xfId="47995"/>
    <cellStyle name="Normal 3 4 7 3 3" xfId="47996"/>
    <cellStyle name="Normal 3 4 7 4" xfId="47997"/>
    <cellStyle name="Normal 3 4 7 4 2" xfId="47998"/>
    <cellStyle name="Normal 3 4 7 5" xfId="47999"/>
    <cellStyle name="Normal 3 4 8" xfId="48000"/>
    <cellStyle name="Normal 3 4 8 2" xfId="48001"/>
    <cellStyle name="Normal 3 4 8 2 2" xfId="48002"/>
    <cellStyle name="Normal 3 4 8 2 2 2" xfId="48003"/>
    <cellStyle name="Normal 3 4 8 2 3" xfId="48004"/>
    <cellStyle name="Normal 3 4 8 3" xfId="48005"/>
    <cellStyle name="Normal 3 4 8 3 2" xfId="48006"/>
    <cellStyle name="Normal 3 4 8 4" xfId="48007"/>
    <cellStyle name="Normal 3 4 9" xfId="48008"/>
    <cellStyle name="Normal 3 4 9 2" xfId="48009"/>
    <cellStyle name="Normal 3 4 9 2 2" xfId="48010"/>
    <cellStyle name="Normal 3 4 9 3" xfId="48011"/>
    <cellStyle name="Normal 3 5" xfId="48012"/>
    <cellStyle name="Normal 3 5 10" xfId="48013"/>
    <cellStyle name="Normal 3 5 10 2" xfId="48014"/>
    <cellStyle name="Normal 3 5 11" xfId="48015"/>
    <cellStyle name="Normal 3 5 2" xfId="48016"/>
    <cellStyle name="Normal 3 5 2 10" xfId="48017"/>
    <cellStyle name="Normal 3 5 2 2" xfId="48018"/>
    <cellStyle name="Normal 3 5 2 2 2" xfId="48019"/>
    <cellStyle name="Normal 3 5 2 2 2 2" xfId="48020"/>
    <cellStyle name="Normal 3 5 2 2 2 2 2" xfId="48021"/>
    <cellStyle name="Normal 3 5 2 2 2 2 2 2" xfId="48022"/>
    <cellStyle name="Normal 3 5 2 2 2 2 3" xfId="48023"/>
    <cellStyle name="Normal 3 5 2 2 2 3" xfId="48024"/>
    <cellStyle name="Normal 3 5 2 2 2 3 2" xfId="48025"/>
    <cellStyle name="Normal 3 5 2 2 2 4" xfId="48026"/>
    <cellStyle name="Normal 3 5 2 2 3" xfId="48027"/>
    <cellStyle name="Normal 3 5 2 2 3 2" xfId="48028"/>
    <cellStyle name="Normal 3 5 2 2 3 2 2" xfId="48029"/>
    <cellStyle name="Normal 3 5 2 2 3 3" xfId="48030"/>
    <cellStyle name="Normal 3 5 2 2 4" xfId="48031"/>
    <cellStyle name="Normal 3 5 2 2 4 2" xfId="48032"/>
    <cellStyle name="Normal 3 5 2 2 5" xfId="48033"/>
    <cellStyle name="Normal 3 5 2 3" xfId="48034"/>
    <cellStyle name="Normal 3 5 2 3 2" xfId="48035"/>
    <cellStyle name="Normal 3 5 2 3 2 2" xfId="48036"/>
    <cellStyle name="Normal 3 5 2 3 2 2 2" xfId="48037"/>
    <cellStyle name="Normal 3 5 2 3 2 2 2 2" xfId="48038"/>
    <cellStyle name="Normal 3 5 2 3 2 2 3" xfId="48039"/>
    <cellStyle name="Normal 3 5 2 3 2 3" xfId="48040"/>
    <cellStyle name="Normal 3 5 2 3 2 3 2" xfId="48041"/>
    <cellStyle name="Normal 3 5 2 3 2 4" xfId="48042"/>
    <cellStyle name="Normal 3 5 2 3 3" xfId="48043"/>
    <cellStyle name="Normal 3 5 2 3 3 2" xfId="48044"/>
    <cellStyle name="Normal 3 5 2 3 3 2 2" xfId="48045"/>
    <cellStyle name="Normal 3 5 2 3 3 3" xfId="48046"/>
    <cellStyle name="Normal 3 5 2 3 4" xfId="48047"/>
    <cellStyle name="Normal 3 5 2 3 4 2" xfId="48048"/>
    <cellStyle name="Normal 3 5 2 3 5" xfId="48049"/>
    <cellStyle name="Normal 3 5 2 4" xfId="48050"/>
    <cellStyle name="Normal 3 5 2 4 2" xfId="48051"/>
    <cellStyle name="Normal 3 5 2 4 2 2" xfId="48052"/>
    <cellStyle name="Normal 3 5 2 4 2 2 2" xfId="48053"/>
    <cellStyle name="Normal 3 5 2 4 2 2 2 2" xfId="48054"/>
    <cellStyle name="Normal 3 5 2 4 2 2 3" xfId="48055"/>
    <cellStyle name="Normal 3 5 2 4 2 3" xfId="48056"/>
    <cellStyle name="Normal 3 5 2 4 2 3 2" xfId="48057"/>
    <cellStyle name="Normal 3 5 2 4 2 4" xfId="48058"/>
    <cellStyle name="Normal 3 5 2 4 3" xfId="48059"/>
    <cellStyle name="Normal 3 5 2 4 3 2" xfId="48060"/>
    <cellStyle name="Normal 3 5 2 4 3 2 2" xfId="48061"/>
    <cellStyle name="Normal 3 5 2 4 3 3" xfId="48062"/>
    <cellStyle name="Normal 3 5 2 4 4" xfId="48063"/>
    <cellStyle name="Normal 3 5 2 4 4 2" xfId="48064"/>
    <cellStyle name="Normal 3 5 2 4 5" xfId="48065"/>
    <cellStyle name="Normal 3 5 2 5" xfId="48066"/>
    <cellStyle name="Normal 3 5 2 5 2" xfId="48067"/>
    <cellStyle name="Normal 3 5 2 5 2 2" xfId="48068"/>
    <cellStyle name="Normal 3 5 2 5 2 2 2" xfId="48069"/>
    <cellStyle name="Normal 3 5 2 5 2 2 2 2" xfId="48070"/>
    <cellStyle name="Normal 3 5 2 5 2 2 3" xfId="48071"/>
    <cellStyle name="Normal 3 5 2 5 2 3" xfId="48072"/>
    <cellStyle name="Normal 3 5 2 5 2 3 2" xfId="48073"/>
    <cellStyle name="Normal 3 5 2 5 2 4" xfId="48074"/>
    <cellStyle name="Normal 3 5 2 5 3" xfId="48075"/>
    <cellStyle name="Normal 3 5 2 5 3 2" xfId="48076"/>
    <cellStyle name="Normal 3 5 2 5 3 2 2" xfId="48077"/>
    <cellStyle name="Normal 3 5 2 5 3 3" xfId="48078"/>
    <cellStyle name="Normal 3 5 2 5 4" xfId="48079"/>
    <cellStyle name="Normal 3 5 2 5 4 2" xfId="48080"/>
    <cellStyle name="Normal 3 5 2 5 5" xfId="48081"/>
    <cellStyle name="Normal 3 5 2 6" xfId="48082"/>
    <cellStyle name="Normal 3 5 2 6 2" xfId="48083"/>
    <cellStyle name="Normal 3 5 2 6 2 2" xfId="48084"/>
    <cellStyle name="Normal 3 5 2 6 2 2 2" xfId="48085"/>
    <cellStyle name="Normal 3 5 2 6 2 2 2 2" xfId="48086"/>
    <cellStyle name="Normal 3 5 2 6 2 2 3" xfId="48087"/>
    <cellStyle name="Normal 3 5 2 6 2 3" xfId="48088"/>
    <cellStyle name="Normal 3 5 2 6 2 3 2" xfId="48089"/>
    <cellStyle name="Normal 3 5 2 6 2 4" xfId="48090"/>
    <cellStyle name="Normal 3 5 2 6 3" xfId="48091"/>
    <cellStyle name="Normal 3 5 2 6 3 2" xfId="48092"/>
    <cellStyle name="Normal 3 5 2 6 3 2 2" xfId="48093"/>
    <cellStyle name="Normal 3 5 2 6 3 3" xfId="48094"/>
    <cellStyle name="Normal 3 5 2 6 4" xfId="48095"/>
    <cellStyle name="Normal 3 5 2 6 4 2" xfId="48096"/>
    <cellStyle name="Normal 3 5 2 6 5" xfId="48097"/>
    <cellStyle name="Normal 3 5 2 7" xfId="48098"/>
    <cellStyle name="Normal 3 5 2 7 2" xfId="48099"/>
    <cellStyle name="Normal 3 5 2 7 2 2" xfId="48100"/>
    <cellStyle name="Normal 3 5 2 7 2 2 2" xfId="48101"/>
    <cellStyle name="Normal 3 5 2 7 2 3" xfId="48102"/>
    <cellStyle name="Normal 3 5 2 7 3" xfId="48103"/>
    <cellStyle name="Normal 3 5 2 7 3 2" xfId="48104"/>
    <cellStyle name="Normal 3 5 2 7 4" xfId="48105"/>
    <cellStyle name="Normal 3 5 2 8" xfId="48106"/>
    <cellStyle name="Normal 3 5 2 8 2" xfId="48107"/>
    <cellStyle name="Normal 3 5 2 8 2 2" xfId="48108"/>
    <cellStyle name="Normal 3 5 2 8 3" xfId="48109"/>
    <cellStyle name="Normal 3 5 2 9" xfId="48110"/>
    <cellStyle name="Normal 3 5 2 9 2" xfId="48111"/>
    <cellStyle name="Normal 3 5 3" xfId="48112"/>
    <cellStyle name="Normal 3 5 3 2" xfId="48113"/>
    <cellStyle name="Normal 3 5 3 2 2" xfId="48114"/>
    <cellStyle name="Normal 3 5 3 2 2 2" xfId="48115"/>
    <cellStyle name="Normal 3 5 3 2 2 2 2" xfId="48116"/>
    <cellStyle name="Normal 3 5 3 2 2 3" xfId="48117"/>
    <cellStyle name="Normal 3 5 3 2 3" xfId="48118"/>
    <cellStyle name="Normal 3 5 3 2 3 2" xfId="48119"/>
    <cellStyle name="Normal 3 5 3 2 4" xfId="48120"/>
    <cellStyle name="Normal 3 5 3 3" xfId="48121"/>
    <cellStyle name="Normal 3 5 3 3 2" xfId="48122"/>
    <cellStyle name="Normal 3 5 3 3 2 2" xfId="48123"/>
    <cellStyle name="Normal 3 5 3 3 3" xfId="48124"/>
    <cellStyle name="Normal 3 5 3 4" xfId="48125"/>
    <cellStyle name="Normal 3 5 3 4 2" xfId="48126"/>
    <cellStyle name="Normal 3 5 3 5" xfId="48127"/>
    <cellStyle name="Normal 3 5 4" xfId="48128"/>
    <cellStyle name="Normal 3 5 4 2" xfId="48129"/>
    <cellStyle name="Normal 3 5 4 2 2" xfId="48130"/>
    <cellStyle name="Normal 3 5 4 2 2 2" xfId="48131"/>
    <cellStyle name="Normal 3 5 4 2 2 2 2" xfId="48132"/>
    <cellStyle name="Normal 3 5 4 2 2 3" xfId="48133"/>
    <cellStyle name="Normal 3 5 4 2 3" xfId="48134"/>
    <cellStyle name="Normal 3 5 4 2 3 2" xfId="48135"/>
    <cellStyle name="Normal 3 5 4 2 4" xfId="48136"/>
    <cellStyle name="Normal 3 5 4 3" xfId="48137"/>
    <cellStyle name="Normal 3 5 4 3 2" xfId="48138"/>
    <cellStyle name="Normal 3 5 4 3 2 2" xfId="48139"/>
    <cellStyle name="Normal 3 5 4 3 3" xfId="48140"/>
    <cellStyle name="Normal 3 5 4 4" xfId="48141"/>
    <cellStyle name="Normal 3 5 4 4 2" xfId="48142"/>
    <cellStyle name="Normal 3 5 4 5" xfId="48143"/>
    <cellStyle name="Normal 3 5 5" xfId="48144"/>
    <cellStyle name="Normal 3 5 5 2" xfId="48145"/>
    <cellStyle name="Normal 3 5 5 2 2" xfId="48146"/>
    <cellStyle name="Normal 3 5 5 2 2 2" xfId="48147"/>
    <cellStyle name="Normal 3 5 5 2 2 2 2" xfId="48148"/>
    <cellStyle name="Normal 3 5 5 2 2 3" xfId="48149"/>
    <cellStyle name="Normal 3 5 5 2 3" xfId="48150"/>
    <cellStyle name="Normal 3 5 5 2 3 2" xfId="48151"/>
    <cellStyle name="Normal 3 5 5 2 4" xfId="48152"/>
    <cellStyle name="Normal 3 5 5 3" xfId="48153"/>
    <cellStyle name="Normal 3 5 5 3 2" xfId="48154"/>
    <cellStyle name="Normal 3 5 5 3 2 2" xfId="48155"/>
    <cellStyle name="Normal 3 5 5 3 3" xfId="48156"/>
    <cellStyle name="Normal 3 5 5 4" xfId="48157"/>
    <cellStyle name="Normal 3 5 5 4 2" xfId="48158"/>
    <cellStyle name="Normal 3 5 5 5" xfId="48159"/>
    <cellStyle name="Normal 3 5 6" xfId="48160"/>
    <cellStyle name="Normal 3 5 6 2" xfId="48161"/>
    <cellStyle name="Normal 3 5 6 2 2" xfId="48162"/>
    <cellStyle name="Normal 3 5 6 2 2 2" xfId="48163"/>
    <cellStyle name="Normal 3 5 6 2 2 2 2" xfId="48164"/>
    <cellStyle name="Normal 3 5 6 2 2 3" xfId="48165"/>
    <cellStyle name="Normal 3 5 6 2 3" xfId="48166"/>
    <cellStyle name="Normal 3 5 6 2 3 2" xfId="48167"/>
    <cellStyle name="Normal 3 5 6 2 4" xfId="48168"/>
    <cellStyle name="Normal 3 5 6 3" xfId="48169"/>
    <cellStyle name="Normal 3 5 6 3 2" xfId="48170"/>
    <cellStyle name="Normal 3 5 6 3 2 2" xfId="48171"/>
    <cellStyle name="Normal 3 5 6 3 3" xfId="48172"/>
    <cellStyle name="Normal 3 5 6 4" xfId="48173"/>
    <cellStyle name="Normal 3 5 6 4 2" xfId="48174"/>
    <cellStyle name="Normal 3 5 6 5" xfId="48175"/>
    <cellStyle name="Normal 3 5 7" xfId="48176"/>
    <cellStyle name="Normal 3 5 7 2" xfId="48177"/>
    <cellStyle name="Normal 3 5 7 2 2" xfId="48178"/>
    <cellStyle name="Normal 3 5 7 2 2 2" xfId="48179"/>
    <cellStyle name="Normal 3 5 7 2 2 2 2" xfId="48180"/>
    <cellStyle name="Normal 3 5 7 2 2 3" xfId="48181"/>
    <cellStyle name="Normal 3 5 7 2 3" xfId="48182"/>
    <cellStyle name="Normal 3 5 7 2 3 2" xfId="48183"/>
    <cellStyle name="Normal 3 5 7 2 4" xfId="48184"/>
    <cellStyle name="Normal 3 5 7 3" xfId="48185"/>
    <cellStyle name="Normal 3 5 7 3 2" xfId="48186"/>
    <cellStyle name="Normal 3 5 7 3 2 2" xfId="48187"/>
    <cellStyle name="Normal 3 5 7 3 3" xfId="48188"/>
    <cellStyle name="Normal 3 5 7 4" xfId="48189"/>
    <cellStyle name="Normal 3 5 7 4 2" xfId="48190"/>
    <cellStyle name="Normal 3 5 7 5" xfId="48191"/>
    <cellStyle name="Normal 3 5 8" xfId="48192"/>
    <cellStyle name="Normal 3 5 8 2" xfId="48193"/>
    <cellStyle name="Normal 3 5 8 2 2" xfId="48194"/>
    <cellStyle name="Normal 3 5 8 2 2 2" xfId="48195"/>
    <cellStyle name="Normal 3 5 8 2 3" xfId="48196"/>
    <cellStyle name="Normal 3 5 8 3" xfId="48197"/>
    <cellStyle name="Normal 3 5 8 3 2" xfId="48198"/>
    <cellStyle name="Normal 3 5 8 4" xfId="48199"/>
    <cellStyle name="Normal 3 5 9" xfId="48200"/>
    <cellStyle name="Normal 3 5 9 2" xfId="48201"/>
    <cellStyle name="Normal 3 5 9 2 2" xfId="48202"/>
    <cellStyle name="Normal 3 5 9 3" xfId="48203"/>
    <cellStyle name="Normal 3 6" xfId="48204"/>
    <cellStyle name="Normal 3 6 10" xfId="48205"/>
    <cellStyle name="Normal 3 6 10 2" xfId="48206"/>
    <cellStyle name="Normal 3 6 11" xfId="48207"/>
    <cellStyle name="Normal 3 6 2" xfId="48208"/>
    <cellStyle name="Normal 3 6 2 10" xfId="48209"/>
    <cellStyle name="Normal 3 6 2 2" xfId="48210"/>
    <cellStyle name="Normal 3 6 2 2 2" xfId="48211"/>
    <cellStyle name="Normal 3 6 2 2 2 2" xfId="48212"/>
    <cellStyle name="Normal 3 6 2 2 2 2 2" xfId="48213"/>
    <cellStyle name="Normal 3 6 2 2 2 2 2 2" xfId="48214"/>
    <cellStyle name="Normal 3 6 2 2 2 2 3" xfId="48215"/>
    <cellStyle name="Normal 3 6 2 2 2 3" xfId="48216"/>
    <cellStyle name="Normal 3 6 2 2 2 3 2" xfId="48217"/>
    <cellStyle name="Normal 3 6 2 2 2 4" xfId="48218"/>
    <cellStyle name="Normal 3 6 2 2 3" xfId="48219"/>
    <cellStyle name="Normal 3 6 2 2 3 2" xfId="48220"/>
    <cellStyle name="Normal 3 6 2 2 3 2 2" xfId="48221"/>
    <cellStyle name="Normal 3 6 2 2 3 3" xfId="48222"/>
    <cellStyle name="Normal 3 6 2 2 4" xfId="48223"/>
    <cellStyle name="Normal 3 6 2 2 4 2" xfId="48224"/>
    <cellStyle name="Normal 3 6 2 2 5" xfId="48225"/>
    <cellStyle name="Normal 3 6 2 3" xfId="48226"/>
    <cellStyle name="Normal 3 6 2 3 2" xfId="48227"/>
    <cellStyle name="Normal 3 6 2 3 2 2" xfId="48228"/>
    <cellStyle name="Normal 3 6 2 3 2 2 2" xfId="48229"/>
    <cellStyle name="Normal 3 6 2 3 2 2 2 2" xfId="48230"/>
    <cellStyle name="Normal 3 6 2 3 2 2 3" xfId="48231"/>
    <cellStyle name="Normal 3 6 2 3 2 3" xfId="48232"/>
    <cellStyle name="Normal 3 6 2 3 2 3 2" xfId="48233"/>
    <cellStyle name="Normal 3 6 2 3 2 4" xfId="48234"/>
    <cellStyle name="Normal 3 6 2 3 3" xfId="48235"/>
    <cellStyle name="Normal 3 6 2 3 3 2" xfId="48236"/>
    <cellStyle name="Normal 3 6 2 3 3 2 2" xfId="48237"/>
    <cellStyle name="Normal 3 6 2 3 3 3" xfId="48238"/>
    <cellStyle name="Normal 3 6 2 3 4" xfId="48239"/>
    <cellStyle name="Normal 3 6 2 3 4 2" xfId="48240"/>
    <cellStyle name="Normal 3 6 2 3 5" xfId="48241"/>
    <cellStyle name="Normal 3 6 2 4" xfId="48242"/>
    <cellStyle name="Normal 3 6 2 4 2" xfId="48243"/>
    <cellStyle name="Normal 3 6 2 4 2 2" xfId="48244"/>
    <cellStyle name="Normal 3 6 2 4 2 2 2" xfId="48245"/>
    <cellStyle name="Normal 3 6 2 4 2 2 2 2" xfId="48246"/>
    <cellStyle name="Normal 3 6 2 4 2 2 3" xfId="48247"/>
    <cellStyle name="Normal 3 6 2 4 2 3" xfId="48248"/>
    <cellStyle name="Normal 3 6 2 4 2 3 2" xfId="48249"/>
    <cellStyle name="Normal 3 6 2 4 2 4" xfId="48250"/>
    <cellStyle name="Normal 3 6 2 4 3" xfId="48251"/>
    <cellStyle name="Normal 3 6 2 4 3 2" xfId="48252"/>
    <cellStyle name="Normal 3 6 2 4 3 2 2" xfId="48253"/>
    <cellStyle name="Normal 3 6 2 4 3 3" xfId="48254"/>
    <cellStyle name="Normal 3 6 2 4 4" xfId="48255"/>
    <cellStyle name="Normal 3 6 2 4 4 2" xfId="48256"/>
    <cellStyle name="Normal 3 6 2 4 5" xfId="48257"/>
    <cellStyle name="Normal 3 6 2 5" xfId="48258"/>
    <cellStyle name="Normal 3 6 2 5 2" xfId="48259"/>
    <cellStyle name="Normal 3 6 2 5 2 2" xfId="48260"/>
    <cellStyle name="Normal 3 6 2 5 2 2 2" xfId="48261"/>
    <cellStyle name="Normal 3 6 2 5 2 2 2 2" xfId="48262"/>
    <cellStyle name="Normal 3 6 2 5 2 2 3" xfId="48263"/>
    <cellStyle name="Normal 3 6 2 5 2 3" xfId="48264"/>
    <cellStyle name="Normal 3 6 2 5 2 3 2" xfId="48265"/>
    <cellStyle name="Normal 3 6 2 5 2 4" xfId="48266"/>
    <cellStyle name="Normal 3 6 2 5 3" xfId="48267"/>
    <cellStyle name="Normal 3 6 2 5 3 2" xfId="48268"/>
    <cellStyle name="Normal 3 6 2 5 3 2 2" xfId="48269"/>
    <cellStyle name="Normal 3 6 2 5 3 3" xfId="48270"/>
    <cellStyle name="Normal 3 6 2 5 4" xfId="48271"/>
    <cellStyle name="Normal 3 6 2 5 4 2" xfId="48272"/>
    <cellStyle name="Normal 3 6 2 5 5" xfId="48273"/>
    <cellStyle name="Normal 3 6 2 6" xfId="48274"/>
    <cellStyle name="Normal 3 6 2 6 2" xfId="48275"/>
    <cellStyle name="Normal 3 6 2 6 2 2" xfId="48276"/>
    <cellStyle name="Normal 3 6 2 6 2 2 2" xfId="48277"/>
    <cellStyle name="Normal 3 6 2 6 2 2 2 2" xfId="48278"/>
    <cellStyle name="Normal 3 6 2 6 2 2 3" xfId="48279"/>
    <cellStyle name="Normal 3 6 2 6 2 3" xfId="48280"/>
    <cellStyle name="Normal 3 6 2 6 2 3 2" xfId="48281"/>
    <cellStyle name="Normal 3 6 2 6 2 4" xfId="48282"/>
    <cellStyle name="Normal 3 6 2 6 3" xfId="48283"/>
    <cellStyle name="Normal 3 6 2 6 3 2" xfId="48284"/>
    <cellStyle name="Normal 3 6 2 6 3 2 2" xfId="48285"/>
    <cellStyle name="Normal 3 6 2 6 3 3" xfId="48286"/>
    <cellStyle name="Normal 3 6 2 6 4" xfId="48287"/>
    <cellStyle name="Normal 3 6 2 6 4 2" xfId="48288"/>
    <cellStyle name="Normal 3 6 2 6 5" xfId="48289"/>
    <cellStyle name="Normal 3 6 2 7" xfId="48290"/>
    <cellStyle name="Normal 3 6 2 7 2" xfId="48291"/>
    <cellStyle name="Normal 3 6 2 7 2 2" xfId="48292"/>
    <cellStyle name="Normal 3 6 2 7 2 2 2" xfId="48293"/>
    <cellStyle name="Normal 3 6 2 7 2 3" xfId="48294"/>
    <cellStyle name="Normal 3 6 2 7 3" xfId="48295"/>
    <cellStyle name="Normal 3 6 2 7 3 2" xfId="48296"/>
    <cellStyle name="Normal 3 6 2 7 4" xfId="48297"/>
    <cellStyle name="Normal 3 6 2 8" xfId="48298"/>
    <cellStyle name="Normal 3 6 2 8 2" xfId="48299"/>
    <cellStyle name="Normal 3 6 2 8 2 2" xfId="48300"/>
    <cellStyle name="Normal 3 6 2 8 3" xfId="48301"/>
    <cellStyle name="Normal 3 6 2 9" xfId="48302"/>
    <cellStyle name="Normal 3 6 2 9 2" xfId="48303"/>
    <cellStyle name="Normal 3 6 3" xfId="48304"/>
    <cellStyle name="Normal 3 6 3 2" xfId="48305"/>
    <cellStyle name="Normal 3 6 3 2 2" xfId="48306"/>
    <cellStyle name="Normal 3 6 3 2 2 2" xfId="48307"/>
    <cellStyle name="Normal 3 6 3 2 2 2 2" xfId="48308"/>
    <cellStyle name="Normal 3 6 3 2 2 3" xfId="48309"/>
    <cellStyle name="Normal 3 6 3 2 3" xfId="48310"/>
    <cellStyle name="Normal 3 6 3 2 3 2" xfId="48311"/>
    <cellStyle name="Normal 3 6 3 2 4" xfId="48312"/>
    <cellStyle name="Normal 3 6 3 3" xfId="48313"/>
    <cellStyle name="Normal 3 6 3 3 2" xfId="48314"/>
    <cellStyle name="Normal 3 6 3 3 2 2" xfId="48315"/>
    <cellStyle name="Normal 3 6 3 3 3" xfId="48316"/>
    <cellStyle name="Normal 3 6 3 4" xfId="48317"/>
    <cellStyle name="Normal 3 6 3 4 2" xfId="48318"/>
    <cellStyle name="Normal 3 6 3 5" xfId="48319"/>
    <cellStyle name="Normal 3 6 4" xfId="48320"/>
    <cellStyle name="Normal 3 6 4 2" xfId="48321"/>
    <cellStyle name="Normal 3 6 4 2 2" xfId="48322"/>
    <cellStyle name="Normal 3 6 4 2 2 2" xfId="48323"/>
    <cellStyle name="Normal 3 6 4 2 2 2 2" xfId="48324"/>
    <cellStyle name="Normal 3 6 4 2 2 3" xfId="48325"/>
    <cellStyle name="Normal 3 6 4 2 3" xfId="48326"/>
    <cellStyle name="Normal 3 6 4 2 3 2" xfId="48327"/>
    <cellStyle name="Normal 3 6 4 2 4" xfId="48328"/>
    <cellStyle name="Normal 3 6 4 3" xfId="48329"/>
    <cellStyle name="Normal 3 6 4 3 2" xfId="48330"/>
    <cellStyle name="Normal 3 6 4 3 2 2" xfId="48331"/>
    <cellStyle name="Normal 3 6 4 3 3" xfId="48332"/>
    <cellStyle name="Normal 3 6 4 4" xfId="48333"/>
    <cellStyle name="Normal 3 6 4 4 2" xfId="48334"/>
    <cellStyle name="Normal 3 6 4 5" xfId="48335"/>
    <cellStyle name="Normal 3 6 5" xfId="48336"/>
    <cellStyle name="Normal 3 6 5 2" xfId="48337"/>
    <cellStyle name="Normal 3 6 5 2 2" xfId="48338"/>
    <cellStyle name="Normal 3 6 5 2 2 2" xfId="48339"/>
    <cellStyle name="Normal 3 6 5 2 2 2 2" xfId="48340"/>
    <cellStyle name="Normal 3 6 5 2 2 3" xfId="48341"/>
    <cellStyle name="Normal 3 6 5 2 3" xfId="48342"/>
    <cellStyle name="Normal 3 6 5 2 3 2" xfId="48343"/>
    <cellStyle name="Normal 3 6 5 2 4" xfId="48344"/>
    <cellStyle name="Normal 3 6 5 3" xfId="48345"/>
    <cellStyle name="Normal 3 6 5 3 2" xfId="48346"/>
    <cellStyle name="Normal 3 6 5 3 2 2" xfId="48347"/>
    <cellStyle name="Normal 3 6 5 3 3" xfId="48348"/>
    <cellStyle name="Normal 3 6 5 4" xfId="48349"/>
    <cellStyle name="Normal 3 6 5 4 2" xfId="48350"/>
    <cellStyle name="Normal 3 6 5 5" xfId="48351"/>
    <cellStyle name="Normal 3 6 6" xfId="48352"/>
    <cellStyle name="Normal 3 6 6 2" xfId="48353"/>
    <cellStyle name="Normal 3 6 6 2 2" xfId="48354"/>
    <cellStyle name="Normal 3 6 6 2 2 2" xfId="48355"/>
    <cellStyle name="Normal 3 6 6 2 2 2 2" xfId="48356"/>
    <cellStyle name="Normal 3 6 6 2 2 3" xfId="48357"/>
    <cellStyle name="Normal 3 6 6 2 3" xfId="48358"/>
    <cellStyle name="Normal 3 6 6 2 3 2" xfId="48359"/>
    <cellStyle name="Normal 3 6 6 2 4" xfId="48360"/>
    <cellStyle name="Normal 3 6 6 3" xfId="48361"/>
    <cellStyle name="Normal 3 6 6 3 2" xfId="48362"/>
    <cellStyle name="Normal 3 6 6 3 2 2" xfId="48363"/>
    <cellStyle name="Normal 3 6 6 3 3" xfId="48364"/>
    <cellStyle name="Normal 3 6 6 4" xfId="48365"/>
    <cellStyle name="Normal 3 6 6 4 2" xfId="48366"/>
    <cellStyle name="Normal 3 6 6 5" xfId="48367"/>
    <cellStyle name="Normal 3 6 7" xfId="48368"/>
    <cellStyle name="Normal 3 6 7 2" xfId="48369"/>
    <cellStyle name="Normal 3 6 7 2 2" xfId="48370"/>
    <cellStyle name="Normal 3 6 7 2 2 2" xfId="48371"/>
    <cellStyle name="Normal 3 6 7 2 2 2 2" xfId="48372"/>
    <cellStyle name="Normal 3 6 7 2 2 3" xfId="48373"/>
    <cellStyle name="Normal 3 6 7 2 3" xfId="48374"/>
    <cellStyle name="Normal 3 6 7 2 3 2" xfId="48375"/>
    <cellStyle name="Normal 3 6 7 2 4" xfId="48376"/>
    <cellStyle name="Normal 3 6 7 3" xfId="48377"/>
    <cellStyle name="Normal 3 6 7 3 2" xfId="48378"/>
    <cellStyle name="Normal 3 6 7 3 2 2" xfId="48379"/>
    <cellStyle name="Normal 3 6 7 3 3" xfId="48380"/>
    <cellStyle name="Normal 3 6 7 4" xfId="48381"/>
    <cellStyle name="Normal 3 6 7 4 2" xfId="48382"/>
    <cellStyle name="Normal 3 6 7 5" xfId="48383"/>
    <cellStyle name="Normal 3 6 8" xfId="48384"/>
    <cellStyle name="Normal 3 6 8 2" xfId="48385"/>
    <cellStyle name="Normal 3 6 8 2 2" xfId="48386"/>
    <cellStyle name="Normal 3 6 8 2 2 2" xfId="48387"/>
    <cellStyle name="Normal 3 6 8 2 3" xfId="48388"/>
    <cellStyle name="Normal 3 6 8 3" xfId="48389"/>
    <cellStyle name="Normal 3 6 8 3 2" xfId="48390"/>
    <cellStyle name="Normal 3 6 8 4" xfId="48391"/>
    <cellStyle name="Normal 3 6 9" xfId="48392"/>
    <cellStyle name="Normal 3 6 9 2" xfId="48393"/>
    <cellStyle name="Normal 3 6 9 2 2" xfId="48394"/>
    <cellStyle name="Normal 3 6 9 3" xfId="48395"/>
    <cellStyle name="Normal 3 7" xfId="48396"/>
    <cellStyle name="Normal 3 7 10" xfId="48397"/>
    <cellStyle name="Normal 3 7 10 2" xfId="48398"/>
    <cellStyle name="Normal 3 7 11" xfId="48399"/>
    <cellStyle name="Normal 3 7 2" xfId="48400"/>
    <cellStyle name="Normal 3 7 2 10" xfId="48401"/>
    <cellStyle name="Normal 3 7 2 2" xfId="48402"/>
    <cellStyle name="Normal 3 7 2 2 2" xfId="48403"/>
    <cellStyle name="Normal 3 7 2 2 2 2" xfId="48404"/>
    <cellStyle name="Normal 3 7 2 2 2 2 2" xfId="48405"/>
    <cellStyle name="Normal 3 7 2 2 2 2 2 2" xfId="48406"/>
    <cellStyle name="Normal 3 7 2 2 2 2 3" xfId="48407"/>
    <cellStyle name="Normal 3 7 2 2 2 3" xfId="48408"/>
    <cellStyle name="Normal 3 7 2 2 2 3 2" xfId="48409"/>
    <cellStyle name="Normal 3 7 2 2 2 4" xfId="48410"/>
    <cellStyle name="Normal 3 7 2 2 3" xfId="48411"/>
    <cellStyle name="Normal 3 7 2 2 3 2" xfId="48412"/>
    <cellStyle name="Normal 3 7 2 2 3 2 2" xfId="48413"/>
    <cellStyle name="Normal 3 7 2 2 3 3" xfId="48414"/>
    <cellStyle name="Normal 3 7 2 2 4" xfId="48415"/>
    <cellStyle name="Normal 3 7 2 2 4 2" xfId="48416"/>
    <cellStyle name="Normal 3 7 2 2 5" xfId="48417"/>
    <cellStyle name="Normal 3 7 2 3" xfId="48418"/>
    <cellStyle name="Normal 3 7 2 3 2" xfId="48419"/>
    <cellStyle name="Normal 3 7 2 3 2 2" xfId="48420"/>
    <cellStyle name="Normal 3 7 2 3 2 2 2" xfId="48421"/>
    <cellStyle name="Normal 3 7 2 3 2 2 2 2" xfId="48422"/>
    <cellStyle name="Normal 3 7 2 3 2 2 3" xfId="48423"/>
    <cellStyle name="Normal 3 7 2 3 2 3" xfId="48424"/>
    <cellStyle name="Normal 3 7 2 3 2 3 2" xfId="48425"/>
    <cellStyle name="Normal 3 7 2 3 2 4" xfId="48426"/>
    <cellStyle name="Normal 3 7 2 3 3" xfId="48427"/>
    <cellStyle name="Normal 3 7 2 3 3 2" xfId="48428"/>
    <cellStyle name="Normal 3 7 2 3 3 2 2" xfId="48429"/>
    <cellStyle name="Normal 3 7 2 3 3 3" xfId="48430"/>
    <cellStyle name="Normal 3 7 2 3 4" xfId="48431"/>
    <cellStyle name="Normal 3 7 2 3 4 2" xfId="48432"/>
    <cellStyle name="Normal 3 7 2 3 5" xfId="48433"/>
    <cellStyle name="Normal 3 7 2 4" xfId="48434"/>
    <cellStyle name="Normal 3 7 2 4 2" xfId="48435"/>
    <cellStyle name="Normal 3 7 2 4 2 2" xfId="48436"/>
    <cellStyle name="Normal 3 7 2 4 2 2 2" xfId="48437"/>
    <cellStyle name="Normal 3 7 2 4 2 2 2 2" xfId="48438"/>
    <cellStyle name="Normal 3 7 2 4 2 2 3" xfId="48439"/>
    <cellStyle name="Normal 3 7 2 4 2 3" xfId="48440"/>
    <cellStyle name="Normal 3 7 2 4 2 3 2" xfId="48441"/>
    <cellStyle name="Normal 3 7 2 4 2 4" xfId="48442"/>
    <cellStyle name="Normal 3 7 2 4 3" xfId="48443"/>
    <cellStyle name="Normal 3 7 2 4 3 2" xfId="48444"/>
    <cellStyle name="Normal 3 7 2 4 3 2 2" xfId="48445"/>
    <cellStyle name="Normal 3 7 2 4 3 3" xfId="48446"/>
    <cellStyle name="Normal 3 7 2 4 4" xfId="48447"/>
    <cellStyle name="Normal 3 7 2 4 4 2" xfId="48448"/>
    <cellStyle name="Normal 3 7 2 4 5" xfId="48449"/>
    <cellStyle name="Normal 3 7 2 5" xfId="48450"/>
    <cellStyle name="Normal 3 7 2 5 2" xfId="48451"/>
    <cellStyle name="Normal 3 7 2 5 2 2" xfId="48452"/>
    <cellStyle name="Normal 3 7 2 5 2 2 2" xfId="48453"/>
    <cellStyle name="Normal 3 7 2 5 2 2 2 2" xfId="48454"/>
    <cellStyle name="Normal 3 7 2 5 2 2 3" xfId="48455"/>
    <cellStyle name="Normal 3 7 2 5 2 3" xfId="48456"/>
    <cellStyle name="Normal 3 7 2 5 2 3 2" xfId="48457"/>
    <cellStyle name="Normal 3 7 2 5 2 4" xfId="48458"/>
    <cellStyle name="Normal 3 7 2 5 3" xfId="48459"/>
    <cellStyle name="Normal 3 7 2 5 3 2" xfId="48460"/>
    <cellStyle name="Normal 3 7 2 5 3 2 2" xfId="48461"/>
    <cellStyle name="Normal 3 7 2 5 3 3" xfId="48462"/>
    <cellStyle name="Normal 3 7 2 5 4" xfId="48463"/>
    <cellStyle name="Normal 3 7 2 5 4 2" xfId="48464"/>
    <cellStyle name="Normal 3 7 2 5 5" xfId="48465"/>
    <cellStyle name="Normal 3 7 2 6" xfId="48466"/>
    <cellStyle name="Normal 3 7 2 6 2" xfId="48467"/>
    <cellStyle name="Normal 3 7 2 6 2 2" xfId="48468"/>
    <cellStyle name="Normal 3 7 2 6 2 2 2" xfId="48469"/>
    <cellStyle name="Normal 3 7 2 6 2 2 2 2" xfId="48470"/>
    <cellStyle name="Normal 3 7 2 6 2 2 3" xfId="48471"/>
    <cellStyle name="Normal 3 7 2 6 2 3" xfId="48472"/>
    <cellStyle name="Normal 3 7 2 6 2 3 2" xfId="48473"/>
    <cellStyle name="Normal 3 7 2 6 2 4" xfId="48474"/>
    <cellStyle name="Normal 3 7 2 6 3" xfId="48475"/>
    <cellStyle name="Normal 3 7 2 6 3 2" xfId="48476"/>
    <cellStyle name="Normal 3 7 2 6 3 2 2" xfId="48477"/>
    <cellStyle name="Normal 3 7 2 6 3 3" xfId="48478"/>
    <cellStyle name="Normal 3 7 2 6 4" xfId="48479"/>
    <cellStyle name="Normal 3 7 2 6 4 2" xfId="48480"/>
    <cellStyle name="Normal 3 7 2 6 5" xfId="48481"/>
    <cellStyle name="Normal 3 7 2 7" xfId="48482"/>
    <cellStyle name="Normal 3 7 2 7 2" xfId="48483"/>
    <cellStyle name="Normal 3 7 2 7 2 2" xfId="48484"/>
    <cellStyle name="Normal 3 7 2 7 2 2 2" xfId="48485"/>
    <cellStyle name="Normal 3 7 2 7 2 3" xfId="48486"/>
    <cellStyle name="Normal 3 7 2 7 3" xfId="48487"/>
    <cellStyle name="Normal 3 7 2 7 3 2" xfId="48488"/>
    <cellStyle name="Normal 3 7 2 7 4" xfId="48489"/>
    <cellStyle name="Normal 3 7 2 8" xfId="48490"/>
    <cellStyle name="Normal 3 7 2 8 2" xfId="48491"/>
    <cellStyle name="Normal 3 7 2 8 2 2" xfId="48492"/>
    <cellStyle name="Normal 3 7 2 8 3" xfId="48493"/>
    <cellStyle name="Normal 3 7 2 9" xfId="48494"/>
    <cellStyle name="Normal 3 7 2 9 2" xfId="48495"/>
    <cellStyle name="Normal 3 7 3" xfId="48496"/>
    <cellStyle name="Normal 3 7 3 2" xfId="48497"/>
    <cellStyle name="Normal 3 7 3 2 2" xfId="48498"/>
    <cellStyle name="Normal 3 7 3 2 2 2" xfId="48499"/>
    <cellStyle name="Normal 3 7 3 2 2 2 2" xfId="48500"/>
    <cellStyle name="Normal 3 7 3 2 2 3" xfId="48501"/>
    <cellStyle name="Normal 3 7 3 2 3" xfId="48502"/>
    <cellStyle name="Normal 3 7 3 2 3 2" xfId="48503"/>
    <cellStyle name="Normal 3 7 3 2 4" xfId="48504"/>
    <cellStyle name="Normal 3 7 3 3" xfId="48505"/>
    <cellStyle name="Normal 3 7 3 3 2" xfId="48506"/>
    <cellStyle name="Normal 3 7 3 3 2 2" xfId="48507"/>
    <cellStyle name="Normal 3 7 3 3 3" xfId="48508"/>
    <cellStyle name="Normal 3 7 3 4" xfId="48509"/>
    <cellStyle name="Normal 3 7 3 4 2" xfId="48510"/>
    <cellStyle name="Normal 3 7 3 5" xfId="48511"/>
    <cellStyle name="Normal 3 7 4" xfId="48512"/>
    <cellStyle name="Normal 3 7 4 2" xfId="48513"/>
    <cellStyle name="Normal 3 7 4 2 2" xfId="48514"/>
    <cellStyle name="Normal 3 7 4 2 2 2" xfId="48515"/>
    <cellStyle name="Normal 3 7 4 2 2 2 2" xfId="48516"/>
    <cellStyle name="Normal 3 7 4 2 2 3" xfId="48517"/>
    <cellStyle name="Normal 3 7 4 2 3" xfId="48518"/>
    <cellStyle name="Normal 3 7 4 2 3 2" xfId="48519"/>
    <cellStyle name="Normal 3 7 4 2 4" xfId="48520"/>
    <cellStyle name="Normal 3 7 4 3" xfId="48521"/>
    <cellStyle name="Normal 3 7 4 3 2" xfId="48522"/>
    <cellStyle name="Normal 3 7 4 3 2 2" xfId="48523"/>
    <cellStyle name="Normal 3 7 4 3 3" xfId="48524"/>
    <cellStyle name="Normal 3 7 4 4" xfId="48525"/>
    <cellStyle name="Normal 3 7 4 4 2" xfId="48526"/>
    <cellStyle name="Normal 3 7 4 5" xfId="48527"/>
    <cellStyle name="Normal 3 7 5" xfId="48528"/>
    <cellStyle name="Normal 3 7 5 2" xfId="48529"/>
    <cellStyle name="Normal 3 7 5 2 2" xfId="48530"/>
    <cellStyle name="Normal 3 7 5 2 2 2" xfId="48531"/>
    <cellStyle name="Normal 3 7 5 2 2 2 2" xfId="48532"/>
    <cellStyle name="Normal 3 7 5 2 2 3" xfId="48533"/>
    <cellStyle name="Normal 3 7 5 2 3" xfId="48534"/>
    <cellStyle name="Normal 3 7 5 2 3 2" xfId="48535"/>
    <cellStyle name="Normal 3 7 5 2 4" xfId="48536"/>
    <cellStyle name="Normal 3 7 5 3" xfId="48537"/>
    <cellStyle name="Normal 3 7 5 3 2" xfId="48538"/>
    <cellStyle name="Normal 3 7 5 3 2 2" xfId="48539"/>
    <cellStyle name="Normal 3 7 5 3 3" xfId="48540"/>
    <cellStyle name="Normal 3 7 5 4" xfId="48541"/>
    <cellStyle name="Normal 3 7 5 4 2" xfId="48542"/>
    <cellStyle name="Normal 3 7 5 5" xfId="48543"/>
    <cellStyle name="Normal 3 7 6" xfId="48544"/>
    <cellStyle name="Normal 3 7 6 2" xfId="48545"/>
    <cellStyle name="Normal 3 7 6 2 2" xfId="48546"/>
    <cellStyle name="Normal 3 7 6 2 2 2" xfId="48547"/>
    <cellStyle name="Normal 3 7 6 2 2 2 2" xfId="48548"/>
    <cellStyle name="Normal 3 7 6 2 2 3" xfId="48549"/>
    <cellStyle name="Normal 3 7 6 2 3" xfId="48550"/>
    <cellStyle name="Normal 3 7 6 2 3 2" xfId="48551"/>
    <cellStyle name="Normal 3 7 6 2 4" xfId="48552"/>
    <cellStyle name="Normal 3 7 6 3" xfId="48553"/>
    <cellStyle name="Normal 3 7 6 3 2" xfId="48554"/>
    <cellStyle name="Normal 3 7 6 3 2 2" xfId="48555"/>
    <cellStyle name="Normal 3 7 6 3 3" xfId="48556"/>
    <cellStyle name="Normal 3 7 6 4" xfId="48557"/>
    <cellStyle name="Normal 3 7 6 4 2" xfId="48558"/>
    <cellStyle name="Normal 3 7 6 5" xfId="48559"/>
    <cellStyle name="Normal 3 7 7" xfId="48560"/>
    <cellStyle name="Normal 3 7 7 2" xfId="48561"/>
    <cellStyle name="Normal 3 7 7 2 2" xfId="48562"/>
    <cellStyle name="Normal 3 7 7 2 2 2" xfId="48563"/>
    <cellStyle name="Normal 3 7 7 2 2 2 2" xfId="48564"/>
    <cellStyle name="Normal 3 7 7 2 2 3" xfId="48565"/>
    <cellStyle name="Normal 3 7 7 2 3" xfId="48566"/>
    <cellStyle name="Normal 3 7 7 2 3 2" xfId="48567"/>
    <cellStyle name="Normal 3 7 7 2 4" xfId="48568"/>
    <cellStyle name="Normal 3 7 7 3" xfId="48569"/>
    <cellStyle name="Normal 3 7 7 3 2" xfId="48570"/>
    <cellStyle name="Normal 3 7 7 3 2 2" xfId="48571"/>
    <cellStyle name="Normal 3 7 7 3 3" xfId="48572"/>
    <cellStyle name="Normal 3 7 7 4" xfId="48573"/>
    <cellStyle name="Normal 3 7 7 4 2" xfId="48574"/>
    <cellStyle name="Normal 3 7 7 5" xfId="48575"/>
    <cellStyle name="Normal 3 7 8" xfId="48576"/>
    <cellStyle name="Normal 3 7 8 2" xfId="48577"/>
    <cellStyle name="Normal 3 7 8 2 2" xfId="48578"/>
    <cellStyle name="Normal 3 7 8 2 2 2" xfId="48579"/>
    <cellStyle name="Normal 3 7 8 2 3" xfId="48580"/>
    <cellStyle name="Normal 3 7 8 3" xfId="48581"/>
    <cellStyle name="Normal 3 7 8 3 2" xfId="48582"/>
    <cellStyle name="Normal 3 7 8 4" xfId="48583"/>
    <cellStyle name="Normal 3 7 9" xfId="48584"/>
    <cellStyle name="Normal 3 7 9 2" xfId="48585"/>
    <cellStyle name="Normal 3 7 9 2 2" xfId="48586"/>
    <cellStyle name="Normal 3 7 9 3" xfId="48587"/>
    <cellStyle name="Normal 3 8" xfId="48588"/>
    <cellStyle name="Normal 3 8 10" xfId="48589"/>
    <cellStyle name="Normal 3 8 10 2" xfId="48590"/>
    <cellStyle name="Normal 3 8 11" xfId="48591"/>
    <cellStyle name="Normal 3 8 2" xfId="48592"/>
    <cellStyle name="Normal 3 8 2 10" xfId="48593"/>
    <cellStyle name="Normal 3 8 2 2" xfId="48594"/>
    <cellStyle name="Normal 3 8 2 2 2" xfId="48595"/>
    <cellStyle name="Normal 3 8 2 2 2 2" xfId="48596"/>
    <cellStyle name="Normal 3 8 2 2 2 2 2" xfId="48597"/>
    <cellStyle name="Normal 3 8 2 2 2 2 2 2" xfId="48598"/>
    <cellStyle name="Normal 3 8 2 2 2 2 3" xfId="48599"/>
    <cellStyle name="Normal 3 8 2 2 2 3" xfId="48600"/>
    <cellStyle name="Normal 3 8 2 2 2 3 2" xfId="48601"/>
    <cellStyle name="Normal 3 8 2 2 2 4" xfId="48602"/>
    <cellStyle name="Normal 3 8 2 2 3" xfId="48603"/>
    <cellStyle name="Normal 3 8 2 2 3 2" xfId="48604"/>
    <cellStyle name="Normal 3 8 2 2 3 2 2" xfId="48605"/>
    <cellStyle name="Normal 3 8 2 2 3 3" xfId="48606"/>
    <cellStyle name="Normal 3 8 2 2 4" xfId="48607"/>
    <cellStyle name="Normal 3 8 2 2 4 2" xfId="48608"/>
    <cellStyle name="Normal 3 8 2 2 5" xfId="48609"/>
    <cellStyle name="Normal 3 8 2 3" xfId="48610"/>
    <cellStyle name="Normal 3 8 2 3 2" xfId="48611"/>
    <cellStyle name="Normal 3 8 2 3 2 2" xfId="48612"/>
    <cellStyle name="Normal 3 8 2 3 2 2 2" xfId="48613"/>
    <cellStyle name="Normal 3 8 2 3 2 2 2 2" xfId="48614"/>
    <cellStyle name="Normal 3 8 2 3 2 2 3" xfId="48615"/>
    <cellStyle name="Normal 3 8 2 3 2 3" xfId="48616"/>
    <cellStyle name="Normal 3 8 2 3 2 3 2" xfId="48617"/>
    <cellStyle name="Normal 3 8 2 3 2 4" xfId="48618"/>
    <cellStyle name="Normal 3 8 2 3 3" xfId="48619"/>
    <cellStyle name="Normal 3 8 2 3 3 2" xfId="48620"/>
    <cellStyle name="Normal 3 8 2 3 3 2 2" xfId="48621"/>
    <cellStyle name="Normal 3 8 2 3 3 3" xfId="48622"/>
    <cellStyle name="Normal 3 8 2 3 4" xfId="48623"/>
    <cellStyle name="Normal 3 8 2 3 4 2" xfId="48624"/>
    <cellStyle name="Normal 3 8 2 3 5" xfId="48625"/>
    <cellStyle name="Normal 3 8 2 4" xfId="48626"/>
    <cellStyle name="Normal 3 8 2 4 2" xfId="48627"/>
    <cellStyle name="Normal 3 8 2 4 2 2" xfId="48628"/>
    <cellStyle name="Normal 3 8 2 4 2 2 2" xfId="48629"/>
    <cellStyle name="Normal 3 8 2 4 2 2 2 2" xfId="48630"/>
    <cellStyle name="Normal 3 8 2 4 2 2 3" xfId="48631"/>
    <cellStyle name="Normal 3 8 2 4 2 3" xfId="48632"/>
    <cellStyle name="Normal 3 8 2 4 2 3 2" xfId="48633"/>
    <cellStyle name="Normal 3 8 2 4 2 4" xfId="48634"/>
    <cellStyle name="Normal 3 8 2 4 3" xfId="48635"/>
    <cellStyle name="Normal 3 8 2 4 3 2" xfId="48636"/>
    <cellStyle name="Normal 3 8 2 4 3 2 2" xfId="48637"/>
    <cellStyle name="Normal 3 8 2 4 3 3" xfId="48638"/>
    <cellStyle name="Normal 3 8 2 4 4" xfId="48639"/>
    <cellStyle name="Normal 3 8 2 4 4 2" xfId="48640"/>
    <cellStyle name="Normal 3 8 2 4 5" xfId="48641"/>
    <cellStyle name="Normal 3 8 2 5" xfId="48642"/>
    <cellStyle name="Normal 3 8 2 5 2" xfId="48643"/>
    <cellStyle name="Normal 3 8 2 5 2 2" xfId="48644"/>
    <cellStyle name="Normal 3 8 2 5 2 2 2" xfId="48645"/>
    <cellStyle name="Normal 3 8 2 5 2 2 2 2" xfId="48646"/>
    <cellStyle name="Normal 3 8 2 5 2 2 3" xfId="48647"/>
    <cellStyle name="Normal 3 8 2 5 2 3" xfId="48648"/>
    <cellStyle name="Normal 3 8 2 5 2 3 2" xfId="48649"/>
    <cellStyle name="Normal 3 8 2 5 2 4" xfId="48650"/>
    <cellStyle name="Normal 3 8 2 5 3" xfId="48651"/>
    <cellStyle name="Normal 3 8 2 5 3 2" xfId="48652"/>
    <cellStyle name="Normal 3 8 2 5 3 2 2" xfId="48653"/>
    <cellStyle name="Normal 3 8 2 5 3 3" xfId="48654"/>
    <cellStyle name="Normal 3 8 2 5 4" xfId="48655"/>
    <cellStyle name="Normal 3 8 2 5 4 2" xfId="48656"/>
    <cellStyle name="Normal 3 8 2 5 5" xfId="48657"/>
    <cellStyle name="Normal 3 8 2 6" xfId="48658"/>
    <cellStyle name="Normal 3 8 2 6 2" xfId="48659"/>
    <cellStyle name="Normal 3 8 2 6 2 2" xfId="48660"/>
    <cellStyle name="Normal 3 8 2 6 2 2 2" xfId="48661"/>
    <cellStyle name="Normal 3 8 2 6 2 2 2 2" xfId="48662"/>
    <cellStyle name="Normal 3 8 2 6 2 2 3" xfId="48663"/>
    <cellStyle name="Normal 3 8 2 6 2 3" xfId="48664"/>
    <cellStyle name="Normal 3 8 2 6 2 3 2" xfId="48665"/>
    <cellStyle name="Normal 3 8 2 6 2 4" xfId="48666"/>
    <cellStyle name="Normal 3 8 2 6 3" xfId="48667"/>
    <cellStyle name="Normal 3 8 2 6 3 2" xfId="48668"/>
    <cellStyle name="Normal 3 8 2 6 3 2 2" xfId="48669"/>
    <cellStyle name="Normal 3 8 2 6 3 3" xfId="48670"/>
    <cellStyle name="Normal 3 8 2 6 4" xfId="48671"/>
    <cellStyle name="Normal 3 8 2 6 4 2" xfId="48672"/>
    <cellStyle name="Normal 3 8 2 6 5" xfId="48673"/>
    <cellStyle name="Normal 3 8 2 7" xfId="48674"/>
    <cellStyle name="Normal 3 8 2 7 2" xfId="48675"/>
    <cellStyle name="Normal 3 8 2 7 2 2" xfId="48676"/>
    <cellStyle name="Normal 3 8 2 7 2 2 2" xfId="48677"/>
    <cellStyle name="Normal 3 8 2 7 2 3" xfId="48678"/>
    <cellStyle name="Normal 3 8 2 7 3" xfId="48679"/>
    <cellStyle name="Normal 3 8 2 7 3 2" xfId="48680"/>
    <cellStyle name="Normal 3 8 2 7 4" xfId="48681"/>
    <cellStyle name="Normal 3 8 2 8" xfId="48682"/>
    <cellStyle name="Normal 3 8 2 8 2" xfId="48683"/>
    <cellStyle name="Normal 3 8 2 8 2 2" xfId="48684"/>
    <cellStyle name="Normal 3 8 2 8 3" xfId="48685"/>
    <cellStyle name="Normal 3 8 2 9" xfId="48686"/>
    <cellStyle name="Normal 3 8 2 9 2" xfId="48687"/>
    <cellStyle name="Normal 3 8 3" xfId="48688"/>
    <cellStyle name="Normal 3 8 3 2" xfId="48689"/>
    <cellStyle name="Normal 3 8 3 2 2" xfId="48690"/>
    <cellStyle name="Normal 3 8 3 2 2 2" xfId="48691"/>
    <cellStyle name="Normal 3 8 3 2 2 2 2" xfId="48692"/>
    <cellStyle name="Normal 3 8 3 2 2 3" xfId="48693"/>
    <cellStyle name="Normal 3 8 3 2 3" xfId="48694"/>
    <cellStyle name="Normal 3 8 3 2 3 2" xfId="48695"/>
    <cellStyle name="Normal 3 8 3 2 4" xfId="48696"/>
    <cellStyle name="Normal 3 8 3 3" xfId="48697"/>
    <cellStyle name="Normal 3 8 3 3 2" xfId="48698"/>
    <cellStyle name="Normal 3 8 3 3 2 2" xfId="48699"/>
    <cellStyle name="Normal 3 8 3 3 3" xfId="48700"/>
    <cellStyle name="Normal 3 8 3 4" xfId="48701"/>
    <cellStyle name="Normal 3 8 3 4 2" xfId="48702"/>
    <cellStyle name="Normal 3 8 3 5" xfId="48703"/>
    <cellStyle name="Normal 3 8 4" xfId="48704"/>
    <cellStyle name="Normal 3 8 4 2" xfId="48705"/>
    <cellStyle name="Normal 3 8 4 2 2" xfId="48706"/>
    <cellStyle name="Normal 3 8 4 2 2 2" xfId="48707"/>
    <cellStyle name="Normal 3 8 4 2 2 2 2" xfId="48708"/>
    <cellStyle name="Normal 3 8 4 2 2 3" xfId="48709"/>
    <cellStyle name="Normal 3 8 4 2 3" xfId="48710"/>
    <cellStyle name="Normal 3 8 4 2 3 2" xfId="48711"/>
    <cellStyle name="Normal 3 8 4 2 4" xfId="48712"/>
    <cellStyle name="Normal 3 8 4 3" xfId="48713"/>
    <cellStyle name="Normal 3 8 4 3 2" xfId="48714"/>
    <cellStyle name="Normal 3 8 4 3 2 2" xfId="48715"/>
    <cellStyle name="Normal 3 8 4 3 3" xfId="48716"/>
    <cellStyle name="Normal 3 8 4 4" xfId="48717"/>
    <cellStyle name="Normal 3 8 4 4 2" xfId="48718"/>
    <cellStyle name="Normal 3 8 4 5" xfId="48719"/>
    <cellStyle name="Normal 3 8 5" xfId="48720"/>
    <cellStyle name="Normal 3 8 5 2" xfId="48721"/>
    <cellStyle name="Normal 3 8 5 2 2" xfId="48722"/>
    <cellStyle name="Normal 3 8 5 2 2 2" xfId="48723"/>
    <cellStyle name="Normal 3 8 5 2 2 2 2" xfId="48724"/>
    <cellStyle name="Normal 3 8 5 2 2 3" xfId="48725"/>
    <cellStyle name="Normal 3 8 5 2 3" xfId="48726"/>
    <cellStyle name="Normal 3 8 5 2 3 2" xfId="48727"/>
    <cellStyle name="Normal 3 8 5 2 4" xfId="48728"/>
    <cellStyle name="Normal 3 8 5 3" xfId="48729"/>
    <cellStyle name="Normal 3 8 5 3 2" xfId="48730"/>
    <cellStyle name="Normal 3 8 5 3 2 2" xfId="48731"/>
    <cellStyle name="Normal 3 8 5 3 3" xfId="48732"/>
    <cellStyle name="Normal 3 8 5 4" xfId="48733"/>
    <cellStyle name="Normal 3 8 5 4 2" xfId="48734"/>
    <cellStyle name="Normal 3 8 5 5" xfId="48735"/>
    <cellStyle name="Normal 3 8 6" xfId="48736"/>
    <cellStyle name="Normal 3 8 6 2" xfId="48737"/>
    <cellStyle name="Normal 3 8 6 2 2" xfId="48738"/>
    <cellStyle name="Normal 3 8 6 2 2 2" xfId="48739"/>
    <cellStyle name="Normal 3 8 6 2 2 2 2" xfId="48740"/>
    <cellStyle name="Normal 3 8 6 2 2 3" xfId="48741"/>
    <cellStyle name="Normal 3 8 6 2 3" xfId="48742"/>
    <cellStyle name="Normal 3 8 6 2 3 2" xfId="48743"/>
    <cellStyle name="Normal 3 8 6 2 4" xfId="48744"/>
    <cellStyle name="Normal 3 8 6 3" xfId="48745"/>
    <cellStyle name="Normal 3 8 6 3 2" xfId="48746"/>
    <cellStyle name="Normal 3 8 6 3 2 2" xfId="48747"/>
    <cellStyle name="Normal 3 8 6 3 3" xfId="48748"/>
    <cellStyle name="Normal 3 8 6 4" xfId="48749"/>
    <cellStyle name="Normal 3 8 6 4 2" xfId="48750"/>
    <cellStyle name="Normal 3 8 6 5" xfId="48751"/>
    <cellStyle name="Normal 3 8 7" xfId="48752"/>
    <cellStyle name="Normal 3 8 7 2" xfId="48753"/>
    <cellStyle name="Normal 3 8 7 2 2" xfId="48754"/>
    <cellStyle name="Normal 3 8 7 2 2 2" xfId="48755"/>
    <cellStyle name="Normal 3 8 7 2 2 2 2" xfId="48756"/>
    <cellStyle name="Normal 3 8 7 2 2 3" xfId="48757"/>
    <cellStyle name="Normal 3 8 7 2 3" xfId="48758"/>
    <cellStyle name="Normal 3 8 7 2 3 2" xfId="48759"/>
    <cellStyle name="Normal 3 8 7 2 4" xfId="48760"/>
    <cellStyle name="Normal 3 8 7 3" xfId="48761"/>
    <cellStyle name="Normal 3 8 7 3 2" xfId="48762"/>
    <cellStyle name="Normal 3 8 7 3 2 2" xfId="48763"/>
    <cellStyle name="Normal 3 8 7 3 3" xfId="48764"/>
    <cellStyle name="Normal 3 8 7 4" xfId="48765"/>
    <cellStyle name="Normal 3 8 7 4 2" xfId="48766"/>
    <cellStyle name="Normal 3 8 7 5" xfId="48767"/>
    <cellStyle name="Normal 3 8 8" xfId="48768"/>
    <cellStyle name="Normal 3 8 8 2" xfId="48769"/>
    <cellStyle name="Normal 3 8 8 2 2" xfId="48770"/>
    <cellStyle name="Normal 3 8 8 2 2 2" xfId="48771"/>
    <cellStyle name="Normal 3 8 8 2 3" xfId="48772"/>
    <cellStyle name="Normal 3 8 8 3" xfId="48773"/>
    <cellStyle name="Normal 3 8 8 3 2" xfId="48774"/>
    <cellStyle name="Normal 3 8 8 4" xfId="48775"/>
    <cellStyle name="Normal 3 8 9" xfId="48776"/>
    <cellStyle name="Normal 3 8 9 2" xfId="48777"/>
    <cellStyle name="Normal 3 8 9 2 2" xfId="48778"/>
    <cellStyle name="Normal 3 8 9 3" xfId="48779"/>
    <cellStyle name="Normal 3 9" xfId="48780"/>
    <cellStyle name="Normal 3 9 10" xfId="48781"/>
    <cellStyle name="Normal 3 9 10 2" xfId="48782"/>
    <cellStyle name="Normal 3 9 11" xfId="48783"/>
    <cellStyle name="Normal 3 9 2" xfId="48784"/>
    <cellStyle name="Normal 3 9 2 10" xfId="48785"/>
    <cellStyle name="Normal 3 9 2 2" xfId="48786"/>
    <cellStyle name="Normal 3 9 2 2 2" xfId="48787"/>
    <cellStyle name="Normal 3 9 2 2 2 2" xfId="48788"/>
    <cellStyle name="Normal 3 9 2 2 2 2 2" xfId="48789"/>
    <cellStyle name="Normal 3 9 2 2 2 2 2 2" xfId="48790"/>
    <cellStyle name="Normal 3 9 2 2 2 2 3" xfId="48791"/>
    <cellStyle name="Normal 3 9 2 2 2 3" xfId="48792"/>
    <cellStyle name="Normal 3 9 2 2 2 3 2" xfId="48793"/>
    <cellStyle name="Normal 3 9 2 2 2 4" xfId="48794"/>
    <cellStyle name="Normal 3 9 2 2 3" xfId="48795"/>
    <cellStyle name="Normal 3 9 2 2 3 2" xfId="48796"/>
    <cellStyle name="Normal 3 9 2 2 3 2 2" xfId="48797"/>
    <cellStyle name="Normal 3 9 2 2 3 3" xfId="48798"/>
    <cellStyle name="Normal 3 9 2 2 4" xfId="48799"/>
    <cellStyle name="Normal 3 9 2 2 4 2" xfId="48800"/>
    <cellStyle name="Normal 3 9 2 2 5" xfId="48801"/>
    <cellStyle name="Normal 3 9 2 3" xfId="48802"/>
    <cellStyle name="Normal 3 9 2 3 2" xfId="48803"/>
    <cellStyle name="Normal 3 9 2 3 2 2" xfId="48804"/>
    <cellStyle name="Normal 3 9 2 3 2 2 2" xfId="48805"/>
    <cellStyle name="Normal 3 9 2 3 2 2 2 2" xfId="48806"/>
    <cellStyle name="Normal 3 9 2 3 2 2 3" xfId="48807"/>
    <cellStyle name="Normal 3 9 2 3 2 3" xfId="48808"/>
    <cellStyle name="Normal 3 9 2 3 2 3 2" xfId="48809"/>
    <cellStyle name="Normal 3 9 2 3 2 4" xfId="48810"/>
    <cellStyle name="Normal 3 9 2 3 3" xfId="48811"/>
    <cellStyle name="Normal 3 9 2 3 3 2" xfId="48812"/>
    <cellStyle name="Normal 3 9 2 3 3 2 2" xfId="48813"/>
    <cellStyle name="Normal 3 9 2 3 3 3" xfId="48814"/>
    <cellStyle name="Normal 3 9 2 3 4" xfId="48815"/>
    <cellStyle name="Normal 3 9 2 3 4 2" xfId="48816"/>
    <cellStyle name="Normal 3 9 2 3 5" xfId="48817"/>
    <cellStyle name="Normal 3 9 2 4" xfId="48818"/>
    <cellStyle name="Normal 3 9 2 4 2" xfId="48819"/>
    <cellStyle name="Normal 3 9 2 4 2 2" xfId="48820"/>
    <cellStyle name="Normal 3 9 2 4 2 2 2" xfId="48821"/>
    <cellStyle name="Normal 3 9 2 4 2 2 2 2" xfId="48822"/>
    <cellStyle name="Normal 3 9 2 4 2 2 3" xfId="48823"/>
    <cellStyle name="Normal 3 9 2 4 2 3" xfId="48824"/>
    <cellStyle name="Normal 3 9 2 4 2 3 2" xfId="48825"/>
    <cellStyle name="Normal 3 9 2 4 2 4" xfId="48826"/>
    <cellStyle name="Normal 3 9 2 4 3" xfId="48827"/>
    <cellStyle name="Normal 3 9 2 4 3 2" xfId="48828"/>
    <cellStyle name="Normal 3 9 2 4 3 2 2" xfId="48829"/>
    <cellStyle name="Normal 3 9 2 4 3 3" xfId="48830"/>
    <cellStyle name="Normal 3 9 2 4 4" xfId="48831"/>
    <cellStyle name="Normal 3 9 2 4 4 2" xfId="48832"/>
    <cellStyle name="Normal 3 9 2 4 5" xfId="48833"/>
    <cellStyle name="Normal 3 9 2 5" xfId="48834"/>
    <cellStyle name="Normal 3 9 2 5 2" xfId="48835"/>
    <cellStyle name="Normal 3 9 2 5 2 2" xfId="48836"/>
    <cellStyle name="Normal 3 9 2 5 2 2 2" xfId="48837"/>
    <cellStyle name="Normal 3 9 2 5 2 2 2 2" xfId="48838"/>
    <cellStyle name="Normal 3 9 2 5 2 2 3" xfId="48839"/>
    <cellStyle name="Normal 3 9 2 5 2 3" xfId="48840"/>
    <cellStyle name="Normal 3 9 2 5 2 3 2" xfId="48841"/>
    <cellStyle name="Normal 3 9 2 5 2 4" xfId="48842"/>
    <cellStyle name="Normal 3 9 2 5 3" xfId="48843"/>
    <cellStyle name="Normal 3 9 2 5 3 2" xfId="48844"/>
    <cellStyle name="Normal 3 9 2 5 3 2 2" xfId="48845"/>
    <cellStyle name="Normal 3 9 2 5 3 3" xfId="48846"/>
    <cellStyle name="Normal 3 9 2 5 4" xfId="48847"/>
    <cellStyle name="Normal 3 9 2 5 4 2" xfId="48848"/>
    <cellStyle name="Normal 3 9 2 5 5" xfId="48849"/>
    <cellStyle name="Normal 3 9 2 6" xfId="48850"/>
    <cellStyle name="Normal 3 9 2 6 2" xfId="48851"/>
    <cellStyle name="Normal 3 9 2 6 2 2" xfId="48852"/>
    <cellStyle name="Normal 3 9 2 6 2 2 2" xfId="48853"/>
    <cellStyle name="Normal 3 9 2 6 2 2 2 2" xfId="48854"/>
    <cellStyle name="Normal 3 9 2 6 2 2 3" xfId="48855"/>
    <cellStyle name="Normal 3 9 2 6 2 3" xfId="48856"/>
    <cellStyle name="Normal 3 9 2 6 2 3 2" xfId="48857"/>
    <cellStyle name="Normal 3 9 2 6 2 4" xfId="48858"/>
    <cellStyle name="Normal 3 9 2 6 3" xfId="48859"/>
    <cellStyle name="Normal 3 9 2 6 3 2" xfId="48860"/>
    <cellStyle name="Normal 3 9 2 6 3 2 2" xfId="48861"/>
    <cellStyle name="Normal 3 9 2 6 3 3" xfId="48862"/>
    <cellStyle name="Normal 3 9 2 6 4" xfId="48863"/>
    <cellStyle name="Normal 3 9 2 6 4 2" xfId="48864"/>
    <cellStyle name="Normal 3 9 2 6 5" xfId="48865"/>
    <cellStyle name="Normal 3 9 2 7" xfId="48866"/>
    <cellStyle name="Normal 3 9 2 7 2" xfId="48867"/>
    <cellStyle name="Normal 3 9 2 7 2 2" xfId="48868"/>
    <cellStyle name="Normal 3 9 2 7 2 2 2" xfId="48869"/>
    <cellStyle name="Normal 3 9 2 7 2 3" xfId="48870"/>
    <cellStyle name="Normal 3 9 2 7 3" xfId="48871"/>
    <cellStyle name="Normal 3 9 2 7 3 2" xfId="48872"/>
    <cellStyle name="Normal 3 9 2 7 4" xfId="48873"/>
    <cellStyle name="Normal 3 9 2 8" xfId="48874"/>
    <cellStyle name="Normal 3 9 2 8 2" xfId="48875"/>
    <cellStyle name="Normal 3 9 2 8 2 2" xfId="48876"/>
    <cellStyle name="Normal 3 9 2 8 3" xfId="48877"/>
    <cellStyle name="Normal 3 9 2 9" xfId="48878"/>
    <cellStyle name="Normal 3 9 2 9 2" xfId="48879"/>
    <cellStyle name="Normal 3 9 3" xfId="48880"/>
    <cellStyle name="Normal 3 9 3 2" xfId="48881"/>
    <cellStyle name="Normal 3 9 3 2 2" xfId="48882"/>
    <cellStyle name="Normal 3 9 3 2 2 2" xfId="48883"/>
    <cellStyle name="Normal 3 9 3 2 2 2 2" xfId="48884"/>
    <cellStyle name="Normal 3 9 3 2 2 3" xfId="48885"/>
    <cellStyle name="Normal 3 9 3 2 3" xfId="48886"/>
    <cellStyle name="Normal 3 9 3 2 3 2" xfId="48887"/>
    <cellStyle name="Normal 3 9 3 2 4" xfId="48888"/>
    <cellStyle name="Normal 3 9 3 3" xfId="48889"/>
    <cellStyle name="Normal 3 9 3 3 2" xfId="48890"/>
    <cellStyle name="Normal 3 9 3 3 2 2" xfId="48891"/>
    <cellStyle name="Normal 3 9 3 3 3" xfId="48892"/>
    <cellStyle name="Normal 3 9 3 4" xfId="48893"/>
    <cellStyle name="Normal 3 9 3 4 2" xfId="48894"/>
    <cellStyle name="Normal 3 9 3 5" xfId="48895"/>
    <cellStyle name="Normal 3 9 4" xfId="48896"/>
    <cellStyle name="Normal 3 9 4 2" xfId="48897"/>
    <cellStyle name="Normal 3 9 4 2 2" xfId="48898"/>
    <cellStyle name="Normal 3 9 4 2 2 2" xfId="48899"/>
    <cellStyle name="Normal 3 9 4 2 2 2 2" xfId="48900"/>
    <cellStyle name="Normal 3 9 4 2 2 3" xfId="48901"/>
    <cellStyle name="Normal 3 9 4 2 3" xfId="48902"/>
    <cellStyle name="Normal 3 9 4 2 3 2" xfId="48903"/>
    <cellStyle name="Normal 3 9 4 2 4" xfId="48904"/>
    <cellStyle name="Normal 3 9 4 3" xfId="48905"/>
    <cellStyle name="Normal 3 9 4 3 2" xfId="48906"/>
    <cellStyle name="Normal 3 9 4 3 2 2" xfId="48907"/>
    <cellStyle name="Normal 3 9 4 3 3" xfId="48908"/>
    <cellStyle name="Normal 3 9 4 4" xfId="48909"/>
    <cellStyle name="Normal 3 9 4 4 2" xfId="48910"/>
    <cellStyle name="Normal 3 9 4 5" xfId="48911"/>
    <cellStyle name="Normal 3 9 5" xfId="48912"/>
    <cellStyle name="Normal 3 9 5 2" xfId="48913"/>
    <cellStyle name="Normal 3 9 5 2 2" xfId="48914"/>
    <cellStyle name="Normal 3 9 5 2 2 2" xfId="48915"/>
    <cellStyle name="Normal 3 9 5 2 2 2 2" xfId="48916"/>
    <cellStyle name="Normal 3 9 5 2 2 3" xfId="48917"/>
    <cellStyle name="Normal 3 9 5 2 3" xfId="48918"/>
    <cellStyle name="Normal 3 9 5 2 3 2" xfId="48919"/>
    <cellStyle name="Normal 3 9 5 2 4" xfId="48920"/>
    <cellStyle name="Normal 3 9 5 3" xfId="48921"/>
    <cellStyle name="Normal 3 9 5 3 2" xfId="48922"/>
    <cellStyle name="Normal 3 9 5 3 2 2" xfId="48923"/>
    <cellStyle name="Normal 3 9 5 3 3" xfId="48924"/>
    <cellStyle name="Normal 3 9 5 4" xfId="48925"/>
    <cellStyle name="Normal 3 9 5 4 2" xfId="48926"/>
    <cellStyle name="Normal 3 9 5 5" xfId="48927"/>
    <cellStyle name="Normal 3 9 6" xfId="48928"/>
    <cellStyle name="Normal 3 9 6 2" xfId="48929"/>
    <cellStyle name="Normal 3 9 6 2 2" xfId="48930"/>
    <cellStyle name="Normal 3 9 6 2 2 2" xfId="48931"/>
    <cellStyle name="Normal 3 9 6 2 2 2 2" xfId="48932"/>
    <cellStyle name="Normal 3 9 6 2 2 3" xfId="48933"/>
    <cellStyle name="Normal 3 9 6 2 3" xfId="48934"/>
    <cellStyle name="Normal 3 9 6 2 3 2" xfId="48935"/>
    <cellStyle name="Normal 3 9 6 2 4" xfId="48936"/>
    <cellStyle name="Normal 3 9 6 3" xfId="48937"/>
    <cellStyle name="Normal 3 9 6 3 2" xfId="48938"/>
    <cellStyle name="Normal 3 9 6 3 2 2" xfId="48939"/>
    <cellStyle name="Normal 3 9 6 3 3" xfId="48940"/>
    <cellStyle name="Normal 3 9 6 4" xfId="48941"/>
    <cellStyle name="Normal 3 9 6 4 2" xfId="48942"/>
    <cellStyle name="Normal 3 9 6 5" xfId="48943"/>
    <cellStyle name="Normal 3 9 7" xfId="48944"/>
    <cellStyle name="Normal 3 9 7 2" xfId="48945"/>
    <cellStyle name="Normal 3 9 7 2 2" xfId="48946"/>
    <cellStyle name="Normal 3 9 7 2 2 2" xfId="48947"/>
    <cellStyle name="Normal 3 9 7 2 2 2 2" xfId="48948"/>
    <cellStyle name="Normal 3 9 7 2 2 3" xfId="48949"/>
    <cellStyle name="Normal 3 9 7 2 3" xfId="48950"/>
    <cellStyle name="Normal 3 9 7 2 3 2" xfId="48951"/>
    <cellStyle name="Normal 3 9 7 2 4" xfId="48952"/>
    <cellStyle name="Normal 3 9 7 3" xfId="48953"/>
    <cellStyle name="Normal 3 9 7 3 2" xfId="48954"/>
    <cellStyle name="Normal 3 9 7 3 2 2" xfId="48955"/>
    <cellStyle name="Normal 3 9 7 3 3" xfId="48956"/>
    <cellStyle name="Normal 3 9 7 4" xfId="48957"/>
    <cellStyle name="Normal 3 9 7 4 2" xfId="48958"/>
    <cellStyle name="Normal 3 9 7 5" xfId="48959"/>
    <cellStyle name="Normal 3 9 8" xfId="48960"/>
    <cellStyle name="Normal 3 9 8 2" xfId="48961"/>
    <cellStyle name="Normal 3 9 8 2 2" xfId="48962"/>
    <cellStyle name="Normal 3 9 8 2 2 2" xfId="48963"/>
    <cellStyle name="Normal 3 9 8 2 3" xfId="48964"/>
    <cellStyle name="Normal 3 9 8 3" xfId="48965"/>
    <cellStyle name="Normal 3 9 8 3 2" xfId="48966"/>
    <cellStyle name="Normal 3 9 8 4" xfId="48967"/>
    <cellStyle name="Normal 3 9 9" xfId="48968"/>
    <cellStyle name="Normal 3 9 9 2" xfId="48969"/>
    <cellStyle name="Normal 3 9 9 2 2" xfId="48970"/>
    <cellStyle name="Normal 3 9 9 3" xfId="48971"/>
    <cellStyle name="Normal 4" xfId="48972"/>
    <cellStyle name="Normal 4 2" xfId="48973"/>
    <cellStyle name="Normal 5" xfId="48974"/>
    <cellStyle name="Normal 5 2" xfId="48975"/>
    <cellStyle name="Normal 6" xfId="48976"/>
    <cellStyle name="Normal 6 2" xfId="48977"/>
    <cellStyle name="Normal 7" xfId="48978"/>
    <cellStyle name="Normal 7 2" xfId="48979"/>
    <cellStyle name="Normal 7 3" xfId="48980"/>
    <cellStyle name="Normal 7 4" xfId="48981"/>
    <cellStyle name="Normal 7 5" xfId="48982"/>
    <cellStyle name="Normal 7 6" xfId="48983"/>
    <cellStyle name="Normal 7 7" xfId="48984"/>
    <cellStyle name="Normal 8" xfId="48985"/>
    <cellStyle name="Normal 8 10" xfId="48986"/>
    <cellStyle name="Normal 8 2" xfId="48987"/>
    <cellStyle name="Normal 8 2 2" xfId="48988"/>
    <cellStyle name="Normal 8 2 2 2" xfId="48989"/>
    <cellStyle name="Normal 8 2 2 2 2" xfId="48990"/>
    <cellStyle name="Normal 8 2 2 2 2 2" xfId="48991"/>
    <cellStyle name="Normal 8 2 2 2 3" xfId="48992"/>
    <cellStyle name="Normal 8 2 2 3" xfId="48993"/>
    <cellStyle name="Normal 8 2 2 3 2" xfId="48994"/>
    <cellStyle name="Normal 8 2 2 4" xfId="48995"/>
    <cellStyle name="Normal 8 2 3" xfId="48996"/>
    <cellStyle name="Normal 8 2 3 2" xfId="48997"/>
    <cellStyle name="Normal 8 2 3 2 2" xfId="48998"/>
    <cellStyle name="Normal 8 2 3 3" xfId="48999"/>
    <cellStyle name="Normal 8 2 4" xfId="49000"/>
    <cellStyle name="Normal 8 2 4 2" xfId="49001"/>
    <cellStyle name="Normal 8 2 5" xfId="49002"/>
    <cellStyle name="Normal 8 3" xfId="49003"/>
    <cellStyle name="Normal 8 3 2" xfId="49004"/>
    <cellStyle name="Normal 8 3 2 2" xfId="49005"/>
    <cellStyle name="Normal 8 3 2 2 2" xfId="49006"/>
    <cellStyle name="Normal 8 3 2 2 2 2" xfId="49007"/>
    <cellStyle name="Normal 8 3 2 2 3" xfId="49008"/>
    <cellStyle name="Normal 8 3 2 3" xfId="49009"/>
    <cellStyle name="Normal 8 3 2 3 2" xfId="49010"/>
    <cellStyle name="Normal 8 3 2 4" xfId="49011"/>
    <cellStyle name="Normal 8 3 3" xfId="49012"/>
    <cellStyle name="Normal 8 3 3 2" xfId="49013"/>
    <cellStyle name="Normal 8 3 3 2 2" xfId="49014"/>
    <cellStyle name="Normal 8 3 3 3" xfId="49015"/>
    <cellStyle name="Normal 8 3 4" xfId="49016"/>
    <cellStyle name="Normal 8 3 4 2" xfId="49017"/>
    <cellStyle name="Normal 8 3 5" xfId="49018"/>
    <cellStyle name="Normal 8 4" xfId="49019"/>
    <cellStyle name="Normal 8 4 2" xfId="49020"/>
    <cellStyle name="Normal 8 4 2 2" xfId="49021"/>
    <cellStyle name="Normal 8 4 2 2 2" xfId="49022"/>
    <cellStyle name="Normal 8 4 2 2 2 2" xfId="49023"/>
    <cellStyle name="Normal 8 4 2 2 3" xfId="49024"/>
    <cellStyle name="Normal 8 4 2 3" xfId="49025"/>
    <cellStyle name="Normal 8 4 2 3 2" xfId="49026"/>
    <cellStyle name="Normal 8 4 2 4" xfId="49027"/>
    <cellStyle name="Normal 8 4 3" xfId="49028"/>
    <cellStyle name="Normal 8 4 3 2" xfId="49029"/>
    <cellStyle name="Normal 8 4 3 2 2" xfId="49030"/>
    <cellStyle name="Normal 8 4 3 3" xfId="49031"/>
    <cellStyle name="Normal 8 4 4" xfId="49032"/>
    <cellStyle name="Normal 8 4 4 2" xfId="49033"/>
    <cellStyle name="Normal 8 4 5" xfId="49034"/>
    <cellStyle name="Normal 8 5" xfId="49035"/>
    <cellStyle name="Normal 8 5 2" xfId="49036"/>
    <cellStyle name="Normal 8 5 2 2" xfId="49037"/>
    <cellStyle name="Normal 8 5 2 2 2" xfId="49038"/>
    <cellStyle name="Normal 8 5 2 2 2 2" xfId="49039"/>
    <cellStyle name="Normal 8 5 2 2 3" xfId="49040"/>
    <cellStyle name="Normal 8 5 2 3" xfId="49041"/>
    <cellStyle name="Normal 8 5 2 3 2" xfId="49042"/>
    <cellStyle name="Normal 8 5 2 4" xfId="49043"/>
    <cellStyle name="Normal 8 5 3" xfId="49044"/>
    <cellStyle name="Normal 8 5 3 2" xfId="49045"/>
    <cellStyle name="Normal 8 5 3 2 2" xfId="49046"/>
    <cellStyle name="Normal 8 5 3 3" xfId="49047"/>
    <cellStyle name="Normal 8 5 4" xfId="49048"/>
    <cellStyle name="Normal 8 5 4 2" xfId="49049"/>
    <cellStyle name="Normal 8 5 5" xfId="49050"/>
    <cellStyle name="Normal 8 6" xfId="49051"/>
    <cellStyle name="Normal 8 6 2" xfId="49052"/>
    <cellStyle name="Normal 8 6 2 2" xfId="49053"/>
    <cellStyle name="Normal 8 6 2 2 2" xfId="49054"/>
    <cellStyle name="Normal 8 6 2 2 2 2" xfId="49055"/>
    <cellStyle name="Normal 8 6 2 2 3" xfId="49056"/>
    <cellStyle name="Normal 8 6 2 3" xfId="49057"/>
    <cellStyle name="Normal 8 6 2 3 2" xfId="49058"/>
    <cellStyle name="Normal 8 6 2 4" xfId="49059"/>
    <cellStyle name="Normal 8 6 3" xfId="49060"/>
    <cellStyle name="Normal 8 6 3 2" xfId="49061"/>
    <cellStyle name="Normal 8 6 3 2 2" xfId="49062"/>
    <cellStyle name="Normal 8 6 3 3" xfId="49063"/>
    <cellStyle name="Normal 8 6 4" xfId="49064"/>
    <cellStyle name="Normal 8 6 4 2" xfId="49065"/>
    <cellStyle name="Normal 8 6 5" xfId="49066"/>
    <cellStyle name="Normal 8 7" xfId="49067"/>
    <cellStyle name="Normal 8 7 2" xfId="49068"/>
    <cellStyle name="Normal 8 7 2 2" xfId="49069"/>
    <cellStyle name="Normal 8 7 2 2 2" xfId="49070"/>
    <cellStyle name="Normal 8 7 2 3" xfId="49071"/>
    <cellStyle name="Normal 8 7 3" xfId="49072"/>
    <cellStyle name="Normal 8 7 3 2" xfId="49073"/>
    <cellStyle name="Normal 8 7 4" xfId="49074"/>
    <cellStyle name="Normal 8 8" xfId="49075"/>
    <cellStyle name="Normal 8 8 2" xfId="49076"/>
    <cellStyle name="Normal 8 8 2 2" xfId="49077"/>
    <cellStyle name="Normal 8 8 3" xfId="49078"/>
    <cellStyle name="Normal 8 9" xfId="49079"/>
    <cellStyle name="Normal 8 9 2" xfId="49080"/>
    <cellStyle name="Normal 9" xfId="49081"/>
    <cellStyle name="Normal 9 2" xfId="49082"/>
    <cellStyle name="Note" xfId="16" builtinId="10" customBuiltin="1"/>
    <cellStyle name="Note 2" xfId="49083"/>
    <cellStyle name="Note 2 10" xfId="49084"/>
    <cellStyle name="Note 2 10 10" xfId="49085"/>
    <cellStyle name="Note 2 10 2" xfId="49086"/>
    <cellStyle name="Note 2 10 2 2" xfId="49087"/>
    <cellStyle name="Note 2 10 2 2 2" xfId="49088"/>
    <cellStyle name="Note 2 10 2 2 2 2" xfId="49089"/>
    <cellStyle name="Note 2 10 2 2 2 2 2" xfId="49090"/>
    <cellStyle name="Note 2 10 2 2 2 3" xfId="49091"/>
    <cellStyle name="Note 2 10 2 2 3" xfId="49092"/>
    <cellStyle name="Note 2 10 2 2 3 2" xfId="49093"/>
    <cellStyle name="Note 2 10 2 2 4" xfId="49094"/>
    <cellStyle name="Note 2 10 2 3" xfId="49095"/>
    <cellStyle name="Note 2 10 2 3 2" xfId="49096"/>
    <cellStyle name="Note 2 10 2 3 2 2" xfId="49097"/>
    <cellStyle name="Note 2 10 2 3 3" xfId="49098"/>
    <cellStyle name="Note 2 10 2 4" xfId="49099"/>
    <cellStyle name="Note 2 10 2 4 2" xfId="49100"/>
    <cellStyle name="Note 2 10 2 5" xfId="49101"/>
    <cellStyle name="Note 2 10 3" xfId="49102"/>
    <cellStyle name="Note 2 10 3 2" xfId="49103"/>
    <cellStyle name="Note 2 10 3 2 2" xfId="49104"/>
    <cellStyle name="Note 2 10 3 2 2 2" xfId="49105"/>
    <cellStyle name="Note 2 10 3 2 2 2 2" xfId="49106"/>
    <cellStyle name="Note 2 10 3 2 2 3" xfId="49107"/>
    <cellStyle name="Note 2 10 3 2 3" xfId="49108"/>
    <cellStyle name="Note 2 10 3 2 3 2" xfId="49109"/>
    <cellStyle name="Note 2 10 3 2 4" xfId="49110"/>
    <cellStyle name="Note 2 10 3 3" xfId="49111"/>
    <cellStyle name="Note 2 10 3 3 2" xfId="49112"/>
    <cellStyle name="Note 2 10 3 3 2 2" xfId="49113"/>
    <cellStyle name="Note 2 10 3 3 3" xfId="49114"/>
    <cellStyle name="Note 2 10 3 4" xfId="49115"/>
    <cellStyle name="Note 2 10 3 4 2" xfId="49116"/>
    <cellStyle name="Note 2 10 3 5" xfId="49117"/>
    <cellStyle name="Note 2 10 4" xfId="49118"/>
    <cellStyle name="Note 2 10 4 2" xfId="49119"/>
    <cellStyle name="Note 2 10 4 2 2" xfId="49120"/>
    <cellStyle name="Note 2 10 4 2 2 2" xfId="49121"/>
    <cellStyle name="Note 2 10 4 2 2 2 2" xfId="49122"/>
    <cellStyle name="Note 2 10 4 2 2 3" xfId="49123"/>
    <cellStyle name="Note 2 10 4 2 3" xfId="49124"/>
    <cellStyle name="Note 2 10 4 2 3 2" xfId="49125"/>
    <cellStyle name="Note 2 10 4 2 4" xfId="49126"/>
    <cellStyle name="Note 2 10 4 3" xfId="49127"/>
    <cellStyle name="Note 2 10 4 3 2" xfId="49128"/>
    <cellStyle name="Note 2 10 4 3 2 2" xfId="49129"/>
    <cellStyle name="Note 2 10 4 3 3" xfId="49130"/>
    <cellStyle name="Note 2 10 4 4" xfId="49131"/>
    <cellStyle name="Note 2 10 4 4 2" xfId="49132"/>
    <cellStyle name="Note 2 10 4 5" xfId="49133"/>
    <cellStyle name="Note 2 10 5" xfId="49134"/>
    <cellStyle name="Note 2 10 5 2" xfId="49135"/>
    <cellStyle name="Note 2 10 5 2 2" xfId="49136"/>
    <cellStyle name="Note 2 10 5 2 2 2" xfId="49137"/>
    <cellStyle name="Note 2 10 5 2 2 2 2" xfId="49138"/>
    <cellStyle name="Note 2 10 5 2 2 3" xfId="49139"/>
    <cellStyle name="Note 2 10 5 2 3" xfId="49140"/>
    <cellStyle name="Note 2 10 5 2 3 2" xfId="49141"/>
    <cellStyle name="Note 2 10 5 2 4" xfId="49142"/>
    <cellStyle name="Note 2 10 5 3" xfId="49143"/>
    <cellStyle name="Note 2 10 5 3 2" xfId="49144"/>
    <cellStyle name="Note 2 10 5 3 2 2" xfId="49145"/>
    <cellStyle name="Note 2 10 5 3 3" xfId="49146"/>
    <cellStyle name="Note 2 10 5 4" xfId="49147"/>
    <cellStyle name="Note 2 10 5 4 2" xfId="49148"/>
    <cellStyle name="Note 2 10 5 5" xfId="49149"/>
    <cellStyle name="Note 2 10 6" xfId="49150"/>
    <cellStyle name="Note 2 10 6 2" xfId="49151"/>
    <cellStyle name="Note 2 10 6 2 2" xfId="49152"/>
    <cellStyle name="Note 2 10 6 2 2 2" xfId="49153"/>
    <cellStyle name="Note 2 10 6 2 2 2 2" xfId="49154"/>
    <cellStyle name="Note 2 10 6 2 2 3" xfId="49155"/>
    <cellStyle name="Note 2 10 6 2 3" xfId="49156"/>
    <cellStyle name="Note 2 10 6 2 3 2" xfId="49157"/>
    <cellStyle name="Note 2 10 6 2 4" xfId="49158"/>
    <cellStyle name="Note 2 10 6 3" xfId="49159"/>
    <cellStyle name="Note 2 10 6 3 2" xfId="49160"/>
    <cellStyle name="Note 2 10 6 3 2 2" xfId="49161"/>
    <cellStyle name="Note 2 10 6 3 3" xfId="49162"/>
    <cellStyle name="Note 2 10 6 4" xfId="49163"/>
    <cellStyle name="Note 2 10 6 4 2" xfId="49164"/>
    <cellStyle name="Note 2 10 6 5" xfId="49165"/>
    <cellStyle name="Note 2 10 7" xfId="49166"/>
    <cellStyle name="Note 2 10 7 2" xfId="49167"/>
    <cellStyle name="Note 2 10 7 2 2" xfId="49168"/>
    <cellStyle name="Note 2 10 7 2 2 2" xfId="49169"/>
    <cellStyle name="Note 2 10 7 2 3" xfId="49170"/>
    <cellStyle name="Note 2 10 7 3" xfId="49171"/>
    <cellStyle name="Note 2 10 7 3 2" xfId="49172"/>
    <cellStyle name="Note 2 10 7 4" xfId="49173"/>
    <cellStyle name="Note 2 10 8" xfId="49174"/>
    <cellStyle name="Note 2 10 8 2" xfId="49175"/>
    <cellStyle name="Note 2 10 8 2 2" xfId="49176"/>
    <cellStyle name="Note 2 10 8 3" xfId="49177"/>
    <cellStyle name="Note 2 10 9" xfId="49178"/>
    <cellStyle name="Note 2 10 9 2" xfId="49179"/>
    <cellStyle name="Note 2 11" xfId="49180"/>
    <cellStyle name="Note 2 11 2" xfId="49181"/>
    <cellStyle name="Note 2 11 2 2" xfId="49182"/>
    <cellStyle name="Note 2 11 2 2 2" xfId="49183"/>
    <cellStyle name="Note 2 11 2 2 2 2" xfId="49184"/>
    <cellStyle name="Note 2 11 2 2 3" xfId="49185"/>
    <cellStyle name="Note 2 11 2 3" xfId="49186"/>
    <cellStyle name="Note 2 11 2 3 2" xfId="49187"/>
    <cellStyle name="Note 2 11 2 4" xfId="49188"/>
    <cellStyle name="Note 2 11 3" xfId="49189"/>
    <cellStyle name="Note 2 11 3 2" xfId="49190"/>
    <cellStyle name="Note 2 11 3 2 2" xfId="49191"/>
    <cellStyle name="Note 2 11 3 3" xfId="49192"/>
    <cellStyle name="Note 2 11 4" xfId="49193"/>
    <cellStyle name="Note 2 11 4 2" xfId="49194"/>
    <cellStyle name="Note 2 11 5" xfId="49195"/>
    <cellStyle name="Note 2 12" xfId="49196"/>
    <cellStyle name="Note 2 12 2" xfId="49197"/>
    <cellStyle name="Note 2 12 2 2" xfId="49198"/>
    <cellStyle name="Note 2 12 2 2 2" xfId="49199"/>
    <cellStyle name="Note 2 12 2 2 2 2" xfId="49200"/>
    <cellStyle name="Note 2 12 2 2 3" xfId="49201"/>
    <cellStyle name="Note 2 12 2 3" xfId="49202"/>
    <cellStyle name="Note 2 12 2 3 2" xfId="49203"/>
    <cellStyle name="Note 2 12 2 4" xfId="49204"/>
    <cellStyle name="Note 2 12 3" xfId="49205"/>
    <cellStyle name="Note 2 12 3 2" xfId="49206"/>
    <cellStyle name="Note 2 12 3 2 2" xfId="49207"/>
    <cellStyle name="Note 2 12 3 3" xfId="49208"/>
    <cellStyle name="Note 2 12 4" xfId="49209"/>
    <cellStyle name="Note 2 12 4 2" xfId="49210"/>
    <cellStyle name="Note 2 12 5" xfId="49211"/>
    <cellStyle name="Note 2 13" xfId="49212"/>
    <cellStyle name="Note 2 13 2" xfId="49213"/>
    <cellStyle name="Note 2 13 2 2" xfId="49214"/>
    <cellStyle name="Note 2 13 2 2 2" xfId="49215"/>
    <cellStyle name="Note 2 13 2 2 2 2" xfId="49216"/>
    <cellStyle name="Note 2 13 2 2 3" xfId="49217"/>
    <cellStyle name="Note 2 13 2 3" xfId="49218"/>
    <cellStyle name="Note 2 13 2 3 2" xfId="49219"/>
    <cellStyle name="Note 2 13 2 4" xfId="49220"/>
    <cellStyle name="Note 2 13 3" xfId="49221"/>
    <cellStyle name="Note 2 13 3 2" xfId="49222"/>
    <cellStyle name="Note 2 13 3 2 2" xfId="49223"/>
    <cellStyle name="Note 2 13 3 3" xfId="49224"/>
    <cellStyle name="Note 2 13 4" xfId="49225"/>
    <cellStyle name="Note 2 13 4 2" xfId="49226"/>
    <cellStyle name="Note 2 13 5" xfId="49227"/>
    <cellStyle name="Note 2 14" xfId="49228"/>
    <cellStyle name="Note 2 14 2" xfId="49229"/>
    <cellStyle name="Note 2 14 2 2" xfId="49230"/>
    <cellStyle name="Note 2 14 2 2 2" xfId="49231"/>
    <cellStyle name="Note 2 14 2 2 2 2" xfId="49232"/>
    <cellStyle name="Note 2 14 2 2 3" xfId="49233"/>
    <cellStyle name="Note 2 14 2 3" xfId="49234"/>
    <cellStyle name="Note 2 14 2 3 2" xfId="49235"/>
    <cellStyle name="Note 2 14 2 4" xfId="49236"/>
    <cellStyle name="Note 2 14 3" xfId="49237"/>
    <cellStyle name="Note 2 14 3 2" xfId="49238"/>
    <cellStyle name="Note 2 14 3 2 2" xfId="49239"/>
    <cellStyle name="Note 2 14 3 3" xfId="49240"/>
    <cellStyle name="Note 2 14 4" xfId="49241"/>
    <cellStyle name="Note 2 14 4 2" xfId="49242"/>
    <cellStyle name="Note 2 14 5" xfId="49243"/>
    <cellStyle name="Note 2 15" xfId="49244"/>
    <cellStyle name="Note 2 15 2" xfId="49245"/>
    <cellStyle name="Note 2 15 2 2" xfId="49246"/>
    <cellStyle name="Note 2 15 2 2 2" xfId="49247"/>
    <cellStyle name="Note 2 15 2 2 2 2" xfId="49248"/>
    <cellStyle name="Note 2 15 2 2 3" xfId="49249"/>
    <cellStyle name="Note 2 15 2 3" xfId="49250"/>
    <cellStyle name="Note 2 15 2 3 2" xfId="49251"/>
    <cellStyle name="Note 2 15 2 4" xfId="49252"/>
    <cellStyle name="Note 2 15 3" xfId="49253"/>
    <cellStyle name="Note 2 15 3 2" xfId="49254"/>
    <cellStyle name="Note 2 15 3 2 2" xfId="49255"/>
    <cellStyle name="Note 2 15 3 3" xfId="49256"/>
    <cellStyle name="Note 2 15 4" xfId="49257"/>
    <cellStyle name="Note 2 15 4 2" xfId="49258"/>
    <cellStyle name="Note 2 15 5" xfId="49259"/>
    <cellStyle name="Note 2 16" xfId="49260"/>
    <cellStyle name="Note 2 16 2" xfId="49261"/>
    <cellStyle name="Note 2 16 2 2" xfId="49262"/>
    <cellStyle name="Note 2 16 2 2 2" xfId="49263"/>
    <cellStyle name="Note 2 16 2 3" xfId="49264"/>
    <cellStyle name="Note 2 16 3" xfId="49265"/>
    <cellStyle name="Note 2 16 3 2" xfId="49266"/>
    <cellStyle name="Note 2 16 4" xfId="49267"/>
    <cellStyle name="Note 2 17" xfId="49268"/>
    <cellStyle name="Note 2 17 2" xfId="49269"/>
    <cellStyle name="Note 2 17 2 2" xfId="49270"/>
    <cellStyle name="Note 2 17 3" xfId="49271"/>
    <cellStyle name="Note 2 18" xfId="49272"/>
    <cellStyle name="Note 2 18 2" xfId="49273"/>
    <cellStyle name="Note 2 19" xfId="49274"/>
    <cellStyle name="Note 2 2" xfId="49275"/>
    <cellStyle name="Note 2 2 10" xfId="49276"/>
    <cellStyle name="Note 2 2 10 2" xfId="49277"/>
    <cellStyle name="Note 2 2 11" xfId="49278"/>
    <cellStyle name="Note 2 2 2" xfId="49279"/>
    <cellStyle name="Note 2 2 2 10" xfId="49280"/>
    <cellStyle name="Note 2 2 2 2" xfId="49281"/>
    <cellStyle name="Note 2 2 2 2 2" xfId="49282"/>
    <cellStyle name="Note 2 2 2 2 2 2" xfId="49283"/>
    <cellStyle name="Note 2 2 2 2 2 2 2" xfId="49284"/>
    <cellStyle name="Note 2 2 2 2 2 2 2 2" xfId="49285"/>
    <cellStyle name="Note 2 2 2 2 2 2 3" xfId="49286"/>
    <cellStyle name="Note 2 2 2 2 2 3" xfId="49287"/>
    <cellStyle name="Note 2 2 2 2 2 3 2" xfId="49288"/>
    <cellStyle name="Note 2 2 2 2 2 4" xfId="49289"/>
    <cellStyle name="Note 2 2 2 2 3" xfId="49290"/>
    <cellStyle name="Note 2 2 2 2 3 2" xfId="49291"/>
    <cellStyle name="Note 2 2 2 2 3 2 2" xfId="49292"/>
    <cellStyle name="Note 2 2 2 2 3 3" xfId="49293"/>
    <cellStyle name="Note 2 2 2 2 4" xfId="49294"/>
    <cellStyle name="Note 2 2 2 2 4 2" xfId="49295"/>
    <cellStyle name="Note 2 2 2 2 5" xfId="49296"/>
    <cellStyle name="Note 2 2 2 3" xfId="49297"/>
    <cellStyle name="Note 2 2 2 3 2" xfId="49298"/>
    <cellStyle name="Note 2 2 2 3 2 2" xfId="49299"/>
    <cellStyle name="Note 2 2 2 3 2 2 2" xfId="49300"/>
    <cellStyle name="Note 2 2 2 3 2 2 2 2" xfId="49301"/>
    <cellStyle name="Note 2 2 2 3 2 2 3" xfId="49302"/>
    <cellStyle name="Note 2 2 2 3 2 3" xfId="49303"/>
    <cellStyle name="Note 2 2 2 3 2 3 2" xfId="49304"/>
    <cellStyle name="Note 2 2 2 3 2 4" xfId="49305"/>
    <cellStyle name="Note 2 2 2 3 3" xfId="49306"/>
    <cellStyle name="Note 2 2 2 3 3 2" xfId="49307"/>
    <cellStyle name="Note 2 2 2 3 3 2 2" xfId="49308"/>
    <cellStyle name="Note 2 2 2 3 3 3" xfId="49309"/>
    <cellStyle name="Note 2 2 2 3 4" xfId="49310"/>
    <cellStyle name="Note 2 2 2 3 4 2" xfId="49311"/>
    <cellStyle name="Note 2 2 2 3 5" xfId="49312"/>
    <cellStyle name="Note 2 2 2 4" xfId="49313"/>
    <cellStyle name="Note 2 2 2 4 2" xfId="49314"/>
    <cellStyle name="Note 2 2 2 4 2 2" xfId="49315"/>
    <cellStyle name="Note 2 2 2 4 2 2 2" xfId="49316"/>
    <cellStyle name="Note 2 2 2 4 2 2 2 2" xfId="49317"/>
    <cellStyle name="Note 2 2 2 4 2 2 3" xfId="49318"/>
    <cellStyle name="Note 2 2 2 4 2 3" xfId="49319"/>
    <cellStyle name="Note 2 2 2 4 2 3 2" xfId="49320"/>
    <cellStyle name="Note 2 2 2 4 2 4" xfId="49321"/>
    <cellStyle name="Note 2 2 2 4 3" xfId="49322"/>
    <cellStyle name="Note 2 2 2 4 3 2" xfId="49323"/>
    <cellStyle name="Note 2 2 2 4 3 2 2" xfId="49324"/>
    <cellStyle name="Note 2 2 2 4 3 3" xfId="49325"/>
    <cellStyle name="Note 2 2 2 4 4" xfId="49326"/>
    <cellStyle name="Note 2 2 2 4 4 2" xfId="49327"/>
    <cellStyle name="Note 2 2 2 4 5" xfId="49328"/>
    <cellStyle name="Note 2 2 2 5" xfId="49329"/>
    <cellStyle name="Note 2 2 2 5 2" xfId="49330"/>
    <cellStyle name="Note 2 2 2 5 2 2" xfId="49331"/>
    <cellStyle name="Note 2 2 2 5 2 2 2" xfId="49332"/>
    <cellStyle name="Note 2 2 2 5 2 2 2 2" xfId="49333"/>
    <cellStyle name="Note 2 2 2 5 2 2 3" xfId="49334"/>
    <cellStyle name="Note 2 2 2 5 2 3" xfId="49335"/>
    <cellStyle name="Note 2 2 2 5 2 3 2" xfId="49336"/>
    <cellStyle name="Note 2 2 2 5 2 4" xfId="49337"/>
    <cellStyle name="Note 2 2 2 5 3" xfId="49338"/>
    <cellStyle name="Note 2 2 2 5 3 2" xfId="49339"/>
    <cellStyle name="Note 2 2 2 5 3 2 2" xfId="49340"/>
    <cellStyle name="Note 2 2 2 5 3 3" xfId="49341"/>
    <cellStyle name="Note 2 2 2 5 4" xfId="49342"/>
    <cellStyle name="Note 2 2 2 5 4 2" xfId="49343"/>
    <cellStyle name="Note 2 2 2 5 5" xfId="49344"/>
    <cellStyle name="Note 2 2 2 6" xfId="49345"/>
    <cellStyle name="Note 2 2 2 6 2" xfId="49346"/>
    <cellStyle name="Note 2 2 2 6 2 2" xfId="49347"/>
    <cellStyle name="Note 2 2 2 6 2 2 2" xfId="49348"/>
    <cellStyle name="Note 2 2 2 6 2 2 2 2" xfId="49349"/>
    <cellStyle name="Note 2 2 2 6 2 2 3" xfId="49350"/>
    <cellStyle name="Note 2 2 2 6 2 3" xfId="49351"/>
    <cellStyle name="Note 2 2 2 6 2 3 2" xfId="49352"/>
    <cellStyle name="Note 2 2 2 6 2 4" xfId="49353"/>
    <cellStyle name="Note 2 2 2 6 3" xfId="49354"/>
    <cellStyle name="Note 2 2 2 6 3 2" xfId="49355"/>
    <cellStyle name="Note 2 2 2 6 3 2 2" xfId="49356"/>
    <cellStyle name="Note 2 2 2 6 3 3" xfId="49357"/>
    <cellStyle name="Note 2 2 2 6 4" xfId="49358"/>
    <cellStyle name="Note 2 2 2 6 4 2" xfId="49359"/>
    <cellStyle name="Note 2 2 2 6 5" xfId="49360"/>
    <cellStyle name="Note 2 2 2 7" xfId="49361"/>
    <cellStyle name="Note 2 2 2 7 2" xfId="49362"/>
    <cellStyle name="Note 2 2 2 7 2 2" xfId="49363"/>
    <cellStyle name="Note 2 2 2 7 2 2 2" xfId="49364"/>
    <cellStyle name="Note 2 2 2 7 2 3" xfId="49365"/>
    <cellStyle name="Note 2 2 2 7 3" xfId="49366"/>
    <cellStyle name="Note 2 2 2 7 3 2" xfId="49367"/>
    <cellStyle name="Note 2 2 2 7 4" xfId="49368"/>
    <cellStyle name="Note 2 2 2 8" xfId="49369"/>
    <cellStyle name="Note 2 2 2 8 2" xfId="49370"/>
    <cellStyle name="Note 2 2 2 8 2 2" xfId="49371"/>
    <cellStyle name="Note 2 2 2 8 3" xfId="49372"/>
    <cellStyle name="Note 2 2 2 9" xfId="49373"/>
    <cellStyle name="Note 2 2 2 9 2" xfId="49374"/>
    <cellStyle name="Note 2 2 3" xfId="49375"/>
    <cellStyle name="Note 2 2 3 2" xfId="49376"/>
    <cellStyle name="Note 2 2 3 2 2" xfId="49377"/>
    <cellStyle name="Note 2 2 3 2 2 2" xfId="49378"/>
    <cellStyle name="Note 2 2 3 2 2 2 2" xfId="49379"/>
    <cellStyle name="Note 2 2 3 2 2 3" xfId="49380"/>
    <cellStyle name="Note 2 2 3 2 3" xfId="49381"/>
    <cellStyle name="Note 2 2 3 2 3 2" xfId="49382"/>
    <cellStyle name="Note 2 2 3 2 4" xfId="49383"/>
    <cellStyle name="Note 2 2 3 3" xfId="49384"/>
    <cellStyle name="Note 2 2 3 3 2" xfId="49385"/>
    <cellStyle name="Note 2 2 3 3 2 2" xfId="49386"/>
    <cellStyle name="Note 2 2 3 3 3" xfId="49387"/>
    <cellStyle name="Note 2 2 3 4" xfId="49388"/>
    <cellStyle name="Note 2 2 3 4 2" xfId="49389"/>
    <cellStyle name="Note 2 2 3 5" xfId="49390"/>
    <cellStyle name="Note 2 2 4" xfId="49391"/>
    <cellStyle name="Note 2 2 4 2" xfId="49392"/>
    <cellStyle name="Note 2 2 4 2 2" xfId="49393"/>
    <cellStyle name="Note 2 2 4 2 2 2" xfId="49394"/>
    <cellStyle name="Note 2 2 4 2 2 2 2" xfId="49395"/>
    <cellStyle name="Note 2 2 4 2 2 3" xfId="49396"/>
    <cellStyle name="Note 2 2 4 2 3" xfId="49397"/>
    <cellStyle name="Note 2 2 4 2 3 2" xfId="49398"/>
    <cellStyle name="Note 2 2 4 2 4" xfId="49399"/>
    <cellStyle name="Note 2 2 4 3" xfId="49400"/>
    <cellStyle name="Note 2 2 4 3 2" xfId="49401"/>
    <cellStyle name="Note 2 2 4 3 2 2" xfId="49402"/>
    <cellStyle name="Note 2 2 4 3 3" xfId="49403"/>
    <cellStyle name="Note 2 2 4 4" xfId="49404"/>
    <cellStyle name="Note 2 2 4 4 2" xfId="49405"/>
    <cellStyle name="Note 2 2 4 5" xfId="49406"/>
    <cellStyle name="Note 2 2 5" xfId="49407"/>
    <cellStyle name="Note 2 2 5 2" xfId="49408"/>
    <cellStyle name="Note 2 2 5 2 2" xfId="49409"/>
    <cellStyle name="Note 2 2 5 2 2 2" xfId="49410"/>
    <cellStyle name="Note 2 2 5 2 2 2 2" xfId="49411"/>
    <cellStyle name="Note 2 2 5 2 2 3" xfId="49412"/>
    <cellStyle name="Note 2 2 5 2 3" xfId="49413"/>
    <cellStyle name="Note 2 2 5 2 3 2" xfId="49414"/>
    <cellStyle name="Note 2 2 5 2 4" xfId="49415"/>
    <cellStyle name="Note 2 2 5 3" xfId="49416"/>
    <cellStyle name="Note 2 2 5 3 2" xfId="49417"/>
    <cellStyle name="Note 2 2 5 3 2 2" xfId="49418"/>
    <cellStyle name="Note 2 2 5 3 3" xfId="49419"/>
    <cellStyle name="Note 2 2 5 4" xfId="49420"/>
    <cellStyle name="Note 2 2 5 4 2" xfId="49421"/>
    <cellStyle name="Note 2 2 5 5" xfId="49422"/>
    <cellStyle name="Note 2 2 6" xfId="49423"/>
    <cellStyle name="Note 2 2 6 2" xfId="49424"/>
    <cellStyle name="Note 2 2 6 2 2" xfId="49425"/>
    <cellStyle name="Note 2 2 6 2 2 2" xfId="49426"/>
    <cellStyle name="Note 2 2 6 2 2 2 2" xfId="49427"/>
    <cellStyle name="Note 2 2 6 2 2 3" xfId="49428"/>
    <cellStyle name="Note 2 2 6 2 3" xfId="49429"/>
    <cellStyle name="Note 2 2 6 2 3 2" xfId="49430"/>
    <cellStyle name="Note 2 2 6 2 4" xfId="49431"/>
    <cellStyle name="Note 2 2 6 3" xfId="49432"/>
    <cellStyle name="Note 2 2 6 3 2" xfId="49433"/>
    <cellStyle name="Note 2 2 6 3 2 2" xfId="49434"/>
    <cellStyle name="Note 2 2 6 3 3" xfId="49435"/>
    <cellStyle name="Note 2 2 6 4" xfId="49436"/>
    <cellStyle name="Note 2 2 6 4 2" xfId="49437"/>
    <cellStyle name="Note 2 2 6 5" xfId="49438"/>
    <cellStyle name="Note 2 2 7" xfId="49439"/>
    <cellStyle name="Note 2 2 7 2" xfId="49440"/>
    <cellStyle name="Note 2 2 7 2 2" xfId="49441"/>
    <cellStyle name="Note 2 2 7 2 2 2" xfId="49442"/>
    <cellStyle name="Note 2 2 7 2 2 2 2" xfId="49443"/>
    <cellStyle name="Note 2 2 7 2 2 3" xfId="49444"/>
    <cellStyle name="Note 2 2 7 2 3" xfId="49445"/>
    <cellStyle name="Note 2 2 7 2 3 2" xfId="49446"/>
    <cellStyle name="Note 2 2 7 2 4" xfId="49447"/>
    <cellStyle name="Note 2 2 7 3" xfId="49448"/>
    <cellStyle name="Note 2 2 7 3 2" xfId="49449"/>
    <cellStyle name="Note 2 2 7 3 2 2" xfId="49450"/>
    <cellStyle name="Note 2 2 7 3 3" xfId="49451"/>
    <cellStyle name="Note 2 2 7 4" xfId="49452"/>
    <cellStyle name="Note 2 2 7 4 2" xfId="49453"/>
    <cellStyle name="Note 2 2 7 5" xfId="49454"/>
    <cellStyle name="Note 2 2 8" xfId="49455"/>
    <cellStyle name="Note 2 2 8 2" xfId="49456"/>
    <cellStyle name="Note 2 2 8 2 2" xfId="49457"/>
    <cellStyle name="Note 2 2 8 2 2 2" xfId="49458"/>
    <cellStyle name="Note 2 2 8 2 3" xfId="49459"/>
    <cellStyle name="Note 2 2 8 3" xfId="49460"/>
    <cellStyle name="Note 2 2 8 3 2" xfId="49461"/>
    <cellStyle name="Note 2 2 8 4" xfId="49462"/>
    <cellStyle name="Note 2 2 9" xfId="49463"/>
    <cellStyle name="Note 2 2 9 2" xfId="49464"/>
    <cellStyle name="Note 2 2 9 2 2" xfId="49465"/>
    <cellStyle name="Note 2 2 9 3" xfId="49466"/>
    <cellStyle name="Note 2 3" xfId="49467"/>
    <cellStyle name="Note 2 3 10" xfId="49468"/>
    <cellStyle name="Note 2 3 10 2" xfId="49469"/>
    <cellStyle name="Note 2 3 11" xfId="49470"/>
    <cellStyle name="Note 2 3 2" xfId="49471"/>
    <cellStyle name="Note 2 3 2 10" xfId="49472"/>
    <cellStyle name="Note 2 3 2 2" xfId="49473"/>
    <cellStyle name="Note 2 3 2 2 2" xfId="49474"/>
    <cellStyle name="Note 2 3 2 2 2 2" xfId="49475"/>
    <cellStyle name="Note 2 3 2 2 2 2 2" xfId="49476"/>
    <cellStyle name="Note 2 3 2 2 2 2 2 2" xfId="49477"/>
    <cellStyle name="Note 2 3 2 2 2 2 3" xfId="49478"/>
    <cellStyle name="Note 2 3 2 2 2 3" xfId="49479"/>
    <cellStyle name="Note 2 3 2 2 2 3 2" xfId="49480"/>
    <cellStyle name="Note 2 3 2 2 2 4" xfId="49481"/>
    <cellStyle name="Note 2 3 2 2 3" xfId="49482"/>
    <cellStyle name="Note 2 3 2 2 3 2" xfId="49483"/>
    <cellStyle name="Note 2 3 2 2 3 2 2" xfId="49484"/>
    <cellStyle name="Note 2 3 2 2 3 3" xfId="49485"/>
    <cellStyle name="Note 2 3 2 2 4" xfId="49486"/>
    <cellStyle name="Note 2 3 2 2 4 2" xfId="49487"/>
    <cellStyle name="Note 2 3 2 2 5" xfId="49488"/>
    <cellStyle name="Note 2 3 2 3" xfId="49489"/>
    <cellStyle name="Note 2 3 2 3 2" xfId="49490"/>
    <cellStyle name="Note 2 3 2 3 2 2" xfId="49491"/>
    <cellStyle name="Note 2 3 2 3 2 2 2" xfId="49492"/>
    <cellStyle name="Note 2 3 2 3 2 2 2 2" xfId="49493"/>
    <cellStyle name="Note 2 3 2 3 2 2 3" xfId="49494"/>
    <cellStyle name="Note 2 3 2 3 2 3" xfId="49495"/>
    <cellStyle name="Note 2 3 2 3 2 3 2" xfId="49496"/>
    <cellStyle name="Note 2 3 2 3 2 4" xfId="49497"/>
    <cellStyle name="Note 2 3 2 3 3" xfId="49498"/>
    <cellStyle name="Note 2 3 2 3 3 2" xfId="49499"/>
    <cellStyle name="Note 2 3 2 3 3 2 2" xfId="49500"/>
    <cellStyle name="Note 2 3 2 3 3 3" xfId="49501"/>
    <cellStyle name="Note 2 3 2 3 4" xfId="49502"/>
    <cellStyle name="Note 2 3 2 3 4 2" xfId="49503"/>
    <cellStyle name="Note 2 3 2 3 5" xfId="49504"/>
    <cellStyle name="Note 2 3 2 4" xfId="49505"/>
    <cellStyle name="Note 2 3 2 4 2" xfId="49506"/>
    <cellStyle name="Note 2 3 2 4 2 2" xfId="49507"/>
    <cellStyle name="Note 2 3 2 4 2 2 2" xfId="49508"/>
    <cellStyle name="Note 2 3 2 4 2 2 2 2" xfId="49509"/>
    <cellStyle name="Note 2 3 2 4 2 2 3" xfId="49510"/>
    <cellStyle name="Note 2 3 2 4 2 3" xfId="49511"/>
    <cellStyle name="Note 2 3 2 4 2 3 2" xfId="49512"/>
    <cellStyle name="Note 2 3 2 4 2 4" xfId="49513"/>
    <cellStyle name="Note 2 3 2 4 3" xfId="49514"/>
    <cellStyle name="Note 2 3 2 4 3 2" xfId="49515"/>
    <cellStyle name="Note 2 3 2 4 3 2 2" xfId="49516"/>
    <cellStyle name="Note 2 3 2 4 3 3" xfId="49517"/>
    <cellStyle name="Note 2 3 2 4 4" xfId="49518"/>
    <cellStyle name="Note 2 3 2 4 4 2" xfId="49519"/>
    <cellStyle name="Note 2 3 2 4 5" xfId="49520"/>
    <cellStyle name="Note 2 3 2 5" xfId="49521"/>
    <cellStyle name="Note 2 3 2 5 2" xfId="49522"/>
    <cellStyle name="Note 2 3 2 5 2 2" xfId="49523"/>
    <cellStyle name="Note 2 3 2 5 2 2 2" xfId="49524"/>
    <cellStyle name="Note 2 3 2 5 2 2 2 2" xfId="49525"/>
    <cellStyle name="Note 2 3 2 5 2 2 3" xfId="49526"/>
    <cellStyle name="Note 2 3 2 5 2 3" xfId="49527"/>
    <cellStyle name="Note 2 3 2 5 2 3 2" xfId="49528"/>
    <cellStyle name="Note 2 3 2 5 2 4" xfId="49529"/>
    <cellStyle name="Note 2 3 2 5 3" xfId="49530"/>
    <cellStyle name="Note 2 3 2 5 3 2" xfId="49531"/>
    <cellStyle name="Note 2 3 2 5 3 2 2" xfId="49532"/>
    <cellStyle name="Note 2 3 2 5 3 3" xfId="49533"/>
    <cellStyle name="Note 2 3 2 5 4" xfId="49534"/>
    <cellStyle name="Note 2 3 2 5 4 2" xfId="49535"/>
    <cellStyle name="Note 2 3 2 5 5" xfId="49536"/>
    <cellStyle name="Note 2 3 2 6" xfId="49537"/>
    <cellStyle name="Note 2 3 2 6 2" xfId="49538"/>
    <cellStyle name="Note 2 3 2 6 2 2" xfId="49539"/>
    <cellStyle name="Note 2 3 2 6 2 2 2" xfId="49540"/>
    <cellStyle name="Note 2 3 2 6 2 2 2 2" xfId="49541"/>
    <cellStyle name="Note 2 3 2 6 2 2 3" xfId="49542"/>
    <cellStyle name="Note 2 3 2 6 2 3" xfId="49543"/>
    <cellStyle name="Note 2 3 2 6 2 3 2" xfId="49544"/>
    <cellStyle name="Note 2 3 2 6 2 4" xfId="49545"/>
    <cellStyle name="Note 2 3 2 6 3" xfId="49546"/>
    <cellStyle name="Note 2 3 2 6 3 2" xfId="49547"/>
    <cellStyle name="Note 2 3 2 6 3 2 2" xfId="49548"/>
    <cellStyle name="Note 2 3 2 6 3 3" xfId="49549"/>
    <cellStyle name="Note 2 3 2 6 4" xfId="49550"/>
    <cellStyle name="Note 2 3 2 6 4 2" xfId="49551"/>
    <cellStyle name="Note 2 3 2 6 5" xfId="49552"/>
    <cellStyle name="Note 2 3 2 7" xfId="49553"/>
    <cellStyle name="Note 2 3 2 7 2" xfId="49554"/>
    <cellStyle name="Note 2 3 2 7 2 2" xfId="49555"/>
    <cellStyle name="Note 2 3 2 7 2 2 2" xfId="49556"/>
    <cellStyle name="Note 2 3 2 7 2 3" xfId="49557"/>
    <cellStyle name="Note 2 3 2 7 3" xfId="49558"/>
    <cellStyle name="Note 2 3 2 7 3 2" xfId="49559"/>
    <cellStyle name="Note 2 3 2 7 4" xfId="49560"/>
    <cellStyle name="Note 2 3 2 8" xfId="49561"/>
    <cellStyle name="Note 2 3 2 8 2" xfId="49562"/>
    <cellStyle name="Note 2 3 2 8 2 2" xfId="49563"/>
    <cellStyle name="Note 2 3 2 8 3" xfId="49564"/>
    <cellStyle name="Note 2 3 2 9" xfId="49565"/>
    <cellStyle name="Note 2 3 2 9 2" xfId="49566"/>
    <cellStyle name="Note 2 3 3" xfId="49567"/>
    <cellStyle name="Note 2 3 3 2" xfId="49568"/>
    <cellStyle name="Note 2 3 3 2 2" xfId="49569"/>
    <cellStyle name="Note 2 3 3 2 2 2" xfId="49570"/>
    <cellStyle name="Note 2 3 3 2 2 2 2" xfId="49571"/>
    <cellStyle name="Note 2 3 3 2 2 3" xfId="49572"/>
    <cellStyle name="Note 2 3 3 2 3" xfId="49573"/>
    <cellStyle name="Note 2 3 3 2 3 2" xfId="49574"/>
    <cellStyle name="Note 2 3 3 2 4" xfId="49575"/>
    <cellStyle name="Note 2 3 3 3" xfId="49576"/>
    <cellStyle name="Note 2 3 3 3 2" xfId="49577"/>
    <cellStyle name="Note 2 3 3 3 2 2" xfId="49578"/>
    <cellStyle name="Note 2 3 3 3 3" xfId="49579"/>
    <cellStyle name="Note 2 3 3 4" xfId="49580"/>
    <cellStyle name="Note 2 3 3 4 2" xfId="49581"/>
    <cellStyle name="Note 2 3 3 5" xfId="49582"/>
    <cellStyle name="Note 2 3 4" xfId="49583"/>
    <cellStyle name="Note 2 3 4 2" xfId="49584"/>
    <cellStyle name="Note 2 3 4 2 2" xfId="49585"/>
    <cellStyle name="Note 2 3 4 2 2 2" xfId="49586"/>
    <cellStyle name="Note 2 3 4 2 2 2 2" xfId="49587"/>
    <cellStyle name="Note 2 3 4 2 2 3" xfId="49588"/>
    <cellStyle name="Note 2 3 4 2 3" xfId="49589"/>
    <cellStyle name="Note 2 3 4 2 3 2" xfId="49590"/>
    <cellStyle name="Note 2 3 4 2 4" xfId="49591"/>
    <cellStyle name="Note 2 3 4 3" xfId="49592"/>
    <cellStyle name="Note 2 3 4 3 2" xfId="49593"/>
    <cellStyle name="Note 2 3 4 3 2 2" xfId="49594"/>
    <cellStyle name="Note 2 3 4 3 3" xfId="49595"/>
    <cellStyle name="Note 2 3 4 4" xfId="49596"/>
    <cellStyle name="Note 2 3 4 4 2" xfId="49597"/>
    <cellStyle name="Note 2 3 4 5" xfId="49598"/>
    <cellStyle name="Note 2 3 5" xfId="49599"/>
    <cellStyle name="Note 2 3 5 2" xfId="49600"/>
    <cellStyle name="Note 2 3 5 2 2" xfId="49601"/>
    <cellStyle name="Note 2 3 5 2 2 2" xfId="49602"/>
    <cellStyle name="Note 2 3 5 2 2 2 2" xfId="49603"/>
    <cellStyle name="Note 2 3 5 2 2 3" xfId="49604"/>
    <cellStyle name="Note 2 3 5 2 3" xfId="49605"/>
    <cellStyle name="Note 2 3 5 2 3 2" xfId="49606"/>
    <cellStyle name="Note 2 3 5 2 4" xfId="49607"/>
    <cellStyle name="Note 2 3 5 3" xfId="49608"/>
    <cellStyle name="Note 2 3 5 3 2" xfId="49609"/>
    <cellStyle name="Note 2 3 5 3 2 2" xfId="49610"/>
    <cellStyle name="Note 2 3 5 3 3" xfId="49611"/>
    <cellStyle name="Note 2 3 5 4" xfId="49612"/>
    <cellStyle name="Note 2 3 5 4 2" xfId="49613"/>
    <cellStyle name="Note 2 3 5 5" xfId="49614"/>
    <cellStyle name="Note 2 3 6" xfId="49615"/>
    <cellStyle name="Note 2 3 6 2" xfId="49616"/>
    <cellStyle name="Note 2 3 6 2 2" xfId="49617"/>
    <cellStyle name="Note 2 3 6 2 2 2" xfId="49618"/>
    <cellStyle name="Note 2 3 6 2 2 2 2" xfId="49619"/>
    <cellStyle name="Note 2 3 6 2 2 3" xfId="49620"/>
    <cellStyle name="Note 2 3 6 2 3" xfId="49621"/>
    <cellStyle name="Note 2 3 6 2 3 2" xfId="49622"/>
    <cellStyle name="Note 2 3 6 2 4" xfId="49623"/>
    <cellStyle name="Note 2 3 6 3" xfId="49624"/>
    <cellStyle name="Note 2 3 6 3 2" xfId="49625"/>
    <cellStyle name="Note 2 3 6 3 2 2" xfId="49626"/>
    <cellStyle name="Note 2 3 6 3 3" xfId="49627"/>
    <cellStyle name="Note 2 3 6 4" xfId="49628"/>
    <cellStyle name="Note 2 3 6 4 2" xfId="49629"/>
    <cellStyle name="Note 2 3 6 5" xfId="49630"/>
    <cellStyle name="Note 2 3 7" xfId="49631"/>
    <cellStyle name="Note 2 3 7 2" xfId="49632"/>
    <cellStyle name="Note 2 3 7 2 2" xfId="49633"/>
    <cellStyle name="Note 2 3 7 2 2 2" xfId="49634"/>
    <cellStyle name="Note 2 3 7 2 2 2 2" xfId="49635"/>
    <cellStyle name="Note 2 3 7 2 2 3" xfId="49636"/>
    <cellStyle name="Note 2 3 7 2 3" xfId="49637"/>
    <cellStyle name="Note 2 3 7 2 3 2" xfId="49638"/>
    <cellStyle name="Note 2 3 7 2 4" xfId="49639"/>
    <cellStyle name="Note 2 3 7 3" xfId="49640"/>
    <cellStyle name="Note 2 3 7 3 2" xfId="49641"/>
    <cellStyle name="Note 2 3 7 3 2 2" xfId="49642"/>
    <cellStyle name="Note 2 3 7 3 3" xfId="49643"/>
    <cellStyle name="Note 2 3 7 4" xfId="49644"/>
    <cellStyle name="Note 2 3 7 4 2" xfId="49645"/>
    <cellStyle name="Note 2 3 7 5" xfId="49646"/>
    <cellStyle name="Note 2 3 8" xfId="49647"/>
    <cellStyle name="Note 2 3 8 2" xfId="49648"/>
    <cellStyle name="Note 2 3 8 2 2" xfId="49649"/>
    <cellStyle name="Note 2 3 8 2 2 2" xfId="49650"/>
    <cellStyle name="Note 2 3 8 2 3" xfId="49651"/>
    <cellStyle name="Note 2 3 8 3" xfId="49652"/>
    <cellStyle name="Note 2 3 8 3 2" xfId="49653"/>
    <cellStyle name="Note 2 3 8 4" xfId="49654"/>
    <cellStyle name="Note 2 3 9" xfId="49655"/>
    <cellStyle name="Note 2 3 9 2" xfId="49656"/>
    <cellStyle name="Note 2 3 9 2 2" xfId="49657"/>
    <cellStyle name="Note 2 3 9 3" xfId="49658"/>
    <cellStyle name="Note 2 4" xfId="49659"/>
    <cellStyle name="Note 2 4 10" xfId="49660"/>
    <cellStyle name="Note 2 4 10 2" xfId="49661"/>
    <cellStyle name="Note 2 4 11" xfId="49662"/>
    <cellStyle name="Note 2 4 2" xfId="49663"/>
    <cellStyle name="Note 2 4 2 10" xfId="49664"/>
    <cellStyle name="Note 2 4 2 2" xfId="49665"/>
    <cellStyle name="Note 2 4 2 2 2" xfId="49666"/>
    <cellStyle name="Note 2 4 2 2 2 2" xfId="49667"/>
    <cellStyle name="Note 2 4 2 2 2 2 2" xfId="49668"/>
    <cellStyle name="Note 2 4 2 2 2 2 2 2" xfId="49669"/>
    <cellStyle name="Note 2 4 2 2 2 2 3" xfId="49670"/>
    <cellStyle name="Note 2 4 2 2 2 3" xfId="49671"/>
    <cellStyle name="Note 2 4 2 2 2 3 2" xfId="49672"/>
    <cellStyle name="Note 2 4 2 2 2 4" xfId="49673"/>
    <cellStyle name="Note 2 4 2 2 3" xfId="49674"/>
    <cellStyle name="Note 2 4 2 2 3 2" xfId="49675"/>
    <cellStyle name="Note 2 4 2 2 3 2 2" xfId="49676"/>
    <cellStyle name="Note 2 4 2 2 3 3" xfId="49677"/>
    <cellStyle name="Note 2 4 2 2 4" xfId="49678"/>
    <cellStyle name="Note 2 4 2 2 4 2" xfId="49679"/>
    <cellStyle name="Note 2 4 2 2 5" xfId="49680"/>
    <cellStyle name="Note 2 4 2 3" xfId="49681"/>
    <cellStyle name="Note 2 4 2 3 2" xfId="49682"/>
    <cellStyle name="Note 2 4 2 3 2 2" xfId="49683"/>
    <cellStyle name="Note 2 4 2 3 2 2 2" xfId="49684"/>
    <cellStyle name="Note 2 4 2 3 2 2 2 2" xfId="49685"/>
    <cellStyle name="Note 2 4 2 3 2 2 3" xfId="49686"/>
    <cellStyle name="Note 2 4 2 3 2 3" xfId="49687"/>
    <cellStyle name="Note 2 4 2 3 2 3 2" xfId="49688"/>
    <cellStyle name="Note 2 4 2 3 2 4" xfId="49689"/>
    <cellStyle name="Note 2 4 2 3 3" xfId="49690"/>
    <cellStyle name="Note 2 4 2 3 3 2" xfId="49691"/>
    <cellStyle name="Note 2 4 2 3 3 2 2" xfId="49692"/>
    <cellStyle name="Note 2 4 2 3 3 3" xfId="49693"/>
    <cellStyle name="Note 2 4 2 3 4" xfId="49694"/>
    <cellStyle name="Note 2 4 2 3 4 2" xfId="49695"/>
    <cellStyle name="Note 2 4 2 3 5" xfId="49696"/>
    <cellStyle name="Note 2 4 2 4" xfId="49697"/>
    <cellStyle name="Note 2 4 2 4 2" xfId="49698"/>
    <cellStyle name="Note 2 4 2 4 2 2" xfId="49699"/>
    <cellStyle name="Note 2 4 2 4 2 2 2" xfId="49700"/>
    <cellStyle name="Note 2 4 2 4 2 2 2 2" xfId="49701"/>
    <cellStyle name="Note 2 4 2 4 2 2 3" xfId="49702"/>
    <cellStyle name="Note 2 4 2 4 2 3" xfId="49703"/>
    <cellStyle name="Note 2 4 2 4 2 3 2" xfId="49704"/>
    <cellStyle name="Note 2 4 2 4 2 4" xfId="49705"/>
    <cellStyle name="Note 2 4 2 4 3" xfId="49706"/>
    <cellStyle name="Note 2 4 2 4 3 2" xfId="49707"/>
    <cellStyle name="Note 2 4 2 4 3 2 2" xfId="49708"/>
    <cellStyle name="Note 2 4 2 4 3 3" xfId="49709"/>
    <cellStyle name="Note 2 4 2 4 4" xfId="49710"/>
    <cellStyle name="Note 2 4 2 4 4 2" xfId="49711"/>
    <cellStyle name="Note 2 4 2 4 5" xfId="49712"/>
    <cellStyle name="Note 2 4 2 5" xfId="49713"/>
    <cellStyle name="Note 2 4 2 5 2" xfId="49714"/>
    <cellStyle name="Note 2 4 2 5 2 2" xfId="49715"/>
    <cellStyle name="Note 2 4 2 5 2 2 2" xfId="49716"/>
    <cellStyle name="Note 2 4 2 5 2 2 2 2" xfId="49717"/>
    <cellStyle name="Note 2 4 2 5 2 2 3" xfId="49718"/>
    <cellStyle name="Note 2 4 2 5 2 3" xfId="49719"/>
    <cellStyle name="Note 2 4 2 5 2 3 2" xfId="49720"/>
    <cellStyle name="Note 2 4 2 5 2 4" xfId="49721"/>
    <cellStyle name="Note 2 4 2 5 3" xfId="49722"/>
    <cellStyle name="Note 2 4 2 5 3 2" xfId="49723"/>
    <cellStyle name="Note 2 4 2 5 3 2 2" xfId="49724"/>
    <cellStyle name="Note 2 4 2 5 3 3" xfId="49725"/>
    <cellStyle name="Note 2 4 2 5 4" xfId="49726"/>
    <cellStyle name="Note 2 4 2 5 4 2" xfId="49727"/>
    <cellStyle name="Note 2 4 2 5 5" xfId="49728"/>
    <cellStyle name="Note 2 4 2 6" xfId="49729"/>
    <cellStyle name="Note 2 4 2 6 2" xfId="49730"/>
    <cellStyle name="Note 2 4 2 6 2 2" xfId="49731"/>
    <cellStyle name="Note 2 4 2 6 2 2 2" xfId="49732"/>
    <cellStyle name="Note 2 4 2 6 2 2 2 2" xfId="49733"/>
    <cellStyle name="Note 2 4 2 6 2 2 3" xfId="49734"/>
    <cellStyle name="Note 2 4 2 6 2 3" xfId="49735"/>
    <cellStyle name="Note 2 4 2 6 2 3 2" xfId="49736"/>
    <cellStyle name="Note 2 4 2 6 2 4" xfId="49737"/>
    <cellStyle name="Note 2 4 2 6 3" xfId="49738"/>
    <cellStyle name="Note 2 4 2 6 3 2" xfId="49739"/>
    <cellStyle name="Note 2 4 2 6 3 2 2" xfId="49740"/>
    <cellStyle name="Note 2 4 2 6 3 3" xfId="49741"/>
    <cellStyle name="Note 2 4 2 6 4" xfId="49742"/>
    <cellStyle name="Note 2 4 2 6 4 2" xfId="49743"/>
    <cellStyle name="Note 2 4 2 6 5" xfId="49744"/>
    <cellStyle name="Note 2 4 2 7" xfId="49745"/>
    <cellStyle name="Note 2 4 2 7 2" xfId="49746"/>
    <cellStyle name="Note 2 4 2 7 2 2" xfId="49747"/>
    <cellStyle name="Note 2 4 2 7 2 2 2" xfId="49748"/>
    <cellStyle name="Note 2 4 2 7 2 3" xfId="49749"/>
    <cellStyle name="Note 2 4 2 7 3" xfId="49750"/>
    <cellStyle name="Note 2 4 2 7 3 2" xfId="49751"/>
    <cellStyle name="Note 2 4 2 7 4" xfId="49752"/>
    <cellStyle name="Note 2 4 2 8" xfId="49753"/>
    <cellStyle name="Note 2 4 2 8 2" xfId="49754"/>
    <cellStyle name="Note 2 4 2 8 2 2" xfId="49755"/>
    <cellStyle name="Note 2 4 2 8 3" xfId="49756"/>
    <cellStyle name="Note 2 4 2 9" xfId="49757"/>
    <cellStyle name="Note 2 4 2 9 2" xfId="49758"/>
    <cellStyle name="Note 2 4 3" xfId="49759"/>
    <cellStyle name="Note 2 4 3 2" xfId="49760"/>
    <cellStyle name="Note 2 4 3 2 2" xfId="49761"/>
    <cellStyle name="Note 2 4 3 2 2 2" xfId="49762"/>
    <cellStyle name="Note 2 4 3 2 2 2 2" xfId="49763"/>
    <cellStyle name="Note 2 4 3 2 2 3" xfId="49764"/>
    <cellStyle name="Note 2 4 3 2 3" xfId="49765"/>
    <cellStyle name="Note 2 4 3 2 3 2" xfId="49766"/>
    <cellStyle name="Note 2 4 3 2 4" xfId="49767"/>
    <cellStyle name="Note 2 4 3 3" xfId="49768"/>
    <cellStyle name="Note 2 4 3 3 2" xfId="49769"/>
    <cellStyle name="Note 2 4 3 3 2 2" xfId="49770"/>
    <cellStyle name="Note 2 4 3 3 3" xfId="49771"/>
    <cellStyle name="Note 2 4 3 4" xfId="49772"/>
    <cellStyle name="Note 2 4 3 4 2" xfId="49773"/>
    <cellStyle name="Note 2 4 3 5" xfId="49774"/>
    <cellStyle name="Note 2 4 4" xfId="49775"/>
    <cellStyle name="Note 2 4 4 2" xfId="49776"/>
    <cellStyle name="Note 2 4 4 2 2" xfId="49777"/>
    <cellStyle name="Note 2 4 4 2 2 2" xfId="49778"/>
    <cellStyle name="Note 2 4 4 2 2 2 2" xfId="49779"/>
    <cellStyle name="Note 2 4 4 2 2 3" xfId="49780"/>
    <cellStyle name="Note 2 4 4 2 3" xfId="49781"/>
    <cellStyle name="Note 2 4 4 2 3 2" xfId="49782"/>
    <cellStyle name="Note 2 4 4 2 4" xfId="49783"/>
    <cellStyle name="Note 2 4 4 3" xfId="49784"/>
    <cellStyle name="Note 2 4 4 3 2" xfId="49785"/>
    <cellStyle name="Note 2 4 4 3 2 2" xfId="49786"/>
    <cellStyle name="Note 2 4 4 3 3" xfId="49787"/>
    <cellStyle name="Note 2 4 4 4" xfId="49788"/>
    <cellStyle name="Note 2 4 4 4 2" xfId="49789"/>
    <cellStyle name="Note 2 4 4 5" xfId="49790"/>
    <cellStyle name="Note 2 4 5" xfId="49791"/>
    <cellStyle name="Note 2 4 5 2" xfId="49792"/>
    <cellStyle name="Note 2 4 5 2 2" xfId="49793"/>
    <cellStyle name="Note 2 4 5 2 2 2" xfId="49794"/>
    <cellStyle name="Note 2 4 5 2 2 2 2" xfId="49795"/>
    <cellStyle name="Note 2 4 5 2 2 3" xfId="49796"/>
    <cellStyle name="Note 2 4 5 2 3" xfId="49797"/>
    <cellStyle name="Note 2 4 5 2 3 2" xfId="49798"/>
    <cellStyle name="Note 2 4 5 2 4" xfId="49799"/>
    <cellStyle name="Note 2 4 5 3" xfId="49800"/>
    <cellStyle name="Note 2 4 5 3 2" xfId="49801"/>
    <cellStyle name="Note 2 4 5 3 2 2" xfId="49802"/>
    <cellStyle name="Note 2 4 5 3 3" xfId="49803"/>
    <cellStyle name="Note 2 4 5 4" xfId="49804"/>
    <cellStyle name="Note 2 4 5 4 2" xfId="49805"/>
    <cellStyle name="Note 2 4 5 5" xfId="49806"/>
    <cellStyle name="Note 2 4 6" xfId="49807"/>
    <cellStyle name="Note 2 4 6 2" xfId="49808"/>
    <cellStyle name="Note 2 4 6 2 2" xfId="49809"/>
    <cellStyle name="Note 2 4 6 2 2 2" xfId="49810"/>
    <cellStyle name="Note 2 4 6 2 2 2 2" xfId="49811"/>
    <cellStyle name="Note 2 4 6 2 2 3" xfId="49812"/>
    <cellStyle name="Note 2 4 6 2 3" xfId="49813"/>
    <cellStyle name="Note 2 4 6 2 3 2" xfId="49814"/>
    <cellStyle name="Note 2 4 6 2 4" xfId="49815"/>
    <cellStyle name="Note 2 4 6 3" xfId="49816"/>
    <cellStyle name="Note 2 4 6 3 2" xfId="49817"/>
    <cellStyle name="Note 2 4 6 3 2 2" xfId="49818"/>
    <cellStyle name="Note 2 4 6 3 3" xfId="49819"/>
    <cellStyle name="Note 2 4 6 4" xfId="49820"/>
    <cellStyle name="Note 2 4 6 4 2" xfId="49821"/>
    <cellStyle name="Note 2 4 6 5" xfId="49822"/>
    <cellStyle name="Note 2 4 7" xfId="49823"/>
    <cellStyle name="Note 2 4 7 2" xfId="49824"/>
    <cellStyle name="Note 2 4 7 2 2" xfId="49825"/>
    <cellStyle name="Note 2 4 7 2 2 2" xfId="49826"/>
    <cellStyle name="Note 2 4 7 2 2 2 2" xfId="49827"/>
    <cellStyle name="Note 2 4 7 2 2 3" xfId="49828"/>
    <cellStyle name="Note 2 4 7 2 3" xfId="49829"/>
    <cellStyle name="Note 2 4 7 2 3 2" xfId="49830"/>
    <cellStyle name="Note 2 4 7 2 4" xfId="49831"/>
    <cellStyle name="Note 2 4 7 3" xfId="49832"/>
    <cellStyle name="Note 2 4 7 3 2" xfId="49833"/>
    <cellStyle name="Note 2 4 7 3 2 2" xfId="49834"/>
    <cellStyle name="Note 2 4 7 3 3" xfId="49835"/>
    <cellStyle name="Note 2 4 7 4" xfId="49836"/>
    <cellStyle name="Note 2 4 7 4 2" xfId="49837"/>
    <cellStyle name="Note 2 4 7 5" xfId="49838"/>
    <cellStyle name="Note 2 4 8" xfId="49839"/>
    <cellStyle name="Note 2 4 8 2" xfId="49840"/>
    <cellStyle name="Note 2 4 8 2 2" xfId="49841"/>
    <cellStyle name="Note 2 4 8 2 2 2" xfId="49842"/>
    <cellStyle name="Note 2 4 8 2 3" xfId="49843"/>
    <cellStyle name="Note 2 4 8 3" xfId="49844"/>
    <cellStyle name="Note 2 4 8 3 2" xfId="49845"/>
    <cellStyle name="Note 2 4 8 4" xfId="49846"/>
    <cellStyle name="Note 2 4 9" xfId="49847"/>
    <cellStyle name="Note 2 4 9 2" xfId="49848"/>
    <cellStyle name="Note 2 4 9 2 2" xfId="49849"/>
    <cellStyle name="Note 2 4 9 3" xfId="49850"/>
    <cellStyle name="Note 2 5" xfId="49851"/>
    <cellStyle name="Note 2 5 10" xfId="49852"/>
    <cellStyle name="Note 2 5 10 2" xfId="49853"/>
    <cellStyle name="Note 2 5 11" xfId="49854"/>
    <cellStyle name="Note 2 5 2" xfId="49855"/>
    <cellStyle name="Note 2 5 2 10" xfId="49856"/>
    <cellStyle name="Note 2 5 2 2" xfId="49857"/>
    <cellStyle name="Note 2 5 2 2 2" xfId="49858"/>
    <cellStyle name="Note 2 5 2 2 2 2" xfId="49859"/>
    <cellStyle name="Note 2 5 2 2 2 2 2" xfId="49860"/>
    <cellStyle name="Note 2 5 2 2 2 2 2 2" xfId="49861"/>
    <cellStyle name="Note 2 5 2 2 2 2 3" xfId="49862"/>
    <cellStyle name="Note 2 5 2 2 2 3" xfId="49863"/>
    <cellStyle name="Note 2 5 2 2 2 3 2" xfId="49864"/>
    <cellStyle name="Note 2 5 2 2 2 4" xfId="49865"/>
    <cellStyle name="Note 2 5 2 2 3" xfId="49866"/>
    <cellStyle name="Note 2 5 2 2 3 2" xfId="49867"/>
    <cellStyle name="Note 2 5 2 2 3 2 2" xfId="49868"/>
    <cellStyle name="Note 2 5 2 2 3 3" xfId="49869"/>
    <cellStyle name="Note 2 5 2 2 4" xfId="49870"/>
    <cellStyle name="Note 2 5 2 2 4 2" xfId="49871"/>
    <cellStyle name="Note 2 5 2 2 5" xfId="49872"/>
    <cellStyle name="Note 2 5 2 3" xfId="49873"/>
    <cellStyle name="Note 2 5 2 3 2" xfId="49874"/>
    <cellStyle name="Note 2 5 2 3 2 2" xfId="49875"/>
    <cellStyle name="Note 2 5 2 3 2 2 2" xfId="49876"/>
    <cellStyle name="Note 2 5 2 3 2 2 2 2" xfId="49877"/>
    <cellStyle name="Note 2 5 2 3 2 2 3" xfId="49878"/>
    <cellStyle name="Note 2 5 2 3 2 3" xfId="49879"/>
    <cellStyle name="Note 2 5 2 3 2 3 2" xfId="49880"/>
    <cellStyle name="Note 2 5 2 3 2 4" xfId="49881"/>
    <cellStyle name="Note 2 5 2 3 3" xfId="49882"/>
    <cellStyle name="Note 2 5 2 3 3 2" xfId="49883"/>
    <cellStyle name="Note 2 5 2 3 3 2 2" xfId="49884"/>
    <cellStyle name="Note 2 5 2 3 3 3" xfId="49885"/>
    <cellStyle name="Note 2 5 2 3 4" xfId="49886"/>
    <cellStyle name="Note 2 5 2 3 4 2" xfId="49887"/>
    <cellStyle name="Note 2 5 2 3 5" xfId="49888"/>
    <cellStyle name="Note 2 5 2 4" xfId="49889"/>
    <cellStyle name="Note 2 5 2 4 2" xfId="49890"/>
    <cellStyle name="Note 2 5 2 4 2 2" xfId="49891"/>
    <cellStyle name="Note 2 5 2 4 2 2 2" xfId="49892"/>
    <cellStyle name="Note 2 5 2 4 2 2 2 2" xfId="49893"/>
    <cellStyle name="Note 2 5 2 4 2 2 3" xfId="49894"/>
    <cellStyle name="Note 2 5 2 4 2 3" xfId="49895"/>
    <cellStyle name="Note 2 5 2 4 2 3 2" xfId="49896"/>
    <cellStyle name="Note 2 5 2 4 2 4" xfId="49897"/>
    <cellStyle name="Note 2 5 2 4 3" xfId="49898"/>
    <cellStyle name="Note 2 5 2 4 3 2" xfId="49899"/>
    <cellStyle name="Note 2 5 2 4 3 2 2" xfId="49900"/>
    <cellStyle name="Note 2 5 2 4 3 3" xfId="49901"/>
    <cellStyle name="Note 2 5 2 4 4" xfId="49902"/>
    <cellStyle name="Note 2 5 2 4 4 2" xfId="49903"/>
    <cellStyle name="Note 2 5 2 4 5" xfId="49904"/>
    <cellStyle name="Note 2 5 2 5" xfId="49905"/>
    <cellStyle name="Note 2 5 2 5 2" xfId="49906"/>
    <cellStyle name="Note 2 5 2 5 2 2" xfId="49907"/>
    <cellStyle name="Note 2 5 2 5 2 2 2" xfId="49908"/>
    <cellStyle name="Note 2 5 2 5 2 2 2 2" xfId="49909"/>
    <cellStyle name="Note 2 5 2 5 2 2 3" xfId="49910"/>
    <cellStyle name="Note 2 5 2 5 2 3" xfId="49911"/>
    <cellStyle name="Note 2 5 2 5 2 3 2" xfId="49912"/>
    <cellStyle name="Note 2 5 2 5 2 4" xfId="49913"/>
    <cellStyle name="Note 2 5 2 5 3" xfId="49914"/>
    <cellStyle name="Note 2 5 2 5 3 2" xfId="49915"/>
    <cellStyle name="Note 2 5 2 5 3 2 2" xfId="49916"/>
    <cellStyle name="Note 2 5 2 5 3 3" xfId="49917"/>
    <cellStyle name="Note 2 5 2 5 4" xfId="49918"/>
    <cellStyle name="Note 2 5 2 5 4 2" xfId="49919"/>
    <cellStyle name="Note 2 5 2 5 5" xfId="49920"/>
    <cellStyle name="Note 2 5 2 6" xfId="49921"/>
    <cellStyle name="Note 2 5 2 6 2" xfId="49922"/>
    <cellStyle name="Note 2 5 2 6 2 2" xfId="49923"/>
    <cellStyle name="Note 2 5 2 6 2 2 2" xfId="49924"/>
    <cellStyle name="Note 2 5 2 6 2 2 2 2" xfId="49925"/>
    <cellStyle name="Note 2 5 2 6 2 2 3" xfId="49926"/>
    <cellStyle name="Note 2 5 2 6 2 3" xfId="49927"/>
    <cellStyle name="Note 2 5 2 6 2 3 2" xfId="49928"/>
    <cellStyle name="Note 2 5 2 6 2 4" xfId="49929"/>
    <cellStyle name="Note 2 5 2 6 3" xfId="49930"/>
    <cellStyle name="Note 2 5 2 6 3 2" xfId="49931"/>
    <cellStyle name="Note 2 5 2 6 3 2 2" xfId="49932"/>
    <cellStyle name="Note 2 5 2 6 3 3" xfId="49933"/>
    <cellStyle name="Note 2 5 2 6 4" xfId="49934"/>
    <cellStyle name="Note 2 5 2 6 4 2" xfId="49935"/>
    <cellStyle name="Note 2 5 2 6 5" xfId="49936"/>
    <cellStyle name="Note 2 5 2 7" xfId="49937"/>
    <cellStyle name="Note 2 5 2 7 2" xfId="49938"/>
    <cellStyle name="Note 2 5 2 7 2 2" xfId="49939"/>
    <cellStyle name="Note 2 5 2 7 2 2 2" xfId="49940"/>
    <cellStyle name="Note 2 5 2 7 2 3" xfId="49941"/>
    <cellStyle name="Note 2 5 2 7 3" xfId="49942"/>
    <cellStyle name="Note 2 5 2 7 3 2" xfId="49943"/>
    <cellStyle name="Note 2 5 2 7 4" xfId="49944"/>
    <cellStyle name="Note 2 5 2 8" xfId="49945"/>
    <cellStyle name="Note 2 5 2 8 2" xfId="49946"/>
    <cellStyle name="Note 2 5 2 8 2 2" xfId="49947"/>
    <cellStyle name="Note 2 5 2 8 3" xfId="49948"/>
    <cellStyle name="Note 2 5 2 9" xfId="49949"/>
    <cellStyle name="Note 2 5 2 9 2" xfId="49950"/>
    <cellStyle name="Note 2 5 3" xfId="49951"/>
    <cellStyle name="Note 2 5 3 2" xfId="49952"/>
    <cellStyle name="Note 2 5 3 2 2" xfId="49953"/>
    <cellStyle name="Note 2 5 3 2 2 2" xfId="49954"/>
    <cellStyle name="Note 2 5 3 2 2 2 2" xfId="49955"/>
    <cellStyle name="Note 2 5 3 2 2 3" xfId="49956"/>
    <cellStyle name="Note 2 5 3 2 3" xfId="49957"/>
    <cellStyle name="Note 2 5 3 2 3 2" xfId="49958"/>
    <cellStyle name="Note 2 5 3 2 4" xfId="49959"/>
    <cellStyle name="Note 2 5 3 3" xfId="49960"/>
    <cellStyle name="Note 2 5 3 3 2" xfId="49961"/>
    <cellStyle name="Note 2 5 3 3 2 2" xfId="49962"/>
    <cellStyle name="Note 2 5 3 3 3" xfId="49963"/>
    <cellStyle name="Note 2 5 3 4" xfId="49964"/>
    <cellStyle name="Note 2 5 3 4 2" xfId="49965"/>
    <cellStyle name="Note 2 5 3 5" xfId="49966"/>
    <cellStyle name="Note 2 5 4" xfId="49967"/>
    <cellStyle name="Note 2 5 4 2" xfId="49968"/>
    <cellStyle name="Note 2 5 4 2 2" xfId="49969"/>
    <cellStyle name="Note 2 5 4 2 2 2" xfId="49970"/>
    <cellStyle name="Note 2 5 4 2 2 2 2" xfId="49971"/>
    <cellStyle name="Note 2 5 4 2 2 3" xfId="49972"/>
    <cellStyle name="Note 2 5 4 2 3" xfId="49973"/>
    <cellStyle name="Note 2 5 4 2 3 2" xfId="49974"/>
    <cellStyle name="Note 2 5 4 2 4" xfId="49975"/>
    <cellStyle name="Note 2 5 4 3" xfId="49976"/>
    <cellStyle name="Note 2 5 4 3 2" xfId="49977"/>
    <cellStyle name="Note 2 5 4 3 2 2" xfId="49978"/>
    <cellStyle name="Note 2 5 4 3 3" xfId="49979"/>
    <cellStyle name="Note 2 5 4 4" xfId="49980"/>
    <cellStyle name="Note 2 5 4 4 2" xfId="49981"/>
    <cellStyle name="Note 2 5 4 5" xfId="49982"/>
    <cellStyle name="Note 2 5 5" xfId="49983"/>
    <cellStyle name="Note 2 5 5 2" xfId="49984"/>
    <cellStyle name="Note 2 5 5 2 2" xfId="49985"/>
    <cellStyle name="Note 2 5 5 2 2 2" xfId="49986"/>
    <cellStyle name="Note 2 5 5 2 2 2 2" xfId="49987"/>
    <cellStyle name="Note 2 5 5 2 2 3" xfId="49988"/>
    <cellStyle name="Note 2 5 5 2 3" xfId="49989"/>
    <cellStyle name="Note 2 5 5 2 3 2" xfId="49990"/>
    <cellStyle name="Note 2 5 5 2 4" xfId="49991"/>
    <cellStyle name="Note 2 5 5 3" xfId="49992"/>
    <cellStyle name="Note 2 5 5 3 2" xfId="49993"/>
    <cellStyle name="Note 2 5 5 3 2 2" xfId="49994"/>
    <cellStyle name="Note 2 5 5 3 3" xfId="49995"/>
    <cellStyle name="Note 2 5 5 4" xfId="49996"/>
    <cellStyle name="Note 2 5 5 4 2" xfId="49997"/>
    <cellStyle name="Note 2 5 5 5" xfId="49998"/>
    <cellStyle name="Note 2 5 6" xfId="49999"/>
    <cellStyle name="Note 2 5 6 2" xfId="50000"/>
    <cellStyle name="Note 2 5 6 2 2" xfId="50001"/>
    <cellStyle name="Note 2 5 6 2 2 2" xfId="50002"/>
    <cellStyle name="Note 2 5 6 2 2 2 2" xfId="50003"/>
    <cellStyle name="Note 2 5 6 2 2 3" xfId="50004"/>
    <cellStyle name="Note 2 5 6 2 3" xfId="50005"/>
    <cellStyle name="Note 2 5 6 2 3 2" xfId="50006"/>
    <cellStyle name="Note 2 5 6 2 4" xfId="50007"/>
    <cellStyle name="Note 2 5 6 3" xfId="50008"/>
    <cellStyle name="Note 2 5 6 3 2" xfId="50009"/>
    <cellStyle name="Note 2 5 6 3 2 2" xfId="50010"/>
    <cellStyle name="Note 2 5 6 3 3" xfId="50011"/>
    <cellStyle name="Note 2 5 6 4" xfId="50012"/>
    <cellStyle name="Note 2 5 6 4 2" xfId="50013"/>
    <cellStyle name="Note 2 5 6 5" xfId="50014"/>
    <cellStyle name="Note 2 5 7" xfId="50015"/>
    <cellStyle name="Note 2 5 7 2" xfId="50016"/>
    <cellStyle name="Note 2 5 7 2 2" xfId="50017"/>
    <cellStyle name="Note 2 5 7 2 2 2" xfId="50018"/>
    <cellStyle name="Note 2 5 7 2 2 2 2" xfId="50019"/>
    <cellStyle name="Note 2 5 7 2 2 3" xfId="50020"/>
    <cellStyle name="Note 2 5 7 2 3" xfId="50021"/>
    <cellStyle name="Note 2 5 7 2 3 2" xfId="50022"/>
    <cellStyle name="Note 2 5 7 2 4" xfId="50023"/>
    <cellStyle name="Note 2 5 7 3" xfId="50024"/>
    <cellStyle name="Note 2 5 7 3 2" xfId="50025"/>
    <cellStyle name="Note 2 5 7 3 2 2" xfId="50026"/>
    <cellStyle name="Note 2 5 7 3 3" xfId="50027"/>
    <cellStyle name="Note 2 5 7 4" xfId="50028"/>
    <cellStyle name="Note 2 5 7 4 2" xfId="50029"/>
    <cellStyle name="Note 2 5 7 5" xfId="50030"/>
    <cellStyle name="Note 2 5 8" xfId="50031"/>
    <cellStyle name="Note 2 5 8 2" xfId="50032"/>
    <cellStyle name="Note 2 5 8 2 2" xfId="50033"/>
    <cellStyle name="Note 2 5 8 2 2 2" xfId="50034"/>
    <cellStyle name="Note 2 5 8 2 3" xfId="50035"/>
    <cellStyle name="Note 2 5 8 3" xfId="50036"/>
    <cellStyle name="Note 2 5 8 3 2" xfId="50037"/>
    <cellStyle name="Note 2 5 8 4" xfId="50038"/>
    <cellStyle name="Note 2 5 9" xfId="50039"/>
    <cellStyle name="Note 2 5 9 2" xfId="50040"/>
    <cellStyle name="Note 2 5 9 2 2" xfId="50041"/>
    <cellStyle name="Note 2 5 9 3" xfId="50042"/>
    <cellStyle name="Note 2 6" xfId="50043"/>
    <cellStyle name="Note 2 6 10" xfId="50044"/>
    <cellStyle name="Note 2 6 10 2" xfId="50045"/>
    <cellStyle name="Note 2 6 11" xfId="50046"/>
    <cellStyle name="Note 2 6 2" xfId="50047"/>
    <cellStyle name="Note 2 6 2 10" xfId="50048"/>
    <cellStyle name="Note 2 6 2 2" xfId="50049"/>
    <cellStyle name="Note 2 6 2 2 2" xfId="50050"/>
    <cellStyle name="Note 2 6 2 2 2 2" xfId="50051"/>
    <cellStyle name="Note 2 6 2 2 2 2 2" xfId="50052"/>
    <cellStyle name="Note 2 6 2 2 2 2 2 2" xfId="50053"/>
    <cellStyle name="Note 2 6 2 2 2 2 3" xfId="50054"/>
    <cellStyle name="Note 2 6 2 2 2 3" xfId="50055"/>
    <cellStyle name="Note 2 6 2 2 2 3 2" xfId="50056"/>
    <cellStyle name="Note 2 6 2 2 2 4" xfId="50057"/>
    <cellStyle name="Note 2 6 2 2 3" xfId="50058"/>
    <cellStyle name="Note 2 6 2 2 3 2" xfId="50059"/>
    <cellStyle name="Note 2 6 2 2 3 2 2" xfId="50060"/>
    <cellStyle name="Note 2 6 2 2 3 3" xfId="50061"/>
    <cellStyle name="Note 2 6 2 2 4" xfId="50062"/>
    <cellStyle name="Note 2 6 2 2 4 2" xfId="50063"/>
    <cellStyle name="Note 2 6 2 2 5" xfId="50064"/>
    <cellStyle name="Note 2 6 2 3" xfId="50065"/>
    <cellStyle name="Note 2 6 2 3 2" xfId="50066"/>
    <cellStyle name="Note 2 6 2 3 2 2" xfId="50067"/>
    <cellStyle name="Note 2 6 2 3 2 2 2" xfId="50068"/>
    <cellStyle name="Note 2 6 2 3 2 2 2 2" xfId="50069"/>
    <cellStyle name="Note 2 6 2 3 2 2 3" xfId="50070"/>
    <cellStyle name="Note 2 6 2 3 2 3" xfId="50071"/>
    <cellStyle name="Note 2 6 2 3 2 3 2" xfId="50072"/>
    <cellStyle name="Note 2 6 2 3 2 4" xfId="50073"/>
    <cellStyle name="Note 2 6 2 3 3" xfId="50074"/>
    <cellStyle name="Note 2 6 2 3 3 2" xfId="50075"/>
    <cellStyle name="Note 2 6 2 3 3 2 2" xfId="50076"/>
    <cellStyle name="Note 2 6 2 3 3 3" xfId="50077"/>
    <cellStyle name="Note 2 6 2 3 4" xfId="50078"/>
    <cellStyle name="Note 2 6 2 3 4 2" xfId="50079"/>
    <cellStyle name="Note 2 6 2 3 5" xfId="50080"/>
    <cellStyle name="Note 2 6 2 4" xfId="50081"/>
    <cellStyle name="Note 2 6 2 4 2" xfId="50082"/>
    <cellStyle name="Note 2 6 2 4 2 2" xfId="50083"/>
    <cellStyle name="Note 2 6 2 4 2 2 2" xfId="50084"/>
    <cellStyle name="Note 2 6 2 4 2 2 2 2" xfId="50085"/>
    <cellStyle name="Note 2 6 2 4 2 2 3" xfId="50086"/>
    <cellStyle name="Note 2 6 2 4 2 3" xfId="50087"/>
    <cellStyle name="Note 2 6 2 4 2 3 2" xfId="50088"/>
    <cellStyle name="Note 2 6 2 4 2 4" xfId="50089"/>
    <cellStyle name="Note 2 6 2 4 3" xfId="50090"/>
    <cellStyle name="Note 2 6 2 4 3 2" xfId="50091"/>
    <cellStyle name="Note 2 6 2 4 3 2 2" xfId="50092"/>
    <cellStyle name="Note 2 6 2 4 3 3" xfId="50093"/>
    <cellStyle name="Note 2 6 2 4 4" xfId="50094"/>
    <cellStyle name="Note 2 6 2 4 4 2" xfId="50095"/>
    <cellStyle name="Note 2 6 2 4 5" xfId="50096"/>
    <cellStyle name="Note 2 6 2 5" xfId="50097"/>
    <cellStyle name="Note 2 6 2 5 2" xfId="50098"/>
    <cellStyle name="Note 2 6 2 5 2 2" xfId="50099"/>
    <cellStyle name="Note 2 6 2 5 2 2 2" xfId="50100"/>
    <cellStyle name="Note 2 6 2 5 2 2 2 2" xfId="50101"/>
    <cellStyle name="Note 2 6 2 5 2 2 3" xfId="50102"/>
    <cellStyle name="Note 2 6 2 5 2 3" xfId="50103"/>
    <cellStyle name="Note 2 6 2 5 2 3 2" xfId="50104"/>
    <cellStyle name="Note 2 6 2 5 2 4" xfId="50105"/>
    <cellStyle name="Note 2 6 2 5 3" xfId="50106"/>
    <cellStyle name="Note 2 6 2 5 3 2" xfId="50107"/>
    <cellStyle name="Note 2 6 2 5 3 2 2" xfId="50108"/>
    <cellStyle name="Note 2 6 2 5 3 3" xfId="50109"/>
    <cellStyle name="Note 2 6 2 5 4" xfId="50110"/>
    <cellStyle name="Note 2 6 2 5 4 2" xfId="50111"/>
    <cellStyle name="Note 2 6 2 5 5" xfId="50112"/>
    <cellStyle name="Note 2 6 2 6" xfId="50113"/>
    <cellStyle name="Note 2 6 2 6 2" xfId="50114"/>
    <cellStyle name="Note 2 6 2 6 2 2" xfId="50115"/>
    <cellStyle name="Note 2 6 2 6 2 2 2" xfId="50116"/>
    <cellStyle name="Note 2 6 2 6 2 2 2 2" xfId="50117"/>
    <cellStyle name="Note 2 6 2 6 2 2 3" xfId="50118"/>
    <cellStyle name="Note 2 6 2 6 2 3" xfId="50119"/>
    <cellStyle name="Note 2 6 2 6 2 3 2" xfId="50120"/>
    <cellStyle name="Note 2 6 2 6 2 4" xfId="50121"/>
    <cellStyle name="Note 2 6 2 6 3" xfId="50122"/>
    <cellStyle name="Note 2 6 2 6 3 2" xfId="50123"/>
    <cellStyle name="Note 2 6 2 6 3 2 2" xfId="50124"/>
    <cellStyle name="Note 2 6 2 6 3 3" xfId="50125"/>
    <cellStyle name="Note 2 6 2 6 4" xfId="50126"/>
    <cellStyle name="Note 2 6 2 6 4 2" xfId="50127"/>
    <cellStyle name="Note 2 6 2 6 5" xfId="50128"/>
    <cellStyle name="Note 2 6 2 7" xfId="50129"/>
    <cellStyle name="Note 2 6 2 7 2" xfId="50130"/>
    <cellStyle name="Note 2 6 2 7 2 2" xfId="50131"/>
    <cellStyle name="Note 2 6 2 7 2 2 2" xfId="50132"/>
    <cellStyle name="Note 2 6 2 7 2 3" xfId="50133"/>
    <cellStyle name="Note 2 6 2 7 3" xfId="50134"/>
    <cellStyle name="Note 2 6 2 7 3 2" xfId="50135"/>
    <cellStyle name="Note 2 6 2 7 4" xfId="50136"/>
    <cellStyle name="Note 2 6 2 8" xfId="50137"/>
    <cellStyle name="Note 2 6 2 8 2" xfId="50138"/>
    <cellStyle name="Note 2 6 2 8 2 2" xfId="50139"/>
    <cellStyle name="Note 2 6 2 8 3" xfId="50140"/>
    <cellStyle name="Note 2 6 2 9" xfId="50141"/>
    <cellStyle name="Note 2 6 2 9 2" xfId="50142"/>
    <cellStyle name="Note 2 6 3" xfId="50143"/>
    <cellStyle name="Note 2 6 3 2" xfId="50144"/>
    <cellStyle name="Note 2 6 3 2 2" xfId="50145"/>
    <cellStyle name="Note 2 6 3 2 2 2" xfId="50146"/>
    <cellStyle name="Note 2 6 3 2 2 2 2" xfId="50147"/>
    <cellStyle name="Note 2 6 3 2 2 3" xfId="50148"/>
    <cellStyle name="Note 2 6 3 2 3" xfId="50149"/>
    <cellStyle name="Note 2 6 3 2 3 2" xfId="50150"/>
    <cellStyle name="Note 2 6 3 2 4" xfId="50151"/>
    <cellStyle name="Note 2 6 3 3" xfId="50152"/>
    <cellStyle name="Note 2 6 3 3 2" xfId="50153"/>
    <cellStyle name="Note 2 6 3 3 2 2" xfId="50154"/>
    <cellStyle name="Note 2 6 3 3 3" xfId="50155"/>
    <cellStyle name="Note 2 6 3 4" xfId="50156"/>
    <cellStyle name="Note 2 6 3 4 2" xfId="50157"/>
    <cellStyle name="Note 2 6 3 5" xfId="50158"/>
    <cellStyle name="Note 2 6 4" xfId="50159"/>
    <cellStyle name="Note 2 6 4 2" xfId="50160"/>
    <cellStyle name="Note 2 6 4 2 2" xfId="50161"/>
    <cellStyle name="Note 2 6 4 2 2 2" xfId="50162"/>
    <cellStyle name="Note 2 6 4 2 2 2 2" xfId="50163"/>
    <cellStyle name="Note 2 6 4 2 2 3" xfId="50164"/>
    <cellStyle name="Note 2 6 4 2 3" xfId="50165"/>
    <cellStyle name="Note 2 6 4 2 3 2" xfId="50166"/>
    <cellStyle name="Note 2 6 4 2 4" xfId="50167"/>
    <cellStyle name="Note 2 6 4 3" xfId="50168"/>
    <cellStyle name="Note 2 6 4 3 2" xfId="50169"/>
    <cellStyle name="Note 2 6 4 3 2 2" xfId="50170"/>
    <cellStyle name="Note 2 6 4 3 3" xfId="50171"/>
    <cellStyle name="Note 2 6 4 4" xfId="50172"/>
    <cellStyle name="Note 2 6 4 4 2" xfId="50173"/>
    <cellStyle name="Note 2 6 4 5" xfId="50174"/>
    <cellStyle name="Note 2 6 5" xfId="50175"/>
    <cellStyle name="Note 2 6 5 2" xfId="50176"/>
    <cellStyle name="Note 2 6 5 2 2" xfId="50177"/>
    <cellStyle name="Note 2 6 5 2 2 2" xfId="50178"/>
    <cellStyle name="Note 2 6 5 2 2 2 2" xfId="50179"/>
    <cellStyle name="Note 2 6 5 2 2 3" xfId="50180"/>
    <cellStyle name="Note 2 6 5 2 3" xfId="50181"/>
    <cellStyle name="Note 2 6 5 2 3 2" xfId="50182"/>
    <cellStyle name="Note 2 6 5 2 4" xfId="50183"/>
    <cellStyle name="Note 2 6 5 3" xfId="50184"/>
    <cellStyle name="Note 2 6 5 3 2" xfId="50185"/>
    <cellStyle name="Note 2 6 5 3 2 2" xfId="50186"/>
    <cellStyle name="Note 2 6 5 3 3" xfId="50187"/>
    <cellStyle name="Note 2 6 5 4" xfId="50188"/>
    <cellStyle name="Note 2 6 5 4 2" xfId="50189"/>
    <cellStyle name="Note 2 6 5 5" xfId="50190"/>
    <cellStyle name="Note 2 6 6" xfId="50191"/>
    <cellStyle name="Note 2 6 6 2" xfId="50192"/>
    <cellStyle name="Note 2 6 6 2 2" xfId="50193"/>
    <cellStyle name="Note 2 6 6 2 2 2" xfId="50194"/>
    <cellStyle name="Note 2 6 6 2 2 2 2" xfId="50195"/>
    <cellStyle name="Note 2 6 6 2 2 3" xfId="50196"/>
    <cellStyle name="Note 2 6 6 2 3" xfId="50197"/>
    <cellStyle name="Note 2 6 6 2 3 2" xfId="50198"/>
    <cellStyle name="Note 2 6 6 2 4" xfId="50199"/>
    <cellStyle name="Note 2 6 6 3" xfId="50200"/>
    <cellStyle name="Note 2 6 6 3 2" xfId="50201"/>
    <cellStyle name="Note 2 6 6 3 2 2" xfId="50202"/>
    <cellStyle name="Note 2 6 6 3 3" xfId="50203"/>
    <cellStyle name="Note 2 6 6 4" xfId="50204"/>
    <cellStyle name="Note 2 6 6 4 2" xfId="50205"/>
    <cellStyle name="Note 2 6 6 5" xfId="50206"/>
    <cellStyle name="Note 2 6 7" xfId="50207"/>
    <cellStyle name="Note 2 6 7 2" xfId="50208"/>
    <cellStyle name="Note 2 6 7 2 2" xfId="50209"/>
    <cellStyle name="Note 2 6 7 2 2 2" xfId="50210"/>
    <cellStyle name="Note 2 6 7 2 2 2 2" xfId="50211"/>
    <cellStyle name="Note 2 6 7 2 2 3" xfId="50212"/>
    <cellStyle name="Note 2 6 7 2 3" xfId="50213"/>
    <cellStyle name="Note 2 6 7 2 3 2" xfId="50214"/>
    <cellStyle name="Note 2 6 7 2 4" xfId="50215"/>
    <cellStyle name="Note 2 6 7 3" xfId="50216"/>
    <cellStyle name="Note 2 6 7 3 2" xfId="50217"/>
    <cellStyle name="Note 2 6 7 3 2 2" xfId="50218"/>
    <cellStyle name="Note 2 6 7 3 3" xfId="50219"/>
    <cellStyle name="Note 2 6 7 4" xfId="50220"/>
    <cellStyle name="Note 2 6 7 4 2" xfId="50221"/>
    <cellStyle name="Note 2 6 7 5" xfId="50222"/>
    <cellStyle name="Note 2 6 8" xfId="50223"/>
    <cellStyle name="Note 2 6 8 2" xfId="50224"/>
    <cellStyle name="Note 2 6 8 2 2" xfId="50225"/>
    <cellStyle name="Note 2 6 8 2 2 2" xfId="50226"/>
    <cellStyle name="Note 2 6 8 2 3" xfId="50227"/>
    <cellStyle name="Note 2 6 8 3" xfId="50228"/>
    <cellStyle name="Note 2 6 8 3 2" xfId="50229"/>
    <cellStyle name="Note 2 6 8 4" xfId="50230"/>
    <cellStyle name="Note 2 6 9" xfId="50231"/>
    <cellStyle name="Note 2 6 9 2" xfId="50232"/>
    <cellStyle name="Note 2 6 9 2 2" xfId="50233"/>
    <cellStyle name="Note 2 6 9 3" xfId="50234"/>
    <cellStyle name="Note 2 7" xfId="50235"/>
    <cellStyle name="Note 2 7 10" xfId="50236"/>
    <cellStyle name="Note 2 7 10 2" xfId="50237"/>
    <cellStyle name="Note 2 7 11" xfId="50238"/>
    <cellStyle name="Note 2 7 2" xfId="50239"/>
    <cellStyle name="Note 2 7 2 10" xfId="50240"/>
    <cellStyle name="Note 2 7 2 2" xfId="50241"/>
    <cellStyle name="Note 2 7 2 2 2" xfId="50242"/>
    <cellStyle name="Note 2 7 2 2 2 2" xfId="50243"/>
    <cellStyle name="Note 2 7 2 2 2 2 2" xfId="50244"/>
    <cellStyle name="Note 2 7 2 2 2 2 2 2" xfId="50245"/>
    <cellStyle name="Note 2 7 2 2 2 2 3" xfId="50246"/>
    <cellStyle name="Note 2 7 2 2 2 3" xfId="50247"/>
    <cellStyle name="Note 2 7 2 2 2 3 2" xfId="50248"/>
    <cellStyle name="Note 2 7 2 2 2 4" xfId="50249"/>
    <cellStyle name="Note 2 7 2 2 3" xfId="50250"/>
    <cellStyle name="Note 2 7 2 2 3 2" xfId="50251"/>
    <cellStyle name="Note 2 7 2 2 3 2 2" xfId="50252"/>
    <cellStyle name="Note 2 7 2 2 3 3" xfId="50253"/>
    <cellStyle name="Note 2 7 2 2 4" xfId="50254"/>
    <cellStyle name="Note 2 7 2 2 4 2" xfId="50255"/>
    <cellStyle name="Note 2 7 2 2 5" xfId="50256"/>
    <cellStyle name="Note 2 7 2 3" xfId="50257"/>
    <cellStyle name="Note 2 7 2 3 2" xfId="50258"/>
    <cellStyle name="Note 2 7 2 3 2 2" xfId="50259"/>
    <cellStyle name="Note 2 7 2 3 2 2 2" xfId="50260"/>
    <cellStyle name="Note 2 7 2 3 2 2 2 2" xfId="50261"/>
    <cellStyle name="Note 2 7 2 3 2 2 3" xfId="50262"/>
    <cellStyle name="Note 2 7 2 3 2 3" xfId="50263"/>
    <cellStyle name="Note 2 7 2 3 2 3 2" xfId="50264"/>
    <cellStyle name="Note 2 7 2 3 2 4" xfId="50265"/>
    <cellStyle name="Note 2 7 2 3 3" xfId="50266"/>
    <cellStyle name="Note 2 7 2 3 3 2" xfId="50267"/>
    <cellStyle name="Note 2 7 2 3 3 2 2" xfId="50268"/>
    <cellStyle name="Note 2 7 2 3 3 3" xfId="50269"/>
    <cellStyle name="Note 2 7 2 3 4" xfId="50270"/>
    <cellStyle name="Note 2 7 2 3 4 2" xfId="50271"/>
    <cellStyle name="Note 2 7 2 3 5" xfId="50272"/>
    <cellStyle name="Note 2 7 2 4" xfId="50273"/>
    <cellStyle name="Note 2 7 2 4 2" xfId="50274"/>
    <cellStyle name="Note 2 7 2 4 2 2" xfId="50275"/>
    <cellStyle name="Note 2 7 2 4 2 2 2" xfId="50276"/>
    <cellStyle name="Note 2 7 2 4 2 2 2 2" xfId="50277"/>
    <cellStyle name="Note 2 7 2 4 2 2 3" xfId="50278"/>
    <cellStyle name="Note 2 7 2 4 2 3" xfId="50279"/>
    <cellStyle name="Note 2 7 2 4 2 3 2" xfId="50280"/>
    <cellStyle name="Note 2 7 2 4 2 4" xfId="50281"/>
    <cellStyle name="Note 2 7 2 4 3" xfId="50282"/>
    <cellStyle name="Note 2 7 2 4 3 2" xfId="50283"/>
    <cellStyle name="Note 2 7 2 4 3 2 2" xfId="50284"/>
    <cellStyle name="Note 2 7 2 4 3 3" xfId="50285"/>
    <cellStyle name="Note 2 7 2 4 4" xfId="50286"/>
    <cellStyle name="Note 2 7 2 4 4 2" xfId="50287"/>
    <cellStyle name="Note 2 7 2 4 5" xfId="50288"/>
    <cellStyle name="Note 2 7 2 5" xfId="50289"/>
    <cellStyle name="Note 2 7 2 5 2" xfId="50290"/>
    <cellStyle name="Note 2 7 2 5 2 2" xfId="50291"/>
    <cellStyle name="Note 2 7 2 5 2 2 2" xfId="50292"/>
    <cellStyle name="Note 2 7 2 5 2 2 2 2" xfId="50293"/>
    <cellStyle name="Note 2 7 2 5 2 2 3" xfId="50294"/>
    <cellStyle name="Note 2 7 2 5 2 3" xfId="50295"/>
    <cellStyle name="Note 2 7 2 5 2 3 2" xfId="50296"/>
    <cellStyle name="Note 2 7 2 5 2 4" xfId="50297"/>
    <cellStyle name="Note 2 7 2 5 3" xfId="50298"/>
    <cellStyle name="Note 2 7 2 5 3 2" xfId="50299"/>
    <cellStyle name="Note 2 7 2 5 3 2 2" xfId="50300"/>
    <cellStyle name="Note 2 7 2 5 3 3" xfId="50301"/>
    <cellStyle name="Note 2 7 2 5 4" xfId="50302"/>
    <cellStyle name="Note 2 7 2 5 4 2" xfId="50303"/>
    <cellStyle name="Note 2 7 2 5 5" xfId="50304"/>
    <cellStyle name="Note 2 7 2 6" xfId="50305"/>
    <cellStyle name="Note 2 7 2 6 2" xfId="50306"/>
    <cellStyle name="Note 2 7 2 6 2 2" xfId="50307"/>
    <cellStyle name="Note 2 7 2 6 2 2 2" xfId="50308"/>
    <cellStyle name="Note 2 7 2 6 2 2 2 2" xfId="50309"/>
    <cellStyle name="Note 2 7 2 6 2 2 3" xfId="50310"/>
    <cellStyle name="Note 2 7 2 6 2 3" xfId="50311"/>
    <cellStyle name="Note 2 7 2 6 2 3 2" xfId="50312"/>
    <cellStyle name="Note 2 7 2 6 2 4" xfId="50313"/>
    <cellStyle name="Note 2 7 2 6 3" xfId="50314"/>
    <cellStyle name="Note 2 7 2 6 3 2" xfId="50315"/>
    <cellStyle name="Note 2 7 2 6 3 2 2" xfId="50316"/>
    <cellStyle name="Note 2 7 2 6 3 3" xfId="50317"/>
    <cellStyle name="Note 2 7 2 6 4" xfId="50318"/>
    <cellStyle name="Note 2 7 2 6 4 2" xfId="50319"/>
    <cellStyle name="Note 2 7 2 6 5" xfId="50320"/>
    <cellStyle name="Note 2 7 2 7" xfId="50321"/>
    <cellStyle name="Note 2 7 2 7 2" xfId="50322"/>
    <cellStyle name="Note 2 7 2 7 2 2" xfId="50323"/>
    <cellStyle name="Note 2 7 2 7 2 2 2" xfId="50324"/>
    <cellStyle name="Note 2 7 2 7 2 3" xfId="50325"/>
    <cellStyle name="Note 2 7 2 7 3" xfId="50326"/>
    <cellStyle name="Note 2 7 2 7 3 2" xfId="50327"/>
    <cellStyle name="Note 2 7 2 7 4" xfId="50328"/>
    <cellStyle name="Note 2 7 2 8" xfId="50329"/>
    <cellStyle name="Note 2 7 2 8 2" xfId="50330"/>
    <cellStyle name="Note 2 7 2 8 2 2" xfId="50331"/>
    <cellStyle name="Note 2 7 2 8 3" xfId="50332"/>
    <cellStyle name="Note 2 7 2 9" xfId="50333"/>
    <cellStyle name="Note 2 7 2 9 2" xfId="50334"/>
    <cellStyle name="Note 2 7 3" xfId="50335"/>
    <cellStyle name="Note 2 7 3 2" xfId="50336"/>
    <cellStyle name="Note 2 7 3 2 2" xfId="50337"/>
    <cellStyle name="Note 2 7 3 2 2 2" xfId="50338"/>
    <cellStyle name="Note 2 7 3 2 2 2 2" xfId="50339"/>
    <cellStyle name="Note 2 7 3 2 2 3" xfId="50340"/>
    <cellStyle name="Note 2 7 3 2 3" xfId="50341"/>
    <cellStyle name="Note 2 7 3 2 3 2" xfId="50342"/>
    <cellStyle name="Note 2 7 3 2 4" xfId="50343"/>
    <cellStyle name="Note 2 7 3 3" xfId="50344"/>
    <cellStyle name="Note 2 7 3 3 2" xfId="50345"/>
    <cellStyle name="Note 2 7 3 3 2 2" xfId="50346"/>
    <cellStyle name="Note 2 7 3 3 3" xfId="50347"/>
    <cellStyle name="Note 2 7 3 4" xfId="50348"/>
    <cellStyle name="Note 2 7 3 4 2" xfId="50349"/>
    <cellStyle name="Note 2 7 3 5" xfId="50350"/>
    <cellStyle name="Note 2 7 4" xfId="50351"/>
    <cellStyle name="Note 2 7 4 2" xfId="50352"/>
    <cellStyle name="Note 2 7 4 2 2" xfId="50353"/>
    <cellStyle name="Note 2 7 4 2 2 2" xfId="50354"/>
    <cellStyle name="Note 2 7 4 2 2 2 2" xfId="50355"/>
    <cellStyle name="Note 2 7 4 2 2 3" xfId="50356"/>
    <cellStyle name="Note 2 7 4 2 3" xfId="50357"/>
    <cellStyle name="Note 2 7 4 2 3 2" xfId="50358"/>
    <cellStyle name="Note 2 7 4 2 4" xfId="50359"/>
    <cellStyle name="Note 2 7 4 3" xfId="50360"/>
    <cellStyle name="Note 2 7 4 3 2" xfId="50361"/>
    <cellStyle name="Note 2 7 4 3 2 2" xfId="50362"/>
    <cellStyle name="Note 2 7 4 3 3" xfId="50363"/>
    <cellStyle name="Note 2 7 4 4" xfId="50364"/>
    <cellStyle name="Note 2 7 4 4 2" xfId="50365"/>
    <cellStyle name="Note 2 7 4 5" xfId="50366"/>
    <cellStyle name="Note 2 7 5" xfId="50367"/>
    <cellStyle name="Note 2 7 5 2" xfId="50368"/>
    <cellStyle name="Note 2 7 5 2 2" xfId="50369"/>
    <cellStyle name="Note 2 7 5 2 2 2" xfId="50370"/>
    <cellStyle name="Note 2 7 5 2 2 2 2" xfId="50371"/>
    <cellStyle name="Note 2 7 5 2 2 3" xfId="50372"/>
    <cellStyle name="Note 2 7 5 2 3" xfId="50373"/>
    <cellStyle name="Note 2 7 5 2 3 2" xfId="50374"/>
    <cellStyle name="Note 2 7 5 2 4" xfId="50375"/>
    <cellStyle name="Note 2 7 5 3" xfId="50376"/>
    <cellStyle name="Note 2 7 5 3 2" xfId="50377"/>
    <cellStyle name="Note 2 7 5 3 2 2" xfId="50378"/>
    <cellStyle name="Note 2 7 5 3 3" xfId="50379"/>
    <cellStyle name="Note 2 7 5 4" xfId="50380"/>
    <cellStyle name="Note 2 7 5 4 2" xfId="50381"/>
    <cellStyle name="Note 2 7 5 5" xfId="50382"/>
    <cellStyle name="Note 2 7 6" xfId="50383"/>
    <cellStyle name="Note 2 7 6 2" xfId="50384"/>
    <cellStyle name="Note 2 7 6 2 2" xfId="50385"/>
    <cellStyle name="Note 2 7 6 2 2 2" xfId="50386"/>
    <cellStyle name="Note 2 7 6 2 2 2 2" xfId="50387"/>
    <cellStyle name="Note 2 7 6 2 2 3" xfId="50388"/>
    <cellStyle name="Note 2 7 6 2 3" xfId="50389"/>
    <cellStyle name="Note 2 7 6 2 3 2" xfId="50390"/>
    <cellStyle name="Note 2 7 6 2 4" xfId="50391"/>
    <cellStyle name="Note 2 7 6 3" xfId="50392"/>
    <cellStyle name="Note 2 7 6 3 2" xfId="50393"/>
    <cellStyle name="Note 2 7 6 3 2 2" xfId="50394"/>
    <cellStyle name="Note 2 7 6 3 3" xfId="50395"/>
    <cellStyle name="Note 2 7 6 4" xfId="50396"/>
    <cellStyle name="Note 2 7 6 4 2" xfId="50397"/>
    <cellStyle name="Note 2 7 6 5" xfId="50398"/>
    <cellStyle name="Note 2 7 7" xfId="50399"/>
    <cellStyle name="Note 2 7 7 2" xfId="50400"/>
    <cellStyle name="Note 2 7 7 2 2" xfId="50401"/>
    <cellStyle name="Note 2 7 7 2 2 2" xfId="50402"/>
    <cellStyle name="Note 2 7 7 2 2 2 2" xfId="50403"/>
    <cellStyle name="Note 2 7 7 2 2 3" xfId="50404"/>
    <cellStyle name="Note 2 7 7 2 3" xfId="50405"/>
    <cellStyle name="Note 2 7 7 2 3 2" xfId="50406"/>
    <cellStyle name="Note 2 7 7 2 4" xfId="50407"/>
    <cellStyle name="Note 2 7 7 3" xfId="50408"/>
    <cellStyle name="Note 2 7 7 3 2" xfId="50409"/>
    <cellStyle name="Note 2 7 7 3 2 2" xfId="50410"/>
    <cellStyle name="Note 2 7 7 3 3" xfId="50411"/>
    <cellStyle name="Note 2 7 7 4" xfId="50412"/>
    <cellStyle name="Note 2 7 7 4 2" xfId="50413"/>
    <cellStyle name="Note 2 7 7 5" xfId="50414"/>
    <cellStyle name="Note 2 7 8" xfId="50415"/>
    <cellStyle name="Note 2 7 8 2" xfId="50416"/>
    <cellStyle name="Note 2 7 8 2 2" xfId="50417"/>
    <cellStyle name="Note 2 7 8 2 2 2" xfId="50418"/>
    <cellStyle name="Note 2 7 8 2 3" xfId="50419"/>
    <cellStyle name="Note 2 7 8 3" xfId="50420"/>
    <cellStyle name="Note 2 7 8 3 2" xfId="50421"/>
    <cellStyle name="Note 2 7 8 4" xfId="50422"/>
    <cellStyle name="Note 2 7 9" xfId="50423"/>
    <cellStyle name="Note 2 7 9 2" xfId="50424"/>
    <cellStyle name="Note 2 7 9 2 2" xfId="50425"/>
    <cellStyle name="Note 2 7 9 3" xfId="50426"/>
    <cellStyle name="Note 2 8" xfId="50427"/>
    <cellStyle name="Note 2 8 10" xfId="50428"/>
    <cellStyle name="Note 2 8 10 2" xfId="50429"/>
    <cellStyle name="Note 2 8 11" xfId="50430"/>
    <cellStyle name="Note 2 8 2" xfId="50431"/>
    <cellStyle name="Note 2 8 2 10" xfId="50432"/>
    <cellStyle name="Note 2 8 2 2" xfId="50433"/>
    <cellStyle name="Note 2 8 2 2 2" xfId="50434"/>
    <cellStyle name="Note 2 8 2 2 2 2" xfId="50435"/>
    <cellStyle name="Note 2 8 2 2 2 2 2" xfId="50436"/>
    <cellStyle name="Note 2 8 2 2 2 2 2 2" xfId="50437"/>
    <cellStyle name="Note 2 8 2 2 2 2 3" xfId="50438"/>
    <cellStyle name="Note 2 8 2 2 2 3" xfId="50439"/>
    <cellStyle name="Note 2 8 2 2 2 3 2" xfId="50440"/>
    <cellStyle name="Note 2 8 2 2 2 4" xfId="50441"/>
    <cellStyle name="Note 2 8 2 2 3" xfId="50442"/>
    <cellStyle name="Note 2 8 2 2 3 2" xfId="50443"/>
    <cellStyle name="Note 2 8 2 2 3 2 2" xfId="50444"/>
    <cellStyle name="Note 2 8 2 2 3 3" xfId="50445"/>
    <cellStyle name="Note 2 8 2 2 4" xfId="50446"/>
    <cellStyle name="Note 2 8 2 2 4 2" xfId="50447"/>
    <cellStyle name="Note 2 8 2 2 5" xfId="50448"/>
    <cellStyle name="Note 2 8 2 3" xfId="50449"/>
    <cellStyle name="Note 2 8 2 3 2" xfId="50450"/>
    <cellStyle name="Note 2 8 2 3 2 2" xfId="50451"/>
    <cellStyle name="Note 2 8 2 3 2 2 2" xfId="50452"/>
    <cellStyle name="Note 2 8 2 3 2 2 2 2" xfId="50453"/>
    <cellStyle name="Note 2 8 2 3 2 2 3" xfId="50454"/>
    <cellStyle name="Note 2 8 2 3 2 3" xfId="50455"/>
    <cellStyle name="Note 2 8 2 3 2 3 2" xfId="50456"/>
    <cellStyle name="Note 2 8 2 3 2 4" xfId="50457"/>
    <cellStyle name="Note 2 8 2 3 3" xfId="50458"/>
    <cellStyle name="Note 2 8 2 3 3 2" xfId="50459"/>
    <cellStyle name="Note 2 8 2 3 3 2 2" xfId="50460"/>
    <cellStyle name="Note 2 8 2 3 3 3" xfId="50461"/>
    <cellStyle name="Note 2 8 2 3 4" xfId="50462"/>
    <cellStyle name="Note 2 8 2 3 4 2" xfId="50463"/>
    <cellStyle name="Note 2 8 2 3 5" xfId="50464"/>
    <cellStyle name="Note 2 8 2 4" xfId="50465"/>
    <cellStyle name="Note 2 8 2 4 2" xfId="50466"/>
    <cellStyle name="Note 2 8 2 4 2 2" xfId="50467"/>
    <cellStyle name="Note 2 8 2 4 2 2 2" xfId="50468"/>
    <cellStyle name="Note 2 8 2 4 2 2 2 2" xfId="50469"/>
    <cellStyle name="Note 2 8 2 4 2 2 3" xfId="50470"/>
    <cellStyle name="Note 2 8 2 4 2 3" xfId="50471"/>
    <cellStyle name="Note 2 8 2 4 2 3 2" xfId="50472"/>
    <cellStyle name="Note 2 8 2 4 2 4" xfId="50473"/>
    <cellStyle name="Note 2 8 2 4 3" xfId="50474"/>
    <cellStyle name="Note 2 8 2 4 3 2" xfId="50475"/>
    <cellStyle name="Note 2 8 2 4 3 2 2" xfId="50476"/>
    <cellStyle name="Note 2 8 2 4 3 3" xfId="50477"/>
    <cellStyle name="Note 2 8 2 4 4" xfId="50478"/>
    <cellStyle name="Note 2 8 2 4 4 2" xfId="50479"/>
    <cellStyle name="Note 2 8 2 4 5" xfId="50480"/>
    <cellStyle name="Note 2 8 2 5" xfId="50481"/>
    <cellStyle name="Note 2 8 2 5 2" xfId="50482"/>
    <cellStyle name="Note 2 8 2 5 2 2" xfId="50483"/>
    <cellStyle name="Note 2 8 2 5 2 2 2" xfId="50484"/>
    <cellStyle name="Note 2 8 2 5 2 2 2 2" xfId="50485"/>
    <cellStyle name="Note 2 8 2 5 2 2 3" xfId="50486"/>
    <cellStyle name="Note 2 8 2 5 2 3" xfId="50487"/>
    <cellStyle name="Note 2 8 2 5 2 3 2" xfId="50488"/>
    <cellStyle name="Note 2 8 2 5 2 4" xfId="50489"/>
    <cellStyle name="Note 2 8 2 5 3" xfId="50490"/>
    <cellStyle name="Note 2 8 2 5 3 2" xfId="50491"/>
    <cellStyle name="Note 2 8 2 5 3 2 2" xfId="50492"/>
    <cellStyle name="Note 2 8 2 5 3 3" xfId="50493"/>
    <cellStyle name="Note 2 8 2 5 4" xfId="50494"/>
    <cellStyle name="Note 2 8 2 5 4 2" xfId="50495"/>
    <cellStyle name="Note 2 8 2 5 5" xfId="50496"/>
    <cellStyle name="Note 2 8 2 6" xfId="50497"/>
    <cellStyle name="Note 2 8 2 6 2" xfId="50498"/>
    <cellStyle name="Note 2 8 2 6 2 2" xfId="50499"/>
    <cellStyle name="Note 2 8 2 6 2 2 2" xfId="50500"/>
    <cellStyle name="Note 2 8 2 6 2 2 2 2" xfId="50501"/>
    <cellStyle name="Note 2 8 2 6 2 2 3" xfId="50502"/>
    <cellStyle name="Note 2 8 2 6 2 3" xfId="50503"/>
    <cellStyle name="Note 2 8 2 6 2 3 2" xfId="50504"/>
    <cellStyle name="Note 2 8 2 6 2 4" xfId="50505"/>
    <cellStyle name="Note 2 8 2 6 3" xfId="50506"/>
    <cellStyle name="Note 2 8 2 6 3 2" xfId="50507"/>
    <cellStyle name="Note 2 8 2 6 3 2 2" xfId="50508"/>
    <cellStyle name="Note 2 8 2 6 3 3" xfId="50509"/>
    <cellStyle name="Note 2 8 2 6 4" xfId="50510"/>
    <cellStyle name="Note 2 8 2 6 4 2" xfId="50511"/>
    <cellStyle name="Note 2 8 2 6 5" xfId="50512"/>
    <cellStyle name="Note 2 8 2 7" xfId="50513"/>
    <cellStyle name="Note 2 8 2 7 2" xfId="50514"/>
    <cellStyle name="Note 2 8 2 7 2 2" xfId="50515"/>
    <cellStyle name="Note 2 8 2 7 2 2 2" xfId="50516"/>
    <cellStyle name="Note 2 8 2 7 2 3" xfId="50517"/>
    <cellStyle name="Note 2 8 2 7 3" xfId="50518"/>
    <cellStyle name="Note 2 8 2 7 3 2" xfId="50519"/>
    <cellStyle name="Note 2 8 2 7 4" xfId="50520"/>
    <cellStyle name="Note 2 8 2 8" xfId="50521"/>
    <cellStyle name="Note 2 8 2 8 2" xfId="50522"/>
    <cellStyle name="Note 2 8 2 8 2 2" xfId="50523"/>
    <cellStyle name="Note 2 8 2 8 3" xfId="50524"/>
    <cellStyle name="Note 2 8 2 9" xfId="50525"/>
    <cellStyle name="Note 2 8 2 9 2" xfId="50526"/>
    <cellStyle name="Note 2 8 3" xfId="50527"/>
    <cellStyle name="Note 2 8 3 2" xfId="50528"/>
    <cellStyle name="Note 2 8 3 2 2" xfId="50529"/>
    <cellStyle name="Note 2 8 3 2 2 2" xfId="50530"/>
    <cellStyle name="Note 2 8 3 2 2 2 2" xfId="50531"/>
    <cellStyle name="Note 2 8 3 2 2 3" xfId="50532"/>
    <cellStyle name="Note 2 8 3 2 3" xfId="50533"/>
    <cellStyle name="Note 2 8 3 2 3 2" xfId="50534"/>
    <cellStyle name="Note 2 8 3 2 4" xfId="50535"/>
    <cellStyle name="Note 2 8 3 3" xfId="50536"/>
    <cellStyle name="Note 2 8 3 3 2" xfId="50537"/>
    <cellStyle name="Note 2 8 3 3 2 2" xfId="50538"/>
    <cellStyle name="Note 2 8 3 3 3" xfId="50539"/>
    <cellStyle name="Note 2 8 3 4" xfId="50540"/>
    <cellStyle name="Note 2 8 3 4 2" xfId="50541"/>
    <cellStyle name="Note 2 8 3 5" xfId="50542"/>
    <cellStyle name="Note 2 8 4" xfId="50543"/>
    <cellStyle name="Note 2 8 4 2" xfId="50544"/>
    <cellStyle name="Note 2 8 4 2 2" xfId="50545"/>
    <cellStyle name="Note 2 8 4 2 2 2" xfId="50546"/>
    <cellStyle name="Note 2 8 4 2 2 2 2" xfId="50547"/>
    <cellStyle name="Note 2 8 4 2 2 3" xfId="50548"/>
    <cellStyle name="Note 2 8 4 2 3" xfId="50549"/>
    <cellStyle name="Note 2 8 4 2 3 2" xfId="50550"/>
    <cellStyle name="Note 2 8 4 2 4" xfId="50551"/>
    <cellStyle name="Note 2 8 4 3" xfId="50552"/>
    <cellStyle name="Note 2 8 4 3 2" xfId="50553"/>
    <cellStyle name="Note 2 8 4 3 2 2" xfId="50554"/>
    <cellStyle name="Note 2 8 4 3 3" xfId="50555"/>
    <cellStyle name="Note 2 8 4 4" xfId="50556"/>
    <cellStyle name="Note 2 8 4 4 2" xfId="50557"/>
    <cellStyle name="Note 2 8 4 5" xfId="50558"/>
    <cellStyle name="Note 2 8 5" xfId="50559"/>
    <cellStyle name="Note 2 8 5 2" xfId="50560"/>
    <cellStyle name="Note 2 8 5 2 2" xfId="50561"/>
    <cellStyle name="Note 2 8 5 2 2 2" xfId="50562"/>
    <cellStyle name="Note 2 8 5 2 2 2 2" xfId="50563"/>
    <cellStyle name="Note 2 8 5 2 2 3" xfId="50564"/>
    <cellStyle name="Note 2 8 5 2 3" xfId="50565"/>
    <cellStyle name="Note 2 8 5 2 3 2" xfId="50566"/>
    <cellStyle name="Note 2 8 5 2 4" xfId="50567"/>
    <cellStyle name="Note 2 8 5 3" xfId="50568"/>
    <cellStyle name="Note 2 8 5 3 2" xfId="50569"/>
    <cellStyle name="Note 2 8 5 3 2 2" xfId="50570"/>
    <cellStyle name="Note 2 8 5 3 3" xfId="50571"/>
    <cellStyle name="Note 2 8 5 4" xfId="50572"/>
    <cellStyle name="Note 2 8 5 4 2" xfId="50573"/>
    <cellStyle name="Note 2 8 5 5" xfId="50574"/>
    <cellStyle name="Note 2 8 6" xfId="50575"/>
    <cellStyle name="Note 2 8 6 2" xfId="50576"/>
    <cellStyle name="Note 2 8 6 2 2" xfId="50577"/>
    <cellStyle name="Note 2 8 6 2 2 2" xfId="50578"/>
    <cellStyle name="Note 2 8 6 2 2 2 2" xfId="50579"/>
    <cellStyle name="Note 2 8 6 2 2 3" xfId="50580"/>
    <cellStyle name="Note 2 8 6 2 3" xfId="50581"/>
    <cellStyle name="Note 2 8 6 2 3 2" xfId="50582"/>
    <cellStyle name="Note 2 8 6 2 4" xfId="50583"/>
    <cellStyle name="Note 2 8 6 3" xfId="50584"/>
    <cellStyle name="Note 2 8 6 3 2" xfId="50585"/>
    <cellStyle name="Note 2 8 6 3 2 2" xfId="50586"/>
    <cellStyle name="Note 2 8 6 3 3" xfId="50587"/>
    <cellStyle name="Note 2 8 6 4" xfId="50588"/>
    <cellStyle name="Note 2 8 6 4 2" xfId="50589"/>
    <cellStyle name="Note 2 8 6 5" xfId="50590"/>
    <cellStyle name="Note 2 8 7" xfId="50591"/>
    <cellStyle name="Note 2 8 7 2" xfId="50592"/>
    <cellStyle name="Note 2 8 7 2 2" xfId="50593"/>
    <cellStyle name="Note 2 8 7 2 2 2" xfId="50594"/>
    <cellStyle name="Note 2 8 7 2 2 2 2" xfId="50595"/>
    <cellStyle name="Note 2 8 7 2 2 3" xfId="50596"/>
    <cellStyle name="Note 2 8 7 2 3" xfId="50597"/>
    <cellStyle name="Note 2 8 7 2 3 2" xfId="50598"/>
    <cellStyle name="Note 2 8 7 2 4" xfId="50599"/>
    <cellStyle name="Note 2 8 7 3" xfId="50600"/>
    <cellStyle name="Note 2 8 7 3 2" xfId="50601"/>
    <cellStyle name="Note 2 8 7 3 2 2" xfId="50602"/>
    <cellStyle name="Note 2 8 7 3 3" xfId="50603"/>
    <cellStyle name="Note 2 8 7 4" xfId="50604"/>
    <cellStyle name="Note 2 8 7 4 2" xfId="50605"/>
    <cellStyle name="Note 2 8 7 5" xfId="50606"/>
    <cellStyle name="Note 2 8 8" xfId="50607"/>
    <cellStyle name="Note 2 8 8 2" xfId="50608"/>
    <cellStyle name="Note 2 8 8 2 2" xfId="50609"/>
    <cellStyle name="Note 2 8 8 2 2 2" xfId="50610"/>
    <cellStyle name="Note 2 8 8 2 3" xfId="50611"/>
    <cellStyle name="Note 2 8 8 3" xfId="50612"/>
    <cellStyle name="Note 2 8 8 3 2" xfId="50613"/>
    <cellStyle name="Note 2 8 8 4" xfId="50614"/>
    <cellStyle name="Note 2 8 9" xfId="50615"/>
    <cellStyle name="Note 2 8 9 2" xfId="50616"/>
    <cellStyle name="Note 2 8 9 2 2" xfId="50617"/>
    <cellStyle name="Note 2 8 9 3" xfId="50618"/>
    <cellStyle name="Note 2 9" xfId="50619"/>
    <cellStyle name="Note 2 9 10" xfId="50620"/>
    <cellStyle name="Note 2 9 10 2" xfId="50621"/>
    <cellStyle name="Note 2 9 11" xfId="50622"/>
    <cellStyle name="Note 2 9 2" xfId="50623"/>
    <cellStyle name="Note 2 9 2 10" xfId="50624"/>
    <cellStyle name="Note 2 9 2 2" xfId="50625"/>
    <cellStyle name="Note 2 9 2 2 2" xfId="50626"/>
    <cellStyle name="Note 2 9 2 2 2 2" xfId="50627"/>
    <cellStyle name="Note 2 9 2 2 2 2 2" xfId="50628"/>
    <cellStyle name="Note 2 9 2 2 2 2 2 2" xfId="50629"/>
    <cellStyle name="Note 2 9 2 2 2 2 3" xfId="50630"/>
    <cellStyle name="Note 2 9 2 2 2 3" xfId="50631"/>
    <cellStyle name="Note 2 9 2 2 2 3 2" xfId="50632"/>
    <cellStyle name="Note 2 9 2 2 2 4" xfId="50633"/>
    <cellStyle name="Note 2 9 2 2 3" xfId="50634"/>
    <cellStyle name="Note 2 9 2 2 3 2" xfId="50635"/>
    <cellStyle name="Note 2 9 2 2 3 2 2" xfId="50636"/>
    <cellStyle name="Note 2 9 2 2 3 3" xfId="50637"/>
    <cellStyle name="Note 2 9 2 2 4" xfId="50638"/>
    <cellStyle name="Note 2 9 2 2 4 2" xfId="50639"/>
    <cellStyle name="Note 2 9 2 2 5" xfId="50640"/>
    <cellStyle name="Note 2 9 2 3" xfId="50641"/>
    <cellStyle name="Note 2 9 2 3 2" xfId="50642"/>
    <cellStyle name="Note 2 9 2 3 2 2" xfId="50643"/>
    <cellStyle name="Note 2 9 2 3 2 2 2" xfId="50644"/>
    <cellStyle name="Note 2 9 2 3 2 2 2 2" xfId="50645"/>
    <cellStyle name="Note 2 9 2 3 2 2 3" xfId="50646"/>
    <cellStyle name="Note 2 9 2 3 2 3" xfId="50647"/>
    <cellStyle name="Note 2 9 2 3 2 3 2" xfId="50648"/>
    <cellStyle name="Note 2 9 2 3 2 4" xfId="50649"/>
    <cellStyle name="Note 2 9 2 3 3" xfId="50650"/>
    <cellStyle name="Note 2 9 2 3 3 2" xfId="50651"/>
    <cellStyle name="Note 2 9 2 3 3 2 2" xfId="50652"/>
    <cellStyle name="Note 2 9 2 3 3 3" xfId="50653"/>
    <cellStyle name="Note 2 9 2 3 4" xfId="50654"/>
    <cellStyle name="Note 2 9 2 3 4 2" xfId="50655"/>
    <cellStyle name="Note 2 9 2 3 5" xfId="50656"/>
    <cellStyle name="Note 2 9 2 4" xfId="50657"/>
    <cellStyle name="Note 2 9 2 4 2" xfId="50658"/>
    <cellStyle name="Note 2 9 2 4 2 2" xfId="50659"/>
    <cellStyle name="Note 2 9 2 4 2 2 2" xfId="50660"/>
    <cellStyle name="Note 2 9 2 4 2 2 2 2" xfId="50661"/>
    <cellStyle name="Note 2 9 2 4 2 2 3" xfId="50662"/>
    <cellStyle name="Note 2 9 2 4 2 3" xfId="50663"/>
    <cellStyle name="Note 2 9 2 4 2 3 2" xfId="50664"/>
    <cellStyle name="Note 2 9 2 4 2 4" xfId="50665"/>
    <cellStyle name="Note 2 9 2 4 3" xfId="50666"/>
    <cellStyle name="Note 2 9 2 4 3 2" xfId="50667"/>
    <cellStyle name="Note 2 9 2 4 3 2 2" xfId="50668"/>
    <cellStyle name="Note 2 9 2 4 3 3" xfId="50669"/>
    <cellStyle name="Note 2 9 2 4 4" xfId="50670"/>
    <cellStyle name="Note 2 9 2 4 4 2" xfId="50671"/>
    <cellStyle name="Note 2 9 2 4 5" xfId="50672"/>
    <cellStyle name="Note 2 9 2 5" xfId="50673"/>
    <cellStyle name="Note 2 9 2 5 2" xfId="50674"/>
    <cellStyle name="Note 2 9 2 5 2 2" xfId="50675"/>
    <cellStyle name="Note 2 9 2 5 2 2 2" xfId="50676"/>
    <cellStyle name="Note 2 9 2 5 2 2 2 2" xfId="50677"/>
    <cellStyle name="Note 2 9 2 5 2 2 3" xfId="50678"/>
    <cellStyle name="Note 2 9 2 5 2 3" xfId="50679"/>
    <cellStyle name="Note 2 9 2 5 2 3 2" xfId="50680"/>
    <cellStyle name="Note 2 9 2 5 2 4" xfId="50681"/>
    <cellStyle name="Note 2 9 2 5 3" xfId="50682"/>
    <cellStyle name="Note 2 9 2 5 3 2" xfId="50683"/>
    <cellStyle name="Note 2 9 2 5 3 2 2" xfId="50684"/>
    <cellStyle name="Note 2 9 2 5 3 3" xfId="50685"/>
    <cellStyle name="Note 2 9 2 5 4" xfId="50686"/>
    <cellStyle name="Note 2 9 2 5 4 2" xfId="50687"/>
    <cellStyle name="Note 2 9 2 5 5" xfId="50688"/>
    <cellStyle name="Note 2 9 2 6" xfId="50689"/>
    <cellStyle name="Note 2 9 2 6 2" xfId="50690"/>
    <cellStyle name="Note 2 9 2 6 2 2" xfId="50691"/>
    <cellStyle name="Note 2 9 2 6 2 2 2" xfId="50692"/>
    <cellStyle name="Note 2 9 2 6 2 2 2 2" xfId="50693"/>
    <cellStyle name="Note 2 9 2 6 2 2 3" xfId="50694"/>
    <cellStyle name="Note 2 9 2 6 2 3" xfId="50695"/>
    <cellStyle name="Note 2 9 2 6 2 3 2" xfId="50696"/>
    <cellStyle name="Note 2 9 2 6 2 4" xfId="50697"/>
    <cellStyle name="Note 2 9 2 6 3" xfId="50698"/>
    <cellStyle name="Note 2 9 2 6 3 2" xfId="50699"/>
    <cellStyle name="Note 2 9 2 6 3 2 2" xfId="50700"/>
    <cellStyle name="Note 2 9 2 6 3 3" xfId="50701"/>
    <cellStyle name="Note 2 9 2 6 4" xfId="50702"/>
    <cellStyle name="Note 2 9 2 6 4 2" xfId="50703"/>
    <cellStyle name="Note 2 9 2 6 5" xfId="50704"/>
    <cellStyle name="Note 2 9 2 7" xfId="50705"/>
    <cellStyle name="Note 2 9 2 7 2" xfId="50706"/>
    <cellStyle name="Note 2 9 2 7 2 2" xfId="50707"/>
    <cellStyle name="Note 2 9 2 7 2 2 2" xfId="50708"/>
    <cellStyle name="Note 2 9 2 7 2 3" xfId="50709"/>
    <cellStyle name="Note 2 9 2 7 3" xfId="50710"/>
    <cellStyle name="Note 2 9 2 7 3 2" xfId="50711"/>
    <cellStyle name="Note 2 9 2 7 4" xfId="50712"/>
    <cellStyle name="Note 2 9 2 8" xfId="50713"/>
    <cellStyle name="Note 2 9 2 8 2" xfId="50714"/>
    <cellStyle name="Note 2 9 2 8 2 2" xfId="50715"/>
    <cellStyle name="Note 2 9 2 8 3" xfId="50716"/>
    <cellStyle name="Note 2 9 2 9" xfId="50717"/>
    <cellStyle name="Note 2 9 2 9 2" xfId="50718"/>
    <cellStyle name="Note 2 9 3" xfId="50719"/>
    <cellStyle name="Note 2 9 3 2" xfId="50720"/>
    <cellStyle name="Note 2 9 3 2 2" xfId="50721"/>
    <cellStyle name="Note 2 9 3 2 2 2" xfId="50722"/>
    <cellStyle name="Note 2 9 3 2 2 2 2" xfId="50723"/>
    <cellStyle name="Note 2 9 3 2 2 3" xfId="50724"/>
    <cellStyle name="Note 2 9 3 2 3" xfId="50725"/>
    <cellStyle name="Note 2 9 3 2 3 2" xfId="50726"/>
    <cellStyle name="Note 2 9 3 2 4" xfId="50727"/>
    <cellStyle name="Note 2 9 3 3" xfId="50728"/>
    <cellStyle name="Note 2 9 3 3 2" xfId="50729"/>
    <cellStyle name="Note 2 9 3 3 2 2" xfId="50730"/>
    <cellStyle name="Note 2 9 3 3 3" xfId="50731"/>
    <cellStyle name="Note 2 9 3 4" xfId="50732"/>
    <cellStyle name="Note 2 9 3 4 2" xfId="50733"/>
    <cellStyle name="Note 2 9 3 5" xfId="50734"/>
    <cellStyle name="Note 2 9 4" xfId="50735"/>
    <cellStyle name="Note 2 9 4 2" xfId="50736"/>
    <cellStyle name="Note 2 9 4 2 2" xfId="50737"/>
    <cellStyle name="Note 2 9 4 2 2 2" xfId="50738"/>
    <cellStyle name="Note 2 9 4 2 2 2 2" xfId="50739"/>
    <cellStyle name="Note 2 9 4 2 2 3" xfId="50740"/>
    <cellStyle name="Note 2 9 4 2 3" xfId="50741"/>
    <cellStyle name="Note 2 9 4 2 3 2" xfId="50742"/>
    <cellStyle name="Note 2 9 4 2 4" xfId="50743"/>
    <cellStyle name="Note 2 9 4 3" xfId="50744"/>
    <cellStyle name="Note 2 9 4 3 2" xfId="50745"/>
    <cellStyle name="Note 2 9 4 3 2 2" xfId="50746"/>
    <cellStyle name="Note 2 9 4 3 3" xfId="50747"/>
    <cellStyle name="Note 2 9 4 4" xfId="50748"/>
    <cellStyle name="Note 2 9 4 4 2" xfId="50749"/>
    <cellStyle name="Note 2 9 4 5" xfId="50750"/>
    <cellStyle name="Note 2 9 5" xfId="50751"/>
    <cellStyle name="Note 2 9 5 2" xfId="50752"/>
    <cellStyle name="Note 2 9 5 2 2" xfId="50753"/>
    <cellStyle name="Note 2 9 5 2 2 2" xfId="50754"/>
    <cellStyle name="Note 2 9 5 2 2 2 2" xfId="50755"/>
    <cellStyle name="Note 2 9 5 2 2 3" xfId="50756"/>
    <cellStyle name="Note 2 9 5 2 3" xfId="50757"/>
    <cellStyle name="Note 2 9 5 2 3 2" xfId="50758"/>
    <cellStyle name="Note 2 9 5 2 4" xfId="50759"/>
    <cellStyle name="Note 2 9 5 3" xfId="50760"/>
    <cellStyle name="Note 2 9 5 3 2" xfId="50761"/>
    <cellStyle name="Note 2 9 5 3 2 2" xfId="50762"/>
    <cellStyle name="Note 2 9 5 3 3" xfId="50763"/>
    <cellStyle name="Note 2 9 5 4" xfId="50764"/>
    <cellStyle name="Note 2 9 5 4 2" xfId="50765"/>
    <cellStyle name="Note 2 9 5 5" xfId="50766"/>
    <cellStyle name="Note 2 9 6" xfId="50767"/>
    <cellStyle name="Note 2 9 6 2" xfId="50768"/>
    <cellStyle name="Note 2 9 6 2 2" xfId="50769"/>
    <cellStyle name="Note 2 9 6 2 2 2" xfId="50770"/>
    <cellStyle name="Note 2 9 6 2 2 2 2" xfId="50771"/>
    <cellStyle name="Note 2 9 6 2 2 3" xfId="50772"/>
    <cellStyle name="Note 2 9 6 2 3" xfId="50773"/>
    <cellStyle name="Note 2 9 6 2 3 2" xfId="50774"/>
    <cellStyle name="Note 2 9 6 2 4" xfId="50775"/>
    <cellStyle name="Note 2 9 6 3" xfId="50776"/>
    <cellStyle name="Note 2 9 6 3 2" xfId="50777"/>
    <cellStyle name="Note 2 9 6 3 2 2" xfId="50778"/>
    <cellStyle name="Note 2 9 6 3 3" xfId="50779"/>
    <cellStyle name="Note 2 9 6 4" xfId="50780"/>
    <cellStyle name="Note 2 9 6 4 2" xfId="50781"/>
    <cellStyle name="Note 2 9 6 5" xfId="50782"/>
    <cellStyle name="Note 2 9 7" xfId="50783"/>
    <cellStyle name="Note 2 9 7 2" xfId="50784"/>
    <cellStyle name="Note 2 9 7 2 2" xfId="50785"/>
    <cellStyle name="Note 2 9 7 2 2 2" xfId="50786"/>
    <cellStyle name="Note 2 9 7 2 2 2 2" xfId="50787"/>
    <cellStyle name="Note 2 9 7 2 2 3" xfId="50788"/>
    <cellStyle name="Note 2 9 7 2 3" xfId="50789"/>
    <cellStyle name="Note 2 9 7 2 3 2" xfId="50790"/>
    <cellStyle name="Note 2 9 7 2 4" xfId="50791"/>
    <cellStyle name="Note 2 9 7 3" xfId="50792"/>
    <cellStyle name="Note 2 9 7 3 2" xfId="50793"/>
    <cellStyle name="Note 2 9 7 3 2 2" xfId="50794"/>
    <cellStyle name="Note 2 9 7 3 3" xfId="50795"/>
    <cellStyle name="Note 2 9 7 4" xfId="50796"/>
    <cellStyle name="Note 2 9 7 4 2" xfId="50797"/>
    <cellStyle name="Note 2 9 7 5" xfId="50798"/>
    <cellStyle name="Note 2 9 8" xfId="50799"/>
    <cellStyle name="Note 2 9 8 2" xfId="50800"/>
    <cellStyle name="Note 2 9 8 2 2" xfId="50801"/>
    <cellStyle name="Note 2 9 8 2 2 2" xfId="50802"/>
    <cellStyle name="Note 2 9 8 2 3" xfId="50803"/>
    <cellStyle name="Note 2 9 8 3" xfId="50804"/>
    <cellStyle name="Note 2 9 8 3 2" xfId="50805"/>
    <cellStyle name="Note 2 9 8 4" xfId="50806"/>
    <cellStyle name="Note 2 9 9" xfId="50807"/>
    <cellStyle name="Note 2 9 9 2" xfId="50808"/>
    <cellStyle name="Note 2 9 9 2 2" xfId="50809"/>
    <cellStyle name="Note 2 9 9 3" xfId="50810"/>
    <cellStyle name="Note 3" xfId="50811"/>
    <cellStyle name="Note 3 10" xfId="50812"/>
    <cellStyle name="Note 3 10 10" xfId="50813"/>
    <cellStyle name="Note 3 10 2" xfId="50814"/>
    <cellStyle name="Note 3 10 2 2" xfId="50815"/>
    <cellStyle name="Note 3 10 2 2 2" xfId="50816"/>
    <cellStyle name="Note 3 10 2 2 2 2" xfId="50817"/>
    <cellStyle name="Note 3 10 2 2 2 2 2" xfId="50818"/>
    <cellStyle name="Note 3 10 2 2 2 3" xfId="50819"/>
    <cellStyle name="Note 3 10 2 2 3" xfId="50820"/>
    <cellStyle name="Note 3 10 2 2 3 2" xfId="50821"/>
    <cellStyle name="Note 3 10 2 2 4" xfId="50822"/>
    <cellStyle name="Note 3 10 2 3" xfId="50823"/>
    <cellStyle name="Note 3 10 2 3 2" xfId="50824"/>
    <cellStyle name="Note 3 10 2 3 2 2" xfId="50825"/>
    <cellStyle name="Note 3 10 2 3 3" xfId="50826"/>
    <cellStyle name="Note 3 10 2 4" xfId="50827"/>
    <cellStyle name="Note 3 10 2 4 2" xfId="50828"/>
    <cellStyle name="Note 3 10 2 5" xfId="50829"/>
    <cellStyle name="Note 3 10 3" xfId="50830"/>
    <cellStyle name="Note 3 10 3 2" xfId="50831"/>
    <cellStyle name="Note 3 10 3 2 2" xfId="50832"/>
    <cellStyle name="Note 3 10 3 2 2 2" xfId="50833"/>
    <cellStyle name="Note 3 10 3 2 2 2 2" xfId="50834"/>
    <cellStyle name="Note 3 10 3 2 2 3" xfId="50835"/>
    <cellStyle name="Note 3 10 3 2 3" xfId="50836"/>
    <cellStyle name="Note 3 10 3 2 3 2" xfId="50837"/>
    <cellStyle name="Note 3 10 3 2 4" xfId="50838"/>
    <cellStyle name="Note 3 10 3 3" xfId="50839"/>
    <cellStyle name="Note 3 10 3 3 2" xfId="50840"/>
    <cellStyle name="Note 3 10 3 3 2 2" xfId="50841"/>
    <cellStyle name="Note 3 10 3 3 3" xfId="50842"/>
    <cellStyle name="Note 3 10 3 4" xfId="50843"/>
    <cellStyle name="Note 3 10 3 4 2" xfId="50844"/>
    <cellStyle name="Note 3 10 3 5" xfId="50845"/>
    <cellStyle name="Note 3 10 4" xfId="50846"/>
    <cellStyle name="Note 3 10 4 2" xfId="50847"/>
    <cellStyle name="Note 3 10 4 2 2" xfId="50848"/>
    <cellStyle name="Note 3 10 4 2 2 2" xfId="50849"/>
    <cellStyle name="Note 3 10 4 2 2 2 2" xfId="50850"/>
    <cellStyle name="Note 3 10 4 2 2 3" xfId="50851"/>
    <cellStyle name="Note 3 10 4 2 3" xfId="50852"/>
    <cellStyle name="Note 3 10 4 2 3 2" xfId="50853"/>
    <cellStyle name="Note 3 10 4 2 4" xfId="50854"/>
    <cellStyle name="Note 3 10 4 3" xfId="50855"/>
    <cellStyle name="Note 3 10 4 3 2" xfId="50856"/>
    <cellStyle name="Note 3 10 4 3 2 2" xfId="50857"/>
    <cellStyle name="Note 3 10 4 3 3" xfId="50858"/>
    <cellStyle name="Note 3 10 4 4" xfId="50859"/>
    <cellStyle name="Note 3 10 4 4 2" xfId="50860"/>
    <cellStyle name="Note 3 10 4 5" xfId="50861"/>
    <cellStyle name="Note 3 10 5" xfId="50862"/>
    <cellStyle name="Note 3 10 5 2" xfId="50863"/>
    <cellStyle name="Note 3 10 5 2 2" xfId="50864"/>
    <cellStyle name="Note 3 10 5 2 2 2" xfId="50865"/>
    <cellStyle name="Note 3 10 5 2 2 2 2" xfId="50866"/>
    <cellStyle name="Note 3 10 5 2 2 3" xfId="50867"/>
    <cellStyle name="Note 3 10 5 2 3" xfId="50868"/>
    <cellStyle name="Note 3 10 5 2 3 2" xfId="50869"/>
    <cellStyle name="Note 3 10 5 2 4" xfId="50870"/>
    <cellStyle name="Note 3 10 5 3" xfId="50871"/>
    <cellStyle name="Note 3 10 5 3 2" xfId="50872"/>
    <cellStyle name="Note 3 10 5 3 2 2" xfId="50873"/>
    <cellStyle name="Note 3 10 5 3 3" xfId="50874"/>
    <cellStyle name="Note 3 10 5 4" xfId="50875"/>
    <cellStyle name="Note 3 10 5 4 2" xfId="50876"/>
    <cellStyle name="Note 3 10 5 5" xfId="50877"/>
    <cellStyle name="Note 3 10 6" xfId="50878"/>
    <cellStyle name="Note 3 10 6 2" xfId="50879"/>
    <cellStyle name="Note 3 10 6 2 2" xfId="50880"/>
    <cellStyle name="Note 3 10 6 2 2 2" xfId="50881"/>
    <cellStyle name="Note 3 10 6 2 2 2 2" xfId="50882"/>
    <cellStyle name="Note 3 10 6 2 2 3" xfId="50883"/>
    <cellStyle name="Note 3 10 6 2 3" xfId="50884"/>
    <cellStyle name="Note 3 10 6 2 3 2" xfId="50885"/>
    <cellStyle name="Note 3 10 6 2 4" xfId="50886"/>
    <cellStyle name="Note 3 10 6 3" xfId="50887"/>
    <cellStyle name="Note 3 10 6 3 2" xfId="50888"/>
    <cellStyle name="Note 3 10 6 3 2 2" xfId="50889"/>
    <cellStyle name="Note 3 10 6 3 3" xfId="50890"/>
    <cellStyle name="Note 3 10 6 4" xfId="50891"/>
    <cellStyle name="Note 3 10 6 4 2" xfId="50892"/>
    <cellStyle name="Note 3 10 6 5" xfId="50893"/>
    <cellStyle name="Note 3 10 7" xfId="50894"/>
    <cellStyle name="Note 3 10 7 2" xfId="50895"/>
    <cellStyle name="Note 3 10 7 2 2" xfId="50896"/>
    <cellStyle name="Note 3 10 7 2 2 2" xfId="50897"/>
    <cellStyle name="Note 3 10 7 2 3" xfId="50898"/>
    <cellStyle name="Note 3 10 7 3" xfId="50899"/>
    <cellStyle name="Note 3 10 7 3 2" xfId="50900"/>
    <cellStyle name="Note 3 10 7 4" xfId="50901"/>
    <cellStyle name="Note 3 10 8" xfId="50902"/>
    <cellStyle name="Note 3 10 8 2" xfId="50903"/>
    <cellStyle name="Note 3 10 8 2 2" xfId="50904"/>
    <cellStyle name="Note 3 10 8 3" xfId="50905"/>
    <cellStyle name="Note 3 10 9" xfId="50906"/>
    <cellStyle name="Note 3 10 9 2" xfId="50907"/>
    <cellStyle name="Note 3 11" xfId="50908"/>
    <cellStyle name="Note 3 11 2" xfId="50909"/>
    <cellStyle name="Note 3 11 2 2" xfId="50910"/>
    <cellStyle name="Note 3 11 2 2 2" xfId="50911"/>
    <cellStyle name="Note 3 11 2 2 2 2" xfId="50912"/>
    <cellStyle name="Note 3 11 2 2 3" xfId="50913"/>
    <cellStyle name="Note 3 11 2 3" xfId="50914"/>
    <cellStyle name="Note 3 11 2 3 2" xfId="50915"/>
    <cellStyle name="Note 3 11 2 4" xfId="50916"/>
    <cellStyle name="Note 3 11 3" xfId="50917"/>
    <cellStyle name="Note 3 11 3 2" xfId="50918"/>
    <cellStyle name="Note 3 11 3 2 2" xfId="50919"/>
    <cellStyle name="Note 3 11 3 3" xfId="50920"/>
    <cellStyle name="Note 3 11 4" xfId="50921"/>
    <cellStyle name="Note 3 11 4 2" xfId="50922"/>
    <cellStyle name="Note 3 11 5" xfId="50923"/>
    <cellStyle name="Note 3 12" xfId="50924"/>
    <cellStyle name="Note 3 12 2" xfId="50925"/>
    <cellStyle name="Note 3 12 2 2" xfId="50926"/>
    <cellStyle name="Note 3 12 2 2 2" xfId="50927"/>
    <cellStyle name="Note 3 12 2 2 2 2" xfId="50928"/>
    <cellStyle name="Note 3 12 2 2 3" xfId="50929"/>
    <cellStyle name="Note 3 12 2 3" xfId="50930"/>
    <cellStyle name="Note 3 12 2 3 2" xfId="50931"/>
    <cellStyle name="Note 3 12 2 4" xfId="50932"/>
    <cellStyle name="Note 3 12 3" xfId="50933"/>
    <cellStyle name="Note 3 12 3 2" xfId="50934"/>
    <cellStyle name="Note 3 12 3 2 2" xfId="50935"/>
    <cellStyle name="Note 3 12 3 3" xfId="50936"/>
    <cellStyle name="Note 3 12 4" xfId="50937"/>
    <cellStyle name="Note 3 12 4 2" xfId="50938"/>
    <cellStyle name="Note 3 12 5" xfId="50939"/>
    <cellStyle name="Note 3 13" xfId="50940"/>
    <cellStyle name="Note 3 13 2" xfId="50941"/>
    <cellStyle name="Note 3 13 2 2" xfId="50942"/>
    <cellStyle name="Note 3 13 2 2 2" xfId="50943"/>
    <cellStyle name="Note 3 13 2 2 2 2" xfId="50944"/>
    <cellStyle name="Note 3 13 2 2 3" xfId="50945"/>
    <cellStyle name="Note 3 13 2 3" xfId="50946"/>
    <cellStyle name="Note 3 13 2 3 2" xfId="50947"/>
    <cellStyle name="Note 3 13 2 4" xfId="50948"/>
    <cellStyle name="Note 3 13 3" xfId="50949"/>
    <cellStyle name="Note 3 13 3 2" xfId="50950"/>
    <cellStyle name="Note 3 13 3 2 2" xfId="50951"/>
    <cellStyle name="Note 3 13 3 3" xfId="50952"/>
    <cellStyle name="Note 3 13 4" xfId="50953"/>
    <cellStyle name="Note 3 13 4 2" xfId="50954"/>
    <cellStyle name="Note 3 13 5" xfId="50955"/>
    <cellStyle name="Note 3 14" xfId="50956"/>
    <cellStyle name="Note 3 14 2" xfId="50957"/>
    <cellStyle name="Note 3 14 2 2" xfId="50958"/>
    <cellStyle name="Note 3 14 2 2 2" xfId="50959"/>
    <cellStyle name="Note 3 14 2 2 2 2" xfId="50960"/>
    <cellStyle name="Note 3 14 2 2 3" xfId="50961"/>
    <cellStyle name="Note 3 14 2 3" xfId="50962"/>
    <cellStyle name="Note 3 14 2 3 2" xfId="50963"/>
    <cellStyle name="Note 3 14 2 4" xfId="50964"/>
    <cellStyle name="Note 3 14 3" xfId="50965"/>
    <cellStyle name="Note 3 14 3 2" xfId="50966"/>
    <cellStyle name="Note 3 14 3 2 2" xfId="50967"/>
    <cellStyle name="Note 3 14 3 3" xfId="50968"/>
    <cellStyle name="Note 3 14 4" xfId="50969"/>
    <cellStyle name="Note 3 14 4 2" xfId="50970"/>
    <cellStyle name="Note 3 14 5" xfId="50971"/>
    <cellStyle name="Note 3 15" xfId="50972"/>
    <cellStyle name="Note 3 15 2" xfId="50973"/>
    <cellStyle name="Note 3 15 2 2" xfId="50974"/>
    <cellStyle name="Note 3 15 2 2 2" xfId="50975"/>
    <cellStyle name="Note 3 15 2 2 2 2" xfId="50976"/>
    <cellStyle name="Note 3 15 2 2 3" xfId="50977"/>
    <cellStyle name="Note 3 15 2 3" xfId="50978"/>
    <cellStyle name="Note 3 15 2 3 2" xfId="50979"/>
    <cellStyle name="Note 3 15 2 4" xfId="50980"/>
    <cellStyle name="Note 3 15 3" xfId="50981"/>
    <cellStyle name="Note 3 15 3 2" xfId="50982"/>
    <cellStyle name="Note 3 15 3 2 2" xfId="50983"/>
    <cellStyle name="Note 3 15 3 3" xfId="50984"/>
    <cellStyle name="Note 3 15 4" xfId="50985"/>
    <cellStyle name="Note 3 15 4 2" xfId="50986"/>
    <cellStyle name="Note 3 15 5" xfId="50987"/>
    <cellStyle name="Note 3 16" xfId="50988"/>
    <cellStyle name="Note 3 16 2" xfId="50989"/>
    <cellStyle name="Note 3 16 2 2" xfId="50990"/>
    <cellStyle name="Note 3 16 2 2 2" xfId="50991"/>
    <cellStyle name="Note 3 16 2 3" xfId="50992"/>
    <cellStyle name="Note 3 16 3" xfId="50993"/>
    <cellStyle name="Note 3 16 3 2" xfId="50994"/>
    <cellStyle name="Note 3 16 4" xfId="50995"/>
    <cellStyle name="Note 3 17" xfId="50996"/>
    <cellStyle name="Note 3 17 2" xfId="50997"/>
    <cellStyle name="Note 3 17 2 2" xfId="50998"/>
    <cellStyle name="Note 3 17 3" xfId="50999"/>
    <cellStyle name="Note 3 18" xfId="51000"/>
    <cellStyle name="Note 3 18 2" xfId="51001"/>
    <cellStyle name="Note 3 19" xfId="51002"/>
    <cellStyle name="Note 3 2" xfId="51003"/>
    <cellStyle name="Note 3 2 10" xfId="51004"/>
    <cellStyle name="Note 3 2 10 2" xfId="51005"/>
    <cellStyle name="Note 3 2 11" xfId="51006"/>
    <cellStyle name="Note 3 2 2" xfId="51007"/>
    <cellStyle name="Note 3 2 2 10" xfId="51008"/>
    <cellStyle name="Note 3 2 2 2" xfId="51009"/>
    <cellStyle name="Note 3 2 2 2 2" xfId="51010"/>
    <cellStyle name="Note 3 2 2 2 2 2" xfId="51011"/>
    <cellStyle name="Note 3 2 2 2 2 2 2" xfId="51012"/>
    <cellStyle name="Note 3 2 2 2 2 2 2 2" xfId="51013"/>
    <cellStyle name="Note 3 2 2 2 2 2 3" xfId="51014"/>
    <cellStyle name="Note 3 2 2 2 2 3" xfId="51015"/>
    <cellStyle name="Note 3 2 2 2 2 3 2" xfId="51016"/>
    <cellStyle name="Note 3 2 2 2 2 4" xfId="51017"/>
    <cellStyle name="Note 3 2 2 2 3" xfId="51018"/>
    <cellStyle name="Note 3 2 2 2 3 2" xfId="51019"/>
    <cellStyle name="Note 3 2 2 2 3 2 2" xfId="51020"/>
    <cellStyle name="Note 3 2 2 2 3 3" xfId="51021"/>
    <cellStyle name="Note 3 2 2 2 4" xfId="51022"/>
    <cellStyle name="Note 3 2 2 2 4 2" xfId="51023"/>
    <cellStyle name="Note 3 2 2 2 5" xfId="51024"/>
    <cellStyle name="Note 3 2 2 3" xfId="51025"/>
    <cellStyle name="Note 3 2 2 3 2" xfId="51026"/>
    <cellStyle name="Note 3 2 2 3 2 2" xfId="51027"/>
    <cellStyle name="Note 3 2 2 3 2 2 2" xfId="51028"/>
    <cellStyle name="Note 3 2 2 3 2 2 2 2" xfId="51029"/>
    <cellStyle name="Note 3 2 2 3 2 2 3" xfId="51030"/>
    <cellStyle name="Note 3 2 2 3 2 3" xfId="51031"/>
    <cellStyle name="Note 3 2 2 3 2 3 2" xfId="51032"/>
    <cellStyle name="Note 3 2 2 3 2 4" xfId="51033"/>
    <cellStyle name="Note 3 2 2 3 3" xfId="51034"/>
    <cellStyle name="Note 3 2 2 3 3 2" xfId="51035"/>
    <cellStyle name="Note 3 2 2 3 3 2 2" xfId="51036"/>
    <cellStyle name="Note 3 2 2 3 3 3" xfId="51037"/>
    <cellStyle name="Note 3 2 2 3 4" xfId="51038"/>
    <cellStyle name="Note 3 2 2 3 4 2" xfId="51039"/>
    <cellStyle name="Note 3 2 2 3 5" xfId="51040"/>
    <cellStyle name="Note 3 2 2 4" xfId="51041"/>
    <cellStyle name="Note 3 2 2 4 2" xfId="51042"/>
    <cellStyle name="Note 3 2 2 4 2 2" xfId="51043"/>
    <cellStyle name="Note 3 2 2 4 2 2 2" xfId="51044"/>
    <cellStyle name="Note 3 2 2 4 2 2 2 2" xfId="51045"/>
    <cellStyle name="Note 3 2 2 4 2 2 3" xfId="51046"/>
    <cellStyle name="Note 3 2 2 4 2 3" xfId="51047"/>
    <cellStyle name="Note 3 2 2 4 2 3 2" xfId="51048"/>
    <cellStyle name="Note 3 2 2 4 2 4" xfId="51049"/>
    <cellStyle name="Note 3 2 2 4 3" xfId="51050"/>
    <cellStyle name="Note 3 2 2 4 3 2" xfId="51051"/>
    <cellStyle name="Note 3 2 2 4 3 2 2" xfId="51052"/>
    <cellStyle name="Note 3 2 2 4 3 3" xfId="51053"/>
    <cellStyle name="Note 3 2 2 4 4" xfId="51054"/>
    <cellStyle name="Note 3 2 2 4 4 2" xfId="51055"/>
    <cellStyle name="Note 3 2 2 4 5" xfId="51056"/>
    <cellStyle name="Note 3 2 2 5" xfId="51057"/>
    <cellStyle name="Note 3 2 2 5 2" xfId="51058"/>
    <cellStyle name="Note 3 2 2 5 2 2" xfId="51059"/>
    <cellStyle name="Note 3 2 2 5 2 2 2" xfId="51060"/>
    <cellStyle name="Note 3 2 2 5 2 2 2 2" xfId="51061"/>
    <cellStyle name="Note 3 2 2 5 2 2 3" xfId="51062"/>
    <cellStyle name="Note 3 2 2 5 2 3" xfId="51063"/>
    <cellStyle name="Note 3 2 2 5 2 3 2" xfId="51064"/>
    <cellStyle name="Note 3 2 2 5 2 4" xfId="51065"/>
    <cellStyle name="Note 3 2 2 5 3" xfId="51066"/>
    <cellStyle name="Note 3 2 2 5 3 2" xfId="51067"/>
    <cellStyle name="Note 3 2 2 5 3 2 2" xfId="51068"/>
    <cellStyle name="Note 3 2 2 5 3 3" xfId="51069"/>
    <cellStyle name="Note 3 2 2 5 4" xfId="51070"/>
    <cellStyle name="Note 3 2 2 5 4 2" xfId="51071"/>
    <cellStyle name="Note 3 2 2 5 5" xfId="51072"/>
    <cellStyle name="Note 3 2 2 6" xfId="51073"/>
    <cellStyle name="Note 3 2 2 6 2" xfId="51074"/>
    <cellStyle name="Note 3 2 2 6 2 2" xfId="51075"/>
    <cellStyle name="Note 3 2 2 6 2 2 2" xfId="51076"/>
    <cellStyle name="Note 3 2 2 6 2 2 2 2" xfId="51077"/>
    <cellStyle name="Note 3 2 2 6 2 2 3" xfId="51078"/>
    <cellStyle name="Note 3 2 2 6 2 3" xfId="51079"/>
    <cellStyle name="Note 3 2 2 6 2 3 2" xfId="51080"/>
    <cellStyle name="Note 3 2 2 6 2 4" xfId="51081"/>
    <cellStyle name="Note 3 2 2 6 3" xfId="51082"/>
    <cellStyle name="Note 3 2 2 6 3 2" xfId="51083"/>
    <cellStyle name="Note 3 2 2 6 3 2 2" xfId="51084"/>
    <cellStyle name="Note 3 2 2 6 3 3" xfId="51085"/>
    <cellStyle name="Note 3 2 2 6 4" xfId="51086"/>
    <cellStyle name="Note 3 2 2 6 4 2" xfId="51087"/>
    <cellStyle name="Note 3 2 2 6 5" xfId="51088"/>
    <cellStyle name="Note 3 2 2 7" xfId="51089"/>
    <cellStyle name="Note 3 2 2 7 2" xfId="51090"/>
    <cellStyle name="Note 3 2 2 7 2 2" xfId="51091"/>
    <cellStyle name="Note 3 2 2 7 2 2 2" xfId="51092"/>
    <cellStyle name="Note 3 2 2 7 2 3" xfId="51093"/>
    <cellStyle name="Note 3 2 2 7 3" xfId="51094"/>
    <cellStyle name="Note 3 2 2 7 3 2" xfId="51095"/>
    <cellStyle name="Note 3 2 2 7 4" xfId="51096"/>
    <cellStyle name="Note 3 2 2 8" xfId="51097"/>
    <cellStyle name="Note 3 2 2 8 2" xfId="51098"/>
    <cellStyle name="Note 3 2 2 8 2 2" xfId="51099"/>
    <cellStyle name="Note 3 2 2 8 3" xfId="51100"/>
    <cellStyle name="Note 3 2 2 9" xfId="51101"/>
    <cellStyle name="Note 3 2 2 9 2" xfId="51102"/>
    <cellStyle name="Note 3 2 3" xfId="51103"/>
    <cellStyle name="Note 3 2 3 2" xfId="51104"/>
    <cellStyle name="Note 3 2 3 2 2" xfId="51105"/>
    <cellStyle name="Note 3 2 3 2 2 2" xfId="51106"/>
    <cellStyle name="Note 3 2 3 2 2 2 2" xfId="51107"/>
    <cellStyle name="Note 3 2 3 2 2 3" xfId="51108"/>
    <cellStyle name="Note 3 2 3 2 3" xfId="51109"/>
    <cellStyle name="Note 3 2 3 2 3 2" xfId="51110"/>
    <cellStyle name="Note 3 2 3 2 4" xfId="51111"/>
    <cellStyle name="Note 3 2 3 3" xfId="51112"/>
    <cellStyle name="Note 3 2 3 3 2" xfId="51113"/>
    <cellStyle name="Note 3 2 3 3 2 2" xfId="51114"/>
    <cellStyle name="Note 3 2 3 3 3" xfId="51115"/>
    <cellStyle name="Note 3 2 3 4" xfId="51116"/>
    <cellStyle name="Note 3 2 3 4 2" xfId="51117"/>
    <cellStyle name="Note 3 2 3 5" xfId="51118"/>
    <cellStyle name="Note 3 2 4" xfId="51119"/>
    <cellStyle name="Note 3 2 4 2" xfId="51120"/>
    <cellStyle name="Note 3 2 4 2 2" xfId="51121"/>
    <cellStyle name="Note 3 2 4 2 2 2" xfId="51122"/>
    <cellStyle name="Note 3 2 4 2 2 2 2" xfId="51123"/>
    <cellStyle name="Note 3 2 4 2 2 3" xfId="51124"/>
    <cellStyle name="Note 3 2 4 2 3" xfId="51125"/>
    <cellStyle name="Note 3 2 4 2 3 2" xfId="51126"/>
    <cellStyle name="Note 3 2 4 2 4" xfId="51127"/>
    <cellStyle name="Note 3 2 4 3" xfId="51128"/>
    <cellStyle name="Note 3 2 4 3 2" xfId="51129"/>
    <cellStyle name="Note 3 2 4 3 2 2" xfId="51130"/>
    <cellStyle name="Note 3 2 4 3 3" xfId="51131"/>
    <cellStyle name="Note 3 2 4 4" xfId="51132"/>
    <cellStyle name="Note 3 2 4 4 2" xfId="51133"/>
    <cellStyle name="Note 3 2 4 5" xfId="51134"/>
    <cellStyle name="Note 3 2 5" xfId="51135"/>
    <cellStyle name="Note 3 2 5 2" xfId="51136"/>
    <cellStyle name="Note 3 2 5 2 2" xfId="51137"/>
    <cellStyle name="Note 3 2 5 2 2 2" xfId="51138"/>
    <cellStyle name="Note 3 2 5 2 2 2 2" xfId="51139"/>
    <cellStyle name="Note 3 2 5 2 2 3" xfId="51140"/>
    <cellStyle name="Note 3 2 5 2 3" xfId="51141"/>
    <cellStyle name="Note 3 2 5 2 3 2" xfId="51142"/>
    <cellStyle name="Note 3 2 5 2 4" xfId="51143"/>
    <cellStyle name="Note 3 2 5 3" xfId="51144"/>
    <cellStyle name="Note 3 2 5 3 2" xfId="51145"/>
    <cellStyle name="Note 3 2 5 3 2 2" xfId="51146"/>
    <cellStyle name="Note 3 2 5 3 3" xfId="51147"/>
    <cellStyle name="Note 3 2 5 4" xfId="51148"/>
    <cellStyle name="Note 3 2 5 4 2" xfId="51149"/>
    <cellStyle name="Note 3 2 5 5" xfId="51150"/>
    <cellStyle name="Note 3 2 6" xfId="51151"/>
    <cellStyle name="Note 3 2 6 2" xfId="51152"/>
    <cellStyle name="Note 3 2 6 2 2" xfId="51153"/>
    <cellStyle name="Note 3 2 6 2 2 2" xfId="51154"/>
    <cellStyle name="Note 3 2 6 2 2 2 2" xfId="51155"/>
    <cellStyle name="Note 3 2 6 2 2 3" xfId="51156"/>
    <cellStyle name="Note 3 2 6 2 3" xfId="51157"/>
    <cellStyle name="Note 3 2 6 2 3 2" xfId="51158"/>
    <cellStyle name="Note 3 2 6 2 4" xfId="51159"/>
    <cellStyle name="Note 3 2 6 3" xfId="51160"/>
    <cellStyle name="Note 3 2 6 3 2" xfId="51161"/>
    <cellStyle name="Note 3 2 6 3 2 2" xfId="51162"/>
    <cellStyle name="Note 3 2 6 3 3" xfId="51163"/>
    <cellStyle name="Note 3 2 6 4" xfId="51164"/>
    <cellStyle name="Note 3 2 6 4 2" xfId="51165"/>
    <cellStyle name="Note 3 2 6 5" xfId="51166"/>
    <cellStyle name="Note 3 2 7" xfId="51167"/>
    <cellStyle name="Note 3 2 7 2" xfId="51168"/>
    <cellStyle name="Note 3 2 7 2 2" xfId="51169"/>
    <cellStyle name="Note 3 2 7 2 2 2" xfId="51170"/>
    <cellStyle name="Note 3 2 7 2 2 2 2" xfId="51171"/>
    <cellStyle name="Note 3 2 7 2 2 3" xfId="51172"/>
    <cellStyle name="Note 3 2 7 2 3" xfId="51173"/>
    <cellStyle name="Note 3 2 7 2 3 2" xfId="51174"/>
    <cellStyle name="Note 3 2 7 2 4" xfId="51175"/>
    <cellStyle name="Note 3 2 7 3" xfId="51176"/>
    <cellStyle name="Note 3 2 7 3 2" xfId="51177"/>
    <cellStyle name="Note 3 2 7 3 2 2" xfId="51178"/>
    <cellStyle name="Note 3 2 7 3 3" xfId="51179"/>
    <cellStyle name="Note 3 2 7 4" xfId="51180"/>
    <cellStyle name="Note 3 2 7 4 2" xfId="51181"/>
    <cellStyle name="Note 3 2 7 5" xfId="51182"/>
    <cellStyle name="Note 3 2 8" xfId="51183"/>
    <cellStyle name="Note 3 2 8 2" xfId="51184"/>
    <cellStyle name="Note 3 2 8 2 2" xfId="51185"/>
    <cellStyle name="Note 3 2 8 2 2 2" xfId="51186"/>
    <cellStyle name="Note 3 2 8 2 3" xfId="51187"/>
    <cellStyle name="Note 3 2 8 3" xfId="51188"/>
    <cellStyle name="Note 3 2 8 3 2" xfId="51189"/>
    <cellStyle name="Note 3 2 8 4" xfId="51190"/>
    <cellStyle name="Note 3 2 9" xfId="51191"/>
    <cellStyle name="Note 3 2 9 2" xfId="51192"/>
    <cellStyle name="Note 3 2 9 2 2" xfId="51193"/>
    <cellStyle name="Note 3 2 9 3" xfId="51194"/>
    <cellStyle name="Note 3 3" xfId="51195"/>
    <cellStyle name="Note 3 3 10" xfId="51196"/>
    <cellStyle name="Note 3 3 10 2" xfId="51197"/>
    <cellStyle name="Note 3 3 11" xfId="51198"/>
    <cellStyle name="Note 3 3 2" xfId="51199"/>
    <cellStyle name="Note 3 3 2 10" xfId="51200"/>
    <cellStyle name="Note 3 3 2 2" xfId="51201"/>
    <cellStyle name="Note 3 3 2 2 2" xfId="51202"/>
    <cellStyle name="Note 3 3 2 2 2 2" xfId="51203"/>
    <cellStyle name="Note 3 3 2 2 2 2 2" xfId="51204"/>
    <cellStyle name="Note 3 3 2 2 2 2 2 2" xfId="51205"/>
    <cellStyle name="Note 3 3 2 2 2 2 3" xfId="51206"/>
    <cellStyle name="Note 3 3 2 2 2 3" xfId="51207"/>
    <cellStyle name="Note 3 3 2 2 2 3 2" xfId="51208"/>
    <cellStyle name="Note 3 3 2 2 2 4" xfId="51209"/>
    <cellStyle name="Note 3 3 2 2 3" xfId="51210"/>
    <cellStyle name="Note 3 3 2 2 3 2" xfId="51211"/>
    <cellStyle name="Note 3 3 2 2 3 2 2" xfId="51212"/>
    <cellStyle name="Note 3 3 2 2 3 3" xfId="51213"/>
    <cellStyle name="Note 3 3 2 2 4" xfId="51214"/>
    <cellStyle name="Note 3 3 2 2 4 2" xfId="51215"/>
    <cellStyle name="Note 3 3 2 2 5" xfId="51216"/>
    <cellStyle name="Note 3 3 2 3" xfId="51217"/>
    <cellStyle name="Note 3 3 2 3 2" xfId="51218"/>
    <cellStyle name="Note 3 3 2 3 2 2" xfId="51219"/>
    <cellStyle name="Note 3 3 2 3 2 2 2" xfId="51220"/>
    <cellStyle name="Note 3 3 2 3 2 2 2 2" xfId="51221"/>
    <cellStyle name="Note 3 3 2 3 2 2 3" xfId="51222"/>
    <cellStyle name="Note 3 3 2 3 2 3" xfId="51223"/>
    <cellStyle name="Note 3 3 2 3 2 3 2" xfId="51224"/>
    <cellStyle name="Note 3 3 2 3 2 4" xfId="51225"/>
    <cellStyle name="Note 3 3 2 3 3" xfId="51226"/>
    <cellStyle name="Note 3 3 2 3 3 2" xfId="51227"/>
    <cellStyle name="Note 3 3 2 3 3 2 2" xfId="51228"/>
    <cellStyle name="Note 3 3 2 3 3 3" xfId="51229"/>
    <cellStyle name="Note 3 3 2 3 4" xfId="51230"/>
    <cellStyle name="Note 3 3 2 3 4 2" xfId="51231"/>
    <cellStyle name="Note 3 3 2 3 5" xfId="51232"/>
    <cellStyle name="Note 3 3 2 4" xfId="51233"/>
    <cellStyle name="Note 3 3 2 4 2" xfId="51234"/>
    <cellStyle name="Note 3 3 2 4 2 2" xfId="51235"/>
    <cellStyle name="Note 3 3 2 4 2 2 2" xfId="51236"/>
    <cellStyle name="Note 3 3 2 4 2 2 2 2" xfId="51237"/>
    <cellStyle name="Note 3 3 2 4 2 2 3" xfId="51238"/>
    <cellStyle name="Note 3 3 2 4 2 3" xfId="51239"/>
    <cellStyle name="Note 3 3 2 4 2 3 2" xfId="51240"/>
    <cellStyle name="Note 3 3 2 4 2 4" xfId="51241"/>
    <cellStyle name="Note 3 3 2 4 3" xfId="51242"/>
    <cellStyle name="Note 3 3 2 4 3 2" xfId="51243"/>
    <cellStyle name="Note 3 3 2 4 3 2 2" xfId="51244"/>
    <cellStyle name="Note 3 3 2 4 3 3" xfId="51245"/>
    <cellStyle name="Note 3 3 2 4 4" xfId="51246"/>
    <cellStyle name="Note 3 3 2 4 4 2" xfId="51247"/>
    <cellStyle name="Note 3 3 2 4 5" xfId="51248"/>
    <cellStyle name="Note 3 3 2 5" xfId="51249"/>
    <cellStyle name="Note 3 3 2 5 2" xfId="51250"/>
    <cellStyle name="Note 3 3 2 5 2 2" xfId="51251"/>
    <cellStyle name="Note 3 3 2 5 2 2 2" xfId="51252"/>
    <cellStyle name="Note 3 3 2 5 2 2 2 2" xfId="51253"/>
    <cellStyle name="Note 3 3 2 5 2 2 3" xfId="51254"/>
    <cellStyle name="Note 3 3 2 5 2 3" xfId="51255"/>
    <cellStyle name="Note 3 3 2 5 2 3 2" xfId="51256"/>
    <cellStyle name="Note 3 3 2 5 2 4" xfId="51257"/>
    <cellStyle name="Note 3 3 2 5 3" xfId="51258"/>
    <cellStyle name="Note 3 3 2 5 3 2" xfId="51259"/>
    <cellStyle name="Note 3 3 2 5 3 2 2" xfId="51260"/>
    <cellStyle name="Note 3 3 2 5 3 3" xfId="51261"/>
    <cellStyle name="Note 3 3 2 5 4" xfId="51262"/>
    <cellStyle name="Note 3 3 2 5 4 2" xfId="51263"/>
    <cellStyle name="Note 3 3 2 5 5" xfId="51264"/>
    <cellStyle name="Note 3 3 2 6" xfId="51265"/>
    <cellStyle name="Note 3 3 2 6 2" xfId="51266"/>
    <cellStyle name="Note 3 3 2 6 2 2" xfId="51267"/>
    <cellStyle name="Note 3 3 2 6 2 2 2" xfId="51268"/>
    <cellStyle name="Note 3 3 2 6 2 2 2 2" xfId="51269"/>
    <cellStyle name="Note 3 3 2 6 2 2 3" xfId="51270"/>
    <cellStyle name="Note 3 3 2 6 2 3" xfId="51271"/>
    <cellStyle name="Note 3 3 2 6 2 3 2" xfId="51272"/>
    <cellStyle name="Note 3 3 2 6 2 4" xfId="51273"/>
    <cellStyle name="Note 3 3 2 6 3" xfId="51274"/>
    <cellStyle name="Note 3 3 2 6 3 2" xfId="51275"/>
    <cellStyle name="Note 3 3 2 6 3 2 2" xfId="51276"/>
    <cellStyle name="Note 3 3 2 6 3 3" xfId="51277"/>
    <cellStyle name="Note 3 3 2 6 4" xfId="51278"/>
    <cellStyle name="Note 3 3 2 6 4 2" xfId="51279"/>
    <cellStyle name="Note 3 3 2 6 5" xfId="51280"/>
    <cellStyle name="Note 3 3 2 7" xfId="51281"/>
    <cellStyle name="Note 3 3 2 7 2" xfId="51282"/>
    <cellStyle name="Note 3 3 2 7 2 2" xfId="51283"/>
    <cellStyle name="Note 3 3 2 7 2 2 2" xfId="51284"/>
    <cellStyle name="Note 3 3 2 7 2 3" xfId="51285"/>
    <cellStyle name="Note 3 3 2 7 3" xfId="51286"/>
    <cellStyle name="Note 3 3 2 7 3 2" xfId="51287"/>
    <cellStyle name="Note 3 3 2 7 4" xfId="51288"/>
    <cellStyle name="Note 3 3 2 8" xfId="51289"/>
    <cellStyle name="Note 3 3 2 8 2" xfId="51290"/>
    <cellStyle name="Note 3 3 2 8 2 2" xfId="51291"/>
    <cellStyle name="Note 3 3 2 8 3" xfId="51292"/>
    <cellStyle name="Note 3 3 2 9" xfId="51293"/>
    <cellStyle name="Note 3 3 2 9 2" xfId="51294"/>
    <cellStyle name="Note 3 3 3" xfId="51295"/>
    <cellStyle name="Note 3 3 3 2" xfId="51296"/>
    <cellStyle name="Note 3 3 3 2 2" xfId="51297"/>
    <cellStyle name="Note 3 3 3 2 2 2" xfId="51298"/>
    <cellStyle name="Note 3 3 3 2 2 2 2" xfId="51299"/>
    <cellStyle name="Note 3 3 3 2 2 3" xfId="51300"/>
    <cellStyle name="Note 3 3 3 2 3" xfId="51301"/>
    <cellStyle name="Note 3 3 3 2 3 2" xfId="51302"/>
    <cellStyle name="Note 3 3 3 2 4" xfId="51303"/>
    <cellStyle name="Note 3 3 3 3" xfId="51304"/>
    <cellStyle name="Note 3 3 3 3 2" xfId="51305"/>
    <cellStyle name="Note 3 3 3 3 2 2" xfId="51306"/>
    <cellStyle name="Note 3 3 3 3 3" xfId="51307"/>
    <cellStyle name="Note 3 3 3 4" xfId="51308"/>
    <cellStyle name="Note 3 3 3 4 2" xfId="51309"/>
    <cellStyle name="Note 3 3 3 5" xfId="51310"/>
    <cellStyle name="Note 3 3 4" xfId="51311"/>
    <cellStyle name="Note 3 3 4 2" xfId="51312"/>
    <cellStyle name="Note 3 3 4 2 2" xfId="51313"/>
    <cellStyle name="Note 3 3 4 2 2 2" xfId="51314"/>
    <cellStyle name="Note 3 3 4 2 2 2 2" xfId="51315"/>
    <cellStyle name="Note 3 3 4 2 2 3" xfId="51316"/>
    <cellStyle name="Note 3 3 4 2 3" xfId="51317"/>
    <cellStyle name="Note 3 3 4 2 3 2" xfId="51318"/>
    <cellStyle name="Note 3 3 4 2 4" xfId="51319"/>
    <cellStyle name="Note 3 3 4 3" xfId="51320"/>
    <cellStyle name="Note 3 3 4 3 2" xfId="51321"/>
    <cellStyle name="Note 3 3 4 3 2 2" xfId="51322"/>
    <cellStyle name="Note 3 3 4 3 3" xfId="51323"/>
    <cellStyle name="Note 3 3 4 4" xfId="51324"/>
    <cellStyle name="Note 3 3 4 4 2" xfId="51325"/>
    <cellStyle name="Note 3 3 4 5" xfId="51326"/>
    <cellStyle name="Note 3 3 5" xfId="51327"/>
    <cellStyle name="Note 3 3 5 2" xfId="51328"/>
    <cellStyle name="Note 3 3 5 2 2" xfId="51329"/>
    <cellStyle name="Note 3 3 5 2 2 2" xfId="51330"/>
    <cellStyle name="Note 3 3 5 2 2 2 2" xfId="51331"/>
    <cellStyle name="Note 3 3 5 2 2 3" xfId="51332"/>
    <cellStyle name="Note 3 3 5 2 3" xfId="51333"/>
    <cellStyle name="Note 3 3 5 2 3 2" xfId="51334"/>
    <cellStyle name="Note 3 3 5 2 4" xfId="51335"/>
    <cellStyle name="Note 3 3 5 3" xfId="51336"/>
    <cellStyle name="Note 3 3 5 3 2" xfId="51337"/>
    <cellStyle name="Note 3 3 5 3 2 2" xfId="51338"/>
    <cellStyle name="Note 3 3 5 3 3" xfId="51339"/>
    <cellStyle name="Note 3 3 5 4" xfId="51340"/>
    <cellStyle name="Note 3 3 5 4 2" xfId="51341"/>
    <cellStyle name="Note 3 3 5 5" xfId="51342"/>
    <cellStyle name="Note 3 3 6" xfId="51343"/>
    <cellStyle name="Note 3 3 6 2" xfId="51344"/>
    <cellStyle name="Note 3 3 6 2 2" xfId="51345"/>
    <cellStyle name="Note 3 3 6 2 2 2" xfId="51346"/>
    <cellStyle name="Note 3 3 6 2 2 2 2" xfId="51347"/>
    <cellStyle name="Note 3 3 6 2 2 3" xfId="51348"/>
    <cellStyle name="Note 3 3 6 2 3" xfId="51349"/>
    <cellStyle name="Note 3 3 6 2 3 2" xfId="51350"/>
    <cellStyle name="Note 3 3 6 2 4" xfId="51351"/>
    <cellStyle name="Note 3 3 6 3" xfId="51352"/>
    <cellStyle name="Note 3 3 6 3 2" xfId="51353"/>
    <cellStyle name="Note 3 3 6 3 2 2" xfId="51354"/>
    <cellStyle name="Note 3 3 6 3 3" xfId="51355"/>
    <cellStyle name="Note 3 3 6 4" xfId="51356"/>
    <cellStyle name="Note 3 3 6 4 2" xfId="51357"/>
    <cellStyle name="Note 3 3 6 5" xfId="51358"/>
    <cellStyle name="Note 3 3 7" xfId="51359"/>
    <cellStyle name="Note 3 3 7 2" xfId="51360"/>
    <cellStyle name="Note 3 3 7 2 2" xfId="51361"/>
    <cellStyle name="Note 3 3 7 2 2 2" xfId="51362"/>
    <cellStyle name="Note 3 3 7 2 2 2 2" xfId="51363"/>
    <cellStyle name="Note 3 3 7 2 2 3" xfId="51364"/>
    <cellStyle name="Note 3 3 7 2 3" xfId="51365"/>
    <cellStyle name="Note 3 3 7 2 3 2" xfId="51366"/>
    <cellStyle name="Note 3 3 7 2 4" xfId="51367"/>
    <cellStyle name="Note 3 3 7 3" xfId="51368"/>
    <cellStyle name="Note 3 3 7 3 2" xfId="51369"/>
    <cellStyle name="Note 3 3 7 3 2 2" xfId="51370"/>
    <cellStyle name="Note 3 3 7 3 3" xfId="51371"/>
    <cellStyle name="Note 3 3 7 4" xfId="51372"/>
    <cellStyle name="Note 3 3 7 4 2" xfId="51373"/>
    <cellStyle name="Note 3 3 7 5" xfId="51374"/>
    <cellStyle name="Note 3 3 8" xfId="51375"/>
    <cellStyle name="Note 3 3 8 2" xfId="51376"/>
    <cellStyle name="Note 3 3 8 2 2" xfId="51377"/>
    <cellStyle name="Note 3 3 8 2 2 2" xfId="51378"/>
    <cellStyle name="Note 3 3 8 2 3" xfId="51379"/>
    <cellStyle name="Note 3 3 8 3" xfId="51380"/>
    <cellStyle name="Note 3 3 8 3 2" xfId="51381"/>
    <cellStyle name="Note 3 3 8 4" xfId="51382"/>
    <cellStyle name="Note 3 3 9" xfId="51383"/>
    <cellStyle name="Note 3 3 9 2" xfId="51384"/>
    <cellStyle name="Note 3 3 9 2 2" xfId="51385"/>
    <cellStyle name="Note 3 3 9 3" xfId="51386"/>
    <cellStyle name="Note 3 4" xfId="51387"/>
    <cellStyle name="Note 3 4 10" xfId="51388"/>
    <cellStyle name="Note 3 4 10 2" xfId="51389"/>
    <cellStyle name="Note 3 4 11" xfId="51390"/>
    <cellStyle name="Note 3 4 2" xfId="51391"/>
    <cellStyle name="Note 3 4 2 10" xfId="51392"/>
    <cellStyle name="Note 3 4 2 2" xfId="51393"/>
    <cellStyle name="Note 3 4 2 2 2" xfId="51394"/>
    <cellStyle name="Note 3 4 2 2 2 2" xfId="51395"/>
    <cellStyle name="Note 3 4 2 2 2 2 2" xfId="51396"/>
    <cellStyle name="Note 3 4 2 2 2 2 2 2" xfId="51397"/>
    <cellStyle name="Note 3 4 2 2 2 2 3" xfId="51398"/>
    <cellStyle name="Note 3 4 2 2 2 3" xfId="51399"/>
    <cellStyle name="Note 3 4 2 2 2 3 2" xfId="51400"/>
    <cellStyle name="Note 3 4 2 2 2 4" xfId="51401"/>
    <cellStyle name="Note 3 4 2 2 3" xfId="51402"/>
    <cellStyle name="Note 3 4 2 2 3 2" xfId="51403"/>
    <cellStyle name="Note 3 4 2 2 3 2 2" xfId="51404"/>
    <cellStyle name="Note 3 4 2 2 3 3" xfId="51405"/>
    <cellStyle name="Note 3 4 2 2 4" xfId="51406"/>
    <cellStyle name="Note 3 4 2 2 4 2" xfId="51407"/>
    <cellStyle name="Note 3 4 2 2 5" xfId="51408"/>
    <cellStyle name="Note 3 4 2 3" xfId="51409"/>
    <cellStyle name="Note 3 4 2 3 2" xfId="51410"/>
    <cellStyle name="Note 3 4 2 3 2 2" xfId="51411"/>
    <cellStyle name="Note 3 4 2 3 2 2 2" xfId="51412"/>
    <cellStyle name="Note 3 4 2 3 2 2 2 2" xfId="51413"/>
    <cellStyle name="Note 3 4 2 3 2 2 3" xfId="51414"/>
    <cellStyle name="Note 3 4 2 3 2 3" xfId="51415"/>
    <cellStyle name="Note 3 4 2 3 2 3 2" xfId="51416"/>
    <cellStyle name="Note 3 4 2 3 2 4" xfId="51417"/>
    <cellStyle name="Note 3 4 2 3 3" xfId="51418"/>
    <cellStyle name="Note 3 4 2 3 3 2" xfId="51419"/>
    <cellStyle name="Note 3 4 2 3 3 2 2" xfId="51420"/>
    <cellStyle name="Note 3 4 2 3 3 3" xfId="51421"/>
    <cellStyle name="Note 3 4 2 3 4" xfId="51422"/>
    <cellStyle name="Note 3 4 2 3 4 2" xfId="51423"/>
    <cellStyle name="Note 3 4 2 3 5" xfId="51424"/>
    <cellStyle name="Note 3 4 2 4" xfId="51425"/>
    <cellStyle name="Note 3 4 2 4 2" xfId="51426"/>
    <cellStyle name="Note 3 4 2 4 2 2" xfId="51427"/>
    <cellStyle name="Note 3 4 2 4 2 2 2" xfId="51428"/>
    <cellStyle name="Note 3 4 2 4 2 2 2 2" xfId="51429"/>
    <cellStyle name="Note 3 4 2 4 2 2 3" xfId="51430"/>
    <cellStyle name="Note 3 4 2 4 2 3" xfId="51431"/>
    <cellStyle name="Note 3 4 2 4 2 3 2" xfId="51432"/>
    <cellStyle name="Note 3 4 2 4 2 4" xfId="51433"/>
    <cellStyle name="Note 3 4 2 4 3" xfId="51434"/>
    <cellStyle name="Note 3 4 2 4 3 2" xfId="51435"/>
    <cellStyle name="Note 3 4 2 4 3 2 2" xfId="51436"/>
    <cellStyle name="Note 3 4 2 4 3 3" xfId="51437"/>
    <cellStyle name="Note 3 4 2 4 4" xfId="51438"/>
    <cellStyle name="Note 3 4 2 4 4 2" xfId="51439"/>
    <cellStyle name="Note 3 4 2 4 5" xfId="51440"/>
    <cellStyle name="Note 3 4 2 5" xfId="51441"/>
    <cellStyle name="Note 3 4 2 5 2" xfId="51442"/>
    <cellStyle name="Note 3 4 2 5 2 2" xfId="51443"/>
    <cellStyle name="Note 3 4 2 5 2 2 2" xfId="51444"/>
    <cellStyle name="Note 3 4 2 5 2 2 2 2" xfId="51445"/>
    <cellStyle name="Note 3 4 2 5 2 2 3" xfId="51446"/>
    <cellStyle name="Note 3 4 2 5 2 3" xfId="51447"/>
    <cellStyle name="Note 3 4 2 5 2 3 2" xfId="51448"/>
    <cellStyle name="Note 3 4 2 5 2 4" xfId="51449"/>
    <cellStyle name="Note 3 4 2 5 3" xfId="51450"/>
    <cellStyle name="Note 3 4 2 5 3 2" xfId="51451"/>
    <cellStyle name="Note 3 4 2 5 3 2 2" xfId="51452"/>
    <cellStyle name="Note 3 4 2 5 3 3" xfId="51453"/>
    <cellStyle name="Note 3 4 2 5 4" xfId="51454"/>
    <cellStyle name="Note 3 4 2 5 4 2" xfId="51455"/>
    <cellStyle name="Note 3 4 2 5 5" xfId="51456"/>
    <cellStyle name="Note 3 4 2 6" xfId="51457"/>
    <cellStyle name="Note 3 4 2 6 2" xfId="51458"/>
    <cellStyle name="Note 3 4 2 6 2 2" xfId="51459"/>
    <cellStyle name="Note 3 4 2 6 2 2 2" xfId="51460"/>
    <cellStyle name="Note 3 4 2 6 2 2 2 2" xfId="51461"/>
    <cellStyle name="Note 3 4 2 6 2 2 3" xfId="51462"/>
    <cellStyle name="Note 3 4 2 6 2 3" xfId="51463"/>
    <cellStyle name="Note 3 4 2 6 2 3 2" xfId="51464"/>
    <cellStyle name="Note 3 4 2 6 2 4" xfId="51465"/>
    <cellStyle name="Note 3 4 2 6 3" xfId="51466"/>
    <cellStyle name="Note 3 4 2 6 3 2" xfId="51467"/>
    <cellStyle name="Note 3 4 2 6 3 2 2" xfId="51468"/>
    <cellStyle name="Note 3 4 2 6 3 3" xfId="51469"/>
    <cellStyle name="Note 3 4 2 6 4" xfId="51470"/>
    <cellStyle name="Note 3 4 2 6 4 2" xfId="51471"/>
    <cellStyle name="Note 3 4 2 6 5" xfId="51472"/>
    <cellStyle name="Note 3 4 2 7" xfId="51473"/>
    <cellStyle name="Note 3 4 2 7 2" xfId="51474"/>
    <cellStyle name="Note 3 4 2 7 2 2" xfId="51475"/>
    <cellStyle name="Note 3 4 2 7 2 2 2" xfId="51476"/>
    <cellStyle name="Note 3 4 2 7 2 3" xfId="51477"/>
    <cellStyle name="Note 3 4 2 7 3" xfId="51478"/>
    <cellStyle name="Note 3 4 2 7 3 2" xfId="51479"/>
    <cellStyle name="Note 3 4 2 7 4" xfId="51480"/>
    <cellStyle name="Note 3 4 2 8" xfId="51481"/>
    <cellStyle name="Note 3 4 2 8 2" xfId="51482"/>
    <cellStyle name="Note 3 4 2 8 2 2" xfId="51483"/>
    <cellStyle name="Note 3 4 2 8 3" xfId="51484"/>
    <cellStyle name="Note 3 4 2 9" xfId="51485"/>
    <cellStyle name="Note 3 4 2 9 2" xfId="51486"/>
    <cellStyle name="Note 3 4 3" xfId="51487"/>
    <cellStyle name="Note 3 4 3 2" xfId="51488"/>
    <cellStyle name="Note 3 4 3 2 2" xfId="51489"/>
    <cellStyle name="Note 3 4 3 2 2 2" xfId="51490"/>
    <cellStyle name="Note 3 4 3 2 2 2 2" xfId="51491"/>
    <cellStyle name="Note 3 4 3 2 2 3" xfId="51492"/>
    <cellStyle name="Note 3 4 3 2 3" xfId="51493"/>
    <cellStyle name="Note 3 4 3 2 3 2" xfId="51494"/>
    <cellStyle name="Note 3 4 3 2 4" xfId="51495"/>
    <cellStyle name="Note 3 4 3 3" xfId="51496"/>
    <cellStyle name="Note 3 4 3 3 2" xfId="51497"/>
    <cellStyle name="Note 3 4 3 3 2 2" xfId="51498"/>
    <cellStyle name="Note 3 4 3 3 3" xfId="51499"/>
    <cellStyle name="Note 3 4 3 4" xfId="51500"/>
    <cellStyle name="Note 3 4 3 4 2" xfId="51501"/>
    <cellStyle name="Note 3 4 3 5" xfId="51502"/>
    <cellStyle name="Note 3 4 4" xfId="51503"/>
    <cellStyle name="Note 3 4 4 2" xfId="51504"/>
    <cellStyle name="Note 3 4 4 2 2" xfId="51505"/>
    <cellStyle name="Note 3 4 4 2 2 2" xfId="51506"/>
    <cellStyle name="Note 3 4 4 2 2 2 2" xfId="51507"/>
    <cellStyle name="Note 3 4 4 2 2 3" xfId="51508"/>
    <cellStyle name="Note 3 4 4 2 3" xfId="51509"/>
    <cellStyle name="Note 3 4 4 2 3 2" xfId="51510"/>
    <cellStyle name="Note 3 4 4 2 4" xfId="51511"/>
    <cellStyle name="Note 3 4 4 3" xfId="51512"/>
    <cellStyle name="Note 3 4 4 3 2" xfId="51513"/>
    <cellStyle name="Note 3 4 4 3 2 2" xfId="51514"/>
    <cellStyle name="Note 3 4 4 3 3" xfId="51515"/>
    <cellStyle name="Note 3 4 4 4" xfId="51516"/>
    <cellStyle name="Note 3 4 4 4 2" xfId="51517"/>
    <cellStyle name="Note 3 4 4 5" xfId="51518"/>
    <cellStyle name="Note 3 4 5" xfId="51519"/>
    <cellStyle name="Note 3 4 5 2" xfId="51520"/>
    <cellStyle name="Note 3 4 5 2 2" xfId="51521"/>
    <cellStyle name="Note 3 4 5 2 2 2" xfId="51522"/>
    <cellStyle name="Note 3 4 5 2 2 2 2" xfId="51523"/>
    <cellStyle name="Note 3 4 5 2 2 3" xfId="51524"/>
    <cellStyle name="Note 3 4 5 2 3" xfId="51525"/>
    <cellStyle name="Note 3 4 5 2 3 2" xfId="51526"/>
    <cellStyle name="Note 3 4 5 2 4" xfId="51527"/>
    <cellStyle name="Note 3 4 5 3" xfId="51528"/>
    <cellStyle name="Note 3 4 5 3 2" xfId="51529"/>
    <cellStyle name="Note 3 4 5 3 2 2" xfId="51530"/>
    <cellStyle name="Note 3 4 5 3 3" xfId="51531"/>
    <cellStyle name="Note 3 4 5 4" xfId="51532"/>
    <cellStyle name="Note 3 4 5 4 2" xfId="51533"/>
    <cellStyle name="Note 3 4 5 5" xfId="51534"/>
    <cellStyle name="Note 3 4 6" xfId="51535"/>
    <cellStyle name="Note 3 4 6 2" xfId="51536"/>
    <cellStyle name="Note 3 4 6 2 2" xfId="51537"/>
    <cellStyle name="Note 3 4 6 2 2 2" xfId="51538"/>
    <cellStyle name="Note 3 4 6 2 2 2 2" xfId="51539"/>
    <cellStyle name="Note 3 4 6 2 2 3" xfId="51540"/>
    <cellStyle name="Note 3 4 6 2 3" xfId="51541"/>
    <cellStyle name="Note 3 4 6 2 3 2" xfId="51542"/>
    <cellStyle name="Note 3 4 6 2 4" xfId="51543"/>
    <cellStyle name="Note 3 4 6 3" xfId="51544"/>
    <cellStyle name="Note 3 4 6 3 2" xfId="51545"/>
    <cellStyle name="Note 3 4 6 3 2 2" xfId="51546"/>
    <cellStyle name="Note 3 4 6 3 3" xfId="51547"/>
    <cellStyle name="Note 3 4 6 4" xfId="51548"/>
    <cellStyle name="Note 3 4 6 4 2" xfId="51549"/>
    <cellStyle name="Note 3 4 6 5" xfId="51550"/>
    <cellStyle name="Note 3 4 7" xfId="51551"/>
    <cellStyle name="Note 3 4 7 2" xfId="51552"/>
    <cellStyle name="Note 3 4 7 2 2" xfId="51553"/>
    <cellStyle name="Note 3 4 7 2 2 2" xfId="51554"/>
    <cellStyle name="Note 3 4 7 2 2 2 2" xfId="51555"/>
    <cellStyle name="Note 3 4 7 2 2 3" xfId="51556"/>
    <cellStyle name="Note 3 4 7 2 3" xfId="51557"/>
    <cellStyle name="Note 3 4 7 2 3 2" xfId="51558"/>
    <cellStyle name="Note 3 4 7 2 4" xfId="51559"/>
    <cellStyle name="Note 3 4 7 3" xfId="51560"/>
    <cellStyle name="Note 3 4 7 3 2" xfId="51561"/>
    <cellStyle name="Note 3 4 7 3 2 2" xfId="51562"/>
    <cellStyle name="Note 3 4 7 3 3" xfId="51563"/>
    <cellStyle name="Note 3 4 7 4" xfId="51564"/>
    <cellStyle name="Note 3 4 7 4 2" xfId="51565"/>
    <cellStyle name="Note 3 4 7 5" xfId="51566"/>
    <cellStyle name="Note 3 4 8" xfId="51567"/>
    <cellStyle name="Note 3 4 8 2" xfId="51568"/>
    <cellStyle name="Note 3 4 8 2 2" xfId="51569"/>
    <cellStyle name="Note 3 4 8 2 2 2" xfId="51570"/>
    <cellStyle name="Note 3 4 8 2 3" xfId="51571"/>
    <cellStyle name="Note 3 4 8 3" xfId="51572"/>
    <cellStyle name="Note 3 4 8 3 2" xfId="51573"/>
    <cellStyle name="Note 3 4 8 4" xfId="51574"/>
    <cellStyle name="Note 3 4 9" xfId="51575"/>
    <cellStyle name="Note 3 4 9 2" xfId="51576"/>
    <cellStyle name="Note 3 4 9 2 2" xfId="51577"/>
    <cellStyle name="Note 3 4 9 3" xfId="51578"/>
    <cellStyle name="Note 3 5" xfId="51579"/>
    <cellStyle name="Note 3 5 10" xfId="51580"/>
    <cellStyle name="Note 3 5 10 2" xfId="51581"/>
    <cellStyle name="Note 3 5 11" xfId="51582"/>
    <cellStyle name="Note 3 5 2" xfId="51583"/>
    <cellStyle name="Note 3 5 2 10" xfId="51584"/>
    <cellStyle name="Note 3 5 2 2" xfId="51585"/>
    <cellStyle name="Note 3 5 2 2 2" xfId="51586"/>
    <cellStyle name="Note 3 5 2 2 2 2" xfId="51587"/>
    <cellStyle name="Note 3 5 2 2 2 2 2" xfId="51588"/>
    <cellStyle name="Note 3 5 2 2 2 2 2 2" xfId="51589"/>
    <cellStyle name="Note 3 5 2 2 2 2 3" xfId="51590"/>
    <cellStyle name="Note 3 5 2 2 2 3" xfId="51591"/>
    <cellStyle name="Note 3 5 2 2 2 3 2" xfId="51592"/>
    <cellStyle name="Note 3 5 2 2 2 4" xfId="51593"/>
    <cellStyle name="Note 3 5 2 2 3" xfId="51594"/>
    <cellStyle name="Note 3 5 2 2 3 2" xfId="51595"/>
    <cellStyle name="Note 3 5 2 2 3 2 2" xfId="51596"/>
    <cellStyle name="Note 3 5 2 2 3 3" xfId="51597"/>
    <cellStyle name="Note 3 5 2 2 4" xfId="51598"/>
    <cellStyle name="Note 3 5 2 2 4 2" xfId="51599"/>
    <cellStyle name="Note 3 5 2 2 5" xfId="51600"/>
    <cellStyle name="Note 3 5 2 3" xfId="51601"/>
    <cellStyle name="Note 3 5 2 3 2" xfId="51602"/>
    <cellStyle name="Note 3 5 2 3 2 2" xfId="51603"/>
    <cellStyle name="Note 3 5 2 3 2 2 2" xfId="51604"/>
    <cellStyle name="Note 3 5 2 3 2 2 2 2" xfId="51605"/>
    <cellStyle name="Note 3 5 2 3 2 2 3" xfId="51606"/>
    <cellStyle name="Note 3 5 2 3 2 3" xfId="51607"/>
    <cellStyle name="Note 3 5 2 3 2 3 2" xfId="51608"/>
    <cellStyle name="Note 3 5 2 3 2 4" xfId="51609"/>
    <cellStyle name="Note 3 5 2 3 3" xfId="51610"/>
    <cellStyle name="Note 3 5 2 3 3 2" xfId="51611"/>
    <cellStyle name="Note 3 5 2 3 3 2 2" xfId="51612"/>
    <cellStyle name="Note 3 5 2 3 3 3" xfId="51613"/>
    <cellStyle name="Note 3 5 2 3 4" xfId="51614"/>
    <cellStyle name="Note 3 5 2 3 4 2" xfId="51615"/>
    <cellStyle name="Note 3 5 2 3 5" xfId="51616"/>
    <cellStyle name="Note 3 5 2 4" xfId="51617"/>
    <cellStyle name="Note 3 5 2 4 2" xfId="51618"/>
    <cellStyle name="Note 3 5 2 4 2 2" xfId="51619"/>
    <cellStyle name="Note 3 5 2 4 2 2 2" xfId="51620"/>
    <cellStyle name="Note 3 5 2 4 2 2 2 2" xfId="51621"/>
    <cellStyle name="Note 3 5 2 4 2 2 3" xfId="51622"/>
    <cellStyle name="Note 3 5 2 4 2 3" xfId="51623"/>
    <cellStyle name="Note 3 5 2 4 2 3 2" xfId="51624"/>
    <cellStyle name="Note 3 5 2 4 2 4" xfId="51625"/>
    <cellStyle name="Note 3 5 2 4 3" xfId="51626"/>
    <cellStyle name="Note 3 5 2 4 3 2" xfId="51627"/>
    <cellStyle name="Note 3 5 2 4 3 2 2" xfId="51628"/>
    <cellStyle name="Note 3 5 2 4 3 3" xfId="51629"/>
    <cellStyle name="Note 3 5 2 4 4" xfId="51630"/>
    <cellStyle name="Note 3 5 2 4 4 2" xfId="51631"/>
    <cellStyle name="Note 3 5 2 4 5" xfId="51632"/>
    <cellStyle name="Note 3 5 2 5" xfId="51633"/>
    <cellStyle name="Note 3 5 2 5 2" xfId="51634"/>
    <cellStyle name="Note 3 5 2 5 2 2" xfId="51635"/>
    <cellStyle name="Note 3 5 2 5 2 2 2" xfId="51636"/>
    <cellStyle name="Note 3 5 2 5 2 2 2 2" xfId="51637"/>
    <cellStyle name="Note 3 5 2 5 2 2 3" xfId="51638"/>
    <cellStyle name="Note 3 5 2 5 2 3" xfId="51639"/>
    <cellStyle name="Note 3 5 2 5 2 3 2" xfId="51640"/>
    <cellStyle name="Note 3 5 2 5 2 4" xfId="51641"/>
    <cellStyle name="Note 3 5 2 5 3" xfId="51642"/>
    <cellStyle name="Note 3 5 2 5 3 2" xfId="51643"/>
    <cellStyle name="Note 3 5 2 5 3 2 2" xfId="51644"/>
    <cellStyle name="Note 3 5 2 5 3 3" xfId="51645"/>
    <cellStyle name="Note 3 5 2 5 4" xfId="51646"/>
    <cellStyle name="Note 3 5 2 5 4 2" xfId="51647"/>
    <cellStyle name="Note 3 5 2 5 5" xfId="51648"/>
    <cellStyle name="Note 3 5 2 6" xfId="51649"/>
    <cellStyle name="Note 3 5 2 6 2" xfId="51650"/>
    <cellStyle name="Note 3 5 2 6 2 2" xfId="51651"/>
    <cellStyle name="Note 3 5 2 6 2 2 2" xfId="51652"/>
    <cellStyle name="Note 3 5 2 6 2 2 2 2" xfId="51653"/>
    <cellStyle name="Note 3 5 2 6 2 2 3" xfId="51654"/>
    <cellStyle name="Note 3 5 2 6 2 3" xfId="51655"/>
    <cellStyle name="Note 3 5 2 6 2 3 2" xfId="51656"/>
    <cellStyle name="Note 3 5 2 6 2 4" xfId="51657"/>
    <cellStyle name="Note 3 5 2 6 3" xfId="51658"/>
    <cellStyle name="Note 3 5 2 6 3 2" xfId="51659"/>
    <cellStyle name="Note 3 5 2 6 3 2 2" xfId="51660"/>
    <cellStyle name="Note 3 5 2 6 3 3" xfId="51661"/>
    <cellStyle name="Note 3 5 2 6 4" xfId="51662"/>
    <cellStyle name="Note 3 5 2 6 4 2" xfId="51663"/>
    <cellStyle name="Note 3 5 2 6 5" xfId="51664"/>
    <cellStyle name="Note 3 5 2 7" xfId="51665"/>
    <cellStyle name="Note 3 5 2 7 2" xfId="51666"/>
    <cellStyle name="Note 3 5 2 7 2 2" xfId="51667"/>
    <cellStyle name="Note 3 5 2 7 2 2 2" xfId="51668"/>
    <cellStyle name="Note 3 5 2 7 2 3" xfId="51669"/>
    <cellStyle name="Note 3 5 2 7 3" xfId="51670"/>
    <cellStyle name="Note 3 5 2 7 3 2" xfId="51671"/>
    <cellStyle name="Note 3 5 2 7 4" xfId="51672"/>
    <cellStyle name="Note 3 5 2 8" xfId="51673"/>
    <cellStyle name="Note 3 5 2 8 2" xfId="51674"/>
    <cellStyle name="Note 3 5 2 8 2 2" xfId="51675"/>
    <cellStyle name="Note 3 5 2 8 3" xfId="51676"/>
    <cellStyle name="Note 3 5 2 9" xfId="51677"/>
    <cellStyle name="Note 3 5 2 9 2" xfId="51678"/>
    <cellStyle name="Note 3 5 3" xfId="51679"/>
    <cellStyle name="Note 3 5 3 2" xfId="51680"/>
    <cellStyle name="Note 3 5 3 2 2" xfId="51681"/>
    <cellStyle name="Note 3 5 3 2 2 2" xfId="51682"/>
    <cellStyle name="Note 3 5 3 2 2 2 2" xfId="51683"/>
    <cellStyle name="Note 3 5 3 2 2 3" xfId="51684"/>
    <cellStyle name="Note 3 5 3 2 3" xfId="51685"/>
    <cellStyle name="Note 3 5 3 2 3 2" xfId="51686"/>
    <cellStyle name="Note 3 5 3 2 4" xfId="51687"/>
    <cellStyle name="Note 3 5 3 3" xfId="51688"/>
    <cellStyle name="Note 3 5 3 3 2" xfId="51689"/>
    <cellStyle name="Note 3 5 3 3 2 2" xfId="51690"/>
    <cellStyle name="Note 3 5 3 3 3" xfId="51691"/>
    <cellStyle name="Note 3 5 3 4" xfId="51692"/>
    <cellStyle name="Note 3 5 3 4 2" xfId="51693"/>
    <cellStyle name="Note 3 5 3 5" xfId="51694"/>
    <cellStyle name="Note 3 5 4" xfId="51695"/>
    <cellStyle name="Note 3 5 4 2" xfId="51696"/>
    <cellStyle name="Note 3 5 4 2 2" xfId="51697"/>
    <cellStyle name="Note 3 5 4 2 2 2" xfId="51698"/>
    <cellStyle name="Note 3 5 4 2 2 2 2" xfId="51699"/>
    <cellStyle name="Note 3 5 4 2 2 3" xfId="51700"/>
    <cellStyle name="Note 3 5 4 2 3" xfId="51701"/>
    <cellStyle name="Note 3 5 4 2 3 2" xfId="51702"/>
    <cellStyle name="Note 3 5 4 2 4" xfId="51703"/>
    <cellStyle name="Note 3 5 4 3" xfId="51704"/>
    <cellStyle name="Note 3 5 4 3 2" xfId="51705"/>
    <cellStyle name="Note 3 5 4 3 2 2" xfId="51706"/>
    <cellStyle name="Note 3 5 4 3 3" xfId="51707"/>
    <cellStyle name="Note 3 5 4 4" xfId="51708"/>
    <cellStyle name="Note 3 5 4 4 2" xfId="51709"/>
    <cellStyle name="Note 3 5 4 5" xfId="51710"/>
    <cellStyle name="Note 3 5 5" xfId="51711"/>
    <cellStyle name="Note 3 5 5 2" xfId="51712"/>
    <cellStyle name="Note 3 5 5 2 2" xfId="51713"/>
    <cellStyle name="Note 3 5 5 2 2 2" xfId="51714"/>
    <cellStyle name="Note 3 5 5 2 2 2 2" xfId="51715"/>
    <cellStyle name="Note 3 5 5 2 2 3" xfId="51716"/>
    <cellStyle name="Note 3 5 5 2 3" xfId="51717"/>
    <cellStyle name="Note 3 5 5 2 3 2" xfId="51718"/>
    <cellStyle name="Note 3 5 5 2 4" xfId="51719"/>
    <cellStyle name="Note 3 5 5 3" xfId="51720"/>
    <cellStyle name="Note 3 5 5 3 2" xfId="51721"/>
    <cellStyle name="Note 3 5 5 3 2 2" xfId="51722"/>
    <cellStyle name="Note 3 5 5 3 3" xfId="51723"/>
    <cellStyle name="Note 3 5 5 4" xfId="51724"/>
    <cellStyle name="Note 3 5 5 4 2" xfId="51725"/>
    <cellStyle name="Note 3 5 5 5" xfId="51726"/>
    <cellStyle name="Note 3 5 6" xfId="51727"/>
    <cellStyle name="Note 3 5 6 2" xfId="51728"/>
    <cellStyle name="Note 3 5 6 2 2" xfId="51729"/>
    <cellStyle name="Note 3 5 6 2 2 2" xfId="51730"/>
    <cellStyle name="Note 3 5 6 2 2 2 2" xfId="51731"/>
    <cellStyle name="Note 3 5 6 2 2 3" xfId="51732"/>
    <cellStyle name="Note 3 5 6 2 3" xfId="51733"/>
    <cellStyle name="Note 3 5 6 2 3 2" xfId="51734"/>
    <cellStyle name="Note 3 5 6 2 4" xfId="51735"/>
    <cellStyle name="Note 3 5 6 3" xfId="51736"/>
    <cellStyle name="Note 3 5 6 3 2" xfId="51737"/>
    <cellStyle name="Note 3 5 6 3 2 2" xfId="51738"/>
    <cellStyle name="Note 3 5 6 3 3" xfId="51739"/>
    <cellStyle name="Note 3 5 6 4" xfId="51740"/>
    <cellStyle name="Note 3 5 6 4 2" xfId="51741"/>
    <cellStyle name="Note 3 5 6 5" xfId="51742"/>
    <cellStyle name="Note 3 5 7" xfId="51743"/>
    <cellStyle name="Note 3 5 7 2" xfId="51744"/>
    <cellStyle name="Note 3 5 7 2 2" xfId="51745"/>
    <cellStyle name="Note 3 5 7 2 2 2" xfId="51746"/>
    <cellStyle name="Note 3 5 7 2 2 2 2" xfId="51747"/>
    <cellStyle name="Note 3 5 7 2 2 3" xfId="51748"/>
    <cellStyle name="Note 3 5 7 2 3" xfId="51749"/>
    <cellStyle name="Note 3 5 7 2 3 2" xfId="51750"/>
    <cellStyle name="Note 3 5 7 2 4" xfId="51751"/>
    <cellStyle name="Note 3 5 7 3" xfId="51752"/>
    <cellStyle name="Note 3 5 7 3 2" xfId="51753"/>
    <cellStyle name="Note 3 5 7 3 2 2" xfId="51754"/>
    <cellStyle name="Note 3 5 7 3 3" xfId="51755"/>
    <cellStyle name="Note 3 5 7 4" xfId="51756"/>
    <cellStyle name="Note 3 5 7 4 2" xfId="51757"/>
    <cellStyle name="Note 3 5 7 5" xfId="51758"/>
    <cellStyle name="Note 3 5 8" xfId="51759"/>
    <cellStyle name="Note 3 5 8 2" xfId="51760"/>
    <cellStyle name="Note 3 5 8 2 2" xfId="51761"/>
    <cellStyle name="Note 3 5 8 2 2 2" xfId="51762"/>
    <cellStyle name="Note 3 5 8 2 3" xfId="51763"/>
    <cellStyle name="Note 3 5 8 3" xfId="51764"/>
    <cellStyle name="Note 3 5 8 3 2" xfId="51765"/>
    <cellStyle name="Note 3 5 8 4" xfId="51766"/>
    <cellStyle name="Note 3 5 9" xfId="51767"/>
    <cellStyle name="Note 3 5 9 2" xfId="51768"/>
    <cellStyle name="Note 3 5 9 2 2" xfId="51769"/>
    <cellStyle name="Note 3 5 9 3" xfId="51770"/>
    <cellStyle name="Note 3 6" xfId="51771"/>
    <cellStyle name="Note 3 6 10" xfId="51772"/>
    <cellStyle name="Note 3 6 10 2" xfId="51773"/>
    <cellStyle name="Note 3 6 11" xfId="51774"/>
    <cellStyle name="Note 3 6 2" xfId="51775"/>
    <cellStyle name="Note 3 6 2 10" xfId="51776"/>
    <cellStyle name="Note 3 6 2 2" xfId="51777"/>
    <cellStyle name="Note 3 6 2 2 2" xfId="51778"/>
    <cellStyle name="Note 3 6 2 2 2 2" xfId="51779"/>
    <cellStyle name="Note 3 6 2 2 2 2 2" xfId="51780"/>
    <cellStyle name="Note 3 6 2 2 2 2 2 2" xfId="51781"/>
    <cellStyle name="Note 3 6 2 2 2 2 3" xfId="51782"/>
    <cellStyle name="Note 3 6 2 2 2 3" xfId="51783"/>
    <cellStyle name="Note 3 6 2 2 2 3 2" xfId="51784"/>
    <cellStyle name="Note 3 6 2 2 2 4" xfId="51785"/>
    <cellStyle name="Note 3 6 2 2 3" xfId="51786"/>
    <cellStyle name="Note 3 6 2 2 3 2" xfId="51787"/>
    <cellStyle name="Note 3 6 2 2 3 2 2" xfId="51788"/>
    <cellStyle name="Note 3 6 2 2 3 3" xfId="51789"/>
    <cellStyle name="Note 3 6 2 2 4" xfId="51790"/>
    <cellStyle name="Note 3 6 2 2 4 2" xfId="51791"/>
    <cellStyle name="Note 3 6 2 2 5" xfId="51792"/>
    <cellStyle name="Note 3 6 2 3" xfId="51793"/>
    <cellStyle name="Note 3 6 2 3 2" xfId="51794"/>
    <cellStyle name="Note 3 6 2 3 2 2" xfId="51795"/>
    <cellStyle name="Note 3 6 2 3 2 2 2" xfId="51796"/>
    <cellStyle name="Note 3 6 2 3 2 2 2 2" xfId="51797"/>
    <cellStyle name="Note 3 6 2 3 2 2 3" xfId="51798"/>
    <cellStyle name="Note 3 6 2 3 2 3" xfId="51799"/>
    <cellStyle name="Note 3 6 2 3 2 3 2" xfId="51800"/>
    <cellStyle name="Note 3 6 2 3 2 4" xfId="51801"/>
    <cellStyle name="Note 3 6 2 3 3" xfId="51802"/>
    <cellStyle name="Note 3 6 2 3 3 2" xfId="51803"/>
    <cellStyle name="Note 3 6 2 3 3 2 2" xfId="51804"/>
    <cellStyle name="Note 3 6 2 3 3 3" xfId="51805"/>
    <cellStyle name="Note 3 6 2 3 4" xfId="51806"/>
    <cellStyle name="Note 3 6 2 3 4 2" xfId="51807"/>
    <cellStyle name="Note 3 6 2 3 5" xfId="51808"/>
    <cellStyle name="Note 3 6 2 4" xfId="51809"/>
    <cellStyle name="Note 3 6 2 4 2" xfId="51810"/>
    <cellStyle name="Note 3 6 2 4 2 2" xfId="51811"/>
    <cellStyle name="Note 3 6 2 4 2 2 2" xfId="51812"/>
    <cellStyle name="Note 3 6 2 4 2 2 2 2" xfId="51813"/>
    <cellStyle name="Note 3 6 2 4 2 2 3" xfId="51814"/>
    <cellStyle name="Note 3 6 2 4 2 3" xfId="51815"/>
    <cellStyle name="Note 3 6 2 4 2 3 2" xfId="51816"/>
    <cellStyle name="Note 3 6 2 4 2 4" xfId="51817"/>
    <cellStyle name="Note 3 6 2 4 3" xfId="51818"/>
    <cellStyle name="Note 3 6 2 4 3 2" xfId="51819"/>
    <cellStyle name="Note 3 6 2 4 3 2 2" xfId="51820"/>
    <cellStyle name="Note 3 6 2 4 3 3" xfId="51821"/>
    <cellStyle name="Note 3 6 2 4 4" xfId="51822"/>
    <cellStyle name="Note 3 6 2 4 4 2" xfId="51823"/>
    <cellStyle name="Note 3 6 2 4 5" xfId="51824"/>
    <cellStyle name="Note 3 6 2 5" xfId="51825"/>
    <cellStyle name="Note 3 6 2 5 2" xfId="51826"/>
    <cellStyle name="Note 3 6 2 5 2 2" xfId="51827"/>
    <cellStyle name="Note 3 6 2 5 2 2 2" xfId="51828"/>
    <cellStyle name="Note 3 6 2 5 2 2 2 2" xfId="51829"/>
    <cellStyle name="Note 3 6 2 5 2 2 3" xfId="51830"/>
    <cellStyle name="Note 3 6 2 5 2 3" xfId="51831"/>
    <cellStyle name="Note 3 6 2 5 2 3 2" xfId="51832"/>
    <cellStyle name="Note 3 6 2 5 2 4" xfId="51833"/>
    <cellStyle name="Note 3 6 2 5 3" xfId="51834"/>
    <cellStyle name="Note 3 6 2 5 3 2" xfId="51835"/>
    <cellStyle name="Note 3 6 2 5 3 2 2" xfId="51836"/>
    <cellStyle name="Note 3 6 2 5 3 3" xfId="51837"/>
    <cellStyle name="Note 3 6 2 5 4" xfId="51838"/>
    <cellStyle name="Note 3 6 2 5 4 2" xfId="51839"/>
    <cellStyle name="Note 3 6 2 5 5" xfId="51840"/>
    <cellStyle name="Note 3 6 2 6" xfId="51841"/>
    <cellStyle name="Note 3 6 2 6 2" xfId="51842"/>
    <cellStyle name="Note 3 6 2 6 2 2" xfId="51843"/>
    <cellStyle name="Note 3 6 2 6 2 2 2" xfId="51844"/>
    <cellStyle name="Note 3 6 2 6 2 2 2 2" xfId="51845"/>
    <cellStyle name="Note 3 6 2 6 2 2 3" xfId="51846"/>
    <cellStyle name="Note 3 6 2 6 2 3" xfId="51847"/>
    <cellStyle name="Note 3 6 2 6 2 3 2" xfId="51848"/>
    <cellStyle name="Note 3 6 2 6 2 4" xfId="51849"/>
    <cellStyle name="Note 3 6 2 6 3" xfId="51850"/>
    <cellStyle name="Note 3 6 2 6 3 2" xfId="51851"/>
    <cellStyle name="Note 3 6 2 6 3 2 2" xfId="51852"/>
    <cellStyle name="Note 3 6 2 6 3 3" xfId="51853"/>
    <cellStyle name="Note 3 6 2 6 4" xfId="51854"/>
    <cellStyle name="Note 3 6 2 6 4 2" xfId="51855"/>
    <cellStyle name="Note 3 6 2 6 5" xfId="51856"/>
    <cellStyle name="Note 3 6 2 7" xfId="51857"/>
    <cellStyle name="Note 3 6 2 7 2" xfId="51858"/>
    <cellStyle name="Note 3 6 2 7 2 2" xfId="51859"/>
    <cellStyle name="Note 3 6 2 7 2 2 2" xfId="51860"/>
    <cellStyle name="Note 3 6 2 7 2 3" xfId="51861"/>
    <cellStyle name="Note 3 6 2 7 3" xfId="51862"/>
    <cellStyle name="Note 3 6 2 7 3 2" xfId="51863"/>
    <cellStyle name="Note 3 6 2 7 4" xfId="51864"/>
    <cellStyle name="Note 3 6 2 8" xfId="51865"/>
    <cellStyle name="Note 3 6 2 8 2" xfId="51866"/>
    <cellStyle name="Note 3 6 2 8 2 2" xfId="51867"/>
    <cellStyle name="Note 3 6 2 8 3" xfId="51868"/>
    <cellStyle name="Note 3 6 2 9" xfId="51869"/>
    <cellStyle name="Note 3 6 2 9 2" xfId="51870"/>
    <cellStyle name="Note 3 6 3" xfId="51871"/>
    <cellStyle name="Note 3 6 3 2" xfId="51872"/>
    <cellStyle name="Note 3 6 3 2 2" xfId="51873"/>
    <cellStyle name="Note 3 6 3 2 2 2" xfId="51874"/>
    <cellStyle name="Note 3 6 3 2 2 2 2" xfId="51875"/>
    <cellStyle name="Note 3 6 3 2 2 3" xfId="51876"/>
    <cellStyle name="Note 3 6 3 2 3" xfId="51877"/>
    <cellStyle name="Note 3 6 3 2 3 2" xfId="51878"/>
    <cellStyle name="Note 3 6 3 2 4" xfId="51879"/>
    <cellStyle name="Note 3 6 3 3" xfId="51880"/>
    <cellStyle name="Note 3 6 3 3 2" xfId="51881"/>
    <cellStyle name="Note 3 6 3 3 2 2" xfId="51882"/>
    <cellStyle name="Note 3 6 3 3 3" xfId="51883"/>
    <cellStyle name="Note 3 6 3 4" xfId="51884"/>
    <cellStyle name="Note 3 6 3 4 2" xfId="51885"/>
    <cellStyle name="Note 3 6 3 5" xfId="51886"/>
    <cellStyle name="Note 3 6 4" xfId="51887"/>
    <cellStyle name="Note 3 6 4 2" xfId="51888"/>
    <cellStyle name="Note 3 6 4 2 2" xfId="51889"/>
    <cellStyle name="Note 3 6 4 2 2 2" xfId="51890"/>
    <cellStyle name="Note 3 6 4 2 2 2 2" xfId="51891"/>
    <cellStyle name="Note 3 6 4 2 2 3" xfId="51892"/>
    <cellStyle name="Note 3 6 4 2 3" xfId="51893"/>
    <cellStyle name="Note 3 6 4 2 3 2" xfId="51894"/>
    <cellStyle name="Note 3 6 4 2 4" xfId="51895"/>
    <cellStyle name="Note 3 6 4 3" xfId="51896"/>
    <cellStyle name="Note 3 6 4 3 2" xfId="51897"/>
    <cellStyle name="Note 3 6 4 3 2 2" xfId="51898"/>
    <cellStyle name="Note 3 6 4 3 3" xfId="51899"/>
    <cellStyle name="Note 3 6 4 4" xfId="51900"/>
    <cellStyle name="Note 3 6 4 4 2" xfId="51901"/>
    <cellStyle name="Note 3 6 4 5" xfId="51902"/>
    <cellStyle name="Note 3 6 5" xfId="51903"/>
    <cellStyle name="Note 3 6 5 2" xfId="51904"/>
    <cellStyle name="Note 3 6 5 2 2" xfId="51905"/>
    <cellStyle name="Note 3 6 5 2 2 2" xfId="51906"/>
    <cellStyle name="Note 3 6 5 2 2 2 2" xfId="51907"/>
    <cellStyle name="Note 3 6 5 2 2 3" xfId="51908"/>
    <cellStyle name="Note 3 6 5 2 3" xfId="51909"/>
    <cellStyle name="Note 3 6 5 2 3 2" xfId="51910"/>
    <cellStyle name="Note 3 6 5 2 4" xfId="51911"/>
    <cellStyle name="Note 3 6 5 3" xfId="51912"/>
    <cellStyle name="Note 3 6 5 3 2" xfId="51913"/>
    <cellStyle name="Note 3 6 5 3 2 2" xfId="51914"/>
    <cellStyle name="Note 3 6 5 3 3" xfId="51915"/>
    <cellStyle name="Note 3 6 5 4" xfId="51916"/>
    <cellStyle name="Note 3 6 5 4 2" xfId="51917"/>
    <cellStyle name="Note 3 6 5 5" xfId="51918"/>
    <cellStyle name="Note 3 6 6" xfId="51919"/>
    <cellStyle name="Note 3 6 6 2" xfId="51920"/>
    <cellStyle name="Note 3 6 6 2 2" xfId="51921"/>
    <cellStyle name="Note 3 6 6 2 2 2" xfId="51922"/>
    <cellStyle name="Note 3 6 6 2 2 2 2" xfId="51923"/>
    <cellStyle name="Note 3 6 6 2 2 3" xfId="51924"/>
    <cellStyle name="Note 3 6 6 2 3" xfId="51925"/>
    <cellStyle name="Note 3 6 6 2 3 2" xfId="51926"/>
    <cellStyle name="Note 3 6 6 2 4" xfId="51927"/>
    <cellStyle name="Note 3 6 6 3" xfId="51928"/>
    <cellStyle name="Note 3 6 6 3 2" xfId="51929"/>
    <cellStyle name="Note 3 6 6 3 2 2" xfId="51930"/>
    <cellStyle name="Note 3 6 6 3 3" xfId="51931"/>
    <cellStyle name="Note 3 6 6 4" xfId="51932"/>
    <cellStyle name="Note 3 6 6 4 2" xfId="51933"/>
    <cellStyle name="Note 3 6 6 5" xfId="51934"/>
    <cellStyle name="Note 3 6 7" xfId="51935"/>
    <cellStyle name="Note 3 6 7 2" xfId="51936"/>
    <cellStyle name="Note 3 6 7 2 2" xfId="51937"/>
    <cellStyle name="Note 3 6 7 2 2 2" xfId="51938"/>
    <cellStyle name="Note 3 6 7 2 2 2 2" xfId="51939"/>
    <cellStyle name="Note 3 6 7 2 2 3" xfId="51940"/>
    <cellStyle name="Note 3 6 7 2 3" xfId="51941"/>
    <cellStyle name="Note 3 6 7 2 3 2" xfId="51942"/>
    <cellStyle name="Note 3 6 7 2 4" xfId="51943"/>
    <cellStyle name="Note 3 6 7 3" xfId="51944"/>
    <cellStyle name="Note 3 6 7 3 2" xfId="51945"/>
    <cellStyle name="Note 3 6 7 3 2 2" xfId="51946"/>
    <cellStyle name="Note 3 6 7 3 3" xfId="51947"/>
    <cellStyle name="Note 3 6 7 4" xfId="51948"/>
    <cellStyle name="Note 3 6 7 4 2" xfId="51949"/>
    <cellStyle name="Note 3 6 7 5" xfId="51950"/>
    <cellStyle name="Note 3 6 8" xfId="51951"/>
    <cellStyle name="Note 3 6 8 2" xfId="51952"/>
    <cellStyle name="Note 3 6 8 2 2" xfId="51953"/>
    <cellStyle name="Note 3 6 8 2 2 2" xfId="51954"/>
    <cellStyle name="Note 3 6 8 2 3" xfId="51955"/>
    <cellStyle name="Note 3 6 8 3" xfId="51956"/>
    <cellStyle name="Note 3 6 8 3 2" xfId="51957"/>
    <cellStyle name="Note 3 6 8 4" xfId="51958"/>
    <cellStyle name="Note 3 6 9" xfId="51959"/>
    <cellStyle name="Note 3 6 9 2" xfId="51960"/>
    <cellStyle name="Note 3 6 9 2 2" xfId="51961"/>
    <cellStyle name="Note 3 6 9 3" xfId="51962"/>
    <cellStyle name="Note 3 7" xfId="51963"/>
    <cellStyle name="Note 3 7 10" xfId="51964"/>
    <cellStyle name="Note 3 7 10 2" xfId="51965"/>
    <cellStyle name="Note 3 7 11" xfId="51966"/>
    <cellStyle name="Note 3 7 2" xfId="51967"/>
    <cellStyle name="Note 3 7 2 10" xfId="51968"/>
    <cellStyle name="Note 3 7 2 2" xfId="51969"/>
    <cellStyle name="Note 3 7 2 2 2" xfId="51970"/>
    <cellStyle name="Note 3 7 2 2 2 2" xfId="51971"/>
    <cellStyle name="Note 3 7 2 2 2 2 2" xfId="51972"/>
    <cellStyle name="Note 3 7 2 2 2 2 2 2" xfId="51973"/>
    <cellStyle name="Note 3 7 2 2 2 2 3" xfId="51974"/>
    <cellStyle name="Note 3 7 2 2 2 3" xfId="51975"/>
    <cellStyle name="Note 3 7 2 2 2 3 2" xfId="51976"/>
    <cellStyle name="Note 3 7 2 2 2 4" xfId="51977"/>
    <cellStyle name="Note 3 7 2 2 3" xfId="51978"/>
    <cellStyle name="Note 3 7 2 2 3 2" xfId="51979"/>
    <cellStyle name="Note 3 7 2 2 3 2 2" xfId="51980"/>
    <cellStyle name="Note 3 7 2 2 3 3" xfId="51981"/>
    <cellStyle name="Note 3 7 2 2 4" xfId="51982"/>
    <cellStyle name="Note 3 7 2 2 4 2" xfId="51983"/>
    <cellStyle name="Note 3 7 2 2 5" xfId="51984"/>
    <cellStyle name="Note 3 7 2 3" xfId="51985"/>
    <cellStyle name="Note 3 7 2 3 2" xfId="51986"/>
    <cellStyle name="Note 3 7 2 3 2 2" xfId="51987"/>
    <cellStyle name="Note 3 7 2 3 2 2 2" xfId="51988"/>
    <cellStyle name="Note 3 7 2 3 2 2 2 2" xfId="51989"/>
    <cellStyle name="Note 3 7 2 3 2 2 3" xfId="51990"/>
    <cellStyle name="Note 3 7 2 3 2 3" xfId="51991"/>
    <cellStyle name="Note 3 7 2 3 2 3 2" xfId="51992"/>
    <cellStyle name="Note 3 7 2 3 2 4" xfId="51993"/>
    <cellStyle name="Note 3 7 2 3 3" xfId="51994"/>
    <cellStyle name="Note 3 7 2 3 3 2" xfId="51995"/>
    <cellStyle name="Note 3 7 2 3 3 2 2" xfId="51996"/>
    <cellStyle name="Note 3 7 2 3 3 3" xfId="51997"/>
    <cellStyle name="Note 3 7 2 3 4" xfId="51998"/>
    <cellStyle name="Note 3 7 2 3 4 2" xfId="51999"/>
    <cellStyle name="Note 3 7 2 3 5" xfId="52000"/>
    <cellStyle name="Note 3 7 2 4" xfId="52001"/>
    <cellStyle name="Note 3 7 2 4 2" xfId="52002"/>
    <cellStyle name="Note 3 7 2 4 2 2" xfId="52003"/>
    <cellStyle name="Note 3 7 2 4 2 2 2" xfId="52004"/>
    <cellStyle name="Note 3 7 2 4 2 2 2 2" xfId="52005"/>
    <cellStyle name="Note 3 7 2 4 2 2 3" xfId="52006"/>
    <cellStyle name="Note 3 7 2 4 2 3" xfId="52007"/>
    <cellStyle name="Note 3 7 2 4 2 3 2" xfId="52008"/>
    <cellStyle name="Note 3 7 2 4 2 4" xfId="52009"/>
    <cellStyle name="Note 3 7 2 4 3" xfId="52010"/>
    <cellStyle name="Note 3 7 2 4 3 2" xfId="52011"/>
    <cellStyle name="Note 3 7 2 4 3 2 2" xfId="52012"/>
    <cellStyle name="Note 3 7 2 4 3 3" xfId="52013"/>
    <cellStyle name="Note 3 7 2 4 4" xfId="52014"/>
    <cellStyle name="Note 3 7 2 4 4 2" xfId="52015"/>
    <cellStyle name="Note 3 7 2 4 5" xfId="52016"/>
    <cellStyle name="Note 3 7 2 5" xfId="52017"/>
    <cellStyle name="Note 3 7 2 5 2" xfId="52018"/>
    <cellStyle name="Note 3 7 2 5 2 2" xfId="52019"/>
    <cellStyle name="Note 3 7 2 5 2 2 2" xfId="52020"/>
    <cellStyle name="Note 3 7 2 5 2 2 2 2" xfId="52021"/>
    <cellStyle name="Note 3 7 2 5 2 2 3" xfId="52022"/>
    <cellStyle name="Note 3 7 2 5 2 3" xfId="52023"/>
    <cellStyle name="Note 3 7 2 5 2 3 2" xfId="52024"/>
    <cellStyle name="Note 3 7 2 5 2 4" xfId="52025"/>
    <cellStyle name="Note 3 7 2 5 3" xfId="52026"/>
    <cellStyle name="Note 3 7 2 5 3 2" xfId="52027"/>
    <cellStyle name="Note 3 7 2 5 3 2 2" xfId="52028"/>
    <cellStyle name="Note 3 7 2 5 3 3" xfId="52029"/>
    <cellStyle name="Note 3 7 2 5 4" xfId="52030"/>
    <cellStyle name="Note 3 7 2 5 4 2" xfId="52031"/>
    <cellStyle name="Note 3 7 2 5 5" xfId="52032"/>
    <cellStyle name="Note 3 7 2 6" xfId="52033"/>
    <cellStyle name="Note 3 7 2 6 2" xfId="52034"/>
    <cellStyle name="Note 3 7 2 6 2 2" xfId="52035"/>
    <cellStyle name="Note 3 7 2 6 2 2 2" xfId="52036"/>
    <cellStyle name="Note 3 7 2 6 2 2 2 2" xfId="52037"/>
    <cellStyle name="Note 3 7 2 6 2 2 3" xfId="52038"/>
    <cellStyle name="Note 3 7 2 6 2 3" xfId="52039"/>
    <cellStyle name="Note 3 7 2 6 2 3 2" xfId="52040"/>
    <cellStyle name="Note 3 7 2 6 2 4" xfId="52041"/>
    <cellStyle name="Note 3 7 2 6 3" xfId="52042"/>
    <cellStyle name="Note 3 7 2 6 3 2" xfId="52043"/>
    <cellStyle name="Note 3 7 2 6 3 2 2" xfId="52044"/>
    <cellStyle name="Note 3 7 2 6 3 3" xfId="52045"/>
    <cellStyle name="Note 3 7 2 6 4" xfId="52046"/>
    <cellStyle name="Note 3 7 2 6 4 2" xfId="52047"/>
    <cellStyle name="Note 3 7 2 6 5" xfId="52048"/>
    <cellStyle name="Note 3 7 2 7" xfId="52049"/>
    <cellStyle name="Note 3 7 2 7 2" xfId="52050"/>
    <cellStyle name="Note 3 7 2 7 2 2" xfId="52051"/>
    <cellStyle name="Note 3 7 2 7 2 2 2" xfId="52052"/>
    <cellStyle name="Note 3 7 2 7 2 3" xfId="52053"/>
    <cellStyle name="Note 3 7 2 7 3" xfId="52054"/>
    <cellStyle name="Note 3 7 2 7 3 2" xfId="52055"/>
    <cellStyle name="Note 3 7 2 7 4" xfId="52056"/>
    <cellStyle name="Note 3 7 2 8" xfId="52057"/>
    <cellStyle name="Note 3 7 2 8 2" xfId="52058"/>
    <cellStyle name="Note 3 7 2 8 2 2" xfId="52059"/>
    <cellStyle name="Note 3 7 2 8 3" xfId="52060"/>
    <cellStyle name="Note 3 7 2 9" xfId="52061"/>
    <cellStyle name="Note 3 7 2 9 2" xfId="52062"/>
    <cellStyle name="Note 3 7 3" xfId="52063"/>
    <cellStyle name="Note 3 7 3 2" xfId="52064"/>
    <cellStyle name="Note 3 7 3 2 2" xfId="52065"/>
    <cellStyle name="Note 3 7 3 2 2 2" xfId="52066"/>
    <cellStyle name="Note 3 7 3 2 2 2 2" xfId="52067"/>
    <cellStyle name="Note 3 7 3 2 2 3" xfId="52068"/>
    <cellStyle name="Note 3 7 3 2 3" xfId="52069"/>
    <cellStyle name="Note 3 7 3 2 3 2" xfId="52070"/>
    <cellStyle name="Note 3 7 3 2 4" xfId="52071"/>
    <cellStyle name="Note 3 7 3 3" xfId="52072"/>
    <cellStyle name="Note 3 7 3 3 2" xfId="52073"/>
    <cellStyle name="Note 3 7 3 3 2 2" xfId="52074"/>
    <cellStyle name="Note 3 7 3 3 3" xfId="52075"/>
    <cellStyle name="Note 3 7 3 4" xfId="52076"/>
    <cellStyle name="Note 3 7 3 4 2" xfId="52077"/>
    <cellStyle name="Note 3 7 3 5" xfId="52078"/>
    <cellStyle name="Note 3 7 4" xfId="52079"/>
    <cellStyle name="Note 3 7 4 2" xfId="52080"/>
    <cellStyle name="Note 3 7 4 2 2" xfId="52081"/>
    <cellStyle name="Note 3 7 4 2 2 2" xfId="52082"/>
    <cellStyle name="Note 3 7 4 2 2 2 2" xfId="52083"/>
    <cellStyle name="Note 3 7 4 2 2 3" xfId="52084"/>
    <cellStyle name="Note 3 7 4 2 3" xfId="52085"/>
    <cellStyle name="Note 3 7 4 2 3 2" xfId="52086"/>
    <cellStyle name="Note 3 7 4 2 4" xfId="52087"/>
    <cellStyle name="Note 3 7 4 3" xfId="52088"/>
    <cellStyle name="Note 3 7 4 3 2" xfId="52089"/>
    <cellStyle name="Note 3 7 4 3 2 2" xfId="52090"/>
    <cellStyle name="Note 3 7 4 3 3" xfId="52091"/>
    <cellStyle name="Note 3 7 4 4" xfId="52092"/>
    <cellStyle name="Note 3 7 4 4 2" xfId="52093"/>
    <cellStyle name="Note 3 7 4 5" xfId="52094"/>
    <cellStyle name="Note 3 7 5" xfId="52095"/>
    <cellStyle name="Note 3 7 5 2" xfId="52096"/>
    <cellStyle name="Note 3 7 5 2 2" xfId="52097"/>
    <cellStyle name="Note 3 7 5 2 2 2" xfId="52098"/>
    <cellStyle name="Note 3 7 5 2 2 2 2" xfId="52099"/>
    <cellStyle name="Note 3 7 5 2 2 3" xfId="52100"/>
    <cellStyle name="Note 3 7 5 2 3" xfId="52101"/>
    <cellStyle name="Note 3 7 5 2 3 2" xfId="52102"/>
    <cellStyle name="Note 3 7 5 2 4" xfId="52103"/>
    <cellStyle name="Note 3 7 5 3" xfId="52104"/>
    <cellStyle name="Note 3 7 5 3 2" xfId="52105"/>
    <cellStyle name="Note 3 7 5 3 2 2" xfId="52106"/>
    <cellStyle name="Note 3 7 5 3 3" xfId="52107"/>
    <cellStyle name="Note 3 7 5 4" xfId="52108"/>
    <cellStyle name="Note 3 7 5 4 2" xfId="52109"/>
    <cellStyle name="Note 3 7 5 5" xfId="52110"/>
    <cellStyle name="Note 3 7 6" xfId="52111"/>
    <cellStyle name="Note 3 7 6 2" xfId="52112"/>
    <cellStyle name="Note 3 7 6 2 2" xfId="52113"/>
    <cellStyle name="Note 3 7 6 2 2 2" xfId="52114"/>
    <cellStyle name="Note 3 7 6 2 2 2 2" xfId="52115"/>
    <cellStyle name="Note 3 7 6 2 2 3" xfId="52116"/>
    <cellStyle name="Note 3 7 6 2 3" xfId="52117"/>
    <cellStyle name="Note 3 7 6 2 3 2" xfId="52118"/>
    <cellStyle name="Note 3 7 6 2 4" xfId="52119"/>
    <cellStyle name="Note 3 7 6 3" xfId="52120"/>
    <cellStyle name="Note 3 7 6 3 2" xfId="52121"/>
    <cellStyle name="Note 3 7 6 3 2 2" xfId="52122"/>
    <cellStyle name="Note 3 7 6 3 3" xfId="52123"/>
    <cellStyle name="Note 3 7 6 4" xfId="52124"/>
    <cellStyle name="Note 3 7 6 4 2" xfId="52125"/>
    <cellStyle name="Note 3 7 6 5" xfId="52126"/>
    <cellStyle name="Note 3 7 7" xfId="52127"/>
    <cellStyle name="Note 3 7 7 2" xfId="52128"/>
    <cellStyle name="Note 3 7 7 2 2" xfId="52129"/>
    <cellStyle name="Note 3 7 7 2 2 2" xfId="52130"/>
    <cellStyle name="Note 3 7 7 2 2 2 2" xfId="52131"/>
    <cellStyle name="Note 3 7 7 2 2 3" xfId="52132"/>
    <cellStyle name="Note 3 7 7 2 3" xfId="52133"/>
    <cellStyle name="Note 3 7 7 2 3 2" xfId="52134"/>
    <cellStyle name="Note 3 7 7 2 4" xfId="52135"/>
    <cellStyle name="Note 3 7 7 3" xfId="52136"/>
    <cellStyle name="Note 3 7 7 3 2" xfId="52137"/>
    <cellStyle name="Note 3 7 7 3 2 2" xfId="52138"/>
    <cellStyle name="Note 3 7 7 3 3" xfId="52139"/>
    <cellStyle name="Note 3 7 7 4" xfId="52140"/>
    <cellStyle name="Note 3 7 7 4 2" xfId="52141"/>
    <cellStyle name="Note 3 7 7 5" xfId="52142"/>
    <cellStyle name="Note 3 7 8" xfId="52143"/>
    <cellStyle name="Note 3 7 8 2" xfId="52144"/>
    <cellStyle name="Note 3 7 8 2 2" xfId="52145"/>
    <cellStyle name="Note 3 7 8 2 2 2" xfId="52146"/>
    <cellStyle name="Note 3 7 8 2 3" xfId="52147"/>
    <cellStyle name="Note 3 7 8 3" xfId="52148"/>
    <cellStyle name="Note 3 7 8 3 2" xfId="52149"/>
    <cellStyle name="Note 3 7 8 4" xfId="52150"/>
    <cellStyle name="Note 3 7 9" xfId="52151"/>
    <cellStyle name="Note 3 7 9 2" xfId="52152"/>
    <cellStyle name="Note 3 7 9 2 2" xfId="52153"/>
    <cellStyle name="Note 3 7 9 3" xfId="52154"/>
    <cellStyle name="Note 3 8" xfId="52155"/>
    <cellStyle name="Note 3 8 10" xfId="52156"/>
    <cellStyle name="Note 3 8 10 2" xfId="52157"/>
    <cellStyle name="Note 3 8 11" xfId="52158"/>
    <cellStyle name="Note 3 8 2" xfId="52159"/>
    <cellStyle name="Note 3 8 2 10" xfId="52160"/>
    <cellStyle name="Note 3 8 2 2" xfId="52161"/>
    <cellStyle name="Note 3 8 2 2 2" xfId="52162"/>
    <cellStyle name="Note 3 8 2 2 2 2" xfId="52163"/>
    <cellStyle name="Note 3 8 2 2 2 2 2" xfId="52164"/>
    <cellStyle name="Note 3 8 2 2 2 2 2 2" xfId="52165"/>
    <cellStyle name="Note 3 8 2 2 2 2 3" xfId="52166"/>
    <cellStyle name="Note 3 8 2 2 2 3" xfId="52167"/>
    <cellStyle name="Note 3 8 2 2 2 3 2" xfId="52168"/>
    <cellStyle name="Note 3 8 2 2 2 4" xfId="52169"/>
    <cellStyle name="Note 3 8 2 2 3" xfId="52170"/>
    <cellStyle name="Note 3 8 2 2 3 2" xfId="52171"/>
    <cellStyle name="Note 3 8 2 2 3 2 2" xfId="52172"/>
    <cellStyle name="Note 3 8 2 2 3 3" xfId="52173"/>
    <cellStyle name="Note 3 8 2 2 4" xfId="52174"/>
    <cellStyle name="Note 3 8 2 2 4 2" xfId="52175"/>
    <cellStyle name="Note 3 8 2 2 5" xfId="52176"/>
    <cellStyle name="Note 3 8 2 3" xfId="52177"/>
    <cellStyle name="Note 3 8 2 3 2" xfId="52178"/>
    <cellStyle name="Note 3 8 2 3 2 2" xfId="52179"/>
    <cellStyle name="Note 3 8 2 3 2 2 2" xfId="52180"/>
    <cellStyle name="Note 3 8 2 3 2 2 2 2" xfId="52181"/>
    <cellStyle name="Note 3 8 2 3 2 2 3" xfId="52182"/>
    <cellStyle name="Note 3 8 2 3 2 3" xfId="52183"/>
    <cellStyle name="Note 3 8 2 3 2 3 2" xfId="52184"/>
    <cellStyle name="Note 3 8 2 3 2 4" xfId="52185"/>
    <cellStyle name="Note 3 8 2 3 3" xfId="52186"/>
    <cellStyle name="Note 3 8 2 3 3 2" xfId="52187"/>
    <cellStyle name="Note 3 8 2 3 3 2 2" xfId="52188"/>
    <cellStyle name="Note 3 8 2 3 3 3" xfId="52189"/>
    <cellStyle name="Note 3 8 2 3 4" xfId="52190"/>
    <cellStyle name="Note 3 8 2 3 4 2" xfId="52191"/>
    <cellStyle name="Note 3 8 2 3 5" xfId="52192"/>
    <cellStyle name="Note 3 8 2 4" xfId="52193"/>
    <cellStyle name="Note 3 8 2 4 2" xfId="52194"/>
    <cellStyle name="Note 3 8 2 4 2 2" xfId="52195"/>
    <cellStyle name="Note 3 8 2 4 2 2 2" xfId="52196"/>
    <cellStyle name="Note 3 8 2 4 2 2 2 2" xfId="52197"/>
    <cellStyle name="Note 3 8 2 4 2 2 3" xfId="52198"/>
    <cellStyle name="Note 3 8 2 4 2 3" xfId="52199"/>
    <cellStyle name="Note 3 8 2 4 2 3 2" xfId="52200"/>
    <cellStyle name="Note 3 8 2 4 2 4" xfId="52201"/>
    <cellStyle name="Note 3 8 2 4 3" xfId="52202"/>
    <cellStyle name="Note 3 8 2 4 3 2" xfId="52203"/>
    <cellStyle name="Note 3 8 2 4 3 2 2" xfId="52204"/>
    <cellStyle name="Note 3 8 2 4 3 3" xfId="52205"/>
    <cellStyle name="Note 3 8 2 4 4" xfId="52206"/>
    <cellStyle name="Note 3 8 2 4 4 2" xfId="52207"/>
    <cellStyle name="Note 3 8 2 4 5" xfId="52208"/>
    <cellStyle name="Note 3 8 2 5" xfId="52209"/>
    <cellStyle name="Note 3 8 2 5 2" xfId="52210"/>
    <cellStyle name="Note 3 8 2 5 2 2" xfId="52211"/>
    <cellStyle name="Note 3 8 2 5 2 2 2" xfId="52212"/>
    <cellStyle name="Note 3 8 2 5 2 2 2 2" xfId="52213"/>
    <cellStyle name="Note 3 8 2 5 2 2 3" xfId="52214"/>
    <cellStyle name="Note 3 8 2 5 2 3" xfId="52215"/>
    <cellStyle name="Note 3 8 2 5 2 3 2" xfId="52216"/>
    <cellStyle name="Note 3 8 2 5 2 4" xfId="52217"/>
    <cellStyle name="Note 3 8 2 5 3" xfId="52218"/>
    <cellStyle name="Note 3 8 2 5 3 2" xfId="52219"/>
    <cellStyle name="Note 3 8 2 5 3 2 2" xfId="52220"/>
    <cellStyle name="Note 3 8 2 5 3 3" xfId="52221"/>
    <cellStyle name="Note 3 8 2 5 4" xfId="52222"/>
    <cellStyle name="Note 3 8 2 5 4 2" xfId="52223"/>
    <cellStyle name="Note 3 8 2 5 5" xfId="52224"/>
    <cellStyle name="Note 3 8 2 6" xfId="52225"/>
    <cellStyle name="Note 3 8 2 6 2" xfId="52226"/>
    <cellStyle name="Note 3 8 2 6 2 2" xfId="52227"/>
    <cellStyle name="Note 3 8 2 6 2 2 2" xfId="52228"/>
    <cellStyle name="Note 3 8 2 6 2 2 2 2" xfId="52229"/>
    <cellStyle name="Note 3 8 2 6 2 2 3" xfId="52230"/>
    <cellStyle name="Note 3 8 2 6 2 3" xfId="52231"/>
    <cellStyle name="Note 3 8 2 6 2 3 2" xfId="52232"/>
    <cellStyle name="Note 3 8 2 6 2 4" xfId="52233"/>
    <cellStyle name="Note 3 8 2 6 3" xfId="52234"/>
    <cellStyle name="Note 3 8 2 6 3 2" xfId="52235"/>
    <cellStyle name="Note 3 8 2 6 3 2 2" xfId="52236"/>
    <cellStyle name="Note 3 8 2 6 3 3" xfId="52237"/>
    <cellStyle name="Note 3 8 2 6 4" xfId="52238"/>
    <cellStyle name="Note 3 8 2 6 4 2" xfId="52239"/>
    <cellStyle name="Note 3 8 2 6 5" xfId="52240"/>
    <cellStyle name="Note 3 8 2 7" xfId="52241"/>
    <cellStyle name="Note 3 8 2 7 2" xfId="52242"/>
    <cellStyle name="Note 3 8 2 7 2 2" xfId="52243"/>
    <cellStyle name="Note 3 8 2 7 2 2 2" xfId="52244"/>
    <cellStyle name="Note 3 8 2 7 2 3" xfId="52245"/>
    <cellStyle name="Note 3 8 2 7 3" xfId="52246"/>
    <cellStyle name="Note 3 8 2 7 3 2" xfId="52247"/>
    <cellStyle name="Note 3 8 2 7 4" xfId="52248"/>
    <cellStyle name="Note 3 8 2 8" xfId="52249"/>
    <cellStyle name="Note 3 8 2 8 2" xfId="52250"/>
    <cellStyle name="Note 3 8 2 8 2 2" xfId="52251"/>
    <cellStyle name="Note 3 8 2 8 3" xfId="52252"/>
    <cellStyle name="Note 3 8 2 9" xfId="52253"/>
    <cellStyle name="Note 3 8 2 9 2" xfId="52254"/>
    <cellStyle name="Note 3 8 3" xfId="52255"/>
    <cellStyle name="Note 3 8 3 2" xfId="52256"/>
    <cellStyle name="Note 3 8 3 2 2" xfId="52257"/>
    <cellStyle name="Note 3 8 3 2 2 2" xfId="52258"/>
    <cellStyle name="Note 3 8 3 2 2 2 2" xfId="52259"/>
    <cellStyle name="Note 3 8 3 2 2 3" xfId="52260"/>
    <cellStyle name="Note 3 8 3 2 3" xfId="52261"/>
    <cellStyle name="Note 3 8 3 2 3 2" xfId="52262"/>
    <cellStyle name="Note 3 8 3 2 4" xfId="52263"/>
    <cellStyle name="Note 3 8 3 3" xfId="52264"/>
    <cellStyle name="Note 3 8 3 3 2" xfId="52265"/>
    <cellStyle name="Note 3 8 3 3 2 2" xfId="52266"/>
    <cellStyle name="Note 3 8 3 3 3" xfId="52267"/>
    <cellStyle name="Note 3 8 3 4" xfId="52268"/>
    <cellStyle name="Note 3 8 3 4 2" xfId="52269"/>
    <cellStyle name="Note 3 8 3 5" xfId="52270"/>
    <cellStyle name="Note 3 8 4" xfId="52271"/>
    <cellStyle name="Note 3 8 4 2" xfId="52272"/>
    <cellStyle name="Note 3 8 4 2 2" xfId="52273"/>
    <cellStyle name="Note 3 8 4 2 2 2" xfId="52274"/>
    <cellStyle name="Note 3 8 4 2 2 2 2" xfId="52275"/>
    <cellStyle name="Note 3 8 4 2 2 3" xfId="52276"/>
    <cellStyle name="Note 3 8 4 2 3" xfId="52277"/>
    <cellStyle name="Note 3 8 4 2 3 2" xfId="52278"/>
    <cellStyle name="Note 3 8 4 2 4" xfId="52279"/>
    <cellStyle name="Note 3 8 4 3" xfId="52280"/>
    <cellStyle name="Note 3 8 4 3 2" xfId="52281"/>
    <cellStyle name="Note 3 8 4 3 2 2" xfId="52282"/>
    <cellStyle name="Note 3 8 4 3 3" xfId="52283"/>
    <cellStyle name="Note 3 8 4 4" xfId="52284"/>
    <cellStyle name="Note 3 8 4 4 2" xfId="52285"/>
    <cellStyle name="Note 3 8 4 5" xfId="52286"/>
    <cellStyle name="Note 3 8 5" xfId="52287"/>
    <cellStyle name="Note 3 8 5 2" xfId="52288"/>
    <cellStyle name="Note 3 8 5 2 2" xfId="52289"/>
    <cellStyle name="Note 3 8 5 2 2 2" xfId="52290"/>
    <cellStyle name="Note 3 8 5 2 2 2 2" xfId="52291"/>
    <cellStyle name="Note 3 8 5 2 2 3" xfId="52292"/>
    <cellStyle name="Note 3 8 5 2 3" xfId="52293"/>
    <cellStyle name="Note 3 8 5 2 3 2" xfId="52294"/>
    <cellStyle name="Note 3 8 5 2 4" xfId="52295"/>
    <cellStyle name="Note 3 8 5 3" xfId="52296"/>
    <cellStyle name="Note 3 8 5 3 2" xfId="52297"/>
    <cellStyle name="Note 3 8 5 3 2 2" xfId="52298"/>
    <cellStyle name="Note 3 8 5 3 3" xfId="52299"/>
    <cellStyle name="Note 3 8 5 4" xfId="52300"/>
    <cellStyle name="Note 3 8 5 4 2" xfId="52301"/>
    <cellStyle name="Note 3 8 5 5" xfId="52302"/>
    <cellStyle name="Note 3 8 6" xfId="52303"/>
    <cellStyle name="Note 3 8 6 2" xfId="52304"/>
    <cellStyle name="Note 3 8 6 2 2" xfId="52305"/>
    <cellStyle name="Note 3 8 6 2 2 2" xfId="52306"/>
    <cellStyle name="Note 3 8 6 2 2 2 2" xfId="52307"/>
    <cellStyle name="Note 3 8 6 2 2 3" xfId="52308"/>
    <cellStyle name="Note 3 8 6 2 3" xfId="52309"/>
    <cellStyle name="Note 3 8 6 2 3 2" xfId="52310"/>
    <cellStyle name="Note 3 8 6 2 4" xfId="52311"/>
    <cellStyle name="Note 3 8 6 3" xfId="52312"/>
    <cellStyle name="Note 3 8 6 3 2" xfId="52313"/>
    <cellStyle name="Note 3 8 6 3 2 2" xfId="52314"/>
    <cellStyle name="Note 3 8 6 3 3" xfId="52315"/>
    <cellStyle name="Note 3 8 6 4" xfId="52316"/>
    <cellStyle name="Note 3 8 6 4 2" xfId="52317"/>
    <cellStyle name="Note 3 8 6 5" xfId="52318"/>
    <cellStyle name="Note 3 8 7" xfId="52319"/>
    <cellStyle name="Note 3 8 7 2" xfId="52320"/>
    <cellStyle name="Note 3 8 7 2 2" xfId="52321"/>
    <cellStyle name="Note 3 8 7 2 2 2" xfId="52322"/>
    <cellStyle name="Note 3 8 7 2 2 2 2" xfId="52323"/>
    <cellStyle name="Note 3 8 7 2 2 3" xfId="52324"/>
    <cellStyle name="Note 3 8 7 2 3" xfId="52325"/>
    <cellStyle name="Note 3 8 7 2 3 2" xfId="52326"/>
    <cellStyle name="Note 3 8 7 2 4" xfId="52327"/>
    <cellStyle name="Note 3 8 7 3" xfId="52328"/>
    <cellStyle name="Note 3 8 7 3 2" xfId="52329"/>
    <cellStyle name="Note 3 8 7 3 2 2" xfId="52330"/>
    <cellStyle name="Note 3 8 7 3 3" xfId="52331"/>
    <cellStyle name="Note 3 8 7 4" xfId="52332"/>
    <cellStyle name="Note 3 8 7 4 2" xfId="52333"/>
    <cellStyle name="Note 3 8 7 5" xfId="52334"/>
    <cellStyle name="Note 3 8 8" xfId="52335"/>
    <cellStyle name="Note 3 8 8 2" xfId="52336"/>
    <cellStyle name="Note 3 8 8 2 2" xfId="52337"/>
    <cellStyle name="Note 3 8 8 2 2 2" xfId="52338"/>
    <cellStyle name="Note 3 8 8 2 3" xfId="52339"/>
    <cellStyle name="Note 3 8 8 3" xfId="52340"/>
    <cellStyle name="Note 3 8 8 3 2" xfId="52341"/>
    <cellStyle name="Note 3 8 8 4" xfId="52342"/>
    <cellStyle name="Note 3 8 9" xfId="52343"/>
    <cellStyle name="Note 3 8 9 2" xfId="52344"/>
    <cellStyle name="Note 3 8 9 2 2" xfId="52345"/>
    <cellStyle name="Note 3 8 9 3" xfId="52346"/>
    <cellStyle name="Note 3 9" xfId="52347"/>
    <cellStyle name="Note 3 9 10" xfId="52348"/>
    <cellStyle name="Note 3 9 10 2" xfId="52349"/>
    <cellStyle name="Note 3 9 11" xfId="52350"/>
    <cellStyle name="Note 3 9 2" xfId="52351"/>
    <cellStyle name="Note 3 9 2 10" xfId="52352"/>
    <cellStyle name="Note 3 9 2 2" xfId="52353"/>
    <cellStyle name="Note 3 9 2 2 2" xfId="52354"/>
    <cellStyle name="Note 3 9 2 2 2 2" xfId="52355"/>
    <cellStyle name="Note 3 9 2 2 2 2 2" xfId="52356"/>
    <cellStyle name="Note 3 9 2 2 2 2 2 2" xfId="52357"/>
    <cellStyle name="Note 3 9 2 2 2 2 3" xfId="52358"/>
    <cellStyle name="Note 3 9 2 2 2 3" xfId="52359"/>
    <cellStyle name="Note 3 9 2 2 2 3 2" xfId="52360"/>
    <cellStyle name="Note 3 9 2 2 2 4" xfId="52361"/>
    <cellStyle name="Note 3 9 2 2 3" xfId="52362"/>
    <cellStyle name="Note 3 9 2 2 3 2" xfId="52363"/>
    <cellStyle name="Note 3 9 2 2 3 2 2" xfId="52364"/>
    <cellStyle name="Note 3 9 2 2 3 3" xfId="52365"/>
    <cellStyle name="Note 3 9 2 2 4" xfId="52366"/>
    <cellStyle name="Note 3 9 2 2 4 2" xfId="52367"/>
    <cellStyle name="Note 3 9 2 2 5" xfId="52368"/>
    <cellStyle name="Note 3 9 2 3" xfId="52369"/>
    <cellStyle name="Note 3 9 2 3 2" xfId="52370"/>
    <cellStyle name="Note 3 9 2 3 2 2" xfId="52371"/>
    <cellStyle name="Note 3 9 2 3 2 2 2" xfId="52372"/>
    <cellStyle name="Note 3 9 2 3 2 2 2 2" xfId="52373"/>
    <cellStyle name="Note 3 9 2 3 2 2 3" xfId="52374"/>
    <cellStyle name="Note 3 9 2 3 2 3" xfId="52375"/>
    <cellStyle name="Note 3 9 2 3 2 3 2" xfId="52376"/>
    <cellStyle name="Note 3 9 2 3 2 4" xfId="52377"/>
    <cellStyle name="Note 3 9 2 3 3" xfId="52378"/>
    <cellStyle name="Note 3 9 2 3 3 2" xfId="52379"/>
    <cellStyle name="Note 3 9 2 3 3 2 2" xfId="52380"/>
    <cellStyle name="Note 3 9 2 3 3 3" xfId="52381"/>
    <cellStyle name="Note 3 9 2 3 4" xfId="52382"/>
    <cellStyle name="Note 3 9 2 3 4 2" xfId="52383"/>
    <cellStyle name="Note 3 9 2 3 5" xfId="52384"/>
    <cellStyle name="Note 3 9 2 4" xfId="52385"/>
    <cellStyle name="Note 3 9 2 4 2" xfId="52386"/>
    <cellStyle name="Note 3 9 2 4 2 2" xfId="52387"/>
    <cellStyle name="Note 3 9 2 4 2 2 2" xfId="52388"/>
    <cellStyle name="Note 3 9 2 4 2 2 2 2" xfId="52389"/>
    <cellStyle name="Note 3 9 2 4 2 2 3" xfId="52390"/>
    <cellStyle name="Note 3 9 2 4 2 3" xfId="52391"/>
    <cellStyle name="Note 3 9 2 4 2 3 2" xfId="52392"/>
    <cellStyle name="Note 3 9 2 4 2 4" xfId="52393"/>
    <cellStyle name="Note 3 9 2 4 3" xfId="52394"/>
    <cellStyle name="Note 3 9 2 4 3 2" xfId="52395"/>
    <cellStyle name="Note 3 9 2 4 3 2 2" xfId="52396"/>
    <cellStyle name="Note 3 9 2 4 3 3" xfId="52397"/>
    <cellStyle name="Note 3 9 2 4 4" xfId="52398"/>
    <cellStyle name="Note 3 9 2 4 4 2" xfId="52399"/>
    <cellStyle name="Note 3 9 2 4 5" xfId="52400"/>
    <cellStyle name="Note 3 9 2 5" xfId="52401"/>
    <cellStyle name="Note 3 9 2 5 2" xfId="52402"/>
    <cellStyle name="Note 3 9 2 5 2 2" xfId="52403"/>
    <cellStyle name="Note 3 9 2 5 2 2 2" xfId="52404"/>
    <cellStyle name="Note 3 9 2 5 2 2 2 2" xfId="52405"/>
    <cellStyle name="Note 3 9 2 5 2 2 3" xfId="52406"/>
    <cellStyle name="Note 3 9 2 5 2 3" xfId="52407"/>
    <cellStyle name="Note 3 9 2 5 2 3 2" xfId="52408"/>
    <cellStyle name="Note 3 9 2 5 2 4" xfId="52409"/>
    <cellStyle name="Note 3 9 2 5 3" xfId="52410"/>
    <cellStyle name="Note 3 9 2 5 3 2" xfId="52411"/>
    <cellStyle name="Note 3 9 2 5 3 2 2" xfId="52412"/>
    <cellStyle name="Note 3 9 2 5 3 3" xfId="52413"/>
    <cellStyle name="Note 3 9 2 5 4" xfId="52414"/>
    <cellStyle name="Note 3 9 2 5 4 2" xfId="52415"/>
    <cellStyle name="Note 3 9 2 5 5" xfId="52416"/>
    <cellStyle name="Note 3 9 2 6" xfId="52417"/>
    <cellStyle name="Note 3 9 2 6 2" xfId="52418"/>
    <cellStyle name="Note 3 9 2 6 2 2" xfId="52419"/>
    <cellStyle name="Note 3 9 2 6 2 2 2" xfId="52420"/>
    <cellStyle name="Note 3 9 2 6 2 2 2 2" xfId="52421"/>
    <cellStyle name="Note 3 9 2 6 2 2 3" xfId="52422"/>
    <cellStyle name="Note 3 9 2 6 2 3" xfId="52423"/>
    <cellStyle name="Note 3 9 2 6 2 3 2" xfId="52424"/>
    <cellStyle name="Note 3 9 2 6 2 4" xfId="52425"/>
    <cellStyle name="Note 3 9 2 6 3" xfId="52426"/>
    <cellStyle name="Note 3 9 2 6 3 2" xfId="52427"/>
    <cellStyle name="Note 3 9 2 6 3 2 2" xfId="52428"/>
    <cellStyle name="Note 3 9 2 6 3 3" xfId="52429"/>
    <cellStyle name="Note 3 9 2 6 4" xfId="52430"/>
    <cellStyle name="Note 3 9 2 6 4 2" xfId="52431"/>
    <cellStyle name="Note 3 9 2 6 5" xfId="52432"/>
    <cellStyle name="Note 3 9 2 7" xfId="52433"/>
    <cellStyle name="Note 3 9 2 7 2" xfId="52434"/>
    <cellStyle name="Note 3 9 2 7 2 2" xfId="52435"/>
    <cellStyle name="Note 3 9 2 7 2 2 2" xfId="52436"/>
    <cellStyle name="Note 3 9 2 7 2 3" xfId="52437"/>
    <cellStyle name="Note 3 9 2 7 3" xfId="52438"/>
    <cellStyle name="Note 3 9 2 7 3 2" xfId="52439"/>
    <cellStyle name="Note 3 9 2 7 4" xfId="52440"/>
    <cellStyle name="Note 3 9 2 8" xfId="52441"/>
    <cellStyle name="Note 3 9 2 8 2" xfId="52442"/>
    <cellStyle name="Note 3 9 2 8 2 2" xfId="52443"/>
    <cellStyle name="Note 3 9 2 8 3" xfId="52444"/>
    <cellStyle name="Note 3 9 2 9" xfId="52445"/>
    <cellStyle name="Note 3 9 2 9 2" xfId="52446"/>
    <cellStyle name="Note 3 9 3" xfId="52447"/>
    <cellStyle name="Note 3 9 3 2" xfId="52448"/>
    <cellStyle name="Note 3 9 3 2 2" xfId="52449"/>
    <cellStyle name="Note 3 9 3 2 2 2" xfId="52450"/>
    <cellStyle name="Note 3 9 3 2 2 2 2" xfId="52451"/>
    <cellStyle name="Note 3 9 3 2 2 3" xfId="52452"/>
    <cellStyle name="Note 3 9 3 2 3" xfId="52453"/>
    <cellStyle name="Note 3 9 3 2 3 2" xfId="52454"/>
    <cellStyle name="Note 3 9 3 2 4" xfId="52455"/>
    <cellStyle name="Note 3 9 3 3" xfId="52456"/>
    <cellStyle name="Note 3 9 3 3 2" xfId="52457"/>
    <cellStyle name="Note 3 9 3 3 2 2" xfId="52458"/>
    <cellStyle name="Note 3 9 3 3 3" xfId="52459"/>
    <cellStyle name="Note 3 9 3 4" xfId="52460"/>
    <cellStyle name="Note 3 9 3 4 2" xfId="52461"/>
    <cellStyle name="Note 3 9 3 5" xfId="52462"/>
    <cellStyle name="Note 3 9 4" xfId="52463"/>
    <cellStyle name="Note 3 9 4 2" xfId="52464"/>
    <cellStyle name="Note 3 9 4 2 2" xfId="52465"/>
    <cellStyle name="Note 3 9 4 2 2 2" xfId="52466"/>
    <cellStyle name="Note 3 9 4 2 2 2 2" xfId="52467"/>
    <cellStyle name="Note 3 9 4 2 2 3" xfId="52468"/>
    <cellStyle name="Note 3 9 4 2 3" xfId="52469"/>
    <cellStyle name="Note 3 9 4 2 3 2" xfId="52470"/>
    <cellStyle name="Note 3 9 4 2 4" xfId="52471"/>
    <cellStyle name="Note 3 9 4 3" xfId="52472"/>
    <cellStyle name="Note 3 9 4 3 2" xfId="52473"/>
    <cellStyle name="Note 3 9 4 3 2 2" xfId="52474"/>
    <cellStyle name="Note 3 9 4 3 3" xfId="52475"/>
    <cellStyle name="Note 3 9 4 4" xfId="52476"/>
    <cellStyle name="Note 3 9 4 4 2" xfId="52477"/>
    <cellStyle name="Note 3 9 4 5" xfId="52478"/>
    <cellStyle name="Note 3 9 5" xfId="52479"/>
    <cellStyle name="Note 3 9 5 2" xfId="52480"/>
    <cellStyle name="Note 3 9 5 2 2" xfId="52481"/>
    <cellStyle name="Note 3 9 5 2 2 2" xfId="52482"/>
    <cellStyle name="Note 3 9 5 2 2 2 2" xfId="52483"/>
    <cellStyle name="Note 3 9 5 2 2 3" xfId="52484"/>
    <cellStyle name="Note 3 9 5 2 3" xfId="52485"/>
    <cellStyle name="Note 3 9 5 2 3 2" xfId="52486"/>
    <cellStyle name="Note 3 9 5 2 4" xfId="52487"/>
    <cellStyle name="Note 3 9 5 3" xfId="52488"/>
    <cellStyle name="Note 3 9 5 3 2" xfId="52489"/>
    <cellStyle name="Note 3 9 5 3 2 2" xfId="52490"/>
    <cellStyle name="Note 3 9 5 3 3" xfId="52491"/>
    <cellStyle name="Note 3 9 5 4" xfId="52492"/>
    <cellStyle name="Note 3 9 5 4 2" xfId="52493"/>
    <cellStyle name="Note 3 9 5 5" xfId="52494"/>
    <cellStyle name="Note 3 9 6" xfId="52495"/>
    <cellStyle name="Note 3 9 6 2" xfId="52496"/>
    <cellStyle name="Note 3 9 6 2 2" xfId="52497"/>
    <cellStyle name="Note 3 9 6 2 2 2" xfId="52498"/>
    <cellStyle name="Note 3 9 6 2 2 2 2" xfId="52499"/>
    <cellStyle name="Note 3 9 6 2 2 3" xfId="52500"/>
    <cellStyle name="Note 3 9 6 2 3" xfId="52501"/>
    <cellStyle name="Note 3 9 6 2 3 2" xfId="52502"/>
    <cellStyle name="Note 3 9 6 2 4" xfId="52503"/>
    <cellStyle name="Note 3 9 6 3" xfId="52504"/>
    <cellStyle name="Note 3 9 6 3 2" xfId="52505"/>
    <cellStyle name="Note 3 9 6 3 2 2" xfId="52506"/>
    <cellStyle name="Note 3 9 6 3 3" xfId="52507"/>
    <cellStyle name="Note 3 9 6 4" xfId="52508"/>
    <cellStyle name="Note 3 9 6 4 2" xfId="52509"/>
    <cellStyle name="Note 3 9 6 5" xfId="52510"/>
    <cellStyle name="Note 3 9 7" xfId="52511"/>
    <cellStyle name="Note 3 9 7 2" xfId="52512"/>
    <cellStyle name="Note 3 9 7 2 2" xfId="52513"/>
    <cellStyle name="Note 3 9 7 2 2 2" xfId="52514"/>
    <cellStyle name="Note 3 9 7 2 2 2 2" xfId="52515"/>
    <cellStyle name="Note 3 9 7 2 2 3" xfId="52516"/>
    <cellStyle name="Note 3 9 7 2 3" xfId="52517"/>
    <cellStyle name="Note 3 9 7 2 3 2" xfId="52518"/>
    <cellStyle name="Note 3 9 7 2 4" xfId="52519"/>
    <cellStyle name="Note 3 9 7 3" xfId="52520"/>
    <cellStyle name="Note 3 9 7 3 2" xfId="52521"/>
    <cellStyle name="Note 3 9 7 3 2 2" xfId="52522"/>
    <cellStyle name="Note 3 9 7 3 3" xfId="52523"/>
    <cellStyle name="Note 3 9 7 4" xfId="52524"/>
    <cellStyle name="Note 3 9 7 4 2" xfId="52525"/>
    <cellStyle name="Note 3 9 7 5" xfId="52526"/>
    <cellStyle name="Note 3 9 8" xfId="52527"/>
    <cellStyle name="Note 3 9 8 2" xfId="52528"/>
    <cellStyle name="Note 3 9 8 2 2" xfId="52529"/>
    <cellStyle name="Note 3 9 8 2 2 2" xfId="52530"/>
    <cellStyle name="Note 3 9 8 2 3" xfId="52531"/>
    <cellStyle name="Note 3 9 8 3" xfId="52532"/>
    <cellStyle name="Note 3 9 8 3 2" xfId="52533"/>
    <cellStyle name="Note 3 9 8 4" xfId="52534"/>
    <cellStyle name="Note 3 9 9" xfId="52535"/>
    <cellStyle name="Note 3 9 9 2" xfId="52536"/>
    <cellStyle name="Note 3 9 9 2 2" xfId="52537"/>
    <cellStyle name="Note 3 9 9 3" xfId="52538"/>
    <cellStyle name="Note 4" xfId="52539"/>
    <cellStyle name="Note 4 10" xfId="52540"/>
    <cellStyle name="Note 4 10 2" xfId="52541"/>
    <cellStyle name="Note 4 11" xfId="52542"/>
    <cellStyle name="Note 4 2" xfId="52543"/>
    <cellStyle name="Note 4 2 10" xfId="52544"/>
    <cellStyle name="Note 4 2 2" xfId="52545"/>
    <cellStyle name="Note 4 2 2 2" xfId="52546"/>
    <cellStyle name="Note 4 2 2 2 2" xfId="52547"/>
    <cellStyle name="Note 4 2 2 2 2 2" xfId="52548"/>
    <cellStyle name="Note 4 2 2 2 2 2 2" xfId="52549"/>
    <cellStyle name="Note 4 2 2 2 2 3" xfId="52550"/>
    <cellStyle name="Note 4 2 2 2 3" xfId="52551"/>
    <cellStyle name="Note 4 2 2 2 3 2" xfId="52552"/>
    <cellStyle name="Note 4 2 2 2 4" xfId="52553"/>
    <cellStyle name="Note 4 2 2 3" xfId="52554"/>
    <cellStyle name="Note 4 2 2 3 2" xfId="52555"/>
    <cellStyle name="Note 4 2 2 3 2 2" xfId="52556"/>
    <cellStyle name="Note 4 2 2 3 3" xfId="52557"/>
    <cellStyle name="Note 4 2 2 4" xfId="52558"/>
    <cellStyle name="Note 4 2 2 4 2" xfId="52559"/>
    <cellStyle name="Note 4 2 2 5" xfId="52560"/>
    <cellStyle name="Note 4 2 3" xfId="52561"/>
    <cellStyle name="Note 4 2 3 2" xfId="52562"/>
    <cellStyle name="Note 4 2 3 2 2" xfId="52563"/>
    <cellStyle name="Note 4 2 3 2 2 2" xfId="52564"/>
    <cellStyle name="Note 4 2 3 2 2 2 2" xfId="52565"/>
    <cellStyle name="Note 4 2 3 2 2 3" xfId="52566"/>
    <cellStyle name="Note 4 2 3 2 3" xfId="52567"/>
    <cellStyle name="Note 4 2 3 2 3 2" xfId="52568"/>
    <cellStyle name="Note 4 2 3 2 4" xfId="52569"/>
    <cellStyle name="Note 4 2 3 3" xfId="52570"/>
    <cellStyle name="Note 4 2 3 3 2" xfId="52571"/>
    <cellStyle name="Note 4 2 3 3 2 2" xfId="52572"/>
    <cellStyle name="Note 4 2 3 3 3" xfId="52573"/>
    <cellStyle name="Note 4 2 3 4" xfId="52574"/>
    <cellStyle name="Note 4 2 3 4 2" xfId="52575"/>
    <cellStyle name="Note 4 2 3 5" xfId="52576"/>
    <cellStyle name="Note 4 2 4" xfId="52577"/>
    <cellStyle name="Note 4 2 4 2" xfId="52578"/>
    <cellStyle name="Note 4 2 4 2 2" xfId="52579"/>
    <cellStyle name="Note 4 2 4 2 2 2" xfId="52580"/>
    <cellStyle name="Note 4 2 4 2 2 2 2" xfId="52581"/>
    <cellStyle name="Note 4 2 4 2 2 3" xfId="52582"/>
    <cellStyle name="Note 4 2 4 2 3" xfId="52583"/>
    <cellStyle name="Note 4 2 4 2 3 2" xfId="52584"/>
    <cellStyle name="Note 4 2 4 2 4" xfId="52585"/>
    <cellStyle name="Note 4 2 4 3" xfId="52586"/>
    <cellStyle name="Note 4 2 4 3 2" xfId="52587"/>
    <cellStyle name="Note 4 2 4 3 2 2" xfId="52588"/>
    <cellStyle name="Note 4 2 4 3 3" xfId="52589"/>
    <cellStyle name="Note 4 2 4 4" xfId="52590"/>
    <cellStyle name="Note 4 2 4 4 2" xfId="52591"/>
    <cellStyle name="Note 4 2 4 5" xfId="52592"/>
    <cellStyle name="Note 4 2 5" xfId="52593"/>
    <cellStyle name="Note 4 2 5 2" xfId="52594"/>
    <cellStyle name="Note 4 2 5 2 2" xfId="52595"/>
    <cellStyle name="Note 4 2 5 2 2 2" xfId="52596"/>
    <cellStyle name="Note 4 2 5 2 2 2 2" xfId="52597"/>
    <cellStyle name="Note 4 2 5 2 2 3" xfId="52598"/>
    <cellStyle name="Note 4 2 5 2 3" xfId="52599"/>
    <cellStyle name="Note 4 2 5 2 3 2" xfId="52600"/>
    <cellStyle name="Note 4 2 5 2 4" xfId="52601"/>
    <cellStyle name="Note 4 2 5 3" xfId="52602"/>
    <cellStyle name="Note 4 2 5 3 2" xfId="52603"/>
    <cellStyle name="Note 4 2 5 3 2 2" xfId="52604"/>
    <cellStyle name="Note 4 2 5 3 3" xfId="52605"/>
    <cellStyle name="Note 4 2 5 4" xfId="52606"/>
    <cellStyle name="Note 4 2 5 4 2" xfId="52607"/>
    <cellStyle name="Note 4 2 5 5" xfId="52608"/>
    <cellStyle name="Note 4 2 6" xfId="52609"/>
    <cellStyle name="Note 4 2 6 2" xfId="52610"/>
    <cellStyle name="Note 4 2 6 2 2" xfId="52611"/>
    <cellStyle name="Note 4 2 6 2 2 2" xfId="52612"/>
    <cellStyle name="Note 4 2 6 2 2 2 2" xfId="52613"/>
    <cellStyle name="Note 4 2 6 2 2 3" xfId="52614"/>
    <cellStyle name="Note 4 2 6 2 3" xfId="52615"/>
    <cellStyle name="Note 4 2 6 2 3 2" xfId="52616"/>
    <cellStyle name="Note 4 2 6 2 4" xfId="52617"/>
    <cellStyle name="Note 4 2 6 3" xfId="52618"/>
    <cellStyle name="Note 4 2 6 3 2" xfId="52619"/>
    <cellStyle name="Note 4 2 6 3 2 2" xfId="52620"/>
    <cellStyle name="Note 4 2 6 3 3" xfId="52621"/>
    <cellStyle name="Note 4 2 6 4" xfId="52622"/>
    <cellStyle name="Note 4 2 6 4 2" xfId="52623"/>
    <cellStyle name="Note 4 2 6 5" xfId="52624"/>
    <cellStyle name="Note 4 2 7" xfId="52625"/>
    <cellStyle name="Note 4 2 7 2" xfId="52626"/>
    <cellStyle name="Note 4 2 7 2 2" xfId="52627"/>
    <cellStyle name="Note 4 2 7 2 2 2" xfId="52628"/>
    <cellStyle name="Note 4 2 7 2 3" xfId="52629"/>
    <cellStyle name="Note 4 2 7 3" xfId="52630"/>
    <cellStyle name="Note 4 2 7 3 2" xfId="52631"/>
    <cellStyle name="Note 4 2 7 4" xfId="52632"/>
    <cellStyle name="Note 4 2 8" xfId="52633"/>
    <cellStyle name="Note 4 2 8 2" xfId="52634"/>
    <cellStyle name="Note 4 2 8 2 2" xfId="52635"/>
    <cellStyle name="Note 4 2 8 3" xfId="52636"/>
    <cellStyle name="Note 4 2 9" xfId="52637"/>
    <cellStyle name="Note 4 2 9 2" xfId="52638"/>
    <cellStyle name="Note 4 3" xfId="52639"/>
    <cellStyle name="Note 4 3 2" xfId="52640"/>
    <cellStyle name="Note 4 3 2 2" xfId="52641"/>
    <cellStyle name="Note 4 3 2 2 2" xfId="52642"/>
    <cellStyle name="Note 4 3 2 2 2 2" xfId="52643"/>
    <cellStyle name="Note 4 3 2 2 3" xfId="52644"/>
    <cellStyle name="Note 4 3 2 3" xfId="52645"/>
    <cellStyle name="Note 4 3 2 3 2" xfId="52646"/>
    <cellStyle name="Note 4 3 2 4" xfId="52647"/>
    <cellStyle name="Note 4 3 3" xfId="52648"/>
    <cellStyle name="Note 4 3 3 2" xfId="52649"/>
    <cellStyle name="Note 4 3 3 2 2" xfId="52650"/>
    <cellStyle name="Note 4 3 3 3" xfId="52651"/>
    <cellStyle name="Note 4 3 4" xfId="52652"/>
    <cellStyle name="Note 4 3 4 2" xfId="52653"/>
    <cellStyle name="Note 4 3 5" xfId="52654"/>
    <cellStyle name="Note 4 4" xfId="52655"/>
    <cellStyle name="Note 4 4 2" xfId="52656"/>
    <cellStyle name="Note 4 4 2 2" xfId="52657"/>
    <cellStyle name="Note 4 4 2 2 2" xfId="52658"/>
    <cellStyle name="Note 4 4 2 2 2 2" xfId="52659"/>
    <cellStyle name="Note 4 4 2 2 3" xfId="52660"/>
    <cellStyle name="Note 4 4 2 3" xfId="52661"/>
    <cellStyle name="Note 4 4 2 3 2" xfId="52662"/>
    <cellStyle name="Note 4 4 2 4" xfId="52663"/>
    <cellStyle name="Note 4 4 3" xfId="52664"/>
    <cellStyle name="Note 4 4 3 2" xfId="52665"/>
    <cellStyle name="Note 4 4 3 2 2" xfId="52666"/>
    <cellStyle name="Note 4 4 3 3" xfId="52667"/>
    <cellStyle name="Note 4 4 4" xfId="52668"/>
    <cellStyle name="Note 4 4 4 2" xfId="52669"/>
    <cellStyle name="Note 4 4 5" xfId="52670"/>
    <cellStyle name="Note 4 5" xfId="52671"/>
    <cellStyle name="Note 4 5 2" xfId="52672"/>
    <cellStyle name="Note 4 5 2 2" xfId="52673"/>
    <cellStyle name="Note 4 5 2 2 2" xfId="52674"/>
    <cellStyle name="Note 4 5 2 2 2 2" xfId="52675"/>
    <cellStyle name="Note 4 5 2 2 3" xfId="52676"/>
    <cellStyle name="Note 4 5 2 3" xfId="52677"/>
    <cellStyle name="Note 4 5 2 3 2" xfId="52678"/>
    <cellStyle name="Note 4 5 2 4" xfId="52679"/>
    <cellStyle name="Note 4 5 3" xfId="52680"/>
    <cellStyle name="Note 4 5 3 2" xfId="52681"/>
    <cellStyle name="Note 4 5 3 2 2" xfId="52682"/>
    <cellStyle name="Note 4 5 3 3" xfId="52683"/>
    <cellStyle name="Note 4 5 4" xfId="52684"/>
    <cellStyle name="Note 4 5 4 2" xfId="52685"/>
    <cellStyle name="Note 4 5 5" xfId="52686"/>
    <cellStyle name="Note 4 6" xfId="52687"/>
    <cellStyle name="Note 4 6 2" xfId="52688"/>
    <cellStyle name="Note 4 6 2 2" xfId="52689"/>
    <cellStyle name="Note 4 6 2 2 2" xfId="52690"/>
    <cellStyle name="Note 4 6 2 2 2 2" xfId="52691"/>
    <cellStyle name="Note 4 6 2 2 3" xfId="52692"/>
    <cellStyle name="Note 4 6 2 3" xfId="52693"/>
    <cellStyle name="Note 4 6 2 3 2" xfId="52694"/>
    <cellStyle name="Note 4 6 2 4" xfId="52695"/>
    <cellStyle name="Note 4 6 3" xfId="52696"/>
    <cellStyle name="Note 4 6 3 2" xfId="52697"/>
    <cellStyle name="Note 4 6 3 2 2" xfId="52698"/>
    <cellStyle name="Note 4 6 3 3" xfId="52699"/>
    <cellStyle name="Note 4 6 4" xfId="52700"/>
    <cellStyle name="Note 4 6 4 2" xfId="52701"/>
    <cellStyle name="Note 4 6 5" xfId="52702"/>
    <cellStyle name="Note 4 7" xfId="52703"/>
    <cellStyle name="Note 4 7 2" xfId="52704"/>
    <cellStyle name="Note 4 7 2 2" xfId="52705"/>
    <cellStyle name="Note 4 7 2 2 2" xfId="52706"/>
    <cellStyle name="Note 4 7 2 2 2 2" xfId="52707"/>
    <cellStyle name="Note 4 7 2 2 3" xfId="52708"/>
    <cellStyle name="Note 4 7 2 3" xfId="52709"/>
    <cellStyle name="Note 4 7 2 3 2" xfId="52710"/>
    <cellStyle name="Note 4 7 2 4" xfId="52711"/>
    <cellStyle name="Note 4 7 3" xfId="52712"/>
    <cellStyle name="Note 4 7 3 2" xfId="52713"/>
    <cellStyle name="Note 4 7 3 2 2" xfId="52714"/>
    <cellStyle name="Note 4 7 3 3" xfId="52715"/>
    <cellStyle name="Note 4 7 4" xfId="52716"/>
    <cellStyle name="Note 4 7 4 2" xfId="52717"/>
    <cellStyle name="Note 4 7 5" xfId="52718"/>
    <cellStyle name="Note 4 8" xfId="52719"/>
    <cellStyle name="Note 4 8 2" xfId="52720"/>
    <cellStyle name="Note 4 8 2 2" xfId="52721"/>
    <cellStyle name="Note 4 8 2 2 2" xfId="52722"/>
    <cellStyle name="Note 4 8 2 3" xfId="52723"/>
    <cellStyle name="Note 4 8 3" xfId="52724"/>
    <cellStyle name="Note 4 8 3 2" xfId="52725"/>
    <cellStyle name="Note 4 8 4" xfId="52726"/>
    <cellStyle name="Note 4 9" xfId="52727"/>
    <cellStyle name="Note 4 9 2" xfId="52728"/>
    <cellStyle name="Note 4 9 2 2" xfId="52729"/>
    <cellStyle name="Note 4 9 3" xfId="52730"/>
    <cellStyle name="Note 5" xfId="52731"/>
    <cellStyle name="Note 5 10" xfId="52732"/>
    <cellStyle name="Note 5 2" xfId="52733"/>
    <cellStyle name="Note 5 2 2" xfId="52734"/>
    <cellStyle name="Note 5 2 2 2" xfId="52735"/>
    <cellStyle name="Note 5 2 2 2 2" xfId="52736"/>
    <cellStyle name="Note 5 2 2 2 2 2" xfId="52737"/>
    <cellStyle name="Note 5 2 2 2 3" xfId="52738"/>
    <cellStyle name="Note 5 2 2 3" xfId="52739"/>
    <cellStyle name="Note 5 2 2 3 2" xfId="52740"/>
    <cellStyle name="Note 5 2 2 4" xfId="52741"/>
    <cellStyle name="Note 5 2 3" xfId="52742"/>
    <cellStyle name="Note 5 2 3 2" xfId="52743"/>
    <cellStyle name="Note 5 2 3 2 2" xfId="52744"/>
    <cellStyle name="Note 5 2 3 3" xfId="52745"/>
    <cellStyle name="Note 5 2 4" xfId="52746"/>
    <cellStyle name="Note 5 2 4 2" xfId="52747"/>
    <cellStyle name="Note 5 2 5" xfId="52748"/>
    <cellStyle name="Note 5 3" xfId="52749"/>
    <cellStyle name="Note 5 3 2" xfId="52750"/>
    <cellStyle name="Note 5 3 2 2" xfId="52751"/>
    <cellStyle name="Note 5 3 2 2 2" xfId="52752"/>
    <cellStyle name="Note 5 3 2 2 2 2" xfId="52753"/>
    <cellStyle name="Note 5 3 2 2 3" xfId="52754"/>
    <cellStyle name="Note 5 3 2 3" xfId="52755"/>
    <cellStyle name="Note 5 3 2 3 2" xfId="52756"/>
    <cellStyle name="Note 5 3 2 4" xfId="52757"/>
    <cellStyle name="Note 5 3 3" xfId="52758"/>
    <cellStyle name="Note 5 3 3 2" xfId="52759"/>
    <cellStyle name="Note 5 3 3 2 2" xfId="52760"/>
    <cellStyle name="Note 5 3 3 3" xfId="52761"/>
    <cellStyle name="Note 5 3 4" xfId="52762"/>
    <cellStyle name="Note 5 3 4 2" xfId="52763"/>
    <cellStyle name="Note 5 3 5" xfId="52764"/>
    <cellStyle name="Note 5 4" xfId="52765"/>
    <cellStyle name="Note 5 4 2" xfId="52766"/>
    <cellStyle name="Note 5 4 2 2" xfId="52767"/>
    <cellStyle name="Note 5 4 2 2 2" xfId="52768"/>
    <cellStyle name="Note 5 4 2 2 2 2" xfId="52769"/>
    <cellStyle name="Note 5 4 2 2 3" xfId="52770"/>
    <cellStyle name="Note 5 4 2 3" xfId="52771"/>
    <cellStyle name="Note 5 4 2 3 2" xfId="52772"/>
    <cellStyle name="Note 5 4 2 4" xfId="52773"/>
    <cellStyle name="Note 5 4 3" xfId="52774"/>
    <cellStyle name="Note 5 4 3 2" xfId="52775"/>
    <cellStyle name="Note 5 4 3 2 2" xfId="52776"/>
    <cellStyle name="Note 5 4 3 3" xfId="52777"/>
    <cellStyle name="Note 5 4 4" xfId="52778"/>
    <cellStyle name="Note 5 4 4 2" xfId="52779"/>
    <cellStyle name="Note 5 4 5" xfId="52780"/>
    <cellStyle name="Note 5 5" xfId="52781"/>
    <cellStyle name="Note 5 5 2" xfId="52782"/>
    <cellStyle name="Note 5 5 2 2" xfId="52783"/>
    <cellStyle name="Note 5 5 2 2 2" xfId="52784"/>
    <cellStyle name="Note 5 5 2 2 2 2" xfId="52785"/>
    <cellStyle name="Note 5 5 2 2 3" xfId="52786"/>
    <cellStyle name="Note 5 5 2 3" xfId="52787"/>
    <cellStyle name="Note 5 5 2 3 2" xfId="52788"/>
    <cellStyle name="Note 5 5 2 4" xfId="52789"/>
    <cellStyle name="Note 5 5 3" xfId="52790"/>
    <cellStyle name="Note 5 5 3 2" xfId="52791"/>
    <cellStyle name="Note 5 5 3 2 2" xfId="52792"/>
    <cellStyle name="Note 5 5 3 3" xfId="52793"/>
    <cellStyle name="Note 5 5 4" xfId="52794"/>
    <cellStyle name="Note 5 5 4 2" xfId="52795"/>
    <cellStyle name="Note 5 5 5" xfId="52796"/>
    <cellStyle name="Note 5 6" xfId="52797"/>
    <cellStyle name="Note 5 6 2" xfId="52798"/>
    <cellStyle name="Note 5 6 2 2" xfId="52799"/>
    <cellStyle name="Note 5 6 2 2 2" xfId="52800"/>
    <cellStyle name="Note 5 6 2 2 2 2" xfId="52801"/>
    <cellStyle name="Note 5 6 2 2 3" xfId="52802"/>
    <cellStyle name="Note 5 6 2 3" xfId="52803"/>
    <cellStyle name="Note 5 6 2 3 2" xfId="52804"/>
    <cellStyle name="Note 5 6 2 4" xfId="52805"/>
    <cellStyle name="Note 5 6 3" xfId="52806"/>
    <cellStyle name="Note 5 6 3 2" xfId="52807"/>
    <cellStyle name="Note 5 6 3 2 2" xfId="52808"/>
    <cellStyle name="Note 5 6 3 3" xfId="52809"/>
    <cellStyle name="Note 5 6 4" xfId="52810"/>
    <cellStyle name="Note 5 6 4 2" xfId="52811"/>
    <cellStyle name="Note 5 6 5" xfId="52812"/>
    <cellStyle name="Note 5 7" xfId="52813"/>
    <cellStyle name="Note 5 7 2" xfId="52814"/>
    <cellStyle name="Note 5 7 2 2" xfId="52815"/>
    <cellStyle name="Note 5 7 2 2 2" xfId="52816"/>
    <cellStyle name="Note 5 7 2 3" xfId="52817"/>
    <cellStyle name="Note 5 7 3" xfId="52818"/>
    <cellStyle name="Note 5 7 3 2" xfId="52819"/>
    <cellStyle name="Note 5 7 4" xfId="52820"/>
    <cellStyle name="Note 5 8" xfId="52821"/>
    <cellStyle name="Note 5 8 2" xfId="52822"/>
    <cellStyle name="Note 5 8 2 2" xfId="52823"/>
    <cellStyle name="Note 5 8 3" xfId="52824"/>
    <cellStyle name="Note 5 9" xfId="52825"/>
    <cellStyle name="Note 5 9 2" xfId="52826"/>
    <cellStyle name="Note 6" xfId="52827"/>
    <cellStyle name="Note 6 2" xfId="52828"/>
    <cellStyle name="Note 6 2 2" xfId="52829"/>
    <cellStyle name="Note 6 2 2 2" xfId="52830"/>
    <cellStyle name="Note 6 2 2 2 2" xfId="52831"/>
    <cellStyle name="Note 6 2 2 3" xfId="52832"/>
    <cellStyle name="Note 6 2 3" xfId="52833"/>
    <cellStyle name="Note 6 2 3 2" xfId="52834"/>
    <cellStyle name="Note 6 2 4" xfId="52835"/>
    <cellStyle name="Note 6 3" xfId="52836"/>
    <cellStyle name="Note 6 3 2" xfId="52837"/>
    <cellStyle name="Note 6 3 2 2" xfId="52838"/>
    <cellStyle name="Note 6 3 3" xfId="52839"/>
    <cellStyle name="Note 6 4" xfId="52840"/>
    <cellStyle name="Note 6 4 2" xfId="52841"/>
    <cellStyle name="Note 6 5" xfId="52842"/>
    <cellStyle name="Note 7" xfId="52843"/>
    <cellStyle name="Note 7 2" xfId="52844"/>
    <cellStyle name="Note 7 2 2" xfId="52845"/>
    <cellStyle name="Note 7 2 2 2" xfId="52846"/>
    <cellStyle name="Note 7 2 2 2 2" xfId="52847"/>
    <cellStyle name="Note 7 2 2 3" xfId="52848"/>
    <cellStyle name="Note 7 2 3" xfId="52849"/>
    <cellStyle name="Note 7 2 3 2" xfId="52850"/>
    <cellStyle name="Note 7 2 4" xfId="52851"/>
    <cellStyle name="Note 7 3" xfId="52852"/>
    <cellStyle name="Note 7 3 2" xfId="52853"/>
    <cellStyle name="Note 7 3 2 2" xfId="52854"/>
    <cellStyle name="Note 7 3 3" xfId="52855"/>
    <cellStyle name="Note 7 4" xfId="52856"/>
    <cellStyle name="Note 7 4 2" xfId="52857"/>
    <cellStyle name="Note 7 5" xfId="52858"/>
    <cellStyle name="Output" xfId="11" builtinId="21" customBuiltin="1"/>
    <cellStyle name="Percent" xfId="1" builtinId="5"/>
    <cellStyle name="Percent 2" xfId="52859"/>
    <cellStyle name="Percent 2 2" xfId="52860"/>
    <cellStyle name="Percent 2 2 2" xfId="52861"/>
    <cellStyle name="Percent 2 3" xfId="52862"/>
    <cellStyle name="Percent 2 3 2" xfId="52863"/>
    <cellStyle name="Percent 2 4" xfId="52864"/>
    <cellStyle name="Percent 2 4 2" xfId="52865"/>
    <cellStyle name="Percent 3" xfId="52866"/>
    <cellStyle name="Percent 4" xfId="52867"/>
    <cellStyle name="Percent 4 2" xfId="52868"/>
    <cellStyle name="Percent 5" xfId="52869"/>
    <cellStyle name="Percent 6" xfId="52870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ECE9EF"/>
      <color rgb="FFF9F8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6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 b="1" i="0" u="none" strike="noStrike" baseline="0">
                <a:effectLst/>
              </a:rPr>
              <a:t>Daily Model Estimation vs Counts and Linear Regression Analysis - All Classes </a:t>
            </a:r>
            <a:endParaRPr lang="en-US" sz="12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8740127325348676E-2"/>
          <c:y val="8.898190847142097E-2"/>
          <c:w val="0.72400552304556509"/>
          <c:h val="0.81769333924114296"/>
        </c:manualLayout>
      </c:layout>
      <c:scatterChart>
        <c:scatterStyle val="lineMarker"/>
        <c:varyColors val="0"/>
        <c:ser>
          <c:idx val="0"/>
          <c:order val="0"/>
          <c:tx>
            <c:v>modeled</c:v>
          </c:tx>
          <c:spPr>
            <a:ln w="28575">
              <a:noFill/>
            </a:ln>
          </c:spPr>
          <c:marker>
            <c:symbol val="diamond"/>
            <c:size val="3"/>
          </c:marker>
          <c:trendline>
            <c:spPr>
              <a:ln w="31750">
                <a:solidFill>
                  <a:schemeClr val="accent5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9136026337129563E-2"/>
                  <c:y val="-8.0797066396093402E-3"/>
                </c:manualLayout>
              </c:layout>
              <c:numFmt formatCode="General" sourceLinked="0"/>
              <c:spPr>
                <a:solidFill>
                  <a:schemeClr val="accent5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workingsheet!$B$2:$B$2416</c:f>
              <c:numCache>
                <c:formatCode>0</c:formatCode>
                <c:ptCount val="2415"/>
                <c:pt idx="0">
                  <c:v>37589.25</c:v>
                </c:pt>
                <c:pt idx="1">
                  <c:v>65293.583333333336</c:v>
                </c:pt>
                <c:pt idx="2">
                  <c:v>93335</c:v>
                </c:pt>
                <c:pt idx="3">
                  <c:v>57660.828700410864</c:v>
                </c:pt>
                <c:pt idx="4">
                  <c:v>88554.166666666672</c:v>
                </c:pt>
                <c:pt idx="5">
                  <c:v>87612.666666666672</c:v>
                </c:pt>
                <c:pt idx="6">
                  <c:v>57067.833333333336</c:v>
                </c:pt>
                <c:pt idx="7">
                  <c:v>97237.666666666672</c:v>
                </c:pt>
                <c:pt idx="8">
                  <c:v>38041.25</c:v>
                </c:pt>
                <c:pt idx="9">
                  <c:v>93447.083333333328</c:v>
                </c:pt>
                <c:pt idx="10">
                  <c:v>102314.33333333333</c:v>
                </c:pt>
                <c:pt idx="11">
                  <c:v>92815.25</c:v>
                </c:pt>
                <c:pt idx="12">
                  <c:v>89880.833333333328</c:v>
                </c:pt>
                <c:pt idx="13">
                  <c:v>88584.5</c:v>
                </c:pt>
                <c:pt idx="14">
                  <c:v>87992.75</c:v>
                </c:pt>
                <c:pt idx="15">
                  <c:v>57243</c:v>
                </c:pt>
                <c:pt idx="16">
                  <c:v>48704.172596927929</c:v>
                </c:pt>
                <c:pt idx="17">
                  <c:v>70600.456611973816</c:v>
                </c:pt>
                <c:pt idx="18">
                  <c:v>103179.10916954963</c:v>
                </c:pt>
                <c:pt idx="19">
                  <c:v>98945.90219513714</c:v>
                </c:pt>
                <c:pt idx="20">
                  <c:v>89937.959680416199</c:v>
                </c:pt>
                <c:pt idx="21">
                  <c:v>102890.5</c:v>
                </c:pt>
                <c:pt idx="22">
                  <c:v>91755.75</c:v>
                </c:pt>
                <c:pt idx="23">
                  <c:v>90133.916666666672</c:v>
                </c:pt>
                <c:pt idx="24">
                  <c:v>71159.833333333328</c:v>
                </c:pt>
                <c:pt idx="25">
                  <c:v>77102.18944761921</c:v>
                </c:pt>
                <c:pt idx="26">
                  <c:v>61162.5</c:v>
                </c:pt>
                <c:pt idx="27">
                  <c:v>99744.181818181823</c:v>
                </c:pt>
                <c:pt idx="28">
                  <c:v>70317.666666666672</c:v>
                </c:pt>
                <c:pt idx="29">
                  <c:v>93077.544591743135</c:v>
                </c:pt>
                <c:pt idx="30">
                  <c:v>78039.545454545456</c:v>
                </c:pt>
                <c:pt idx="31">
                  <c:v>90687.5</c:v>
                </c:pt>
                <c:pt idx="32">
                  <c:v>89931.5434321965</c:v>
                </c:pt>
                <c:pt idx="33">
                  <c:v>101633.08333333333</c:v>
                </c:pt>
                <c:pt idx="34">
                  <c:v>72503.75</c:v>
                </c:pt>
                <c:pt idx="35">
                  <c:v>103152.41666666667</c:v>
                </c:pt>
                <c:pt idx="36">
                  <c:v>78205.5</c:v>
                </c:pt>
                <c:pt idx="37">
                  <c:v>94773.090909090912</c:v>
                </c:pt>
                <c:pt idx="38">
                  <c:v>64906.25</c:v>
                </c:pt>
                <c:pt idx="39">
                  <c:v>68322.363636363632</c:v>
                </c:pt>
                <c:pt idx="40">
                  <c:v>106832</c:v>
                </c:pt>
                <c:pt idx="41">
                  <c:v>108132.25</c:v>
                </c:pt>
                <c:pt idx="42">
                  <c:v>93320.545109988685</c:v>
                </c:pt>
                <c:pt idx="43">
                  <c:v>61755.916666666664</c:v>
                </c:pt>
                <c:pt idx="44">
                  <c:v>49713.979809603916</c:v>
                </c:pt>
                <c:pt idx="45">
                  <c:v>25424.573192371387</c:v>
                </c:pt>
                <c:pt idx="46">
                  <c:v>20243.166666666668</c:v>
                </c:pt>
                <c:pt idx="47">
                  <c:v>84581.172522807858</c:v>
                </c:pt>
                <c:pt idx="48">
                  <c:v>90733</c:v>
                </c:pt>
                <c:pt idx="49">
                  <c:v>69094.666666666672</c:v>
                </c:pt>
                <c:pt idx="50">
                  <c:v>42730.272727272728</c:v>
                </c:pt>
                <c:pt idx="51">
                  <c:v>67645.610726287632</c:v>
                </c:pt>
                <c:pt idx="52">
                  <c:v>61160.30444985396</c:v>
                </c:pt>
                <c:pt idx="53">
                  <c:v>38484.666666666664</c:v>
                </c:pt>
                <c:pt idx="54">
                  <c:v>40767</c:v>
                </c:pt>
                <c:pt idx="55">
                  <c:v>41715.666666666664</c:v>
                </c:pt>
                <c:pt idx="56">
                  <c:v>36312.5</c:v>
                </c:pt>
                <c:pt idx="57">
                  <c:v>46969.5</c:v>
                </c:pt>
                <c:pt idx="58">
                  <c:v>63416.5</c:v>
                </c:pt>
                <c:pt idx="59">
                  <c:v>68361.408952316357</c:v>
                </c:pt>
                <c:pt idx="60">
                  <c:v>73453.473779411186</c:v>
                </c:pt>
                <c:pt idx="61">
                  <c:v>77343</c:v>
                </c:pt>
                <c:pt idx="62">
                  <c:v>66853.75</c:v>
                </c:pt>
                <c:pt idx="63">
                  <c:v>63986.75</c:v>
                </c:pt>
                <c:pt idx="64">
                  <c:v>57889.75</c:v>
                </c:pt>
                <c:pt idx="65">
                  <c:v>94615.774999999994</c:v>
                </c:pt>
                <c:pt idx="66">
                  <c:v>97532</c:v>
                </c:pt>
                <c:pt idx="67">
                  <c:v>86629.166666666672</c:v>
                </c:pt>
                <c:pt idx="68">
                  <c:v>91074.916666666672</c:v>
                </c:pt>
                <c:pt idx="69">
                  <c:v>104901.5</c:v>
                </c:pt>
                <c:pt idx="70">
                  <c:v>79501.666666666672</c:v>
                </c:pt>
                <c:pt idx="71">
                  <c:v>75448.902372531709</c:v>
                </c:pt>
                <c:pt idx="72">
                  <c:v>109145.41666666667</c:v>
                </c:pt>
                <c:pt idx="73">
                  <c:v>94006.5</c:v>
                </c:pt>
                <c:pt idx="74">
                  <c:v>80909.683755617283</c:v>
                </c:pt>
                <c:pt idx="75">
                  <c:v>98390.5</c:v>
                </c:pt>
                <c:pt idx="76">
                  <c:v>99633</c:v>
                </c:pt>
                <c:pt idx="77">
                  <c:v>77335.5</c:v>
                </c:pt>
                <c:pt idx="78">
                  <c:v>85967.416666666672</c:v>
                </c:pt>
                <c:pt idx="79">
                  <c:v>61274.083333333336</c:v>
                </c:pt>
                <c:pt idx="80">
                  <c:v>66843.25</c:v>
                </c:pt>
                <c:pt idx="81">
                  <c:v>64979.416666666664</c:v>
                </c:pt>
                <c:pt idx="82">
                  <c:v>50276.416666666664</c:v>
                </c:pt>
                <c:pt idx="83">
                  <c:v>51820.166666666664</c:v>
                </c:pt>
                <c:pt idx="84">
                  <c:v>53750.666666666664</c:v>
                </c:pt>
                <c:pt idx="85">
                  <c:v>52990.083333333336</c:v>
                </c:pt>
                <c:pt idx="86">
                  <c:v>83902.29947697492</c:v>
                </c:pt>
                <c:pt idx="87">
                  <c:v>77033</c:v>
                </c:pt>
                <c:pt idx="88">
                  <c:v>90929.833333333328</c:v>
                </c:pt>
                <c:pt idx="89">
                  <c:v>54852.911271115714</c:v>
                </c:pt>
                <c:pt idx="90">
                  <c:v>76034.666666666672</c:v>
                </c:pt>
                <c:pt idx="91">
                  <c:v>78284.833333333328</c:v>
                </c:pt>
                <c:pt idx="92">
                  <c:v>52900.503159166205</c:v>
                </c:pt>
                <c:pt idx="93">
                  <c:v>60206.640834070146</c:v>
                </c:pt>
                <c:pt idx="94">
                  <c:v>86107.333333333328</c:v>
                </c:pt>
                <c:pt idx="95">
                  <c:v>84850</c:v>
                </c:pt>
                <c:pt idx="96">
                  <c:v>93913.583333333328</c:v>
                </c:pt>
                <c:pt idx="97">
                  <c:v>80396.666666666672</c:v>
                </c:pt>
                <c:pt idx="98">
                  <c:v>95818.5</c:v>
                </c:pt>
                <c:pt idx="99">
                  <c:v>88019.75</c:v>
                </c:pt>
                <c:pt idx="100">
                  <c:v>81516.666666666672</c:v>
                </c:pt>
                <c:pt idx="101">
                  <c:v>57262.25</c:v>
                </c:pt>
                <c:pt idx="102">
                  <c:v>59245.333333333336</c:v>
                </c:pt>
                <c:pt idx="103">
                  <c:v>103236.63636363637</c:v>
                </c:pt>
                <c:pt idx="104">
                  <c:v>92008.166666666672</c:v>
                </c:pt>
                <c:pt idx="105">
                  <c:v>92583.363636363632</c:v>
                </c:pt>
                <c:pt idx="106">
                  <c:v>93696.583333333328</c:v>
                </c:pt>
                <c:pt idx="107">
                  <c:v>84619.166666666672</c:v>
                </c:pt>
                <c:pt idx="108">
                  <c:v>107906.04117619706</c:v>
                </c:pt>
                <c:pt idx="109">
                  <c:v>72096.166666666672</c:v>
                </c:pt>
                <c:pt idx="110">
                  <c:v>79708.768611235966</c:v>
                </c:pt>
                <c:pt idx="111">
                  <c:v>93989.75</c:v>
                </c:pt>
                <c:pt idx="112">
                  <c:v>77079.666666666672</c:v>
                </c:pt>
                <c:pt idx="113">
                  <c:v>80722.916666666672</c:v>
                </c:pt>
                <c:pt idx="114">
                  <c:v>26149.389166081281</c:v>
                </c:pt>
                <c:pt idx="115">
                  <c:v>24520.20252055001</c:v>
                </c:pt>
                <c:pt idx="116">
                  <c:v>35573.157048567577</c:v>
                </c:pt>
                <c:pt idx="117">
                  <c:v>39416.171515112546</c:v>
                </c:pt>
                <c:pt idx="118">
                  <c:v>55910.5</c:v>
                </c:pt>
                <c:pt idx="119">
                  <c:v>48717.555037731021</c:v>
                </c:pt>
                <c:pt idx="120">
                  <c:v>23597.333333333332</c:v>
                </c:pt>
                <c:pt idx="121">
                  <c:v>76127.560371422413</c:v>
                </c:pt>
                <c:pt idx="122">
                  <c:v>30191.25</c:v>
                </c:pt>
                <c:pt idx="123">
                  <c:v>85579.916666666672</c:v>
                </c:pt>
                <c:pt idx="124">
                  <c:v>93792.916666666672</c:v>
                </c:pt>
                <c:pt idx="125">
                  <c:v>63340.333333333336</c:v>
                </c:pt>
                <c:pt idx="126">
                  <c:v>51629</c:v>
                </c:pt>
                <c:pt idx="127">
                  <c:v>60000.666666666664</c:v>
                </c:pt>
                <c:pt idx="128">
                  <c:v>88498</c:v>
                </c:pt>
                <c:pt idx="129">
                  <c:v>91493.272727272721</c:v>
                </c:pt>
                <c:pt idx="130">
                  <c:v>92523.916666666672</c:v>
                </c:pt>
                <c:pt idx="131">
                  <c:v>95224.75</c:v>
                </c:pt>
                <c:pt idx="132">
                  <c:v>76700.592845546664</c:v>
                </c:pt>
                <c:pt idx="133">
                  <c:v>62867.267406100029</c:v>
                </c:pt>
                <c:pt idx="134">
                  <c:v>62222.6</c:v>
                </c:pt>
                <c:pt idx="135">
                  <c:v>37925.75</c:v>
                </c:pt>
                <c:pt idx="136">
                  <c:v>26892.964250466746</c:v>
                </c:pt>
                <c:pt idx="137">
                  <c:v>85066.583333333328</c:v>
                </c:pt>
                <c:pt idx="138">
                  <c:v>101024</c:v>
                </c:pt>
                <c:pt idx="139">
                  <c:v>92536.083333333328</c:v>
                </c:pt>
                <c:pt idx="140">
                  <c:v>79148.492605828229</c:v>
                </c:pt>
                <c:pt idx="141">
                  <c:v>82832.75</c:v>
                </c:pt>
                <c:pt idx="142">
                  <c:v>83822.833333333328</c:v>
                </c:pt>
                <c:pt idx="143">
                  <c:v>95070.666666666672</c:v>
                </c:pt>
                <c:pt idx="144">
                  <c:v>93254.666666666672</c:v>
                </c:pt>
                <c:pt idx="145">
                  <c:v>103500.08333333333</c:v>
                </c:pt>
                <c:pt idx="146">
                  <c:v>98441.833333333328</c:v>
                </c:pt>
                <c:pt idx="147">
                  <c:v>101058.33333333333</c:v>
                </c:pt>
                <c:pt idx="148">
                  <c:v>97293.833333333328</c:v>
                </c:pt>
                <c:pt idx="149">
                  <c:v>110302.33333333333</c:v>
                </c:pt>
                <c:pt idx="150">
                  <c:v>101599.33333333333</c:v>
                </c:pt>
                <c:pt idx="151">
                  <c:v>94576.083333333328</c:v>
                </c:pt>
                <c:pt idx="152">
                  <c:v>103882.18437388031</c:v>
                </c:pt>
                <c:pt idx="153">
                  <c:v>78742.416666666672</c:v>
                </c:pt>
                <c:pt idx="154">
                  <c:v>102504.33333333333</c:v>
                </c:pt>
                <c:pt idx="155">
                  <c:v>108495.4651917868</c:v>
                </c:pt>
                <c:pt idx="156">
                  <c:v>93699.416666666672</c:v>
                </c:pt>
                <c:pt idx="157">
                  <c:v>100824.16666666667</c:v>
                </c:pt>
                <c:pt idx="158">
                  <c:v>104823.41666666667</c:v>
                </c:pt>
                <c:pt idx="159">
                  <c:v>101388.5</c:v>
                </c:pt>
                <c:pt idx="160">
                  <c:v>116219.527733569</c:v>
                </c:pt>
                <c:pt idx="161">
                  <c:v>82871.083333333328</c:v>
                </c:pt>
                <c:pt idx="162">
                  <c:v>87998.25</c:v>
                </c:pt>
                <c:pt idx="163">
                  <c:v>98242.166666666672</c:v>
                </c:pt>
                <c:pt idx="164">
                  <c:v>46079.5</c:v>
                </c:pt>
                <c:pt idx="165">
                  <c:v>72148.083333333328</c:v>
                </c:pt>
                <c:pt idx="166">
                  <c:v>74254.5</c:v>
                </c:pt>
                <c:pt idx="167">
                  <c:v>139250.2471869172</c:v>
                </c:pt>
                <c:pt idx="168">
                  <c:v>146288.5</c:v>
                </c:pt>
                <c:pt idx="169">
                  <c:v>113346.58333333333</c:v>
                </c:pt>
                <c:pt idx="170">
                  <c:v>129767.09090909091</c:v>
                </c:pt>
                <c:pt idx="171">
                  <c:v>129259.8</c:v>
                </c:pt>
                <c:pt idx="172">
                  <c:v>133008.27363085156</c:v>
                </c:pt>
                <c:pt idx="173">
                  <c:v>133915.58333333334</c:v>
                </c:pt>
                <c:pt idx="174">
                  <c:v>75047.833333333328</c:v>
                </c:pt>
                <c:pt idx="175">
                  <c:v>86097.132179002161</c:v>
                </c:pt>
                <c:pt idx="176">
                  <c:v>110870.53093647984</c:v>
                </c:pt>
                <c:pt idx="177">
                  <c:v>85084.25</c:v>
                </c:pt>
                <c:pt idx="178">
                  <c:v>58893.833333333336</c:v>
                </c:pt>
                <c:pt idx="179">
                  <c:v>107969.33333333333</c:v>
                </c:pt>
                <c:pt idx="180">
                  <c:v>82711.916666666672</c:v>
                </c:pt>
                <c:pt idx="181">
                  <c:v>84996.583333333328</c:v>
                </c:pt>
                <c:pt idx="182">
                  <c:v>74222.333333333328</c:v>
                </c:pt>
                <c:pt idx="183">
                  <c:v>64049.833333333336</c:v>
                </c:pt>
                <c:pt idx="184">
                  <c:v>70046.916666666672</c:v>
                </c:pt>
                <c:pt idx="185">
                  <c:v>87925.416666666672</c:v>
                </c:pt>
                <c:pt idx="186">
                  <c:v>92871.5</c:v>
                </c:pt>
                <c:pt idx="187">
                  <c:v>99180.583333333328</c:v>
                </c:pt>
                <c:pt idx="188">
                  <c:v>114435.69092949138</c:v>
                </c:pt>
                <c:pt idx="189">
                  <c:v>94563.531231818895</c:v>
                </c:pt>
                <c:pt idx="190">
                  <c:v>89801.583333333328</c:v>
                </c:pt>
                <c:pt idx="191">
                  <c:v>108464.33333333333</c:v>
                </c:pt>
                <c:pt idx="192">
                  <c:v>32746.75</c:v>
                </c:pt>
                <c:pt idx="193">
                  <c:v>36662.166666666664</c:v>
                </c:pt>
                <c:pt idx="194">
                  <c:v>69971.833333333328</c:v>
                </c:pt>
                <c:pt idx="195">
                  <c:v>115587.5</c:v>
                </c:pt>
                <c:pt idx="196">
                  <c:v>114256.41666666667</c:v>
                </c:pt>
                <c:pt idx="197">
                  <c:v>109076.41666666667</c:v>
                </c:pt>
                <c:pt idx="198">
                  <c:v>89462.441584817498</c:v>
                </c:pt>
                <c:pt idx="199">
                  <c:v>93264.636363636368</c:v>
                </c:pt>
                <c:pt idx="200">
                  <c:v>80873.25</c:v>
                </c:pt>
                <c:pt idx="201">
                  <c:v>93278</c:v>
                </c:pt>
                <c:pt idx="202">
                  <c:v>89943.916666666672</c:v>
                </c:pt>
                <c:pt idx="203">
                  <c:v>91767.916666666672</c:v>
                </c:pt>
                <c:pt idx="204">
                  <c:v>70457.833333333328</c:v>
                </c:pt>
                <c:pt idx="205">
                  <c:v>63284.75</c:v>
                </c:pt>
                <c:pt idx="206">
                  <c:v>62781.583333333336</c:v>
                </c:pt>
                <c:pt idx="207">
                  <c:v>24660.25</c:v>
                </c:pt>
                <c:pt idx="208">
                  <c:v>54264.219067704958</c:v>
                </c:pt>
                <c:pt idx="209">
                  <c:v>90823.282021969673</c:v>
                </c:pt>
                <c:pt idx="210">
                  <c:v>48673.5</c:v>
                </c:pt>
                <c:pt idx="211">
                  <c:v>50913.166666666664</c:v>
                </c:pt>
                <c:pt idx="212">
                  <c:v>113667.125</c:v>
                </c:pt>
                <c:pt idx="213">
                  <c:v>73298.666666666672</c:v>
                </c:pt>
                <c:pt idx="214">
                  <c:v>74416.338004223959</c:v>
                </c:pt>
                <c:pt idx="215">
                  <c:v>61442.166666666664</c:v>
                </c:pt>
                <c:pt idx="216">
                  <c:v>93710.416666666672</c:v>
                </c:pt>
                <c:pt idx="217">
                  <c:v>100743</c:v>
                </c:pt>
                <c:pt idx="218">
                  <c:v>39690.916666666664</c:v>
                </c:pt>
                <c:pt idx="219">
                  <c:v>33079.583333333336</c:v>
                </c:pt>
                <c:pt idx="220">
                  <c:v>27780</c:v>
                </c:pt>
                <c:pt idx="221">
                  <c:v>29331.666666666668</c:v>
                </c:pt>
                <c:pt idx="222">
                  <c:v>30728.916666666668</c:v>
                </c:pt>
                <c:pt idx="223">
                  <c:v>52652.583333333336</c:v>
                </c:pt>
                <c:pt idx="224">
                  <c:v>65924.34884127164</c:v>
                </c:pt>
                <c:pt idx="225">
                  <c:v>67400.333333333328</c:v>
                </c:pt>
                <c:pt idx="226">
                  <c:v>71720</c:v>
                </c:pt>
                <c:pt idx="227">
                  <c:v>52557.583333333336</c:v>
                </c:pt>
                <c:pt idx="228">
                  <c:v>93708.916666666672</c:v>
                </c:pt>
                <c:pt idx="229">
                  <c:v>96332.083333333328</c:v>
                </c:pt>
                <c:pt idx="230">
                  <c:v>43869.966735880975</c:v>
                </c:pt>
                <c:pt idx="231">
                  <c:v>55805.583333333336</c:v>
                </c:pt>
                <c:pt idx="232">
                  <c:v>72774.25</c:v>
                </c:pt>
                <c:pt idx="233">
                  <c:v>73240</c:v>
                </c:pt>
                <c:pt idx="234">
                  <c:v>66546.666666666672</c:v>
                </c:pt>
                <c:pt idx="235">
                  <c:v>83129.5</c:v>
                </c:pt>
                <c:pt idx="236">
                  <c:v>75172</c:v>
                </c:pt>
                <c:pt idx="237">
                  <c:v>72480.272727272721</c:v>
                </c:pt>
                <c:pt idx="238">
                  <c:v>82115.166666666672</c:v>
                </c:pt>
                <c:pt idx="239">
                  <c:v>79113</c:v>
                </c:pt>
                <c:pt idx="240">
                  <c:v>73814.166666666672</c:v>
                </c:pt>
                <c:pt idx="241">
                  <c:v>69376.583333333328</c:v>
                </c:pt>
                <c:pt idx="242">
                  <c:v>66141.166666666672</c:v>
                </c:pt>
                <c:pt idx="243">
                  <c:v>74630.416666666672</c:v>
                </c:pt>
                <c:pt idx="244">
                  <c:v>55199.333333333336</c:v>
                </c:pt>
                <c:pt idx="245">
                  <c:v>75162</c:v>
                </c:pt>
                <c:pt idx="246">
                  <c:v>71923.583333333328</c:v>
                </c:pt>
                <c:pt idx="247">
                  <c:v>115126.41666666667</c:v>
                </c:pt>
                <c:pt idx="248">
                  <c:v>77996.833333333328</c:v>
                </c:pt>
                <c:pt idx="249">
                  <c:v>72062.083333333328</c:v>
                </c:pt>
                <c:pt idx="250">
                  <c:v>48493.083333333336</c:v>
                </c:pt>
                <c:pt idx="251">
                  <c:v>78929.583333333328</c:v>
                </c:pt>
                <c:pt idx="252">
                  <c:v>74792.166666666672</c:v>
                </c:pt>
                <c:pt idx="253">
                  <c:v>102261.28283793361</c:v>
                </c:pt>
                <c:pt idx="254">
                  <c:v>92058.332839565424</c:v>
                </c:pt>
                <c:pt idx="255">
                  <c:v>94885.636363636368</c:v>
                </c:pt>
                <c:pt idx="256">
                  <c:v>80565.146548237215</c:v>
                </c:pt>
                <c:pt idx="257">
                  <c:v>68507.200303647216</c:v>
                </c:pt>
                <c:pt idx="258">
                  <c:v>68054.534416050534</c:v>
                </c:pt>
                <c:pt idx="259">
                  <c:v>79303</c:v>
                </c:pt>
                <c:pt idx="260">
                  <c:v>88756.710172176536</c:v>
                </c:pt>
                <c:pt idx="261">
                  <c:v>85258.5</c:v>
                </c:pt>
                <c:pt idx="262">
                  <c:v>87575.679253005612</c:v>
                </c:pt>
                <c:pt idx="263">
                  <c:v>70251</c:v>
                </c:pt>
                <c:pt idx="264">
                  <c:v>73456.166666666672</c:v>
                </c:pt>
                <c:pt idx="265">
                  <c:v>40810.332507636987</c:v>
                </c:pt>
                <c:pt idx="266">
                  <c:v>74720.833333333328</c:v>
                </c:pt>
                <c:pt idx="267">
                  <c:v>41752.416666666664</c:v>
                </c:pt>
                <c:pt idx="268">
                  <c:v>54762.416666666664</c:v>
                </c:pt>
                <c:pt idx="269">
                  <c:v>71258.840222074723</c:v>
                </c:pt>
                <c:pt idx="270">
                  <c:v>51349.75</c:v>
                </c:pt>
                <c:pt idx="271">
                  <c:v>116687.7041806788</c:v>
                </c:pt>
                <c:pt idx="272">
                  <c:v>83572.833333333328</c:v>
                </c:pt>
                <c:pt idx="273">
                  <c:v>98898.799631594447</c:v>
                </c:pt>
                <c:pt idx="274">
                  <c:v>83966.5</c:v>
                </c:pt>
                <c:pt idx="275">
                  <c:v>91063.333333333328</c:v>
                </c:pt>
                <c:pt idx="276">
                  <c:v>61270.058854859228</c:v>
                </c:pt>
                <c:pt idx="277">
                  <c:v>88757.5</c:v>
                </c:pt>
                <c:pt idx="278">
                  <c:v>89354.666666666672</c:v>
                </c:pt>
                <c:pt idx="279">
                  <c:v>50652.916666666664</c:v>
                </c:pt>
                <c:pt idx="280">
                  <c:v>59221.916666666664</c:v>
                </c:pt>
                <c:pt idx="281">
                  <c:v>59149.333333333336</c:v>
                </c:pt>
                <c:pt idx="282">
                  <c:v>54335.25</c:v>
                </c:pt>
                <c:pt idx="283">
                  <c:v>51366.083333333336</c:v>
                </c:pt>
                <c:pt idx="284">
                  <c:v>57199.083333333336</c:v>
                </c:pt>
                <c:pt idx="285">
                  <c:v>48375.75</c:v>
                </c:pt>
                <c:pt idx="286">
                  <c:v>37585.25</c:v>
                </c:pt>
                <c:pt idx="287">
                  <c:v>44047</c:v>
                </c:pt>
                <c:pt idx="288">
                  <c:v>73416.833333333328</c:v>
                </c:pt>
                <c:pt idx="289">
                  <c:v>87084.166666666672</c:v>
                </c:pt>
                <c:pt idx="290">
                  <c:v>94834.166666666672</c:v>
                </c:pt>
                <c:pt idx="291">
                  <c:v>82099.25</c:v>
                </c:pt>
                <c:pt idx="292">
                  <c:v>66038.666666666672</c:v>
                </c:pt>
                <c:pt idx="293">
                  <c:v>76164.5</c:v>
                </c:pt>
                <c:pt idx="294">
                  <c:v>29732.75</c:v>
                </c:pt>
                <c:pt idx="295">
                  <c:v>63873.333333333336</c:v>
                </c:pt>
                <c:pt idx="296">
                  <c:v>67595.5</c:v>
                </c:pt>
                <c:pt idx="297">
                  <c:v>85590.166666666672</c:v>
                </c:pt>
                <c:pt idx="298">
                  <c:v>92049.666666666672</c:v>
                </c:pt>
                <c:pt idx="299">
                  <c:v>90274.666666666672</c:v>
                </c:pt>
                <c:pt idx="300">
                  <c:v>31820.416666666668</c:v>
                </c:pt>
                <c:pt idx="301">
                  <c:v>30120</c:v>
                </c:pt>
                <c:pt idx="302">
                  <c:v>58104.666666666664</c:v>
                </c:pt>
                <c:pt idx="303">
                  <c:v>44320.166666666664</c:v>
                </c:pt>
                <c:pt idx="304">
                  <c:v>23869.666666666668</c:v>
                </c:pt>
                <c:pt idx="305">
                  <c:v>45405.333333333336</c:v>
                </c:pt>
                <c:pt idx="306">
                  <c:v>45756.840116748579</c:v>
                </c:pt>
                <c:pt idx="307">
                  <c:v>63761.545454545456</c:v>
                </c:pt>
                <c:pt idx="308">
                  <c:v>67546.727272727279</c:v>
                </c:pt>
                <c:pt idx="309">
                  <c:v>66347.916666666672</c:v>
                </c:pt>
                <c:pt idx="310">
                  <c:v>67740</c:v>
                </c:pt>
                <c:pt idx="311">
                  <c:v>75924.916666666672</c:v>
                </c:pt>
                <c:pt idx="312">
                  <c:v>38716</c:v>
                </c:pt>
                <c:pt idx="313">
                  <c:v>72261.7</c:v>
                </c:pt>
                <c:pt idx="314">
                  <c:v>76354.833333333328</c:v>
                </c:pt>
                <c:pt idx="315">
                  <c:v>66822.416666666672</c:v>
                </c:pt>
                <c:pt idx="316">
                  <c:v>69202.666666666672</c:v>
                </c:pt>
                <c:pt idx="317">
                  <c:v>76130.75</c:v>
                </c:pt>
                <c:pt idx="318">
                  <c:v>78082.75</c:v>
                </c:pt>
                <c:pt idx="319">
                  <c:v>65585.416666666672</c:v>
                </c:pt>
                <c:pt idx="320">
                  <c:v>80209.583333333328</c:v>
                </c:pt>
                <c:pt idx="321">
                  <c:v>69943</c:v>
                </c:pt>
                <c:pt idx="322">
                  <c:v>63432.166666666664</c:v>
                </c:pt>
                <c:pt idx="323">
                  <c:v>64476.500763481381</c:v>
                </c:pt>
                <c:pt idx="324">
                  <c:v>53887.333333333336</c:v>
                </c:pt>
                <c:pt idx="325">
                  <c:v>62458.333333333336</c:v>
                </c:pt>
                <c:pt idx="326">
                  <c:v>51724.583333333336</c:v>
                </c:pt>
                <c:pt idx="327">
                  <c:v>78202</c:v>
                </c:pt>
                <c:pt idx="328">
                  <c:v>81940.916666666672</c:v>
                </c:pt>
                <c:pt idx="329">
                  <c:v>93031.166666666672</c:v>
                </c:pt>
                <c:pt idx="330">
                  <c:v>88115.125943118197</c:v>
                </c:pt>
                <c:pt idx="331">
                  <c:v>80234.30766227092</c:v>
                </c:pt>
                <c:pt idx="332">
                  <c:v>78416.559547520053</c:v>
                </c:pt>
                <c:pt idx="333">
                  <c:v>48887.08798079432</c:v>
                </c:pt>
                <c:pt idx="334">
                  <c:v>58481.3</c:v>
                </c:pt>
                <c:pt idx="335">
                  <c:v>58210.583333333336</c:v>
                </c:pt>
                <c:pt idx="336">
                  <c:v>54386.333333333336</c:v>
                </c:pt>
                <c:pt idx="337">
                  <c:v>68735.760385413261</c:v>
                </c:pt>
                <c:pt idx="338">
                  <c:v>60787.160186742476</c:v>
                </c:pt>
                <c:pt idx="339">
                  <c:v>46850.166666666664</c:v>
                </c:pt>
                <c:pt idx="340">
                  <c:v>36454.970489351188</c:v>
                </c:pt>
                <c:pt idx="341">
                  <c:v>27991</c:v>
                </c:pt>
                <c:pt idx="342">
                  <c:v>23128.333333333332</c:v>
                </c:pt>
                <c:pt idx="343">
                  <c:v>25696.621854447538</c:v>
                </c:pt>
                <c:pt idx="344">
                  <c:v>35875.166666666664</c:v>
                </c:pt>
                <c:pt idx="345">
                  <c:v>33333.166666666664</c:v>
                </c:pt>
                <c:pt idx="346">
                  <c:v>41013.416666666664</c:v>
                </c:pt>
                <c:pt idx="347">
                  <c:v>42778.416666666664</c:v>
                </c:pt>
                <c:pt idx="348">
                  <c:v>32014.333333333332</c:v>
                </c:pt>
                <c:pt idx="349">
                  <c:v>76483.636363636368</c:v>
                </c:pt>
                <c:pt idx="350">
                  <c:v>84879.25</c:v>
                </c:pt>
                <c:pt idx="351">
                  <c:v>60252.583333333336</c:v>
                </c:pt>
                <c:pt idx="352">
                  <c:v>45136.5</c:v>
                </c:pt>
                <c:pt idx="353">
                  <c:v>59664.083333333336</c:v>
                </c:pt>
                <c:pt idx="354">
                  <c:v>79122.833333333328</c:v>
                </c:pt>
                <c:pt idx="355">
                  <c:v>76150.5</c:v>
                </c:pt>
                <c:pt idx="356">
                  <c:v>69592.583333333328</c:v>
                </c:pt>
                <c:pt idx="357">
                  <c:v>66602.583333333328</c:v>
                </c:pt>
                <c:pt idx="358">
                  <c:v>55710</c:v>
                </c:pt>
                <c:pt idx="359">
                  <c:v>55603.166666666664</c:v>
                </c:pt>
                <c:pt idx="360">
                  <c:v>52806.833333333336</c:v>
                </c:pt>
                <c:pt idx="361">
                  <c:v>77646.5</c:v>
                </c:pt>
                <c:pt idx="362">
                  <c:v>80161.428571428565</c:v>
                </c:pt>
                <c:pt idx="363">
                  <c:v>30730.833333333332</c:v>
                </c:pt>
                <c:pt idx="364">
                  <c:v>55118.416666666664</c:v>
                </c:pt>
                <c:pt idx="365">
                  <c:v>52018.835908791531</c:v>
                </c:pt>
                <c:pt idx="366">
                  <c:v>75765.2</c:v>
                </c:pt>
                <c:pt idx="367">
                  <c:v>72152</c:v>
                </c:pt>
                <c:pt idx="368">
                  <c:v>91202</c:v>
                </c:pt>
                <c:pt idx="369">
                  <c:v>79732.909090909088</c:v>
                </c:pt>
                <c:pt idx="370">
                  <c:v>101962.66666666667</c:v>
                </c:pt>
                <c:pt idx="371">
                  <c:v>71008.181818181823</c:v>
                </c:pt>
                <c:pt idx="372">
                  <c:v>88053.636363636368</c:v>
                </c:pt>
                <c:pt idx="373">
                  <c:v>17015.166666666668</c:v>
                </c:pt>
                <c:pt idx="374">
                  <c:v>39096.333333333336</c:v>
                </c:pt>
                <c:pt idx="375">
                  <c:v>44842.166666666664</c:v>
                </c:pt>
                <c:pt idx="376">
                  <c:v>45294.2</c:v>
                </c:pt>
                <c:pt idx="377">
                  <c:v>66786</c:v>
                </c:pt>
                <c:pt idx="378">
                  <c:v>57881.75</c:v>
                </c:pt>
                <c:pt idx="379">
                  <c:v>32668.75</c:v>
                </c:pt>
                <c:pt idx="380">
                  <c:v>30488.75</c:v>
                </c:pt>
                <c:pt idx="381">
                  <c:v>36774.083333333336</c:v>
                </c:pt>
                <c:pt idx="382">
                  <c:v>36247.333333333336</c:v>
                </c:pt>
                <c:pt idx="383">
                  <c:v>26985.333333333332</c:v>
                </c:pt>
                <c:pt idx="384">
                  <c:v>23828.083333333332</c:v>
                </c:pt>
                <c:pt idx="385">
                  <c:v>75826.416666666672</c:v>
                </c:pt>
                <c:pt idx="386">
                  <c:v>79817.333333333328</c:v>
                </c:pt>
                <c:pt idx="387">
                  <c:v>78225.083333333328</c:v>
                </c:pt>
                <c:pt idx="388">
                  <c:v>73432.083333333328</c:v>
                </c:pt>
                <c:pt idx="389">
                  <c:v>75684.583333333328</c:v>
                </c:pt>
                <c:pt idx="390">
                  <c:v>77384.5</c:v>
                </c:pt>
                <c:pt idx="391">
                  <c:v>90452.666666666672</c:v>
                </c:pt>
                <c:pt idx="392">
                  <c:v>90306</c:v>
                </c:pt>
                <c:pt idx="393">
                  <c:v>68378.083333333328</c:v>
                </c:pt>
                <c:pt idx="394">
                  <c:v>62212.093035049103</c:v>
                </c:pt>
                <c:pt idx="395">
                  <c:v>50893.25</c:v>
                </c:pt>
                <c:pt idx="396">
                  <c:v>94933.583333333328</c:v>
                </c:pt>
                <c:pt idx="397">
                  <c:v>92517.416666666672</c:v>
                </c:pt>
                <c:pt idx="398">
                  <c:v>91704.833333333328</c:v>
                </c:pt>
                <c:pt idx="399">
                  <c:v>102811.08333333333</c:v>
                </c:pt>
                <c:pt idx="400">
                  <c:v>32984.833333333336</c:v>
                </c:pt>
                <c:pt idx="401">
                  <c:v>33803.926485827898</c:v>
                </c:pt>
                <c:pt idx="402">
                  <c:v>28069.5</c:v>
                </c:pt>
                <c:pt idx="403">
                  <c:v>29879</c:v>
                </c:pt>
                <c:pt idx="404">
                  <c:v>87235.666666666672</c:v>
                </c:pt>
                <c:pt idx="405">
                  <c:v>77091.916666666672</c:v>
                </c:pt>
                <c:pt idx="406">
                  <c:v>41648.5</c:v>
                </c:pt>
                <c:pt idx="407">
                  <c:v>70633.916666666672</c:v>
                </c:pt>
                <c:pt idx="408">
                  <c:v>63225.333333333336</c:v>
                </c:pt>
                <c:pt idx="409">
                  <c:v>95310.583333333328</c:v>
                </c:pt>
                <c:pt idx="410">
                  <c:v>57581.230662020898</c:v>
                </c:pt>
                <c:pt idx="411">
                  <c:v>91569.083333333328</c:v>
                </c:pt>
                <c:pt idx="412">
                  <c:v>104063.52675959085</c:v>
                </c:pt>
                <c:pt idx="413">
                  <c:v>88700</c:v>
                </c:pt>
                <c:pt idx="414">
                  <c:v>104113</c:v>
                </c:pt>
                <c:pt idx="415">
                  <c:v>165551</c:v>
                </c:pt>
                <c:pt idx="416">
                  <c:v>55137</c:v>
                </c:pt>
                <c:pt idx="417">
                  <c:v>26838</c:v>
                </c:pt>
                <c:pt idx="418">
                  <c:v>76902</c:v>
                </c:pt>
                <c:pt idx="419">
                  <c:v>114735</c:v>
                </c:pt>
                <c:pt idx="420">
                  <c:v>104465</c:v>
                </c:pt>
                <c:pt idx="421">
                  <c:v>90442</c:v>
                </c:pt>
                <c:pt idx="422">
                  <c:v>103019</c:v>
                </c:pt>
                <c:pt idx="423">
                  <c:v>105256</c:v>
                </c:pt>
                <c:pt idx="424">
                  <c:v>91394</c:v>
                </c:pt>
                <c:pt idx="425">
                  <c:v>113433</c:v>
                </c:pt>
                <c:pt idx="426">
                  <c:v>109055</c:v>
                </c:pt>
                <c:pt idx="427">
                  <c:v>98484</c:v>
                </c:pt>
                <c:pt idx="428">
                  <c:v>121346</c:v>
                </c:pt>
                <c:pt idx="429">
                  <c:v>78828</c:v>
                </c:pt>
                <c:pt idx="430">
                  <c:v>30277</c:v>
                </c:pt>
                <c:pt idx="431">
                  <c:v>64888</c:v>
                </c:pt>
                <c:pt idx="432">
                  <c:v>114261</c:v>
                </c:pt>
                <c:pt idx="433">
                  <c:v>70006</c:v>
                </c:pt>
                <c:pt idx="434">
                  <c:v>48132</c:v>
                </c:pt>
                <c:pt idx="435">
                  <c:v>37676</c:v>
                </c:pt>
                <c:pt idx="436">
                  <c:v>45685</c:v>
                </c:pt>
                <c:pt idx="437">
                  <c:v>39087</c:v>
                </c:pt>
                <c:pt idx="438">
                  <c:v>48075</c:v>
                </c:pt>
                <c:pt idx="439">
                  <c:v>48474</c:v>
                </c:pt>
                <c:pt idx="440">
                  <c:v>42080</c:v>
                </c:pt>
                <c:pt idx="441">
                  <c:v>100515</c:v>
                </c:pt>
                <c:pt idx="442">
                  <c:v>100466</c:v>
                </c:pt>
                <c:pt idx="443">
                  <c:v>108562</c:v>
                </c:pt>
                <c:pt idx="444">
                  <c:v>102264</c:v>
                </c:pt>
                <c:pt idx="445">
                  <c:v>106495</c:v>
                </c:pt>
                <c:pt idx="446">
                  <c:v>108664</c:v>
                </c:pt>
                <c:pt idx="447">
                  <c:v>107648</c:v>
                </c:pt>
                <c:pt idx="448">
                  <c:v>140223</c:v>
                </c:pt>
                <c:pt idx="449">
                  <c:v>69254</c:v>
                </c:pt>
                <c:pt idx="450">
                  <c:v>68127</c:v>
                </c:pt>
                <c:pt idx="451">
                  <c:v>76679</c:v>
                </c:pt>
                <c:pt idx="452">
                  <c:v>86425</c:v>
                </c:pt>
                <c:pt idx="453">
                  <c:v>79550</c:v>
                </c:pt>
                <c:pt idx="454">
                  <c:v>89269</c:v>
                </c:pt>
                <c:pt idx="455">
                  <c:v>96236</c:v>
                </c:pt>
                <c:pt idx="456">
                  <c:v>50501</c:v>
                </c:pt>
                <c:pt idx="457">
                  <c:v>34355</c:v>
                </c:pt>
                <c:pt idx="458">
                  <c:v>35175</c:v>
                </c:pt>
                <c:pt idx="459">
                  <c:v>17088</c:v>
                </c:pt>
                <c:pt idx="460">
                  <c:v>12146</c:v>
                </c:pt>
                <c:pt idx="461">
                  <c:v>14324</c:v>
                </c:pt>
                <c:pt idx="462">
                  <c:v>9770</c:v>
                </c:pt>
                <c:pt idx="463">
                  <c:v>56212</c:v>
                </c:pt>
                <c:pt idx="464">
                  <c:v>121299</c:v>
                </c:pt>
                <c:pt idx="465">
                  <c:v>124064</c:v>
                </c:pt>
                <c:pt idx="466">
                  <c:v>89105</c:v>
                </c:pt>
                <c:pt idx="467">
                  <c:v>48596</c:v>
                </c:pt>
                <c:pt idx="468">
                  <c:v>53777</c:v>
                </c:pt>
                <c:pt idx="469">
                  <c:v>55802</c:v>
                </c:pt>
                <c:pt idx="470">
                  <c:v>57930</c:v>
                </c:pt>
                <c:pt idx="471">
                  <c:v>42723</c:v>
                </c:pt>
                <c:pt idx="472">
                  <c:v>42615</c:v>
                </c:pt>
                <c:pt idx="473">
                  <c:v>89538</c:v>
                </c:pt>
                <c:pt idx="474">
                  <c:v>117367</c:v>
                </c:pt>
                <c:pt idx="475">
                  <c:v>112370</c:v>
                </c:pt>
                <c:pt idx="476">
                  <c:v>85126</c:v>
                </c:pt>
                <c:pt idx="477">
                  <c:v>82433</c:v>
                </c:pt>
                <c:pt idx="478">
                  <c:v>29589</c:v>
                </c:pt>
                <c:pt idx="479">
                  <c:v>94895</c:v>
                </c:pt>
                <c:pt idx="480">
                  <c:v>69757</c:v>
                </c:pt>
                <c:pt idx="481">
                  <c:v>89297</c:v>
                </c:pt>
                <c:pt idx="482">
                  <c:v>80814</c:v>
                </c:pt>
                <c:pt idx="483">
                  <c:v>97866</c:v>
                </c:pt>
                <c:pt idx="484">
                  <c:v>96115</c:v>
                </c:pt>
                <c:pt idx="485">
                  <c:v>101020</c:v>
                </c:pt>
                <c:pt idx="486">
                  <c:v>103452</c:v>
                </c:pt>
                <c:pt idx="487">
                  <c:v>46982</c:v>
                </c:pt>
                <c:pt idx="488">
                  <c:v>47042</c:v>
                </c:pt>
                <c:pt idx="489">
                  <c:v>48194</c:v>
                </c:pt>
                <c:pt idx="490">
                  <c:v>47664</c:v>
                </c:pt>
                <c:pt idx="491">
                  <c:v>30710</c:v>
                </c:pt>
                <c:pt idx="492">
                  <c:v>49041</c:v>
                </c:pt>
                <c:pt idx="493">
                  <c:v>105041</c:v>
                </c:pt>
                <c:pt idx="494">
                  <c:v>105071</c:v>
                </c:pt>
                <c:pt idx="495">
                  <c:v>119020</c:v>
                </c:pt>
                <c:pt idx="496">
                  <c:v>117603</c:v>
                </c:pt>
                <c:pt idx="497">
                  <c:v>61395</c:v>
                </c:pt>
                <c:pt idx="498">
                  <c:v>58862</c:v>
                </c:pt>
                <c:pt idx="499">
                  <c:v>52522</c:v>
                </c:pt>
                <c:pt idx="500">
                  <c:v>54181</c:v>
                </c:pt>
                <c:pt idx="501">
                  <c:v>38951</c:v>
                </c:pt>
                <c:pt idx="502">
                  <c:v>72632</c:v>
                </c:pt>
                <c:pt idx="503">
                  <c:v>138391</c:v>
                </c:pt>
                <c:pt idx="504">
                  <c:v>134437</c:v>
                </c:pt>
                <c:pt idx="505">
                  <c:v>132734</c:v>
                </c:pt>
                <c:pt idx="506">
                  <c:v>152191</c:v>
                </c:pt>
                <c:pt idx="507">
                  <c:v>117785</c:v>
                </c:pt>
                <c:pt idx="508">
                  <c:v>118519</c:v>
                </c:pt>
                <c:pt idx="509">
                  <c:v>102600</c:v>
                </c:pt>
                <c:pt idx="510">
                  <c:v>43862</c:v>
                </c:pt>
                <c:pt idx="511">
                  <c:v>49433</c:v>
                </c:pt>
                <c:pt idx="512">
                  <c:v>42174</c:v>
                </c:pt>
                <c:pt idx="513">
                  <c:v>30580</c:v>
                </c:pt>
                <c:pt idx="514">
                  <c:v>64640</c:v>
                </c:pt>
                <c:pt idx="515">
                  <c:v>113884</c:v>
                </c:pt>
                <c:pt idx="516">
                  <c:v>116329</c:v>
                </c:pt>
                <c:pt idx="517">
                  <c:v>99806</c:v>
                </c:pt>
                <c:pt idx="518">
                  <c:v>97411</c:v>
                </c:pt>
                <c:pt idx="519">
                  <c:v>93886</c:v>
                </c:pt>
                <c:pt idx="520">
                  <c:v>108647</c:v>
                </c:pt>
                <c:pt idx="521">
                  <c:v>69487</c:v>
                </c:pt>
                <c:pt idx="522">
                  <c:v>58103</c:v>
                </c:pt>
                <c:pt idx="523">
                  <c:v>59495</c:v>
                </c:pt>
                <c:pt idx="524">
                  <c:v>49883</c:v>
                </c:pt>
                <c:pt idx="525">
                  <c:v>61540</c:v>
                </c:pt>
                <c:pt idx="526">
                  <c:v>78316</c:v>
                </c:pt>
                <c:pt idx="527">
                  <c:v>83355</c:v>
                </c:pt>
                <c:pt idx="528">
                  <c:v>103962</c:v>
                </c:pt>
                <c:pt idx="529">
                  <c:v>107584</c:v>
                </c:pt>
                <c:pt idx="530">
                  <c:v>37753</c:v>
                </c:pt>
                <c:pt idx="531">
                  <c:v>39999</c:v>
                </c:pt>
                <c:pt idx="532">
                  <c:v>39825</c:v>
                </c:pt>
                <c:pt idx="533">
                  <c:v>37739</c:v>
                </c:pt>
                <c:pt idx="534">
                  <c:v>33351</c:v>
                </c:pt>
                <c:pt idx="535">
                  <c:v>36098</c:v>
                </c:pt>
                <c:pt idx="536">
                  <c:v>66780</c:v>
                </c:pt>
                <c:pt idx="537">
                  <c:v>66335</c:v>
                </c:pt>
                <c:pt idx="538">
                  <c:v>68857</c:v>
                </c:pt>
                <c:pt idx="539">
                  <c:v>102670</c:v>
                </c:pt>
                <c:pt idx="540">
                  <c:v>79421</c:v>
                </c:pt>
                <c:pt idx="541">
                  <c:v>101125</c:v>
                </c:pt>
                <c:pt idx="542">
                  <c:v>72478</c:v>
                </c:pt>
                <c:pt idx="543">
                  <c:v>114050</c:v>
                </c:pt>
                <c:pt idx="544">
                  <c:v>101890</c:v>
                </c:pt>
                <c:pt idx="545">
                  <c:v>53732</c:v>
                </c:pt>
                <c:pt idx="546">
                  <c:v>78386</c:v>
                </c:pt>
                <c:pt idx="547">
                  <c:v>100622</c:v>
                </c:pt>
                <c:pt idx="548">
                  <c:v>93484</c:v>
                </c:pt>
                <c:pt idx="549">
                  <c:v>54014</c:v>
                </c:pt>
                <c:pt idx="550">
                  <c:v>101208</c:v>
                </c:pt>
                <c:pt idx="551">
                  <c:v>100340</c:v>
                </c:pt>
                <c:pt idx="552">
                  <c:v>108264</c:v>
                </c:pt>
                <c:pt idx="553">
                  <c:v>104943</c:v>
                </c:pt>
                <c:pt idx="554">
                  <c:v>58165</c:v>
                </c:pt>
                <c:pt idx="555">
                  <c:v>55463</c:v>
                </c:pt>
                <c:pt idx="556">
                  <c:v>56373</c:v>
                </c:pt>
                <c:pt idx="557">
                  <c:v>61012</c:v>
                </c:pt>
                <c:pt idx="558">
                  <c:v>67427</c:v>
                </c:pt>
                <c:pt idx="559">
                  <c:v>68438</c:v>
                </c:pt>
                <c:pt idx="560">
                  <c:v>33875</c:v>
                </c:pt>
                <c:pt idx="561">
                  <c:v>34827</c:v>
                </c:pt>
                <c:pt idx="562">
                  <c:v>34932</c:v>
                </c:pt>
                <c:pt idx="563">
                  <c:v>61780</c:v>
                </c:pt>
                <c:pt idx="564">
                  <c:v>60326</c:v>
                </c:pt>
                <c:pt idx="565">
                  <c:v>6678</c:v>
                </c:pt>
                <c:pt idx="566">
                  <c:v>6589</c:v>
                </c:pt>
                <c:pt idx="567">
                  <c:v>63699</c:v>
                </c:pt>
                <c:pt idx="568">
                  <c:v>61945</c:v>
                </c:pt>
                <c:pt idx="569">
                  <c:v>97254</c:v>
                </c:pt>
                <c:pt idx="570">
                  <c:v>63139</c:v>
                </c:pt>
                <c:pt idx="571">
                  <c:v>63579</c:v>
                </c:pt>
                <c:pt idx="572">
                  <c:v>96565</c:v>
                </c:pt>
                <c:pt idx="573">
                  <c:v>65788</c:v>
                </c:pt>
                <c:pt idx="574">
                  <c:v>16461</c:v>
                </c:pt>
                <c:pt idx="575">
                  <c:v>19442</c:v>
                </c:pt>
                <c:pt idx="576">
                  <c:v>87000</c:v>
                </c:pt>
                <c:pt idx="577">
                  <c:v>89877</c:v>
                </c:pt>
                <c:pt idx="578">
                  <c:v>75165</c:v>
                </c:pt>
                <c:pt idx="579">
                  <c:v>25450</c:v>
                </c:pt>
                <c:pt idx="580">
                  <c:v>27336</c:v>
                </c:pt>
                <c:pt idx="581">
                  <c:v>76024</c:v>
                </c:pt>
                <c:pt idx="582">
                  <c:v>84424</c:v>
                </c:pt>
                <c:pt idx="583">
                  <c:v>85973</c:v>
                </c:pt>
                <c:pt idx="584">
                  <c:v>49637</c:v>
                </c:pt>
                <c:pt idx="585">
                  <c:v>54593</c:v>
                </c:pt>
                <c:pt idx="586">
                  <c:v>69827</c:v>
                </c:pt>
                <c:pt idx="587">
                  <c:v>66410</c:v>
                </c:pt>
                <c:pt idx="588">
                  <c:v>70140</c:v>
                </c:pt>
                <c:pt idx="589">
                  <c:v>68255</c:v>
                </c:pt>
                <c:pt idx="590">
                  <c:v>49572</c:v>
                </c:pt>
                <c:pt idx="591">
                  <c:v>52071</c:v>
                </c:pt>
                <c:pt idx="592">
                  <c:v>94186</c:v>
                </c:pt>
                <c:pt idx="593">
                  <c:v>98572</c:v>
                </c:pt>
                <c:pt idx="594">
                  <c:v>45901</c:v>
                </c:pt>
                <c:pt idx="595">
                  <c:v>48777</c:v>
                </c:pt>
                <c:pt idx="596">
                  <c:v>27470</c:v>
                </c:pt>
                <c:pt idx="597">
                  <c:v>27417</c:v>
                </c:pt>
                <c:pt idx="598">
                  <c:v>9617</c:v>
                </c:pt>
                <c:pt idx="599">
                  <c:v>7474</c:v>
                </c:pt>
                <c:pt idx="600">
                  <c:v>7212</c:v>
                </c:pt>
                <c:pt idx="601">
                  <c:v>22907</c:v>
                </c:pt>
                <c:pt idx="602">
                  <c:v>24745</c:v>
                </c:pt>
                <c:pt idx="603">
                  <c:v>41606</c:v>
                </c:pt>
                <c:pt idx="604">
                  <c:v>87619</c:v>
                </c:pt>
                <c:pt idx="605">
                  <c:v>80899</c:v>
                </c:pt>
                <c:pt idx="606">
                  <c:v>65304</c:v>
                </c:pt>
                <c:pt idx="607">
                  <c:v>28688</c:v>
                </c:pt>
                <c:pt idx="608">
                  <c:v>39214</c:v>
                </c:pt>
                <c:pt idx="609">
                  <c:v>40861</c:v>
                </c:pt>
                <c:pt idx="610">
                  <c:v>64104</c:v>
                </c:pt>
                <c:pt idx="611">
                  <c:v>65881</c:v>
                </c:pt>
                <c:pt idx="612">
                  <c:v>101944</c:v>
                </c:pt>
                <c:pt idx="613">
                  <c:v>95649</c:v>
                </c:pt>
                <c:pt idx="614">
                  <c:v>83062</c:v>
                </c:pt>
                <c:pt idx="615">
                  <c:v>79632</c:v>
                </c:pt>
                <c:pt idx="616">
                  <c:v>78842</c:v>
                </c:pt>
                <c:pt idx="617">
                  <c:v>10996</c:v>
                </c:pt>
                <c:pt idx="618">
                  <c:v>45555</c:v>
                </c:pt>
                <c:pt idx="619">
                  <c:v>42354</c:v>
                </c:pt>
                <c:pt idx="620">
                  <c:v>82826</c:v>
                </c:pt>
                <c:pt idx="621">
                  <c:v>81318</c:v>
                </c:pt>
                <c:pt idx="622">
                  <c:v>93763</c:v>
                </c:pt>
                <c:pt idx="623">
                  <c:v>98489</c:v>
                </c:pt>
                <c:pt idx="624">
                  <c:v>55038</c:v>
                </c:pt>
                <c:pt idx="625">
                  <c:v>71341</c:v>
                </c:pt>
                <c:pt idx="626">
                  <c:v>9945</c:v>
                </c:pt>
                <c:pt idx="627">
                  <c:v>100162</c:v>
                </c:pt>
                <c:pt idx="628">
                  <c:v>116599</c:v>
                </c:pt>
                <c:pt idx="629">
                  <c:v>103281</c:v>
                </c:pt>
                <c:pt idx="630">
                  <c:v>72463</c:v>
                </c:pt>
                <c:pt idx="631">
                  <c:v>15838</c:v>
                </c:pt>
                <c:pt idx="632">
                  <c:v>4125</c:v>
                </c:pt>
                <c:pt idx="633">
                  <c:v>5306</c:v>
                </c:pt>
                <c:pt idx="634">
                  <c:v>21974.75</c:v>
                </c:pt>
                <c:pt idx="635">
                  <c:v>14539.214843853822</c:v>
                </c:pt>
                <c:pt idx="636">
                  <c:v>12609.166666666666</c:v>
                </c:pt>
                <c:pt idx="637">
                  <c:v>20656.416666666668</c:v>
                </c:pt>
                <c:pt idx="638">
                  <c:v>13169.666666666666</c:v>
                </c:pt>
                <c:pt idx="639">
                  <c:v>8735.6666666666661</c:v>
                </c:pt>
                <c:pt idx="640">
                  <c:v>9688.9099479253382</c:v>
                </c:pt>
                <c:pt idx="641">
                  <c:v>5747</c:v>
                </c:pt>
                <c:pt idx="642">
                  <c:v>8298.1666666666661</c:v>
                </c:pt>
                <c:pt idx="643">
                  <c:v>7307.1428571428569</c:v>
                </c:pt>
                <c:pt idx="644">
                  <c:v>7999.4285714285716</c:v>
                </c:pt>
                <c:pt idx="645">
                  <c:v>7486.083333333333</c:v>
                </c:pt>
                <c:pt idx="646">
                  <c:v>19522</c:v>
                </c:pt>
                <c:pt idx="647">
                  <c:v>40097</c:v>
                </c:pt>
                <c:pt idx="648">
                  <c:v>10035</c:v>
                </c:pt>
                <c:pt idx="649">
                  <c:v>29768</c:v>
                </c:pt>
                <c:pt idx="650">
                  <c:v>57942</c:v>
                </c:pt>
                <c:pt idx="651">
                  <c:v>14209</c:v>
                </c:pt>
                <c:pt idx="652">
                  <c:v>33500</c:v>
                </c:pt>
                <c:pt idx="653">
                  <c:v>58500</c:v>
                </c:pt>
                <c:pt idx="654">
                  <c:v>34100</c:v>
                </c:pt>
                <c:pt idx="655">
                  <c:v>41600</c:v>
                </c:pt>
                <c:pt idx="656">
                  <c:v>37700</c:v>
                </c:pt>
                <c:pt idx="657">
                  <c:v>32200</c:v>
                </c:pt>
                <c:pt idx="658">
                  <c:v>58900</c:v>
                </c:pt>
                <c:pt idx="659">
                  <c:v>30300</c:v>
                </c:pt>
                <c:pt idx="660">
                  <c:v>50500</c:v>
                </c:pt>
                <c:pt idx="661">
                  <c:v>52200</c:v>
                </c:pt>
                <c:pt idx="662">
                  <c:v>32500</c:v>
                </c:pt>
                <c:pt idx="663">
                  <c:v>17100</c:v>
                </c:pt>
                <c:pt idx="664">
                  <c:v>61100</c:v>
                </c:pt>
                <c:pt idx="665">
                  <c:v>62900</c:v>
                </c:pt>
                <c:pt idx="666">
                  <c:v>40900</c:v>
                </c:pt>
                <c:pt idx="667">
                  <c:v>42500</c:v>
                </c:pt>
                <c:pt idx="668">
                  <c:v>34800</c:v>
                </c:pt>
                <c:pt idx="669">
                  <c:v>30400</c:v>
                </c:pt>
                <c:pt idx="670">
                  <c:v>45600</c:v>
                </c:pt>
                <c:pt idx="671">
                  <c:v>40400</c:v>
                </c:pt>
                <c:pt idx="672">
                  <c:v>60600</c:v>
                </c:pt>
                <c:pt idx="673">
                  <c:v>38100</c:v>
                </c:pt>
                <c:pt idx="674">
                  <c:v>45600</c:v>
                </c:pt>
                <c:pt idx="675">
                  <c:v>42100</c:v>
                </c:pt>
                <c:pt idx="676">
                  <c:v>20000</c:v>
                </c:pt>
                <c:pt idx="677">
                  <c:v>65100</c:v>
                </c:pt>
                <c:pt idx="678">
                  <c:v>22300</c:v>
                </c:pt>
                <c:pt idx="679">
                  <c:v>40800</c:v>
                </c:pt>
                <c:pt idx="680">
                  <c:v>39000</c:v>
                </c:pt>
                <c:pt idx="681">
                  <c:v>76600</c:v>
                </c:pt>
                <c:pt idx="682">
                  <c:v>12100</c:v>
                </c:pt>
                <c:pt idx="683">
                  <c:v>22500</c:v>
                </c:pt>
                <c:pt idx="684">
                  <c:v>19300</c:v>
                </c:pt>
                <c:pt idx="685">
                  <c:v>53400</c:v>
                </c:pt>
                <c:pt idx="686">
                  <c:v>27000</c:v>
                </c:pt>
                <c:pt idx="687">
                  <c:v>21000</c:v>
                </c:pt>
                <c:pt idx="688">
                  <c:v>23600</c:v>
                </c:pt>
                <c:pt idx="689">
                  <c:v>32900</c:v>
                </c:pt>
                <c:pt idx="690">
                  <c:v>43600</c:v>
                </c:pt>
                <c:pt idx="691">
                  <c:v>31800</c:v>
                </c:pt>
                <c:pt idx="692">
                  <c:v>18900</c:v>
                </c:pt>
                <c:pt idx="693">
                  <c:v>49700</c:v>
                </c:pt>
                <c:pt idx="694">
                  <c:v>30000</c:v>
                </c:pt>
                <c:pt idx="695">
                  <c:v>42300</c:v>
                </c:pt>
                <c:pt idx="696">
                  <c:v>13700</c:v>
                </c:pt>
                <c:pt idx="697">
                  <c:v>55800</c:v>
                </c:pt>
                <c:pt idx="698">
                  <c:v>16900</c:v>
                </c:pt>
                <c:pt idx="699">
                  <c:v>6500</c:v>
                </c:pt>
                <c:pt idx="700">
                  <c:v>9700</c:v>
                </c:pt>
                <c:pt idx="701">
                  <c:v>43600</c:v>
                </c:pt>
                <c:pt idx="702">
                  <c:v>9900</c:v>
                </c:pt>
                <c:pt idx="703">
                  <c:v>24200</c:v>
                </c:pt>
                <c:pt idx="704">
                  <c:v>30200</c:v>
                </c:pt>
                <c:pt idx="705">
                  <c:v>21100</c:v>
                </c:pt>
                <c:pt idx="706">
                  <c:v>45900</c:v>
                </c:pt>
                <c:pt idx="707">
                  <c:v>17500</c:v>
                </c:pt>
                <c:pt idx="708">
                  <c:v>20500</c:v>
                </c:pt>
                <c:pt idx="709">
                  <c:v>41400</c:v>
                </c:pt>
                <c:pt idx="710">
                  <c:v>32200</c:v>
                </c:pt>
                <c:pt idx="711">
                  <c:v>27000</c:v>
                </c:pt>
                <c:pt idx="712">
                  <c:v>43100</c:v>
                </c:pt>
                <c:pt idx="713">
                  <c:v>41500</c:v>
                </c:pt>
                <c:pt idx="714">
                  <c:v>45400</c:v>
                </c:pt>
                <c:pt idx="715">
                  <c:v>15900</c:v>
                </c:pt>
                <c:pt idx="716">
                  <c:v>42700</c:v>
                </c:pt>
                <c:pt idx="717">
                  <c:v>45300</c:v>
                </c:pt>
                <c:pt idx="718">
                  <c:v>33900</c:v>
                </c:pt>
                <c:pt idx="719">
                  <c:v>47800</c:v>
                </c:pt>
                <c:pt idx="720">
                  <c:v>37700</c:v>
                </c:pt>
                <c:pt idx="721">
                  <c:v>39400</c:v>
                </c:pt>
                <c:pt idx="722">
                  <c:v>42500</c:v>
                </c:pt>
                <c:pt idx="723">
                  <c:v>24900</c:v>
                </c:pt>
                <c:pt idx="724">
                  <c:v>28100</c:v>
                </c:pt>
                <c:pt idx="725">
                  <c:v>23900</c:v>
                </c:pt>
                <c:pt idx="726">
                  <c:v>12900</c:v>
                </c:pt>
                <c:pt idx="727">
                  <c:v>58600</c:v>
                </c:pt>
                <c:pt idx="728">
                  <c:v>52100</c:v>
                </c:pt>
                <c:pt idx="729">
                  <c:v>20900</c:v>
                </c:pt>
                <c:pt idx="730">
                  <c:v>29700</c:v>
                </c:pt>
                <c:pt idx="731">
                  <c:v>13700</c:v>
                </c:pt>
                <c:pt idx="732">
                  <c:v>17600</c:v>
                </c:pt>
                <c:pt idx="733">
                  <c:v>50700</c:v>
                </c:pt>
                <c:pt idx="734">
                  <c:v>45300</c:v>
                </c:pt>
                <c:pt idx="735">
                  <c:v>38200</c:v>
                </c:pt>
                <c:pt idx="736">
                  <c:v>73300</c:v>
                </c:pt>
                <c:pt idx="737">
                  <c:v>17100</c:v>
                </c:pt>
                <c:pt idx="738">
                  <c:v>27800</c:v>
                </c:pt>
                <c:pt idx="739">
                  <c:v>28900</c:v>
                </c:pt>
                <c:pt idx="740">
                  <c:v>34700</c:v>
                </c:pt>
                <c:pt idx="741">
                  <c:v>59100</c:v>
                </c:pt>
                <c:pt idx="742">
                  <c:v>36500</c:v>
                </c:pt>
                <c:pt idx="743">
                  <c:v>56000</c:v>
                </c:pt>
                <c:pt idx="744">
                  <c:v>22000</c:v>
                </c:pt>
                <c:pt idx="745">
                  <c:v>25400</c:v>
                </c:pt>
                <c:pt idx="746">
                  <c:v>48294</c:v>
                </c:pt>
                <c:pt idx="747">
                  <c:v>12339</c:v>
                </c:pt>
                <c:pt idx="748">
                  <c:v>66624</c:v>
                </c:pt>
                <c:pt idx="749">
                  <c:v>39266</c:v>
                </c:pt>
                <c:pt idx="750">
                  <c:v>56252</c:v>
                </c:pt>
                <c:pt idx="751">
                  <c:v>17527</c:v>
                </c:pt>
                <c:pt idx="752">
                  <c:v>21963</c:v>
                </c:pt>
                <c:pt idx="753">
                  <c:v>3764</c:v>
                </c:pt>
                <c:pt idx="754">
                  <c:v>14715</c:v>
                </c:pt>
                <c:pt idx="755">
                  <c:v>23062</c:v>
                </c:pt>
                <c:pt idx="756">
                  <c:v>22033</c:v>
                </c:pt>
                <c:pt idx="757">
                  <c:v>6883</c:v>
                </c:pt>
                <c:pt idx="758">
                  <c:v>18686</c:v>
                </c:pt>
                <c:pt idx="759">
                  <c:v>14003</c:v>
                </c:pt>
                <c:pt idx="760">
                  <c:v>18541</c:v>
                </c:pt>
                <c:pt idx="761">
                  <c:v>14151</c:v>
                </c:pt>
                <c:pt idx="762">
                  <c:v>10502</c:v>
                </c:pt>
                <c:pt idx="763">
                  <c:v>31131</c:v>
                </c:pt>
                <c:pt idx="764">
                  <c:v>8714</c:v>
                </c:pt>
                <c:pt idx="765">
                  <c:v>18649</c:v>
                </c:pt>
                <c:pt idx="766">
                  <c:v>15373</c:v>
                </c:pt>
                <c:pt idx="767">
                  <c:v>15700</c:v>
                </c:pt>
                <c:pt idx="768">
                  <c:v>6672</c:v>
                </c:pt>
                <c:pt idx="769">
                  <c:v>17920</c:v>
                </c:pt>
                <c:pt idx="770">
                  <c:v>12888</c:v>
                </c:pt>
                <c:pt idx="771">
                  <c:v>19500</c:v>
                </c:pt>
                <c:pt idx="772">
                  <c:v>21100</c:v>
                </c:pt>
                <c:pt idx="773">
                  <c:v>22900</c:v>
                </c:pt>
                <c:pt idx="774">
                  <c:v>3200</c:v>
                </c:pt>
                <c:pt idx="775">
                  <c:v>12000</c:v>
                </c:pt>
                <c:pt idx="776">
                  <c:v>9700</c:v>
                </c:pt>
                <c:pt idx="777">
                  <c:v>22900</c:v>
                </c:pt>
                <c:pt idx="778">
                  <c:v>29600</c:v>
                </c:pt>
                <c:pt idx="779">
                  <c:v>27900</c:v>
                </c:pt>
                <c:pt idx="780">
                  <c:v>26100</c:v>
                </c:pt>
                <c:pt idx="781">
                  <c:v>22700</c:v>
                </c:pt>
                <c:pt idx="782">
                  <c:v>6600</c:v>
                </c:pt>
                <c:pt idx="783">
                  <c:v>23300</c:v>
                </c:pt>
                <c:pt idx="784">
                  <c:v>18800</c:v>
                </c:pt>
                <c:pt idx="785">
                  <c:v>4100</c:v>
                </c:pt>
                <c:pt idx="786">
                  <c:v>12700</c:v>
                </c:pt>
                <c:pt idx="787">
                  <c:v>19900</c:v>
                </c:pt>
                <c:pt idx="788">
                  <c:v>26100</c:v>
                </c:pt>
                <c:pt idx="789">
                  <c:v>20200</c:v>
                </c:pt>
                <c:pt idx="790">
                  <c:v>10700</c:v>
                </c:pt>
                <c:pt idx="791">
                  <c:v>19500</c:v>
                </c:pt>
                <c:pt idx="792">
                  <c:v>25200</c:v>
                </c:pt>
                <c:pt idx="793">
                  <c:v>12400</c:v>
                </c:pt>
                <c:pt idx="794">
                  <c:v>30800</c:v>
                </c:pt>
                <c:pt idx="795">
                  <c:v>21600</c:v>
                </c:pt>
                <c:pt idx="796">
                  <c:v>56200</c:v>
                </c:pt>
                <c:pt idx="797">
                  <c:v>27000</c:v>
                </c:pt>
                <c:pt idx="798">
                  <c:v>39200</c:v>
                </c:pt>
                <c:pt idx="799">
                  <c:v>23700</c:v>
                </c:pt>
                <c:pt idx="800">
                  <c:v>16700</c:v>
                </c:pt>
                <c:pt idx="801">
                  <c:v>12900</c:v>
                </c:pt>
                <c:pt idx="802">
                  <c:v>5800</c:v>
                </c:pt>
                <c:pt idx="803">
                  <c:v>18500</c:v>
                </c:pt>
                <c:pt idx="804">
                  <c:v>24100</c:v>
                </c:pt>
                <c:pt idx="805">
                  <c:v>13700</c:v>
                </c:pt>
                <c:pt idx="806">
                  <c:v>13300</c:v>
                </c:pt>
                <c:pt idx="807">
                  <c:v>8300</c:v>
                </c:pt>
                <c:pt idx="808">
                  <c:v>15300</c:v>
                </c:pt>
                <c:pt idx="809">
                  <c:v>12000</c:v>
                </c:pt>
                <c:pt idx="810">
                  <c:v>22300</c:v>
                </c:pt>
                <c:pt idx="811">
                  <c:v>12300</c:v>
                </c:pt>
                <c:pt idx="812">
                  <c:v>24400</c:v>
                </c:pt>
                <c:pt idx="813">
                  <c:v>29300</c:v>
                </c:pt>
                <c:pt idx="814">
                  <c:v>25900</c:v>
                </c:pt>
                <c:pt idx="815">
                  <c:v>8100</c:v>
                </c:pt>
                <c:pt idx="816">
                  <c:v>11200</c:v>
                </c:pt>
                <c:pt idx="817">
                  <c:v>21600</c:v>
                </c:pt>
                <c:pt idx="818">
                  <c:v>5600</c:v>
                </c:pt>
                <c:pt idx="819">
                  <c:v>19000</c:v>
                </c:pt>
                <c:pt idx="820">
                  <c:v>17500</c:v>
                </c:pt>
                <c:pt idx="821">
                  <c:v>20200</c:v>
                </c:pt>
                <c:pt idx="822">
                  <c:v>26800</c:v>
                </c:pt>
                <c:pt idx="823">
                  <c:v>29700</c:v>
                </c:pt>
                <c:pt idx="824">
                  <c:v>24700</c:v>
                </c:pt>
                <c:pt idx="825">
                  <c:v>16000</c:v>
                </c:pt>
                <c:pt idx="826">
                  <c:v>18900</c:v>
                </c:pt>
                <c:pt idx="827">
                  <c:v>13200</c:v>
                </c:pt>
                <c:pt idx="828">
                  <c:v>27500</c:v>
                </c:pt>
                <c:pt idx="829">
                  <c:v>31500</c:v>
                </c:pt>
                <c:pt idx="830">
                  <c:v>23400</c:v>
                </c:pt>
                <c:pt idx="831">
                  <c:v>20700</c:v>
                </c:pt>
                <c:pt idx="832">
                  <c:v>27600</c:v>
                </c:pt>
                <c:pt idx="833">
                  <c:v>19000</c:v>
                </c:pt>
                <c:pt idx="834">
                  <c:v>11100</c:v>
                </c:pt>
                <c:pt idx="835">
                  <c:v>28200</c:v>
                </c:pt>
                <c:pt idx="836">
                  <c:v>8100</c:v>
                </c:pt>
                <c:pt idx="837">
                  <c:v>11500</c:v>
                </c:pt>
                <c:pt idx="838">
                  <c:v>9400</c:v>
                </c:pt>
                <c:pt idx="839">
                  <c:v>20500</c:v>
                </c:pt>
                <c:pt idx="840">
                  <c:v>10400</c:v>
                </c:pt>
                <c:pt idx="841">
                  <c:v>38700</c:v>
                </c:pt>
                <c:pt idx="842">
                  <c:v>9500</c:v>
                </c:pt>
                <c:pt idx="843">
                  <c:v>20600</c:v>
                </c:pt>
                <c:pt idx="844">
                  <c:v>18900</c:v>
                </c:pt>
                <c:pt idx="845">
                  <c:v>18900</c:v>
                </c:pt>
                <c:pt idx="846">
                  <c:v>13000</c:v>
                </c:pt>
                <c:pt idx="847">
                  <c:v>27800</c:v>
                </c:pt>
                <c:pt idx="848">
                  <c:v>24200</c:v>
                </c:pt>
                <c:pt idx="849">
                  <c:v>15800</c:v>
                </c:pt>
                <c:pt idx="850">
                  <c:v>30000</c:v>
                </c:pt>
                <c:pt idx="851">
                  <c:v>35000</c:v>
                </c:pt>
                <c:pt idx="852">
                  <c:v>23400</c:v>
                </c:pt>
                <c:pt idx="853">
                  <c:v>20700</c:v>
                </c:pt>
                <c:pt idx="854">
                  <c:v>19500</c:v>
                </c:pt>
                <c:pt idx="855">
                  <c:v>21000</c:v>
                </c:pt>
                <c:pt idx="856">
                  <c:v>21700</c:v>
                </c:pt>
                <c:pt idx="857">
                  <c:v>4900</c:v>
                </c:pt>
                <c:pt idx="858">
                  <c:v>16700</c:v>
                </c:pt>
                <c:pt idx="859">
                  <c:v>9000</c:v>
                </c:pt>
                <c:pt idx="860">
                  <c:v>18800</c:v>
                </c:pt>
                <c:pt idx="861">
                  <c:v>12400</c:v>
                </c:pt>
                <c:pt idx="862">
                  <c:v>10300</c:v>
                </c:pt>
                <c:pt idx="863">
                  <c:v>24100</c:v>
                </c:pt>
                <c:pt idx="864">
                  <c:v>26700</c:v>
                </c:pt>
                <c:pt idx="865">
                  <c:v>24900</c:v>
                </c:pt>
                <c:pt idx="866">
                  <c:v>12600</c:v>
                </c:pt>
                <c:pt idx="867">
                  <c:v>35700</c:v>
                </c:pt>
                <c:pt idx="868">
                  <c:v>22900</c:v>
                </c:pt>
                <c:pt idx="869">
                  <c:v>36200</c:v>
                </c:pt>
                <c:pt idx="870">
                  <c:v>21700</c:v>
                </c:pt>
                <c:pt idx="871">
                  <c:v>11000</c:v>
                </c:pt>
                <c:pt idx="872">
                  <c:v>5600</c:v>
                </c:pt>
                <c:pt idx="873">
                  <c:v>6100</c:v>
                </c:pt>
                <c:pt idx="874">
                  <c:v>58200</c:v>
                </c:pt>
                <c:pt idx="875">
                  <c:v>15100</c:v>
                </c:pt>
                <c:pt idx="876">
                  <c:v>19500</c:v>
                </c:pt>
                <c:pt idx="877">
                  <c:v>18700</c:v>
                </c:pt>
                <c:pt idx="878">
                  <c:v>21200</c:v>
                </c:pt>
                <c:pt idx="879">
                  <c:v>12800</c:v>
                </c:pt>
                <c:pt idx="880">
                  <c:v>14900</c:v>
                </c:pt>
                <c:pt idx="881">
                  <c:v>42100</c:v>
                </c:pt>
                <c:pt idx="882">
                  <c:v>35100</c:v>
                </c:pt>
                <c:pt idx="883">
                  <c:v>14100</c:v>
                </c:pt>
                <c:pt idx="884">
                  <c:v>15000</c:v>
                </c:pt>
                <c:pt idx="885">
                  <c:v>20700</c:v>
                </c:pt>
                <c:pt idx="886">
                  <c:v>26300</c:v>
                </c:pt>
                <c:pt idx="887">
                  <c:v>26000</c:v>
                </c:pt>
                <c:pt idx="888">
                  <c:v>29200</c:v>
                </c:pt>
                <c:pt idx="889">
                  <c:v>27800</c:v>
                </c:pt>
                <c:pt idx="890">
                  <c:v>13400</c:v>
                </c:pt>
                <c:pt idx="891">
                  <c:v>19300</c:v>
                </c:pt>
                <c:pt idx="892">
                  <c:v>20700</c:v>
                </c:pt>
                <c:pt idx="893">
                  <c:v>23300</c:v>
                </c:pt>
                <c:pt idx="894">
                  <c:v>18800</c:v>
                </c:pt>
                <c:pt idx="895">
                  <c:v>22800</c:v>
                </c:pt>
                <c:pt idx="896">
                  <c:v>29000</c:v>
                </c:pt>
                <c:pt idx="897">
                  <c:v>26200</c:v>
                </c:pt>
                <c:pt idx="898">
                  <c:v>17300</c:v>
                </c:pt>
                <c:pt idx="899">
                  <c:v>60900</c:v>
                </c:pt>
                <c:pt idx="900">
                  <c:v>13900</c:v>
                </c:pt>
                <c:pt idx="901">
                  <c:v>14900</c:v>
                </c:pt>
                <c:pt idx="902">
                  <c:v>12300</c:v>
                </c:pt>
                <c:pt idx="903">
                  <c:v>21000</c:v>
                </c:pt>
                <c:pt idx="904">
                  <c:v>24600</c:v>
                </c:pt>
                <c:pt idx="905">
                  <c:v>27900</c:v>
                </c:pt>
                <c:pt idx="906">
                  <c:v>29400</c:v>
                </c:pt>
                <c:pt idx="907">
                  <c:v>26100</c:v>
                </c:pt>
                <c:pt idx="908">
                  <c:v>27900</c:v>
                </c:pt>
                <c:pt idx="909">
                  <c:v>18500</c:v>
                </c:pt>
                <c:pt idx="910">
                  <c:v>24800</c:v>
                </c:pt>
                <c:pt idx="911">
                  <c:v>14900</c:v>
                </c:pt>
                <c:pt idx="912">
                  <c:v>44600</c:v>
                </c:pt>
                <c:pt idx="913">
                  <c:v>7300</c:v>
                </c:pt>
                <c:pt idx="914">
                  <c:v>44000</c:v>
                </c:pt>
                <c:pt idx="915">
                  <c:v>20400</c:v>
                </c:pt>
                <c:pt idx="916">
                  <c:v>20700</c:v>
                </c:pt>
                <c:pt idx="917">
                  <c:v>22500</c:v>
                </c:pt>
                <c:pt idx="918">
                  <c:v>22700</c:v>
                </c:pt>
                <c:pt idx="919">
                  <c:v>33100</c:v>
                </c:pt>
                <c:pt idx="920">
                  <c:v>28700</c:v>
                </c:pt>
                <c:pt idx="921">
                  <c:v>4500</c:v>
                </c:pt>
                <c:pt idx="922">
                  <c:v>8900</c:v>
                </c:pt>
                <c:pt idx="923">
                  <c:v>26300</c:v>
                </c:pt>
                <c:pt idx="924">
                  <c:v>18200</c:v>
                </c:pt>
                <c:pt idx="925">
                  <c:v>8100</c:v>
                </c:pt>
                <c:pt idx="926">
                  <c:v>17800</c:v>
                </c:pt>
                <c:pt idx="927">
                  <c:v>8900</c:v>
                </c:pt>
                <c:pt idx="928">
                  <c:v>27600</c:v>
                </c:pt>
                <c:pt idx="929">
                  <c:v>26000</c:v>
                </c:pt>
                <c:pt idx="930">
                  <c:v>24700</c:v>
                </c:pt>
                <c:pt idx="931">
                  <c:v>25100</c:v>
                </c:pt>
                <c:pt idx="932">
                  <c:v>25100</c:v>
                </c:pt>
                <c:pt idx="933">
                  <c:v>15500</c:v>
                </c:pt>
                <c:pt idx="934">
                  <c:v>15400</c:v>
                </c:pt>
                <c:pt idx="935">
                  <c:v>13300</c:v>
                </c:pt>
                <c:pt idx="936">
                  <c:v>11600</c:v>
                </c:pt>
                <c:pt idx="937">
                  <c:v>27100</c:v>
                </c:pt>
                <c:pt idx="938">
                  <c:v>17300</c:v>
                </c:pt>
                <c:pt idx="939">
                  <c:v>13800</c:v>
                </c:pt>
                <c:pt idx="940">
                  <c:v>18100</c:v>
                </c:pt>
                <c:pt idx="941">
                  <c:v>12700</c:v>
                </c:pt>
                <c:pt idx="942">
                  <c:v>25100</c:v>
                </c:pt>
                <c:pt idx="943">
                  <c:v>13700</c:v>
                </c:pt>
                <c:pt idx="944">
                  <c:v>8500</c:v>
                </c:pt>
                <c:pt idx="945">
                  <c:v>12200</c:v>
                </c:pt>
                <c:pt idx="946">
                  <c:v>17500</c:v>
                </c:pt>
                <c:pt idx="947">
                  <c:v>15100</c:v>
                </c:pt>
                <c:pt idx="948">
                  <c:v>16200</c:v>
                </c:pt>
                <c:pt idx="949">
                  <c:v>8200</c:v>
                </c:pt>
                <c:pt idx="950">
                  <c:v>9700</c:v>
                </c:pt>
                <c:pt idx="951">
                  <c:v>37800</c:v>
                </c:pt>
                <c:pt idx="952">
                  <c:v>22400</c:v>
                </c:pt>
                <c:pt idx="953">
                  <c:v>36700</c:v>
                </c:pt>
                <c:pt idx="954">
                  <c:v>21400</c:v>
                </c:pt>
                <c:pt idx="955">
                  <c:v>19700</c:v>
                </c:pt>
                <c:pt idx="956">
                  <c:v>14100</c:v>
                </c:pt>
                <c:pt idx="957">
                  <c:v>16000</c:v>
                </c:pt>
                <c:pt idx="958">
                  <c:v>14700</c:v>
                </c:pt>
                <c:pt idx="959">
                  <c:v>8500</c:v>
                </c:pt>
                <c:pt idx="960">
                  <c:v>14600</c:v>
                </c:pt>
                <c:pt idx="961">
                  <c:v>13500</c:v>
                </c:pt>
                <c:pt idx="962">
                  <c:v>18900</c:v>
                </c:pt>
                <c:pt idx="963">
                  <c:v>24200</c:v>
                </c:pt>
                <c:pt idx="964">
                  <c:v>21500</c:v>
                </c:pt>
                <c:pt idx="965">
                  <c:v>16600</c:v>
                </c:pt>
                <c:pt idx="966">
                  <c:v>25800</c:v>
                </c:pt>
                <c:pt idx="967">
                  <c:v>26700</c:v>
                </c:pt>
                <c:pt idx="968">
                  <c:v>27100</c:v>
                </c:pt>
                <c:pt idx="969">
                  <c:v>32100</c:v>
                </c:pt>
                <c:pt idx="970">
                  <c:v>10100</c:v>
                </c:pt>
                <c:pt idx="971">
                  <c:v>26600</c:v>
                </c:pt>
                <c:pt idx="972">
                  <c:v>8500</c:v>
                </c:pt>
                <c:pt idx="973">
                  <c:v>20000</c:v>
                </c:pt>
                <c:pt idx="974">
                  <c:v>35400</c:v>
                </c:pt>
                <c:pt idx="975">
                  <c:v>24900</c:v>
                </c:pt>
                <c:pt idx="976">
                  <c:v>19700</c:v>
                </c:pt>
                <c:pt idx="977">
                  <c:v>20200</c:v>
                </c:pt>
                <c:pt idx="978">
                  <c:v>9500</c:v>
                </c:pt>
                <c:pt idx="979">
                  <c:v>8200</c:v>
                </c:pt>
                <c:pt idx="980">
                  <c:v>40200</c:v>
                </c:pt>
                <c:pt idx="981">
                  <c:v>9600</c:v>
                </c:pt>
                <c:pt idx="982">
                  <c:v>12000</c:v>
                </c:pt>
                <c:pt idx="983">
                  <c:v>12700</c:v>
                </c:pt>
                <c:pt idx="984">
                  <c:v>29400</c:v>
                </c:pt>
                <c:pt idx="985">
                  <c:v>8800</c:v>
                </c:pt>
                <c:pt idx="986">
                  <c:v>14700</c:v>
                </c:pt>
                <c:pt idx="987">
                  <c:v>21400</c:v>
                </c:pt>
                <c:pt idx="988">
                  <c:v>23200</c:v>
                </c:pt>
                <c:pt idx="989">
                  <c:v>11100</c:v>
                </c:pt>
                <c:pt idx="990">
                  <c:v>13800</c:v>
                </c:pt>
                <c:pt idx="991">
                  <c:v>23000</c:v>
                </c:pt>
                <c:pt idx="992">
                  <c:v>14100</c:v>
                </c:pt>
                <c:pt idx="993">
                  <c:v>11100</c:v>
                </c:pt>
                <c:pt idx="994">
                  <c:v>14100</c:v>
                </c:pt>
                <c:pt idx="995">
                  <c:v>17100</c:v>
                </c:pt>
                <c:pt idx="996">
                  <c:v>23300</c:v>
                </c:pt>
                <c:pt idx="997">
                  <c:v>9800</c:v>
                </c:pt>
                <c:pt idx="998">
                  <c:v>17100</c:v>
                </c:pt>
                <c:pt idx="999">
                  <c:v>58100</c:v>
                </c:pt>
                <c:pt idx="1000">
                  <c:v>30100</c:v>
                </c:pt>
                <c:pt idx="1001">
                  <c:v>28300</c:v>
                </c:pt>
                <c:pt idx="1002">
                  <c:v>23500</c:v>
                </c:pt>
                <c:pt idx="1003">
                  <c:v>5800</c:v>
                </c:pt>
                <c:pt idx="1004">
                  <c:v>15600</c:v>
                </c:pt>
                <c:pt idx="1005">
                  <c:v>16600</c:v>
                </c:pt>
                <c:pt idx="1006">
                  <c:v>25600</c:v>
                </c:pt>
                <c:pt idx="1007">
                  <c:v>16600</c:v>
                </c:pt>
                <c:pt idx="1008">
                  <c:v>16700</c:v>
                </c:pt>
                <c:pt idx="1009">
                  <c:v>13400</c:v>
                </c:pt>
                <c:pt idx="1010">
                  <c:v>22200</c:v>
                </c:pt>
                <c:pt idx="1011">
                  <c:v>12700</c:v>
                </c:pt>
                <c:pt idx="1012">
                  <c:v>8400</c:v>
                </c:pt>
                <c:pt idx="1013">
                  <c:v>23400</c:v>
                </c:pt>
                <c:pt idx="1014">
                  <c:v>13600</c:v>
                </c:pt>
                <c:pt idx="1015">
                  <c:v>8600</c:v>
                </c:pt>
                <c:pt idx="1016">
                  <c:v>13200</c:v>
                </c:pt>
                <c:pt idx="1017">
                  <c:v>11500</c:v>
                </c:pt>
                <c:pt idx="1018">
                  <c:v>20500</c:v>
                </c:pt>
                <c:pt idx="1019">
                  <c:v>28300</c:v>
                </c:pt>
                <c:pt idx="1020">
                  <c:v>61900</c:v>
                </c:pt>
                <c:pt idx="1021">
                  <c:v>15200</c:v>
                </c:pt>
                <c:pt idx="1022">
                  <c:v>17700</c:v>
                </c:pt>
                <c:pt idx="1023">
                  <c:v>8200</c:v>
                </c:pt>
                <c:pt idx="1024">
                  <c:v>21100</c:v>
                </c:pt>
                <c:pt idx="1025">
                  <c:v>32000</c:v>
                </c:pt>
                <c:pt idx="1026">
                  <c:v>21800</c:v>
                </c:pt>
                <c:pt idx="1027">
                  <c:v>25500</c:v>
                </c:pt>
                <c:pt idx="1028">
                  <c:v>35800</c:v>
                </c:pt>
                <c:pt idx="1029">
                  <c:v>25000</c:v>
                </c:pt>
                <c:pt idx="1030">
                  <c:v>30800</c:v>
                </c:pt>
                <c:pt idx="1031">
                  <c:v>27100</c:v>
                </c:pt>
                <c:pt idx="1032">
                  <c:v>20200</c:v>
                </c:pt>
                <c:pt idx="1033">
                  <c:v>7900</c:v>
                </c:pt>
                <c:pt idx="1034">
                  <c:v>15800</c:v>
                </c:pt>
                <c:pt idx="1035">
                  <c:v>26600</c:v>
                </c:pt>
                <c:pt idx="1036">
                  <c:v>35100</c:v>
                </c:pt>
                <c:pt idx="1037">
                  <c:v>35400</c:v>
                </c:pt>
                <c:pt idx="1038">
                  <c:v>15200</c:v>
                </c:pt>
                <c:pt idx="1039">
                  <c:v>10700</c:v>
                </c:pt>
                <c:pt idx="1040">
                  <c:v>22000</c:v>
                </c:pt>
                <c:pt idx="1041">
                  <c:v>11600</c:v>
                </c:pt>
                <c:pt idx="1042">
                  <c:v>13300</c:v>
                </c:pt>
                <c:pt idx="1043">
                  <c:v>19100</c:v>
                </c:pt>
                <c:pt idx="1044">
                  <c:v>20600</c:v>
                </c:pt>
                <c:pt idx="1045">
                  <c:v>13400</c:v>
                </c:pt>
                <c:pt idx="1046">
                  <c:v>25200</c:v>
                </c:pt>
                <c:pt idx="1047">
                  <c:v>4900</c:v>
                </c:pt>
                <c:pt idx="1048">
                  <c:v>28600</c:v>
                </c:pt>
                <c:pt idx="1049">
                  <c:v>18600</c:v>
                </c:pt>
                <c:pt idx="1050">
                  <c:v>14300</c:v>
                </c:pt>
                <c:pt idx="1051">
                  <c:v>15700</c:v>
                </c:pt>
                <c:pt idx="1052">
                  <c:v>13100</c:v>
                </c:pt>
                <c:pt idx="1053">
                  <c:v>18900</c:v>
                </c:pt>
                <c:pt idx="1054">
                  <c:v>17400</c:v>
                </c:pt>
                <c:pt idx="1055">
                  <c:v>24500</c:v>
                </c:pt>
                <c:pt idx="1056">
                  <c:v>19200</c:v>
                </c:pt>
                <c:pt idx="1057">
                  <c:v>24300</c:v>
                </c:pt>
                <c:pt idx="1058">
                  <c:v>18500</c:v>
                </c:pt>
                <c:pt idx="1059">
                  <c:v>11400</c:v>
                </c:pt>
                <c:pt idx="1060">
                  <c:v>20200</c:v>
                </c:pt>
                <c:pt idx="1061">
                  <c:v>19600</c:v>
                </c:pt>
                <c:pt idx="1062">
                  <c:v>21000</c:v>
                </c:pt>
                <c:pt idx="1063">
                  <c:v>12800</c:v>
                </c:pt>
                <c:pt idx="1064">
                  <c:v>23600</c:v>
                </c:pt>
                <c:pt idx="1065">
                  <c:v>6700</c:v>
                </c:pt>
                <c:pt idx="1066">
                  <c:v>11900</c:v>
                </c:pt>
                <c:pt idx="1067">
                  <c:v>9800</c:v>
                </c:pt>
                <c:pt idx="1068">
                  <c:v>14300</c:v>
                </c:pt>
                <c:pt idx="1069">
                  <c:v>14400</c:v>
                </c:pt>
                <c:pt idx="1070">
                  <c:v>19900</c:v>
                </c:pt>
                <c:pt idx="1071">
                  <c:v>25700</c:v>
                </c:pt>
                <c:pt idx="1072">
                  <c:v>10800</c:v>
                </c:pt>
                <c:pt idx="1073">
                  <c:v>8000</c:v>
                </c:pt>
                <c:pt idx="1074">
                  <c:v>37600</c:v>
                </c:pt>
                <c:pt idx="1075">
                  <c:v>18800</c:v>
                </c:pt>
                <c:pt idx="1076">
                  <c:v>27500</c:v>
                </c:pt>
                <c:pt idx="1077">
                  <c:v>13900</c:v>
                </c:pt>
                <c:pt idx="1078">
                  <c:v>18000</c:v>
                </c:pt>
                <c:pt idx="1079">
                  <c:v>13100</c:v>
                </c:pt>
                <c:pt idx="1080">
                  <c:v>7800</c:v>
                </c:pt>
                <c:pt idx="1081">
                  <c:v>46800</c:v>
                </c:pt>
                <c:pt idx="1082">
                  <c:v>37900</c:v>
                </c:pt>
                <c:pt idx="1083">
                  <c:v>14500</c:v>
                </c:pt>
                <c:pt idx="1084">
                  <c:v>18300</c:v>
                </c:pt>
                <c:pt idx="1085">
                  <c:v>11200</c:v>
                </c:pt>
                <c:pt idx="1086">
                  <c:v>25300</c:v>
                </c:pt>
                <c:pt idx="1087">
                  <c:v>19200</c:v>
                </c:pt>
                <c:pt idx="1088">
                  <c:v>10500</c:v>
                </c:pt>
                <c:pt idx="1089">
                  <c:v>10300</c:v>
                </c:pt>
                <c:pt idx="1090">
                  <c:v>15400</c:v>
                </c:pt>
                <c:pt idx="1091">
                  <c:v>10700</c:v>
                </c:pt>
                <c:pt idx="1092">
                  <c:v>25200</c:v>
                </c:pt>
                <c:pt idx="1093">
                  <c:v>9200</c:v>
                </c:pt>
                <c:pt idx="1094">
                  <c:v>14700</c:v>
                </c:pt>
                <c:pt idx="1095">
                  <c:v>21000</c:v>
                </c:pt>
                <c:pt idx="1096">
                  <c:v>18200</c:v>
                </c:pt>
                <c:pt idx="1097">
                  <c:v>22700</c:v>
                </c:pt>
                <c:pt idx="1098">
                  <c:v>21000</c:v>
                </c:pt>
                <c:pt idx="1099">
                  <c:v>27600</c:v>
                </c:pt>
                <c:pt idx="1100">
                  <c:v>14700</c:v>
                </c:pt>
                <c:pt idx="1101">
                  <c:v>27500</c:v>
                </c:pt>
                <c:pt idx="1102">
                  <c:v>37900</c:v>
                </c:pt>
                <c:pt idx="1103">
                  <c:v>13100</c:v>
                </c:pt>
                <c:pt idx="1104">
                  <c:v>16900</c:v>
                </c:pt>
                <c:pt idx="1105">
                  <c:v>21200</c:v>
                </c:pt>
                <c:pt idx="1106">
                  <c:v>27700</c:v>
                </c:pt>
                <c:pt idx="1107">
                  <c:v>20300</c:v>
                </c:pt>
                <c:pt idx="1108">
                  <c:v>21300</c:v>
                </c:pt>
                <c:pt idx="1109">
                  <c:v>9900</c:v>
                </c:pt>
                <c:pt idx="1110">
                  <c:v>9900</c:v>
                </c:pt>
                <c:pt idx="1111">
                  <c:v>11400</c:v>
                </c:pt>
                <c:pt idx="1112">
                  <c:v>1200</c:v>
                </c:pt>
                <c:pt idx="1113">
                  <c:v>9000</c:v>
                </c:pt>
                <c:pt idx="1114">
                  <c:v>12600</c:v>
                </c:pt>
                <c:pt idx="1115">
                  <c:v>16500</c:v>
                </c:pt>
                <c:pt idx="1116">
                  <c:v>9900</c:v>
                </c:pt>
                <c:pt idx="1117">
                  <c:v>18000</c:v>
                </c:pt>
                <c:pt idx="1118">
                  <c:v>31600</c:v>
                </c:pt>
                <c:pt idx="1119">
                  <c:v>19500</c:v>
                </c:pt>
                <c:pt idx="1120">
                  <c:v>45400</c:v>
                </c:pt>
                <c:pt idx="1121">
                  <c:v>29000</c:v>
                </c:pt>
                <c:pt idx="1122">
                  <c:v>8900</c:v>
                </c:pt>
                <c:pt idx="1123">
                  <c:v>5700</c:v>
                </c:pt>
                <c:pt idx="1124">
                  <c:v>13500</c:v>
                </c:pt>
                <c:pt idx="1125">
                  <c:v>31500</c:v>
                </c:pt>
                <c:pt idx="1126">
                  <c:v>15100</c:v>
                </c:pt>
                <c:pt idx="1127">
                  <c:v>18200</c:v>
                </c:pt>
                <c:pt idx="1128">
                  <c:v>25500</c:v>
                </c:pt>
                <c:pt idx="1129">
                  <c:v>9900</c:v>
                </c:pt>
                <c:pt idx="1130">
                  <c:v>7500</c:v>
                </c:pt>
                <c:pt idx="1131">
                  <c:v>11700</c:v>
                </c:pt>
                <c:pt idx="1132">
                  <c:v>11700</c:v>
                </c:pt>
                <c:pt idx="1133">
                  <c:v>16300</c:v>
                </c:pt>
                <c:pt idx="1134">
                  <c:v>21000</c:v>
                </c:pt>
                <c:pt idx="1135">
                  <c:v>28100</c:v>
                </c:pt>
                <c:pt idx="1136">
                  <c:v>19500</c:v>
                </c:pt>
                <c:pt idx="1137">
                  <c:v>33200</c:v>
                </c:pt>
                <c:pt idx="1138">
                  <c:v>14400</c:v>
                </c:pt>
                <c:pt idx="1139">
                  <c:v>17500</c:v>
                </c:pt>
                <c:pt idx="1140">
                  <c:v>19600</c:v>
                </c:pt>
                <c:pt idx="1141">
                  <c:v>31200</c:v>
                </c:pt>
                <c:pt idx="1142">
                  <c:v>8600</c:v>
                </c:pt>
                <c:pt idx="1143">
                  <c:v>14500</c:v>
                </c:pt>
                <c:pt idx="1144">
                  <c:v>16900</c:v>
                </c:pt>
                <c:pt idx="1145">
                  <c:v>14900</c:v>
                </c:pt>
                <c:pt idx="1146">
                  <c:v>12200</c:v>
                </c:pt>
                <c:pt idx="1147">
                  <c:v>16300</c:v>
                </c:pt>
                <c:pt idx="1148">
                  <c:v>24100</c:v>
                </c:pt>
                <c:pt idx="1149">
                  <c:v>20000</c:v>
                </c:pt>
                <c:pt idx="1150">
                  <c:v>37200</c:v>
                </c:pt>
                <c:pt idx="1151">
                  <c:v>8800</c:v>
                </c:pt>
                <c:pt idx="1152">
                  <c:v>44600</c:v>
                </c:pt>
                <c:pt idx="1153">
                  <c:v>18700</c:v>
                </c:pt>
                <c:pt idx="1154">
                  <c:v>11100</c:v>
                </c:pt>
                <c:pt idx="1155">
                  <c:v>42400</c:v>
                </c:pt>
                <c:pt idx="1156">
                  <c:v>23700</c:v>
                </c:pt>
                <c:pt idx="1157">
                  <c:v>8700</c:v>
                </c:pt>
                <c:pt idx="1158">
                  <c:v>10900</c:v>
                </c:pt>
                <c:pt idx="1159">
                  <c:v>18700</c:v>
                </c:pt>
                <c:pt idx="1160">
                  <c:v>14800</c:v>
                </c:pt>
                <c:pt idx="1161">
                  <c:v>12100</c:v>
                </c:pt>
                <c:pt idx="1162">
                  <c:v>6000</c:v>
                </c:pt>
                <c:pt idx="1163">
                  <c:v>13600</c:v>
                </c:pt>
                <c:pt idx="1164">
                  <c:v>9300</c:v>
                </c:pt>
                <c:pt idx="1165">
                  <c:v>15900</c:v>
                </c:pt>
                <c:pt idx="1166">
                  <c:v>10400</c:v>
                </c:pt>
                <c:pt idx="1167">
                  <c:v>15800</c:v>
                </c:pt>
                <c:pt idx="1168">
                  <c:v>14900</c:v>
                </c:pt>
                <c:pt idx="1169">
                  <c:v>16600</c:v>
                </c:pt>
                <c:pt idx="1170">
                  <c:v>9400</c:v>
                </c:pt>
                <c:pt idx="1171">
                  <c:v>11000</c:v>
                </c:pt>
                <c:pt idx="1172">
                  <c:v>9200</c:v>
                </c:pt>
                <c:pt idx="1173">
                  <c:v>14000</c:v>
                </c:pt>
                <c:pt idx="1174">
                  <c:v>14800</c:v>
                </c:pt>
                <c:pt idx="1175">
                  <c:v>12400</c:v>
                </c:pt>
                <c:pt idx="1176">
                  <c:v>7300</c:v>
                </c:pt>
                <c:pt idx="1177">
                  <c:v>12600</c:v>
                </c:pt>
                <c:pt idx="1178">
                  <c:v>12300</c:v>
                </c:pt>
                <c:pt idx="1179">
                  <c:v>10100</c:v>
                </c:pt>
                <c:pt idx="1180">
                  <c:v>17700</c:v>
                </c:pt>
                <c:pt idx="1181">
                  <c:v>16700</c:v>
                </c:pt>
                <c:pt idx="1182">
                  <c:v>21600</c:v>
                </c:pt>
                <c:pt idx="1183">
                  <c:v>15100</c:v>
                </c:pt>
                <c:pt idx="1184">
                  <c:v>19400</c:v>
                </c:pt>
                <c:pt idx="1185">
                  <c:v>18400</c:v>
                </c:pt>
                <c:pt idx="1186">
                  <c:v>9500</c:v>
                </c:pt>
                <c:pt idx="1187">
                  <c:v>5800</c:v>
                </c:pt>
                <c:pt idx="1188">
                  <c:v>29100</c:v>
                </c:pt>
                <c:pt idx="1189">
                  <c:v>14800</c:v>
                </c:pt>
                <c:pt idx="1190">
                  <c:v>27300</c:v>
                </c:pt>
                <c:pt idx="1191">
                  <c:v>10800</c:v>
                </c:pt>
                <c:pt idx="1192">
                  <c:v>15600</c:v>
                </c:pt>
                <c:pt idx="1193">
                  <c:v>28700</c:v>
                </c:pt>
                <c:pt idx="1194">
                  <c:v>23300</c:v>
                </c:pt>
                <c:pt idx="1195">
                  <c:v>23700</c:v>
                </c:pt>
                <c:pt idx="1196">
                  <c:v>23900</c:v>
                </c:pt>
                <c:pt idx="1197">
                  <c:v>36900</c:v>
                </c:pt>
                <c:pt idx="1198">
                  <c:v>29100</c:v>
                </c:pt>
                <c:pt idx="1199">
                  <c:v>26900</c:v>
                </c:pt>
                <c:pt idx="1200">
                  <c:v>21000</c:v>
                </c:pt>
                <c:pt idx="1201">
                  <c:v>24300</c:v>
                </c:pt>
                <c:pt idx="1202">
                  <c:v>22800</c:v>
                </c:pt>
                <c:pt idx="1203">
                  <c:v>18700</c:v>
                </c:pt>
                <c:pt idx="1204">
                  <c:v>14100</c:v>
                </c:pt>
                <c:pt idx="1205">
                  <c:v>35100</c:v>
                </c:pt>
                <c:pt idx="1206">
                  <c:v>58600</c:v>
                </c:pt>
                <c:pt idx="1207">
                  <c:v>24100</c:v>
                </c:pt>
                <c:pt idx="1208">
                  <c:v>16500</c:v>
                </c:pt>
                <c:pt idx="1209">
                  <c:v>7300</c:v>
                </c:pt>
                <c:pt idx="1210">
                  <c:v>17300</c:v>
                </c:pt>
                <c:pt idx="1211">
                  <c:v>23600</c:v>
                </c:pt>
                <c:pt idx="1212">
                  <c:v>22500</c:v>
                </c:pt>
                <c:pt idx="1213">
                  <c:v>11900</c:v>
                </c:pt>
                <c:pt idx="1214">
                  <c:v>9700</c:v>
                </c:pt>
                <c:pt idx="1215">
                  <c:v>38500</c:v>
                </c:pt>
                <c:pt idx="1216">
                  <c:v>16200</c:v>
                </c:pt>
                <c:pt idx="1217">
                  <c:v>15400</c:v>
                </c:pt>
                <c:pt idx="1218">
                  <c:v>20600</c:v>
                </c:pt>
                <c:pt idx="1219">
                  <c:v>33100</c:v>
                </c:pt>
                <c:pt idx="1220">
                  <c:v>19000</c:v>
                </c:pt>
                <c:pt idx="1221">
                  <c:v>20300</c:v>
                </c:pt>
                <c:pt idx="1222">
                  <c:v>23700</c:v>
                </c:pt>
                <c:pt idx="1223">
                  <c:v>18700</c:v>
                </c:pt>
                <c:pt idx="1224">
                  <c:v>29600</c:v>
                </c:pt>
                <c:pt idx="1225">
                  <c:v>27400</c:v>
                </c:pt>
                <c:pt idx="1226">
                  <c:v>27500</c:v>
                </c:pt>
                <c:pt idx="1227">
                  <c:v>30600</c:v>
                </c:pt>
                <c:pt idx="1228">
                  <c:v>31800</c:v>
                </c:pt>
                <c:pt idx="1229">
                  <c:v>26500</c:v>
                </c:pt>
                <c:pt idx="1230">
                  <c:v>29600</c:v>
                </c:pt>
                <c:pt idx="1231">
                  <c:v>30000</c:v>
                </c:pt>
                <c:pt idx="1232">
                  <c:v>17900</c:v>
                </c:pt>
                <c:pt idx="1233">
                  <c:v>15100</c:v>
                </c:pt>
                <c:pt idx="1234">
                  <c:v>19400</c:v>
                </c:pt>
                <c:pt idx="1235">
                  <c:v>28500</c:v>
                </c:pt>
                <c:pt idx="1236">
                  <c:v>27400</c:v>
                </c:pt>
                <c:pt idx="1237">
                  <c:v>31500</c:v>
                </c:pt>
                <c:pt idx="1238">
                  <c:v>12600</c:v>
                </c:pt>
                <c:pt idx="1239">
                  <c:v>17600</c:v>
                </c:pt>
                <c:pt idx="1240">
                  <c:v>10800</c:v>
                </c:pt>
                <c:pt idx="1241">
                  <c:v>15900</c:v>
                </c:pt>
                <c:pt idx="1242">
                  <c:v>25500</c:v>
                </c:pt>
                <c:pt idx="1243">
                  <c:v>19200</c:v>
                </c:pt>
                <c:pt idx="1244">
                  <c:v>23100</c:v>
                </c:pt>
                <c:pt idx="1245">
                  <c:v>25100</c:v>
                </c:pt>
                <c:pt idx="1246">
                  <c:v>24600</c:v>
                </c:pt>
                <c:pt idx="1247">
                  <c:v>13100</c:v>
                </c:pt>
                <c:pt idx="1248">
                  <c:v>23200</c:v>
                </c:pt>
                <c:pt idx="1249">
                  <c:v>8200</c:v>
                </c:pt>
                <c:pt idx="1250">
                  <c:v>22500</c:v>
                </c:pt>
                <c:pt idx="1251">
                  <c:v>4400</c:v>
                </c:pt>
                <c:pt idx="1252">
                  <c:v>17500</c:v>
                </c:pt>
                <c:pt idx="1253">
                  <c:v>22600</c:v>
                </c:pt>
                <c:pt idx="1254">
                  <c:v>28800</c:v>
                </c:pt>
                <c:pt idx="1255">
                  <c:v>27300</c:v>
                </c:pt>
                <c:pt idx="1256">
                  <c:v>23300</c:v>
                </c:pt>
                <c:pt idx="1257">
                  <c:v>11900</c:v>
                </c:pt>
                <c:pt idx="1258">
                  <c:v>16147</c:v>
                </c:pt>
                <c:pt idx="1259">
                  <c:v>10314</c:v>
                </c:pt>
                <c:pt idx="1260">
                  <c:v>1317</c:v>
                </c:pt>
                <c:pt idx="1261">
                  <c:v>1002</c:v>
                </c:pt>
                <c:pt idx="1262">
                  <c:v>2318</c:v>
                </c:pt>
                <c:pt idx="1263">
                  <c:v>3451</c:v>
                </c:pt>
                <c:pt idx="1264">
                  <c:v>5725</c:v>
                </c:pt>
                <c:pt idx="1265">
                  <c:v>685</c:v>
                </c:pt>
                <c:pt idx="1266">
                  <c:v>24759</c:v>
                </c:pt>
                <c:pt idx="1267">
                  <c:v>28518</c:v>
                </c:pt>
                <c:pt idx="1268">
                  <c:v>23641</c:v>
                </c:pt>
                <c:pt idx="1269">
                  <c:v>5939</c:v>
                </c:pt>
                <c:pt idx="1270">
                  <c:v>7662</c:v>
                </c:pt>
                <c:pt idx="1271">
                  <c:v>23125</c:v>
                </c:pt>
                <c:pt idx="1272">
                  <c:v>28736</c:v>
                </c:pt>
                <c:pt idx="1273">
                  <c:v>24954</c:v>
                </c:pt>
                <c:pt idx="1274">
                  <c:v>17412</c:v>
                </c:pt>
                <c:pt idx="1275">
                  <c:v>27333</c:v>
                </c:pt>
                <c:pt idx="1276">
                  <c:v>6972</c:v>
                </c:pt>
                <c:pt idx="1277">
                  <c:v>28875</c:v>
                </c:pt>
                <c:pt idx="1278">
                  <c:v>1915</c:v>
                </c:pt>
                <c:pt idx="1279">
                  <c:v>1899</c:v>
                </c:pt>
                <c:pt idx="1280">
                  <c:v>11491</c:v>
                </c:pt>
                <c:pt idx="1281">
                  <c:v>9390</c:v>
                </c:pt>
                <c:pt idx="1282">
                  <c:v>5110</c:v>
                </c:pt>
                <c:pt idx="1283">
                  <c:v>6496</c:v>
                </c:pt>
                <c:pt idx="1284">
                  <c:v>6367</c:v>
                </c:pt>
                <c:pt idx="1285">
                  <c:v>16058</c:v>
                </c:pt>
                <c:pt idx="1286">
                  <c:v>11035</c:v>
                </c:pt>
                <c:pt idx="1287">
                  <c:v>2152</c:v>
                </c:pt>
                <c:pt idx="1288">
                  <c:v>1682</c:v>
                </c:pt>
                <c:pt idx="1289">
                  <c:v>2617</c:v>
                </c:pt>
                <c:pt idx="1290">
                  <c:v>5988</c:v>
                </c:pt>
                <c:pt idx="1291">
                  <c:v>8792</c:v>
                </c:pt>
                <c:pt idx="1292">
                  <c:v>10697</c:v>
                </c:pt>
                <c:pt idx="1293">
                  <c:v>3965</c:v>
                </c:pt>
                <c:pt idx="1294">
                  <c:v>9800</c:v>
                </c:pt>
                <c:pt idx="1295">
                  <c:v>15700</c:v>
                </c:pt>
                <c:pt idx="1296">
                  <c:v>11100</c:v>
                </c:pt>
                <c:pt idx="1297">
                  <c:v>6600</c:v>
                </c:pt>
                <c:pt idx="1298">
                  <c:v>10900</c:v>
                </c:pt>
                <c:pt idx="1299">
                  <c:v>6900</c:v>
                </c:pt>
                <c:pt idx="1300">
                  <c:v>18700</c:v>
                </c:pt>
                <c:pt idx="1301">
                  <c:v>6800</c:v>
                </c:pt>
                <c:pt idx="1302">
                  <c:v>6400</c:v>
                </c:pt>
                <c:pt idx="1303">
                  <c:v>11500</c:v>
                </c:pt>
                <c:pt idx="1304">
                  <c:v>6300</c:v>
                </c:pt>
                <c:pt idx="1305">
                  <c:v>9200</c:v>
                </c:pt>
                <c:pt idx="1306">
                  <c:v>10100</c:v>
                </c:pt>
                <c:pt idx="1307">
                  <c:v>20200</c:v>
                </c:pt>
                <c:pt idx="1308">
                  <c:v>17000</c:v>
                </c:pt>
                <c:pt idx="1309">
                  <c:v>17300</c:v>
                </c:pt>
                <c:pt idx="1310">
                  <c:v>2500</c:v>
                </c:pt>
                <c:pt idx="1311">
                  <c:v>9700</c:v>
                </c:pt>
                <c:pt idx="1312">
                  <c:v>10100</c:v>
                </c:pt>
                <c:pt idx="1313">
                  <c:v>7100</c:v>
                </c:pt>
                <c:pt idx="1314">
                  <c:v>14200</c:v>
                </c:pt>
                <c:pt idx="1315">
                  <c:v>8900</c:v>
                </c:pt>
                <c:pt idx="1316">
                  <c:v>2900</c:v>
                </c:pt>
                <c:pt idx="1317">
                  <c:v>9600</c:v>
                </c:pt>
                <c:pt idx="1318">
                  <c:v>8600</c:v>
                </c:pt>
                <c:pt idx="1319">
                  <c:v>4000</c:v>
                </c:pt>
                <c:pt idx="1320">
                  <c:v>9700</c:v>
                </c:pt>
                <c:pt idx="1321">
                  <c:v>12100</c:v>
                </c:pt>
                <c:pt idx="1322">
                  <c:v>3300</c:v>
                </c:pt>
                <c:pt idx="1323">
                  <c:v>19200</c:v>
                </c:pt>
                <c:pt idx="1324">
                  <c:v>14500</c:v>
                </c:pt>
                <c:pt idx="1325">
                  <c:v>10900</c:v>
                </c:pt>
                <c:pt idx="1326">
                  <c:v>8900</c:v>
                </c:pt>
                <c:pt idx="1327">
                  <c:v>6400</c:v>
                </c:pt>
                <c:pt idx="1328">
                  <c:v>27200</c:v>
                </c:pt>
                <c:pt idx="1329">
                  <c:v>18700</c:v>
                </c:pt>
                <c:pt idx="1330">
                  <c:v>11100</c:v>
                </c:pt>
                <c:pt idx="1331">
                  <c:v>7800</c:v>
                </c:pt>
                <c:pt idx="1332">
                  <c:v>6900</c:v>
                </c:pt>
                <c:pt idx="1333">
                  <c:v>11800</c:v>
                </c:pt>
                <c:pt idx="1334">
                  <c:v>9000</c:v>
                </c:pt>
                <c:pt idx="1335">
                  <c:v>5200</c:v>
                </c:pt>
                <c:pt idx="1336">
                  <c:v>14200</c:v>
                </c:pt>
                <c:pt idx="1337">
                  <c:v>2500</c:v>
                </c:pt>
                <c:pt idx="1338">
                  <c:v>6300</c:v>
                </c:pt>
                <c:pt idx="1339">
                  <c:v>9600</c:v>
                </c:pt>
                <c:pt idx="1340">
                  <c:v>17900</c:v>
                </c:pt>
                <c:pt idx="1341">
                  <c:v>11800</c:v>
                </c:pt>
                <c:pt idx="1342">
                  <c:v>8700</c:v>
                </c:pt>
                <c:pt idx="1343">
                  <c:v>5400</c:v>
                </c:pt>
                <c:pt idx="1344">
                  <c:v>10700</c:v>
                </c:pt>
                <c:pt idx="1345">
                  <c:v>9500</c:v>
                </c:pt>
                <c:pt idx="1346">
                  <c:v>6900</c:v>
                </c:pt>
                <c:pt idx="1347">
                  <c:v>10100</c:v>
                </c:pt>
                <c:pt idx="1348">
                  <c:v>5800</c:v>
                </c:pt>
                <c:pt idx="1349">
                  <c:v>6300</c:v>
                </c:pt>
                <c:pt idx="1350">
                  <c:v>9500</c:v>
                </c:pt>
                <c:pt idx="1351">
                  <c:v>3800</c:v>
                </c:pt>
                <c:pt idx="1352">
                  <c:v>5200</c:v>
                </c:pt>
                <c:pt idx="1353">
                  <c:v>11900</c:v>
                </c:pt>
                <c:pt idx="1354">
                  <c:v>5200</c:v>
                </c:pt>
                <c:pt idx="1355">
                  <c:v>9000</c:v>
                </c:pt>
                <c:pt idx="1356">
                  <c:v>9400</c:v>
                </c:pt>
                <c:pt idx="1357">
                  <c:v>6100</c:v>
                </c:pt>
                <c:pt idx="1358">
                  <c:v>5500</c:v>
                </c:pt>
                <c:pt idx="1359">
                  <c:v>22700</c:v>
                </c:pt>
                <c:pt idx="1360">
                  <c:v>9800</c:v>
                </c:pt>
                <c:pt idx="1361">
                  <c:v>10400</c:v>
                </c:pt>
                <c:pt idx="1362">
                  <c:v>6300</c:v>
                </c:pt>
                <c:pt idx="1363">
                  <c:v>8900</c:v>
                </c:pt>
                <c:pt idx="1364">
                  <c:v>5000</c:v>
                </c:pt>
                <c:pt idx="1365">
                  <c:v>5000</c:v>
                </c:pt>
                <c:pt idx="1366">
                  <c:v>5300</c:v>
                </c:pt>
                <c:pt idx="1367">
                  <c:v>5800</c:v>
                </c:pt>
                <c:pt idx="1368">
                  <c:v>3400</c:v>
                </c:pt>
                <c:pt idx="1369">
                  <c:v>7100</c:v>
                </c:pt>
                <c:pt idx="1370">
                  <c:v>7100</c:v>
                </c:pt>
                <c:pt idx="1371">
                  <c:v>8700</c:v>
                </c:pt>
                <c:pt idx="1372">
                  <c:v>11800</c:v>
                </c:pt>
                <c:pt idx="1373">
                  <c:v>12800</c:v>
                </c:pt>
                <c:pt idx="1374">
                  <c:v>5100</c:v>
                </c:pt>
                <c:pt idx="1375">
                  <c:v>10500</c:v>
                </c:pt>
                <c:pt idx="1376">
                  <c:v>13600</c:v>
                </c:pt>
                <c:pt idx="1377">
                  <c:v>12400</c:v>
                </c:pt>
                <c:pt idx="1378">
                  <c:v>5100</c:v>
                </c:pt>
                <c:pt idx="1379">
                  <c:v>10400</c:v>
                </c:pt>
                <c:pt idx="1380">
                  <c:v>13600</c:v>
                </c:pt>
                <c:pt idx="1381">
                  <c:v>13700</c:v>
                </c:pt>
                <c:pt idx="1382">
                  <c:v>12600</c:v>
                </c:pt>
                <c:pt idx="1383">
                  <c:v>12800</c:v>
                </c:pt>
                <c:pt idx="1384">
                  <c:v>5600</c:v>
                </c:pt>
                <c:pt idx="1385">
                  <c:v>5900</c:v>
                </c:pt>
                <c:pt idx="1386">
                  <c:v>6700</c:v>
                </c:pt>
                <c:pt idx="1387">
                  <c:v>11800</c:v>
                </c:pt>
                <c:pt idx="1388">
                  <c:v>18900</c:v>
                </c:pt>
                <c:pt idx="1389">
                  <c:v>10400</c:v>
                </c:pt>
                <c:pt idx="1390">
                  <c:v>10800</c:v>
                </c:pt>
                <c:pt idx="1391">
                  <c:v>7500</c:v>
                </c:pt>
                <c:pt idx="1392">
                  <c:v>8000</c:v>
                </c:pt>
                <c:pt idx="1393">
                  <c:v>13400</c:v>
                </c:pt>
                <c:pt idx="1394">
                  <c:v>5400</c:v>
                </c:pt>
                <c:pt idx="1395">
                  <c:v>19500</c:v>
                </c:pt>
                <c:pt idx="1396">
                  <c:v>11000</c:v>
                </c:pt>
                <c:pt idx="1397">
                  <c:v>7000</c:v>
                </c:pt>
                <c:pt idx="1398">
                  <c:v>4400</c:v>
                </c:pt>
                <c:pt idx="1399">
                  <c:v>17600</c:v>
                </c:pt>
                <c:pt idx="1400">
                  <c:v>11200</c:v>
                </c:pt>
                <c:pt idx="1401">
                  <c:v>7200</c:v>
                </c:pt>
                <c:pt idx="1402">
                  <c:v>11300</c:v>
                </c:pt>
                <c:pt idx="1403">
                  <c:v>11400</c:v>
                </c:pt>
                <c:pt idx="1404">
                  <c:v>7300</c:v>
                </c:pt>
                <c:pt idx="1405">
                  <c:v>5900</c:v>
                </c:pt>
                <c:pt idx="1406">
                  <c:v>4200</c:v>
                </c:pt>
                <c:pt idx="1407">
                  <c:v>10700</c:v>
                </c:pt>
                <c:pt idx="1408">
                  <c:v>2600</c:v>
                </c:pt>
                <c:pt idx="1409">
                  <c:v>3300</c:v>
                </c:pt>
                <c:pt idx="1410">
                  <c:v>15000</c:v>
                </c:pt>
                <c:pt idx="1411">
                  <c:v>6000</c:v>
                </c:pt>
                <c:pt idx="1412">
                  <c:v>6500</c:v>
                </c:pt>
                <c:pt idx="1413">
                  <c:v>10100</c:v>
                </c:pt>
                <c:pt idx="1414">
                  <c:v>12500</c:v>
                </c:pt>
                <c:pt idx="1415">
                  <c:v>3500</c:v>
                </c:pt>
                <c:pt idx="1416">
                  <c:v>3300</c:v>
                </c:pt>
                <c:pt idx="1417">
                  <c:v>7100</c:v>
                </c:pt>
                <c:pt idx="1418">
                  <c:v>9700</c:v>
                </c:pt>
                <c:pt idx="1419">
                  <c:v>17700</c:v>
                </c:pt>
                <c:pt idx="1420">
                  <c:v>20000</c:v>
                </c:pt>
                <c:pt idx="1421">
                  <c:v>2800</c:v>
                </c:pt>
                <c:pt idx="1422">
                  <c:v>8500</c:v>
                </c:pt>
                <c:pt idx="1423">
                  <c:v>7400</c:v>
                </c:pt>
                <c:pt idx="1424">
                  <c:v>17200</c:v>
                </c:pt>
                <c:pt idx="1425">
                  <c:v>6700</c:v>
                </c:pt>
                <c:pt idx="1426">
                  <c:v>6000</c:v>
                </c:pt>
                <c:pt idx="1427">
                  <c:v>5700</c:v>
                </c:pt>
                <c:pt idx="1428">
                  <c:v>11600</c:v>
                </c:pt>
                <c:pt idx="1429">
                  <c:v>13700</c:v>
                </c:pt>
                <c:pt idx="1430">
                  <c:v>10600</c:v>
                </c:pt>
                <c:pt idx="1431">
                  <c:v>2600</c:v>
                </c:pt>
                <c:pt idx="1432">
                  <c:v>4800</c:v>
                </c:pt>
                <c:pt idx="1433">
                  <c:v>4400</c:v>
                </c:pt>
                <c:pt idx="1434">
                  <c:v>10300</c:v>
                </c:pt>
                <c:pt idx="1435">
                  <c:v>19800</c:v>
                </c:pt>
                <c:pt idx="1436">
                  <c:v>17700</c:v>
                </c:pt>
                <c:pt idx="1437">
                  <c:v>12700</c:v>
                </c:pt>
                <c:pt idx="1438">
                  <c:v>3500</c:v>
                </c:pt>
                <c:pt idx="1439">
                  <c:v>3700</c:v>
                </c:pt>
                <c:pt idx="1440">
                  <c:v>2200</c:v>
                </c:pt>
                <c:pt idx="1441">
                  <c:v>7700</c:v>
                </c:pt>
                <c:pt idx="1442">
                  <c:v>17800</c:v>
                </c:pt>
                <c:pt idx="1443">
                  <c:v>4400</c:v>
                </c:pt>
                <c:pt idx="1444">
                  <c:v>8400</c:v>
                </c:pt>
                <c:pt idx="1445">
                  <c:v>9600</c:v>
                </c:pt>
                <c:pt idx="1446">
                  <c:v>3500</c:v>
                </c:pt>
                <c:pt idx="1447">
                  <c:v>8900</c:v>
                </c:pt>
                <c:pt idx="1448">
                  <c:v>6400</c:v>
                </c:pt>
                <c:pt idx="1449">
                  <c:v>5900</c:v>
                </c:pt>
                <c:pt idx="1450">
                  <c:v>4700</c:v>
                </c:pt>
                <c:pt idx="1451">
                  <c:v>15200</c:v>
                </c:pt>
                <c:pt idx="1452">
                  <c:v>11000</c:v>
                </c:pt>
                <c:pt idx="1453">
                  <c:v>8200</c:v>
                </c:pt>
                <c:pt idx="1454">
                  <c:v>6400</c:v>
                </c:pt>
                <c:pt idx="1455">
                  <c:v>2100</c:v>
                </c:pt>
                <c:pt idx="1456">
                  <c:v>10400</c:v>
                </c:pt>
                <c:pt idx="1457">
                  <c:v>22600</c:v>
                </c:pt>
                <c:pt idx="1458">
                  <c:v>19000</c:v>
                </c:pt>
                <c:pt idx="1459">
                  <c:v>23400</c:v>
                </c:pt>
                <c:pt idx="1460">
                  <c:v>8100</c:v>
                </c:pt>
                <c:pt idx="1461">
                  <c:v>18800</c:v>
                </c:pt>
                <c:pt idx="1462">
                  <c:v>16000</c:v>
                </c:pt>
                <c:pt idx="1463">
                  <c:v>18400</c:v>
                </c:pt>
                <c:pt idx="1464">
                  <c:v>5300</c:v>
                </c:pt>
                <c:pt idx="1465">
                  <c:v>17500</c:v>
                </c:pt>
                <c:pt idx="1466">
                  <c:v>14900</c:v>
                </c:pt>
                <c:pt idx="1467">
                  <c:v>8200</c:v>
                </c:pt>
                <c:pt idx="1468">
                  <c:v>1300</c:v>
                </c:pt>
                <c:pt idx="1469">
                  <c:v>7000</c:v>
                </c:pt>
                <c:pt idx="1470">
                  <c:v>15100</c:v>
                </c:pt>
                <c:pt idx="1471">
                  <c:v>13800</c:v>
                </c:pt>
                <c:pt idx="1472">
                  <c:v>16200</c:v>
                </c:pt>
                <c:pt idx="1473">
                  <c:v>15600</c:v>
                </c:pt>
                <c:pt idx="1474">
                  <c:v>9700</c:v>
                </c:pt>
                <c:pt idx="1475">
                  <c:v>14100</c:v>
                </c:pt>
                <c:pt idx="1476">
                  <c:v>9700</c:v>
                </c:pt>
                <c:pt idx="1477">
                  <c:v>10900</c:v>
                </c:pt>
                <c:pt idx="1478">
                  <c:v>9300</c:v>
                </c:pt>
                <c:pt idx="1479">
                  <c:v>12400</c:v>
                </c:pt>
                <c:pt idx="1480">
                  <c:v>4600</c:v>
                </c:pt>
                <c:pt idx="1481">
                  <c:v>15500</c:v>
                </c:pt>
                <c:pt idx="1482">
                  <c:v>19100</c:v>
                </c:pt>
                <c:pt idx="1483">
                  <c:v>12400</c:v>
                </c:pt>
                <c:pt idx="1484">
                  <c:v>17600</c:v>
                </c:pt>
                <c:pt idx="1485">
                  <c:v>14300</c:v>
                </c:pt>
                <c:pt idx="1486">
                  <c:v>14300</c:v>
                </c:pt>
                <c:pt idx="1487">
                  <c:v>9900</c:v>
                </c:pt>
                <c:pt idx="1488">
                  <c:v>20800</c:v>
                </c:pt>
                <c:pt idx="1489">
                  <c:v>13600</c:v>
                </c:pt>
                <c:pt idx="1490">
                  <c:v>4200</c:v>
                </c:pt>
                <c:pt idx="1491">
                  <c:v>25700</c:v>
                </c:pt>
                <c:pt idx="1492">
                  <c:v>4400</c:v>
                </c:pt>
                <c:pt idx="1493">
                  <c:v>11500</c:v>
                </c:pt>
                <c:pt idx="1494">
                  <c:v>13400</c:v>
                </c:pt>
                <c:pt idx="1495">
                  <c:v>8400</c:v>
                </c:pt>
                <c:pt idx="1496">
                  <c:v>7300</c:v>
                </c:pt>
                <c:pt idx="1497">
                  <c:v>15900</c:v>
                </c:pt>
                <c:pt idx="1498">
                  <c:v>22700</c:v>
                </c:pt>
                <c:pt idx="1499">
                  <c:v>4800</c:v>
                </c:pt>
                <c:pt idx="1500">
                  <c:v>4700</c:v>
                </c:pt>
                <c:pt idx="1501">
                  <c:v>17500</c:v>
                </c:pt>
                <c:pt idx="1502">
                  <c:v>11200</c:v>
                </c:pt>
                <c:pt idx="1503">
                  <c:v>20900</c:v>
                </c:pt>
                <c:pt idx="1504">
                  <c:v>18000</c:v>
                </c:pt>
                <c:pt idx="1505">
                  <c:v>5700</c:v>
                </c:pt>
                <c:pt idx="1506">
                  <c:v>5700</c:v>
                </c:pt>
                <c:pt idx="1507">
                  <c:v>7300</c:v>
                </c:pt>
                <c:pt idx="1508">
                  <c:v>10700</c:v>
                </c:pt>
                <c:pt idx="1509">
                  <c:v>25000</c:v>
                </c:pt>
                <c:pt idx="1510">
                  <c:v>14100</c:v>
                </c:pt>
                <c:pt idx="1511">
                  <c:v>10000</c:v>
                </c:pt>
                <c:pt idx="1512">
                  <c:v>16700</c:v>
                </c:pt>
                <c:pt idx="1513">
                  <c:v>10700</c:v>
                </c:pt>
                <c:pt idx="1514">
                  <c:v>18300</c:v>
                </c:pt>
                <c:pt idx="1515">
                  <c:v>18300</c:v>
                </c:pt>
                <c:pt idx="1516">
                  <c:v>7400</c:v>
                </c:pt>
                <c:pt idx="1517">
                  <c:v>13800</c:v>
                </c:pt>
                <c:pt idx="1518">
                  <c:v>7200</c:v>
                </c:pt>
                <c:pt idx="1519">
                  <c:v>23400</c:v>
                </c:pt>
                <c:pt idx="1520">
                  <c:v>9500</c:v>
                </c:pt>
                <c:pt idx="1521">
                  <c:v>6500</c:v>
                </c:pt>
                <c:pt idx="1522">
                  <c:v>7500</c:v>
                </c:pt>
                <c:pt idx="1523">
                  <c:v>12100</c:v>
                </c:pt>
                <c:pt idx="1524">
                  <c:v>6800</c:v>
                </c:pt>
                <c:pt idx="1525">
                  <c:v>10300</c:v>
                </c:pt>
                <c:pt idx="1526">
                  <c:v>21600</c:v>
                </c:pt>
                <c:pt idx="1527">
                  <c:v>4100</c:v>
                </c:pt>
                <c:pt idx="1528">
                  <c:v>8600</c:v>
                </c:pt>
                <c:pt idx="1529">
                  <c:v>23100</c:v>
                </c:pt>
                <c:pt idx="1530">
                  <c:v>8900</c:v>
                </c:pt>
                <c:pt idx="1531">
                  <c:v>14000</c:v>
                </c:pt>
                <c:pt idx="1532">
                  <c:v>17000</c:v>
                </c:pt>
                <c:pt idx="1533">
                  <c:v>11900</c:v>
                </c:pt>
                <c:pt idx="1534">
                  <c:v>18700</c:v>
                </c:pt>
                <c:pt idx="1535">
                  <c:v>20700</c:v>
                </c:pt>
                <c:pt idx="1536">
                  <c:v>6100</c:v>
                </c:pt>
                <c:pt idx="1537">
                  <c:v>2500</c:v>
                </c:pt>
                <c:pt idx="1538">
                  <c:v>16700</c:v>
                </c:pt>
                <c:pt idx="1539">
                  <c:v>6200</c:v>
                </c:pt>
                <c:pt idx="1540">
                  <c:v>4300</c:v>
                </c:pt>
                <c:pt idx="1541">
                  <c:v>10000</c:v>
                </c:pt>
                <c:pt idx="1542">
                  <c:v>11200</c:v>
                </c:pt>
                <c:pt idx="1543">
                  <c:v>5800</c:v>
                </c:pt>
                <c:pt idx="1544">
                  <c:v>8300</c:v>
                </c:pt>
                <c:pt idx="1545">
                  <c:v>27500</c:v>
                </c:pt>
                <c:pt idx="1546">
                  <c:v>15500</c:v>
                </c:pt>
                <c:pt idx="1547">
                  <c:v>5900</c:v>
                </c:pt>
                <c:pt idx="1548">
                  <c:v>20400</c:v>
                </c:pt>
                <c:pt idx="1549">
                  <c:v>5700</c:v>
                </c:pt>
                <c:pt idx="1550">
                  <c:v>6300</c:v>
                </c:pt>
                <c:pt idx="1551">
                  <c:v>18600</c:v>
                </c:pt>
                <c:pt idx="1552">
                  <c:v>2700</c:v>
                </c:pt>
                <c:pt idx="1553">
                  <c:v>8800</c:v>
                </c:pt>
                <c:pt idx="1554">
                  <c:v>17100</c:v>
                </c:pt>
                <c:pt idx="1555">
                  <c:v>4100</c:v>
                </c:pt>
                <c:pt idx="1556">
                  <c:v>9700</c:v>
                </c:pt>
                <c:pt idx="1557">
                  <c:v>3800</c:v>
                </c:pt>
                <c:pt idx="1558">
                  <c:v>4000</c:v>
                </c:pt>
                <c:pt idx="1559">
                  <c:v>6000</c:v>
                </c:pt>
                <c:pt idx="1560">
                  <c:v>18200</c:v>
                </c:pt>
                <c:pt idx="1561">
                  <c:v>5700</c:v>
                </c:pt>
                <c:pt idx="1562">
                  <c:v>15000</c:v>
                </c:pt>
                <c:pt idx="1563">
                  <c:v>11000</c:v>
                </c:pt>
                <c:pt idx="1564">
                  <c:v>6600</c:v>
                </c:pt>
                <c:pt idx="1565">
                  <c:v>12400</c:v>
                </c:pt>
                <c:pt idx="1566">
                  <c:v>11500</c:v>
                </c:pt>
                <c:pt idx="1567">
                  <c:v>7800</c:v>
                </c:pt>
                <c:pt idx="1568">
                  <c:v>15300</c:v>
                </c:pt>
                <c:pt idx="1569">
                  <c:v>8800</c:v>
                </c:pt>
                <c:pt idx="1570">
                  <c:v>11600</c:v>
                </c:pt>
                <c:pt idx="1571">
                  <c:v>5200</c:v>
                </c:pt>
                <c:pt idx="1572">
                  <c:v>2900</c:v>
                </c:pt>
                <c:pt idx="1573">
                  <c:v>8400</c:v>
                </c:pt>
                <c:pt idx="1574">
                  <c:v>10700</c:v>
                </c:pt>
                <c:pt idx="1575">
                  <c:v>4500</c:v>
                </c:pt>
                <c:pt idx="1576">
                  <c:v>10300</c:v>
                </c:pt>
                <c:pt idx="1577">
                  <c:v>8100</c:v>
                </c:pt>
                <c:pt idx="1578">
                  <c:v>4100</c:v>
                </c:pt>
                <c:pt idx="1579">
                  <c:v>11700</c:v>
                </c:pt>
                <c:pt idx="1580">
                  <c:v>10800</c:v>
                </c:pt>
                <c:pt idx="1581">
                  <c:v>7800</c:v>
                </c:pt>
                <c:pt idx="1582">
                  <c:v>9200</c:v>
                </c:pt>
                <c:pt idx="1583">
                  <c:v>4400</c:v>
                </c:pt>
                <c:pt idx="1584">
                  <c:v>4200</c:v>
                </c:pt>
                <c:pt idx="1585">
                  <c:v>15800</c:v>
                </c:pt>
                <c:pt idx="1586">
                  <c:v>9900</c:v>
                </c:pt>
                <c:pt idx="1587">
                  <c:v>7300</c:v>
                </c:pt>
                <c:pt idx="1588">
                  <c:v>7900</c:v>
                </c:pt>
                <c:pt idx="1589">
                  <c:v>12000</c:v>
                </c:pt>
                <c:pt idx="1590">
                  <c:v>10300</c:v>
                </c:pt>
                <c:pt idx="1591">
                  <c:v>17300</c:v>
                </c:pt>
                <c:pt idx="1592">
                  <c:v>18800</c:v>
                </c:pt>
                <c:pt idx="1593">
                  <c:v>6900</c:v>
                </c:pt>
                <c:pt idx="1594">
                  <c:v>16800</c:v>
                </c:pt>
                <c:pt idx="1595">
                  <c:v>14400</c:v>
                </c:pt>
                <c:pt idx="1596">
                  <c:v>17900</c:v>
                </c:pt>
                <c:pt idx="1597">
                  <c:v>20200</c:v>
                </c:pt>
                <c:pt idx="1598">
                  <c:v>22000</c:v>
                </c:pt>
                <c:pt idx="1599">
                  <c:v>22600</c:v>
                </c:pt>
                <c:pt idx="1600">
                  <c:v>16000</c:v>
                </c:pt>
                <c:pt idx="1601">
                  <c:v>11200</c:v>
                </c:pt>
                <c:pt idx="1602">
                  <c:v>2800</c:v>
                </c:pt>
                <c:pt idx="1603">
                  <c:v>6400</c:v>
                </c:pt>
                <c:pt idx="1604">
                  <c:v>7800</c:v>
                </c:pt>
                <c:pt idx="1605">
                  <c:v>2500</c:v>
                </c:pt>
                <c:pt idx="1606">
                  <c:v>2700</c:v>
                </c:pt>
                <c:pt idx="1607">
                  <c:v>3300</c:v>
                </c:pt>
                <c:pt idx="1608">
                  <c:v>15000</c:v>
                </c:pt>
                <c:pt idx="1609">
                  <c:v>7500</c:v>
                </c:pt>
                <c:pt idx="1610">
                  <c:v>7100</c:v>
                </c:pt>
                <c:pt idx="1611">
                  <c:v>9500</c:v>
                </c:pt>
                <c:pt idx="1612">
                  <c:v>7800</c:v>
                </c:pt>
                <c:pt idx="1613">
                  <c:v>15000</c:v>
                </c:pt>
                <c:pt idx="1614">
                  <c:v>22700</c:v>
                </c:pt>
                <c:pt idx="1615">
                  <c:v>21000</c:v>
                </c:pt>
                <c:pt idx="1616">
                  <c:v>19600</c:v>
                </c:pt>
                <c:pt idx="1617">
                  <c:v>9800</c:v>
                </c:pt>
                <c:pt idx="1618">
                  <c:v>10700</c:v>
                </c:pt>
                <c:pt idx="1619">
                  <c:v>10700</c:v>
                </c:pt>
                <c:pt idx="1620">
                  <c:v>20600</c:v>
                </c:pt>
                <c:pt idx="1621">
                  <c:v>13800</c:v>
                </c:pt>
                <c:pt idx="1622">
                  <c:v>700</c:v>
                </c:pt>
                <c:pt idx="1623">
                  <c:v>6600</c:v>
                </c:pt>
                <c:pt idx="1624">
                  <c:v>6800</c:v>
                </c:pt>
                <c:pt idx="1625">
                  <c:v>18500</c:v>
                </c:pt>
                <c:pt idx="1626">
                  <c:v>8700</c:v>
                </c:pt>
                <c:pt idx="1627">
                  <c:v>6100</c:v>
                </c:pt>
                <c:pt idx="1628">
                  <c:v>12100</c:v>
                </c:pt>
                <c:pt idx="1629">
                  <c:v>11600</c:v>
                </c:pt>
                <c:pt idx="1630">
                  <c:v>4837</c:v>
                </c:pt>
                <c:pt idx="1631">
                  <c:v>17874</c:v>
                </c:pt>
                <c:pt idx="1632">
                  <c:v>4338</c:v>
                </c:pt>
                <c:pt idx="1633">
                  <c:v>3691</c:v>
                </c:pt>
                <c:pt idx="1634">
                  <c:v>5397</c:v>
                </c:pt>
                <c:pt idx="1635">
                  <c:v>3187</c:v>
                </c:pt>
                <c:pt idx="1636">
                  <c:v>4578</c:v>
                </c:pt>
                <c:pt idx="1637">
                  <c:v>1227</c:v>
                </c:pt>
                <c:pt idx="1638">
                  <c:v>614</c:v>
                </c:pt>
                <c:pt idx="1639">
                  <c:v>4098</c:v>
                </c:pt>
                <c:pt idx="1640">
                  <c:v>5132</c:v>
                </c:pt>
                <c:pt idx="1641">
                  <c:v>6636</c:v>
                </c:pt>
                <c:pt idx="1642">
                  <c:v>8092</c:v>
                </c:pt>
                <c:pt idx="1643">
                  <c:v>5685</c:v>
                </c:pt>
                <c:pt idx="1644">
                  <c:v>1818</c:v>
                </c:pt>
                <c:pt idx="1645">
                  <c:v>2615</c:v>
                </c:pt>
                <c:pt idx="1646">
                  <c:v>1115</c:v>
                </c:pt>
                <c:pt idx="1647">
                  <c:v>3097</c:v>
                </c:pt>
                <c:pt idx="1648">
                  <c:v>3770</c:v>
                </c:pt>
                <c:pt idx="1649">
                  <c:v>831</c:v>
                </c:pt>
                <c:pt idx="1650">
                  <c:v>1700</c:v>
                </c:pt>
                <c:pt idx="1651">
                  <c:v>4500</c:v>
                </c:pt>
                <c:pt idx="1652">
                  <c:v>2200</c:v>
                </c:pt>
                <c:pt idx="1653">
                  <c:v>10300</c:v>
                </c:pt>
                <c:pt idx="1654">
                  <c:v>13900</c:v>
                </c:pt>
                <c:pt idx="1655">
                  <c:v>4400</c:v>
                </c:pt>
                <c:pt idx="1656">
                  <c:v>9300</c:v>
                </c:pt>
                <c:pt idx="1657">
                  <c:v>5200</c:v>
                </c:pt>
                <c:pt idx="1658">
                  <c:v>4800</c:v>
                </c:pt>
                <c:pt idx="1659">
                  <c:v>5400</c:v>
                </c:pt>
                <c:pt idx="1660">
                  <c:v>4800</c:v>
                </c:pt>
                <c:pt idx="1661">
                  <c:v>3600</c:v>
                </c:pt>
                <c:pt idx="1662">
                  <c:v>7200</c:v>
                </c:pt>
                <c:pt idx="1663">
                  <c:v>10300</c:v>
                </c:pt>
                <c:pt idx="1664">
                  <c:v>3100</c:v>
                </c:pt>
                <c:pt idx="1665">
                  <c:v>3900</c:v>
                </c:pt>
                <c:pt idx="1666">
                  <c:v>1000</c:v>
                </c:pt>
                <c:pt idx="1667">
                  <c:v>4400</c:v>
                </c:pt>
                <c:pt idx="1668">
                  <c:v>5300</c:v>
                </c:pt>
                <c:pt idx="1669">
                  <c:v>6200</c:v>
                </c:pt>
                <c:pt idx="1670">
                  <c:v>9600</c:v>
                </c:pt>
                <c:pt idx="1671">
                  <c:v>6600</c:v>
                </c:pt>
                <c:pt idx="1672">
                  <c:v>4000</c:v>
                </c:pt>
                <c:pt idx="1673">
                  <c:v>3100</c:v>
                </c:pt>
                <c:pt idx="1674">
                  <c:v>7600</c:v>
                </c:pt>
                <c:pt idx="1675">
                  <c:v>5600</c:v>
                </c:pt>
                <c:pt idx="1676">
                  <c:v>5800</c:v>
                </c:pt>
                <c:pt idx="1677">
                  <c:v>8600</c:v>
                </c:pt>
                <c:pt idx="1678">
                  <c:v>13500</c:v>
                </c:pt>
                <c:pt idx="1679">
                  <c:v>3000</c:v>
                </c:pt>
                <c:pt idx="1680">
                  <c:v>5900</c:v>
                </c:pt>
                <c:pt idx="1681">
                  <c:v>7400</c:v>
                </c:pt>
                <c:pt idx="1682">
                  <c:v>4400</c:v>
                </c:pt>
                <c:pt idx="1683">
                  <c:v>5200</c:v>
                </c:pt>
                <c:pt idx="1684">
                  <c:v>8800</c:v>
                </c:pt>
                <c:pt idx="1685">
                  <c:v>8100</c:v>
                </c:pt>
                <c:pt idx="1686">
                  <c:v>3900</c:v>
                </c:pt>
                <c:pt idx="1687">
                  <c:v>11800</c:v>
                </c:pt>
                <c:pt idx="1688">
                  <c:v>2300</c:v>
                </c:pt>
                <c:pt idx="1689">
                  <c:v>2900</c:v>
                </c:pt>
                <c:pt idx="1690">
                  <c:v>1200</c:v>
                </c:pt>
                <c:pt idx="1691">
                  <c:v>2900</c:v>
                </c:pt>
                <c:pt idx="1692">
                  <c:v>5400</c:v>
                </c:pt>
                <c:pt idx="1693">
                  <c:v>3500</c:v>
                </c:pt>
                <c:pt idx="1694">
                  <c:v>8000</c:v>
                </c:pt>
                <c:pt idx="1695">
                  <c:v>3300</c:v>
                </c:pt>
                <c:pt idx="1696">
                  <c:v>3400</c:v>
                </c:pt>
                <c:pt idx="1697">
                  <c:v>11700</c:v>
                </c:pt>
                <c:pt idx="1698">
                  <c:v>3000</c:v>
                </c:pt>
                <c:pt idx="1699">
                  <c:v>6700</c:v>
                </c:pt>
                <c:pt idx="1700">
                  <c:v>21400</c:v>
                </c:pt>
                <c:pt idx="1701">
                  <c:v>21400</c:v>
                </c:pt>
                <c:pt idx="1702">
                  <c:v>7200</c:v>
                </c:pt>
                <c:pt idx="1703">
                  <c:v>7500</c:v>
                </c:pt>
                <c:pt idx="1704">
                  <c:v>5400</c:v>
                </c:pt>
                <c:pt idx="1705">
                  <c:v>3600</c:v>
                </c:pt>
                <c:pt idx="1706">
                  <c:v>8800</c:v>
                </c:pt>
                <c:pt idx="1707">
                  <c:v>6400</c:v>
                </c:pt>
                <c:pt idx="1708">
                  <c:v>11900</c:v>
                </c:pt>
                <c:pt idx="1709">
                  <c:v>7100</c:v>
                </c:pt>
                <c:pt idx="1710">
                  <c:v>5200</c:v>
                </c:pt>
                <c:pt idx="1711">
                  <c:v>4600</c:v>
                </c:pt>
                <c:pt idx="1712">
                  <c:v>10500</c:v>
                </c:pt>
                <c:pt idx="1713">
                  <c:v>5300</c:v>
                </c:pt>
                <c:pt idx="1714">
                  <c:v>3800</c:v>
                </c:pt>
                <c:pt idx="1715">
                  <c:v>5200</c:v>
                </c:pt>
                <c:pt idx="1716">
                  <c:v>4600</c:v>
                </c:pt>
                <c:pt idx="1717">
                  <c:v>5500</c:v>
                </c:pt>
                <c:pt idx="1718">
                  <c:v>6900</c:v>
                </c:pt>
                <c:pt idx="1719">
                  <c:v>7800</c:v>
                </c:pt>
                <c:pt idx="1720">
                  <c:v>10300</c:v>
                </c:pt>
                <c:pt idx="1721">
                  <c:v>4200</c:v>
                </c:pt>
                <c:pt idx="1722">
                  <c:v>7600</c:v>
                </c:pt>
                <c:pt idx="1723">
                  <c:v>3600</c:v>
                </c:pt>
                <c:pt idx="1724">
                  <c:v>8700</c:v>
                </c:pt>
                <c:pt idx="1725">
                  <c:v>4200</c:v>
                </c:pt>
                <c:pt idx="1726">
                  <c:v>5300</c:v>
                </c:pt>
                <c:pt idx="1727">
                  <c:v>2400</c:v>
                </c:pt>
                <c:pt idx="1728">
                  <c:v>5700</c:v>
                </c:pt>
                <c:pt idx="1729">
                  <c:v>7000</c:v>
                </c:pt>
                <c:pt idx="1730">
                  <c:v>5200</c:v>
                </c:pt>
                <c:pt idx="1731">
                  <c:v>7300</c:v>
                </c:pt>
                <c:pt idx="1732">
                  <c:v>10600</c:v>
                </c:pt>
                <c:pt idx="1733">
                  <c:v>6500</c:v>
                </c:pt>
                <c:pt idx="1734">
                  <c:v>3700</c:v>
                </c:pt>
                <c:pt idx="1735">
                  <c:v>3200</c:v>
                </c:pt>
                <c:pt idx="1736">
                  <c:v>2400</c:v>
                </c:pt>
                <c:pt idx="1737">
                  <c:v>1800</c:v>
                </c:pt>
                <c:pt idx="1738">
                  <c:v>4500</c:v>
                </c:pt>
                <c:pt idx="1739">
                  <c:v>7100</c:v>
                </c:pt>
                <c:pt idx="1740">
                  <c:v>4500</c:v>
                </c:pt>
                <c:pt idx="1741">
                  <c:v>12300</c:v>
                </c:pt>
                <c:pt idx="1742">
                  <c:v>2500</c:v>
                </c:pt>
                <c:pt idx="1743">
                  <c:v>4400</c:v>
                </c:pt>
                <c:pt idx="1744">
                  <c:v>5900</c:v>
                </c:pt>
                <c:pt idx="1745">
                  <c:v>7900</c:v>
                </c:pt>
                <c:pt idx="1746">
                  <c:v>4100</c:v>
                </c:pt>
                <c:pt idx="1747">
                  <c:v>4500</c:v>
                </c:pt>
                <c:pt idx="1748">
                  <c:v>2500</c:v>
                </c:pt>
                <c:pt idx="1749">
                  <c:v>4600</c:v>
                </c:pt>
                <c:pt idx="1750">
                  <c:v>5000</c:v>
                </c:pt>
                <c:pt idx="1751">
                  <c:v>1300</c:v>
                </c:pt>
                <c:pt idx="1752">
                  <c:v>4400</c:v>
                </c:pt>
                <c:pt idx="1753">
                  <c:v>12800</c:v>
                </c:pt>
                <c:pt idx="1754">
                  <c:v>14300</c:v>
                </c:pt>
                <c:pt idx="1755">
                  <c:v>3700</c:v>
                </c:pt>
                <c:pt idx="1756">
                  <c:v>4300</c:v>
                </c:pt>
                <c:pt idx="1757">
                  <c:v>17600</c:v>
                </c:pt>
                <c:pt idx="1758">
                  <c:v>3200</c:v>
                </c:pt>
                <c:pt idx="1759">
                  <c:v>3400</c:v>
                </c:pt>
                <c:pt idx="1760">
                  <c:v>4000</c:v>
                </c:pt>
                <c:pt idx="1761">
                  <c:v>3400</c:v>
                </c:pt>
                <c:pt idx="1762">
                  <c:v>4300</c:v>
                </c:pt>
                <c:pt idx="1763">
                  <c:v>8800</c:v>
                </c:pt>
                <c:pt idx="1764">
                  <c:v>8200</c:v>
                </c:pt>
                <c:pt idx="1765">
                  <c:v>1600</c:v>
                </c:pt>
                <c:pt idx="1766">
                  <c:v>1600</c:v>
                </c:pt>
                <c:pt idx="1767">
                  <c:v>3500</c:v>
                </c:pt>
                <c:pt idx="1768">
                  <c:v>1700</c:v>
                </c:pt>
                <c:pt idx="1769">
                  <c:v>2900</c:v>
                </c:pt>
                <c:pt idx="1770">
                  <c:v>36400</c:v>
                </c:pt>
                <c:pt idx="1771">
                  <c:v>3600</c:v>
                </c:pt>
                <c:pt idx="1772">
                  <c:v>6600</c:v>
                </c:pt>
                <c:pt idx="1773">
                  <c:v>9700</c:v>
                </c:pt>
                <c:pt idx="1774">
                  <c:v>2600</c:v>
                </c:pt>
                <c:pt idx="1775">
                  <c:v>2800</c:v>
                </c:pt>
                <c:pt idx="1776">
                  <c:v>11400</c:v>
                </c:pt>
                <c:pt idx="1777">
                  <c:v>7600</c:v>
                </c:pt>
                <c:pt idx="1778">
                  <c:v>29000</c:v>
                </c:pt>
                <c:pt idx="1779">
                  <c:v>4700</c:v>
                </c:pt>
                <c:pt idx="1780">
                  <c:v>3400</c:v>
                </c:pt>
                <c:pt idx="1781">
                  <c:v>2000</c:v>
                </c:pt>
                <c:pt idx="1782">
                  <c:v>4800</c:v>
                </c:pt>
                <c:pt idx="1783">
                  <c:v>4700</c:v>
                </c:pt>
                <c:pt idx="1784">
                  <c:v>3100</c:v>
                </c:pt>
                <c:pt idx="1785">
                  <c:v>4700</c:v>
                </c:pt>
                <c:pt idx="1786">
                  <c:v>2500</c:v>
                </c:pt>
                <c:pt idx="1787">
                  <c:v>3200</c:v>
                </c:pt>
                <c:pt idx="1788">
                  <c:v>4700</c:v>
                </c:pt>
                <c:pt idx="1789">
                  <c:v>5200</c:v>
                </c:pt>
                <c:pt idx="1790">
                  <c:v>5300</c:v>
                </c:pt>
                <c:pt idx="1791">
                  <c:v>5500</c:v>
                </c:pt>
                <c:pt idx="1792">
                  <c:v>2100</c:v>
                </c:pt>
                <c:pt idx="1793">
                  <c:v>12600</c:v>
                </c:pt>
                <c:pt idx="1794">
                  <c:v>6500</c:v>
                </c:pt>
                <c:pt idx="1795">
                  <c:v>13200</c:v>
                </c:pt>
                <c:pt idx="1796">
                  <c:v>23100</c:v>
                </c:pt>
                <c:pt idx="1797">
                  <c:v>18800</c:v>
                </c:pt>
                <c:pt idx="1798">
                  <c:v>4500</c:v>
                </c:pt>
                <c:pt idx="1799">
                  <c:v>10500</c:v>
                </c:pt>
                <c:pt idx="1800">
                  <c:v>5700</c:v>
                </c:pt>
                <c:pt idx="1801">
                  <c:v>6600</c:v>
                </c:pt>
                <c:pt idx="1802">
                  <c:v>11200</c:v>
                </c:pt>
                <c:pt idx="1803">
                  <c:v>5000</c:v>
                </c:pt>
                <c:pt idx="1804">
                  <c:v>3500</c:v>
                </c:pt>
                <c:pt idx="1805">
                  <c:v>6200</c:v>
                </c:pt>
                <c:pt idx="1806">
                  <c:v>4000</c:v>
                </c:pt>
                <c:pt idx="1807">
                  <c:v>2300</c:v>
                </c:pt>
                <c:pt idx="1808">
                  <c:v>1300</c:v>
                </c:pt>
                <c:pt idx="1809">
                  <c:v>3300</c:v>
                </c:pt>
                <c:pt idx="1810">
                  <c:v>6600</c:v>
                </c:pt>
                <c:pt idx="1811">
                  <c:v>19600</c:v>
                </c:pt>
                <c:pt idx="1812">
                  <c:v>1800</c:v>
                </c:pt>
                <c:pt idx="1813">
                  <c:v>3700</c:v>
                </c:pt>
                <c:pt idx="1814">
                  <c:v>6300</c:v>
                </c:pt>
                <c:pt idx="1815">
                  <c:v>11100</c:v>
                </c:pt>
                <c:pt idx="1816">
                  <c:v>9200</c:v>
                </c:pt>
                <c:pt idx="1817">
                  <c:v>8900</c:v>
                </c:pt>
                <c:pt idx="1818">
                  <c:v>8800</c:v>
                </c:pt>
                <c:pt idx="1819">
                  <c:v>2500</c:v>
                </c:pt>
                <c:pt idx="1820">
                  <c:v>3300</c:v>
                </c:pt>
                <c:pt idx="1821">
                  <c:v>10900</c:v>
                </c:pt>
                <c:pt idx="1822">
                  <c:v>4500</c:v>
                </c:pt>
                <c:pt idx="1823">
                  <c:v>8300</c:v>
                </c:pt>
                <c:pt idx="1824">
                  <c:v>8300</c:v>
                </c:pt>
                <c:pt idx="1825">
                  <c:v>4900</c:v>
                </c:pt>
                <c:pt idx="1826">
                  <c:v>7400</c:v>
                </c:pt>
                <c:pt idx="1827">
                  <c:v>9700</c:v>
                </c:pt>
                <c:pt idx="1828">
                  <c:v>8400</c:v>
                </c:pt>
                <c:pt idx="1829">
                  <c:v>7000</c:v>
                </c:pt>
                <c:pt idx="1830">
                  <c:v>5400</c:v>
                </c:pt>
                <c:pt idx="1831">
                  <c:v>34100</c:v>
                </c:pt>
                <c:pt idx="1832">
                  <c:v>1100</c:v>
                </c:pt>
                <c:pt idx="1833">
                  <c:v>8100</c:v>
                </c:pt>
                <c:pt idx="1834">
                  <c:v>3200</c:v>
                </c:pt>
                <c:pt idx="1835">
                  <c:v>3700</c:v>
                </c:pt>
                <c:pt idx="1836">
                  <c:v>3100</c:v>
                </c:pt>
                <c:pt idx="1837">
                  <c:v>8900</c:v>
                </c:pt>
                <c:pt idx="1838">
                  <c:v>12100</c:v>
                </c:pt>
                <c:pt idx="1839">
                  <c:v>7300</c:v>
                </c:pt>
                <c:pt idx="1840">
                  <c:v>2900</c:v>
                </c:pt>
                <c:pt idx="1841">
                  <c:v>2400</c:v>
                </c:pt>
                <c:pt idx="1842">
                  <c:v>2400</c:v>
                </c:pt>
                <c:pt idx="1843">
                  <c:v>5200</c:v>
                </c:pt>
                <c:pt idx="1844">
                  <c:v>4800</c:v>
                </c:pt>
                <c:pt idx="1845">
                  <c:v>4900</c:v>
                </c:pt>
                <c:pt idx="1846">
                  <c:v>3100</c:v>
                </c:pt>
                <c:pt idx="1847">
                  <c:v>5100</c:v>
                </c:pt>
                <c:pt idx="1848">
                  <c:v>4000</c:v>
                </c:pt>
                <c:pt idx="1849">
                  <c:v>8200</c:v>
                </c:pt>
                <c:pt idx="1850">
                  <c:v>5000</c:v>
                </c:pt>
                <c:pt idx="1851">
                  <c:v>12400</c:v>
                </c:pt>
                <c:pt idx="1852">
                  <c:v>5900</c:v>
                </c:pt>
                <c:pt idx="1853">
                  <c:v>5200</c:v>
                </c:pt>
                <c:pt idx="1854">
                  <c:v>3100</c:v>
                </c:pt>
                <c:pt idx="1855">
                  <c:v>2700</c:v>
                </c:pt>
                <c:pt idx="1856">
                  <c:v>3600</c:v>
                </c:pt>
                <c:pt idx="1857">
                  <c:v>5100</c:v>
                </c:pt>
                <c:pt idx="1858">
                  <c:v>2300</c:v>
                </c:pt>
                <c:pt idx="1859">
                  <c:v>100</c:v>
                </c:pt>
                <c:pt idx="1860">
                  <c:v>5800</c:v>
                </c:pt>
                <c:pt idx="1861">
                  <c:v>6400</c:v>
                </c:pt>
                <c:pt idx="1862">
                  <c:v>10200</c:v>
                </c:pt>
                <c:pt idx="1863">
                  <c:v>4900</c:v>
                </c:pt>
                <c:pt idx="1864">
                  <c:v>2500</c:v>
                </c:pt>
                <c:pt idx="1865">
                  <c:v>4000</c:v>
                </c:pt>
                <c:pt idx="1866">
                  <c:v>5500</c:v>
                </c:pt>
                <c:pt idx="1867">
                  <c:v>1000</c:v>
                </c:pt>
                <c:pt idx="1868">
                  <c:v>6700</c:v>
                </c:pt>
                <c:pt idx="1869">
                  <c:v>5300</c:v>
                </c:pt>
                <c:pt idx="1870">
                  <c:v>8100</c:v>
                </c:pt>
                <c:pt idx="1871">
                  <c:v>7800</c:v>
                </c:pt>
                <c:pt idx="1872">
                  <c:v>9700</c:v>
                </c:pt>
                <c:pt idx="1873">
                  <c:v>1600</c:v>
                </c:pt>
                <c:pt idx="1874">
                  <c:v>8546.1666666666661</c:v>
                </c:pt>
                <c:pt idx="1875">
                  <c:v>8300</c:v>
                </c:pt>
                <c:pt idx="1876">
                  <c:v>2100</c:v>
                </c:pt>
                <c:pt idx="1877">
                  <c:v>6300</c:v>
                </c:pt>
                <c:pt idx="1878">
                  <c:v>4600</c:v>
                </c:pt>
                <c:pt idx="1879">
                  <c:v>2000</c:v>
                </c:pt>
                <c:pt idx="1880">
                  <c:v>8200</c:v>
                </c:pt>
                <c:pt idx="1881">
                  <c:v>100</c:v>
                </c:pt>
                <c:pt idx="1882">
                  <c:v>1700</c:v>
                </c:pt>
                <c:pt idx="1883">
                  <c:v>4004</c:v>
                </c:pt>
                <c:pt idx="1884">
                  <c:v>4850</c:v>
                </c:pt>
                <c:pt idx="1885">
                  <c:v>2337</c:v>
                </c:pt>
                <c:pt idx="1886">
                  <c:v>5268</c:v>
                </c:pt>
                <c:pt idx="1887">
                  <c:v>2010</c:v>
                </c:pt>
                <c:pt idx="1888">
                  <c:v>1328</c:v>
                </c:pt>
                <c:pt idx="1889">
                  <c:v>6944</c:v>
                </c:pt>
                <c:pt idx="1890">
                  <c:v>3715</c:v>
                </c:pt>
                <c:pt idx="1891">
                  <c:v>6400</c:v>
                </c:pt>
                <c:pt idx="1892">
                  <c:v>4400</c:v>
                </c:pt>
                <c:pt idx="1893">
                  <c:v>3800</c:v>
                </c:pt>
                <c:pt idx="1894">
                  <c:v>1200</c:v>
                </c:pt>
                <c:pt idx="1895">
                  <c:v>2900</c:v>
                </c:pt>
                <c:pt idx="1896">
                  <c:v>2300</c:v>
                </c:pt>
                <c:pt idx="1897">
                  <c:v>2500</c:v>
                </c:pt>
                <c:pt idx="1898">
                  <c:v>4300</c:v>
                </c:pt>
                <c:pt idx="1899">
                  <c:v>6800</c:v>
                </c:pt>
                <c:pt idx="1900">
                  <c:v>7500</c:v>
                </c:pt>
                <c:pt idx="1901">
                  <c:v>8000</c:v>
                </c:pt>
                <c:pt idx="1902">
                  <c:v>4100</c:v>
                </c:pt>
                <c:pt idx="1903">
                  <c:v>1500</c:v>
                </c:pt>
                <c:pt idx="1904">
                  <c:v>4000</c:v>
                </c:pt>
                <c:pt idx="1905">
                  <c:v>3800</c:v>
                </c:pt>
                <c:pt idx="1906">
                  <c:v>5200</c:v>
                </c:pt>
                <c:pt idx="1907">
                  <c:v>6000</c:v>
                </c:pt>
                <c:pt idx="1908">
                  <c:v>2800</c:v>
                </c:pt>
                <c:pt idx="1909">
                  <c:v>12500</c:v>
                </c:pt>
                <c:pt idx="1910">
                  <c:v>5200</c:v>
                </c:pt>
                <c:pt idx="1911">
                  <c:v>2100</c:v>
                </c:pt>
                <c:pt idx="1912">
                  <c:v>3600</c:v>
                </c:pt>
                <c:pt idx="1913">
                  <c:v>800</c:v>
                </c:pt>
                <c:pt idx="1914">
                  <c:v>1500</c:v>
                </c:pt>
                <c:pt idx="1915">
                  <c:v>2200</c:v>
                </c:pt>
                <c:pt idx="1916">
                  <c:v>2300</c:v>
                </c:pt>
                <c:pt idx="1917">
                  <c:v>3300</c:v>
                </c:pt>
                <c:pt idx="1918">
                  <c:v>2200</c:v>
                </c:pt>
                <c:pt idx="1919">
                  <c:v>800</c:v>
                </c:pt>
                <c:pt idx="1920">
                  <c:v>5700</c:v>
                </c:pt>
                <c:pt idx="1921">
                  <c:v>800</c:v>
                </c:pt>
                <c:pt idx="1922">
                  <c:v>1838.1030787699042</c:v>
                </c:pt>
                <c:pt idx="1923">
                  <c:v>4960.833333333333</c:v>
                </c:pt>
                <c:pt idx="1924">
                  <c:v>3566.8333333333335</c:v>
                </c:pt>
                <c:pt idx="1925">
                  <c:v>5989.083333333333</c:v>
                </c:pt>
                <c:pt idx="1926">
                  <c:v>10522.666666666666</c:v>
                </c:pt>
                <c:pt idx="1927">
                  <c:v>13262.666666666666</c:v>
                </c:pt>
                <c:pt idx="1928">
                  <c:v>16109.166666666666</c:v>
                </c:pt>
                <c:pt idx="1929">
                  <c:v>16461.86068877362</c:v>
                </c:pt>
                <c:pt idx="1930">
                  <c:v>19852.81818181818</c:v>
                </c:pt>
                <c:pt idx="1931">
                  <c:v>20311.115173313308</c:v>
                </c:pt>
                <c:pt idx="1932">
                  <c:v>21684.5</c:v>
                </c:pt>
                <c:pt idx="1933">
                  <c:v>22409.416666666668</c:v>
                </c:pt>
                <c:pt idx="1934">
                  <c:v>22535.114754836482</c:v>
                </c:pt>
                <c:pt idx="1935">
                  <c:v>23293.730857666982</c:v>
                </c:pt>
                <c:pt idx="1936">
                  <c:v>23986.5</c:v>
                </c:pt>
                <c:pt idx="1937">
                  <c:v>25512.916666666668</c:v>
                </c:pt>
                <c:pt idx="1938">
                  <c:v>32233.125</c:v>
                </c:pt>
                <c:pt idx="1939">
                  <c:v>33302.473224273184</c:v>
                </c:pt>
                <c:pt idx="1940">
                  <c:v>33719.555555555555</c:v>
                </c:pt>
                <c:pt idx="1941">
                  <c:v>33764.583333333336</c:v>
                </c:pt>
                <c:pt idx="1942">
                  <c:v>4955.833333333333</c:v>
                </c:pt>
                <c:pt idx="1943">
                  <c:v>5082.166666666667</c:v>
                </c:pt>
                <c:pt idx="1944">
                  <c:v>6793.916666666667</c:v>
                </c:pt>
                <c:pt idx="1945">
                  <c:v>14882.583333333334</c:v>
                </c:pt>
                <c:pt idx="1946">
                  <c:v>16531.197031871507</c:v>
                </c:pt>
                <c:pt idx="1947">
                  <c:v>15007</c:v>
                </c:pt>
                <c:pt idx="1948">
                  <c:v>22616.5</c:v>
                </c:pt>
                <c:pt idx="1949">
                  <c:v>30102.083333333332</c:v>
                </c:pt>
                <c:pt idx="1950">
                  <c:v>33415.682382781546</c:v>
                </c:pt>
                <c:pt idx="1951">
                  <c:v>34462.429174901117</c:v>
                </c:pt>
                <c:pt idx="1952">
                  <c:v>13096.205960257857</c:v>
                </c:pt>
                <c:pt idx="1953">
                  <c:v>13601</c:v>
                </c:pt>
                <c:pt idx="1954">
                  <c:v>16558.376498455411</c:v>
                </c:pt>
                <c:pt idx="1955">
                  <c:v>17019.902578796562</c:v>
                </c:pt>
                <c:pt idx="1956">
                  <c:v>18498.583333333332</c:v>
                </c:pt>
                <c:pt idx="1957">
                  <c:v>21060.25</c:v>
                </c:pt>
                <c:pt idx="1958">
                  <c:v>22407.06265218342</c:v>
                </c:pt>
                <c:pt idx="1959">
                  <c:v>4060.0833333333335</c:v>
                </c:pt>
                <c:pt idx="1960">
                  <c:v>8015.0791947309481</c:v>
                </c:pt>
                <c:pt idx="1961">
                  <c:v>5227.583333333333</c:v>
                </c:pt>
                <c:pt idx="1962">
                  <c:v>16243.416666666666</c:v>
                </c:pt>
                <c:pt idx="1963">
                  <c:v>18117.529118825703</c:v>
                </c:pt>
                <c:pt idx="1964">
                  <c:v>975.58333333333337</c:v>
                </c:pt>
                <c:pt idx="1965">
                  <c:v>1416.1666666666667</c:v>
                </c:pt>
                <c:pt idx="1966">
                  <c:v>1506.236667404293</c:v>
                </c:pt>
                <c:pt idx="1967">
                  <c:v>1524.4166666666667</c:v>
                </c:pt>
                <c:pt idx="1968">
                  <c:v>1578.1006975144905</c:v>
                </c:pt>
                <c:pt idx="1969">
                  <c:v>1657.0325134770892</c:v>
                </c:pt>
                <c:pt idx="1970">
                  <c:v>1811.5</c:v>
                </c:pt>
                <c:pt idx="1971">
                  <c:v>2123.4231528144414</c:v>
                </c:pt>
                <c:pt idx="1972">
                  <c:v>2343.5</c:v>
                </c:pt>
                <c:pt idx="1973">
                  <c:v>2385.5</c:v>
                </c:pt>
                <c:pt idx="1974">
                  <c:v>2507.5184404368806</c:v>
                </c:pt>
                <c:pt idx="1975">
                  <c:v>2555.9899177074817</c:v>
                </c:pt>
                <c:pt idx="1976">
                  <c:v>2557.25</c:v>
                </c:pt>
                <c:pt idx="1977">
                  <c:v>2645.3076569400732</c:v>
                </c:pt>
                <c:pt idx="1978">
                  <c:v>2707.8081495993615</c:v>
                </c:pt>
                <c:pt idx="1979">
                  <c:v>2721.6616022099452</c:v>
                </c:pt>
                <c:pt idx="1980">
                  <c:v>2742.4166666666665</c:v>
                </c:pt>
                <c:pt idx="1981">
                  <c:v>2819.6666666666665</c:v>
                </c:pt>
                <c:pt idx="1982">
                  <c:v>2902.399485813406</c:v>
                </c:pt>
                <c:pt idx="1983">
                  <c:v>2987.3456940371457</c:v>
                </c:pt>
                <c:pt idx="1984">
                  <c:v>3025.7144837968467</c:v>
                </c:pt>
                <c:pt idx="1985">
                  <c:v>3045.4166666666665</c:v>
                </c:pt>
                <c:pt idx="1986">
                  <c:v>3177.75</c:v>
                </c:pt>
                <c:pt idx="1987">
                  <c:v>3219.6102997922226</c:v>
                </c:pt>
                <c:pt idx="1988">
                  <c:v>3266.4166666666665</c:v>
                </c:pt>
                <c:pt idx="1989">
                  <c:v>3311.0152732345587</c:v>
                </c:pt>
                <c:pt idx="1990">
                  <c:v>3342.5833333333335</c:v>
                </c:pt>
                <c:pt idx="1991">
                  <c:v>3393.0983574212005</c:v>
                </c:pt>
                <c:pt idx="1992">
                  <c:v>3440.8686481303926</c:v>
                </c:pt>
                <c:pt idx="1993">
                  <c:v>3481.3333333333335</c:v>
                </c:pt>
                <c:pt idx="1994">
                  <c:v>3532.1666666666665</c:v>
                </c:pt>
                <c:pt idx="1995">
                  <c:v>3637.0793231611892</c:v>
                </c:pt>
                <c:pt idx="1996">
                  <c:v>3671.8333333333335</c:v>
                </c:pt>
                <c:pt idx="1997">
                  <c:v>3684.9166666666665</c:v>
                </c:pt>
                <c:pt idx="1998">
                  <c:v>3705.1662123343885</c:v>
                </c:pt>
                <c:pt idx="1999">
                  <c:v>3745.8333333333335</c:v>
                </c:pt>
                <c:pt idx="2000">
                  <c:v>3786.3333333333335</c:v>
                </c:pt>
                <c:pt idx="2001">
                  <c:v>3819.5714285714284</c:v>
                </c:pt>
                <c:pt idx="2002">
                  <c:v>3969.9166666666665</c:v>
                </c:pt>
                <c:pt idx="2003">
                  <c:v>4005.9166666666665</c:v>
                </c:pt>
                <c:pt idx="2004">
                  <c:v>4100.916666666667</c:v>
                </c:pt>
                <c:pt idx="2005">
                  <c:v>4108.818181818182</c:v>
                </c:pt>
                <c:pt idx="2006">
                  <c:v>4193.25</c:v>
                </c:pt>
                <c:pt idx="2007">
                  <c:v>4298.916666666667</c:v>
                </c:pt>
                <c:pt idx="2008">
                  <c:v>4315.666666666667</c:v>
                </c:pt>
                <c:pt idx="2009">
                  <c:v>4478.2366812452647</c:v>
                </c:pt>
                <c:pt idx="2010">
                  <c:v>4509</c:v>
                </c:pt>
                <c:pt idx="2011">
                  <c:v>4534.583333333333</c:v>
                </c:pt>
                <c:pt idx="2012">
                  <c:v>4535.0993150416934</c:v>
                </c:pt>
                <c:pt idx="2013">
                  <c:v>4677</c:v>
                </c:pt>
                <c:pt idx="2014">
                  <c:v>4721.833333333333</c:v>
                </c:pt>
                <c:pt idx="2015">
                  <c:v>4748</c:v>
                </c:pt>
                <c:pt idx="2016">
                  <c:v>4752.916666666667</c:v>
                </c:pt>
                <c:pt idx="2017">
                  <c:v>4857.4285714285716</c:v>
                </c:pt>
                <c:pt idx="2018">
                  <c:v>4857.9694958233886</c:v>
                </c:pt>
                <c:pt idx="2019">
                  <c:v>4860.7494738688174</c:v>
                </c:pt>
                <c:pt idx="2020">
                  <c:v>4910.4937636077275</c:v>
                </c:pt>
                <c:pt idx="2021">
                  <c:v>4916.293532338309</c:v>
                </c:pt>
                <c:pt idx="2022">
                  <c:v>4983.5</c:v>
                </c:pt>
                <c:pt idx="2023">
                  <c:v>5005.5</c:v>
                </c:pt>
                <c:pt idx="2024">
                  <c:v>5016.1339693390819</c:v>
                </c:pt>
                <c:pt idx="2025">
                  <c:v>5045.6085905796299</c:v>
                </c:pt>
                <c:pt idx="2026">
                  <c:v>5061.333333333333</c:v>
                </c:pt>
                <c:pt idx="2027">
                  <c:v>5068.8571428571431</c:v>
                </c:pt>
                <c:pt idx="2028">
                  <c:v>5154.916666666667</c:v>
                </c:pt>
                <c:pt idx="2029">
                  <c:v>5273.625</c:v>
                </c:pt>
                <c:pt idx="2030">
                  <c:v>5291.083333333333</c:v>
                </c:pt>
                <c:pt idx="2031">
                  <c:v>5378.25</c:v>
                </c:pt>
                <c:pt idx="2032">
                  <c:v>5464.545454545455</c:v>
                </c:pt>
                <c:pt idx="2033">
                  <c:v>5468.416666666667</c:v>
                </c:pt>
                <c:pt idx="2034">
                  <c:v>5499.1258759312486</c:v>
                </c:pt>
                <c:pt idx="2035">
                  <c:v>5542.833333333333</c:v>
                </c:pt>
                <c:pt idx="2036">
                  <c:v>5563.1428571428569</c:v>
                </c:pt>
                <c:pt idx="2037">
                  <c:v>5570.833333333333</c:v>
                </c:pt>
                <c:pt idx="2038">
                  <c:v>5572.6702320522108</c:v>
                </c:pt>
                <c:pt idx="2039">
                  <c:v>5579.0511965169453</c:v>
                </c:pt>
                <c:pt idx="2040">
                  <c:v>5584.083333333333</c:v>
                </c:pt>
                <c:pt idx="2041">
                  <c:v>5602.25</c:v>
                </c:pt>
                <c:pt idx="2042">
                  <c:v>5612.916666666667</c:v>
                </c:pt>
                <c:pt idx="2043">
                  <c:v>5620.7650682582307</c:v>
                </c:pt>
                <c:pt idx="2044">
                  <c:v>5630.666666666667</c:v>
                </c:pt>
                <c:pt idx="2045">
                  <c:v>5678.833333333333</c:v>
                </c:pt>
                <c:pt idx="2046">
                  <c:v>5746.7179372926785</c:v>
                </c:pt>
                <c:pt idx="2047">
                  <c:v>5787.666666666667</c:v>
                </c:pt>
                <c:pt idx="2048">
                  <c:v>5812.5771311691733</c:v>
                </c:pt>
                <c:pt idx="2049">
                  <c:v>5859.583333333333</c:v>
                </c:pt>
                <c:pt idx="2050">
                  <c:v>5887.7839376351158</c:v>
                </c:pt>
                <c:pt idx="2051">
                  <c:v>5904.4998827460868</c:v>
                </c:pt>
                <c:pt idx="2052">
                  <c:v>5905.666666666667</c:v>
                </c:pt>
                <c:pt idx="2053">
                  <c:v>5905.666666666667</c:v>
                </c:pt>
                <c:pt idx="2054">
                  <c:v>5933.583333333333</c:v>
                </c:pt>
                <c:pt idx="2055">
                  <c:v>5934.4034464341812</c:v>
                </c:pt>
                <c:pt idx="2056">
                  <c:v>5961.833333333333</c:v>
                </c:pt>
                <c:pt idx="2057">
                  <c:v>6005.0306706318588</c:v>
                </c:pt>
                <c:pt idx="2058">
                  <c:v>6113.25</c:v>
                </c:pt>
                <c:pt idx="2059">
                  <c:v>6132.583333333333</c:v>
                </c:pt>
                <c:pt idx="2060">
                  <c:v>6217.3087038725143</c:v>
                </c:pt>
                <c:pt idx="2061">
                  <c:v>6247.916666666667</c:v>
                </c:pt>
                <c:pt idx="2062">
                  <c:v>6265.125</c:v>
                </c:pt>
                <c:pt idx="2063">
                  <c:v>6346.875</c:v>
                </c:pt>
                <c:pt idx="2064">
                  <c:v>6359.666666666667</c:v>
                </c:pt>
                <c:pt idx="2065">
                  <c:v>6408.5</c:v>
                </c:pt>
                <c:pt idx="2066">
                  <c:v>6431.166666666667</c:v>
                </c:pt>
                <c:pt idx="2067">
                  <c:v>6447.8986777488908</c:v>
                </c:pt>
                <c:pt idx="2068">
                  <c:v>6531</c:v>
                </c:pt>
                <c:pt idx="2069">
                  <c:v>6562.75</c:v>
                </c:pt>
                <c:pt idx="2070">
                  <c:v>6586</c:v>
                </c:pt>
                <c:pt idx="2071">
                  <c:v>6602.0302620268067</c:v>
                </c:pt>
                <c:pt idx="2072">
                  <c:v>6623.833333333333</c:v>
                </c:pt>
                <c:pt idx="2073">
                  <c:v>6684.6708838555478</c:v>
                </c:pt>
                <c:pt idx="2074">
                  <c:v>6686</c:v>
                </c:pt>
                <c:pt idx="2075">
                  <c:v>6729.583333333333</c:v>
                </c:pt>
                <c:pt idx="2076">
                  <c:v>6750.583333333333</c:v>
                </c:pt>
                <c:pt idx="2077">
                  <c:v>6752.9265758640095</c:v>
                </c:pt>
                <c:pt idx="2078">
                  <c:v>6811.416666666667</c:v>
                </c:pt>
                <c:pt idx="2079">
                  <c:v>6872.666666666667</c:v>
                </c:pt>
                <c:pt idx="2080">
                  <c:v>6900.6288287973339</c:v>
                </c:pt>
                <c:pt idx="2081">
                  <c:v>6915.166666666667</c:v>
                </c:pt>
                <c:pt idx="2082">
                  <c:v>6950.7183246543373</c:v>
                </c:pt>
                <c:pt idx="2083">
                  <c:v>6999.875</c:v>
                </c:pt>
                <c:pt idx="2084">
                  <c:v>7032.333333333333</c:v>
                </c:pt>
                <c:pt idx="2085">
                  <c:v>7122.2039095774489</c:v>
                </c:pt>
                <c:pt idx="2086">
                  <c:v>7155.833333333333</c:v>
                </c:pt>
                <c:pt idx="2087">
                  <c:v>7198</c:v>
                </c:pt>
                <c:pt idx="2088">
                  <c:v>7199.416666666667</c:v>
                </c:pt>
                <c:pt idx="2089">
                  <c:v>7264.4096663876026</c:v>
                </c:pt>
                <c:pt idx="2090">
                  <c:v>7268.3839316318827</c:v>
                </c:pt>
                <c:pt idx="2091">
                  <c:v>7285.166666666667</c:v>
                </c:pt>
                <c:pt idx="2092">
                  <c:v>7288.770357847281</c:v>
                </c:pt>
                <c:pt idx="2093">
                  <c:v>7295.583333333333</c:v>
                </c:pt>
                <c:pt idx="2094">
                  <c:v>7342.916666666667</c:v>
                </c:pt>
                <c:pt idx="2095">
                  <c:v>7363.5</c:v>
                </c:pt>
                <c:pt idx="2096">
                  <c:v>7412.416666666667</c:v>
                </c:pt>
                <c:pt idx="2097">
                  <c:v>7434.916666666667</c:v>
                </c:pt>
                <c:pt idx="2098">
                  <c:v>7510.2857142857147</c:v>
                </c:pt>
                <c:pt idx="2099">
                  <c:v>7518.2</c:v>
                </c:pt>
                <c:pt idx="2100">
                  <c:v>7626.833333333333</c:v>
                </c:pt>
                <c:pt idx="2101">
                  <c:v>7718.081001337805</c:v>
                </c:pt>
                <c:pt idx="2102">
                  <c:v>7730</c:v>
                </c:pt>
                <c:pt idx="2103">
                  <c:v>7757</c:v>
                </c:pt>
                <c:pt idx="2104">
                  <c:v>7799.25</c:v>
                </c:pt>
                <c:pt idx="2105">
                  <c:v>7849.583333333333</c:v>
                </c:pt>
                <c:pt idx="2106">
                  <c:v>7865.5</c:v>
                </c:pt>
                <c:pt idx="2107">
                  <c:v>7899.5</c:v>
                </c:pt>
                <c:pt idx="2108">
                  <c:v>7924.666666666667</c:v>
                </c:pt>
                <c:pt idx="2109">
                  <c:v>8026.916666666667</c:v>
                </c:pt>
                <c:pt idx="2110">
                  <c:v>8038.5</c:v>
                </c:pt>
                <c:pt idx="2111">
                  <c:v>8097.166666666667</c:v>
                </c:pt>
                <c:pt idx="2112">
                  <c:v>8131</c:v>
                </c:pt>
                <c:pt idx="2113">
                  <c:v>8170.4162658360938</c:v>
                </c:pt>
                <c:pt idx="2114">
                  <c:v>8267.5833333333339</c:v>
                </c:pt>
                <c:pt idx="2115">
                  <c:v>8284.25</c:v>
                </c:pt>
                <c:pt idx="2116">
                  <c:v>8296.3352545629205</c:v>
                </c:pt>
                <c:pt idx="2117">
                  <c:v>8300.6666666666661</c:v>
                </c:pt>
                <c:pt idx="2118">
                  <c:v>8443.3333333333339</c:v>
                </c:pt>
                <c:pt idx="2119">
                  <c:v>8606.9166666666661</c:v>
                </c:pt>
                <c:pt idx="2120">
                  <c:v>8614.3333333333339</c:v>
                </c:pt>
                <c:pt idx="2121">
                  <c:v>8687</c:v>
                </c:pt>
                <c:pt idx="2122">
                  <c:v>8738.5</c:v>
                </c:pt>
                <c:pt idx="2123">
                  <c:v>8765.9057600418091</c:v>
                </c:pt>
                <c:pt idx="2124">
                  <c:v>8781.2954504168574</c:v>
                </c:pt>
                <c:pt idx="2125">
                  <c:v>8800.8557602430283</c:v>
                </c:pt>
                <c:pt idx="2126">
                  <c:v>8862</c:v>
                </c:pt>
                <c:pt idx="2127">
                  <c:v>8900</c:v>
                </c:pt>
                <c:pt idx="2128">
                  <c:v>8910.25</c:v>
                </c:pt>
                <c:pt idx="2129">
                  <c:v>9009.3333333333339</c:v>
                </c:pt>
                <c:pt idx="2130">
                  <c:v>9076.3840393984974</c:v>
                </c:pt>
                <c:pt idx="2131">
                  <c:v>9078.5714285714294</c:v>
                </c:pt>
                <c:pt idx="2132">
                  <c:v>9086.0670539551174</c:v>
                </c:pt>
                <c:pt idx="2133">
                  <c:v>9099</c:v>
                </c:pt>
                <c:pt idx="2134">
                  <c:v>9115.2037588208659</c:v>
                </c:pt>
                <c:pt idx="2135">
                  <c:v>9169.5502753357159</c:v>
                </c:pt>
                <c:pt idx="2136">
                  <c:v>9191.4861393115079</c:v>
                </c:pt>
                <c:pt idx="2137">
                  <c:v>9214</c:v>
                </c:pt>
                <c:pt idx="2138">
                  <c:v>9320.2125233730112</c:v>
                </c:pt>
                <c:pt idx="2139">
                  <c:v>9326.9560039249864</c:v>
                </c:pt>
                <c:pt idx="2140">
                  <c:v>9340.8333333333339</c:v>
                </c:pt>
                <c:pt idx="2141">
                  <c:v>9368.625</c:v>
                </c:pt>
                <c:pt idx="2142">
                  <c:v>9388.6946657813169</c:v>
                </c:pt>
                <c:pt idx="2143">
                  <c:v>9397.2746350908546</c:v>
                </c:pt>
                <c:pt idx="2144">
                  <c:v>9417.1666666666661</c:v>
                </c:pt>
                <c:pt idx="2145">
                  <c:v>9431.5</c:v>
                </c:pt>
                <c:pt idx="2146">
                  <c:v>9457.5833333333339</c:v>
                </c:pt>
                <c:pt idx="2147">
                  <c:v>9461</c:v>
                </c:pt>
                <c:pt idx="2148">
                  <c:v>9478.893666322163</c:v>
                </c:pt>
                <c:pt idx="2149">
                  <c:v>9534.1666666666661</c:v>
                </c:pt>
                <c:pt idx="2150">
                  <c:v>9570.25</c:v>
                </c:pt>
                <c:pt idx="2151">
                  <c:v>9582.6666666666661</c:v>
                </c:pt>
                <c:pt idx="2152">
                  <c:v>9590.3333333333339</c:v>
                </c:pt>
                <c:pt idx="2153">
                  <c:v>9618.129743573727</c:v>
                </c:pt>
                <c:pt idx="2154">
                  <c:v>9633.7142857142862</c:v>
                </c:pt>
                <c:pt idx="2155">
                  <c:v>9679</c:v>
                </c:pt>
                <c:pt idx="2156">
                  <c:v>9709.2641476376793</c:v>
                </c:pt>
                <c:pt idx="2157">
                  <c:v>9731.4166666666661</c:v>
                </c:pt>
                <c:pt idx="2158">
                  <c:v>9738.25</c:v>
                </c:pt>
                <c:pt idx="2159">
                  <c:v>9837.0833333333339</c:v>
                </c:pt>
                <c:pt idx="2160">
                  <c:v>9840.740525984158</c:v>
                </c:pt>
                <c:pt idx="2161">
                  <c:v>9883.4521462043649</c:v>
                </c:pt>
                <c:pt idx="2162">
                  <c:v>9918</c:v>
                </c:pt>
                <c:pt idx="2163">
                  <c:v>9975.6666666666661</c:v>
                </c:pt>
                <c:pt idx="2164">
                  <c:v>10038.543305013862</c:v>
                </c:pt>
                <c:pt idx="2165">
                  <c:v>10090</c:v>
                </c:pt>
                <c:pt idx="2166">
                  <c:v>10108.661024811034</c:v>
                </c:pt>
                <c:pt idx="2167">
                  <c:v>10123.191404046218</c:v>
                </c:pt>
                <c:pt idx="2168">
                  <c:v>10125.719911221329</c:v>
                </c:pt>
                <c:pt idx="2169">
                  <c:v>10254.98063599564</c:v>
                </c:pt>
                <c:pt idx="2170">
                  <c:v>10325</c:v>
                </c:pt>
                <c:pt idx="2171">
                  <c:v>10331.166666666666</c:v>
                </c:pt>
                <c:pt idx="2172">
                  <c:v>10543.356688531107</c:v>
                </c:pt>
                <c:pt idx="2173">
                  <c:v>10558.092496548403</c:v>
                </c:pt>
                <c:pt idx="2174">
                  <c:v>10636.166666666666</c:v>
                </c:pt>
                <c:pt idx="2175">
                  <c:v>10645.714285714286</c:v>
                </c:pt>
                <c:pt idx="2176">
                  <c:v>10851.25</c:v>
                </c:pt>
                <c:pt idx="2177">
                  <c:v>10991.253533772864</c:v>
                </c:pt>
                <c:pt idx="2178">
                  <c:v>11002.489589583429</c:v>
                </c:pt>
                <c:pt idx="2179">
                  <c:v>11048.666666666666</c:v>
                </c:pt>
                <c:pt idx="2180">
                  <c:v>11407.862440191389</c:v>
                </c:pt>
                <c:pt idx="2181">
                  <c:v>11484.66390648298</c:v>
                </c:pt>
                <c:pt idx="2182">
                  <c:v>11520.124541128484</c:v>
                </c:pt>
                <c:pt idx="2183">
                  <c:v>11617.75</c:v>
                </c:pt>
                <c:pt idx="2184">
                  <c:v>11653.260663602401</c:v>
                </c:pt>
                <c:pt idx="2185">
                  <c:v>11772.838932634058</c:v>
                </c:pt>
                <c:pt idx="2186">
                  <c:v>11817.960371302826</c:v>
                </c:pt>
                <c:pt idx="2187">
                  <c:v>11845.90909090909</c:v>
                </c:pt>
                <c:pt idx="2188">
                  <c:v>12037.75</c:v>
                </c:pt>
                <c:pt idx="2189">
                  <c:v>12067.083333333334</c:v>
                </c:pt>
                <c:pt idx="2190">
                  <c:v>12088.835819864622</c:v>
                </c:pt>
                <c:pt idx="2191">
                  <c:v>12112.916666666666</c:v>
                </c:pt>
                <c:pt idx="2192">
                  <c:v>12270.083333333334</c:v>
                </c:pt>
                <c:pt idx="2193">
                  <c:v>12288.083333333334</c:v>
                </c:pt>
                <c:pt idx="2194">
                  <c:v>12317.248753554844</c:v>
                </c:pt>
                <c:pt idx="2195">
                  <c:v>12337.624526681779</c:v>
                </c:pt>
                <c:pt idx="2196">
                  <c:v>12443.333333333334</c:v>
                </c:pt>
                <c:pt idx="2197">
                  <c:v>12443.416666666666</c:v>
                </c:pt>
                <c:pt idx="2198">
                  <c:v>12444.30309743217</c:v>
                </c:pt>
                <c:pt idx="2199">
                  <c:v>12591</c:v>
                </c:pt>
                <c:pt idx="2200">
                  <c:v>12617</c:v>
                </c:pt>
                <c:pt idx="2201">
                  <c:v>12648.75</c:v>
                </c:pt>
                <c:pt idx="2202">
                  <c:v>12829.833333333334</c:v>
                </c:pt>
                <c:pt idx="2203">
                  <c:v>12895.25</c:v>
                </c:pt>
                <c:pt idx="2204">
                  <c:v>12902.3124062349</c:v>
                </c:pt>
                <c:pt idx="2205">
                  <c:v>13060.083333333334</c:v>
                </c:pt>
                <c:pt idx="2206">
                  <c:v>13111.544819430477</c:v>
                </c:pt>
                <c:pt idx="2207">
                  <c:v>13552.583333333334</c:v>
                </c:pt>
                <c:pt idx="2208">
                  <c:v>13561.826749788241</c:v>
                </c:pt>
                <c:pt idx="2209">
                  <c:v>13668.112962076804</c:v>
                </c:pt>
                <c:pt idx="2210">
                  <c:v>13895.583333333334</c:v>
                </c:pt>
                <c:pt idx="2211">
                  <c:v>14149.5</c:v>
                </c:pt>
                <c:pt idx="2212">
                  <c:v>14422.75</c:v>
                </c:pt>
                <c:pt idx="2213">
                  <c:v>14914.416666666666</c:v>
                </c:pt>
                <c:pt idx="2214">
                  <c:v>14958</c:v>
                </c:pt>
                <c:pt idx="2215">
                  <c:v>15123.583333333334</c:v>
                </c:pt>
                <c:pt idx="2216">
                  <c:v>15534.57970677603</c:v>
                </c:pt>
                <c:pt idx="2217">
                  <c:v>15584</c:v>
                </c:pt>
                <c:pt idx="2218">
                  <c:v>16010.714237743452</c:v>
                </c:pt>
                <c:pt idx="2219">
                  <c:v>16081.674607304818</c:v>
                </c:pt>
                <c:pt idx="2220">
                  <c:v>16347.5</c:v>
                </c:pt>
                <c:pt idx="2221">
                  <c:v>16461.166666666668</c:v>
                </c:pt>
                <c:pt idx="2222">
                  <c:v>16488.25</c:v>
                </c:pt>
                <c:pt idx="2223">
                  <c:v>16679.583333333332</c:v>
                </c:pt>
                <c:pt idx="2224">
                  <c:v>17041.064557691225</c:v>
                </c:pt>
                <c:pt idx="2225">
                  <c:v>17281.75</c:v>
                </c:pt>
                <c:pt idx="2226">
                  <c:v>17551.666666666668</c:v>
                </c:pt>
                <c:pt idx="2227">
                  <c:v>17646</c:v>
                </c:pt>
                <c:pt idx="2228">
                  <c:v>18465.656611214883</c:v>
                </c:pt>
                <c:pt idx="2229">
                  <c:v>18561.349533136916</c:v>
                </c:pt>
                <c:pt idx="2230">
                  <c:v>18719.599352557307</c:v>
                </c:pt>
                <c:pt idx="2231">
                  <c:v>19245.640420391941</c:v>
                </c:pt>
                <c:pt idx="2232">
                  <c:v>20487.368269999974</c:v>
                </c:pt>
                <c:pt idx="2233">
                  <c:v>20722.230389416807</c:v>
                </c:pt>
                <c:pt idx="2234">
                  <c:v>21377.069117428317</c:v>
                </c:pt>
                <c:pt idx="2235">
                  <c:v>22384.75</c:v>
                </c:pt>
                <c:pt idx="2236">
                  <c:v>24476</c:v>
                </c:pt>
                <c:pt idx="2237">
                  <c:v>27786.5</c:v>
                </c:pt>
                <c:pt idx="2238">
                  <c:v>610.33333333333337</c:v>
                </c:pt>
                <c:pt idx="2239">
                  <c:v>1033.5833333333333</c:v>
                </c:pt>
                <c:pt idx="2240">
                  <c:v>1097.6427990702593</c:v>
                </c:pt>
                <c:pt idx="2241">
                  <c:v>1219.3333333333333</c:v>
                </c:pt>
                <c:pt idx="2242">
                  <c:v>1561</c:v>
                </c:pt>
                <c:pt idx="2243">
                  <c:v>1696.6782844418626</c:v>
                </c:pt>
                <c:pt idx="2244">
                  <c:v>1998.3333333333333</c:v>
                </c:pt>
                <c:pt idx="2245">
                  <c:v>2371.5</c:v>
                </c:pt>
                <c:pt idx="2246">
                  <c:v>2550.8333333333335</c:v>
                </c:pt>
                <c:pt idx="2247">
                  <c:v>2651.0833333333335</c:v>
                </c:pt>
                <c:pt idx="2248">
                  <c:v>2780.7745538424188</c:v>
                </c:pt>
                <c:pt idx="2249">
                  <c:v>2847.0631492041553</c:v>
                </c:pt>
                <c:pt idx="2250">
                  <c:v>2871.6516318854642</c:v>
                </c:pt>
                <c:pt idx="2251">
                  <c:v>2990.2299922137872</c:v>
                </c:pt>
                <c:pt idx="2252">
                  <c:v>2996.5833333333335</c:v>
                </c:pt>
                <c:pt idx="2253">
                  <c:v>3112.25</c:v>
                </c:pt>
                <c:pt idx="2254">
                  <c:v>3224.8</c:v>
                </c:pt>
                <c:pt idx="2255">
                  <c:v>3233.9166666666665</c:v>
                </c:pt>
                <c:pt idx="2256">
                  <c:v>3235</c:v>
                </c:pt>
                <c:pt idx="2257">
                  <c:v>3237.8333333333335</c:v>
                </c:pt>
                <c:pt idx="2258">
                  <c:v>3257.75</c:v>
                </c:pt>
                <c:pt idx="2259">
                  <c:v>3415.0081283023765</c:v>
                </c:pt>
                <c:pt idx="2260">
                  <c:v>3551.3333333333335</c:v>
                </c:pt>
                <c:pt idx="2261">
                  <c:v>3552.5714285714284</c:v>
                </c:pt>
                <c:pt idx="2262">
                  <c:v>3619.5714285714284</c:v>
                </c:pt>
                <c:pt idx="2263">
                  <c:v>3642.5833333333335</c:v>
                </c:pt>
                <c:pt idx="2264">
                  <c:v>3889.5</c:v>
                </c:pt>
                <c:pt idx="2265">
                  <c:v>3891.0833333333335</c:v>
                </c:pt>
                <c:pt idx="2266">
                  <c:v>4077.1666666666665</c:v>
                </c:pt>
                <c:pt idx="2267">
                  <c:v>4192</c:v>
                </c:pt>
                <c:pt idx="2268">
                  <c:v>4197.583333333333</c:v>
                </c:pt>
                <c:pt idx="2269">
                  <c:v>4219.5</c:v>
                </c:pt>
                <c:pt idx="2270">
                  <c:v>4553.1531596224868</c:v>
                </c:pt>
                <c:pt idx="2271">
                  <c:v>4689.375</c:v>
                </c:pt>
                <c:pt idx="2272">
                  <c:v>4761.75</c:v>
                </c:pt>
                <c:pt idx="2273">
                  <c:v>4775.1518822370617</c:v>
                </c:pt>
                <c:pt idx="2274">
                  <c:v>4793.666666666667</c:v>
                </c:pt>
                <c:pt idx="2275">
                  <c:v>4807.416666666667</c:v>
                </c:pt>
                <c:pt idx="2276">
                  <c:v>4868</c:v>
                </c:pt>
                <c:pt idx="2277">
                  <c:v>4915.7147770750371</c:v>
                </c:pt>
                <c:pt idx="2278">
                  <c:v>4959.75</c:v>
                </c:pt>
                <c:pt idx="2279">
                  <c:v>5079.25</c:v>
                </c:pt>
                <c:pt idx="2280">
                  <c:v>5091.416666666667</c:v>
                </c:pt>
                <c:pt idx="2281">
                  <c:v>5196.333333333333</c:v>
                </c:pt>
                <c:pt idx="2282">
                  <c:v>5219.416666666667</c:v>
                </c:pt>
                <c:pt idx="2283">
                  <c:v>5230.333333333333</c:v>
                </c:pt>
                <c:pt idx="2284">
                  <c:v>5255.42911877395</c:v>
                </c:pt>
                <c:pt idx="2285">
                  <c:v>5300.666666666667</c:v>
                </c:pt>
                <c:pt idx="2286">
                  <c:v>5316.9622623957339</c:v>
                </c:pt>
                <c:pt idx="2287">
                  <c:v>5393.4755995726227</c:v>
                </c:pt>
                <c:pt idx="2288">
                  <c:v>5395.333333333333</c:v>
                </c:pt>
                <c:pt idx="2289">
                  <c:v>5435</c:v>
                </c:pt>
                <c:pt idx="2290">
                  <c:v>5439.2178048494779</c:v>
                </c:pt>
                <c:pt idx="2291">
                  <c:v>5496.416666666667</c:v>
                </c:pt>
                <c:pt idx="2292">
                  <c:v>5621.916666666667</c:v>
                </c:pt>
                <c:pt idx="2293">
                  <c:v>5656.666666666667</c:v>
                </c:pt>
                <c:pt idx="2294">
                  <c:v>5661.727272727273</c:v>
                </c:pt>
                <c:pt idx="2295">
                  <c:v>5742.4488940741812</c:v>
                </c:pt>
                <c:pt idx="2296">
                  <c:v>5928.583333333333</c:v>
                </c:pt>
                <c:pt idx="2297">
                  <c:v>5948.8297075796336</c:v>
                </c:pt>
                <c:pt idx="2298">
                  <c:v>5953.333333333333</c:v>
                </c:pt>
                <c:pt idx="2299">
                  <c:v>6061.619215405487</c:v>
                </c:pt>
                <c:pt idx="2300">
                  <c:v>6227.666666666667</c:v>
                </c:pt>
                <c:pt idx="2301">
                  <c:v>6243.5</c:v>
                </c:pt>
                <c:pt idx="2302">
                  <c:v>6604.3608634096863</c:v>
                </c:pt>
                <c:pt idx="2303">
                  <c:v>6605.416666666667</c:v>
                </c:pt>
                <c:pt idx="2304">
                  <c:v>6627.833333333333</c:v>
                </c:pt>
                <c:pt idx="2305">
                  <c:v>6655.6289362956941</c:v>
                </c:pt>
                <c:pt idx="2306">
                  <c:v>6675.3587185400575</c:v>
                </c:pt>
                <c:pt idx="2307">
                  <c:v>6702.583333333333</c:v>
                </c:pt>
                <c:pt idx="2308">
                  <c:v>6780.75</c:v>
                </c:pt>
                <c:pt idx="2309">
                  <c:v>6822.5</c:v>
                </c:pt>
                <c:pt idx="2310">
                  <c:v>6847.1566195825453</c:v>
                </c:pt>
                <c:pt idx="2311">
                  <c:v>7027.833333333333</c:v>
                </c:pt>
                <c:pt idx="2312">
                  <c:v>7105</c:v>
                </c:pt>
                <c:pt idx="2313">
                  <c:v>7182.333333333333</c:v>
                </c:pt>
                <c:pt idx="2314">
                  <c:v>7366.0758309229777</c:v>
                </c:pt>
                <c:pt idx="2315">
                  <c:v>7384.6913961068858</c:v>
                </c:pt>
                <c:pt idx="2316">
                  <c:v>7387.7777777777774</c:v>
                </c:pt>
                <c:pt idx="2317">
                  <c:v>7416</c:v>
                </c:pt>
                <c:pt idx="2318">
                  <c:v>7497</c:v>
                </c:pt>
                <c:pt idx="2319">
                  <c:v>7497.25</c:v>
                </c:pt>
                <c:pt idx="2320">
                  <c:v>7541.083333333333</c:v>
                </c:pt>
                <c:pt idx="2321">
                  <c:v>7566.916666666667</c:v>
                </c:pt>
                <c:pt idx="2322">
                  <c:v>7574.5</c:v>
                </c:pt>
                <c:pt idx="2323">
                  <c:v>7578.25</c:v>
                </c:pt>
                <c:pt idx="2324">
                  <c:v>7608.5</c:v>
                </c:pt>
                <c:pt idx="2325">
                  <c:v>7626</c:v>
                </c:pt>
                <c:pt idx="2326">
                  <c:v>7646</c:v>
                </c:pt>
                <c:pt idx="2327">
                  <c:v>7734.833333333333</c:v>
                </c:pt>
                <c:pt idx="2328">
                  <c:v>7838.416666666667</c:v>
                </c:pt>
                <c:pt idx="2329">
                  <c:v>7844.25</c:v>
                </c:pt>
                <c:pt idx="2330">
                  <c:v>7862.666666666667</c:v>
                </c:pt>
                <c:pt idx="2331">
                  <c:v>8027.833333333333</c:v>
                </c:pt>
                <c:pt idx="2332">
                  <c:v>8070.666666666667</c:v>
                </c:pt>
                <c:pt idx="2333">
                  <c:v>8091.9636454149068</c:v>
                </c:pt>
                <c:pt idx="2334">
                  <c:v>8130.166666666667</c:v>
                </c:pt>
                <c:pt idx="2335">
                  <c:v>8157.916666666667</c:v>
                </c:pt>
                <c:pt idx="2336">
                  <c:v>8169.833333333333</c:v>
                </c:pt>
                <c:pt idx="2337">
                  <c:v>8196.8333333333339</c:v>
                </c:pt>
                <c:pt idx="2338">
                  <c:v>8301.8333333333339</c:v>
                </c:pt>
                <c:pt idx="2339">
                  <c:v>8337.8333333333339</c:v>
                </c:pt>
                <c:pt idx="2340">
                  <c:v>8339.0833333333339</c:v>
                </c:pt>
                <c:pt idx="2341">
                  <c:v>8398.4166666666661</c:v>
                </c:pt>
                <c:pt idx="2342">
                  <c:v>8417.3333333333339</c:v>
                </c:pt>
                <c:pt idx="2343">
                  <c:v>8461.9069493737261</c:v>
                </c:pt>
                <c:pt idx="2344">
                  <c:v>8491.2992595189062</c:v>
                </c:pt>
                <c:pt idx="2345">
                  <c:v>8554.6666666666661</c:v>
                </c:pt>
                <c:pt idx="2346">
                  <c:v>8575.8333333333339</c:v>
                </c:pt>
                <c:pt idx="2347">
                  <c:v>8669.4607512731072</c:v>
                </c:pt>
                <c:pt idx="2348">
                  <c:v>8724.4166666666661</c:v>
                </c:pt>
                <c:pt idx="2349">
                  <c:v>8751.8333333333339</c:v>
                </c:pt>
                <c:pt idx="2350">
                  <c:v>8833.3333333333339</c:v>
                </c:pt>
                <c:pt idx="2351">
                  <c:v>8860.1460369627766</c:v>
                </c:pt>
                <c:pt idx="2352">
                  <c:v>8922.5798457737528</c:v>
                </c:pt>
                <c:pt idx="2353">
                  <c:v>9019.25</c:v>
                </c:pt>
                <c:pt idx="2354">
                  <c:v>9057.25</c:v>
                </c:pt>
                <c:pt idx="2355">
                  <c:v>9057.685470386341</c:v>
                </c:pt>
                <c:pt idx="2356">
                  <c:v>9092.4166666666661</c:v>
                </c:pt>
                <c:pt idx="2357">
                  <c:v>9122.5</c:v>
                </c:pt>
                <c:pt idx="2358">
                  <c:v>9163.1666666666661</c:v>
                </c:pt>
                <c:pt idx="2359">
                  <c:v>9172.4455957628325</c:v>
                </c:pt>
                <c:pt idx="2360">
                  <c:v>9199.8333333333339</c:v>
                </c:pt>
                <c:pt idx="2361">
                  <c:v>9319.5</c:v>
                </c:pt>
                <c:pt idx="2362">
                  <c:v>9367.3347465914831</c:v>
                </c:pt>
                <c:pt idx="2363">
                  <c:v>9431.25</c:v>
                </c:pt>
                <c:pt idx="2364">
                  <c:v>9498.3333333333339</c:v>
                </c:pt>
                <c:pt idx="2365">
                  <c:v>9556.1666666666661</c:v>
                </c:pt>
                <c:pt idx="2366">
                  <c:v>9854.6938458169079</c:v>
                </c:pt>
                <c:pt idx="2367">
                  <c:v>9937.3333333333339</c:v>
                </c:pt>
                <c:pt idx="2368">
                  <c:v>9983.4166666666661</c:v>
                </c:pt>
                <c:pt idx="2369">
                  <c:v>10045.666666666666</c:v>
                </c:pt>
                <c:pt idx="2370">
                  <c:v>10064.130819060169</c:v>
                </c:pt>
                <c:pt idx="2371">
                  <c:v>10302.530529637761</c:v>
                </c:pt>
                <c:pt idx="2372">
                  <c:v>10380.574633894061</c:v>
                </c:pt>
                <c:pt idx="2373">
                  <c:v>10406.583333333334</c:v>
                </c:pt>
                <c:pt idx="2374">
                  <c:v>10479.045095778645</c:v>
                </c:pt>
                <c:pt idx="2375">
                  <c:v>11073.546499992533</c:v>
                </c:pt>
                <c:pt idx="2376">
                  <c:v>11478</c:v>
                </c:pt>
                <c:pt idx="2377">
                  <c:v>11759.833333333334</c:v>
                </c:pt>
                <c:pt idx="2378">
                  <c:v>11963.916666666666</c:v>
                </c:pt>
                <c:pt idx="2379">
                  <c:v>12047.916666666666</c:v>
                </c:pt>
                <c:pt idx="2380">
                  <c:v>12162.833333333334</c:v>
                </c:pt>
                <c:pt idx="2381">
                  <c:v>12303.777777777777</c:v>
                </c:pt>
                <c:pt idx="2382">
                  <c:v>12536.083333333334</c:v>
                </c:pt>
                <c:pt idx="2383">
                  <c:v>12851.583333333334</c:v>
                </c:pt>
                <c:pt idx="2384">
                  <c:v>12859.25</c:v>
                </c:pt>
                <c:pt idx="2385">
                  <c:v>12979.991001163646</c:v>
                </c:pt>
                <c:pt idx="2386">
                  <c:v>13291.583333333334</c:v>
                </c:pt>
                <c:pt idx="2387">
                  <c:v>13539.445100578432</c:v>
                </c:pt>
                <c:pt idx="2388">
                  <c:v>13648.752649104998</c:v>
                </c:pt>
                <c:pt idx="2389">
                  <c:v>13711.666666666666</c:v>
                </c:pt>
                <c:pt idx="2390">
                  <c:v>14189.333333333334</c:v>
                </c:pt>
                <c:pt idx="2391">
                  <c:v>14445.333333333334</c:v>
                </c:pt>
                <c:pt idx="2392">
                  <c:v>14584.640727253989</c:v>
                </c:pt>
                <c:pt idx="2393">
                  <c:v>14820.583333333334</c:v>
                </c:pt>
                <c:pt idx="2394">
                  <c:v>14937.5</c:v>
                </c:pt>
                <c:pt idx="2395">
                  <c:v>15232.25</c:v>
                </c:pt>
                <c:pt idx="2396">
                  <c:v>15318</c:v>
                </c:pt>
                <c:pt idx="2397">
                  <c:v>15470.833333333334</c:v>
                </c:pt>
                <c:pt idx="2398">
                  <c:v>15690.487529824713</c:v>
                </c:pt>
                <c:pt idx="2399">
                  <c:v>16115.75</c:v>
                </c:pt>
                <c:pt idx="2400">
                  <c:v>17179.08576513737</c:v>
                </c:pt>
                <c:pt idx="2401">
                  <c:v>17810.083333333332</c:v>
                </c:pt>
                <c:pt idx="2402">
                  <c:v>18408.416666666668</c:v>
                </c:pt>
                <c:pt idx="2403">
                  <c:v>18780.5</c:v>
                </c:pt>
                <c:pt idx="2404">
                  <c:v>18876.255644850818</c:v>
                </c:pt>
                <c:pt idx="2405">
                  <c:v>19758.333333333332</c:v>
                </c:pt>
                <c:pt idx="2406">
                  <c:v>19766.25</c:v>
                </c:pt>
                <c:pt idx="2407">
                  <c:v>19900.333333333332</c:v>
                </c:pt>
                <c:pt idx="2408">
                  <c:v>20400.933160735029</c:v>
                </c:pt>
                <c:pt idx="2409">
                  <c:v>21131.166666666668</c:v>
                </c:pt>
                <c:pt idx="2410">
                  <c:v>21263.5</c:v>
                </c:pt>
                <c:pt idx="2411">
                  <c:v>22279</c:v>
                </c:pt>
                <c:pt idx="2412">
                  <c:v>26278</c:v>
                </c:pt>
                <c:pt idx="2413">
                  <c:v>26400</c:v>
                </c:pt>
                <c:pt idx="2414">
                  <c:v>27824</c:v>
                </c:pt>
              </c:numCache>
            </c:numRef>
          </c:xVal>
          <c:yVal>
            <c:numRef>
              <c:f>workingsheet!$C$2:$C$2416</c:f>
              <c:numCache>
                <c:formatCode>0</c:formatCode>
                <c:ptCount val="2415"/>
                <c:pt idx="0">
                  <c:v>41486.004432000002</c:v>
                </c:pt>
                <c:pt idx="1">
                  <c:v>69183.481616999998</c:v>
                </c:pt>
                <c:pt idx="2">
                  <c:v>101183.12190100001</c:v>
                </c:pt>
                <c:pt idx="3">
                  <c:v>57456.206891000002</c:v>
                </c:pt>
                <c:pt idx="4">
                  <c:v>101946.078809</c:v>
                </c:pt>
                <c:pt idx="5">
                  <c:v>98763.157403999998</c:v>
                </c:pt>
                <c:pt idx="6">
                  <c:v>75550.100273000004</c:v>
                </c:pt>
                <c:pt idx="7">
                  <c:v>95110.002875999999</c:v>
                </c:pt>
                <c:pt idx="8">
                  <c:v>29780.634234000001</c:v>
                </c:pt>
                <c:pt idx="9">
                  <c:v>95794.231893999997</c:v>
                </c:pt>
                <c:pt idx="10">
                  <c:v>105061.045044</c:v>
                </c:pt>
                <c:pt idx="11">
                  <c:v>91851.517273000005</c:v>
                </c:pt>
                <c:pt idx="12">
                  <c:v>91970.399093999993</c:v>
                </c:pt>
                <c:pt idx="13">
                  <c:v>86632.354487000004</c:v>
                </c:pt>
                <c:pt idx="14">
                  <c:v>84907.541125000003</c:v>
                </c:pt>
                <c:pt idx="15">
                  <c:v>61240.412534000003</c:v>
                </c:pt>
                <c:pt idx="16">
                  <c:v>56004.301925</c:v>
                </c:pt>
                <c:pt idx="17">
                  <c:v>65471.565336</c:v>
                </c:pt>
                <c:pt idx="18">
                  <c:v>93533.735335999998</c:v>
                </c:pt>
                <c:pt idx="19">
                  <c:v>102477.398205</c:v>
                </c:pt>
                <c:pt idx="20">
                  <c:v>103239.260820333</c:v>
                </c:pt>
                <c:pt idx="21">
                  <c:v>107191.788889</c:v>
                </c:pt>
                <c:pt idx="22">
                  <c:v>87964.961284000005</c:v>
                </c:pt>
                <c:pt idx="23">
                  <c:v>86879.990185000002</c:v>
                </c:pt>
                <c:pt idx="24">
                  <c:v>70630.877286999996</c:v>
                </c:pt>
                <c:pt idx="25">
                  <c:v>84034.531977000006</c:v>
                </c:pt>
                <c:pt idx="26">
                  <c:v>93371.561050000004</c:v>
                </c:pt>
                <c:pt idx="27">
                  <c:v>109863.201338</c:v>
                </c:pt>
                <c:pt idx="28">
                  <c:v>75035.410686999996</c:v>
                </c:pt>
                <c:pt idx="29">
                  <c:v>104820.675183</c:v>
                </c:pt>
                <c:pt idx="30">
                  <c:v>89733.606108000007</c:v>
                </c:pt>
                <c:pt idx="31">
                  <c:v>106254.828954</c:v>
                </c:pt>
                <c:pt idx="32">
                  <c:v>98211.071030000006</c:v>
                </c:pt>
                <c:pt idx="33">
                  <c:v>100029.050468</c:v>
                </c:pt>
                <c:pt idx="34">
                  <c:v>73166.471292999995</c:v>
                </c:pt>
                <c:pt idx="35">
                  <c:v>117314.63178</c:v>
                </c:pt>
                <c:pt idx="36">
                  <c:v>89847.228793999995</c:v>
                </c:pt>
                <c:pt idx="37">
                  <c:v>107571.76431300001</c:v>
                </c:pt>
                <c:pt idx="38">
                  <c:v>88147.420402000003</c:v>
                </c:pt>
                <c:pt idx="39">
                  <c:v>77414.628469000003</c:v>
                </c:pt>
                <c:pt idx="40">
                  <c:v>96327.480660000001</c:v>
                </c:pt>
                <c:pt idx="41">
                  <c:v>107765.86851</c:v>
                </c:pt>
                <c:pt idx="42">
                  <c:v>99257.407292999997</c:v>
                </c:pt>
                <c:pt idx="43">
                  <c:v>68372.294800000003</c:v>
                </c:pt>
                <c:pt idx="44">
                  <c:v>62194.166770000003</c:v>
                </c:pt>
                <c:pt idx="45">
                  <c:v>30076.701238000001</c:v>
                </c:pt>
                <c:pt idx="46">
                  <c:v>27604.319541000001</c:v>
                </c:pt>
                <c:pt idx="47">
                  <c:v>74759.189360000004</c:v>
                </c:pt>
                <c:pt idx="48">
                  <c:v>101147.11255200001</c:v>
                </c:pt>
                <c:pt idx="49">
                  <c:v>77414.628469000003</c:v>
                </c:pt>
                <c:pt idx="50">
                  <c:v>32556.963174</c:v>
                </c:pt>
                <c:pt idx="51">
                  <c:v>99885.660292999994</c:v>
                </c:pt>
                <c:pt idx="52">
                  <c:v>68859.006439999997</c:v>
                </c:pt>
                <c:pt idx="53">
                  <c:v>46205.389108000003</c:v>
                </c:pt>
                <c:pt idx="54">
                  <c:v>47069.949067000001</c:v>
                </c:pt>
                <c:pt idx="55">
                  <c:v>44440.398882000001</c:v>
                </c:pt>
                <c:pt idx="56">
                  <c:v>54940.824610000003</c:v>
                </c:pt>
                <c:pt idx="57">
                  <c:v>49801.397359000002</c:v>
                </c:pt>
                <c:pt idx="58">
                  <c:v>58808.891414999998</c:v>
                </c:pt>
                <c:pt idx="59">
                  <c:v>74475.817399000007</c:v>
                </c:pt>
                <c:pt idx="60">
                  <c:v>77441.832920999994</c:v>
                </c:pt>
                <c:pt idx="61">
                  <c:v>76010.331038999997</c:v>
                </c:pt>
                <c:pt idx="62">
                  <c:v>69234.422648000007</c:v>
                </c:pt>
                <c:pt idx="63">
                  <c:v>60047.678963999999</c:v>
                </c:pt>
                <c:pt idx="64">
                  <c:v>52331.915366000001</c:v>
                </c:pt>
                <c:pt idx="65">
                  <c:v>99508.735551000005</c:v>
                </c:pt>
                <c:pt idx="66">
                  <c:v>98772.440805999999</c:v>
                </c:pt>
                <c:pt idx="67">
                  <c:v>99218.031069000004</c:v>
                </c:pt>
                <c:pt idx="68">
                  <c:v>95122.768299999996</c:v>
                </c:pt>
                <c:pt idx="69">
                  <c:v>107882.53727299999</c:v>
                </c:pt>
                <c:pt idx="70">
                  <c:v>87552.371717000002</c:v>
                </c:pt>
                <c:pt idx="71">
                  <c:v>78586.801145000005</c:v>
                </c:pt>
                <c:pt idx="72">
                  <c:v>97248.299075999996</c:v>
                </c:pt>
                <c:pt idx="73">
                  <c:v>93713.063248000006</c:v>
                </c:pt>
                <c:pt idx="74">
                  <c:v>86281.578179999997</c:v>
                </c:pt>
                <c:pt idx="75">
                  <c:v>110379.56343333299</c:v>
                </c:pt>
                <c:pt idx="76">
                  <c:v>108109.669377</c:v>
                </c:pt>
                <c:pt idx="77">
                  <c:v>98419.032042000006</c:v>
                </c:pt>
                <c:pt idx="78">
                  <c:v>81416.721101999996</c:v>
                </c:pt>
                <c:pt idx="79">
                  <c:v>63761.202610665998</c:v>
                </c:pt>
                <c:pt idx="80">
                  <c:v>65324.523754000002</c:v>
                </c:pt>
                <c:pt idx="81">
                  <c:v>70507.650475000002</c:v>
                </c:pt>
                <c:pt idx="82">
                  <c:v>49725.605015000001</c:v>
                </c:pt>
                <c:pt idx="83">
                  <c:v>53876.462595999998</c:v>
                </c:pt>
                <c:pt idx="84">
                  <c:v>56863.109991999998</c:v>
                </c:pt>
                <c:pt idx="85">
                  <c:v>55310.072367000001</c:v>
                </c:pt>
                <c:pt idx="86">
                  <c:v>87347.887101</c:v>
                </c:pt>
                <c:pt idx="87">
                  <c:v>77663.711442999993</c:v>
                </c:pt>
                <c:pt idx="88">
                  <c:v>93408.226408999995</c:v>
                </c:pt>
                <c:pt idx="89">
                  <c:v>67610.835212000005</c:v>
                </c:pt>
                <c:pt idx="90">
                  <c:v>90720.483265000003</c:v>
                </c:pt>
                <c:pt idx="91">
                  <c:v>89196.092917999995</c:v>
                </c:pt>
                <c:pt idx="92">
                  <c:v>65149.655727999998</c:v>
                </c:pt>
                <c:pt idx="93">
                  <c:v>67274.544731000002</c:v>
                </c:pt>
                <c:pt idx="94">
                  <c:v>101166.182958</c:v>
                </c:pt>
                <c:pt idx="95">
                  <c:v>106544.822505</c:v>
                </c:pt>
                <c:pt idx="96">
                  <c:v>107405.279253</c:v>
                </c:pt>
                <c:pt idx="97">
                  <c:v>84038.621205332995</c:v>
                </c:pt>
                <c:pt idx="98">
                  <c:v>114337.43300800001</c:v>
                </c:pt>
                <c:pt idx="99">
                  <c:v>91984.773181333003</c:v>
                </c:pt>
                <c:pt idx="100">
                  <c:v>95403.044137999997</c:v>
                </c:pt>
                <c:pt idx="101">
                  <c:v>58991.148888000003</c:v>
                </c:pt>
                <c:pt idx="102">
                  <c:v>58991.148888000003</c:v>
                </c:pt>
                <c:pt idx="103">
                  <c:v>106382.091319</c:v>
                </c:pt>
                <c:pt idx="104">
                  <c:v>89291.436941000007</c:v>
                </c:pt>
                <c:pt idx="105">
                  <c:v>88179.659444999998</c:v>
                </c:pt>
                <c:pt idx="106">
                  <c:v>89515.339842999994</c:v>
                </c:pt>
                <c:pt idx="107">
                  <c:v>82423.184617999999</c:v>
                </c:pt>
                <c:pt idx="108">
                  <c:v>106676.09495899999</c:v>
                </c:pt>
                <c:pt idx="109">
                  <c:v>67571.091342999993</c:v>
                </c:pt>
                <c:pt idx="110">
                  <c:v>76523.804684999996</c:v>
                </c:pt>
                <c:pt idx="111">
                  <c:v>102520.499973666</c:v>
                </c:pt>
                <c:pt idx="112">
                  <c:v>78378.935628000007</c:v>
                </c:pt>
                <c:pt idx="113">
                  <c:v>87168.104042000006</c:v>
                </c:pt>
                <c:pt idx="114">
                  <c:v>31620.821179999999</c:v>
                </c:pt>
                <c:pt idx="115">
                  <c:v>25145.544055999999</c:v>
                </c:pt>
                <c:pt idx="116">
                  <c:v>36048.302609999999</c:v>
                </c:pt>
                <c:pt idx="117">
                  <c:v>73823.561656999998</c:v>
                </c:pt>
                <c:pt idx="118">
                  <c:v>67920.205480666002</c:v>
                </c:pt>
                <c:pt idx="119">
                  <c:v>35110.983218000001</c:v>
                </c:pt>
                <c:pt idx="120">
                  <c:v>32504.659821000001</c:v>
                </c:pt>
                <c:pt idx="121">
                  <c:v>79312.055007999996</c:v>
                </c:pt>
                <c:pt idx="122">
                  <c:v>25835.916273999999</c:v>
                </c:pt>
                <c:pt idx="123">
                  <c:v>92985.546715000004</c:v>
                </c:pt>
                <c:pt idx="124">
                  <c:v>96656.146577000007</c:v>
                </c:pt>
                <c:pt idx="125">
                  <c:v>51704.158305999998</c:v>
                </c:pt>
                <c:pt idx="126">
                  <c:v>47655.412392999999</c:v>
                </c:pt>
                <c:pt idx="127">
                  <c:v>51728.711911999999</c:v>
                </c:pt>
                <c:pt idx="128">
                  <c:v>88353.325949000005</c:v>
                </c:pt>
                <c:pt idx="129">
                  <c:v>96863.360530999998</c:v>
                </c:pt>
                <c:pt idx="130">
                  <c:v>90794.269572000005</c:v>
                </c:pt>
                <c:pt idx="131">
                  <c:v>96754.159721000004</c:v>
                </c:pt>
                <c:pt idx="132">
                  <c:v>93818.671163000006</c:v>
                </c:pt>
                <c:pt idx="133">
                  <c:v>57219.385780999997</c:v>
                </c:pt>
                <c:pt idx="134">
                  <c:v>54414.649229000002</c:v>
                </c:pt>
                <c:pt idx="135">
                  <c:v>38911.222830999999</c:v>
                </c:pt>
                <c:pt idx="136">
                  <c:v>34703.951105</c:v>
                </c:pt>
                <c:pt idx="137">
                  <c:v>94900.191647</c:v>
                </c:pt>
                <c:pt idx="138">
                  <c:v>113329.219724</c:v>
                </c:pt>
                <c:pt idx="139">
                  <c:v>98393.067964000002</c:v>
                </c:pt>
                <c:pt idx="140">
                  <c:v>81684.862819000002</c:v>
                </c:pt>
                <c:pt idx="141">
                  <c:v>82490.443694000001</c:v>
                </c:pt>
                <c:pt idx="142">
                  <c:v>83638.494548999995</c:v>
                </c:pt>
                <c:pt idx="143">
                  <c:v>92750.758925000002</c:v>
                </c:pt>
                <c:pt idx="144">
                  <c:v>91576.464936000004</c:v>
                </c:pt>
                <c:pt idx="145">
                  <c:v>105408.127587</c:v>
                </c:pt>
                <c:pt idx="146">
                  <c:v>96885.768416999999</c:v>
                </c:pt>
                <c:pt idx="147">
                  <c:v>98608.430120999998</c:v>
                </c:pt>
                <c:pt idx="148">
                  <c:v>100296.41440199999</c:v>
                </c:pt>
                <c:pt idx="149">
                  <c:v>101795.731395</c:v>
                </c:pt>
                <c:pt idx="150">
                  <c:v>110489.076288</c:v>
                </c:pt>
                <c:pt idx="151">
                  <c:v>109545.66060800001</c:v>
                </c:pt>
                <c:pt idx="152">
                  <c:v>113782.95084600001</c:v>
                </c:pt>
                <c:pt idx="153">
                  <c:v>104481.029379</c:v>
                </c:pt>
                <c:pt idx="154">
                  <c:v>103792.647065</c:v>
                </c:pt>
                <c:pt idx="155">
                  <c:v>111610.168983</c:v>
                </c:pt>
                <c:pt idx="156">
                  <c:v>101403.22947599999</c:v>
                </c:pt>
                <c:pt idx="157">
                  <c:v>108540.173847</c:v>
                </c:pt>
                <c:pt idx="158">
                  <c:v>108435.20908299999</c:v>
                </c:pt>
                <c:pt idx="159">
                  <c:v>106294.96056599999</c:v>
                </c:pt>
                <c:pt idx="160">
                  <c:v>119654.20019800001</c:v>
                </c:pt>
                <c:pt idx="161">
                  <c:v>88260.818432999993</c:v>
                </c:pt>
                <c:pt idx="162">
                  <c:v>102939.91740999999</c:v>
                </c:pt>
                <c:pt idx="163">
                  <c:v>108595.11887999999</c:v>
                </c:pt>
                <c:pt idx="164">
                  <c:v>51290.940761999998</c:v>
                </c:pt>
                <c:pt idx="165">
                  <c:v>110340.888678</c:v>
                </c:pt>
                <c:pt idx="166">
                  <c:v>96923.698745332993</c:v>
                </c:pt>
                <c:pt idx="167">
                  <c:v>136991.073878</c:v>
                </c:pt>
                <c:pt idx="168">
                  <c:v>139183.17915099999</c:v>
                </c:pt>
                <c:pt idx="169">
                  <c:v>124857.038953</c:v>
                </c:pt>
                <c:pt idx="170">
                  <c:v>134541.97007000001</c:v>
                </c:pt>
                <c:pt idx="171">
                  <c:v>143147.80754800001</c:v>
                </c:pt>
                <c:pt idx="172">
                  <c:v>153979.41691599999</c:v>
                </c:pt>
                <c:pt idx="173">
                  <c:v>151483.35747799999</c:v>
                </c:pt>
                <c:pt idx="174">
                  <c:v>110661.63965966601</c:v>
                </c:pt>
                <c:pt idx="175">
                  <c:v>109386.895223</c:v>
                </c:pt>
                <c:pt idx="176">
                  <c:v>110372.363558</c:v>
                </c:pt>
                <c:pt idx="177">
                  <c:v>106335.533576</c:v>
                </c:pt>
                <c:pt idx="178">
                  <c:v>68434.155050999994</c:v>
                </c:pt>
                <c:pt idx="179">
                  <c:v>112170.92210066599</c:v>
                </c:pt>
                <c:pt idx="180">
                  <c:v>87187.522450000004</c:v>
                </c:pt>
                <c:pt idx="181">
                  <c:v>89545.837438999995</c:v>
                </c:pt>
                <c:pt idx="182">
                  <c:v>78581.380378999995</c:v>
                </c:pt>
                <c:pt idx="183">
                  <c:v>67843.380025999999</c:v>
                </c:pt>
                <c:pt idx="184">
                  <c:v>80539.735287000003</c:v>
                </c:pt>
                <c:pt idx="185">
                  <c:v>110520.839032</c:v>
                </c:pt>
                <c:pt idx="186">
                  <c:v>109438.216528</c:v>
                </c:pt>
                <c:pt idx="187">
                  <c:v>122676.87104899999</c:v>
                </c:pt>
                <c:pt idx="188">
                  <c:v>97606.602042333005</c:v>
                </c:pt>
                <c:pt idx="189">
                  <c:v>111741.251859333</c:v>
                </c:pt>
                <c:pt idx="190">
                  <c:v>102571.87504</c:v>
                </c:pt>
                <c:pt idx="191">
                  <c:v>92476.633092999997</c:v>
                </c:pt>
                <c:pt idx="192">
                  <c:v>59460.304948333003</c:v>
                </c:pt>
                <c:pt idx="193">
                  <c:v>50528.165516333</c:v>
                </c:pt>
                <c:pt idx="194">
                  <c:v>71092.811576666005</c:v>
                </c:pt>
                <c:pt idx="195">
                  <c:v>110574.84142</c:v>
                </c:pt>
                <c:pt idx="196">
                  <c:v>121479.320986666</c:v>
                </c:pt>
                <c:pt idx="197">
                  <c:v>103317.291129</c:v>
                </c:pt>
                <c:pt idx="198">
                  <c:v>91022.589024000001</c:v>
                </c:pt>
                <c:pt idx="199">
                  <c:v>95311.802123665999</c:v>
                </c:pt>
                <c:pt idx="200">
                  <c:v>85244.589598000006</c:v>
                </c:pt>
                <c:pt idx="201">
                  <c:v>97208.946886666003</c:v>
                </c:pt>
                <c:pt idx="202">
                  <c:v>91755.671805000005</c:v>
                </c:pt>
                <c:pt idx="203">
                  <c:v>108963.581907666</c:v>
                </c:pt>
                <c:pt idx="204">
                  <c:v>80126.303245332994</c:v>
                </c:pt>
                <c:pt idx="205">
                  <c:v>74611.504238333</c:v>
                </c:pt>
                <c:pt idx="206">
                  <c:v>72780.937007999994</c:v>
                </c:pt>
                <c:pt idx="207">
                  <c:v>27993.174634999999</c:v>
                </c:pt>
                <c:pt idx="208">
                  <c:v>61404.103611999999</c:v>
                </c:pt>
                <c:pt idx="209">
                  <c:v>90497.209988666</c:v>
                </c:pt>
                <c:pt idx="210">
                  <c:v>51633.312343999998</c:v>
                </c:pt>
                <c:pt idx="211">
                  <c:v>63951.784220665999</c:v>
                </c:pt>
                <c:pt idx="212">
                  <c:v>108031.575795</c:v>
                </c:pt>
                <c:pt idx="213">
                  <c:v>73110.977641000005</c:v>
                </c:pt>
                <c:pt idx="214">
                  <c:v>73502.141132999997</c:v>
                </c:pt>
                <c:pt idx="215">
                  <c:v>61624.123097999996</c:v>
                </c:pt>
                <c:pt idx="216">
                  <c:v>94615.189469999998</c:v>
                </c:pt>
                <c:pt idx="217">
                  <c:v>98994.183644000004</c:v>
                </c:pt>
                <c:pt idx="218">
                  <c:v>40379.480728000002</c:v>
                </c:pt>
                <c:pt idx="219">
                  <c:v>38564.025846999997</c:v>
                </c:pt>
                <c:pt idx="220">
                  <c:v>32516.633191000001</c:v>
                </c:pt>
                <c:pt idx="221">
                  <c:v>33540.397872000001</c:v>
                </c:pt>
                <c:pt idx="222">
                  <c:v>35856.383517000002</c:v>
                </c:pt>
                <c:pt idx="223">
                  <c:v>52770.324675000003</c:v>
                </c:pt>
                <c:pt idx="224">
                  <c:v>70893.608294000005</c:v>
                </c:pt>
                <c:pt idx="225">
                  <c:v>56088.999784</c:v>
                </c:pt>
                <c:pt idx="226">
                  <c:v>71095.581487999996</c:v>
                </c:pt>
                <c:pt idx="227">
                  <c:v>49571.911552999998</c:v>
                </c:pt>
                <c:pt idx="228">
                  <c:v>95188.671077999999</c:v>
                </c:pt>
                <c:pt idx="229">
                  <c:v>98330.940917999993</c:v>
                </c:pt>
                <c:pt idx="230">
                  <c:v>52079.760453333001</c:v>
                </c:pt>
                <c:pt idx="231">
                  <c:v>64118.717477999999</c:v>
                </c:pt>
                <c:pt idx="232">
                  <c:v>80530.292798666007</c:v>
                </c:pt>
                <c:pt idx="233">
                  <c:v>75325.779974999998</c:v>
                </c:pt>
                <c:pt idx="234">
                  <c:v>54122.24437</c:v>
                </c:pt>
                <c:pt idx="235">
                  <c:v>76989.029102</c:v>
                </c:pt>
                <c:pt idx="236">
                  <c:v>85696.331135999993</c:v>
                </c:pt>
                <c:pt idx="237">
                  <c:v>83998.506378999999</c:v>
                </c:pt>
                <c:pt idx="238">
                  <c:v>83998.506378999999</c:v>
                </c:pt>
                <c:pt idx="239">
                  <c:v>104124.23940000001</c:v>
                </c:pt>
                <c:pt idx="240">
                  <c:v>77261.987714999996</c:v>
                </c:pt>
                <c:pt idx="241">
                  <c:v>65505.021226999997</c:v>
                </c:pt>
                <c:pt idx="242">
                  <c:v>69016.220648999995</c:v>
                </c:pt>
                <c:pt idx="243">
                  <c:v>83157.380816999997</c:v>
                </c:pt>
                <c:pt idx="244">
                  <c:v>89299.174016999998</c:v>
                </c:pt>
                <c:pt idx="245">
                  <c:v>96873.182610999997</c:v>
                </c:pt>
                <c:pt idx="246">
                  <c:v>83840.1728</c:v>
                </c:pt>
                <c:pt idx="247">
                  <c:v>98957.188036000007</c:v>
                </c:pt>
                <c:pt idx="248">
                  <c:v>81684.243661665998</c:v>
                </c:pt>
                <c:pt idx="249">
                  <c:v>47299.443936999996</c:v>
                </c:pt>
                <c:pt idx="250">
                  <c:v>44022.668914000002</c:v>
                </c:pt>
                <c:pt idx="251">
                  <c:v>82159.698638000002</c:v>
                </c:pt>
                <c:pt idx="252">
                  <c:v>72473.920450999998</c:v>
                </c:pt>
                <c:pt idx="253">
                  <c:v>103954.877681</c:v>
                </c:pt>
                <c:pt idx="254">
                  <c:v>93817.107545000006</c:v>
                </c:pt>
                <c:pt idx="255">
                  <c:v>96945.311495999995</c:v>
                </c:pt>
                <c:pt idx="256">
                  <c:v>82573.031979000007</c:v>
                </c:pt>
                <c:pt idx="257">
                  <c:v>75172.534448999999</c:v>
                </c:pt>
                <c:pt idx="258">
                  <c:v>77827.514668999997</c:v>
                </c:pt>
                <c:pt idx="259">
                  <c:v>90277.327955000001</c:v>
                </c:pt>
                <c:pt idx="260">
                  <c:v>98428.414535999997</c:v>
                </c:pt>
                <c:pt idx="261">
                  <c:v>54110.184462666002</c:v>
                </c:pt>
                <c:pt idx="262">
                  <c:v>94305.195999000003</c:v>
                </c:pt>
                <c:pt idx="263">
                  <c:v>73166.471292999995</c:v>
                </c:pt>
                <c:pt idx="264">
                  <c:v>68859.006439999997</c:v>
                </c:pt>
                <c:pt idx="265">
                  <c:v>40328.135541000003</c:v>
                </c:pt>
                <c:pt idx="266">
                  <c:v>91341.894727999999</c:v>
                </c:pt>
                <c:pt idx="267">
                  <c:v>39428.889617000001</c:v>
                </c:pt>
                <c:pt idx="268">
                  <c:v>64203.084464</c:v>
                </c:pt>
                <c:pt idx="269">
                  <c:v>90481.298070000004</c:v>
                </c:pt>
                <c:pt idx="270">
                  <c:v>57814.015152</c:v>
                </c:pt>
                <c:pt idx="271">
                  <c:v>122551.387045</c:v>
                </c:pt>
                <c:pt idx="272">
                  <c:v>96597.045504333</c:v>
                </c:pt>
                <c:pt idx="273">
                  <c:v>96302.446674999999</c:v>
                </c:pt>
                <c:pt idx="274">
                  <c:v>90747.908525999999</c:v>
                </c:pt>
                <c:pt idx="275">
                  <c:v>91359.349627000003</c:v>
                </c:pt>
                <c:pt idx="276">
                  <c:v>61808.437115000001</c:v>
                </c:pt>
                <c:pt idx="277">
                  <c:v>109266.06604200001</c:v>
                </c:pt>
                <c:pt idx="278">
                  <c:v>106529.396167</c:v>
                </c:pt>
                <c:pt idx="279">
                  <c:v>57722.397990999998</c:v>
                </c:pt>
                <c:pt idx="280">
                  <c:v>62015.744888000001</c:v>
                </c:pt>
                <c:pt idx="281">
                  <c:v>65928.281128999995</c:v>
                </c:pt>
                <c:pt idx="282">
                  <c:v>60866.314693</c:v>
                </c:pt>
                <c:pt idx="283">
                  <c:v>49312.775071999997</c:v>
                </c:pt>
                <c:pt idx="284">
                  <c:v>55313.680590999997</c:v>
                </c:pt>
                <c:pt idx="285">
                  <c:v>49552.420106999998</c:v>
                </c:pt>
                <c:pt idx="286">
                  <c:v>43335.144188999999</c:v>
                </c:pt>
                <c:pt idx="287">
                  <c:v>63705.729696000002</c:v>
                </c:pt>
                <c:pt idx="288">
                  <c:v>87321.792515666006</c:v>
                </c:pt>
                <c:pt idx="289">
                  <c:v>84399.870013000007</c:v>
                </c:pt>
                <c:pt idx="290">
                  <c:v>96077.597397000005</c:v>
                </c:pt>
                <c:pt idx="291">
                  <c:v>59980.606090000001</c:v>
                </c:pt>
                <c:pt idx="292">
                  <c:v>61013.300445000001</c:v>
                </c:pt>
                <c:pt idx="293">
                  <c:v>82523.776830999996</c:v>
                </c:pt>
                <c:pt idx="294">
                  <c:v>37421.217346999998</c:v>
                </c:pt>
                <c:pt idx="295">
                  <c:v>70885.473188999997</c:v>
                </c:pt>
                <c:pt idx="296">
                  <c:v>100584.348874</c:v>
                </c:pt>
                <c:pt idx="297">
                  <c:v>101309.909103</c:v>
                </c:pt>
                <c:pt idx="298">
                  <c:v>104992.723815</c:v>
                </c:pt>
                <c:pt idx="299">
                  <c:v>103346.900591</c:v>
                </c:pt>
                <c:pt idx="300">
                  <c:v>29286.96113</c:v>
                </c:pt>
                <c:pt idx="301">
                  <c:v>23749.752246</c:v>
                </c:pt>
                <c:pt idx="302">
                  <c:v>27588.183826</c:v>
                </c:pt>
                <c:pt idx="303">
                  <c:v>22645.014201999998</c:v>
                </c:pt>
                <c:pt idx="304">
                  <c:v>18019.604834999998</c:v>
                </c:pt>
                <c:pt idx="305">
                  <c:v>48180.743151000002</c:v>
                </c:pt>
                <c:pt idx="306">
                  <c:v>46519.102077000003</c:v>
                </c:pt>
                <c:pt idx="307">
                  <c:v>65161.151208000003</c:v>
                </c:pt>
                <c:pt idx="308">
                  <c:v>72861.664946000004</c:v>
                </c:pt>
                <c:pt idx="309">
                  <c:v>71418.614885999996</c:v>
                </c:pt>
                <c:pt idx="310">
                  <c:v>74558.426804000002</c:v>
                </c:pt>
                <c:pt idx="311">
                  <c:v>80462.316309999995</c:v>
                </c:pt>
                <c:pt idx="312">
                  <c:v>71003.667881000001</c:v>
                </c:pt>
                <c:pt idx="313">
                  <c:v>75844.371966000006</c:v>
                </c:pt>
                <c:pt idx="314">
                  <c:v>83636.663725000006</c:v>
                </c:pt>
                <c:pt idx="315">
                  <c:v>74500.371006000001</c:v>
                </c:pt>
                <c:pt idx="316">
                  <c:v>77485.838438000006</c:v>
                </c:pt>
                <c:pt idx="317">
                  <c:v>85363.414021999997</c:v>
                </c:pt>
                <c:pt idx="318">
                  <c:v>90040.515612000003</c:v>
                </c:pt>
                <c:pt idx="319">
                  <c:v>67743.042942</c:v>
                </c:pt>
                <c:pt idx="320">
                  <c:v>83303.467522000006</c:v>
                </c:pt>
                <c:pt idx="321">
                  <c:v>66839.667142000006</c:v>
                </c:pt>
                <c:pt idx="322">
                  <c:v>63959.913211999999</c:v>
                </c:pt>
                <c:pt idx="323">
                  <c:v>67570.163734000002</c:v>
                </c:pt>
                <c:pt idx="324">
                  <c:v>57444.361901999997</c:v>
                </c:pt>
                <c:pt idx="325">
                  <c:v>66489.326188000006</c:v>
                </c:pt>
                <c:pt idx="326">
                  <c:v>58914.463261999997</c:v>
                </c:pt>
                <c:pt idx="327">
                  <c:v>69085.400458000004</c:v>
                </c:pt>
                <c:pt idx="328">
                  <c:v>81634.934703999999</c:v>
                </c:pt>
                <c:pt idx="329">
                  <c:v>94698.018521666003</c:v>
                </c:pt>
                <c:pt idx="330">
                  <c:v>87626.552559000003</c:v>
                </c:pt>
                <c:pt idx="331">
                  <c:v>85051.573514666001</c:v>
                </c:pt>
                <c:pt idx="332">
                  <c:v>79558.679655999993</c:v>
                </c:pt>
                <c:pt idx="333">
                  <c:v>66434.713533000002</c:v>
                </c:pt>
                <c:pt idx="334">
                  <c:v>60089.099133999996</c:v>
                </c:pt>
                <c:pt idx="335">
                  <c:v>56575.235656999997</c:v>
                </c:pt>
                <c:pt idx="336">
                  <c:v>50953.167884000002</c:v>
                </c:pt>
                <c:pt idx="337">
                  <c:v>53604.099851999999</c:v>
                </c:pt>
                <c:pt idx="338">
                  <c:v>58823.925737999998</c:v>
                </c:pt>
                <c:pt idx="339">
                  <c:v>47288.884205000002</c:v>
                </c:pt>
                <c:pt idx="340">
                  <c:v>38268.712276999999</c:v>
                </c:pt>
                <c:pt idx="341">
                  <c:v>30017.917887</c:v>
                </c:pt>
                <c:pt idx="342">
                  <c:v>24815.738654000001</c:v>
                </c:pt>
                <c:pt idx="343">
                  <c:v>24812.493232000001</c:v>
                </c:pt>
                <c:pt idx="344">
                  <c:v>34921.957173000003</c:v>
                </c:pt>
                <c:pt idx="345">
                  <c:v>38905.121448999998</c:v>
                </c:pt>
                <c:pt idx="346">
                  <c:v>44875.478317000001</c:v>
                </c:pt>
                <c:pt idx="347">
                  <c:v>43195.564228000003</c:v>
                </c:pt>
                <c:pt idx="348">
                  <c:v>42855.183041999997</c:v>
                </c:pt>
                <c:pt idx="349">
                  <c:v>82555.137109666</c:v>
                </c:pt>
                <c:pt idx="350">
                  <c:v>75430.518427000003</c:v>
                </c:pt>
                <c:pt idx="351">
                  <c:v>63952.118499999997</c:v>
                </c:pt>
                <c:pt idx="352">
                  <c:v>43299.702589</c:v>
                </c:pt>
                <c:pt idx="353">
                  <c:v>59010.294376999998</c:v>
                </c:pt>
                <c:pt idx="354">
                  <c:v>83172.545966999998</c:v>
                </c:pt>
                <c:pt idx="355">
                  <c:v>79923.800738000005</c:v>
                </c:pt>
                <c:pt idx="356">
                  <c:v>73083.824594000005</c:v>
                </c:pt>
                <c:pt idx="357">
                  <c:v>75023.814218</c:v>
                </c:pt>
                <c:pt idx="358">
                  <c:v>47231.78772</c:v>
                </c:pt>
                <c:pt idx="359">
                  <c:v>50762.161888000002</c:v>
                </c:pt>
                <c:pt idx="360">
                  <c:v>46984.310009000001</c:v>
                </c:pt>
                <c:pt idx="361">
                  <c:v>95733.738287</c:v>
                </c:pt>
                <c:pt idx="362">
                  <c:v>93035.493816999995</c:v>
                </c:pt>
                <c:pt idx="363">
                  <c:v>31113.283807</c:v>
                </c:pt>
                <c:pt idx="364">
                  <c:v>53292.329203000001</c:v>
                </c:pt>
                <c:pt idx="365">
                  <c:v>51880.395587999999</c:v>
                </c:pt>
                <c:pt idx="366">
                  <c:v>99405.915571000005</c:v>
                </c:pt>
                <c:pt idx="367">
                  <c:v>94062.727614000003</c:v>
                </c:pt>
                <c:pt idx="368">
                  <c:v>99288.489461000005</c:v>
                </c:pt>
                <c:pt idx="369">
                  <c:v>91177.191783000002</c:v>
                </c:pt>
                <c:pt idx="370">
                  <c:v>104843.275773666</c:v>
                </c:pt>
                <c:pt idx="371">
                  <c:v>97191.767785000004</c:v>
                </c:pt>
                <c:pt idx="372">
                  <c:v>100099.964783</c:v>
                </c:pt>
                <c:pt idx="373">
                  <c:v>10246.414316</c:v>
                </c:pt>
                <c:pt idx="374">
                  <c:v>36688.776980000002</c:v>
                </c:pt>
                <c:pt idx="375">
                  <c:v>48639.774072</c:v>
                </c:pt>
                <c:pt idx="376">
                  <c:v>60086.283336</c:v>
                </c:pt>
                <c:pt idx="377">
                  <c:v>74162.162096</c:v>
                </c:pt>
                <c:pt idx="378">
                  <c:v>54158.129181999997</c:v>
                </c:pt>
                <c:pt idx="379">
                  <c:v>37978.870645000003</c:v>
                </c:pt>
                <c:pt idx="380">
                  <c:v>37678.334476000004</c:v>
                </c:pt>
                <c:pt idx="381">
                  <c:v>35271.563543999997</c:v>
                </c:pt>
                <c:pt idx="382">
                  <c:v>39487.933147000003</c:v>
                </c:pt>
                <c:pt idx="383">
                  <c:v>24073.890432</c:v>
                </c:pt>
                <c:pt idx="384">
                  <c:v>16545.530108999999</c:v>
                </c:pt>
                <c:pt idx="385">
                  <c:v>71617.836647999997</c:v>
                </c:pt>
                <c:pt idx="386">
                  <c:v>82893.219620999997</c:v>
                </c:pt>
                <c:pt idx="387">
                  <c:v>80859.848075000002</c:v>
                </c:pt>
                <c:pt idx="388">
                  <c:v>73793.683279999997</c:v>
                </c:pt>
                <c:pt idx="389">
                  <c:v>77855.428872999997</c:v>
                </c:pt>
                <c:pt idx="390">
                  <c:v>81942.738712999999</c:v>
                </c:pt>
                <c:pt idx="391">
                  <c:v>97715.713929999998</c:v>
                </c:pt>
                <c:pt idx="392">
                  <c:v>90872.485996999996</c:v>
                </c:pt>
                <c:pt idx="393">
                  <c:v>75472.857092000006</c:v>
                </c:pt>
                <c:pt idx="394">
                  <c:v>68849.172997999995</c:v>
                </c:pt>
                <c:pt idx="395">
                  <c:v>60956.794332999998</c:v>
                </c:pt>
                <c:pt idx="396">
                  <c:v>92443.240934999994</c:v>
                </c:pt>
                <c:pt idx="397">
                  <c:v>88343.725426000005</c:v>
                </c:pt>
                <c:pt idx="398">
                  <c:v>90562.663696000003</c:v>
                </c:pt>
                <c:pt idx="399">
                  <c:v>98492.813276999994</c:v>
                </c:pt>
                <c:pt idx="400">
                  <c:v>38046.07346</c:v>
                </c:pt>
                <c:pt idx="401">
                  <c:v>38808.818876999998</c:v>
                </c:pt>
                <c:pt idx="402">
                  <c:v>34178.268972999998</c:v>
                </c:pt>
                <c:pt idx="403">
                  <c:v>33797.569371999998</c:v>
                </c:pt>
                <c:pt idx="404">
                  <c:v>94239.615523</c:v>
                </c:pt>
                <c:pt idx="405">
                  <c:v>82036.942322999996</c:v>
                </c:pt>
                <c:pt idx="406">
                  <c:v>29532.290116</c:v>
                </c:pt>
                <c:pt idx="407">
                  <c:v>71648.009313000002</c:v>
                </c:pt>
                <c:pt idx="408">
                  <c:v>66571.648168</c:v>
                </c:pt>
                <c:pt idx="409">
                  <c:v>88179.659444999998</c:v>
                </c:pt>
                <c:pt idx="410">
                  <c:v>59830.748119000003</c:v>
                </c:pt>
                <c:pt idx="411">
                  <c:v>85978.225875000004</c:v>
                </c:pt>
                <c:pt idx="412">
                  <c:v>116789.01454800001</c:v>
                </c:pt>
                <c:pt idx="413">
                  <c:v>96337.615325000006</c:v>
                </c:pt>
                <c:pt idx="414">
                  <c:v>114903.90593533299</c:v>
                </c:pt>
                <c:pt idx="415">
                  <c:v>158263.64468933301</c:v>
                </c:pt>
                <c:pt idx="416">
                  <c:v>60773.725187999997</c:v>
                </c:pt>
                <c:pt idx="417">
                  <c:v>34180.992543</c:v>
                </c:pt>
                <c:pt idx="418">
                  <c:v>72631.793502999994</c:v>
                </c:pt>
                <c:pt idx="419">
                  <c:v>100971.30860999999</c:v>
                </c:pt>
                <c:pt idx="420">
                  <c:v>105725.278779</c:v>
                </c:pt>
                <c:pt idx="421">
                  <c:v>92244.581833000004</c:v>
                </c:pt>
                <c:pt idx="422">
                  <c:v>110958.15278999999</c:v>
                </c:pt>
                <c:pt idx="423">
                  <c:v>115904.438051</c:v>
                </c:pt>
                <c:pt idx="424">
                  <c:v>100513.542248</c:v>
                </c:pt>
                <c:pt idx="425">
                  <c:v>125078.122703</c:v>
                </c:pt>
                <c:pt idx="426">
                  <c:v>91384.833826999995</c:v>
                </c:pt>
                <c:pt idx="427">
                  <c:v>112535.023992</c:v>
                </c:pt>
                <c:pt idx="428">
                  <c:v>116435.976685</c:v>
                </c:pt>
                <c:pt idx="429">
                  <c:v>73672.148933999997</c:v>
                </c:pt>
                <c:pt idx="430">
                  <c:v>35309.217146000003</c:v>
                </c:pt>
                <c:pt idx="431">
                  <c:v>65050.979100999997</c:v>
                </c:pt>
                <c:pt idx="432">
                  <c:v>87957.204587</c:v>
                </c:pt>
                <c:pt idx="433">
                  <c:v>70364.663801000002</c:v>
                </c:pt>
                <c:pt idx="434">
                  <c:v>59460.304948333003</c:v>
                </c:pt>
                <c:pt idx="435">
                  <c:v>51555.809573999999</c:v>
                </c:pt>
                <c:pt idx="436">
                  <c:v>48092.174875999997</c:v>
                </c:pt>
                <c:pt idx="437">
                  <c:v>52516.866140999999</c:v>
                </c:pt>
                <c:pt idx="438">
                  <c:v>59460.304948333003</c:v>
                </c:pt>
                <c:pt idx="439">
                  <c:v>64203.084464</c:v>
                </c:pt>
                <c:pt idx="440">
                  <c:v>44653.692401</c:v>
                </c:pt>
                <c:pt idx="441">
                  <c:v>99093.861371000006</c:v>
                </c:pt>
                <c:pt idx="442">
                  <c:v>96310.184338000006</c:v>
                </c:pt>
                <c:pt idx="443">
                  <c:v>111025.72719400001</c:v>
                </c:pt>
                <c:pt idx="444">
                  <c:v>98221.459161000006</c:v>
                </c:pt>
                <c:pt idx="445">
                  <c:v>97483.526089000006</c:v>
                </c:pt>
                <c:pt idx="446">
                  <c:v>121131.800885333</c:v>
                </c:pt>
                <c:pt idx="447">
                  <c:v>122901.387626</c:v>
                </c:pt>
                <c:pt idx="448">
                  <c:v>141434.224854</c:v>
                </c:pt>
                <c:pt idx="449">
                  <c:v>61351.375896999998</c:v>
                </c:pt>
                <c:pt idx="450">
                  <c:v>70379.967298000003</c:v>
                </c:pt>
                <c:pt idx="451">
                  <c:v>77251.231216999993</c:v>
                </c:pt>
                <c:pt idx="452">
                  <c:v>100980.751367</c:v>
                </c:pt>
                <c:pt idx="453">
                  <c:v>88585.062581000006</c:v>
                </c:pt>
                <c:pt idx="454">
                  <c:v>95203.393964999996</c:v>
                </c:pt>
                <c:pt idx="455">
                  <c:v>100721.227679</c:v>
                </c:pt>
                <c:pt idx="456">
                  <c:v>61315.161026333</c:v>
                </c:pt>
                <c:pt idx="457">
                  <c:v>36466.987556</c:v>
                </c:pt>
                <c:pt idx="458">
                  <c:v>38719.090168000002</c:v>
                </c:pt>
                <c:pt idx="459">
                  <c:v>25012.24841</c:v>
                </c:pt>
                <c:pt idx="460">
                  <c:v>27604.413552999999</c:v>
                </c:pt>
                <c:pt idx="461">
                  <c:v>18225.280955999999</c:v>
                </c:pt>
                <c:pt idx="462">
                  <c:v>18172.137943000002</c:v>
                </c:pt>
                <c:pt idx="463">
                  <c:v>75284.691437999994</c:v>
                </c:pt>
                <c:pt idx="464">
                  <c:v>108821.457285</c:v>
                </c:pt>
                <c:pt idx="465">
                  <c:v>120915.62919000001</c:v>
                </c:pt>
                <c:pt idx="466">
                  <c:v>84425.251269999993</c:v>
                </c:pt>
                <c:pt idx="467">
                  <c:v>52292.392750999999</c:v>
                </c:pt>
                <c:pt idx="468">
                  <c:v>67832.284014999997</c:v>
                </c:pt>
                <c:pt idx="469">
                  <c:v>69242.130453000005</c:v>
                </c:pt>
                <c:pt idx="470">
                  <c:v>71940.525687000001</c:v>
                </c:pt>
                <c:pt idx="471">
                  <c:v>56004.552220999998</c:v>
                </c:pt>
                <c:pt idx="472">
                  <c:v>52079.760453333001</c:v>
                </c:pt>
                <c:pt idx="473">
                  <c:v>93370.341216000001</c:v>
                </c:pt>
                <c:pt idx="474">
                  <c:v>108169.25681000001</c:v>
                </c:pt>
                <c:pt idx="475">
                  <c:v>111433.10407166601</c:v>
                </c:pt>
                <c:pt idx="476">
                  <c:v>90840.697635999997</c:v>
                </c:pt>
                <c:pt idx="477">
                  <c:v>84171.489602999995</c:v>
                </c:pt>
                <c:pt idx="478">
                  <c:v>34517.712616999997</c:v>
                </c:pt>
                <c:pt idx="479">
                  <c:v>99062.599530000007</c:v>
                </c:pt>
                <c:pt idx="480">
                  <c:v>59250.394253999999</c:v>
                </c:pt>
                <c:pt idx="481">
                  <c:v>86712.138313000003</c:v>
                </c:pt>
                <c:pt idx="482">
                  <c:v>82429.807174000001</c:v>
                </c:pt>
                <c:pt idx="483">
                  <c:v>99143.292237999995</c:v>
                </c:pt>
                <c:pt idx="484">
                  <c:v>102598.911035</c:v>
                </c:pt>
                <c:pt idx="485">
                  <c:v>96967.974937000006</c:v>
                </c:pt>
                <c:pt idx="486">
                  <c:v>93818.671163000006</c:v>
                </c:pt>
                <c:pt idx="487">
                  <c:v>60347.854531999998</c:v>
                </c:pt>
                <c:pt idx="488">
                  <c:v>60863.256471000001</c:v>
                </c:pt>
                <c:pt idx="489">
                  <c:v>57783.022970999999</c:v>
                </c:pt>
                <c:pt idx="490">
                  <c:v>59755.315251</c:v>
                </c:pt>
                <c:pt idx="491">
                  <c:v>30156.261502000001</c:v>
                </c:pt>
                <c:pt idx="492">
                  <c:v>57964.939481665999</c:v>
                </c:pt>
                <c:pt idx="493">
                  <c:v>101836.19794100001</c:v>
                </c:pt>
                <c:pt idx="494">
                  <c:v>101952.210343</c:v>
                </c:pt>
                <c:pt idx="495">
                  <c:v>108798.37712400001</c:v>
                </c:pt>
                <c:pt idx="496">
                  <c:v>110938.618558</c:v>
                </c:pt>
                <c:pt idx="497">
                  <c:v>58870.617531999997</c:v>
                </c:pt>
                <c:pt idx="498">
                  <c:v>57340.403077000003</c:v>
                </c:pt>
                <c:pt idx="499">
                  <c:v>51757.979347</c:v>
                </c:pt>
                <c:pt idx="500">
                  <c:v>53799.669891999998</c:v>
                </c:pt>
                <c:pt idx="501">
                  <c:v>52561.716565000002</c:v>
                </c:pt>
                <c:pt idx="502">
                  <c:v>77501.663407999993</c:v>
                </c:pt>
                <c:pt idx="503">
                  <c:v>137056.58386000001</c:v>
                </c:pt>
                <c:pt idx="504">
                  <c:v>132170.010366</c:v>
                </c:pt>
                <c:pt idx="505">
                  <c:v>128997.579513</c:v>
                </c:pt>
                <c:pt idx="506">
                  <c:v>153912.88118699999</c:v>
                </c:pt>
                <c:pt idx="507">
                  <c:v>119583.950847</c:v>
                </c:pt>
                <c:pt idx="508">
                  <c:v>119207.50414200001</c:v>
                </c:pt>
                <c:pt idx="509">
                  <c:v>119932.61840199999</c:v>
                </c:pt>
                <c:pt idx="510">
                  <c:v>50749.192803999998</c:v>
                </c:pt>
                <c:pt idx="511">
                  <c:v>64203.084464</c:v>
                </c:pt>
                <c:pt idx="512">
                  <c:v>56004.552220999998</c:v>
                </c:pt>
                <c:pt idx="513">
                  <c:v>31947.531126000002</c:v>
                </c:pt>
                <c:pt idx="514">
                  <c:v>69161.421619665998</c:v>
                </c:pt>
                <c:pt idx="515">
                  <c:v>109025.20473</c:v>
                </c:pt>
                <c:pt idx="516">
                  <c:v>117761.537458666</c:v>
                </c:pt>
                <c:pt idx="517">
                  <c:v>101887.109106</c:v>
                </c:pt>
                <c:pt idx="518">
                  <c:v>106462.054193666</c:v>
                </c:pt>
                <c:pt idx="519">
                  <c:v>108676.206831666</c:v>
                </c:pt>
                <c:pt idx="520">
                  <c:v>125549.094</c:v>
                </c:pt>
                <c:pt idx="521">
                  <c:v>77357.263747999998</c:v>
                </c:pt>
                <c:pt idx="522">
                  <c:v>73083.706440333001</c:v>
                </c:pt>
                <c:pt idx="523">
                  <c:v>70296.058491999996</c:v>
                </c:pt>
                <c:pt idx="524">
                  <c:v>64889.590257666001</c:v>
                </c:pt>
                <c:pt idx="525">
                  <c:v>69640.158964666</c:v>
                </c:pt>
                <c:pt idx="526">
                  <c:v>75562.971596000003</c:v>
                </c:pt>
                <c:pt idx="527">
                  <c:v>79658.544177000003</c:v>
                </c:pt>
                <c:pt idx="528">
                  <c:v>102279.246046</c:v>
                </c:pt>
                <c:pt idx="529">
                  <c:v>101729.07131299999</c:v>
                </c:pt>
                <c:pt idx="530">
                  <c:v>43189.119124999997</c:v>
                </c:pt>
                <c:pt idx="531">
                  <c:v>44873.666915000002</c:v>
                </c:pt>
                <c:pt idx="532">
                  <c:v>45125.167442999998</c:v>
                </c:pt>
                <c:pt idx="533">
                  <c:v>43884.257611000001</c:v>
                </c:pt>
                <c:pt idx="534">
                  <c:v>38564.025846999997</c:v>
                </c:pt>
                <c:pt idx="535">
                  <c:v>40379.480728000002</c:v>
                </c:pt>
                <c:pt idx="536">
                  <c:v>72875.657831999997</c:v>
                </c:pt>
                <c:pt idx="537">
                  <c:v>60488.533475999997</c:v>
                </c:pt>
                <c:pt idx="538">
                  <c:v>58397.072303000001</c:v>
                </c:pt>
                <c:pt idx="539">
                  <c:v>120786.219047666</c:v>
                </c:pt>
                <c:pt idx="540">
                  <c:v>82000.496643000006</c:v>
                </c:pt>
                <c:pt idx="541">
                  <c:v>95625.374316000001</c:v>
                </c:pt>
                <c:pt idx="542">
                  <c:v>74818.960200999994</c:v>
                </c:pt>
                <c:pt idx="543">
                  <c:v>118906.334974</c:v>
                </c:pt>
                <c:pt idx="544">
                  <c:v>107821.17186</c:v>
                </c:pt>
                <c:pt idx="545">
                  <c:v>54084.905585</c:v>
                </c:pt>
                <c:pt idx="546">
                  <c:v>72401.276133332998</c:v>
                </c:pt>
                <c:pt idx="547">
                  <c:v>122676.87104899999</c:v>
                </c:pt>
                <c:pt idx="548">
                  <c:v>95873.683250999995</c:v>
                </c:pt>
                <c:pt idx="549">
                  <c:v>65149.655727999998</c:v>
                </c:pt>
                <c:pt idx="550">
                  <c:v>95099.990095999994</c:v>
                </c:pt>
                <c:pt idx="551">
                  <c:v>100495.375669</c:v>
                </c:pt>
                <c:pt idx="552">
                  <c:v>113306.464202</c:v>
                </c:pt>
                <c:pt idx="553">
                  <c:v>103302.33732799999</c:v>
                </c:pt>
                <c:pt idx="554">
                  <c:v>64846.741516000002</c:v>
                </c:pt>
                <c:pt idx="555">
                  <c:v>65140.956813999997</c:v>
                </c:pt>
                <c:pt idx="556">
                  <c:v>63719.485715000003</c:v>
                </c:pt>
                <c:pt idx="557">
                  <c:v>63391.693587000002</c:v>
                </c:pt>
                <c:pt idx="558">
                  <c:v>59662.487562000002</c:v>
                </c:pt>
                <c:pt idx="559">
                  <c:v>60281.248324</c:v>
                </c:pt>
                <c:pt idx="560">
                  <c:v>45391.134555999997</c:v>
                </c:pt>
                <c:pt idx="561">
                  <c:v>46760.946596000002</c:v>
                </c:pt>
                <c:pt idx="562">
                  <c:v>48185.473453999999</c:v>
                </c:pt>
                <c:pt idx="563">
                  <c:v>68902.977140999996</c:v>
                </c:pt>
                <c:pt idx="564">
                  <c:v>67218.759212999998</c:v>
                </c:pt>
                <c:pt idx="565">
                  <c:v>5708.7429529999999</c:v>
                </c:pt>
                <c:pt idx="566">
                  <c:v>5661.7630129999998</c:v>
                </c:pt>
                <c:pt idx="567">
                  <c:v>51650.137111999997</c:v>
                </c:pt>
                <c:pt idx="568">
                  <c:v>54750.727027000001</c:v>
                </c:pt>
                <c:pt idx="569">
                  <c:v>96077.597397000005</c:v>
                </c:pt>
                <c:pt idx="570">
                  <c:v>59986.283132999997</c:v>
                </c:pt>
                <c:pt idx="571">
                  <c:v>62671.959467000001</c:v>
                </c:pt>
                <c:pt idx="572">
                  <c:v>96031.457005999997</c:v>
                </c:pt>
                <c:pt idx="573">
                  <c:v>70663.722930999997</c:v>
                </c:pt>
                <c:pt idx="574">
                  <c:v>12989.837946</c:v>
                </c:pt>
                <c:pt idx="575">
                  <c:v>11331.542055</c:v>
                </c:pt>
                <c:pt idx="576">
                  <c:v>103029.710091</c:v>
                </c:pt>
                <c:pt idx="577">
                  <c:v>98926.036441000004</c:v>
                </c:pt>
                <c:pt idx="578">
                  <c:v>66535.415995999996</c:v>
                </c:pt>
                <c:pt idx="579">
                  <c:v>25480.424204999999</c:v>
                </c:pt>
                <c:pt idx="580">
                  <c:v>26402.100017000001</c:v>
                </c:pt>
                <c:pt idx="581">
                  <c:v>74627.38132</c:v>
                </c:pt>
                <c:pt idx="582">
                  <c:v>86818.903800999993</c:v>
                </c:pt>
                <c:pt idx="583">
                  <c:v>94120.884026999993</c:v>
                </c:pt>
                <c:pt idx="584">
                  <c:v>41239.250301</c:v>
                </c:pt>
                <c:pt idx="585">
                  <c:v>53857.895134999999</c:v>
                </c:pt>
                <c:pt idx="586">
                  <c:v>71309.473786999995</c:v>
                </c:pt>
                <c:pt idx="587">
                  <c:v>69116.593951999996</c:v>
                </c:pt>
                <c:pt idx="588">
                  <c:v>73474.029179999998</c:v>
                </c:pt>
                <c:pt idx="589">
                  <c:v>71162.990158000001</c:v>
                </c:pt>
                <c:pt idx="590">
                  <c:v>54328.332385000002</c:v>
                </c:pt>
                <c:pt idx="591">
                  <c:v>58989.105237999996</c:v>
                </c:pt>
                <c:pt idx="592">
                  <c:v>88161.125475666006</c:v>
                </c:pt>
                <c:pt idx="593">
                  <c:v>81121.290326000002</c:v>
                </c:pt>
                <c:pt idx="594">
                  <c:v>47288.884205000002</c:v>
                </c:pt>
                <c:pt idx="595">
                  <c:v>45548.497967000003</c:v>
                </c:pt>
                <c:pt idx="596">
                  <c:v>29262.944092000002</c:v>
                </c:pt>
                <c:pt idx="597">
                  <c:v>29462.110376000001</c:v>
                </c:pt>
                <c:pt idx="598">
                  <c:v>10274.357932999999</c:v>
                </c:pt>
                <c:pt idx="599">
                  <c:v>7101.4931059999999</c:v>
                </c:pt>
                <c:pt idx="600">
                  <c:v>7085.9574759999996</c:v>
                </c:pt>
                <c:pt idx="601">
                  <c:v>43426.496447999998</c:v>
                </c:pt>
                <c:pt idx="602">
                  <c:v>23799.290407</c:v>
                </c:pt>
                <c:pt idx="603">
                  <c:v>48528.646761000004</c:v>
                </c:pt>
                <c:pt idx="604">
                  <c:v>85215.638955000002</c:v>
                </c:pt>
                <c:pt idx="605">
                  <c:v>82544.840461</c:v>
                </c:pt>
                <c:pt idx="606">
                  <c:v>64865.891589999999</c:v>
                </c:pt>
                <c:pt idx="607">
                  <c:v>28945.729846999999</c:v>
                </c:pt>
                <c:pt idx="608">
                  <c:v>38452.764149000002</c:v>
                </c:pt>
                <c:pt idx="609">
                  <c:v>39991.809549999998</c:v>
                </c:pt>
                <c:pt idx="610">
                  <c:v>58512.208248000003</c:v>
                </c:pt>
                <c:pt idx="611">
                  <c:v>60169.240300999998</c:v>
                </c:pt>
                <c:pt idx="612">
                  <c:v>103333.78309700001</c:v>
                </c:pt>
                <c:pt idx="613">
                  <c:v>108988.52416166601</c:v>
                </c:pt>
                <c:pt idx="614">
                  <c:v>90071.995748999994</c:v>
                </c:pt>
                <c:pt idx="615">
                  <c:v>88596.936136999997</c:v>
                </c:pt>
                <c:pt idx="616">
                  <c:v>76869.682153000002</c:v>
                </c:pt>
                <c:pt idx="617">
                  <c:v>14804.237214999999</c:v>
                </c:pt>
                <c:pt idx="618">
                  <c:v>42470.566506000003</c:v>
                </c:pt>
                <c:pt idx="619">
                  <c:v>37209.850828000002</c:v>
                </c:pt>
                <c:pt idx="620">
                  <c:v>86273.947339999999</c:v>
                </c:pt>
                <c:pt idx="621">
                  <c:v>83172.137707999995</c:v>
                </c:pt>
                <c:pt idx="622">
                  <c:v>94243.130252999996</c:v>
                </c:pt>
                <c:pt idx="623">
                  <c:v>98605.834728000002</c:v>
                </c:pt>
                <c:pt idx="624">
                  <c:v>61436.041831000002</c:v>
                </c:pt>
                <c:pt idx="625">
                  <c:v>63684.565828999999</c:v>
                </c:pt>
                <c:pt idx="626">
                  <c:v>10344.761596</c:v>
                </c:pt>
                <c:pt idx="627">
                  <c:v>94527.837975999995</c:v>
                </c:pt>
                <c:pt idx="628">
                  <c:v>104175.37037</c:v>
                </c:pt>
                <c:pt idx="629">
                  <c:v>111057.757304</c:v>
                </c:pt>
                <c:pt idx="630">
                  <c:v>80126.303245332994</c:v>
                </c:pt>
                <c:pt idx="631">
                  <c:v>15780.784153000001</c:v>
                </c:pt>
                <c:pt idx="632">
                  <c:v>741.10686699999997</c:v>
                </c:pt>
                <c:pt idx="633">
                  <c:v>710.82258400000001</c:v>
                </c:pt>
                <c:pt idx="634">
                  <c:v>19450.568126665999</c:v>
                </c:pt>
                <c:pt idx="635">
                  <c:v>19023.372607333</c:v>
                </c:pt>
                <c:pt idx="636">
                  <c:v>20306.116725</c:v>
                </c:pt>
                <c:pt idx="637">
                  <c:v>13602.932908999999</c:v>
                </c:pt>
                <c:pt idx="638">
                  <c:v>22380.261310999998</c:v>
                </c:pt>
                <c:pt idx="639">
                  <c:v>11278.548113000001</c:v>
                </c:pt>
                <c:pt idx="640">
                  <c:v>16405.610863000002</c:v>
                </c:pt>
                <c:pt idx="641">
                  <c:v>11530.208783</c:v>
                </c:pt>
                <c:pt idx="642">
                  <c:v>11278.548113000001</c:v>
                </c:pt>
                <c:pt idx="643">
                  <c:v>11278.548113000001</c:v>
                </c:pt>
                <c:pt idx="644">
                  <c:v>11530.208783</c:v>
                </c:pt>
                <c:pt idx="645">
                  <c:v>11530.208783</c:v>
                </c:pt>
                <c:pt idx="646">
                  <c:v>18924.614161000001</c:v>
                </c:pt>
                <c:pt idx="647">
                  <c:v>17418.357685333001</c:v>
                </c:pt>
                <c:pt idx="648">
                  <c:v>3654.0608099999999</c:v>
                </c:pt>
                <c:pt idx="649">
                  <c:v>38513.339967</c:v>
                </c:pt>
                <c:pt idx="650">
                  <c:v>41250.246546000002</c:v>
                </c:pt>
                <c:pt idx="651">
                  <c:v>19143.925985000002</c:v>
                </c:pt>
                <c:pt idx="652">
                  <c:v>26964.397068999999</c:v>
                </c:pt>
                <c:pt idx="653">
                  <c:v>52038.105256000003</c:v>
                </c:pt>
                <c:pt idx="654">
                  <c:v>38460.519271999998</c:v>
                </c:pt>
                <c:pt idx="655">
                  <c:v>32977.812747999997</c:v>
                </c:pt>
                <c:pt idx="656">
                  <c:v>38677.351855000001</c:v>
                </c:pt>
                <c:pt idx="657">
                  <c:v>21369.637271</c:v>
                </c:pt>
                <c:pt idx="658">
                  <c:v>59042.995894</c:v>
                </c:pt>
                <c:pt idx="659">
                  <c:v>25395.194708999999</c:v>
                </c:pt>
                <c:pt idx="660">
                  <c:v>34683.606115000002</c:v>
                </c:pt>
                <c:pt idx="661">
                  <c:v>47573.344744000002</c:v>
                </c:pt>
                <c:pt idx="662">
                  <c:v>21727.925889999999</c:v>
                </c:pt>
                <c:pt idx="663">
                  <c:v>17014.736940999999</c:v>
                </c:pt>
                <c:pt idx="664">
                  <c:v>67724.496599999999</c:v>
                </c:pt>
                <c:pt idx="665">
                  <c:v>64510.075683000003</c:v>
                </c:pt>
                <c:pt idx="666">
                  <c:v>28845.056716666</c:v>
                </c:pt>
                <c:pt idx="667">
                  <c:v>36117.227349000001</c:v>
                </c:pt>
                <c:pt idx="668">
                  <c:v>44177.667773000001</c:v>
                </c:pt>
                <c:pt idx="669">
                  <c:v>26317.414000000001</c:v>
                </c:pt>
                <c:pt idx="670">
                  <c:v>46669.095032999998</c:v>
                </c:pt>
                <c:pt idx="671">
                  <c:v>30557.346991999999</c:v>
                </c:pt>
                <c:pt idx="672">
                  <c:v>48714.427392332997</c:v>
                </c:pt>
                <c:pt idx="673">
                  <c:v>36753.054579000003</c:v>
                </c:pt>
                <c:pt idx="674">
                  <c:v>33168.396146332001</c:v>
                </c:pt>
                <c:pt idx="675">
                  <c:v>30648.402496999999</c:v>
                </c:pt>
                <c:pt idx="676">
                  <c:v>20433.389836333001</c:v>
                </c:pt>
                <c:pt idx="677">
                  <c:v>43137.253582999998</c:v>
                </c:pt>
                <c:pt idx="678">
                  <c:v>23240.077627999999</c:v>
                </c:pt>
                <c:pt idx="679">
                  <c:v>40576.523205999998</c:v>
                </c:pt>
                <c:pt idx="680">
                  <c:v>40244.634967999998</c:v>
                </c:pt>
                <c:pt idx="681">
                  <c:v>73725.071974000006</c:v>
                </c:pt>
                <c:pt idx="682">
                  <c:v>11843.39149</c:v>
                </c:pt>
                <c:pt idx="683">
                  <c:v>21545.347097000002</c:v>
                </c:pt>
                <c:pt idx="684">
                  <c:v>25483.504836</c:v>
                </c:pt>
                <c:pt idx="685">
                  <c:v>54010.826837000001</c:v>
                </c:pt>
                <c:pt idx="686">
                  <c:v>26964.397068999999</c:v>
                </c:pt>
                <c:pt idx="687">
                  <c:v>12890.194100999999</c:v>
                </c:pt>
                <c:pt idx="688">
                  <c:v>17606.366720000002</c:v>
                </c:pt>
                <c:pt idx="689">
                  <c:v>17140.725815999998</c:v>
                </c:pt>
                <c:pt idx="690">
                  <c:v>33928.588424000001</c:v>
                </c:pt>
                <c:pt idx="691">
                  <c:v>28671.975364000002</c:v>
                </c:pt>
                <c:pt idx="692">
                  <c:v>13888.755077</c:v>
                </c:pt>
                <c:pt idx="693">
                  <c:v>37991.418102000003</c:v>
                </c:pt>
                <c:pt idx="694">
                  <c:v>25738.319843000001</c:v>
                </c:pt>
                <c:pt idx="695">
                  <c:v>54840.502938999998</c:v>
                </c:pt>
                <c:pt idx="696">
                  <c:v>18942.575465999998</c:v>
                </c:pt>
                <c:pt idx="697">
                  <c:v>34410.591538000001</c:v>
                </c:pt>
                <c:pt idx="698">
                  <c:v>18632.366043999999</c:v>
                </c:pt>
                <c:pt idx="699">
                  <c:v>1452.6835189999999</c:v>
                </c:pt>
                <c:pt idx="700">
                  <c:v>10478.652979</c:v>
                </c:pt>
                <c:pt idx="701">
                  <c:v>47694.348145999997</c:v>
                </c:pt>
                <c:pt idx="702">
                  <c:v>7968.4790650000004</c:v>
                </c:pt>
                <c:pt idx="703">
                  <c:v>29264.946028999999</c:v>
                </c:pt>
                <c:pt idx="704">
                  <c:v>30912.747478000001</c:v>
                </c:pt>
                <c:pt idx="705">
                  <c:v>33939.814092000001</c:v>
                </c:pt>
                <c:pt idx="706">
                  <c:v>46222.817372999998</c:v>
                </c:pt>
                <c:pt idx="707">
                  <c:v>20217.997476</c:v>
                </c:pt>
                <c:pt idx="708">
                  <c:v>6808.2281389999998</c:v>
                </c:pt>
                <c:pt idx="709">
                  <c:v>40983.578652999997</c:v>
                </c:pt>
                <c:pt idx="710">
                  <c:v>32746.321415999999</c:v>
                </c:pt>
                <c:pt idx="711">
                  <c:v>42762.022549000001</c:v>
                </c:pt>
                <c:pt idx="712">
                  <c:v>41698.451463999998</c:v>
                </c:pt>
                <c:pt idx="713">
                  <c:v>25058.910872331999</c:v>
                </c:pt>
                <c:pt idx="714">
                  <c:v>37051.035295000001</c:v>
                </c:pt>
                <c:pt idx="715">
                  <c:v>18508.637062665999</c:v>
                </c:pt>
                <c:pt idx="716">
                  <c:v>26604.814573332998</c:v>
                </c:pt>
                <c:pt idx="717">
                  <c:v>45054.295675665999</c:v>
                </c:pt>
                <c:pt idx="718">
                  <c:v>31864.350215999999</c:v>
                </c:pt>
                <c:pt idx="719">
                  <c:v>41196.500244000003</c:v>
                </c:pt>
                <c:pt idx="720">
                  <c:v>45910.612138331999</c:v>
                </c:pt>
                <c:pt idx="721">
                  <c:v>31583.242836000001</c:v>
                </c:pt>
                <c:pt idx="722">
                  <c:v>28563.056132999998</c:v>
                </c:pt>
                <c:pt idx="723">
                  <c:v>23792.064909000001</c:v>
                </c:pt>
                <c:pt idx="724">
                  <c:v>13210.088673</c:v>
                </c:pt>
                <c:pt idx="725">
                  <c:v>21129.292294999999</c:v>
                </c:pt>
                <c:pt idx="726">
                  <c:v>7758.4344460000002</c:v>
                </c:pt>
                <c:pt idx="727">
                  <c:v>63798.677366331998</c:v>
                </c:pt>
                <c:pt idx="728">
                  <c:v>50431.767846000002</c:v>
                </c:pt>
                <c:pt idx="729">
                  <c:v>25914.926262000001</c:v>
                </c:pt>
                <c:pt idx="730">
                  <c:v>36136.325358000002</c:v>
                </c:pt>
                <c:pt idx="731">
                  <c:v>19088.818428999999</c:v>
                </c:pt>
                <c:pt idx="732">
                  <c:v>25832.585336</c:v>
                </c:pt>
                <c:pt idx="733">
                  <c:v>31301.327096000001</c:v>
                </c:pt>
                <c:pt idx="734">
                  <c:v>37633.607037000002</c:v>
                </c:pt>
                <c:pt idx="735">
                  <c:v>26225.874773332001</c:v>
                </c:pt>
                <c:pt idx="736">
                  <c:v>74104.762776000003</c:v>
                </c:pt>
                <c:pt idx="737">
                  <c:v>17014.736940999999</c:v>
                </c:pt>
                <c:pt idx="738">
                  <c:v>22316.067000999999</c:v>
                </c:pt>
                <c:pt idx="739">
                  <c:v>25654.898495000001</c:v>
                </c:pt>
                <c:pt idx="740">
                  <c:v>50190.662364000003</c:v>
                </c:pt>
                <c:pt idx="741">
                  <c:v>61925.285226</c:v>
                </c:pt>
                <c:pt idx="742">
                  <c:v>33916.940781999998</c:v>
                </c:pt>
                <c:pt idx="743">
                  <c:v>56763.998590000003</c:v>
                </c:pt>
                <c:pt idx="744">
                  <c:v>23854.597174999999</c:v>
                </c:pt>
                <c:pt idx="745">
                  <c:v>20422.583050000001</c:v>
                </c:pt>
                <c:pt idx="746">
                  <c:v>31963.955968999999</c:v>
                </c:pt>
                <c:pt idx="747">
                  <c:v>11401.009601</c:v>
                </c:pt>
                <c:pt idx="748">
                  <c:v>64200.457034999999</c:v>
                </c:pt>
                <c:pt idx="749">
                  <c:v>34897.242423999996</c:v>
                </c:pt>
                <c:pt idx="750">
                  <c:v>65836.824640999999</c:v>
                </c:pt>
                <c:pt idx="751">
                  <c:v>12597.379585000001</c:v>
                </c:pt>
                <c:pt idx="752">
                  <c:v>15634.111733</c:v>
                </c:pt>
                <c:pt idx="753">
                  <c:v>1329.251242</c:v>
                </c:pt>
                <c:pt idx="754">
                  <c:v>31336.685084000001</c:v>
                </c:pt>
                <c:pt idx="755">
                  <c:v>28799.911287999999</c:v>
                </c:pt>
                <c:pt idx="756">
                  <c:v>11865.240926</c:v>
                </c:pt>
                <c:pt idx="757">
                  <c:v>15029.836939000001</c:v>
                </c:pt>
                <c:pt idx="758">
                  <c:v>14529.083140999999</c:v>
                </c:pt>
                <c:pt idx="759">
                  <c:v>20680.674434332999</c:v>
                </c:pt>
                <c:pt idx="760">
                  <c:v>15010.595875999999</c:v>
                </c:pt>
                <c:pt idx="761">
                  <c:v>32922.389164</c:v>
                </c:pt>
                <c:pt idx="762">
                  <c:v>12825.895592999999</c:v>
                </c:pt>
                <c:pt idx="763">
                  <c:v>25204.404021999999</c:v>
                </c:pt>
                <c:pt idx="764">
                  <c:v>13184.248082</c:v>
                </c:pt>
                <c:pt idx="765">
                  <c:v>9278.0634320000008</c:v>
                </c:pt>
                <c:pt idx="766">
                  <c:v>6274.5241919999999</c:v>
                </c:pt>
                <c:pt idx="767">
                  <c:v>6052.1103720000001</c:v>
                </c:pt>
                <c:pt idx="768">
                  <c:v>6507.564558</c:v>
                </c:pt>
                <c:pt idx="769">
                  <c:v>16802.629987</c:v>
                </c:pt>
                <c:pt idx="770">
                  <c:v>15393.908046</c:v>
                </c:pt>
                <c:pt idx="771">
                  <c:v>10435.931747000001</c:v>
                </c:pt>
                <c:pt idx="772">
                  <c:v>15557.473819000001</c:v>
                </c:pt>
                <c:pt idx="773">
                  <c:v>24758.774871000001</c:v>
                </c:pt>
                <c:pt idx="774">
                  <c:v>5200.9966830000003</c:v>
                </c:pt>
                <c:pt idx="775">
                  <c:v>9021.2107419999993</c:v>
                </c:pt>
                <c:pt idx="776">
                  <c:v>10540.409293000001</c:v>
                </c:pt>
                <c:pt idx="777">
                  <c:v>23807.492585</c:v>
                </c:pt>
                <c:pt idx="778">
                  <c:v>37852.398284000003</c:v>
                </c:pt>
                <c:pt idx="779">
                  <c:v>16650.256305999999</c:v>
                </c:pt>
                <c:pt idx="780">
                  <c:v>14373.934135</c:v>
                </c:pt>
                <c:pt idx="781">
                  <c:v>14466.585093</c:v>
                </c:pt>
                <c:pt idx="782">
                  <c:v>7724.4608529999996</c:v>
                </c:pt>
                <c:pt idx="783">
                  <c:v>11706.243027</c:v>
                </c:pt>
                <c:pt idx="784">
                  <c:v>18867.831185999999</c:v>
                </c:pt>
                <c:pt idx="785">
                  <c:v>8635.1890719999992</c:v>
                </c:pt>
                <c:pt idx="786">
                  <c:v>16113.437762</c:v>
                </c:pt>
                <c:pt idx="787">
                  <c:v>16113.981279</c:v>
                </c:pt>
                <c:pt idx="788">
                  <c:v>22357.056345665998</c:v>
                </c:pt>
                <c:pt idx="789">
                  <c:v>16234.298220000001</c:v>
                </c:pt>
                <c:pt idx="790">
                  <c:v>3424.7152980000001</c:v>
                </c:pt>
                <c:pt idx="791">
                  <c:v>17175.136113332999</c:v>
                </c:pt>
                <c:pt idx="792">
                  <c:v>14068.026301</c:v>
                </c:pt>
                <c:pt idx="793">
                  <c:v>9624.5057123330007</c:v>
                </c:pt>
                <c:pt idx="794">
                  <c:v>33728.724496000003</c:v>
                </c:pt>
                <c:pt idx="795">
                  <c:v>20972.980780999998</c:v>
                </c:pt>
                <c:pt idx="796">
                  <c:v>46484.825786000001</c:v>
                </c:pt>
                <c:pt idx="797">
                  <c:v>19219.615461665999</c:v>
                </c:pt>
                <c:pt idx="798">
                  <c:v>23425.365242</c:v>
                </c:pt>
                <c:pt idx="799">
                  <c:v>10230.806332</c:v>
                </c:pt>
                <c:pt idx="800">
                  <c:v>16470.226468000001</c:v>
                </c:pt>
                <c:pt idx="801">
                  <c:v>14019.278764999999</c:v>
                </c:pt>
                <c:pt idx="802">
                  <c:v>3411.3581989999998</c:v>
                </c:pt>
                <c:pt idx="803">
                  <c:v>12077.25829</c:v>
                </c:pt>
                <c:pt idx="804">
                  <c:v>21389.251292000001</c:v>
                </c:pt>
                <c:pt idx="805">
                  <c:v>16907.121238</c:v>
                </c:pt>
                <c:pt idx="806">
                  <c:v>6998.2402830000001</c:v>
                </c:pt>
                <c:pt idx="807">
                  <c:v>11072.849104999999</c:v>
                </c:pt>
                <c:pt idx="808">
                  <c:v>13448.612107999999</c:v>
                </c:pt>
                <c:pt idx="809">
                  <c:v>14662.203992000001</c:v>
                </c:pt>
                <c:pt idx="810">
                  <c:v>18087.057790999999</c:v>
                </c:pt>
                <c:pt idx="811">
                  <c:v>11519.482669000001</c:v>
                </c:pt>
                <c:pt idx="812">
                  <c:v>15778.377496999999</c:v>
                </c:pt>
                <c:pt idx="813">
                  <c:v>25812.006353000001</c:v>
                </c:pt>
                <c:pt idx="814">
                  <c:v>27645.144245</c:v>
                </c:pt>
                <c:pt idx="815">
                  <c:v>10464.373634664</c:v>
                </c:pt>
                <c:pt idx="816">
                  <c:v>8080.6053160000001</c:v>
                </c:pt>
                <c:pt idx="817">
                  <c:v>23990.819366</c:v>
                </c:pt>
                <c:pt idx="818">
                  <c:v>7475.4391059999998</c:v>
                </c:pt>
                <c:pt idx="819">
                  <c:v>7352.5508040000004</c:v>
                </c:pt>
                <c:pt idx="820">
                  <c:v>5666.4045420000002</c:v>
                </c:pt>
                <c:pt idx="821">
                  <c:v>17375.157759000002</c:v>
                </c:pt>
                <c:pt idx="822">
                  <c:v>25311.796606</c:v>
                </c:pt>
                <c:pt idx="823">
                  <c:v>25066.173564000001</c:v>
                </c:pt>
                <c:pt idx="824">
                  <c:v>15648.602531</c:v>
                </c:pt>
                <c:pt idx="825">
                  <c:v>8948.5693670000001</c:v>
                </c:pt>
                <c:pt idx="826">
                  <c:v>18248.454209</c:v>
                </c:pt>
                <c:pt idx="827">
                  <c:v>5799.244500666</c:v>
                </c:pt>
                <c:pt idx="828">
                  <c:v>16669.402737</c:v>
                </c:pt>
                <c:pt idx="829">
                  <c:v>30364.865908</c:v>
                </c:pt>
                <c:pt idx="830">
                  <c:v>24712.991761000001</c:v>
                </c:pt>
                <c:pt idx="831">
                  <c:v>21274.457071000001</c:v>
                </c:pt>
                <c:pt idx="832">
                  <c:v>19503.467221999999</c:v>
                </c:pt>
                <c:pt idx="833">
                  <c:v>15787.784889</c:v>
                </c:pt>
                <c:pt idx="834">
                  <c:v>6496.2990719999998</c:v>
                </c:pt>
                <c:pt idx="835">
                  <c:v>12948.933636</c:v>
                </c:pt>
                <c:pt idx="836">
                  <c:v>6866.9550250000002</c:v>
                </c:pt>
                <c:pt idx="837">
                  <c:v>9449.3771940000006</c:v>
                </c:pt>
                <c:pt idx="838">
                  <c:v>7106.1175999999996</c:v>
                </c:pt>
                <c:pt idx="839">
                  <c:v>22940.681161666002</c:v>
                </c:pt>
                <c:pt idx="840">
                  <c:v>10940.525451</c:v>
                </c:pt>
                <c:pt idx="841">
                  <c:v>15099.335446999999</c:v>
                </c:pt>
                <c:pt idx="842">
                  <c:v>7435.4522299999999</c:v>
                </c:pt>
                <c:pt idx="843">
                  <c:v>18507.209106666</c:v>
                </c:pt>
                <c:pt idx="844">
                  <c:v>15365.333420000001</c:v>
                </c:pt>
                <c:pt idx="845">
                  <c:v>22448.886780000001</c:v>
                </c:pt>
                <c:pt idx="846">
                  <c:v>8992.2241099999992</c:v>
                </c:pt>
                <c:pt idx="847">
                  <c:v>35460.423602333001</c:v>
                </c:pt>
                <c:pt idx="848">
                  <c:v>17099.629489999999</c:v>
                </c:pt>
                <c:pt idx="849">
                  <c:v>14729.287934</c:v>
                </c:pt>
                <c:pt idx="850">
                  <c:v>19392.945747000002</c:v>
                </c:pt>
                <c:pt idx="851">
                  <c:v>28077.065342000002</c:v>
                </c:pt>
                <c:pt idx="852">
                  <c:v>16245.694398</c:v>
                </c:pt>
                <c:pt idx="853">
                  <c:v>14660.165741999999</c:v>
                </c:pt>
                <c:pt idx="854">
                  <c:v>19918.402876</c:v>
                </c:pt>
                <c:pt idx="855">
                  <c:v>20598.272463998001</c:v>
                </c:pt>
                <c:pt idx="856">
                  <c:v>14374.486935000001</c:v>
                </c:pt>
                <c:pt idx="857">
                  <c:v>3625.8557799999999</c:v>
                </c:pt>
                <c:pt idx="858">
                  <c:v>14851.237573</c:v>
                </c:pt>
                <c:pt idx="859">
                  <c:v>9390.4019929999995</c:v>
                </c:pt>
                <c:pt idx="860">
                  <c:v>9810.3047069999993</c:v>
                </c:pt>
                <c:pt idx="861">
                  <c:v>9491.6367950000003</c:v>
                </c:pt>
                <c:pt idx="862">
                  <c:v>8915.6897349999999</c:v>
                </c:pt>
                <c:pt idx="863">
                  <c:v>21036.455497999999</c:v>
                </c:pt>
                <c:pt idx="864">
                  <c:v>19769.295202000001</c:v>
                </c:pt>
                <c:pt idx="865">
                  <c:v>21705.359088000001</c:v>
                </c:pt>
                <c:pt idx="866">
                  <c:v>10112.217978000001</c:v>
                </c:pt>
                <c:pt idx="867">
                  <c:v>37922.198811000002</c:v>
                </c:pt>
                <c:pt idx="868">
                  <c:v>18625.413632</c:v>
                </c:pt>
                <c:pt idx="869">
                  <c:v>22083.463746000001</c:v>
                </c:pt>
                <c:pt idx="870">
                  <c:v>18804.402242</c:v>
                </c:pt>
                <c:pt idx="871">
                  <c:v>11985.607271000001</c:v>
                </c:pt>
                <c:pt idx="872">
                  <c:v>3035.9074860000001</c:v>
                </c:pt>
                <c:pt idx="873">
                  <c:v>4113.473857</c:v>
                </c:pt>
                <c:pt idx="874">
                  <c:v>61028.408474999997</c:v>
                </c:pt>
                <c:pt idx="875">
                  <c:v>15197.402767</c:v>
                </c:pt>
                <c:pt idx="876">
                  <c:v>10501.956630000001</c:v>
                </c:pt>
                <c:pt idx="877">
                  <c:v>9179.6492330000001</c:v>
                </c:pt>
                <c:pt idx="878">
                  <c:v>23860.918739000001</c:v>
                </c:pt>
                <c:pt idx="879">
                  <c:v>14916.280161999999</c:v>
                </c:pt>
                <c:pt idx="880">
                  <c:v>14650.604171000001</c:v>
                </c:pt>
                <c:pt idx="881">
                  <c:v>28412.891774</c:v>
                </c:pt>
                <c:pt idx="882">
                  <c:v>32548.474492000001</c:v>
                </c:pt>
                <c:pt idx="883">
                  <c:v>15918.12592</c:v>
                </c:pt>
                <c:pt idx="884">
                  <c:v>19872.924018999998</c:v>
                </c:pt>
                <c:pt idx="885">
                  <c:v>22519.867106999998</c:v>
                </c:pt>
                <c:pt idx="886">
                  <c:v>20029.268283000001</c:v>
                </c:pt>
                <c:pt idx="887">
                  <c:v>26548.677411998</c:v>
                </c:pt>
                <c:pt idx="888">
                  <c:v>16736.667936999998</c:v>
                </c:pt>
                <c:pt idx="889">
                  <c:v>25601.830280999999</c:v>
                </c:pt>
                <c:pt idx="890">
                  <c:v>17626.052594000001</c:v>
                </c:pt>
                <c:pt idx="891">
                  <c:v>23303.559861000002</c:v>
                </c:pt>
                <c:pt idx="892">
                  <c:v>19200.369916332998</c:v>
                </c:pt>
                <c:pt idx="893">
                  <c:v>27507.113595999999</c:v>
                </c:pt>
                <c:pt idx="894">
                  <c:v>31159.331154</c:v>
                </c:pt>
                <c:pt idx="895">
                  <c:v>20419.653414</c:v>
                </c:pt>
                <c:pt idx="896">
                  <c:v>32131.070715999998</c:v>
                </c:pt>
                <c:pt idx="897">
                  <c:v>13634.968865999999</c:v>
                </c:pt>
                <c:pt idx="898">
                  <c:v>15832.893517666</c:v>
                </c:pt>
                <c:pt idx="899">
                  <c:v>49992.229014999997</c:v>
                </c:pt>
                <c:pt idx="900">
                  <c:v>15139.882141</c:v>
                </c:pt>
                <c:pt idx="901">
                  <c:v>15261.540675</c:v>
                </c:pt>
                <c:pt idx="902">
                  <c:v>14923.261326</c:v>
                </c:pt>
                <c:pt idx="903">
                  <c:v>12251.199737999999</c:v>
                </c:pt>
                <c:pt idx="904">
                  <c:v>14498.097152</c:v>
                </c:pt>
                <c:pt idx="905">
                  <c:v>16760.688704</c:v>
                </c:pt>
                <c:pt idx="906">
                  <c:v>16181.570788000001</c:v>
                </c:pt>
                <c:pt idx="907">
                  <c:v>13489.567046</c:v>
                </c:pt>
                <c:pt idx="908">
                  <c:v>11918.796724</c:v>
                </c:pt>
                <c:pt idx="909">
                  <c:v>9565.2132079999992</c:v>
                </c:pt>
                <c:pt idx="910">
                  <c:v>27576.382779</c:v>
                </c:pt>
                <c:pt idx="911">
                  <c:v>16733.594897999999</c:v>
                </c:pt>
                <c:pt idx="912">
                  <c:v>43771.894426665996</c:v>
                </c:pt>
                <c:pt idx="913">
                  <c:v>4561.5383780000002</c:v>
                </c:pt>
                <c:pt idx="914">
                  <c:v>57031.224081</c:v>
                </c:pt>
                <c:pt idx="915">
                  <c:v>6381.5597529999995</c:v>
                </c:pt>
                <c:pt idx="916">
                  <c:v>6988.3611570000003</c:v>
                </c:pt>
                <c:pt idx="917">
                  <c:v>20412.198899999999</c:v>
                </c:pt>
                <c:pt idx="918">
                  <c:v>14912.412544999999</c:v>
                </c:pt>
                <c:pt idx="919">
                  <c:v>17966.546977333001</c:v>
                </c:pt>
                <c:pt idx="920">
                  <c:v>18044.852616332999</c:v>
                </c:pt>
                <c:pt idx="921">
                  <c:v>5355.6190939999997</c:v>
                </c:pt>
                <c:pt idx="922">
                  <c:v>6323.5334780000003</c:v>
                </c:pt>
                <c:pt idx="923">
                  <c:v>21073.913650999999</c:v>
                </c:pt>
                <c:pt idx="924">
                  <c:v>17055.408162</c:v>
                </c:pt>
                <c:pt idx="925">
                  <c:v>9942.2094606659994</c:v>
                </c:pt>
                <c:pt idx="926">
                  <c:v>12980.833672000001</c:v>
                </c:pt>
                <c:pt idx="927">
                  <c:v>12299.305525</c:v>
                </c:pt>
                <c:pt idx="928">
                  <c:v>23753.024999000001</c:v>
                </c:pt>
                <c:pt idx="929">
                  <c:v>27630.483421000001</c:v>
                </c:pt>
                <c:pt idx="930">
                  <c:v>17494.489238999999</c:v>
                </c:pt>
                <c:pt idx="931">
                  <c:v>16259.886755</c:v>
                </c:pt>
                <c:pt idx="932">
                  <c:v>17772.041404</c:v>
                </c:pt>
                <c:pt idx="933">
                  <c:v>12948.609834999999</c:v>
                </c:pt>
                <c:pt idx="934">
                  <c:v>17331.787291998</c:v>
                </c:pt>
                <c:pt idx="935">
                  <c:v>13810.760636999999</c:v>
                </c:pt>
                <c:pt idx="936">
                  <c:v>12733.661658999999</c:v>
                </c:pt>
                <c:pt idx="937">
                  <c:v>23011.646588</c:v>
                </c:pt>
                <c:pt idx="938">
                  <c:v>11609.456340000001</c:v>
                </c:pt>
                <c:pt idx="939">
                  <c:v>19698.675913999999</c:v>
                </c:pt>
                <c:pt idx="940">
                  <c:v>11804.965092</c:v>
                </c:pt>
                <c:pt idx="941">
                  <c:v>13572.066622</c:v>
                </c:pt>
                <c:pt idx="942">
                  <c:v>18421.460824000002</c:v>
                </c:pt>
                <c:pt idx="943">
                  <c:v>9524.1312550000002</c:v>
                </c:pt>
                <c:pt idx="944">
                  <c:v>9410.1022049999992</c:v>
                </c:pt>
                <c:pt idx="945">
                  <c:v>12598.951841</c:v>
                </c:pt>
                <c:pt idx="946">
                  <c:v>9202.7131900000004</c:v>
                </c:pt>
                <c:pt idx="947">
                  <c:v>15130.600235</c:v>
                </c:pt>
                <c:pt idx="948">
                  <c:v>10621.643592</c:v>
                </c:pt>
                <c:pt idx="949">
                  <c:v>6774.0693309999997</c:v>
                </c:pt>
                <c:pt idx="950">
                  <c:v>10053.345885000001</c:v>
                </c:pt>
                <c:pt idx="951">
                  <c:v>20933.182846</c:v>
                </c:pt>
                <c:pt idx="952">
                  <c:v>23168.106501999999</c:v>
                </c:pt>
                <c:pt idx="953">
                  <c:v>25877.874451332002</c:v>
                </c:pt>
                <c:pt idx="954">
                  <c:v>18868.521042</c:v>
                </c:pt>
                <c:pt idx="955">
                  <c:v>19213.246295000001</c:v>
                </c:pt>
                <c:pt idx="956">
                  <c:v>19108.060974</c:v>
                </c:pt>
                <c:pt idx="957">
                  <c:v>14934.446771999999</c:v>
                </c:pt>
                <c:pt idx="958">
                  <c:v>13221.451816000001</c:v>
                </c:pt>
                <c:pt idx="959">
                  <c:v>7766.0624520000001</c:v>
                </c:pt>
                <c:pt idx="960">
                  <c:v>14879.911448000001</c:v>
                </c:pt>
                <c:pt idx="961">
                  <c:v>16193.167659999999</c:v>
                </c:pt>
                <c:pt idx="962">
                  <c:v>19919.40237</c:v>
                </c:pt>
                <c:pt idx="963">
                  <c:v>22382.73647</c:v>
                </c:pt>
                <c:pt idx="964">
                  <c:v>21683.740157</c:v>
                </c:pt>
                <c:pt idx="965">
                  <c:v>19004.082828999999</c:v>
                </c:pt>
                <c:pt idx="966">
                  <c:v>16549.193442</c:v>
                </c:pt>
                <c:pt idx="967">
                  <c:v>25333.084168000001</c:v>
                </c:pt>
                <c:pt idx="968">
                  <c:v>27199.012305331999</c:v>
                </c:pt>
                <c:pt idx="969">
                  <c:v>19787.747982000001</c:v>
                </c:pt>
                <c:pt idx="970">
                  <c:v>10458.664976</c:v>
                </c:pt>
                <c:pt idx="971">
                  <c:v>20952.292731000001</c:v>
                </c:pt>
                <c:pt idx="972">
                  <c:v>7366.0943509999997</c:v>
                </c:pt>
                <c:pt idx="973">
                  <c:v>10798.084327</c:v>
                </c:pt>
                <c:pt idx="974">
                  <c:v>22884.013910999998</c:v>
                </c:pt>
                <c:pt idx="975">
                  <c:v>22433.154891999999</c:v>
                </c:pt>
                <c:pt idx="976">
                  <c:v>16955.711230000001</c:v>
                </c:pt>
                <c:pt idx="977">
                  <c:v>12683.498729999999</c:v>
                </c:pt>
                <c:pt idx="978">
                  <c:v>4018.232544</c:v>
                </c:pt>
                <c:pt idx="979">
                  <c:v>4018.232544</c:v>
                </c:pt>
                <c:pt idx="980">
                  <c:v>42558.191547000002</c:v>
                </c:pt>
                <c:pt idx="981">
                  <c:v>16966.766930000002</c:v>
                </c:pt>
                <c:pt idx="982">
                  <c:v>14372.080397</c:v>
                </c:pt>
                <c:pt idx="983">
                  <c:v>16113.437762</c:v>
                </c:pt>
                <c:pt idx="984">
                  <c:v>31337.208863</c:v>
                </c:pt>
                <c:pt idx="985">
                  <c:v>5336.1750419999998</c:v>
                </c:pt>
                <c:pt idx="986">
                  <c:v>13707.071757</c:v>
                </c:pt>
                <c:pt idx="987">
                  <c:v>14962.168712999999</c:v>
                </c:pt>
                <c:pt idx="988">
                  <c:v>21713.758378999999</c:v>
                </c:pt>
                <c:pt idx="989">
                  <c:v>10376.605882</c:v>
                </c:pt>
                <c:pt idx="990">
                  <c:v>13995.211773000001</c:v>
                </c:pt>
                <c:pt idx="991">
                  <c:v>12107.939275999999</c:v>
                </c:pt>
                <c:pt idx="992">
                  <c:v>12503.814772</c:v>
                </c:pt>
                <c:pt idx="993">
                  <c:v>7589.0258700000004</c:v>
                </c:pt>
                <c:pt idx="994">
                  <c:v>6952.8917899999997</c:v>
                </c:pt>
                <c:pt idx="995">
                  <c:v>31026.596174332</c:v>
                </c:pt>
                <c:pt idx="996">
                  <c:v>35985.671297000001</c:v>
                </c:pt>
                <c:pt idx="997">
                  <c:v>5157.6977070000003</c:v>
                </c:pt>
                <c:pt idx="998">
                  <c:v>12305.339403</c:v>
                </c:pt>
                <c:pt idx="999">
                  <c:v>47012.035300000003</c:v>
                </c:pt>
                <c:pt idx="1000">
                  <c:v>32208.161531999998</c:v>
                </c:pt>
                <c:pt idx="1001">
                  <c:v>28984.160048000002</c:v>
                </c:pt>
                <c:pt idx="1002">
                  <c:v>14583.122824</c:v>
                </c:pt>
                <c:pt idx="1003">
                  <c:v>8258.9086320000006</c:v>
                </c:pt>
                <c:pt idx="1004">
                  <c:v>15607.775559</c:v>
                </c:pt>
                <c:pt idx="1005">
                  <c:v>11313.256004000001</c:v>
                </c:pt>
                <c:pt idx="1006">
                  <c:v>15657.716922</c:v>
                </c:pt>
                <c:pt idx="1007">
                  <c:v>16890.984332</c:v>
                </c:pt>
                <c:pt idx="1008">
                  <c:v>22289.131945000001</c:v>
                </c:pt>
                <c:pt idx="1009">
                  <c:v>7594.0438160000003</c:v>
                </c:pt>
                <c:pt idx="1010">
                  <c:v>22428.249204</c:v>
                </c:pt>
                <c:pt idx="1011">
                  <c:v>8152.22714</c:v>
                </c:pt>
                <c:pt idx="1012">
                  <c:v>7495.7774890000001</c:v>
                </c:pt>
                <c:pt idx="1013">
                  <c:v>12188.847141</c:v>
                </c:pt>
                <c:pt idx="1014">
                  <c:v>8887.0904019999998</c:v>
                </c:pt>
                <c:pt idx="1015">
                  <c:v>9375.1223090000003</c:v>
                </c:pt>
                <c:pt idx="1016">
                  <c:v>12825.895592999999</c:v>
                </c:pt>
                <c:pt idx="1017">
                  <c:v>10655.265801</c:v>
                </c:pt>
                <c:pt idx="1018">
                  <c:v>8197.4521239999995</c:v>
                </c:pt>
                <c:pt idx="1019">
                  <c:v>23505.660752</c:v>
                </c:pt>
                <c:pt idx="1020">
                  <c:v>55720.089179000002</c:v>
                </c:pt>
                <c:pt idx="1021">
                  <c:v>13392.966493</c:v>
                </c:pt>
                <c:pt idx="1022">
                  <c:v>16113.558594</c:v>
                </c:pt>
                <c:pt idx="1023">
                  <c:v>13978.167721</c:v>
                </c:pt>
                <c:pt idx="1024">
                  <c:v>26657.430985999999</c:v>
                </c:pt>
                <c:pt idx="1025">
                  <c:v>30839.786378000001</c:v>
                </c:pt>
                <c:pt idx="1026">
                  <c:v>21223.452093</c:v>
                </c:pt>
                <c:pt idx="1027">
                  <c:v>13374.550139999999</c:v>
                </c:pt>
                <c:pt idx="1028">
                  <c:v>34982.566017999998</c:v>
                </c:pt>
                <c:pt idx="1029">
                  <c:v>22768.412595999998</c:v>
                </c:pt>
                <c:pt idx="1030">
                  <c:v>31821.065204999999</c:v>
                </c:pt>
                <c:pt idx="1031">
                  <c:v>21505.241506999999</c:v>
                </c:pt>
                <c:pt idx="1032">
                  <c:v>23996.744664999998</c:v>
                </c:pt>
                <c:pt idx="1033">
                  <c:v>9919.2605079999994</c:v>
                </c:pt>
                <c:pt idx="1034">
                  <c:v>9109.7732789999991</c:v>
                </c:pt>
                <c:pt idx="1035">
                  <c:v>23357.388177000001</c:v>
                </c:pt>
                <c:pt idx="1036">
                  <c:v>31920.851704000001</c:v>
                </c:pt>
                <c:pt idx="1037">
                  <c:v>37099.013397000002</c:v>
                </c:pt>
                <c:pt idx="1038">
                  <c:v>11306.964413666001</c:v>
                </c:pt>
                <c:pt idx="1039">
                  <c:v>10665.343832</c:v>
                </c:pt>
                <c:pt idx="1040">
                  <c:v>11359.830515</c:v>
                </c:pt>
                <c:pt idx="1041">
                  <c:v>11193.433123000001</c:v>
                </c:pt>
                <c:pt idx="1042">
                  <c:v>14867.207941999999</c:v>
                </c:pt>
                <c:pt idx="1043">
                  <c:v>10595.348602</c:v>
                </c:pt>
                <c:pt idx="1044">
                  <c:v>26549.900128000001</c:v>
                </c:pt>
                <c:pt idx="1045">
                  <c:v>11306.890773333</c:v>
                </c:pt>
                <c:pt idx="1046">
                  <c:v>25184.291157</c:v>
                </c:pt>
                <c:pt idx="1047">
                  <c:v>6799.4325760000002</c:v>
                </c:pt>
                <c:pt idx="1048">
                  <c:v>21973.504367665999</c:v>
                </c:pt>
                <c:pt idx="1049">
                  <c:v>4809.4196929999998</c:v>
                </c:pt>
                <c:pt idx="1050">
                  <c:v>14911.293996</c:v>
                </c:pt>
                <c:pt idx="1051">
                  <c:v>16332.149025000001</c:v>
                </c:pt>
                <c:pt idx="1052">
                  <c:v>13140.910011</c:v>
                </c:pt>
                <c:pt idx="1053">
                  <c:v>16815.916614999998</c:v>
                </c:pt>
                <c:pt idx="1054">
                  <c:v>14156.191343</c:v>
                </c:pt>
                <c:pt idx="1055">
                  <c:v>27200.858058000002</c:v>
                </c:pt>
                <c:pt idx="1056">
                  <c:v>15442.869768</c:v>
                </c:pt>
                <c:pt idx="1057">
                  <c:v>22953.174286000001</c:v>
                </c:pt>
                <c:pt idx="1058">
                  <c:v>19285.756422999999</c:v>
                </c:pt>
                <c:pt idx="1059">
                  <c:v>17316.404815000002</c:v>
                </c:pt>
                <c:pt idx="1060">
                  <c:v>13618.075801000001</c:v>
                </c:pt>
                <c:pt idx="1061">
                  <c:v>15150.824213</c:v>
                </c:pt>
                <c:pt idx="1062">
                  <c:v>15041.855286</c:v>
                </c:pt>
                <c:pt idx="1063">
                  <c:v>12013.815048332999</c:v>
                </c:pt>
                <c:pt idx="1064">
                  <c:v>21779.768253999999</c:v>
                </c:pt>
                <c:pt idx="1065">
                  <c:v>8115.981162</c:v>
                </c:pt>
                <c:pt idx="1066">
                  <c:v>7963.6727790000004</c:v>
                </c:pt>
                <c:pt idx="1067">
                  <c:v>7331.2833700000001</c:v>
                </c:pt>
                <c:pt idx="1068">
                  <c:v>10491.671350000001</c:v>
                </c:pt>
                <c:pt idx="1069">
                  <c:v>10511.132352000001</c:v>
                </c:pt>
                <c:pt idx="1070">
                  <c:v>15651.710927</c:v>
                </c:pt>
                <c:pt idx="1071">
                  <c:v>18965.715463</c:v>
                </c:pt>
                <c:pt idx="1072">
                  <c:v>11233.931220998</c:v>
                </c:pt>
                <c:pt idx="1073">
                  <c:v>13996.244384</c:v>
                </c:pt>
                <c:pt idx="1074">
                  <c:v>34422.628660000002</c:v>
                </c:pt>
                <c:pt idx="1075">
                  <c:v>15229.093104</c:v>
                </c:pt>
                <c:pt idx="1076">
                  <c:v>26756.369885666001</c:v>
                </c:pt>
                <c:pt idx="1077">
                  <c:v>10903.528071000001</c:v>
                </c:pt>
                <c:pt idx="1078">
                  <c:v>18554.801427999999</c:v>
                </c:pt>
                <c:pt idx="1079">
                  <c:v>15682.082864</c:v>
                </c:pt>
                <c:pt idx="1080">
                  <c:v>10222.186142666</c:v>
                </c:pt>
                <c:pt idx="1081">
                  <c:v>48648.013027000001</c:v>
                </c:pt>
                <c:pt idx="1082">
                  <c:v>43755.401033000002</c:v>
                </c:pt>
                <c:pt idx="1083">
                  <c:v>18827.866234000001</c:v>
                </c:pt>
                <c:pt idx="1084">
                  <c:v>20127.074531999999</c:v>
                </c:pt>
                <c:pt idx="1085">
                  <c:v>12185.945377</c:v>
                </c:pt>
                <c:pt idx="1086">
                  <c:v>5472.0372820000002</c:v>
                </c:pt>
                <c:pt idx="1087">
                  <c:v>15023.425805999999</c:v>
                </c:pt>
                <c:pt idx="1088">
                  <c:v>3988.8699839999999</c:v>
                </c:pt>
                <c:pt idx="1089">
                  <c:v>10061.703221</c:v>
                </c:pt>
                <c:pt idx="1090">
                  <c:v>17205.993171333001</c:v>
                </c:pt>
                <c:pt idx="1091">
                  <c:v>4624.576067</c:v>
                </c:pt>
                <c:pt idx="1092">
                  <c:v>12151.852360666</c:v>
                </c:pt>
                <c:pt idx="1093">
                  <c:v>9733.6251683320006</c:v>
                </c:pt>
                <c:pt idx="1094">
                  <c:v>12394.673890332</c:v>
                </c:pt>
                <c:pt idx="1095">
                  <c:v>17875.548212999998</c:v>
                </c:pt>
                <c:pt idx="1096">
                  <c:v>14112.054532</c:v>
                </c:pt>
                <c:pt idx="1097">
                  <c:v>17315.641326000001</c:v>
                </c:pt>
                <c:pt idx="1098">
                  <c:v>18012.074686</c:v>
                </c:pt>
                <c:pt idx="1099">
                  <c:v>17797.336807997999</c:v>
                </c:pt>
                <c:pt idx="1100">
                  <c:v>16900.129262999999</c:v>
                </c:pt>
                <c:pt idx="1101">
                  <c:v>17942.138973998</c:v>
                </c:pt>
                <c:pt idx="1102">
                  <c:v>41424.576867999996</c:v>
                </c:pt>
                <c:pt idx="1103">
                  <c:v>15597.85677</c:v>
                </c:pt>
                <c:pt idx="1104">
                  <c:v>23028.129560332</c:v>
                </c:pt>
                <c:pt idx="1105">
                  <c:v>20219.26959</c:v>
                </c:pt>
                <c:pt idx="1106">
                  <c:v>28423.039843999999</c:v>
                </c:pt>
                <c:pt idx="1107">
                  <c:v>12505.829594000001</c:v>
                </c:pt>
                <c:pt idx="1108">
                  <c:v>21590.268249000001</c:v>
                </c:pt>
                <c:pt idx="1109">
                  <c:v>14785.140985</c:v>
                </c:pt>
                <c:pt idx="1110">
                  <c:v>15520.528485000001</c:v>
                </c:pt>
                <c:pt idx="1111">
                  <c:v>18173.244089</c:v>
                </c:pt>
                <c:pt idx="1112">
                  <c:v>1197.888481</c:v>
                </c:pt>
                <c:pt idx="1113">
                  <c:v>7608.6206860000002</c:v>
                </c:pt>
                <c:pt idx="1114">
                  <c:v>9673.9589689999993</c:v>
                </c:pt>
                <c:pt idx="1115">
                  <c:v>15517.890452</c:v>
                </c:pt>
                <c:pt idx="1116">
                  <c:v>9880.94002</c:v>
                </c:pt>
                <c:pt idx="1117">
                  <c:v>18566.31495</c:v>
                </c:pt>
                <c:pt idx="1118">
                  <c:v>26733.218462000001</c:v>
                </c:pt>
                <c:pt idx="1119">
                  <c:v>20063.828912000001</c:v>
                </c:pt>
                <c:pt idx="1120">
                  <c:v>49689.701807999998</c:v>
                </c:pt>
                <c:pt idx="1121">
                  <c:v>22885.864328</c:v>
                </c:pt>
                <c:pt idx="1122">
                  <c:v>4807.8747540000004</c:v>
                </c:pt>
                <c:pt idx="1123">
                  <c:v>5366.4482859999998</c:v>
                </c:pt>
                <c:pt idx="1124">
                  <c:v>10401.355102</c:v>
                </c:pt>
                <c:pt idx="1125">
                  <c:v>35453.779953999998</c:v>
                </c:pt>
                <c:pt idx="1126">
                  <c:v>16868.771732000001</c:v>
                </c:pt>
                <c:pt idx="1127">
                  <c:v>16365.738692999999</c:v>
                </c:pt>
                <c:pt idx="1128">
                  <c:v>23458.727074999999</c:v>
                </c:pt>
                <c:pt idx="1129">
                  <c:v>13747.704824</c:v>
                </c:pt>
                <c:pt idx="1130">
                  <c:v>5024.9658300000001</c:v>
                </c:pt>
                <c:pt idx="1131">
                  <c:v>8167.0527410000004</c:v>
                </c:pt>
                <c:pt idx="1132">
                  <c:v>10266.381561</c:v>
                </c:pt>
                <c:pt idx="1133">
                  <c:v>10768.256441</c:v>
                </c:pt>
                <c:pt idx="1134">
                  <c:v>16895.093999998</c:v>
                </c:pt>
                <c:pt idx="1135">
                  <c:v>12438.563756</c:v>
                </c:pt>
                <c:pt idx="1136">
                  <c:v>17741.797970666001</c:v>
                </c:pt>
                <c:pt idx="1137">
                  <c:v>19688.659514333001</c:v>
                </c:pt>
                <c:pt idx="1138">
                  <c:v>10649.229971663999</c:v>
                </c:pt>
                <c:pt idx="1139">
                  <c:v>12433.990844</c:v>
                </c:pt>
                <c:pt idx="1140">
                  <c:v>11699.621314</c:v>
                </c:pt>
                <c:pt idx="1141">
                  <c:v>13702.283165000001</c:v>
                </c:pt>
                <c:pt idx="1142">
                  <c:v>5020.5123960000001</c:v>
                </c:pt>
                <c:pt idx="1143">
                  <c:v>9469.2246730000006</c:v>
                </c:pt>
                <c:pt idx="1144">
                  <c:v>10869.369398000001</c:v>
                </c:pt>
                <c:pt idx="1145">
                  <c:v>15609.553841000001</c:v>
                </c:pt>
                <c:pt idx="1146">
                  <c:v>12583.971314</c:v>
                </c:pt>
                <c:pt idx="1147">
                  <c:v>16140.350323000001</c:v>
                </c:pt>
                <c:pt idx="1148">
                  <c:v>14135.075711</c:v>
                </c:pt>
                <c:pt idx="1149">
                  <c:v>17835.596675000001</c:v>
                </c:pt>
                <c:pt idx="1150">
                  <c:v>30666.316746</c:v>
                </c:pt>
                <c:pt idx="1151">
                  <c:v>9386.2701280000001</c:v>
                </c:pt>
                <c:pt idx="1152">
                  <c:v>46330.012555000001</c:v>
                </c:pt>
                <c:pt idx="1153">
                  <c:v>20296.736950999999</c:v>
                </c:pt>
                <c:pt idx="1154">
                  <c:v>10777.745032000001</c:v>
                </c:pt>
                <c:pt idx="1155">
                  <c:v>40602.163208999998</c:v>
                </c:pt>
                <c:pt idx="1156">
                  <c:v>16267.203197999999</c:v>
                </c:pt>
                <c:pt idx="1157">
                  <c:v>3275.9328500000001</c:v>
                </c:pt>
                <c:pt idx="1158">
                  <c:v>3644.7571859999998</c:v>
                </c:pt>
                <c:pt idx="1159">
                  <c:v>24873.232249000001</c:v>
                </c:pt>
                <c:pt idx="1160">
                  <c:v>9163.1145190000007</c:v>
                </c:pt>
                <c:pt idx="1161">
                  <c:v>9867.3728159999991</c:v>
                </c:pt>
                <c:pt idx="1162">
                  <c:v>4725.2257730000001</c:v>
                </c:pt>
                <c:pt idx="1163">
                  <c:v>13721.477548000001</c:v>
                </c:pt>
                <c:pt idx="1164">
                  <c:v>8349.9279189999997</c:v>
                </c:pt>
                <c:pt idx="1165">
                  <c:v>9273.3823140000004</c:v>
                </c:pt>
                <c:pt idx="1166">
                  <c:v>10393.469048999999</c:v>
                </c:pt>
                <c:pt idx="1167">
                  <c:v>10194.176122000001</c:v>
                </c:pt>
                <c:pt idx="1168">
                  <c:v>13639.113595999999</c:v>
                </c:pt>
                <c:pt idx="1169">
                  <c:v>13383.419102</c:v>
                </c:pt>
                <c:pt idx="1170">
                  <c:v>9657.6166450000001</c:v>
                </c:pt>
                <c:pt idx="1171">
                  <c:v>10971.637621</c:v>
                </c:pt>
                <c:pt idx="1172">
                  <c:v>6263.4113253329997</c:v>
                </c:pt>
                <c:pt idx="1173">
                  <c:v>10419.843997</c:v>
                </c:pt>
                <c:pt idx="1174">
                  <c:v>14759.277814999999</c:v>
                </c:pt>
                <c:pt idx="1175">
                  <c:v>12423.955945</c:v>
                </c:pt>
                <c:pt idx="1176">
                  <c:v>7372.9079240000001</c:v>
                </c:pt>
                <c:pt idx="1177">
                  <c:v>12678.266836999999</c:v>
                </c:pt>
                <c:pt idx="1178">
                  <c:v>7586.774367</c:v>
                </c:pt>
                <c:pt idx="1179">
                  <c:v>7058.2122890000001</c:v>
                </c:pt>
                <c:pt idx="1180">
                  <c:v>16051.180571000001</c:v>
                </c:pt>
                <c:pt idx="1181">
                  <c:v>17902.091408</c:v>
                </c:pt>
                <c:pt idx="1182">
                  <c:v>22758.551714333</c:v>
                </c:pt>
                <c:pt idx="1183">
                  <c:v>10657.475856999999</c:v>
                </c:pt>
                <c:pt idx="1184">
                  <c:v>15890.491179000001</c:v>
                </c:pt>
                <c:pt idx="1185">
                  <c:v>16958.256702999999</c:v>
                </c:pt>
                <c:pt idx="1186">
                  <c:v>8588.4192320000002</c:v>
                </c:pt>
                <c:pt idx="1187">
                  <c:v>4583.4056060000003</c:v>
                </c:pt>
                <c:pt idx="1188">
                  <c:v>24240.298923999999</c:v>
                </c:pt>
                <c:pt idx="1189">
                  <c:v>12887.728099</c:v>
                </c:pt>
                <c:pt idx="1190">
                  <c:v>15884.176691999999</c:v>
                </c:pt>
                <c:pt idx="1191">
                  <c:v>3438.0457249999999</c:v>
                </c:pt>
                <c:pt idx="1192">
                  <c:v>14758.414631</c:v>
                </c:pt>
                <c:pt idx="1193">
                  <c:v>25941.055938000001</c:v>
                </c:pt>
                <c:pt idx="1194">
                  <c:v>18713.970129000001</c:v>
                </c:pt>
                <c:pt idx="1195">
                  <c:v>18842.808055000001</c:v>
                </c:pt>
                <c:pt idx="1196">
                  <c:v>32693.549716000001</c:v>
                </c:pt>
                <c:pt idx="1197">
                  <c:v>33287.810393</c:v>
                </c:pt>
                <c:pt idx="1198">
                  <c:v>26680.490033999999</c:v>
                </c:pt>
                <c:pt idx="1199">
                  <c:v>21902.941544000001</c:v>
                </c:pt>
                <c:pt idx="1200">
                  <c:v>18813.622450999999</c:v>
                </c:pt>
                <c:pt idx="1201">
                  <c:v>19524.448925000001</c:v>
                </c:pt>
                <c:pt idx="1202">
                  <c:v>15087.109839000001</c:v>
                </c:pt>
                <c:pt idx="1203">
                  <c:v>15738.577611000001</c:v>
                </c:pt>
                <c:pt idx="1204">
                  <c:v>12387.068590999999</c:v>
                </c:pt>
                <c:pt idx="1205">
                  <c:v>25635.166646999998</c:v>
                </c:pt>
                <c:pt idx="1206">
                  <c:v>45945.819826999999</c:v>
                </c:pt>
                <c:pt idx="1207">
                  <c:v>17849.068053999999</c:v>
                </c:pt>
                <c:pt idx="1208">
                  <c:v>16947.200440000001</c:v>
                </c:pt>
                <c:pt idx="1209">
                  <c:v>13070.239863999999</c:v>
                </c:pt>
                <c:pt idx="1210">
                  <c:v>13351.356679</c:v>
                </c:pt>
                <c:pt idx="1211">
                  <c:v>19114.131493000001</c:v>
                </c:pt>
                <c:pt idx="1212">
                  <c:v>18680.838749999999</c:v>
                </c:pt>
                <c:pt idx="1213">
                  <c:v>6470.5775549999998</c:v>
                </c:pt>
                <c:pt idx="1214">
                  <c:v>10880.928991000001</c:v>
                </c:pt>
                <c:pt idx="1215">
                  <c:v>34935.454933000001</c:v>
                </c:pt>
                <c:pt idx="1216">
                  <c:v>8514.0108479999999</c:v>
                </c:pt>
                <c:pt idx="1217">
                  <c:v>16180.755972000001</c:v>
                </c:pt>
                <c:pt idx="1218">
                  <c:v>21049.782006000001</c:v>
                </c:pt>
                <c:pt idx="1219">
                  <c:v>22362.663667000001</c:v>
                </c:pt>
                <c:pt idx="1220">
                  <c:v>11966.282418000001</c:v>
                </c:pt>
                <c:pt idx="1221">
                  <c:v>16017.556184999999</c:v>
                </c:pt>
                <c:pt idx="1222">
                  <c:v>13328.124073000001</c:v>
                </c:pt>
                <c:pt idx="1223">
                  <c:v>11051.664656999999</c:v>
                </c:pt>
                <c:pt idx="1224">
                  <c:v>18843.141017999998</c:v>
                </c:pt>
                <c:pt idx="1225">
                  <c:v>15030.351827332999</c:v>
                </c:pt>
                <c:pt idx="1226">
                  <c:v>12678.004777</c:v>
                </c:pt>
                <c:pt idx="1227">
                  <c:v>11381.600211000001</c:v>
                </c:pt>
                <c:pt idx="1228">
                  <c:v>23559.750551000001</c:v>
                </c:pt>
                <c:pt idx="1229">
                  <c:v>22256.680985999999</c:v>
                </c:pt>
                <c:pt idx="1230">
                  <c:v>30103.037407</c:v>
                </c:pt>
                <c:pt idx="1231">
                  <c:v>32138.671592333001</c:v>
                </c:pt>
                <c:pt idx="1232">
                  <c:v>11781.180494</c:v>
                </c:pt>
                <c:pt idx="1233">
                  <c:v>20948.102266000002</c:v>
                </c:pt>
                <c:pt idx="1234">
                  <c:v>13720.341807999999</c:v>
                </c:pt>
                <c:pt idx="1235">
                  <c:v>23839.501187000002</c:v>
                </c:pt>
                <c:pt idx="1236">
                  <c:v>17061.222889000001</c:v>
                </c:pt>
                <c:pt idx="1237">
                  <c:v>16641.581374000001</c:v>
                </c:pt>
                <c:pt idx="1238">
                  <c:v>20596.517015000001</c:v>
                </c:pt>
                <c:pt idx="1239">
                  <c:v>24783.200333000001</c:v>
                </c:pt>
                <c:pt idx="1240">
                  <c:v>10942.349793666001</c:v>
                </c:pt>
                <c:pt idx="1241">
                  <c:v>16824.041288</c:v>
                </c:pt>
                <c:pt idx="1242">
                  <c:v>26665.191372000001</c:v>
                </c:pt>
                <c:pt idx="1243">
                  <c:v>7465.0074059999997</c:v>
                </c:pt>
                <c:pt idx="1244">
                  <c:v>23792.984582000001</c:v>
                </c:pt>
                <c:pt idx="1245">
                  <c:v>28569.304858</c:v>
                </c:pt>
                <c:pt idx="1246">
                  <c:v>26148.794955000001</c:v>
                </c:pt>
                <c:pt idx="1247">
                  <c:v>15409.130036</c:v>
                </c:pt>
                <c:pt idx="1248">
                  <c:v>23326.901591000002</c:v>
                </c:pt>
                <c:pt idx="1249">
                  <c:v>13218.914748666</c:v>
                </c:pt>
                <c:pt idx="1250">
                  <c:v>18780.138206</c:v>
                </c:pt>
                <c:pt idx="1251">
                  <c:v>4263.0751879999998</c:v>
                </c:pt>
                <c:pt idx="1252">
                  <c:v>16605.587029332</c:v>
                </c:pt>
                <c:pt idx="1253">
                  <c:v>29346.339919333001</c:v>
                </c:pt>
                <c:pt idx="1254">
                  <c:v>24413.446762666001</c:v>
                </c:pt>
                <c:pt idx="1255">
                  <c:v>22486.342204666002</c:v>
                </c:pt>
                <c:pt idx="1256">
                  <c:v>21143.840467000002</c:v>
                </c:pt>
                <c:pt idx="1257">
                  <c:v>21098.208440332</c:v>
                </c:pt>
                <c:pt idx="1258">
                  <c:v>24711.314811</c:v>
                </c:pt>
                <c:pt idx="1259">
                  <c:v>8787.1223879980007</c:v>
                </c:pt>
                <c:pt idx="1260">
                  <c:v>3071.8129450000001</c:v>
                </c:pt>
                <c:pt idx="1261">
                  <c:v>3064.7128899999998</c:v>
                </c:pt>
                <c:pt idx="1262">
                  <c:v>6305.2589150000003</c:v>
                </c:pt>
                <c:pt idx="1263">
                  <c:v>5836.7376830000003</c:v>
                </c:pt>
                <c:pt idx="1264">
                  <c:v>9953.2506460000004</c:v>
                </c:pt>
                <c:pt idx="1265">
                  <c:v>2323.14572</c:v>
                </c:pt>
                <c:pt idx="1266">
                  <c:v>26292.913718</c:v>
                </c:pt>
                <c:pt idx="1267">
                  <c:v>18297.900038997999</c:v>
                </c:pt>
                <c:pt idx="1268">
                  <c:v>13066.091994</c:v>
                </c:pt>
                <c:pt idx="1269">
                  <c:v>8190.3678449999998</c:v>
                </c:pt>
                <c:pt idx="1270">
                  <c:v>11541.057618000001</c:v>
                </c:pt>
                <c:pt idx="1271">
                  <c:v>23457.521660999999</c:v>
                </c:pt>
                <c:pt idx="1272">
                  <c:v>11085.338830666</c:v>
                </c:pt>
                <c:pt idx="1273">
                  <c:v>27805.543914999998</c:v>
                </c:pt>
                <c:pt idx="1274">
                  <c:v>25844.540970999999</c:v>
                </c:pt>
                <c:pt idx="1275">
                  <c:v>19242.217882000001</c:v>
                </c:pt>
                <c:pt idx="1276">
                  <c:v>5426.3384370000003</c:v>
                </c:pt>
                <c:pt idx="1277">
                  <c:v>17338.914205000001</c:v>
                </c:pt>
                <c:pt idx="1278">
                  <c:v>1280.038994</c:v>
                </c:pt>
                <c:pt idx="1279">
                  <c:v>3952.2862949999999</c:v>
                </c:pt>
                <c:pt idx="1280">
                  <c:v>16907.488955000001</c:v>
                </c:pt>
                <c:pt idx="1281">
                  <c:v>14497.700489998</c:v>
                </c:pt>
                <c:pt idx="1282">
                  <c:v>6552.2198900000003</c:v>
                </c:pt>
                <c:pt idx="1283">
                  <c:v>6013.2519380000003</c:v>
                </c:pt>
                <c:pt idx="1284">
                  <c:v>8516.4063129999995</c:v>
                </c:pt>
                <c:pt idx="1285">
                  <c:v>16203.150868999999</c:v>
                </c:pt>
                <c:pt idx="1286">
                  <c:v>2981.5645760000002</c:v>
                </c:pt>
                <c:pt idx="1287">
                  <c:v>2497.9878859999999</c:v>
                </c:pt>
                <c:pt idx="1288">
                  <c:v>2028.8921499999999</c:v>
                </c:pt>
                <c:pt idx="1289">
                  <c:v>3252.593382</c:v>
                </c:pt>
                <c:pt idx="1290">
                  <c:v>4242.5109996640003</c:v>
                </c:pt>
                <c:pt idx="1291">
                  <c:v>5905.6164390000004</c:v>
                </c:pt>
                <c:pt idx="1292">
                  <c:v>6314.6438509999998</c:v>
                </c:pt>
                <c:pt idx="1293">
                  <c:v>7207.8701760000004</c:v>
                </c:pt>
                <c:pt idx="1294">
                  <c:v>1352.0750720000001</c:v>
                </c:pt>
                <c:pt idx="1295">
                  <c:v>17649.369737000001</c:v>
                </c:pt>
                <c:pt idx="1296">
                  <c:v>11621.194879999999</c:v>
                </c:pt>
                <c:pt idx="1297">
                  <c:v>348.41722700000003</c:v>
                </c:pt>
                <c:pt idx="1298">
                  <c:v>16029.570141</c:v>
                </c:pt>
                <c:pt idx="1299">
                  <c:v>4975.8473020000001</c:v>
                </c:pt>
                <c:pt idx="1300">
                  <c:v>15790.510518999999</c:v>
                </c:pt>
                <c:pt idx="1301">
                  <c:v>8790.4217129999997</c:v>
                </c:pt>
                <c:pt idx="1302">
                  <c:v>19187.840784</c:v>
                </c:pt>
                <c:pt idx="1303">
                  <c:v>12416.265954</c:v>
                </c:pt>
                <c:pt idx="1304">
                  <c:v>6090.4610080000002</c:v>
                </c:pt>
                <c:pt idx="1305">
                  <c:v>6422.1068963329999</c:v>
                </c:pt>
                <c:pt idx="1306">
                  <c:v>10457.072698</c:v>
                </c:pt>
                <c:pt idx="1307">
                  <c:v>8969.7006139999994</c:v>
                </c:pt>
                <c:pt idx="1308">
                  <c:v>9049.8123230000001</c:v>
                </c:pt>
                <c:pt idx="1309">
                  <c:v>7693.5537379999996</c:v>
                </c:pt>
                <c:pt idx="1310">
                  <c:v>1687.1389489999999</c:v>
                </c:pt>
                <c:pt idx="1311">
                  <c:v>10239.514655000001</c:v>
                </c:pt>
                <c:pt idx="1312">
                  <c:v>7561.3331630000002</c:v>
                </c:pt>
                <c:pt idx="1313">
                  <c:v>5331.4737450000002</c:v>
                </c:pt>
                <c:pt idx="1314">
                  <c:v>3084.9927170000001</c:v>
                </c:pt>
                <c:pt idx="1315">
                  <c:v>10862.310237</c:v>
                </c:pt>
                <c:pt idx="1316">
                  <c:v>994.01352099999997</c:v>
                </c:pt>
                <c:pt idx="1317">
                  <c:v>9604.560571</c:v>
                </c:pt>
                <c:pt idx="1318">
                  <c:v>7000.6873619999997</c:v>
                </c:pt>
                <c:pt idx="1319">
                  <c:v>1846.1036879999999</c:v>
                </c:pt>
                <c:pt idx="1320">
                  <c:v>10060.959564000001</c:v>
                </c:pt>
                <c:pt idx="1321">
                  <c:v>7839.7080669999996</c:v>
                </c:pt>
                <c:pt idx="1322">
                  <c:v>4603.3918659999999</c:v>
                </c:pt>
                <c:pt idx="1323">
                  <c:v>9302.5864989999991</c:v>
                </c:pt>
                <c:pt idx="1324">
                  <c:v>7440.7406700000001</c:v>
                </c:pt>
                <c:pt idx="1325">
                  <c:v>20597.075579</c:v>
                </c:pt>
                <c:pt idx="1326">
                  <c:v>9219.3747480000002</c:v>
                </c:pt>
                <c:pt idx="1327">
                  <c:v>3890.418467</c:v>
                </c:pt>
                <c:pt idx="1328">
                  <c:v>10094.696663999999</c:v>
                </c:pt>
                <c:pt idx="1329">
                  <c:v>11475.062649</c:v>
                </c:pt>
                <c:pt idx="1330">
                  <c:v>8112.0732930000004</c:v>
                </c:pt>
                <c:pt idx="1331">
                  <c:v>11199.330442</c:v>
                </c:pt>
                <c:pt idx="1332">
                  <c:v>3177.7012289999998</c:v>
                </c:pt>
                <c:pt idx="1333">
                  <c:v>8681.0777940000007</c:v>
                </c:pt>
                <c:pt idx="1334">
                  <c:v>7587.2749113330001</c:v>
                </c:pt>
                <c:pt idx="1335">
                  <c:v>5701.3296339999997</c:v>
                </c:pt>
                <c:pt idx="1336">
                  <c:v>7637.9241199999997</c:v>
                </c:pt>
                <c:pt idx="1337">
                  <c:v>1637.761072</c:v>
                </c:pt>
                <c:pt idx="1338">
                  <c:v>8350.3744430000006</c:v>
                </c:pt>
                <c:pt idx="1339">
                  <c:v>7586.2250119999999</c:v>
                </c:pt>
                <c:pt idx="1340">
                  <c:v>6002.9101810000002</c:v>
                </c:pt>
                <c:pt idx="1341">
                  <c:v>5462.4604099999997</c:v>
                </c:pt>
                <c:pt idx="1342">
                  <c:v>3565.8309920000002</c:v>
                </c:pt>
                <c:pt idx="1343">
                  <c:v>2298.963792</c:v>
                </c:pt>
                <c:pt idx="1344">
                  <c:v>6009.6855059990003</c:v>
                </c:pt>
                <c:pt idx="1345">
                  <c:v>8215.4216293329991</c:v>
                </c:pt>
                <c:pt idx="1346">
                  <c:v>6297.8926380000003</c:v>
                </c:pt>
                <c:pt idx="1347">
                  <c:v>8591.9300509999994</c:v>
                </c:pt>
                <c:pt idx="1348">
                  <c:v>6090.4610080000002</c:v>
                </c:pt>
                <c:pt idx="1349">
                  <c:v>5701.9515439999996</c:v>
                </c:pt>
                <c:pt idx="1350">
                  <c:v>8376.5375409999997</c:v>
                </c:pt>
                <c:pt idx="1351">
                  <c:v>6616.615272</c:v>
                </c:pt>
                <c:pt idx="1352">
                  <c:v>5344.5961379999999</c:v>
                </c:pt>
                <c:pt idx="1353">
                  <c:v>7971.7493009999998</c:v>
                </c:pt>
                <c:pt idx="1354">
                  <c:v>4178.6177879999996</c:v>
                </c:pt>
                <c:pt idx="1355">
                  <c:v>9401.1714869999996</c:v>
                </c:pt>
                <c:pt idx="1356">
                  <c:v>6530.3354660000005</c:v>
                </c:pt>
                <c:pt idx="1357">
                  <c:v>6653.0214660000001</c:v>
                </c:pt>
                <c:pt idx="1358">
                  <c:v>7804.1279420000001</c:v>
                </c:pt>
                <c:pt idx="1359">
                  <c:v>12030.106038</c:v>
                </c:pt>
                <c:pt idx="1360">
                  <c:v>5027.9096129999998</c:v>
                </c:pt>
                <c:pt idx="1361">
                  <c:v>7811.7027749999997</c:v>
                </c:pt>
                <c:pt idx="1362">
                  <c:v>11395.348742</c:v>
                </c:pt>
                <c:pt idx="1363">
                  <c:v>8586.5209099999993</c:v>
                </c:pt>
                <c:pt idx="1364">
                  <c:v>6612.5646120000001</c:v>
                </c:pt>
                <c:pt idx="1365">
                  <c:v>4796.7985250000002</c:v>
                </c:pt>
                <c:pt idx="1366">
                  <c:v>5212.2524270000004</c:v>
                </c:pt>
                <c:pt idx="1367">
                  <c:v>3428.044899</c:v>
                </c:pt>
                <c:pt idx="1368">
                  <c:v>3619.070037</c:v>
                </c:pt>
                <c:pt idx="1369">
                  <c:v>6302.0703380000004</c:v>
                </c:pt>
                <c:pt idx="1370">
                  <c:v>6877.3076000000001</c:v>
                </c:pt>
                <c:pt idx="1371">
                  <c:v>4269.4013599999998</c:v>
                </c:pt>
                <c:pt idx="1372">
                  <c:v>5394.3278710000004</c:v>
                </c:pt>
                <c:pt idx="1373">
                  <c:v>12022.598727000001</c:v>
                </c:pt>
                <c:pt idx="1374">
                  <c:v>11264.826085000001</c:v>
                </c:pt>
                <c:pt idx="1375">
                  <c:v>4077.880451</c:v>
                </c:pt>
                <c:pt idx="1376">
                  <c:v>47942.790612999997</c:v>
                </c:pt>
                <c:pt idx="1377">
                  <c:v>5844.2090420000004</c:v>
                </c:pt>
                <c:pt idx="1378">
                  <c:v>13341.290348</c:v>
                </c:pt>
                <c:pt idx="1379">
                  <c:v>7097.2681830000001</c:v>
                </c:pt>
                <c:pt idx="1380">
                  <c:v>1222.003556999</c:v>
                </c:pt>
                <c:pt idx="1381">
                  <c:v>1502.1172689990001</c:v>
                </c:pt>
                <c:pt idx="1382">
                  <c:v>1623.9012909989999</c:v>
                </c:pt>
                <c:pt idx="1383">
                  <c:v>1718.879327999</c:v>
                </c:pt>
                <c:pt idx="1384">
                  <c:v>7253.6984130000001</c:v>
                </c:pt>
                <c:pt idx="1385">
                  <c:v>5854.8329610000001</c:v>
                </c:pt>
                <c:pt idx="1386">
                  <c:v>1265.8431849999999</c:v>
                </c:pt>
                <c:pt idx="1387">
                  <c:v>11353.507793666</c:v>
                </c:pt>
                <c:pt idx="1388">
                  <c:v>13424.254223999</c:v>
                </c:pt>
                <c:pt idx="1389">
                  <c:v>11627.272625</c:v>
                </c:pt>
                <c:pt idx="1390">
                  <c:v>10939.724238999999</c:v>
                </c:pt>
                <c:pt idx="1391">
                  <c:v>8585.9990830000006</c:v>
                </c:pt>
                <c:pt idx="1392">
                  <c:v>8609.4238600000008</c:v>
                </c:pt>
                <c:pt idx="1393">
                  <c:v>13782.080556999999</c:v>
                </c:pt>
                <c:pt idx="1394">
                  <c:v>2604.542097</c:v>
                </c:pt>
                <c:pt idx="1395">
                  <c:v>10758.995008996</c:v>
                </c:pt>
                <c:pt idx="1396">
                  <c:v>9142.3609319999996</c:v>
                </c:pt>
                <c:pt idx="1397">
                  <c:v>2311.1906770000001</c:v>
                </c:pt>
                <c:pt idx="1398">
                  <c:v>5209.7789140000004</c:v>
                </c:pt>
                <c:pt idx="1399">
                  <c:v>18195.307121999998</c:v>
                </c:pt>
                <c:pt idx="1400">
                  <c:v>16160.457146999999</c:v>
                </c:pt>
                <c:pt idx="1401">
                  <c:v>7535.0651159999998</c:v>
                </c:pt>
                <c:pt idx="1402">
                  <c:v>2618.5052700000001</c:v>
                </c:pt>
                <c:pt idx="1403">
                  <c:v>5950.7578960000001</c:v>
                </c:pt>
                <c:pt idx="1404">
                  <c:v>10626.708350999999</c:v>
                </c:pt>
                <c:pt idx="1405">
                  <c:v>6105.4547899999998</c:v>
                </c:pt>
                <c:pt idx="1406">
                  <c:v>5920.3500869999998</c:v>
                </c:pt>
                <c:pt idx="1407">
                  <c:v>9077.4457070000008</c:v>
                </c:pt>
                <c:pt idx="1408">
                  <c:v>5894.2659210000002</c:v>
                </c:pt>
                <c:pt idx="1409">
                  <c:v>3724.0381590000002</c:v>
                </c:pt>
                <c:pt idx="1410">
                  <c:v>9503.8464690000001</c:v>
                </c:pt>
                <c:pt idx="1411">
                  <c:v>13334.838345</c:v>
                </c:pt>
                <c:pt idx="1412">
                  <c:v>7984.4312049999999</c:v>
                </c:pt>
                <c:pt idx="1413">
                  <c:v>10176.796103999999</c:v>
                </c:pt>
                <c:pt idx="1414">
                  <c:v>13867.051074999999</c:v>
                </c:pt>
                <c:pt idx="1415">
                  <c:v>2212.5729799999999</c:v>
                </c:pt>
                <c:pt idx="1416">
                  <c:v>876.57659200000001</c:v>
                </c:pt>
                <c:pt idx="1417">
                  <c:v>9753.084535</c:v>
                </c:pt>
                <c:pt idx="1418">
                  <c:v>8659.0604679999997</c:v>
                </c:pt>
                <c:pt idx="1419">
                  <c:v>13615.552508999999</c:v>
                </c:pt>
                <c:pt idx="1420">
                  <c:v>21339.332142666</c:v>
                </c:pt>
                <c:pt idx="1421">
                  <c:v>2844.0631899999998</c:v>
                </c:pt>
                <c:pt idx="1422">
                  <c:v>6985.6040759999996</c:v>
                </c:pt>
                <c:pt idx="1423">
                  <c:v>6169.6081519999998</c:v>
                </c:pt>
                <c:pt idx="1424">
                  <c:v>9848.5698400000001</c:v>
                </c:pt>
                <c:pt idx="1425">
                  <c:v>3165.0155789999999</c:v>
                </c:pt>
                <c:pt idx="1426">
                  <c:v>3464.8456660000002</c:v>
                </c:pt>
                <c:pt idx="1427">
                  <c:v>3875.6133089999998</c:v>
                </c:pt>
                <c:pt idx="1428">
                  <c:v>6417.4310310000001</c:v>
                </c:pt>
                <c:pt idx="1429">
                  <c:v>13788.827175</c:v>
                </c:pt>
                <c:pt idx="1430">
                  <c:v>13549.387236</c:v>
                </c:pt>
                <c:pt idx="1431">
                  <c:v>3546.7904739999999</c:v>
                </c:pt>
                <c:pt idx="1432">
                  <c:v>4219.2410989999998</c:v>
                </c:pt>
                <c:pt idx="1433">
                  <c:v>3963.1449419999999</c:v>
                </c:pt>
                <c:pt idx="1434">
                  <c:v>12000.04125</c:v>
                </c:pt>
                <c:pt idx="1435">
                  <c:v>11590.441186</c:v>
                </c:pt>
                <c:pt idx="1436">
                  <c:v>10324.469675333001</c:v>
                </c:pt>
                <c:pt idx="1437">
                  <c:v>9390.1050360000008</c:v>
                </c:pt>
                <c:pt idx="1438">
                  <c:v>2482.813353</c:v>
                </c:pt>
                <c:pt idx="1439">
                  <c:v>4540.9878639999997</c:v>
                </c:pt>
                <c:pt idx="1440">
                  <c:v>3536.2953689999999</c:v>
                </c:pt>
                <c:pt idx="1441">
                  <c:v>3268.2145030000001</c:v>
                </c:pt>
                <c:pt idx="1442">
                  <c:v>19713.657573</c:v>
                </c:pt>
                <c:pt idx="1443">
                  <c:v>4365.8238970000002</c:v>
                </c:pt>
                <c:pt idx="1444">
                  <c:v>11520.541544</c:v>
                </c:pt>
                <c:pt idx="1445">
                  <c:v>10275.621553999999</c:v>
                </c:pt>
                <c:pt idx="1446">
                  <c:v>3727.8485580000001</c:v>
                </c:pt>
                <c:pt idx="1447">
                  <c:v>7203.2485939999997</c:v>
                </c:pt>
                <c:pt idx="1448">
                  <c:v>10825.070212000001</c:v>
                </c:pt>
                <c:pt idx="1449">
                  <c:v>8390.4185049999996</c:v>
                </c:pt>
                <c:pt idx="1450">
                  <c:v>7889.7661790000002</c:v>
                </c:pt>
                <c:pt idx="1451">
                  <c:v>2476.217666</c:v>
                </c:pt>
                <c:pt idx="1452">
                  <c:v>5805.7299119999998</c:v>
                </c:pt>
                <c:pt idx="1453">
                  <c:v>5519.0738080000001</c:v>
                </c:pt>
                <c:pt idx="1454">
                  <c:v>6208.9818100000002</c:v>
                </c:pt>
                <c:pt idx="1455">
                  <c:v>1630.2257979999999</c:v>
                </c:pt>
                <c:pt idx="1456">
                  <c:v>7613.9556030000003</c:v>
                </c:pt>
                <c:pt idx="1457">
                  <c:v>19116.469706</c:v>
                </c:pt>
                <c:pt idx="1458">
                  <c:v>11668.257094000001</c:v>
                </c:pt>
                <c:pt idx="1459">
                  <c:v>12534.983409</c:v>
                </c:pt>
                <c:pt idx="1460">
                  <c:v>8575.5192100000004</c:v>
                </c:pt>
                <c:pt idx="1461">
                  <c:v>7907.2826599999999</c:v>
                </c:pt>
                <c:pt idx="1462">
                  <c:v>12910.083640000001</c:v>
                </c:pt>
                <c:pt idx="1463">
                  <c:v>17397.197308999999</c:v>
                </c:pt>
                <c:pt idx="1464">
                  <c:v>3587.5060819999999</c:v>
                </c:pt>
                <c:pt idx="1465">
                  <c:v>15251.174875999999</c:v>
                </c:pt>
                <c:pt idx="1466">
                  <c:v>12678.427892</c:v>
                </c:pt>
                <c:pt idx="1467">
                  <c:v>8786.1033090000001</c:v>
                </c:pt>
                <c:pt idx="1468">
                  <c:v>621.74064899999996</c:v>
                </c:pt>
                <c:pt idx="1469">
                  <c:v>6233.1748159999997</c:v>
                </c:pt>
                <c:pt idx="1470">
                  <c:v>8158.0367969999998</c:v>
                </c:pt>
                <c:pt idx="1471">
                  <c:v>4310.8796000000002</c:v>
                </c:pt>
                <c:pt idx="1472">
                  <c:v>4196.3459750000002</c:v>
                </c:pt>
                <c:pt idx="1473">
                  <c:v>4325.5041369999999</c:v>
                </c:pt>
                <c:pt idx="1474">
                  <c:v>10925.836713000001</c:v>
                </c:pt>
                <c:pt idx="1475">
                  <c:v>5571.4280013329999</c:v>
                </c:pt>
                <c:pt idx="1476">
                  <c:v>12697.330861</c:v>
                </c:pt>
                <c:pt idx="1477">
                  <c:v>5661.9121850000001</c:v>
                </c:pt>
                <c:pt idx="1478">
                  <c:v>3905.970542</c:v>
                </c:pt>
                <c:pt idx="1479">
                  <c:v>3861.772692</c:v>
                </c:pt>
                <c:pt idx="1480">
                  <c:v>3709.8184470000001</c:v>
                </c:pt>
                <c:pt idx="1481">
                  <c:v>6857.928124</c:v>
                </c:pt>
                <c:pt idx="1482">
                  <c:v>6738.4372549999998</c:v>
                </c:pt>
                <c:pt idx="1483">
                  <c:v>6734.8659200000002</c:v>
                </c:pt>
                <c:pt idx="1484">
                  <c:v>8833.4039350000003</c:v>
                </c:pt>
                <c:pt idx="1485">
                  <c:v>5126.4343749999998</c:v>
                </c:pt>
                <c:pt idx="1486">
                  <c:v>5126.4343749999998</c:v>
                </c:pt>
                <c:pt idx="1487">
                  <c:v>10862.017030000001</c:v>
                </c:pt>
                <c:pt idx="1488">
                  <c:v>4967.2625413329997</c:v>
                </c:pt>
                <c:pt idx="1489">
                  <c:v>4695.3339443329996</c:v>
                </c:pt>
                <c:pt idx="1490">
                  <c:v>4579.9733699999997</c:v>
                </c:pt>
                <c:pt idx="1491">
                  <c:v>13028.26391</c:v>
                </c:pt>
                <c:pt idx="1492">
                  <c:v>2077.4843550000001</c:v>
                </c:pt>
                <c:pt idx="1493">
                  <c:v>13085.429431</c:v>
                </c:pt>
                <c:pt idx="1494">
                  <c:v>13494.642701999999</c:v>
                </c:pt>
                <c:pt idx="1495">
                  <c:v>8984.3551050000005</c:v>
                </c:pt>
                <c:pt idx="1496">
                  <c:v>7431.0403930000002</c:v>
                </c:pt>
                <c:pt idx="1497">
                  <c:v>7933.1449590000002</c:v>
                </c:pt>
                <c:pt idx="1498">
                  <c:v>12485.702169</c:v>
                </c:pt>
                <c:pt idx="1499">
                  <c:v>4762.1142680000003</c:v>
                </c:pt>
                <c:pt idx="1500">
                  <c:v>4825.2604869999996</c:v>
                </c:pt>
                <c:pt idx="1501">
                  <c:v>15541.806304</c:v>
                </c:pt>
                <c:pt idx="1502">
                  <c:v>11843.814041</c:v>
                </c:pt>
                <c:pt idx="1503">
                  <c:v>15582.480943</c:v>
                </c:pt>
                <c:pt idx="1504">
                  <c:v>17196.259836000001</c:v>
                </c:pt>
                <c:pt idx="1505">
                  <c:v>6441.6780220000001</c:v>
                </c:pt>
                <c:pt idx="1506">
                  <c:v>1971.468386</c:v>
                </c:pt>
                <c:pt idx="1507">
                  <c:v>5307.5626119999997</c:v>
                </c:pt>
                <c:pt idx="1508">
                  <c:v>6767.783958</c:v>
                </c:pt>
                <c:pt idx="1509">
                  <c:v>13354.539151999999</c:v>
                </c:pt>
                <c:pt idx="1510">
                  <c:v>6316.5239469999997</c:v>
                </c:pt>
                <c:pt idx="1511">
                  <c:v>10687.053228000001</c:v>
                </c:pt>
                <c:pt idx="1512">
                  <c:v>13347.553897333</c:v>
                </c:pt>
                <c:pt idx="1513">
                  <c:v>4349.1352550000001</c:v>
                </c:pt>
                <c:pt idx="1514">
                  <c:v>17062.844636999998</c:v>
                </c:pt>
                <c:pt idx="1515">
                  <c:v>20675.681174000001</c:v>
                </c:pt>
                <c:pt idx="1516">
                  <c:v>13365.806374</c:v>
                </c:pt>
                <c:pt idx="1517">
                  <c:v>6760.246255</c:v>
                </c:pt>
                <c:pt idx="1518">
                  <c:v>5301.8459199999998</c:v>
                </c:pt>
                <c:pt idx="1519">
                  <c:v>19912.123736000001</c:v>
                </c:pt>
                <c:pt idx="1520">
                  <c:v>12932.088100999999</c:v>
                </c:pt>
                <c:pt idx="1521">
                  <c:v>5295.8683899999996</c:v>
                </c:pt>
                <c:pt idx="1522">
                  <c:v>7204.7159670000001</c:v>
                </c:pt>
                <c:pt idx="1523">
                  <c:v>14845.477368</c:v>
                </c:pt>
                <c:pt idx="1524">
                  <c:v>5722.7474750000001</c:v>
                </c:pt>
                <c:pt idx="1525">
                  <c:v>13071.062502000001</c:v>
                </c:pt>
                <c:pt idx="1526">
                  <c:v>9178.9143060000006</c:v>
                </c:pt>
                <c:pt idx="1527">
                  <c:v>6553.2620960000004</c:v>
                </c:pt>
                <c:pt idx="1528">
                  <c:v>13770.410435</c:v>
                </c:pt>
                <c:pt idx="1529">
                  <c:v>42960.405569000002</c:v>
                </c:pt>
                <c:pt idx="1530">
                  <c:v>12893.244107</c:v>
                </c:pt>
                <c:pt idx="1531">
                  <c:v>7416.9643279989996</c:v>
                </c:pt>
                <c:pt idx="1532">
                  <c:v>7763.3079389989998</c:v>
                </c:pt>
                <c:pt idx="1533">
                  <c:v>14073.566901</c:v>
                </c:pt>
                <c:pt idx="1534">
                  <c:v>8736.0982409989992</c:v>
                </c:pt>
                <c:pt idx="1535">
                  <c:v>8810.4673539989999</c:v>
                </c:pt>
                <c:pt idx="1536">
                  <c:v>5360.9352396639997</c:v>
                </c:pt>
                <c:pt idx="1537">
                  <c:v>2362.5082940000002</c:v>
                </c:pt>
                <c:pt idx="1538">
                  <c:v>8366.8125130000008</c:v>
                </c:pt>
                <c:pt idx="1539">
                  <c:v>2579.3064129999998</c:v>
                </c:pt>
                <c:pt idx="1540">
                  <c:v>162.11376000000001</c:v>
                </c:pt>
                <c:pt idx="1541">
                  <c:v>15727.338201</c:v>
                </c:pt>
                <c:pt idx="1542">
                  <c:v>14525.157692000001</c:v>
                </c:pt>
                <c:pt idx="1543">
                  <c:v>1017.288312</c:v>
                </c:pt>
                <c:pt idx="1544">
                  <c:v>9025.4795383319997</c:v>
                </c:pt>
                <c:pt idx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             <c:pt idx="1548">
                  <c:v>19079.257320000001</c:v>
                </c:pt>
                <c:pt idx="1549">
                  <c:v>3221.8741829999999</c:v>
                </c:pt>
                <c:pt idx="1550">
                  <c:v>7330.5952040000002</c:v>
                </c:pt>
                <c:pt idx="1551">
                  <c:v>11949.537023999999</c:v>
                </c:pt>
                <c:pt idx="1552">
                  <c:v>6991.4210819999998</c:v>
                </c:pt>
                <c:pt idx="1553">
                  <c:v>2912.5411640000002</c:v>
                </c:pt>
                <c:pt idx="1554">
                  <c:v>9897.7278979999992</c:v>
                </c:pt>
                <c:pt idx="1555">
                  <c:v>4965.4330520000003</c:v>
                </c:pt>
                <c:pt idx="1556">
                  <c:v>12311.182445</c:v>
                </c:pt>
                <c:pt idx="1557">
                  <c:v>5876.7837740000004</c:v>
                </c:pt>
                <c:pt idx="1558">
                  <c:v>6292.9671870000002</c:v>
                </c:pt>
                <c:pt idx="1559">
                  <c:v>5671.2121939999997</c:v>
                </c:pt>
                <c:pt idx="1560">
                  <c:v>5179.6252370000002</c:v>
                </c:pt>
                <c:pt idx="1561">
                  <c:v>4869.966437</c:v>
                </c:pt>
                <c:pt idx="1562">
                  <c:v>8135.1314400000001</c:v>
                </c:pt>
                <c:pt idx="1563">
                  <c:v>9710.5770400000001</c:v>
                </c:pt>
                <c:pt idx="1564">
                  <c:v>6248.5919629999999</c:v>
                </c:pt>
                <c:pt idx="1565">
                  <c:v>11713.204786333001</c:v>
                </c:pt>
                <c:pt idx="1566">
                  <c:v>6444.2643980000003</c:v>
                </c:pt>
                <c:pt idx="1567">
                  <c:v>6033.9523600000002</c:v>
                </c:pt>
                <c:pt idx="1568">
                  <c:v>14700.29636</c:v>
                </c:pt>
                <c:pt idx="1569">
                  <c:v>8069.7242699999997</c:v>
                </c:pt>
                <c:pt idx="1570">
                  <c:v>9362.4647559999994</c:v>
                </c:pt>
                <c:pt idx="1571">
                  <c:v>5341.2721890000003</c:v>
                </c:pt>
                <c:pt idx="1572">
                  <c:v>1467.4331850000001</c:v>
                </c:pt>
                <c:pt idx="1573">
                  <c:v>5391.0180639999999</c:v>
                </c:pt>
                <c:pt idx="1574">
                  <c:v>5806.2288399999998</c:v>
                </c:pt>
                <c:pt idx="1575">
                  <c:v>1369.564959</c:v>
                </c:pt>
                <c:pt idx="1576">
                  <c:v>5436.6160689999997</c:v>
                </c:pt>
                <c:pt idx="1577">
                  <c:v>4601.0488729999997</c:v>
                </c:pt>
                <c:pt idx="1578">
                  <c:v>3553.7963450000002</c:v>
                </c:pt>
                <c:pt idx="1579">
                  <c:v>11948.708242999999</c:v>
                </c:pt>
                <c:pt idx="1580">
                  <c:v>5209.0902530000003</c:v>
                </c:pt>
                <c:pt idx="1581">
                  <c:v>4188.7484420000001</c:v>
                </c:pt>
                <c:pt idx="1582">
                  <c:v>9015.2546970000003</c:v>
                </c:pt>
                <c:pt idx="1583">
                  <c:v>2030.695203</c:v>
                </c:pt>
                <c:pt idx="1584">
                  <c:v>3185.6685459999999</c:v>
                </c:pt>
                <c:pt idx="1585">
                  <c:v>5041.3599109999996</c:v>
                </c:pt>
                <c:pt idx="1586">
                  <c:v>5510.3836819999997</c:v>
                </c:pt>
                <c:pt idx="1587">
                  <c:v>8389.8819519999997</c:v>
                </c:pt>
                <c:pt idx="1588">
                  <c:v>2376.9892679999998</c:v>
                </c:pt>
                <c:pt idx="1589">
                  <c:v>19235.991248999999</c:v>
                </c:pt>
                <c:pt idx="1590">
                  <c:v>10696.739862</c:v>
                </c:pt>
                <c:pt idx="1591">
                  <c:v>18860.399337332001</c:v>
                </c:pt>
                <c:pt idx="1592">
                  <c:v>16523.199322</c:v>
                </c:pt>
                <c:pt idx="1593">
                  <c:v>1590.547223</c:v>
                </c:pt>
                <c:pt idx="1594">
                  <c:v>11356.403955</c:v>
                </c:pt>
                <c:pt idx="1595">
                  <c:v>12117.665575000001</c:v>
                </c:pt>
                <c:pt idx="1596">
                  <c:v>10654.721684</c:v>
                </c:pt>
                <c:pt idx="1597">
                  <c:v>11047.849343</c:v>
                </c:pt>
                <c:pt idx="1598">
                  <c:v>10633.403652999999</c:v>
                </c:pt>
                <c:pt idx="1599">
                  <c:v>12707.536183</c:v>
                </c:pt>
                <c:pt idx="1600">
                  <c:v>7150.1089140000004</c:v>
                </c:pt>
                <c:pt idx="1601">
                  <c:v>8703.270391</c:v>
                </c:pt>
                <c:pt idx="1602">
                  <c:v>6201.696524</c:v>
                </c:pt>
                <c:pt idx="1603">
                  <c:v>1154.2590279999999</c:v>
                </c:pt>
                <c:pt idx="1604">
                  <c:v>8202.9066550000007</c:v>
                </c:pt>
                <c:pt idx="1605">
                  <c:v>3015.5652140000002</c:v>
                </c:pt>
                <c:pt idx="1606">
                  <c:v>1436.6612050000001</c:v>
                </c:pt>
                <c:pt idx="1607">
                  <c:v>5051.9799659999999</c:v>
                </c:pt>
                <c:pt idx="1608">
                  <c:v>6764.63778</c:v>
                </c:pt>
                <c:pt idx="1609">
                  <c:v>4626.8968439999999</c:v>
                </c:pt>
                <c:pt idx="1610">
                  <c:v>9172.6957239999992</c:v>
                </c:pt>
                <c:pt idx="1611">
                  <c:v>7994.5895283319996</c:v>
                </c:pt>
                <c:pt idx="1612">
                  <c:v>6505.5180609999998</c:v>
                </c:pt>
                <c:pt idx="1613">
                  <c:v>6306.7238669999997</c:v>
                </c:pt>
                <c:pt idx="1614">
                  <c:v>12517.264073</c:v>
                </c:pt>
                <c:pt idx="1615">
                  <c:v>16995.745683000001</c:v>
                </c:pt>
                <c:pt idx="1616">
                  <c:v>9073.4018290000004</c:v>
                </c:pt>
                <c:pt idx="1617">
                  <c:v>6806.6925540000002</c:v>
                </c:pt>
                <c:pt idx="1618">
                  <c:v>3541.5883410000001</c:v>
                </c:pt>
                <c:pt idx="1619">
                  <c:v>6141.6005109999996</c:v>
                </c:pt>
                <c:pt idx="1620">
                  <c:v>12719.743119000001</c:v>
                </c:pt>
                <c:pt idx="1621">
                  <c:v>13718.642612332</c:v>
                </c:pt>
                <c:pt idx="1622">
                  <c:v>1009.428796</c:v>
                </c:pt>
                <c:pt idx="1623">
                  <c:v>6483.7769369999996</c:v>
                </c:pt>
                <c:pt idx="1624">
                  <c:v>3652.9016620000002</c:v>
                </c:pt>
                <c:pt idx="1625">
                  <c:v>4893.7377919999999</c:v>
                </c:pt>
                <c:pt idx="1626">
                  <c:v>6665.4765289999996</c:v>
                </c:pt>
                <c:pt idx="1627">
                  <c:v>6554.9835780000003</c:v>
                </c:pt>
                <c:pt idx="1628">
                  <c:v>8587.1941569999999</c:v>
                </c:pt>
                <c:pt idx="1629">
                  <c:v>6192.8385239959998</c:v>
                </c:pt>
                <c:pt idx="1630">
                  <c:v>8968.9515479999991</c:v>
                </c:pt>
                <c:pt idx="1631">
                  <c:v>7861.3649610000002</c:v>
                </c:pt>
                <c:pt idx="1632">
                  <c:v>3197.1893610000002</c:v>
                </c:pt>
                <c:pt idx="1633">
                  <c:v>3271.5065760000002</c:v>
                </c:pt>
                <c:pt idx="1634">
                  <c:v>4572.3708699999997</c:v>
                </c:pt>
                <c:pt idx="1635">
                  <c:v>9297.6190910000005</c:v>
                </c:pt>
                <c:pt idx="1636">
                  <c:v>7303.8528990000004</c:v>
                </c:pt>
                <c:pt idx="1637">
                  <c:v>1728.007167</c:v>
                </c:pt>
                <c:pt idx="1638">
                  <c:v>2249.831111</c:v>
                </c:pt>
                <c:pt idx="1639">
                  <c:v>6251.7863580000003</c:v>
                </c:pt>
                <c:pt idx="1640">
                  <c:v>9629.8345630000003</c:v>
                </c:pt>
                <c:pt idx="1641">
                  <c:v>1250.7222830000001</c:v>
                </c:pt>
                <c:pt idx="1642">
                  <c:v>12091.693227</c:v>
                </c:pt>
                <c:pt idx="1643">
                  <c:v>5110.5123329999997</c:v>
                </c:pt>
                <c:pt idx="1644">
                  <c:v>1821.637174</c:v>
                </c:pt>
                <c:pt idx="1645">
                  <c:v>3832.3534709999999</c:v>
                </c:pt>
                <c:pt idx="1646">
                  <c:v>3300.7768409999999</c:v>
                </c:pt>
                <c:pt idx="1647">
                  <c:v>2085.1685040000002</c:v>
                </c:pt>
                <c:pt idx="1648">
                  <c:v>3326.2124610000001</c:v>
                </c:pt>
                <c:pt idx="1649">
                  <c:v>0</c:v>
                </c:pt>
                <c:pt idx="1650">
                  <c:v>2591.3512110000001</c:v>
                </c:pt>
                <c:pt idx="1651">
                  <c:v>1460.1353899999999</c:v>
                </c:pt>
                <c:pt idx="1652">
                  <c:v>3678.494729</c:v>
                </c:pt>
                <c:pt idx="1653">
                  <c:v>3482.0103530000001</c:v>
                </c:pt>
                <c:pt idx="1654">
                  <c:v>8641.2993709999992</c:v>
                </c:pt>
                <c:pt idx="1655">
                  <c:v>2370.788677</c:v>
                </c:pt>
                <c:pt idx="1656">
                  <c:v>6735.7876980000001</c:v>
                </c:pt>
                <c:pt idx="1657">
                  <c:v>6057.3614909999997</c:v>
                </c:pt>
                <c:pt idx="1658">
                  <c:v>4367.00648</c:v>
                </c:pt>
                <c:pt idx="1659">
                  <c:v>5850.7559039999996</c:v>
                </c:pt>
                <c:pt idx="1660">
                  <c:v>5394.2121649999999</c:v>
                </c:pt>
                <c:pt idx="1661">
                  <c:v>1746.96967</c:v>
                </c:pt>
                <c:pt idx="1662">
                  <c:v>6666.3565170000002</c:v>
                </c:pt>
                <c:pt idx="1663">
                  <c:v>8205.5640000000003</c:v>
                </c:pt>
                <c:pt idx="1664">
                  <c:v>1383.0785739999999</c:v>
                </c:pt>
                <c:pt idx="1665">
                  <c:v>4876.4769470000001</c:v>
                </c:pt>
                <c:pt idx="1666">
                  <c:v>1358.624266</c:v>
                </c:pt>
                <c:pt idx="1667">
                  <c:v>4778.4674320000004</c:v>
                </c:pt>
                <c:pt idx="1668">
                  <c:v>4488.8496290000003</c:v>
                </c:pt>
                <c:pt idx="1669">
                  <c:v>4572.3708699999997</c:v>
                </c:pt>
                <c:pt idx="1670">
                  <c:v>7820.785785</c:v>
                </c:pt>
                <c:pt idx="1671">
                  <c:v>2220.9574299999999</c:v>
                </c:pt>
                <c:pt idx="1672">
                  <c:v>2129.138571</c:v>
                </c:pt>
                <c:pt idx="1673">
                  <c:v>4458.3110150000002</c:v>
                </c:pt>
                <c:pt idx="1674">
                  <c:v>10126.182414999999</c:v>
                </c:pt>
                <c:pt idx="1675">
                  <c:v>6202.4140530000004</c:v>
                </c:pt>
                <c:pt idx="1676">
                  <c:v>4028.0478360000002</c:v>
                </c:pt>
                <c:pt idx="1677">
                  <c:v>8562.0108810000002</c:v>
                </c:pt>
                <c:pt idx="1678">
                  <c:v>20418.317210333</c:v>
                </c:pt>
                <c:pt idx="1679">
                  <c:v>3661.315685</c:v>
                </c:pt>
                <c:pt idx="1680">
                  <c:v>5926.3186830000004</c:v>
                </c:pt>
                <c:pt idx="1681">
                  <c:v>4918.2062740000001</c:v>
                </c:pt>
                <c:pt idx="1682">
                  <c:v>5058.5372360000001</c:v>
                </c:pt>
                <c:pt idx="1683">
                  <c:v>7552.9452540000002</c:v>
                </c:pt>
                <c:pt idx="1684">
                  <c:v>6659.1087429999998</c:v>
                </c:pt>
                <c:pt idx="1685">
                  <c:v>8533.7261359999993</c:v>
                </c:pt>
                <c:pt idx="1686">
                  <c:v>4040.7210239999999</c:v>
                </c:pt>
                <c:pt idx="1687">
                  <c:v>4124.7210240000004</c:v>
                </c:pt>
                <c:pt idx="1688">
                  <c:v>943.35625500000003</c:v>
                </c:pt>
                <c:pt idx="1689">
                  <c:v>1593.076583</c:v>
                </c:pt>
                <c:pt idx="1690">
                  <c:v>4234.611167</c:v>
                </c:pt>
                <c:pt idx="1691">
                  <c:v>5059.9460349999999</c:v>
                </c:pt>
                <c:pt idx="1692">
                  <c:v>5500.7079750000003</c:v>
                </c:pt>
                <c:pt idx="1693">
                  <c:v>4882.5921269999999</c:v>
                </c:pt>
                <c:pt idx="1694">
                  <c:v>9009.9833230000004</c:v>
                </c:pt>
                <c:pt idx="1695">
                  <c:v>3249.7368280000001</c:v>
                </c:pt>
                <c:pt idx="1696">
                  <c:v>1299.5827879999999</c:v>
                </c:pt>
                <c:pt idx="1697">
                  <c:v>6385.4281840000003</c:v>
                </c:pt>
                <c:pt idx="1698">
                  <c:v>2550.603118</c:v>
                </c:pt>
                <c:pt idx="1699">
                  <c:v>5673.0964260000001</c:v>
                </c:pt>
                <c:pt idx="1700">
                  <c:v>22594.221847000001</c:v>
                </c:pt>
                <c:pt idx="1701">
                  <c:v>23658.717412665999</c:v>
                </c:pt>
                <c:pt idx="1702">
                  <c:v>8417.9079349999993</c:v>
                </c:pt>
                <c:pt idx="1703">
                  <c:v>4663.5273690000004</c:v>
                </c:pt>
                <c:pt idx="1704">
                  <c:v>5515.1252480000003</c:v>
                </c:pt>
                <c:pt idx="1705">
                  <c:v>4597.0194380000003</c:v>
                </c:pt>
                <c:pt idx="1706">
                  <c:v>7674.3073270000004</c:v>
                </c:pt>
                <c:pt idx="1707">
                  <c:v>6208.4992350000002</c:v>
                </c:pt>
                <c:pt idx="1708">
                  <c:v>7012.7893050000002</c:v>
                </c:pt>
                <c:pt idx="1709">
                  <c:v>9138.6192910000009</c:v>
                </c:pt>
                <c:pt idx="1710">
                  <c:v>578.74305800000002</c:v>
                </c:pt>
                <c:pt idx="1711">
                  <c:v>2708.9071829999998</c:v>
                </c:pt>
                <c:pt idx="1712">
                  <c:v>11575.647741999999</c:v>
                </c:pt>
                <c:pt idx="1713">
                  <c:v>3460.2164130000001</c:v>
                </c:pt>
                <c:pt idx="1714">
                  <c:v>3770.846442</c:v>
                </c:pt>
                <c:pt idx="1715">
                  <c:v>6335.7506940000003</c:v>
                </c:pt>
                <c:pt idx="1716">
                  <c:v>3682.8735069999998</c:v>
                </c:pt>
                <c:pt idx="1717">
                  <c:v>1758.1464129999999</c:v>
                </c:pt>
                <c:pt idx="1718">
                  <c:v>7365.6694669999997</c:v>
                </c:pt>
                <c:pt idx="1719">
                  <c:v>5635.316538</c:v>
                </c:pt>
                <c:pt idx="1720">
                  <c:v>8152.2281030000004</c:v>
                </c:pt>
                <c:pt idx="1721">
                  <c:v>5642.4545099999996</c:v>
                </c:pt>
                <c:pt idx="1722">
                  <c:v>6788.5418659999996</c:v>
                </c:pt>
                <c:pt idx="1723">
                  <c:v>1854.7183010000001</c:v>
                </c:pt>
                <c:pt idx="1724">
                  <c:v>7436.5009040000004</c:v>
                </c:pt>
                <c:pt idx="1725">
                  <c:v>2329.4697759999999</c:v>
                </c:pt>
                <c:pt idx="1726">
                  <c:v>7153.397747</c:v>
                </c:pt>
                <c:pt idx="1727">
                  <c:v>2030.6686050000001</c:v>
                </c:pt>
                <c:pt idx="1728">
                  <c:v>5176.3386559999999</c:v>
                </c:pt>
                <c:pt idx="1729">
                  <c:v>4823.3796480000001</c:v>
                </c:pt>
                <c:pt idx="1730">
                  <c:v>4745.7289559999999</c:v>
                </c:pt>
                <c:pt idx="1731">
                  <c:v>6582.5086799999999</c:v>
                </c:pt>
                <c:pt idx="1732">
                  <c:v>8614.3208439999999</c:v>
                </c:pt>
                <c:pt idx="1733">
                  <c:v>5568.3951746659995</c:v>
                </c:pt>
                <c:pt idx="1734">
                  <c:v>4315.2730309999997</c:v>
                </c:pt>
                <c:pt idx="1735">
                  <c:v>2521.714939</c:v>
                </c:pt>
                <c:pt idx="1736">
                  <c:v>3536.2953689999999</c:v>
                </c:pt>
                <c:pt idx="1737">
                  <c:v>5059.9460349999999</c:v>
                </c:pt>
                <c:pt idx="1738">
                  <c:v>3282.5815379999999</c:v>
                </c:pt>
                <c:pt idx="1739">
                  <c:v>6184.4392420000004</c:v>
                </c:pt>
                <c:pt idx="1740">
                  <c:v>5478.2856689999999</c:v>
                </c:pt>
                <c:pt idx="1741">
                  <c:v>19627.287232999999</c:v>
                </c:pt>
                <c:pt idx="1742">
                  <c:v>0</c:v>
                </c:pt>
                <c:pt idx="1743">
                  <c:v>5122.4526589999996</c:v>
                </c:pt>
                <c:pt idx="1744">
                  <c:v>5094.0922220000002</c:v>
                </c:pt>
                <c:pt idx="1745">
                  <c:v>2540.0712250000001</c:v>
                </c:pt>
                <c:pt idx="1746">
                  <c:v>4929.6274750000002</c:v>
                </c:pt>
                <c:pt idx="1747">
                  <c:v>4590.0071539999999</c:v>
                </c:pt>
                <c:pt idx="1748">
                  <c:v>1890.5320810000001</c:v>
                </c:pt>
                <c:pt idx="1749">
                  <c:v>8088.5222910000002</c:v>
                </c:pt>
                <c:pt idx="1750">
                  <c:v>4714.3190070000001</c:v>
                </c:pt>
                <c:pt idx="1751">
                  <c:v>1098.6316770000001</c:v>
                </c:pt>
                <c:pt idx="1752">
                  <c:v>2866.3034739999998</c:v>
                </c:pt>
                <c:pt idx="1753">
                  <c:v>20916.823948333</c:v>
                </c:pt>
                <c:pt idx="1754">
                  <c:v>12017.499223999999</c:v>
                </c:pt>
                <c:pt idx="1755">
                  <c:v>3330.5619550000001</c:v>
                </c:pt>
                <c:pt idx="1756">
                  <c:v>3401.0160550000001</c:v>
                </c:pt>
                <c:pt idx="1757">
                  <c:v>18943.996884</c:v>
                </c:pt>
                <c:pt idx="1758">
                  <c:v>0</c:v>
                </c:pt>
                <c:pt idx="1759">
                  <c:v>3031.2090480000002</c:v>
                </c:pt>
                <c:pt idx="1760">
                  <c:v>3205.9529729999999</c:v>
                </c:pt>
                <c:pt idx="1761">
                  <c:v>2066.395923</c:v>
                </c:pt>
                <c:pt idx="1762">
                  <c:v>3132.7359289999999</c:v>
                </c:pt>
                <c:pt idx="1763">
                  <c:v>4312.8571259999999</c:v>
                </c:pt>
                <c:pt idx="1764">
                  <c:v>9275.5767730000007</c:v>
                </c:pt>
                <c:pt idx="1765">
                  <c:v>3417.0306650000002</c:v>
                </c:pt>
                <c:pt idx="1766">
                  <c:v>8871.2042799999999</c:v>
                </c:pt>
                <c:pt idx="1767">
                  <c:v>2357.797611</c:v>
                </c:pt>
                <c:pt idx="1768">
                  <c:v>1584.392083</c:v>
                </c:pt>
                <c:pt idx="1769">
                  <c:v>2925.2044609999998</c:v>
                </c:pt>
                <c:pt idx="1770">
                  <c:v>26815.400039</c:v>
                </c:pt>
                <c:pt idx="1771">
                  <c:v>2638.0855379999998</c:v>
                </c:pt>
                <c:pt idx="1772">
                  <c:v>4349.1981779999996</c:v>
                </c:pt>
                <c:pt idx="1773">
                  <c:v>91.970037000000005</c:v>
                </c:pt>
                <c:pt idx="1774">
                  <c:v>2885.1171340000001</c:v>
                </c:pt>
                <c:pt idx="1775">
                  <c:v>2436.4575890000001</c:v>
                </c:pt>
                <c:pt idx="1776">
                  <c:v>5459.6383320000004</c:v>
                </c:pt>
                <c:pt idx="1777">
                  <c:v>3225.7511439999998</c:v>
                </c:pt>
                <c:pt idx="1778">
                  <c:v>14238.412838</c:v>
                </c:pt>
                <c:pt idx="1779">
                  <c:v>1362.6126790000001</c:v>
                </c:pt>
                <c:pt idx="1780">
                  <c:v>5015.3179040000005</c:v>
                </c:pt>
                <c:pt idx="1781">
                  <c:v>2434.078043</c:v>
                </c:pt>
                <c:pt idx="1782">
                  <c:v>3776.3562059999999</c:v>
                </c:pt>
                <c:pt idx="1783">
                  <c:v>8253.8046510000004</c:v>
                </c:pt>
                <c:pt idx="1784">
                  <c:v>5523.3125019999998</c:v>
                </c:pt>
                <c:pt idx="1785">
                  <c:v>4978.5127133329997</c:v>
                </c:pt>
                <c:pt idx="1786">
                  <c:v>2115.619647</c:v>
                </c:pt>
                <c:pt idx="1787">
                  <c:v>3343.1809549999998</c:v>
                </c:pt>
                <c:pt idx="1788">
                  <c:v>1802.2046190000001</c:v>
                </c:pt>
                <c:pt idx="1789">
                  <c:v>5008.1714819999997</c:v>
                </c:pt>
                <c:pt idx="1790">
                  <c:v>5028.9550390000004</c:v>
                </c:pt>
                <c:pt idx="1791">
                  <c:v>4395.1913000000004</c:v>
                </c:pt>
                <c:pt idx="1792">
                  <c:v>113.20413499999999</c:v>
                </c:pt>
                <c:pt idx="1793">
                  <c:v>4597.2684209999998</c:v>
                </c:pt>
                <c:pt idx="1794">
                  <c:v>11149.010243000001</c:v>
                </c:pt>
                <c:pt idx="1795">
                  <c:v>14138.542506</c:v>
                </c:pt>
                <c:pt idx="1796">
                  <c:v>24407.218838000001</c:v>
                </c:pt>
                <c:pt idx="1797">
                  <c:v>15670.69426</c:v>
                </c:pt>
                <c:pt idx="1798">
                  <c:v>4609.2910970000003</c:v>
                </c:pt>
                <c:pt idx="1799">
                  <c:v>9007.2338479999999</c:v>
                </c:pt>
                <c:pt idx="1800">
                  <c:v>4675.1740490000002</c:v>
                </c:pt>
                <c:pt idx="1801">
                  <c:v>17454.34002</c:v>
                </c:pt>
                <c:pt idx="1802">
                  <c:v>8089.2582249999996</c:v>
                </c:pt>
                <c:pt idx="1803">
                  <c:v>2407.100516</c:v>
                </c:pt>
                <c:pt idx="1804">
                  <c:v>3338.9457480000001</c:v>
                </c:pt>
                <c:pt idx="1805">
                  <c:v>5984.9787290000004</c:v>
                </c:pt>
                <c:pt idx="1806">
                  <c:v>4711.7701070000003</c:v>
                </c:pt>
                <c:pt idx="1807">
                  <c:v>406.45592799999997</c:v>
                </c:pt>
                <c:pt idx="1808">
                  <c:v>192.76561699999999</c:v>
                </c:pt>
                <c:pt idx="1809">
                  <c:v>600.10418500000003</c:v>
                </c:pt>
                <c:pt idx="1810">
                  <c:v>3711.851576</c:v>
                </c:pt>
                <c:pt idx="1811">
                  <c:v>20106.769627000001</c:v>
                </c:pt>
                <c:pt idx="1812">
                  <c:v>1763.4347519999999</c:v>
                </c:pt>
                <c:pt idx="1813">
                  <c:v>3306.349999</c:v>
                </c:pt>
                <c:pt idx="1814">
                  <c:v>6565.8134289999998</c:v>
                </c:pt>
                <c:pt idx="1815">
                  <c:v>11452.981167</c:v>
                </c:pt>
                <c:pt idx="1816">
                  <c:v>9287.9870329999994</c:v>
                </c:pt>
                <c:pt idx="1817">
                  <c:v>8493.9036579999993</c:v>
                </c:pt>
                <c:pt idx="1818">
                  <c:v>6962.0289069999999</c:v>
                </c:pt>
                <c:pt idx="1819">
                  <c:v>8747.3816220000008</c:v>
                </c:pt>
                <c:pt idx="1820">
                  <c:v>2554.998889</c:v>
                </c:pt>
                <c:pt idx="1821">
                  <c:v>10169.142327</c:v>
                </c:pt>
                <c:pt idx="1822">
                  <c:v>2862.0113649999998</c:v>
                </c:pt>
                <c:pt idx="1823">
                  <c:v>7168.169699</c:v>
                </c:pt>
                <c:pt idx="1824">
                  <c:v>9764.9582420000006</c:v>
                </c:pt>
                <c:pt idx="1825">
                  <c:v>4313.888876</c:v>
                </c:pt>
                <c:pt idx="1826">
                  <c:v>4292.342568</c:v>
                </c:pt>
                <c:pt idx="1827">
                  <c:v>10005.292206</c:v>
                </c:pt>
                <c:pt idx="1828">
                  <c:v>5749.5986409999996</c:v>
                </c:pt>
                <c:pt idx="1829">
                  <c:v>5199.2462489999998</c:v>
                </c:pt>
                <c:pt idx="1830">
                  <c:v>4833.0090319999999</c:v>
                </c:pt>
                <c:pt idx="1831">
                  <c:v>26522.253489999999</c:v>
                </c:pt>
                <c:pt idx="1832">
                  <c:v>482.07176800000002</c:v>
                </c:pt>
                <c:pt idx="1833">
                  <c:v>7751.325812</c:v>
                </c:pt>
                <c:pt idx="1834">
                  <c:v>3555.280937</c:v>
                </c:pt>
                <c:pt idx="1835">
                  <c:v>3783.9692110000001</c:v>
                </c:pt>
                <c:pt idx="1836">
                  <c:v>3508.0303549999999</c:v>
                </c:pt>
                <c:pt idx="1837">
                  <c:v>5044.0813639999997</c:v>
                </c:pt>
                <c:pt idx="1838">
                  <c:v>7773.7485290000004</c:v>
                </c:pt>
                <c:pt idx="1839">
                  <c:v>4665.5274460000001</c:v>
                </c:pt>
                <c:pt idx="1840">
                  <c:v>40.298957000000001</c:v>
                </c:pt>
                <c:pt idx="1841">
                  <c:v>2640.9558790000001</c:v>
                </c:pt>
                <c:pt idx="1842">
                  <c:v>702.70599500000003</c:v>
                </c:pt>
                <c:pt idx="1843">
                  <c:v>4087.5876579999999</c:v>
                </c:pt>
                <c:pt idx="1844">
                  <c:v>2371.4857539999998</c:v>
                </c:pt>
                <c:pt idx="1845">
                  <c:v>3642.346599</c:v>
                </c:pt>
                <c:pt idx="1846">
                  <c:v>3982.846869</c:v>
                </c:pt>
                <c:pt idx="1847">
                  <c:v>5108.448273</c:v>
                </c:pt>
                <c:pt idx="1848">
                  <c:v>1358.8883310000001</c:v>
                </c:pt>
                <c:pt idx="1849">
                  <c:v>3696.4737019999998</c:v>
                </c:pt>
                <c:pt idx="1850">
                  <c:v>7462.1124499999996</c:v>
                </c:pt>
                <c:pt idx="1851">
                  <c:v>11825.160069</c:v>
                </c:pt>
                <c:pt idx="1852">
                  <c:v>8022.861836</c:v>
                </c:pt>
                <c:pt idx="1853">
                  <c:v>3504.855219</c:v>
                </c:pt>
                <c:pt idx="1854">
                  <c:v>2138.050009</c:v>
                </c:pt>
                <c:pt idx="1855">
                  <c:v>1018.7194500000001</c:v>
                </c:pt>
                <c:pt idx="1856">
                  <c:v>3271.4796470000001</c:v>
                </c:pt>
                <c:pt idx="1857">
                  <c:v>4724.2811750000001</c:v>
                </c:pt>
                <c:pt idx="1858">
                  <c:v>1738.475072</c:v>
                </c:pt>
                <c:pt idx="1859">
                  <c:v>277.74879399999998</c:v>
                </c:pt>
                <c:pt idx="1860">
                  <c:v>2350.232254</c:v>
                </c:pt>
                <c:pt idx="1861">
                  <c:v>5569.9532909999998</c:v>
                </c:pt>
                <c:pt idx="1862">
                  <c:v>4043.7520300000001</c:v>
                </c:pt>
                <c:pt idx="1863">
                  <c:v>6264.4605540000002</c:v>
                </c:pt>
                <c:pt idx="1864">
                  <c:v>2145.541663</c:v>
                </c:pt>
                <c:pt idx="1865">
                  <c:v>4969.5996050000003</c:v>
                </c:pt>
                <c:pt idx="1866">
                  <c:v>6014.82863</c:v>
                </c:pt>
                <c:pt idx="1867">
                  <c:v>535.608383</c:v>
                </c:pt>
                <c:pt idx="1868">
                  <c:v>7109.3979410000002</c:v>
                </c:pt>
                <c:pt idx="1869">
                  <c:v>6291.576266</c:v>
                </c:pt>
                <c:pt idx="1870">
                  <c:v>8455.3689059999997</c:v>
                </c:pt>
                <c:pt idx="1871">
                  <c:v>6425.4014889999999</c:v>
                </c:pt>
                <c:pt idx="1872">
                  <c:v>12405.627929</c:v>
                </c:pt>
                <c:pt idx="1873">
                  <c:v>1861.416064</c:v>
                </c:pt>
                <c:pt idx="1874">
                  <c:v>12942.021194000001</c:v>
                </c:pt>
                <c:pt idx="1875">
                  <c:v>3333.5492650000001</c:v>
                </c:pt>
                <c:pt idx="1876">
                  <c:v>2859.29675</c:v>
                </c:pt>
                <c:pt idx="1877">
                  <c:v>6831.4642819999999</c:v>
                </c:pt>
                <c:pt idx="1878">
                  <c:v>4842.2053450000003</c:v>
                </c:pt>
                <c:pt idx="1879">
                  <c:v>2248.6164039999999</c:v>
                </c:pt>
                <c:pt idx="1880">
                  <c:v>7095.9392889999999</c:v>
                </c:pt>
                <c:pt idx="1881">
                  <c:v>6145.5746259999996</c:v>
                </c:pt>
                <c:pt idx="1882">
                  <c:v>1123.0504920000001</c:v>
                </c:pt>
                <c:pt idx="1883">
                  <c:v>6985.4622019999997</c:v>
                </c:pt>
                <c:pt idx="1884">
                  <c:v>3232.7650319999998</c:v>
                </c:pt>
                <c:pt idx="1885">
                  <c:v>5574.8492900000001</c:v>
                </c:pt>
                <c:pt idx="1886">
                  <c:v>8610.4262770000005</c:v>
                </c:pt>
                <c:pt idx="1887">
                  <c:v>4413.6602800000001</c:v>
                </c:pt>
                <c:pt idx="1888">
                  <c:v>900.62985800000001</c:v>
                </c:pt>
                <c:pt idx="1889">
                  <c:v>7630.0817509999997</c:v>
                </c:pt>
                <c:pt idx="1890">
                  <c:v>3085.150263</c:v>
                </c:pt>
                <c:pt idx="1891">
                  <c:v>919.51951166599997</c:v>
                </c:pt>
                <c:pt idx="1892">
                  <c:v>5865.0163350000003</c:v>
                </c:pt>
                <c:pt idx="1893">
                  <c:v>1679.543807</c:v>
                </c:pt>
                <c:pt idx="1894">
                  <c:v>1226.8820270000001</c:v>
                </c:pt>
                <c:pt idx="1895">
                  <c:v>3374.9747950000001</c:v>
                </c:pt>
                <c:pt idx="1896">
                  <c:v>1275.795473999</c:v>
                </c:pt>
                <c:pt idx="1897">
                  <c:v>2659.6675996660001</c:v>
                </c:pt>
                <c:pt idx="1898">
                  <c:v>4423.1089970000003</c:v>
                </c:pt>
                <c:pt idx="1899">
                  <c:v>9664.0942720000003</c:v>
                </c:pt>
                <c:pt idx="1900">
                  <c:v>6495.5043180000002</c:v>
                </c:pt>
                <c:pt idx="1901">
                  <c:v>8614.4911360000006</c:v>
                </c:pt>
                <c:pt idx="1902">
                  <c:v>5177.7271950000004</c:v>
                </c:pt>
                <c:pt idx="1903">
                  <c:v>1244.256081</c:v>
                </c:pt>
                <c:pt idx="1904">
                  <c:v>2940.021894</c:v>
                </c:pt>
                <c:pt idx="1905">
                  <c:v>1704.4147889999999</c:v>
                </c:pt>
                <c:pt idx="1906">
                  <c:v>7204.1841409999997</c:v>
                </c:pt>
                <c:pt idx="1907">
                  <c:v>6245.7610569999997</c:v>
                </c:pt>
                <c:pt idx="1908">
                  <c:v>2943.8587870000001</c:v>
                </c:pt>
                <c:pt idx="1909">
                  <c:v>10984.804194</c:v>
                </c:pt>
                <c:pt idx="1910">
                  <c:v>5583.8120179999996</c:v>
                </c:pt>
                <c:pt idx="1911">
                  <c:v>1263.2621770000001</c:v>
                </c:pt>
                <c:pt idx="1912">
                  <c:v>2392.4780089999999</c:v>
                </c:pt>
                <c:pt idx="1913">
                  <c:v>1138.10796</c:v>
                </c:pt>
                <c:pt idx="1914">
                  <c:v>1412.0754010000001</c:v>
                </c:pt>
                <c:pt idx="1915">
                  <c:v>2114.5476960000001</c:v>
                </c:pt>
                <c:pt idx="1916">
                  <c:v>2534.4145290000001</c:v>
                </c:pt>
                <c:pt idx="1917">
                  <c:v>177.40430599999999</c:v>
                </c:pt>
                <c:pt idx="1918">
                  <c:v>1917.411022</c:v>
                </c:pt>
                <c:pt idx="1919">
                  <c:v>2631.7066570000002</c:v>
                </c:pt>
                <c:pt idx="1920">
                  <c:v>359.10547200000002</c:v>
                </c:pt>
                <c:pt idx="1921">
                  <c:v>1527.430771</c:v>
                </c:pt>
                <c:pt idx="1922">
                  <c:v>9386.3242030000001</c:v>
                </c:pt>
                <c:pt idx="1923">
                  <c:v>8497.4616870000009</c:v>
                </c:pt>
                <c:pt idx="1924">
                  <c:v>3502.4798519999999</c:v>
                </c:pt>
                <c:pt idx="1925">
                  <c:v>9881.4071210000002</c:v>
                </c:pt>
                <c:pt idx="1926">
                  <c:v>7221.6162629999999</c:v>
                </c:pt>
                <c:pt idx="1927">
                  <c:v>8507.9234930000002</c:v>
                </c:pt>
                <c:pt idx="1928">
                  <c:v>19932.237228000002</c:v>
                </c:pt>
                <c:pt idx="1929">
                  <c:v>18531.918957000002</c:v>
                </c:pt>
                <c:pt idx="1930">
                  <c:v>29230.285333</c:v>
                </c:pt>
                <c:pt idx="1931">
                  <c:v>26128.942896</c:v>
                </c:pt>
                <c:pt idx="1932">
                  <c:v>35846.955371999997</c:v>
                </c:pt>
                <c:pt idx="1933">
                  <c:v>25801.182058999999</c:v>
                </c:pt>
                <c:pt idx="1934">
                  <c:v>16146.778112</c:v>
                </c:pt>
                <c:pt idx="1935">
                  <c:v>26702.948379000001</c:v>
                </c:pt>
                <c:pt idx="1936">
                  <c:v>32893.981517</c:v>
                </c:pt>
                <c:pt idx="1937">
                  <c:v>22874.123890999999</c:v>
                </c:pt>
                <c:pt idx="1938">
                  <c:v>31694.494741999999</c:v>
                </c:pt>
                <c:pt idx="1939">
                  <c:v>37475.010782999998</c:v>
                </c:pt>
                <c:pt idx="1940">
                  <c:v>42302.883856</c:v>
                </c:pt>
                <c:pt idx="1941">
                  <c:v>45261.544763999998</c:v>
                </c:pt>
                <c:pt idx="1942">
                  <c:v>6156.527478</c:v>
                </c:pt>
                <c:pt idx="1943">
                  <c:v>4963.2596789999998</c:v>
                </c:pt>
                <c:pt idx="1944">
                  <c:v>8541.9441439999991</c:v>
                </c:pt>
                <c:pt idx="1945">
                  <c:v>17155.845090999999</c:v>
                </c:pt>
                <c:pt idx="1946">
                  <c:v>13835.762853</c:v>
                </c:pt>
                <c:pt idx="1947">
                  <c:v>11562.394362999999</c:v>
                </c:pt>
                <c:pt idx="1948">
                  <c:v>24335.553301</c:v>
                </c:pt>
                <c:pt idx="1949">
                  <c:v>37438.732536000003</c:v>
                </c:pt>
                <c:pt idx="1950">
                  <c:v>35631.567045000003</c:v>
                </c:pt>
                <c:pt idx="1951">
                  <c:v>23857.775025999999</c:v>
                </c:pt>
                <c:pt idx="1952">
                  <c:v>13529.427615000001</c:v>
                </c:pt>
                <c:pt idx="1953">
                  <c:v>10203.436045</c:v>
                </c:pt>
                <c:pt idx="1954">
                  <c:v>17658.841939999998</c:v>
                </c:pt>
                <c:pt idx="1955">
                  <c:v>14559.565917</c:v>
                </c:pt>
                <c:pt idx="1956">
                  <c:v>27444.705574</c:v>
                </c:pt>
                <c:pt idx="1957">
                  <c:v>17292.00188</c:v>
                </c:pt>
                <c:pt idx="1958">
                  <c:v>20108.496026000001</c:v>
                </c:pt>
                <c:pt idx="1959">
                  <c:v>6648.596638</c:v>
                </c:pt>
                <c:pt idx="1960">
                  <c:v>8048.3873809999996</c:v>
                </c:pt>
                <c:pt idx="1961">
                  <c:v>4384.6888900000004</c:v>
                </c:pt>
                <c:pt idx="1962">
                  <c:v>12881.760612</c:v>
                </c:pt>
                <c:pt idx="1963">
                  <c:v>10712.442853</c:v>
                </c:pt>
                <c:pt idx="1964">
                  <c:v>5595.0071289999996</c:v>
                </c:pt>
                <c:pt idx="1965">
                  <c:v>111.52035100000001</c:v>
                </c:pt>
                <c:pt idx="1966">
                  <c:v>924.86322700000005</c:v>
                </c:pt>
                <c:pt idx="1967">
                  <c:v>3021.330485</c:v>
                </c:pt>
                <c:pt idx="1968">
                  <c:v>1224.6481759999999</c:v>
                </c:pt>
                <c:pt idx="1969">
                  <c:v>892.68611899999996</c:v>
                </c:pt>
                <c:pt idx="1970">
                  <c:v>2720.3153539999998</c:v>
                </c:pt>
                <c:pt idx="1971">
                  <c:v>2486.6267830000002</c:v>
                </c:pt>
                <c:pt idx="1972">
                  <c:v>3117.454937</c:v>
                </c:pt>
                <c:pt idx="1973">
                  <c:v>3781.5811509999999</c:v>
                </c:pt>
                <c:pt idx="1974">
                  <c:v>2146.0355890000001</c:v>
                </c:pt>
                <c:pt idx="1975">
                  <c:v>1590.648042</c:v>
                </c:pt>
                <c:pt idx="1976">
                  <c:v>2948.0879260000002</c:v>
                </c:pt>
                <c:pt idx="1977">
                  <c:v>5271.8559379999997</c:v>
                </c:pt>
                <c:pt idx="1978">
                  <c:v>2067.7832899999999</c:v>
                </c:pt>
                <c:pt idx="1979">
                  <c:v>3100.5628820000002</c:v>
                </c:pt>
                <c:pt idx="1980">
                  <c:v>3095.5113179999998</c:v>
                </c:pt>
                <c:pt idx="1981">
                  <c:v>2312.2896340000002</c:v>
                </c:pt>
                <c:pt idx="1982">
                  <c:v>12365.845291</c:v>
                </c:pt>
                <c:pt idx="1983">
                  <c:v>4312.1501520000002</c:v>
                </c:pt>
                <c:pt idx="1984">
                  <c:v>1901.1018939999999</c:v>
                </c:pt>
                <c:pt idx="1985">
                  <c:v>2082.0453929999999</c:v>
                </c:pt>
                <c:pt idx="1986">
                  <c:v>161.159021</c:v>
                </c:pt>
                <c:pt idx="1987">
                  <c:v>5570.0092459999996</c:v>
                </c:pt>
                <c:pt idx="1988">
                  <c:v>1514.13058</c:v>
                </c:pt>
                <c:pt idx="1989">
                  <c:v>2958.6609079999998</c:v>
                </c:pt>
                <c:pt idx="1990">
                  <c:v>5218.1448870000004</c:v>
                </c:pt>
                <c:pt idx="1991">
                  <c:v>1964.2028009999999</c:v>
                </c:pt>
                <c:pt idx="1992">
                  <c:v>4201.2440370000004</c:v>
                </c:pt>
                <c:pt idx="1993">
                  <c:v>2930.0279919999998</c:v>
                </c:pt>
                <c:pt idx="1994">
                  <c:v>3183.4437819999998</c:v>
                </c:pt>
                <c:pt idx="1995">
                  <c:v>4329.2414550000003</c:v>
                </c:pt>
                <c:pt idx="1996">
                  <c:v>5590.615358</c:v>
                </c:pt>
                <c:pt idx="1997">
                  <c:v>3420.2262219999998</c:v>
                </c:pt>
                <c:pt idx="1998">
                  <c:v>2429.5237080000002</c:v>
                </c:pt>
                <c:pt idx="1999">
                  <c:v>3564.6672429999999</c:v>
                </c:pt>
                <c:pt idx="2000">
                  <c:v>2204.0440549999998</c:v>
                </c:pt>
                <c:pt idx="2001">
                  <c:v>1153.644446</c:v>
                </c:pt>
                <c:pt idx="2002">
                  <c:v>4188.7574500000001</c:v>
                </c:pt>
                <c:pt idx="2003">
                  <c:v>2047.259421</c:v>
                </c:pt>
                <c:pt idx="2004">
                  <c:v>3373.0039750000001</c:v>
                </c:pt>
                <c:pt idx="2005">
                  <c:v>3000.5650019999998</c:v>
                </c:pt>
                <c:pt idx="2006">
                  <c:v>2428.2287740000002</c:v>
                </c:pt>
                <c:pt idx="2007">
                  <c:v>3022.0105920000001</c:v>
                </c:pt>
                <c:pt idx="2008">
                  <c:v>4065.0810999999999</c:v>
                </c:pt>
                <c:pt idx="2009">
                  <c:v>4164.5708249999998</c:v>
                </c:pt>
                <c:pt idx="2010">
                  <c:v>3353.9020260000002</c:v>
                </c:pt>
                <c:pt idx="2011">
                  <c:v>4954.0308089999999</c:v>
                </c:pt>
                <c:pt idx="2012">
                  <c:v>2451.5932419999999</c:v>
                </c:pt>
                <c:pt idx="2013">
                  <c:v>7817.5219180000004</c:v>
                </c:pt>
                <c:pt idx="2014">
                  <c:v>2765.6240619999999</c:v>
                </c:pt>
                <c:pt idx="2015">
                  <c:v>3120.2804299999998</c:v>
                </c:pt>
                <c:pt idx="2016">
                  <c:v>2703.3954100000001</c:v>
                </c:pt>
                <c:pt idx="2017">
                  <c:v>4241.6398879999997</c:v>
                </c:pt>
                <c:pt idx="2018">
                  <c:v>1288.4410760000001</c:v>
                </c:pt>
                <c:pt idx="2019">
                  <c:v>3236.5006429999999</c:v>
                </c:pt>
                <c:pt idx="2020">
                  <c:v>7156.6277840000002</c:v>
                </c:pt>
                <c:pt idx="2021">
                  <c:v>3988.5651400000002</c:v>
                </c:pt>
                <c:pt idx="2022">
                  <c:v>4391.2360479999998</c:v>
                </c:pt>
                <c:pt idx="2023">
                  <c:v>4385.7568739999997</c:v>
                </c:pt>
                <c:pt idx="2024">
                  <c:v>4778.1695049999998</c:v>
                </c:pt>
                <c:pt idx="2025">
                  <c:v>7127.6569060000002</c:v>
                </c:pt>
                <c:pt idx="2026">
                  <c:v>4138.2820949999996</c:v>
                </c:pt>
                <c:pt idx="2027">
                  <c:v>665.52375700000005</c:v>
                </c:pt>
                <c:pt idx="2028">
                  <c:v>4295.2447199999997</c:v>
                </c:pt>
                <c:pt idx="2029">
                  <c:v>2454.4764230000001</c:v>
                </c:pt>
                <c:pt idx="2030">
                  <c:v>9636.1214909999999</c:v>
                </c:pt>
                <c:pt idx="2031">
                  <c:v>6008.0469089999997</c:v>
                </c:pt>
                <c:pt idx="2032">
                  <c:v>7298.7603470000004</c:v>
                </c:pt>
                <c:pt idx="2033">
                  <c:v>7217.6732320000001</c:v>
                </c:pt>
                <c:pt idx="2034">
                  <c:v>3867.3740050000001</c:v>
                </c:pt>
                <c:pt idx="2035">
                  <c:v>8079.9406150000004</c:v>
                </c:pt>
                <c:pt idx="2036">
                  <c:v>5675.9107800000002</c:v>
                </c:pt>
                <c:pt idx="2037">
                  <c:v>15833.793240999999</c:v>
                </c:pt>
                <c:pt idx="2038">
                  <c:v>3303.9997579999999</c:v>
                </c:pt>
                <c:pt idx="2039">
                  <c:v>5532.0665259999996</c:v>
                </c:pt>
                <c:pt idx="2040">
                  <c:v>4331.2086280000003</c:v>
                </c:pt>
                <c:pt idx="2041">
                  <c:v>4878.3178330000001</c:v>
                </c:pt>
                <c:pt idx="2042">
                  <c:v>7243.3539389999996</c:v>
                </c:pt>
                <c:pt idx="2043">
                  <c:v>3941.8656380000002</c:v>
                </c:pt>
                <c:pt idx="2044">
                  <c:v>7369.9708970000002</c:v>
                </c:pt>
                <c:pt idx="2045">
                  <c:v>5168.1061239999999</c:v>
                </c:pt>
                <c:pt idx="2046">
                  <c:v>8059.0043480000004</c:v>
                </c:pt>
                <c:pt idx="2047">
                  <c:v>6865.1727490000003</c:v>
                </c:pt>
                <c:pt idx="2048">
                  <c:v>3493.481256</c:v>
                </c:pt>
                <c:pt idx="2049">
                  <c:v>4937.1588199999997</c:v>
                </c:pt>
                <c:pt idx="2050">
                  <c:v>6715.2228500000001</c:v>
                </c:pt>
                <c:pt idx="2051">
                  <c:v>6499.8505789999999</c:v>
                </c:pt>
                <c:pt idx="2052">
                  <c:v>8717.2836569999999</c:v>
                </c:pt>
                <c:pt idx="2053">
                  <c:v>8717.2836569999999</c:v>
                </c:pt>
                <c:pt idx="2054">
                  <c:v>4256.1760400000003</c:v>
                </c:pt>
                <c:pt idx="2055">
                  <c:v>5460.0074880000002</c:v>
                </c:pt>
                <c:pt idx="2056">
                  <c:v>5802.7395530000003</c:v>
                </c:pt>
                <c:pt idx="2057">
                  <c:v>16092.197345</c:v>
                </c:pt>
                <c:pt idx="2058">
                  <c:v>5849.0012829999996</c:v>
                </c:pt>
                <c:pt idx="2059">
                  <c:v>13498.866013000001</c:v>
                </c:pt>
                <c:pt idx="2060">
                  <c:v>13414.756256999999</c:v>
                </c:pt>
                <c:pt idx="2061">
                  <c:v>5690.7718990000003</c:v>
                </c:pt>
                <c:pt idx="2062">
                  <c:v>8097.0844340000003</c:v>
                </c:pt>
                <c:pt idx="2063">
                  <c:v>9901.7169940000003</c:v>
                </c:pt>
                <c:pt idx="2064">
                  <c:v>9602.9057520000006</c:v>
                </c:pt>
                <c:pt idx="2065">
                  <c:v>6444.265539</c:v>
                </c:pt>
                <c:pt idx="2066">
                  <c:v>5514.7990069999996</c:v>
                </c:pt>
                <c:pt idx="2067">
                  <c:v>7521.6823379999996</c:v>
                </c:pt>
                <c:pt idx="2068">
                  <c:v>4785.7976399999998</c:v>
                </c:pt>
                <c:pt idx="2069">
                  <c:v>4508.3959150000001</c:v>
                </c:pt>
                <c:pt idx="2070">
                  <c:v>7276.4308039999996</c:v>
                </c:pt>
                <c:pt idx="2071">
                  <c:v>6316.3485650000002</c:v>
                </c:pt>
                <c:pt idx="2072">
                  <c:v>7176.9555309999996</c:v>
                </c:pt>
                <c:pt idx="2073">
                  <c:v>3557.8031230000001</c:v>
                </c:pt>
                <c:pt idx="2074">
                  <c:v>3652.7932340000002</c:v>
                </c:pt>
                <c:pt idx="2075">
                  <c:v>5748.6828029999997</c:v>
                </c:pt>
                <c:pt idx="2076">
                  <c:v>7192.2890360000001</c:v>
                </c:pt>
                <c:pt idx="2077">
                  <c:v>5489.7695190000004</c:v>
                </c:pt>
                <c:pt idx="2078">
                  <c:v>6606.1704449999997</c:v>
                </c:pt>
                <c:pt idx="2079">
                  <c:v>4861.068612</c:v>
                </c:pt>
                <c:pt idx="2080">
                  <c:v>6710.2990609999997</c:v>
                </c:pt>
                <c:pt idx="2081">
                  <c:v>4820.1475979999996</c:v>
                </c:pt>
                <c:pt idx="2082">
                  <c:v>2459.6845429999998</c:v>
                </c:pt>
                <c:pt idx="2083">
                  <c:v>1332.064165</c:v>
                </c:pt>
                <c:pt idx="2084">
                  <c:v>6274.2463809999999</c:v>
                </c:pt>
                <c:pt idx="2085">
                  <c:v>4197.8738579999999</c:v>
                </c:pt>
                <c:pt idx="2086">
                  <c:v>2613.4862969999999</c:v>
                </c:pt>
                <c:pt idx="2087">
                  <c:v>5890.435082</c:v>
                </c:pt>
                <c:pt idx="2088">
                  <c:v>6894.9088170000005</c:v>
                </c:pt>
                <c:pt idx="2089">
                  <c:v>6239.0962939999999</c:v>
                </c:pt>
                <c:pt idx="2090">
                  <c:v>4459.1386480000001</c:v>
                </c:pt>
                <c:pt idx="2091">
                  <c:v>11446.509265000001</c:v>
                </c:pt>
                <c:pt idx="2092">
                  <c:v>7050.9197389999999</c:v>
                </c:pt>
                <c:pt idx="2093">
                  <c:v>6182.7041449999997</c:v>
                </c:pt>
                <c:pt idx="2094">
                  <c:v>4378.9941740000004</c:v>
                </c:pt>
                <c:pt idx="2095">
                  <c:v>9216.8282839999993</c:v>
                </c:pt>
                <c:pt idx="2096">
                  <c:v>5124.7036029999999</c:v>
                </c:pt>
                <c:pt idx="2097">
                  <c:v>5491.896084</c:v>
                </c:pt>
                <c:pt idx="2098">
                  <c:v>4896.0413189999999</c:v>
                </c:pt>
                <c:pt idx="2099">
                  <c:v>9303.8666429999994</c:v>
                </c:pt>
                <c:pt idx="2100">
                  <c:v>4950.8347130000002</c:v>
                </c:pt>
                <c:pt idx="2101">
                  <c:v>5625.3755963330004</c:v>
                </c:pt>
                <c:pt idx="2102">
                  <c:v>7257.5502930000002</c:v>
                </c:pt>
                <c:pt idx="2103">
                  <c:v>5858.3271139999997</c:v>
                </c:pt>
                <c:pt idx="2104">
                  <c:v>7657.2182780000003</c:v>
                </c:pt>
                <c:pt idx="2105">
                  <c:v>6161.2544209999996</c:v>
                </c:pt>
                <c:pt idx="2106">
                  <c:v>6202.2371739999999</c:v>
                </c:pt>
                <c:pt idx="2107">
                  <c:v>10313.661714</c:v>
                </c:pt>
                <c:pt idx="2108">
                  <c:v>10996.369871999999</c:v>
                </c:pt>
                <c:pt idx="2109">
                  <c:v>6802.0728239999999</c:v>
                </c:pt>
                <c:pt idx="2110">
                  <c:v>7997.7096469999997</c:v>
                </c:pt>
                <c:pt idx="2111">
                  <c:v>7383.5509709999997</c:v>
                </c:pt>
                <c:pt idx="2112">
                  <c:v>7770.4471400000002</c:v>
                </c:pt>
                <c:pt idx="2113">
                  <c:v>10752.237451999999</c:v>
                </c:pt>
                <c:pt idx="2114">
                  <c:v>11892.450622</c:v>
                </c:pt>
                <c:pt idx="2115">
                  <c:v>11439.616001</c:v>
                </c:pt>
                <c:pt idx="2116">
                  <c:v>8179.5437769999999</c:v>
                </c:pt>
                <c:pt idx="2117">
                  <c:v>9557.8795790000004</c:v>
                </c:pt>
                <c:pt idx="2118">
                  <c:v>11291.794852000001</c:v>
                </c:pt>
                <c:pt idx="2119">
                  <c:v>6607.6189400000003</c:v>
                </c:pt>
                <c:pt idx="2120">
                  <c:v>7550.219094</c:v>
                </c:pt>
                <c:pt idx="2121">
                  <c:v>6619.0684359999996</c:v>
                </c:pt>
                <c:pt idx="2122">
                  <c:v>7141.522406</c:v>
                </c:pt>
                <c:pt idx="2123">
                  <c:v>8808.6231609999995</c:v>
                </c:pt>
                <c:pt idx="2124">
                  <c:v>6156.403045</c:v>
                </c:pt>
                <c:pt idx="2125">
                  <c:v>8343.3907810000001</c:v>
                </c:pt>
                <c:pt idx="2126">
                  <c:v>9813.1603040000009</c:v>
                </c:pt>
                <c:pt idx="2127">
                  <c:v>10762.137667000001</c:v>
                </c:pt>
                <c:pt idx="2128">
                  <c:v>4238.9431219999997</c:v>
                </c:pt>
                <c:pt idx="2129">
                  <c:v>7222.9483499999997</c:v>
                </c:pt>
                <c:pt idx="2130">
                  <c:v>8398.467052</c:v>
                </c:pt>
                <c:pt idx="2131">
                  <c:v>14148.612757000001</c:v>
                </c:pt>
                <c:pt idx="2132">
                  <c:v>16669.568196</c:v>
                </c:pt>
                <c:pt idx="2133">
                  <c:v>12461.506885999999</c:v>
                </c:pt>
                <c:pt idx="2134">
                  <c:v>4185.4032399999996</c:v>
                </c:pt>
                <c:pt idx="2135">
                  <c:v>5834.1250190000001</c:v>
                </c:pt>
                <c:pt idx="2136">
                  <c:v>10854.448254999999</c:v>
                </c:pt>
                <c:pt idx="2137">
                  <c:v>4605.7090749999998</c:v>
                </c:pt>
                <c:pt idx="2138">
                  <c:v>8337.2310039999993</c:v>
                </c:pt>
                <c:pt idx="2139">
                  <c:v>11343.69298</c:v>
                </c:pt>
                <c:pt idx="2140">
                  <c:v>6943.3173219999999</c:v>
                </c:pt>
                <c:pt idx="2141">
                  <c:v>854.426783</c:v>
                </c:pt>
                <c:pt idx="2142">
                  <c:v>10672.485934</c:v>
                </c:pt>
                <c:pt idx="2143">
                  <c:v>11416.430743999999</c:v>
                </c:pt>
                <c:pt idx="2144">
                  <c:v>10135.225086</c:v>
                </c:pt>
                <c:pt idx="2145">
                  <c:v>4665.827104</c:v>
                </c:pt>
                <c:pt idx="2146">
                  <c:v>7156.4777480000002</c:v>
                </c:pt>
                <c:pt idx="2147">
                  <c:v>11316.789149</c:v>
                </c:pt>
                <c:pt idx="2148">
                  <c:v>4207.2717259999999</c:v>
                </c:pt>
                <c:pt idx="2149">
                  <c:v>15754.711823</c:v>
                </c:pt>
                <c:pt idx="2150">
                  <c:v>7702.6988609999999</c:v>
                </c:pt>
                <c:pt idx="2151">
                  <c:v>4073.2995190000001</c:v>
                </c:pt>
                <c:pt idx="2152">
                  <c:v>9428.1326210000007</c:v>
                </c:pt>
                <c:pt idx="2153">
                  <c:v>4472.370586</c:v>
                </c:pt>
                <c:pt idx="2154">
                  <c:v>6791.084081</c:v>
                </c:pt>
                <c:pt idx="2155">
                  <c:v>5985.458361</c:v>
                </c:pt>
                <c:pt idx="2156">
                  <c:v>8878.5257419999998</c:v>
                </c:pt>
                <c:pt idx="2157">
                  <c:v>6540.5078110000004</c:v>
                </c:pt>
                <c:pt idx="2158">
                  <c:v>7247.6319759999997</c:v>
                </c:pt>
                <c:pt idx="2159">
                  <c:v>11822.637140000001</c:v>
                </c:pt>
                <c:pt idx="2160">
                  <c:v>10035.034976999999</c:v>
                </c:pt>
                <c:pt idx="2161">
                  <c:v>8605.8374769999991</c:v>
                </c:pt>
                <c:pt idx="2162">
                  <c:v>10563.960797</c:v>
                </c:pt>
                <c:pt idx="2163">
                  <c:v>7121.4624569999996</c:v>
                </c:pt>
                <c:pt idx="2164">
                  <c:v>17322.990476999999</c:v>
                </c:pt>
                <c:pt idx="2165">
                  <c:v>9425.2205790000007</c:v>
                </c:pt>
                <c:pt idx="2166">
                  <c:v>7267.9540859999997</c:v>
                </c:pt>
                <c:pt idx="2167">
                  <c:v>10623.824936000001</c:v>
                </c:pt>
                <c:pt idx="2168">
                  <c:v>10095.241946</c:v>
                </c:pt>
                <c:pt idx="2169">
                  <c:v>6752.2990609999997</c:v>
                </c:pt>
                <c:pt idx="2170">
                  <c:v>4429.622394</c:v>
                </c:pt>
                <c:pt idx="2171">
                  <c:v>6876.9110979999996</c:v>
                </c:pt>
                <c:pt idx="2172">
                  <c:v>10201.253171</c:v>
                </c:pt>
                <c:pt idx="2173">
                  <c:v>6248.3409629999996</c:v>
                </c:pt>
                <c:pt idx="2174">
                  <c:v>11389.100571000001</c:v>
                </c:pt>
                <c:pt idx="2175">
                  <c:v>14232.092597999999</c:v>
                </c:pt>
                <c:pt idx="2176">
                  <c:v>8980.4865790000003</c:v>
                </c:pt>
                <c:pt idx="2177">
                  <c:v>8067.8729039999998</c:v>
                </c:pt>
                <c:pt idx="2178">
                  <c:v>5614.7975139999999</c:v>
                </c:pt>
                <c:pt idx="2179">
                  <c:v>7019.035630333</c:v>
                </c:pt>
                <c:pt idx="2180">
                  <c:v>6727.8182820000002</c:v>
                </c:pt>
                <c:pt idx="2181">
                  <c:v>9797.4082390000003</c:v>
                </c:pt>
                <c:pt idx="2182">
                  <c:v>10623.73782</c:v>
                </c:pt>
                <c:pt idx="2183">
                  <c:v>11373.934552999999</c:v>
                </c:pt>
                <c:pt idx="2184">
                  <c:v>14771.515219000001</c:v>
                </c:pt>
                <c:pt idx="2185">
                  <c:v>9859.4778769999994</c:v>
                </c:pt>
                <c:pt idx="2186">
                  <c:v>9020.1719279999998</c:v>
                </c:pt>
                <c:pt idx="2187">
                  <c:v>18019.217591000001</c:v>
                </c:pt>
                <c:pt idx="2188">
                  <c:v>7921.5385340000003</c:v>
                </c:pt>
                <c:pt idx="2189">
                  <c:v>9301.3797340000001</c:v>
                </c:pt>
                <c:pt idx="2190">
                  <c:v>8210.0498559999996</c:v>
                </c:pt>
                <c:pt idx="2191">
                  <c:v>9954.2283260000004</c:v>
                </c:pt>
                <c:pt idx="2192">
                  <c:v>7437.573273</c:v>
                </c:pt>
                <c:pt idx="2193">
                  <c:v>9622.3530929999997</c:v>
                </c:pt>
                <c:pt idx="2194">
                  <c:v>16361.244785999999</c:v>
                </c:pt>
                <c:pt idx="2195">
                  <c:v>11340.321172</c:v>
                </c:pt>
                <c:pt idx="2196">
                  <c:v>11253.005619</c:v>
                </c:pt>
                <c:pt idx="2197">
                  <c:v>16775.992854</c:v>
                </c:pt>
                <c:pt idx="2198">
                  <c:v>9906.0541790000007</c:v>
                </c:pt>
                <c:pt idx="2199">
                  <c:v>7879.1679290000002</c:v>
                </c:pt>
                <c:pt idx="2200">
                  <c:v>11672.232050000001</c:v>
                </c:pt>
                <c:pt idx="2201">
                  <c:v>12234.594295999999</c:v>
                </c:pt>
                <c:pt idx="2202">
                  <c:v>15904.624077</c:v>
                </c:pt>
                <c:pt idx="2203">
                  <c:v>6680.0979740000002</c:v>
                </c:pt>
                <c:pt idx="2204">
                  <c:v>10916.621923999999</c:v>
                </c:pt>
                <c:pt idx="2205">
                  <c:v>11908.171232999999</c:v>
                </c:pt>
                <c:pt idx="2206">
                  <c:v>8288.4015930000005</c:v>
                </c:pt>
                <c:pt idx="2207">
                  <c:v>15069.894931000001</c:v>
                </c:pt>
                <c:pt idx="2208">
                  <c:v>7953.9897730000002</c:v>
                </c:pt>
                <c:pt idx="2209">
                  <c:v>10831.609366999999</c:v>
                </c:pt>
                <c:pt idx="2210">
                  <c:v>11095.573451</c:v>
                </c:pt>
                <c:pt idx="2211">
                  <c:v>14097.88207</c:v>
                </c:pt>
                <c:pt idx="2212">
                  <c:v>15990.712020000001</c:v>
                </c:pt>
                <c:pt idx="2213">
                  <c:v>11148.741765000001</c:v>
                </c:pt>
                <c:pt idx="2214">
                  <c:v>11185.287509</c:v>
                </c:pt>
                <c:pt idx="2215">
                  <c:v>12038.600825</c:v>
                </c:pt>
                <c:pt idx="2216">
                  <c:v>16014.246646666001</c:v>
                </c:pt>
                <c:pt idx="2217">
                  <c:v>12407.038903000001</c:v>
                </c:pt>
                <c:pt idx="2218">
                  <c:v>18939.712263000001</c:v>
                </c:pt>
                <c:pt idx="2219">
                  <c:v>14184.264531000001</c:v>
                </c:pt>
                <c:pt idx="2220">
                  <c:v>5161.1969019999997</c:v>
                </c:pt>
                <c:pt idx="2221">
                  <c:v>19212.601363999998</c:v>
                </c:pt>
                <c:pt idx="2222">
                  <c:v>6200.9850390000001</c:v>
                </c:pt>
                <c:pt idx="2223">
                  <c:v>11276.92253</c:v>
                </c:pt>
                <c:pt idx="2224">
                  <c:v>15142.105829</c:v>
                </c:pt>
                <c:pt idx="2225">
                  <c:v>12516.906461</c:v>
                </c:pt>
                <c:pt idx="2226">
                  <c:v>16371.991458</c:v>
                </c:pt>
                <c:pt idx="2227">
                  <c:v>17227.167580000001</c:v>
                </c:pt>
                <c:pt idx="2228">
                  <c:v>12971.758043</c:v>
                </c:pt>
                <c:pt idx="2229">
                  <c:v>12760.799051</c:v>
                </c:pt>
                <c:pt idx="2230">
                  <c:v>14574.125919</c:v>
                </c:pt>
                <c:pt idx="2231">
                  <c:v>14697.811862</c:v>
                </c:pt>
                <c:pt idx="2232">
                  <c:v>17269.861432000002</c:v>
                </c:pt>
                <c:pt idx="2233">
                  <c:v>12119.416084</c:v>
                </c:pt>
                <c:pt idx="2234">
                  <c:v>14798.915593</c:v>
                </c:pt>
                <c:pt idx="2235">
                  <c:v>17515.645438</c:v>
                </c:pt>
                <c:pt idx="2236">
                  <c:v>8360.8458919999994</c:v>
                </c:pt>
                <c:pt idx="2237">
                  <c:v>21304.324708</c:v>
                </c:pt>
                <c:pt idx="2238">
                  <c:v>2707.6423289999998</c:v>
                </c:pt>
                <c:pt idx="2239">
                  <c:v>2800.523874</c:v>
                </c:pt>
                <c:pt idx="2240">
                  <c:v>2060.8304629999998</c:v>
                </c:pt>
                <c:pt idx="2241">
                  <c:v>172.52817899999999</c:v>
                </c:pt>
                <c:pt idx="2242">
                  <c:v>3414.285715</c:v>
                </c:pt>
                <c:pt idx="2243">
                  <c:v>2367.7213769999998</c:v>
                </c:pt>
                <c:pt idx="2244">
                  <c:v>1794.460812</c:v>
                </c:pt>
                <c:pt idx="2245">
                  <c:v>1950.6682499999999</c:v>
                </c:pt>
                <c:pt idx="2246">
                  <c:v>2148.334668</c:v>
                </c:pt>
                <c:pt idx="2247">
                  <c:v>5707.9136019999996</c:v>
                </c:pt>
                <c:pt idx="2248">
                  <c:v>2248.6900799999999</c:v>
                </c:pt>
                <c:pt idx="2249">
                  <c:v>4524.3425020000004</c:v>
                </c:pt>
                <c:pt idx="2250">
                  <c:v>4150.8575799999999</c:v>
                </c:pt>
                <c:pt idx="2251">
                  <c:v>6033.5088450000003</c:v>
                </c:pt>
                <c:pt idx="2252">
                  <c:v>5103.8326219999999</c:v>
                </c:pt>
                <c:pt idx="2253">
                  <c:v>1661.2541100000001</c:v>
                </c:pt>
                <c:pt idx="2254">
                  <c:v>4084.3359540000001</c:v>
                </c:pt>
                <c:pt idx="2255">
                  <c:v>4628.0037030000003</c:v>
                </c:pt>
                <c:pt idx="2256">
                  <c:v>8932.1394319999999</c:v>
                </c:pt>
                <c:pt idx="2257">
                  <c:v>5838.18415</c:v>
                </c:pt>
                <c:pt idx="2258">
                  <c:v>6608.8093529999996</c:v>
                </c:pt>
                <c:pt idx="2259">
                  <c:v>4447.2054369999996</c:v>
                </c:pt>
                <c:pt idx="2260">
                  <c:v>3167.68797</c:v>
                </c:pt>
                <c:pt idx="2261">
                  <c:v>3210.1478080000002</c:v>
                </c:pt>
                <c:pt idx="2262">
                  <c:v>13211.443316999999</c:v>
                </c:pt>
                <c:pt idx="2263">
                  <c:v>2043.0929860000001</c:v>
                </c:pt>
                <c:pt idx="2264">
                  <c:v>5352.0593680000002</c:v>
                </c:pt>
                <c:pt idx="2265">
                  <c:v>3626.2516350000001</c:v>
                </c:pt>
                <c:pt idx="2266">
                  <c:v>5532.0867070000004</c:v>
                </c:pt>
                <c:pt idx="2267">
                  <c:v>7279.2442440000004</c:v>
                </c:pt>
                <c:pt idx="2268">
                  <c:v>13381.987032999999</c:v>
                </c:pt>
                <c:pt idx="2269">
                  <c:v>4533.9614220000003</c:v>
                </c:pt>
                <c:pt idx="2270">
                  <c:v>3751.0751949999999</c:v>
                </c:pt>
                <c:pt idx="2271">
                  <c:v>3120.264506</c:v>
                </c:pt>
                <c:pt idx="2272">
                  <c:v>8943.9254669999991</c:v>
                </c:pt>
                <c:pt idx="2273">
                  <c:v>1637.595806</c:v>
                </c:pt>
                <c:pt idx="2274">
                  <c:v>4927.6785970000001</c:v>
                </c:pt>
                <c:pt idx="2275">
                  <c:v>1938.287282</c:v>
                </c:pt>
                <c:pt idx="2276">
                  <c:v>7676.8018750000001</c:v>
                </c:pt>
                <c:pt idx="2277">
                  <c:v>4024.4689709999998</c:v>
                </c:pt>
                <c:pt idx="2278">
                  <c:v>3155.230744</c:v>
                </c:pt>
                <c:pt idx="2279">
                  <c:v>9990.3037800000002</c:v>
                </c:pt>
                <c:pt idx="2280">
                  <c:v>5316.7088350000004</c:v>
                </c:pt>
                <c:pt idx="2281">
                  <c:v>4847.0653819999998</c:v>
                </c:pt>
                <c:pt idx="2282">
                  <c:v>7341.1691136660002</c:v>
                </c:pt>
                <c:pt idx="2283">
                  <c:v>5066.4419239999997</c:v>
                </c:pt>
                <c:pt idx="2284">
                  <c:v>13512.526427999999</c:v>
                </c:pt>
                <c:pt idx="2285">
                  <c:v>6911.2178180000001</c:v>
                </c:pt>
                <c:pt idx="2286">
                  <c:v>6518.9910110000001</c:v>
                </c:pt>
                <c:pt idx="2287">
                  <c:v>3567.5782279999999</c:v>
                </c:pt>
                <c:pt idx="2288">
                  <c:v>4418.3493930000004</c:v>
                </c:pt>
                <c:pt idx="2289">
                  <c:v>3176.1411349999998</c:v>
                </c:pt>
                <c:pt idx="2290">
                  <c:v>6891.7223050000002</c:v>
                </c:pt>
                <c:pt idx="2291">
                  <c:v>11337.556063</c:v>
                </c:pt>
                <c:pt idx="2292">
                  <c:v>4576.3267379999998</c:v>
                </c:pt>
                <c:pt idx="2293">
                  <c:v>7997.0905430000003</c:v>
                </c:pt>
                <c:pt idx="2294">
                  <c:v>5283.7089020000003</c:v>
                </c:pt>
                <c:pt idx="2295">
                  <c:v>8681.8805219999995</c:v>
                </c:pt>
                <c:pt idx="2296">
                  <c:v>5455.5020690000001</c:v>
                </c:pt>
                <c:pt idx="2297">
                  <c:v>6791.499718</c:v>
                </c:pt>
                <c:pt idx="2298">
                  <c:v>5490.4437090000001</c:v>
                </c:pt>
                <c:pt idx="2299">
                  <c:v>9264.2144879999996</c:v>
                </c:pt>
                <c:pt idx="2300">
                  <c:v>4696.4747509999997</c:v>
                </c:pt>
                <c:pt idx="2301">
                  <c:v>7096.0217620000003</c:v>
                </c:pt>
                <c:pt idx="2302">
                  <c:v>10732.791932</c:v>
                </c:pt>
                <c:pt idx="2303">
                  <c:v>5345.1380909999998</c:v>
                </c:pt>
                <c:pt idx="2304">
                  <c:v>4683.6490379999996</c:v>
                </c:pt>
                <c:pt idx="2305">
                  <c:v>7731.2425000000003</c:v>
                </c:pt>
                <c:pt idx="2306">
                  <c:v>4543.3919429999996</c:v>
                </c:pt>
                <c:pt idx="2307">
                  <c:v>4095.2627710000002</c:v>
                </c:pt>
                <c:pt idx="2308">
                  <c:v>5462.2741079999996</c:v>
                </c:pt>
                <c:pt idx="2309">
                  <c:v>3847.9607169999999</c:v>
                </c:pt>
                <c:pt idx="2310">
                  <c:v>14791.718249</c:v>
                </c:pt>
                <c:pt idx="2311">
                  <c:v>6206.5687180000004</c:v>
                </c:pt>
                <c:pt idx="2312">
                  <c:v>9308.3988850000005</c:v>
                </c:pt>
                <c:pt idx="2313">
                  <c:v>5991.6178540000001</c:v>
                </c:pt>
                <c:pt idx="2314">
                  <c:v>7168.8309010000003</c:v>
                </c:pt>
                <c:pt idx="2315">
                  <c:v>7653.7376690000001</c:v>
                </c:pt>
                <c:pt idx="2316">
                  <c:v>7160.2281670000002</c:v>
                </c:pt>
                <c:pt idx="2317">
                  <c:v>5764.6392960000003</c:v>
                </c:pt>
                <c:pt idx="2318">
                  <c:v>7113.8818430000001</c:v>
                </c:pt>
                <c:pt idx="2319">
                  <c:v>6902.1269970000003</c:v>
                </c:pt>
                <c:pt idx="2320">
                  <c:v>8096.5606340000004</c:v>
                </c:pt>
                <c:pt idx="2321">
                  <c:v>7792.6105029999999</c:v>
                </c:pt>
                <c:pt idx="2322">
                  <c:v>6802.0417109999999</c:v>
                </c:pt>
                <c:pt idx="2323">
                  <c:v>6333.9373759999999</c:v>
                </c:pt>
                <c:pt idx="2324">
                  <c:v>5655.2014710000003</c:v>
                </c:pt>
                <c:pt idx="2325">
                  <c:v>10895.945599999999</c:v>
                </c:pt>
                <c:pt idx="2326">
                  <c:v>12229.599534000001</c:v>
                </c:pt>
                <c:pt idx="2327">
                  <c:v>2211.989986</c:v>
                </c:pt>
                <c:pt idx="2328">
                  <c:v>8756.9403540000003</c:v>
                </c:pt>
                <c:pt idx="2329">
                  <c:v>8681.3405550000007</c:v>
                </c:pt>
                <c:pt idx="2330">
                  <c:v>5914.0196669999996</c:v>
                </c:pt>
                <c:pt idx="2331">
                  <c:v>6107.7984200000001</c:v>
                </c:pt>
                <c:pt idx="2332">
                  <c:v>6485.0141540000004</c:v>
                </c:pt>
                <c:pt idx="2333">
                  <c:v>7421.6475490000003</c:v>
                </c:pt>
                <c:pt idx="2334">
                  <c:v>7725.0891510000001</c:v>
                </c:pt>
                <c:pt idx="2335">
                  <c:v>12266.084242999999</c:v>
                </c:pt>
                <c:pt idx="2336">
                  <c:v>6739.8750550000004</c:v>
                </c:pt>
                <c:pt idx="2337">
                  <c:v>11402.643212999999</c:v>
                </c:pt>
                <c:pt idx="2338">
                  <c:v>12788.777314999999</c:v>
                </c:pt>
                <c:pt idx="2339">
                  <c:v>7195.1780060000001</c:v>
                </c:pt>
                <c:pt idx="2340">
                  <c:v>8894.6976639999993</c:v>
                </c:pt>
                <c:pt idx="2341">
                  <c:v>16025.488934999999</c:v>
                </c:pt>
                <c:pt idx="2342">
                  <c:v>4375.6646129999999</c:v>
                </c:pt>
                <c:pt idx="2343">
                  <c:v>4136.6300780000001</c:v>
                </c:pt>
                <c:pt idx="2344">
                  <c:v>7152.2849249999999</c:v>
                </c:pt>
                <c:pt idx="2345">
                  <c:v>7120.3851500000001</c:v>
                </c:pt>
                <c:pt idx="2346">
                  <c:v>6954.5540870000004</c:v>
                </c:pt>
                <c:pt idx="2347">
                  <c:v>9324.1767450000007</c:v>
                </c:pt>
                <c:pt idx="2348">
                  <c:v>10260.268102</c:v>
                </c:pt>
                <c:pt idx="2349">
                  <c:v>8239.3405503329996</c:v>
                </c:pt>
                <c:pt idx="2350">
                  <c:v>16717.347441999998</c:v>
                </c:pt>
                <c:pt idx="2351">
                  <c:v>8851.4726809999993</c:v>
                </c:pt>
                <c:pt idx="2352">
                  <c:v>7921.8682680000002</c:v>
                </c:pt>
                <c:pt idx="2353">
                  <c:v>8733.6828069999992</c:v>
                </c:pt>
                <c:pt idx="2354">
                  <c:v>11543.774266</c:v>
                </c:pt>
                <c:pt idx="2355">
                  <c:v>10864.520082999999</c:v>
                </c:pt>
                <c:pt idx="2356">
                  <c:v>10825.554601</c:v>
                </c:pt>
                <c:pt idx="2357">
                  <c:v>5437.9519570000002</c:v>
                </c:pt>
                <c:pt idx="2358">
                  <c:v>5850.1629229999999</c:v>
                </c:pt>
                <c:pt idx="2359">
                  <c:v>6014.7813770000002</c:v>
                </c:pt>
                <c:pt idx="2360">
                  <c:v>9540.8419269999995</c:v>
                </c:pt>
                <c:pt idx="2361">
                  <c:v>3226.6264430000001</c:v>
                </c:pt>
                <c:pt idx="2362">
                  <c:v>7307.9346500000001</c:v>
                </c:pt>
                <c:pt idx="2363">
                  <c:v>7741.6522199999999</c:v>
                </c:pt>
                <c:pt idx="2364">
                  <c:v>6984.7029920000004</c:v>
                </c:pt>
                <c:pt idx="2365">
                  <c:v>9695.6963489999998</c:v>
                </c:pt>
                <c:pt idx="2366">
                  <c:v>10486.654391</c:v>
                </c:pt>
                <c:pt idx="2367">
                  <c:v>6726.1950639999995</c:v>
                </c:pt>
                <c:pt idx="2368">
                  <c:v>11088.767575</c:v>
                </c:pt>
                <c:pt idx="2369">
                  <c:v>7142.6663719999997</c:v>
                </c:pt>
                <c:pt idx="2370">
                  <c:v>1723.0972730000001</c:v>
                </c:pt>
                <c:pt idx="2371">
                  <c:v>13288.849597</c:v>
                </c:pt>
                <c:pt idx="2372">
                  <c:v>11653.303502999999</c:v>
                </c:pt>
                <c:pt idx="2373">
                  <c:v>10738.000351000001</c:v>
                </c:pt>
                <c:pt idx="2374">
                  <c:v>6799.8235549999999</c:v>
                </c:pt>
                <c:pt idx="2375">
                  <c:v>8919.8351449999991</c:v>
                </c:pt>
                <c:pt idx="2376">
                  <c:v>9481.9347379999999</c:v>
                </c:pt>
                <c:pt idx="2377">
                  <c:v>8117.0864810000003</c:v>
                </c:pt>
                <c:pt idx="2378">
                  <c:v>8194.9463360000009</c:v>
                </c:pt>
                <c:pt idx="2379">
                  <c:v>6808.3334809999997</c:v>
                </c:pt>
                <c:pt idx="2380">
                  <c:v>8670.1081740000009</c:v>
                </c:pt>
                <c:pt idx="2381">
                  <c:v>5326.837896</c:v>
                </c:pt>
                <c:pt idx="2382">
                  <c:v>7810.9691999999995</c:v>
                </c:pt>
                <c:pt idx="2383">
                  <c:v>12158.621800999999</c:v>
                </c:pt>
                <c:pt idx="2384">
                  <c:v>8560.1955849999995</c:v>
                </c:pt>
                <c:pt idx="2385">
                  <c:v>18229.212817332998</c:v>
                </c:pt>
                <c:pt idx="2386">
                  <c:v>7642.7857039999999</c:v>
                </c:pt>
                <c:pt idx="2387">
                  <c:v>12991.521191</c:v>
                </c:pt>
                <c:pt idx="2388">
                  <c:v>1117.979998</c:v>
                </c:pt>
                <c:pt idx="2389">
                  <c:v>10546.321432000001</c:v>
                </c:pt>
                <c:pt idx="2390">
                  <c:v>9112.2643759999992</c:v>
                </c:pt>
                <c:pt idx="2391">
                  <c:v>14958.332437999999</c:v>
                </c:pt>
                <c:pt idx="2392">
                  <c:v>13897.559757999999</c:v>
                </c:pt>
                <c:pt idx="2393">
                  <c:v>9971.7842939999991</c:v>
                </c:pt>
                <c:pt idx="2394">
                  <c:v>13501.553809999999</c:v>
                </c:pt>
                <c:pt idx="2395">
                  <c:v>18489.815262</c:v>
                </c:pt>
                <c:pt idx="2396">
                  <c:v>11771.662925000001</c:v>
                </c:pt>
                <c:pt idx="2397">
                  <c:v>13023.299869</c:v>
                </c:pt>
                <c:pt idx="2398">
                  <c:v>11973.014026666</c:v>
                </c:pt>
                <c:pt idx="2399">
                  <c:v>10544.052852000001</c:v>
                </c:pt>
                <c:pt idx="2400">
                  <c:v>17892.540064000001</c:v>
                </c:pt>
                <c:pt idx="2401">
                  <c:v>24939.180225</c:v>
                </c:pt>
                <c:pt idx="2402">
                  <c:v>20547.792680333001</c:v>
                </c:pt>
                <c:pt idx="2403">
                  <c:v>25202.765915</c:v>
                </c:pt>
                <c:pt idx="2404">
                  <c:v>12005.149391999999</c:v>
                </c:pt>
                <c:pt idx="2405">
                  <c:v>14505.196817</c:v>
                </c:pt>
                <c:pt idx="2406">
                  <c:v>17398.786773</c:v>
                </c:pt>
                <c:pt idx="2407">
                  <c:v>14141.965166665999</c:v>
                </c:pt>
                <c:pt idx="2408">
                  <c:v>20299.490038</c:v>
                </c:pt>
                <c:pt idx="2409">
                  <c:v>22449.735336000002</c:v>
                </c:pt>
                <c:pt idx="2410">
                  <c:v>2001.7859530000001</c:v>
                </c:pt>
                <c:pt idx="2411">
                  <c:v>16283.684218</c:v>
                </c:pt>
                <c:pt idx="2412">
                  <c:v>6310.7342840000001</c:v>
                </c:pt>
                <c:pt idx="2413">
                  <c:v>27007.852801665998</c:v>
                </c:pt>
                <c:pt idx="2414">
                  <c:v>28998.75678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3D-4E91-931D-EA9B76CC33D7}"/>
            </c:ext>
          </c:extLst>
        </c:ser>
        <c:ser>
          <c:idx val="1"/>
          <c:order val="1"/>
          <c:tx>
            <c:v>45 degree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5.601519414289554E-2"/>
                  <c:y val="1.0727772506216655E-2"/>
                </c:manualLayout>
              </c:layout>
              <c:numFmt formatCode="General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workingsheet!$V$1:$V$2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workingsheet!$W$1:$W$2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3D-4E91-931D-EA9B76CC3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56744"/>
        <c:axId val="306357136"/>
      </c:scatterChart>
      <c:valAx>
        <c:axId val="30635674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 Observed Counts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06357136"/>
        <c:crosses val="autoZero"/>
        <c:crossBetween val="midCat"/>
      </c:valAx>
      <c:valAx>
        <c:axId val="3063571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</a:t>
                </a:r>
                <a:r>
                  <a:rPr lang="en-US" baseline="0"/>
                  <a:t> </a:t>
                </a:r>
                <a:r>
                  <a:rPr lang="en-US"/>
                  <a:t>Estimated Volumes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06356744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Daily Model Estimation vs Counts and Linear Regression Analysis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by 5 Road Class Groups </a:t>
            </a:r>
            <a:endParaRPr lang="en-US" sz="1200"/>
          </a:p>
        </c:rich>
      </c:tx>
      <c:layout>
        <c:manualLayout>
          <c:xMode val="edge"/>
          <c:yMode val="edge"/>
          <c:x val="0.24267686513545883"/>
          <c:y val="8.07054674617955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0398650002305852E-2"/>
          <c:y val="9.2287814125776288E-2"/>
          <c:w val="0.75670246033915756"/>
          <c:h val="0.81742596266291823"/>
        </c:manualLayout>
      </c:layout>
      <c:scatterChart>
        <c:scatterStyle val="lineMarker"/>
        <c:varyColors val="0"/>
        <c:ser>
          <c:idx val="2"/>
          <c:order val="0"/>
          <c:tx>
            <c:v>freeway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trendline>
            <c:spPr>
              <a:ln w="2540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1368115758686707E-2"/>
                  <c:y val="-1.3786685755189693E-3"/>
                </c:manualLayout>
              </c:layout>
              <c:numFmt formatCode="0.000" sourceLinked="0"/>
              <c:spPr>
                <a:solidFill>
                  <a:schemeClr val="accent3">
                    <a:lumMod val="60000"/>
                    <a:lumOff val="4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workingsheet!$B$2:$B$632</c:f>
              <c:numCache>
                <c:formatCode>0</c:formatCode>
                <c:ptCount val="631"/>
                <c:pt idx="0">
                  <c:v>37589.25</c:v>
                </c:pt>
                <c:pt idx="1">
                  <c:v>65293.583333333336</c:v>
                </c:pt>
                <c:pt idx="2">
                  <c:v>93335</c:v>
                </c:pt>
                <c:pt idx="3">
                  <c:v>57660.828700410864</c:v>
                </c:pt>
                <c:pt idx="4">
                  <c:v>88554.166666666672</c:v>
                </c:pt>
                <c:pt idx="5">
                  <c:v>87612.666666666672</c:v>
                </c:pt>
                <c:pt idx="6">
                  <c:v>57067.833333333336</c:v>
                </c:pt>
                <c:pt idx="7">
                  <c:v>97237.666666666672</c:v>
                </c:pt>
                <c:pt idx="8">
                  <c:v>38041.25</c:v>
                </c:pt>
                <c:pt idx="9">
                  <c:v>93447.083333333328</c:v>
                </c:pt>
                <c:pt idx="10">
                  <c:v>102314.33333333333</c:v>
                </c:pt>
                <c:pt idx="11">
                  <c:v>92815.25</c:v>
                </c:pt>
                <c:pt idx="12">
                  <c:v>89880.833333333328</c:v>
                </c:pt>
                <c:pt idx="13">
                  <c:v>88584.5</c:v>
                </c:pt>
                <c:pt idx="14">
                  <c:v>87992.75</c:v>
                </c:pt>
                <c:pt idx="15">
                  <c:v>57243</c:v>
                </c:pt>
                <c:pt idx="16">
                  <c:v>48704.172596927929</c:v>
                </c:pt>
                <c:pt idx="17">
                  <c:v>70600.456611973816</c:v>
                </c:pt>
                <c:pt idx="18">
                  <c:v>103179.10916954963</c:v>
                </c:pt>
                <c:pt idx="19">
                  <c:v>98945.90219513714</c:v>
                </c:pt>
                <c:pt idx="20">
                  <c:v>89937.959680416199</c:v>
                </c:pt>
                <c:pt idx="21">
                  <c:v>102890.5</c:v>
                </c:pt>
                <c:pt idx="22">
                  <c:v>91755.75</c:v>
                </c:pt>
                <c:pt idx="23">
                  <c:v>90133.916666666672</c:v>
                </c:pt>
                <c:pt idx="24">
                  <c:v>71159.833333333328</c:v>
                </c:pt>
                <c:pt idx="25">
                  <c:v>77102.18944761921</c:v>
                </c:pt>
                <c:pt idx="26">
                  <c:v>61162.5</c:v>
                </c:pt>
                <c:pt idx="27">
                  <c:v>99744.181818181823</c:v>
                </c:pt>
                <c:pt idx="28">
                  <c:v>70317.666666666672</c:v>
                </c:pt>
                <c:pt idx="29">
                  <c:v>93077.544591743135</c:v>
                </c:pt>
                <c:pt idx="30">
                  <c:v>78039.545454545456</c:v>
                </c:pt>
                <c:pt idx="31">
                  <c:v>90687.5</c:v>
                </c:pt>
                <c:pt idx="32">
                  <c:v>89931.5434321965</c:v>
                </c:pt>
                <c:pt idx="33">
                  <c:v>101633.08333333333</c:v>
                </c:pt>
                <c:pt idx="34">
                  <c:v>72503.75</c:v>
                </c:pt>
                <c:pt idx="35">
                  <c:v>103152.41666666667</c:v>
                </c:pt>
                <c:pt idx="36">
                  <c:v>78205.5</c:v>
                </c:pt>
                <c:pt idx="37">
                  <c:v>94773.090909090912</c:v>
                </c:pt>
                <c:pt idx="38">
                  <c:v>64906.25</c:v>
                </c:pt>
                <c:pt idx="39">
                  <c:v>68322.363636363632</c:v>
                </c:pt>
                <c:pt idx="40">
                  <c:v>106832</c:v>
                </c:pt>
                <c:pt idx="41">
                  <c:v>108132.25</c:v>
                </c:pt>
                <c:pt idx="42">
                  <c:v>93320.545109988685</c:v>
                </c:pt>
                <c:pt idx="43">
                  <c:v>61755.916666666664</c:v>
                </c:pt>
                <c:pt idx="44">
                  <c:v>49713.979809603916</c:v>
                </c:pt>
                <c:pt idx="45">
                  <c:v>25424.573192371387</c:v>
                </c:pt>
                <c:pt idx="46">
                  <c:v>20243.166666666668</c:v>
                </c:pt>
                <c:pt idx="47">
                  <c:v>84581.172522807858</c:v>
                </c:pt>
                <c:pt idx="48">
                  <c:v>90733</c:v>
                </c:pt>
                <c:pt idx="49">
                  <c:v>69094.666666666672</c:v>
                </c:pt>
                <c:pt idx="50">
                  <c:v>42730.272727272728</c:v>
                </c:pt>
                <c:pt idx="51">
                  <c:v>67645.610726287632</c:v>
                </c:pt>
                <c:pt idx="52">
                  <c:v>61160.30444985396</c:v>
                </c:pt>
                <c:pt idx="53">
                  <c:v>38484.666666666664</c:v>
                </c:pt>
                <c:pt idx="54">
                  <c:v>40767</c:v>
                </c:pt>
                <c:pt idx="55">
                  <c:v>41715.666666666664</c:v>
                </c:pt>
                <c:pt idx="56">
                  <c:v>36312.5</c:v>
                </c:pt>
                <c:pt idx="57">
                  <c:v>46969.5</c:v>
                </c:pt>
                <c:pt idx="58">
                  <c:v>63416.5</c:v>
                </c:pt>
                <c:pt idx="59">
                  <c:v>68361.408952316357</c:v>
                </c:pt>
                <c:pt idx="60">
                  <c:v>73453.473779411186</c:v>
                </c:pt>
                <c:pt idx="61">
                  <c:v>77343</c:v>
                </c:pt>
                <c:pt idx="62">
                  <c:v>66853.75</c:v>
                </c:pt>
                <c:pt idx="63">
                  <c:v>63986.75</c:v>
                </c:pt>
                <c:pt idx="64">
                  <c:v>57889.75</c:v>
                </c:pt>
                <c:pt idx="65">
                  <c:v>94615.774999999994</c:v>
                </c:pt>
                <c:pt idx="66">
                  <c:v>97532</c:v>
                </c:pt>
                <c:pt idx="67">
                  <c:v>86629.166666666672</c:v>
                </c:pt>
                <c:pt idx="68">
                  <c:v>91074.916666666672</c:v>
                </c:pt>
                <c:pt idx="69">
                  <c:v>104901.5</c:v>
                </c:pt>
                <c:pt idx="70">
                  <c:v>79501.666666666672</c:v>
                </c:pt>
                <c:pt idx="71">
                  <c:v>75448.902372531709</c:v>
                </c:pt>
                <c:pt idx="72">
                  <c:v>109145.41666666667</c:v>
                </c:pt>
                <c:pt idx="73">
                  <c:v>94006.5</c:v>
                </c:pt>
                <c:pt idx="74">
                  <c:v>80909.683755617283</c:v>
                </c:pt>
                <c:pt idx="75">
                  <c:v>98390.5</c:v>
                </c:pt>
                <c:pt idx="76">
                  <c:v>99633</c:v>
                </c:pt>
                <c:pt idx="77">
                  <c:v>77335.5</c:v>
                </c:pt>
                <c:pt idx="78">
                  <c:v>85967.416666666672</c:v>
                </c:pt>
                <c:pt idx="79">
                  <c:v>61274.083333333336</c:v>
                </c:pt>
                <c:pt idx="80">
                  <c:v>66843.25</c:v>
                </c:pt>
                <c:pt idx="81">
                  <c:v>64979.416666666664</c:v>
                </c:pt>
                <c:pt idx="82">
                  <c:v>50276.416666666664</c:v>
                </c:pt>
                <c:pt idx="83">
                  <c:v>51820.166666666664</c:v>
                </c:pt>
                <c:pt idx="84">
                  <c:v>53750.666666666664</c:v>
                </c:pt>
                <c:pt idx="85">
                  <c:v>52990.083333333336</c:v>
                </c:pt>
                <c:pt idx="86">
                  <c:v>83902.29947697492</c:v>
                </c:pt>
                <c:pt idx="87">
                  <c:v>77033</c:v>
                </c:pt>
                <c:pt idx="88">
                  <c:v>90929.833333333328</c:v>
                </c:pt>
                <c:pt idx="89">
                  <c:v>54852.911271115714</c:v>
                </c:pt>
                <c:pt idx="90">
                  <c:v>76034.666666666672</c:v>
                </c:pt>
                <c:pt idx="91">
                  <c:v>78284.833333333328</c:v>
                </c:pt>
                <c:pt idx="92">
                  <c:v>52900.503159166205</c:v>
                </c:pt>
                <c:pt idx="93">
                  <c:v>60206.640834070146</c:v>
                </c:pt>
                <c:pt idx="94">
                  <c:v>86107.333333333328</c:v>
                </c:pt>
                <c:pt idx="95">
                  <c:v>84850</c:v>
                </c:pt>
                <c:pt idx="96">
                  <c:v>93913.583333333328</c:v>
                </c:pt>
                <c:pt idx="97">
                  <c:v>80396.666666666672</c:v>
                </c:pt>
                <c:pt idx="98">
                  <c:v>95818.5</c:v>
                </c:pt>
                <c:pt idx="99">
                  <c:v>88019.75</c:v>
                </c:pt>
                <c:pt idx="100">
                  <c:v>81516.666666666672</c:v>
                </c:pt>
                <c:pt idx="101">
                  <c:v>57262.25</c:v>
                </c:pt>
                <c:pt idx="102">
                  <c:v>59245.333333333336</c:v>
                </c:pt>
                <c:pt idx="103">
                  <c:v>103236.63636363637</c:v>
                </c:pt>
                <c:pt idx="104">
                  <c:v>92008.166666666672</c:v>
                </c:pt>
                <c:pt idx="105">
                  <c:v>92583.363636363632</c:v>
                </c:pt>
                <c:pt idx="106">
                  <c:v>93696.583333333328</c:v>
                </c:pt>
                <c:pt idx="107">
                  <c:v>84619.166666666672</c:v>
                </c:pt>
                <c:pt idx="108">
                  <c:v>107906.04117619706</c:v>
                </c:pt>
                <c:pt idx="109">
                  <c:v>72096.166666666672</c:v>
                </c:pt>
                <c:pt idx="110">
                  <c:v>79708.768611235966</c:v>
                </c:pt>
                <c:pt idx="111">
                  <c:v>93989.75</c:v>
                </c:pt>
                <c:pt idx="112">
                  <c:v>77079.666666666672</c:v>
                </c:pt>
                <c:pt idx="113">
                  <c:v>80722.916666666672</c:v>
                </c:pt>
                <c:pt idx="114">
                  <c:v>26149.389166081281</c:v>
                </c:pt>
                <c:pt idx="115">
                  <c:v>24520.20252055001</c:v>
                </c:pt>
                <c:pt idx="116">
                  <c:v>35573.157048567577</c:v>
                </c:pt>
                <c:pt idx="117">
                  <c:v>39416.171515112546</c:v>
                </c:pt>
                <c:pt idx="118">
                  <c:v>55910.5</c:v>
                </c:pt>
                <c:pt idx="119">
                  <c:v>48717.555037731021</c:v>
                </c:pt>
                <c:pt idx="120">
                  <c:v>23597.333333333332</c:v>
                </c:pt>
                <c:pt idx="121">
                  <c:v>76127.560371422413</c:v>
                </c:pt>
                <c:pt idx="122">
                  <c:v>30191.25</c:v>
                </c:pt>
                <c:pt idx="123">
                  <c:v>85579.916666666672</c:v>
                </c:pt>
                <c:pt idx="124">
                  <c:v>93792.916666666672</c:v>
                </c:pt>
                <c:pt idx="125">
                  <c:v>63340.333333333336</c:v>
                </c:pt>
                <c:pt idx="126">
                  <c:v>51629</c:v>
                </c:pt>
                <c:pt idx="127">
                  <c:v>60000.666666666664</c:v>
                </c:pt>
                <c:pt idx="128">
                  <c:v>88498</c:v>
                </c:pt>
                <c:pt idx="129">
                  <c:v>91493.272727272721</c:v>
                </c:pt>
                <c:pt idx="130">
                  <c:v>92523.916666666672</c:v>
                </c:pt>
                <c:pt idx="131">
                  <c:v>95224.75</c:v>
                </c:pt>
                <c:pt idx="132">
                  <c:v>76700.592845546664</c:v>
                </c:pt>
                <c:pt idx="133">
                  <c:v>62867.267406100029</c:v>
                </c:pt>
                <c:pt idx="134">
                  <c:v>62222.6</c:v>
                </c:pt>
                <c:pt idx="135">
                  <c:v>37925.75</c:v>
                </c:pt>
                <c:pt idx="136">
                  <c:v>26892.964250466746</c:v>
                </c:pt>
                <c:pt idx="137">
                  <c:v>85066.583333333328</c:v>
                </c:pt>
                <c:pt idx="138">
                  <c:v>101024</c:v>
                </c:pt>
                <c:pt idx="139">
                  <c:v>92536.083333333328</c:v>
                </c:pt>
                <c:pt idx="140">
                  <c:v>79148.492605828229</c:v>
                </c:pt>
                <c:pt idx="141">
                  <c:v>82832.75</c:v>
                </c:pt>
                <c:pt idx="142">
                  <c:v>83822.833333333328</c:v>
                </c:pt>
                <c:pt idx="143">
                  <c:v>95070.666666666672</c:v>
                </c:pt>
                <c:pt idx="144">
                  <c:v>93254.666666666672</c:v>
                </c:pt>
                <c:pt idx="145">
                  <c:v>103500.08333333333</c:v>
                </c:pt>
                <c:pt idx="146">
                  <c:v>98441.833333333328</c:v>
                </c:pt>
                <c:pt idx="147">
                  <c:v>101058.33333333333</c:v>
                </c:pt>
                <c:pt idx="148">
                  <c:v>97293.833333333328</c:v>
                </c:pt>
                <c:pt idx="149">
                  <c:v>110302.33333333333</c:v>
                </c:pt>
                <c:pt idx="150">
                  <c:v>101599.33333333333</c:v>
                </c:pt>
                <c:pt idx="151">
                  <c:v>94576.083333333328</c:v>
                </c:pt>
                <c:pt idx="152">
                  <c:v>103882.18437388031</c:v>
                </c:pt>
                <c:pt idx="153">
                  <c:v>78742.416666666672</c:v>
                </c:pt>
                <c:pt idx="154">
                  <c:v>102504.33333333333</c:v>
                </c:pt>
                <c:pt idx="155">
                  <c:v>108495.4651917868</c:v>
                </c:pt>
                <c:pt idx="156">
                  <c:v>93699.416666666672</c:v>
                </c:pt>
                <c:pt idx="157">
                  <c:v>100824.16666666667</c:v>
                </c:pt>
                <c:pt idx="158">
                  <c:v>104823.41666666667</c:v>
                </c:pt>
                <c:pt idx="159">
                  <c:v>101388.5</c:v>
                </c:pt>
                <c:pt idx="160">
                  <c:v>116219.527733569</c:v>
                </c:pt>
                <c:pt idx="161">
                  <c:v>82871.083333333328</c:v>
                </c:pt>
                <c:pt idx="162">
                  <c:v>87998.25</c:v>
                </c:pt>
                <c:pt idx="163">
                  <c:v>98242.166666666672</c:v>
                </c:pt>
                <c:pt idx="164">
                  <c:v>46079.5</c:v>
                </c:pt>
                <c:pt idx="165">
                  <c:v>72148.083333333328</c:v>
                </c:pt>
                <c:pt idx="166">
                  <c:v>74254.5</c:v>
                </c:pt>
                <c:pt idx="167">
                  <c:v>139250.2471869172</c:v>
                </c:pt>
                <c:pt idx="168">
                  <c:v>146288.5</c:v>
                </c:pt>
                <c:pt idx="169">
                  <c:v>113346.58333333333</c:v>
                </c:pt>
                <c:pt idx="170">
                  <c:v>129767.09090909091</c:v>
                </c:pt>
                <c:pt idx="171">
                  <c:v>129259.8</c:v>
                </c:pt>
                <c:pt idx="172">
                  <c:v>133008.27363085156</c:v>
                </c:pt>
                <c:pt idx="173">
                  <c:v>133915.58333333334</c:v>
                </c:pt>
                <c:pt idx="174">
                  <c:v>75047.833333333328</c:v>
                </c:pt>
                <c:pt idx="175">
                  <c:v>86097.132179002161</c:v>
                </c:pt>
                <c:pt idx="176">
                  <c:v>110870.53093647984</c:v>
                </c:pt>
                <c:pt idx="177">
                  <c:v>85084.25</c:v>
                </c:pt>
                <c:pt idx="178">
                  <c:v>58893.833333333336</c:v>
                </c:pt>
                <c:pt idx="179">
                  <c:v>107969.33333333333</c:v>
                </c:pt>
                <c:pt idx="180">
                  <c:v>82711.916666666672</c:v>
                </c:pt>
                <c:pt idx="181">
                  <c:v>84996.583333333328</c:v>
                </c:pt>
                <c:pt idx="182">
                  <c:v>74222.333333333328</c:v>
                </c:pt>
                <c:pt idx="183">
                  <c:v>64049.833333333336</c:v>
                </c:pt>
                <c:pt idx="184">
                  <c:v>70046.916666666672</c:v>
                </c:pt>
                <c:pt idx="185">
                  <c:v>87925.416666666672</c:v>
                </c:pt>
                <c:pt idx="186">
                  <c:v>92871.5</c:v>
                </c:pt>
                <c:pt idx="187">
                  <c:v>99180.583333333328</c:v>
                </c:pt>
                <c:pt idx="188">
                  <c:v>114435.69092949138</c:v>
                </c:pt>
                <c:pt idx="189">
                  <c:v>94563.531231818895</c:v>
                </c:pt>
                <c:pt idx="190">
                  <c:v>89801.583333333328</c:v>
                </c:pt>
                <c:pt idx="191">
                  <c:v>108464.33333333333</c:v>
                </c:pt>
                <c:pt idx="192">
                  <c:v>32746.75</c:v>
                </c:pt>
                <c:pt idx="193">
                  <c:v>36662.166666666664</c:v>
                </c:pt>
                <c:pt idx="194">
                  <c:v>69971.833333333328</c:v>
                </c:pt>
                <c:pt idx="195">
                  <c:v>115587.5</c:v>
                </c:pt>
                <c:pt idx="196">
                  <c:v>114256.41666666667</c:v>
                </c:pt>
                <c:pt idx="197">
                  <c:v>109076.41666666667</c:v>
                </c:pt>
                <c:pt idx="198">
                  <c:v>89462.441584817498</c:v>
                </c:pt>
                <c:pt idx="199">
                  <c:v>93264.636363636368</c:v>
                </c:pt>
                <c:pt idx="200">
                  <c:v>80873.25</c:v>
                </c:pt>
                <c:pt idx="201">
                  <c:v>93278</c:v>
                </c:pt>
                <c:pt idx="202">
                  <c:v>89943.916666666672</c:v>
                </c:pt>
                <c:pt idx="203">
                  <c:v>91767.916666666672</c:v>
                </c:pt>
                <c:pt idx="204">
                  <c:v>70457.833333333328</c:v>
                </c:pt>
                <c:pt idx="205">
                  <c:v>63284.75</c:v>
                </c:pt>
                <c:pt idx="206">
                  <c:v>62781.583333333336</c:v>
                </c:pt>
                <c:pt idx="207">
                  <c:v>24660.25</c:v>
                </c:pt>
                <c:pt idx="208">
                  <c:v>54264.219067704958</c:v>
                </c:pt>
                <c:pt idx="209">
                  <c:v>90823.282021969673</c:v>
                </c:pt>
                <c:pt idx="210">
                  <c:v>48673.5</c:v>
                </c:pt>
                <c:pt idx="211">
                  <c:v>50913.166666666664</c:v>
                </c:pt>
                <c:pt idx="212">
                  <c:v>113667.125</c:v>
                </c:pt>
                <c:pt idx="213">
                  <c:v>73298.666666666672</c:v>
                </c:pt>
                <c:pt idx="214">
                  <c:v>74416.338004223959</c:v>
                </c:pt>
                <c:pt idx="215">
                  <c:v>61442.166666666664</c:v>
                </c:pt>
                <c:pt idx="216">
                  <c:v>93710.416666666672</c:v>
                </c:pt>
                <c:pt idx="217">
                  <c:v>100743</c:v>
                </c:pt>
                <c:pt idx="218">
                  <c:v>39690.916666666664</c:v>
                </c:pt>
                <c:pt idx="219">
                  <c:v>33079.583333333336</c:v>
                </c:pt>
                <c:pt idx="220">
                  <c:v>27780</c:v>
                </c:pt>
                <c:pt idx="221">
                  <c:v>29331.666666666668</c:v>
                </c:pt>
                <c:pt idx="222">
                  <c:v>30728.916666666668</c:v>
                </c:pt>
                <c:pt idx="223">
                  <c:v>52652.583333333336</c:v>
                </c:pt>
                <c:pt idx="224">
                  <c:v>65924.34884127164</c:v>
                </c:pt>
                <c:pt idx="225">
                  <c:v>67400.333333333328</c:v>
                </c:pt>
                <c:pt idx="226">
                  <c:v>71720</c:v>
                </c:pt>
                <c:pt idx="227">
                  <c:v>52557.583333333336</c:v>
                </c:pt>
                <c:pt idx="228">
                  <c:v>93708.916666666672</c:v>
                </c:pt>
                <c:pt idx="229">
                  <c:v>96332.083333333328</c:v>
                </c:pt>
                <c:pt idx="230">
                  <c:v>43869.966735880975</c:v>
                </c:pt>
                <c:pt idx="231">
                  <c:v>55805.583333333336</c:v>
                </c:pt>
                <c:pt idx="232">
                  <c:v>72774.25</c:v>
                </c:pt>
                <c:pt idx="233">
                  <c:v>73240</c:v>
                </c:pt>
                <c:pt idx="234">
                  <c:v>66546.666666666672</c:v>
                </c:pt>
                <c:pt idx="235">
                  <c:v>83129.5</c:v>
                </c:pt>
                <c:pt idx="236">
                  <c:v>75172</c:v>
                </c:pt>
                <c:pt idx="237">
                  <c:v>72480.272727272721</c:v>
                </c:pt>
                <c:pt idx="238">
                  <c:v>82115.166666666672</c:v>
                </c:pt>
                <c:pt idx="239">
                  <c:v>79113</c:v>
                </c:pt>
                <c:pt idx="240">
                  <c:v>73814.166666666672</c:v>
                </c:pt>
                <c:pt idx="241">
                  <c:v>69376.583333333328</c:v>
                </c:pt>
                <c:pt idx="242">
                  <c:v>66141.166666666672</c:v>
                </c:pt>
                <c:pt idx="243">
                  <c:v>74630.416666666672</c:v>
                </c:pt>
                <c:pt idx="244">
                  <c:v>55199.333333333336</c:v>
                </c:pt>
                <c:pt idx="245">
                  <c:v>75162</c:v>
                </c:pt>
                <c:pt idx="246">
                  <c:v>71923.583333333328</c:v>
                </c:pt>
                <c:pt idx="247">
                  <c:v>115126.41666666667</c:v>
                </c:pt>
                <c:pt idx="248">
                  <c:v>77996.833333333328</c:v>
                </c:pt>
                <c:pt idx="249">
                  <c:v>72062.083333333328</c:v>
                </c:pt>
                <c:pt idx="250">
                  <c:v>48493.083333333336</c:v>
                </c:pt>
                <c:pt idx="251">
                  <c:v>78929.583333333328</c:v>
                </c:pt>
                <c:pt idx="252">
                  <c:v>74792.166666666672</c:v>
                </c:pt>
                <c:pt idx="253">
                  <c:v>102261.28283793361</c:v>
                </c:pt>
                <c:pt idx="254">
                  <c:v>92058.332839565424</c:v>
                </c:pt>
                <c:pt idx="255">
                  <c:v>94885.636363636368</c:v>
                </c:pt>
                <c:pt idx="256">
                  <c:v>80565.146548237215</c:v>
                </c:pt>
                <c:pt idx="257">
                  <c:v>68507.200303647216</c:v>
                </c:pt>
                <c:pt idx="258">
                  <c:v>68054.534416050534</c:v>
                </c:pt>
                <c:pt idx="259">
                  <c:v>79303</c:v>
                </c:pt>
                <c:pt idx="260">
                  <c:v>88756.710172176536</c:v>
                </c:pt>
                <c:pt idx="261">
                  <c:v>85258.5</c:v>
                </c:pt>
                <c:pt idx="262">
                  <c:v>87575.679253005612</c:v>
                </c:pt>
                <c:pt idx="263">
                  <c:v>70251</c:v>
                </c:pt>
                <c:pt idx="264">
                  <c:v>73456.166666666672</c:v>
                </c:pt>
                <c:pt idx="265">
                  <c:v>40810.332507636987</c:v>
                </c:pt>
                <c:pt idx="266">
                  <c:v>74720.833333333328</c:v>
                </c:pt>
                <c:pt idx="267">
                  <c:v>41752.416666666664</c:v>
                </c:pt>
                <c:pt idx="268">
                  <c:v>54762.416666666664</c:v>
                </c:pt>
                <c:pt idx="269">
                  <c:v>71258.840222074723</c:v>
                </c:pt>
                <c:pt idx="270">
                  <c:v>51349.75</c:v>
                </c:pt>
                <c:pt idx="271">
                  <c:v>116687.7041806788</c:v>
                </c:pt>
                <c:pt idx="272">
                  <c:v>83572.833333333328</c:v>
                </c:pt>
                <c:pt idx="273">
                  <c:v>98898.799631594447</c:v>
                </c:pt>
                <c:pt idx="274">
                  <c:v>83966.5</c:v>
                </c:pt>
                <c:pt idx="275">
                  <c:v>91063.333333333328</c:v>
                </c:pt>
                <c:pt idx="276">
                  <c:v>61270.058854859228</c:v>
                </c:pt>
                <c:pt idx="277">
                  <c:v>88757.5</c:v>
                </c:pt>
                <c:pt idx="278">
                  <c:v>89354.666666666672</c:v>
                </c:pt>
                <c:pt idx="279">
                  <c:v>50652.916666666664</c:v>
                </c:pt>
                <c:pt idx="280">
                  <c:v>59221.916666666664</c:v>
                </c:pt>
                <c:pt idx="281">
                  <c:v>59149.333333333336</c:v>
                </c:pt>
                <c:pt idx="282">
                  <c:v>54335.25</c:v>
                </c:pt>
                <c:pt idx="283">
                  <c:v>51366.083333333336</c:v>
                </c:pt>
                <c:pt idx="284">
                  <c:v>57199.083333333336</c:v>
                </c:pt>
                <c:pt idx="285">
                  <c:v>48375.75</c:v>
                </c:pt>
                <c:pt idx="286">
                  <c:v>37585.25</c:v>
                </c:pt>
                <c:pt idx="287">
                  <c:v>44047</c:v>
                </c:pt>
                <c:pt idx="288">
                  <c:v>73416.833333333328</c:v>
                </c:pt>
                <c:pt idx="289">
                  <c:v>87084.166666666672</c:v>
                </c:pt>
                <c:pt idx="290">
                  <c:v>94834.166666666672</c:v>
                </c:pt>
                <c:pt idx="291">
                  <c:v>82099.25</c:v>
                </c:pt>
                <c:pt idx="292">
                  <c:v>66038.666666666672</c:v>
                </c:pt>
                <c:pt idx="293">
                  <c:v>76164.5</c:v>
                </c:pt>
                <c:pt idx="294">
                  <c:v>29732.75</c:v>
                </c:pt>
                <c:pt idx="295">
                  <c:v>63873.333333333336</c:v>
                </c:pt>
                <c:pt idx="296">
                  <c:v>67595.5</c:v>
                </c:pt>
                <c:pt idx="297">
                  <c:v>85590.166666666672</c:v>
                </c:pt>
                <c:pt idx="298">
                  <c:v>92049.666666666672</c:v>
                </c:pt>
                <c:pt idx="299">
                  <c:v>90274.666666666672</c:v>
                </c:pt>
                <c:pt idx="300">
                  <c:v>31820.416666666668</c:v>
                </c:pt>
                <c:pt idx="301">
                  <c:v>30120</c:v>
                </c:pt>
                <c:pt idx="302">
                  <c:v>58104.666666666664</c:v>
                </c:pt>
                <c:pt idx="303">
                  <c:v>44320.166666666664</c:v>
                </c:pt>
                <c:pt idx="304">
                  <c:v>23869.666666666668</c:v>
                </c:pt>
                <c:pt idx="305">
                  <c:v>45405.333333333336</c:v>
                </c:pt>
                <c:pt idx="306">
                  <c:v>45756.840116748579</c:v>
                </c:pt>
                <c:pt idx="307">
                  <c:v>63761.545454545456</c:v>
                </c:pt>
                <c:pt idx="308">
                  <c:v>67546.727272727279</c:v>
                </c:pt>
                <c:pt idx="309">
                  <c:v>66347.916666666672</c:v>
                </c:pt>
                <c:pt idx="310">
                  <c:v>67740</c:v>
                </c:pt>
                <c:pt idx="311">
                  <c:v>75924.916666666672</c:v>
                </c:pt>
                <c:pt idx="312">
                  <c:v>38716</c:v>
                </c:pt>
                <c:pt idx="313">
                  <c:v>72261.7</c:v>
                </c:pt>
                <c:pt idx="314">
                  <c:v>76354.833333333328</c:v>
                </c:pt>
                <c:pt idx="315">
                  <c:v>66822.416666666672</c:v>
                </c:pt>
                <c:pt idx="316">
                  <c:v>69202.666666666672</c:v>
                </c:pt>
                <c:pt idx="317">
                  <c:v>76130.75</c:v>
                </c:pt>
                <c:pt idx="318">
                  <c:v>78082.75</c:v>
                </c:pt>
                <c:pt idx="319">
                  <c:v>65585.416666666672</c:v>
                </c:pt>
                <c:pt idx="320">
                  <c:v>80209.583333333328</c:v>
                </c:pt>
                <c:pt idx="321">
                  <c:v>69943</c:v>
                </c:pt>
                <c:pt idx="322">
                  <c:v>63432.166666666664</c:v>
                </c:pt>
                <c:pt idx="323">
                  <c:v>64476.500763481381</c:v>
                </c:pt>
                <c:pt idx="324">
                  <c:v>53887.333333333336</c:v>
                </c:pt>
                <c:pt idx="325">
                  <c:v>62458.333333333336</c:v>
                </c:pt>
                <c:pt idx="326">
                  <c:v>51724.583333333336</c:v>
                </c:pt>
                <c:pt idx="327">
                  <c:v>78202</c:v>
                </c:pt>
                <c:pt idx="328">
                  <c:v>81940.916666666672</c:v>
                </c:pt>
                <c:pt idx="329">
                  <c:v>93031.166666666672</c:v>
                </c:pt>
                <c:pt idx="330">
                  <c:v>88115.125943118197</c:v>
                </c:pt>
                <c:pt idx="331">
                  <c:v>80234.30766227092</c:v>
                </c:pt>
                <c:pt idx="332">
                  <c:v>78416.559547520053</c:v>
                </c:pt>
                <c:pt idx="333">
                  <c:v>48887.08798079432</c:v>
                </c:pt>
                <c:pt idx="334">
                  <c:v>58481.3</c:v>
                </c:pt>
                <c:pt idx="335">
                  <c:v>58210.583333333336</c:v>
                </c:pt>
                <c:pt idx="336">
                  <c:v>54386.333333333336</c:v>
                </c:pt>
                <c:pt idx="337">
                  <c:v>68735.760385413261</c:v>
                </c:pt>
                <c:pt idx="338">
                  <c:v>60787.160186742476</c:v>
                </c:pt>
                <c:pt idx="339">
                  <c:v>46850.166666666664</c:v>
                </c:pt>
                <c:pt idx="340">
                  <c:v>36454.970489351188</c:v>
                </c:pt>
                <c:pt idx="341">
                  <c:v>27991</c:v>
                </c:pt>
                <c:pt idx="342">
                  <c:v>23128.333333333332</c:v>
                </c:pt>
                <c:pt idx="343">
                  <c:v>25696.621854447538</c:v>
                </c:pt>
                <c:pt idx="344">
                  <c:v>35875.166666666664</c:v>
                </c:pt>
                <c:pt idx="345">
                  <c:v>33333.166666666664</c:v>
                </c:pt>
                <c:pt idx="346">
                  <c:v>41013.416666666664</c:v>
                </c:pt>
                <c:pt idx="347">
                  <c:v>42778.416666666664</c:v>
                </c:pt>
                <c:pt idx="348">
                  <c:v>32014.333333333332</c:v>
                </c:pt>
                <c:pt idx="349">
                  <c:v>76483.636363636368</c:v>
                </c:pt>
                <c:pt idx="350">
                  <c:v>84879.25</c:v>
                </c:pt>
                <c:pt idx="351">
                  <c:v>60252.583333333336</c:v>
                </c:pt>
                <c:pt idx="352">
                  <c:v>45136.5</c:v>
                </c:pt>
                <c:pt idx="353">
                  <c:v>59664.083333333336</c:v>
                </c:pt>
                <c:pt idx="354">
                  <c:v>79122.833333333328</c:v>
                </c:pt>
                <c:pt idx="355">
                  <c:v>76150.5</c:v>
                </c:pt>
                <c:pt idx="356">
                  <c:v>69592.583333333328</c:v>
                </c:pt>
                <c:pt idx="357">
                  <c:v>66602.583333333328</c:v>
                </c:pt>
                <c:pt idx="358">
                  <c:v>55710</c:v>
                </c:pt>
                <c:pt idx="359">
                  <c:v>55603.166666666664</c:v>
                </c:pt>
                <c:pt idx="360">
                  <c:v>52806.833333333336</c:v>
                </c:pt>
                <c:pt idx="361">
                  <c:v>77646.5</c:v>
                </c:pt>
                <c:pt idx="362">
                  <c:v>80161.428571428565</c:v>
                </c:pt>
                <c:pt idx="363">
                  <c:v>30730.833333333332</c:v>
                </c:pt>
                <c:pt idx="364">
                  <c:v>55118.416666666664</c:v>
                </c:pt>
                <c:pt idx="365">
                  <c:v>52018.835908791531</c:v>
                </c:pt>
                <c:pt idx="366">
                  <c:v>75765.2</c:v>
                </c:pt>
                <c:pt idx="367">
                  <c:v>72152</c:v>
                </c:pt>
                <c:pt idx="368">
                  <c:v>91202</c:v>
                </c:pt>
                <c:pt idx="369">
                  <c:v>79732.909090909088</c:v>
                </c:pt>
                <c:pt idx="370">
                  <c:v>101962.66666666667</c:v>
                </c:pt>
                <c:pt idx="371">
                  <c:v>71008.181818181823</c:v>
                </c:pt>
                <c:pt idx="372">
                  <c:v>88053.636363636368</c:v>
                </c:pt>
                <c:pt idx="373">
                  <c:v>17015.166666666668</c:v>
                </c:pt>
                <c:pt idx="374">
                  <c:v>39096.333333333336</c:v>
                </c:pt>
                <c:pt idx="375">
                  <c:v>44842.166666666664</c:v>
                </c:pt>
                <c:pt idx="376">
                  <c:v>45294.2</c:v>
                </c:pt>
                <c:pt idx="377">
                  <c:v>66786</c:v>
                </c:pt>
                <c:pt idx="378">
                  <c:v>57881.75</c:v>
                </c:pt>
                <c:pt idx="379">
                  <c:v>32668.75</c:v>
                </c:pt>
                <c:pt idx="380">
                  <c:v>30488.75</c:v>
                </c:pt>
                <c:pt idx="381">
                  <c:v>36774.083333333336</c:v>
                </c:pt>
                <c:pt idx="382">
                  <c:v>36247.333333333336</c:v>
                </c:pt>
                <c:pt idx="383">
                  <c:v>26985.333333333332</c:v>
                </c:pt>
                <c:pt idx="384">
                  <c:v>23828.083333333332</c:v>
                </c:pt>
                <c:pt idx="385">
                  <c:v>75826.416666666672</c:v>
                </c:pt>
                <c:pt idx="386">
                  <c:v>79817.333333333328</c:v>
                </c:pt>
                <c:pt idx="387">
                  <c:v>78225.083333333328</c:v>
                </c:pt>
                <c:pt idx="388">
                  <c:v>73432.083333333328</c:v>
                </c:pt>
                <c:pt idx="389">
                  <c:v>75684.583333333328</c:v>
                </c:pt>
                <c:pt idx="390">
                  <c:v>77384.5</c:v>
                </c:pt>
                <c:pt idx="391">
                  <c:v>90452.666666666672</c:v>
                </c:pt>
                <c:pt idx="392">
                  <c:v>90306</c:v>
                </c:pt>
                <c:pt idx="393">
                  <c:v>68378.083333333328</c:v>
                </c:pt>
                <c:pt idx="394">
                  <c:v>62212.093035049103</c:v>
                </c:pt>
                <c:pt idx="395">
                  <c:v>50893.25</c:v>
                </c:pt>
                <c:pt idx="396">
                  <c:v>94933.583333333328</c:v>
                </c:pt>
                <c:pt idx="397">
                  <c:v>92517.416666666672</c:v>
                </c:pt>
                <c:pt idx="398">
                  <c:v>91704.833333333328</c:v>
                </c:pt>
                <c:pt idx="399">
                  <c:v>102811.08333333333</c:v>
                </c:pt>
                <c:pt idx="400">
                  <c:v>32984.833333333336</c:v>
                </c:pt>
                <c:pt idx="401">
                  <c:v>33803.926485827898</c:v>
                </c:pt>
                <c:pt idx="402">
                  <c:v>28069.5</c:v>
                </c:pt>
                <c:pt idx="403">
                  <c:v>29879</c:v>
                </c:pt>
                <c:pt idx="404">
                  <c:v>87235.666666666672</c:v>
                </c:pt>
                <c:pt idx="405">
                  <c:v>77091.916666666672</c:v>
                </c:pt>
                <c:pt idx="406">
                  <c:v>41648.5</c:v>
                </c:pt>
                <c:pt idx="407">
                  <c:v>70633.916666666672</c:v>
                </c:pt>
                <c:pt idx="408">
                  <c:v>63225.333333333336</c:v>
                </c:pt>
                <c:pt idx="409">
                  <c:v>95310.583333333328</c:v>
                </c:pt>
                <c:pt idx="410">
                  <c:v>57581.230662020898</c:v>
                </c:pt>
                <c:pt idx="411">
                  <c:v>91569.083333333328</c:v>
                </c:pt>
                <c:pt idx="412">
                  <c:v>104063.52675959085</c:v>
                </c:pt>
                <c:pt idx="413">
                  <c:v>88700</c:v>
                </c:pt>
                <c:pt idx="414">
                  <c:v>104113</c:v>
                </c:pt>
                <c:pt idx="415">
                  <c:v>165551</c:v>
                </c:pt>
                <c:pt idx="416">
                  <c:v>55137</c:v>
                </c:pt>
                <c:pt idx="417">
                  <c:v>26838</c:v>
                </c:pt>
                <c:pt idx="418">
                  <c:v>76902</c:v>
                </c:pt>
                <c:pt idx="419">
                  <c:v>114735</c:v>
                </c:pt>
                <c:pt idx="420">
                  <c:v>104465</c:v>
                </c:pt>
                <c:pt idx="421">
                  <c:v>90442</c:v>
                </c:pt>
                <c:pt idx="422">
                  <c:v>103019</c:v>
                </c:pt>
                <c:pt idx="423">
                  <c:v>105256</c:v>
                </c:pt>
                <c:pt idx="424">
                  <c:v>91394</c:v>
                </c:pt>
                <c:pt idx="425">
                  <c:v>113433</c:v>
                </c:pt>
                <c:pt idx="426">
                  <c:v>109055</c:v>
                </c:pt>
                <c:pt idx="427">
                  <c:v>98484</c:v>
                </c:pt>
                <c:pt idx="428">
                  <c:v>121346</c:v>
                </c:pt>
                <c:pt idx="429">
                  <c:v>78828</c:v>
                </c:pt>
                <c:pt idx="430">
                  <c:v>30277</c:v>
                </c:pt>
                <c:pt idx="431">
                  <c:v>64888</c:v>
                </c:pt>
                <c:pt idx="432">
                  <c:v>114261</c:v>
                </c:pt>
                <c:pt idx="433">
                  <c:v>70006</c:v>
                </c:pt>
                <c:pt idx="434">
                  <c:v>48132</c:v>
                </c:pt>
                <c:pt idx="435">
                  <c:v>37676</c:v>
                </c:pt>
                <c:pt idx="436">
                  <c:v>45685</c:v>
                </c:pt>
                <c:pt idx="437">
                  <c:v>39087</c:v>
                </c:pt>
                <c:pt idx="438">
                  <c:v>48075</c:v>
                </c:pt>
                <c:pt idx="439">
                  <c:v>48474</c:v>
                </c:pt>
                <c:pt idx="440">
                  <c:v>42080</c:v>
                </c:pt>
                <c:pt idx="441">
                  <c:v>100515</c:v>
                </c:pt>
                <c:pt idx="442">
                  <c:v>100466</c:v>
                </c:pt>
                <c:pt idx="443">
                  <c:v>108562</c:v>
                </c:pt>
                <c:pt idx="444">
                  <c:v>102264</c:v>
                </c:pt>
                <c:pt idx="445">
                  <c:v>106495</c:v>
                </c:pt>
                <c:pt idx="446">
                  <c:v>108664</c:v>
                </c:pt>
                <c:pt idx="447">
                  <c:v>107648</c:v>
                </c:pt>
                <c:pt idx="448">
                  <c:v>140223</c:v>
                </c:pt>
                <c:pt idx="449">
                  <c:v>69254</c:v>
                </c:pt>
                <c:pt idx="450">
                  <c:v>68127</c:v>
                </c:pt>
                <c:pt idx="451">
                  <c:v>76679</c:v>
                </c:pt>
                <c:pt idx="452">
                  <c:v>86425</c:v>
                </c:pt>
                <c:pt idx="453">
                  <c:v>79550</c:v>
                </c:pt>
                <c:pt idx="454">
                  <c:v>89269</c:v>
                </c:pt>
                <c:pt idx="455">
                  <c:v>96236</c:v>
                </c:pt>
                <c:pt idx="456">
                  <c:v>50501</c:v>
                </c:pt>
                <c:pt idx="457">
                  <c:v>34355</c:v>
                </c:pt>
                <c:pt idx="458">
                  <c:v>35175</c:v>
                </c:pt>
                <c:pt idx="459">
                  <c:v>17088</c:v>
                </c:pt>
                <c:pt idx="460">
                  <c:v>12146</c:v>
                </c:pt>
                <c:pt idx="461">
                  <c:v>14324</c:v>
                </c:pt>
                <c:pt idx="462">
                  <c:v>9770</c:v>
                </c:pt>
                <c:pt idx="463">
                  <c:v>56212</c:v>
                </c:pt>
                <c:pt idx="464">
                  <c:v>121299</c:v>
                </c:pt>
                <c:pt idx="465">
                  <c:v>124064</c:v>
                </c:pt>
                <c:pt idx="466">
                  <c:v>89105</c:v>
                </c:pt>
                <c:pt idx="467">
                  <c:v>48596</c:v>
                </c:pt>
                <c:pt idx="468">
                  <c:v>53777</c:v>
                </c:pt>
                <c:pt idx="469">
                  <c:v>55802</c:v>
                </c:pt>
                <c:pt idx="470">
                  <c:v>57930</c:v>
                </c:pt>
                <c:pt idx="471">
                  <c:v>42723</c:v>
                </c:pt>
                <c:pt idx="472">
                  <c:v>42615</c:v>
                </c:pt>
                <c:pt idx="473">
                  <c:v>89538</c:v>
                </c:pt>
                <c:pt idx="474">
                  <c:v>117367</c:v>
                </c:pt>
                <c:pt idx="475">
                  <c:v>112370</c:v>
                </c:pt>
                <c:pt idx="476">
                  <c:v>85126</c:v>
                </c:pt>
                <c:pt idx="477">
                  <c:v>82433</c:v>
                </c:pt>
                <c:pt idx="478">
                  <c:v>29589</c:v>
                </c:pt>
                <c:pt idx="479">
                  <c:v>94895</c:v>
                </c:pt>
                <c:pt idx="480">
                  <c:v>69757</c:v>
                </c:pt>
                <c:pt idx="481">
                  <c:v>89297</c:v>
                </c:pt>
                <c:pt idx="482">
                  <c:v>80814</c:v>
                </c:pt>
                <c:pt idx="483">
                  <c:v>97866</c:v>
                </c:pt>
                <c:pt idx="484">
                  <c:v>96115</c:v>
                </c:pt>
                <c:pt idx="485">
                  <c:v>101020</c:v>
                </c:pt>
                <c:pt idx="486">
                  <c:v>103452</c:v>
                </c:pt>
                <c:pt idx="487">
                  <c:v>46982</c:v>
                </c:pt>
                <c:pt idx="488">
                  <c:v>47042</c:v>
                </c:pt>
                <c:pt idx="489">
                  <c:v>48194</c:v>
                </c:pt>
                <c:pt idx="490">
                  <c:v>47664</c:v>
                </c:pt>
                <c:pt idx="491">
                  <c:v>30710</c:v>
                </c:pt>
                <c:pt idx="492">
                  <c:v>49041</c:v>
                </c:pt>
                <c:pt idx="493">
                  <c:v>105041</c:v>
                </c:pt>
                <c:pt idx="494">
                  <c:v>105071</c:v>
                </c:pt>
                <c:pt idx="495">
                  <c:v>119020</c:v>
                </c:pt>
                <c:pt idx="496">
                  <c:v>117603</c:v>
                </c:pt>
                <c:pt idx="497">
                  <c:v>61395</c:v>
                </c:pt>
                <c:pt idx="498">
                  <c:v>58862</c:v>
                </c:pt>
                <c:pt idx="499">
                  <c:v>52522</c:v>
                </c:pt>
                <c:pt idx="500">
                  <c:v>54181</c:v>
                </c:pt>
                <c:pt idx="501">
                  <c:v>38951</c:v>
                </c:pt>
                <c:pt idx="502">
                  <c:v>72632</c:v>
                </c:pt>
                <c:pt idx="503">
                  <c:v>138391</c:v>
                </c:pt>
                <c:pt idx="504">
                  <c:v>134437</c:v>
                </c:pt>
                <c:pt idx="505">
                  <c:v>132734</c:v>
                </c:pt>
                <c:pt idx="506">
                  <c:v>152191</c:v>
                </c:pt>
                <c:pt idx="507">
                  <c:v>117785</c:v>
                </c:pt>
                <c:pt idx="508">
                  <c:v>118519</c:v>
                </c:pt>
                <c:pt idx="509">
                  <c:v>102600</c:v>
                </c:pt>
                <c:pt idx="510">
                  <c:v>43862</c:v>
                </c:pt>
                <c:pt idx="511">
                  <c:v>49433</c:v>
                </c:pt>
                <c:pt idx="512">
                  <c:v>42174</c:v>
                </c:pt>
                <c:pt idx="513">
                  <c:v>30580</c:v>
                </c:pt>
                <c:pt idx="514">
                  <c:v>64640</c:v>
                </c:pt>
                <c:pt idx="515">
                  <c:v>113884</c:v>
                </c:pt>
                <c:pt idx="516">
                  <c:v>116329</c:v>
                </c:pt>
                <c:pt idx="517">
                  <c:v>99806</c:v>
                </c:pt>
                <c:pt idx="518">
                  <c:v>97411</c:v>
                </c:pt>
                <c:pt idx="519">
                  <c:v>93886</c:v>
                </c:pt>
                <c:pt idx="520">
                  <c:v>108647</c:v>
                </c:pt>
                <c:pt idx="521">
                  <c:v>69487</c:v>
                </c:pt>
                <c:pt idx="522">
                  <c:v>58103</c:v>
                </c:pt>
                <c:pt idx="523">
                  <c:v>59495</c:v>
                </c:pt>
                <c:pt idx="524">
                  <c:v>49883</c:v>
                </c:pt>
                <c:pt idx="525">
                  <c:v>61540</c:v>
                </c:pt>
                <c:pt idx="526">
                  <c:v>78316</c:v>
                </c:pt>
                <c:pt idx="527">
                  <c:v>83355</c:v>
                </c:pt>
                <c:pt idx="528">
                  <c:v>103962</c:v>
                </c:pt>
                <c:pt idx="529">
                  <c:v>107584</c:v>
                </c:pt>
                <c:pt idx="530">
                  <c:v>37753</c:v>
                </c:pt>
                <c:pt idx="531">
                  <c:v>39999</c:v>
                </c:pt>
                <c:pt idx="532">
                  <c:v>39825</c:v>
                </c:pt>
                <c:pt idx="533">
                  <c:v>37739</c:v>
                </c:pt>
                <c:pt idx="534">
                  <c:v>33351</c:v>
                </c:pt>
                <c:pt idx="535">
                  <c:v>36098</c:v>
                </c:pt>
                <c:pt idx="536">
                  <c:v>66780</c:v>
                </c:pt>
                <c:pt idx="537">
                  <c:v>66335</c:v>
                </c:pt>
                <c:pt idx="538">
                  <c:v>68857</c:v>
                </c:pt>
                <c:pt idx="539">
                  <c:v>102670</c:v>
                </c:pt>
                <c:pt idx="540">
                  <c:v>79421</c:v>
                </c:pt>
                <c:pt idx="541">
                  <c:v>101125</c:v>
                </c:pt>
                <c:pt idx="542">
                  <c:v>72478</c:v>
                </c:pt>
                <c:pt idx="543">
                  <c:v>114050</c:v>
                </c:pt>
                <c:pt idx="544">
                  <c:v>101890</c:v>
                </c:pt>
                <c:pt idx="545">
                  <c:v>53732</c:v>
                </c:pt>
                <c:pt idx="546">
                  <c:v>78386</c:v>
                </c:pt>
                <c:pt idx="547">
                  <c:v>100622</c:v>
                </c:pt>
                <c:pt idx="548">
                  <c:v>93484</c:v>
                </c:pt>
                <c:pt idx="549">
                  <c:v>54014</c:v>
                </c:pt>
                <c:pt idx="550">
                  <c:v>101208</c:v>
                </c:pt>
                <c:pt idx="551">
                  <c:v>100340</c:v>
                </c:pt>
                <c:pt idx="552">
                  <c:v>108264</c:v>
                </c:pt>
                <c:pt idx="553">
                  <c:v>104943</c:v>
                </c:pt>
                <c:pt idx="554">
                  <c:v>58165</c:v>
                </c:pt>
                <c:pt idx="555">
                  <c:v>55463</c:v>
                </c:pt>
                <c:pt idx="556">
                  <c:v>56373</c:v>
                </c:pt>
                <c:pt idx="557">
                  <c:v>61012</c:v>
                </c:pt>
                <c:pt idx="558">
                  <c:v>67427</c:v>
                </c:pt>
                <c:pt idx="559">
                  <c:v>68438</c:v>
                </c:pt>
                <c:pt idx="560">
                  <c:v>33875</c:v>
                </c:pt>
                <c:pt idx="561">
                  <c:v>34827</c:v>
                </c:pt>
                <c:pt idx="562">
                  <c:v>34932</c:v>
                </c:pt>
                <c:pt idx="563">
                  <c:v>61780</c:v>
                </c:pt>
                <c:pt idx="564">
                  <c:v>60326</c:v>
                </c:pt>
                <c:pt idx="565">
                  <c:v>6678</c:v>
                </c:pt>
                <c:pt idx="566">
                  <c:v>6589</c:v>
                </c:pt>
                <c:pt idx="567">
                  <c:v>63699</c:v>
                </c:pt>
                <c:pt idx="568">
                  <c:v>61945</c:v>
                </c:pt>
                <c:pt idx="569">
                  <c:v>97254</c:v>
                </c:pt>
                <c:pt idx="570">
                  <c:v>63139</c:v>
                </c:pt>
                <c:pt idx="571">
                  <c:v>63579</c:v>
                </c:pt>
                <c:pt idx="572">
                  <c:v>96565</c:v>
                </c:pt>
                <c:pt idx="573">
                  <c:v>65788</c:v>
                </c:pt>
                <c:pt idx="574">
                  <c:v>16461</c:v>
                </c:pt>
                <c:pt idx="575">
                  <c:v>19442</c:v>
                </c:pt>
                <c:pt idx="576">
                  <c:v>87000</c:v>
                </c:pt>
                <c:pt idx="577">
                  <c:v>89877</c:v>
                </c:pt>
                <c:pt idx="578">
                  <c:v>75165</c:v>
                </c:pt>
                <c:pt idx="579">
                  <c:v>25450</c:v>
                </c:pt>
                <c:pt idx="580">
                  <c:v>27336</c:v>
                </c:pt>
                <c:pt idx="581">
                  <c:v>76024</c:v>
                </c:pt>
                <c:pt idx="582">
                  <c:v>84424</c:v>
                </c:pt>
                <c:pt idx="583">
                  <c:v>85973</c:v>
                </c:pt>
                <c:pt idx="584">
                  <c:v>49637</c:v>
                </c:pt>
                <c:pt idx="585">
                  <c:v>54593</c:v>
                </c:pt>
                <c:pt idx="586">
                  <c:v>69827</c:v>
                </c:pt>
                <c:pt idx="587">
                  <c:v>66410</c:v>
                </c:pt>
                <c:pt idx="588">
                  <c:v>70140</c:v>
                </c:pt>
                <c:pt idx="589">
                  <c:v>68255</c:v>
                </c:pt>
                <c:pt idx="590">
                  <c:v>49572</c:v>
                </c:pt>
                <c:pt idx="591">
                  <c:v>52071</c:v>
                </c:pt>
                <c:pt idx="592">
                  <c:v>94186</c:v>
                </c:pt>
                <c:pt idx="593">
                  <c:v>98572</c:v>
                </c:pt>
                <c:pt idx="594">
                  <c:v>45901</c:v>
                </c:pt>
                <c:pt idx="595">
                  <c:v>48777</c:v>
                </c:pt>
                <c:pt idx="596">
                  <c:v>27470</c:v>
                </c:pt>
                <c:pt idx="597">
                  <c:v>27417</c:v>
                </c:pt>
                <c:pt idx="598">
                  <c:v>9617</c:v>
                </c:pt>
                <c:pt idx="599">
                  <c:v>7474</c:v>
                </c:pt>
                <c:pt idx="600">
                  <c:v>7212</c:v>
                </c:pt>
                <c:pt idx="601">
                  <c:v>22907</c:v>
                </c:pt>
                <c:pt idx="602">
                  <c:v>24745</c:v>
                </c:pt>
                <c:pt idx="603">
                  <c:v>41606</c:v>
                </c:pt>
                <c:pt idx="604">
                  <c:v>87619</c:v>
                </c:pt>
                <c:pt idx="605">
                  <c:v>80899</c:v>
                </c:pt>
                <c:pt idx="606">
                  <c:v>65304</c:v>
                </c:pt>
                <c:pt idx="607">
                  <c:v>28688</c:v>
                </c:pt>
                <c:pt idx="608">
                  <c:v>39214</c:v>
                </c:pt>
                <c:pt idx="609">
                  <c:v>40861</c:v>
                </c:pt>
                <c:pt idx="610">
                  <c:v>64104</c:v>
                </c:pt>
                <c:pt idx="611">
                  <c:v>65881</c:v>
                </c:pt>
                <c:pt idx="612">
                  <c:v>101944</c:v>
                </c:pt>
                <c:pt idx="613">
                  <c:v>95649</c:v>
                </c:pt>
                <c:pt idx="614">
                  <c:v>83062</c:v>
                </c:pt>
                <c:pt idx="615">
                  <c:v>79632</c:v>
                </c:pt>
                <c:pt idx="616">
                  <c:v>78842</c:v>
                </c:pt>
                <c:pt idx="617">
                  <c:v>10996</c:v>
                </c:pt>
                <c:pt idx="618">
                  <c:v>45555</c:v>
                </c:pt>
                <c:pt idx="619">
                  <c:v>42354</c:v>
                </c:pt>
                <c:pt idx="620">
                  <c:v>82826</c:v>
                </c:pt>
                <c:pt idx="621">
                  <c:v>81318</c:v>
                </c:pt>
                <c:pt idx="622">
                  <c:v>93763</c:v>
                </c:pt>
                <c:pt idx="623">
                  <c:v>98489</c:v>
                </c:pt>
                <c:pt idx="624">
                  <c:v>55038</c:v>
                </c:pt>
                <c:pt idx="625">
                  <c:v>71341</c:v>
                </c:pt>
                <c:pt idx="626">
                  <c:v>9945</c:v>
                </c:pt>
                <c:pt idx="627">
                  <c:v>100162</c:v>
                </c:pt>
                <c:pt idx="628">
                  <c:v>116599</c:v>
                </c:pt>
                <c:pt idx="629">
                  <c:v>103281</c:v>
                </c:pt>
                <c:pt idx="630">
                  <c:v>72463</c:v>
                </c:pt>
              </c:numCache>
            </c:numRef>
          </c:xVal>
          <c:yVal>
            <c:numRef>
              <c:f>workingsheet!$C$2:$C$632</c:f>
              <c:numCache>
                <c:formatCode>0</c:formatCode>
                <c:ptCount val="631"/>
                <c:pt idx="0">
                  <c:v>41486.004432000002</c:v>
                </c:pt>
                <c:pt idx="1">
                  <c:v>69183.481616999998</c:v>
                </c:pt>
                <c:pt idx="2">
                  <c:v>101183.12190100001</c:v>
                </c:pt>
                <c:pt idx="3">
                  <c:v>57456.206891000002</c:v>
                </c:pt>
                <c:pt idx="4">
                  <c:v>101946.078809</c:v>
                </c:pt>
                <c:pt idx="5">
                  <c:v>98763.157403999998</c:v>
                </c:pt>
                <c:pt idx="6">
                  <c:v>75550.100273000004</c:v>
                </c:pt>
                <c:pt idx="7">
                  <c:v>95110.002875999999</c:v>
                </c:pt>
                <c:pt idx="8">
                  <c:v>29780.634234000001</c:v>
                </c:pt>
                <c:pt idx="9">
                  <c:v>95794.231893999997</c:v>
                </c:pt>
                <c:pt idx="10">
                  <c:v>105061.045044</c:v>
                </c:pt>
                <c:pt idx="11">
                  <c:v>91851.517273000005</c:v>
                </c:pt>
                <c:pt idx="12">
                  <c:v>91970.399093999993</c:v>
                </c:pt>
                <c:pt idx="13">
                  <c:v>86632.354487000004</c:v>
                </c:pt>
                <c:pt idx="14">
                  <c:v>84907.541125000003</c:v>
                </c:pt>
                <c:pt idx="15">
                  <c:v>61240.412534000003</c:v>
                </c:pt>
                <c:pt idx="16">
                  <c:v>56004.301925</c:v>
                </c:pt>
                <c:pt idx="17">
                  <c:v>65471.565336</c:v>
                </c:pt>
                <c:pt idx="18">
                  <c:v>93533.735335999998</c:v>
                </c:pt>
                <c:pt idx="19">
                  <c:v>102477.398205</c:v>
                </c:pt>
                <c:pt idx="20">
                  <c:v>103239.260820333</c:v>
                </c:pt>
                <c:pt idx="21">
                  <c:v>107191.788889</c:v>
                </c:pt>
                <c:pt idx="22">
                  <c:v>87964.961284000005</c:v>
                </c:pt>
                <c:pt idx="23">
                  <c:v>86879.990185000002</c:v>
                </c:pt>
                <c:pt idx="24">
                  <c:v>70630.877286999996</c:v>
                </c:pt>
                <c:pt idx="25">
                  <c:v>84034.531977000006</c:v>
                </c:pt>
                <c:pt idx="26">
                  <c:v>93371.561050000004</c:v>
                </c:pt>
                <c:pt idx="27">
                  <c:v>109863.201338</c:v>
                </c:pt>
                <c:pt idx="28">
                  <c:v>75035.410686999996</c:v>
                </c:pt>
                <c:pt idx="29">
                  <c:v>104820.675183</c:v>
                </c:pt>
                <c:pt idx="30">
                  <c:v>89733.606108000007</c:v>
                </c:pt>
                <c:pt idx="31">
                  <c:v>106254.828954</c:v>
                </c:pt>
                <c:pt idx="32">
                  <c:v>98211.071030000006</c:v>
                </c:pt>
                <c:pt idx="33">
                  <c:v>100029.050468</c:v>
                </c:pt>
                <c:pt idx="34">
                  <c:v>73166.471292999995</c:v>
                </c:pt>
                <c:pt idx="35">
                  <c:v>117314.63178</c:v>
                </c:pt>
                <c:pt idx="36">
                  <c:v>89847.228793999995</c:v>
                </c:pt>
                <c:pt idx="37">
                  <c:v>107571.76431300001</c:v>
                </c:pt>
                <c:pt idx="38">
                  <c:v>88147.420402000003</c:v>
                </c:pt>
                <c:pt idx="39">
                  <c:v>77414.628469000003</c:v>
                </c:pt>
                <c:pt idx="40">
                  <c:v>96327.480660000001</c:v>
                </c:pt>
                <c:pt idx="41">
                  <c:v>107765.86851</c:v>
                </c:pt>
                <c:pt idx="42">
                  <c:v>99257.407292999997</c:v>
                </c:pt>
                <c:pt idx="43">
                  <c:v>68372.294800000003</c:v>
                </c:pt>
                <c:pt idx="44">
                  <c:v>62194.166770000003</c:v>
                </c:pt>
                <c:pt idx="45">
                  <c:v>30076.701238000001</c:v>
                </c:pt>
                <c:pt idx="46">
                  <c:v>27604.319541000001</c:v>
                </c:pt>
                <c:pt idx="47">
                  <c:v>74759.189360000004</c:v>
                </c:pt>
                <c:pt idx="48">
                  <c:v>101147.11255200001</c:v>
                </c:pt>
                <c:pt idx="49">
                  <c:v>77414.628469000003</c:v>
                </c:pt>
                <c:pt idx="50">
                  <c:v>32556.963174</c:v>
                </c:pt>
                <c:pt idx="51">
                  <c:v>99885.660292999994</c:v>
                </c:pt>
                <c:pt idx="52">
                  <c:v>68859.006439999997</c:v>
                </c:pt>
                <c:pt idx="53">
                  <c:v>46205.389108000003</c:v>
                </c:pt>
                <c:pt idx="54">
                  <c:v>47069.949067000001</c:v>
                </c:pt>
                <c:pt idx="55">
                  <c:v>44440.398882000001</c:v>
                </c:pt>
                <c:pt idx="56">
                  <c:v>54940.824610000003</c:v>
                </c:pt>
                <c:pt idx="57">
                  <c:v>49801.397359000002</c:v>
                </c:pt>
                <c:pt idx="58">
                  <c:v>58808.891414999998</c:v>
                </c:pt>
                <c:pt idx="59">
                  <c:v>74475.817399000007</c:v>
                </c:pt>
                <c:pt idx="60">
                  <c:v>77441.832920999994</c:v>
                </c:pt>
                <c:pt idx="61">
                  <c:v>76010.331038999997</c:v>
                </c:pt>
                <c:pt idx="62">
                  <c:v>69234.422648000007</c:v>
                </c:pt>
                <c:pt idx="63">
                  <c:v>60047.678963999999</c:v>
                </c:pt>
                <c:pt idx="64">
                  <c:v>52331.915366000001</c:v>
                </c:pt>
                <c:pt idx="65">
                  <c:v>99508.735551000005</c:v>
                </c:pt>
                <c:pt idx="66">
                  <c:v>98772.440805999999</c:v>
                </c:pt>
                <c:pt idx="67">
                  <c:v>99218.031069000004</c:v>
                </c:pt>
                <c:pt idx="68">
                  <c:v>95122.768299999996</c:v>
                </c:pt>
                <c:pt idx="69">
                  <c:v>107882.53727299999</c:v>
                </c:pt>
                <c:pt idx="70">
                  <c:v>87552.371717000002</c:v>
                </c:pt>
                <c:pt idx="71">
                  <c:v>78586.801145000005</c:v>
                </c:pt>
                <c:pt idx="72">
                  <c:v>97248.299075999996</c:v>
                </c:pt>
                <c:pt idx="73">
                  <c:v>93713.063248000006</c:v>
                </c:pt>
                <c:pt idx="74">
                  <c:v>86281.578179999997</c:v>
                </c:pt>
                <c:pt idx="75">
                  <c:v>110379.56343333299</c:v>
                </c:pt>
                <c:pt idx="76">
                  <c:v>108109.669377</c:v>
                </c:pt>
                <c:pt idx="77">
                  <c:v>98419.032042000006</c:v>
                </c:pt>
                <c:pt idx="78">
                  <c:v>81416.721101999996</c:v>
                </c:pt>
                <c:pt idx="79">
                  <c:v>63761.202610665998</c:v>
                </c:pt>
                <c:pt idx="80">
                  <c:v>65324.523754000002</c:v>
                </c:pt>
                <c:pt idx="81">
                  <c:v>70507.650475000002</c:v>
                </c:pt>
                <c:pt idx="82">
                  <c:v>49725.605015000001</c:v>
                </c:pt>
                <c:pt idx="83">
                  <c:v>53876.462595999998</c:v>
                </c:pt>
                <c:pt idx="84">
                  <c:v>56863.109991999998</c:v>
                </c:pt>
                <c:pt idx="85">
                  <c:v>55310.072367000001</c:v>
                </c:pt>
                <c:pt idx="86">
                  <c:v>87347.887101</c:v>
                </c:pt>
                <c:pt idx="87">
                  <c:v>77663.711442999993</c:v>
                </c:pt>
                <c:pt idx="88">
                  <c:v>93408.226408999995</c:v>
                </c:pt>
                <c:pt idx="89">
                  <c:v>67610.835212000005</c:v>
                </c:pt>
                <c:pt idx="90">
                  <c:v>90720.483265000003</c:v>
                </c:pt>
                <c:pt idx="91">
                  <c:v>89196.092917999995</c:v>
                </c:pt>
                <c:pt idx="92">
                  <c:v>65149.655727999998</c:v>
                </c:pt>
                <c:pt idx="93">
                  <c:v>67274.544731000002</c:v>
                </c:pt>
                <c:pt idx="94">
                  <c:v>101166.182958</c:v>
                </c:pt>
                <c:pt idx="95">
                  <c:v>106544.822505</c:v>
                </c:pt>
                <c:pt idx="96">
                  <c:v>107405.279253</c:v>
                </c:pt>
                <c:pt idx="97">
                  <c:v>84038.621205332995</c:v>
                </c:pt>
                <c:pt idx="98">
                  <c:v>114337.43300800001</c:v>
                </c:pt>
                <c:pt idx="99">
                  <c:v>91984.773181333003</c:v>
                </c:pt>
                <c:pt idx="100">
                  <c:v>95403.044137999997</c:v>
                </c:pt>
                <c:pt idx="101">
                  <c:v>58991.148888000003</c:v>
                </c:pt>
                <c:pt idx="102">
                  <c:v>58991.148888000003</c:v>
                </c:pt>
                <c:pt idx="103">
                  <c:v>106382.091319</c:v>
                </c:pt>
                <c:pt idx="104">
                  <c:v>89291.436941000007</c:v>
                </c:pt>
                <c:pt idx="105">
                  <c:v>88179.659444999998</c:v>
                </c:pt>
                <c:pt idx="106">
                  <c:v>89515.339842999994</c:v>
                </c:pt>
                <c:pt idx="107">
                  <c:v>82423.184617999999</c:v>
                </c:pt>
                <c:pt idx="108">
                  <c:v>106676.09495899999</c:v>
                </c:pt>
                <c:pt idx="109">
                  <c:v>67571.091342999993</c:v>
                </c:pt>
                <c:pt idx="110">
                  <c:v>76523.804684999996</c:v>
                </c:pt>
                <c:pt idx="111">
                  <c:v>102520.499973666</c:v>
                </c:pt>
                <c:pt idx="112">
                  <c:v>78378.935628000007</c:v>
                </c:pt>
                <c:pt idx="113">
                  <c:v>87168.104042000006</c:v>
                </c:pt>
                <c:pt idx="114">
                  <c:v>31620.821179999999</c:v>
                </c:pt>
                <c:pt idx="115">
                  <c:v>25145.544055999999</c:v>
                </c:pt>
                <c:pt idx="116">
                  <c:v>36048.302609999999</c:v>
                </c:pt>
                <c:pt idx="117">
                  <c:v>73823.561656999998</c:v>
                </c:pt>
                <c:pt idx="118">
                  <c:v>67920.205480666002</c:v>
                </c:pt>
                <c:pt idx="119">
                  <c:v>35110.983218000001</c:v>
                </c:pt>
                <c:pt idx="120">
                  <c:v>32504.659821000001</c:v>
                </c:pt>
                <c:pt idx="121">
                  <c:v>79312.055007999996</c:v>
                </c:pt>
                <c:pt idx="122">
                  <c:v>25835.916273999999</c:v>
                </c:pt>
                <c:pt idx="123">
                  <c:v>92985.546715000004</c:v>
                </c:pt>
                <c:pt idx="124">
                  <c:v>96656.146577000007</c:v>
                </c:pt>
                <c:pt idx="125">
                  <c:v>51704.158305999998</c:v>
                </c:pt>
                <c:pt idx="126">
                  <c:v>47655.412392999999</c:v>
                </c:pt>
                <c:pt idx="127">
                  <c:v>51728.711911999999</c:v>
                </c:pt>
                <c:pt idx="128">
                  <c:v>88353.325949000005</c:v>
                </c:pt>
                <c:pt idx="129">
                  <c:v>96863.360530999998</c:v>
                </c:pt>
                <c:pt idx="130">
                  <c:v>90794.269572000005</c:v>
                </c:pt>
                <c:pt idx="131">
                  <c:v>96754.159721000004</c:v>
                </c:pt>
                <c:pt idx="132">
                  <c:v>93818.671163000006</c:v>
                </c:pt>
                <c:pt idx="133">
                  <c:v>57219.385780999997</c:v>
                </c:pt>
                <c:pt idx="134">
                  <c:v>54414.649229000002</c:v>
                </c:pt>
                <c:pt idx="135">
                  <c:v>38911.222830999999</c:v>
                </c:pt>
                <c:pt idx="136">
                  <c:v>34703.951105</c:v>
                </c:pt>
                <c:pt idx="137">
                  <c:v>94900.191647</c:v>
                </c:pt>
                <c:pt idx="138">
                  <c:v>113329.219724</c:v>
                </c:pt>
                <c:pt idx="139">
                  <c:v>98393.067964000002</c:v>
                </c:pt>
                <c:pt idx="140">
                  <c:v>81684.862819000002</c:v>
                </c:pt>
                <c:pt idx="141">
                  <c:v>82490.443694000001</c:v>
                </c:pt>
                <c:pt idx="142">
                  <c:v>83638.494548999995</c:v>
                </c:pt>
                <c:pt idx="143">
                  <c:v>92750.758925000002</c:v>
                </c:pt>
                <c:pt idx="144">
                  <c:v>91576.464936000004</c:v>
                </c:pt>
                <c:pt idx="145">
                  <c:v>105408.127587</c:v>
                </c:pt>
                <c:pt idx="146">
                  <c:v>96885.768416999999</c:v>
                </c:pt>
                <c:pt idx="147">
                  <c:v>98608.430120999998</c:v>
                </c:pt>
                <c:pt idx="148">
                  <c:v>100296.41440199999</c:v>
                </c:pt>
                <c:pt idx="149">
                  <c:v>101795.731395</c:v>
                </c:pt>
                <c:pt idx="150">
                  <c:v>110489.076288</c:v>
                </c:pt>
                <c:pt idx="151">
                  <c:v>109545.66060800001</c:v>
                </c:pt>
                <c:pt idx="152">
                  <c:v>113782.95084600001</c:v>
                </c:pt>
                <c:pt idx="153">
                  <c:v>104481.029379</c:v>
                </c:pt>
                <c:pt idx="154">
                  <c:v>103792.647065</c:v>
                </c:pt>
                <c:pt idx="155">
                  <c:v>111610.168983</c:v>
                </c:pt>
                <c:pt idx="156">
                  <c:v>101403.22947599999</c:v>
                </c:pt>
                <c:pt idx="157">
                  <c:v>108540.173847</c:v>
                </c:pt>
                <c:pt idx="158">
                  <c:v>108435.20908299999</c:v>
                </c:pt>
                <c:pt idx="159">
                  <c:v>106294.96056599999</c:v>
                </c:pt>
                <c:pt idx="160">
                  <c:v>119654.20019800001</c:v>
                </c:pt>
                <c:pt idx="161">
                  <c:v>88260.818432999993</c:v>
                </c:pt>
                <c:pt idx="162">
                  <c:v>102939.91740999999</c:v>
                </c:pt>
                <c:pt idx="163">
                  <c:v>108595.11887999999</c:v>
                </c:pt>
                <c:pt idx="164">
                  <c:v>51290.940761999998</c:v>
                </c:pt>
                <c:pt idx="165">
                  <c:v>110340.888678</c:v>
                </c:pt>
                <c:pt idx="166">
                  <c:v>96923.698745332993</c:v>
                </c:pt>
                <c:pt idx="167">
                  <c:v>136991.073878</c:v>
                </c:pt>
                <c:pt idx="168">
                  <c:v>139183.17915099999</c:v>
                </c:pt>
                <c:pt idx="169">
                  <c:v>124857.038953</c:v>
                </c:pt>
                <c:pt idx="170">
                  <c:v>134541.97007000001</c:v>
                </c:pt>
                <c:pt idx="171">
                  <c:v>143147.80754800001</c:v>
                </c:pt>
                <c:pt idx="172">
                  <c:v>153979.41691599999</c:v>
                </c:pt>
                <c:pt idx="173">
                  <c:v>151483.35747799999</c:v>
                </c:pt>
                <c:pt idx="174">
                  <c:v>110661.63965966601</c:v>
                </c:pt>
                <c:pt idx="175">
                  <c:v>109386.895223</c:v>
                </c:pt>
                <c:pt idx="176">
                  <c:v>110372.363558</c:v>
                </c:pt>
                <c:pt idx="177">
                  <c:v>106335.533576</c:v>
                </c:pt>
                <c:pt idx="178">
                  <c:v>68434.155050999994</c:v>
                </c:pt>
                <c:pt idx="179">
                  <c:v>112170.92210066599</c:v>
                </c:pt>
                <c:pt idx="180">
                  <c:v>87187.522450000004</c:v>
                </c:pt>
                <c:pt idx="181">
                  <c:v>89545.837438999995</c:v>
                </c:pt>
                <c:pt idx="182">
                  <c:v>78581.380378999995</c:v>
                </c:pt>
                <c:pt idx="183">
                  <c:v>67843.380025999999</c:v>
                </c:pt>
                <c:pt idx="184">
                  <c:v>80539.735287000003</c:v>
                </c:pt>
                <c:pt idx="185">
                  <c:v>110520.839032</c:v>
                </c:pt>
                <c:pt idx="186">
                  <c:v>109438.216528</c:v>
                </c:pt>
                <c:pt idx="187">
                  <c:v>122676.87104899999</c:v>
                </c:pt>
                <c:pt idx="188">
                  <c:v>97606.602042333005</c:v>
                </c:pt>
                <c:pt idx="189">
                  <c:v>111741.251859333</c:v>
                </c:pt>
                <c:pt idx="190">
                  <c:v>102571.87504</c:v>
                </c:pt>
                <c:pt idx="191">
                  <c:v>92476.633092999997</c:v>
                </c:pt>
                <c:pt idx="192">
                  <c:v>59460.304948333003</c:v>
                </c:pt>
                <c:pt idx="193">
                  <c:v>50528.165516333</c:v>
                </c:pt>
                <c:pt idx="194">
                  <c:v>71092.811576666005</c:v>
                </c:pt>
                <c:pt idx="195">
                  <c:v>110574.84142</c:v>
                </c:pt>
                <c:pt idx="196">
                  <c:v>121479.320986666</c:v>
                </c:pt>
                <c:pt idx="197">
                  <c:v>103317.291129</c:v>
                </c:pt>
                <c:pt idx="198">
                  <c:v>91022.589024000001</c:v>
                </c:pt>
                <c:pt idx="199">
                  <c:v>95311.802123665999</c:v>
                </c:pt>
                <c:pt idx="200">
                  <c:v>85244.589598000006</c:v>
                </c:pt>
                <c:pt idx="201">
                  <c:v>97208.946886666003</c:v>
                </c:pt>
                <c:pt idx="202">
                  <c:v>91755.671805000005</c:v>
                </c:pt>
                <c:pt idx="203">
                  <c:v>108963.581907666</c:v>
                </c:pt>
                <c:pt idx="204">
                  <c:v>80126.303245332994</c:v>
                </c:pt>
                <c:pt idx="205">
                  <c:v>74611.504238333</c:v>
                </c:pt>
                <c:pt idx="206">
                  <c:v>72780.937007999994</c:v>
                </c:pt>
                <c:pt idx="207">
                  <c:v>27993.174634999999</c:v>
                </c:pt>
                <c:pt idx="208">
                  <c:v>61404.103611999999</c:v>
                </c:pt>
                <c:pt idx="209">
                  <c:v>90497.209988666</c:v>
                </c:pt>
                <c:pt idx="210">
                  <c:v>51633.312343999998</c:v>
                </c:pt>
                <c:pt idx="211">
                  <c:v>63951.784220665999</c:v>
                </c:pt>
                <c:pt idx="212">
                  <c:v>108031.575795</c:v>
                </c:pt>
                <c:pt idx="213">
                  <c:v>73110.977641000005</c:v>
                </c:pt>
                <c:pt idx="214">
                  <c:v>73502.141132999997</c:v>
                </c:pt>
                <c:pt idx="215">
                  <c:v>61624.123097999996</c:v>
                </c:pt>
                <c:pt idx="216">
                  <c:v>94615.189469999998</c:v>
                </c:pt>
                <c:pt idx="217">
                  <c:v>98994.183644000004</c:v>
                </c:pt>
                <c:pt idx="218">
                  <c:v>40379.480728000002</c:v>
                </c:pt>
                <c:pt idx="219">
                  <c:v>38564.025846999997</c:v>
                </c:pt>
                <c:pt idx="220">
                  <c:v>32516.633191000001</c:v>
                </c:pt>
                <c:pt idx="221">
                  <c:v>33540.397872000001</c:v>
                </c:pt>
                <c:pt idx="222">
                  <c:v>35856.383517000002</c:v>
                </c:pt>
                <c:pt idx="223">
                  <c:v>52770.324675000003</c:v>
                </c:pt>
                <c:pt idx="224">
                  <c:v>70893.608294000005</c:v>
                </c:pt>
                <c:pt idx="225">
                  <c:v>56088.999784</c:v>
                </c:pt>
                <c:pt idx="226">
                  <c:v>71095.581487999996</c:v>
                </c:pt>
                <c:pt idx="227">
                  <c:v>49571.911552999998</c:v>
                </c:pt>
                <c:pt idx="228">
                  <c:v>95188.671077999999</c:v>
                </c:pt>
                <c:pt idx="229">
                  <c:v>98330.940917999993</c:v>
                </c:pt>
                <c:pt idx="230">
                  <c:v>52079.760453333001</c:v>
                </c:pt>
                <c:pt idx="231">
                  <c:v>64118.717477999999</c:v>
                </c:pt>
                <c:pt idx="232">
                  <c:v>80530.292798666007</c:v>
                </c:pt>
                <c:pt idx="233">
                  <c:v>75325.779974999998</c:v>
                </c:pt>
                <c:pt idx="234">
                  <c:v>54122.24437</c:v>
                </c:pt>
                <c:pt idx="235">
                  <c:v>76989.029102</c:v>
                </c:pt>
                <c:pt idx="236">
                  <c:v>85696.331135999993</c:v>
                </c:pt>
                <c:pt idx="237">
                  <c:v>83998.506378999999</c:v>
                </c:pt>
                <c:pt idx="238">
                  <c:v>83998.506378999999</c:v>
                </c:pt>
                <c:pt idx="239">
                  <c:v>104124.23940000001</c:v>
                </c:pt>
                <c:pt idx="240">
                  <c:v>77261.987714999996</c:v>
                </c:pt>
                <c:pt idx="241">
                  <c:v>65505.021226999997</c:v>
                </c:pt>
                <c:pt idx="242">
                  <c:v>69016.220648999995</c:v>
                </c:pt>
                <c:pt idx="243">
                  <c:v>83157.380816999997</c:v>
                </c:pt>
                <c:pt idx="244">
                  <c:v>89299.174016999998</c:v>
                </c:pt>
                <c:pt idx="245">
                  <c:v>96873.182610999997</c:v>
                </c:pt>
                <c:pt idx="246">
                  <c:v>83840.1728</c:v>
                </c:pt>
                <c:pt idx="247">
                  <c:v>98957.188036000007</c:v>
                </c:pt>
                <c:pt idx="248">
                  <c:v>81684.243661665998</c:v>
                </c:pt>
                <c:pt idx="249">
                  <c:v>47299.443936999996</c:v>
                </c:pt>
                <c:pt idx="250">
                  <c:v>44022.668914000002</c:v>
                </c:pt>
                <c:pt idx="251">
                  <c:v>82159.698638000002</c:v>
                </c:pt>
                <c:pt idx="252">
                  <c:v>72473.920450999998</c:v>
                </c:pt>
                <c:pt idx="253">
                  <c:v>103954.877681</c:v>
                </c:pt>
                <c:pt idx="254">
                  <c:v>93817.107545000006</c:v>
                </c:pt>
                <c:pt idx="255">
                  <c:v>96945.311495999995</c:v>
                </c:pt>
                <c:pt idx="256">
                  <c:v>82573.031979000007</c:v>
                </c:pt>
                <c:pt idx="257">
                  <c:v>75172.534448999999</c:v>
                </c:pt>
                <c:pt idx="258">
                  <c:v>77827.514668999997</c:v>
                </c:pt>
                <c:pt idx="259">
                  <c:v>90277.327955000001</c:v>
                </c:pt>
                <c:pt idx="260">
                  <c:v>98428.414535999997</c:v>
                </c:pt>
                <c:pt idx="261">
                  <c:v>54110.184462666002</c:v>
                </c:pt>
                <c:pt idx="262">
                  <c:v>94305.195999000003</c:v>
                </c:pt>
                <c:pt idx="263">
                  <c:v>73166.471292999995</c:v>
                </c:pt>
                <c:pt idx="264">
                  <c:v>68859.006439999997</c:v>
                </c:pt>
                <c:pt idx="265">
                  <c:v>40328.135541000003</c:v>
                </c:pt>
                <c:pt idx="266">
                  <c:v>91341.894727999999</c:v>
                </c:pt>
                <c:pt idx="267">
                  <c:v>39428.889617000001</c:v>
                </c:pt>
                <c:pt idx="268">
                  <c:v>64203.084464</c:v>
                </c:pt>
                <c:pt idx="269">
                  <c:v>90481.298070000004</c:v>
                </c:pt>
                <c:pt idx="270">
                  <c:v>57814.015152</c:v>
                </c:pt>
                <c:pt idx="271">
                  <c:v>122551.387045</c:v>
                </c:pt>
                <c:pt idx="272">
                  <c:v>96597.045504333</c:v>
                </c:pt>
                <c:pt idx="273">
                  <c:v>96302.446674999999</c:v>
                </c:pt>
                <c:pt idx="274">
                  <c:v>90747.908525999999</c:v>
                </c:pt>
                <c:pt idx="275">
                  <c:v>91359.349627000003</c:v>
                </c:pt>
                <c:pt idx="276">
                  <c:v>61808.437115000001</c:v>
                </c:pt>
                <c:pt idx="277">
                  <c:v>109266.06604200001</c:v>
                </c:pt>
                <c:pt idx="278">
                  <c:v>106529.396167</c:v>
                </c:pt>
                <c:pt idx="279">
                  <c:v>57722.397990999998</c:v>
                </c:pt>
                <c:pt idx="280">
                  <c:v>62015.744888000001</c:v>
                </c:pt>
                <c:pt idx="281">
                  <c:v>65928.281128999995</c:v>
                </c:pt>
                <c:pt idx="282">
                  <c:v>60866.314693</c:v>
                </c:pt>
                <c:pt idx="283">
                  <c:v>49312.775071999997</c:v>
                </c:pt>
                <c:pt idx="284">
                  <c:v>55313.680590999997</c:v>
                </c:pt>
                <c:pt idx="285">
                  <c:v>49552.420106999998</c:v>
                </c:pt>
                <c:pt idx="286">
                  <c:v>43335.144188999999</c:v>
                </c:pt>
                <c:pt idx="287">
                  <c:v>63705.729696000002</c:v>
                </c:pt>
                <c:pt idx="288">
                  <c:v>87321.792515666006</c:v>
                </c:pt>
                <c:pt idx="289">
                  <c:v>84399.870013000007</c:v>
                </c:pt>
                <c:pt idx="290">
                  <c:v>96077.597397000005</c:v>
                </c:pt>
                <c:pt idx="291">
                  <c:v>59980.606090000001</c:v>
                </c:pt>
                <c:pt idx="292">
                  <c:v>61013.300445000001</c:v>
                </c:pt>
                <c:pt idx="293">
                  <c:v>82523.776830999996</c:v>
                </c:pt>
                <c:pt idx="294">
                  <c:v>37421.217346999998</c:v>
                </c:pt>
                <c:pt idx="295">
                  <c:v>70885.473188999997</c:v>
                </c:pt>
                <c:pt idx="296">
                  <c:v>100584.348874</c:v>
                </c:pt>
                <c:pt idx="297">
                  <c:v>101309.909103</c:v>
                </c:pt>
                <c:pt idx="298">
                  <c:v>104992.723815</c:v>
                </c:pt>
                <c:pt idx="299">
                  <c:v>103346.900591</c:v>
                </c:pt>
                <c:pt idx="300">
                  <c:v>29286.96113</c:v>
                </c:pt>
                <c:pt idx="301">
                  <c:v>23749.752246</c:v>
                </c:pt>
                <c:pt idx="302">
                  <c:v>27588.183826</c:v>
                </c:pt>
                <c:pt idx="303">
                  <c:v>22645.014201999998</c:v>
                </c:pt>
                <c:pt idx="304">
                  <c:v>18019.604834999998</c:v>
                </c:pt>
                <c:pt idx="305">
                  <c:v>48180.743151000002</c:v>
                </c:pt>
                <c:pt idx="306">
                  <c:v>46519.102077000003</c:v>
                </c:pt>
                <c:pt idx="307">
                  <c:v>65161.151208000003</c:v>
                </c:pt>
                <c:pt idx="308">
                  <c:v>72861.664946000004</c:v>
                </c:pt>
                <c:pt idx="309">
                  <c:v>71418.614885999996</c:v>
                </c:pt>
                <c:pt idx="310">
                  <c:v>74558.426804000002</c:v>
                </c:pt>
                <c:pt idx="311">
                  <c:v>80462.316309999995</c:v>
                </c:pt>
                <c:pt idx="312">
                  <c:v>71003.667881000001</c:v>
                </c:pt>
                <c:pt idx="313">
                  <c:v>75844.371966000006</c:v>
                </c:pt>
                <c:pt idx="314">
                  <c:v>83636.663725000006</c:v>
                </c:pt>
                <c:pt idx="315">
                  <c:v>74500.371006000001</c:v>
                </c:pt>
                <c:pt idx="316">
                  <c:v>77485.838438000006</c:v>
                </c:pt>
                <c:pt idx="317">
                  <c:v>85363.414021999997</c:v>
                </c:pt>
                <c:pt idx="318">
                  <c:v>90040.515612000003</c:v>
                </c:pt>
                <c:pt idx="319">
                  <c:v>67743.042942</c:v>
                </c:pt>
                <c:pt idx="320">
                  <c:v>83303.467522000006</c:v>
                </c:pt>
                <c:pt idx="321">
                  <c:v>66839.667142000006</c:v>
                </c:pt>
                <c:pt idx="322">
                  <c:v>63959.913211999999</c:v>
                </c:pt>
                <c:pt idx="323">
                  <c:v>67570.163734000002</c:v>
                </c:pt>
                <c:pt idx="324">
                  <c:v>57444.361901999997</c:v>
                </c:pt>
                <c:pt idx="325">
                  <c:v>66489.326188000006</c:v>
                </c:pt>
                <c:pt idx="326">
                  <c:v>58914.463261999997</c:v>
                </c:pt>
                <c:pt idx="327">
                  <c:v>69085.400458000004</c:v>
                </c:pt>
                <c:pt idx="328">
                  <c:v>81634.934703999999</c:v>
                </c:pt>
                <c:pt idx="329">
                  <c:v>94698.018521666003</c:v>
                </c:pt>
                <c:pt idx="330">
                  <c:v>87626.552559000003</c:v>
                </c:pt>
                <c:pt idx="331">
                  <c:v>85051.573514666001</c:v>
                </c:pt>
                <c:pt idx="332">
                  <c:v>79558.679655999993</c:v>
                </c:pt>
                <c:pt idx="333">
                  <c:v>66434.713533000002</c:v>
                </c:pt>
                <c:pt idx="334">
                  <c:v>60089.099133999996</c:v>
                </c:pt>
                <c:pt idx="335">
                  <c:v>56575.235656999997</c:v>
                </c:pt>
                <c:pt idx="336">
                  <c:v>50953.167884000002</c:v>
                </c:pt>
                <c:pt idx="337">
                  <c:v>53604.099851999999</c:v>
                </c:pt>
                <c:pt idx="338">
                  <c:v>58823.925737999998</c:v>
                </c:pt>
                <c:pt idx="339">
                  <c:v>47288.884205000002</c:v>
                </c:pt>
                <c:pt idx="340">
                  <c:v>38268.712276999999</c:v>
                </c:pt>
                <c:pt idx="341">
                  <c:v>30017.917887</c:v>
                </c:pt>
                <c:pt idx="342">
                  <c:v>24815.738654000001</c:v>
                </c:pt>
                <c:pt idx="343">
                  <c:v>24812.493232000001</c:v>
                </c:pt>
                <c:pt idx="344">
                  <c:v>34921.957173000003</c:v>
                </c:pt>
                <c:pt idx="345">
                  <c:v>38905.121448999998</c:v>
                </c:pt>
                <c:pt idx="346">
                  <c:v>44875.478317000001</c:v>
                </c:pt>
                <c:pt idx="347">
                  <c:v>43195.564228000003</c:v>
                </c:pt>
                <c:pt idx="348">
                  <c:v>42855.183041999997</c:v>
                </c:pt>
                <c:pt idx="349">
                  <c:v>82555.137109666</c:v>
                </c:pt>
                <c:pt idx="350">
                  <c:v>75430.518427000003</c:v>
                </c:pt>
                <c:pt idx="351">
                  <c:v>63952.118499999997</c:v>
                </c:pt>
                <c:pt idx="352">
                  <c:v>43299.702589</c:v>
                </c:pt>
                <c:pt idx="353">
                  <c:v>59010.294376999998</c:v>
                </c:pt>
                <c:pt idx="354">
                  <c:v>83172.545966999998</c:v>
                </c:pt>
                <c:pt idx="355">
                  <c:v>79923.800738000005</c:v>
                </c:pt>
                <c:pt idx="356">
                  <c:v>73083.824594000005</c:v>
                </c:pt>
                <c:pt idx="357">
                  <c:v>75023.814218</c:v>
                </c:pt>
                <c:pt idx="358">
                  <c:v>47231.78772</c:v>
                </c:pt>
                <c:pt idx="359">
                  <c:v>50762.161888000002</c:v>
                </c:pt>
                <c:pt idx="360">
                  <c:v>46984.310009000001</c:v>
                </c:pt>
                <c:pt idx="361">
                  <c:v>95733.738287</c:v>
                </c:pt>
                <c:pt idx="362">
                  <c:v>93035.493816999995</c:v>
                </c:pt>
                <c:pt idx="363">
                  <c:v>31113.283807</c:v>
                </c:pt>
                <c:pt idx="364">
                  <c:v>53292.329203000001</c:v>
                </c:pt>
                <c:pt idx="365">
                  <c:v>51880.395587999999</c:v>
                </c:pt>
                <c:pt idx="366">
                  <c:v>99405.915571000005</c:v>
                </c:pt>
                <c:pt idx="367">
                  <c:v>94062.727614000003</c:v>
                </c:pt>
                <c:pt idx="368">
                  <c:v>99288.489461000005</c:v>
                </c:pt>
                <c:pt idx="369">
                  <c:v>91177.191783000002</c:v>
                </c:pt>
                <c:pt idx="370">
                  <c:v>104843.275773666</c:v>
                </c:pt>
                <c:pt idx="371">
                  <c:v>97191.767785000004</c:v>
                </c:pt>
                <c:pt idx="372">
                  <c:v>100099.964783</c:v>
                </c:pt>
                <c:pt idx="373">
                  <c:v>10246.414316</c:v>
                </c:pt>
                <c:pt idx="374">
                  <c:v>36688.776980000002</c:v>
                </c:pt>
                <c:pt idx="375">
                  <c:v>48639.774072</c:v>
                </c:pt>
                <c:pt idx="376">
                  <c:v>60086.283336</c:v>
                </c:pt>
                <c:pt idx="377">
                  <c:v>74162.162096</c:v>
                </c:pt>
                <c:pt idx="378">
                  <c:v>54158.129181999997</c:v>
                </c:pt>
                <c:pt idx="379">
                  <c:v>37978.870645000003</c:v>
                </c:pt>
                <c:pt idx="380">
                  <c:v>37678.334476000004</c:v>
                </c:pt>
                <c:pt idx="381">
                  <c:v>35271.563543999997</c:v>
                </c:pt>
                <c:pt idx="382">
                  <c:v>39487.933147000003</c:v>
                </c:pt>
                <c:pt idx="383">
                  <c:v>24073.890432</c:v>
                </c:pt>
                <c:pt idx="384">
                  <c:v>16545.530108999999</c:v>
                </c:pt>
                <c:pt idx="385">
                  <c:v>71617.836647999997</c:v>
                </c:pt>
                <c:pt idx="386">
                  <c:v>82893.219620999997</c:v>
                </c:pt>
                <c:pt idx="387">
                  <c:v>80859.848075000002</c:v>
                </c:pt>
                <c:pt idx="388">
                  <c:v>73793.683279999997</c:v>
                </c:pt>
                <c:pt idx="389">
                  <c:v>77855.428872999997</c:v>
                </c:pt>
                <c:pt idx="390">
                  <c:v>81942.738712999999</c:v>
                </c:pt>
                <c:pt idx="391">
                  <c:v>97715.713929999998</c:v>
                </c:pt>
                <c:pt idx="392">
                  <c:v>90872.485996999996</c:v>
                </c:pt>
                <c:pt idx="393">
                  <c:v>75472.857092000006</c:v>
                </c:pt>
                <c:pt idx="394">
                  <c:v>68849.172997999995</c:v>
                </c:pt>
                <c:pt idx="395">
                  <c:v>60956.794332999998</c:v>
                </c:pt>
                <c:pt idx="396">
                  <c:v>92443.240934999994</c:v>
                </c:pt>
                <c:pt idx="397">
                  <c:v>88343.725426000005</c:v>
                </c:pt>
                <c:pt idx="398">
                  <c:v>90562.663696000003</c:v>
                </c:pt>
                <c:pt idx="399">
                  <c:v>98492.813276999994</c:v>
                </c:pt>
                <c:pt idx="400">
                  <c:v>38046.07346</c:v>
                </c:pt>
                <c:pt idx="401">
                  <c:v>38808.818876999998</c:v>
                </c:pt>
                <c:pt idx="402">
                  <c:v>34178.268972999998</c:v>
                </c:pt>
                <c:pt idx="403">
                  <c:v>33797.569371999998</c:v>
                </c:pt>
                <c:pt idx="404">
                  <c:v>94239.615523</c:v>
                </c:pt>
                <c:pt idx="405">
                  <c:v>82036.942322999996</c:v>
                </c:pt>
                <c:pt idx="406">
                  <c:v>29532.290116</c:v>
                </c:pt>
                <c:pt idx="407">
                  <c:v>71648.009313000002</c:v>
                </c:pt>
                <c:pt idx="408">
                  <c:v>66571.648168</c:v>
                </c:pt>
                <c:pt idx="409">
                  <c:v>88179.659444999998</c:v>
                </c:pt>
                <c:pt idx="410">
                  <c:v>59830.748119000003</c:v>
                </c:pt>
                <c:pt idx="411">
                  <c:v>85978.225875000004</c:v>
                </c:pt>
                <c:pt idx="412">
                  <c:v>116789.01454800001</c:v>
                </c:pt>
                <c:pt idx="413">
                  <c:v>96337.615325000006</c:v>
                </c:pt>
                <c:pt idx="414">
                  <c:v>114903.90593533299</c:v>
                </c:pt>
                <c:pt idx="415">
                  <c:v>158263.64468933301</c:v>
                </c:pt>
                <c:pt idx="416">
                  <c:v>60773.725187999997</c:v>
                </c:pt>
                <c:pt idx="417">
                  <c:v>34180.992543</c:v>
                </c:pt>
                <c:pt idx="418">
                  <c:v>72631.793502999994</c:v>
                </c:pt>
                <c:pt idx="419">
                  <c:v>100971.30860999999</c:v>
                </c:pt>
                <c:pt idx="420">
                  <c:v>105725.278779</c:v>
                </c:pt>
                <c:pt idx="421">
                  <c:v>92244.581833000004</c:v>
                </c:pt>
                <c:pt idx="422">
                  <c:v>110958.15278999999</c:v>
                </c:pt>
                <c:pt idx="423">
                  <c:v>115904.438051</c:v>
                </c:pt>
                <c:pt idx="424">
                  <c:v>100513.542248</c:v>
                </c:pt>
                <c:pt idx="425">
                  <c:v>125078.122703</c:v>
                </c:pt>
                <c:pt idx="426">
                  <c:v>91384.833826999995</c:v>
                </c:pt>
                <c:pt idx="427">
                  <c:v>112535.023992</c:v>
                </c:pt>
                <c:pt idx="428">
                  <c:v>116435.976685</c:v>
                </c:pt>
                <c:pt idx="429">
                  <c:v>73672.148933999997</c:v>
                </c:pt>
                <c:pt idx="430">
                  <c:v>35309.217146000003</c:v>
                </c:pt>
                <c:pt idx="431">
                  <c:v>65050.979100999997</c:v>
                </c:pt>
                <c:pt idx="432">
                  <c:v>87957.204587</c:v>
                </c:pt>
                <c:pt idx="433">
                  <c:v>70364.663801000002</c:v>
                </c:pt>
                <c:pt idx="434">
                  <c:v>59460.304948333003</c:v>
                </c:pt>
                <c:pt idx="435">
                  <c:v>51555.809573999999</c:v>
                </c:pt>
                <c:pt idx="436">
                  <c:v>48092.174875999997</c:v>
                </c:pt>
                <c:pt idx="437">
                  <c:v>52516.866140999999</c:v>
                </c:pt>
                <c:pt idx="438">
                  <c:v>59460.304948333003</c:v>
                </c:pt>
                <c:pt idx="439">
                  <c:v>64203.084464</c:v>
                </c:pt>
                <c:pt idx="440">
                  <c:v>44653.692401</c:v>
                </c:pt>
                <c:pt idx="441">
                  <c:v>99093.861371000006</c:v>
                </c:pt>
                <c:pt idx="442">
                  <c:v>96310.184338000006</c:v>
                </c:pt>
                <c:pt idx="443">
                  <c:v>111025.72719400001</c:v>
                </c:pt>
                <c:pt idx="444">
                  <c:v>98221.459161000006</c:v>
                </c:pt>
                <c:pt idx="445">
                  <c:v>97483.526089000006</c:v>
                </c:pt>
                <c:pt idx="446">
                  <c:v>121131.800885333</c:v>
                </c:pt>
                <c:pt idx="447">
                  <c:v>122901.387626</c:v>
                </c:pt>
                <c:pt idx="448">
                  <c:v>141434.224854</c:v>
                </c:pt>
                <c:pt idx="449">
                  <c:v>61351.375896999998</c:v>
                </c:pt>
                <c:pt idx="450">
                  <c:v>70379.967298000003</c:v>
                </c:pt>
                <c:pt idx="451">
                  <c:v>77251.231216999993</c:v>
                </c:pt>
                <c:pt idx="452">
                  <c:v>100980.751367</c:v>
                </c:pt>
                <c:pt idx="453">
                  <c:v>88585.062581000006</c:v>
                </c:pt>
                <c:pt idx="454">
                  <c:v>95203.393964999996</c:v>
                </c:pt>
                <c:pt idx="455">
                  <c:v>100721.227679</c:v>
                </c:pt>
                <c:pt idx="456">
                  <c:v>61315.161026333</c:v>
                </c:pt>
                <c:pt idx="457">
                  <c:v>36466.987556</c:v>
                </c:pt>
                <c:pt idx="458">
                  <c:v>38719.090168000002</c:v>
                </c:pt>
                <c:pt idx="459">
                  <c:v>25012.24841</c:v>
                </c:pt>
                <c:pt idx="460">
                  <c:v>27604.413552999999</c:v>
                </c:pt>
                <c:pt idx="461">
                  <c:v>18225.280955999999</c:v>
                </c:pt>
                <c:pt idx="462">
                  <c:v>18172.137943000002</c:v>
                </c:pt>
                <c:pt idx="463">
                  <c:v>75284.691437999994</c:v>
                </c:pt>
                <c:pt idx="464">
                  <c:v>108821.457285</c:v>
                </c:pt>
                <c:pt idx="465">
                  <c:v>120915.62919000001</c:v>
                </c:pt>
                <c:pt idx="466">
                  <c:v>84425.251269999993</c:v>
                </c:pt>
                <c:pt idx="467">
                  <c:v>52292.392750999999</c:v>
                </c:pt>
                <c:pt idx="468">
                  <c:v>67832.284014999997</c:v>
                </c:pt>
                <c:pt idx="469">
                  <c:v>69242.130453000005</c:v>
                </c:pt>
                <c:pt idx="470">
                  <c:v>71940.525687000001</c:v>
                </c:pt>
                <c:pt idx="471">
                  <c:v>56004.552220999998</c:v>
                </c:pt>
                <c:pt idx="472">
                  <c:v>52079.760453333001</c:v>
                </c:pt>
                <c:pt idx="473">
                  <c:v>93370.341216000001</c:v>
                </c:pt>
                <c:pt idx="474">
                  <c:v>108169.25681000001</c:v>
                </c:pt>
                <c:pt idx="475">
                  <c:v>111433.10407166601</c:v>
                </c:pt>
                <c:pt idx="476">
                  <c:v>90840.697635999997</c:v>
                </c:pt>
                <c:pt idx="477">
                  <c:v>84171.489602999995</c:v>
                </c:pt>
                <c:pt idx="478">
                  <c:v>34517.712616999997</c:v>
                </c:pt>
                <c:pt idx="479">
                  <c:v>99062.599530000007</c:v>
                </c:pt>
                <c:pt idx="480">
                  <c:v>59250.394253999999</c:v>
                </c:pt>
                <c:pt idx="481">
                  <c:v>86712.138313000003</c:v>
                </c:pt>
                <c:pt idx="482">
                  <c:v>82429.807174000001</c:v>
                </c:pt>
                <c:pt idx="483">
                  <c:v>99143.292237999995</c:v>
                </c:pt>
                <c:pt idx="484">
                  <c:v>102598.911035</c:v>
                </c:pt>
                <c:pt idx="485">
                  <c:v>96967.974937000006</c:v>
                </c:pt>
                <c:pt idx="486">
                  <c:v>93818.671163000006</c:v>
                </c:pt>
                <c:pt idx="487">
                  <c:v>60347.854531999998</c:v>
                </c:pt>
                <c:pt idx="488">
                  <c:v>60863.256471000001</c:v>
                </c:pt>
                <c:pt idx="489">
                  <c:v>57783.022970999999</c:v>
                </c:pt>
                <c:pt idx="490">
                  <c:v>59755.315251</c:v>
                </c:pt>
                <c:pt idx="491">
                  <c:v>30156.261502000001</c:v>
                </c:pt>
                <c:pt idx="492">
                  <c:v>57964.939481665999</c:v>
                </c:pt>
                <c:pt idx="493">
                  <c:v>101836.19794100001</c:v>
                </c:pt>
                <c:pt idx="494">
                  <c:v>101952.210343</c:v>
                </c:pt>
                <c:pt idx="495">
                  <c:v>108798.37712400001</c:v>
                </c:pt>
                <c:pt idx="496">
                  <c:v>110938.618558</c:v>
                </c:pt>
                <c:pt idx="497">
                  <c:v>58870.617531999997</c:v>
                </c:pt>
                <c:pt idx="498">
                  <c:v>57340.403077000003</c:v>
                </c:pt>
                <c:pt idx="499">
                  <c:v>51757.979347</c:v>
                </c:pt>
                <c:pt idx="500">
                  <c:v>53799.669891999998</c:v>
                </c:pt>
                <c:pt idx="501">
                  <c:v>52561.716565000002</c:v>
                </c:pt>
                <c:pt idx="502">
                  <c:v>77501.663407999993</c:v>
                </c:pt>
                <c:pt idx="503">
                  <c:v>137056.58386000001</c:v>
                </c:pt>
                <c:pt idx="504">
                  <c:v>132170.010366</c:v>
                </c:pt>
                <c:pt idx="505">
                  <c:v>128997.579513</c:v>
                </c:pt>
                <c:pt idx="506">
                  <c:v>153912.88118699999</c:v>
                </c:pt>
                <c:pt idx="507">
                  <c:v>119583.950847</c:v>
                </c:pt>
                <c:pt idx="508">
                  <c:v>119207.50414200001</c:v>
                </c:pt>
                <c:pt idx="509">
                  <c:v>119932.61840199999</c:v>
                </c:pt>
                <c:pt idx="510">
                  <c:v>50749.192803999998</c:v>
                </c:pt>
                <c:pt idx="511">
                  <c:v>64203.084464</c:v>
                </c:pt>
                <c:pt idx="512">
                  <c:v>56004.552220999998</c:v>
                </c:pt>
                <c:pt idx="513">
                  <c:v>31947.531126000002</c:v>
                </c:pt>
                <c:pt idx="514">
                  <c:v>69161.421619665998</c:v>
                </c:pt>
                <c:pt idx="515">
                  <c:v>109025.20473</c:v>
                </c:pt>
                <c:pt idx="516">
                  <c:v>117761.537458666</c:v>
                </c:pt>
                <c:pt idx="517">
                  <c:v>101887.109106</c:v>
                </c:pt>
                <c:pt idx="518">
                  <c:v>106462.054193666</c:v>
                </c:pt>
                <c:pt idx="519">
                  <c:v>108676.206831666</c:v>
                </c:pt>
                <c:pt idx="520">
                  <c:v>125549.094</c:v>
                </c:pt>
                <c:pt idx="521">
                  <c:v>77357.263747999998</c:v>
                </c:pt>
                <c:pt idx="522">
                  <c:v>73083.706440333001</c:v>
                </c:pt>
                <c:pt idx="523">
                  <c:v>70296.058491999996</c:v>
                </c:pt>
                <c:pt idx="524">
                  <c:v>64889.590257666001</c:v>
                </c:pt>
                <c:pt idx="525">
                  <c:v>69640.158964666</c:v>
                </c:pt>
                <c:pt idx="526">
                  <c:v>75562.971596000003</c:v>
                </c:pt>
                <c:pt idx="527">
                  <c:v>79658.544177000003</c:v>
                </c:pt>
                <c:pt idx="528">
                  <c:v>102279.246046</c:v>
                </c:pt>
                <c:pt idx="529">
                  <c:v>101729.07131299999</c:v>
                </c:pt>
                <c:pt idx="530">
                  <c:v>43189.119124999997</c:v>
                </c:pt>
                <c:pt idx="531">
                  <c:v>44873.666915000002</c:v>
                </c:pt>
                <c:pt idx="532">
                  <c:v>45125.167442999998</c:v>
                </c:pt>
                <c:pt idx="533">
                  <c:v>43884.257611000001</c:v>
                </c:pt>
                <c:pt idx="534">
                  <c:v>38564.025846999997</c:v>
                </c:pt>
                <c:pt idx="535">
                  <c:v>40379.480728000002</c:v>
                </c:pt>
                <c:pt idx="536">
                  <c:v>72875.657831999997</c:v>
                </c:pt>
                <c:pt idx="537">
                  <c:v>60488.533475999997</c:v>
                </c:pt>
                <c:pt idx="538">
                  <c:v>58397.072303000001</c:v>
                </c:pt>
                <c:pt idx="539">
                  <c:v>120786.219047666</c:v>
                </c:pt>
                <c:pt idx="540">
                  <c:v>82000.496643000006</c:v>
                </c:pt>
                <c:pt idx="541">
                  <c:v>95625.374316000001</c:v>
                </c:pt>
                <c:pt idx="542">
                  <c:v>74818.960200999994</c:v>
                </c:pt>
                <c:pt idx="543">
                  <c:v>118906.334974</c:v>
                </c:pt>
                <c:pt idx="544">
                  <c:v>107821.17186</c:v>
                </c:pt>
                <c:pt idx="545">
                  <c:v>54084.905585</c:v>
                </c:pt>
                <c:pt idx="546">
                  <c:v>72401.276133332998</c:v>
                </c:pt>
                <c:pt idx="547">
                  <c:v>122676.87104899999</c:v>
                </c:pt>
                <c:pt idx="548">
                  <c:v>95873.683250999995</c:v>
                </c:pt>
                <c:pt idx="549">
                  <c:v>65149.655727999998</c:v>
                </c:pt>
                <c:pt idx="550">
                  <c:v>95099.990095999994</c:v>
                </c:pt>
                <c:pt idx="551">
                  <c:v>100495.375669</c:v>
                </c:pt>
                <c:pt idx="552">
                  <c:v>113306.464202</c:v>
                </c:pt>
                <c:pt idx="553">
                  <c:v>103302.33732799999</c:v>
                </c:pt>
                <c:pt idx="554">
                  <c:v>64846.741516000002</c:v>
                </c:pt>
                <c:pt idx="555">
                  <c:v>65140.956813999997</c:v>
                </c:pt>
                <c:pt idx="556">
                  <c:v>63719.485715000003</c:v>
                </c:pt>
                <c:pt idx="557">
                  <c:v>63391.693587000002</c:v>
                </c:pt>
                <c:pt idx="558">
                  <c:v>59662.487562000002</c:v>
                </c:pt>
                <c:pt idx="559">
                  <c:v>60281.248324</c:v>
                </c:pt>
                <c:pt idx="560">
                  <c:v>45391.134555999997</c:v>
                </c:pt>
                <c:pt idx="561">
                  <c:v>46760.946596000002</c:v>
                </c:pt>
                <c:pt idx="562">
                  <c:v>48185.473453999999</c:v>
                </c:pt>
                <c:pt idx="563">
                  <c:v>68902.977140999996</c:v>
                </c:pt>
                <c:pt idx="564">
                  <c:v>67218.759212999998</c:v>
                </c:pt>
                <c:pt idx="565">
                  <c:v>5708.7429529999999</c:v>
                </c:pt>
                <c:pt idx="566">
                  <c:v>5661.7630129999998</c:v>
                </c:pt>
                <c:pt idx="567">
                  <c:v>51650.137111999997</c:v>
                </c:pt>
                <c:pt idx="568">
                  <c:v>54750.727027000001</c:v>
                </c:pt>
                <c:pt idx="569">
                  <c:v>96077.597397000005</c:v>
                </c:pt>
                <c:pt idx="570">
                  <c:v>59986.283132999997</c:v>
                </c:pt>
                <c:pt idx="571">
                  <c:v>62671.959467000001</c:v>
                </c:pt>
                <c:pt idx="572">
                  <c:v>96031.457005999997</c:v>
                </c:pt>
                <c:pt idx="573">
                  <c:v>70663.722930999997</c:v>
                </c:pt>
                <c:pt idx="574">
                  <c:v>12989.837946</c:v>
                </c:pt>
                <c:pt idx="575">
                  <c:v>11331.542055</c:v>
                </c:pt>
                <c:pt idx="576">
                  <c:v>103029.710091</c:v>
                </c:pt>
                <c:pt idx="577">
                  <c:v>98926.036441000004</c:v>
                </c:pt>
                <c:pt idx="578">
                  <c:v>66535.415995999996</c:v>
                </c:pt>
                <c:pt idx="579">
                  <c:v>25480.424204999999</c:v>
                </c:pt>
                <c:pt idx="580">
                  <c:v>26402.100017000001</c:v>
                </c:pt>
                <c:pt idx="581">
                  <c:v>74627.38132</c:v>
                </c:pt>
                <c:pt idx="582">
                  <c:v>86818.903800999993</c:v>
                </c:pt>
                <c:pt idx="583">
                  <c:v>94120.884026999993</c:v>
                </c:pt>
                <c:pt idx="584">
                  <c:v>41239.250301</c:v>
                </c:pt>
                <c:pt idx="585">
                  <c:v>53857.895134999999</c:v>
                </c:pt>
                <c:pt idx="586">
                  <c:v>71309.473786999995</c:v>
                </c:pt>
                <c:pt idx="587">
                  <c:v>69116.593951999996</c:v>
                </c:pt>
                <c:pt idx="588">
                  <c:v>73474.029179999998</c:v>
                </c:pt>
                <c:pt idx="589">
                  <c:v>71162.990158000001</c:v>
                </c:pt>
                <c:pt idx="590">
                  <c:v>54328.332385000002</c:v>
                </c:pt>
                <c:pt idx="591">
                  <c:v>58989.105237999996</c:v>
                </c:pt>
                <c:pt idx="592">
                  <c:v>88161.125475666006</c:v>
                </c:pt>
                <c:pt idx="593">
                  <c:v>81121.290326000002</c:v>
                </c:pt>
                <c:pt idx="594">
                  <c:v>47288.884205000002</c:v>
                </c:pt>
                <c:pt idx="595">
                  <c:v>45548.497967000003</c:v>
                </c:pt>
                <c:pt idx="596">
                  <c:v>29262.944092000002</c:v>
                </c:pt>
                <c:pt idx="597">
                  <c:v>29462.110376000001</c:v>
                </c:pt>
                <c:pt idx="598">
                  <c:v>10274.357932999999</c:v>
                </c:pt>
                <c:pt idx="599">
                  <c:v>7101.4931059999999</c:v>
                </c:pt>
                <c:pt idx="600">
                  <c:v>7085.9574759999996</c:v>
                </c:pt>
                <c:pt idx="601">
                  <c:v>43426.496447999998</c:v>
                </c:pt>
                <c:pt idx="602">
                  <c:v>23799.290407</c:v>
                </c:pt>
                <c:pt idx="603">
                  <c:v>48528.646761000004</c:v>
                </c:pt>
                <c:pt idx="604">
                  <c:v>85215.638955000002</c:v>
                </c:pt>
                <c:pt idx="605">
                  <c:v>82544.840461</c:v>
                </c:pt>
                <c:pt idx="606">
                  <c:v>64865.891589999999</c:v>
                </c:pt>
                <c:pt idx="607">
                  <c:v>28945.729846999999</c:v>
                </c:pt>
                <c:pt idx="608">
                  <c:v>38452.764149000002</c:v>
                </c:pt>
                <c:pt idx="609">
                  <c:v>39991.809549999998</c:v>
                </c:pt>
                <c:pt idx="610">
                  <c:v>58512.208248000003</c:v>
                </c:pt>
                <c:pt idx="611">
                  <c:v>60169.240300999998</c:v>
                </c:pt>
                <c:pt idx="612">
                  <c:v>103333.78309700001</c:v>
                </c:pt>
                <c:pt idx="613">
                  <c:v>108988.52416166601</c:v>
                </c:pt>
                <c:pt idx="614">
                  <c:v>90071.995748999994</c:v>
                </c:pt>
                <c:pt idx="615">
                  <c:v>88596.936136999997</c:v>
                </c:pt>
                <c:pt idx="616">
                  <c:v>76869.682153000002</c:v>
                </c:pt>
                <c:pt idx="617">
                  <c:v>14804.237214999999</c:v>
                </c:pt>
                <c:pt idx="618">
                  <c:v>42470.566506000003</c:v>
                </c:pt>
                <c:pt idx="619">
                  <c:v>37209.850828000002</c:v>
                </c:pt>
                <c:pt idx="620">
                  <c:v>86273.947339999999</c:v>
                </c:pt>
                <c:pt idx="621">
                  <c:v>83172.137707999995</c:v>
                </c:pt>
                <c:pt idx="622">
                  <c:v>94243.130252999996</c:v>
                </c:pt>
                <c:pt idx="623">
                  <c:v>98605.834728000002</c:v>
                </c:pt>
                <c:pt idx="624">
                  <c:v>61436.041831000002</c:v>
                </c:pt>
                <c:pt idx="625">
                  <c:v>63684.565828999999</c:v>
                </c:pt>
                <c:pt idx="626">
                  <c:v>10344.761596</c:v>
                </c:pt>
                <c:pt idx="627">
                  <c:v>94527.837975999995</c:v>
                </c:pt>
                <c:pt idx="628">
                  <c:v>104175.37037</c:v>
                </c:pt>
                <c:pt idx="629">
                  <c:v>111057.757304</c:v>
                </c:pt>
                <c:pt idx="630">
                  <c:v>80126.303245332994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A-44F3-8C1F-E5108F964E9B}"/>
            </c:ext>
          </c:extLst>
        </c:ser>
        <c:ser>
          <c:idx val="3"/>
          <c:order val="1"/>
          <c:tx>
            <c:v>'ramp'</c:v>
          </c:tx>
          <c:spPr>
            <a:ln>
              <a:noFill/>
            </a:ln>
          </c:spPr>
          <c:marker>
            <c:symbol val="star"/>
            <c:size val="5"/>
          </c:marker>
          <c:trendline>
            <c:spPr>
              <a:ln w="31750"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2384014606869793"/>
                  <c:y val="3.2174306797435388E-2"/>
                </c:manualLayout>
              </c:layout>
              <c:numFmt formatCode="#,##0.000" sourceLinked="0"/>
              <c:spPr>
                <a:solidFill>
                  <a:schemeClr val="accent4">
                    <a:lumMod val="40000"/>
                    <a:lumOff val="6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workingsheet!$B$1924:$B$2416</c:f>
              <c:numCache>
                <c:formatCode>0</c:formatCode>
                <c:ptCount val="493"/>
                <c:pt idx="0">
                  <c:v>1838.1030787699042</c:v>
                </c:pt>
                <c:pt idx="1">
                  <c:v>4960.833333333333</c:v>
                </c:pt>
                <c:pt idx="2">
                  <c:v>3566.8333333333335</c:v>
                </c:pt>
                <c:pt idx="3">
                  <c:v>5989.083333333333</c:v>
                </c:pt>
                <c:pt idx="4">
                  <c:v>10522.666666666666</c:v>
                </c:pt>
                <c:pt idx="5">
                  <c:v>13262.666666666666</c:v>
                </c:pt>
                <c:pt idx="6">
                  <c:v>16109.166666666666</c:v>
                </c:pt>
                <c:pt idx="7">
                  <c:v>16461.86068877362</c:v>
                </c:pt>
                <c:pt idx="8">
                  <c:v>19852.81818181818</c:v>
                </c:pt>
                <c:pt idx="9">
                  <c:v>20311.115173313308</c:v>
                </c:pt>
                <c:pt idx="10">
                  <c:v>21684.5</c:v>
                </c:pt>
                <c:pt idx="11">
                  <c:v>22409.416666666668</c:v>
                </c:pt>
                <c:pt idx="12">
                  <c:v>22535.114754836482</c:v>
                </c:pt>
                <c:pt idx="13">
                  <c:v>23293.730857666982</c:v>
                </c:pt>
                <c:pt idx="14">
                  <c:v>23986.5</c:v>
                </c:pt>
                <c:pt idx="15">
                  <c:v>25512.916666666668</c:v>
                </c:pt>
                <c:pt idx="16">
                  <c:v>32233.125</c:v>
                </c:pt>
                <c:pt idx="17">
                  <c:v>33302.473224273184</c:v>
                </c:pt>
                <c:pt idx="18">
                  <c:v>33719.555555555555</c:v>
                </c:pt>
                <c:pt idx="19">
                  <c:v>33764.583333333336</c:v>
                </c:pt>
                <c:pt idx="20">
                  <c:v>4955.833333333333</c:v>
                </c:pt>
                <c:pt idx="21">
                  <c:v>5082.166666666667</c:v>
                </c:pt>
                <c:pt idx="22">
                  <c:v>6793.916666666667</c:v>
                </c:pt>
                <c:pt idx="23">
                  <c:v>14882.583333333334</c:v>
                </c:pt>
                <c:pt idx="24">
                  <c:v>16531.197031871507</c:v>
                </c:pt>
                <c:pt idx="25">
                  <c:v>15007</c:v>
                </c:pt>
                <c:pt idx="26">
                  <c:v>22616.5</c:v>
                </c:pt>
                <c:pt idx="27">
                  <c:v>30102.083333333332</c:v>
                </c:pt>
                <c:pt idx="28">
                  <c:v>33415.682382781546</c:v>
                </c:pt>
                <c:pt idx="29">
                  <c:v>34462.429174901117</c:v>
                </c:pt>
                <c:pt idx="30">
                  <c:v>13096.205960257857</c:v>
                </c:pt>
                <c:pt idx="31">
                  <c:v>13601</c:v>
                </c:pt>
                <c:pt idx="32">
                  <c:v>16558.376498455411</c:v>
                </c:pt>
                <c:pt idx="33">
                  <c:v>17019.902578796562</c:v>
                </c:pt>
                <c:pt idx="34">
                  <c:v>18498.583333333332</c:v>
                </c:pt>
                <c:pt idx="35">
                  <c:v>21060.25</c:v>
                </c:pt>
                <c:pt idx="36">
                  <c:v>22407.06265218342</c:v>
                </c:pt>
                <c:pt idx="37">
                  <c:v>4060.0833333333335</c:v>
                </c:pt>
                <c:pt idx="38">
                  <c:v>8015.0791947309481</c:v>
                </c:pt>
                <c:pt idx="39">
                  <c:v>5227.583333333333</c:v>
                </c:pt>
                <c:pt idx="40">
                  <c:v>16243.416666666666</c:v>
                </c:pt>
                <c:pt idx="41">
                  <c:v>18117.529118825703</c:v>
                </c:pt>
                <c:pt idx="42">
                  <c:v>975.58333333333337</c:v>
                </c:pt>
                <c:pt idx="43">
                  <c:v>1416.1666666666667</c:v>
                </c:pt>
                <c:pt idx="44">
                  <c:v>1506.236667404293</c:v>
                </c:pt>
                <c:pt idx="45">
                  <c:v>1524.4166666666667</c:v>
                </c:pt>
                <c:pt idx="46">
                  <c:v>1578.1006975144905</c:v>
                </c:pt>
                <c:pt idx="47">
                  <c:v>1657.0325134770892</c:v>
                </c:pt>
                <c:pt idx="48">
                  <c:v>1811.5</c:v>
                </c:pt>
                <c:pt idx="49">
                  <c:v>2123.4231528144414</c:v>
                </c:pt>
                <c:pt idx="50">
                  <c:v>2343.5</c:v>
                </c:pt>
                <c:pt idx="51">
                  <c:v>2385.5</c:v>
                </c:pt>
                <c:pt idx="52">
                  <c:v>2507.5184404368806</c:v>
                </c:pt>
                <c:pt idx="53">
                  <c:v>2555.9899177074817</c:v>
                </c:pt>
                <c:pt idx="54">
                  <c:v>2557.25</c:v>
                </c:pt>
                <c:pt idx="55">
                  <c:v>2645.3076569400732</c:v>
                </c:pt>
                <c:pt idx="56">
                  <c:v>2707.8081495993615</c:v>
                </c:pt>
                <c:pt idx="57">
                  <c:v>2721.6616022099452</c:v>
                </c:pt>
                <c:pt idx="58">
                  <c:v>2742.4166666666665</c:v>
                </c:pt>
                <c:pt idx="59">
                  <c:v>2819.6666666666665</c:v>
                </c:pt>
                <c:pt idx="60">
                  <c:v>2902.399485813406</c:v>
                </c:pt>
                <c:pt idx="61">
                  <c:v>2987.3456940371457</c:v>
                </c:pt>
                <c:pt idx="62">
                  <c:v>3025.7144837968467</c:v>
                </c:pt>
                <c:pt idx="63">
                  <c:v>3045.4166666666665</c:v>
                </c:pt>
                <c:pt idx="64">
                  <c:v>3177.75</c:v>
                </c:pt>
                <c:pt idx="65">
                  <c:v>3219.6102997922226</c:v>
                </c:pt>
                <c:pt idx="66">
                  <c:v>3266.4166666666665</c:v>
                </c:pt>
                <c:pt idx="67">
                  <c:v>3311.0152732345587</c:v>
                </c:pt>
                <c:pt idx="68">
                  <c:v>3342.5833333333335</c:v>
                </c:pt>
                <c:pt idx="69">
                  <c:v>3393.0983574212005</c:v>
                </c:pt>
                <c:pt idx="70">
                  <c:v>3440.8686481303926</c:v>
                </c:pt>
                <c:pt idx="71">
                  <c:v>3481.3333333333335</c:v>
                </c:pt>
                <c:pt idx="72">
                  <c:v>3532.1666666666665</c:v>
                </c:pt>
                <c:pt idx="73">
                  <c:v>3637.0793231611892</c:v>
                </c:pt>
                <c:pt idx="74">
                  <c:v>3671.8333333333335</c:v>
                </c:pt>
                <c:pt idx="75">
                  <c:v>3684.9166666666665</c:v>
                </c:pt>
                <c:pt idx="76">
                  <c:v>3705.1662123343885</c:v>
                </c:pt>
                <c:pt idx="77">
                  <c:v>3745.8333333333335</c:v>
                </c:pt>
                <c:pt idx="78">
                  <c:v>3786.3333333333335</c:v>
                </c:pt>
                <c:pt idx="79">
                  <c:v>3819.5714285714284</c:v>
                </c:pt>
                <c:pt idx="80">
                  <c:v>3969.9166666666665</c:v>
                </c:pt>
                <c:pt idx="81">
                  <c:v>4005.9166666666665</c:v>
                </c:pt>
                <c:pt idx="82">
                  <c:v>4100.916666666667</c:v>
                </c:pt>
                <c:pt idx="83">
                  <c:v>4108.818181818182</c:v>
                </c:pt>
                <c:pt idx="84">
                  <c:v>4193.25</c:v>
                </c:pt>
                <c:pt idx="85">
                  <c:v>4298.916666666667</c:v>
                </c:pt>
                <c:pt idx="86">
                  <c:v>4315.666666666667</c:v>
                </c:pt>
                <c:pt idx="87">
                  <c:v>4478.2366812452647</c:v>
                </c:pt>
                <c:pt idx="88">
                  <c:v>4509</c:v>
                </c:pt>
                <c:pt idx="89">
                  <c:v>4534.583333333333</c:v>
                </c:pt>
                <c:pt idx="90">
                  <c:v>4535.0993150416934</c:v>
                </c:pt>
                <c:pt idx="91">
                  <c:v>4677</c:v>
                </c:pt>
                <c:pt idx="92">
                  <c:v>4721.833333333333</c:v>
                </c:pt>
                <c:pt idx="93">
                  <c:v>4748</c:v>
                </c:pt>
                <c:pt idx="94">
                  <c:v>4752.916666666667</c:v>
                </c:pt>
                <c:pt idx="95">
                  <c:v>4857.4285714285716</c:v>
                </c:pt>
                <c:pt idx="96">
                  <c:v>4857.9694958233886</c:v>
                </c:pt>
                <c:pt idx="97">
                  <c:v>4860.7494738688174</c:v>
                </c:pt>
                <c:pt idx="98">
                  <c:v>4910.4937636077275</c:v>
                </c:pt>
                <c:pt idx="99">
                  <c:v>4916.293532338309</c:v>
                </c:pt>
                <c:pt idx="100">
                  <c:v>4983.5</c:v>
                </c:pt>
                <c:pt idx="101">
                  <c:v>5005.5</c:v>
                </c:pt>
                <c:pt idx="102">
                  <c:v>5016.1339693390819</c:v>
                </c:pt>
                <c:pt idx="103">
                  <c:v>5045.6085905796299</c:v>
                </c:pt>
                <c:pt idx="104">
                  <c:v>5061.333333333333</c:v>
                </c:pt>
                <c:pt idx="105">
                  <c:v>5068.8571428571431</c:v>
                </c:pt>
                <c:pt idx="106">
                  <c:v>5154.916666666667</c:v>
                </c:pt>
                <c:pt idx="107">
                  <c:v>5273.625</c:v>
                </c:pt>
                <c:pt idx="108">
                  <c:v>5291.083333333333</c:v>
                </c:pt>
                <c:pt idx="109">
                  <c:v>5378.25</c:v>
                </c:pt>
                <c:pt idx="110">
                  <c:v>5464.545454545455</c:v>
                </c:pt>
                <c:pt idx="111">
                  <c:v>5468.416666666667</c:v>
                </c:pt>
                <c:pt idx="112">
                  <c:v>5499.1258759312486</c:v>
                </c:pt>
                <c:pt idx="113">
                  <c:v>5542.833333333333</c:v>
                </c:pt>
                <c:pt idx="114">
                  <c:v>5563.1428571428569</c:v>
                </c:pt>
                <c:pt idx="115">
                  <c:v>5570.833333333333</c:v>
                </c:pt>
                <c:pt idx="116">
                  <c:v>5572.6702320522108</c:v>
                </c:pt>
                <c:pt idx="117">
                  <c:v>5579.0511965169453</c:v>
                </c:pt>
                <c:pt idx="118">
                  <c:v>5584.083333333333</c:v>
                </c:pt>
                <c:pt idx="119">
                  <c:v>5602.25</c:v>
                </c:pt>
                <c:pt idx="120">
                  <c:v>5612.916666666667</c:v>
                </c:pt>
                <c:pt idx="121">
                  <c:v>5620.7650682582307</c:v>
                </c:pt>
                <c:pt idx="122">
                  <c:v>5630.666666666667</c:v>
                </c:pt>
                <c:pt idx="123">
                  <c:v>5678.833333333333</c:v>
                </c:pt>
                <c:pt idx="124">
                  <c:v>5746.7179372926785</c:v>
                </c:pt>
                <c:pt idx="125">
                  <c:v>5787.666666666667</c:v>
                </c:pt>
                <c:pt idx="126">
                  <c:v>5812.5771311691733</c:v>
                </c:pt>
                <c:pt idx="127">
                  <c:v>5859.583333333333</c:v>
                </c:pt>
                <c:pt idx="128">
                  <c:v>5887.7839376351158</c:v>
                </c:pt>
                <c:pt idx="129">
                  <c:v>5904.4998827460868</c:v>
                </c:pt>
                <c:pt idx="130">
                  <c:v>5905.666666666667</c:v>
                </c:pt>
                <c:pt idx="131">
                  <c:v>5905.666666666667</c:v>
                </c:pt>
                <c:pt idx="132">
                  <c:v>5933.583333333333</c:v>
                </c:pt>
                <c:pt idx="133">
                  <c:v>5934.4034464341812</c:v>
                </c:pt>
                <c:pt idx="134">
                  <c:v>5961.833333333333</c:v>
                </c:pt>
                <c:pt idx="135">
                  <c:v>6005.0306706318588</c:v>
                </c:pt>
                <c:pt idx="136">
                  <c:v>6113.25</c:v>
                </c:pt>
                <c:pt idx="137">
                  <c:v>6132.583333333333</c:v>
                </c:pt>
                <c:pt idx="138">
                  <c:v>6217.3087038725143</c:v>
                </c:pt>
                <c:pt idx="139">
                  <c:v>6247.916666666667</c:v>
                </c:pt>
                <c:pt idx="140">
                  <c:v>6265.125</c:v>
                </c:pt>
                <c:pt idx="141">
                  <c:v>6346.875</c:v>
                </c:pt>
                <c:pt idx="142">
                  <c:v>6359.666666666667</c:v>
                </c:pt>
                <c:pt idx="143">
                  <c:v>6408.5</c:v>
                </c:pt>
                <c:pt idx="144">
                  <c:v>6431.166666666667</c:v>
                </c:pt>
                <c:pt idx="145">
                  <c:v>6447.8986777488908</c:v>
                </c:pt>
                <c:pt idx="146">
                  <c:v>6531</c:v>
                </c:pt>
                <c:pt idx="147">
                  <c:v>6562.75</c:v>
                </c:pt>
                <c:pt idx="148">
                  <c:v>6586</c:v>
                </c:pt>
                <c:pt idx="149">
                  <c:v>6602.0302620268067</c:v>
                </c:pt>
                <c:pt idx="150">
                  <c:v>6623.833333333333</c:v>
                </c:pt>
                <c:pt idx="151">
                  <c:v>6684.6708838555478</c:v>
                </c:pt>
                <c:pt idx="152">
                  <c:v>6686</c:v>
                </c:pt>
                <c:pt idx="153">
                  <c:v>6729.583333333333</c:v>
                </c:pt>
                <c:pt idx="154">
                  <c:v>6750.583333333333</c:v>
                </c:pt>
                <c:pt idx="155">
                  <c:v>6752.9265758640095</c:v>
                </c:pt>
                <c:pt idx="156">
                  <c:v>6811.416666666667</c:v>
                </c:pt>
                <c:pt idx="157">
                  <c:v>6872.666666666667</c:v>
                </c:pt>
                <c:pt idx="158">
                  <c:v>6900.6288287973339</c:v>
                </c:pt>
                <c:pt idx="159">
                  <c:v>6915.166666666667</c:v>
                </c:pt>
                <c:pt idx="160">
                  <c:v>6950.7183246543373</c:v>
                </c:pt>
                <c:pt idx="161">
                  <c:v>6999.875</c:v>
                </c:pt>
                <c:pt idx="162">
                  <c:v>7032.333333333333</c:v>
                </c:pt>
                <c:pt idx="163">
                  <c:v>7122.2039095774489</c:v>
                </c:pt>
                <c:pt idx="164">
                  <c:v>7155.833333333333</c:v>
                </c:pt>
                <c:pt idx="165">
                  <c:v>7198</c:v>
                </c:pt>
                <c:pt idx="166">
                  <c:v>7199.416666666667</c:v>
                </c:pt>
                <c:pt idx="167">
                  <c:v>7264.4096663876026</c:v>
                </c:pt>
                <c:pt idx="168">
                  <c:v>7268.3839316318827</c:v>
                </c:pt>
                <c:pt idx="169">
                  <c:v>7285.166666666667</c:v>
                </c:pt>
                <c:pt idx="170">
                  <c:v>7288.770357847281</c:v>
                </c:pt>
                <c:pt idx="171">
                  <c:v>7295.583333333333</c:v>
                </c:pt>
                <c:pt idx="172">
                  <c:v>7342.916666666667</c:v>
                </c:pt>
                <c:pt idx="173">
                  <c:v>7363.5</c:v>
                </c:pt>
                <c:pt idx="174">
                  <c:v>7412.416666666667</c:v>
                </c:pt>
                <c:pt idx="175">
                  <c:v>7434.916666666667</c:v>
                </c:pt>
                <c:pt idx="176">
                  <c:v>7510.2857142857147</c:v>
                </c:pt>
                <c:pt idx="177">
                  <c:v>7518.2</c:v>
                </c:pt>
                <c:pt idx="178">
                  <c:v>7626.833333333333</c:v>
                </c:pt>
                <c:pt idx="179">
                  <c:v>7718.081001337805</c:v>
                </c:pt>
                <c:pt idx="180">
                  <c:v>7730</c:v>
                </c:pt>
                <c:pt idx="181">
                  <c:v>7757</c:v>
                </c:pt>
                <c:pt idx="182">
                  <c:v>7799.25</c:v>
                </c:pt>
                <c:pt idx="183">
                  <c:v>7849.583333333333</c:v>
                </c:pt>
                <c:pt idx="184">
                  <c:v>7865.5</c:v>
                </c:pt>
                <c:pt idx="185">
                  <c:v>7899.5</c:v>
                </c:pt>
                <c:pt idx="186">
                  <c:v>7924.666666666667</c:v>
                </c:pt>
                <c:pt idx="187">
                  <c:v>8026.916666666667</c:v>
                </c:pt>
                <c:pt idx="188">
                  <c:v>8038.5</c:v>
                </c:pt>
                <c:pt idx="189">
                  <c:v>8097.166666666667</c:v>
                </c:pt>
                <c:pt idx="190">
                  <c:v>8131</c:v>
                </c:pt>
                <c:pt idx="191">
                  <c:v>8170.4162658360938</c:v>
                </c:pt>
                <c:pt idx="192">
                  <c:v>8267.5833333333339</c:v>
                </c:pt>
                <c:pt idx="193">
                  <c:v>8284.25</c:v>
                </c:pt>
                <c:pt idx="194">
                  <c:v>8296.3352545629205</c:v>
                </c:pt>
                <c:pt idx="195">
                  <c:v>8300.6666666666661</c:v>
                </c:pt>
                <c:pt idx="196">
                  <c:v>8443.3333333333339</c:v>
                </c:pt>
                <c:pt idx="197">
                  <c:v>8606.9166666666661</c:v>
                </c:pt>
                <c:pt idx="198">
                  <c:v>8614.3333333333339</c:v>
                </c:pt>
                <c:pt idx="199">
                  <c:v>8687</c:v>
                </c:pt>
                <c:pt idx="200">
                  <c:v>8738.5</c:v>
                </c:pt>
                <c:pt idx="201">
                  <c:v>8765.9057600418091</c:v>
                </c:pt>
                <c:pt idx="202">
                  <c:v>8781.2954504168574</c:v>
                </c:pt>
                <c:pt idx="203">
                  <c:v>8800.8557602430283</c:v>
                </c:pt>
                <c:pt idx="204">
                  <c:v>8862</c:v>
                </c:pt>
                <c:pt idx="205">
                  <c:v>8900</c:v>
                </c:pt>
                <c:pt idx="206">
                  <c:v>8910.25</c:v>
                </c:pt>
                <c:pt idx="207">
                  <c:v>9009.3333333333339</c:v>
                </c:pt>
                <c:pt idx="208">
                  <c:v>9076.3840393984974</c:v>
                </c:pt>
                <c:pt idx="209">
                  <c:v>9078.5714285714294</c:v>
                </c:pt>
                <c:pt idx="210">
                  <c:v>9086.0670539551174</c:v>
                </c:pt>
                <c:pt idx="211">
                  <c:v>9099</c:v>
                </c:pt>
                <c:pt idx="212">
                  <c:v>9115.2037588208659</c:v>
                </c:pt>
                <c:pt idx="213">
                  <c:v>9169.5502753357159</c:v>
                </c:pt>
                <c:pt idx="214">
                  <c:v>9191.4861393115079</c:v>
                </c:pt>
                <c:pt idx="215">
                  <c:v>9214</c:v>
                </c:pt>
                <c:pt idx="216">
                  <c:v>9320.2125233730112</c:v>
                </c:pt>
                <c:pt idx="217">
                  <c:v>9326.9560039249864</c:v>
                </c:pt>
                <c:pt idx="218">
                  <c:v>9340.8333333333339</c:v>
                </c:pt>
                <c:pt idx="219">
                  <c:v>9368.625</c:v>
                </c:pt>
                <c:pt idx="220">
                  <c:v>9388.6946657813169</c:v>
                </c:pt>
                <c:pt idx="221">
                  <c:v>9397.2746350908546</c:v>
                </c:pt>
                <c:pt idx="222">
                  <c:v>9417.1666666666661</c:v>
                </c:pt>
                <c:pt idx="223">
                  <c:v>9431.5</c:v>
                </c:pt>
                <c:pt idx="224">
                  <c:v>9457.5833333333339</c:v>
                </c:pt>
                <c:pt idx="225">
                  <c:v>9461</c:v>
                </c:pt>
                <c:pt idx="226">
                  <c:v>9478.893666322163</c:v>
                </c:pt>
                <c:pt idx="227">
                  <c:v>9534.1666666666661</c:v>
                </c:pt>
                <c:pt idx="228">
                  <c:v>9570.25</c:v>
                </c:pt>
                <c:pt idx="229">
                  <c:v>9582.6666666666661</c:v>
                </c:pt>
                <c:pt idx="230">
                  <c:v>9590.3333333333339</c:v>
                </c:pt>
                <c:pt idx="231">
                  <c:v>9618.129743573727</c:v>
                </c:pt>
                <c:pt idx="232">
                  <c:v>9633.7142857142862</c:v>
                </c:pt>
                <c:pt idx="233">
                  <c:v>9679</c:v>
                </c:pt>
                <c:pt idx="234">
                  <c:v>9709.2641476376793</c:v>
                </c:pt>
                <c:pt idx="235">
                  <c:v>9731.4166666666661</c:v>
                </c:pt>
                <c:pt idx="236">
                  <c:v>9738.25</c:v>
                </c:pt>
                <c:pt idx="237">
                  <c:v>9837.0833333333339</c:v>
                </c:pt>
                <c:pt idx="238">
                  <c:v>9840.740525984158</c:v>
                </c:pt>
                <c:pt idx="239">
                  <c:v>9883.4521462043649</c:v>
                </c:pt>
                <c:pt idx="240">
                  <c:v>9918</c:v>
                </c:pt>
                <c:pt idx="241">
                  <c:v>9975.6666666666661</c:v>
                </c:pt>
                <c:pt idx="242">
                  <c:v>10038.543305013862</c:v>
                </c:pt>
                <c:pt idx="243">
                  <c:v>10090</c:v>
                </c:pt>
                <c:pt idx="244">
                  <c:v>10108.661024811034</c:v>
                </c:pt>
                <c:pt idx="245">
                  <c:v>10123.191404046218</c:v>
                </c:pt>
                <c:pt idx="246">
                  <c:v>10125.719911221329</c:v>
                </c:pt>
                <c:pt idx="247">
                  <c:v>10254.98063599564</c:v>
                </c:pt>
                <c:pt idx="248">
                  <c:v>10325</c:v>
                </c:pt>
                <c:pt idx="249">
                  <c:v>10331.166666666666</c:v>
                </c:pt>
                <c:pt idx="250">
                  <c:v>10543.356688531107</c:v>
                </c:pt>
                <c:pt idx="251">
                  <c:v>10558.092496548403</c:v>
                </c:pt>
                <c:pt idx="252">
                  <c:v>10636.166666666666</c:v>
                </c:pt>
                <c:pt idx="253">
                  <c:v>10645.714285714286</c:v>
                </c:pt>
                <c:pt idx="254">
                  <c:v>10851.25</c:v>
                </c:pt>
                <c:pt idx="255">
                  <c:v>10991.253533772864</c:v>
                </c:pt>
                <c:pt idx="256">
                  <c:v>11002.489589583429</c:v>
                </c:pt>
                <c:pt idx="257">
                  <c:v>11048.666666666666</c:v>
                </c:pt>
                <c:pt idx="258">
                  <c:v>11407.862440191389</c:v>
                </c:pt>
                <c:pt idx="259">
                  <c:v>11484.66390648298</c:v>
                </c:pt>
                <c:pt idx="260">
                  <c:v>11520.124541128484</c:v>
                </c:pt>
                <c:pt idx="261">
                  <c:v>11617.75</c:v>
                </c:pt>
                <c:pt idx="262">
                  <c:v>11653.260663602401</c:v>
                </c:pt>
                <c:pt idx="263">
                  <c:v>11772.838932634058</c:v>
                </c:pt>
                <c:pt idx="264">
                  <c:v>11817.960371302826</c:v>
                </c:pt>
                <c:pt idx="265">
                  <c:v>11845.90909090909</c:v>
                </c:pt>
                <c:pt idx="266">
                  <c:v>12037.75</c:v>
                </c:pt>
                <c:pt idx="267">
                  <c:v>12067.083333333334</c:v>
                </c:pt>
                <c:pt idx="268">
                  <c:v>12088.835819864622</c:v>
                </c:pt>
                <c:pt idx="269">
                  <c:v>12112.916666666666</c:v>
                </c:pt>
                <c:pt idx="270">
                  <c:v>12270.083333333334</c:v>
                </c:pt>
                <c:pt idx="271">
                  <c:v>12288.083333333334</c:v>
                </c:pt>
                <c:pt idx="272">
                  <c:v>12317.248753554844</c:v>
                </c:pt>
                <c:pt idx="273">
                  <c:v>12337.624526681779</c:v>
                </c:pt>
                <c:pt idx="274">
                  <c:v>12443.333333333334</c:v>
                </c:pt>
                <c:pt idx="275">
                  <c:v>12443.416666666666</c:v>
                </c:pt>
                <c:pt idx="276">
                  <c:v>12444.30309743217</c:v>
                </c:pt>
                <c:pt idx="277">
                  <c:v>12591</c:v>
                </c:pt>
                <c:pt idx="278">
                  <c:v>12617</c:v>
                </c:pt>
                <c:pt idx="279">
                  <c:v>12648.75</c:v>
                </c:pt>
                <c:pt idx="280">
                  <c:v>12829.833333333334</c:v>
                </c:pt>
                <c:pt idx="281">
                  <c:v>12895.25</c:v>
                </c:pt>
                <c:pt idx="282">
                  <c:v>12902.3124062349</c:v>
                </c:pt>
                <c:pt idx="283">
                  <c:v>13060.083333333334</c:v>
                </c:pt>
                <c:pt idx="284">
                  <c:v>13111.544819430477</c:v>
                </c:pt>
                <c:pt idx="285">
                  <c:v>13552.583333333334</c:v>
                </c:pt>
                <c:pt idx="286">
                  <c:v>13561.826749788241</c:v>
                </c:pt>
                <c:pt idx="287">
                  <c:v>13668.112962076804</c:v>
                </c:pt>
                <c:pt idx="288">
                  <c:v>13895.583333333334</c:v>
                </c:pt>
                <c:pt idx="289">
                  <c:v>14149.5</c:v>
                </c:pt>
                <c:pt idx="290">
                  <c:v>14422.75</c:v>
                </c:pt>
                <c:pt idx="291">
                  <c:v>14914.416666666666</c:v>
                </c:pt>
                <c:pt idx="292">
                  <c:v>14958</c:v>
                </c:pt>
                <c:pt idx="293">
                  <c:v>15123.583333333334</c:v>
                </c:pt>
                <c:pt idx="294">
                  <c:v>15534.57970677603</c:v>
                </c:pt>
                <c:pt idx="295">
                  <c:v>15584</c:v>
                </c:pt>
                <c:pt idx="296">
                  <c:v>16010.714237743452</c:v>
                </c:pt>
                <c:pt idx="297">
                  <c:v>16081.674607304818</c:v>
                </c:pt>
                <c:pt idx="298">
                  <c:v>16347.5</c:v>
                </c:pt>
                <c:pt idx="299">
                  <c:v>16461.166666666668</c:v>
                </c:pt>
                <c:pt idx="300">
                  <c:v>16488.25</c:v>
                </c:pt>
                <c:pt idx="301">
                  <c:v>16679.583333333332</c:v>
                </c:pt>
                <c:pt idx="302">
                  <c:v>17041.064557691225</c:v>
                </c:pt>
                <c:pt idx="303">
                  <c:v>17281.75</c:v>
                </c:pt>
                <c:pt idx="304">
                  <c:v>17551.666666666668</c:v>
                </c:pt>
                <c:pt idx="305">
                  <c:v>17646</c:v>
                </c:pt>
                <c:pt idx="306">
                  <c:v>18465.656611214883</c:v>
                </c:pt>
                <c:pt idx="307">
                  <c:v>18561.349533136916</c:v>
                </c:pt>
                <c:pt idx="308">
                  <c:v>18719.599352557307</c:v>
                </c:pt>
                <c:pt idx="309">
                  <c:v>19245.640420391941</c:v>
                </c:pt>
                <c:pt idx="310">
                  <c:v>20487.368269999974</c:v>
                </c:pt>
                <c:pt idx="311">
                  <c:v>20722.230389416807</c:v>
                </c:pt>
                <c:pt idx="312">
                  <c:v>21377.069117428317</c:v>
                </c:pt>
                <c:pt idx="313">
                  <c:v>22384.75</c:v>
                </c:pt>
                <c:pt idx="314">
                  <c:v>24476</c:v>
                </c:pt>
                <c:pt idx="315">
                  <c:v>27786.5</c:v>
                </c:pt>
                <c:pt idx="316">
                  <c:v>610.33333333333337</c:v>
                </c:pt>
                <c:pt idx="317">
                  <c:v>1033.5833333333333</c:v>
                </c:pt>
                <c:pt idx="318">
                  <c:v>1097.6427990702593</c:v>
                </c:pt>
                <c:pt idx="319">
                  <c:v>1219.3333333333333</c:v>
                </c:pt>
                <c:pt idx="320">
                  <c:v>1561</c:v>
                </c:pt>
                <c:pt idx="321">
                  <c:v>1696.6782844418626</c:v>
                </c:pt>
                <c:pt idx="322">
                  <c:v>1998.3333333333333</c:v>
                </c:pt>
                <c:pt idx="323">
                  <c:v>2371.5</c:v>
                </c:pt>
                <c:pt idx="324">
                  <c:v>2550.8333333333335</c:v>
                </c:pt>
                <c:pt idx="325">
                  <c:v>2651.0833333333335</c:v>
                </c:pt>
                <c:pt idx="326">
                  <c:v>2780.7745538424188</c:v>
                </c:pt>
                <c:pt idx="327">
                  <c:v>2847.0631492041553</c:v>
                </c:pt>
                <c:pt idx="328">
                  <c:v>2871.6516318854642</c:v>
                </c:pt>
                <c:pt idx="329">
                  <c:v>2990.2299922137872</c:v>
                </c:pt>
                <c:pt idx="330">
                  <c:v>2996.5833333333335</c:v>
                </c:pt>
                <c:pt idx="331">
                  <c:v>3112.25</c:v>
                </c:pt>
                <c:pt idx="332">
                  <c:v>3224.8</c:v>
                </c:pt>
                <c:pt idx="333">
                  <c:v>3233.9166666666665</c:v>
                </c:pt>
                <c:pt idx="334">
                  <c:v>3235</c:v>
                </c:pt>
                <c:pt idx="335">
                  <c:v>3237.8333333333335</c:v>
                </c:pt>
                <c:pt idx="336">
                  <c:v>3257.75</c:v>
                </c:pt>
                <c:pt idx="337">
                  <c:v>3415.0081283023765</c:v>
                </c:pt>
                <c:pt idx="338">
                  <c:v>3551.3333333333335</c:v>
                </c:pt>
                <c:pt idx="339">
                  <c:v>3552.5714285714284</c:v>
                </c:pt>
                <c:pt idx="340">
                  <c:v>3619.5714285714284</c:v>
                </c:pt>
                <c:pt idx="341">
                  <c:v>3642.5833333333335</c:v>
                </c:pt>
                <c:pt idx="342">
                  <c:v>3889.5</c:v>
                </c:pt>
                <c:pt idx="343">
                  <c:v>3891.0833333333335</c:v>
                </c:pt>
                <c:pt idx="344">
                  <c:v>4077.1666666666665</c:v>
                </c:pt>
                <c:pt idx="345">
                  <c:v>4192</c:v>
                </c:pt>
                <c:pt idx="346">
                  <c:v>4197.583333333333</c:v>
                </c:pt>
                <c:pt idx="347">
                  <c:v>4219.5</c:v>
                </c:pt>
                <c:pt idx="348">
                  <c:v>4553.1531596224868</c:v>
                </c:pt>
                <c:pt idx="349">
                  <c:v>4689.375</c:v>
                </c:pt>
                <c:pt idx="350">
                  <c:v>4761.75</c:v>
                </c:pt>
                <c:pt idx="351">
                  <c:v>4775.1518822370617</c:v>
                </c:pt>
                <c:pt idx="352">
                  <c:v>4793.666666666667</c:v>
                </c:pt>
                <c:pt idx="353">
                  <c:v>4807.416666666667</c:v>
                </c:pt>
                <c:pt idx="354">
                  <c:v>4868</c:v>
                </c:pt>
                <c:pt idx="355">
                  <c:v>4915.7147770750371</c:v>
                </c:pt>
                <c:pt idx="356">
                  <c:v>4959.75</c:v>
                </c:pt>
                <c:pt idx="357">
                  <c:v>5079.25</c:v>
                </c:pt>
                <c:pt idx="358">
                  <c:v>5091.416666666667</c:v>
                </c:pt>
                <c:pt idx="359">
                  <c:v>5196.333333333333</c:v>
                </c:pt>
                <c:pt idx="360">
                  <c:v>5219.416666666667</c:v>
                </c:pt>
                <c:pt idx="361">
                  <c:v>5230.333333333333</c:v>
                </c:pt>
                <c:pt idx="362">
                  <c:v>5255.42911877395</c:v>
                </c:pt>
                <c:pt idx="363">
                  <c:v>5300.666666666667</c:v>
                </c:pt>
                <c:pt idx="364">
                  <c:v>5316.9622623957339</c:v>
                </c:pt>
                <c:pt idx="365">
                  <c:v>5393.4755995726227</c:v>
                </c:pt>
                <c:pt idx="366">
                  <c:v>5395.333333333333</c:v>
                </c:pt>
                <c:pt idx="367">
                  <c:v>5435</c:v>
                </c:pt>
                <c:pt idx="368">
                  <c:v>5439.2178048494779</c:v>
                </c:pt>
                <c:pt idx="369">
                  <c:v>5496.416666666667</c:v>
                </c:pt>
                <c:pt idx="370">
                  <c:v>5621.916666666667</c:v>
                </c:pt>
                <c:pt idx="371">
                  <c:v>5656.666666666667</c:v>
                </c:pt>
                <c:pt idx="372">
                  <c:v>5661.727272727273</c:v>
                </c:pt>
                <c:pt idx="373">
                  <c:v>5742.4488940741812</c:v>
                </c:pt>
                <c:pt idx="374">
                  <c:v>5928.583333333333</c:v>
                </c:pt>
                <c:pt idx="375">
                  <c:v>5948.8297075796336</c:v>
                </c:pt>
                <c:pt idx="376">
                  <c:v>5953.333333333333</c:v>
                </c:pt>
                <c:pt idx="377">
                  <c:v>6061.619215405487</c:v>
                </c:pt>
                <c:pt idx="378">
                  <c:v>6227.666666666667</c:v>
                </c:pt>
                <c:pt idx="379">
                  <c:v>6243.5</c:v>
                </c:pt>
                <c:pt idx="380">
                  <c:v>6604.3608634096863</c:v>
                </c:pt>
                <c:pt idx="381">
                  <c:v>6605.416666666667</c:v>
                </c:pt>
                <c:pt idx="382">
                  <c:v>6627.833333333333</c:v>
                </c:pt>
                <c:pt idx="383">
                  <c:v>6655.6289362956941</c:v>
                </c:pt>
                <c:pt idx="384">
                  <c:v>6675.3587185400575</c:v>
                </c:pt>
                <c:pt idx="385">
                  <c:v>6702.583333333333</c:v>
                </c:pt>
                <c:pt idx="386">
                  <c:v>6780.75</c:v>
                </c:pt>
                <c:pt idx="387">
                  <c:v>6822.5</c:v>
                </c:pt>
                <c:pt idx="388">
                  <c:v>6847.1566195825453</c:v>
                </c:pt>
                <c:pt idx="389">
                  <c:v>7027.833333333333</c:v>
                </c:pt>
                <c:pt idx="390">
                  <c:v>7105</c:v>
                </c:pt>
                <c:pt idx="391">
                  <c:v>7182.333333333333</c:v>
                </c:pt>
                <c:pt idx="392">
                  <c:v>7366.0758309229777</c:v>
                </c:pt>
                <c:pt idx="393">
                  <c:v>7384.6913961068858</c:v>
                </c:pt>
                <c:pt idx="394">
                  <c:v>7387.7777777777774</c:v>
                </c:pt>
                <c:pt idx="395">
                  <c:v>7416</c:v>
                </c:pt>
                <c:pt idx="396">
                  <c:v>7497</c:v>
                </c:pt>
                <c:pt idx="397">
                  <c:v>7497.25</c:v>
                </c:pt>
                <c:pt idx="398">
                  <c:v>7541.083333333333</c:v>
                </c:pt>
                <c:pt idx="399">
                  <c:v>7566.916666666667</c:v>
                </c:pt>
                <c:pt idx="400">
                  <c:v>7574.5</c:v>
                </c:pt>
                <c:pt idx="401">
                  <c:v>7578.25</c:v>
                </c:pt>
                <c:pt idx="402">
                  <c:v>7608.5</c:v>
                </c:pt>
                <c:pt idx="403">
                  <c:v>7626</c:v>
                </c:pt>
                <c:pt idx="404">
                  <c:v>7646</c:v>
                </c:pt>
                <c:pt idx="405">
                  <c:v>7734.833333333333</c:v>
                </c:pt>
                <c:pt idx="406">
                  <c:v>7838.416666666667</c:v>
                </c:pt>
                <c:pt idx="407">
                  <c:v>7844.25</c:v>
                </c:pt>
                <c:pt idx="408">
                  <c:v>7862.666666666667</c:v>
                </c:pt>
                <c:pt idx="409">
                  <c:v>8027.833333333333</c:v>
                </c:pt>
                <c:pt idx="410">
                  <c:v>8070.666666666667</c:v>
                </c:pt>
                <c:pt idx="411">
                  <c:v>8091.9636454149068</c:v>
                </c:pt>
                <c:pt idx="412">
                  <c:v>8130.166666666667</c:v>
                </c:pt>
                <c:pt idx="413">
                  <c:v>8157.916666666667</c:v>
                </c:pt>
                <c:pt idx="414">
                  <c:v>8169.833333333333</c:v>
                </c:pt>
                <c:pt idx="415">
                  <c:v>8196.8333333333339</c:v>
                </c:pt>
                <c:pt idx="416">
                  <c:v>8301.8333333333339</c:v>
                </c:pt>
                <c:pt idx="417">
                  <c:v>8337.8333333333339</c:v>
                </c:pt>
                <c:pt idx="418">
                  <c:v>8339.0833333333339</c:v>
                </c:pt>
                <c:pt idx="419">
                  <c:v>8398.4166666666661</c:v>
                </c:pt>
                <c:pt idx="420">
                  <c:v>8417.3333333333339</c:v>
                </c:pt>
                <c:pt idx="421">
                  <c:v>8461.9069493737261</c:v>
                </c:pt>
                <c:pt idx="422">
                  <c:v>8491.2992595189062</c:v>
                </c:pt>
                <c:pt idx="423">
                  <c:v>8554.6666666666661</c:v>
                </c:pt>
                <c:pt idx="424">
                  <c:v>8575.8333333333339</c:v>
                </c:pt>
                <c:pt idx="425">
                  <c:v>8669.4607512731072</c:v>
                </c:pt>
                <c:pt idx="426">
                  <c:v>8724.4166666666661</c:v>
                </c:pt>
                <c:pt idx="427">
                  <c:v>8751.8333333333339</c:v>
                </c:pt>
                <c:pt idx="428">
                  <c:v>8833.3333333333339</c:v>
                </c:pt>
                <c:pt idx="429">
                  <c:v>8860.1460369627766</c:v>
                </c:pt>
                <c:pt idx="430">
                  <c:v>8922.5798457737528</c:v>
                </c:pt>
                <c:pt idx="431">
                  <c:v>9019.25</c:v>
                </c:pt>
                <c:pt idx="432">
                  <c:v>9057.25</c:v>
                </c:pt>
                <c:pt idx="433">
                  <c:v>9057.685470386341</c:v>
                </c:pt>
                <c:pt idx="434">
                  <c:v>9092.4166666666661</c:v>
                </c:pt>
                <c:pt idx="435">
                  <c:v>9122.5</c:v>
                </c:pt>
                <c:pt idx="436">
                  <c:v>9163.1666666666661</c:v>
                </c:pt>
                <c:pt idx="437">
                  <c:v>9172.4455957628325</c:v>
                </c:pt>
                <c:pt idx="438">
                  <c:v>9199.8333333333339</c:v>
                </c:pt>
                <c:pt idx="439">
                  <c:v>9319.5</c:v>
                </c:pt>
                <c:pt idx="440">
                  <c:v>9367.3347465914831</c:v>
                </c:pt>
                <c:pt idx="441">
                  <c:v>9431.25</c:v>
                </c:pt>
                <c:pt idx="442">
                  <c:v>9498.3333333333339</c:v>
                </c:pt>
                <c:pt idx="443">
                  <c:v>9556.1666666666661</c:v>
                </c:pt>
                <c:pt idx="444">
                  <c:v>9854.6938458169079</c:v>
                </c:pt>
                <c:pt idx="445">
                  <c:v>9937.3333333333339</c:v>
                </c:pt>
                <c:pt idx="446">
                  <c:v>9983.4166666666661</c:v>
                </c:pt>
                <c:pt idx="447">
                  <c:v>10045.666666666666</c:v>
                </c:pt>
                <c:pt idx="448">
                  <c:v>10064.130819060169</c:v>
                </c:pt>
                <c:pt idx="449">
                  <c:v>10302.530529637761</c:v>
                </c:pt>
                <c:pt idx="450">
                  <c:v>10380.574633894061</c:v>
                </c:pt>
                <c:pt idx="451">
                  <c:v>10406.583333333334</c:v>
                </c:pt>
                <c:pt idx="452">
                  <c:v>10479.045095778645</c:v>
                </c:pt>
                <c:pt idx="453">
                  <c:v>11073.546499992533</c:v>
                </c:pt>
                <c:pt idx="454">
                  <c:v>11478</c:v>
                </c:pt>
                <c:pt idx="455">
                  <c:v>11759.833333333334</c:v>
                </c:pt>
                <c:pt idx="456">
                  <c:v>11963.916666666666</c:v>
                </c:pt>
                <c:pt idx="457">
                  <c:v>12047.916666666666</c:v>
                </c:pt>
                <c:pt idx="458">
                  <c:v>12162.833333333334</c:v>
                </c:pt>
                <c:pt idx="459">
                  <c:v>12303.777777777777</c:v>
                </c:pt>
                <c:pt idx="460">
                  <c:v>12536.083333333334</c:v>
                </c:pt>
                <c:pt idx="461">
                  <c:v>12851.583333333334</c:v>
                </c:pt>
                <c:pt idx="462">
                  <c:v>12859.25</c:v>
                </c:pt>
                <c:pt idx="463">
                  <c:v>12979.991001163646</c:v>
                </c:pt>
                <c:pt idx="464">
                  <c:v>13291.583333333334</c:v>
                </c:pt>
                <c:pt idx="465">
                  <c:v>13539.445100578432</c:v>
                </c:pt>
                <c:pt idx="466">
                  <c:v>13648.752649104998</c:v>
                </c:pt>
                <c:pt idx="467">
                  <c:v>13711.666666666666</c:v>
                </c:pt>
                <c:pt idx="468">
                  <c:v>14189.333333333334</c:v>
                </c:pt>
                <c:pt idx="469">
                  <c:v>14445.333333333334</c:v>
                </c:pt>
                <c:pt idx="470">
                  <c:v>14584.640727253989</c:v>
                </c:pt>
                <c:pt idx="471">
                  <c:v>14820.583333333334</c:v>
                </c:pt>
                <c:pt idx="472">
                  <c:v>14937.5</c:v>
                </c:pt>
                <c:pt idx="473">
                  <c:v>15232.25</c:v>
                </c:pt>
                <c:pt idx="474">
                  <c:v>15318</c:v>
                </c:pt>
                <c:pt idx="475">
                  <c:v>15470.833333333334</c:v>
                </c:pt>
                <c:pt idx="476">
                  <c:v>15690.487529824713</c:v>
                </c:pt>
                <c:pt idx="477">
                  <c:v>16115.75</c:v>
                </c:pt>
                <c:pt idx="478">
                  <c:v>17179.08576513737</c:v>
                </c:pt>
                <c:pt idx="479">
                  <c:v>17810.083333333332</c:v>
                </c:pt>
                <c:pt idx="480">
                  <c:v>18408.416666666668</c:v>
                </c:pt>
                <c:pt idx="481">
                  <c:v>18780.5</c:v>
                </c:pt>
                <c:pt idx="482">
                  <c:v>18876.255644850818</c:v>
                </c:pt>
                <c:pt idx="483">
                  <c:v>19758.333333333332</c:v>
                </c:pt>
                <c:pt idx="484">
                  <c:v>19766.25</c:v>
                </c:pt>
                <c:pt idx="485">
                  <c:v>19900.333333333332</c:v>
                </c:pt>
                <c:pt idx="486">
                  <c:v>20400.933160735029</c:v>
                </c:pt>
                <c:pt idx="487">
                  <c:v>21131.166666666668</c:v>
                </c:pt>
                <c:pt idx="488">
                  <c:v>21263.5</c:v>
                </c:pt>
                <c:pt idx="489">
                  <c:v>22279</c:v>
                </c:pt>
                <c:pt idx="490">
                  <c:v>26278</c:v>
                </c:pt>
                <c:pt idx="491">
                  <c:v>26400</c:v>
                </c:pt>
                <c:pt idx="492">
                  <c:v>27824</c:v>
                </c:pt>
              </c:numCache>
            </c:numRef>
          </c:xVal>
          <c:yVal>
            <c:numRef>
              <c:f>workingsheet!$C$1924:$C$2416</c:f>
              <c:numCache>
                <c:formatCode>0</c:formatCode>
                <c:ptCount val="493"/>
                <c:pt idx="0">
                  <c:v>9386.3242030000001</c:v>
                </c:pt>
                <c:pt idx="1">
                  <c:v>8497.4616870000009</c:v>
                </c:pt>
                <c:pt idx="2">
                  <c:v>3502.4798519999999</c:v>
                </c:pt>
                <c:pt idx="3">
                  <c:v>9881.4071210000002</c:v>
                </c:pt>
                <c:pt idx="4">
                  <c:v>7221.6162629999999</c:v>
                </c:pt>
                <c:pt idx="5">
                  <c:v>8507.9234930000002</c:v>
                </c:pt>
                <c:pt idx="6">
                  <c:v>19932.237228000002</c:v>
                </c:pt>
                <c:pt idx="7">
                  <c:v>18531.918957000002</c:v>
                </c:pt>
                <c:pt idx="8">
                  <c:v>29230.285333</c:v>
                </c:pt>
                <c:pt idx="9">
                  <c:v>26128.942896</c:v>
                </c:pt>
                <c:pt idx="10">
                  <c:v>35846.955371999997</c:v>
                </c:pt>
                <c:pt idx="11">
                  <c:v>25801.182058999999</c:v>
                </c:pt>
                <c:pt idx="12">
                  <c:v>16146.778112</c:v>
                </c:pt>
                <c:pt idx="13">
                  <c:v>26702.948379000001</c:v>
                </c:pt>
                <c:pt idx="14">
                  <c:v>32893.981517</c:v>
                </c:pt>
                <c:pt idx="15">
                  <c:v>22874.123890999999</c:v>
                </c:pt>
                <c:pt idx="16">
                  <c:v>31694.494741999999</c:v>
                </c:pt>
                <c:pt idx="17">
                  <c:v>37475.010782999998</c:v>
                </c:pt>
                <c:pt idx="18">
                  <c:v>42302.883856</c:v>
                </c:pt>
                <c:pt idx="19">
                  <c:v>45261.544763999998</c:v>
                </c:pt>
                <c:pt idx="20">
                  <c:v>6156.527478</c:v>
                </c:pt>
                <c:pt idx="21">
                  <c:v>4963.2596789999998</c:v>
                </c:pt>
                <c:pt idx="22">
                  <c:v>8541.9441439999991</c:v>
                </c:pt>
                <c:pt idx="23">
                  <c:v>17155.845090999999</c:v>
                </c:pt>
                <c:pt idx="24">
                  <c:v>13835.762853</c:v>
                </c:pt>
                <c:pt idx="25">
                  <c:v>11562.394362999999</c:v>
                </c:pt>
                <c:pt idx="26">
                  <c:v>24335.553301</c:v>
                </c:pt>
                <c:pt idx="27">
                  <c:v>37438.732536000003</c:v>
                </c:pt>
                <c:pt idx="28">
                  <c:v>35631.567045000003</c:v>
                </c:pt>
                <c:pt idx="29">
                  <c:v>23857.775025999999</c:v>
                </c:pt>
                <c:pt idx="30">
                  <c:v>13529.427615000001</c:v>
                </c:pt>
                <c:pt idx="31">
                  <c:v>10203.436045</c:v>
                </c:pt>
                <c:pt idx="32">
                  <c:v>17658.841939999998</c:v>
                </c:pt>
                <c:pt idx="33">
                  <c:v>14559.565917</c:v>
                </c:pt>
                <c:pt idx="34">
                  <c:v>27444.705574</c:v>
                </c:pt>
                <c:pt idx="35">
                  <c:v>17292.00188</c:v>
                </c:pt>
                <c:pt idx="36">
                  <c:v>20108.496026000001</c:v>
                </c:pt>
                <c:pt idx="37">
                  <c:v>6648.596638</c:v>
                </c:pt>
                <c:pt idx="38">
                  <c:v>8048.3873809999996</c:v>
                </c:pt>
                <c:pt idx="39">
                  <c:v>4384.6888900000004</c:v>
                </c:pt>
                <c:pt idx="40">
                  <c:v>12881.760612</c:v>
                </c:pt>
                <c:pt idx="41">
                  <c:v>10712.442853</c:v>
                </c:pt>
                <c:pt idx="42">
                  <c:v>5595.0071289999996</c:v>
                </c:pt>
                <c:pt idx="43">
                  <c:v>111.52035100000001</c:v>
                </c:pt>
                <c:pt idx="44">
                  <c:v>924.86322700000005</c:v>
                </c:pt>
                <c:pt idx="45">
                  <c:v>3021.330485</c:v>
                </c:pt>
                <c:pt idx="46">
                  <c:v>1224.6481759999999</c:v>
                </c:pt>
                <c:pt idx="47">
                  <c:v>892.68611899999996</c:v>
                </c:pt>
                <c:pt idx="48">
                  <c:v>2720.3153539999998</c:v>
                </c:pt>
                <c:pt idx="49">
                  <c:v>2486.6267830000002</c:v>
                </c:pt>
                <c:pt idx="50">
                  <c:v>3117.454937</c:v>
                </c:pt>
                <c:pt idx="51">
                  <c:v>3781.5811509999999</c:v>
                </c:pt>
                <c:pt idx="52">
                  <c:v>2146.0355890000001</c:v>
                </c:pt>
                <c:pt idx="53">
                  <c:v>1590.648042</c:v>
                </c:pt>
                <c:pt idx="54">
                  <c:v>2948.0879260000002</c:v>
                </c:pt>
                <c:pt idx="55">
                  <c:v>5271.8559379999997</c:v>
                </c:pt>
                <c:pt idx="56">
                  <c:v>2067.7832899999999</c:v>
                </c:pt>
                <c:pt idx="57">
                  <c:v>3100.5628820000002</c:v>
                </c:pt>
                <c:pt idx="58">
                  <c:v>3095.5113179999998</c:v>
                </c:pt>
                <c:pt idx="59">
                  <c:v>2312.2896340000002</c:v>
                </c:pt>
                <c:pt idx="60">
                  <c:v>12365.845291</c:v>
                </c:pt>
                <c:pt idx="61">
                  <c:v>4312.1501520000002</c:v>
                </c:pt>
                <c:pt idx="62">
                  <c:v>1901.1018939999999</c:v>
                </c:pt>
                <c:pt idx="63">
                  <c:v>2082.0453929999999</c:v>
                </c:pt>
                <c:pt idx="64">
                  <c:v>161.159021</c:v>
                </c:pt>
                <c:pt idx="65">
                  <c:v>5570.0092459999996</c:v>
                </c:pt>
                <c:pt idx="66">
                  <c:v>1514.13058</c:v>
                </c:pt>
                <c:pt idx="67">
                  <c:v>2958.6609079999998</c:v>
                </c:pt>
                <c:pt idx="68">
                  <c:v>5218.1448870000004</c:v>
                </c:pt>
                <c:pt idx="69">
                  <c:v>1964.2028009999999</c:v>
                </c:pt>
                <c:pt idx="70">
                  <c:v>4201.2440370000004</c:v>
                </c:pt>
                <c:pt idx="71">
                  <c:v>2930.0279919999998</c:v>
                </c:pt>
                <c:pt idx="72">
                  <c:v>3183.4437819999998</c:v>
                </c:pt>
                <c:pt idx="73">
                  <c:v>4329.2414550000003</c:v>
                </c:pt>
                <c:pt idx="74">
                  <c:v>5590.615358</c:v>
                </c:pt>
                <c:pt idx="75">
                  <c:v>3420.2262219999998</c:v>
                </c:pt>
                <c:pt idx="76">
                  <c:v>2429.5237080000002</c:v>
                </c:pt>
                <c:pt idx="77">
                  <c:v>3564.6672429999999</c:v>
                </c:pt>
                <c:pt idx="78">
                  <c:v>2204.0440549999998</c:v>
                </c:pt>
                <c:pt idx="79">
                  <c:v>1153.644446</c:v>
                </c:pt>
                <c:pt idx="80">
                  <c:v>4188.7574500000001</c:v>
                </c:pt>
                <c:pt idx="81">
                  <c:v>2047.259421</c:v>
                </c:pt>
                <c:pt idx="82">
                  <c:v>3373.0039750000001</c:v>
                </c:pt>
                <c:pt idx="83">
                  <c:v>3000.5650019999998</c:v>
                </c:pt>
                <c:pt idx="84">
                  <c:v>2428.2287740000002</c:v>
                </c:pt>
                <c:pt idx="85">
                  <c:v>3022.0105920000001</c:v>
                </c:pt>
                <c:pt idx="86">
                  <c:v>4065.0810999999999</c:v>
                </c:pt>
                <c:pt idx="87">
                  <c:v>4164.5708249999998</c:v>
                </c:pt>
                <c:pt idx="88">
                  <c:v>3353.9020260000002</c:v>
                </c:pt>
                <c:pt idx="89">
                  <c:v>4954.0308089999999</c:v>
                </c:pt>
                <c:pt idx="90">
                  <c:v>2451.5932419999999</c:v>
                </c:pt>
                <c:pt idx="91">
                  <c:v>7817.5219180000004</c:v>
                </c:pt>
                <c:pt idx="92">
                  <c:v>2765.6240619999999</c:v>
                </c:pt>
                <c:pt idx="93">
                  <c:v>3120.2804299999998</c:v>
                </c:pt>
                <c:pt idx="94">
                  <c:v>2703.3954100000001</c:v>
                </c:pt>
                <c:pt idx="95">
                  <c:v>4241.6398879999997</c:v>
                </c:pt>
                <c:pt idx="96">
                  <c:v>1288.4410760000001</c:v>
                </c:pt>
                <c:pt idx="97">
                  <c:v>3236.5006429999999</c:v>
                </c:pt>
                <c:pt idx="98">
                  <c:v>7156.6277840000002</c:v>
                </c:pt>
                <c:pt idx="99">
                  <c:v>3988.5651400000002</c:v>
                </c:pt>
                <c:pt idx="100">
                  <c:v>4391.2360479999998</c:v>
                </c:pt>
                <c:pt idx="101">
                  <c:v>4385.7568739999997</c:v>
                </c:pt>
                <c:pt idx="102">
                  <c:v>4778.1695049999998</c:v>
                </c:pt>
                <c:pt idx="103">
                  <c:v>7127.6569060000002</c:v>
                </c:pt>
                <c:pt idx="104">
                  <c:v>4138.2820949999996</c:v>
                </c:pt>
                <c:pt idx="105">
                  <c:v>665.52375700000005</c:v>
                </c:pt>
                <c:pt idx="106">
                  <c:v>4295.2447199999997</c:v>
                </c:pt>
                <c:pt idx="107">
                  <c:v>2454.4764230000001</c:v>
                </c:pt>
                <c:pt idx="108">
                  <c:v>9636.1214909999999</c:v>
                </c:pt>
                <c:pt idx="109">
                  <c:v>6008.0469089999997</c:v>
                </c:pt>
                <c:pt idx="110">
                  <c:v>7298.7603470000004</c:v>
                </c:pt>
                <c:pt idx="111">
                  <c:v>7217.6732320000001</c:v>
                </c:pt>
                <c:pt idx="112">
                  <c:v>3867.3740050000001</c:v>
                </c:pt>
                <c:pt idx="113">
                  <c:v>8079.9406150000004</c:v>
                </c:pt>
                <c:pt idx="114">
                  <c:v>5675.9107800000002</c:v>
                </c:pt>
                <c:pt idx="115">
                  <c:v>15833.793240999999</c:v>
                </c:pt>
                <c:pt idx="116">
                  <c:v>3303.9997579999999</c:v>
                </c:pt>
                <c:pt idx="117">
                  <c:v>5532.0665259999996</c:v>
                </c:pt>
                <c:pt idx="118">
                  <c:v>4331.2086280000003</c:v>
                </c:pt>
                <c:pt idx="119">
                  <c:v>4878.3178330000001</c:v>
                </c:pt>
                <c:pt idx="120">
                  <c:v>7243.3539389999996</c:v>
                </c:pt>
                <c:pt idx="121">
                  <c:v>3941.8656380000002</c:v>
                </c:pt>
                <c:pt idx="122">
                  <c:v>7369.9708970000002</c:v>
                </c:pt>
                <c:pt idx="123">
                  <c:v>5168.1061239999999</c:v>
                </c:pt>
                <c:pt idx="124">
                  <c:v>8059.0043480000004</c:v>
                </c:pt>
                <c:pt idx="125">
                  <c:v>6865.1727490000003</c:v>
                </c:pt>
                <c:pt idx="126">
                  <c:v>3493.481256</c:v>
                </c:pt>
                <c:pt idx="127">
                  <c:v>4937.1588199999997</c:v>
                </c:pt>
                <c:pt idx="128">
                  <c:v>6715.2228500000001</c:v>
                </c:pt>
                <c:pt idx="129">
                  <c:v>6499.8505789999999</c:v>
                </c:pt>
                <c:pt idx="130">
                  <c:v>8717.2836569999999</c:v>
                </c:pt>
                <c:pt idx="131">
                  <c:v>8717.2836569999999</c:v>
                </c:pt>
                <c:pt idx="132">
                  <c:v>4256.1760400000003</c:v>
                </c:pt>
                <c:pt idx="133">
                  <c:v>5460.0074880000002</c:v>
                </c:pt>
                <c:pt idx="134">
                  <c:v>5802.7395530000003</c:v>
                </c:pt>
                <c:pt idx="135">
                  <c:v>16092.197345</c:v>
                </c:pt>
                <c:pt idx="136">
                  <c:v>5849.0012829999996</c:v>
                </c:pt>
                <c:pt idx="137">
                  <c:v>13498.866013000001</c:v>
                </c:pt>
                <c:pt idx="138">
                  <c:v>13414.756256999999</c:v>
                </c:pt>
                <c:pt idx="139">
                  <c:v>5690.7718990000003</c:v>
                </c:pt>
                <c:pt idx="140">
                  <c:v>8097.0844340000003</c:v>
                </c:pt>
                <c:pt idx="141">
                  <c:v>9901.7169940000003</c:v>
                </c:pt>
                <c:pt idx="142">
                  <c:v>9602.9057520000006</c:v>
                </c:pt>
                <c:pt idx="143">
                  <c:v>6444.265539</c:v>
                </c:pt>
                <c:pt idx="144">
                  <c:v>5514.7990069999996</c:v>
                </c:pt>
                <c:pt idx="145">
                  <c:v>7521.6823379999996</c:v>
                </c:pt>
                <c:pt idx="146">
                  <c:v>4785.7976399999998</c:v>
                </c:pt>
                <c:pt idx="147">
                  <c:v>4508.3959150000001</c:v>
                </c:pt>
                <c:pt idx="148">
                  <c:v>7276.4308039999996</c:v>
                </c:pt>
                <c:pt idx="149">
                  <c:v>6316.3485650000002</c:v>
                </c:pt>
                <c:pt idx="150">
                  <c:v>7176.9555309999996</c:v>
                </c:pt>
                <c:pt idx="151">
                  <c:v>3557.8031230000001</c:v>
                </c:pt>
                <c:pt idx="152">
                  <c:v>3652.7932340000002</c:v>
                </c:pt>
                <c:pt idx="153">
                  <c:v>5748.6828029999997</c:v>
                </c:pt>
                <c:pt idx="154">
                  <c:v>7192.2890360000001</c:v>
                </c:pt>
                <c:pt idx="155">
                  <c:v>5489.7695190000004</c:v>
                </c:pt>
                <c:pt idx="156">
                  <c:v>6606.1704449999997</c:v>
                </c:pt>
                <c:pt idx="157">
                  <c:v>4861.068612</c:v>
                </c:pt>
                <c:pt idx="158">
                  <c:v>6710.2990609999997</c:v>
                </c:pt>
                <c:pt idx="159">
                  <c:v>4820.1475979999996</c:v>
                </c:pt>
                <c:pt idx="160">
                  <c:v>2459.6845429999998</c:v>
                </c:pt>
                <c:pt idx="161">
                  <c:v>1332.064165</c:v>
                </c:pt>
                <c:pt idx="162">
                  <c:v>6274.2463809999999</c:v>
                </c:pt>
                <c:pt idx="163">
                  <c:v>4197.8738579999999</c:v>
                </c:pt>
                <c:pt idx="164">
                  <c:v>2613.4862969999999</c:v>
                </c:pt>
                <c:pt idx="165">
                  <c:v>5890.435082</c:v>
                </c:pt>
                <c:pt idx="166">
                  <c:v>6894.9088170000005</c:v>
                </c:pt>
                <c:pt idx="167">
                  <c:v>6239.0962939999999</c:v>
                </c:pt>
                <c:pt idx="168">
                  <c:v>4459.1386480000001</c:v>
                </c:pt>
                <c:pt idx="169">
                  <c:v>11446.509265000001</c:v>
                </c:pt>
                <c:pt idx="170">
                  <c:v>7050.9197389999999</c:v>
                </c:pt>
                <c:pt idx="171">
                  <c:v>6182.7041449999997</c:v>
                </c:pt>
                <c:pt idx="172">
                  <c:v>4378.9941740000004</c:v>
                </c:pt>
                <c:pt idx="173">
                  <c:v>9216.8282839999993</c:v>
                </c:pt>
                <c:pt idx="174">
                  <c:v>5124.7036029999999</c:v>
                </c:pt>
                <c:pt idx="175">
                  <c:v>5491.896084</c:v>
                </c:pt>
                <c:pt idx="176">
                  <c:v>4896.0413189999999</c:v>
                </c:pt>
                <c:pt idx="177">
                  <c:v>9303.8666429999994</c:v>
                </c:pt>
                <c:pt idx="178">
                  <c:v>4950.8347130000002</c:v>
                </c:pt>
                <c:pt idx="179">
                  <c:v>5625.3755963330004</c:v>
                </c:pt>
                <c:pt idx="180">
                  <c:v>7257.5502930000002</c:v>
                </c:pt>
                <c:pt idx="181">
                  <c:v>5858.3271139999997</c:v>
                </c:pt>
                <c:pt idx="182">
                  <c:v>7657.2182780000003</c:v>
                </c:pt>
                <c:pt idx="183">
                  <c:v>6161.2544209999996</c:v>
                </c:pt>
                <c:pt idx="184">
                  <c:v>6202.2371739999999</c:v>
                </c:pt>
                <c:pt idx="185">
                  <c:v>10313.661714</c:v>
                </c:pt>
                <c:pt idx="186">
                  <c:v>10996.369871999999</c:v>
                </c:pt>
                <c:pt idx="187">
                  <c:v>6802.0728239999999</c:v>
                </c:pt>
                <c:pt idx="188">
                  <c:v>7997.7096469999997</c:v>
                </c:pt>
                <c:pt idx="189">
                  <c:v>7383.5509709999997</c:v>
                </c:pt>
                <c:pt idx="190">
                  <c:v>7770.4471400000002</c:v>
                </c:pt>
                <c:pt idx="191">
                  <c:v>10752.237451999999</c:v>
                </c:pt>
                <c:pt idx="192">
                  <c:v>11892.450622</c:v>
                </c:pt>
                <c:pt idx="193">
                  <c:v>11439.616001</c:v>
                </c:pt>
                <c:pt idx="194">
                  <c:v>8179.5437769999999</c:v>
                </c:pt>
                <c:pt idx="195">
                  <c:v>9557.8795790000004</c:v>
                </c:pt>
                <c:pt idx="196">
                  <c:v>11291.794852000001</c:v>
                </c:pt>
                <c:pt idx="197">
                  <c:v>6607.6189400000003</c:v>
                </c:pt>
                <c:pt idx="198">
                  <c:v>7550.219094</c:v>
                </c:pt>
                <c:pt idx="199">
                  <c:v>6619.0684359999996</c:v>
                </c:pt>
                <c:pt idx="200">
                  <c:v>7141.522406</c:v>
                </c:pt>
                <c:pt idx="201">
                  <c:v>8808.6231609999995</c:v>
                </c:pt>
                <c:pt idx="202">
                  <c:v>6156.403045</c:v>
                </c:pt>
                <c:pt idx="203">
                  <c:v>8343.3907810000001</c:v>
                </c:pt>
                <c:pt idx="204">
                  <c:v>9813.1603040000009</c:v>
                </c:pt>
                <c:pt idx="205">
                  <c:v>10762.137667000001</c:v>
                </c:pt>
                <c:pt idx="206">
                  <c:v>4238.9431219999997</c:v>
                </c:pt>
                <c:pt idx="207">
                  <c:v>7222.9483499999997</c:v>
                </c:pt>
                <c:pt idx="208">
                  <c:v>8398.467052</c:v>
                </c:pt>
                <c:pt idx="209">
                  <c:v>14148.612757000001</c:v>
                </c:pt>
                <c:pt idx="210">
                  <c:v>16669.568196</c:v>
                </c:pt>
                <c:pt idx="211">
                  <c:v>12461.506885999999</c:v>
                </c:pt>
                <c:pt idx="212">
                  <c:v>4185.4032399999996</c:v>
                </c:pt>
                <c:pt idx="213">
                  <c:v>5834.1250190000001</c:v>
                </c:pt>
                <c:pt idx="214">
                  <c:v>10854.448254999999</c:v>
                </c:pt>
                <c:pt idx="215">
                  <c:v>4605.7090749999998</c:v>
                </c:pt>
                <c:pt idx="216">
                  <c:v>8337.2310039999993</c:v>
                </c:pt>
                <c:pt idx="217">
                  <c:v>11343.69298</c:v>
                </c:pt>
                <c:pt idx="218">
                  <c:v>6943.3173219999999</c:v>
                </c:pt>
                <c:pt idx="219">
                  <c:v>854.426783</c:v>
                </c:pt>
                <c:pt idx="220">
                  <c:v>10672.485934</c:v>
                </c:pt>
                <c:pt idx="221">
                  <c:v>11416.430743999999</c:v>
                </c:pt>
                <c:pt idx="222">
                  <c:v>10135.225086</c:v>
                </c:pt>
                <c:pt idx="223">
                  <c:v>4665.827104</c:v>
                </c:pt>
                <c:pt idx="224">
                  <c:v>7156.4777480000002</c:v>
                </c:pt>
                <c:pt idx="225">
                  <c:v>11316.789149</c:v>
                </c:pt>
                <c:pt idx="226">
                  <c:v>4207.2717259999999</c:v>
                </c:pt>
                <c:pt idx="227">
                  <c:v>15754.711823</c:v>
                </c:pt>
                <c:pt idx="228">
                  <c:v>7702.6988609999999</c:v>
                </c:pt>
                <c:pt idx="229">
                  <c:v>4073.2995190000001</c:v>
                </c:pt>
                <c:pt idx="230">
                  <c:v>9428.1326210000007</c:v>
                </c:pt>
                <c:pt idx="231">
                  <c:v>4472.370586</c:v>
                </c:pt>
                <c:pt idx="232">
                  <c:v>6791.084081</c:v>
                </c:pt>
                <c:pt idx="233">
                  <c:v>5985.458361</c:v>
                </c:pt>
                <c:pt idx="234">
                  <c:v>8878.5257419999998</c:v>
                </c:pt>
                <c:pt idx="235">
                  <c:v>6540.5078110000004</c:v>
                </c:pt>
                <c:pt idx="236">
                  <c:v>7247.6319759999997</c:v>
                </c:pt>
                <c:pt idx="237">
                  <c:v>11822.637140000001</c:v>
                </c:pt>
                <c:pt idx="238">
                  <c:v>10035.034976999999</c:v>
                </c:pt>
                <c:pt idx="239">
                  <c:v>8605.8374769999991</c:v>
                </c:pt>
                <c:pt idx="240">
                  <c:v>10563.960797</c:v>
                </c:pt>
                <c:pt idx="241">
                  <c:v>7121.4624569999996</c:v>
                </c:pt>
                <c:pt idx="242">
                  <c:v>17322.990476999999</c:v>
                </c:pt>
                <c:pt idx="243">
                  <c:v>9425.2205790000007</c:v>
                </c:pt>
                <c:pt idx="244">
                  <c:v>7267.9540859999997</c:v>
                </c:pt>
                <c:pt idx="245">
                  <c:v>10623.824936000001</c:v>
                </c:pt>
                <c:pt idx="246">
                  <c:v>10095.241946</c:v>
                </c:pt>
                <c:pt idx="247">
                  <c:v>6752.2990609999997</c:v>
                </c:pt>
                <c:pt idx="248">
                  <c:v>4429.622394</c:v>
                </c:pt>
                <c:pt idx="249">
                  <c:v>6876.9110979999996</c:v>
                </c:pt>
                <c:pt idx="250">
                  <c:v>10201.253171</c:v>
                </c:pt>
                <c:pt idx="251">
                  <c:v>6248.3409629999996</c:v>
                </c:pt>
                <c:pt idx="252">
                  <c:v>11389.100571000001</c:v>
                </c:pt>
                <c:pt idx="253">
                  <c:v>14232.092597999999</c:v>
                </c:pt>
                <c:pt idx="254">
                  <c:v>8980.4865790000003</c:v>
                </c:pt>
                <c:pt idx="255">
                  <c:v>8067.8729039999998</c:v>
                </c:pt>
                <c:pt idx="256">
                  <c:v>5614.7975139999999</c:v>
                </c:pt>
                <c:pt idx="257">
                  <c:v>7019.035630333</c:v>
                </c:pt>
                <c:pt idx="258">
                  <c:v>6727.8182820000002</c:v>
                </c:pt>
                <c:pt idx="259">
                  <c:v>9797.4082390000003</c:v>
                </c:pt>
                <c:pt idx="260">
                  <c:v>10623.73782</c:v>
                </c:pt>
                <c:pt idx="261">
                  <c:v>11373.934552999999</c:v>
                </c:pt>
                <c:pt idx="262">
                  <c:v>14771.515219000001</c:v>
                </c:pt>
                <c:pt idx="263">
                  <c:v>9859.4778769999994</c:v>
                </c:pt>
                <c:pt idx="264">
                  <c:v>9020.1719279999998</c:v>
                </c:pt>
                <c:pt idx="265">
                  <c:v>18019.217591000001</c:v>
                </c:pt>
                <c:pt idx="266">
                  <c:v>7921.5385340000003</c:v>
                </c:pt>
                <c:pt idx="267">
                  <c:v>9301.3797340000001</c:v>
                </c:pt>
                <c:pt idx="268">
                  <c:v>8210.0498559999996</c:v>
                </c:pt>
                <c:pt idx="269">
                  <c:v>9954.2283260000004</c:v>
                </c:pt>
                <c:pt idx="270">
                  <c:v>7437.573273</c:v>
                </c:pt>
                <c:pt idx="271">
                  <c:v>9622.3530929999997</c:v>
                </c:pt>
                <c:pt idx="272">
                  <c:v>16361.244785999999</c:v>
                </c:pt>
                <c:pt idx="273">
                  <c:v>11340.321172</c:v>
                </c:pt>
                <c:pt idx="274">
                  <c:v>11253.005619</c:v>
                </c:pt>
                <c:pt idx="275">
                  <c:v>16775.992854</c:v>
                </c:pt>
                <c:pt idx="276">
                  <c:v>9906.0541790000007</c:v>
                </c:pt>
                <c:pt idx="277">
                  <c:v>7879.1679290000002</c:v>
                </c:pt>
                <c:pt idx="278">
                  <c:v>11672.232050000001</c:v>
                </c:pt>
                <c:pt idx="279">
                  <c:v>12234.594295999999</c:v>
                </c:pt>
                <c:pt idx="280">
                  <c:v>15904.624077</c:v>
                </c:pt>
                <c:pt idx="281">
                  <c:v>6680.0979740000002</c:v>
                </c:pt>
                <c:pt idx="282">
                  <c:v>10916.621923999999</c:v>
                </c:pt>
                <c:pt idx="283">
                  <c:v>11908.171232999999</c:v>
                </c:pt>
                <c:pt idx="284">
                  <c:v>8288.4015930000005</c:v>
                </c:pt>
                <c:pt idx="285">
                  <c:v>15069.894931000001</c:v>
                </c:pt>
                <c:pt idx="286">
                  <c:v>7953.9897730000002</c:v>
                </c:pt>
                <c:pt idx="287">
                  <c:v>10831.609366999999</c:v>
                </c:pt>
                <c:pt idx="288">
                  <c:v>11095.573451</c:v>
                </c:pt>
                <c:pt idx="289">
                  <c:v>14097.88207</c:v>
                </c:pt>
                <c:pt idx="290">
                  <c:v>15990.712020000001</c:v>
                </c:pt>
                <c:pt idx="291">
                  <c:v>11148.741765000001</c:v>
                </c:pt>
                <c:pt idx="292">
                  <c:v>11185.287509</c:v>
                </c:pt>
                <c:pt idx="293">
                  <c:v>12038.600825</c:v>
                </c:pt>
                <c:pt idx="294">
                  <c:v>16014.246646666001</c:v>
                </c:pt>
                <c:pt idx="295">
                  <c:v>12407.038903000001</c:v>
                </c:pt>
                <c:pt idx="296">
                  <c:v>18939.712263000001</c:v>
                </c:pt>
                <c:pt idx="297">
                  <c:v>14184.264531000001</c:v>
                </c:pt>
                <c:pt idx="298">
                  <c:v>5161.1969019999997</c:v>
                </c:pt>
                <c:pt idx="299">
                  <c:v>19212.601363999998</c:v>
                </c:pt>
                <c:pt idx="300">
                  <c:v>6200.9850390000001</c:v>
                </c:pt>
                <c:pt idx="301">
                  <c:v>11276.92253</c:v>
                </c:pt>
                <c:pt idx="302">
                  <c:v>15142.105829</c:v>
                </c:pt>
                <c:pt idx="303">
                  <c:v>12516.906461</c:v>
                </c:pt>
                <c:pt idx="304">
                  <c:v>16371.991458</c:v>
                </c:pt>
                <c:pt idx="305">
                  <c:v>17227.167580000001</c:v>
                </c:pt>
                <c:pt idx="306">
                  <c:v>12971.758043</c:v>
                </c:pt>
                <c:pt idx="307">
                  <c:v>12760.799051</c:v>
                </c:pt>
                <c:pt idx="308">
                  <c:v>14574.125919</c:v>
                </c:pt>
                <c:pt idx="309">
                  <c:v>14697.811862</c:v>
                </c:pt>
                <c:pt idx="310">
                  <c:v>17269.861432000002</c:v>
                </c:pt>
                <c:pt idx="311">
                  <c:v>12119.416084</c:v>
                </c:pt>
                <c:pt idx="312">
                  <c:v>14798.915593</c:v>
                </c:pt>
                <c:pt idx="313">
                  <c:v>17515.645438</c:v>
                </c:pt>
                <c:pt idx="314">
                  <c:v>8360.8458919999994</c:v>
                </c:pt>
                <c:pt idx="315">
                  <c:v>21304.324708</c:v>
                </c:pt>
                <c:pt idx="316">
                  <c:v>2707.6423289999998</c:v>
                </c:pt>
                <c:pt idx="317">
                  <c:v>2800.523874</c:v>
                </c:pt>
                <c:pt idx="318">
                  <c:v>2060.8304629999998</c:v>
                </c:pt>
                <c:pt idx="319">
                  <c:v>172.52817899999999</c:v>
                </c:pt>
                <c:pt idx="320">
                  <c:v>3414.285715</c:v>
                </c:pt>
                <c:pt idx="321">
                  <c:v>2367.7213769999998</c:v>
                </c:pt>
                <c:pt idx="322">
                  <c:v>1794.460812</c:v>
                </c:pt>
                <c:pt idx="323">
                  <c:v>1950.6682499999999</c:v>
                </c:pt>
                <c:pt idx="324">
                  <c:v>2148.334668</c:v>
                </c:pt>
                <c:pt idx="325">
                  <c:v>5707.9136019999996</c:v>
                </c:pt>
                <c:pt idx="326">
                  <c:v>2248.6900799999999</c:v>
                </c:pt>
                <c:pt idx="327">
                  <c:v>4524.3425020000004</c:v>
                </c:pt>
                <c:pt idx="328">
                  <c:v>4150.8575799999999</c:v>
                </c:pt>
                <c:pt idx="329">
                  <c:v>6033.5088450000003</c:v>
                </c:pt>
                <c:pt idx="330">
                  <c:v>5103.8326219999999</c:v>
                </c:pt>
                <c:pt idx="331">
                  <c:v>1661.2541100000001</c:v>
                </c:pt>
                <c:pt idx="332">
                  <c:v>4084.3359540000001</c:v>
                </c:pt>
                <c:pt idx="333">
                  <c:v>4628.0037030000003</c:v>
                </c:pt>
                <c:pt idx="334">
                  <c:v>8932.1394319999999</c:v>
                </c:pt>
                <c:pt idx="335">
                  <c:v>5838.18415</c:v>
                </c:pt>
                <c:pt idx="336">
                  <c:v>6608.8093529999996</c:v>
                </c:pt>
                <c:pt idx="337">
                  <c:v>4447.2054369999996</c:v>
                </c:pt>
                <c:pt idx="338">
                  <c:v>3167.68797</c:v>
                </c:pt>
                <c:pt idx="339">
                  <c:v>3210.1478080000002</c:v>
                </c:pt>
                <c:pt idx="340">
                  <c:v>13211.443316999999</c:v>
                </c:pt>
                <c:pt idx="341">
                  <c:v>2043.0929860000001</c:v>
                </c:pt>
                <c:pt idx="342">
                  <c:v>5352.0593680000002</c:v>
                </c:pt>
                <c:pt idx="343">
                  <c:v>3626.2516350000001</c:v>
                </c:pt>
                <c:pt idx="344">
                  <c:v>5532.0867070000004</c:v>
                </c:pt>
                <c:pt idx="345">
                  <c:v>7279.2442440000004</c:v>
                </c:pt>
                <c:pt idx="346">
                  <c:v>13381.987032999999</c:v>
                </c:pt>
                <c:pt idx="347">
                  <c:v>4533.9614220000003</c:v>
                </c:pt>
                <c:pt idx="348">
                  <c:v>3751.0751949999999</c:v>
                </c:pt>
                <c:pt idx="349">
                  <c:v>3120.264506</c:v>
                </c:pt>
                <c:pt idx="350">
                  <c:v>8943.9254669999991</c:v>
                </c:pt>
                <c:pt idx="351">
                  <c:v>1637.595806</c:v>
                </c:pt>
                <c:pt idx="352">
                  <c:v>4927.6785970000001</c:v>
                </c:pt>
                <c:pt idx="353">
                  <c:v>1938.287282</c:v>
                </c:pt>
                <c:pt idx="354">
                  <c:v>7676.8018750000001</c:v>
                </c:pt>
                <c:pt idx="355">
                  <c:v>4024.4689709999998</c:v>
                </c:pt>
                <c:pt idx="356">
                  <c:v>3155.230744</c:v>
                </c:pt>
                <c:pt idx="357">
                  <c:v>9990.3037800000002</c:v>
                </c:pt>
                <c:pt idx="358">
                  <c:v>5316.7088350000004</c:v>
                </c:pt>
                <c:pt idx="359">
                  <c:v>4847.0653819999998</c:v>
                </c:pt>
                <c:pt idx="360">
                  <c:v>7341.1691136660002</c:v>
                </c:pt>
                <c:pt idx="361">
                  <c:v>5066.4419239999997</c:v>
                </c:pt>
                <c:pt idx="362">
                  <c:v>13512.526427999999</c:v>
                </c:pt>
                <c:pt idx="363">
                  <c:v>6911.2178180000001</c:v>
                </c:pt>
                <c:pt idx="364">
                  <c:v>6518.9910110000001</c:v>
                </c:pt>
                <c:pt idx="365">
                  <c:v>3567.5782279999999</c:v>
                </c:pt>
                <c:pt idx="366">
                  <c:v>4418.3493930000004</c:v>
                </c:pt>
                <c:pt idx="367">
                  <c:v>3176.1411349999998</c:v>
                </c:pt>
                <c:pt idx="368">
                  <c:v>6891.7223050000002</c:v>
                </c:pt>
                <c:pt idx="369">
                  <c:v>11337.556063</c:v>
                </c:pt>
                <c:pt idx="370">
                  <c:v>4576.3267379999998</c:v>
                </c:pt>
                <c:pt idx="371">
                  <c:v>7997.0905430000003</c:v>
                </c:pt>
                <c:pt idx="372">
                  <c:v>5283.7089020000003</c:v>
                </c:pt>
                <c:pt idx="373">
                  <c:v>8681.8805219999995</c:v>
                </c:pt>
                <c:pt idx="374">
                  <c:v>5455.5020690000001</c:v>
                </c:pt>
                <c:pt idx="375">
                  <c:v>6791.499718</c:v>
                </c:pt>
                <c:pt idx="376">
                  <c:v>5490.4437090000001</c:v>
                </c:pt>
                <c:pt idx="377">
                  <c:v>9264.2144879999996</c:v>
                </c:pt>
                <c:pt idx="378">
                  <c:v>4696.4747509999997</c:v>
                </c:pt>
                <c:pt idx="379">
                  <c:v>7096.0217620000003</c:v>
                </c:pt>
                <c:pt idx="380">
                  <c:v>10732.791932</c:v>
                </c:pt>
                <c:pt idx="381">
                  <c:v>5345.1380909999998</c:v>
                </c:pt>
                <c:pt idx="382">
                  <c:v>4683.6490379999996</c:v>
                </c:pt>
                <c:pt idx="383">
                  <c:v>7731.2425000000003</c:v>
                </c:pt>
                <c:pt idx="384">
                  <c:v>4543.3919429999996</c:v>
                </c:pt>
                <c:pt idx="385">
                  <c:v>4095.2627710000002</c:v>
                </c:pt>
                <c:pt idx="386">
                  <c:v>5462.2741079999996</c:v>
                </c:pt>
                <c:pt idx="387">
                  <c:v>3847.9607169999999</c:v>
                </c:pt>
                <c:pt idx="388">
                  <c:v>14791.718249</c:v>
                </c:pt>
                <c:pt idx="389">
                  <c:v>6206.5687180000004</c:v>
                </c:pt>
                <c:pt idx="390">
                  <c:v>9308.3988850000005</c:v>
                </c:pt>
                <c:pt idx="391">
                  <c:v>5991.6178540000001</c:v>
                </c:pt>
                <c:pt idx="392">
                  <c:v>7168.8309010000003</c:v>
                </c:pt>
                <c:pt idx="393">
                  <c:v>7653.7376690000001</c:v>
                </c:pt>
                <c:pt idx="394">
                  <c:v>7160.2281670000002</c:v>
                </c:pt>
                <c:pt idx="395">
                  <c:v>5764.6392960000003</c:v>
                </c:pt>
                <c:pt idx="396">
                  <c:v>7113.8818430000001</c:v>
                </c:pt>
                <c:pt idx="397">
                  <c:v>6902.1269970000003</c:v>
                </c:pt>
                <c:pt idx="398">
                  <c:v>8096.5606340000004</c:v>
                </c:pt>
                <c:pt idx="399">
                  <c:v>7792.6105029999999</c:v>
                </c:pt>
                <c:pt idx="400">
                  <c:v>6802.0417109999999</c:v>
                </c:pt>
                <c:pt idx="401">
                  <c:v>6333.9373759999999</c:v>
                </c:pt>
                <c:pt idx="402">
                  <c:v>5655.2014710000003</c:v>
                </c:pt>
                <c:pt idx="403">
                  <c:v>10895.945599999999</c:v>
                </c:pt>
                <c:pt idx="404">
                  <c:v>12229.599534000001</c:v>
                </c:pt>
                <c:pt idx="405">
                  <c:v>2211.989986</c:v>
                </c:pt>
                <c:pt idx="406">
                  <c:v>8756.9403540000003</c:v>
                </c:pt>
                <c:pt idx="407">
                  <c:v>8681.3405550000007</c:v>
                </c:pt>
                <c:pt idx="408">
                  <c:v>5914.0196669999996</c:v>
                </c:pt>
                <c:pt idx="409">
                  <c:v>6107.7984200000001</c:v>
                </c:pt>
                <c:pt idx="410">
                  <c:v>6485.0141540000004</c:v>
                </c:pt>
                <c:pt idx="411">
                  <c:v>7421.6475490000003</c:v>
                </c:pt>
                <c:pt idx="412">
                  <c:v>7725.0891510000001</c:v>
                </c:pt>
                <c:pt idx="413">
                  <c:v>12266.084242999999</c:v>
                </c:pt>
                <c:pt idx="414">
                  <c:v>6739.8750550000004</c:v>
                </c:pt>
                <c:pt idx="415">
                  <c:v>11402.643212999999</c:v>
                </c:pt>
                <c:pt idx="416">
                  <c:v>12788.777314999999</c:v>
                </c:pt>
                <c:pt idx="417">
                  <c:v>7195.1780060000001</c:v>
                </c:pt>
                <c:pt idx="418">
                  <c:v>8894.6976639999993</c:v>
                </c:pt>
                <c:pt idx="419">
                  <c:v>16025.488934999999</c:v>
                </c:pt>
                <c:pt idx="420">
                  <c:v>4375.6646129999999</c:v>
                </c:pt>
                <c:pt idx="421">
                  <c:v>4136.6300780000001</c:v>
                </c:pt>
                <c:pt idx="422">
                  <c:v>7152.2849249999999</c:v>
                </c:pt>
                <c:pt idx="423">
                  <c:v>7120.3851500000001</c:v>
                </c:pt>
                <c:pt idx="424">
                  <c:v>6954.5540870000004</c:v>
                </c:pt>
                <c:pt idx="425">
                  <c:v>9324.1767450000007</c:v>
                </c:pt>
                <c:pt idx="426">
                  <c:v>10260.268102</c:v>
                </c:pt>
                <c:pt idx="427">
                  <c:v>8239.3405503329996</c:v>
                </c:pt>
                <c:pt idx="428">
                  <c:v>16717.347441999998</c:v>
                </c:pt>
                <c:pt idx="429">
                  <c:v>8851.4726809999993</c:v>
                </c:pt>
                <c:pt idx="430">
                  <c:v>7921.8682680000002</c:v>
                </c:pt>
                <c:pt idx="431">
                  <c:v>8733.6828069999992</c:v>
                </c:pt>
                <c:pt idx="432">
                  <c:v>11543.774266</c:v>
                </c:pt>
                <c:pt idx="433">
                  <c:v>10864.520082999999</c:v>
                </c:pt>
                <c:pt idx="434">
                  <c:v>10825.554601</c:v>
                </c:pt>
                <c:pt idx="435">
                  <c:v>5437.9519570000002</c:v>
                </c:pt>
                <c:pt idx="436">
                  <c:v>5850.1629229999999</c:v>
                </c:pt>
                <c:pt idx="437">
                  <c:v>6014.7813770000002</c:v>
                </c:pt>
                <c:pt idx="438">
                  <c:v>9540.8419269999995</c:v>
                </c:pt>
                <c:pt idx="439">
                  <c:v>3226.6264430000001</c:v>
                </c:pt>
                <c:pt idx="440">
                  <c:v>7307.9346500000001</c:v>
                </c:pt>
                <c:pt idx="441">
                  <c:v>7741.6522199999999</c:v>
                </c:pt>
                <c:pt idx="442">
                  <c:v>6984.7029920000004</c:v>
                </c:pt>
                <c:pt idx="443">
                  <c:v>9695.6963489999998</c:v>
                </c:pt>
                <c:pt idx="444">
                  <c:v>10486.654391</c:v>
                </c:pt>
                <c:pt idx="445">
                  <c:v>6726.1950639999995</c:v>
                </c:pt>
                <c:pt idx="446">
                  <c:v>11088.767575</c:v>
                </c:pt>
                <c:pt idx="447">
                  <c:v>7142.6663719999997</c:v>
                </c:pt>
                <c:pt idx="448">
                  <c:v>1723.0972730000001</c:v>
                </c:pt>
                <c:pt idx="449">
                  <c:v>13288.849597</c:v>
                </c:pt>
                <c:pt idx="450">
                  <c:v>11653.303502999999</c:v>
                </c:pt>
                <c:pt idx="451">
                  <c:v>10738.000351000001</c:v>
                </c:pt>
                <c:pt idx="452">
                  <c:v>6799.8235549999999</c:v>
                </c:pt>
                <c:pt idx="453">
                  <c:v>8919.8351449999991</c:v>
                </c:pt>
                <c:pt idx="454">
                  <c:v>9481.9347379999999</c:v>
                </c:pt>
                <c:pt idx="455">
                  <c:v>8117.0864810000003</c:v>
                </c:pt>
                <c:pt idx="456">
                  <c:v>8194.9463360000009</c:v>
                </c:pt>
                <c:pt idx="457">
                  <c:v>6808.3334809999997</c:v>
                </c:pt>
                <c:pt idx="458">
                  <c:v>8670.1081740000009</c:v>
                </c:pt>
                <c:pt idx="459">
                  <c:v>5326.837896</c:v>
                </c:pt>
                <c:pt idx="460">
                  <c:v>7810.9691999999995</c:v>
                </c:pt>
                <c:pt idx="461">
                  <c:v>12158.621800999999</c:v>
                </c:pt>
                <c:pt idx="462">
                  <c:v>8560.1955849999995</c:v>
                </c:pt>
                <c:pt idx="463">
                  <c:v>18229.212817332998</c:v>
                </c:pt>
                <c:pt idx="464">
                  <c:v>7642.7857039999999</c:v>
                </c:pt>
                <c:pt idx="465">
                  <c:v>12991.521191</c:v>
                </c:pt>
                <c:pt idx="466">
                  <c:v>1117.979998</c:v>
                </c:pt>
                <c:pt idx="467">
                  <c:v>10546.321432000001</c:v>
                </c:pt>
                <c:pt idx="468">
                  <c:v>9112.2643759999992</c:v>
                </c:pt>
                <c:pt idx="469">
                  <c:v>14958.332437999999</c:v>
                </c:pt>
                <c:pt idx="470">
                  <c:v>13897.559757999999</c:v>
                </c:pt>
                <c:pt idx="471">
                  <c:v>9971.7842939999991</c:v>
                </c:pt>
                <c:pt idx="472">
                  <c:v>13501.553809999999</c:v>
                </c:pt>
                <c:pt idx="473">
                  <c:v>18489.815262</c:v>
                </c:pt>
                <c:pt idx="474">
                  <c:v>11771.662925000001</c:v>
                </c:pt>
                <c:pt idx="475">
                  <c:v>13023.299869</c:v>
                </c:pt>
                <c:pt idx="476">
                  <c:v>11973.014026666</c:v>
                </c:pt>
                <c:pt idx="477">
                  <c:v>10544.052852000001</c:v>
                </c:pt>
                <c:pt idx="478">
                  <c:v>17892.540064000001</c:v>
                </c:pt>
                <c:pt idx="479">
                  <c:v>24939.180225</c:v>
                </c:pt>
                <c:pt idx="480">
                  <c:v>20547.792680333001</c:v>
                </c:pt>
                <c:pt idx="481">
                  <c:v>25202.765915</c:v>
                </c:pt>
                <c:pt idx="482">
                  <c:v>12005.149391999999</c:v>
                </c:pt>
                <c:pt idx="483">
                  <c:v>14505.196817</c:v>
                </c:pt>
                <c:pt idx="484">
                  <c:v>17398.786773</c:v>
                </c:pt>
                <c:pt idx="485">
                  <c:v>14141.965166665999</c:v>
                </c:pt>
                <c:pt idx="486">
                  <c:v>20299.490038</c:v>
                </c:pt>
                <c:pt idx="487">
                  <c:v>22449.735336000002</c:v>
                </c:pt>
                <c:pt idx="488">
                  <c:v>2001.7859530000001</c:v>
                </c:pt>
                <c:pt idx="489">
                  <c:v>16283.684218</c:v>
                </c:pt>
                <c:pt idx="490">
                  <c:v>6310.7342840000001</c:v>
                </c:pt>
                <c:pt idx="491">
                  <c:v>27007.852801665998</c:v>
                </c:pt>
                <c:pt idx="492">
                  <c:v>28998.75678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A-44F3-8C1F-E5108F964E9B}"/>
            </c:ext>
          </c:extLst>
        </c:ser>
        <c:ser>
          <c:idx val="1"/>
          <c:order val="2"/>
          <c:tx>
            <c:v>'hov/toll'</c:v>
          </c:tx>
          <c:spPr>
            <a:ln>
              <a:noFill/>
            </a:ln>
          </c:spPr>
          <c:marker>
            <c:symbol val="diamond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trendline>
            <c:spPr>
              <a:ln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9.3067450296983629E-4"/>
                  <c:y val="-7.5812455261274156E-2"/>
                </c:manualLayout>
              </c:layout>
              <c:numFmt formatCode="General" sourceLinked="0"/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solidFill>
                    <a:schemeClr val="accent6">
                      <a:lumMod val="75000"/>
                    </a:schemeClr>
                  </a:solidFill>
                </a:ln>
              </c:spPr>
            </c:trendlineLbl>
          </c:trendline>
          <c:xVal>
            <c:numRef>
              <c:f>workingsheet!$B$633:$B$647</c:f>
              <c:numCache>
                <c:formatCode>0</c:formatCode>
                <c:ptCount val="15"/>
                <c:pt idx="0">
                  <c:v>15838</c:v>
                </c:pt>
                <c:pt idx="1">
                  <c:v>4125</c:v>
                </c:pt>
                <c:pt idx="2">
                  <c:v>5306</c:v>
                </c:pt>
                <c:pt idx="3">
                  <c:v>21974.75</c:v>
                </c:pt>
                <c:pt idx="4">
                  <c:v>14539.214843853822</c:v>
                </c:pt>
                <c:pt idx="5">
                  <c:v>12609.166666666666</c:v>
                </c:pt>
                <c:pt idx="6">
                  <c:v>20656.416666666668</c:v>
                </c:pt>
                <c:pt idx="7">
                  <c:v>13169.666666666666</c:v>
                </c:pt>
                <c:pt idx="8">
                  <c:v>8735.6666666666661</c:v>
                </c:pt>
                <c:pt idx="9">
                  <c:v>9688.9099479253382</c:v>
                </c:pt>
                <c:pt idx="10">
                  <c:v>5747</c:v>
                </c:pt>
                <c:pt idx="11">
                  <c:v>8298.1666666666661</c:v>
                </c:pt>
                <c:pt idx="12">
                  <c:v>7307.1428571428569</c:v>
                </c:pt>
                <c:pt idx="13">
                  <c:v>7999.4285714285716</c:v>
                </c:pt>
                <c:pt idx="14">
                  <c:v>7486.083333333333</c:v>
                </c:pt>
              </c:numCache>
            </c:numRef>
          </c:xVal>
          <c:yVal>
            <c:numRef>
              <c:f>workingsheet!$C$633:$C$647</c:f>
              <c:numCache>
                <c:formatCode>0</c:formatCode>
                <c:ptCount val="15"/>
                <c:pt idx="0">
                  <c:v>15780.784153000001</c:v>
                </c:pt>
                <c:pt idx="1">
                  <c:v>741.10686699999997</c:v>
                </c:pt>
                <c:pt idx="2">
                  <c:v>710.82258400000001</c:v>
                </c:pt>
                <c:pt idx="3">
                  <c:v>19450.568126665999</c:v>
                </c:pt>
                <c:pt idx="4">
                  <c:v>19023.372607333</c:v>
                </c:pt>
                <c:pt idx="5">
                  <c:v>20306.116725</c:v>
                </c:pt>
                <c:pt idx="6">
                  <c:v>13602.932908999999</c:v>
                </c:pt>
                <c:pt idx="7">
                  <c:v>22380.261310999998</c:v>
                </c:pt>
                <c:pt idx="8">
                  <c:v>11278.548113000001</c:v>
                </c:pt>
                <c:pt idx="9">
                  <c:v>16405.610863000002</c:v>
                </c:pt>
                <c:pt idx="10">
                  <c:v>11530.208783</c:v>
                </c:pt>
                <c:pt idx="11">
                  <c:v>11278.548113000001</c:v>
                </c:pt>
                <c:pt idx="12">
                  <c:v>11278.548113000001</c:v>
                </c:pt>
                <c:pt idx="13">
                  <c:v>11530.208783</c:v>
                </c:pt>
                <c:pt idx="14">
                  <c:v>11530.208783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A-44F3-8C1F-E5108F964E9B}"/>
            </c:ext>
          </c:extLst>
        </c:ser>
        <c:ser>
          <c:idx val="0"/>
          <c:order val="3"/>
          <c:tx>
            <c:v>arterial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tx2">
                    <a:lumMod val="75000"/>
                  </a:schemeClr>
                </a:solidFill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0739965765148922"/>
                  <c:y val="-5.9449592331158778E-3"/>
                </c:manualLayout>
              </c:layout>
              <c:numFmt formatCode="#,##0.000" sourceLinked="0"/>
              <c:spPr>
                <a:solidFill>
                  <a:schemeClr val="accent1">
                    <a:lumMod val="60000"/>
                    <a:lumOff val="4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workingsheet!$B$648:$B$1283</c:f>
              <c:numCache>
                <c:formatCode>0</c:formatCode>
                <c:ptCount val="636"/>
                <c:pt idx="0">
                  <c:v>19522</c:v>
                </c:pt>
                <c:pt idx="1">
                  <c:v>40097</c:v>
                </c:pt>
                <c:pt idx="2">
                  <c:v>10035</c:v>
                </c:pt>
                <c:pt idx="3">
                  <c:v>29768</c:v>
                </c:pt>
                <c:pt idx="4">
                  <c:v>57942</c:v>
                </c:pt>
                <c:pt idx="5">
                  <c:v>14209</c:v>
                </c:pt>
                <c:pt idx="6">
                  <c:v>33500</c:v>
                </c:pt>
                <c:pt idx="7">
                  <c:v>58500</c:v>
                </c:pt>
                <c:pt idx="8">
                  <c:v>34100</c:v>
                </c:pt>
                <c:pt idx="9">
                  <c:v>41600</c:v>
                </c:pt>
                <c:pt idx="10">
                  <c:v>37700</c:v>
                </c:pt>
                <c:pt idx="11">
                  <c:v>32200</c:v>
                </c:pt>
                <c:pt idx="12">
                  <c:v>58900</c:v>
                </c:pt>
                <c:pt idx="13">
                  <c:v>30300</c:v>
                </c:pt>
                <c:pt idx="14">
                  <c:v>50500</c:v>
                </c:pt>
                <c:pt idx="15">
                  <c:v>52200</c:v>
                </c:pt>
                <c:pt idx="16">
                  <c:v>32500</c:v>
                </c:pt>
                <c:pt idx="17">
                  <c:v>17100</c:v>
                </c:pt>
                <c:pt idx="18">
                  <c:v>61100</c:v>
                </c:pt>
                <c:pt idx="19">
                  <c:v>62900</c:v>
                </c:pt>
                <c:pt idx="20">
                  <c:v>40900</c:v>
                </c:pt>
                <c:pt idx="21">
                  <c:v>42500</c:v>
                </c:pt>
                <c:pt idx="22">
                  <c:v>34800</c:v>
                </c:pt>
                <c:pt idx="23">
                  <c:v>30400</c:v>
                </c:pt>
                <c:pt idx="24">
                  <c:v>45600</c:v>
                </c:pt>
                <c:pt idx="25">
                  <c:v>40400</c:v>
                </c:pt>
                <c:pt idx="26">
                  <c:v>60600</c:v>
                </c:pt>
                <c:pt idx="27">
                  <c:v>38100</c:v>
                </c:pt>
                <c:pt idx="28">
                  <c:v>45600</c:v>
                </c:pt>
                <c:pt idx="29">
                  <c:v>42100</c:v>
                </c:pt>
                <c:pt idx="30">
                  <c:v>20000</c:v>
                </c:pt>
                <c:pt idx="31">
                  <c:v>65100</c:v>
                </c:pt>
                <c:pt idx="32">
                  <c:v>22300</c:v>
                </c:pt>
                <c:pt idx="33">
                  <c:v>40800</c:v>
                </c:pt>
                <c:pt idx="34">
                  <c:v>39000</c:v>
                </c:pt>
                <c:pt idx="35">
                  <c:v>76600</c:v>
                </c:pt>
                <c:pt idx="36">
                  <c:v>12100</c:v>
                </c:pt>
                <c:pt idx="37">
                  <c:v>22500</c:v>
                </c:pt>
                <c:pt idx="38">
                  <c:v>19300</c:v>
                </c:pt>
                <c:pt idx="39">
                  <c:v>53400</c:v>
                </c:pt>
                <c:pt idx="40">
                  <c:v>27000</c:v>
                </c:pt>
                <c:pt idx="41">
                  <c:v>21000</c:v>
                </c:pt>
                <c:pt idx="42">
                  <c:v>23600</c:v>
                </c:pt>
                <c:pt idx="43">
                  <c:v>32900</c:v>
                </c:pt>
                <c:pt idx="44">
                  <c:v>43600</c:v>
                </c:pt>
                <c:pt idx="45">
                  <c:v>31800</c:v>
                </c:pt>
                <c:pt idx="46">
                  <c:v>18900</c:v>
                </c:pt>
                <c:pt idx="47">
                  <c:v>49700</c:v>
                </c:pt>
                <c:pt idx="48">
                  <c:v>30000</c:v>
                </c:pt>
                <c:pt idx="49">
                  <c:v>42300</c:v>
                </c:pt>
                <c:pt idx="50">
                  <c:v>13700</c:v>
                </c:pt>
                <c:pt idx="51">
                  <c:v>55800</c:v>
                </c:pt>
                <c:pt idx="52">
                  <c:v>16900</c:v>
                </c:pt>
                <c:pt idx="53">
                  <c:v>6500</c:v>
                </c:pt>
                <c:pt idx="54">
                  <c:v>9700</c:v>
                </c:pt>
                <c:pt idx="55">
                  <c:v>43600</c:v>
                </c:pt>
                <c:pt idx="56">
                  <c:v>9900</c:v>
                </c:pt>
                <c:pt idx="57">
                  <c:v>24200</c:v>
                </c:pt>
                <c:pt idx="58">
                  <c:v>30200</c:v>
                </c:pt>
                <c:pt idx="59">
                  <c:v>21100</c:v>
                </c:pt>
                <c:pt idx="60">
                  <c:v>45900</c:v>
                </c:pt>
                <c:pt idx="61">
                  <c:v>17500</c:v>
                </c:pt>
                <c:pt idx="62">
                  <c:v>20500</c:v>
                </c:pt>
                <c:pt idx="63">
                  <c:v>41400</c:v>
                </c:pt>
                <c:pt idx="64">
                  <c:v>32200</c:v>
                </c:pt>
                <c:pt idx="65">
                  <c:v>27000</c:v>
                </c:pt>
                <c:pt idx="66">
                  <c:v>43100</c:v>
                </c:pt>
                <c:pt idx="67">
                  <c:v>41500</c:v>
                </c:pt>
                <c:pt idx="68">
                  <c:v>45400</c:v>
                </c:pt>
                <c:pt idx="69">
                  <c:v>15900</c:v>
                </c:pt>
                <c:pt idx="70">
                  <c:v>42700</c:v>
                </c:pt>
                <c:pt idx="71">
                  <c:v>45300</c:v>
                </c:pt>
                <c:pt idx="72">
                  <c:v>33900</c:v>
                </c:pt>
                <c:pt idx="73">
                  <c:v>47800</c:v>
                </c:pt>
                <c:pt idx="74">
                  <c:v>37700</c:v>
                </c:pt>
                <c:pt idx="75">
                  <c:v>39400</c:v>
                </c:pt>
                <c:pt idx="76">
                  <c:v>42500</c:v>
                </c:pt>
                <c:pt idx="77">
                  <c:v>24900</c:v>
                </c:pt>
                <c:pt idx="78">
                  <c:v>28100</c:v>
                </c:pt>
                <c:pt idx="79">
                  <c:v>23900</c:v>
                </c:pt>
                <c:pt idx="80">
                  <c:v>12900</c:v>
                </c:pt>
                <c:pt idx="81">
                  <c:v>58600</c:v>
                </c:pt>
                <c:pt idx="82">
                  <c:v>52100</c:v>
                </c:pt>
                <c:pt idx="83">
                  <c:v>20900</c:v>
                </c:pt>
                <c:pt idx="84">
                  <c:v>29700</c:v>
                </c:pt>
                <c:pt idx="85">
                  <c:v>13700</c:v>
                </c:pt>
                <c:pt idx="86">
                  <c:v>17600</c:v>
                </c:pt>
                <c:pt idx="87">
                  <c:v>50700</c:v>
                </c:pt>
                <c:pt idx="88">
                  <c:v>45300</c:v>
                </c:pt>
                <c:pt idx="89">
                  <c:v>38200</c:v>
                </c:pt>
                <c:pt idx="90">
                  <c:v>73300</c:v>
                </c:pt>
                <c:pt idx="91">
                  <c:v>17100</c:v>
                </c:pt>
                <c:pt idx="92">
                  <c:v>27800</c:v>
                </c:pt>
                <c:pt idx="93">
                  <c:v>28900</c:v>
                </c:pt>
                <c:pt idx="94">
                  <c:v>34700</c:v>
                </c:pt>
                <c:pt idx="95">
                  <c:v>59100</c:v>
                </c:pt>
                <c:pt idx="96">
                  <c:v>36500</c:v>
                </c:pt>
                <c:pt idx="97">
                  <c:v>56000</c:v>
                </c:pt>
                <c:pt idx="98">
                  <c:v>22000</c:v>
                </c:pt>
                <c:pt idx="99">
                  <c:v>25400</c:v>
                </c:pt>
                <c:pt idx="100">
                  <c:v>48294</c:v>
                </c:pt>
                <c:pt idx="101">
                  <c:v>12339</c:v>
                </c:pt>
                <c:pt idx="102">
                  <c:v>66624</c:v>
                </c:pt>
                <c:pt idx="103">
                  <c:v>39266</c:v>
                </c:pt>
                <c:pt idx="104">
                  <c:v>56252</c:v>
                </c:pt>
                <c:pt idx="105">
                  <c:v>17527</c:v>
                </c:pt>
                <c:pt idx="106">
                  <c:v>21963</c:v>
                </c:pt>
                <c:pt idx="107">
                  <c:v>3764</c:v>
                </c:pt>
                <c:pt idx="108">
                  <c:v>14715</c:v>
                </c:pt>
                <c:pt idx="109">
                  <c:v>23062</c:v>
                </c:pt>
                <c:pt idx="110">
                  <c:v>22033</c:v>
                </c:pt>
                <c:pt idx="111">
                  <c:v>6883</c:v>
                </c:pt>
                <c:pt idx="112">
                  <c:v>18686</c:v>
                </c:pt>
                <c:pt idx="113">
                  <c:v>14003</c:v>
                </c:pt>
                <c:pt idx="114">
                  <c:v>18541</c:v>
                </c:pt>
                <c:pt idx="115">
                  <c:v>14151</c:v>
                </c:pt>
                <c:pt idx="116">
                  <c:v>10502</c:v>
                </c:pt>
                <c:pt idx="117">
                  <c:v>31131</c:v>
                </c:pt>
                <c:pt idx="118">
                  <c:v>8714</c:v>
                </c:pt>
                <c:pt idx="119">
                  <c:v>18649</c:v>
                </c:pt>
                <c:pt idx="120">
                  <c:v>15373</c:v>
                </c:pt>
                <c:pt idx="121">
                  <c:v>15700</c:v>
                </c:pt>
                <c:pt idx="122">
                  <c:v>6672</c:v>
                </c:pt>
                <c:pt idx="123">
                  <c:v>17920</c:v>
                </c:pt>
                <c:pt idx="124">
                  <c:v>12888</c:v>
                </c:pt>
                <c:pt idx="125">
                  <c:v>19500</c:v>
                </c:pt>
                <c:pt idx="126">
                  <c:v>21100</c:v>
                </c:pt>
                <c:pt idx="127">
                  <c:v>22900</c:v>
                </c:pt>
                <c:pt idx="128">
                  <c:v>3200</c:v>
                </c:pt>
                <c:pt idx="129">
                  <c:v>12000</c:v>
                </c:pt>
                <c:pt idx="130">
                  <c:v>9700</c:v>
                </c:pt>
                <c:pt idx="131">
                  <c:v>22900</c:v>
                </c:pt>
                <c:pt idx="132">
                  <c:v>29600</c:v>
                </c:pt>
                <c:pt idx="133">
                  <c:v>27900</c:v>
                </c:pt>
                <c:pt idx="134">
                  <c:v>26100</c:v>
                </c:pt>
                <c:pt idx="135">
                  <c:v>22700</c:v>
                </c:pt>
                <c:pt idx="136">
                  <c:v>6600</c:v>
                </c:pt>
                <c:pt idx="137">
                  <c:v>23300</c:v>
                </c:pt>
                <c:pt idx="138">
                  <c:v>18800</c:v>
                </c:pt>
                <c:pt idx="139">
                  <c:v>4100</c:v>
                </c:pt>
                <c:pt idx="140">
                  <c:v>12700</c:v>
                </c:pt>
                <c:pt idx="141">
                  <c:v>19900</c:v>
                </c:pt>
                <c:pt idx="142">
                  <c:v>26100</c:v>
                </c:pt>
                <c:pt idx="143">
                  <c:v>20200</c:v>
                </c:pt>
                <c:pt idx="144">
                  <c:v>10700</c:v>
                </c:pt>
                <c:pt idx="145">
                  <c:v>19500</c:v>
                </c:pt>
                <c:pt idx="146">
                  <c:v>25200</c:v>
                </c:pt>
                <c:pt idx="147">
                  <c:v>12400</c:v>
                </c:pt>
                <c:pt idx="148">
                  <c:v>30800</c:v>
                </c:pt>
                <c:pt idx="149">
                  <c:v>21600</c:v>
                </c:pt>
                <c:pt idx="150">
                  <c:v>56200</c:v>
                </c:pt>
                <c:pt idx="151">
                  <c:v>27000</c:v>
                </c:pt>
                <c:pt idx="152">
                  <c:v>39200</c:v>
                </c:pt>
                <c:pt idx="153">
                  <c:v>23700</c:v>
                </c:pt>
                <c:pt idx="154">
                  <c:v>16700</c:v>
                </c:pt>
                <c:pt idx="155">
                  <c:v>12900</c:v>
                </c:pt>
                <c:pt idx="156">
                  <c:v>5800</c:v>
                </c:pt>
                <c:pt idx="157">
                  <c:v>18500</c:v>
                </c:pt>
                <c:pt idx="158">
                  <c:v>24100</c:v>
                </c:pt>
                <c:pt idx="159">
                  <c:v>13700</c:v>
                </c:pt>
                <c:pt idx="160">
                  <c:v>13300</c:v>
                </c:pt>
                <c:pt idx="161">
                  <c:v>8300</c:v>
                </c:pt>
                <c:pt idx="162">
                  <c:v>15300</c:v>
                </c:pt>
                <c:pt idx="163">
                  <c:v>12000</c:v>
                </c:pt>
                <c:pt idx="164">
                  <c:v>22300</c:v>
                </c:pt>
                <c:pt idx="165">
                  <c:v>12300</c:v>
                </c:pt>
                <c:pt idx="166">
                  <c:v>24400</c:v>
                </c:pt>
                <c:pt idx="167">
                  <c:v>29300</c:v>
                </c:pt>
                <c:pt idx="168">
                  <c:v>25900</c:v>
                </c:pt>
                <c:pt idx="169">
                  <c:v>8100</c:v>
                </c:pt>
                <c:pt idx="170">
                  <c:v>11200</c:v>
                </c:pt>
                <c:pt idx="171">
                  <c:v>21600</c:v>
                </c:pt>
                <c:pt idx="172">
                  <c:v>5600</c:v>
                </c:pt>
                <c:pt idx="173">
                  <c:v>19000</c:v>
                </c:pt>
                <c:pt idx="174">
                  <c:v>17500</c:v>
                </c:pt>
                <c:pt idx="175">
                  <c:v>20200</c:v>
                </c:pt>
                <c:pt idx="176">
                  <c:v>26800</c:v>
                </c:pt>
                <c:pt idx="177">
                  <c:v>29700</c:v>
                </c:pt>
                <c:pt idx="178">
                  <c:v>24700</c:v>
                </c:pt>
                <c:pt idx="179">
                  <c:v>16000</c:v>
                </c:pt>
                <c:pt idx="180">
                  <c:v>18900</c:v>
                </c:pt>
                <c:pt idx="181">
                  <c:v>13200</c:v>
                </c:pt>
                <c:pt idx="182">
                  <c:v>27500</c:v>
                </c:pt>
                <c:pt idx="183">
                  <c:v>31500</c:v>
                </c:pt>
                <c:pt idx="184">
                  <c:v>23400</c:v>
                </c:pt>
                <c:pt idx="185">
                  <c:v>20700</c:v>
                </c:pt>
                <c:pt idx="186">
                  <c:v>27600</c:v>
                </c:pt>
                <c:pt idx="187">
                  <c:v>19000</c:v>
                </c:pt>
                <c:pt idx="188">
                  <c:v>11100</c:v>
                </c:pt>
                <c:pt idx="189">
                  <c:v>28200</c:v>
                </c:pt>
                <c:pt idx="190">
                  <c:v>8100</c:v>
                </c:pt>
                <c:pt idx="191">
                  <c:v>11500</c:v>
                </c:pt>
                <c:pt idx="192">
                  <c:v>9400</c:v>
                </c:pt>
                <c:pt idx="193">
                  <c:v>20500</c:v>
                </c:pt>
                <c:pt idx="194">
                  <c:v>10400</c:v>
                </c:pt>
                <c:pt idx="195">
                  <c:v>38700</c:v>
                </c:pt>
                <c:pt idx="196">
                  <c:v>9500</c:v>
                </c:pt>
                <c:pt idx="197">
                  <c:v>20600</c:v>
                </c:pt>
                <c:pt idx="198">
                  <c:v>18900</c:v>
                </c:pt>
                <c:pt idx="199">
                  <c:v>18900</c:v>
                </c:pt>
                <c:pt idx="200">
                  <c:v>13000</c:v>
                </c:pt>
                <c:pt idx="201">
                  <c:v>27800</c:v>
                </c:pt>
                <c:pt idx="202">
                  <c:v>24200</c:v>
                </c:pt>
                <c:pt idx="203">
                  <c:v>15800</c:v>
                </c:pt>
                <c:pt idx="204">
                  <c:v>30000</c:v>
                </c:pt>
                <c:pt idx="205">
                  <c:v>35000</c:v>
                </c:pt>
                <c:pt idx="206">
                  <c:v>23400</c:v>
                </c:pt>
                <c:pt idx="207">
                  <c:v>20700</c:v>
                </c:pt>
                <c:pt idx="208">
                  <c:v>19500</c:v>
                </c:pt>
                <c:pt idx="209">
                  <c:v>21000</c:v>
                </c:pt>
                <c:pt idx="210">
                  <c:v>21700</c:v>
                </c:pt>
                <c:pt idx="211">
                  <c:v>4900</c:v>
                </c:pt>
                <c:pt idx="212">
                  <c:v>16700</c:v>
                </c:pt>
                <c:pt idx="213">
                  <c:v>9000</c:v>
                </c:pt>
                <c:pt idx="214">
                  <c:v>18800</c:v>
                </c:pt>
                <c:pt idx="215">
                  <c:v>12400</c:v>
                </c:pt>
                <c:pt idx="216">
                  <c:v>10300</c:v>
                </c:pt>
                <c:pt idx="217">
                  <c:v>24100</c:v>
                </c:pt>
                <c:pt idx="218">
                  <c:v>26700</c:v>
                </c:pt>
                <c:pt idx="219">
                  <c:v>24900</c:v>
                </c:pt>
                <c:pt idx="220">
                  <c:v>12600</c:v>
                </c:pt>
                <c:pt idx="221">
                  <c:v>35700</c:v>
                </c:pt>
                <c:pt idx="222">
                  <c:v>22900</c:v>
                </c:pt>
                <c:pt idx="223">
                  <c:v>36200</c:v>
                </c:pt>
                <c:pt idx="224">
                  <c:v>21700</c:v>
                </c:pt>
                <c:pt idx="225">
                  <c:v>11000</c:v>
                </c:pt>
                <c:pt idx="226">
                  <c:v>5600</c:v>
                </c:pt>
                <c:pt idx="227">
                  <c:v>6100</c:v>
                </c:pt>
                <c:pt idx="228">
                  <c:v>58200</c:v>
                </c:pt>
                <c:pt idx="229">
                  <c:v>15100</c:v>
                </c:pt>
                <c:pt idx="230">
                  <c:v>19500</c:v>
                </c:pt>
                <c:pt idx="231">
                  <c:v>18700</c:v>
                </c:pt>
                <c:pt idx="232">
                  <c:v>21200</c:v>
                </c:pt>
                <c:pt idx="233">
                  <c:v>12800</c:v>
                </c:pt>
                <c:pt idx="234">
                  <c:v>14900</c:v>
                </c:pt>
                <c:pt idx="235">
                  <c:v>42100</c:v>
                </c:pt>
                <c:pt idx="236">
                  <c:v>35100</c:v>
                </c:pt>
                <c:pt idx="237">
                  <c:v>14100</c:v>
                </c:pt>
                <c:pt idx="238">
                  <c:v>15000</c:v>
                </c:pt>
                <c:pt idx="239">
                  <c:v>20700</c:v>
                </c:pt>
                <c:pt idx="240">
                  <c:v>26300</c:v>
                </c:pt>
                <c:pt idx="241">
                  <c:v>26000</c:v>
                </c:pt>
                <c:pt idx="242">
                  <c:v>29200</c:v>
                </c:pt>
                <c:pt idx="243">
                  <c:v>27800</c:v>
                </c:pt>
                <c:pt idx="244">
                  <c:v>13400</c:v>
                </c:pt>
                <c:pt idx="245">
                  <c:v>19300</c:v>
                </c:pt>
                <c:pt idx="246">
                  <c:v>20700</c:v>
                </c:pt>
                <c:pt idx="247">
                  <c:v>23300</c:v>
                </c:pt>
                <c:pt idx="248">
                  <c:v>18800</c:v>
                </c:pt>
                <c:pt idx="249">
                  <c:v>22800</c:v>
                </c:pt>
                <c:pt idx="250">
                  <c:v>29000</c:v>
                </c:pt>
                <c:pt idx="251">
                  <c:v>26200</c:v>
                </c:pt>
                <c:pt idx="252">
                  <c:v>17300</c:v>
                </c:pt>
                <c:pt idx="253">
                  <c:v>60900</c:v>
                </c:pt>
                <c:pt idx="254">
                  <c:v>13900</c:v>
                </c:pt>
                <c:pt idx="255">
                  <c:v>14900</c:v>
                </c:pt>
                <c:pt idx="256">
                  <c:v>12300</c:v>
                </c:pt>
                <c:pt idx="257">
                  <c:v>21000</c:v>
                </c:pt>
                <c:pt idx="258">
                  <c:v>24600</c:v>
                </c:pt>
                <c:pt idx="259">
                  <c:v>27900</c:v>
                </c:pt>
                <c:pt idx="260">
                  <c:v>29400</c:v>
                </c:pt>
                <c:pt idx="261">
                  <c:v>26100</c:v>
                </c:pt>
                <c:pt idx="262">
                  <c:v>27900</c:v>
                </c:pt>
                <c:pt idx="263">
                  <c:v>18500</c:v>
                </c:pt>
                <c:pt idx="264">
                  <c:v>24800</c:v>
                </c:pt>
                <c:pt idx="265">
                  <c:v>14900</c:v>
                </c:pt>
                <c:pt idx="266">
                  <c:v>44600</c:v>
                </c:pt>
                <c:pt idx="267">
                  <c:v>7300</c:v>
                </c:pt>
                <c:pt idx="268">
                  <c:v>44000</c:v>
                </c:pt>
                <c:pt idx="269">
                  <c:v>20400</c:v>
                </c:pt>
                <c:pt idx="270">
                  <c:v>20700</c:v>
                </c:pt>
                <c:pt idx="271">
                  <c:v>22500</c:v>
                </c:pt>
                <c:pt idx="272">
                  <c:v>22700</c:v>
                </c:pt>
                <c:pt idx="273">
                  <c:v>33100</c:v>
                </c:pt>
                <c:pt idx="274">
                  <c:v>28700</c:v>
                </c:pt>
                <c:pt idx="275">
                  <c:v>4500</c:v>
                </c:pt>
                <c:pt idx="276">
                  <c:v>8900</c:v>
                </c:pt>
                <c:pt idx="277">
                  <c:v>26300</c:v>
                </c:pt>
                <c:pt idx="278">
                  <c:v>18200</c:v>
                </c:pt>
                <c:pt idx="279">
                  <c:v>8100</c:v>
                </c:pt>
                <c:pt idx="280">
                  <c:v>17800</c:v>
                </c:pt>
                <c:pt idx="281">
                  <c:v>8900</c:v>
                </c:pt>
                <c:pt idx="282">
                  <c:v>27600</c:v>
                </c:pt>
                <c:pt idx="283">
                  <c:v>26000</c:v>
                </c:pt>
                <c:pt idx="284">
                  <c:v>24700</c:v>
                </c:pt>
                <c:pt idx="285">
                  <c:v>25100</c:v>
                </c:pt>
                <c:pt idx="286">
                  <c:v>25100</c:v>
                </c:pt>
                <c:pt idx="287">
                  <c:v>15500</c:v>
                </c:pt>
                <c:pt idx="288">
                  <c:v>15400</c:v>
                </c:pt>
                <c:pt idx="289">
                  <c:v>13300</c:v>
                </c:pt>
                <c:pt idx="290">
                  <c:v>11600</c:v>
                </c:pt>
                <c:pt idx="291">
                  <c:v>27100</c:v>
                </c:pt>
                <c:pt idx="292">
                  <c:v>17300</c:v>
                </c:pt>
                <c:pt idx="293">
                  <c:v>13800</c:v>
                </c:pt>
                <c:pt idx="294">
                  <c:v>18100</c:v>
                </c:pt>
                <c:pt idx="295">
                  <c:v>12700</c:v>
                </c:pt>
                <c:pt idx="296">
                  <c:v>25100</c:v>
                </c:pt>
                <c:pt idx="297">
                  <c:v>13700</c:v>
                </c:pt>
                <c:pt idx="298">
                  <c:v>8500</c:v>
                </c:pt>
                <c:pt idx="299">
                  <c:v>12200</c:v>
                </c:pt>
                <c:pt idx="300">
                  <c:v>17500</c:v>
                </c:pt>
                <c:pt idx="301">
                  <c:v>15100</c:v>
                </c:pt>
                <c:pt idx="302">
                  <c:v>16200</c:v>
                </c:pt>
                <c:pt idx="303">
                  <c:v>8200</c:v>
                </c:pt>
                <c:pt idx="304">
                  <c:v>9700</c:v>
                </c:pt>
                <c:pt idx="305">
                  <c:v>37800</c:v>
                </c:pt>
                <c:pt idx="306">
                  <c:v>22400</c:v>
                </c:pt>
                <c:pt idx="307">
                  <c:v>36700</c:v>
                </c:pt>
                <c:pt idx="308">
                  <c:v>21400</c:v>
                </c:pt>
                <c:pt idx="309">
                  <c:v>19700</c:v>
                </c:pt>
                <c:pt idx="310">
                  <c:v>14100</c:v>
                </c:pt>
                <c:pt idx="311">
                  <c:v>16000</c:v>
                </c:pt>
                <c:pt idx="312">
                  <c:v>14700</c:v>
                </c:pt>
                <c:pt idx="313">
                  <c:v>8500</c:v>
                </c:pt>
                <c:pt idx="314">
                  <c:v>14600</c:v>
                </c:pt>
                <c:pt idx="315">
                  <c:v>13500</c:v>
                </c:pt>
                <c:pt idx="316">
                  <c:v>18900</c:v>
                </c:pt>
                <c:pt idx="317">
                  <c:v>24200</c:v>
                </c:pt>
                <c:pt idx="318">
                  <c:v>21500</c:v>
                </c:pt>
                <c:pt idx="319">
                  <c:v>16600</c:v>
                </c:pt>
                <c:pt idx="320">
                  <c:v>25800</c:v>
                </c:pt>
                <c:pt idx="321">
                  <c:v>26700</c:v>
                </c:pt>
                <c:pt idx="322">
                  <c:v>27100</c:v>
                </c:pt>
                <c:pt idx="323">
                  <c:v>32100</c:v>
                </c:pt>
                <c:pt idx="324">
                  <c:v>10100</c:v>
                </c:pt>
                <c:pt idx="325">
                  <c:v>26600</c:v>
                </c:pt>
                <c:pt idx="326">
                  <c:v>8500</c:v>
                </c:pt>
                <c:pt idx="327">
                  <c:v>20000</c:v>
                </c:pt>
                <c:pt idx="328">
                  <c:v>35400</c:v>
                </c:pt>
                <c:pt idx="329">
                  <c:v>24900</c:v>
                </c:pt>
                <c:pt idx="330">
                  <c:v>19700</c:v>
                </c:pt>
                <c:pt idx="331">
                  <c:v>20200</c:v>
                </c:pt>
                <c:pt idx="332">
                  <c:v>9500</c:v>
                </c:pt>
                <c:pt idx="333">
                  <c:v>8200</c:v>
                </c:pt>
                <c:pt idx="334">
                  <c:v>40200</c:v>
                </c:pt>
                <c:pt idx="335">
                  <c:v>9600</c:v>
                </c:pt>
                <c:pt idx="336">
                  <c:v>12000</c:v>
                </c:pt>
                <c:pt idx="337">
                  <c:v>12700</c:v>
                </c:pt>
                <c:pt idx="338">
                  <c:v>29400</c:v>
                </c:pt>
                <c:pt idx="339">
                  <c:v>8800</c:v>
                </c:pt>
                <c:pt idx="340">
                  <c:v>14700</c:v>
                </c:pt>
                <c:pt idx="341">
                  <c:v>21400</c:v>
                </c:pt>
                <c:pt idx="342">
                  <c:v>23200</c:v>
                </c:pt>
                <c:pt idx="343">
                  <c:v>11100</c:v>
                </c:pt>
                <c:pt idx="344">
                  <c:v>13800</c:v>
                </c:pt>
                <c:pt idx="345">
                  <c:v>23000</c:v>
                </c:pt>
                <c:pt idx="346">
                  <c:v>14100</c:v>
                </c:pt>
                <c:pt idx="347">
                  <c:v>11100</c:v>
                </c:pt>
                <c:pt idx="348">
                  <c:v>14100</c:v>
                </c:pt>
                <c:pt idx="349">
                  <c:v>17100</c:v>
                </c:pt>
                <c:pt idx="350">
                  <c:v>23300</c:v>
                </c:pt>
                <c:pt idx="351">
                  <c:v>9800</c:v>
                </c:pt>
                <c:pt idx="352">
                  <c:v>17100</c:v>
                </c:pt>
                <c:pt idx="353">
                  <c:v>58100</c:v>
                </c:pt>
                <c:pt idx="354">
                  <c:v>30100</c:v>
                </c:pt>
                <c:pt idx="355">
                  <c:v>28300</c:v>
                </c:pt>
                <c:pt idx="356">
                  <c:v>23500</c:v>
                </c:pt>
                <c:pt idx="357">
                  <c:v>5800</c:v>
                </c:pt>
                <c:pt idx="358">
                  <c:v>15600</c:v>
                </c:pt>
                <c:pt idx="359">
                  <c:v>16600</c:v>
                </c:pt>
                <c:pt idx="360">
                  <c:v>25600</c:v>
                </c:pt>
                <c:pt idx="361">
                  <c:v>16600</c:v>
                </c:pt>
                <c:pt idx="362">
                  <c:v>16700</c:v>
                </c:pt>
                <c:pt idx="363">
                  <c:v>13400</c:v>
                </c:pt>
                <c:pt idx="364">
                  <c:v>22200</c:v>
                </c:pt>
                <c:pt idx="365">
                  <c:v>12700</c:v>
                </c:pt>
                <c:pt idx="366">
                  <c:v>8400</c:v>
                </c:pt>
                <c:pt idx="367">
                  <c:v>23400</c:v>
                </c:pt>
                <c:pt idx="368">
                  <c:v>13600</c:v>
                </c:pt>
                <c:pt idx="369">
                  <c:v>8600</c:v>
                </c:pt>
                <c:pt idx="370">
                  <c:v>13200</c:v>
                </c:pt>
                <c:pt idx="371">
                  <c:v>11500</c:v>
                </c:pt>
                <c:pt idx="372">
                  <c:v>20500</c:v>
                </c:pt>
                <c:pt idx="373">
                  <c:v>28300</c:v>
                </c:pt>
                <c:pt idx="374">
                  <c:v>61900</c:v>
                </c:pt>
                <c:pt idx="375">
                  <c:v>15200</c:v>
                </c:pt>
                <c:pt idx="376">
                  <c:v>17700</c:v>
                </c:pt>
                <c:pt idx="377">
                  <c:v>8200</c:v>
                </c:pt>
                <c:pt idx="378">
                  <c:v>21100</c:v>
                </c:pt>
                <c:pt idx="379">
                  <c:v>32000</c:v>
                </c:pt>
                <c:pt idx="380">
                  <c:v>21800</c:v>
                </c:pt>
                <c:pt idx="381">
                  <c:v>25500</c:v>
                </c:pt>
                <c:pt idx="382">
                  <c:v>35800</c:v>
                </c:pt>
                <c:pt idx="383">
                  <c:v>25000</c:v>
                </c:pt>
                <c:pt idx="384">
                  <c:v>30800</c:v>
                </c:pt>
                <c:pt idx="385">
                  <c:v>27100</c:v>
                </c:pt>
                <c:pt idx="386">
                  <c:v>20200</c:v>
                </c:pt>
                <c:pt idx="387">
                  <c:v>7900</c:v>
                </c:pt>
                <c:pt idx="388">
                  <c:v>15800</c:v>
                </c:pt>
                <c:pt idx="389">
                  <c:v>26600</c:v>
                </c:pt>
                <c:pt idx="390">
                  <c:v>35100</c:v>
                </c:pt>
                <c:pt idx="391">
                  <c:v>35400</c:v>
                </c:pt>
                <c:pt idx="392">
                  <c:v>15200</c:v>
                </c:pt>
                <c:pt idx="393">
                  <c:v>10700</c:v>
                </c:pt>
                <c:pt idx="394">
                  <c:v>22000</c:v>
                </c:pt>
                <c:pt idx="395">
                  <c:v>11600</c:v>
                </c:pt>
                <c:pt idx="396">
                  <c:v>13300</c:v>
                </c:pt>
                <c:pt idx="397">
                  <c:v>19100</c:v>
                </c:pt>
                <c:pt idx="398">
                  <c:v>20600</c:v>
                </c:pt>
                <c:pt idx="399">
                  <c:v>13400</c:v>
                </c:pt>
                <c:pt idx="400">
                  <c:v>25200</c:v>
                </c:pt>
                <c:pt idx="401">
                  <c:v>4900</c:v>
                </c:pt>
                <c:pt idx="402">
                  <c:v>28600</c:v>
                </c:pt>
                <c:pt idx="403">
                  <c:v>18600</c:v>
                </c:pt>
                <c:pt idx="404">
                  <c:v>14300</c:v>
                </c:pt>
                <c:pt idx="405">
                  <c:v>15700</c:v>
                </c:pt>
                <c:pt idx="406">
                  <c:v>13100</c:v>
                </c:pt>
                <c:pt idx="407">
                  <c:v>18900</c:v>
                </c:pt>
                <c:pt idx="408">
                  <c:v>17400</c:v>
                </c:pt>
                <c:pt idx="409">
                  <c:v>24500</c:v>
                </c:pt>
                <c:pt idx="410">
                  <c:v>19200</c:v>
                </c:pt>
                <c:pt idx="411">
                  <c:v>24300</c:v>
                </c:pt>
                <c:pt idx="412">
                  <c:v>18500</c:v>
                </c:pt>
                <c:pt idx="413">
                  <c:v>11400</c:v>
                </c:pt>
                <c:pt idx="414">
                  <c:v>20200</c:v>
                </c:pt>
                <c:pt idx="415">
                  <c:v>19600</c:v>
                </c:pt>
                <c:pt idx="416">
                  <c:v>21000</c:v>
                </c:pt>
                <c:pt idx="417">
                  <c:v>12800</c:v>
                </c:pt>
                <c:pt idx="418">
                  <c:v>23600</c:v>
                </c:pt>
                <c:pt idx="419">
                  <c:v>6700</c:v>
                </c:pt>
                <c:pt idx="420">
                  <c:v>11900</c:v>
                </c:pt>
                <c:pt idx="421">
                  <c:v>9800</c:v>
                </c:pt>
                <c:pt idx="422">
                  <c:v>14300</c:v>
                </c:pt>
                <c:pt idx="423">
                  <c:v>14400</c:v>
                </c:pt>
                <c:pt idx="424">
                  <c:v>19900</c:v>
                </c:pt>
                <c:pt idx="425">
                  <c:v>25700</c:v>
                </c:pt>
                <c:pt idx="426">
                  <c:v>10800</c:v>
                </c:pt>
                <c:pt idx="427">
                  <c:v>8000</c:v>
                </c:pt>
                <c:pt idx="428">
                  <c:v>37600</c:v>
                </c:pt>
                <c:pt idx="429">
                  <c:v>18800</c:v>
                </c:pt>
                <c:pt idx="430">
                  <c:v>27500</c:v>
                </c:pt>
                <c:pt idx="431">
                  <c:v>13900</c:v>
                </c:pt>
                <c:pt idx="432">
                  <c:v>18000</c:v>
                </c:pt>
                <c:pt idx="433">
                  <c:v>13100</c:v>
                </c:pt>
                <c:pt idx="434">
                  <c:v>7800</c:v>
                </c:pt>
                <c:pt idx="435">
                  <c:v>46800</c:v>
                </c:pt>
                <c:pt idx="436">
                  <c:v>37900</c:v>
                </c:pt>
                <c:pt idx="437">
                  <c:v>14500</c:v>
                </c:pt>
                <c:pt idx="438">
                  <c:v>18300</c:v>
                </c:pt>
                <c:pt idx="439">
                  <c:v>11200</c:v>
                </c:pt>
                <c:pt idx="440">
                  <c:v>25300</c:v>
                </c:pt>
                <c:pt idx="441">
                  <c:v>19200</c:v>
                </c:pt>
                <c:pt idx="442">
                  <c:v>10500</c:v>
                </c:pt>
                <c:pt idx="443">
                  <c:v>10300</c:v>
                </c:pt>
                <c:pt idx="444">
                  <c:v>15400</c:v>
                </c:pt>
                <c:pt idx="445">
                  <c:v>10700</c:v>
                </c:pt>
                <c:pt idx="446">
                  <c:v>25200</c:v>
                </c:pt>
                <c:pt idx="447">
                  <c:v>9200</c:v>
                </c:pt>
                <c:pt idx="448">
                  <c:v>14700</c:v>
                </c:pt>
                <c:pt idx="449">
                  <c:v>21000</c:v>
                </c:pt>
                <c:pt idx="450">
                  <c:v>18200</c:v>
                </c:pt>
                <c:pt idx="451">
                  <c:v>22700</c:v>
                </c:pt>
                <c:pt idx="452">
                  <c:v>21000</c:v>
                </c:pt>
                <c:pt idx="453">
                  <c:v>27600</c:v>
                </c:pt>
                <c:pt idx="454">
                  <c:v>14700</c:v>
                </c:pt>
                <c:pt idx="455">
                  <c:v>27500</c:v>
                </c:pt>
                <c:pt idx="456">
                  <c:v>37900</c:v>
                </c:pt>
                <c:pt idx="457">
                  <c:v>13100</c:v>
                </c:pt>
                <c:pt idx="458">
                  <c:v>16900</c:v>
                </c:pt>
                <c:pt idx="459">
                  <c:v>21200</c:v>
                </c:pt>
                <c:pt idx="460">
                  <c:v>27700</c:v>
                </c:pt>
                <c:pt idx="461">
                  <c:v>20300</c:v>
                </c:pt>
                <c:pt idx="462">
                  <c:v>21300</c:v>
                </c:pt>
                <c:pt idx="463">
                  <c:v>9900</c:v>
                </c:pt>
                <c:pt idx="464">
                  <c:v>9900</c:v>
                </c:pt>
                <c:pt idx="465">
                  <c:v>11400</c:v>
                </c:pt>
                <c:pt idx="466">
                  <c:v>1200</c:v>
                </c:pt>
                <c:pt idx="467">
                  <c:v>9000</c:v>
                </c:pt>
                <c:pt idx="468">
                  <c:v>12600</c:v>
                </c:pt>
                <c:pt idx="469">
                  <c:v>16500</c:v>
                </c:pt>
                <c:pt idx="470">
                  <c:v>9900</c:v>
                </c:pt>
                <c:pt idx="471">
                  <c:v>18000</c:v>
                </c:pt>
                <c:pt idx="472">
                  <c:v>31600</c:v>
                </c:pt>
                <c:pt idx="473">
                  <c:v>19500</c:v>
                </c:pt>
                <c:pt idx="474">
                  <c:v>45400</c:v>
                </c:pt>
                <c:pt idx="475">
                  <c:v>29000</c:v>
                </c:pt>
                <c:pt idx="476">
                  <c:v>8900</c:v>
                </c:pt>
                <c:pt idx="477">
                  <c:v>5700</c:v>
                </c:pt>
                <c:pt idx="478">
                  <c:v>13500</c:v>
                </c:pt>
                <c:pt idx="479">
                  <c:v>31500</c:v>
                </c:pt>
                <c:pt idx="480">
                  <c:v>15100</c:v>
                </c:pt>
                <c:pt idx="481">
                  <c:v>18200</c:v>
                </c:pt>
                <c:pt idx="482">
                  <c:v>25500</c:v>
                </c:pt>
                <c:pt idx="483">
                  <c:v>9900</c:v>
                </c:pt>
                <c:pt idx="484">
                  <c:v>7500</c:v>
                </c:pt>
                <c:pt idx="485">
                  <c:v>11700</c:v>
                </c:pt>
                <c:pt idx="486">
                  <c:v>11700</c:v>
                </c:pt>
                <c:pt idx="487">
                  <c:v>16300</c:v>
                </c:pt>
                <c:pt idx="488">
                  <c:v>21000</c:v>
                </c:pt>
                <c:pt idx="489">
                  <c:v>28100</c:v>
                </c:pt>
                <c:pt idx="490">
                  <c:v>19500</c:v>
                </c:pt>
                <c:pt idx="491">
                  <c:v>33200</c:v>
                </c:pt>
                <c:pt idx="492">
                  <c:v>14400</c:v>
                </c:pt>
                <c:pt idx="493">
                  <c:v>17500</c:v>
                </c:pt>
                <c:pt idx="494">
                  <c:v>19600</c:v>
                </c:pt>
                <c:pt idx="495">
                  <c:v>31200</c:v>
                </c:pt>
                <c:pt idx="496">
                  <c:v>8600</c:v>
                </c:pt>
                <c:pt idx="497">
                  <c:v>14500</c:v>
                </c:pt>
                <c:pt idx="498">
                  <c:v>16900</c:v>
                </c:pt>
                <c:pt idx="499">
                  <c:v>14900</c:v>
                </c:pt>
                <c:pt idx="500">
                  <c:v>12200</c:v>
                </c:pt>
                <c:pt idx="501">
                  <c:v>16300</c:v>
                </c:pt>
                <c:pt idx="502">
                  <c:v>24100</c:v>
                </c:pt>
                <c:pt idx="503">
                  <c:v>20000</c:v>
                </c:pt>
                <c:pt idx="504">
                  <c:v>37200</c:v>
                </c:pt>
                <c:pt idx="505">
                  <c:v>8800</c:v>
                </c:pt>
                <c:pt idx="506">
                  <c:v>44600</c:v>
                </c:pt>
                <c:pt idx="507">
                  <c:v>18700</c:v>
                </c:pt>
                <c:pt idx="508">
                  <c:v>11100</c:v>
                </c:pt>
                <c:pt idx="509">
                  <c:v>42400</c:v>
                </c:pt>
                <c:pt idx="510">
                  <c:v>23700</c:v>
                </c:pt>
                <c:pt idx="511">
                  <c:v>8700</c:v>
                </c:pt>
                <c:pt idx="512">
                  <c:v>10900</c:v>
                </c:pt>
                <c:pt idx="513">
                  <c:v>18700</c:v>
                </c:pt>
                <c:pt idx="514">
                  <c:v>14800</c:v>
                </c:pt>
                <c:pt idx="515">
                  <c:v>12100</c:v>
                </c:pt>
                <c:pt idx="516">
                  <c:v>6000</c:v>
                </c:pt>
                <c:pt idx="517">
                  <c:v>13600</c:v>
                </c:pt>
                <c:pt idx="518">
                  <c:v>9300</c:v>
                </c:pt>
                <c:pt idx="519">
                  <c:v>15900</c:v>
                </c:pt>
                <c:pt idx="520">
                  <c:v>10400</c:v>
                </c:pt>
                <c:pt idx="521">
                  <c:v>15800</c:v>
                </c:pt>
                <c:pt idx="522">
                  <c:v>14900</c:v>
                </c:pt>
                <c:pt idx="523">
                  <c:v>16600</c:v>
                </c:pt>
                <c:pt idx="524">
                  <c:v>9400</c:v>
                </c:pt>
                <c:pt idx="525">
                  <c:v>11000</c:v>
                </c:pt>
                <c:pt idx="526">
                  <c:v>9200</c:v>
                </c:pt>
                <c:pt idx="527">
                  <c:v>14000</c:v>
                </c:pt>
                <c:pt idx="528">
                  <c:v>14800</c:v>
                </c:pt>
                <c:pt idx="529">
                  <c:v>12400</c:v>
                </c:pt>
                <c:pt idx="530">
                  <c:v>7300</c:v>
                </c:pt>
                <c:pt idx="531">
                  <c:v>12600</c:v>
                </c:pt>
                <c:pt idx="532">
                  <c:v>12300</c:v>
                </c:pt>
                <c:pt idx="533">
                  <c:v>10100</c:v>
                </c:pt>
                <c:pt idx="534">
                  <c:v>17700</c:v>
                </c:pt>
                <c:pt idx="535">
                  <c:v>16700</c:v>
                </c:pt>
                <c:pt idx="536">
                  <c:v>21600</c:v>
                </c:pt>
                <c:pt idx="537">
                  <c:v>15100</c:v>
                </c:pt>
                <c:pt idx="538">
                  <c:v>19400</c:v>
                </c:pt>
                <c:pt idx="539">
                  <c:v>18400</c:v>
                </c:pt>
                <c:pt idx="540">
                  <c:v>9500</c:v>
                </c:pt>
                <c:pt idx="541">
                  <c:v>5800</c:v>
                </c:pt>
                <c:pt idx="542">
                  <c:v>29100</c:v>
                </c:pt>
                <c:pt idx="543">
                  <c:v>14800</c:v>
                </c:pt>
                <c:pt idx="544">
                  <c:v>27300</c:v>
                </c:pt>
                <c:pt idx="545">
                  <c:v>10800</c:v>
                </c:pt>
                <c:pt idx="546">
                  <c:v>15600</c:v>
                </c:pt>
                <c:pt idx="547">
                  <c:v>28700</c:v>
                </c:pt>
                <c:pt idx="548">
                  <c:v>23300</c:v>
                </c:pt>
                <c:pt idx="549">
                  <c:v>23700</c:v>
                </c:pt>
                <c:pt idx="550">
                  <c:v>23900</c:v>
                </c:pt>
                <c:pt idx="551">
                  <c:v>36900</c:v>
                </c:pt>
                <c:pt idx="552">
                  <c:v>29100</c:v>
                </c:pt>
                <c:pt idx="553">
                  <c:v>26900</c:v>
                </c:pt>
                <c:pt idx="554">
                  <c:v>21000</c:v>
                </c:pt>
                <c:pt idx="555">
                  <c:v>24300</c:v>
                </c:pt>
                <c:pt idx="556">
                  <c:v>22800</c:v>
                </c:pt>
                <c:pt idx="557">
                  <c:v>18700</c:v>
                </c:pt>
                <c:pt idx="558">
                  <c:v>14100</c:v>
                </c:pt>
                <c:pt idx="559">
                  <c:v>35100</c:v>
                </c:pt>
                <c:pt idx="560">
                  <c:v>58600</c:v>
                </c:pt>
                <c:pt idx="561">
                  <c:v>24100</c:v>
                </c:pt>
                <c:pt idx="562">
                  <c:v>16500</c:v>
                </c:pt>
                <c:pt idx="563">
                  <c:v>7300</c:v>
                </c:pt>
                <c:pt idx="564">
                  <c:v>17300</c:v>
                </c:pt>
                <c:pt idx="565">
                  <c:v>23600</c:v>
                </c:pt>
                <c:pt idx="566">
                  <c:v>22500</c:v>
                </c:pt>
                <c:pt idx="567">
                  <c:v>11900</c:v>
                </c:pt>
                <c:pt idx="568">
                  <c:v>9700</c:v>
                </c:pt>
                <c:pt idx="569">
                  <c:v>38500</c:v>
                </c:pt>
                <c:pt idx="570">
                  <c:v>16200</c:v>
                </c:pt>
                <c:pt idx="571">
                  <c:v>15400</c:v>
                </c:pt>
                <c:pt idx="572">
                  <c:v>20600</c:v>
                </c:pt>
                <c:pt idx="573">
                  <c:v>33100</c:v>
                </c:pt>
                <c:pt idx="574">
                  <c:v>19000</c:v>
                </c:pt>
                <c:pt idx="575">
                  <c:v>20300</c:v>
                </c:pt>
                <c:pt idx="576">
                  <c:v>23700</c:v>
                </c:pt>
                <c:pt idx="577">
                  <c:v>18700</c:v>
                </c:pt>
                <c:pt idx="578">
                  <c:v>29600</c:v>
                </c:pt>
                <c:pt idx="579">
                  <c:v>27400</c:v>
                </c:pt>
                <c:pt idx="580">
                  <c:v>27500</c:v>
                </c:pt>
                <c:pt idx="581">
                  <c:v>30600</c:v>
                </c:pt>
                <c:pt idx="582">
                  <c:v>31800</c:v>
                </c:pt>
                <c:pt idx="583">
                  <c:v>26500</c:v>
                </c:pt>
                <c:pt idx="584">
                  <c:v>29600</c:v>
                </c:pt>
                <c:pt idx="585">
                  <c:v>30000</c:v>
                </c:pt>
                <c:pt idx="586">
                  <c:v>17900</c:v>
                </c:pt>
                <c:pt idx="587">
                  <c:v>15100</c:v>
                </c:pt>
                <c:pt idx="588">
                  <c:v>19400</c:v>
                </c:pt>
                <c:pt idx="589">
                  <c:v>28500</c:v>
                </c:pt>
                <c:pt idx="590">
                  <c:v>27400</c:v>
                </c:pt>
                <c:pt idx="591">
                  <c:v>31500</c:v>
                </c:pt>
                <c:pt idx="592">
                  <c:v>12600</c:v>
                </c:pt>
                <c:pt idx="593">
                  <c:v>17600</c:v>
                </c:pt>
                <c:pt idx="594">
                  <c:v>10800</c:v>
                </c:pt>
                <c:pt idx="595">
                  <c:v>15900</c:v>
                </c:pt>
                <c:pt idx="596">
                  <c:v>25500</c:v>
                </c:pt>
                <c:pt idx="597">
                  <c:v>19200</c:v>
                </c:pt>
                <c:pt idx="598">
                  <c:v>23100</c:v>
                </c:pt>
                <c:pt idx="599">
                  <c:v>25100</c:v>
                </c:pt>
                <c:pt idx="600">
                  <c:v>24600</c:v>
                </c:pt>
                <c:pt idx="601">
                  <c:v>13100</c:v>
                </c:pt>
                <c:pt idx="602">
                  <c:v>23200</c:v>
                </c:pt>
                <c:pt idx="603">
                  <c:v>8200</c:v>
                </c:pt>
                <c:pt idx="604">
                  <c:v>22500</c:v>
                </c:pt>
                <c:pt idx="605">
                  <c:v>4400</c:v>
                </c:pt>
                <c:pt idx="606">
                  <c:v>17500</c:v>
                </c:pt>
                <c:pt idx="607">
                  <c:v>22600</c:v>
                </c:pt>
                <c:pt idx="608">
                  <c:v>28800</c:v>
                </c:pt>
                <c:pt idx="609">
                  <c:v>27300</c:v>
                </c:pt>
                <c:pt idx="610">
                  <c:v>23300</c:v>
                </c:pt>
                <c:pt idx="611">
                  <c:v>11900</c:v>
                </c:pt>
                <c:pt idx="612">
                  <c:v>16147</c:v>
                </c:pt>
                <c:pt idx="613">
                  <c:v>10314</c:v>
                </c:pt>
                <c:pt idx="614">
                  <c:v>1317</c:v>
                </c:pt>
                <c:pt idx="615">
                  <c:v>1002</c:v>
                </c:pt>
                <c:pt idx="616">
                  <c:v>2318</c:v>
                </c:pt>
                <c:pt idx="617">
                  <c:v>3451</c:v>
                </c:pt>
                <c:pt idx="618">
                  <c:v>5725</c:v>
                </c:pt>
                <c:pt idx="619">
                  <c:v>685</c:v>
                </c:pt>
                <c:pt idx="620">
                  <c:v>24759</c:v>
                </c:pt>
                <c:pt idx="621">
                  <c:v>28518</c:v>
                </c:pt>
                <c:pt idx="622">
                  <c:v>23641</c:v>
                </c:pt>
                <c:pt idx="623">
                  <c:v>5939</c:v>
                </c:pt>
                <c:pt idx="624">
                  <c:v>7662</c:v>
                </c:pt>
                <c:pt idx="625">
                  <c:v>23125</c:v>
                </c:pt>
                <c:pt idx="626">
                  <c:v>28736</c:v>
                </c:pt>
                <c:pt idx="627">
                  <c:v>24954</c:v>
                </c:pt>
                <c:pt idx="628">
                  <c:v>17412</c:v>
                </c:pt>
                <c:pt idx="629">
                  <c:v>27333</c:v>
                </c:pt>
                <c:pt idx="630">
                  <c:v>6972</c:v>
                </c:pt>
                <c:pt idx="631">
                  <c:v>28875</c:v>
                </c:pt>
                <c:pt idx="632">
                  <c:v>1915</c:v>
                </c:pt>
                <c:pt idx="633">
                  <c:v>1899</c:v>
                </c:pt>
                <c:pt idx="634">
                  <c:v>11491</c:v>
                </c:pt>
                <c:pt idx="635">
                  <c:v>9390</c:v>
                </c:pt>
              </c:numCache>
            </c:numRef>
          </c:xVal>
          <c:yVal>
            <c:numRef>
              <c:f>workingsheet!$C$648:$C$1283</c:f>
              <c:numCache>
                <c:formatCode>0</c:formatCode>
                <c:ptCount val="636"/>
                <c:pt idx="0">
                  <c:v>18924.614161000001</c:v>
                </c:pt>
                <c:pt idx="1">
                  <c:v>17418.357685333001</c:v>
                </c:pt>
                <c:pt idx="2">
                  <c:v>3654.0608099999999</c:v>
                </c:pt>
                <c:pt idx="3">
                  <c:v>38513.339967</c:v>
                </c:pt>
                <c:pt idx="4">
                  <c:v>41250.246546000002</c:v>
                </c:pt>
                <c:pt idx="5">
                  <c:v>19143.925985000002</c:v>
                </c:pt>
                <c:pt idx="6">
                  <c:v>26964.397068999999</c:v>
                </c:pt>
                <c:pt idx="7">
                  <c:v>52038.105256000003</c:v>
                </c:pt>
                <c:pt idx="8">
                  <c:v>38460.519271999998</c:v>
                </c:pt>
                <c:pt idx="9">
                  <c:v>32977.812747999997</c:v>
                </c:pt>
                <c:pt idx="10">
                  <c:v>38677.351855000001</c:v>
                </c:pt>
                <c:pt idx="11">
                  <c:v>21369.637271</c:v>
                </c:pt>
                <c:pt idx="12">
                  <c:v>59042.995894</c:v>
                </c:pt>
                <c:pt idx="13">
                  <c:v>25395.194708999999</c:v>
                </c:pt>
                <c:pt idx="14">
                  <c:v>34683.606115000002</c:v>
                </c:pt>
                <c:pt idx="15">
                  <c:v>47573.344744000002</c:v>
                </c:pt>
                <c:pt idx="16">
                  <c:v>21727.925889999999</c:v>
                </c:pt>
                <c:pt idx="17">
                  <c:v>17014.736940999999</c:v>
                </c:pt>
                <c:pt idx="18">
                  <c:v>67724.496599999999</c:v>
                </c:pt>
                <c:pt idx="19">
                  <c:v>64510.075683000003</c:v>
                </c:pt>
                <c:pt idx="20">
                  <c:v>28845.056716666</c:v>
                </c:pt>
                <c:pt idx="21">
                  <c:v>36117.227349000001</c:v>
                </c:pt>
                <c:pt idx="22">
                  <c:v>44177.667773000001</c:v>
                </c:pt>
                <c:pt idx="23">
                  <c:v>26317.414000000001</c:v>
                </c:pt>
                <c:pt idx="24">
                  <c:v>46669.095032999998</c:v>
                </c:pt>
                <c:pt idx="25">
                  <c:v>30557.346991999999</c:v>
                </c:pt>
                <c:pt idx="26">
                  <c:v>48714.427392332997</c:v>
                </c:pt>
                <c:pt idx="27">
                  <c:v>36753.054579000003</c:v>
                </c:pt>
                <c:pt idx="28">
                  <c:v>33168.396146332001</c:v>
                </c:pt>
                <c:pt idx="29">
                  <c:v>30648.402496999999</c:v>
                </c:pt>
                <c:pt idx="30">
                  <c:v>20433.389836333001</c:v>
                </c:pt>
                <c:pt idx="31">
                  <c:v>43137.253582999998</c:v>
                </c:pt>
                <c:pt idx="32">
                  <c:v>23240.077627999999</c:v>
                </c:pt>
                <c:pt idx="33">
                  <c:v>40576.523205999998</c:v>
                </c:pt>
                <c:pt idx="34">
                  <c:v>40244.634967999998</c:v>
                </c:pt>
                <c:pt idx="35">
                  <c:v>73725.071974000006</c:v>
                </c:pt>
                <c:pt idx="36">
                  <c:v>11843.39149</c:v>
                </c:pt>
                <c:pt idx="37">
                  <c:v>21545.347097000002</c:v>
                </c:pt>
                <c:pt idx="38">
                  <c:v>25483.504836</c:v>
                </c:pt>
                <c:pt idx="39">
                  <c:v>54010.826837000001</c:v>
                </c:pt>
                <c:pt idx="40">
                  <c:v>26964.397068999999</c:v>
                </c:pt>
                <c:pt idx="41">
                  <c:v>12890.194100999999</c:v>
                </c:pt>
                <c:pt idx="42">
                  <c:v>17606.366720000002</c:v>
                </c:pt>
                <c:pt idx="43">
                  <c:v>17140.725815999998</c:v>
                </c:pt>
                <c:pt idx="44">
                  <c:v>33928.588424000001</c:v>
                </c:pt>
                <c:pt idx="45">
                  <c:v>28671.975364000002</c:v>
                </c:pt>
                <c:pt idx="46">
                  <c:v>13888.755077</c:v>
                </c:pt>
                <c:pt idx="47">
                  <c:v>37991.418102000003</c:v>
                </c:pt>
                <c:pt idx="48">
                  <c:v>25738.319843000001</c:v>
                </c:pt>
                <c:pt idx="49">
                  <c:v>54840.502938999998</c:v>
                </c:pt>
                <c:pt idx="50">
                  <c:v>18942.575465999998</c:v>
                </c:pt>
                <c:pt idx="51">
                  <c:v>34410.591538000001</c:v>
                </c:pt>
                <c:pt idx="52">
                  <c:v>18632.366043999999</c:v>
                </c:pt>
                <c:pt idx="53">
                  <c:v>1452.6835189999999</c:v>
                </c:pt>
                <c:pt idx="54">
                  <c:v>10478.652979</c:v>
                </c:pt>
                <c:pt idx="55">
                  <c:v>47694.348145999997</c:v>
                </c:pt>
                <c:pt idx="56">
                  <c:v>7968.4790650000004</c:v>
                </c:pt>
                <c:pt idx="57">
                  <c:v>29264.946028999999</c:v>
                </c:pt>
                <c:pt idx="58">
                  <c:v>30912.747478000001</c:v>
                </c:pt>
                <c:pt idx="59">
                  <c:v>33939.814092000001</c:v>
                </c:pt>
                <c:pt idx="60">
                  <c:v>46222.817372999998</c:v>
                </c:pt>
                <c:pt idx="61">
                  <c:v>20217.997476</c:v>
                </c:pt>
                <c:pt idx="62">
                  <c:v>6808.2281389999998</c:v>
                </c:pt>
                <c:pt idx="63">
                  <c:v>40983.578652999997</c:v>
                </c:pt>
                <c:pt idx="64">
                  <c:v>32746.321415999999</c:v>
                </c:pt>
                <c:pt idx="65">
                  <c:v>42762.022549000001</c:v>
                </c:pt>
                <c:pt idx="66">
                  <c:v>41698.451463999998</c:v>
                </c:pt>
                <c:pt idx="67">
                  <c:v>25058.910872331999</c:v>
                </c:pt>
                <c:pt idx="68">
                  <c:v>37051.035295000001</c:v>
                </c:pt>
                <c:pt idx="69">
                  <c:v>18508.637062665999</c:v>
                </c:pt>
                <c:pt idx="70">
                  <c:v>26604.814573332998</c:v>
                </c:pt>
                <c:pt idx="71">
                  <c:v>45054.295675665999</c:v>
                </c:pt>
                <c:pt idx="72">
                  <c:v>31864.350215999999</c:v>
                </c:pt>
                <c:pt idx="73">
                  <c:v>41196.500244000003</c:v>
                </c:pt>
                <c:pt idx="74">
                  <c:v>45910.612138331999</c:v>
                </c:pt>
                <c:pt idx="75">
                  <c:v>31583.242836000001</c:v>
                </c:pt>
                <c:pt idx="76">
                  <c:v>28563.056132999998</c:v>
                </c:pt>
                <c:pt idx="77">
                  <c:v>23792.064909000001</c:v>
                </c:pt>
                <c:pt idx="78">
                  <c:v>13210.088673</c:v>
                </c:pt>
                <c:pt idx="79">
                  <c:v>21129.292294999999</c:v>
                </c:pt>
                <c:pt idx="80">
                  <c:v>7758.4344460000002</c:v>
                </c:pt>
                <c:pt idx="81">
                  <c:v>63798.677366331998</c:v>
                </c:pt>
                <c:pt idx="82">
                  <c:v>50431.767846000002</c:v>
                </c:pt>
                <c:pt idx="83">
                  <c:v>25914.926262000001</c:v>
                </c:pt>
                <c:pt idx="84">
                  <c:v>36136.325358000002</c:v>
                </c:pt>
                <c:pt idx="85">
                  <c:v>19088.818428999999</c:v>
                </c:pt>
                <c:pt idx="86">
                  <c:v>25832.585336</c:v>
                </c:pt>
                <c:pt idx="87">
                  <c:v>31301.327096000001</c:v>
                </c:pt>
                <c:pt idx="88">
                  <c:v>37633.607037000002</c:v>
                </c:pt>
                <c:pt idx="89">
                  <c:v>26225.874773332001</c:v>
                </c:pt>
                <c:pt idx="90">
                  <c:v>74104.762776000003</c:v>
                </c:pt>
                <c:pt idx="91">
                  <c:v>17014.736940999999</c:v>
                </c:pt>
                <c:pt idx="92">
                  <c:v>22316.067000999999</c:v>
                </c:pt>
                <c:pt idx="93">
                  <c:v>25654.898495000001</c:v>
                </c:pt>
                <c:pt idx="94">
                  <c:v>50190.662364000003</c:v>
                </c:pt>
                <c:pt idx="95">
                  <c:v>61925.285226</c:v>
                </c:pt>
                <c:pt idx="96">
                  <c:v>33916.940781999998</c:v>
                </c:pt>
                <c:pt idx="97">
                  <c:v>56763.998590000003</c:v>
                </c:pt>
                <c:pt idx="98">
                  <c:v>23854.597174999999</c:v>
                </c:pt>
                <c:pt idx="99">
                  <c:v>20422.583050000001</c:v>
                </c:pt>
                <c:pt idx="100">
                  <c:v>31963.955968999999</c:v>
                </c:pt>
                <c:pt idx="101">
                  <c:v>11401.009601</c:v>
                </c:pt>
                <c:pt idx="102">
                  <c:v>64200.457034999999</c:v>
                </c:pt>
                <c:pt idx="103">
                  <c:v>34897.242423999996</c:v>
                </c:pt>
                <c:pt idx="104">
                  <c:v>65836.824640999999</c:v>
                </c:pt>
                <c:pt idx="105">
                  <c:v>12597.379585000001</c:v>
                </c:pt>
                <c:pt idx="106">
                  <c:v>15634.111733</c:v>
                </c:pt>
                <c:pt idx="107">
                  <c:v>1329.251242</c:v>
                </c:pt>
                <c:pt idx="108">
                  <c:v>31336.685084000001</c:v>
                </c:pt>
                <c:pt idx="109">
                  <c:v>28799.911287999999</c:v>
                </c:pt>
                <c:pt idx="110">
                  <c:v>11865.240926</c:v>
                </c:pt>
                <c:pt idx="111">
                  <c:v>15029.836939000001</c:v>
                </c:pt>
                <c:pt idx="112">
                  <c:v>14529.083140999999</c:v>
                </c:pt>
                <c:pt idx="113">
                  <c:v>20680.674434332999</c:v>
                </c:pt>
                <c:pt idx="114">
                  <c:v>15010.595875999999</c:v>
                </c:pt>
                <c:pt idx="115">
                  <c:v>32922.389164</c:v>
                </c:pt>
                <c:pt idx="116">
                  <c:v>12825.895592999999</c:v>
                </c:pt>
                <c:pt idx="117">
                  <c:v>25204.404021999999</c:v>
                </c:pt>
                <c:pt idx="118">
                  <c:v>13184.248082</c:v>
                </c:pt>
                <c:pt idx="119">
                  <c:v>9278.0634320000008</c:v>
                </c:pt>
                <c:pt idx="120">
                  <c:v>6274.5241919999999</c:v>
                </c:pt>
                <c:pt idx="121">
                  <c:v>6052.1103720000001</c:v>
                </c:pt>
                <c:pt idx="122">
                  <c:v>6507.564558</c:v>
                </c:pt>
                <c:pt idx="123">
                  <c:v>16802.629987</c:v>
                </c:pt>
                <c:pt idx="124">
                  <c:v>15393.908046</c:v>
                </c:pt>
                <c:pt idx="125">
                  <c:v>10435.931747000001</c:v>
                </c:pt>
                <c:pt idx="126">
                  <c:v>15557.473819000001</c:v>
                </c:pt>
                <c:pt idx="127">
                  <c:v>24758.774871000001</c:v>
                </c:pt>
                <c:pt idx="128">
                  <c:v>5200.9966830000003</c:v>
                </c:pt>
                <c:pt idx="129">
                  <c:v>9021.2107419999993</c:v>
                </c:pt>
                <c:pt idx="130">
                  <c:v>10540.409293000001</c:v>
                </c:pt>
                <c:pt idx="131">
                  <c:v>23807.492585</c:v>
                </c:pt>
                <c:pt idx="132">
                  <c:v>37852.398284000003</c:v>
                </c:pt>
                <c:pt idx="133">
                  <c:v>16650.256305999999</c:v>
                </c:pt>
                <c:pt idx="134">
                  <c:v>14373.934135</c:v>
                </c:pt>
                <c:pt idx="135">
                  <c:v>14466.585093</c:v>
                </c:pt>
                <c:pt idx="136">
                  <c:v>7724.4608529999996</c:v>
                </c:pt>
                <c:pt idx="137">
                  <c:v>11706.243027</c:v>
                </c:pt>
                <c:pt idx="138">
                  <c:v>18867.831185999999</c:v>
                </c:pt>
                <c:pt idx="139">
                  <c:v>8635.1890719999992</c:v>
                </c:pt>
                <c:pt idx="140">
                  <c:v>16113.437762</c:v>
                </c:pt>
                <c:pt idx="141">
                  <c:v>16113.981279</c:v>
                </c:pt>
                <c:pt idx="142">
                  <c:v>22357.056345665998</c:v>
                </c:pt>
                <c:pt idx="143">
                  <c:v>16234.298220000001</c:v>
                </c:pt>
                <c:pt idx="144">
                  <c:v>3424.7152980000001</c:v>
                </c:pt>
                <c:pt idx="145">
                  <c:v>17175.136113332999</c:v>
                </c:pt>
                <c:pt idx="146">
                  <c:v>14068.026301</c:v>
                </c:pt>
                <c:pt idx="147">
                  <c:v>9624.5057123330007</c:v>
                </c:pt>
                <c:pt idx="148">
                  <c:v>33728.724496000003</c:v>
                </c:pt>
                <c:pt idx="149">
                  <c:v>20972.980780999998</c:v>
                </c:pt>
                <c:pt idx="150">
                  <c:v>46484.825786000001</c:v>
                </c:pt>
                <c:pt idx="151">
                  <c:v>19219.615461665999</c:v>
                </c:pt>
                <c:pt idx="152">
                  <c:v>23425.365242</c:v>
                </c:pt>
                <c:pt idx="153">
                  <c:v>10230.806332</c:v>
                </c:pt>
                <c:pt idx="154">
                  <c:v>16470.226468000001</c:v>
                </c:pt>
                <c:pt idx="155">
                  <c:v>14019.278764999999</c:v>
                </c:pt>
                <c:pt idx="156">
                  <c:v>3411.3581989999998</c:v>
                </c:pt>
                <c:pt idx="157">
                  <c:v>12077.25829</c:v>
                </c:pt>
                <c:pt idx="158">
                  <c:v>21389.251292000001</c:v>
                </c:pt>
                <c:pt idx="159">
                  <c:v>16907.121238</c:v>
                </c:pt>
                <c:pt idx="160">
                  <c:v>6998.2402830000001</c:v>
                </c:pt>
                <c:pt idx="161">
                  <c:v>11072.849104999999</c:v>
                </c:pt>
                <c:pt idx="162">
                  <c:v>13448.612107999999</c:v>
                </c:pt>
                <c:pt idx="163">
                  <c:v>14662.203992000001</c:v>
                </c:pt>
                <c:pt idx="164">
                  <c:v>18087.057790999999</c:v>
                </c:pt>
                <c:pt idx="165">
                  <c:v>11519.482669000001</c:v>
                </c:pt>
                <c:pt idx="166">
                  <c:v>15778.377496999999</c:v>
                </c:pt>
                <c:pt idx="167">
                  <c:v>25812.006353000001</c:v>
                </c:pt>
                <c:pt idx="168">
                  <c:v>27645.144245</c:v>
                </c:pt>
                <c:pt idx="169">
                  <c:v>10464.373634664</c:v>
                </c:pt>
                <c:pt idx="170">
                  <c:v>8080.6053160000001</c:v>
                </c:pt>
                <c:pt idx="171">
                  <c:v>23990.819366</c:v>
                </c:pt>
                <c:pt idx="172">
                  <c:v>7475.4391059999998</c:v>
                </c:pt>
                <c:pt idx="173">
                  <c:v>7352.5508040000004</c:v>
                </c:pt>
                <c:pt idx="174">
                  <c:v>5666.4045420000002</c:v>
                </c:pt>
                <c:pt idx="175">
                  <c:v>17375.157759000002</c:v>
                </c:pt>
                <c:pt idx="176">
                  <c:v>25311.796606</c:v>
                </c:pt>
                <c:pt idx="177">
                  <c:v>25066.173564000001</c:v>
                </c:pt>
                <c:pt idx="178">
                  <c:v>15648.602531</c:v>
                </c:pt>
                <c:pt idx="179">
                  <c:v>8948.5693670000001</c:v>
                </c:pt>
                <c:pt idx="180">
                  <c:v>18248.454209</c:v>
                </c:pt>
                <c:pt idx="181">
                  <c:v>5799.244500666</c:v>
                </c:pt>
                <c:pt idx="182">
                  <c:v>16669.402737</c:v>
                </c:pt>
                <c:pt idx="183">
                  <c:v>30364.865908</c:v>
                </c:pt>
                <c:pt idx="184">
                  <c:v>24712.991761000001</c:v>
                </c:pt>
                <c:pt idx="185">
                  <c:v>21274.457071000001</c:v>
                </c:pt>
                <c:pt idx="186">
                  <c:v>19503.467221999999</c:v>
                </c:pt>
                <c:pt idx="187">
                  <c:v>15787.784889</c:v>
                </c:pt>
                <c:pt idx="188">
                  <c:v>6496.2990719999998</c:v>
                </c:pt>
                <c:pt idx="189">
                  <c:v>12948.933636</c:v>
                </c:pt>
                <c:pt idx="190">
                  <c:v>6866.9550250000002</c:v>
                </c:pt>
                <c:pt idx="191">
                  <c:v>9449.3771940000006</c:v>
                </c:pt>
                <c:pt idx="192">
                  <c:v>7106.1175999999996</c:v>
                </c:pt>
                <c:pt idx="193">
                  <c:v>22940.681161666002</c:v>
                </c:pt>
                <c:pt idx="194">
                  <c:v>10940.525451</c:v>
                </c:pt>
                <c:pt idx="195">
                  <c:v>15099.335446999999</c:v>
                </c:pt>
                <c:pt idx="196">
                  <c:v>7435.4522299999999</c:v>
                </c:pt>
                <c:pt idx="197">
                  <c:v>18507.209106666</c:v>
                </c:pt>
                <c:pt idx="198">
                  <c:v>15365.333420000001</c:v>
                </c:pt>
                <c:pt idx="199">
                  <c:v>22448.886780000001</c:v>
                </c:pt>
                <c:pt idx="200">
                  <c:v>8992.2241099999992</c:v>
                </c:pt>
                <c:pt idx="201">
                  <c:v>35460.423602333001</c:v>
                </c:pt>
                <c:pt idx="202">
                  <c:v>17099.629489999999</c:v>
                </c:pt>
                <c:pt idx="203">
                  <c:v>14729.287934</c:v>
                </c:pt>
                <c:pt idx="204">
                  <c:v>19392.945747000002</c:v>
                </c:pt>
                <c:pt idx="205">
                  <c:v>28077.065342000002</c:v>
                </c:pt>
                <c:pt idx="206">
                  <c:v>16245.694398</c:v>
                </c:pt>
                <c:pt idx="207">
                  <c:v>14660.165741999999</c:v>
                </c:pt>
                <c:pt idx="208">
                  <c:v>19918.402876</c:v>
                </c:pt>
                <c:pt idx="209">
                  <c:v>20598.272463998001</c:v>
                </c:pt>
                <c:pt idx="210">
                  <c:v>14374.486935000001</c:v>
                </c:pt>
                <c:pt idx="211">
                  <c:v>3625.8557799999999</c:v>
                </c:pt>
                <c:pt idx="212">
                  <c:v>14851.237573</c:v>
                </c:pt>
                <c:pt idx="213">
                  <c:v>9390.4019929999995</c:v>
                </c:pt>
                <c:pt idx="214">
                  <c:v>9810.3047069999993</c:v>
                </c:pt>
                <c:pt idx="215">
                  <c:v>9491.6367950000003</c:v>
                </c:pt>
                <c:pt idx="216">
                  <c:v>8915.6897349999999</c:v>
                </c:pt>
                <c:pt idx="217">
                  <c:v>21036.455497999999</c:v>
                </c:pt>
                <c:pt idx="218">
                  <c:v>19769.295202000001</c:v>
                </c:pt>
                <c:pt idx="219">
                  <c:v>21705.359088000001</c:v>
                </c:pt>
                <c:pt idx="220">
                  <c:v>10112.217978000001</c:v>
                </c:pt>
                <c:pt idx="221">
                  <c:v>37922.198811000002</c:v>
                </c:pt>
                <c:pt idx="222">
                  <c:v>18625.413632</c:v>
                </c:pt>
                <c:pt idx="223">
                  <c:v>22083.463746000001</c:v>
                </c:pt>
                <c:pt idx="224">
                  <c:v>18804.402242</c:v>
                </c:pt>
                <c:pt idx="225">
                  <c:v>11985.607271000001</c:v>
                </c:pt>
                <c:pt idx="226">
                  <c:v>3035.9074860000001</c:v>
                </c:pt>
                <c:pt idx="227">
                  <c:v>4113.473857</c:v>
                </c:pt>
                <c:pt idx="228">
                  <c:v>61028.408474999997</c:v>
                </c:pt>
                <c:pt idx="229">
                  <c:v>15197.402767</c:v>
                </c:pt>
                <c:pt idx="230">
                  <c:v>10501.956630000001</c:v>
                </c:pt>
                <c:pt idx="231">
                  <c:v>9179.6492330000001</c:v>
                </c:pt>
                <c:pt idx="232">
                  <c:v>23860.918739000001</c:v>
                </c:pt>
                <c:pt idx="233">
                  <c:v>14916.280161999999</c:v>
                </c:pt>
                <c:pt idx="234">
                  <c:v>14650.604171000001</c:v>
                </c:pt>
                <c:pt idx="235">
                  <c:v>28412.891774</c:v>
                </c:pt>
                <c:pt idx="236">
                  <c:v>32548.474492000001</c:v>
                </c:pt>
                <c:pt idx="237">
                  <c:v>15918.12592</c:v>
                </c:pt>
                <c:pt idx="238">
                  <c:v>19872.924018999998</c:v>
                </c:pt>
                <c:pt idx="239">
                  <c:v>22519.867106999998</c:v>
                </c:pt>
                <c:pt idx="240">
                  <c:v>20029.268283000001</c:v>
                </c:pt>
                <c:pt idx="241">
                  <c:v>26548.677411998</c:v>
                </c:pt>
                <c:pt idx="242">
                  <c:v>16736.667936999998</c:v>
                </c:pt>
                <c:pt idx="243">
                  <c:v>25601.830280999999</c:v>
                </c:pt>
                <c:pt idx="244">
                  <c:v>17626.052594000001</c:v>
                </c:pt>
                <c:pt idx="245">
                  <c:v>23303.559861000002</c:v>
                </c:pt>
                <c:pt idx="246">
                  <c:v>19200.369916332998</c:v>
                </c:pt>
                <c:pt idx="247">
                  <c:v>27507.113595999999</c:v>
                </c:pt>
                <c:pt idx="248">
                  <c:v>31159.331154</c:v>
                </c:pt>
                <c:pt idx="249">
                  <c:v>20419.653414</c:v>
                </c:pt>
                <c:pt idx="250">
                  <c:v>32131.070715999998</c:v>
                </c:pt>
                <c:pt idx="251">
                  <c:v>13634.968865999999</c:v>
                </c:pt>
                <c:pt idx="252">
                  <c:v>15832.893517666</c:v>
                </c:pt>
                <c:pt idx="253">
                  <c:v>49992.229014999997</c:v>
                </c:pt>
                <c:pt idx="254">
                  <c:v>15139.882141</c:v>
                </c:pt>
                <c:pt idx="255">
                  <c:v>15261.540675</c:v>
                </c:pt>
                <c:pt idx="256">
                  <c:v>14923.261326</c:v>
                </c:pt>
                <c:pt idx="257">
                  <c:v>12251.199737999999</c:v>
                </c:pt>
                <c:pt idx="258">
                  <c:v>14498.097152</c:v>
                </c:pt>
                <c:pt idx="259">
                  <c:v>16760.688704</c:v>
                </c:pt>
                <c:pt idx="260">
                  <c:v>16181.570788000001</c:v>
                </c:pt>
                <c:pt idx="261">
                  <c:v>13489.567046</c:v>
                </c:pt>
                <c:pt idx="262">
                  <c:v>11918.796724</c:v>
                </c:pt>
                <c:pt idx="263">
                  <c:v>9565.2132079999992</c:v>
                </c:pt>
                <c:pt idx="264">
                  <c:v>27576.382779</c:v>
                </c:pt>
                <c:pt idx="265">
                  <c:v>16733.594897999999</c:v>
                </c:pt>
                <c:pt idx="266">
                  <c:v>43771.894426665996</c:v>
                </c:pt>
                <c:pt idx="267">
                  <c:v>4561.5383780000002</c:v>
                </c:pt>
                <c:pt idx="268">
                  <c:v>57031.224081</c:v>
                </c:pt>
                <c:pt idx="269">
                  <c:v>6381.5597529999995</c:v>
                </c:pt>
                <c:pt idx="270">
                  <c:v>6988.3611570000003</c:v>
                </c:pt>
                <c:pt idx="271">
                  <c:v>20412.198899999999</c:v>
                </c:pt>
                <c:pt idx="272">
                  <c:v>14912.412544999999</c:v>
                </c:pt>
                <c:pt idx="273">
                  <c:v>17966.546977333001</c:v>
                </c:pt>
                <c:pt idx="274">
                  <c:v>18044.852616332999</c:v>
                </c:pt>
                <c:pt idx="275">
                  <c:v>5355.6190939999997</c:v>
                </c:pt>
                <c:pt idx="276">
                  <c:v>6323.5334780000003</c:v>
                </c:pt>
                <c:pt idx="277">
                  <c:v>21073.913650999999</c:v>
                </c:pt>
                <c:pt idx="278">
                  <c:v>17055.408162</c:v>
                </c:pt>
                <c:pt idx="279">
                  <c:v>9942.2094606659994</c:v>
                </c:pt>
                <c:pt idx="280">
                  <c:v>12980.833672000001</c:v>
                </c:pt>
                <c:pt idx="281">
                  <c:v>12299.305525</c:v>
                </c:pt>
                <c:pt idx="282">
                  <c:v>23753.024999000001</c:v>
                </c:pt>
                <c:pt idx="283">
                  <c:v>27630.483421000001</c:v>
                </c:pt>
                <c:pt idx="284">
                  <c:v>17494.489238999999</c:v>
                </c:pt>
                <c:pt idx="285">
                  <c:v>16259.886755</c:v>
                </c:pt>
                <c:pt idx="286">
                  <c:v>17772.041404</c:v>
                </c:pt>
                <c:pt idx="287">
                  <c:v>12948.609834999999</c:v>
                </c:pt>
                <c:pt idx="288">
                  <c:v>17331.787291998</c:v>
                </c:pt>
                <c:pt idx="289">
                  <c:v>13810.760636999999</c:v>
                </c:pt>
                <c:pt idx="290">
                  <c:v>12733.661658999999</c:v>
                </c:pt>
                <c:pt idx="291">
                  <c:v>23011.646588</c:v>
                </c:pt>
                <c:pt idx="292">
                  <c:v>11609.456340000001</c:v>
                </c:pt>
                <c:pt idx="293">
                  <c:v>19698.675913999999</c:v>
                </c:pt>
                <c:pt idx="294">
                  <c:v>11804.965092</c:v>
                </c:pt>
                <c:pt idx="295">
                  <c:v>13572.066622</c:v>
                </c:pt>
                <c:pt idx="296">
                  <c:v>18421.460824000002</c:v>
                </c:pt>
                <c:pt idx="297">
                  <c:v>9524.1312550000002</c:v>
                </c:pt>
                <c:pt idx="298">
                  <c:v>9410.1022049999992</c:v>
                </c:pt>
                <c:pt idx="299">
                  <c:v>12598.951841</c:v>
                </c:pt>
                <c:pt idx="300">
                  <c:v>9202.7131900000004</c:v>
                </c:pt>
                <c:pt idx="301">
                  <c:v>15130.600235</c:v>
                </c:pt>
                <c:pt idx="302">
                  <c:v>10621.643592</c:v>
                </c:pt>
                <c:pt idx="303">
                  <c:v>6774.0693309999997</c:v>
                </c:pt>
                <c:pt idx="304">
                  <c:v>10053.345885000001</c:v>
                </c:pt>
                <c:pt idx="305">
                  <c:v>20933.182846</c:v>
                </c:pt>
                <c:pt idx="306">
                  <c:v>23168.106501999999</c:v>
                </c:pt>
                <c:pt idx="307">
                  <c:v>25877.874451332002</c:v>
                </c:pt>
                <c:pt idx="308">
                  <c:v>18868.521042</c:v>
                </c:pt>
                <c:pt idx="309">
                  <c:v>19213.246295000001</c:v>
                </c:pt>
                <c:pt idx="310">
                  <c:v>19108.060974</c:v>
                </c:pt>
                <c:pt idx="311">
                  <c:v>14934.446771999999</c:v>
                </c:pt>
                <c:pt idx="312">
                  <c:v>13221.451816000001</c:v>
                </c:pt>
                <c:pt idx="313">
                  <c:v>7766.0624520000001</c:v>
                </c:pt>
                <c:pt idx="314">
                  <c:v>14879.911448000001</c:v>
                </c:pt>
                <c:pt idx="315">
                  <c:v>16193.167659999999</c:v>
                </c:pt>
                <c:pt idx="316">
                  <c:v>19919.40237</c:v>
                </c:pt>
                <c:pt idx="317">
                  <c:v>22382.73647</c:v>
                </c:pt>
                <c:pt idx="318">
                  <c:v>21683.740157</c:v>
                </c:pt>
                <c:pt idx="319">
                  <c:v>19004.082828999999</c:v>
                </c:pt>
                <c:pt idx="320">
                  <c:v>16549.193442</c:v>
                </c:pt>
                <c:pt idx="321">
                  <c:v>25333.084168000001</c:v>
                </c:pt>
                <c:pt idx="322">
                  <c:v>27199.012305331999</c:v>
                </c:pt>
                <c:pt idx="323">
                  <c:v>19787.747982000001</c:v>
                </c:pt>
                <c:pt idx="324">
                  <c:v>10458.664976</c:v>
                </c:pt>
                <c:pt idx="325">
                  <c:v>20952.292731000001</c:v>
                </c:pt>
                <c:pt idx="326">
                  <c:v>7366.0943509999997</c:v>
                </c:pt>
                <c:pt idx="327">
                  <c:v>10798.084327</c:v>
                </c:pt>
                <c:pt idx="328">
                  <c:v>22884.013910999998</c:v>
                </c:pt>
                <c:pt idx="329">
                  <c:v>22433.154891999999</c:v>
                </c:pt>
                <c:pt idx="330">
                  <c:v>16955.711230000001</c:v>
                </c:pt>
                <c:pt idx="331">
                  <c:v>12683.498729999999</c:v>
                </c:pt>
                <c:pt idx="332">
                  <c:v>4018.232544</c:v>
                </c:pt>
                <c:pt idx="333">
                  <c:v>4018.232544</c:v>
                </c:pt>
                <c:pt idx="334">
                  <c:v>42558.191547000002</c:v>
                </c:pt>
                <c:pt idx="335">
                  <c:v>16966.766930000002</c:v>
                </c:pt>
                <c:pt idx="336">
                  <c:v>14372.080397</c:v>
                </c:pt>
                <c:pt idx="337">
                  <c:v>16113.437762</c:v>
                </c:pt>
                <c:pt idx="338">
                  <c:v>31337.208863</c:v>
                </c:pt>
                <c:pt idx="339">
                  <c:v>5336.1750419999998</c:v>
                </c:pt>
                <c:pt idx="340">
                  <c:v>13707.071757</c:v>
                </c:pt>
                <c:pt idx="341">
                  <c:v>14962.168712999999</c:v>
                </c:pt>
                <c:pt idx="342">
                  <c:v>21713.758378999999</c:v>
                </c:pt>
                <c:pt idx="343">
                  <c:v>10376.605882</c:v>
                </c:pt>
                <c:pt idx="344">
                  <c:v>13995.211773000001</c:v>
                </c:pt>
                <c:pt idx="345">
                  <c:v>12107.939275999999</c:v>
                </c:pt>
                <c:pt idx="346">
                  <c:v>12503.814772</c:v>
                </c:pt>
                <c:pt idx="347">
                  <c:v>7589.0258700000004</c:v>
                </c:pt>
                <c:pt idx="348">
                  <c:v>6952.8917899999997</c:v>
                </c:pt>
                <c:pt idx="349">
                  <c:v>31026.596174332</c:v>
                </c:pt>
                <c:pt idx="350">
                  <c:v>35985.671297000001</c:v>
                </c:pt>
                <c:pt idx="351">
                  <c:v>5157.6977070000003</c:v>
                </c:pt>
                <c:pt idx="352">
                  <c:v>12305.339403</c:v>
                </c:pt>
                <c:pt idx="353">
                  <c:v>47012.035300000003</c:v>
                </c:pt>
                <c:pt idx="354">
                  <c:v>32208.161531999998</c:v>
                </c:pt>
                <c:pt idx="355">
                  <c:v>28984.160048000002</c:v>
                </c:pt>
                <c:pt idx="356">
                  <c:v>14583.122824</c:v>
                </c:pt>
                <c:pt idx="357">
                  <c:v>8258.9086320000006</c:v>
                </c:pt>
                <c:pt idx="358">
                  <c:v>15607.775559</c:v>
                </c:pt>
                <c:pt idx="359">
                  <c:v>11313.256004000001</c:v>
                </c:pt>
                <c:pt idx="360">
                  <c:v>15657.716922</c:v>
                </c:pt>
                <c:pt idx="361">
                  <c:v>16890.984332</c:v>
                </c:pt>
                <c:pt idx="362">
                  <c:v>22289.131945000001</c:v>
                </c:pt>
                <c:pt idx="363">
                  <c:v>7594.0438160000003</c:v>
                </c:pt>
                <c:pt idx="364">
                  <c:v>22428.249204</c:v>
                </c:pt>
                <c:pt idx="365">
                  <c:v>8152.22714</c:v>
                </c:pt>
                <c:pt idx="366">
                  <c:v>7495.7774890000001</c:v>
                </c:pt>
                <c:pt idx="367">
                  <c:v>12188.847141</c:v>
                </c:pt>
                <c:pt idx="368">
                  <c:v>8887.0904019999998</c:v>
                </c:pt>
                <c:pt idx="369">
                  <c:v>9375.1223090000003</c:v>
                </c:pt>
                <c:pt idx="370">
                  <c:v>12825.895592999999</c:v>
                </c:pt>
                <c:pt idx="371">
                  <c:v>10655.265801</c:v>
                </c:pt>
                <c:pt idx="372">
                  <c:v>8197.4521239999995</c:v>
                </c:pt>
                <c:pt idx="373">
                  <c:v>23505.660752</c:v>
                </c:pt>
                <c:pt idx="374">
                  <c:v>55720.089179000002</c:v>
                </c:pt>
                <c:pt idx="375">
                  <c:v>13392.966493</c:v>
                </c:pt>
                <c:pt idx="376">
                  <c:v>16113.558594</c:v>
                </c:pt>
                <c:pt idx="377">
                  <c:v>13978.167721</c:v>
                </c:pt>
                <c:pt idx="378">
                  <c:v>26657.430985999999</c:v>
                </c:pt>
                <c:pt idx="379">
                  <c:v>30839.786378000001</c:v>
                </c:pt>
                <c:pt idx="380">
                  <c:v>21223.452093</c:v>
                </c:pt>
                <c:pt idx="381">
                  <c:v>13374.550139999999</c:v>
                </c:pt>
                <c:pt idx="382">
                  <c:v>34982.566017999998</c:v>
                </c:pt>
                <c:pt idx="383">
                  <c:v>22768.412595999998</c:v>
                </c:pt>
                <c:pt idx="384">
                  <c:v>31821.065204999999</c:v>
                </c:pt>
                <c:pt idx="385">
                  <c:v>21505.241506999999</c:v>
                </c:pt>
                <c:pt idx="386">
                  <c:v>23996.744664999998</c:v>
                </c:pt>
                <c:pt idx="387">
                  <c:v>9919.2605079999994</c:v>
                </c:pt>
                <c:pt idx="388">
                  <c:v>9109.7732789999991</c:v>
                </c:pt>
                <c:pt idx="389">
                  <c:v>23357.388177000001</c:v>
                </c:pt>
                <c:pt idx="390">
                  <c:v>31920.851704000001</c:v>
                </c:pt>
                <c:pt idx="391">
                  <c:v>37099.013397000002</c:v>
                </c:pt>
                <c:pt idx="392">
                  <c:v>11306.964413666001</c:v>
                </c:pt>
                <c:pt idx="393">
                  <c:v>10665.343832</c:v>
                </c:pt>
                <c:pt idx="394">
                  <c:v>11359.830515</c:v>
                </c:pt>
                <c:pt idx="395">
                  <c:v>11193.433123000001</c:v>
                </c:pt>
                <c:pt idx="396">
                  <c:v>14867.207941999999</c:v>
                </c:pt>
                <c:pt idx="397">
                  <c:v>10595.348602</c:v>
                </c:pt>
                <c:pt idx="398">
                  <c:v>26549.900128000001</c:v>
                </c:pt>
                <c:pt idx="399">
                  <c:v>11306.890773333</c:v>
                </c:pt>
                <c:pt idx="400">
                  <c:v>25184.291157</c:v>
                </c:pt>
                <c:pt idx="401">
                  <c:v>6799.4325760000002</c:v>
                </c:pt>
                <c:pt idx="402">
                  <c:v>21973.504367665999</c:v>
                </c:pt>
                <c:pt idx="403">
                  <c:v>4809.4196929999998</c:v>
                </c:pt>
                <c:pt idx="404">
                  <c:v>14911.293996</c:v>
                </c:pt>
                <c:pt idx="405">
                  <c:v>16332.149025000001</c:v>
                </c:pt>
                <c:pt idx="406">
                  <c:v>13140.910011</c:v>
                </c:pt>
                <c:pt idx="407">
                  <c:v>16815.916614999998</c:v>
                </c:pt>
                <c:pt idx="408">
                  <c:v>14156.191343</c:v>
                </c:pt>
                <c:pt idx="409">
                  <c:v>27200.858058000002</c:v>
                </c:pt>
                <c:pt idx="410">
                  <c:v>15442.869768</c:v>
                </c:pt>
                <c:pt idx="411">
                  <c:v>22953.174286000001</c:v>
                </c:pt>
                <c:pt idx="412">
                  <c:v>19285.756422999999</c:v>
                </c:pt>
                <c:pt idx="413">
                  <c:v>17316.404815000002</c:v>
                </c:pt>
                <c:pt idx="414">
                  <c:v>13618.075801000001</c:v>
                </c:pt>
                <c:pt idx="415">
                  <c:v>15150.824213</c:v>
                </c:pt>
                <c:pt idx="416">
                  <c:v>15041.855286</c:v>
                </c:pt>
                <c:pt idx="417">
                  <c:v>12013.815048332999</c:v>
                </c:pt>
                <c:pt idx="418">
                  <c:v>21779.768253999999</c:v>
                </c:pt>
                <c:pt idx="419">
                  <c:v>8115.981162</c:v>
                </c:pt>
                <c:pt idx="420">
                  <c:v>7963.6727790000004</c:v>
                </c:pt>
                <c:pt idx="421">
                  <c:v>7331.2833700000001</c:v>
                </c:pt>
                <c:pt idx="422">
                  <c:v>10491.671350000001</c:v>
                </c:pt>
                <c:pt idx="423">
                  <c:v>10511.132352000001</c:v>
                </c:pt>
                <c:pt idx="424">
                  <c:v>15651.710927</c:v>
                </c:pt>
                <c:pt idx="425">
                  <c:v>18965.715463</c:v>
                </c:pt>
                <c:pt idx="426">
                  <c:v>11233.931220998</c:v>
                </c:pt>
                <c:pt idx="427">
                  <c:v>13996.244384</c:v>
                </c:pt>
                <c:pt idx="428">
                  <c:v>34422.628660000002</c:v>
                </c:pt>
                <c:pt idx="429">
                  <c:v>15229.093104</c:v>
                </c:pt>
                <c:pt idx="430">
                  <c:v>26756.369885666001</c:v>
                </c:pt>
                <c:pt idx="431">
                  <c:v>10903.528071000001</c:v>
                </c:pt>
                <c:pt idx="432">
                  <c:v>18554.801427999999</c:v>
                </c:pt>
                <c:pt idx="433">
                  <c:v>15682.082864</c:v>
                </c:pt>
                <c:pt idx="434">
                  <c:v>10222.186142666</c:v>
                </c:pt>
                <c:pt idx="435">
                  <c:v>48648.013027000001</c:v>
                </c:pt>
                <c:pt idx="436">
                  <c:v>43755.401033000002</c:v>
                </c:pt>
                <c:pt idx="437">
                  <c:v>18827.866234000001</c:v>
                </c:pt>
                <c:pt idx="438">
                  <c:v>20127.074531999999</c:v>
                </c:pt>
                <c:pt idx="439">
                  <c:v>12185.945377</c:v>
                </c:pt>
                <c:pt idx="440">
                  <c:v>5472.0372820000002</c:v>
                </c:pt>
                <c:pt idx="441">
                  <c:v>15023.425805999999</c:v>
                </c:pt>
                <c:pt idx="442">
                  <c:v>3988.8699839999999</c:v>
                </c:pt>
                <c:pt idx="443">
                  <c:v>10061.703221</c:v>
                </c:pt>
                <c:pt idx="444">
                  <c:v>17205.993171333001</c:v>
                </c:pt>
                <c:pt idx="445">
                  <c:v>4624.576067</c:v>
                </c:pt>
                <c:pt idx="446">
                  <c:v>12151.852360666</c:v>
                </c:pt>
                <c:pt idx="447">
                  <c:v>9733.6251683320006</c:v>
                </c:pt>
                <c:pt idx="448">
                  <c:v>12394.673890332</c:v>
                </c:pt>
                <c:pt idx="449">
                  <c:v>17875.548212999998</c:v>
                </c:pt>
                <c:pt idx="450">
                  <c:v>14112.054532</c:v>
                </c:pt>
                <c:pt idx="451">
                  <c:v>17315.641326000001</c:v>
                </c:pt>
                <c:pt idx="452">
                  <c:v>18012.074686</c:v>
                </c:pt>
                <c:pt idx="453">
                  <c:v>17797.336807997999</c:v>
                </c:pt>
                <c:pt idx="454">
                  <c:v>16900.129262999999</c:v>
                </c:pt>
                <c:pt idx="455">
                  <c:v>17942.138973998</c:v>
                </c:pt>
                <c:pt idx="456">
                  <c:v>41424.576867999996</c:v>
                </c:pt>
                <c:pt idx="457">
                  <c:v>15597.85677</c:v>
                </c:pt>
                <c:pt idx="458">
                  <c:v>23028.129560332</c:v>
                </c:pt>
                <c:pt idx="459">
                  <c:v>20219.26959</c:v>
                </c:pt>
                <c:pt idx="460">
                  <c:v>28423.039843999999</c:v>
                </c:pt>
                <c:pt idx="461">
                  <c:v>12505.829594000001</c:v>
                </c:pt>
                <c:pt idx="462">
                  <c:v>21590.268249000001</c:v>
                </c:pt>
                <c:pt idx="463">
                  <c:v>14785.140985</c:v>
                </c:pt>
                <c:pt idx="464">
                  <c:v>15520.528485000001</c:v>
                </c:pt>
                <c:pt idx="465">
                  <c:v>18173.244089</c:v>
                </c:pt>
                <c:pt idx="466">
                  <c:v>1197.888481</c:v>
                </c:pt>
                <c:pt idx="467">
                  <c:v>7608.6206860000002</c:v>
                </c:pt>
                <c:pt idx="468">
                  <c:v>9673.9589689999993</c:v>
                </c:pt>
                <c:pt idx="469">
                  <c:v>15517.890452</c:v>
                </c:pt>
                <c:pt idx="470">
                  <c:v>9880.94002</c:v>
                </c:pt>
                <c:pt idx="471">
                  <c:v>18566.31495</c:v>
                </c:pt>
                <c:pt idx="472">
                  <c:v>26733.218462000001</c:v>
                </c:pt>
                <c:pt idx="473">
                  <c:v>20063.828912000001</c:v>
                </c:pt>
                <c:pt idx="474">
                  <c:v>49689.701807999998</c:v>
                </c:pt>
                <c:pt idx="475">
                  <c:v>22885.864328</c:v>
                </c:pt>
                <c:pt idx="476">
                  <c:v>4807.8747540000004</c:v>
                </c:pt>
                <c:pt idx="477">
                  <c:v>5366.4482859999998</c:v>
                </c:pt>
                <c:pt idx="478">
                  <c:v>10401.355102</c:v>
                </c:pt>
                <c:pt idx="479">
                  <c:v>35453.779953999998</c:v>
                </c:pt>
                <c:pt idx="480">
                  <c:v>16868.771732000001</c:v>
                </c:pt>
                <c:pt idx="481">
                  <c:v>16365.738692999999</c:v>
                </c:pt>
                <c:pt idx="482">
                  <c:v>23458.727074999999</c:v>
                </c:pt>
                <c:pt idx="483">
                  <c:v>13747.704824</c:v>
                </c:pt>
                <c:pt idx="484">
                  <c:v>5024.9658300000001</c:v>
                </c:pt>
                <c:pt idx="485">
                  <c:v>8167.0527410000004</c:v>
                </c:pt>
                <c:pt idx="486">
                  <c:v>10266.381561</c:v>
                </c:pt>
                <c:pt idx="487">
                  <c:v>10768.256441</c:v>
                </c:pt>
                <c:pt idx="488">
                  <c:v>16895.093999998</c:v>
                </c:pt>
                <c:pt idx="489">
                  <c:v>12438.563756</c:v>
                </c:pt>
                <c:pt idx="490">
                  <c:v>17741.797970666001</c:v>
                </c:pt>
                <c:pt idx="491">
                  <c:v>19688.659514333001</c:v>
                </c:pt>
                <c:pt idx="492">
                  <c:v>10649.229971663999</c:v>
                </c:pt>
                <c:pt idx="493">
                  <c:v>12433.990844</c:v>
                </c:pt>
                <c:pt idx="494">
                  <c:v>11699.621314</c:v>
                </c:pt>
                <c:pt idx="495">
                  <c:v>13702.283165000001</c:v>
                </c:pt>
                <c:pt idx="496">
                  <c:v>5020.5123960000001</c:v>
                </c:pt>
                <c:pt idx="497">
                  <c:v>9469.2246730000006</c:v>
                </c:pt>
                <c:pt idx="498">
                  <c:v>10869.369398000001</c:v>
                </c:pt>
                <c:pt idx="499">
                  <c:v>15609.553841000001</c:v>
                </c:pt>
                <c:pt idx="500">
                  <c:v>12583.971314</c:v>
                </c:pt>
                <c:pt idx="501">
                  <c:v>16140.350323000001</c:v>
                </c:pt>
                <c:pt idx="502">
                  <c:v>14135.075711</c:v>
                </c:pt>
                <c:pt idx="503">
                  <c:v>17835.596675000001</c:v>
                </c:pt>
                <c:pt idx="504">
                  <c:v>30666.316746</c:v>
                </c:pt>
                <c:pt idx="505">
                  <c:v>9386.2701280000001</c:v>
                </c:pt>
                <c:pt idx="506">
                  <c:v>46330.012555000001</c:v>
                </c:pt>
                <c:pt idx="507">
                  <c:v>20296.736950999999</c:v>
                </c:pt>
                <c:pt idx="508">
                  <c:v>10777.745032000001</c:v>
                </c:pt>
                <c:pt idx="509">
                  <c:v>40602.163208999998</c:v>
                </c:pt>
                <c:pt idx="510">
                  <c:v>16267.203197999999</c:v>
                </c:pt>
                <c:pt idx="511">
                  <c:v>3275.9328500000001</c:v>
                </c:pt>
                <c:pt idx="512">
                  <c:v>3644.7571859999998</c:v>
                </c:pt>
                <c:pt idx="513">
                  <c:v>24873.232249000001</c:v>
                </c:pt>
                <c:pt idx="514">
                  <c:v>9163.1145190000007</c:v>
                </c:pt>
                <c:pt idx="515">
                  <c:v>9867.3728159999991</c:v>
                </c:pt>
                <c:pt idx="516">
                  <c:v>4725.2257730000001</c:v>
                </c:pt>
                <c:pt idx="517">
                  <c:v>13721.477548000001</c:v>
                </c:pt>
                <c:pt idx="518">
                  <c:v>8349.9279189999997</c:v>
                </c:pt>
                <c:pt idx="519">
                  <c:v>9273.3823140000004</c:v>
                </c:pt>
                <c:pt idx="520">
                  <c:v>10393.469048999999</c:v>
                </c:pt>
                <c:pt idx="521">
                  <c:v>10194.176122000001</c:v>
                </c:pt>
                <c:pt idx="522">
                  <c:v>13639.113595999999</c:v>
                </c:pt>
                <c:pt idx="523">
                  <c:v>13383.419102</c:v>
                </c:pt>
                <c:pt idx="524">
                  <c:v>9657.6166450000001</c:v>
                </c:pt>
                <c:pt idx="525">
                  <c:v>10971.637621</c:v>
                </c:pt>
                <c:pt idx="526">
                  <c:v>6263.4113253329997</c:v>
                </c:pt>
                <c:pt idx="527">
                  <c:v>10419.843997</c:v>
                </c:pt>
                <c:pt idx="528">
                  <c:v>14759.277814999999</c:v>
                </c:pt>
                <c:pt idx="529">
                  <c:v>12423.955945</c:v>
                </c:pt>
                <c:pt idx="530">
                  <c:v>7372.9079240000001</c:v>
                </c:pt>
                <c:pt idx="531">
                  <c:v>12678.266836999999</c:v>
                </c:pt>
                <c:pt idx="532">
                  <c:v>7586.774367</c:v>
                </c:pt>
                <c:pt idx="533">
                  <c:v>7058.2122890000001</c:v>
                </c:pt>
                <c:pt idx="534">
                  <c:v>16051.180571000001</c:v>
                </c:pt>
                <c:pt idx="535">
                  <c:v>17902.091408</c:v>
                </c:pt>
                <c:pt idx="536">
                  <c:v>22758.551714333</c:v>
                </c:pt>
                <c:pt idx="537">
                  <c:v>10657.475856999999</c:v>
                </c:pt>
                <c:pt idx="538">
                  <c:v>15890.491179000001</c:v>
                </c:pt>
                <c:pt idx="539">
                  <c:v>16958.256702999999</c:v>
                </c:pt>
                <c:pt idx="540">
                  <c:v>8588.4192320000002</c:v>
                </c:pt>
                <c:pt idx="541">
                  <c:v>4583.4056060000003</c:v>
                </c:pt>
                <c:pt idx="542">
                  <c:v>24240.298923999999</c:v>
                </c:pt>
                <c:pt idx="543">
                  <c:v>12887.728099</c:v>
                </c:pt>
                <c:pt idx="544">
                  <c:v>15884.176691999999</c:v>
                </c:pt>
                <c:pt idx="545">
                  <c:v>3438.0457249999999</c:v>
                </c:pt>
                <c:pt idx="546">
                  <c:v>14758.414631</c:v>
                </c:pt>
                <c:pt idx="547">
                  <c:v>25941.055938000001</c:v>
                </c:pt>
                <c:pt idx="548">
                  <c:v>18713.970129000001</c:v>
                </c:pt>
                <c:pt idx="549">
                  <c:v>18842.808055000001</c:v>
                </c:pt>
                <c:pt idx="550">
                  <c:v>32693.549716000001</c:v>
                </c:pt>
                <c:pt idx="551">
                  <c:v>33287.810393</c:v>
                </c:pt>
                <c:pt idx="552">
                  <c:v>26680.490033999999</c:v>
                </c:pt>
                <c:pt idx="553">
                  <c:v>21902.941544000001</c:v>
                </c:pt>
                <c:pt idx="554">
                  <c:v>18813.622450999999</c:v>
                </c:pt>
                <c:pt idx="555">
                  <c:v>19524.448925000001</c:v>
                </c:pt>
                <c:pt idx="556">
                  <c:v>15087.109839000001</c:v>
                </c:pt>
                <c:pt idx="557">
                  <c:v>15738.577611000001</c:v>
                </c:pt>
                <c:pt idx="558">
                  <c:v>12387.068590999999</c:v>
                </c:pt>
                <c:pt idx="559">
                  <c:v>25635.166646999998</c:v>
                </c:pt>
                <c:pt idx="560">
                  <c:v>45945.819826999999</c:v>
                </c:pt>
                <c:pt idx="561">
                  <c:v>17849.068053999999</c:v>
                </c:pt>
                <c:pt idx="562">
                  <c:v>16947.200440000001</c:v>
                </c:pt>
                <c:pt idx="563">
                  <c:v>13070.239863999999</c:v>
                </c:pt>
                <c:pt idx="564">
                  <c:v>13351.356679</c:v>
                </c:pt>
                <c:pt idx="565">
                  <c:v>19114.131493000001</c:v>
                </c:pt>
                <c:pt idx="566">
                  <c:v>18680.838749999999</c:v>
                </c:pt>
                <c:pt idx="567">
                  <c:v>6470.5775549999998</c:v>
                </c:pt>
                <c:pt idx="568">
                  <c:v>10880.928991000001</c:v>
                </c:pt>
                <c:pt idx="569">
                  <c:v>34935.454933000001</c:v>
                </c:pt>
                <c:pt idx="570">
                  <c:v>8514.0108479999999</c:v>
                </c:pt>
                <c:pt idx="571">
                  <c:v>16180.755972000001</c:v>
                </c:pt>
                <c:pt idx="572">
                  <c:v>21049.782006000001</c:v>
                </c:pt>
                <c:pt idx="573">
                  <c:v>22362.663667000001</c:v>
                </c:pt>
                <c:pt idx="574">
                  <c:v>11966.282418000001</c:v>
                </c:pt>
                <c:pt idx="575">
                  <c:v>16017.556184999999</c:v>
                </c:pt>
                <c:pt idx="576">
                  <c:v>13328.124073000001</c:v>
                </c:pt>
                <c:pt idx="577">
                  <c:v>11051.664656999999</c:v>
                </c:pt>
                <c:pt idx="578">
                  <c:v>18843.141017999998</c:v>
                </c:pt>
                <c:pt idx="579">
                  <c:v>15030.351827332999</c:v>
                </c:pt>
                <c:pt idx="580">
                  <c:v>12678.004777</c:v>
                </c:pt>
                <c:pt idx="581">
                  <c:v>11381.600211000001</c:v>
                </c:pt>
                <c:pt idx="582">
                  <c:v>23559.750551000001</c:v>
                </c:pt>
                <c:pt idx="583">
                  <c:v>22256.680985999999</c:v>
                </c:pt>
                <c:pt idx="584">
                  <c:v>30103.037407</c:v>
                </c:pt>
                <c:pt idx="585">
                  <c:v>32138.671592333001</c:v>
                </c:pt>
                <c:pt idx="586">
                  <c:v>11781.180494</c:v>
                </c:pt>
                <c:pt idx="587">
                  <c:v>20948.102266000002</c:v>
                </c:pt>
                <c:pt idx="588">
                  <c:v>13720.341807999999</c:v>
                </c:pt>
                <c:pt idx="589">
                  <c:v>23839.501187000002</c:v>
                </c:pt>
                <c:pt idx="590">
                  <c:v>17061.222889000001</c:v>
                </c:pt>
                <c:pt idx="591">
                  <c:v>16641.581374000001</c:v>
                </c:pt>
                <c:pt idx="592">
                  <c:v>20596.517015000001</c:v>
                </c:pt>
                <c:pt idx="593">
                  <c:v>24783.200333000001</c:v>
                </c:pt>
                <c:pt idx="594">
                  <c:v>10942.349793666001</c:v>
                </c:pt>
                <c:pt idx="595">
                  <c:v>16824.041288</c:v>
                </c:pt>
                <c:pt idx="596">
                  <c:v>26665.191372000001</c:v>
                </c:pt>
                <c:pt idx="597">
                  <c:v>7465.0074059999997</c:v>
                </c:pt>
                <c:pt idx="598">
                  <c:v>23792.984582000001</c:v>
                </c:pt>
                <c:pt idx="599">
                  <c:v>28569.304858</c:v>
                </c:pt>
                <c:pt idx="600">
                  <c:v>26148.794955000001</c:v>
                </c:pt>
                <c:pt idx="601">
                  <c:v>15409.130036</c:v>
                </c:pt>
                <c:pt idx="602">
                  <c:v>23326.901591000002</c:v>
                </c:pt>
                <c:pt idx="603">
                  <c:v>13218.914748666</c:v>
                </c:pt>
                <c:pt idx="604">
                  <c:v>18780.138206</c:v>
                </c:pt>
                <c:pt idx="605">
                  <c:v>4263.0751879999998</c:v>
                </c:pt>
                <c:pt idx="606">
                  <c:v>16605.587029332</c:v>
                </c:pt>
                <c:pt idx="607">
                  <c:v>29346.339919333001</c:v>
                </c:pt>
                <c:pt idx="608">
                  <c:v>24413.446762666001</c:v>
                </c:pt>
                <c:pt idx="609">
                  <c:v>22486.342204666002</c:v>
                </c:pt>
                <c:pt idx="610">
                  <c:v>21143.840467000002</c:v>
                </c:pt>
                <c:pt idx="611">
                  <c:v>21098.208440332</c:v>
                </c:pt>
                <c:pt idx="612">
                  <c:v>24711.314811</c:v>
                </c:pt>
                <c:pt idx="613">
                  <c:v>8787.1223879980007</c:v>
                </c:pt>
                <c:pt idx="614">
                  <c:v>3071.8129450000001</c:v>
                </c:pt>
                <c:pt idx="615">
                  <c:v>3064.7128899999998</c:v>
                </c:pt>
                <c:pt idx="616">
                  <c:v>6305.2589150000003</c:v>
                </c:pt>
                <c:pt idx="617">
                  <c:v>5836.7376830000003</c:v>
                </c:pt>
                <c:pt idx="618">
                  <c:v>9953.2506460000004</c:v>
                </c:pt>
                <c:pt idx="619">
                  <c:v>2323.14572</c:v>
                </c:pt>
                <c:pt idx="620">
                  <c:v>26292.913718</c:v>
                </c:pt>
                <c:pt idx="621">
                  <c:v>18297.900038997999</c:v>
                </c:pt>
                <c:pt idx="622">
                  <c:v>13066.091994</c:v>
                </c:pt>
                <c:pt idx="623">
                  <c:v>8190.3678449999998</c:v>
                </c:pt>
                <c:pt idx="624">
                  <c:v>11541.057618000001</c:v>
                </c:pt>
                <c:pt idx="625">
                  <c:v>23457.521660999999</c:v>
                </c:pt>
                <c:pt idx="626">
                  <c:v>11085.338830666</c:v>
                </c:pt>
                <c:pt idx="627">
                  <c:v>27805.543914999998</c:v>
                </c:pt>
                <c:pt idx="628">
                  <c:v>25844.540970999999</c:v>
                </c:pt>
                <c:pt idx="629">
                  <c:v>19242.217882000001</c:v>
                </c:pt>
                <c:pt idx="630">
                  <c:v>5426.3384370000003</c:v>
                </c:pt>
                <c:pt idx="631">
                  <c:v>17338.914205000001</c:v>
                </c:pt>
                <c:pt idx="632">
                  <c:v>1280.038994</c:v>
                </c:pt>
                <c:pt idx="633">
                  <c:v>3952.2862949999999</c:v>
                </c:pt>
                <c:pt idx="634">
                  <c:v>16907.488955000001</c:v>
                </c:pt>
                <c:pt idx="635">
                  <c:v>14497.700489998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03A-44F3-8C1F-E5108F964E9B}"/>
            </c:ext>
          </c:extLst>
        </c:ser>
        <c:ser>
          <c:idx val="5"/>
          <c:order val="4"/>
          <c:tx>
            <c:v>collector</c:v>
          </c:tx>
          <c:spPr>
            <a:ln>
              <a:noFill/>
            </a:ln>
          </c:spPr>
          <c:marker>
            <c:symbol val="x"/>
            <c:size val="3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rgbClr val="C00000"/>
                </a:solidFill>
              </a:ln>
            </c:spPr>
          </c:marker>
          <c:trendline>
            <c:spPr>
              <a:ln w="25400">
                <a:solidFill>
                  <a:srgbClr val="C0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5.6251329453383542E-2"/>
                  <c:y val="9.9501874545113764E-2"/>
                </c:manualLayout>
              </c:layout>
              <c:numFmt formatCode="#,##0.000" sourceLinked="0"/>
              <c:spPr>
                <a:solidFill>
                  <a:srgbClr val="C00000"/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workingsheet!$B$1284:$B$1923</c:f>
              <c:numCache>
                <c:formatCode>0</c:formatCode>
                <c:ptCount val="640"/>
                <c:pt idx="0">
                  <c:v>5110</c:v>
                </c:pt>
                <c:pt idx="1">
                  <c:v>6496</c:v>
                </c:pt>
                <c:pt idx="2">
                  <c:v>6367</c:v>
                </c:pt>
                <c:pt idx="3">
                  <c:v>16058</c:v>
                </c:pt>
                <c:pt idx="4">
                  <c:v>11035</c:v>
                </c:pt>
                <c:pt idx="5">
                  <c:v>2152</c:v>
                </c:pt>
                <c:pt idx="6">
                  <c:v>1682</c:v>
                </c:pt>
                <c:pt idx="7">
                  <c:v>2617</c:v>
                </c:pt>
                <c:pt idx="8">
                  <c:v>5988</c:v>
                </c:pt>
                <c:pt idx="9">
                  <c:v>8792</c:v>
                </c:pt>
                <c:pt idx="10">
                  <c:v>10697</c:v>
                </c:pt>
                <c:pt idx="11">
                  <c:v>3965</c:v>
                </c:pt>
                <c:pt idx="12">
                  <c:v>9800</c:v>
                </c:pt>
                <c:pt idx="13">
                  <c:v>15700</c:v>
                </c:pt>
                <c:pt idx="14">
                  <c:v>11100</c:v>
                </c:pt>
                <c:pt idx="15">
                  <c:v>6600</c:v>
                </c:pt>
                <c:pt idx="16">
                  <c:v>10900</c:v>
                </c:pt>
                <c:pt idx="17">
                  <c:v>6900</c:v>
                </c:pt>
                <c:pt idx="18">
                  <c:v>18700</c:v>
                </c:pt>
                <c:pt idx="19">
                  <c:v>6800</c:v>
                </c:pt>
                <c:pt idx="20">
                  <c:v>6400</c:v>
                </c:pt>
                <c:pt idx="21">
                  <c:v>11500</c:v>
                </c:pt>
                <c:pt idx="22">
                  <c:v>6300</c:v>
                </c:pt>
                <c:pt idx="23">
                  <c:v>9200</c:v>
                </c:pt>
                <c:pt idx="24">
                  <c:v>10100</c:v>
                </c:pt>
                <c:pt idx="25">
                  <c:v>20200</c:v>
                </c:pt>
                <c:pt idx="26">
                  <c:v>17000</c:v>
                </c:pt>
                <c:pt idx="27">
                  <c:v>17300</c:v>
                </c:pt>
                <c:pt idx="28">
                  <c:v>2500</c:v>
                </c:pt>
                <c:pt idx="29">
                  <c:v>9700</c:v>
                </c:pt>
                <c:pt idx="30">
                  <c:v>10100</c:v>
                </c:pt>
                <c:pt idx="31">
                  <c:v>7100</c:v>
                </c:pt>
                <c:pt idx="32">
                  <c:v>14200</c:v>
                </c:pt>
                <c:pt idx="33">
                  <c:v>8900</c:v>
                </c:pt>
                <c:pt idx="34">
                  <c:v>2900</c:v>
                </c:pt>
                <c:pt idx="35">
                  <c:v>9600</c:v>
                </c:pt>
                <c:pt idx="36">
                  <c:v>8600</c:v>
                </c:pt>
                <c:pt idx="37">
                  <c:v>4000</c:v>
                </c:pt>
                <c:pt idx="38">
                  <c:v>9700</c:v>
                </c:pt>
                <c:pt idx="39">
                  <c:v>12100</c:v>
                </c:pt>
                <c:pt idx="40">
                  <c:v>3300</c:v>
                </c:pt>
                <c:pt idx="41">
                  <c:v>19200</c:v>
                </c:pt>
                <c:pt idx="42">
                  <c:v>14500</c:v>
                </c:pt>
                <c:pt idx="43">
                  <c:v>10900</c:v>
                </c:pt>
                <c:pt idx="44">
                  <c:v>8900</c:v>
                </c:pt>
                <c:pt idx="45">
                  <c:v>6400</c:v>
                </c:pt>
                <c:pt idx="46">
                  <c:v>27200</c:v>
                </c:pt>
                <c:pt idx="47">
                  <c:v>18700</c:v>
                </c:pt>
                <c:pt idx="48">
                  <c:v>11100</c:v>
                </c:pt>
                <c:pt idx="49">
                  <c:v>7800</c:v>
                </c:pt>
                <c:pt idx="50">
                  <c:v>6900</c:v>
                </c:pt>
                <c:pt idx="51">
                  <c:v>11800</c:v>
                </c:pt>
                <c:pt idx="52">
                  <c:v>9000</c:v>
                </c:pt>
                <c:pt idx="53">
                  <c:v>5200</c:v>
                </c:pt>
                <c:pt idx="54">
                  <c:v>14200</c:v>
                </c:pt>
                <c:pt idx="55">
                  <c:v>2500</c:v>
                </c:pt>
                <c:pt idx="56">
                  <c:v>6300</c:v>
                </c:pt>
                <c:pt idx="57">
                  <c:v>9600</c:v>
                </c:pt>
                <c:pt idx="58">
                  <c:v>17900</c:v>
                </c:pt>
                <c:pt idx="59">
                  <c:v>11800</c:v>
                </c:pt>
                <c:pt idx="60">
                  <c:v>8700</c:v>
                </c:pt>
                <c:pt idx="61">
                  <c:v>5400</c:v>
                </c:pt>
                <c:pt idx="62">
                  <c:v>10700</c:v>
                </c:pt>
                <c:pt idx="63">
                  <c:v>9500</c:v>
                </c:pt>
                <c:pt idx="64">
                  <c:v>6900</c:v>
                </c:pt>
                <c:pt idx="65">
                  <c:v>10100</c:v>
                </c:pt>
                <c:pt idx="66">
                  <c:v>5800</c:v>
                </c:pt>
                <c:pt idx="67">
                  <c:v>6300</c:v>
                </c:pt>
                <c:pt idx="68">
                  <c:v>9500</c:v>
                </c:pt>
                <c:pt idx="69">
                  <c:v>3800</c:v>
                </c:pt>
                <c:pt idx="70">
                  <c:v>5200</c:v>
                </c:pt>
                <c:pt idx="71">
                  <c:v>11900</c:v>
                </c:pt>
                <c:pt idx="72">
                  <c:v>5200</c:v>
                </c:pt>
                <c:pt idx="73">
                  <c:v>9000</c:v>
                </c:pt>
                <c:pt idx="74">
                  <c:v>9400</c:v>
                </c:pt>
                <c:pt idx="75">
                  <c:v>6100</c:v>
                </c:pt>
                <c:pt idx="76">
                  <c:v>5500</c:v>
                </c:pt>
                <c:pt idx="77">
                  <c:v>22700</c:v>
                </c:pt>
                <c:pt idx="78">
                  <c:v>9800</c:v>
                </c:pt>
                <c:pt idx="79">
                  <c:v>10400</c:v>
                </c:pt>
                <c:pt idx="80">
                  <c:v>6300</c:v>
                </c:pt>
                <c:pt idx="81">
                  <c:v>8900</c:v>
                </c:pt>
                <c:pt idx="82">
                  <c:v>5000</c:v>
                </c:pt>
                <c:pt idx="83">
                  <c:v>5000</c:v>
                </c:pt>
                <c:pt idx="84">
                  <c:v>5300</c:v>
                </c:pt>
                <c:pt idx="85">
                  <c:v>5800</c:v>
                </c:pt>
                <c:pt idx="86">
                  <c:v>3400</c:v>
                </c:pt>
                <c:pt idx="87">
                  <c:v>7100</c:v>
                </c:pt>
                <c:pt idx="88">
                  <c:v>7100</c:v>
                </c:pt>
                <c:pt idx="89">
                  <c:v>8700</c:v>
                </c:pt>
                <c:pt idx="90">
                  <c:v>11800</c:v>
                </c:pt>
                <c:pt idx="91">
                  <c:v>12800</c:v>
                </c:pt>
                <c:pt idx="92">
                  <c:v>5100</c:v>
                </c:pt>
                <c:pt idx="93">
                  <c:v>10500</c:v>
                </c:pt>
                <c:pt idx="94">
                  <c:v>13600</c:v>
                </c:pt>
                <c:pt idx="95">
                  <c:v>12400</c:v>
                </c:pt>
                <c:pt idx="96">
                  <c:v>5100</c:v>
                </c:pt>
                <c:pt idx="97">
                  <c:v>10400</c:v>
                </c:pt>
                <c:pt idx="98">
                  <c:v>13600</c:v>
                </c:pt>
                <c:pt idx="99">
                  <c:v>13700</c:v>
                </c:pt>
                <c:pt idx="100">
                  <c:v>12600</c:v>
                </c:pt>
                <c:pt idx="101">
                  <c:v>12800</c:v>
                </c:pt>
                <c:pt idx="102">
                  <c:v>5600</c:v>
                </c:pt>
                <c:pt idx="103">
                  <c:v>5900</c:v>
                </c:pt>
                <c:pt idx="104">
                  <c:v>6700</c:v>
                </c:pt>
                <c:pt idx="105">
                  <c:v>11800</c:v>
                </c:pt>
                <c:pt idx="106">
                  <c:v>18900</c:v>
                </c:pt>
                <c:pt idx="107">
                  <c:v>10400</c:v>
                </c:pt>
                <c:pt idx="108">
                  <c:v>10800</c:v>
                </c:pt>
                <c:pt idx="109">
                  <c:v>7500</c:v>
                </c:pt>
                <c:pt idx="110">
                  <c:v>8000</c:v>
                </c:pt>
                <c:pt idx="111">
                  <c:v>13400</c:v>
                </c:pt>
                <c:pt idx="112">
                  <c:v>5400</c:v>
                </c:pt>
                <c:pt idx="113">
                  <c:v>19500</c:v>
                </c:pt>
                <c:pt idx="114">
                  <c:v>11000</c:v>
                </c:pt>
                <c:pt idx="115">
                  <c:v>7000</c:v>
                </c:pt>
                <c:pt idx="116">
                  <c:v>4400</c:v>
                </c:pt>
                <c:pt idx="117">
                  <c:v>17600</c:v>
                </c:pt>
                <c:pt idx="118">
                  <c:v>11200</c:v>
                </c:pt>
                <c:pt idx="119">
                  <c:v>7200</c:v>
                </c:pt>
                <c:pt idx="120">
                  <c:v>11300</c:v>
                </c:pt>
                <c:pt idx="121">
                  <c:v>11400</c:v>
                </c:pt>
                <c:pt idx="122">
                  <c:v>7300</c:v>
                </c:pt>
                <c:pt idx="123">
                  <c:v>5900</c:v>
                </c:pt>
                <c:pt idx="124">
                  <c:v>4200</c:v>
                </c:pt>
                <c:pt idx="125">
                  <c:v>10700</c:v>
                </c:pt>
                <c:pt idx="126">
                  <c:v>2600</c:v>
                </c:pt>
                <c:pt idx="127">
                  <c:v>3300</c:v>
                </c:pt>
                <c:pt idx="128">
                  <c:v>15000</c:v>
                </c:pt>
                <c:pt idx="129">
                  <c:v>6000</c:v>
                </c:pt>
                <c:pt idx="130">
                  <c:v>6500</c:v>
                </c:pt>
                <c:pt idx="131">
                  <c:v>10100</c:v>
                </c:pt>
                <c:pt idx="132">
                  <c:v>12500</c:v>
                </c:pt>
                <c:pt idx="133">
                  <c:v>3500</c:v>
                </c:pt>
                <c:pt idx="134">
                  <c:v>3300</c:v>
                </c:pt>
                <c:pt idx="135">
                  <c:v>7100</c:v>
                </c:pt>
                <c:pt idx="136">
                  <c:v>9700</c:v>
                </c:pt>
                <c:pt idx="137">
                  <c:v>17700</c:v>
                </c:pt>
                <c:pt idx="138">
                  <c:v>20000</c:v>
                </c:pt>
                <c:pt idx="139">
                  <c:v>2800</c:v>
                </c:pt>
                <c:pt idx="140">
                  <c:v>8500</c:v>
                </c:pt>
                <c:pt idx="141">
                  <c:v>7400</c:v>
                </c:pt>
                <c:pt idx="142">
                  <c:v>17200</c:v>
                </c:pt>
                <c:pt idx="143">
                  <c:v>6700</c:v>
                </c:pt>
                <c:pt idx="144">
                  <c:v>6000</c:v>
                </c:pt>
                <c:pt idx="145">
                  <c:v>5700</c:v>
                </c:pt>
                <c:pt idx="146">
                  <c:v>11600</c:v>
                </c:pt>
                <c:pt idx="147">
                  <c:v>13700</c:v>
                </c:pt>
                <c:pt idx="148">
                  <c:v>10600</c:v>
                </c:pt>
                <c:pt idx="149">
                  <c:v>2600</c:v>
                </c:pt>
                <c:pt idx="150">
                  <c:v>4800</c:v>
                </c:pt>
                <c:pt idx="151">
                  <c:v>4400</c:v>
                </c:pt>
                <c:pt idx="152">
                  <c:v>10300</c:v>
                </c:pt>
                <c:pt idx="153">
                  <c:v>19800</c:v>
                </c:pt>
                <c:pt idx="154">
                  <c:v>17700</c:v>
                </c:pt>
                <c:pt idx="155">
                  <c:v>12700</c:v>
                </c:pt>
                <c:pt idx="156">
                  <c:v>3500</c:v>
                </c:pt>
                <c:pt idx="157">
                  <c:v>3700</c:v>
                </c:pt>
                <c:pt idx="158">
                  <c:v>2200</c:v>
                </c:pt>
                <c:pt idx="159">
                  <c:v>7700</c:v>
                </c:pt>
                <c:pt idx="160">
                  <c:v>17800</c:v>
                </c:pt>
                <c:pt idx="161">
                  <c:v>4400</c:v>
                </c:pt>
                <c:pt idx="162">
                  <c:v>8400</c:v>
                </c:pt>
                <c:pt idx="163">
                  <c:v>9600</c:v>
                </c:pt>
                <c:pt idx="164">
                  <c:v>3500</c:v>
                </c:pt>
                <c:pt idx="165">
                  <c:v>8900</c:v>
                </c:pt>
                <c:pt idx="166">
                  <c:v>6400</c:v>
                </c:pt>
                <c:pt idx="167">
                  <c:v>5900</c:v>
                </c:pt>
                <c:pt idx="168">
                  <c:v>4700</c:v>
                </c:pt>
                <c:pt idx="169">
                  <c:v>15200</c:v>
                </c:pt>
                <c:pt idx="170">
                  <c:v>11000</c:v>
                </c:pt>
                <c:pt idx="171">
                  <c:v>8200</c:v>
                </c:pt>
                <c:pt idx="172">
                  <c:v>6400</c:v>
                </c:pt>
                <c:pt idx="173">
                  <c:v>2100</c:v>
                </c:pt>
                <c:pt idx="174">
                  <c:v>10400</c:v>
                </c:pt>
                <c:pt idx="175">
                  <c:v>22600</c:v>
                </c:pt>
                <c:pt idx="176">
                  <c:v>19000</c:v>
                </c:pt>
                <c:pt idx="177">
                  <c:v>23400</c:v>
                </c:pt>
                <c:pt idx="178">
                  <c:v>8100</c:v>
                </c:pt>
                <c:pt idx="179">
                  <c:v>18800</c:v>
                </c:pt>
                <c:pt idx="180">
                  <c:v>16000</c:v>
                </c:pt>
                <c:pt idx="181">
                  <c:v>18400</c:v>
                </c:pt>
                <c:pt idx="182">
                  <c:v>5300</c:v>
                </c:pt>
                <c:pt idx="183">
                  <c:v>17500</c:v>
                </c:pt>
                <c:pt idx="184">
                  <c:v>14900</c:v>
                </c:pt>
                <c:pt idx="185">
                  <c:v>8200</c:v>
                </c:pt>
                <c:pt idx="186">
                  <c:v>1300</c:v>
                </c:pt>
                <c:pt idx="187">
                  <c:v>7000</c:v>
                </c:pt>
                <c:pt idx="188">
                  <c:v>15100</c:v>
                </c:pt>
                <c:pt idx="189">
                  <c:v>13800</c:v>
                </c:pt>
                <c:pt idx="190">
                  <c:v>16200</c:v>
                </c:pt>
                <c:pt idx="191">
                  <c:v>15600</c:v>
                </c:pt>
                <c:pt idx="192">
                  <c:v>9700</c:v>
                </c:pt>
                <c:pt idx="193">
                  <c:v>14100</c:v>
                </c:pt>
                <c:pt idx="194">
                  <c:v>9700</c:v>
                </c:pt>
                <c:pt idx="195">
                  <c:v>10900</c:v>
                </c:pt>
                <c:pt idx="196">
                  <c:v>9300</c:v>
                </c:pt>
                <c:pt idx="197">
                  <c:v>12400</c:v>
                </c:pt>
                <c:pt idx="198">
                  <c:v>4600</c:v>
                </c:pt>
                <c:pt idx="199">
                  <c:v>15500</c:v>
                </c:pt>
                <c:pt idx="200">
                  <c:v>19100</c:v>
                </c:pt>
                <c:pt idx="201">
                  <c:v>12400</c:v>
                </c:pt>
                <c:pt idx="202">
                  <c:v>17600</c:v>
                </c:pt>
                <c:pt idx="203">
                  <c:v>14300</c:v>
                </c:pt>
                <c:pt idx="204">
                  <c:v>14300</c:v>
                </c:pt>
                <c:pt idx="205">
                  <c:v>9900</c:v>
                </c:pt>
                <c:pt idx="206">
                  <c:v>20800</c:v>
                </c:pt>
                <c:pt idx="207">
                  <c:v>13600</c:v>
                </c:pt>
                <c:pt idx="208">
                  <c:v>4200</c:v>
                </c:pt>
                <c:pt idx="209">
                  <c:v>25700</c:v>
                </c:pt>
                <c:pt idx="210">
                  <c:v>4400</c:v>
                </c:pt>
                <c:pt idx="211">
                  <c:v>11500</c:v>
                </c:pt>
                <c:pt idx="212">
                  <c:v>13400</c:v>
                </c:pt>
                <c:pt idx="213">
                  <c:v>8400</c:v>
                </c:pt>
                <c:pt idx="214">
                  <c:v>7300</c:v>
                </c:pt>
                <c:pt idx="215">
                  <c:v>15900</c:v>
                </c:pt>
                <c:pt idx="216">
                  <c:v>22700</c:v>
                </c:pt>
                <c:pt idx="217">
                  <c:v>4800</c:v>
                </c:pt>
                <c:pt idx="218">
                  <c:v>4700</c:v>
                </c:pt>
                <c:pt idx="219">
                  <c:v>17500</c:v>
                </c:pt>
                <c:pt idx="220">
                  <c:v>11200</c:v>
                </c:pt>
                <c:pt idx="221">
                  <c:v>20900</c:v>
                </c:pt>
                <c:pt idx="222">
                  <c:v>18000</c:v>
                </c:pt>
                <c:pt idx="223">
                  <c:v>5700</c:v>
                </c:pt>
                <c:pt idx="224">
                  <c:v>5700</c:v>
                </c:pt>
                <c:pt idx="225">
                  <c:v>7300</c:v>
                </c:pt>
                <c:pt idx="226">
                  <c:v>10700</c:v>
                </c:pt>
                <c:pt idx="227">
                  <c:v>25000</c:v>
                </c:pt>
                <c:pt idx="228">
                  <c:v>14100</c:v>
                </c:pt>
                <c:pt idx="229">
                  <c:v>10000</c:v>
                </c:pt>
                <c:pt idx="230">
                  <c:v>16700</c:v>
                </c:pt>
                <c:pt idx="231">
                  <c:v>10700</c:v>
                </c:pt>
                <c:pt idx="232">
                  <c:v>18300</c:v>
                </c:pt>
                <c:pt idx="233">
                  <c:v>18300</c:v>
                </c:pt>
                <c:pt idx="234">
                  <c:v>7400</c:v>
                </c:pt>
                <c:pt idx="235">
                  <c:v>13800</c:v>
                </c:pt>
                <c:pt idx="236">
                  <c:v>7200</c:v>
                </c:pt>
                <c:pt idx="237">
                  <c:v>23400</c:v>
                </c:pt>
                <c:pt idx="238">
                  <c:v>9500</c:v>
                </c:pt>
                <c:pt idx="239">
                  <c:v>6500</c:v>
                </c:pt>
                <c:pt idx="240">
                  <c:v>7500</c:v>
                </c:pt>
                <c:pt idx="241">
                  <c:v>12100</c:v>
                </c:pt>
                <c:pt idx="242">
                  <c:v>6800</c:v>
                </c:pt>
                <c:pt idx="243">
                  <c:v>10300</c:v>
                </c:pt>
                <c:pt idx="244">
                  <c:v>21600</c:v>
                </c:pt>
                <c:pt idx="245">
                  <c:v>4100</c:v>
                </c:pt>
                <c:pt idx="246">
                  <c:v>8600</c:v>
                </c:pt>
                <c:pt idx="247">
                  <c:v>23100</c:v>
                </c:pt>
                <c:pt idx="248">
                  <c:v>8900</c:v>
                </c:pt>
                <c:pt idx="249">
                  <c:v>14000</c:v>
                </c:pt>
                <c:pt idx="250">
                  <c:v>17000</c:v>
                </c:pt>
                <c:pt idx="251">
                  <c:v>11900</c:v>
                </c:pt>
                <c:pt idx="252">
                  <c:v>18700</c:v>
                </c:pt>
                <c:pt idx="253">
                  <c:v>20700</c:v>
                </c:pt>
                <c:pt idx="254">
                  <c:v>6100</c:v>
                </c:pt>
                <c:pt idx="255">
                  <c:v>2500</c:v>
                </c:pt>
                <c:pt idx="256">
                  <c:v>16700</c:v>
                </c:pt>
                <c:pt idx="257">
                  <c:v>6200</c:v>
                </c:pt>
                <c:pt idx="258">
                  <c:v>4300</c:v>
                </c:pt>
                <c:pt idx="259">
                  <c:v>10000</c:v>
                </c:pt>
                <c:pt idx="260">
                  <c:v>11200</c:v>
                </c:pt>
                <c:pt idx="261">
                  <c:v>5800</c:v>
                </c:pt>
                <c:pt idx="262">
                  <c:v>8300</c:v>
                </c:pt>
                <c:pt idx="263">
                  <c:v>27500</c:v>
                </c:pt>
                <c:pt idx="264">
                  <c:v>15500</c:v>
                </c:pt>
                <c:pt idx="265">
                  <c:v>5900</c:v>
                </c:pt>
                <c:pt idx="266">
                  <c:v>20400</c:v>
                </c:pt>
                <c:pt idx="267">
                  <c:v>5700</c:v>
                </c:pt>
                <c:pt idx="268">
                  <c:v>6300</c:v>
                </c:pt>
                <c:pt idx="269">
                  <c:v>18600</c:v>
                </c:pt>
                <c:pt idx="270">
                  <c:v>2700</c:v>
                </c:pt>
                <c:pt idx="271">
                  <c:v>8800</c:v>
                </c:pt>
                <c:pt idx="272">
                  <c:v>17100</c:v>
                </c:pt>
                <c:pt idx="273">
                  <c:v>4100</c:v>
                </c:pt>
                <c:pt idx="274">
                  <c:v>9700</c:v>
                </c:pt>
                <c:pt idx="275">
                  <c:v>3800</c:v>
                </c:pt>
                <c:pt idx="276">
                  <c:v>4000</c:v>
                </c:pt>
                <c:pt idx="277">
                  <c:v>6000</c:v>
                </c:pt>
                <c:pt idx="278">
                  <c:v>18200</c:v>
                </c:pt>
                <c:pt idx="279">
                  <c:v>5700</c:v>
                </c:pt>
                <c:pt idx="280">
                  <c:v>15000</c:v>
                </c:pt>
                <c:pt idx="281">
                  <c:v>11000</c:v>
                </c:pt>
                <c:pt idx="282">
                  <c:v>6600</c:v>
                </c:pt>
                <c:pt idx="283">
                  <c:v>12400</c:v>
                </c:pt>
                <c:pt idx="284">
                  <c:v>11500</c:v>
                </c:pt>
                <c:pt idx="285">
                  <c:v>7800</c:v>
                </c:pt>
                <c:pt idx="286">
                  <c:v>15300</c:v>
                </c:pt>
                <c:pt idx="287">
                  <c:v>8800</c:v>
                </c:pt>
                <c:pt idx="288">
                  <c:v>11600</c:v>
                </c:pt>
                <c:pt idx="289">
                  <c:v>5200</c:v>
                </c:pt>
                <c:pt idx="290">
                  <c:v>2900</c:v>
                </c:pt>
                <c:pt idx="291">
                  <c:v>8400</c:v>
                </c:pt>
                <c:pt idx="292">
                  <c:v>10700</c:v>
                </c:pt>
                <c:pt idx="293">
                  <c:v>4500</c:v>
                </c:pt>
                <c:pt idx="294">
                  <c:v>10300</c:v>
                </c:pt>
                <c:pt idx="295">
                  <c:v>8100</c:v>
                </c:pt>
                <c:pt idx="296">
                  <c:v>4100</c:v>
                </c:pt>
                <c:pt idx="297">
                  <c:v>11700</c:v>
                </c:pt>
                <c:pt idx="298">
                  <c:v>10800</c:v>
                </c:pt>
                <c:pt idx="299">
                  <c:v>7800</c:v>
                </c:pt>
                <c:pt idx="300">
                  <c:v>9200</c:v>
                </c:pt>
                <c:pt idx="301">
                  <c:v>4400</c:v>
                </c:pt>
                <c:pt idx="302">
                  <c:v>4200</c:v>
                </c:pt>
                <c:pt idx="303">
                  <c:v>15800</c:v>
                </c:pt>
                <c:pt idx="304">
                  <c:v>9900</c:v>
                </c:pt>
                <c:pt idx="305">
                  <c:v>7300</c:v>
                </c:pt>
                <c:pt idx="306">
                  <c:v>7900</c:v>
                </c:pt>
                <c:pt idx="307">
                  <c:v>12000</c:v>
                </c:pt>
                <c:pt idx="308">
                  <c:v>10300</c:v>
                </c:pt>
                <c:pt idx="309">
                  <c:v>17300</c:v>
                </c:pt>
                <c:pt idx="310">
                  <c:v>18800</c:v>
                </c:pt>
                <c:pt idx="311">
                  <c:v>6900</c:v>
                </c:pt>
                <c:pt idx="312">
                  <c:v>16800</c:v>
                </c:pt>
                <c:pt idx="313">
                  <c:v>14400</c:v>
                </c:pt>
                <c:pt idx="314">
                  <c:v>17900</c:v>
                </c:pt>
                <c:pt idx="315">
                  <c:v>20200</c:v>
                </c:pt>
                <c:pt idx="316">
                  <c:v>22000</c:v>
                </c:pt>
                <c:pt idx="317">
                  <c:v>22600</c:v>
                </c:pt>
                <c:pt idx="318">
                  <c:v>16000</c:v>
                </c:pt>
                <c:pt idx="319">
                  <c:v>11200</c:v>
                </c:pt>
                <c:pt idx="320">
                  <c:v>2800</c:v>
                </c:pt>
                <c:pt idx="321">
                  <c:v>6400</c:v>
                </c:pt>
                <c:pt idx="322">
                  <c:v>7800</c:v>
                </c:pt>
                <c:pt idx="323">
                  <c:v>2500</c:v>
                </c:pt>
                <c:pt idx="324">
                  <c:v>2700</c:v>
                </c:pt>
                <c:pt idx="325">
                  <c:v>3300</c:v>
                </c:pt>
                <c:pt idx="326">
                  <c:v>15000</c:v>
                </c:pt>
                <c:pt idx="327">
                  <c:v>7500</c:v>
                </c:pt>
                <c:pt idx="328">
                  <c:v>7100</c:v>
                </c:pt>
                <c:pt idx="329">
                  <c:v>9500</c:v>
                </c:pt>
                <c:pt idx="330">
                  <c:v>7800</c:v>
                </c:pt>
                <c:pt idx="331">
                  <c:v>15000</c:v>
                </c:pt>
                <c:pt idx="332">
                  <c:v>22700</c:v>
                </c:pt>
                <c:pt idx="333">
                  <c:v>21000</c:v>
                </c:pt>
                <c:pt idx="334">
                  <c:v>19600</c:v>
                </c:pt>
                <c:pt idx="335">
                  <c:v>9800</c:v>
                </c:pt>
                <c:pt idx="336">
                  <c:v>10700</c:v>
                </c:pt>
                <c:pt idx="337">
                  <c:v>10700</c:v>
                </c:pt>
                <c:pt idx="338">
                  <c:v>20600</c:v>
                </c:pt>
                <c:pt idx="339">
                  <c:v>13800</c:v>
                </c:pt>
                <c:pt idx="340">
                  <c:v>700</c:v>
                </c:pt>
                <c:pt idx="341">
                  <c:v>6600</c:v>
                </c:pt>
                <c:pt idx="342">
                  <c:v>6800</c:v>
                </c:pt>
                <c:pt idx="343">
                  <c:v>18500</c:v>
                </c:pt>
                <c:pt idx="344">
                  <c:v>8700</c:v>
                </c:pt>
                <c:pt idx="345">
                  <c:v>6100</c:v>
                </c:pt>
                <c:pt idx="346">
                  <c:v>12100</c:v>
                </c:pt>
                <c:pt idx="347">
                  <c:v>11600</c:v>
                </c:pt>
                <c:pt idx="348">
                  <c:v>4837</c:v>
                </c:pt>
                <c:pt idx="349">
                  <c:v>17874</c:v>
                </c:pt>
                <c:pt idx="350">
                  <c:v>4338</c:v>
                </c:pt>
                <c:pt idx="351">
                  <c:v>3691</c:v>
                </c:pt>
                <c:pt idx="352">
                  <c:v>5397</c:v>
                </c:pt>
                <c:pt idx="353">
                  <c:v>3187</c:v>
                </c:pt>
                <c:pt idx="354">
                  <c:v>4578</c:v>
                </c:pt>
                <c:pt idx="355">
                  <c:v>1227</c:v>
                </c:pt>
                <c:pt idx="356">
                  <c:v>614</c:v>
                </c:pt>
                <c:pt idx="357">
                  <c:v>4098</c:v>
                </c:pt>
                <c:pt idx="358">
                  <c:v>5132</c:v>
                </c:pt>
                <c:pt idx="359">
                  <c:v>6636</c:v>
                </c:pt>
                <c:pt idx="360">
                  <c:v>8092</c:v>
                </c:pt>
                <c:pt idx="361">
                  <c:v>5685</c:v>
                </c:pt>
                <c:pt idx="362">
                  <c:v>1818</c:v>
                </c:pt>
                <c:pt idx="363">
                  <c:v>2615</c:v>
                </c:pt>
                <c:pt idx="364">
                  <c:v>1115</c:v>
                </c:pt>
                <c:pt idx="365">
                  <c:v>3097</c:v>
                </c:pt>
                <c:pt idx="366">
                  <c:v>3770</c:v>
                </c:pt>
                <c:pt idx="367">
                  <c:v>831</c:v>
                </c:pt>
                <c:pt idx="368">
                  <c:v>1700</c:v>
                </c:pt>
                <c:pt idx="369">
                  <c:v>4500</c:v>
                </c:pt>
                <c:pt idx="370">
                  <c:v>2200</c:v>
                </c:pt>
                <c:pt idx="371">
                  <c:v>10300</c:v>
                </c:pt>
                <c:pt idx="372">
                  <c:v>13900</c:v>
                </c:pt>
                <c:pt idx="373">
                  <c:v>4400</c:v>
                </c:pt>
                <c:pt idx="374">
                  <c:v>9300</c:v>
                </c:pt>
                <c:pt idx="375">
                  <c:v>5200</c:v>
                </c:pt>
                <c:pt idx="376">
                  <c:v>4800</c:v>
                </c:pt>
                <c:pt idx="377">
                  <c:v>5400</c:v>
                </c:pt>
                <c:pt idx="378">
                  <c:v>4800</c:v>
                </c:pt>
                <c:pt idx="379">
                  <c:v>3600</c:v>
                </c:pt>
                <c:pt idx="380">
                  <c:v>7200</c:v>
                </c:pt>
                <c:pt idx="381">
                  <c:v>10300</c:v>
                </c:pt>
                <c:pt idx="382">
                  <c:v>3100</c:v>
                </c:pt>
                <c:pt idx="383">
                  <c:v>3900</c:v>
                </c:pt>
                <c:pt idx="384">
                  <c:v>1000</c:v>
                </c:pt>
                <c:pt idx="385">
                  <c:v>4400</c:v>
                </c:pt>
                <c:pt idx="386">
                  <c:v>5300</c:v>
                </c:pt>
                <c:pt idx="387">
                  <c:v>6200</c:v>
                </c:pt>
                <c:pt idx="388">
                  <c:v>9600</c:v>
                </c:pt>
                <c:pt idx="389">
                  <c:v>6600</c:v>
                </c:pt>
                <c:pt idx="390">
                  <c:v>4000</c:v>
                </c:pt>
                <c:pt idx="391">
                  <c:v>3100</c:v>
                </c:pt>
                <c:pt idx="392">
                  <c:v>7600</c:v>
                </c:pt>
                <c:pt idx="393">
                  <c:v>5600</c:v>
                </c:pt>
                <c:pt idx="394">
                  <c:v>5800</c:v>
                </c:pt>
                <c:pt idx="395">
                  <c:v>8600</c:v>
                </c:pt>
                <c:pt idx="396">
                  <c:v>13500</c:v>
                </c:pt>
                <c:pt idx="397">
                  <c:v>3000</c:v>
                </c:pt>
                <c:pt idx="398">
                  <c:v>5900</c:v>
                </c:pt>
                <c:pt idx="399">
                  <c:v>7400</c:v>
                </c:pt>
                <c:pt idx="400">
                  <c:v>4400</c:v>
                </c:pt>
                <c:pt idx="401">
                  <c:v>5200</c:v>
                </c:pt>
                <c:pt idx="402">
                  <c:v>8800</c:v>
                </c:pt>
                <c:pt idx="403">
                  <c:v>8100</c:v>
                </c:pt>
                <c:pt idx="404">
                  <c:v>3900</c:v>
                </c:pt>
                <c:pt idx="405">
                  <c:v>11800</c:v>
                </c:pt>
                <c:pt idx="406">
                  <c:v>2300</c:v>
                </c:pt>
                <c:pt idx="407">
                  <c:v>2900</c:v>
                </c:pt>
                <c:pt idx="408">
                  <c:v>1200</c:v>
                </c:pt>
                <c:pt idx="409">
                  <c:v>2900</c:v>
                </c:pt>
                <c:pt idx="410">
                  <c:v>5400</c:v>
                </c:pt>
                <c:pt idx="411">
                  <c:v>3500</c:v>
                </c:pt>
                <c:pt idx="412">
                  <c:v>8000</c:v>
                </c:pt>
                <c:pt idx="413">
                  <c:v>3300</c:v>
                </c:pt>
                <c:pt idx="414">
                  <c:v>3400</c:v>
                </c:pt>
                <c:pt idx="415">
                  <c:v>11700</c:v>
                </c:pt>
                <c:pt idx="416">
                  <c:v>3000</c:v>
                </c:pt>
                <c:pt idx="417">
                  <c:v>6700</c:v>
                </c:pt>
                <c:pt idx="418">
                  <c:v>21400</c:v>
                </c:pt>
                <c:pt idx="419">
                  <c:v>21400</c:v>
                </c:pt>
                <c:pt idx="420">
                  <c:v>7200</c:v>
                </c:pt>
                <c:pt idx="421">
                  <c:v>7500</c:v>
                </c:pt>
                <c:pt idx="422">
                  <c:v>5400</c:v>
                </c:pt>
                <c:pt idx="423">
                  <c:v>3600</c:v>
                </c:pt>
                <c:pt idx="424">
                  <c:v>8800</c:v>
                </c:pt>
                <c:pt idx="425">
                  <c:v>6400</c:v>
                </c:pt>
                <c:pt idx="426">
                  <c:v>11900</c:v>
                </c:pt>
                <c:pt idx="427">
                  <c:v>7100</c:v>
                </c:pt>
                <c:pt idx="428">
                  <c:v>5200</c:v>
                </c:pt>
                <c:pt idx="429">
                  <c:v>4600</c:v>
                </c:pt>
                <c:pt idx="430">
                  <c:v>10500</c:v>
                </c:pt>
                <c:pt idx="431">
                  <c:v>5300</c:v>
                </c:pt>
                <c:pt idx="432">
                  <c:v>3800</c:v>
                </c:pt>
                <c:pt idx="433">
                  <c:v>5200</c:v>
                </c:pt>
                <c:pt idx="434">
                  <c:v>4600</c:v>
                </c:pt>
                <c:pt idx="435">
                  <c:v>5500</c:v>
                </c:pt>
                <c:pt idx="436">
                  <c:v>6900</c:v>
                </c:pt>
                <c:pt idx="437">
                  <c:v>7800</c:v>
                </c:pt>
                <c:pt idx="438">
                  <c:v>10300</c:v>
                </c:pt>
                <c:pt idx="439">
                  <c:v>4200</c:v>
                </c:pt>
                <c:pt idx="440">
                  <c:v>7600</c:v>
                </c:pt>
                <c:pt idx="441">
                  <c:v>3600</c:v>
                </c:pt>
                <c:pt idx="442">
                  <c:v>8700</c:v>
                </c:pt>
                <c:pt idx="443">
                  <c:v>4200</c:v>
                </c:pt>
                <c:pt idx="444">
                  <c:v>5300</c:v>
                </c:pt>
                <c:pt idx="445">
                  <c:v>2400</c:v>
                </c:pt>
                <c:pt idx="446">
                  <c:v>5700</c:v>
                </c:pt>
                <c:pt idx="447">
                  <c:v>7000</c:v>
                </c:pt>
                <c:pt idx="448">
                  <c:v>5200</c:v>
                </c:pt>
                <c:pt idx="449">
                  <c:v>7300</c:v>
                </c:pt>
                <c:pt idx="450">
                  <c:v>10600</c:v>
                </c:pt>
                <c:pt idx="451">
                  <c:v>6500</c:v>
                </c:pt>
                <c:pt idx="452">
                  <c:v>3700</c:v>
                </c:pt>
                <c:pt idx="453">
                  <c:v>3200</c:v>
                </c:pt>
                <c:pt idx="454">
                  <c:v>2400</c:v>
                </c:pt>
                <c:pt idx="455">
                  <c:v>1800</c:v>
                </c:pt>
                <c:pt idx="456">
                  <c:v>4500</c:v>
                </c:pt>
                <c:pt idx="457">
                  <c:v>7100</c:v>
                </c:pt>
                <c:pt idx="458">
                  <c:v>4500</c:v>
                </c:pt>
                <c:pt idx="459">
                  <c:v>12300</c:v>
                </c:pt>
                <c:pt idx="460">
                  <c:v>2500</c:v>
                </c:pt>
                <c:pt idx="461">
                  <c:v>4400</c:v>
                </c:pt>
                <c:pt idx="462">
                  <c:v>5900</c:v>
                </c:pt>
                <c:pt idx="463">
                  <c:v>7900</c:v>
                </c:pt>
                <c:pt idx="464">
                  <c:v>4100</c:v>
                </c:pt>
                <c:pt idx="465">
                  <c:v>4500</c:v>
                </c:pt>
                <c:pt idx="466">
                  <c:v>2500</c:v>
                </c:pt>
                <c:pt idx="467">
                  <c:v>4600</c:v>
                </c:pt>
                <c:pt idx="468">
                  <c:v>5000</c:v>
                </c:pt>
                <c:pt idx="469">
                  <c:v>1300</c:v>
                </c:pt>
                <c:pt idx="470">
                  <c:v>4400</c:v>
                </c:pt>
                <c:pt idx="471">
                  <c:v>12800</c:v>
                </c:pt>
                <c:pt idx="472">
                  <c:v>14300</c:v>
                </c:pt>
                <c:pt idx="473">
                  <c:v>3700</c:v>
                </c:pt>
                <c:pt idx="474">
                  <c:v>4300</c:v>
                </c:pt>
                <c:pt idx="475">
                  <c:v>17600</c:v>
                </c:pt>
                <c:pt idx="476">
                  <c:v>3200</c:v>
                </c:pt>
                <c:pt idx="477">
                  <c:v>3400</c:v>
                </c:pt>
                <c:pt idx="478">
                  <c:v>4000</c:v>
                </c:pt>
                <c:pt idx="479">
                  <c:v>3400</c:v>
                </c:pt>
                <c:pt idx="480">
                  <c:v>4300</c:v>
                </c:pt>
                <c:pt idx="481">
                  <c:v>8800</c:v>
                </c:pt>
                <c:pt idx="482">
                  <c:v>8200</c:v>
                </c:pt>
                <c:pt idx="483">
                  <c:v>1600</c:v>
                </c:pt>
                <c:pt idx="484">
                  <c:v>1600</c:v>
                </c:pt>
                <c:pt idx="485">
                  <c:v>3500</c:v>
                </c:pt>
                <c:pt idx="486">
                  <c:v>1700</c:v>
                </c:pt>
                <c:pt idx="487">
                  <c:v>2900</c:v>
                </c:pt>
                <c:pt idx="488">
                  <c:v>36400</c:v>
                </c:pt>
                <c:pt idx="489">
                  <c:v>3600</c:v>
                </c:pt>
                <c:pt idx="490">
                  <c:v>6600</c:v>
                </c:pt>
                <c:pt idx="491">
                  <c:v>9700</c:v>
                </c:pt>
                <c:pt idx="492">
                  <c:v>2600</c:v>
                </c:pt>
                <c:pt idx="493">
                  <c:v>2800</c:v>
                </c:pt>
                <c:pt idx="494">
                  <c:v>11400</c:v>
                </c:pt>
                <c:pt idx="495">
                  <c:v>7600</c:v>
                </c:pt>
                <c:pt idx="496">
                  <c:v>29000</c:v>
                </c:pt>
                <c:pt idx="497">
                  <c:v>4700</c:v>
                </c:pt>
                <c:pt idx="498">
                  <c:v>3400</c:v>
                </c:pt>
                <c:pt idx="499">
                  <c:v>2000</c:v>
                </c:pt>
                <c:pt idx="500">
                  <c:v>4800</c:v>
                </c:pt>
                <c:pt idx="501">
                  <c:v>4700</c:v>
                </c:pt>
                <c:pt idx="502">
                  <c:v>3100</c:v>
                </c:pt>
                <c:pt idx="503">
                  <c:v>4700</c:v>
                </c:pt>
                <c:pt idx="504">
                  <c:v>2500</c:v>
                </c:pt>
                <c:pt idx="505">
                  <c:v>3200</c:v>
                </c:pt>
                <c:pt idx="506">
                  <c:v>4700</c:v>
                </c:pt>
                <c:pt idx="507">
                  <c:v>5200</c:v>
                </c:pt>
                <c:pt idx="508">
                  <c:v>5300</c:v>
                </c:pt>
                <c:pt idx="509">
                  <c:v>5500</c:v>
                </c:pt>
                <c:pt idx="510">
                  <c:v>2100</c:v>
                </c:pt>
                <c:pt idx="511">
                  <c:v>12600</c:v>
                </c:pt>
                <c:pt idx="512">
                  <c:v>6500</c:v>
                </c:pt>
                <c:pt idx="513">
                  <c:v>13200</c:v>
                </c:pt>
                <c:pt idx="514">
                  <c:v>23100</c:v>
                </c:pt>
                <c:pt idx="515">
                  <c:v>18800</c:v>
                </c:pt>
                <c:pt idx="516">
                  <c:v>4500</c:v>
                </c:pt>
                <c:pt idx="517">
                  <c:v>10500</c:v>
                </c:pt>
                <c:pt idx="518">
                  <c:v>5700</c:v>
                </c:pt>
                <c:pt idx="519">
                  <c:v>6600</c:v>
                </c:pt>
                <c:pt idx="520">
                  <c:v>11200</c:v>
                </c:pt>
                <c:pt idx="521">
                  <c:v>5000</c:v>
                </c:pt>
                <c:pt idx="522">
                  <c:v>3500</c:v>
                </c:pt>
                <c:pt idx="523">
                  <c:v>6200</c:v>
                </c:pt>
                <c:pt idx="524">
                  <c:v>4000</c:v>
                </c:pt>
                <c:pt idx="525">
                  <c:v>2300</c:v>
                </c:pt>
                <c:pt idx="526">
                  <c:v>1300</c:v>
                </c:pt>
                <c:pt idx="527">
                  <c:v>3300</c:v>
                </c:pt>
                <c:pt idx="528">
                  <c:v>6600</c:v>
                </c:pt>
                <c:pt idx="529">
                  <c:v>19600</c:v>
                </c:pt>
                <c:pt idx="530">
                  <c:v>1800</c:v>
                </c:pt>
                <c:pt idx="531">
                  <c:v>3700</c:v>
                </c:pt>
                <c:pt idx="532">
                  <c:v>6300</c:v>
                </c:pt>
                <c:pt idx="533">
                  <c:v>11100</c:v>
                </c:pt>
                <c:pt idx="534">
                  <c:v>9200</c:v>
                </c:pt>
                <c:pt idx="535">
                  <c:v>8900</c:v>
                </c:pt>
                <c:pt idx="536">
                  <c:v>8800</c:v>
                </c:pt>
                <c:pt idx="537">
                  <c:v>2500</c:v>
                </c:pt>
                <c:pt idx="538">
                  <c:v>3300</c:v>
                </c:pt>
                <c:pt idx="539">
                  <c:v>10900</c:v>
                </c:pt>
                <c:pt idx="540">
                  <c:v>4500</c:v>
                </c:pt>
                <c:pt idx="541">
                  <c:v>8300</c:v>
                </c:pt>
                <c:pt idx="542">
                  <c:v>8300</c:v>
                </c:pt>
                <c:pt idx="543">
                  <c:v>4900</c:v>
                </c:pt>
                <c:pt idx="544">
                  <c:v>7400</c:v>
                </c:pt>
                <c:pt idx="545">
                  <c:v>9700</c:v>
                </c:pt>
                <c:pt idx="546">
                  <c:v>8400</c:v>
                </c:pt>
                <c:pt idx="547">
                  <c:v>7000</c:v>
                </c:pt>
                <c:pt idx="548">
                  <c:v>5400</c:v>
                </c:pt>
                <c:pt idx="549">
                  <c:v>34100</c:v>
                </c:pt>
                <c:pt idx="550">
                  <c:v>1100</c:v>
                </c:pt>
                <c:pt idx="551">
                  <c:v>8100</c:v>
                </c:pt>
                <c:pt idx="552">
                  <c:v>3200</c:v>
                </c:pt>
                <c:pt idx="553">
                  <c:v>3700</c:v>
                </c:pt>
                <c:pt idx="554">
                  <c:v>3100</c:v>
                </c:pt>
                <c:pt idx="555">
                  <c:v>8900</c:v>
                </c:pt>
                <c:pt idx="556">
                  <c:v>12100</c:v>
                </c:pt>
                <c:pt idx="557">
                  <c:v>7300</c:v>
                </c:pt>
                <c:pt idx="558">
                  <c:v>2900</c:v>
                </c:pt>
                <c:pt idx="559">
                  <c:v>2400</c:v>
                </c:pt>
                <c:pt idx="560">
                  <c:v>2400</c:v>
                </c:pt>
                <c:pt idx="561">
                  <c:v>5200</c:v>
                </c:pt>
                <c:pt idx="562">
                  <c:v>4800</c:v>
                </c:pt>
                <c:pt idx="563">
                  <c:v>4900</c:v>
                </c:pt>
                <c:pt idx="564">
                  <c:v>3100</c:v>
                </c:pt>
                <c:pt idx="565">
                  <c:v>5100</c:v>
                </c:pt>
                <c:pt idx="566">
                  <c:v>4000</c:v>
                </c:pt>
                <c:pt idx="567">
                  <c:v>8200</c:v>
                </c:pt>
                <c:pt idx="568">
                  <c:v>5000</c:v>
                </c:pt>
                <c:pt idx="569">
                  <c:v>12400</c:v>
                </c:pt>
                <c:pt idx="570">
                  <c:v>5900</c:v>
                </c:pt>
                <c:pt idx="571">
                  <c:v>5200</c:v>
                </c:pt>
                <c:pt idx="572">
                  <c:v>3100</c:v>
                </c:pt>
                <c:pt idx="573">
                  <c:v>2700</c:v>
                </c:pt>
                <c:pt idx="574">
                  <c:v>3600</c:v>
                </c:pt>
                <c:pt idx="575">
                  <c:v>5100</c:v>
                </c:pt>
                <c:pt idx="576">
                  <c:v>2300</c:v>
                </c:pt>
                <c:pt idx="577">
                  <c:v>100</c:v>
                </c:pt>
                <c:pt idx="578">
                  <c:v>5800</c:v>
                </c:pt>
                <c:pt idx="579">
                  <c:v>6400</c:v>
                </c:pt>
                <c:pt idx="580">
                  <c:v>10200</c:v>
                </c:pt>
                <c:pt idx="581">
                  <c:v>4900</c:v>
                </c:pt>
                <c:pt idx="582">
                  <c:v>2500</c:v>
                </c:pt>
                <c:pt idx="583">
                  <c:v>4000</c:v>
                </c:pt>
                <c:pt idx="584">
                  <c:v>5500</c:v>
                </c:pt>
                <c:pt idx="585">
                  <c:v>1000</c:v>
                </c:pt>
                <c:pt idx="586">
                  <c:v>6700</c:v>
                </c:pt>
                <c:pt idx="587">
                  <c:v>5300</c:v>
                </c:pt>
                <c:pt idx="588">
                  <c:v>8100</c:v>
                </c:pt>
                <c:pt idx="589">
                  <c:v>7800</c:v>
                </c:pt>
                <c:pt idx="590">
                  <c:v>9700</c:v>
                </c:pt>
                <c:pt idx="591">
                  <c:v>1600</c:v>
                </c:pt>
                <c:pt idx="592">
                  <c:v>8546.1666666666661</c:v>
                </c:pt>
                <c:pt idx="593">
                  <c:v>8300</c:v>
                </c:pt>
                <c:pt idx="594">
                  <c:v>2100</c:v>
                </c:pt>
                <c:pt idx="595">
                  <c:v>6300</c:v>
                </c:pt>
                <c:pt idx="596">
                  <c:v>4600</c:v>
                </c:pt>
                <c:pt idx="597">
                  <c:v>2000</c:v>
                </c:pt>
                <c:pt idx="598">
                  <c:v>8200</c:v>
                </c:pt>
                <c:pt idx="599">
                  <c:v>100</c:v>
                </c:pt>
                <c:pt idx="600">
                  <c:v>1700</c:v>
                </c:pt>
                <c:pt idx="601">
                  <c:v>4004</c:v>
                </c:pt>
                <c:pt idx="602">
                  <c:v>4850</c:v>
                </c:pt>
                <c:pt idx="603">
                  <c:v>2337</c:v>
                </c:pt>
                <c:pt idx="604">
                  <c:v>5268</c:v>
                </c:pt>
                <c:pt idx="605">
                  <c:v>2010</c:v>
                </c:pt>
                <c:pt idx="606">
                  <c:v>1328</c:v>
                </c:pt>
                <c:pt idx="607">
                  <c:v>6944</c:v>
                </c:pt>
                <c:pt idx="608">
                  <c:v>3715</c:v>
                </c:pt>
                <c:pt idx="609">
                  <c:v>6400</c:v>
                </c:pt>
                <c:pt idx="610">
                  <c:v>4400</c:v>
                </c:pt>
                <c:pt idx="611">
                  <c:v>3800</c:v>
                </c:pt>
                <c:pt idx="612">
                  <c:v>1200</c:v>
                </c:pt>
                <c:pt idx="613">
                  <c:v>2900</c:v>
                </c:pt>
                <c:pt idx="614">
                  <c:v>2300</c:v>
                </c:pt>
                <c:pt idx="615">
                  <c:v>2500</c:v>
                </c:pt>
                <c:pt idx="616">
                  <c:v>4300</c:v>
                </c:pt>
                <c:pt idx="617">
                  <c:v>6800</c:v>
                </c:pt>
                <c:pt idx="618">
                  <c:v>7500</c:v>
                </c:pt>
                <c:pt idx="619">
                  <c:v>8000</c:v>
                </c:pt>
                <c:pt idx="620">
                  <c:v>4100</c:v>
                </c:pt>
                <c:pt idx="621">
                  <c:v>1500</c:v>
                </c:pt>
                <c:pt idx="622">
                  <c:v>4000</c:v>
                </c:pt>
                <c:pt idx="623">
                  <c:v>3800</c:v>
                </c:pt>
                <c:pt idx="624">
                  <c:v>5200</c:v>
                </c:pt>
                <c:pt idx="625">
                  <c:v>6000</c:v>
                </c:pt>
                <c:pt idx="626">
                  <c:v>2800</c:v>
                </c:pt>
                <c:pt idx="627">
                  <c:v>12500</c:v>
                </c:pt>
                <c:pt idx="628">
                  <c:v>5200</c:v>
                </c:pt>
                <c:pt idx="629">
                  <c:v>2100</c:v>
                </c:pt>
                <c:pt idx="630">
                  <c:v>3600</c:v>
                </c:pt>
                <c:pt idx="631">
                  <c:v>800</c:v>
                </c:pt>
                <c:pt idx="632">
                  <c:v>1500</c:v>
                </c:pt>
                <c:pt idx="633">
                  <c:v>2200</c:v>
                </c:pt>
                <c:pt idx="634">
                  <c:v>2300</c:v>
                </c:pt>
                <c:pt idx="635">
                  <c:v>3300</c:v>
                </c:pt>
                <c:pt idx="636">
                  <c:v>2200</c:v>
                </c:pt>
                <c:pt idx="637">
                  <c:v>800</c:v>
                </c:pt>
                <c:pt idx="638">
                  <c:v>5700</c:v>
                </c:pt>
                <c:pt idx="639">
                  <c:v>800</c:v>
                </c:pt>
              </c:numCache>
            </c:numRef>
          </c:xVal>
          <c:yVal>
            <c:numRef>
              <c:f>workingsheet!$C$1284:$C$1923</c:f>
              <c:numCache>
                <c:formatCode>0</c:formatCode>
                <c:ptCount val="640"/>
                <c:pt idx="0">
                  <c:v>6552.2198900000003</c:v>
                </c:pt>
                <c:pt idx="1">
                  <c:v>6013.2519380000003</c:v>
                </c:pt>
                <c:pt idx="2">
                  <c:v>8516.4063129999995</c:v>
                </c:pt>
                <c:pt idx="3">
                  <c:v>16203.150868999999</c:v>
                </c:pt>
                <c:pt idx="4">
                  <c:v>2981.5645760000002</c:v>
                </c:pt>
                <c:pt idx="5">
                  <c:v>2497.9878859999999</c:v>
                </c:pt>
                <c:pt idx="6">
                  <c:v>2028.8921499999999</c:v>
                </c:pt>
                <c:pt idx="7">
                  <c:v>3252.593382</c:v>
                </c:pt>
                <c:pt idx="8">
                  <c:v>4242.5109996640003</c:v>
                </c:pt>
                <c:pt idx="9">
                  <c:v>5905.6164390000004</c:v>
                </c:pt>
                <c:pt idx="10">
                  <c:v>6314.6438509999998</c:v>
                </c:pt>
                <c:pt idx="11">
                  <c:v>7207.8701760000004</c:v>
                </c:pt>
                <c:pt idx="12">
                  <c:v>1352.0750720000001</c:v>
                </c:pt>
                <c:pt idx="13">
                  <c:v>17649.369737000001</c:v>
                </c:pt>
                <c:pt idx="14">
                  <c:v>11621.194879999999</c:v>
                </c:pt>
                <c:pt idx="15">
                  <c:v>348.41722700000003</c:v>
                </c:pt>
                <c:pt idx="16">
                  <c:v>16029.570141</c:v>
                </c:pt>
                <c:pt idx="17">
                  <c:v>4975.8473020000001</c:v>
                </c:pt>
                <c:pt idx="18">
                  <c:v>15790.510518999999</c:v>
                </c:pt>
                <c:pt idx="19">
                  <c:v>8790.4217129999997</c:v>
                </c:pt>
                <c:pt idx="20">
                  <c:v>19187.840784</c:v>
                </c:pt>
                <c:pt idx="21">
                  <c:v>12416.265954</c:v>
                </c:pt>
                <c:pt idx="22">
                  <c:v>6090.4610080000002</c:v>
                </c:pt>
                <c:pt idx="23">
                  <c:v>6422.1068963329999</c:v>
                </c:pt>
                <c:pt idx="24">
                  <c:v>10457.072698</c:v>
                </c:pt>
                <c:pt idx="25">
                  <c:v>8969.7006139999994</c:v>
                </c:pt>
                <c:pt idx="26">
                  <c:v>9049.8123230000001</c:v>
                </c:pt>
                <c:pt idx="27">
                  <c:v>7693.5537379999996</c:v>
                </c:pt>
                <c:pt idx="28">
                  <c:v>1687.1389489999999</c:v>
                </c:pt>
                <c:pt idx="29">
                  <c:v>10239.514655000001</c:v>
                </c:pt>
                <c:pt idx="30">
                  <c:v>7561.3331630000002</c:v>
                </c:pt>
                <c:pt idx="31">
                  <c:v>5331.4737450000002</c:v>
                </c:pt>
                <c:pt idx="32">
                  <c:v>3084.9927170000001</c:v>
                </c:pt>
                <c:pt idx="33">
                  <c:v>10862.310237</c:v>
                </c:pt>
                <c:pt idx="34">
                  <c:v>994.01352099999997</c:v>
                </c:pt>
                <c:pt idx="35">
                  <c:v>9604.560571</c:v>
                </c:pt>
                <c:pt idx="36">
                  <c:v>7000.6873619999997</c:v>
                </c:pt>
                <c:pt idx="37">
                  <c:v>1846.1036879999999</c:v>
                </c:pt>
                <c:pt idx="38">
                  <c:v>10060.959564000001</c:v>
                </c:pt>
                <c:pt idx="39">
                  <c:v>7839.7080669999996</c:v>
                </c:pt>
                <c:pt idx="40">
                  <c:v>4603.3918659999999</c:v>
                </c:pt>
                <c:pt idx="41">
                  <c:v>9302.5864989999991</c:v>
                </c:pt>
                <c:pt idx="42">
                  <c:v>7440.7406700000001</c:v>
                </c:pt>
                <c:pt idx="43">
                  <c:v>20597.075579</c:v>
                </c:pt>
                <c:pt idx="44">
                  <c:v>9219.3747480000002</c:v>
                </c:pt>
                <c:pt idx="45">
                  <c:v>3890.418467</c:v>
                </c:pt>
                <c:pt idx="46">
                  <c:v>10094.696663999999</c:v>
                </c:pt>
                <c:pt idx="47">
                  <c:v>11475.062649</c:v>
                </c:pt>
                <c:pt idx="48">
                  <c:v>8112.0732930000004</c:v>
                </c:pt>
                <c:pt idx="49">
                  <c:v>11199.330442</c:v>
                </c:pt>
                <c:pt idx="50">
                  <c:v>3177.7012289999998</c:v>
                </c:pt>
                <c:pt idx="51">
                  <c:v>8681.0777940000007</c:v>
                </c:pt>
                <c:pt idx="52">
                  <c:v>7587.2749113330001</c:v>
                </c:pt>
                <c:pt idx="53">
                  <c:v>5701.3296339999997</c:v>
                </c:pt>
                <c:pt idx="54">
                  <c:v>7637.9241199999997</c:v>
                </c:pt>
                <c:pt idx="55">
                  <c:v>1637.761072</c:v>
                </c:pt>
                <c:pt idx="56">
                  <c:v>8350.3744430000006</c:v>
                </c:pt>
                <c:pt idx="57">
                  <c:v>7586.2250119999999</c:v>
                </c:pt>
                <c:pt idx="58">
                  <c:v>6002.9101810000002</c:v>
                </c:pt>
                <c:pt idx="59">
                  <c:v>5462.4604099999997</c:v>
                </c:pt>
                <c:pt idx="60">
                  <c:v>3565.8309920000002</c:v>
                </c:pt>
                <c:pt idx="61">
                  <c:v>2298.963792</c:v>
                </c:pt>
                <c:pt idx="62">
                  <c:v>6009.6855059990003</c:v>
                </c:pt>
                <c:pt idx="63">
                  <c:v>8215.4216293329991</c:v>
                </c:pt>
                <c:pt idx="64">
                  <c:v>6297.8926380000003</c:v>
                </c:pt>
                <c:pt idx="65">
                  <c:v>8591.9300509999994</c:v>
                </c:pt>
                <c:pt idx="66">
                  <c:v>6090.4610080000002</c:v>
                </c:pt>
                <c:pt idx="67">
                  <c:v>5701.9515439999996</c:v>
                </c:pt>
                <c:pt idx="68">
                  <c:v>8376.5375409999997</c:v>
                </c:pt>
                <c:pt idx="69">
                  <c:v>6616.615272</c:v>
                </c:pt>
                <c:pt idx="70">
                  <c:v>5344.5961379999999</c:v>
                </c:pt>
                <c:pt idx="71">
                  <c:v>7971.7493009999998</c:v>
                </c:pt>
                <c:pt idx="72">
                  <c:v>4178.6177879999996</c:v>
                </c:pt>
                <c:pt idx="73">
                  <c:v>9401.1714869999996</c:v>
                </c:pt>
                <c:pt idx="74">
                  <c:v>6530.3354660000005</c:v>
                </c:pt>
                <c:pt idx="75">
                  <c:v>6653.0214660000001</c:v>
                </c:pt>
                <c:pt idx="76">
                  <c:v>7804.1279420000001</c:v>
                </c:pt>
                <c:pt idx="77">
                  <c:v>12030.106038</c:v>
                </c:pt>
                <c:pt idx="78">
                  <c:v>5027.9096129999998</c:v>
                </c:pt>
                <c:pt idx="79">
                  <c:v>7811.7027749999997</c:v>
                </c:pt>
                <c:pt idx="80">
                  <c:v>11395.348742</c:v>
                </c:pt>
                <c:pt idx="81">
                  <c:v>8586.5209099999993</c:v>
                </c:pt>
                <c:pt idx="82">
                  <c:v>6612.5646120000001</c:v>
                </c:pt>
                <c:pt idx="83">
                  <c:v>4796.7985250000002</c:v>
                </c:pt>
                <c:pt idx="84">
                  <c:v>5212.2524270000004</c:v>
                </c:pt>
                <c:pt idx="85">
                  <c:v>3428.044899</c:v>
                </c:pt>
                <c:pt idx="86">
                  <c:v>3619.070037</c:v>
                </c:pt>
                <c:pt idx="87">
                  <c:v>6302.0703380000004</c:v>
                </c:pt>
                <c:pt idx="88">
                  <c:v>6877.3076000000001</c:v>
                </c:pt>
                <c:pt idx="89">
                  <c:v>4269.4013599999998</c:v>
                </c:pt>
                <c:pt idx="90">
                  <c:v>5394.3278710000004</c:v>
                </c:pt>
                <c:pt idx="91">
                  <c:v>12022.598727000001</c:v>
                </c:pt>
                <c:pt idx="92">
                  <c:v>11264.826085000001</c:v>
                </c:pt>
                <c:pt idx="93">
                  <c:v>4077.880451</c:v>
                </c:pt>
                <c:pt idx="94">
                  <c:v>47942.790612999997</c:v>
                </c:pt>
                <c:pt idx="95">
                  <c:v>5844.2090420000004</c:v>
                </c:pt>
                <c:pt idx="96">
                  <c:v>13341.290348</c:v>
                </c:pt>
                <c:pt idx="97">
                  <c:v>7097.2681830000001</c:v>
                </c:pt>
                <c:pt idx="98">
                  <c:v>1222.003556999</c:v>
                </c:pt>
                <c:pt idx="99">
                  <c:v>1502.1172689990001</c:v>
                </c:pt>
                <c:pt idx="100">
                  <c:v>1623.9012909989999</c:v>
                </c:pt>
                <c:pt idx="101">
                  <c:v>1718.879327999</c:v>
                </c:pt>
                <c:pt idx="102">
                  <c:v>7253.6984130000001</c:v>
                </c:pt>
                <c:pt idx="103">
                  <c:v>5854.8329610000001</c:v>
                </c:pt>
                <c:pt idx="104">
                  <c:v>1265.8431849999999</c:v>
                </c:pt>
                <c:pt idx="105">
                  <c:v>11353.507793666</c:v>
                </c:pt>
                <c:pt idx="106">
                  <c:v>13424.254223999</c:v>
                </c:pt>
                <c:pt idx="107">
                  <c:v>11627.272625</c:v>
                </c:pt>
                <c:pt idx="108">
                  <c:v>10939.724238999999</c:v>
                </c:pt>
                <c:pt idx="109">
                  <c:v>8585.9990830000006</c:v>
                </c:pt>
                <c:pt idx="110">
                  <c:v>8609.4238600000008</c:v>
                </c:pt>
                <c:pt idx="111">
                  <c:v>13782.080556999999</c:v>
                </c:pt>
                <c:pt idx="112">
                  <c:v>2604.542097</c:v>
                </c:pt>
                <c:pt idx="113">
                  <c:v>10758.995008996</c:v>
                </c:pt>
                <c:pt idx="114">
                  <c:v>9142.3609319999996</c:v>
                </c:pt>
                <c:pt idx="115">
                  <c:v>2311.1906770000001</c:v>
                </c:pt>
                <c:pt idx="116">
                  <c:v>5209.7789140000004</c:v>
                </c:pt>
                <c:pt idx="117">
                  <c:v>18195.307121999998</c:v>
                </c:pt>
                <c:pt idx="118">
                  <c:v>16160.457146999999</c:v>
                </c:pt>
                <c:pt idx="119">
                  <c:v>7535.0651159999998</c:v>
                </c:pt>
                <c:pt idx="120">
                  <c:v>2618.5052700000001</c:v>
                </c:pt>
                <c:pt idx="121">
                  <c:v>5950.7578960000001</c:v>
                </c:pt>
                <c:pt idx="122">
                  <c:v>10626.708350999999</c:v>
                </c:pt>
                <c:pt idx="123">
                  <c:v>6105.4547899999998</c:v>
                </c:pt>
                <c:pt idx="124">
                  <c:v>5920.3500869999998</c:v>
                </c:pt>
                <c:pt idx="125">
                  <c:v>9077.4457070000008</c:v>
                </c:pt>
                <c:pt idx="126">
                  <c:v>5894.2659210000002</c:v>
                </c:pt>
                <c:pt idx="127">
                  <c:v>3724.0381590000002</c:v>
                </c:pt>
                <c:pt idx="128">
                  <c:v>9503.8464690000001</c:v>
                </c:pt>
                <c:pt idx="129">
                  <c:v>13334.838345</c:v>
                </c:pt>
                <c:pt idx="130">
                  <c:v>7984.4312049999999</c:v>
                </c:pt>
                <c:pt idx="131">
                  <c:v>10176.796103999999</c:v>
                </c:pt>
                <c:pt idx="132">
                  <c:v>13867.051074999999</c:v>
                </c:pt>
                <c:pt idx="133">
                  <c:v>2212.5729799999999</c:v>
                </c:pt>
                <c:pt idx="134">
                  <c:v>876.57659200000001</c:v>
                </c:pt>
                <c:pt idx="135">
                  <c:v>9753.084535</c:v>
                </c:pt>
                <c:pt idx="136">
                  <c:v>8659.0604679999997</c:v>
                </c:pt>
                <c:pt idx="137">
                  <c:v>13615.552508999999</c:v>
                </c:pt>
                <c:pt idx="138">
                  <c:v>21339.332142666</c:v>
                </c:pt>
                <c:pt idx="139">
                  <c:v>2844.0631899999998</c:v>
                </c:pt>
                <c:pt idx="140">
                  <c:v>6985.6040759999996</c:v>
                </c:pt>
                <c:pt idx="141">
                  <c:v>6169.6081519999998</c:v>
                </c:pt>
                <c:pt idx="142">
                  <c:v>9848.5698400000001</c:v>
                </c:pt>
                <c:pt idx="143">
                  <c:v>3165.0155789999999</c:v>
                </c:pt>
                <c:pt idx="144">
                  <c:v>3464.8456660000002</c:v>
                </c:pt>
                <c:pt idx="145">
                  <c:v>3875.6133089999998</c:v>
                </c:pt>
                <c:pt idx="146">
                  <c:v>6417.4310310000001</c:v>
                </c:pt>
                <c:pt idx="147">
                  <c:v>13788.827175</c:v>
                </c:pt>
                <c:pt idx="148">
                  <c:v>13549.387236</c:v>
                </c:pt>
                <c:pt idx="149">
                  <c:v>3546.7904739999999</c:v>
                </c:pt>
                <c:pt idx="150">
                  <c:v>4219.2410989999998</c:v>
                </c:pt>
                <c:pt idx="151">
                  <c:v>3963.1449419999999</c:v>
                </c:pt>
                <c:pt idx="152">
                  <c:v>12000.04125</c:v>
                </c:pt>
                <c:pt idx="153">
                  <c:v>11590.441186</c:v>
                </c:pt>
                <c:pt idx="154">
                  <c:v>10324.469675333001</c:v>
                </c:pt>
                <c:pt idx="155">
                  <c:v>9390.1050360000008</c:v>
                </c:pt>
                <c:pt idx="156">
                  <c:v>2482.813353</c:v>
                </c:pt>
                <c:pt idx="157">
                  <c:v>4540.9878639999997</c:v>
                </c:pt>
                <c:pt idx="158">
                  <c:v>3536.2953689999999</c:v>
                </c:pt>
                <c:pt idx="159">
                  <c:v>3268.2145030000001</c:v>
                </c:pt>
                <c:pt idx="160">
                  <c:v>19713.657573</c:v>
                </c:pt>
                <c:pt idx="161">
                  <c:v>4365.8238970000002</c:v>
                </c:pt>
                <c:pt idx="162">
                  <c:v>11520.541544</c:v>
                </c:pt>
                <c:pt idx="163">
                  <c:v>10275.621553999999</c:v>
                </c:pt>
                <c:pt idx="164">
                  <c:v>3727.8485580000001</c:v>
                </c:pt>
                <c:pt idx="165">
                  <c:v>7203.2485939999997</c:v>
                </c:pt>
                <c:pt idx="166">
                  <c:v>10825.070212000001</c:v>
                </c:pt>
                <c:pt idx="167">
                  <c:v>8390.4185049999996</c:v>
                </c:pt>
                <c:pt idx="168">
                  <c:v>7889.7661790000002</c:v>
                </c:pt>
                <c:pt idx="169">
                  <c:v>2476.217666</c:v>
                </c:pt>
                <c:pt idx="170">
                  <c:v>5805.7299119999998</c:v>
                </c:pt>
                <c:pt idx="171">
                  <c:v>5519.0738080000001</c:v>
                </c:pt>
                <c:pt idx="172">
                  <c:v>6208.9818100000002</c:v>
                </c:pt>
                <c:pt idx="173">
                  <c:v>1630.2257979999999</c:v>
                </c:pt>
                <c:pt idx="174">
                  <c:v>7613.9556030000003</c:v>
                </c:pt>
                <c:pt idx="175">
                  <c:v>19116.469706</c:v>
                </c:pt>
                <c:pt idx="176">
                  <c:v>11668.257094000001</c:v>
                </c:pt>
                <c:pt idx="177">
                  <c:v>12534.983409</c:v>
                </c:pt>
                <c:pt idx="178">
                  <c:v>8575.5192100000004</c:v>
                </c:pt>
                <c:pt idx="179">
                  <c:v>7907.2826599999999</c:v>
                </c:pt>
                <c:pt idx="180">
                  <c:v>12910.083640000001</c:v>
                </c:pt>
                <c:pt idx="181">
                  <c:v>17397.197308999999</c:v>
                </c:pt>
                <c:pt idx="182">
                  <c:v>3587.5060819999999</c:v>
                </c:pt>
                <c:pt idx="183">
                  <c:v>15251.174875999999</c:v>
                </c:pt>
                <c:pt idx="184">
                  <c:v>12678.427892</c:v>
                </c:pt>
                <c:pt idx="185">
                  <c:v>8786.1033090000001</c:v>
                </c:pt>
                <c:pt idx="186">
                  <c:v>621.74064899999996</c:v>
                </c:pt>
                <c:pt idx="187">
                  <c:v>6233.1748159999997</c:v>
                </c:pt>
                <c:pt idx="188">
                  <c:v>8158.0367969999998</c:v>
                </c:pt>
                <c:pt idx="189">
                  <c:v>4310.8796000000002</c:v>
                </c:pt>
                <c:pt idx="190">
                  <c:v>4196.3459750000002</c:v>
                </c:pt>
                <c:pt idx="191">
                  <c:v>4325.5041369999999</c:v>
                </c:pt>
                <c:pt idx="192">
                  <c:v>10925.836713000001</c:v>
                </c:pt>
                <c:pt idx="193">
                  <c:v>5571.4280013329999</c:v>
                </c:pt>
                <c:pt idx="194">
                  <c:v>12697.330861</c:v>
                </c:pt>
                <c:pt idx="195">
                  <c:v>5661.9121850000001</c:v>
                </c:pt>
                <c:pt idx="196">
                  <c:v>3905.970542</c:v>
                </c:pt>
                <c:pt idx="197">
                  <c:v>3861.772692</c:v>
                </c:pt>
                <c:pt idx="198">
                  <c:v>3709.8184470000001</c:v>
                </c:pt>
                <c:pt idx="199">
                  <c:v>6857.928124</c:v>
                </c:pt>
                <c:pt idx="200">
                  <c:v>6738.4372549999998</c:v>
                </c:pt>
                <c:pt idx="201">
                  <c:v>6734.8659200000002</c:v>
                </c:pt>
                <c:pt idx="202">
                  <c:v>8833.4039350000003</c:v>
                </c:pt>
                <c:pt idx="203">
                  <c:v>5126.4343749999998</c:v>
                </c:pt>
                <c:pt idx="204">
                  <c:v>5126.4343749999998</c:v>
                </c:pt>
                <c:pt idx="205">
                  <c:v>10862.017030000001</c:v>
                </c:pt>
                <c:pt idx="206">
                  <c:v>4967.2625413329997</c:v>
                </c:pt>
                <c:pt idx="207">
                  <c:v>4695.3339443329996</c:v>
                </c:pt>
                <c:pt idx="208">
                  <c:v>4579.9733699999997</c:v>
                </c:pt>
                <c:pt idx="209">
                  <c:v>13028.26391</c:v>
                </c:pt>
                <c:pt idx="210">
                  <c:v>2077.4843550000001</c:v>
                </c:pt>
                <c:pt idx="211">
                  <c:v>13085.429431</c:v>
                </c:pt>
                <c:pt idx="212">
                  <c:v>13494.642701999999</c:v>
                </c:pt>
                <c:pt idx="213">
                  <c:v>8984.3551050000005</c:v>
                </c:pt>
                <c:pt idx="214">
                  <c:v>7431.0403930000002</c:v>
                </c:pt>
                <c:pt idx="215">
                  <c:v>7933.1449590000002</c:v>
                </c:pt>
                <c:pt idx="216">
                  <c:v>12485.702169</c:v>
                </c:pt>
                <c:pt idx="217">
                  <c:v>4762.1142680000003</c:v>
                </c:pt>
                <c:pt idx="218">
                  <c:v>4825.2604869999996</c:v>
                </c:pt>
                <c:pt idx="219">
                  <c:v>15541.806304</c:v>
                </c:pt>
                <c:pt idx="220">
                  <c:v>11843.814041</c:v>
                </c:pt>
                <c:pt idx="221">
                  <c:v>15582.480943</c:v>
                </c:pt>
                <c:pt idx="222">
                  <c:v>17196.259836000001</c:v>
                </c:pt>
                <c:pt idx="223">
                  <c:v>6441.6780220000001</c:v>
                </c:pt>
                <c:pt idx="224">
                  <c:v>1971.468386</c:v>
                </c:pt>
                <c:pt idx="225">
                  <c:v>5307.5626119999997</c:v>
                </c:pt>
                <c:pt idx="226">
                  <c:v>6767.783958</c:v>
                </c:pt>
                <c:pt idx="227">
                  <c:v>13354.539151999999</c:v>
                </c:pt>
                <c:pt idx="228">
                  <c:v>6316.5239469999997</c:v>
                </c:pt>
                <c:pt idx="229">
                  <c:v>10687.053228000001</c:v>
                </c:pt>
                <c:pt idx="230">
                  <c:v>13347.553897333</c:v>
                </c:pt>
                <c:pt idx="231">
                  <c:v>4349.1352550000001</c:v>
                </c:pt>
                <c:pt idx="232">
                  <c:v>17062.844636999998</c:v>
                </c:pt>
                <c:pt idx="233">
                  <c:v>20675.681174000001</c:v>
                </c:pt>
                <c:pt idx="234">
                  <c:v>13365.806374</c:v>
                </c:pt>
                <c:pt idx="235">
                  <c:v>6760.246255</c:v>
                </c:pt>
                <c:pt idx="236">
                  <c:v>5301.8459199999998</c:v>
                </c:pt>
                <c:pt idx="237">
                  <c:v>19912.123736000001</c:v>
                </c:pt>
                <c:pt idx="238">
                  <c:v>12932.088100999999</c:v>
                </c:pt>
                <c:pt idx="239">
                  <c:v>5295.8683899999996</c:v>
                </c:pt>
                <c:pt idx="240">
                  <c:v>7204.7159670000001</c:v>
                </c:pt>
                <c:pt idx="241">
                  <c:v>14845.477368</c:v>
                </c:pt>
                <c:pt idx="242">
                  <c:v>5722.7474750000001</c:v>
                </c:pt>
                <c:pt idx="243">
                  <c:v>13071.062502000001</c:v>
                </c:pt>
                <c:pt idx="244">
                  <c:v>9178.9143060000006</c:v>
                </c:pt>
                <c:pt idx="245">
                  <c:v>6553.2620960000004</c:v>
                </c:pt>
                <c:pt idx="246">
                  <c:v>13770.410435</c:v>
                </c:pt>
                <c:pt idx="247">
                  <c:v>42960.405569000002</c:v>
                </c:pt>
                <c:pt idx="248">
                  <c:v>12893.244107</c:v>
                </c:pt>
                <c:pt idx="249">
                  <c:v>7416.9643279989996</c:v>
                </c:pt>
                <c:pt idx="250">
                  <c:v>7763.3079389989998</c:v>
                </c:pt>
                <c:pt idx="251">
                  <c:v>14073.566901</c:v>
                </c:pt>
                <c:pt idx="252">
                  <c:v>8736.0982409989992</c:v>
                </c:pt>
                <c:pt idx="253">
                  <c:v>8810.4673539989999</c:v>
                </c:pt>
                <c:pt idx="254">
                  <c:v>5360.9352396639997</c:v>
                </c:pt>
                <c:pt idx="255">
                  <c:v>2362.5082940000002</c:v>
                </c:pt>
                <c:pt idx="256">
                  <c:v>8366.8125130000008</c:v>
                </c:pt>
                <c:pt idx="257">
                  <c:v>2579.3064129999998</c:v>
                </c:pt>
                <c:pt idx="258">
                  <c:v>162.11376000000001</c:v>
                </c:pt>
                <c:pt idx="259">
                  <c:v>15727.338201</c:v>
                </c:pt>
                <c:pt idx="260">
                  <c:v>14525.157692000001</c:v>
                </c:pt>
                <c:pt idx="261">
                  <c:v>1017.288312</c:v>
                </c:pt>
                <c:pt idx="262">
                  <c:v>9025.4795383319997</c:v>
                </c:pt>
                <c:pt idx="263">
                  <c:v>11112.768416998</c:v>
                </c:pt>
                <c:pt idx="264">
                  <c:v>12033.002402</c:v>
                </c:pt>
                <c:pt idx="265">
                  <c:v>5388.208157</c:v>
                </c:pt>
                <c:pt idx="266">
                  <c:v>19079.257320000001</c:v>
                </c:pt>
                <c:pt idx="267">
                  <c:v>3221.8741829999999</c:v>
                </c:pt>
                <c:pt idx="268">
                  <c:v>7330.5952040000002</c:v>
                </c:pt>
                <c:pt idx="269">
                  <c:v>11949.537023999999</c:v>
                </c:pt>
                <c:pt idx="270">
                  <c:v>6991.4210819999998</c:v>
                </c:pt>
                <c:pt idx="271">
                  <c:v>2912.5411640000002</c:v>
                </c:pt>
                <c:pt idx="272">
                  <c:v>9897.7278979999992</c:v>
                </c:pt>
                <c:pt idx="273">
                  <c:v>4965.4330520000003</c:v>
                </c:pt>
                <c:pt idx="274">
                  <c:v>12311.182445</c:v>
                </c:pt>
                <c:pt idx="275">
                  <c:v>5876.7837740000004</c:v>
                </c:pt>
                <c:pt idx="276">
                  <c:v>6292.9671870000002</c:v>
                </c:pt>
                <c:pt idx="277">
                  <c:v>5671.2121939999997</c:v>
                </c:pt>
                <c:pt idx="278">
                  <c:v>5179.6252370000002</c:v>
                </c:pt>
                <c:pt idx="279">
                  <c:v>4869.966437</c:v>
                </c:pt>
                <c:pt idx="280">
                  <c:v>8135.1314400000001</c:v>
                </c:pt>
                <c:pt idx="281">
                  <c:v>9710.5770400000001</c:v>
                </c:pt>
                <c:pt idx="282">
                  <c:v>6248.5919629999999</c:v>
                </c:pt>
                <c:pt idx="283">
                  <c:v>11713.204786333001</c:v>
                </c:pt>
                <c:pt idx="284">
                  <c:v>6444.2643980000003</c:v>
                </c:pt>
                <c:pt idx="285">
                  <c:v>6033.9523600000002</c:v>
                </c:pt>
                <c:pt idx="286">
                  <c:v>14700.29636</c:v>
                </c:pt>
                <c:pt idx="287">
                  <c:v>8069.7242699999997</c:v>
                </c:pt>
                <c:pt idx="288">
                  <c:v>9362.4647559999994</c:v>
                </c:pt>
                <c:pt idx="289">
                  <c:v>5341.2721890000003</c:v>
                </c:pt>
                <c:pt idx="290">
                  <c:v>1467.4331850000001</c:v>
                </c:pt>
                <c:pt idx="291">
                  <c:v>5391.0180639999999</c:v>
                </c:pt>
                <c:pt idx="292">
                  <c:v>5806.2288399999998</c:v>
                </c:pt>
                <c:pt idx="293">
                  <c:v>1369.564959</c:v>
                </c:pt>
                <c:pt idx="294">
                  <c:v>5436.6160689999997</c:v>
                </c:pt>
                <c:pt idx="295">
                  <c:v>4601.0488729999997</c:v>
                </c:pt>
                <c:pt idx="296">
                  <c:v>3553.7963450000002</c:v>
                </c:pt>
                <c:pt idx="297">
                  <c:v>11948.708242999999</c:v>
                </c:pt>
                <c:pt idx="298">
                  <c:v>5209.0902530000003</c:v>
                </c:pt>
                <c:pt idx="299">
                  <c:v>4188.7484420000001</c:v>
                </c:pt>
                <c:pt idx="300">
                  <c:v>9015.2546970000003</c:v>
                </c:pt>
                <c:pt idx="301">
                  <c:v>2030.695203</c:v>
                </c:pt>
                <c:pt idx="302">
                  <c:v>3185.6685459999999</c:v>
                </c:pt>
                <c:pt idx="303">
                  <c:v>5041.3599109999996</c:v>
                </c:pt>
                <c:pt idx="304">
                  <c:v>5510.3836819999997</c:v>
                </c:pt>
                <c:pt idx="305">
                  <c:v>8389.8819519999997</c:v>
                </c:pt>
                <c:pt idx="306">
                  <c:v>2376.9892679999998</c:v>
                </c:pt>
                <c:pt idx="307">
                  <c:v>19235.991248999999</c:v>
                </c:pt>
                <c:pt idx="308">
                  <c:v>10696.739862</c:v>
                </c:pt>
                <c:pt idx="309">
                  <c:v>18860.399337332001</c:v>
                </c:pt>
                <c:pt idx="310">
                  <c:v>16523.199322</c:v>
                </c:pt>
                <c:pt idx="311">
                  <c:v>1590.547223</c:v>
                </c:pt>
                <c:pt idx="312">
                  <c:v>11356.403955</c:v>
                </c:pt>
                <c:pt idx="313">
                  <c:v>12117.665575000001</c:v>
                </c:pt>
                <c:pt idx="314">
                  <c:v>10654.721684</c:v>
                </c:pt>
                <c:pt idx="315">
                  <c:v>11047.849343</c:v>
                </c:pt>
                <c:pt idx="316">
                  <c:v>10633.403652999999</c:v>
                </c:pt>
                <c:pt idx="317">
                  <c:v>12707.536183</c:v>
                </c:pt>
                <c:pt idx="318">
                  <c:v>7150.1089140000004</c:v>
                </c:pt>
                <c:pt idx="319">
                  <c:v>8703.270391</c:v>
                </c:pt>
                <c:pt idx="320">
                  <c:v>6201.696524</c:v>
                </c:pt>
                <c:pt idx="321">
                  <c:v>1154.2590279999999</c:v>
                </c:pt>
                <c:pt idx="322">
                  <c:v>8202.9066550000007</c:v>
                </c:pt>
                <c:pt idx="323">
                  <c:v>3015.5652140000002</c:v>
                </c:pt>
                <c:pt idx="324">
                  <c:v>1436.6612050000001</c:v>
                </c:pt>
                <c:pt idx="325">
                  <c:v>5051.9799659999999</c:v>
                </c:pt>
                <c:pt idx="326">
                  <c:v>6764.63778</c:v>
                </c:pt>
                <c:pt idx="327">
                  <c:v>4626.8968439999999</c:v>
                </c:pt>
                <c:pt idx="328">
                  <c:v>9172.6957239999992</c:v>
                </c:pt>
                <c:pt idx="329">
                  <c:v>7994.5895283319996</c:v>
                </c:pt>
                <c:pt idx="330">
                  <c:v>6505.5180609999998</c:v>
                </c:pt>
                <c:pt idx="331">
                  <c:v>6306.7238669999997</c:v>
                </c:pt>
                <c:pt idx="332">
                  <c:v>12517.264073</c:v>
                </c:pt>
                <c:pt idx="333">
                  <c:v>16995.745683000001</c:v>
                </c:pt>
                <c:pt idx="334">
                  <c:v>9073.4018290000004</c:v>
                </c:pt>
                <c:pt idx="335">
                  <c:v>6806.6925540000002</c:v>
                </c:pt>
                <c:pt idx="336">
                  <c:v>3541.5883410000001</c:v>
                </c:pt>
                <c:pt idx="337">
                  <c:v>6141.6005109999996</c:v>
                </c:pt>
                <c:pt idx="338">
                  <c:v>12719.743119000001</c:v>
                </c:pt>
                <c:pt idx="339">
                  <c:v>13718.642612332</c:v>
                </c:pt>
                <c:pt idx="340">
                  <c:v>1009.428796</c:v>
                </c:pt>
                <c:pt idx="341">
                  <c:v>6483.7769369999996</c:v>
                </c:pt>
                <c:pt idx="342">
                  <c:v>3652.9016620000002</c:v>
                </c:pt>
                <c:pt idx="343">
                  <c:v>4893.7377919999999</c:v>
                </c:pt>
                <c:pt idx="344">
                  <c:v>6665.4765289999996</c:v>
                </c:pt>
                <c:pt idx="345">
                  <c:v>6554.9835780000003</c:v>
                </c:pt>
                <c:pt idx="346">
                  <c:v>8587.1941569999999</c:v>
                </c:pt>
                <c:pt idx="347">
                  <c:v>6192.8385239959998</c:v>
                </c:pt>
                <c:pt idx="348">
                  <c:v>8968.9515479999991</c:v>
                </c:pt>
                <c:pt idx="349">
                  <c:v>7861.3649610000002</c:v>
                </c:pt>
                <c:pt idx="350">
                  <c:v>3197.1893610000002</c:v>
                </c:pt>
                <c:pt idx="351">
                  <c:v>3271.5065760000002</c:v>
                </c:pt>
                <c:pt idx="352">
                  <c:v>4572.3708699999997</c:v>
                </c:pt>
                <c:pt idx="353">
                  <c:v>9297.6190910000005</c:v>
                </c:pt>
                <c:pt idx="354">
                  <c:v>7303.8528990000004</c:v>
                </c:pt>
                <c:pt idx="355">
                  <c:v>1728.007167</c:v>
                </c:pt>
                <c:pt idx="356">
                  <c:v>2249.831111</c:v>
                </c:pt>
                <c:pt idx="357">
                  <c:v>6251.7863580000003</c:v>
                </c:pt>
                <c:pt idx="358">
                  <c:v>9629.8345630000003</c:v>
                </c:pt>
                <c:pt idx="359">
                  <c:v>1250.7222830000001</c:v>
                </c:pt>
                <c:pt idx="360">
                  <c:v>12091.693227</c:v>
                </c:pt>
                <c:pt idx="361">
                  <c:v>5110.5123329999997</c:v>
                </c:pt>
                <c:pt idx="362">
                  <c:v>1821.637174</c:v>
                </c:pt>
                <c:pt idx="363">
                  <c:v>3832.3534709999999</c:v>
                </c:pt>
                <c:pt idx="364">
                  <c:v>3300.7768409999999</c:v>
                </c:pt>
                <c:pt idx="365">
                  <c:v>2085.1685040000002</c:v>
                </c:pt>
                <c:pt idx="366">
                  <c:v>3326.2124610000001</c:v>
                </c:pt>
                <c:pt idx="367">
                  <c:v>0</c:v>
                </c:pt>
                <c:pt idx="368">
                  <c:v>2591.3512110000001</c:v>
                </c:pt>
                <c:pt idx="369">
                  <c:v>1460.1353899999999</c:v>
                </c:pt>
                <c:pt idx="370">
                  <c:v>3678.494729</c:v>
                </c:pt>
                <c:pt idx="371">
                  <c:v>3482.0103530000001</c:v>
                </c:pt>
                <c:pt idx="372">
                  <c:v>8641.2993709999992</c:v>
                </c:pt>
                <c:pt idx="373">
                  <c:v>2370.788677</c:v>
                </c:pt>
                <c:pt idx="374">
                  <c:v>6735.7876980000001</c:v>
                </c:pt>
                <c:pt idx="375">
                  <c:v>6057.3614909999997</c:v>
                </c:pt>
                <c:pt idx="376">
                  <c:v>4367.00648</c:v>
                </c:pt>
                <c:pt idx="377">
                  <c:v>5850.7559039999996</c:v>
                </c:pt>
                <c:pt idx="378">
                  <c:v>5394.2121649999999</c:v>
                </c:pt>
                <c:pt idx="379">
                  <c:v>1746.96967</c:v>
                </c:pt>
                <c:pt idx="380">
                  <c:v>6666.3565170000002</c:v>
                </c:pt>
                <c:pt idx="381">
                  <c:v>8205.5640000000003</c:v>
                </c:pt>
                <c:pt idx="382">
                  <c:v>1383.0785739999999</c:v>
                </c:pt>
                <c:pt idx="383">
                  <c:v>4876.4769470000001</c:v>
                </c:pt>
                <c:pt idx="384">
                  <c:v>1358.624266</c:v>
                </c:pt>
                <c:pt idx="385">
                  <c:v>4778.4674320000004</c:v>
                </c:pt>
                <c:pt idx="386">
                  <c:v>4488.8496290000003</c:v>
                </c:pt>
                <c:pt idx="387">
                  <c:v>4572.3708699999997</c:v>
                </c:pt>
                <c:pt idx="388">
                  <c:v>7820.785785</c:v>
                </c:pt>
                <c:pt idx="389">
                  <c:v>2220.9574299999999</c:v>
                </c:pt>
                <c:pt idx="390">
                  <c:v>2129.138571</c:v>
                </c:pt>
                <c:pt idx="391">
                  <c:v>4458.3110150000002</c:v>
                </c:pt>
                <c:pt idx="392">
                  <c:v>10126.182414999999</c:v>
                </c:pt>
                <c:pt idx="393">
                  <c:v>6202.4140530000004</c:v>
                </c:pt>
                <c:pt idx="394">
                  <c:v>4028.0478360000002</c:v>
                </c:pt>
                <c:pt idx="395">
                  <c:v>8562.0108810000002</c:v>
                </c:pt>
                <c:pt idx="396">
                  <c:v>20418.317210333</c:v>
                </c:pt>
                <c:pt idx="397">
                  <c:v>3661.315685</c:v>
                </c:pt>
                <c:pt idx="398">
                  <c:v>5926.3186830000004</c:v>
                </c:pt>
                <c:pt idx="399">
                  <c:v>4918.2062740000001</c:v>
                </c:pt>
                <c:pt idx="400">
                  <c:v>5058.5372360000001</c:v>
                </c:pt>
                <c:pt idx="401">
                  <c:v>7552.9452540000002</c:v>
                </c:pt>
                <c:pt idx="402">
                  <c:v>6659.1087429999998</c:v>
                </c:pt>
                <c:pt idx="403">
                  <c:v>8533.7261359999993</c:v>
                </c:pt>
                <c:pt idx="404">
                  <c:v>4040.7210239999999</c:v>
                </c:pt>
                <c:pt idx="405">
                  <c:v>4124.7210240000004</c:v>
                </c:pt>
                <c:pt idx="406">
                  <c:v>943.35625500000003</c:v>
                </c:pt>
                <c:pt idx="407">
                  <c:v>1593.076583</c:v>
                </c:pt>
                <c:pt idx="408">
                  <c:v>4234.611167</c:v>
                </c:pt>
                <c:pt idx="409">
                  <c:v>5059.9460349999999</c:v>
                </c:pt>
                <c:pt idx="410">
                  <c:v>5500.7079750000003</c:v>
                </c:pt>
                <c:pt idx="411">
                  <c:v>4882.5921269999999</c:v>
                </c:pt>
                <c:pt idx="412">
                  <c:v>9009.9833230000004</c:v>
                </c:pt>
                <c:pt idx="413">
                  <c:v>3249.7368280000001</c:v>
                </c:pt>
                <c:pt idx="414">
                  <c:v>1299.5827879999999</c:v>
                </c:pt>
                <c:pt idx="415">
                  <c:v>6385.4281840000003</c:v>
                </c:pt>
                <c:pt idx="416">
                  <c:v>2550.603118</c:v>
                </c:pt>
                <c:pt idx="417">
                  <c:v>5673.0964260000001</c:v>
                </c:pt>
                <c:pt idx="418">
                  <c:v>22594.221847000001</c:v>
                </c:pt>
                <c:pt idx="419">
                  <c:v>23658.717412665999</c:v>
                </c:pt>
                <c:pt idx="420">
                  <c:v>8417.9079349999993</c:v>
                </c:pt>
                <c:pt idx="421">
                  <c:v>4663.5273690000004</c:v>
                </c:pt>
                <c:pt idx="422">
                  <c:v>5515.1252480000003</c:v>
                </c:pt>
                <c:pt idx="423">
                  <c:v>4597.0194380000003</c:v>
                </c:pt>
                <c:pt idx="424">
                  <c:v>7674.3073270000004</c:v>
                </c:pt>
                <c:pt idx="425">
                  <c:v>6208.4992350000002</c:v>
                </c:pt>
                <c:pt idx="426">
                  <c:v>7012.7893050000002</c:v>
                </c:pt>
                <c:pt idx="427">
                  <c:v>9138.6192910000009</c:v>
                </c:pt>
                <c:pt idx="428">
                  <c:v>578.74305800000002</c:v>
                </c:pt>
                <c:pt idx="429">
                  <c:v>2708.9071829999998</c:v>
                </c:pt>
                <c:pt idx="430">
                  <c:v>11575.647741999999</c:v>
                </c:pt>
                <c:pt idx="431">
                  <c:v>3460.2164130000001</c:v>
                </c:pt>
                <c:pt idx="432">
                  <c:v>3770.846442</c:v>
                </c:pt>
                <c:pt idx="433">
                  <c:v>6335.7506940000003</c:v>
                </c:pt>
                <c:pt idx="434">
                  <c:v>3682.8735069999998</c:v>
                </c:pt>
                <c:pt idx="435">
                  <c:v>1758.1464129999999</c:v>
                </c:pt>
                <c:pt idx="436">
                  <c:v>7365.6694669999997</c:v>
                </c:pt>
                <c:pt idx="437">
                  <c:v>5635.316538</c:v>
                </c:pt>
                <c:pt idx="438">
                  <c:v>8152.2281030000004</c:v>
                </c:pt>
                <c:pt idx="439">
                  <c:v>5642.4545099999996</c:v>
                </c:pt>
                <c:pt idx="440">
                  <c:v>6788.5418659999996</c:v>
                </c:pt>
                <c:pt idx="441">
                  <c:v>1854.7183010000001</c:v>
                </c:pt>
                <c:pt idx="442">
                  <c:v>7436.5009040000004</c:v>
                </c:pt>
                <c:pt idx="443">
                  <c:v>2329.4697759999999</c:v>
                </c:pt>
                <c:pt idx="444">
                  <c:v>7153.397747</c:v>
                </c:pt>
                <c:pt idx="445">
                  <c:v>2030.6686050000001</c:v>
                </c:pt>
                <c:pt idx="446">
                  <c:v>5176.3386559999999</c:v>
                </c:pt>
                <c:pt idx="447">
                  <c:v>4823.3796480000001</c:v>
                </c:pt>
                <c:pt idx="448">
                  <c:v>4745.7289559999999</c:v>
                </c:pt>
                <c:pt idx="449">
                  <c:v>6582.5086799999999</c:v>
                </c:pt>
                <c:pt idx="450">
                  <c:v>8614.3208439999999</c:v>
                </c:pt>
                <c:pt idx="451">
                  <c:v>5568.3951746659995</c:v>
                </c:pt>
                <c:pt idx="452">
                  <c:v>4315.2730309999997</c:v>
                </c:pt>
                <c:pt idx="453">
                  <c:v>2521.714939</c:v>
                </c:pt>
                <c:pt idx="454">
                  <c:v>3536.2953689999999</c:v>
                </c:pt>
                <c:pt idx="455">
                  <c:v>5059.9460349999999</c:v>
                </c:pt>
                <c:pt idx="456">
                  <c:v>3282.5815379999999</c:v>
                </c:pt>
                <c:pt idx="457">
                  <c:v>6184.4392420000004</c:v>
                </c:pt>
                <c:pt idx="458">
                  <c:v>5478.2856689999999</c:v>
                </c:pt>
                <c:pt idx="459">
                  <c:v>19627.287232999999</c:v>
                </c:pt>
                <c:pt idx="460">
                  <c:v>0</c:v>
                </c:pt>
                <c:pt idx="461">
                  <c:v>5122.4526589999996</c:v>
                </c:pt>
                <c:pt idx="462">
                  <c:v>5094.0922220000002</c:v>
                </c:pt>
                <c:pt idx="463">
                  <c:v>2540.0712250000001</c:v>
                </c:pt>
                <c:pt idx="464">
                  <c:v>4929.6274750000002</c:v>
                </c:pt>
                <c:pt idx="465">
                  <c:v>4590.0071539999999</c:v>
                </c:pt>
                <c:pt idx="466">
                  <c:v>1890.5320810000001</c:v>
                </c:pt>
                <c:pt idx="467">
                  <c:v>8088.5222910000002</c:v>
                </c:pt>
                <c:pt idx="468">
                  <c:v>4714.3190070000001</c:v>
                </c:pt>
                <c:pt idx="469">
                  <c:v>1098.6316770000001</c:v>
                </c:pt>
                <c:pt idx="470">
                  <c:v>2866.3034739999998</c:v>
                </c:pt>
                <c:pt idx="471">
                  <c:v>20916.823948333</c:v>
                </c:pt>
                <c:pt idx="472">
                  <c:v>12017.499223999999</c:v>
                </c:pt>
                <c:pt idx="473">
                  <c:v>3330.5619550000001</c:v>
                </c:pt>
                <c:pt idx="474">
                  <c:v>3401.0160550000001</c:v>
                </c:pt>
                <c:pt idx="475">
                  <c:v>18943.996884</c:v>
                </c:pt>
                <c:pt idx="476">
                  <c:v>0</c:v>
                </c:pt>
                <c:pt idx="477">
                  <c:v>3031.2090480000002</c:v>
                </c:pt>
                <c:pt idx="478">
                  <c:v>3205.9529729999999</c:v>
                </c:pt>
                <c:pt idx="479">
                  <c:v>2066.395923</c:v>
                </c:pt>
                <c:pt idx="480">
                  <c:v>3132.7359289999999</c:v>
                </c:pt>
                <c:pt idx="481">
                  <c:v>4312.8571259999999</c:v>
                </c:pt>
                <c:pt idx="482">
                  <c:v>9275.5767730000007</c:v>
                </c:pt>
                <c:pt idx="483">
                  <c:v>3417.0306650000002</c:v>
                </c:pt>
                <c:pt idx="484">
                  <c:v>8871.2042799999999</c:v>
                </c:pt>
                <c:pt idx="485">
                  <c:v>2357.797611</c:v>
                </c:pt>
                <c:pt idx="486">
                  <c:v>1584.392083</c:v>
                </c:pt>
                <c:pt idx="487">
                  <c:v>2925.2044609999998</c:v>
                </c:pt>
                <c:pt idx="488">
                  <c:v>26815.400039</c:v>
                </c:pt>
                <c:pt idx="489">
                  <c:v>2638.0855379999998</c:v>
                </c:pt>
                <c:pt idx="490">
                  <c:v>4349.1981779999996</c:v>
                </c:pt>
                <c:pt idx="491">
                  <c:v>91.970037000000005</c:v>
                </c:pt>
                <c:pt idx="492">
                  <c:v>2885.1171340000001</c:v>
                </c:pt>
                <c:pt idx="493">
                  <c:v>2436.4575890000001</c:v>
                </c:pt>
                <c:pt idx="494">
                  <c:v>5459.6383320000004</c:v>
                </c:pt>
                <c:pt idx="495">
                  <c:v>3225.7511439999998</c:v>
                </c:pt>
                <c:pt idx="496">
                  <c:v>14238.412838</c:v>
                </c:pt>
                <c:pt idx="497">
                  <c:v>1362.6126790000001</c:v>
                </c:pt>
                <c:pt idx="498">
                  <c:v>5015.3179040000005</c:v>
                </c:pt>
                <c:pt idx="499">
                  <c:v>2434.078043</c:v>
                </c:pt>
                <c:pt idx="500">
                  <c:v>3776.3562059999999</c:v>
                </c:pt>
                <c:pt idx="501">
                  <c:v>8253.8046510000004</c:v>
                </c:pt>
                <c:pt idx="502">
                  <c:v>5523.3125019999998</c:v>
                </c:pt>
                <c:pt idx="503">
                  <c:v>4978.5127133329997</c:v>
                </c:pt>
                <c:pt idx="504">
                  <c:v>2115.619647</c:v>
                </c:pt>
                <c:pt idx="505">
                  <c:v>3343.1809549999998</c:v>
                </c:pt>
                <c:pt idx="506">
                  <c:v>1802.2046190000001</c:v>
                </c:pt>
                <c:pt idx="507">
                  <c:v>5008.1714819999997</c:v>
                </c:pt>
                <c:pt idx="508">
                  <c:v>5028.9550390000004</c:v>
                </c:pt>
                <c:pt idx="509">
                  <c:v>4395.1913000000004</c:v>
                </c:pt>
                <c:pt idx="510">
                  <c:v>113.20413499999999</c:v>
                </c:pt>
                <c:pt idx="511">
                  <c:v>4597.2684209999998</c:v>
                </c:pt>
                <c:pt idx="512">
                  <c:v>11149.010243000001</c:v>
                </c:pt>
                <c:pt idx="513">
                  <c:v>14138.542506</c:v>
                </c:pt>
                <c:pt idx="514">
                  <c:v>24407.218838000001</c:v>
                </c:pt>
                <c:pt idx="515">
                  <c:v>15670.69426</c:v>
                </c:pt>
                <c:pt idx="516">
                  <c:v>4609.2910970000003</c:v>
                </c:pt>
                <c:pt idx="517">
                  <c:v>9007.2338479999999</c:v>
                </c:pt>
                <c:pt idx="518">
                  <c:v>4675.1740490000002</c:v>
                </c:pt>
                <c:pt idx="519">
                  <c:v>17454.34002</c:v>
                </c:pt>
                <c:pt idx="520">
                  <c:v>8089.2582249999996</c:v>
                </c:pt>
                <c:pt idx="521">
                  <c:v>2407.100516</c:v>
                </c:pt>
                <c:pt idx="522">
                  <c:v>3338.9457480000001</c:v>
                </c:pt>
                <c:pt idx="523">
                  <c:v>5984.9787290000004</c:v>
                </c:pt>
                <c:pt idx="524">
                  <c:v>4711.7701070000003</c:v>
                </c:pt>
                <c:pt idx="525">
                  <c:v>406.45592799999997</c:v>
                </c:pt>
                <c:pt idx="526">
                  <c:v>192.76561699999999</c:v>
                </c:pt>
                <c:pt idx="527">
                  <c:v>600.10418500000003</c:v>
                </c:pt>
                <c:pt idx="528">
                  <c:v>3711.851576</c:v>
                </c:pt>
                <c:pt idx="529">
                  <c:v>20106.769627000001</c:v>
                </c:pt>
                <c:pt idx="530">
                  <c:v>1763.4347519999999</c:v>
                </c:pt>
                <c:pt idx="531">
                  <c:v>3306.349999</c:v>
                </c:pt>
                <c:pt idx="532">
                  <c:v>6565.8134289999998</c:v>
                </c:pt>
                <c:pt idx="533">
                  <c:v>11452.981167</c:v>
                </c:pt>
                <c:pt idx="534">
                  <c:v>9287.9870329999994</c:v>
                </c:pt>
                <c:pt idx="535">
                  <c:v>8493.9036579999993</c:v>
                </c:pt>
                <c:pt idx="536">
                  <c:v>6962.0289069999999</c:v>
                </c:pt>
                <c:pt idx="537">
                  <c:v>8747.3816220000008</c:v>
                </c:pt>
                <c:pt idx="538">
                  <c:v>2554.998889</c:v>
                </c:pt>
                <c:pt idx="539">
                  <c:v>10169.142327</c:v>
                </c:pt>
                <c:pt idx="540">
                  <c:v>2862.0113649999998</c:v>
                </c:pt>
                <c:pt idx="541">
                  <c:v>7168.169699</c:v>
                </c:pt>
                <c:pt idx="542">
                  <c:v>9764.9582420000006</c:v>
                </c:pt>
                <c:pt idx="543">
                  <c:v>4313.888876</c:v>
                </c:pt>
                <c:pt idx="544">
                  <c:v>4292.342568</c:v>
                </c:pt>
                <c:pt idx="545">
                  <c:v>10005.292206</c:v>
                </c:pt>
                <c:pt idx="546">
                  <c:v>5749.5986409999996</c:v>
                </c:pt>
                <c:pt idx="547">
                  <c:v>5199.2462489999998</c:v>
                </c:pt>
                <c:pt idx="548">
                  <c:v>4833.0090319999999</c:v>
                </c:pt>
                <c:pt idx="549">
                  <c:v>26522.253489999999</c:v>
                </c:pt>
                <c:pt idx="550">
                  <c:v>482.07176800000002</c:v>
                </c:pt>
                <c:pt idx="551">
                  <c:v>7751.325812</c:v>
                </c:pt>
                <c:pt idx="552">
                  <c:v>3555.280937</c:v>
                </c:pt>
                <c:pt idx="553">
                  <c:v>3783.9692110000001</c:v>
                </c:pt>
                <c:pt idx="554">
                  <c:v>3508.0303549999999</c:v>
                </c:pt>
                <c:pt idx="555">
                  <c:v>5044.0813639999997</c:v>
                </c:pt>
                <c:pt idx="556">
                  <c:v>7773.7485290000004</c:v>
                </c:pt>
                <c:pt idx="557">
                  <c:v>4665.5274460000001</c:v>
                </c:pt>
                <c:pt idx="558">
                  <c:v>40.298957000000001</c:v>
                </c:pt>
                <c:pt idx="559">
                  <c:v>2640.9558790000001</c:v>
                </c:pt>
                <c:pt idx="560">
                  <c:v>702.70599500000003</c:v>
                </c:pt>
                <c:pt idx="561">
                  <c:v>4087.5876579999999</c:v>
                </c:pt>
                <c:pt idx="562">
                  <c:v>2371.4857539999998</c:v>
                </c:pt>
                <c:pt idx="563">
                  <c:v>3642.346599</c:v>
                </c:pt>
                <c:pt idx="564">
                  <c:v>3982.846869</c:v>
                </c:pt>
                <c:pt idx="565">
                  <c:v>5108.448273</c:v>
                </c:pt>
                <c:pt idx="566">
                  <c:v>1358.8883310000001</c:v>
                </c:pt>
                <c:pt idx="567">
                  <c:v>3696.4737019999998</c:v>
                </c:pt>
                <c:pt idx="568">
                  <c:v>7462.1124499999996</c:v>
                </c:pt>
                <c:pt idx="569">
                  <c:v>11825.160069</c:v>
                </c:pt>
                <c:pt idx="570">
                  <c:v>8022.861836</c:v>
                </c:pt>
                <c:pt idx="571">
                  <c:v>3504.855219</c:v>
                </c:pt>
                <c:pt idx="572">
                  <c:v>2138.050009</c:v>
                </c:pt>
                <c:pt idx="573">
                  <c:v>1018.7194500000001</c:v>
                </c:pt>
                <c:pt idx="574">
                  <c:v>3271.4796470000001</c:v>
                </c:pt>
                <c:pt idx="575">
                  <c:v>4724.2811750000001</c:v>
                </c:pt>
                <c:pt idx="576">
                  <c:v>1738.475072</c:v>
                </c:pt>
                <c:pt idx="577">
                  <c:v>277.74879399999998</c:v>
                </c:pt>
                <c:pt idx="578">
                  <c:v>2350.232254</c:v>
                </c:pt>
                <c:pt idx="579">
                  <c:v>5569.9532909999998</c:v>
                </c:pt>
                <c:pt idx="580">
                  <c:v>4043.7520300000001</c:v>
                </c:pt>
                <c:pt idx="581">
                  <c:v>6264.4605540000002</c:v>
                </c:pt>
                <c:pt idx="582">
                  <c:v>2145.541663</c:v>
                </c:pt>
                <c:pt idx="583">
                  <c:v>4969.5996050000003</c:v>
                </c:pt>
                <c:pt idx="584">
                  <c:v>6014.82863</c:v>
                </c:pt>
                <c:pt idx="585">
                  <c:v>535.608383</c:v>
                </c:pt>
                <c:pt idx="586">
                  <c:v>7109.3979410000002</c:v>
                </c:pt>
                <c:pt idx="587">
                  <c:v>6291.576266</c:v>
                </c:pt>
                <c:pt idx="588">
                  <c:v>8455.3689059999997</c:v>
                </c:pt>
                <c:pt idx="589">
                  <c:v>6425.4014889999999</c:v>
                </c:pt>
                <c:pt idx="590">
                  <c:v>12405.627929</c:v>
                </c:pt>
                <c:pt idx="591">
                  <c:v>1861.416064</c:v>
                </c:pt>
                <c:pt idx="592">
                  <c:v>12942.021194000001</c:v>
                </c:pt>
                <c:pt idx="593">
                  <c:v>3333.5492650000001</c:v>
                </c:pt>
                <c:pt idx="594">
                  <c:v>2859.29675</c:v>
                </c:pt>
                <c:pt idx="595">
                  <c:v>6831.4642819999999</c:v>
                </c:pt>
                <c:pt idx="596">
                  <c:v>4842.2053450000003</c:v>
                </c:pt>
                <c:pt idx="597">
                  <c:v>2248.6164039999999</c:v>
                </c:pt>
                <c:pt idx="598">
                  <c:v>7095.9392889999999</c:v>
                </c:pt>
                <c:pt idx="599">
                  <c:v>6145.5746259999996</c:v>
                </c:pt>
                <c:pt idx="600">
                  <c:v>1123.0504920000001</c:v>
                </c:pt>
                <c:pt idx="601">
                  <c:v>6985.4622019999997</c:v>
                </c:pt>
                <c:pt idx="602">
                  <c:v>3232.7650319999998</c:v>
                </c:pt>
                <c:pt idx="603">
                  <c:v>5574.8492900000001</c:v>
                </c:pt>
                <c:pt idx="604">
                  <c:v>8610.4262770000005</c:v>
                </c:pt>
                <c:pt idx="605">
                  <c:v>4413.6602800000001</c:v>
                </c:pt>
                <c:pt idx="606">
                  <c:v>900.62985800000001</c:v>
                </c:pt>
                <c:pt idx="607">
                  <c:v>7630.0817509999997</c:v>
                </c:pt>
                <c:pt idx="608">
                  <c:v>3085.150263</c:v>
                </c:pt>
                <c:pt idx="609">
                  <c:v>919.51951166599997</c:v>
                </c:pt>
                <c:pt idx="610">
                  <c:v>5865.0163350000003</c:v>
                </c:pt>
                <c:pt idx="611">
                  <c:v>1679.543807</c:v>
                </c:pt>
                <c:pt idx="612">
                  <c:v>1226.8820270000001</c:v>
                </c:pt>
                <c:pt idx="613">
                  <c:v>3374.9747950000001</c:v>
                </c:pt>
                <c:pt idx="614">
                  <c:v>1275.795473999</c:v>
                </c:pt>
                <c:pt idx="615">
                  <c:v>2659.6675996660001</c:v>
                </c:pt>
                <c:pt idx="616">
                  <c:v>4423.1089970000003</c:v>
                </c:pt>
                <c:pt idx="617">
                  <c:v>9664.0942720000003</c:v>
                </c:pt>
                <c:pt idx="618">
                  <c:v>6495.5043180000002</c:v>
                </c:pt>
                <c:pt idx="619">
                  <c:v>8614.4911360000006</c:v>
                </c:pt>
                <c:pt idx="620">
                  <c:v>5177.7271950000004</c:v>
                </c:pt>
                <c:pt idx="621">
                  <c:v>1244.256081</c:v>
                </c:pt>
                <c:pt idx="622">
                  <c:v>2940.021894</c:v>
                </c:pt>
                <c:pt idx="623">
                  <c:v>1704.4147889999999</c:v>
                </c:pt>
                <c:pt idx="624">
                  <c:v>7204.1841409999997</c:v>
                </c:pt>
                <c:pt idx="625">
                  <c:v>6245.7610569999997</c:v>
                </c:pt>
                <c:pt idx="626">
                  <c:v>2943.8587870000001</c:v>
                </c:pt>
                <c:pt idx="627">
                  <c:v>10984.804194</c:v>
                </c:pt>
                <c:pt idx="628">
                  <c:v>5583.8120179999996</c:v>
                </c:pt>
                <c:pt idx="629">
                  <c:v>1263.2621770000001</c:v>
                </c:pt>
                <c:pt idx="630">
                  <c:v>2392.4780089999999</c:v>
                </c:pt>
                <c:pt idx="631">
                  <c:v>1138.10796</c:v>
                </c:pt>
                <c:pt idx="632">
                  <c:v>1412.0754010000001</c:v>
                </c:pt>
                <c:pt idx="633">
                  <c:v>2114.5476960000001</c:v>
                </c:pt>
                <c:pt idx="634">
                  <c:v>2534.4145290000001</c:v>
                </c:pt>
                <c:pt idx="635">
                  <c:v>177.40430599999999</c:v>
                </c:pt>
                <c:pt idx="636">
                  <c:v>1917.411022</c:v>
                </c:pt>
                <c:pt idx="637">
                  <c:v>2631.7066570000002</c:v>
                </c:pt>
                <c:pt idx="638">
                  <c:v>359.10547200000002</c:v>
                </c:pt>
                <c:pt idx="639">
                  <c:v>1527.430771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03A-44F3-8C1F-E5108F964E9B}"/>
            </c:ext>
          </c:extLst>
        </c:ser>
        <c:ser>
          <c:idx val="4"/>
          <c:order val="5"/>
          <c:tx>
            <c:v>45 Degree</c:v>
          </c:tx>
          <c:spPr>
            <a:ln w="3175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workingsheet!$V$1:$V$2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workingsheet!$W$1:$W$2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03A-44F3-8C1F-E5108F964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57920"/>
        <c:axId val="306358312"/>
      </c:scatterChart>
      <c:valAx>
        <c:axId val="306357920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 OBSERVED COUNTS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06358312"/>
        <c:crosses val="autoZero"/>
        <c:crossBetween val="midCat"/>
      </c:valAx>
      <c:valAx>
        <c:axId val="306358312"/>
        <c:scaling>
          <c:orientation val="minMax"/>
          <c:max val="18000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 Daily Estimated Volumes 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06357920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 b="1" i="0" u="none" strike="noStrike" baseline="0">
                <a:effectLst/>
              </a:rPr>
              <a:t>Gaps(Daily Model Estimated vs Observed) Distributions of All Points by 5 Road Class Groups  </a:t>
            </a:r>
            <a:endParaRPr lang="en-US" sz="12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8.0398650002305852E-2"/>
          <c:y val="8.0181994006506954E-2"/>
          <c:w val="0.79332671039359781"/>
          <c:h val="0.82953178278218753"/>
        </c:manualLayout>
      </c:layout>
      <c:scatterChart>
        <c:scatterStyle val="lineMarker"/>
        <c:varyColors val="0"/>
        <c:ser>
          <c:idx val="2"/>
          <c:order val="0"/>
          <c:tx>
            <c:v>freeway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xVal>
            <c:numRef>
              <c:f>workingsheet!$B$2:$B$632</c:f>
              <c:numCache>
                <c:formatCode>0</c:formatCode>
                <c:ptCount val="631"/>
                <c:pt idx="0">
                  <c:v>37589.25</c:v>
                </c:pt>
                <c:pt idx="1">
                  <c:v>65293.583333333336</c:v>
                </c:pt>
                <c:pt idx="2">
                  <c:v>93335</c:v>
                </c:pt>
                <c:pt idx="3">
                  <c:v>57660.828700410864</c:v>
                </c:pt>
                <c:pt idx="4">
                  <c:v>88554.166666666672</c:v>
                </c:pt>
                <c:pt idx="5">
                  <c:v>87612.666666666672</c:v>
                </c:pt>
                <c:pt idx="6">
                  <c:v>57067.833333333336</c:v>
                </c:pt>
                <c:pt idx="7">
                  <c:v>97237.666666666672</c:v>
                </c:pt>
                <c:pt idx="8">
                  <c:v>38041.25</c:v>
                </c:pt>
                <c:pt idx="9">
                  <c:v>93447.083333333328</c:v>
                </c:pt>
                <c:pt idx="10">
                  <c:v>102314.33333333333</c:v>
                </c:pt>
                <c:pt idx="11">
                  <c:v>92815.25</c:v>
                </c:pt>
                <c:pt idx="12">
                  <c:v>89880.833333333328</c:v>
                </c:pt>
                <c:pt idx="13">
                  <c:v>88584.5</c:v>
                </c:pt>
                <c:pt idx="14">
                  <c:v>87992.75</c:v>
                </c:pt>
                <c:pt idx="15">
                  <c:v>57243</c:v>
                </c:pt>
                <c:pt idx="16">
                  <c:v>48704.172596927929</c:v>
                </c:pt>
                <c:pt idx="17">
                  <c:v>70600.456611973816</c:v>
                </c:pt>
                <c:pt idx="18">
                  <c:v>103179.10916954963</c:v>
                </c:pt>
                <c:pt idx="19">
                  <c:v>98945.90219513714</c:v>
                </c:pt>
                <c:pt idx="20">
                  <c:v>89937.959680416199</c:v>
                </c:pt>
                <c:pt idx="21">
                  <c:v>102890.5</c:v>
                </c:pt>
                <c:pt idx="22">
                  <c:v>91755.75</c:v>
                </c:pt>
                <c:pt idx="23">
                  <c:v>90133.916666666672</c:v>
                </c:pt>
                <c:pt idx="24">
                  <c:v>71159.833333333328</c:v>
                </c:pt>
                <c:pt idx="25">
                  <c:v>77102.18944761921</c:v>
                </c:pt>
                <c:pt idx="26">
                  <c:v>61162.5</c:v>
                </c:pt>
                <c:pt idx="27">
                  <c:v>99744.181818181823</c:v>
                </c:pt>
                <c:pt idx="28">
                  <c:v>70317.666666666672</c:v>
                </c:pt>
                <c:pt idx="29">
                  <c:v>93077.544591743135</c:v>
                </c:pt>
                <c:pt idx="30">
                  <c:v>78039.545454545456</c:v>
                </c:pt>
                <c:pt idx="31">
                  <c:v>90687.5</c:v>
                </c:pt>
                <c:pt idx="32">
                  <c:v>89931.5434321965</c:v>
                </c:pt>
                <c:pt idx="33">
                  <c:v>101633.08333333333</c:v>
                </c:pt>
                <c:pt idx="34">
                  <c:v>72503.75</c:v>
                </c:pt>
                <c:pt idx="35">
                  <c:v>103152.41666666667</c:v>
                </c:pt>
                <c:pt idx="36">
                  <c:v>78205.5</c:v>
                </c:pt>
                <c:pt idx="37">
                  <c:v>94773.090909090912</c:v>
                </c:pt>
                <c:pt idx="38">
                  <c:v>64906.25</c:v>
                </c:pt>
                <c:pt idx="39">
                  <c:v>68322.363636363632</c:v>
                </c:pt>
                <c:pt idx="40">
                  <c:v>106832</c:v>
                </c:pt>
                <c:pt idx="41">
                  <c:v>108132.25</c:v>
                </c:pt>
                <c:pt idx="42">
                  <c:v>93320.545109988685</c:v>
                </c:pt>
                <c:pt idx="43">
                  <c:v>61755.916666666664</c:v>
                </c:pt>
                <c:pt idx="44">
                  <c:v>49713.979809603916</c:v>
                </c:pt>
                <c:pt idx="45">
                  <c:v>25424.573192371387</c:v>
                </c:pt>
                <c:pt idx="46">
                  <c:v>20243.166666666668</c:v>
                </c:pt>
                <c:pt idx="47">
                  <c:v>84581.172522807858</c:v>
                </c:pt>
                <c:pt idx="48">
                  <c:v>90733</c:v>
                </c:pt>
                <c:pt idx="49">
                  <c:v>69094.666666666672</c:v>
                </c:pt>
                <c:pt idx="50">
                  <c:v>42730.272727272728</c:v>
                </c:pt>
                <c:pt idx="51">
                  <c:v>67645.610726287632</c:v>
                </c:pt>
                <c:pt idx="52">
                  <c:v>61160.30444985396</c:v>
                </c:pt>
                <c:pt idx="53">
                  <c:v>38484.666666666664</c:v>
                </c:pt>
                <c:pt idx="54">
                  <c:v>40767</c:v>
                </c:pt>
                <c:pt idx="55">
                  <c:v>41715.666666666664</c:v>
                </c:pt>
                <c:pt idx="56">
                  <c:v>36312.5</c:v>
                </c:pt>
                <c:pt idx="57">
                  <c:v>46969.5</c:v>
                </c:pt>
                <c:pt idx="58">
                  <c:v>63416.5</c:v>
                </c:pt>
                <c:pt idx="59">
                  <c:v>68361.408952316357</c:v>
                </c:pt>
                <c:pt idx="60">
                  <c:v>73453.473779411186</c:v>
                </c:pt>
                <c:pt idx="61">
                  <c:v>77343</c:v>
                </c:pt>
                <c:pt idx="62">
                  <c:v>66853.75</c:v>
                </c:pt>
                <c:pt idx="63">
                  <c:v>63986.75</c:v>
                </c:pt>
                <c:pt idx="64">
                  <c:v>57889.75</c:v>
                </c:pt>
                <c:pt idx="65">
                  <c:v>94615.774999999994</c:v>
                </c:pt>
                <c:pt idx="66">
                  <c:v>97532</c:v>
                </c:pt>
                <c:pt idx="67">
                  <c:v>86629.166666666672</c:v>
                </c:pt>
                <c:pt idx="68">
                  <c:v>91074.916666666672</c:v>
                </c:pt>
                <c:pt idx="69">
                  <c:v>104901.5</c:v>
                </c:pt>
                <c:pt idx="70">
                  <c:v>79501.666666666672</c:v>
                </c:pt>
                <c:pt idx="71">
                  <c:v>75448.902372531709</c:v>
                </c:pt>
                <c:pt idx="72">
                  <c:v>109145.41666666667</c:v>
                </c:pt>
                <c:pt idx="73">
                  <c:v>94006.5</c:v>
                </c:pt>
                <c:pt idx="74">
                  <c:v>80909.683755617283</c:v>
                </c:pt>
                <c:pt idx="75">
                  <c:v>98390.5</c:v>
                </c:pt>
                <c:pt idx="76">
                  <c:v>99633</c:v>
                </c:pt>
                <c:pt idx="77">
                  <c:v>77335.5</c:v>
                </c:pt>
                <c:pt idx="78">
                  <c:v>85967.416666666672</c:v>
                </c:pt>
                <c:pt idx="79">
                  <c:v>61274.083333333336</c:v>
                </c:pt>
                <c:pt idx="80">
                  <c:v>66843.25</c:v>
                </c:pt>
                <c:pt idx="81">
                  <c:v>64979.416666666664</c:v>
                </c:pt>
                <c:pt idx="82">
                  <c:v>50276.416666666664</c:v>
                </c:pt>
                <c:pt idx="83">
                  <c:v>51820.166666666664</c:v>
                </c:pt>
                <c:pt idx="84">
                  <c:v>53750.666666666664</c:v>
                </c:pt>
                <c:pt idx="85">
                  <c:v>52990.083333333336</c:v>
                </c:pt>
                <c:pt idx="86">
                  <c:v>83902.29947697492</c:v>
                </c:pt>
                <c:pt idx="87">
                  <c:v>77033</c:v>
                </c:pt>
                <c:pt idx="88">
                  <c:v>90929.833333333328</c:v>
                </c:pt>
                <c:pt idx="89">
                  <c:v>54852.911271115714</c:v>
                </c:pt>
                <c:pt idx="90">
                  <c:v>76034.666666666672</c:v>
                </c:pt>
                <c:pt idx="91">
                  <c:v>78284.833333333328</c:v>
                </c:pt>
                <c:pt idx="92">
                  <c:v>52900.503159166205</c:v>
                </c:pt>
                <c:pt idx="93">
                  <c:v>60206.640834070146</c:v>
                </c:pt>
                <c:pt idx="94">
                  <c:v>86107.333333333328</c:v>
                </c:pt>
                <c:pt idx="95">
                  <c:v>84850</c:v>
                </c:pt>
                <c:pt idx="96">
                  <c:v>93913.583333333328</c:v>
                </c:pt>
                <c:pt idx="97">
                  <c:v>80396.666666666672</c:v>
                </c:pt>
                <c:pt idx="98">
                  <c:v>95818.5</c:v>
                </c:pt>
                <c:pt idx="99">
                  <c:v>88019.75</c:v>
                </c:pt>
                <c:pt idx="100">
                  <c:v>81516.666666666672</c:v>
                </c:pt>
                <c:pt idx="101">
                  <c:v>57262.25</c:v>
                </c:pt>
                <c:pt idx="102">
                  <c:v>59245.333333333336</c:v>
                </c:pt>
                <c:pt idx="103">
                  <c:v>103236.63636363637</c:v>
                </c:pt>
                <c:pt idx="104">
                  <c:v>92008.166666666672</c:v>
                </c:pt>
                <c:pt idx="105">
                  <c:v>92583.363636363632</c:v>
                </c:pt>
                <c:pt idx="106">
                  <c:v>93696.583333333328</c:v>
                </c:pt>
                <c:pt idx="107">
                  <c:v>84619.166666666672</c:v>
                </c:pt>
                <c:pt idx="108">
                  <c:v>107906.04117619706</c:v>
                </c:pt>
                <c:pt idx="109">
                  <c:v>72096.166666666672</c:v>
                </c:pt>
                <c:pt idx="110">
                  <c:v>79708.768611235966</c:v>
                </c:pt>
                <c:pt idx="111">
                  <c:v>93989.75</c:v>
                </c:pt>
                <c:pt idx="112">
                  <c:v>77079.666666666672</c:v>
                </c:pt>
                <c:pt idx="113">
                  <c:v>80722.916666666672</c:v>
                </c:pt>
                <c:pt idx="114">
                  <c:v>26149.389166081281</c:v>
                </c:pt>
                <c:pt idx="115">
                  <c:v>24520.20252055001</c:v>
                </c:pt>
                <c:pt idx="116">
                  <c:v>35573.157048567577</c:v>
                </c:pt>
                <c:pt idx="117">
                  <c:v>39416.171515112546</c:v>
                </c:pt>
                <c:pt idx="118">
                  <c:v>55910.5</c:v>
                </c:pt>
                <c:pt idx="119">
                  <c:v>48717.555037731021</c:v>
                </c:pt>
                <c:pt idx="120">
                  <c:v>23597.333333333332</c:v>
                </c:pt>
                <c:pt idx="121">
                  <c:v>76127.560371422413</c:v>
                </c:pt>
                <c:pt idx="122">
                  <c:v>30191.25</c:v>
                </c:pt>
                <c:pt idx="123">
                  <c:v>85579.916666666672</c:v>
                </c:pt>
                <c:pt idx="124">
                  <c:v>93792.916666666672</c:v>
                </c:pt>
                <c:pt idx="125">
                  <c:v>63340.333333333336</c:v>
                </c:pt>
                <c:pt idx="126">
                  <c:v>51629</c:v>
                </c:pt>
                <c:pt idx="127">
                  <c:v>60000.666666666664</c:v>
                </c:pt>
                <c:pt idx="128">
                  <c:v>88498</c:v>
                </c:pt>
                <c:pt idx="129">
                  <c:v>91493.272727272721</c:v>
                </c:pt>
                <c:pt idx="130">
                  <c:v>92523.916666666672</c:v>
                </c:pt>
                <c:pt idx="131">
                  <c:v>95224.75</c:v>
                </c:pt>
                <c:pt idx="132">
                  <c:v>76700.592845546664</c:v>
                </c:pt>
                <c:pt idx="133">
                  <c:v>62867.267406100029</c:v>
                </c:pt>
                <c:pt idx="134">
                  <c:v>62222.6</c:v>
                </c:pt>
                <c:pt idx="135">
                  <c:v>37925.75</c:v>
                </c:pt>
                <c:pt idx="136">
                  <c:v>26892.964250466746</c:v>
                </c:pt>
                <c:pt idx="137">
                  <c:v>85066.583333333328</c:v>
                </c:pt>
                <c:pt idx="138">
                  <c:v>101024</c:v>
                </c:pt>
                <c:pt idx="139">
                  <c:v>92536.083333333328</c:v>
                </c:pt>
                <c:pt idx="140">
                  <c:v>79148.492605828229</c:v>
                </c:pt>
                <c:pt idx="141">
                  <c:v>82832.75</c:v>
                </c:pt>
                <c:pt idx="142">
                  <c:v>83822.833333333328</c:v>
                </c:pt>
                <c:pt idx="143">
                  <c:v>95070.666666666672</c:v>
                </c:pt>
                <c:pt idx="144">
                  <c:v>93254.666666666672</c:v>
                </c:pt>
                <c:pt idx="145">
                  <c:v>103500.08333333333</c:v>
                </c:pt>
                <c:pt idx="146">
                  <c:v>98441.833333333328</c:v>
                </c:pt>
                <c:pt idx="147">
                  <c:v>101058.33333333333</c:v>
                </c:pt>
                <c:pt idx="148">
                  <c:v>97293.833333333328</c:v>
                </c:pt>
                <c:pt idx="149">
                  <c:v>110302.33333333333</c:v>
                </c:pt>
                <c:pt idx="150">
                  <c:v>101599.33333333333</c:v>
                </c:pt>
                <c:pt idx="151">
                  <c:v>94576.083333333328</c:v>
                </c:pt>
                <c:pt idx="152">
                  <c:v>103882.18437388031</c:v>
                </c:pt>
                <c:pt idx="153">
                  <c:v>78742.416666666672</c:v>
                </c:pt>
                <c:pt idx="154">
                  <c:v>102504.33333333333</c:v>
                </c:pt>
                <c:pt idx="155">
                  <c:v>108495.4651917868</c:v>
                </c:pt>
                <c:pt idx="156">
                  <c:v>93699.416666666672</c:v>
                </c:pt>
                <c:pt idx="157">
                  <c:v>100824.16666666667</c:v>
                </c:pt>
                <c:pt idx="158">
                  <c:v>104823.41666666667</c:v>
                </c:pt>
                <c:pt idx="159">
                  <c:v>101388.5</c:v>
                </c:pt>
                <c:pt idx="160">
                  <c:v>116219.527733569</c:v>
                </c:pt>
                <c:pt idx="161">
                  <c:v>82871.083333333328</c:v>
                </c:pt>
                <c:pt idx="162">
                  <c:v>87998.25</c:v>
                </c:pt>
                <c:pt idx="163">
                  <c:v>98242.166666666672</c:v>
                </c:pt>
                <c:pt idx="164">
                  <c:v>46079.5</c:v>
                </c:pt>
                <c:pt idx="165">
                  <c:v>72148.083333333328</c:v>
                </c:pt>
                <c:pt idx="166">
                  <c:v>74254.5</c:v>
                </c:pt>
                <c:pt idx="167">
                  <c:v>139250.2471869172</c:v>
                </c:pt>
                <c:pt idx="168">
                  <c:v>146288.5</c:v>
                </c:pt>
                <c:pt idx="169">
                  <c:v>113346.58333333333</c:v>
                </c:pt>
                <c:pt idx="170">
                  <c:v>129767.09090909091</c:v>
                </c:pt>
                <c:pt idx="171">
                  <c:v>129259.8</c:v>
                </c:pt>
                <c:pt idx="172">
                  <c:v>133008.27363085156</c:v>
                </c:pt>
                <c:pt idx="173">
                  <c:v>133915.58333333334</c:v>
                </c:pt>
                <c:pt idx="174">
                  <c:v>75047.833333333328</c:v>
                </c:pt>
                <c:pt idx="175">
                  <c:v>86097.132179002161</c:v>
                </c:pt>
                <c:pt idx="176">
                  <c:v>110870.53093647984</c:v>
                </c:pt>
                <c:pt idx="177">
                  <c:v>85084.25</c:v>
                </c:pt>
                <c:pt idx="178">
                  <c:v>58893.833333333336</c:v>
                </c:pt>
                <c:pt idx="179">
                  <c:v>107969.33333333333</c:v>
                </c:pt>
                <c:pt idx="180">
                  <c:v>82711.916666666672</c:v>
                </c:pt>
                <c:pt idx="181">
                  <c:v>84996.583333333328</c:v>
                </c:pt>
                <c:pt idx="182">
                  <c:v>74222.333333333328</c:v>
                </c:pt>
                <c:pt idx="183">
                  <c:v>64049.833333333336</c:v>
                </c:pt>
                <c:pt idx="184">
                  <c:v>70046.916666666672</c:v>
                </c:pt>
                <c:pt idx="185">
                  <c:v>87925.416666666672</c:v>
                </c:pt>
                <c:pt idx="186">
                  <c:v>92871.5</c:v>
                </c:pt>
                <c:pt idx="187">
                  <c:v>99180.583333333328</c:v>
                </c:pt>
                <c:pt idx="188">
                  <c:v>114435.69092949138</c:v>
                </c:pt>
                <c:pt idx="189">
                  <c:v>94563.531231818895</c:v>
                </c:pt>
                <c:pt idx="190">
                  <c:v>89801.583333333328</c:v>
                </c:pt>
                <c:pt idx="191">
                  <c:v>108464.33333333333</c:v>
                </c:pt>
                <c:pt idx="192">
                  <c:v>32746.75</c:v>
                </c:pt>
                <c:pt idx="193">
                  <c:v>36662.166666666664</c:v>
                </c:pt>
                <c:pt idx="194">
                  <c:v>69971.833333333328</c:v>
                </c:pt>
                <c:pt idx="195">
                  <c:v>115587.5</c:v>
                </c:pt>
                <c:pt idx="196">
                  <c:v>114256.41666666667</c:v>
                </c:pt>
                <c:pt idx="197">
                  <c:v>109076.41666666667</c:v>
                </c:pt>
                <c:pt idx="198">
                  <c:v>89462.441584817498</c:v>
                </c:pt>
                <c:pt idx="199">
                  <c:v>93264.636363636368</c:v>
                </c:pt>
                <c:pt idx="200">
                  <c:v>80873.25</c:v>
                </c:pt>
                <c:pt idx="201">
                  <c:v>93278</c:v>
                </c:pt>
                <c:pt idx="202">
                  <c:v>89943.916666666672</c:v>
                </c:pt>
                <c:pt idx="203">
                  <c:v>91767.916666666672</c:v>
                </c:pt>
                <c:pt idx="204">
                  <c:v>70457.833333333328</c:v>
                </c:pt>
                <c:pt idx="205">
                  <c:v>63284.75</c:v>
                </c:pt>
                <c:pt idx="206">
                  <c:v>62781.583333333336</c:v>
                </c:pt>
                <c:pt idx="207">
                  <c:v>24660.25</c:v>
                </c:pt>
                <c:pt idx="208">
                  <c:v>54264.219067704958</c:v>
                </c:pt>
                <c:pt idx="209">
                  <c:v>90823.282021969673</c:v>
                </c:pt>
                <c:pt idx="210">
                  <c:v>48673.5</c:v>
                </c:pt>
                <c:pt idx="211">
                  <c:v>50913.166666666664</c:v>
                </c:pt>
                <c:pt idx="212">
                  <c:v>113667.125</c:v>
                </c:pt>
                <c:pt idx="213">
                  <c:v>73298.666666666672</c:v>
                </c:pt>
                <c:pt idx="214">
                  <c:v>74416.338004223959</c:v>
                </c:pt>
                <c:pt idx="215">
                  <c:v>61442.166666666664</c:v>
                </c:pt>
                <c:pt idx="216">
                  <c:v>93710.416666666672</c:v>
                </c:pt>
                <c:pt idx="217">
                  <c:v>100743</c:v>
                </c:pt>
                <c:pt idx="218">
                  <c:v>39690.916666666664</c:v>
                </c:pt>
                <c:pt idx="219">
                  <c:v>33079.583333333336</c:v>
                </c:pt>
                <c:pt idx="220">
                  <c:v>27780</c:v>
                </c:pt>
                <c:pt idx="221">
                  <c:v>29331.666666666668</c:v>
                </c:pt>
                <c:pt idx="222">
                  <c:v>30728.916666666668</c:v>
                </c:pt>
                <c:pt idx="223">
                  <c:v>52652.583333333336</c:v>
                </c:pt>
                <c:pt idx="224">
                  <c:v>65924.34884127164</c:v>
                </c:pt>
                <c:pt idx="225">
                  <c:v>67400.333333333328</c:v>
                </c:pt>
                <c:pt idx="226">
                  <c:v>71720</c:v>
                </c:pt>
                <c:pt idx="227">
                  <c:v>52557.583333333336</c:v>
                </c:pt>
                <c:pt idx="228">
                  <c:v>93708.916666666672</c:v>
                </c:pt>
                <c:pt idx="229">
                  <c:v>96332.083333333328</c:v>
                </c:pt>
                <c:pt idx="230">
                  <c:v>43869.966735880975</c:v>
                </c:pt>
                <c:pt idx="231">
                  <c:v>55805.583333333336</c:v>
                </c:pt>
                <c:pt idx="232">
                  <c:v>72774.25</c:v>
                </c:pt>
                <c:pt idx="233">
                  <c:v>73240</c:v>
                </c:pt>
                <c:pt idx="234">
                  <c:v>66546.666666666672</c:v>
                </c:pt>
                <c:pt idx="235">
                  <c:v>83129.5</c:v>
                </c:pt>
                <c:pt idx="236">
                  <c:v>75172</c:v>
                </c:pt>
                <c:pt idx="237">
                  <c:v>72480.272727272721</c:v>
                </c:pt>
                <c:pt idx="238">
                  <c:v>82115.166666666672</c:v>
                </c:pt>
                <c:pt idx="239">
                  <c:v>79113</c:v>
                </c:pt>
                <c:pt idx="240">
                  <c:v>73814.166666666672</c:v>
                </c:pt>
                <c:pt idx="241">
                  <c:v>69376.583333333328</c:v>
                </c:pt>
                <c:pt idx="242">
                  <c:v>66141.166666666672</c:v>
                </c:pt>
                <c:pt idx="243">
                  <c:v>74630.416666666672</c:v>
                </c:pt>
                <c:pt idx="244">
                  <c:v>55199.333333333336</c:v>
                </c:pt>
                <c:pt idx="245">
                  <c:v>75162</c:v>
                </c:pt>
                <c:pt idx="246">
                  <c:v>71923.583333333328</c:v>
                </c:pt>
                <c:pt idx="247">
                  <c:v>115126.41666666667</c:v>
                </c:pt>
                <c:pt idx="248">
                  <c:v>77996.833333333328</c:v>
                </c:pt>
                <c:pt idx="249">
                  <c:v>72062.083333333328</c:v>
                </c:pt>
                <c:pt idx="250">
                  <c:v>48493.083333333336</c:v>
                </c:pt>
                <c:pt idx="251">
                  <c:v>78929.583333333328</c:v>
                </c:pt>
                <c:pt idx="252">
                  <c:v>74792.166666666672</c:v>
                </c:pt>
                <c:pt idx="253">
                  <c:v>102261.28283793361</c:v>
                </c:pt>
                <c:pt idx="254">
                  <c:v>92058.332839565424</c:v>
                </c:pt>
                <c:pt idx="255">
                  <c:v>94885.636363636368</c:v>
                </c:pt>
                <c:pt idx="256">
                  <c:v>80565.146548237215</c:v>
                </c:pt>
                <c:pt idx="257">
                  <c:v>68507.200303647216</c:v>
                </c:pt>
                <c:pt idx="258">
                  <c:v>68054.534416050534</c:v>
                </c:pt>
                <c:pt idx="259">
                  <c:v>79303</c:v>
                </c:pt>
                <c:pt idx="260">
                  <c:v>88756.710172176536</c:v>
                </c:pt>
                <c:pt idx="261">
                  <c:v>85258.5</c:v>
                </c:pt>
                <c:pt idx="262">
                  <c:v>87575.679253005612</c:v>
                </c:pt>
                <c:pt idx="263">
                  <c:v>70251</c:v>
                </c:pt>
                <c:pt idx="264">
                  <c:v>73456.166666666672</c:v>
                </c:pt>
                <c:pt idx="265">
                  <c:v>40810.332507636987</c:v>
                </c:pt>
                <c:pt idx="266">
                  <c:v>74720.833333333328</c:v>
                </c:pt>
                <c:pt idx="267">
                  <c:v>41752.416666666664</c:v>
                </c:pt>
                <c:pt idx="268">
                  <c:v>54762.416666666664</c:v>
                </c:pt>
                <c:pt idx="269">
                  <c:v>71258.840222074723</c:v>
                </c:pt>
                <c:pt idx="270">
                  <c:v>51349.75</c:v>
                </c:pt>
                <c:pt idx="271">
                  <c:v>116687.7041806788</c:v>
                </c:pt>
                <c:pt idx="272">
                  <c:v>83572.833333333328</c:v>
                </c:pt>
                <c:pt idx="273">
                  <c:v>98898.799631594447</c:v>
                </c:pt>
                <c:pt idx="274">
                  <c:v>83966.5</c:v>
                </c:pt>
                <c:pt idx="275">
                  <c:v>91063.333333333328</c:v>
                </c:pt>
                <c:pt idx="276">
                  <c:v>61270.058854859228</c:v>
                </c:pt>
                <c:pt idx="277">
                  <c:v>88757.5</c:v>
                </c:pt>
                <c:pt idx="278">
                  <c:v>89354.666666666672</c:v>
                </c:pt>
                <c:pt idx="279">
                  <c:v>50652.916666666664</c:v>
                </c:pt>
                <c:pt idx="280">
                  <c:v>59221.916666666664</c:v>
                </c:pt>
                <c:pt idx="281">
                  <c:v>59149.333333333336</c:v>
                </c:pt>
                <c:pt idx="282">
                  <c:v>54335.25</c:v>
                </c:pt>
                <c:pt idx="283">
                  <c:v>51366.083333333336</c:v>
                </c:pt>
                <c:pt idx="284">
                  <c:v>57199.083333333336</c:v>
                </c:pt>
                <c:pt idx="285">
                  <c:v>48375.75</c:v>
                </c:pt>
                <c:pt idx="286">
                  <c:v>37585.25</c:v>
                </c:pt>
                <c:pt idx="287">
                  <c:v>44047</c:v>
                </c:pt>
                <c:pt idx="288">
                  <c:v>73416.833333333328</c:v>
                </c:pt>
                <c:pt idx="289">
                  <c:v>87084.166666666672</c:v>
                </c:pt>
                <c:pt idx="290">
                  <c:v>94834.166666666672</c:v>
                </c:pt>
                <c:pt idx="291">
                  <c:v>82099.25</c:v>
                </c:pt>
                <c:pt idx="292">
                  <c:v>66038.666666666672</c:v>
                </c:pt>
                <c:pt idx="293">
                  <c:v>76164.5</c:v>
                </c:pt>
                <c:pt idx="294">
                  <c:v>29732.75</c:v>
                </c:pt>
                <c:pt idx="295">
                  <c:v>63873.333333333336</c:v>
                </c:pt>
                <c:pt idx="296">
                  <c:v>67595.5</c:v>
                </c:pt>
                <c:pt idx="297">
                  <c:v>85590.166666666672</c:v>
                </c:pt>
                <c:pt idx="298">
                  <c:v>92049.666666666672</c:v>
                </c:pt>
                <c:pt idx="299">
                  <c:v>90274.666666666672</c:v>
                </c:pt>
                <c:pt idx="300">
                  <c:v>31820.416666666668</c:v>
                </c:pt>
                <c:pt idx="301">
                  <c:v>30120</c:v>
                </c:pt>
                <c:pt idx="302">
                  <c:v>58104.666666666664</c:v>
                </c:pt>
                <c:pt idx="303">
                  <c:v>44320.166666666664</c:v>
                </c:pt>
                <c:pt idx="304">
                  <c:v>23869.666666666668</c:v>
                </c:pt>
                <c:pt idx="305">
                  <c:v>45405.333333333336</c:v>
                </c:pt>
                <c:pt idx="306">
                  <c:v>45756.840116748579</c:v>
                </c:pt>
                <c:pt idx="307">
                  <c:v>63761.545454545456</c:v>
                </c:pt>
                <c:pt idx="308">
                  <c:v>67546.727272727279</c:v>
                </c:pt>
                <c:pt idx="309">
                  <c:v>66347.916666666672</c:v>
                </c:pt>
                <c:pt idx="310">
                  <c:v>67740</c:v>
                </c:pt>
                <c:pt idx="311">
                  <c:v>75924.916666666672</c:v>
                </c:pt>
                <c:pt idx="312">
                  <c:v>38716</c:v>
                </c:pt>
                <c:pt idx="313">
                  <c:v>72261.7</c:v>
                </c:pt>
                <c:pt idx="314">
                  <c:v>76354.833333333328</c:v>
                </c:pt>
                <c:pt idx="315">
                  <c:v>66822.416666666672</c:v>
                </c:pt>
                <c:pt idx="316">
                  <c:v>69202.666666666672</c:v>
                </c:pt>
                <c:pt idx="317">
                  <c:v>76130.75</c:v>
                </c:pt>
                <c:pt idx="318">
                  <c:v>78082.75</c:v>
                </c:pt>
                <c:pt idx="319">
                  <c:v>65585.416666666672</c:v>
                </c:pt>
                <c:pt idx="320">
                  <c:v>80209.583333333328</c:v>
                </c:pt>
                <c:pt idx="321">
                  <c:v>69943</c:v>
                </c:pt>
                <c:pt idx="322">
                  <c:v>63432.166666666664</c:v>
                </c:pt>
                <c:pt idx="323">
                  <c:v>64476.500763481381</c:v>
                </c:pt>
                <c:pt idx="324">
                  <c:v>53887.333333333336</c:v>
                </c:pt>
                <c:pt idx="325">
                  <c:v>62458.333333333336</c:v>
                </c:pt>
                <c:pt idx="326">
                  <c:v>51724.583333333336</c:v>
                </c:pt>
                <c:pt idx="327">
                  <c:v>78202</c:v>
                </c:pt>
                <c:pt idx="328">
                  <c:v>81940.916666666672</c:v>
                </c:pt>
                <c:pt idx="329">
                  <c:v>93031.166666666672</c:v>
                </c:pt>
                <c:pt idx="330">
                  <c:v>88115.125943118197</c:v>
                </c:pt>
                <c:pt idx="331">
                  <c:v>80234.30766227092</c:v>
                </c:pt>
                <c:pt idx="332">
                  <c:v>78416.559547520053</c:v>
                </c:pt>
                <c:pt idx="333">
                  <c:v>48887.08798079432</c:v>
                </c:pt>
                <c:pt idx="334">
                  <c:v>58481.3</c:v>
                </c:pt>
                <c:pt idx="335">
                  <c:v>58210.583333333336</c:v>
                </c:pt>
                <c:pt idx="336">
                  <c:v>54386.333333333336</c:v>
                </c:pt>
                <c:pt idx="337">
                  <c:v>68735.760385413261</c:v>
                </c:pt>
                <c:pt idx="338">
                  <c:v>60787.160186742476</c:v>
                </c:pt>
                <c:pt idx="339">
                  <c:v>46850.166666666664</c:v>
                </c:pt>
                <c:pt idx="340">
                  <c:v>36454.970489351188</c:v>
                </c:pt>
                <c:pt idx="341">
                  <c:v>27991</c:v>
                </c:pt>
                <c:pt idx="342">
                  <c:v>23128.333333333332</c:v>
                </c:pt>
                <c:pt idx="343">
                  <c:v>25696.621854447538</c:v>
                </c:pt>
                <c:pt idx="344">
                  <c:v>35875.166666666664</c:v>
                </c:pt>
                <c:pt idx="345">
                  <c:v>33333.166666666664</c:v>
                </c:pt>
                <c:pt idx="346">
                  <c:v>41013.416666666664</c:v>
                </c:pt>
                <c:pt idx="347">
                  <c:v>42778.416666666664</c:v>
                </c:pt>
                <c:pt idx="348">
                  <c:v>32014.333333333332</c:v>
                </c:pt>
                <c:pt idx="349">
                  <c:v>76483.636363636368</c:v>
                </c:pt>
                <c:pt idx="350">
                  <c:v>84879.25</c:v>
                </c:pt>
                <c:pt idx="351">
                  <c:v>60252.583333333336</c:v>
                </c:pt>
                <c:pt idx="352">
                  <c:v>45136.5</c:v>
                </c:pt>
                <c:pt idx="353">
                  <c:v>59664.083333333336</c:v>
                </c:pt>
                <c:pt idx="354">
                  <c:v>79122.833333333328</c:v>
                </c:pt>
                <c:pt idx="355">
                  <c:v>76150.5</c:v>
                </c:pt>
                <c:pt idx="356">
                  <c:v>69592.583333333328</c:v>
                </c:pt>
                <c:pt idx="357">
                  <c:v>66602.583333333328</c:v>
                </c:pt>
                <c:pt idx="358">
                  <c:v>55710</c:v>
                </c:pt>
                <c:pt idx="359">
                  <c:v>55603.166666666664</c:v>
                </c:pt>
                <c:pt idx="360">
                  <c:v>52806.833333333336</c:v>
                </c:pt>
                <c:pt idx="361">
                  <c:v>77646.5</c:v>
                </c:pt>
                <c:pt idx="362">
                  <c:v>80161.428571428565</c:v>
                </c:pt>
                <c:pt idx="363">
                  <c:v>30730.833333333332</c:v>
                </c:pt>
                <c:pt idx="364">
                  <c:v>55118.416666666664</c:v>
                </c:pt>
                <c:pt idx="365">
                  <c:v>52018.835908791531</c:v>
                </c:pt>
                <c:pt idx="366">
                  <c:v>75765.2</c:v>
                </c:pt>
                <c:pt idx="367">
                  <c:v>72152</c:v>
                </c:pt>
                <c:pt idx="368">
                  <c:v>91202</c:v>
                </c:pt>
                <c:pt idx="369">
                  <c:v>79732.909090909088</c:v>
                </c:pt>
                <c:pt idx="370">
                  <c:v>101962.66666666667</c:v>
                </c:pt>
                <c:pt idx="371">
                  <c:v>71008.181818181823</c:v>
                </c:pt>
                <c:pt idx="372">
                  <c:v>88053.636363636368</c:v>
                </c:pt>
                <c:pt idx="373">
                  <c:v>17015.166666666668</c:v>
                </c:pt>
                <c:pt idx="374">
                  <c:v>39096.333333333336</c:v>
                </c:pt>
                <c:pt idx="375">
                  <c:v>44842.166666666664</c:v>
                </c:pt>
                <c:pt idx="376">
                  <c:v>45294.2</c:v>
                </c:pt>
                <c:pt idx="377">
                  <c:v>66786</c:v>
                </c:pt>
                <c:pt idx="378">
                  <c:v>57881.75</c:v>
                </c:pt>
                <c:pt idx="379">
                  <c:v>32668.75</c:v>
                </c:pt>
                <c:pt idx="380">
                  <c:v>30488.75</c:v>
                </c:pt>
                <c:pt idx="381">
                  <c:v>36774.083333333336</c:v>
                </c:pt>
                <c:pt idx="382">
                  <c:v>36247.333333333336</c:v>
                </c:pt>
                <c:pt idx="383">
                  <c:v>26985.333333333332</c:v>
                </c:pt>
                <c:pt idx="384">
                  <c:v>23828.083333333332</c:v>
                </c:pt>
                <c:pt idx="385">
                  <c:v>75826.416666666672</c:v>
                </c:pt>
                <c:pt idx="386">
                  <c:v>79817.333333333328</c:v>
                </c:pt>
                <c:pt idx="387">
                  <c:v>78225.083333333328</c:v>
                </c:pt>
                <c:pt idx="388">
                  <c:v>73432.083333333328</c:v>
                </c:pt>
                <c:pt idx="389">
                  <c:v>75684.583333333328</c:v>
                </c:pt>
                <c:pt idx="390">
                  <c:v>77384.5</c:v>
                </c:pt>
                <c:pt idx="391">
                  <c:v>90452.666666666672</c:v>
                </c:pt>
                <c:pt idx="392">
                  <c:v>90306</c:v>
                </c:pt>
                <c:pt idx="393">
                  <c:v>68378.083333333328</c:v>
                </c:pt>
                <c:pt idx="394">
                  <c:v>62212.093035049103</c:v>
                </c:pt>
                <c:pt idx="395">
                  <c:v>50893.25</c:v>
                </c:pt>
                <c:pt idx="396">
                  <c:v>94933.583333333328</c:v>
                </c:pt>
                <c:pt idx="397">
                  <c:v>92517.416666666672</c:v>
                </c:pt>
                <c:pt idx="398">
                  <c:v>91704.833333333328</c:v>
                </c:pt>
                <c:pt idx="399">
                  <c:v>102811.08333333333</c:v>
                </c:pt>
                <c:pt idx="400">
                  <c:v>32984.833333333336</c:v>
                </c:pt>
                <c:pt idx="401">
                  <c:v>33803.926485827898</c:v>
                </c:pt>
                <c:pt idx="402">
                  <c:v>28069.5</c:v>
                </c:pt>
                <c:pt idx="403">
                  <c:v>29879</c:v>
                </c:pt>
                <c:pt idx="404">
                  <c:v>87235.666666666672</c:v>
                </c:pt>
                <c:pt idx="405">
                  <c:v>77091.916666666672</c:v>
                </c:pt>
                <c:pt idx="406">
                  <c:v>41648.5</c:v>
                </c:pt>
                <c:pt idx="407">
                  <c:v>70633.916666666672</c:v>
                </c:pt>
                <c:pt idx="408">
                  <c:v>63225.333333333336</c:v>
                </c:pt>
                <c:pt idx="409">
                  <c:v>95310.583333333328</c:v>
                </c:pt>
                <c:pt idx="410">
                  <c:v>57581.230662020898</c:v>
                </c:pt>
                <c:pt idx="411">
                  <c:v>91569.083333333328</c:v>
                </c:pt>
                <c:pt idx="412">
                  <c:v>104063.52675959085</c:v>
                </c:pt>
                <c:pt idx="413">
                  <c:v>88700</c:v>
                </c:pt>
                <c:pt idx="414">
                  <c:v>104113</c:v>
                </c:pt>
                <c:pt idx="415">
                  <c:v>165551</c:v>
                </c:pt>
                <c:pt idx="416">
                  <c:v>55137</c:v>
                </c:pt>
                <c:pt idx="417">
                  <c:v>26838</c:v>
                </c:pt>
                <c:pt idx="418">
                  <c:v>76902</c:v>
                </c:pt>
                <c:pt idx="419">
                  <c:v>114735</c:v>
                </c:pt>
                <c:pt idx="420">
                  <c:v>104465</c:v>
                </c:pt>
                <c:pt idx="421">
                  <c:v>90442</c:v>
                </c:pt>
                <c:pt idx="422">
                  <c:v>103019</c:v>
                </c:pt>
                <c:pt idx="423">
                  <c:v>105256</c:v>
                </c:pt>
                <c:pt idx="424">
                  <c:v>91394</c:v>
                </c:pt>
                <c:pt idx="425">
                  <c:v>113433</c:v>
                </c:pt>
                <c:pt idx="426">
                  <c:v>109055</c:v>
                </c:pt>
                <c:pt idx="427">
                  <c:v>98484</c:v>
                </c:pt>
                <c:pt idx="428">
                  <c:v>121346</c:v>
                </c:pt>
                <c:pt idx="429">
                  <c:v>78828</c:v>
                </c:pt>
                <c:pt idx="430">
                  <c:v>30277</c:v>
                </c:pt>
                <c:pt idx="431">
                  <c:v>64888</c:v>
                </c:pt>
                <c:pt idx="432">
                  <c:v>114261</c:v>
                </c:pt>
                <c:pt idx="433">
                  <c:v>70006</c:v>
                </c:pt>
                <c:pt idx="434">
                  <c:v>48132</c:v>
                </c:pt>
                <c:pt idx="435">
                  <c:v>37676</c:v>
                </c:pt>
                <c:pt idx="436">
                  <c:v>45685</c:v>
                </c:pt>
                <c:pt idx="437">
                  <c:v>39087</c:v>
                </c:pt>
                <c:pt idx="438">
                  <c:v>48075</c:v>
                </c:pt>
                <c:pt idx="439">
                  <c:v>48474</c:v>
                </c:pt>
                <c:pt idx="440">
                  <c:v>42080</c:v>
                </c:pt>
                <c:pt idx="441">
                  <c:v>100515</c:v>
                </c:pt>
                <c:pt idx="442">
                  <c:v>100466</c:v>
                </c:pt>
                <c:pt idx="443">
                  <c:v>108562</c:v>
                </c:pt>
                <c:pt idx="444">
                  <c:v>102264</c:v>
                </c:pt>
                <c:pt idx="445">
                  <c:v>106495</c:v>
                </c:pt>
                <c:pt idx="446">
                  <c:v>108664</c:v>
                </c:pt>
                <c:pt idx="447">
                  <c:v>107648</c:v>
                </c:pt>
                <c:pt idx="448">
                  <c:v>140223</c:v>
                </c:pt>
                <c:pt idx="449">
                  <c:v>69254</c:v>
                </c:pt>
                <c:pt idx="450">
                  <c:v>68127</c:v>
                </c:pt>
                <c:pt idx="451">
                  <c:v>76679</c:v>
                </c:pt>
                <c:pt idx="452">
                  <c:v>86425</c:v>
                </c:pt>
                <c:pt idx="453">
                  <c:v>79550</c:v>
                </c:pt>
                <c:pt idx="454">
                  <c:v>89269</c:v>
                </c:pt>
                <c:pt idx="455">
                  <c:v>96236</c:v>
                </c:pt>
                <c:pt idx="456">
                  <c:v>50501</c:v>
                </c:pt>
                <c:pt idx="457">
                  <c:v>34355</c:v>
                </c:pt>
                <c:pt idx="458">
                  <c:v>35175</c:v>
                </c:pt>
                <c:pt idx="459">
                  <c:v>17088</c:v>
                </c:pt>
                <c:pt idx="460">
                  <c:v>12146</c:v>
                </c:pt>
                <c:pt idx="461">
                  <c:v>14324</c:v>
                </c:pt>
                <c:pt idx="462">
                  <c:v>9770</c:v>
                </c:pt>
                <c:pt idx="463">
                  <c:v>56212</c:v>
                </c:pt>
                <c:pt idx="464">
                  <c:v>121299</c:v>
                </c:pt>
                <c:pt idx="465">
                  <c:v>124064</c:v>
                </c:pt>
                <c:pt idx="466">
                  <c:v>89105</c:v>
                </c:pt>
                <c:pt idx="467">
                  <c:v>48596</c:v>
                </c:pt>
                <c:pt idx="468">
                  <c:v>53777</c:v>
                </c:pt>
                <c:pt idx="469">
                  <c:v>55802</c:v>
                </c:pt>
                <c:pt idx="470">
                  <c:v>57930</c:v>
                </c:pt>
                <c:pt idx="471">
                  <c:v>42723</c:v>
                </c:pt>
                <c:pt idx="472">
                  <c:v>42615</c:v>
                </c:pt>
                <c:pt idx="473">
                  <c:v>89538</c:v>
                </c:pt>
                <c:pt idx="474">
                  <c:v>117367</c:v>
                </c:pt>
                <c:pt idx="475">
                  <c:v>112370</c:v>
                </c:pt>
                <c:pt idx="476">
                  <c:v>85126</c:v>
                </c:pt>
                <c:pt idx="477">
                  <c:v>82433</c:v>
                </c:pt>
                <c:pt idx="478">
                  <c:v>29589</c:v>
                </c:pt>
                <c:pt idx="479">
                  <c:v>94895</c:v>
                </c:pt>
                <c:pt idx="480">
                  <c:v>69757</c:v>
                </c:pt>
                <c:pt idx="481">
                  <c:v>89297</c:v>
                </c:pt>
                <c:pt idx="482">
                  <c:v>80814</c:v>
                </c:pt>
                <c:pt idx="483">
                  <c:v>97866</c:v>
                </c:pt>
                <c:pt idx="484">
                  <c:v>96115</c:v>
                </c:pt>
                <c:pt idx="485">
                  <c:v>101020</c:v>
                </c:pt>
                <c:pt idx="486">
                  <c:v>103452</c:v>
                </c:pt>
                <c:pt idx="487">
                  <c:v>46982</c:v>
                </c:pt>
                <c:pt idx="488">
                  <c:v>47042</c:v>
                </c:pt>
                <c:pt idx="489">
                  <c:v>48194</c:v>
                </c:pt>
                <c:pt idx="490">
                  <c:v>47664</c:v>
                </c:pt>
                <c:pt idx="491">
                  <c:v>30710</c:v>
                </c:pt>
                <c:pt idx="492">
                  <c:v>49041</c:v>
                </c:pt>
                <c:pt idx="493">
                  <c:v>105041</c:v>
                </c:pt>
                <c:pt idx="494">
                  <c:v>105071</c:v>
                </c:pt>
                <c:pt idx="495">
                  <c:v>119020</c:v>
                </c:pt>
                <c:pt idx="496">
                  <c:v>117603</c:v>
                </c:pt>
                <c:pt idx="497">
                  <c:v>61395</c:v>
                </c:pt>
                <c:pt idx="498">
                  <c:v>58862</c:v>
                </c:pt>
                <c:pt idx="499">
                  <c:v>52522</c:v>
                </c:pt>
                <c:pt idx="500">
                  <c:v>54181</c:v>
                </c:pt>
                <c:pt idx="501">
                  <c:v>38951</c:v>
                </c:pt>
                <c:pt idx="502">
                  <c:v>72632</c:v>
                </c:pt>
                <c:pt idx="503">
                  <c:v>138391</c:v>
                </c:pt>
                <c:pt idx="504">
                  <c:v>134437</c:v>
                </c:pt>
                <c:pt idx="505">
                  <c:v>132734</c:v>
                </c:pt>
                <c:pt idx="506">
                  <c:v>152191</c:v>
                </c:pt>
                <c:pt idx="507">
                  <c:v>117785</c:v>
                </c:pt>
                <c:pt idx="508">
                  <c:v>118519</c:v>
                </c:pt>
                <c:pt idx="509">
                  <c:v>102600</c:v>
                </c:pt>
                <c:pt idx="510">
                  <c:v>43862</c:v>
                </c:pt>
                <c:pt idx="511">
                  <c:v>49433</c:v>
                </c:pt>
                <c:pt idx="512">
                  <c:v>42174</c:v>
                </c:pt>
                <c:pt idx="513">
                  <c:v>30580</c:v>
                </c:pt>
                <c:pt idx="514">
                  <c:v>64640</c:v>
                </c:pt>
                <c:pt idx="515">
                  <c:v>113884</c:v>
                </c:pt>
                <c:pt idx="516">
                  <c:v>116329</c:v>
                </c:pt>
                <c:pt idx="517">
                  <c:v>99806</c:v>
                </c:pt>
                <c:pt idx="518">
                  <c:v>97411</c:v>
                </c:pt>
                <c:pt idx="519">
                  <c:v>93886</c:v>
                </c:pt>
                <c:pt idx="520">
                  <c:v>108647</c:v>
                </c:pt>
                <c:pt idx="521">
                  <c:v>69487</c:v>
                </c:pt>
                <c:pt idx="522">
                  <c:v>58103</c:v>
                </c:pt>
                <c:pt idx="523">
                  <c:v>59495</c:v>
                </c:pt>
                <c:pt idx="524">
                  <c:v>49883</c:v>
                </c:pt>
                <c:pt idx="525">
                  <c:v>61540</c:v>
                </c:pt>
                <c:pt idx="526">
                  <c:v>78316</c:v>
                </c:pt>
                <c:pt idx="527">
                  <c:v>83355</c:v>
                </c:pt>
                <c:pt idx="528">
                  <c:v>103962</c:v>
                </c:pt>
                <c:pt idx="529">
                  <c:v>107584</c:v>
                </c:pt>
                <c:pt idx="530">
                  <c:v>37753</c:v>
                </c:pt>
                <c:pt idx="531">
                  <c:v>39999</c:v>
                </c:pt>
                <c:pt idx="532">
                  <c:v>39825</c:v>
                </c:pt>
                <c:pt idx="533">
                  <c:v>37739</c:v>
                </c:pt>
                <c:pt idx="534">
                  <c:v>33351</c:v>
                </c:pt>
                <c:pt idx="535">
                  <c:v>36098</c:v>
                </c:pt>
                <c:pt idx="536">
                  <c:v>66780</c:v>
                </c:pt>
                <c:pt idx="537">
                  <c:v>66335</c:v>
                </c:pt>
                <c:pt idx="538">
                  <c:v>68857</c:v>
                </c:pt>
                <c:pt idx="539">
                  <c:v>102670</c:v>
                </c:pt>
                <c:pt idx="540">
                  <c:v>79421</c:v>
                </c:pt>
                <c:pt idx="541">
                  <c:v>101125</c:v>
                </c:pt>
                <c:pt idx="542">
                  <c:v>72478</c:v>
                </c:pt>
                <c:pt idx="543">
                  <c:v>114050</c:v>
                </c:pt>
                <c:pt idx="544">
                  <c:v>101890</c:v>
                </c:pt>
                <c:pt idx="545">
                  <c:v>53732</c:v>
                </c:pt>
                <c:pt idx="546">
                  <c:v>78386</c:v>
                </c:pt>
                <c:pt idx="547">
                  <c:v>100622</c:v>
                </c:pt>
                <c:pt idx="548">
                  <c:v>93484</c:v>
                </c:pt>
                <c:pt idx="549">
                  <c:v>54014</c:v>
                </c:pt>
                <c:pt idx="550">
                  <c:v>101208</c:v>
                </c:pt>
                <c:pt idx="551">
                  <c:v>100340</c:v>
                </c:pt>
                <c:pt idx="552">
                  <c:v>108264</c:v>
                </c:pt>
                <c:pt idx="553">
                  <c:v>104943</c:v>
                </c:pt>
                <c:pt idx="554">
                  <c:v>58165</c:v>
                </c:pt>
                <c:pt idx="555">
                  <c:v>55463</c:v>
                </c:pt>
                <c:pt idx="556">
                  <c:v>56373</c:v>
                </c:pt>
                <c:pt idx="557">
                  <c:v>61012</c:v>
                </c:pt>
                <c:pt idx="558">
                  <c:v>67427</c:v>
                </c:pt>
                <c:pt idx="559">
                  <c:v>68438</c:v>
                </c:pt>
                <c:pt idx="560">
                  <c:v>33875</c:v>
                </c:pt>
                <c:pt idx="561">
                  <c:v>34827</c:v>
                </c:pt>
                <c:pt idx="562">
                  <c:v>34932</c:v>
                </c:pt>
                <c:pt idx="563">
                  <c:v>61780</c:v>
                </c:pt>
                <c:pt idx="564">
                  <c:v>60326</c:v>
                </c:pt>
                <c:pt idx="565">
                  <c:v>6678</c:v>
                </c:pt>
                <c:pt idx="566">
                  <c:v>6589</c:v>
                </c:pt>
                <c:pt idx="567">
                  <c:v>63699</c:v>
                </c:pt>
                <c:pt idx="568">
                  <c:v>61945</c:v>
                </c:pt>
                <c:pt idx="569">
                  <c:v>97254</c:v>
                </c:pt>
                <c:pt idx="570">
                  <c:v>63139</c:v>
                </c:pt>
                <c:pt idx="571">
                  <c:v>63579</c:v>
                </c:pt>
                <c:pt idx="572">
                  <c:v>96565</c:v>
                </c:pt>
                <c:pt idx="573">
                  <c:v>65788</c:v>
                </c:pt>
                <c:pt idx="574">
                  <c:v>16461</c:v>
                </c:pt>
                <c:pt idx="575">
                  <c:v>19442</c:v>
                </c:pt>
                <c:pt idx="576">
                  <c:v>87000</c:v>
                </c:pt>
                <c:pt idx="577">
                  <c:v>89877</c:v>
                </c:pt>
                <c:pt idx="578">
                  <c:v>75165</c:v>
                </c:pt>
                <c:pt idx="579">
                  <c:v>25450</c:v>
                </c:pt>
                <c:pt idx="580">
                  <c:v>27336</c:v>
                </c:pt>
                <c:pt idx="581">
                  <c:v>76024</c:v>
                </c:pt>
                <c:pt idx="582">
                  <c:v>84424</c:v>
                </c:pt>
                <c:pt idx="583">
                  <c:v>85973</c:v>
                </c:pt>
                <c:pt idx="584">
                  <c:v>49637</c:v>
                </c:pt>
                <c:pt idx="585">
                  <c:v>54593</c:v>
                </c:pt>
                <c:pt idx="586">
                  <c:v>69827</c:v>
                </c:pt>
                <c:pt idx="587">
                  <c:v>66410</c:v>
                </c:pt>
                <c:pt idx="588">
                  <c:v>70140</c:v>
                </c:pt>
                <c:pt idx="589">
                  <c:v>68255</c:v>
                </c:pt>
                <c:pt idx="590">
                  <c:v>49572</c:v>
                </c:pt>
                <c:pt idx="591">
                  <c:v>52071</c:v>
                </c:pt>
                <c:pt idx="592">
                  <c:v>94186</c:v>
                </c:pt>
                <c:pt idx="593">
                  <c:v>98572</c:v>
                </c:pt>
                <c:pt idx="594">
                  <c:v>45901</c:v>
                </c:pt>
                <c:pt idx="595">
                  <c:v>48777</c:v>
                </c:pt>
                <c:pt idx="596">
                  <c:v>27470</c:v>
                </c:pt>
                <c:pt idx="597">
                  <c:v>27417</c:v>
                </c:pt>
                <c:pt idx="598">
                  <c:v>9617</c:v>
                </c:pt>
                <c:pt idx="599">
                  <c:v>7474</c:v>
                </c:pt>
                <c:pt idx="600">
                  <c:v>7212</c:v>
                </c:pt>
                <c:pt idx="601">
                  <c:v>22907</c:v>
                </c:pt>
                <c:pt idx="602">
                  <c:v>24745</c:v>
                </c:pt>
                <c:pt idx="603">
                  <c:v>41606</c:v>
                </c:pt>
                <c:pt idx="604">
                  <c:v>87619</c:v>
                </c:pt>
                <c:pt idx="605">
                  <c:v>80899</c:v>
                </c:pt>
                <c:pt idx="606">
                  <c:v>65304</c:v>
                </c:pt>
                <c:pt idx="607">
                  <c:v>28688</c:v>
                </c:pt>
                <c:pt idx="608">
                  <c:v>39214</c:v>
                </c:pt>
                <c:pt idx="609">
                  <c:v>40861</c:v>
                </c:pt>
                <c:pt idx="610">
                  <c:v>64104</c:v>
                </c:pt>
                <c:pt idx="611">
                  <c:v>65881</c:v>
                </c:pt>
                <c:pt idx="612">
                  <c:v>101944</c:v>
                </c:pt>
                <c:pt idx="613">
                  <c:v>95649</c:v>
                </c:pt>
                <c:pt idx="614">
                  <c:v>83062</c:v>
                </c:pt>
                <c:pt idx="615">
                  <c:v>79632</c:v>
                </c:pt>
                <c:pt idx="616">
                  <c:v>78842</c:v>
                </c:pt>
                <c:pt idx="617">
                  <c:v>10996</c:v>
                </c:pt>
                <c:pt idx="618">
                  <c:v>45555</c:v>
                </c:pt>
                <c:pt idx="619">
                  <c:v>42354</c:v>
                </c:pt>
                <c:pt idx="620">
                  <c:v>82826</c:v>
                </c:pt>
                <c:pt idx="621">
                  <c:v>81318</c:v>
                </c:pt>
                <c:pt idx="622">
                  <c:v>93763</c:v>
                </c:pt>
                <c:pt idx="623">
                  <c:v>98489</c:v>
                </c:pt>
                <c:pt idx="624">
                  <c:v>55038</c:v>
                </c:pt>
                <c:pt idx="625">
                  <c:v>71341</c:v>
                </c:pt>
                <c:pt idx="626">
                  <c:v>9945</c:v>
                </c:pt>
                <c:pt idx="627">
                  <c:v>100162</c:v>
                </c:pt>
                <c:pt idx="628">
                  <c:v>116599</c:v>
                </c:pt>
                <c:pt idx="629">
                  <c:v>103281</c:v>
                </c:pt>
                <c:pt idx="630">
                  <c:v>72463</c:v>
                </c:pt>
              </c:numCache>
            </c:numRef>
          </c:xVal>
          <c:yVal>
            <c:numRef>
              <c:f>workingsheet!$E$2:$E$632</c:f>
              <c:numCache>
                <c:formatCode>0%</c:formatCode>
                <c:ptCount val="631"/>
                <c:pt idx="0">
                  <c:v>0.1036667247151779</c:v>
                </c:pt>
                <c:pt idx="1">
                  <c:v>5.9575506276139834E-2</c:v>
                </c:pt>
                <c:pt idx="2">
                  <c:v>8.4085518840735007E-2</c:v>
                </c:pt>
                <c:pt idx="3">
                  <c:v>-3.5487143355850126E-3</c:v>
                </c:pt>
                <c:pt idx="4">
                  <c:v>0.15122848135133848</c:v>
                </c:pt>
                <c:pt idx="5">
                  <c:v>0.12727030418737018</c:v>
                </c:pt>
                <c:pt idx="6">
                  <c:v>0.32386487904160832</c:v>
                </c:pt>
                <c:pt idx="7">
                  <c:v>-2.1881065883248341E-2</c:v>
                </c:pt>
                <c:pt idx="8">
                  <c:v>-0.21714890457069624</c:v>
                </c:pt>
                <c:pt idx="9">
                  <c:v>2.5117408451307055E-2</c:v>
                </c:pt>
                <c:pt idx="10">
                  <c:v>2.6845815451077337E-2</c:v>
                </c:pt>
                <c:pt idx="11">
                  <c:v>-1.0383344622785562E-2</c:v>
                </c:pt>
                <c:pt idx="12">
                  <c:v>2.3248179652688217E-2</c:v>
                </c:pt>
                <c:pt idx="13">
                  <c:v>-2.2037100316646741E-2</c:v>
                </c:pt>
                <c:pt idx="14">
                  <c:v>-3.5062080398669204E-2</c:v>
                </c:pt>
                <c:pt idx="15">
                  <c:v>6.9832338172352904E-2</c:v>
                </c:pt>
                <c:pt idx="16">
                  <c:v>0.14988714393091929</c:v>
                </c:pt>
                <c:pt idx="17">
                  <c:v>-7.2646715362800651E-2</c:v>
                </c:pt>
                <c:pt idx="18">
                  <c:v>-9.3481848323576977E-2</c:v>
                </c:pt>
                <c:pt idx="19">
                  <c:v>3.5691180044002069E-2</c:v>
                </c:pt>
                <c:pt idx="20">
                  <c:v>0.14789418380382857</c:v>
                </c:pt>
                <c:pt idx="21">
                  <c:v>4.1804528979837885E-2</c:v>
                </c:pt>
                <c:pt idx="22">
                  <c:v>-4.1313909111962976E-2</c:v>
                </c:pt>
                <c:pt idx="23">
                  <c:v>-3.6101021701967606E-2</c:v>
                </c:pt>
                <c:pt idx="24">
                  <c:v>-7.4333513943961593E-3</c:v>
                </c:pt>
                <c:pt idx="25">
                  <c:v>8.9911098232695608E-2</c:v>
                </c:pt>
                <c:pt idx="26">
                  <c:v>0.52661452769262218</c:v>
                </c:pt>
                <c:pt idx="27">
                  <c:v>0.10144972203254499</c:v>
                </c:pt>
                <c:pt idx="28">
                  <c:v>6.7091873834455917E-2</c:v>
                </c:pt>
                <c:pt idx="29">
                  <c:v>0.12616502339812041</c:v>
                </c:pt>
                <c:pt idx="30">
                  <c:v>0.14984788270282556</c:v>
                </c:pt>
                <c:pt idx="31">
                  <c:v>0.17165903739765676</c:v>
                </c:pt>
                <c:pt idx="32">
                  <c:v>9.2064778183706064E-2</c:v>
                </c:pt>
                <c:pt idx="33">
                  <c:v>-1.5782585873858279E-2</c:v>
                </c:pt>
                <c:pt idx="34">
                  <c:v>9.1405105666948483E-3</c:v>
                </c:pt>
                <c:pt idx="35">
                  <c:v>0.13729406998866556</c:v>
                </c:pt>
                <c:pt idx="36">
                  <c:v>0.14886074245417524</c:v>
                </c:pt>
                <c:pt idx="37">
                  <c:v>0.13504543622182741</c:v>
                </c:pt>
                <c:pt idx="38">
                  <c:v>0.35807291904862781</c:v>
                </c:pt>
                <c:pt idx="39">
                  <c:v>0.13307889757779301</c:v>
                </c:pt>
                <c:pt idx="40">
                  <c:v>-9.8327461247566306E-2</c:v>
                </c:pt>
                <c:pt idx="41">
                  <c:v>-3.3882721389779658E-3</c:v>
                </c:pt>
                <c:pt idx="42">
                  <c:v>6.3617954395937648E-2</c:v>
                </c:pt>
                <c:pt idx="43">
                  <c:v>0.10713755847955198</c:v>
                </c:pt>
                <c:pt idx="44">
                  <c:v>0.25103978816809835</c:v>
                </c:pt>
                <c:pt idx="45">
                  <c:v>0.18297762603245915</c:v>
                </c:pt>
                <c:pt idx="46">
                  <c:v>0.36363643077911068</c:v>
                </c:pt>
                <c:pt idx="47">
                  <c:v>-0.116124935016233</c:v>
                </c:pt>
                <c:pt idx="48">
                  <c:v>0.11477756221000091</c:v>
                </c:pt>
                <c:pt idx="49">
                  <c:v>0.12041395094170304</c:v>
                </c:pt>
                <c:pt idx="50">
                  <c:v>-0.23808201782853544</c:v>
                </c:pt>
                <c:pt idx="51">
                  <c:v>0.47660223953279535</c:v>
                </c:pt>
                <c:pt idx="52">
                  <c:v>0.12587743078450986</c:v>
                </c:pt>
                <c:pt idx="53">
                  <c:v>0.20061814509674858</c:v>
                </c:pt>
                <c:pt idx="54">
                  <c:v>0.1546090972355092</c:v>
                </c:pt>
                <c:pt idx="55">
                  <c:v>6.5316760657466943E-2</c:v>
                </c:pt>
                <c:pt idx="56">
                  <c:v>0.51300033349397589</c:v>
                </c:pt>
                <c:pt idx="57">
                  <c:v>6.0292261126901447E-2</c:v>
                </c:pt>
                <c:pt idx="58">
                  <c:v>-7.2656305299094059E-2</c:v>
                </c:pt>
                <c:pt idx="59">
                  <c:v>8.9442399453010024E-2</c:v>
                </c:pt>
                <c:pt idx="60">
                  <c:v>5.4297760696332631E-2</c:v>
                </c:pt>
                <c:pt idx="61">
                  <c:v>-1.7230634459485694E-2</c:v>
                </c:pt>
                <c:pt idx="62">
                  <c:v>3.5610158712114259E-2</c:v>
                </c:pt>
                <c:pt idx="63">
                  <c:v>-6.156072993236883E-2</c:v>
                </c:pt>
                <c:pt idx="64">
                  <c:v>-9.6007231573810525E-2</c:v>
                </c:pt>
                <c:pt idx="65">
                  <c:v>5.1714003832870503E-2</c:v>
                </c:pt>
                <c:pt idx="66">
                  <c:v>1.2718295595291806E-2</c:v>
                </c:pt>
                <c:pt idx="67">
                  <c:v>0.1453190061353471</c:v>
                </c:pt>
                <c:pt idx="68">
                  <c:v>4.4445296042909588E-2</c:v>
                </c:pt>
                <c:pt idx="69">
                  <c:v>2.8417489482991165E-2</c:v>
                </c:pt>
                <c:pt idx="70">
                  <c:v>0.10126460724513109</c:v>
                </c:pt>
                <c:pt idx="71">
                  <c:v>4.1589720642651651E-2</c:v>
                </c:pt>
                <c:pt idx="72">
                  <c:v>-0.10900244787191404</c:v>
                </c:pt>
                <c:pt idx="73">
                  <c:v>-3.121451729401592E-3</c:v>
                </c:pt>
                <c:pt idx="74">
                  <c:v>6.6393714263031756E-2</c:v>
                </c:pt>
                <c:pt idx="75">
                  <c:v>0.1218518396931918</c:v>
                </c:pt>
                <c:pt idx="76">
                  <c:v>8.5078933455782657E-2</c:v>
                </c:pt>
                <c:pt idx="77">
                  <c:v>0.27262424167426347</c:v>
                </c:pt>
                <c:pt idx="78">
                  <c:v>-5.2935120550518744E-2</c:v>
                </c:pt>
                <c:pt idx="79">
                  <c:v>4.0590069112950156E-2</c:v>
                </c:pt>
                <c:pt idx="80">
                  <c:v>-2.2720712203550875E-2</c:v>
                </c:pt>
                <c:pt idx="81">
                  <c:v>8.5076691849855113E-2</c:v>
                </c:pt>
                <c:pt idx="82">
                  <c:v>-1.0955666457268642E-2</c:v>
                </c:pt>
                <c:pt idx="83">
                  <c:v>3.9681383939971893E-2</c:v>
                </c:pt>
                <c:pt idx="84">
                  <c:v>5.7905204127700838E-2</c:v>
                </c:pt>
                <c:pt idx="85">
                  <c:v>4.3781569828316824E-2</c:v>
                </c:pt>
                <c:pt idx="86">
                  <c:v>4.1066664984201529E-2</c:v>
                </c:pt>
                <c:pt idx="87">
                  <c:v>8.1875487518334733E-3</c:v>
                </c:pt>
                <c:pt idx="88">
                  <c:v>2.7256104897732447E-2</c:v>
                </c:pt>
                <c:pt idx="89">
                  <c:v>0.23258426299065582</c:v>
                </c:pt>
                <c:pt idx="90">
                  <c:v>0.19314632709202817</c:v>
                </c:pt>
                <c:pt idx="91">
                  <c:v>0.13937897189110715</c:v>
                </c:pt>
                <c:pt idx="92">
                  <c:v>0.23155077621811526</c:v>
                </c:pt>
                <c:pt idx="93">
                  <c:v>0.11739409139946932</c:v>
                </c:pt>
                <c:pt idx="94">
                  <c:v>0.17488463574143909</c:v>
                </c:pt>
                <c:pt idx="95">
                  <c:v>0.25568441373011197</c:v>
                </c:pt>
                <c:pt idx="96">
                  <c:v>0.14366075109475651</c:v>
                </c:pt>
                <c:pt idx="97">
                  <c:v>4.5299820125208168E-2</c:v>
                </c:pt>
                <c:pt idx="98">
                  <c:v>0.19327095506608849</c:v>
                </c:pt>
                <c:pt idx="99">
                  <c:v>4.5046971632309862E-2</c:v>
                </c:pt>
                <c:pt idx="100">
                  <c:v>0.17035016321406649</c:v>
                </c:pt>
                <c:pt idx="101">
                  <c:v>3.0192646778636867E-2</c:v>
                </c:pt>
                <c:pt idx="102">
                  <c:v>-4.2903707521266821E-3</c:v>
                </c:pt>
                <c:pt idx="103">
                  <c:v>3.0468398295002697E-2</c:v>
                </c:pt>
                <c:pt idx="104">
                  <c:v>-2.9527049870573085E-2</c:v>
                </c:pt>
                <c:pt idx="105">
                  <c:v>-4.7564746174700523E-2</c:v>
                </c:pt>
                <c:pt idx="106">
                  <c:v>-4.4625357100356755E-2</c:v>
                </c:pt>
                <c:pt idx="107">
                  <c:v>-2.595135517367031E-2</c:v>
                </c:pt>
                <c:pt idx="108">
                  <c:v>-1.1398307303190913E-2</c:v>
                </c:pt>
                <c:pt idx="109">
                  <c:v>-6.2764437179970489E-2</c:v>
                </c:pt>
                <c:pt idx="110">
                  <c:v>-3.9957510092396675E-2</c:v>
                </c:pt>
                <c:pt idx="111">
                  <c:v>9.0762556275189477E-2</c:v>
                </c:pt>
                <c:pt idx="112">
                  <c:v>1.6856182927620367E-2</c:v>
                </c:pt>
                <c:pt idx="113">
                  <c:v>7.9843341166025761E-2</c:v>
                </c:pt>
                <c:pt idx="114">
                  <c:v>0.20923746934080523</c:v>
                </c:pt>
                <c:pt idx="115">
                  <c:v>2.5503114622560608E-2</c:v>
                </c:pt>
                <c:pt idx="116">
                  <c:v>1.335685671034792E-2</c:v>
                </c:pt>
                <c:pt idx="117">
                  <c:v>0.87292572615012398</c:v>
                </c:pt>
                <c:pt idx="118">
                  <c:v>0.21480232658742104</c:v>
                </c:pt>
                <c:pt idx="119">
                  <c:v>-0.27929504691261564</c:v>
                </c:pt>
                <c:pt idx="120">
                  <c:v>0.37747174063453515</c:v>
                </c:pt>
                <c:pt idx="121">
                  <c:v>4.1831034924022292E-2</c:v>
                </c:pt>
                <c:pt idx="122">
                  <c:v>-0.14425814519107361</c:v>
                </c:pt>
                <c:pt idx="123">
                  <c:v>8.6534672348165698E-2</c:v>
                </c:pt>
                <c:pt idx="124">
                  <c:v>3.0527144395232408E-2</c:v>
                </c:pt>
                <c:pt idx="125">
                  <c:v>-0.18370877472489888</c:v>
                </c:pt>
                <c:pt idx="126">
                  <c:v>-7.6964256658079822E-2</c:v>
                </c:pt>
                <c:pt idx="127">
                  <c:v>-0.13786438075132501</c:v>
                </c:pt>
                <c:pt idx="128">
                  <c:v>-1.634771983547556E-3</c:v>
                </c:pt>
                <c:pt idx="129">
                  <c:v>5.8693799485506126E-2</c:v>
                </c:pt>
                <c:pt idx="130">
                  <c:v>-1.8694054002253435E-2</c:v>
                </c:pt>
                <c:pt idx="131">
                  <c:v>1.6061052625499173E-2</c:v>
                </c:pt>
                <c:pt idx="132">
                  <c:v>0.22318052158898327</c:v>
                </c:pt>
                <c:pt idx="133">
                  <c:v>-8.983819176705643E-2</c:v>
                </c:pt>
                <c:pt idx="134">
                  <c:v>-0.12548416123723527</c:v>
                </c:pt>
                <c:pt idx="135">
                  <c:v>2.5984267443623477E-2</c:v>
                </c:pt>
                <c:pt idx="136">
                  <c:v>0.29044722559350022</c:v>
                </c:pt>
                <c:pt idx="137">
                  <c:v>0.11559895705618839</c:v>
                </c:pt>
                <c:pt idx="138">
                  <c:v>0.12180491491130807</c:v>
                </c:pt>
                <c:pt idx="139">
                  <c:v>6.3294062377469151E-2</c:v>
                </c:pt>
                <c:pt idx="140">
                  <c:v>3.2045717229300719E-2</c:v>
                </c:pt>
                <c:pt idx="141">
                  <c:v>-4.1324995970796197E-3</c:v>
                </c:pt>
                <c:pt idx="142">
                  <c:v>-2.199147618886621E-3</c:v>
                </c:pt>
                <c:pt idx="143">
                  <c:v>-2.4401929880229489E-2</c:v>
                </c:pt>
                <c:pt idx="144">
                  <c:v>-1.799590080210467E-2</c:v>
                </c:pt>
                <c:pt idx="145">
                  <c:v>1.8435195337201726E-2</c:v>
                </c:pt>
                <c:pt idx="146">
                  <c:v>-1.5806947754257505E-2</c:v>
                </c:pt>
                <c:pt idx="147">
                  <c:v>-2.424246602457325E-2</c:v>
                </c:pt>
                <c:pt idx="148">
                  <c:v>3.0860959690833356E-2</c:v>
                </c:pt>
                <c:pt idx="149">
                  <c:v>-7.7120779599706313E-2</c:v>
                </c:pt>
                <c:pt idx="150">
                  <c:v>8.749804416039475E-2</c:v>
                </c:pt>
                <c:pt idx="151">
                  <c:v>0.15828079094697145</c:v>
                </c:pt>
                <c:pt idx="152">
                  <c:v>9.5307646174304983E-2</c:v>
                </c:pt>
                <c:pt idx="153">
                  <c:v>0.32687100297277305</c:v>
                </c:pt>
                <c:pt idx="154">
                  <c:v>1.2568383109006875E-2</c:v>
                </c:pt>
                <c:pt idx="155">
                  <c:v>2.870814725488624E-2</c:v>
                </c:pt>
                <c:pt idx="156">
                  <c:v>8.2218364674984556E-2</c:v>
                </c:pt>
                <c:pt idx="157">
                  <c:v>7.6529342472456019E-2</c:v>
                </c:pt>
                <c:pt idx="158">
                  <c:v>3.4455969202173975E-2</c:v>
                </c:pt>
                <c:pt idx="159">
                  <c:v>4.839267338997999E-2</c:v>
                </c:pt>
                <c:pt idx="160">
                  <c:v>2.9553316309329114E-2</c:v>
                </c:pt>
                <c:pt idx="161">
                  <c:v>6.5037584678210081E-2</c:v>
                </c:pt>
                <c:pt idx="162">
                  <c:v>0.16979505171977838</c:v>
                </c:pt>
                <c:pt idx="163">
                  <c:v>0.1053819613777518</c:v>
                </c:pt>
                <c:pt idx="164">
                  <c:v>0.11309672982562735</c:v>
                </c:pt>
                <c:pt idx="165">
                  <c:v>0.52936687407496397</c:v>
                </c:pt>
                <c:pt idx="166">
                  <c:v>0.30529057155233685</c:v>
                </c:pt>
                <c:pt idx="167">
                  <c:v>-1.6223836973766281E-2</c:v>
                </c:pt>
                <c:pt idx="168">
                  <c:v>-4.8570604312710874E-2</c:v>
                </c:pt>
                <c:pt idx="169">
                  <c:v>0.1015509711996907</c:v>
                </c:pt>
                <c:pt idx="170">
                  <c:v>3.679576329760037E-2</c:v>
                </c:pt>
                <c:pt idx="171">
                  <c:v>0.10744258886366853</c:v>
                </c:pt>
                <c:pt idx="172">
                  <c:v>0.15766796089205171</c:v>
                </c:pt>
                <c:pt idx="173">
                  <c:v>0.13118543568554064</c:v>
                </c:pt>
                <c:pt idx="174">
                  <c:v>0.47454809478842619</c:v>
                </c:pt>
                <c:pt idx="175">
                  <c:v>0.27050567718767615</c:v>
                </c:pt>
                <c:pt idx="176">
                  <c:v>-4.4932352562220279E-3</c:v>
                </c:pt>
                <c:pt idx="177">
                  <c:v>0.24976753718814004</c:v>
                </c:pt>
                <c:pt idx="178">
                  <c:v>0.16199186192668713</c:v>
                </c:pt>
                <c:pt idx="179">
                  <c:v>3.8914649536281987E-2</c:v>
                </c:pt>
                <c:pt idx="180">
                  <c:v>5.4110773437523685E-2</c:v>
                </c:pt>
                <c:pt idx="181">
                  <c:v>5.3522787943437011E-2</c:v>
                </c:pt>
                <c:pt idx="182">
                  <c:v>5.8729587846425346E-2</c:v>
                </c:pt>
                <c:pt idx="183">
                  <c:v>5.9228049399035587E-2</c:v>
                </c:pt>
                <c:pt idx="184">
                  <c:v>0.14979700919978622</c:v>
                </c:pt>
                <c:pt idx="185">
                  <c:v>0.25698396688860337</c:v>
                </c:pt>
                <c:pt idx="186">
                  <c:v>0.17838321258943823</c:v>
                </c:pt>
                <c:pt idx="187">
                  <c:v>0.23690410890908598</c:v>
                </c:pt>
                <c:pt idx="188">
                  <c:v>-0.14706153954649936</c:v>
                </c:pt>
                <c:pt idx="189">
                  <c:v>0.18165269849540167</c:v>
                </c:pt>
                <c:pt idx="190">
                  <c:v>0.14220564084337783</c:v>
                </c:pt>
                <c:pt idx="191">
                  <c:v>-0.14740053019272081</c:v>
                </c:pt>
                <c:pt idx="192">
                  <c:v>0.81576202060763281</c:v>
                </c:pt>
                <c:pt idx="193">
                  <c:v>0.37821002167537832</c:v>
                </c:pt>
                <c:pt idx="194">
                  <c:v>1.6020421217099345E-2</c:v>
                </c:pt>
                <c:pt idx="195">
                  <c:v>-4.3366787758191916E-2</c:v>
                </c:pt>
                <c:pt idx="196">
                  <c:v>6.3216618643586076E-2</c:v>
                </c:pt>
                <c:pt idx="197">
                  <c:v>-5.2798998295537469E-2</c:v>
                </c:pt>
                <c:pt idx="198">
                  <c:v>1.7439133244573579E-2</c:v>
                </c:pt>
                <c:pt idx="199">
                  <c:v>2.1950074967834299E-2</c:v>
                </c:pt>
                <c:pt idx="200">
                  <c:v>5.4051736488888613E-2</c:v>
                </c:pt>
                <c:pt idx="201">
                  <c:v>4.2142272418641102E-2</c:v>
                </c:pt>
                <c:pt idx="202">
                  <c:v>2.0143164824006021E-2</c:v>
                </c:pt>
                <c:pt idx="203">
                  <c:v>0.18738210330588667</c:v>
                </c:pt>
                <c:pt idx="204">
                  <c:v>0.13722349176220772</c:v>
                </c:pt>
                <c:pt idx="205">
                  <c:v>0.17898078507591486</c:v>
                </c:pt>
                <c:pt idx="206">
                  <c:v>0.15927208496122125</c:v>
                </c:pt>
                <c:pt idx="207">
                  <c:v>0.13515372451617469</c:v>
                </c:pt>
                <c:pt idx="208">
                  <c:v>0.13157628851871395</c:v>
                </c:pt>
                <c:pt idx="209">
                  <c:v>-3.5901811302613273E-3</c:v>
                </c:pt>
                <c:pt idx="210">
                  <c:v>6.0809523539502974E-2</c:v>
                </c:pt>
                <c:pt idx="211">
                  <c:v>0.25609519909386891</c:v>
                </c:pt>
                <c:pt idx="212">
                  <c:v>-4.9579411857210265E-2</c:v>
                </c:pt>
                <c:pt idx="213">
                  <c:v>-2.5606062729653933E-3</c:v>
                </c:pt>
                <c:pt idx="214">
                  <c:v>-1.2284894631230947E-2</c:v>
                </c:pt>
                <c:pt idx="215">
                  <c:v>2.9614260239303469E-3</c:v>
                </c:pt>
                <c:pt idx="216">
                  <c:v>9.6549864520574236E-3</c:v>
                </c:pt>
                <c:pt idx="217">
                  <c:v>-1.7359184816811091E-2</c:v>
                </c:pt>
                <c:pt idx="218">
                  <c:v>1.7348152150681084E-2</c:v>
                </c:pt>
                <c:pt idx="219">
                  <c:v>0.16579539283797895</c:v>
                </c:pt>
                <c:pt idx="220">
                  <c:v>0.17050515446364289</c:v>
                </c:pt>
                <c:pt idx="221">
                  <c:v>0.14348762561509187</c:v>
                </c:pt>
                <c:pt idx="222">
                  <c:v>0.16686129569596497</c:v>
                </c:pt>
                <c:pt idx="223">
                  <c:v>2.2361930642846861E-3</c:v>
                </c:pt>
                <c:pt idx="224">
                  <c:v>7.5378210631902087E-2</c:v>
                </c:pt>
                <c:pt idx="225">
                  <c:v>-0.16782310991538119</c:v>
                </c:pt>
                <c:pt idx="226">
                  <c:v>-8.7063373117680642E-3</c:v>
                </c:pt>
                <c:pt idx="227">
                  <c:v>-5.6807630621017347E-2</c:v>
                </c:pt>
                <c:pt idx="228">
                  <c:v>1.579096700687499E-2</c:v>
                </c:pt>
                <c:pt idx="229">
                  <c:v>2.0749655934981792E-2</c:v>
                </c:pt>
                <c:pt idx="230">
                  <c:v>0.18713927381981099</c:v>
                </c:pt>
                <c:pt idx="231">
                  <c:v>0.14896599315182013</c:v>
                </c:pt>
                <c:pt idx="232">
                  <c:v>0.10657674656442362</c:v>
                </c:pt>
                <c:pt idx="233">
                  <c:v>2.8478699822501286E-2</c:v>
                </c:pt>
                <c:pt idx="234">
                  <c:v>-0.18670239876778205</c:v>
                </c:pt>
                <c:pt idx="235">
                  <c:v>-7.3866327813832622E-2</c:v>
                </c:pt>
                <c:pt idx="236">
                  <c:v>0.14000334081838983</c:v>
                </c:pt>
                <c:pt idx="237">
                  <c:v>0.158915429237799</c:v>
                </c:pt>
                <c:pt idx="238">
                  <c:v>2.2935345427458564E-2</c:v>
                </c:pt>
                <c:pt idx="239">
                  <c:v>0.31614575859846061</c:v>
                </c:pt>
                <c:pt idx="240">
                  <c:v>4.6709476026507879E-2</c:v>
                </c:pt>
                <c:pt idx="241">
                  <c:v>-5.5805027003587915E-2</c:v>
                </c:pt>
                <c:pt idx="242">
                  <c:v>4.3468449790473151E-2</c:v>
                </c:pt>
                <c:pt idx="243">
                  <c:v>0.11425588293870348</c:v>
                </c:pt>
                <c:pt idx="244">
                  <c:v>0.61775819787074715</c:v>
                </c:pt>
                <c:pt idx="245">
                  <c:v>0.28885850045235628</c:v>
                </c:pt>
                <c:pt idx="246">
                  <c:v>0.16568403455982805</c:v>
                </c:pt>
                <c:pt idx="247">
                  <c:v>-0.14044759750911495</c:v>
                </c:pt>
                <c:pt idx="248">
                  <c:v>4.7276410730341611E-2</c:v>
                </c:pt>
                <c:pt idx="249">
                  <c:v>-0.3436292464900057</c:v>
                </c:pt>
                <c:pt idx="250">
                  <c:v>-9.2186640074099935E-2</c:v>
                </c:pt>
                <c:pt idx="251">
                  <c:v>4.0924013129846726E-2</c:v>
                </c:pt>
                <c:pt idx="252">
                  <c:v>-3.0995842465677215E-2</c:v>
                </c:pt>
                <c:pt idx="253">
                  <c:v>1.6561447265926121E-2</c:v>
                </c:pt>
                <c:pt idx="254">
                  <c:v>1.9105002786653502E-2</c:v>
                </c:pt>
                <c:pt idx="255">
                  <c:v>2.170692226239801E-2</c:v>
                </c:pt>
                <c:pt idx="256">
                  <c:v>2.4922507024307317E-2</c:v>
                </c:pt>
                <c:pt idx="257">
                  <c:v>9.7293921161713648E-2</c:v>
                </c:pt>
                <c:pt idx="258">
                  <c:v>0.14360512986838581</c:v>
                </c:pt>
                <c:pt idx="259">
                  <c:v>0.13838477680541716</c:v>
                </c:pt>
                <c:pt idx="260">
                  <c:v>0.10896871171837708</c:v>
                </c:pt>
                <c:pt idx="261">
                  <c:v>-0.36533970850219033</c:v>
                </c:pt>
                <c:pt idx="262">
                  <c:v>7.6842301463090568E-2</c:v>
                </c:pt>
                <c:pt idx="263">
                  <c:v>4.1500779960427447E-2</c:v>
                </c:pt>
                <c:pt idx="264">
                  <c:v>-6.2583720813092714E-2</c:v>
                </c:pt>
                <c:pt idx="265">
                  <c:v>-1.1815560839813055E-2</c:v>
                </c:pt>
                <c:pt idx="266">
                  <c:v>0.22244213097195131</c:v>
                </c:pt>
                <c:pt idx="267">
                  <c:v>-5.5650121242482919E-2</c:v>
                </c:pt>
                <c:pt idx="268">
                  <c:v>0.17239319175407708</c:v>
                </c:pt>
                <c:pt idx="269">
                  <c:v>0.26975541263398939</c:v>
                </c:pt>
                <c:pt idx="270">
                  <c:v>0.12588698390936659</c:v>
                </c:pt>
                <c:pt idx="271">
                  <c:v>5.0251077484924078E-2</c:v>
                </c:pt>
                <c:pt idx="272">
                  <c:v>0.15584265426364241</c:v>
                </c:pt>
                <c:pt idx="273">
                  <c:v>-2.6252623553228771E-2</c:v>
                </c:pt>
                <c:pt idx="274">
                  <c:v>8.0763263039426381E-2</c:v>
                </c:pt>
                <c:pt idx="275">
                  <c:v>3.2506639371867596E-3</c:v>
                </c:pt>
                <c:pt idx="276">
                  <c:v>8.7869714866133375E-3</c:v>
                </c:pt>
                <c:pt idx="277">
                  <c:v>0.23106290783314098</c:v>
                </c:pt>
                <c:pt idx="278">
                  <c:v>0.19220853415975281</c:v>
                </c:pt>
                <c:pt idx="279">
                  <c:v>0.13956711260786236</c:v>
                </c:pt>
                <c:pt idx="280">
                  <c:v>4.71755792210935E-2</c:v>
                </c:pt>
                <c:pt idx="281">
                  <c:v>0.1146073406688155</c:v>
                </c:pt>
                <c:pt idx="282">
                  <c:v>0.12019940449339983</c:v>
                </c:pt>
                <c:pt idx="283">
                  <c:v>-3.9974008686016971E-2</c:v>
                </c:pt>
                <c:pt idx="284">
                  <c:v>-3.2962114643445672E-2</c:v>
                </c:pt>
                <c:pt idx="285">
                  <c:v>2.4323552751120081E-2</c:v>
                </c:pt>
                <c:pt idx="286">
                  <c:v>0.15298273096493964</c:v>
                </c:pt>
                <c:pt idx="287">
                  <c:v>0.44631256830204102</c:v>
                </c:pt>
                <c:pt idx="288">
                  <c:v>0.18939742496383905</c:v>
                </c:pt>
                <c:pt idx="289">
                  <c:v>-3.0824164212782668E-2</c:v>
                </c:pt>
                <c:pt idx="290">
                  <c:v>1.3111632379328775E-2</c:v>
                </c:pt>
                <c:pt idx="291">
                  <c:v>-0.26941347101221991</c:v>
                </c:pt>
                <c:pt idx="292">
                  <c:v>-7.6097330175250888E-2</c:v>
                </c:pt>
                <c:pt idx="293">
                  <c:v>8.3493974633851664E-2</c:v>
                </c:pt>
                <c:pt idx="294">
                  <c:v>0.25858581352212617</c:v>
                </c:pt>
                <c:pt idx="295">
                  <c:v>0.10978196204467161</c:v>
                </c:pt>
                <c:pt idx="296">
                  <c:v>0.4880332104060181</c:v>
                </c:pt>
                <c:pt idx="297">
                  <c:v>0.18366294924455873</c:v>
                </c:pt>
                <c:pt idx="298">
                  <c:v>0.14060949503709952</c:v>
                </c:pt>
                <c:pt idx="299">
                  <c:v>0.14480511983059108</c:v>
                </c:pt>
                <c:pt idx="300">
                  <c:v>-7.9617296128010051E-2</c:v>
                </c:pt>
                <c:pt idx="301">
                  <c:v>-0.21149560936254985</c:v>
                </c:pt>
                <c:pt idx="302">
                  <c:v>-0.52519848389687573</c:v>
                </c:pt>
                <c:pt idx="303">
                  <c:v>-0.48905846017426224</c:v>
                </c:pt>
                <c:pt idx="304">
                  <c:v>-0.24508351596866329</c:v>
                </c:pt>
                <c:pt idx="305">
                  <c:v>6.1125194198919264E-2</c:v>
                </c:pt>
                <c:pt idx="306">
                  <c:v>1.665897291654117E-2</c:v>
                </c:pt>
                <c:pt idx="307">
                  <c:v>2.1950624682588682E-2</c:v>
                </c:pt>
                <c:pt idx="308">
                  <c:v>7.8685346986732352E-2</c:v>
                </c:pt>
                <c:pt idx="309">
                  <c:v>7.6425884550507028E-2</c:v>
                </c:pt>
                <c:pt idx="310">
                  <c:v>0.10065584298789498</c:v>
                </c:pt>
                <c:pt idx="311">
                  <c:v>5.9761667744119951E-2</c:v>
                </c:pt>
                <c:pt idx="312">
                  <c:v>0.83396187315321835</c:v>
                </c:pt>
                <c:pt idx="313">
                  <c:v>4.9579126508233484E-2</c:v>
                </c:pt>
                <c:pt idx="314">
                  <c:v>9.5368296593317803E-2</c:v>
                </c:pt>
                <c:pt idx="315">
                  <c:v>0.11490087791397352</c:v>
                </c:pt>
                <c:pt idx="316">
                  <c:v>0.1196944015355863</c:v>
                </c:pt>
                <c:pt idx="317">
                  <c:v>0.12127378256486376</c:v>
                </c:pt>
                <c:pt idx="318">
                  <c:v>0.15314221914571413</c:v>
                </c:pt>
                <c:pt idx="319">
                  <c:v>3.2897957884438167E-2</c:v>
                </c:pt>
                <c:pt idx="320">
                  <c:v>3.8572500443110114E-2</c:v>
                </c:pt>
                <c:pt idx="321">
                  <c:v>-4.4369455956993487E-2</c:v>
                </c:pt>
                <c:pt idx="322">
                  <c:v>8.3198568339406531E-3</c:v>
                </c:pt>
                <c:pt idx="323">
                  <c:v>4.798124795678782E-2</c:v>
                </c:pt>
                <c:pt idx="324">
                  <c:v>6.6008621110712262E-2</c:v>
                </c:pt>
                <c:pt idx="325">
                  <c:v>6.4538911615743988E-2</c:v>
                </c:pt>
                <c:pt idx="326">
                  <c:v>0.13900314831600058</c:v>
                </c:pt>
                <c:pt idx="327">
                  <c:v>-0.1165775752794046</c:v>
                </c:pt>
                <c:pt idx="328">
                  <c:v>-3.73417793105002E-3</c:v>
                </c:pt>
                <c:pt idx="329">
                  <c:v>1.7917133738327706E-2</c:v>
                </c:pt>
                <c:pt idx="330">
                  <c:v>-5.544716402420935E-3</c:v>
                </c:pt>
                <c:pt idx="331">
                  <c:v>6.0039975326668493E-2</c:v>
                </c:pt>
                <c:pt idx="332">
                  <c:v>1.4564782171906154E-2</c:v>
                </c:pt>
                <c:pt idx="333">
                  <c:v>0.35894192673327985</c:v>
                </c:pt>
                <c:pt idx="334">
                  <c:v>2.7492534092094179E-2</c:v>
                </c:pt>
                <c:pt idx="335">
                  <c:v>-2.8093648657818604E-2</c:v>
                </c:pt>
                <c:pt idx="336">
                  <c:v>-6.3125517734234693E-2</c:v>
                </c:pt>
                <c:pt idx="337">
                  <c:v>-0.22014247676271326</c:v>
                </c:pt>
                <c:pt idx="338">
                  <c:v>-3.2296860763215141E-2</c:v>
                </c:pt>
                <c:pt idx="339">
                  <c:v>9.3642684657828656E-3</c:v>
                </c:pt>
                <c:pt idx="340">
                  <c:v>4.9752935287072031E-2</c:v>
                </c:pt>
                <c:pt idx="341">
                  <c:v>7.2413200207209538E-2</c:v>
                </c:pt>
                <c:pt idx="342">
                  <c:v>7.2958362210852501E-2</c:v>
                </c:pt>
                <c:pt idx="343">
                  <c:v>-3.4406414487300085E-2</c:v>
                </c:pt>
                <c:pt idx="344">
                  <c:v>-2.6570176036348148E-2</c:v>
                </c:pt>
                <c:pt idx="345">
                  <c:v>0.16715947926739627</c:v>
                </c:pt>
                <c:pt idx="346">
                  <c:v>9.4165811195929816E-2</c:v>
                </c:pt>
                <c:pt idx="347">
                  <c:v>9.7513557966344422E-3</c:v>
                </c:pt>
                <c:pt idx="348">
                  <c:v>0.33862487766937721</c:v>
                </c:pt>
                <c:pt idx="349">
                  <c:v>7.9383003145445219E-2</c:v>
                </c:pt>
                <c:pt idx="350">
                  <c:v>-0.1113196873558614</c:v>
                </c:pt>
                <c:pt idx="351">
                  <c:v>6.1400440645006826E-2</c:v>
                </c:pt>
                <c:pt idx="352">
                  <c:v>-4.069428092563665E-2</c:v>
                </c:pt>
                <c:pt idx="353">
                  <c:v>-1.0957831241296789E-2</c:v>
                </c:pt>
                <c:pt idx="354">
                  <c:v>5.1182603845918884E-2</c:v>
                </c:pt>
                <c:pt idx="355">
                  <c:v>4.9550570751341061E-2</c:v>
                </c:pt>
                <c:pt idx="356">
                  <c:v>5.0166858211663001E-2</c:v>
                </c:pt>
                <c:pt idx="357">
                  <c:v>0.12644000372357933</c:v>
                </c:pt>
                <c:pt idx="358">
                  <c:v>-0.15218474744211097</c:v>
                </c:pt>
                <c:pt idx="359">
                  <c:v>-8.706347261996461E-2</c:v>
                </c:pt>
                <c:pt idx="360">
                  <c:v>-0.11026079309811554</c:v>
                </c:pt>
                <c:pt idx="361">
                  <c:v>0.2329433816978228</c:v>
                </c:pt>
                <c:pt idx="362">
                  <c:v>0.16060174419296769</c:v>
                </c:pt>
                <c:pt idx="363">
                  <c:v>1.2445170930390326E-2</c:v>
                </c:pt>
                <c:pt idx="364">
                  <c:v>-3.3130259795198458E-2</c:v>
                </c:pt>
                <c:pt idx="365">
                  <c:v>-2.6613498432427329E-3</c:v>
                </c:pt>
                <c:pt idx="366">
                  <c:v>0.31202604323620875</c:v>
                </c:pt>
                <c:pt idx="367">
                  <c:v>0.30367457054551505</c:v>
                </c:pt>
                <c:pt idx="368">
                  <c:v>8.8665703175369037E-2</c:v>
                </c:pt>
                <c:pt idx="369">
                  <c:v>0.14353273726714888</c:v>
                </c:pt>
                <c:pt idx="370">
                  <c:v>2.8251606212071012E-2</c:v>
                </c:pt>
                <c:pt idx="371">
                  <c:v>0.36874040844845024</c:v>
                </c:pt>
                <c:pt idx="372">
                  <c:v>0.13680671141866019</c:v>
                </c:pt>
                <c:pt idx="373">
                  <c:v>-0.39780699673820419</c:v>
                </c:pt>
                <c:pt idx="374">
                  <c:v>-6.1580106062802176E-2</c:v>
                </c:pt>
                <c:pt idx="375">
                  <c:v>8.4688312087209727E-2</c:v>
                </c:pt>
                <c:pt idx="376">
                  <c:v>0.32657786948439327</c:v>
                </c:pt>
                <c:pt idx="377">
                  <c:v>0.11044473536369903</c:v>
                </c:pt>
                <c:pt idx="378">
                  <c:v>-6.4331517585422104E-2</c:v>
                </c:pt>
                <c:pt idx="379">
                  <c:v>0.16254434727377087</c:v>
                </c:pt>
                <c:pt idx="380">
                  <c:v>0.2358110606699193</c:v>
                </c:pt>
                <c:pt idx="381">
                  <c:v>-4.0858116726227189E-2</c:v>
                </c:pt>
                <c:pt idx="382">
                  <c:v>8.9402433659487635E-2</c:v>
                </c:pt>
                <c:pt idx="383">
                  <c:v>-0.10788982538662972</c:v>
                </c:pt>
                <c:pt idx="384">
                  <c:v>-0.30562899761835649</c:v>
                </c:pt>
                <c:pt idx="385">
                  <c:v>-5.550282083310909E-2</c:v>
                </c:pt>
                <c:pt idx="386">
                  <c:v>3.8536570431652262E-2</c:v>
                </c:pt>
                <c:pt idx="387">
                  <c:v>3.3681840010823638E-2</c:v>
                </c:pt>
                <c:pt idx="388">
                  <c:v>4.9242773764874848E-3</c:v>
                </c:pt>
                <c:pt idx="389">
                  <c:v>2.8682796998508175E-2</c:v>
                </c:pt>
                <c:pt idx="390">
                  <c:v>5.8903769010590024E-2</c:v>
                </c:pt>
                <c:pt idx="391">
                  <c:v>8.029666267440061E-2</c:v>
                </c:pt>
                <c:pt idx="392">
                  <c:v>6.2729607888734051E-3</c:v>
                </c:pt>
                <c:pt idx="393">
                  <c:v>0.10375800860168427</c:v>
                </c:pt>
                <c:pt idx="394">
                  <c:v>0.10668472380782434</c:v>
                </c:pt>
                <c:pt idx="395">
                  <c:v>0.19773829207213134</c:v>
                </c:pt>
                <c:pt idx="396">
                  <c:v>-2.6232470226992044E-2</c:v>
                </c:pt>
                <c:pt idx="397">
                  <c:v>-4.511249223164282E-2</c:v>
                </c:pt>
                <c:pt idx="398">
                  <c:v>-1.245484666202612E-2</c:v>
                </c:pt>
                <c:pt idx="399">
                  <c:v>-4.200198963308921E-2</c:v>
                </c:pt>
                <c:pt idx="400">
                  <c:v>0.15344143399239041</c:v>
                </c:pt>
                <c:pt idx="401">
                  <c:v>0.1480565399191236</c:v>
                </c:pt>
                <c:pt idx="402">
                  <c:v>0.21763013138816145</c:v>
                </c:pt>
                <c:pt idx="403">
                  <c:v>0.13114794243448569</c:v>
                </c:pt>
                <c:pt idx="404">
                  <c:v>8.0287675029708794E-2</c:v>
                </c:pt>
                <c:pt idx="405">
                  <c:v>6.4144541608880168E-2</c:v>
                </c:pt>
                <c:pt idx="406">
                  <c:v>-0.29091587653817064</c:v>
                </c:pt>
                <c:pt idx="407">
                  <c:v>1.4357021303504913E-2</c:v>
                </c:pt>
                <c:pt idx="408">
                  <c:v>5.2926804150235096E-2</c:v>
                </c:pt>
                <c:pt idx="409">
                  <c:v>-7.4817755163601118E-2</c:v>
                </c:pt>
                <c:pt idx="410">
                  <c:v>3.9066852707315025E-2</c:v>
                </c:pt>
                <c:pt idx="411">
                  <c:v>-6.1056169340270361E-2</c:v>
                </c:pt>
                <c:pt idx="412">
                  <c:v>0.1222857631743326</c:v>
                </c:pt>
                <c:pt idx="413">
                  <c:v>8.6106147970687719E-2</c:v>
                </c:pt>
                <c:pt idx="414">
                  <c:v>0.10364609544757131</c:v>
                </c:pt>
                <c:pt idx="415">
                  <c:v>-4.4018793668820999E-2</c:v>
                </c:pt>
                <c:pt idx="416">
                  <c:v>0.10223126372490343</c:v>
                </c:pt>
                <c:pt idx="417">
                  <c:v>0.2736043126537</c:v>
                </c:pt>
                <c:pt idx="418">
                  <c:v>-5.5527899105354939E-2</c:v>
                </c:pt>
                <c:pt idx="419">
                  <c:v>-0.11996070414433269</c:v>
                </c:pt>
                <c:pt idx="420">
                  <c:v>1.2064124625472683E-2</c:v>
                </c:pt>
                <c:pt idx="421">
                  <c:v>1.9930804637226185E-2</c:v>
                </c:pt>
                <c:pt idx="422">
                  <c:v>7.706493743872489E-2</c:v>
                </c:pt>
                <c:pt idx="423">
                  <c:v>0.10116704084327743</c:v>
                </c:pt>
                <c:pt idx="424">
                  <c:v>9.9782723679891383E-2</c:v>
                </c:pt>
                <c:pt idx="425">
                  <c:v>0.10266080155686619</c:v>
                </c:pt>
                <c:pt idx="426">
                  <c:v>-0.16202985808078496</c:v>
                </c:pt>
                <c:pt idx="427">
                  <c:v>0.14267316510296091</c:v>
                </c:pt>
                <c:pt idx="428">
                  <c:v>-4.0463000964185092E-2</c:v>
                </c:pt>
                <c:pt idx="429">
                  <c:v>-6.5406341223930631E-2</c:v>
                </c:pt>
                <c:pt idx="430">
                  <c:v>0.1662059367176405</c:v>
                </c:pt>
                <c:pt idx="431">
                  <c:v>2.5116986345703474E-3</c:v>
                </c:pt>
                <c:pt idx="432">
                  <c:v>-0.23020799234209399</c:v>
                </c:pt>
                <c:pt idx="433">
                  <c:v>5.1233294431907161E-3</c:v>
                </c:pt>
                <c:pt idx="434">
                  <c:v>0.23535911552258382</c:v>
                </c:pt>
                <c:pt idx="435">
                  <c:v>0.36839923489754756</c:v>
                </c:pt>
                <c:pt idx="436">
                  <c:v>5.2690705395644022E-2</c:v>
                </c:pt>
                <c:pt idx="437">
                  <c:v>0.343589074142298</c:v>
                </c:pt>
                <c:pt idx="438">
                  <c:v>0.23682381587796164</c:v>
                </c:pt>
                <c:pt idx="439">
                  <c:v>0.32448497058216774</c:v>
                </c:pt>
                <c:pt idx="440">
                  <c:v>6.1161891658745304E-2</c:v>
                </c:pt>
                <c:pt idx="441">
                  <c:v>-1.413857264089935E-2</c:v>
                </c:pt>
                <c:pt idx="442">
                  <c:v>-4.1365393884498225E-2</c:v>
                </c:pt>
                <c:pt idx="443">
                  <c:v>2.269419496693148E-2</c:v>
                </c:pt>
                <c:pt idx="444">
                  <c:v>-3.9530439245482274E-2</c:v>
                </c:pt>
                <c:pt idx="445">
                  <c:v>-8.4618751218367039E-2</c:v>
                </c:pt>
                <c:pt idx="446">
                  <c:v>0.11473717961176644</c:v>
                </c:pt>
                <c:pt idx="447">
                  <c:v>0.14169689753641501</c:v>
                </c:pt>
                <c:pt idx="448">
                  <c:v>8.6378472433195075E-3</c:v>
                </c:pt>
                <c:pt idx="449">
                  <c:v>-0.11411072433361258</c:v>
                </c:pt>
                <c:pt idx="450">
                  <c:v>3.3070108738092241E-2</c:v>
                </c:pt>
                <c:pt idx="451">
                  <c:v>7.4626849202519274E-3</c:v>
                </c:pt>
                <c:pt idx="452">
                  <c:v>0.16842061170957479</c:v>
                </c:pt>
                <c:pt idx="453">
                  <c:v>0.11357715375235711</c:v>
                </c:pt>
                <c:pt idx="454">
                  <c:v>6.6477657025395098E-2</c:v>
                </c:pt>
                <c:pt idx="455">
                  <c:v>4.6606547227648676E-2</c:v>
                </c:pt>
                <c:pt idx="456">
                  <c:v>0.21413756215387814</c:v>
                </c:pt>
                <c:pt idx="457">
                  <c:v>6.1475405501382641E-2</c:v>
                </c:pt>
                <c:pt idx="458">
                  <c:v>0.10075593938877048</c:v>
                </c:pt>
                <c:pt idx="459">
                  <c:v>0.46373176556647944</c:v>
                </c:pt>
                <c:pt idx="460">
                  <c:v>1.2727164130577968</c:v>
                </c:pt>
                <c:pt idx="461">
                  <c:v>0.272359742809271</c:v>
                </c:pt>
                <c:pt idx="462">
                  <c:v>0.85999364820880264</c:v>
                </c:pt>
                <c:pt idx="463">
                  <c:v>0.33929928552622202</c:v>
                </c:pt>
                <c:pt idx="464">
                  <c:v>-0.10286599819454412</c:v>
                </c:pt>
                <c:pt idx="465">
                  <c:v>-2.5376989376450831E-2</c:v>
                </c:pt>
                <c:pt idx="466">
                  <c:v>-5.2519485214073347E-2</c:v>
                </c:pt>
                <c:pt idx="467">
                  <c:v>7.6063724401185251E-2</c:v>
                </c:pt>
                <c:pt idx="468">
                  <c:v>0.26136236709001981</c:v>
                </c:pt>
                <c:pt idx="469">
                  <c:v>0.24085392016415197</c:v>
                </c:pt>
                <c:pt idx="470">
                  <c:v>0.24185267887105133</c:v>
                </c:pt>
                <c:pt idx="471">
                  <c:v>0.31087592680757425</c:v>
                </c:pt>
                <c:pt idx="472">
                  <c:v>0.22209927146152775</c:v>
                </c:pt>
                <c:pt idx="473">
                  <c:v>4.2801282315888312E-2</c:v>
                </c:pt>
                <c:pt idx="474">
                  <c:v>-7.8367370640810341E-2</c:v>
                </c:pt>
                <c:pt idx="475">
                  <c:v>-8.3375983655245012E-3</c:v>
                </c:pt>
                <c:pt idx="476">
                  <c:v>6.71322232455418E-2</c:v>
                </c:pt>
                <c:pt idx="477">
                  <c:v>2.1089728664491103E-2</c:v>
                </c:pt>
                <c:pt idx="478">
                  <c:v>0.16657246331406927</c:v>
                </c:pt>
                <c:pt idx="479">
                  <c:v>4.3918009694926097E-2</c:v>
                </c:pt>
                <c:pt idx="480">
                  <c:v>-0.15061722473730232</c:v>
                </c:pt>
                <c:pt idx="481">
                  <c:v>-2.8946792019888701E-2</c:v>
                </c:pt>
                <c:pt idx="482">
                  <c:v>1.9994149206820522E-2</c:v>
                </c:pt>
                <c:pt idx="483">
                  <c:v>1.3051440111989887E-2</c:v>
                </c:pt>
                <c:pt idx="484">
                  <c:v>6.7459928575144268E-2</c:v>
                </c:pt>
                <c:pt idx="485">
                  <c:v>-4.0111117234211013E-2</c:v>
                </c:pt>
                <c:pt idx="486">
                  <c:v>-9.3118826479913319E-2</c:v>
                </c:pt>
                <c:pt idx="487">
                  <c:v>0.28448883683112669</c:v>
                </c:pt>
                <c:pt idx="488">
                  <c:v>0.29380673591684037</c:v>
                </c:pt>
                <c:pt idx="489">
                  <c:v>0.19896715298584877</c:v>
                </c:pt>
                <c:pt idx="490">
                  <c:v>0.25367814809919431</c:v>
                </c:pt>
                <c:pt idx="491">
                  <c:v>-1.8031211266688385E-2</c:v>
                </c:pt>
                <c:pt idx="492">
                  <c:v>0.18196895417438474</c:v>
                </c:pt>
                <c:pt idx="493">
                  <c:v>-3.0510010938585852E-2</c:v>
                </c:pt>
                <c:pt idx="494">
                  <c:v>-2.9682687487508463E-2</c:v>
                </c:pt>
                <c:pt idx="495">
                  <c:v>-8.5881556679549553E-2</c:v>
                </c:pt>
                <c:pt idx="496">
                  <c:v>-5.6668464596991597E-2</c:v>
                </c:pt>
                <c:pt idx="497">
                  <c:v>-4.1117069272742168E-2</c:v>
                </c:pt>
                <c:pt idx="498">
                  <c:v>-2.5850241632972004E-2</c:v>
                </c:pt>
                <c:pt idx="499">
                  <c:v>-1.4546678591828233E-2</c:v>
                </c:pt>
                <c:pt idx="500">
                  <c:v>-7.0380780716488012E-3</c:v>
                </c:pt>
                <c:pt idx="501">
                  <c:v>0.34943176208569748</c:v>
                </c:pt>
                <c:pt idx="502">
                  <c:v>6.7045701729265161E-2</c:v>
                </c:pt>
                <c:pt idx="503">
                  <c:v>-9.6423621478274324E-3</c:v>
                </c:pt>
                <c:pt idx="504">
                  <c:v>-1.6862840096104503E-2</c:v>
                </c:pt>
                <c:pt idx="505">
                  <c:v>-2.8149686493287307E-2</c:v>
                </c:pt>
                <c:pt idx="506">
                  <c:v>1.1313948834030807E-2</c:v>
                </c:pt>
                <c:pt idx="507">
                  <c:v>1.5273174402512968E-2</c:v>
                </c:pt>
                <c:pt idx="508">
                  <c:v>5.8092300981278377E-3</c:v>
                </c:pt>
                <c:pt idx="509">
                  <c:v>0.16893390255360607</c:v>
                </c:pt>
                <c:pt idx="510">
                  <c:v>0.15701957968172908</c:v>
                </c:pt>
                <c:pt idx="511">
                  <c:v>0.29878996751158127</c:v>
                </c:pt>
                <c:pt idx="512">
                  <c:v>0.32794025278607664</c:v>
                </c:pt>
                <c:pt idx="513">
                  <c:v>4.4719788293001939E-2</c:v>
                </c:pt>
                <c:pt idx="514">
                  <c:v>6.994773545275379E-2</c:v>
                </c:pt>
                <c:pt idx="515">
                  <c:v>-4.2664424063081796E-2</c:v>
                </c:pt>
                <c:pt idx="516">
                  <c:v>1.2314534283506262E-2</c:v>
                </c:pt>
                <c:pt idx="517">
                  <c:v>2.085154305352388E-2</c:v>
                </c:pt>
                <c:pt idx="518">
                  <c:v>9.2916140822556059E-2</c:v>
                </c:pt>
                <c:pt idx="519">
                  <c:v>0.15753367734982859</c:v>
                </c:pt>
                <c:pt idx="520">
                  <c:v>0.15556889743849345</c:v>
                </c:pt>
                <c:pt idx="521">
                  <c:v>0.11326239077813116</c:v>
                </c:pt>
                <c:pt idx="522">
                  <c:v>0.25783017125334329</c:v>
                </c:pt>
                <c:pt idx="523">
                  <c:v>0.18154565076056794</c:v>
                </c:pt>
                <c:pt idx="524">
                  <c:v>0.30083576083367092</c:v>
                </c:pt>
                <c:pt idx="525">
                  <c:v>0.13162429256850827</c:v>
                </c:pt>
                <c:pt idx="526">
                  <c:v>-3.5152821952091462E-2</c:v>
                </c:pt>
                <c:pt idx="527">
                  <c:v>-4.4345939931617728E-2</c:v>
                </c:pt>
                <c:pt idx="528">
                  <c:v>-1.6186240684096131E-2</c:v>
                </c:pt>
                <c:pt idx="529">
                  <c:v>-5.4421927861020292E-2</c:v>
                </c:pt>
                <c:pt idx="530">
                  <c:v>0.14399171257913279</c:v>
                </c:pt>
                <c:pt idx="531">
                  <c:v>0.12186971961799054</c:v>
                </c:pt>
                <c:pt idx="532">
                  <c:v>0.13308643924670438</c:v>
                </c:pt>
                <c:pt idx="533">
                  <c:v>0.16283572990805273</c:v>
                </c:pt>
                <c:pt idx="534">
                  <c:v>0.15630793220593087</c:v>
                </c:pt>
                <c:pt idx="535">
                  <c:v>0.11860714521580151</c:v>
                </c:pt>
                <c:pt idx="536">
                  <c:v>9.1279692003593871E-2</c:v>
                </c:pt>
                <c:pt idx="537">
                  <c:v>-8.813547183236603E-2</c:v>
                </c:pt>
                <c:pt idx="538">
                  <c:v>-0.15190797881115936</c:v>
                </c:pt>
                <c:pt idx="539">
                  <c:v>0.17645095010875633</c:v>
                </c:pt>
                <c:pt idx="540">
                  <c:v>3.2478773158232777E-2</c:v>
                </c:pt>
                <c:pt idx="541">
                  <c:v>-5.438443198022247E-2</c:v>
                </c:pt>
                <c:pt idx="542">
                  <c:v>3.2298907268412336E-2</c:v>
                </c:pt>
                <c:pt idx="543">
                  <c:v>4.2580753827268669E-2</c:v>
                </c:pt>
                <c:pt idx="544">
                  <c:v>5.8211520855824928E-2</c:v>
                </c:pt>
                <c:pt idx="545">
                  <c:v>6.5678847800194617E-3</c:v>
                </c:pt>
                <c:pt idx="546">
                  <c:v>-7.6349397426415444E-2</c:v>
                </c:pt>
                <c:pt idx="547">
                  <c:v>0.2191853774423087</c:v>
                </c:pt>
                <c:pt idx="548">
                  <c:v>2.5562483965170468E-2</c:v>
                </c:pt>
                <c:pt idx="549">
                  <c:v>0.20616239730440244</c:v>
                </c:pt>
                <c:pt idx="550">
                  <c:v>-6.0351058256264412E-2</c:v>
                </c:pt>
                <c:pt idx="551">
                  <c:v>1.548491817819464E-3</c:v>
                </c:pt>
                <c:pt idx="552">
                  <c:v>4.6575631807433737E-2</c:v>
                </c:pt>
                <c:pt idx="553">
                  <c:v>-1.5633845725774975E-2</c:v>
                </c:pt>
                <c:pt idx="554">
                  <c:v>0.11487563854551719</c:v>
                </c:pt>
                <c:pt idx="555">
                  <c:v>0.1744939295386112</c:v>
                </c:pt>
                <c:pt idx="556">
                  <c:v>0.13031922578184596</c:v>
                </c:pt>
                <c:pt idx="557">
                  <c:v>3.9003697420179728E-2</c:v>
                </c:pt>
                <c:pt idx="558">
                  <c:v>-0.11515435119462525</c:v>
                </c:pt>
                <c:pt idx="559">
                  <c:v>-0.11918454186270788</c:v>
                </c:pt>
                <c:pt idx="560">
                  <c:v>0.33995969169003692</c:v>
                </c:pt>
                <c:pt idx="561">
                  <c:v>0.34266364016424045</c:v>
                </c:pt>
                <c:pt idx="562">
                  <c:v>0.37940780527882745</c:v>
                </c:pt>
                <c:pt idx="563">
                  <c:v>0.11529584235998702</c:v>
                </c:pt>
                <c:pt idx="564">
                  <c:v>0.11425851561515765</c:v>
                </c:pt>
                <c:pt idx="565">
                  <c:v>-0.14514181596286313</c:v>
                </c:pt>
                <c:pt idx="566">
                  <c:v>-0.14072499423281226</c:v>
                </c:pt>
                <c:pt idx="567">
                  <c:v>-0.18915309326677032</c:v>
                </c:pt>
                <c:pt idx="568">
                  <c:v>-0.11613968799741703</c:v>
                </c:pt>
                <c:pt idx="569">
                  <c:v>-1.2096187334197039E-2</c:v>
                </c:pt>
                <c:pt idx="570">
                  <c:v>-4.9932955336638218E-2</c:v>
                </c:pt>
                <c:pt idx="571">
                  <c:v>-1.4266354189276353E-2</c:v>
                </c:pt>
                <c:pt idx="572">
                  <c:v>-5.5252212913582399E-3</c:v>
                </c:pt>
                <c:pt idx="573">
                  <c:v>7.4112648674530268E-2</c:v>
                </c:pt>
                <c:pt idx="574">
                  <c:v>-0.21087188226717701</c:v>
                </c:pt>
                <c:pt idx="575">
                  <c:v>-0.41716170892912252</c:v>
                </c:pt>
                <c:pt idx="576">
                  <c:v>0.18424954127586202</c:v>
                </c:pt>
                <c:pt idx="577">
                  <c:v>0.10068244869098875</c:v>
                </c:pt>
                <c:pt idx="578">
                  <c:v>-0.1148085412625558</c:v>
                </c:pt>
                <c:pt idx="579">
                  <c:v>1.1954500982318539E-3</c:v>
                </c:pt>
                <c:pt idx="580">
                  <c:v>-3.4163739501024248E-2</c:v>
                </c:pt>
                <c:pt idx="581">
                  <c:v>-1.8370760286225418E-2</c:v>
                </c:pt>
                <c:pt idx="582">
                  <c:v>2.8367570844783474E-2</c:v>
                </c:pt>
                <c:pt idx="583">
                  <c:v>9.4772591709024745E-2</c:v>
                </c:pt>
                <c:pt idx="584">
                  <c:v>-0.16918326448012566</c:v>
                </c:pt>
                <c:pt idx="585">
                  <c:v>-1.3465185371751009E-2</c:v>
                </c:pt>
                <c:pt idx="586">
                  <c:v>2.1230667034241701E-2</c:v>
                </c:pt>
                <c:pt idx="587">
                  <c:v>4.0755819183857733E-2</c:v>
                </c:pt>
                <c:pt idx="588">
                  <c:v>4.7533920444824629E-2</c:v>
                </c:pt>
                <c:pt idx="589">
                  <c:v>4.2604793172661415E-2</c:v>
                </c:pt>
                <c:pt idx="590">
                  <c:v>9.5947962256919261E-2</c:v>
                </c:pt>
                <c:pt idx="591">
                  <c:v>0.13285908160012294</c:v>
                </c:pt>
                <c:pt idx="592">
                  <c:v>-6.3967835180748667E-2</c:v>
                </c:pt>
                <c:pt idx="593">
                  <c:v>-0.17703515880777498</c:v>
                </c:pt>
                <c:pt idx="594">
                  <c:v>3.0236469902616525E-2</c:v>
                </c:pt>
                <c:pt idx="595">
                  <c:v>-6.6189024191729673E-2</c:v>
                </c:pt>
                <c:pt idx="596">
                  <c:v>6.5269169712413699E-2</c:v>
                </c:pt>
                <c:pt idx="597">
                  <c:v>7.4592784622679487E-2</c:v>
                </c:pt>
                <c:pt idx="598">
                  <c:v>6.8353741603410567E-2</c:v>
                </c:pt>
                <c:pt idx="599">
                  <c:v>-4.9840365801445019E-2</c:v>
                </c:pt>
                <c:pt idx="600">
                  <c:v>-1.7476778147531902E-2</c:v>
                </c:pt>
                <c:pt idx="601">
                  <c:v>0.8957740624263324</c:v>
                </c:pt>
                <c:pt idx="602">
                  <c:v>-3.8218209456455821E-2</c:v>
                </c:pt>
                <c:pt idx="603">
                  <c:v>0.16638577995962134</c:v>
                </c:pt>
                <c:pt idx="604">
                  <c:v>-2.7429679007977659E-2</c:v>
                </c:pt>
                <c:pt idx="605">
                  <c:v>2.0344385727882885E-2</c:v>
                </c:pt>
                <c:pt idx="606">
                  <c:v>-6.7087530625995484E-3</c:v>
                </c:pt>
                <c:pt idx="607">
                  <c:v>8.9838903722809782E-3</c:v>
                </c:pt>
                <c:pt idx="608">
                  <c:v>-1.9412348931504009E-2</c:v>
                </c:pt>
                <c:pt idx="609">
                  <c:v>-2.1271883948018933E-2</c:v>
                </c:pt>
                <c:pt idx="610">
                  <c:v>-8.7229997379258628E-2</c:v>
                </c:pt>
                <c:pt idx="611">
                  <c:v>-8.6698132982195197E-2</c:v>
                </c:pt>
                <c:pt idx="612">
                  <c:v>1.3632809159930925E-2</c:v>
                </c:pt>
                <c:pt idx="613">
                  <c:v>0.13946328933565444</c:v>
                </c:pt>
                <c:pt idx="614">
                  <c:v>8.4394738255760604E-2</c:v>
                </c:pt>
                <c:pt idx="615">
                  <c:v>0.11257956772403044</c:v>
                </c:pt>
                <c:pt idx="616">
                  <c:v>-2.5016080857918399E-2</c:v>
                </c:pt>
                <c:pt idx="617">
                  <c:v>0.34632932111676973</c:v>
                </c:pt>
                <c:pt idx="618">
                  <c:v>-6.7707902403687736E-2</c:v>
                </c:pt>
                <c:pt idx="619">
                  <c:v>-0.12145604127119036</c:v>
                </c:pt>
                <c:pt idx="620">
                  <c:v>4.1628804240214423E-2</c:v>
                </c:pt>
                <c:pt idx="621">
                  <c:v>2.2801073661427917E-2</c:v>
                </c:pt>
                <c:pt idx="622">
                  <c:v>5.1206792978040205E-3</c:v>
                </c:pt>
                <c:pt idx="623">
                  <c:v>1.1862718476174372E-3</c:v>
                </c:pt>
                <c:pt idx="624">
                  <c:v>0.1162477166866529</c:v>
                </c:pt>
                <c:pt idx="625">
                  <c:v>-0.1073216547427146</c:v>
                </c:pt>
                <c:pt idx="626">
                  <c:v>4.0197244444444502E-2</c:v>
                </c:pt>
                <c:pt idx="627">
                  <c:v>-5.6250494439008869E-2</c:v>
                </c:pt>
                <c:pt idx="628">
                  <c:v>-0.1065500530021698</c:v>
                </c:pt>
                <c:pt idx="629">
                  <c:v>7.5297075977188488E-2</c:v>
                </c:pt>
                <c:pt idx="630">
                  <c:v>0.10575470578547663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1D-432B-85D4-9758872BF63C}"/>
            </c:ext>
          </c:extLst>
        </c:ser>
        <c:ser>
          <c:idx val="3"/>
          <c:order val="1"/>
          <c:tx>
            <c:v>'ramp'</c:v>
          </c:tx>
          <c:spPr>
            <a:ln>
              <a:noFill/>
            </a:ln>
          </c:spPr>
          <c:marker>
            <c:symbol val="star"/>
            <c:size val="5"/>
          </c:marker>
          <c:xVal>
            <c:numRef>
              <c:f>workingsheet!$B$1924:$B$2416</c:f>
              <c:numCache>
                <c:formatCode>0</c:formatCode>
                <c:ptCount val="493"/>
                <c:pt idx="0">
                  <c:v>1838.1030787699042</c:v>
                </c:pt>
                <c:pt idx="1">
                  <c:v>4960.833333333333</c:v>
                </c:pt>
                <c:pt idx="2">
                  <c:v>3566.8333333333335</c:v>
                </c:pt>
                <c:pt idx="3">
                  <c:v>5989.083333333333</c:v>
                </c:pt>
                <c:pt idx="4">
                  <c:v>10522.666666666666</c:v>
                </c:pt>
                <c:pt idx="5">
                  <c:v>13262.666666666666</c:v>
                </c:pt>
                <c:pt idx="6">
                  <c:v>16109.166666666666</c:v>
                </c:pt>
                <c:pt idx="7">
                  <c:v>16461.86068877362</c:v>
                </c:pt>
                <c:pt idx="8">
                  <c:v>19852.81818181818</c:v>
                </c:pt>
                <c:pt idx="9">
                  <c:v>20311.115173313308</c:v>
                </c:pt>
                <c:pt idx="10">
                  <c:v>21684.5</c:v>
                </c:pt>
                <c:pt idx="11">
                  <c:v>22409.416666666668</c:v>
                </c:pt>
                <c:pt idx="12">
                  <c:v>22535.114754836482</c:v>
                </c:pt>
                <c:pt idx="13">
                  <c:v>23293.730857666982</c:v>
                </c:pt>
                <c:pt idx="14">
                  <c:v>23986.5</c:v>
                </c:pt>
                <c:pt idx="15">
                  <c:v>25512.916666666668</c:v>
                </c:pt>
                <c:pt idx="16">
                  <c:v>32233.125</c:v>
                </c:pt>
                <c:pt idx="17">
                  <c:v>33302.473224273184</c:v>
                </c:pt>
                <c:pt idx="18">
                  <c:v>33719.555555555555</c:v>
                </c:pt>
                <c:pt idx="19">
                  <c:v>33764.583333333336</c:v>
                </c:pt>
                <c:pt idx="20">
                  <c:v>4955.833333333333</c:v>
                </c:pt>
                <c:pt idx="21">
                  <c:v>5082.166666666667</c:v>
                </c:pt>
                <c:pt idx="22">
                  <c:v>6793.916666666667</c:v>
                </c:pt>
                <c:pt idx="23">
                  <c:v>14882.583333333334</c:v>
                </c:pt>
                <c:pt idx="24">
                  <c:v>16531.197031871507</c:v>
                </c:pt>
                <c:pt idx="25">
                  <c:v>15007</c:v>
                </c:pt>
                <c:pt idx="26">
                  <c:v>22616.5</c:v>
                </c:pt>
                <c:pt idx="27">
                  <c:v>30102.083333333332</c:v>
                </c:pt>
                <c:pt idx="28">
                  <c:v>33415.682382781546</c:v>
                </c:pt>
                <c:pt idx="29">
                  <c:v>34462.429174901117</c:v>
                </c:pt>
                <c:pt idx="30">
                  <c:v>13096.205960257857</c:v>
                </c:pt>
                <c:pt idx="31">
                  <c:v>13601</c:v>
                </c:pt>
                <c:pt idx="32">
                  <c:v>16558.376498455411</c:v>
                </c:pt>
                <c:pt idx="33">
                  <c:v>17019.902578796562</c:v>
                </c:pt>
                <c:pt idx="34">
                  <c:v>18498.583333333332</c:v>
                </c:pt>
                <c:pt idx="35">
                  <c:v>21060.25</c:v>
                </c:pt>
                <c:pt idx="36">
                  <c:v>22407.06265218342</c:v>
                </c:pt>
                <c:pt idx="37">
                  <c:v>4060.0833333333335</c:v>
                </c:pt>
                <c:pt idx="38">
                  <c:v>8015.0791947309481</c:v>
                </c:pt>
                <c:pt idx="39">
                  <c:v>5227.583333333333</c:v>
                </c:pt>
                <c:pt idx="40">
                  <c:v>16243.416666666666</c:v>
                </c:pt>
                <c:pt idx="41">
                  <c:v>18117.529118825703</c:v>
                </c:pt>
                <c:pt idx="42">
                  <c:v>975.58333333333337</c:v>
                </c:pt>
                <c:pt idx="43">
                  <c:v>1416.1666666666667</c:v>
                </c:pt>
                <c:pt idx="44">
                  <c:v>1506.236667404293</c:v>
                </c:pt>
                <c:pt idx="45">
                  <c:v>1524.4166666666667</c:v>
                </c:pt>
                <c:pt idx="46">
                  <c:v>1578.1006975144905</c:v>
                </c:pt>
                <c:pt idx="47">
                  <c:v>1657.0325134770892</c:v>
                </c:pt>
                <c:pt idx="48">
                  <c:v>1811.5</c:v>
                </c:pt>
                <c:pt idx="49">
                  <c:v>2123.4231528144414</c:v>
                </c:pt>
                <c:pt idx="50">
                  <c:v>2343.5</c:v>
                </c:pt>
                <c:pt idx="51">
                  <c:v>2385.5</c:v>
                </c:pt>
                <c:pt idx="52">
                  <c:v>2507.5184404368806</c:v>
                </c:pt>
                <c:pt idx="53">
                  <c:v>2555.9899177074817</c:v>
                </c:pt>
                <c:pt idx="54">
                  <c:v>2557.25</c:v>
                </c:pt>
                <c:pt idx="55">
                  <c:v>2645.3076569400732</c:v>
                </c:pt>
                <c:pt idx="56">
                  <c:v>2707.8081495993615</c:v>
                </c:pt>
                <c:pt idx="57">
                  <c:v>2721.6616022099452</c:v>
                </c:pt>
                <c:pt idx="58">
                  <c:v>2742.4166666666665</c:v>
                </c:pt>
                <c:pt idx="59">
                  <c:v>2819.6666666666665</c:v>
                </c:pt>
                <c:pt idx="60">
                  <c:v>2902.399485813406</c:v>
                </c:pt>
                <c:pt idx="61">
                  <c:v>2987.3456940371457</c:v>
                </c:pt>
                <c:pt idx="62">
                  <c:v>3025.7144837968467</c:v>
                </c:pt>
                <c:pt idx="63">
                  <c:v>3045.4166666666665</c:v>
                </c:pt>
                <c:pt idx="64">
                  <c:v>3177.75</c:v>
                </c:pt>
                <c:pt idx="65">
                  <c:v>3219.6102997922226</c:v>
                </c:pt>
                <c:pt idx="66">
                  <c:v>3266.4166666666665</c:v>
                </c:pt>
                <c:pt idx="67">
                  <c:v>3311.0152732345587</c:v>
                </c:pt>
                <c:pt idx="68">
                  <c:v>3342.5833333333335</c:v>
                </c:pt>
                <c:pt idx="69">
                  <c:v>3393.0983574212005</c:v>
                </c:pt>
                <c:pt idx="70">
                  <c:v>3440.8686481303926</c:v>
                </c:pt>
                <c:pt idx="71">
                  <c:v>3481.3333333333335</c:v>
                </c:pt>
                <c:pt idx="72">
                  <c:v>3532.1666666666665</c:v>
                </c:pt>
                <c:pt idx="73">
                  <c:v>3637.0793231611892</c:v>
                </c:pt>
                <c:pt idx="74">
                  <c:v>3671.8333333333335</c:v>
                </c:pt>
                <c:pt idx="75">
                  <c:v>3684.9166666666665</c:v>
                </c:pt>
                <c:pt idx="76">
                  <c:v>3705.1662123343885</c:v>
                </c:pt>
                <c:pt idx="77">
                  <c:v>3745.8333333333335</c:v>
                </c:pt>
                <c:pt idx="78">
                  <c:v>3786.3333333333335</c:v>
                </c:pt>
                <c:pt idx="79">
                  <c:v>3819.5714285714284</c:v>
                </c:pt>
                <c:pt idx="80">
                  <c:v>3969.9166666666665</c:v>
                </c:pt>
                <c:pt idx="81">
                  <c:v>4005.9166666666665</c:v>
                </c:pt>
                <c:pt idx="82">
                  <c:v>4100.916666666667</c:v>
                </c:pt>
                <c:pt idx="83">
                  <c:v>4108.818181818182</c:v>
                </c:pt>
                <c:pt idx="84">
                  <c:v>4193.25</c:v>
                </c:pt>
                <c:pt idx="85">
                  <c:v>4298.916666666667</c:v>
                </c:pt>
                <c:pt idx="86">
                  <c:v>4315.666666666667</c:v>
                </c:pt>
                <c:pt idx="87">
                  <c:v>4478.2366812452647</c:v>
                </c:pt>
                <c:pt idx="88">
                  <c:v>4509</c:v>
                </c:pt>
                <c:pt idx="89">
                  <c:v>4534.583333333333</c:v>
                </c:pt>
                <c:pt idx="90">
                  <c:v>4535.0993150416934</c:v>
                </c:pt>
                <c:pt idx="91">
                  <c:v>4677</c:v>
                </c:pt>
                <c:pt idx="92">
                  <c:v>4721.833333333333</c:v>
                </c:pt>
                <c:pt idx="93">
                  <c:v>4748</c:v>
                </c:pt>
                <c:pt idx="94">
                  <c:v>4752.916666666667</c:v>
                </c:pt>
                <c:pt idx="95">
                  <c:v>4857.4285714285716</c:v>
                </c:pt>
                <c:pt idx="96">
                  <c:v>4857.9694958233886</c:v>
                </c:pt>
                <c:pt idx="97">
                  <c:v>4860.7494738688174</c:v>
                </c:pt>
                <c:pt idx="98">
                  <c:v>4910.4937636077275</c:v>
                </c:pt>
                <c:pt idx="99">
                  <c:v>4916.293532338309</c:v>
                </c:pt>
                <c:pt idx="100">
                  <c:v>4983.5</c:v>
                </c:pt>
                <c:pt idx="101">
                  <c:v>5005.5</c:v>
                </c:pt>
                <c:pt idx="102">
                  <c:v>5016.1339693390819</c:v>
                </c:pt>
                <c:pt idx="103">
                  <c:v>5045.6085905796299</c:v>
                </c:pt>
                <c:pt idx="104">
                  <c:v>5061.333333333333</c:v>
                </c:pt>
                <c:pt idx="105">
                  <c:v>5068.8571428571431</c:v>
                </c:pt>
                <c:pt idx="106">
                  <c:v>5154.916666666667</c:v>
                </c:pt>
                <c:pt idx="107">
                  <c:v>5273.625</c:v>
                </c:pt>
                <c:pt idx="108">
                  <c:v>5291.083333333333</c:v>
                </c:pt>
                <c:pt idx="109">
                  <c:v>5378.25</c:v>
                </c:pt>
                <c:pt idx="110">
                  <c:v>5464.545454545455</c:v>
                </c:pt>
                <c:pt idx="111">
                  <c:v>5468.416666666667</c:v>
                </c:pt>
                <c:pt idx="112">
                  <c:v>5499.1258759312486</c:v>
                </c:pt>
                <c:pt idx="113">
                  <c:v>5542.833333333333</c:v>
                </c:pt>
                <c:pt idx="114">
                  <c:v>5563.1428571428569</c:v>
                </c:pt>
                <c:pt idx="115">
                  <c:v>5570.833333333333</c:v>
                </c:pt>
                <c:pt idx="116">
                  <c:v>5572.6702320522108</c:v>
                </c:pt>
                <c:pt idx="117">
                  <c:v>5579.0511965169453</c:v>
                </c:pt>
                <c:pt idx="118">
                  <c:v>5584.083333333333</c:v>
                </c:pt>
                <c:pt idx="119">
                  <c:v>5602.25</c:v>
                </c:pt>
                <c:pt idx="120">
                  <c:v>5612.916666666667</c:v>
                </c:pt>
                <c:pt idx="121">
                  <c:v>5620.7650682582307</c:v>
                </c:pt>
                <c:pt idx="122">
                  <c:v>5630.666666666667</c:v>
                </c:pt>
                <c:pt idx="123">
                  <c:v>5678.833333333333</c:v>
                </c:pt>
                <c:pt idx="124">
                  <c:v>5746.7179372926785</c:v>
                </c:pt>
                <c:pt idx="125">
                  <c:v>5787.666666666667</c:v>
                </c:pt>
                <c:pt idx="126">
                  <c:v>5812.5771311691733</c:v>
                </c:pt>
                <c:pt idx="127">
                  <c:v>5859.583333333333</c:v>
                </c:pt>
                <c:pt idx="128">
                  <c:v>5887.7839376351158</c:v>
                </c:pt>
                <c:pt idx="129">
                  <c:v>5904.4998827460868</c:v>
                </c:pt>
                <c:pt idx="130">
                  <c:v>5905.666666666667</c:v>
                </c:pt>
                <c:pt idx="131">
                  <c:v>5905.666666666667</c:v>
                </c:pt>
                <c:pt idx="132">
                  <c:v>5933.583333333333</c:v>
                </c:pt>
                <c:pt idx="133">
                  <c:v>5934.4034464341812</c:v>
                </c:pt>
                <c:pt idx="134">
                  <c:v>5961.833333333333</c:v>
                </c:pt>
                <c:pt idx="135">
                  <c:v>6005.0306706318588</c:v>
                </c:pt>
                <c:pt idx="136">
                  <c:v>6113.25</c:v>
                </c:pt>
                <c:pt idx="137">
                  <c:v>6132.583333333333</c:v>
                </c:pt>
                <c:pt idx="138">
                  <c:v>6217.3087038725143</c:v>
                </c:pt>
                <c:pt idx="139">
                  <c:v>6247.916666666667</c:v>
                </c:pt>
                <c:pt idx="140">
                  <c:v>6265.125</c:v>
                </c:pt>
                <c:pt idx="141">
                  <c:v>6346.875</c:v>
                </c:pt>
                <c:pt idx="142">
                  <c:v>6359.666666666667</c:v>
                </c:pt>
                <c:pt idx="143">
                  <c:v>6408.5</c:v>
                </c:pt>
                <c:pt idx="144">
                  <c:v>6431.166666666667</c:v>
                </c:pt>
                <c:pt idx="145">
                  <c:v>6447.8986777488908</c:v>
                </c:pt>
                <c:pt idx="146">
                  <c:v>6531</c:v>
                </c:pt>
                <c:pt idx="147">
                  <c:v>6562.75</c:v>
                </c:pt>
                <c:pt idx="148">
                  <c:v>6586</c:v>
                </c:pt>
                <c:pt idx="149">
                  <c:v>6602.0302620268067</c:v>
                </c:pt>
                <c:pt idx="150">
                  <c:v>6623.833333333333</c:v>
                </c:pt>
                <c:pt idx="151">
                  <c:v>6684.6708838555478</c:v>
                </c:pt>
                <c:pt idx="152">
                  <c:v>6686</c:v>
                </c:pt>
                <c:pt idx="153">
                  <c:v>6729.583333333333</c:v>
                </c:pt>
                <c:pt idx="154">
                  <c:v>6750.583333333333</c:v>
                </c:pt>
                <c:pt idx="155">
                  <c:v>6752.9265758640095</c:v>
                </c:pt>
                <c:pt idx="156">
                  <c:v>6811.416666666667</c:v>
                </c:pt>
                <c:pt idx="157">
                  <c:v>6872.666666666667</c:v>
                </c:pt>
                <c:pt idx="158">
                  <c:v>6900.6288287973339</c:v>
                </c:pt>
                <c:pt idx="159">
                  <c:v>6915.166666666667</c:v>
                </c:pt>
                <c:pt idx="160">
                  <c:v>6950.7183246543373</c:v>
                </c:pt>
                <c:pt idx="161">
                  <c:v>6999.875</c:v>
                </c:pt>
                <c:pt idx="162">
                  <c:v>7032.333333333333</c:v>
                </c:pt>
                <c:pt idx="163">
                  <c:v>7122.2039095774489</c:v>
                </c:pt>
                <c:pt idx="164">
                  <c:v>7155.833333333333</c:v>
                </c:pt>
                <c:pt idx="165">
                  <c:v>7198</c:v>
                </c:pt>
                <c:pt idx="166">
                  <c:v>7199.416666666667</c:v>
                </c:pt>
                <c:pt idx="167">
                  <c:v>7264.4096663876026</c:v>
                </c:pt>
                <c:pt idx="168">
                  <c:v>7268.3839316318827</c:v>
                </c:pt>
                <c:pt idx="169">
                  <c:v>7285.166666666667</c:v>
                </c:pt>
                <c:pt idx="170">
                  <c:v>7288.770357847281</c:v>
                </c:pt>
                <c:pt idx="171">
                  <c:v>7295.583333333333</c:v>
                </c:pt>
                <c:pt idx="172">
                  <c:v>7342.916666666667</c:v>
                </c:pt>
                <c:pt idx="173">
                  <c:v>7363.5</c:v>
                </c:pt>
                <c:pt idx="174">
                  <c:v>7412.416666666667</c:v>
                </c:pt>
                <c:pt idx="175">
                  <c:v>7434.916666666667</c:v>
                </c:pt>
                <c:pt idx="176">
                  <c:v>7510.2857142857147</c:v>
                </c:pt>
                <c:pt idx="177">
                  <c:v>7518.2</c:v>
                </c:pt>
                <c:pt idx="178">
                  <c:v>7626.833333333333</c:v>
                </c:pt>
                <c:pt idx="179">
                  <c:v>7718.081001337805</c:v>
                </c:pt>
                <c:pt idx="180">
                  <c:v>7730</c:v>
                </c:pt>
                <c:pt idx="181">
                  <c:v>7757</c:v>
                </c:pt>
                <c:pt idx="182">
                  <c:v>7799.25</c:v>
                </c:pt>
                <c:pt idx="183">
                  <c:v>7849.583333333333</c:v>
                </c:pt>
                <c:pt idx="184">
                  <c:v>7865.5</c:v>
                </c:pt>
                <c:pt idx="185">
                  <c:v>7899.5</c:v>
                </c:pt>
                <c:pt idx="186">
                  <c:v>7924.666666666667</c:v>
                </c:pt>
                <c:pt idx="187">
                  <c:v>8026.916666666667</c:v>
                </c:pt>
                <c:pt idx="188">
                  <c:v>8038.5</c:v>
                </c:pt>
                <c:pt idx="189">
                  <c:v>8097.166666666667</c:v>
                </c:pt>
                <c:pt idx="190">
                  <c:v>8131</c:v>
                </c:pt>
                <c:pt idx="191">
                  <c:v>8170.4162658360938</c:v>
                </c:pt>
                <c:pt idx="192">
                  <c:v>8267.5833333333339</c:v>
                </c:pt>
                <c:pt idx="193">
                  <c:v>8284.25</c:v>
                </c:pt>
                <c:pt idx="194">
                  <c:v>8296.3352545629205</c:v>
                </c:pt>
                <c:pt idx="195">
                  <c:v>8300.6666666666661</c:v>
                </c:pt>
                <c:pt idx="196">
                  <c:v>8443.3333333333339</c:v>
                </c:pt>
                <c:pt idx="197">
                  <c:v>8606.9166666666661</c:v>
                </c:pt>
                <c:pt idx="198">
                  <c:v>8614.3333333333339</c:v>
                </c:pt>
                <c:pt idx="199">
                  <c:v>8687</c:v>
                </c:pt>
                <c:pt idx="200">
                  <c:v>8738.5</c:v>
                </c:pt>
                <c:pt idx="201">
                  <c:v>8765.9057600418091</c:v>
                </c:pt>
                <c:pt idx="202">
                  <c:v>8781.2954504168574</c:v>
                </c:pt>
                <c:pt idx="203">
                  <c:v>8800.8557602430283</c:v>
                </c:pt>
                <c:pt idx="204">
                  <c:v>8862</c:v>
                </c:pt>
                <c:pt idx="205">
                  <c:v>8900</c:v>
                </c:pt>
                <c:pt idx="206">
                  <c:v>8910.25</c:v>
                </c:pt>
                <c:pt idx="207">
                  <c:v>9009.3333333333339</c:v>
                </c:pt>
                <c:pt idx="208">
                  <c:v>9076.3840393984974</c:v>
                </c:pt>
                <c:pt idx="209">
                  <c:v>9078.5714285714294</c:v>
                </c:pt>
                <c:pt idx="210">
                  <c:v>9086.0670539551174</c:v>
                </c:pt>
                <c:pt idx="211">
                  <c:v>9099</c:v>
                </c:pt>
                <c:pt idx="212">
                  <c:v>9115.2037588208659</c:v>
                </c:pt>
                <c:pt idx="213">
                  <c:v>9169.5502753357159</c:v>
                </c:pt>
                <c:pt idx="214">
                  <c:v>9191.4861393115079</c:v>
                </c:pt>
                <c:pt idx="215">
                  <c:v>9214</c:v>
                </c:pt>
                <c:pt idx="216">
                  <c:v>9320.2125233730112</c:v>
                </c:pt>
                <c:pt idx="217">
                  <c:v>9326.9560039249864</c:v>
                </c:pt>
                <c:pt idx="218">
                  <c:v>9340.8333333333339</c:v>
                </c:pt>
                <c:pt idx="219">
                  <c:v>9368.625</c:v>
                </c:pt>
                <c:pt idx="220">
                  <c:v>9388.6946657813169</c:v>
                </c:pt>
                <c:pt idx="221">
                  <c:v>9397.2746350908546</c:v>
                </c:pt>
                <c:pt idx="222">
                  <c:v>9417.1666666666661</c:v>
                </c:pt>
                <c:pt idx="223">
                  <c:v>9431.5</c:v>
                </c:pt>
                <c:pt idx="224">
                  <c:v>9457.5833333333339</c:v>
                </c:pt>
                <c:pt idx="225">
                  <c:v>9461</c:v>
                </c:pt>
                <c:pt idx="226">
                  <c:v>9478.893666322163</c:v>
                </c:pt>
                <c:pt idx="227">
                  <c:v>9534.1666666666661</c:v>
                </c:pt>
                <c:pt idx="228">
                  <c:v>9570.25</c:v>
                </c:pt>
                <c:pt idx="229">
                  <c:v>9582.6666666666661</c:v>
                </c:pt>
                <c:pt idx="230">
                  <c:v>9590.3333333333339</c:v>
                </c:pt>
                <c:pt idx="231">
                  <c:v>9618.129743573727</c:v>
                </c:pt>
                <c:pt idx="232">
                  <c:v>9633.7142857142862</c:v>
                </c:pt>
                <c:pt idx="233">
                  <c:v>9679</c:v>
                </c:pt>
                <c:pt idx="234">
                  <c:v>9709.2641476376793</c:v>
                </c:pt>
                <c:pt idx="235">
                  <c:v>9731.4166666666661</c:v>
                </c:pt>
                <c:pt idx="236">
                  <c:v>9738.25</c:v>
                </c:pt>
                <c:pt idx="237">
                  <c:v>9837.0833333333339</c:v>
                </c:pt>
                <c:pt idx="238">
                  <c:v>9840.740525984158</c:v>
                </c:pt>
                <c:pt idx="239">
                  <c:v>9883.4521462043649</c:v>
                </c:pt>
                <c:pt idx="240">
                  <c:v>9918</c:v>
                </c:pt>
                <c:pt idx="241">
                  <c:v>9975.6666666666661</c:v>
                </c:pt>
                <c:pt idx="242">
                  <c:v>10038.543305013862</c:v>
                </c:pt>
                <c:pt idx="243">
                  <c:v>10090</c:v>
                </c:pt>
                <c:pt idx="244">
                  <c:v>10108.661024811034</c:v>
                </c:pt>
                <c:pt idx="245">
                  <c:v>10123.191404046218</c:v>
                </c:pt>
                <c:pt idx="246">
                  <c:v>10125.719911221329</c:v>
                </c:pt>
                <c:pt idx="247">
                  <c:v>10254.98063599564</c:v>
                </c:pt>
                <c:pt idx="248">
                  <c:v>10325</c:v>
                </c:pt>
                <c:pt idx="249">
                  <c:v>10331.166666666666</c:v>
                </c:pt>
                <c:pt idx="250">
                  <c:v>10543.356688531107</c:v>
                </c:pt>
                <c:pt idx="251">
                  <c:v>10558.092496548403</c:v>
                </c:pt>
                <c:pt idx="252">
                  <c:v>10636.166666666666</c:v>
                </c:pt>
                <c:pt idx="253">
                  <c:v>10645.714285714286</c:v>
                </c:pt>
                <c:pt idx="254">
                  <c:v>10851.25</c:v>
                </c:pt>
                <c:pt idx="255">
                  <c:v>10991.253533772864</c:v>
                </c:pt>
                <c:pt idx="256">
                  <c:v>11002.489589583429</c:v>
                </c:pt>
                <c:pt idx="257">
                  <c:v>11048.666666666666</c:v>
                </c:pt>
                <c:pt idx="258">
                  <c:v>11407.862440191389</c:v>
                </c:pt>
                <c:pt idx="259">
                  <c:v>11484.66390648298</c:v>
                </c:pt>
                <c:pt idx="260">
                  <c:v>11520.124541128484</c:v>
                </c:pt>
                <c:pt idx="261">
                  <c:v>11617.75</c:v>
                </c:pt>
                <c:pt idx="262">
                  <c:v>11653.260663602401</c:v>
                </c:pt>
                <c:pt idx="263">
                  <c:v>11772.838932634058</c:v>
                </c:pt>
                <c:pt idx="264">
                  <c:v>11817.960371302826</c:v>
                </c:pt>
                <c:pt idx="265">
                  <c:v>11845.90909090909</c:v>
                </c:pt>
                <c:pt idx="266">
                  <c:v>12037.75</c:v>
                </c:pt>
                <c:pt idx="267">
                  <c:v>12067.083333333334</c:v>
                </c:pt>
                <c:pt idx="268">
                  <c:v>12088.835819864622</c:v>
                </c:pt>
                <c:pt idx="269">
                  <c:v>12112.916666666666</c:v>
                </c:pt>
                <c:pt idx="270">
                  <c:v>12270.083333333334</c:v>
                </c:pt>
                <c:pt idx="271">
                  <c:v>12288.083333333334</c:v>
                </c:pt>
                <c:pt idx="272">
                  <c:v>12317.248753554844</c:v>
                </c:pt>
                <c:pt idx="273">
                  <c:v>12337.624526681779</c:v>
                </c:pt>
                <c:pt idx="274">
                  <c:v>12443.333333333334</c:v>
                </c:pt>
                <c:pt idx="275">
                  <c:v>12443.416666666666</c:v>
                </c:pt>
                <c:pt idx="276">
                  <c:v>12444.30309743217</c:v>
                </c:pt>
                <c:pt idx="277">
                  <c:v>12591</c:v>
                </c:pt>
                <c:pt idx="278">
                  <c:v>12617</c:v>
                </c:pt>
                <c:pt idx="279">
                  <c:v>12648.75</c:v>
                </c:pt>
                <c:pt idx="280">
                  <c:v>12829.833333333334</c:v>
                </c:pt>
                <c:pt idx="281">
                  <c:v>12895.25</c:v>
                </c:pt>
                <c:pt idx="282">
                  <c:v>12902.3124062349</c:v>
                </c:pt>
                <c:pt idx="283">
                  <c:v>13060.083333333334</c:v>
                </c:pt>
                <c:pt idx="284">
                  <c:v>13111.544819430477</c:v>
                </c:pt>
                <c:pt idx="285">
                  <c:v>13552.583333333334</c:v>
                </c:pt>
                <c:pt idx="286">
                  <c:v>13561.826749788241</c:v>
                </c:pt>
                <c:pt idx="287">
                  <c:v>13668.112962076804</c:v>
                </c:pt>
                <c:pt idx="288">
                  <c:v>13895.583333333334</c:v>
                </c:pt>
                <c:pt idx="289">
                  <c:v>14149.5</c:v>
                </c:pt>
                <c:pt idx="290">
                  <c:v>14422.75</c:v>
                </c:pt>
                <c:pt idx="291">
                  <c:v>14914.416666666666</c:v>
                </c:pt>
                <c:pt idx="292">
                  <c:v>14958</c:v>
                </c:pt>
                <c:pt idx="293">
                  <c:v>15123.583333333334</c:v>
                </c:pt>
                <c:pt idx="294">
                  <c:v>15534.57970677603</c:v>
                </c:pt>
                <c:pt idx="295">
                  <c:v>15584</c:v>
                </c:pt>
                <c:pt idx="296">
                  <c:v>16010.714237743452</c:v>
                </c:pt>
                <c:pt idx="297">
                  <c:v>16081.674607304818</c:v>
                </c:pt>
                <c:pt idx="298">
                  <c:v>16347.5</c:v>
                </c:pt>
                <c:pt idx="299">
                  <c:v>16461.166666666668</c:v>
                </c:pt>
                <c:pt idx="300">
                  <c:v>16488.25</c:v>
                </c:pt>
                <c:pt idx="301">
                  <c:v>16679.583333333332</c:v>
                </c:pt>
                <c:pt idx="302">
                  <c:v>17041.064557691225</c:v>
                </c:pt>
                <c:pt idx="303">
                  <c:v>17281.75</c:v>
                </c:pt>
                <c:pt idx="304">
                  <c:v>17551.666666666668</c:v>
                </c:pt>
                <c:pt idx="305">
                  <c:v>17646</c:v>
                </c:pt>
                <c:pt idx="306">
                  <c:v>18465.656611214883</c:v>
                </c:pt>
                <c:pt idx="307">
                  <c:v>18561.349533136916</c:v>
                </c:pt>
                <c:pt idx="308">
                  <c:v>18719.599352557307</c:v>
                </c:pt>
                <c:pt idx="309">
                  <c:v>19245.640420391941</c:v>
                </c:pt>
                <c:pt idx="310">
                  <c:v>20487.368269999974</c:v>
                </c:pt>
                <c:pt idx="311">
                  <c:v>20722.230389416807</c:v>
                </c:pt>
                <c:pt idx="312">
                  <c:v>21377.069117428317</c:v>
                </c:pt>
                <c:pt idx="313">
                  <c:v>22384.75</c:v>
                </c:pt>
                <c:pt idx="314">
                  <c:v>24476</c:v>
                </c:pt>
                <c:pt idx="315">
                  <c:v>27786.5</c:v>
                </c:pt>
                <c:pt idx="316">
                  <c:v>610.33333333333337</c:v>
                </c:pt>
                <c:pt idx="317">
                  <c:v>1033.5833333333333</c:v>
                </c:pt>
                <c:pt idx="318">
                  <c:v>1097.6427990702593</c:v>
                </c:pt>
                <c:pt idx="319">
                  <c:v>1219.3333333333333</c:v>
                </c:pt>
                <c:pt idx="320">
                  <c:v>1561</c:v>
                </c:pt>
                <c:pt idx="321">
                  <c:v>1696.6782844418626</c:v>
                </c:pt>
                <c:pt idx="322">
                  <c:v>1998.3333333333333</c:v>
                </c:pt>
                <c:pt idx="323">
                  <c:v>2371.5</c:v>
                </c:pt>
                <c:pt idx="324">
                  <c:v>2550.8333333333335</c:v>
                </c:pt>
                <c:pt idx="325">
                  <c:v>2651.0833333333335</c:v>
                </c:pt>
                <c:pt idx="326">
                  <c:v>2780.7745538424188</c:v>
                </c:pt>
                <c:pt idx="327">
                  <c:v>2847.0631492041553</c:v>
                </c:pt>
                <c:pt idx="328">
                  <c:v>2871.6516318854642</c:v>
                </c:pt>
                <c:pt idx="329">
                  <c:v>2990.2299922137872</c:v>
                </c:pt>
                <c:pt idx="330">
                  <c:v>2996.5833333333335</c:v>
                </c:pt>
                <c:pt idx="331">
                  <c:v>3112.25</c:v>
                </c:pt>
                <c:pt idx="332">
                  <c:v>3224.8</c:v>
                </c:pt>
                <c:pt idx="333">
                  <c:v>3233.9166666666665</c:v>
                </c:pt>
                <c:pt idx="334">
                  <c:v>3235</c:v>
                </c:pt>
                <c:pt idx="335">
                  <c:v>3237.8333333333335</c:v>
                </c:pt>
                <c:pt idx="336">
                  <c:v>3257.75</c:v>
                </c:pt>
                <c:pt idx="337">
                  <c:v>3415.0081283023765</c:v>
                </c:pt>
                <c:pt idx="338">
                  <c:v>3551.3333333333335</c:v>
                </c:pt>
                <c:pt idx="339">
                  <c:v>3552.5714285714284</c:v>
                </c:pt>
                <c:pt idx="340">
                  <c:v>3619.5714285714284</c:v>
                </c:pt>
                <c:pt idx="341">
                  <c:v>3642.5833333333335</c:v>
                </c:pt>
                <c:pt idx="342">
                  <c:v>3889.5</c:v>
                </c:pt>
                <c:pt idx="343">
                  <c:v>3891.0833333333335</c:v>
                </c:pt>
                <c:pt idx="344">
                  <c:v>4077.1666666666665</c:v>
                </c:pt>
                <c:pt idx="345">
                  <c:v>4192</c:v>
                </c:pt>
                <c:pt idx="346">
                  <c:v>4197.583333333333</c:v>
                </c:pt>
                <c:pt idx="347">
                  <c:v>4219.5</c:v>
                </c:pt>
                <c:pt idx="348">
                  <c:v>4553.1531596224868</c:v>
                </c:pt>
                <c:pt idx="349">
                  <c:v>4689.375</c:v>
                </c:pt>
                <c:pt idx="350">
                  <c:v>4761.75</c:v>
                </c:pt>
                <c:pt idx="351">
                  <c:v>4775.1518822370617</c:v>
                </c:pt>
                <c:pt idx="352">
                  <c:v>4793.666666666667</c:v>
                </c:pt>
                <c:pt idx="353">
                  <c:v>4807.416666666667</c:v>
                </c:pt>
                <c:pt idx="354">
                  <c:v>4868</c:v>
                </c:pt>
                <c:pt idx="355">
                  <c:v>4915.7147770750371</c:v>
                </c:pt>
                <c:pt idx="356">
                  <c:v>4959.75</c:v>
                </c:pt>
                <c:pt idx="357">
                  <c:v>5079.25</c:v>
                </c:pt>
                <c:pt idx="358">
                  <c:v>5091.416666666667</c:v>
                </c:pt>
                <c:pt idx="359">
                  <c:v>5196.333333333333</c:v>
                </c:pt>
                <c:pt idx="360">
                  <c:v>5219.416666666667</c:v>
                </c:pt>
                <c:pt idx="361">
                  <c:v>5230.333333333333</c:v>
                </c:pt>
                <c:pt idx="362">
                  <c:v>5255.42911877395</c:v>
                </c:pt>
                <c:pt idx="363">
                  <c:v>5300.666666666667</c:v>
                </c:pt>
                <c:pt idx="364">
                  <c:v>5316.9622623957339</c:v>
                </c:pt>
                <c:pt idx="365">
                  <c:v>5393.4755995726227</c:v>
                </c:pt>
                <c:pt idx="366">
                  <c:v>5395.333333333333</c:v>
                </c:pt>
                <c:pt idx="367">
                  <c:v>5435</c:v>
                </c:pt>
                <c:pt idx="368">
                  <c:v>5439.2178048494779</c:v>
                </c:pt>
                <c:pt idx="369">
                  <c:v>5496.416666666667</c:v>
                </c:pt>
                <c:pt idx="370">
                  <c:v>5621.916666666667</c:v>
                </c:pt>
                <c:pt idx="371">
                  <c:v>5656.666666666667</c:v>
                </c:pt>
                <c:pt idx="372">
                  <c:v>5661.727272727273</c:v>
                </c:pt>
                <c:pt idx="373">
                  <c:v>5742.4488940741812</c:v>
                </c:pt>
                <c:pt idx="374">
                  <c:v>5928.583333333333</c:v>
                </c:pt>
                <c:pt idx="375">
                  <c:v>5948.8297075796336</c:v>
                </c:pt>
                <c:pt idx="376">
                  <c:v>5953.333333333333</c:v>
                </c:pt>
                <c:pt idx="377">
                  <c:v>6061.619215405487</c:v>
                </c:pt>
                <c:pt idx="378">
                  <c:v>6227.666666666667</c:v>
                </c:pt>
                <c:pt idx="379">
                  <c:v>6243.5</c:v>
                </c:pt>
                <c:pt idx="380">
                  <c:v>6604.3608634096863</c:v>
                </c:pt>
                <c:pt idx="381">
                  <c:v>6605.416666666667</c:v>
                </c:pt>
                <c:pt idx="382">
                  <c:v>6627.833333333333</c:v>
                </c:pt>
                <c:pt idx="383">
                  <c:v>6655.6289362956941</c:v>
                </c:pt>
                <c:pt idx="384">
                  <c:v>6675.3587185400575</c:v>
                </c:pt>
                <c:pt idx="385">
                  <c:v>6702.583333333333</c:v>
                </c:pt>
                <c:pt idx="386">
                  <c:v>6780.75</c:v>
                </c:pt>
                <c:pt idx="387">
                  <c:v>6822.5</c:v>
                </c:pt>
                <c:pt idx="388">
                  <c:v>6847.1566195825453</c:v>
                </c:pt>
                <c:pt idx="389">
                  <c:v>7027.833333333333</c:v>
                </c:pt>
                <c:pt idx="390">
                  <c:v>7105</c:v>
                </c:pt>
                <c:pt idx="391">
                  <c:v>7182.333333333333</c:v>
                </c:pt>
                <c:pt idx="392">
                  <c:v>7366.0758309229777</c:v>
                </c:pt>
                <c:pt idx="393">
                  <c:v>7384.6913961068858</c:v>
                </c:pt>
                <c:pt idx="394">
                  <c:v>7387.7777777777774</c:v>
                </c:pt>
                <c:pt idx="395">
                  <c:v>7416</c:v>
                </c:pt>
                <c:pt idx="396">
                  <c:v>7497</c:v>
                </c:pt>
                <c:pt idx="397">
                  <c:v>7497.25</c:v>
                </c:pt>
                <c:pt idx="398">
                  <c:v>7541.083333333333</c:v>
                </c:pt>
                <c:pt idx="399">
                  <c:v>7566.916666666667</c:v>
                </c:pt>
                <c:pt idx="400">
                  <c:v>7574.5</c:v>
                </c:pt>
                <c:pt idx="401">
                  <c:v>7578.25</c:v>
                </c:pt>
                <c:pt idx="402">
                  <c:v>7608.5</c:v>
                </c:pt>
                <c:pt idx="403">
                  <c:v>7626</c:v>
                </c:pt>
                <c:pt idx="404">
                  <c:v>7646</c:v>
                </c:pt>
                <c:pt idx="405">
                  <c:v>7734.833333333333</c:v>
                </c:pt>
                <c:pt idx="406">
                  <c:v>7838.416666666667</c:v>
                </c:pt>
                <c:pt idx="407">
                  <c:v>7844.25</c:v>
                </c:pt>
                <c:pt idx="408">
                  <c:v>7862.666666666667</c:v>
                </c:pt>
                <c:pt idx="409">
                  <c:v>8027.833333333333</c:v>
                </c:pt>
                <c:pt idx="410">
                  <c:v>8070.666666666667</c:v>
                </c:pt>
                <c:pt idx="411">
                  <c:v>8091.9636454149068</c:v>
                </c:pt>
                <c:pt idx="412">
                  <c:v>8130.166666666667</c:v>
                </c:pt>
                <c:pt idx="413">
                  <c:v>8157.916666666667</c:v>
                </c:pt>
                <c:pt idx="414">
                  <c:v>8169.833333333333</c:v>
                </c:pt>
                <c:pt idx="415">
                  <c:v>8196.8333333333339</c:v>
                </c:pt>
                <c:pt idx="416">
                  <c:v>8301.8333333333339</c:v>
                </c:pt>
                <c:pt idx="417">
                  <c:v>8337.8333333333339</c:v>
                </c:pt>
                <c:pt idx="418">
                  <c:v>8339.0833333333339</c:v>
                </c:pt>
                <c:pt idx="419">
                  <c:v>8398.4166666666661</c:v>
                </c:pt>
                <c:pt idx="420">
                  <c:v>8417.3333333333339</c:v>
                </c:pt>
                <c:pt idx="421">
                  <c:v>8461.9069493737261</c:v>
                </c:pt>
                <c:pt idx="422">
                  <c:v>8491.2992595189062</c:v>
                </c:pt>
                <c:pt idx="423">
                  <c:v>8554.6666666666661</c:v>
                </c:pt>
                <c:pt idx="424">
                  <c:v>8575.8333333333339</c:v>
                </c:pt>
                <c:pt idx="425">
                  <c:v>8669.4607512731072</c:v>
                </c:pt>
                <c:pt idx="426">
                  <c:v>8724.4166666666661</c:v>
                </c:pt>
                <c:pt idx="427">
                  <c:v>8751.8333333333339</c:v>
                </c:pt>
                <c:pt idx="428">
                  <c:v>8833.3333333333339</c:v>
                </c:pt>
                <c:pt idx="429">
                  <c:v>8860.1460369627766</c:v>
                </c:pt>
                <c:pt idx="430">
                  <c:v>8922.5798457737528</c:v>
                </c:pt>
                <c:pt idx="431">
                  <c:v>9019.25</c:v>
                </c:pt>
                <c:pt idx="432">
                  <c:v>9057.25</c:v>
                </c:pt>
                <c:pt idx="433">
                  <c:v>9057.685470386341</c:v>
                </c:pt>
                <c:pt idx="434">
                  <c:v>9092.4166666666661</c:v>
                </c:pt>
                <c:pt idx="435">
                  <c:v>9122.5</c:v>
                </c:pt>
                <c:pt idx="436">
                  <c:v>9163.1666666666661</c:v>
                </c:pt>
                <c:pt idx="437">
                  <c:v>9172.4455957628325</c:v>
                </c:pt>
                <c:pt idx="438">
                  <c:v>9199.8333333333339</c:v>
                </c:pt>
                <c:pt idx="439">
                  <c:v>9319.5</c:v>
                </c:pt>
                <c:pt idx="440">
                  <c:v>9367.3347465914831</c:v>
                </c:pt>
                <c:pt idx="441">
                  <c:v>9431.25</c:v>
                </c:pt>
                <c:pt idx="442">
                  <c:v>9498.3333333333339</c:v>
                </c:pt>
                <c:pt idx="443">
                  <c:v>9556.1666666666661</c:v>
                </c:pt>
                <c:pt idx="444">
                  <c:v>9854.6938458169079</c:v>
                </c:pt>
                <c:pt idx="445">
                  <c:v>9937.3333333333339</c:v>
                </c:pt>
                <c:pt idx="446">
                  <c:v>9983.4166666666661</c:v>
                </c:pt>
                <c:pt idx="447">
                  <c:v>10045.666666666666</c:v>
                </c:pt>
                <c:pt idx="448">
                  <c:v>10064.130819060169</c:v>
                </c:pt>
                <c:pt idx="449">
                  <c:v>10302.530529637761</c:v>
                </c:pt>
                <c:pt idx="450">
                  <c:v>10380.574633894061</c:v>
                </c:pt>
                <c:pt idx="451">
                  <c:v>10406.583333333334</c:v>
                </c:pt>
                <c:pt idx="452">
                  <c:v>10479.045095778645</c:v>
                </c:pt>
                <c:pt idx="453">
                  <c:v>11073.546499992533</c:v>
                </c:pt>
                <c:pt idx="454">
                  <c:v>11478</c:v>
                </c:pt>
                <c:pt idx="455">
                  <c:v>11759.833333333334</c:v>
                </c:pt>
                <c:pt idx="456">
                  <c:v>11963.916666666666</c:v>
                </c:pt>
                <c:pt idx="457">
                  <c:v>12047.916666666666</c:v>
                </c:pt>
                <c:pt idx="458">
                  <c:v>12162.833333333334</c:v>
                </c:pt>
                <c:pt idx="459">
                  <c:v>12303.777777777777</c:v>
                </c:pt>
                <c:pt idx="460">
                  <c:v>12536.083333333334</c:v>
                </c:pt>
                <c:pt idx="461">
                  <c:v>12851.583333333334</c:v>
                </c:pt>
                <c:pt idx="462">
                  <c:v>12859.25</c:v>
                </c:pt>
                <c:pt idx="463">
                  <c:v>12979.991001163646</c:v>
                </c:pt>
                <c:pt idx="464">
                  <c:v>13291.583333333334</c:v>
                </c:pt>
                <c:pt idx="465">
                  <c:v>13539.445100578432</c:v>
                </c:pt>
                <c:pt idx="466">
                  <c:v>13648.752649104998</c:v>
                </c:pt>
                <c:pt idx="467">
                  <c:v>13711.666666666666</c:v>
                </c:pt>
                <c:pt idx="468">
                  <c:v>14189.333333333334</c:v>
                </c:pt>
                <c:pt idx="469">
                  <c:v>14445.333333333334</c:v>
                </c:pt>
                <c:pt idx="470">
                  <c:v>14584.640727253989</c:v>
                </c:pt>
                <c:pt idx="471">
                  <c:v>14820.583333333334</c:v>
                </c:pt>
                <c:pt idx="472">
                  <c:v>14937.5</c:v>
                </c:pt>
                <c:pt idx="473">
                  <c:v>15232.25</c:v>
                </c:pt>
                <c:pt idx="474">
                  <c:v>15318</c:v>
                </c:pt>
                <c:pt idx="475">
                  <c:v>15470.833333333334</c:v>
                </c:pt>
                <c:pt idx="476">
                  <c:v>15690.487529824713</c:v>
                </c:pt>
                <c:pt idx="477">
                  <c:v>16115.75</c:v>
                </c:pt>
                <c:pt idx="478">
                  <c:v>17179.08576513737</c:v>
                </c:pt>
                <c:pt idx="479">
                  <c:v>17810.083333333332</c:v>
                </c:pt>
                <c:pt idx="480">
                  <c:v>18408.416666666668</c:v>
                </c:pt>
                <c:pt idx="481">
                  <c:v>18780.5</c:v>
                </c:pt>
                <c:pt idx="482">
                  <c:v>18876.255644850818</c:v>
                </c:pt>
                <c:pt idx="483">
                  <c:v>19758.333333333332</c:v>
                </c:pt>
                <c:pt idx="484">
                  <c:v>19766.25</c:v>
                </c:pt>
                <c:pt idx="485">
                  <c:v>19900.333333333332</c:v>
                </c:pt>
                <c:pt idx="486">
                  <c:v>20400.933160735029</c:v>
                </c:pt>
                <c:pt idx="487">
                  <c:v>21131.166666666668</c:v>
                </c:pt>
                <c:pt idx="488">
                  <c:v>21263.5</c:v>
                </c:pt>
                <c:pt idx="489">
                  <c:v>22279</c:v>
                </c:pt>
                <c:pt idx="490">
                  <c:v>26278</c:v>
                </c:pt>
                <c:pt idx="491">
                  <c:v>26400</c:v>
                </c:pt>
                <c:pt idx="492">
                  <c:v>27824</c:v>
                </c:pt>
              </c:numCache>
            </c:numRef>
          </c:xVal>
          <c:yVal>
            <c:numRef>
              <c:f>workingsheet!$E$1924:$E$2416</c:f>
              <c:numCache>
                <c:formatCode>0%</c:formatCode>
                <c:ptCount val="493"/>
                <c:pt idx="0">
                  <c:v>4.10652765419528</c:v>
                </c:pt>
                <c:pt idx="1">
                  <c:v>0.71291013344532206</c:v>
                </c:pt>
                <c:pt idx="2">
                  <c:v>-1.8042189056586166E-2</c:v>
                </c:pt>
                <c:pt idx="3">
                  <c:v>0.64990309385131284</c:v>
                </c:pt>
                <c:pt idx="4">
                  <c:v>-0.31370854064242271</c:v>
                </c:pt>
                <c:pt idx="5">
                  <c:v>-0.35850581886498434</c:v>
                </c:pt>
                <c:pt idx="6">
                  <c:v>0.23732267723345934</c:v>
                </c:pt>
                <c:pt idx="7">
                  <c:v>0.12574874173477157</c:v>
                </c:pt>
                <c:pt idx="8">
                  <c:v>0.47234941988085066</c:v>
                </c:pt>
                <c:pt idx="9">
                  <c:v>0.28643566210144455</c:v>
                </c:pt>
                <c:pt idx="10">
                  <c:v>0.65311422315478773</c:v>
                </c:pt>
                <c:pt idx="11">
                  <c:v>0.15135447043467587</c:v>
                </c:pt>
                <c:pt idx="12">
                  <c:v>-0.2834836526166532</c:v>
                </c:pt>
                <c:pt idx="13">
                  <c:v>0.14635772784379442</c:v>
                </c:pt>
                <c:pt idx="14">
                  <c:v>0.37135394980509862</c:v>
                </c:pt>
                <c:pt idx="15">
                  <c:v>-0.10342967878362275</c:v>
                </c:pt>
                <c:pt idx="16">
                  <c:v>-1.671045727027709E-2</c:v>
                </c:pt>
                <c:pt idx="17">
                  <c:v>0.12529212261885636</c:v>
                </c:pt>
                <c:pt idx="18">
                  <c:v>0.25455045771000018</c:v>
                </c:pt>
                <c:pt idx="19">
                  <c:v>0.34050357788116226</c:v>
                </c:pt>
                <c:pt idx="20">
                  <c:v>0.24227895974440905</c:v>
                </c:pt>
                <c:pt idx="21">
                  <c:v>-2.3396908339619049E-2</c:v>
                </c:pt>
                <c:pt idx="22">
                  <c:v>0.25729304068590753</c:v>
                </c:pt>
                <c:pt idx="23">
                  <c:v>0.15274644910437796</c:v>
                </c:pt>
                <c:pt idx="24">
                  <c:v>-0.16305136123384256</c:v>
                </c:pt>
                <c:pt idx="25">
                  <c:v>-0.22953326027853671</c:v>
                </c:pt>
                <c:pt idx="26">
                  <c:v>7.6008812194636732E-2</c:v>
                </c:pt>
                <c:pt idx="27">
                  <c:v>0.24372562926707753</c:v>
                </c:pt>
                <c:pt idx="28">
                  <c:v>6.6312716192211019E-2</c:v>
                </c:pt>
                <c:pt idx="29">
                  <c:v>-0.30771638572200399</c:v>
                </c:pt>
                <c:pt idx="30">
                  <c:v>3.307993597968828E-2</c:v>
                </c:pt>
                <c:pt idx="31">
                  <c:v>-0.24980251121241082</c:v>
                </c:pt>
                <c:pt idx="32">
                  <c:v>6.6459742695622381E-2</c:v>
                </c:pt>
                <c:pt idx="33">
                  <c:v>-0.14455644798235545</c:v>
                </c:pt>
                <c:pt idx="34">
                  <c:v>0.4836112084619093</c:v>
                </c:pt>
                <c:pt idx="35">
                  <c:v>-0.17892703647867425</c:v>
                </c:pt>
                <c:pt idx="36">
                  <c:v>-0.10258223765708263</c:v>
                </c:pt>
                <c:pt idx="37">
                  <c:v>0.63755176732825669</c:v>
                </c:pt>
                <c:pt idx="38">
                  <c:v>4.1556902258617079E-3</c:v>
                </c:pt>
                <c:pt idx="39">
                  <c:v>-0.16123979085300721</c:v>
                </c:pt>
                <c:pt idx="40">
                  <c:v>-0.20695498512730792</c:v>
                </c:pt>
                <c:pt idx="41">
                  <c:v>-0.40872495455967939</c:v>
                </c:pt>
                <c:pt idx="42">
                  <c:v>4.7350376311608438</c:v>
                </c:pt>
                <c:pt idx="43">
                  <c:v>-0.92125195880899136</c:v>
                </c:pt>
                <c:pt idx="44">
                  <c:v>-0.3859774848040165</c:v>
                </c:pt>
                <c:pt idx="45">
                  <c:v>0.98195844421363354</c:v>
                </c:pt>
                <c:pt idx="46">
                  <c:v>-0.22397336372208598</c:v>
                </c:pt>
                <c:pt idx="47">
                  <c:v>-0.4612742286348972</c:v>
                </c:pt>
                <c:pt idx="48">
                  <c:v>0.50169216340049672</c:v>
                </c:pt>
                <c:pt idx="49">
                  <c:v>0.17104627954355633</c:v>
                </c:pt>
                <c:pt idx="50">
                  <c:v>0.3302560004267121</c:v>
                </c:pt>
                <c:pt idx="51">
                  <c:v>0.58523628212114853</c:v>
                </c:pt>
                <c:pt idx="52">
                  <c:v>-0.14415959843306281</c:v>
                </c:pt>
                <c:pt idx="53">
                  <c:v>-0.3776782799571119</c:v>
                </c:pt>
                <c:pt idx="54">
                  <c:v>0.15283524332779352</c:v>
                </c:pt>
                <c:pt idx="55">
                  <c:v>0.99290843322857714</c:v>
                </c:pt>
                <c:pt idx="56">
                  <c:v>-0.2363627052729188</c:v>
                </c:pt>
                <c:pt idx="57">
                  <c:v>0.13921689584127339</c:v>
                </c:pt>
                <c:pt idx="58">
                  <c:v>0.12875310146160635</c:v>
                </c:pt>
                <c:pt idx="59">
                  <c:v>-0.17994220333372724</c:v>
                </c:pt>
                <c:pt idx="60">
                  <c:v>3.2605593583663532</c:v>
                </c:pt>
                <c:pt idx="61">
                  <c:v>0.44347209651939989</c:v>
                </c:pt>
                <c:pt idx="62">
                  <c:v>-0.37168496757354841</c:v>
                </c:pt>
                <c:pt idx="63">
                  <c:v>-0.31633480049254348</c:v>
                </c:pt>
                <c:pt idx="64">
                  <c:v>-0.94928517945086932</c:v>
                </c:pt>
                <c:pt idx="65">
                  <c:v>0.73002591225387126</c:v>
                </c:pt>
                <c:pt idx="66">
                  <c:v>-0.5364551634053627</c:v>
                </c:pt>
                <c:pt idx="67">
                  <c:v>-0.10641882811079295</c:v>
                </c:pt>
                <c:pt idx="68">
                  <c:v>0.56111138201490873</c:v>
                </c:pt>
                <c:pt idx="69">
                  <c:v>-0.42111822467391724</c:v>
                </c:pt>
                <c:pt idx="70">
                  <c:v>0.22098355578983231</c:v>
                </c:pt>
                <c:pt idx="71">
                  <c:v>-0.15836040061279211</c:v>
                </c:pt>
                <c:pt idx="72">
                  <c:v>-9.8727754824706304E-2</c:v>
                </c:pt>
                <c:pt idx="73">
                  <c:v>0.19030713117282638</c:v>
                </c:pt>
                <c:pt idx="74">
                  <c:v>0.5225678429485725</c:v>
                </c:pt>
                <c:pt idx="75">
                  <c:v>-7.1830781700174207E-2</c:v>
                </c:pt>
                <c:pt idx="76">
                  <c:v>-0.34428752483162894</c:v>
                </c:pt>
                <c:pt idx="77">
                  <c:v>-4.8364695973303728E-2</c:v>
                </c:pt>
                <c:pt idx="78">
                  <c:v>-0.41789487058719965</c:v>
                </c:pt>
                <c:pt idx="79">
                  <c:v>-0.69796495036840334</c:v>
                </c:pt>
                <c:pt idx="80">
                  <c:v>5.5124780117131067E-2</c:v>
                </c:pt>
                <c:pt idx="81">
                  <c:v>-0.48894108606020259</c:v>
                </c:pt>
                <c:pt idx="82">
                  <c:v>-0.17749999593586807</c:v>
                </c:pt>
                <c:pt idx="83">
                  <c:v>-0.26972553439387581</c:v>
                </c:pt>
                <c:pt idx="84">
                  <c:v>-0.42091962701961483</c:v>
                </c:pt>
                <c:pt idx="85">
                  <c:v>-0.29702973415783052</c:v>
                </c:pt>
                <c:pt idx="86">
                  <c:v>-5.8064161581833695E-2</c:v>
                </c:pt>
                <c:pt idx="87">
                  <c:v>-7.0042268547102271E-2</c:v>
                </c:pt>
                <c:pt idx="88">
                  <c:v>-0.25617608649367929</c:v>
                </c:pt>
                <c:pt idx="89">
                  <c:v>9.2499673031333218E-2</c:v>
                </c:pt>
                <c:pt idx="90">
                  <c:v>-0.45941795941078278</c:v>
                </c:pt>
                <c:pt idx="91">
                  <c:v>0.67148212914261296</c:v>
                </c:pt>
                <c:pt idx="92">
                  <c:v>-0.41429019900462394</c:v>
                </c:pt>
                <c:pt idx="93">
                  <c:v>-0.34282215037910702</c:v>
                </c:pt>
                <c:pt idx="94">
                  <c:v>-0.43121337915315161</c:v>
                </c:pt>
                <c:pt idx="95">
                  <c:v>-0.12677256584906782</c:v>
                </c:pt>
                <c:pt idx="96">
                  <c:v>-0.73477785788738892</c:v>
                </c:pt>
                <c:pt idx="97">
                  <c:v>-0.33415604725170678</c:v>
                </c:pt>
                <c:pt idx="98">
                  <c:v>0.45741510498163085</c:v>
                </c:pt>
                <c:pt idx="99">
                  <c:v>-0.18870484161206269</c:v>
                </c:pt>
                <c:pt idx="100">
                  <c:v>-0.11884497883013956</c:v>
                </c:pt>
                <c:pt idx="101">
                  <c:v>-0.12381243152532218</c:v>
                </c:pt>
                <c:pt idx="102">
                  <c:v>-4.7439814365730748E-2</c:v>
                </c:pt>
                <c:pt idx="103">
                  <c:v>0.41264562600191468</c:v>
                </c:pt>
                <c:pt idx="104">
                  <c:v>-0.18237313718387782</c:v>
                </c:pt>
                <c:pt idx="105">
                  <c:v>-0.86870339047967982</c:v>
                </c:pt>
                <c:pt idx="106">
                  <c:v>-0.1667673800093763</c:v>
                </c:pt>
                <c:pt idx="107">
                  <c:v>-0.53457509341297493</c:v>
                </c:pt>
                <c:pt idx="108">
                  <c:v>0.82120009909753833</c:v>
                </c:pt>
                <c:pt idx="109">
                  <c:v>0.11710071287128709</c:v>
                </c:pt>
                <c:pt idx="110">
                  <c:v>0.33565735845949085</c:v>
                </c:pt>
                <c:pt idx="111">
                  <c:v>0.31988355532527701</c:v>
                </c:pt>
                <c:pt idx="112">
                  <c:v>-0.29672931803091696</c:v>
                </c:pt>
                <c:pt idx="113">
                  <c:v>0.45772750669032103</c:v>
                </c:pt>
                <c:pt idx="114">
                  <c:v>2.027054234502601E-2</c:v>
                </c:pt>
                <c:pt idx="115">
                  <c:v>1.8422665503664923</c:v>
                </c:pt>
                <c:pt idx="116">
                  <c:v>-0.4071065359302164</c:v>
                </c:pt>
                <c:pt idx="117">
                  <c:v>-8.4216238320735659E-3</c:v>
                </c:pt>
                <c:pt idx="118">
                  <c:v>-0.22436533098538991</c:v>
                </c:pt>
                <c:pt idx="119">
                  <c:v>-0.12922168182426708</c:v>
                </c:pt>
                <c:pt idx="120">
                  <c:v>0.2904795080988789</c:v>
                </c:pt>
                <c:pt idx="121">
                  <c:v>-0.29869589101657468</c:v>
                </c:pt>
                <c:pt idx="122">
                  <c:v>0.30889845435709207</c:v>
                </c:pt>
                <c:pt idx="123">
                  <c:v>-8.9935234819358389E-2</c:v>
                </c:pt>
                <c:pt idx="124">
                  <c:v>0.4023664352311429</c:v>
                </c:pt>
                <c:pt idx="125">
                  <c:v>0.18617279542705756</c:v>
                </c:pt>
                <c:pt idx="126">
                  <c:v>-0.39897894218613106</c:v>
                </c:pt>
                <c:pt idx="127">
                  <c:v>-0.15742151973263174</c:v>
                </c:pt>
                <c:pt idx="128">
                  <c:v>0.1405348635631547</c:v>
                </c:pt>
                <c:pt idx="129">
                  <c:v>0.10082999544019389</c:v>
                </c:pt>
                <c:pt idx="130">
                  <c:v>0.47608799294462933</c:v>
                </c:pt>
                <c:pt idx="131">
                  <c:v>0.47608799294462933</c:v>
                </c:pt>
                <c:pt idx="132">
                  <c:v>-0.28269718298386293</c:v>
                </c:pt>
                <c:pt idx="133">
                  <c:v>-7.9939957354809188E-2</c:v>
                </c:pt>
                <c:pt idx="134">
                  <c:v>-2.6685378714601082E-2</c:v>
                </c:pt>
                <c:pt idx="135">
                  <c:v>1.6797860373470423</c:v>
                </c:pt>
                <c:pt idx="136">
                  <c:v>-4.3225570195886021E-2</c:v>
                </c:pt>
                <c:pt idx="137">
                  <c:v>1.2011712322974279</c:v>
                </c:pt>
                <c:pt idx="138">
                  <c:v>1.1576468044194881</c:v>
                </c:pt>
                <c:pt idx="139">
                  <c:v>-8.9172887122374145E-2</c:v>
                </c:pt>
                <c:pt idx="140">
                  <c:v>0.2924058871929931</c:v>
                </c:pt>
                <c:pt idx="141">
                  <c:v>0.56009327330379133</c:v>
                </c:pt>
                <c:pt idx="142">
                  <c:v>0.50996998039729546</c:v>
                </c:pt>
                <c:pt idx="143">
                  <c:v>5.5809532651946991E-3</c:v>
                </c:pt>
                <c:pt idx="144">
                  <c:v>-0.14248855723430176</c:v>
                </c:pt>
                <c:pt idx="145">
                  <c:v>0.16653234083169433</c:v>
                </c:pt>
                <c:pt idx="146">
                  <c:v>-0.26721824529168581</c:v>
                </c:pt>
                <c:pt idx="147">
                  <c:v>-0.31303250695211615</c:v>
                </c:pt>
                <c:pt idx="148">
                  <c:v>0.10483310112359545</c:v>
                </c:pt>
                <c:pt idx="149">
                  <c:v>-4.3271794537200869E-2</c:v>
                </c:pt>
                <c:pt idx="150">
                  <c:v>8.3504848300329559E-2</c:v>
                </c:pt>
                <c:pt idx="151">
                  <c:v>-0.46776689760559309</c:v>
                </c:pt>
                <c:pt idx="152">
                  <c:v>-0.45366538528268019</c:v>
                </c:pt>
                <c:pt idx="153">
                  <c:v>-0.14575947450931837</c:v>
                </c:pt>
                <c:pt idx="154">
                  <c:v>6.5432227239621277E-2</c:v>
                </c:pt>
                <c:pt idx="155">
                  <c:v>-0.18705327870418809</c:v>
                </c:pt>
                <c:pt idx="156">
                  <c:v>-3.0132677489998483E-2</c:v>
                </c:pt>
                <c:pt idx="157">
                  <c:v>-0.29269541973033275</c:v>
                </c:pt>
                <c:pt idx="158">
                  <c:v>-2.7581510688281075E-2</c:v>
                </c:pt>
                <c:pt idx="159">
                  <c:v>-0.3029600253548963</c:v>
                </c:pt>
                <c:pt idx="160">
                  <c:v>-0.64612513007821804</c:v>
                </c:pt>
                <c:pt idx="161">
                  <c:v>-0.80970172110216254</c:v>
                </c:pt>
                <c:pt idx="162">
                  <c:v>-0.10780020178224392</c:v>
                </c:pt>
                <c:pt idx="163">
                  <c:v>-0.41059341865303967</c:v>
                </c:pt>
                <c:pt idx="164">
                  <c:v>-0.63477540975893798</c:v>
                </c:pt>
                <c:pt idx="165">
                  <c:v>-0.18165669880522373</c:v>
                </c:pt>
                <c:pt idx="166">
                  <c:v>-4.2296183672288268E-2</c:v>
                </c:pt>
                <c:pt idx="167">
                  <c:v>-0.14114200870742788</c:v>
                </c:pt>
                <c:pt idx="168">
                  <c:v>-0.38650204915649755</c:v>
                </c:pt>
                <c:pt idx="169">
                  <c:v>0.57120760426437278</c:v>
                </c:pt>
                <c:pt idx="170">
                  <c:v>-3.2632475324346655E-2</c:v>
                </c:pt>
                <c:pt idx="171">
                  <c:v>-0.15254149496841696</c:v>
                </c:pt>
                <c:pt idx="172">
                  <c:v>-0.40364375999546043</c:v>
                </c:pt>
                <c:pt idx="173">
                  <c:v>0.2516912180349018</c:v>
                </c:pt>
                <c:pt idx="174">
                  <c:v>-0.30863255083249952</c:v>
                </c:pt>
                <c:pt idx="175">
                  <c:v>-0.26133723749425575</c:v>
                </c:pt>
                <c:pt idx="176">
                  <c:v>-0.34808854080118701</c:v>
                </c:pt>
                <c:pt idx="177">
                  <c:v>0.23751252201324791</c:v>
                </c:pt>
                <c:pt idx="178">
                  <c:v>-0.35086627744148946</c:v>
                </c:pt>
                <c:pt idx="179">
                  <c:v>-0.27114322908013888</c:v>
                </c:pt>
                <c:pt idx="180">
                  <c:v>-6.1118978913324629E-2</c:v>
                </c:pt>
                <c:pt idx="181">
                  <c:v>-0.24476896815779303</c:v>
                </c:pt>
                <c:pt idx="182">
                  <c:v>-1.8210946180722498E-2</c:v>
                </c:pt>
                <c:pt idx="183">
                  <c:v>-0.21508516320399174</c:v>
                </c:pt>
                <c:pt idx="184">
                  <c:v>-0.21146307621893079</c:v>
                </c:pt>
                <c:pt idx="185">
                  <c:v>0.30560943274890806</c:v>
                </c:pt>
                <c:pt idx="186">
                  <c:v>0.38761292235214917</c:v>
                </c:pt>
                <c:pt idx="187">
                  <c:v>-0.15259207159245458</c:v>
                </c:pt>
                <c:pt idx="188">
                  <c:v>-5.0743737015612744E-3</c:v>
                </c:pt>
                <c:pt idx="189">
                  <c:v>-8.8131531070539171E-2</c:v>
                </c:pt>
                <c:pt idx="190">
                  <c:v>-4.4342991022014444E-2</c:v>
                </c:pt>
                <c:pt idx="191">
                  <c:v>0.31599628490895548</c:v>
                </c:pt>
                <c:pt idx="192">
                  <c:v>0.43844339301085555</c:v>
                </c:pt>
                <c:pt idx="193">
                  <c:v>0.38088734659142354</c:v>
                </c:pt>
                <c:pt idx="194">
                  <c:v>-1.4077478064629334E-2</c:v>
                </c:pt>
                <c:pt idx="195">
                  <c:v>0.15145926981768554</c:v>
                </c:pt>
                <c:pt idx="196">
                  <c:v>0.33736220118436644</c:v>
                </c:pt>
                <c:pt idx="197">
                  <c:v>-0.23228965773651022</c:v>
                </c:pt>
                <c:pt idx="198">
                  <c:v>-0.123528333320435</c:v>
                </c:pt>
                <c:pt idx="199">
                  <c:v>-0.23804898860366064</c:v>
                </c:pt>
                <c:pt idx="200">
                  <c:v>-0.18275191325742401</c:v>
                </c:pt>
                <c:pt idx="201">
                  <c:v>4.8731302990858705E-3</c:v>
                </c:pt>
                <c:pt idx="202">
                  <c:v>-0.29891858442050834</c:v>
                </c:pt>
                <c:pt idx="203">
                  <c:v>-5.1979601950707943E-2</c:v>
                </c:pt>
                <c:pt idx="204">
                  <c:v>0.10733020807944049</c:v>
                </c:pt>
                <c:pt idx="205">
                  <c:v>0.20922895134831476</c:v>
                </c:pt>
                <c:pt idx="206">
                  <c:v>-0.52426215628068795</c:v>
                </c:pt>
                <c:pt idx="207">
                  <c:v>-0.19828159501257969</c:v>
                </c:pt>
                <c:pt idx="208">
                  <c:v>-7.4690205312579971E-2</c:v>
                </c:pt>
                <c:pt idx="209">
                  <c:v>0.55846245946498807</c:v>
                </c:pt>
                <c:pt idx="210">
                  <c:v>0.8346296694722084</c:v>
                </c:pt>
                <c:pt idx="211">
                  <c:v>0.36954686075392895</c:v>
                </c:pt>
                <c:pt idx="212">
                  <c:v>-0.54083272840173802</c:v>
                </c:pt>
                <c:pt idx="213">
                  <c:v>-0.36375014653743187</c:v>
                </c:pt>
                <c:pt idx="214">
                  <c:v>0.18092418249711417</c:v>
                </c:pt>
                <c:pt idx="215">
                  <c:v>-0.50014010473192971</c:v>
                </c:pt>
                <c:pt idx="216">
                  <c:v>-0.10546771513073483</c:v>
                </c:pt>
                <c:pt idx="217">
                  <c:v>0.2162267062508203</c:v>
                </c:pt>
                <c:pt idx="218">
                  <c:v>-0.25667046244981717</c:v>
                </c:pt>
                <c:pt idx="219">
                  <c:v>-0.90879912655272255</c:v>
                </c:pt>
                <c:pt idx="220">
                  <c:v>0.13673799329076886</c:v>
                </c:pt>
                <c:pt idx="221">
                  <c:v>0.21486613803637367</c:v>
                </c:pt>
                <c:pt idx="222">
                  <c:v>7.624994276410102E-2</c:v>
                </c:pt>
                <c:pt idx="223">
                  <c:v>-0.50529320850341941</c:v>
                </c:pt>
                <c:pt idx="224">
                  <c:v>-0.24330798939122933</c:v>
                </c:pt>
                <c:pt idx="225">
                  <c:v>0.1961514796533137</c:v>
                </c:pt>
                <c:pt idx="226">
                  <c:v>-0.55614316669168495</c:v>
                </c:pt>
                <c:pt idx="227">
                  <c:v>0.65244770453631684</c:v>
                </c:pt>
                <c:pt idx="228">
                  <c:v>-0.19514131177346461</c:v>
                </c:pt>
                <c:pt idx="229">
                  <c:v>-0.57493048013774861</c:v>
                </c:pt>
                <c:pt idx="230">
                  <c:v>-1.6912937923603599E-2</c:v>
                </c:pt>
                <c:pt idx="231">
                  <c:v>-0.53500621168183171</c:v>
                </c:pt>
                <c:pt idx="232">
                  <c:v>-0.29507105155999769</c:v>
                </c:pt>
                <c:pt idx="233">
                  <c:v>-0.38160364076867448</c:v>
                </c:pt>
                <c:pt idx="234">
                  <c:v>-8.5561417735225853E-2</c:v>
                </c:pt>
                <c:pt idx="235">
                  <c:v>-0.32789767050018404</c:v>
                </c:pt>
                <c:pt idx="236">
                  <c:v>-0.25575622149770239</c:v>
                </c:pt>
                <c:pt idx="237">
                  <c:v>0.2018437517895717</c:v>
                </c:pt>
                <c:pt idx="238">
                  <c:v>1.9743885178438836E-2</c:v>
                </c:pt>
                <c:pt idx="239">
                  <c:v>-0.12926805839749222</c:v>
                </c:pt>
                <c:pt idx="240">
                  <c:v>6.5130146904617936E-2</c:v>
                </c:pt>
                <c:pt idx="241">
                  <c:v>-0.28611663811942389</c:v>
                </c:pt>
                <c:pt idx="242">
                  <c:v>0.72564783063174509</c:v>
                </c:pt>
                <c:pt idx="243">
                  <c:v>-6.5884977304261572E-2</c:v>
                </c:pt>
                <c:pt idx="244">
                  <c:v>-0.28101713291589347</c:v>
                </c:pt>
                <c:pt idx="245">
                  <c:v>4.9454120935980894E-2</c:v>
                </c:pt>
                <c:pt idx="246">
                  <c:v>-3.0099553896956177E-3</c:v>
                </c:pt>
                <c:pt idx="247">
                  <c:v>-0.34155906279344916</c:v>
                </c:pt>
                <c:pt idx="248">
                  <c:v>-0.57098088193704599</c:v>
                </c:pt>
                <c:pt idx="249">
                  <c:v>-0.33435290322164324</c:v>
                </c:pt>
                <c:pt idx="250">
                  <c:v>-3.2447305695655793E-2</c:v>
                </c:pt>
                <c:pt idx="251">
                  <c:v>-0.4081941444401368</c:v>
                </c:pt>
                <c:pt idx="252">
                  <c:v>7.0789968597709141E-2</c:v>
                </c:pt>
                <c:pt idx="253">
                  <c:v>0.33688470458937192</c:v>
                </c:pt>
                <c:pt idx="254">
                  <c:v>-0.17240072996198597</c:v>
                </c:pt>
                <c:pt idx="255">
                  <c:v>-0.26597335970735114</c:v>
                </c:pt>
                <c:pt idx="256">
                  <c:v>-0.48967936135874279</c:v>
                </c:pt>
                <c:pt idx="257">
                  <c:v>-0.36471650000003009</c:v>
                </c:pt>
                <c:pt idx="258">
                  <c:v>-0.41024724682013891</c:v>
                </c:pt>
                <c:pt idx="259">
                  <c:v>-0.1469138044632321</c:v>
                </c:pt>
                <c:pt idx="260">
                  <c:v>-7.7810506121548828E-2</c:v>
                </c:pt>
                <c:pt idx="261">
                  <c:v>-2.0986460114910455E-2</c:v>
                </c:pt>
                <c:pt idx="262">
                  <c:v>0.26758644171902057</c:v>
                </c:pt>
                <c:pt idx="263">
                  <c:v>-0.16252333583960477</c:v>
                </c:pt>
                <c:pt idx="264">
                  <c:v>-0.23674038119950092</c:v>
                </c:pt>
                <c:pt idx="265">
                  <c:v>0.52113421204865529</c:v>
                </c:pt>
                <c:pt idx="266">
                  <c:v>-0.34194192984569372</c:v>
                </c:pt>
                <c:pt idx="267">
                  <c:v>-0.22919404158696177</c:v>
                </c:pt>
                <c:pt idx="268">
                  <c:v>-0.32085686509952616</c:v>
                </c:pt>
                <c:pt idx="269">
                  <c:v>-0.1782137531423067</c:v>
                </c:pt>
                <c:pt idx="270">
                  <c:v>-0.39384492582908293</c:v>
                </c:pt>
                <c:pt idx="271">
                  <c:v>-0.2169362111259554</c:v>
                </c:pt>
                <c:pt idx="272">
                  <c:v>0.32831975008039271</c:v>
                </c:pt>
                <c:pt idx="273">
                  <c:v>-8.083430911071865E-2</c:v>
                </c:pt>
                <c:pt idx="274">
                  <c:v>-9.5659875247790072E-2</c:v>
                </c:pt>
                <c:pt idx="275">
                  <c:v>0.34818219974417541</c:v>
                </c:pt>
                <c:pt idx="276">
                  <c:v>-0.20396874767185047</c:v>
                </c:pt>
                <c:pt idx="277">
                  <c:v>-0.37422222786117065</c:v>
                </c:pt>
                <c:pt idx="278">
                  <c:v>-7.4880554014424949E-2</c:v>
                </c:pt>
                <c:pt idx="279">
                  <c:v>-3.2742816800079066E-2</c:v>
                </c:pt>
                <c:pt idx="280">
                  <c:v>0.23965944558905683</c:v>
                </c:pt>
                <c:pt idx="281">
                  <c:v>-0.48197220108179362</c:v>
                </c:pt>
                <c:pt idx="282">
                  <c:v>-0.15390190686092342</c:v>
                </c:pt>
                <c:pt idx="283">
                  <c:v>-8.8200976282693522E-2</c:v>
                </c:pt>
                <c:pt idx="284">
                  <c:v>-0.36785468782312247</c:v>
                </c:pt>
                <c:pt idx="285">
                  <c:v>0.11195737080876333</c:v>
                </c:pt>
                <c:pt idx="286">
                  <c:v>-0.41350159386719809</c:v>
                </c:pt>
                <c:pt idx="287">
                  <c:v>-0.20752708167886047</c:v>
                </c:pt>
                <c:pt idx="288">
                  <c:v>-0.2015035867991628</c:v>
                </c:pt>
                <c:pt idx="289">
                  <c:v>-3.6480391533270096E-3</c:v>
                </c:pt>
                <c:pt idx="290">
                  <c:v>0.10871449758194518</c:v>
                </c:pt>
                <c:pt idx="291">
                  <c:v>-0.25248556385600052</c:v>
                </c:pt>
                <c:pt idx="292">
                  <c:v>-0.25222038313945716</c:v>
                </c:pt>
                <c:pt idx="293">
                  <c:v>-0.20398489169784506</c:v>
                </c:pt>
                <c:pt idx="294">
                  <c:v>3.0877368357815627E-2</c:v>
                </c:pt>
                <c:pt idx="295">
                  <c:v>-0.20386044000256665</c:v>
                </c:pt>
                <c:pt idx="296">
                  <c:v>0.1829398727479481</c:v>
                </c:pt>
                <c:pt idx="297">
                  <c:v>-0.11798585176216358</c:v>
                </c:pt>
                <c:pt idx="298">
                  <c:v>-0.68428218981495648</c:v>
                </c:pt>
                <c:pt idx="299">
                  <c:v>0.16714700440430486</c:v>
                </c:pt>
                <c:pt idx="300">
                  <c:v>-0.62391490673661543</c:v>
                </c:pt>
                <c:pt idx="301">
                  <c:v>-0.32390861902025925</c:v>
                </c:pt>
                <c:pt idx="302">
                  <c:v>-0.11143427819679019</c:v>
                </c:pt>
                <c:pt idx="303">
                  <c:v>-0.27571533779854462</c:v>
                </c:pt>
                <c:pt idx="304">
                  <c:v>-6.7211577741904893E-2</c:v>
                </c:pt>
                <c:pt idx="305">
                  <c:v>-2.3735261249008155E-2</c:v>
                </c:pt>
                <c:pt idx="306">
                  <c:v>-0.29751980576083248</c:v>
                </c:pt>
                <c:pt idx="307">
                  <c:v>-0.31250693662017404</c:v>
                </c:pt>
                <c:pt idx="308">
                  <c:v>-0.22145096994241964</c:v>
                </c:pt>
                <c:pt idx="309">
                  <c:v>-0.23630435044256759</c:v>
                </c:pt>
                <c:pt idx="310">
                  <c:v>-0.15704832341552755</c:v>
                </c:pt>
                <c:pt idx="311">
                  <c:v>-0.41514905218940179</c:v>
                </c:pt>
                <c:pt idx="312">
                  <c:v>-0.30772008493275038</c:v>
                </c:pt>
                <c:pt idx="313">
                  <c:v>-0.21751882696925362</c:v>
                </c:pt>
                <c:pt idx="314">
                  <c:v>-0.65840636166040212</c:v>
                </c:pt>
                <c:pt idx="315">
                  <c:v>-0.23328505900347296</c:v>
                </c:pt>
                <c:pt idx="316">
                  <c:v>3.4363336903331509</c:v>
                </c:pt>
                <c:pt idx="317">
                  <c:v>1.7095288630170122</c:v>
                </c:pt>
                <c:pt idx="318">
                  <c:v>0.87750556442004002</c:v>
                </c:pt>
                <c:pt idx="319">
                  <c:v>-0.85850614078731546</c:v>
                </c:pt>
                <c:pt idx="320">
                  <c:v>1.187242610506086</c:v>
                </c:pt>
                <c:pt idx="321">
                  <c:v>0.39550402613827451</c:v>
                </c:pt>
                <c:pt idx="322">
                  <c:v>-0.10202127839866548</c:v>
                </c:pt>
                <c:pt idx="323">
                  <c:v>-0.17745382669196719</c:v>
                </c:pt>
                <c:pt idx="324">
                  <c:v>-0.15779104815419809</c:v>
                </c:pt>
                <c:pt idx="325">
                  <c:v>1.1530494836701974</c:v>
                </c:pt>
                <c:pt idx="326">
                  <c:v>-0.19134398116064288</c:v>
                </c:pt>
                <c:pt idx="327">
                  <c:v>0.58912615031552718</c:v>
                </c:pt>
                <c:pt idx="328">
                  <c:v>0.44546000423966348</c:v>
                </c:pt>
                <c:pt idx="329">
                  <c:v>1.0177407292116523</c:v>
                </c:pt>
                <c:pt idx="330">
                  <c:v>0.70321731594315739</c:v>
                </c:pt>
                <c:pt idx="331">
                  <c:v>-0.4662208659330066</c:v>
                </c:pt>
                <c:pt idx="332">
                  <c:v>0.26653930600347309</c:v>
                </c:pt>
                <c:pt idx="333">
                  <c:v>0.43108316633597044</c:v>
                </c:pt>
                <c:pt idx="334">
                  <c:v>1.7610941057187017</c:v>
                </c:pt>
                <c:pt idx="335">
                  <c:v>0.80311447470015951</c:v>
                </c:pt>
                <c:pt idx="336">
                  <c:v>1.0286422693576855</c:v>
                </c:pt>
                <c:pt idx="337">
                  <c:v>0.30225325092000155</c:v>
                </c:pt>
                <c:pt idx="338">
                  <c:v>-0.10802854233151871</c:v>
                </c:pt>
                <c:pt idx="339">
                  <c:v>-9.6387539971047098E-2</c:v>
                </c:pt>
                <c:pt idx="340">
                  <c:v>2.6500021004459882</c:v>
                </c:pt>
                <c:pt idx="341">
                  <c:v>-0.43910878652970653</c:v>
                </c:pt>
                <c:pt idx="342">
                  <c:v>0.3760276045764237</c:v>
                </c:pt>
                <c:pt idx="343">
                  <c:v>-6.8061173623455318E-2</c:v>
                </c:pt>
                <c:pt idx="344">
                  <c:v>0.35684585872542218</c:v>
                </c:pt>
                <c:pt idx="345">
                  <c:v>0.73646093606870244</c:v>
                </c:pt>
                <c:pt idx="346">
                  <c:v>2.1880217664132142</c:v>
                </c:pt>
                <c:pt idx="347">
                  <c:v>7.4525754710273784E-2</c:v>
                </c:pt>
                <c:pt idx="348">
                  <c:v>-0.17615879292955505</c:v>
                </c:pt>
                <c:pt idx="349">
                  <c:v>-0.33460972816206846</c:v>
                </c:pt>
                <c:pt idx="350">
                  <c:v>0.87828539234525094</c:v>
                </c:pt>
                <c:pt idx="351">
                  <c:v>-0.65705890694458513</c:v>
                </c:pt>
                <c:pt idx="352">
                  <c:v>2.795603859258744E-2</c:v>
                </c:pt>
                <c:pt idx="353">
                  <c:v>-0.59681312929674635</c:v>
                </c:pt>
                <c:pt idx="354">
                  <c:v>0.57699298993426451</c:v>
                </c:pt>
                <c:pt idx="355">
                  <c:v>-0.18130543501658347</c:v>
                </c:pt>
                <c:pt idx="356">
                  <c:v>-0.36383270447099147</c:v>
                </c:pt>
                <c:pt idx="357">
                  <c:v>0.96688561893980407</c:v>
                </c:pt>
                <c:pt idx="358">
                  <c:v>4.424940700852753E-2</c:v>
                </c:pt>
                <c:pt idx="359">
                  <c:v>-6.7214308422605673E-2</c:v>
                </c:pt>
                <c:pt idx="360">
                  <c:v>0.40651141353586762</c:v>
                </c:pt>
                <c:pt idx="361">
                  <c:v>-3.1334792428780789E-2</c:v>
                </c:pt>
                <c:pt idx="362">
                  <c:v>1.5711556797006834</c:v>
                </c:pt>
                <c:pt idx="363">
                  <c:v>0.30383935693623432</c:v>
                </c:pt>
                <c:pt idx="364">
                  <c:v>0.22607434269481774</c:v>
                </c:pt>
                <c:pt idx="365">
                  <c:v>-0.33853817225339933</c:v>
                </c:pt>
                <c:pt idx="366">
                  <c:v>-0.18107944031879386</c:v>
                </c:pt>
                <c:pt idx="367">
                  <c:v>-0.41561340662373503</c:v>
                </c:pt>
                <c:pt idx="368">
                  <c:v>0.2670429007008146</c:v>
                </c:pt>
                <c:pt idx="369">
                  <c:v>1.0627177214852099</c:v>
                </c:pt>
                <c:pt idx="370">
                  <c:v>-0.18598460109986226</c:v>
                </c:pt>
                <c:pt idx="371">
                  <c:v>0.41374611838538589</c:v>
                </c:pt>
                <c:pt idx="372">
                  <c:v>-6.6767322500361215E-2</c:v>
                </c:pt>
                <c:pt idx="373">
                  <c:v>0.51187771665832549</c:v>
                </c:pt>
                <c:pt idx="374">
                  <c:v>-7.9796679532771919E-2</c:v>
                </c:pt>
                <c:pt idx="375">
                  <c:v>0.14165307326694654</c:v>
                </c:pt>
                <c:pt idx="376">
                  <c:v>-7.7753016405375019E-2</c:v>
                </c:pt>
                <c:pt idx="377">
                  <c:v>0.52833989711118434</c:v>
                </c:pt>
                <c:pt idx="378">
                  <c:v>-0.24586927939838366</c:v>
                </c:pt>
                <c:pt idx="379">
                  <c:v>0.13654548922879806</c:v>
                </c:pt>
                <c:pt idx="380">
                  <c:v>0.62510682774213144</c:v>
                </c:pt>
                <c:pt idx="381">
                  <c:v>-0.1907947127736076</c:v>
                </c:pt>
                <c:pt idx="382">
                  <c:v>-0.29333632841300583</c:v>
                </c:pt>
                <c:pt idx="383">
                  <c:v>0.16160960504251864</c:v>
                </c:pt>
                <c:pt idx="384">
                  <c:v>-0.31937860801678863</c:v>
                </c:pt>
                <c:pt idx="385">
                  <c:v>-0.38900233427409825</c:v>
                </c:pt>
                <c:pt idx="386">
                  <c:v>-0.19444396150868271</c:v>
                </c:pt>
                <c:pt idx="387">
                  <c:v>-0.43598963473799923</c:v>
                </c:pt>
                <c:pt idx="388">
                  <c:v>1.1602716384048208</c:v>
                </c:pt>
                <c:pt idx="389">
                  <c:v>-0.11685886337657403</c:v>
                </c:pt>
                <c:pt idx="390">
                  <c:v>0.31011947712878252</c:v>
                </c:pt>
                <c:pt idx="391">
                  <c:v>-0.16578393456165585</c:v>
                </c:pt>
                <c:pt idx="392">
                  <c:v>-2.6777477513187931E-2</c:v>
                </c:pt>
                <c:pt idx="393">
                  <c:v>3.6432974441552357E-2</c:v>
                </c:pt>
                <c:pt idx="394">
                  <c:v>-3.0800819627011533E-2</c:v>
                </c:pt>
                <c:pt idx="395">
                  <c:v>-0.22267539158576044</c:v>
                </c:pt>
                <c:pt idx="396">
                  <c:v>-5.1102862078164613E-2</c:v>
                </c:pt>
                <c:pt idx="397">
                  <c:v>-7.9378839307746141E-2</c:v>
                </c:pt>
                <c:pt idx="398">
                  <c:v>7.3660146177052521E-2</c:v>
                </c:pt>
                <c:pt idx="399">
                  <c:v>2.9826393797561801E-2</c:v>
                </c:pt>
                <c:pt idx="400">
                  <c:v>-0.10198142306422864</c:v>
                </c:pt>
                <c:pt idx="401">
                  <c:v>-0.16419524613202263</c:v>
                </c:pt>
                <c:pt idx="402">
                  <c:v>-0.25672583676151672</c:v>
                </c:pt>
                <c:pt idx="403">
                  <c:v>0.42878908995541565</c:v>
                </c:pt>
                <c:pt idx="404">
                  <c:v>0.59947678969395768</c:v>
                </c:pt>
                <c:pt idx="405">
                  <c:v>-0.71402228197116935</c:v>
                </c:pt>
                <c:pt idx="406">
                  <c:v>0.11718229923134982</c:v>
                </c:pt>
                <c:pt idx="407">
                  <c:v>0.10671390572712514</c:v>
                </c:pt>
                <c:pt idx="408">
                  <c:v>-0.24783538235543501</c:v>
                </c:pt>
                <c:pt idx="409">
                  <c:v>-0.23917224406751503</c:v>
                </c:pt>
                <c:pt idx="410">
                  <c:v>-0.1964710696348918</c:v>
                </c:pt>
                <c:pt idx="411">
                  <c:v>-8.2837260001127566E-2</c:v>
                </c:pt>
                <c:pt idx="412">
                  <c:v>-4.9824011274881674E-2</c:v>
                </c:pt>
                <c:pt idx="413">
                  <c:v>0.50358047822667129</c:v>
                </c:pt>
                <c:pt idx="414">
                  <c:v>-0.17502906362838888</c:v>
                </c:pt>
                <c:pt idx="415">
                  <c:v>0.39110346023870979</c:v>
                </c:pt>
                <c:pt idx="416">
                  <c:v>0.54047627813133636</c:v>
                </c:pt>
                <c:pt idx="417">
                  <c:v>-0.13704463517700449</c:v>
                </c:pt>
                <c:pt idx="418">
                  <c:v>6.6627746534890786E-2</c:v>
                </c:pt>
                <c:pt idx="419">
                  <c:v>0.9081559740427263</c:v>
                </c:pt>
                <c:pt idx="420">
                  <c:v>-0.48016023130841123</c:v>
                </c:pt>
                <c:pt idx="421">
                  <c:v>-0.51114682508933096</c:v>
                </c:pt>
                <c:pt idx="422">
                  <c:v>-0.15769251484310198</c:v>
                </c:pt>
                <c:pt idx="423">
                  <c:v>-0.16766071345074807</c:v>
                </c:pt>
                <c:pt idx="424">
                  <c:v>-0.18905209363521525</c:v>
                </c:pt>
                <c:pt idx="425">
                  <c:v>7.5519805961489439E-2</c:v>
                </c:pt>
                <c:pt idx="426">
                  <c:v>0.17604058747003148</c:v>
                </c:pt>
                <c:pt idx="427">
                  <c:v>-5.8558334406162649E-2</c:v>
                </c:pt>
                <c:pt idx="428">
                  <c:v>0.89252989909433933</c:v>
                </c:pt>
                <c:pt idx="429">
                  <c:v>-9.7891794634019647E-4</c:v>
                </c:pt>
                <c:pt idx="430">
                  <c:v>-0.11215495911171336</c:v>
                </c:pt>
                <c:pt idx="431">
                  <c:v>-3.1661966682373865E-2</c:v>
                </c:pt>
                <c:pt idx="432">
                  <c:v>0.27453413188329789</c:v>
                </c:pt>
                <c:pt idx="433">
                  <c:v>0.19948082968005632</c:v>
                </c:pt>
                <c:pt idx="434">
                  <c:v>0.1906135626941865</c:v>
                </c:pt>
                <c:pt idx="435">
                  <c:v>-0.403896743546177</c:v>
                </c:pt>
                <c:pt idx="436">
                  <c:v>-0.36155663911675362</c:v>
                </c:pt>
                <c:pt idx="437">
                  <c:v>-0.34425543174892204</c:v>
                </c:pt>
                <c:pt idx="438">
                  <c:v>3.7066822985923453E-2</c:v>
                </c:pt>
                <c:pt idx="439">
                  <c:v>-0.6537768718278878</c:v>
                </c:pt>
                <c:pt idx="440">
                  <c:v>-0.21984909820168885</c:v>
                </c:pt>
                <c:pt idx="441">
                  <c:v>-0.17914886998011925</c:v>
                </c:pt>
                <c:pt idx="442">
                  <c:v>-0.26463909542024922</c:v>
                </c:pt>
                <c:pt idx="443">
                  <c:v>1.4601009714495072E-2</c:v>
                </c:pt>
                <c:pt idx="444">
                  <c:v>6.4127871963403971E-2</c:v>
                </c:pt>
                <c:pt idx="445">
                  <c:v>-0.32313883026969015</c:v>
                </c:pt>
                <c:pt idx="446">
                  <c:v>0.11071869934307732</c:v>
                </c:pt>
                <c:pt idx="447">
                  <c:v>-0.28898035252347609</c:v>
                </c:pt>
                <c:pt idx="448">
                  <c:v>-0.82878826756338708</c:v>
                </c:pt>
                <c:pt idx="449">
                  <c:v>0.28986267585146752</c:v>
                </c:pt>
                <c:pt idx="450">
                  <c:v>0.12260678372758838</c:v>
                </c:pt>
                <c:pt idx="451">
                  <c:v>3.1846861457891285E-2</c:v>
                </c:pt>
                <c:pt idx="452">
                  <c:v>-0.35110274907212435</c:v>
                </c:pt>
                <c:pt idx="453">
                  <c:v>-0.19449156193943706</c:v>
                </c:pt>
                <c:pt idx="454">
                  <c:v>-0.17390357745251783</c:v>
                </c:pt>
                <c:pt idx="455">
                  <c:v>-0.30976177545033234</c:v>
                </c:pt>
                <c:pt idx="456">
                  <c:v>-0.31502813298320631</c:v>
                </c:pt>
                <c:pt idx="457">
                  <c:v>-0.43489537076258</c:v>
                </c:pt>
                <c:pt idx="458">
                  <c:v>-0.28716377702563822</c:v>
                </c:pt>
                <c:pt idx="459">
                  <c:v>-0.56705672093485293</c:v>
                </c:pt>
                <c:pt idx="460">
                  <c:v>-0.37692108513424583</c:v>
                </c:pt>
                <c:pt idx="461">
                  <c:v>-5.3920323617712596E-2</c:v>
                </c:pt>
                <c:pt idx="462">
                  <c:v>-0.33431610824892588</c:v>
                </c:pt>
                <c:pt idx="463">
                  <c:v>0.40440874078408551</c:v>
                </c:pt>
                <c:pt idx="464">
                  <c:v>-0.4249905739346328</c:v>
                </c:pt>
                <c:pt idx="465">
                  <c:v>-4.04687123813533E-2</c:v>
                </c:pt>
                <c:pt idx="466">
                  <c:v>-0.91808921835261548</c:v>
                </c:pt>
                <c:pt idx="467">
                  <c:v>-0.23085050939589147</c:v>
                </c:pt>
                <c:pt idx="468">
                  <c:v>-0.35780884401428315</c:v>
                </c:pt>
                <c:pt idx="469">
                  <c:v>3.5513137206941048E-2</c:v>
                </c:pt>
                <c:pt idx="470">
                  <c:v>-4.7109900209612809E-2</c:v>
                </c:pt>
                <c:pt idx="471">
                  <c:v>-0.32716654468166462</c:v>
                </c:pt>
                <c:pt idx="472">
                  <c:v>-9.6130288870292957E-2</c:v>
                </c:pt>
                <c:pt idx="473">
                  <c:v>0.21385975558436865</c:v>
                </c:pt>
                <c:pt idx="474">
                  <c:v>-0.2315143670844757</c:v>
                </c:pt>
                <c:pt idx="475">
                  <c:v>-0.15820307876110962</c:v>
                </c:pt>
                <c:pt idx="476">
                  <c:v>-0.23692530242240617</c:v>
                </c:pt>
                <c:pt idx="477">
                  <c:v>-0.34572993177481648</c:v>
                </c:pt>
                <c:pt idx="478">
                  <c:v>4.1530399732358836E-2</c:v>
                </c:pt>
                <c:pt idx="479">
                  <c:v>0.40028430851437169</c:v>
                </c:pt>
                <c:pt idx="480">
                  <c:v>0.11621727454378195</c:v>
                </c:pt>
                <c:pt idx="481">
                  <c:v>0.34196458640611271</c:v>
                </c:pt>
                <c:pt idx="482">
                  <c:v>-0.364007904010622</c:v>
                </c:pt>
                <c:pt idx="483">
                  <c:v>-0.26586941457612812</c:v>
                </c:pt>
                <c:pt idx="484">
                  <c:v>-0.11977300838550564</c:v>
                </c:pt>
                <c:pt idx="485">
                  <c:v>-0.28936038759823113</c:v>
                </c:pt>
                <c:pt idx="486">
                  <c:v>-4.9724746380853668E-3</c:v>
                </c:pt>
                <c:pt idx="487">
                  <c:v>6.239923664098046E-2</c:v>
                </c:pt>
                <c:pt idx="488">
                  <c:v>-0.90585811587932374</c:v>
                </c:pt>
                <c:pt idx="489">
                  <c:v>-0.26910165546029896</c:v>
                </c:pt>
                <c:pt idx="490">
                  <c:v>-0.7598472378415404</c:v>
                </c:pt>
                <c:pt idx="491">
                  <c:v>2.3024727335833273E-2</c:v>
                </c:pt>
                <c:pt idx="492">
                  <c:v>4.2220988355376576E-2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1D-432B-85D4-9758872BF63C}"/>
            </c:ext>
          </c:extLst>
        </c:ser>
        <c:ser>
          <c:idx val="1"/>
          <c:order val="2"/>
          <c:tx>
            <c:v>'hov/toll'</c:v>
          </c:tx>
          <c:spPr>
            <a:ln>
              <a:noFill/>
            </a:ln>
          </c:spPr>
          <c:marker>
            <c:symbol val="diamond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workingsheet!$B$633:$B$647</c:f>
              <c:numCache>
                <c:formatCode>0</c:formatCode>
                <c:ptCount val="15"/>
                <c:pt idx="0">
                  <c:v>15838</c:v>
                </c:pt>
                <c:pt idx="1">
                  <c:v>4125</c:v>
                </c:pt>
                <c:pt idx="2">
                  <c:v>5306</c:v>
                </c:pt>
                <c:pt idx="3">
                  <c:v>21974.75</c:v>
                </c:pt>
                <c:pt idx="4">
                  <c:v>14539.214843853822</c:v>
                </c:pt>
                <c:pt idx="5">
                  <c:v>12609.166666666666</c:v>
                </c:pt>
                <c:pt idx="6">
                  <c:v>20656.416666666668</c:v>
                </c:pt>
                <c:pt idx="7">
                  <c:v>13169.666666666666</c:v>
                </c:pt>
                <c:pt idx="8">
                  <c:v>8735.6666666666661</c:v>
                </c:pt>
                <c:pt idx="9">
                  <c:v>9688.9099479253382</c:v>
                </c:pt>
                <c:pt idx="10">
                  <c:v>5747</c:v>
                </c:pt>
                <c:pt idx="11">
                  <c:v>8298.1666666666661</c:v>
                </c:pt>
                <c:pt idx="12">
                  <c:v>7307.1428571428569</c:v>
                </c:pt>
                <c:pt idx="13">
                  <c:v>7999.4285714285716</c:v>
                </c:pt>
                <c:pt idx="14">
                  <c:v>7486.083333333333</c:v>
                </c:pt>
              </c:numCache>
            </c:numRef>
          </c:xVal>
          <c:yVal>
            <c:numRef>
              <c:f>workingsheet!$E$633:$E$647</c:f>
              <c:numCache>
                <c:formatCode>0%</c:formatCode>
                <c:ptCount val="15"/>
                <c:pt idx="0">
                  <c:v>-3.6125676853138167E-3</c:v>
                </c:pt>
                <c:pt idx="1">
                  <c:v>-0.82033772921212122</c:v>
                </c:pt>
                <c:pt idx="2">
                  <c:v>-0.86603419072747834</c:v>
                </c:pt>
                <c:pt idx="3">
                  <c:v>-0.11486737611731646</c:v>
                </c:pt>
                <c:pt idx="4">
                  <c:v>0.3084181512989177</c:v>
                </c:pt>
                <c:pt idx="5">
                  <c:v>0.61042496001586155</c:v>
                </c:pt>
                <c:pt idx="6">
                  <c:v>-0.34146695777341185</c:v>
                </c:pt>
                <c:pt idx="7">
                  <c:v>0.69937948145992057</c:v>
                </c:pt>
                <c:pt idx="8">
                  <c:v>0.2910918586255582</c:v>
                </c:pt>
                <c:pt idx="9">
                  <c:v>0.69323597300157513</c:v>
                </c:pt>
                <c:pt idx="10">
                  <c:v>1.0063004668522706</c:v>
                </c:pt>
                <c:pt idx="11">
                  <c:v>0.35916143481491924</c:v>
                </c:pt>
                <c:pt idx="12">
                  <c:v>0.54349632044965812</c:v>
                </c:pt>
                <c:pt idx="13">
                  <c:v>0.44137905352168016</c:v>
                </c:pt>
                <c:pt idx="14">
                  <c:v>0.54021913323611592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1D-432B-85D4-9758872BF63C}"/>
            </c:ext>
          </c:extLst>
        </c:ser>
        <c:ser>
          <c:idx val="0"/>
          <c:order val="3"/>
          <c:tx>
            <c:v>arterial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tx2">
                    <a:lumMod val="75000"/>
                  </a:schemeClr>
                </a:solidFill>
              </a:ln>
            </c:spPr>
          </c:marker>
          <c:xVal>
            <c:numRef>
              <c:f>workingsheet!$B$648:$B$1283</c:f>
              <c:numCache>
                <c:formatCode>0</c:formatCode>
                <c:ptCount val="636"/>
                <c:pt idx="0">
                  <c:v>19522</c:v>
                </c:pt>
                <c:pt idx="1">
                  <c:v>40097</c:v>
                </c:pt>
                <c:pt idx="2">
                  <c:v>10035</c:v>
                </c:pt>
                <c:pt idx="3">
                  <c:v>29768</c:v>
                </c:pt>
                <c:pt idx="4">
                  <c:v>57942</c:v>
                </c:pt>
                <c:pt idx="5">
                  <c:v>14209</c:v>
                </c:pt>
                <c:pt idx="6">
                  <c:v>33500</c:v>
                </c:pt>
                <c:pt idx="7">
                  <c:v>58500</c:v>
                </c:pt>
                <c:pt idx="8">
                  <c:v>34100</c:v>
                </c:pt>
                <c:pt idx="9">
                  <c:v>41600</c:v>
                </c:pt>
                <c:pt idx="10">
                  <c:v>37700</c:v>
                </c:pt>
                <c:pt idx="11">
                  <c:v>32200</c:v>
                </c:pt>
                <c:pt idx="12">
                  <c:v>58900</c:v>
                </c:pt>
                <c:pt idx="13">
                  <c:v>30300</c:v>
                </c:pt>
                <c:pt idx="14">
                  <c:v>50500</c:v>
                </c:pt>
                <c:pt idx="15">
                  <c:v>52200</c:v>
                </c:pt>
                <c:pt idx="16">
                  <c:v>32500</c:v>
                </c:pt>
                <c:pt idx="17">
                  <c:v>17100</c:v>
                </c:pt>
                <c:pt idx="18">
                  <c:v>61100</c:v>
                </c:pt>
                <c:pt idx="19">
                  <c:v>62900</c:v>
                </c:pt>
                <c:pt idx="20">
                  <c:v>40900</c:v>
                </c:pt>
                <c:pt idx="21">
                  <c:v>42500</c:v>
                </c:pt>
                <c:pt idx="22">
                  <c:v>34800</c:v>
                </c:pt>
                <c:pt idx="23">
                  <c:v>30400</c:v>
                </c:pt>
                <c:pt idx="24">
                  <c:v>45600</c:v>
                </c:pt>
                <c:pt idx="25">
                  <c:v>40400</c:v>
                </c:pt>
                <c:pt idx="26">
                  <c:v>60600</c:v>
                </c:pt>
                <c:pt idx="27">
                  <c:v>38100</c:v>
                </c:pt>
                <c:pt idx="28">
                  <c:v>45600</c:v>
                </c:pt>
                <c:pt idx="29">
                  <c:v>42100</c:v>
                </c:pt>
                <c:pt idx="30">
                  <c:v>20000</c:v>
                </c:pt>
                <c:pt idx="31">
                  <c:v>65100</c:v>
                </c:pt>
                <c:pt idx="32">
                  <c:v>22300</c:v>
                </c:pt>
                <c:pt idx="33">
                  <c:v>40800</c:v>
                </c:pt>
                <c:pt idx="34">
                  <c:v>39000</c:v>
                </c:pt>
                <c:pt idx="35">
                  <c:v>76600</c:v>
                </c:pt>
                <c:pt idx="36">
                  <c:v>12100</c:v>
                </c:pt>
                <c:pt idx="37">
                  <c:v>22500</c:v>
                </c:pt>
                <c:pt idx="38">
                  <c:v>19300</c:v>
                </c:pt>
                <c:pt idx="39">
                  <c:v>53400</c:v>
                </c:pt>
                <c:pt idx="40">
                  <c:v>27000</c:v>
                </c:pt>
                <c:pt idx="41">
                  <c:v>21000</c:v>
                </c:pt>
                <c:pt idx="42">
                  <c:v>23600</c:v>
                </c:pt>
                <c:pt idx="43">
                  <c:v>32900</c:v>
                </c:pt>
                <c:pt idx="44">
                  <c:v>43600</c:v>
                </c:pt>
                <c:pt idx="45">
                  <c:v>31800</c:v>
                </c:pt>
                <c:pt idx="46">
                  <c:v>18900</c:v>
                </c:pt>
                <c:pt idx="47">
                  <c:v>49700</c:v>
                </c:pt>
                <c:pt idx="48">
                  <c:v>30000</c:v>
                </c:pt>
                <c:pt idx="49">
                  <c:v>42300</c:v>
                </c:pt>
                <c:pt idx="50">
                  <c:v>13700</c:v>
                </c:pt>
                <c:pt idx="51">
                  <c:v>55800</c:v>
                </c:pt>
                <c:pt idx="52">
                  <c:v>16900</c:v>
                </c:pt>
                <c:pt idx="53">
                  <c:v>6500</c:v>
                </c:pt>
                <c:pt idx="54">
                  <c:v>9700</c:v>
                </c:pt>
                <c:pt idx="55">
                  <c:v>43600</c:v>
                </c:pt>
                <c:pt idx="56">
                  <c:v>9900</c:v>
                </c:pt>
                <c:pt idx="57">
                  <c:v>24200</c:v>
                </c:pt>
                <c:pt idx="58">
                  <c:v>30200</c:v>
                </c:pt>
                <c:pt idx="59">
                  <c:v>21100</c:v>
                </c:pt>
                <c:pt idx="60">
                  <c:v>45900</c:v>
                </c:pt>
                <c:pt idx="61">
                  <c:v>17500</c:v>
                </c:pt>
                <c:pt idx="62">
                  <c:v>20500</c:v>
                </c:pt>
                <c:pt idx="63">
                  <c:v>41400</c:v>
                </c:pt>
                <c:pt idx="64">
                  <c:v>32200</c:v>
                </c:pt>
                <c:pt idx="65">
                  <c:v>27000</c:v>
                </c:pt>
                <c:pt idx="66">
                  <c:v>43100</c:v>
                </c:pt>
                <c:pt idx="67">
                  <c:v>41500</c:v>
                </c:pt>
                <c:pt idx="68">
                  <c:v>45400</c:v>
                </c:pt>
                <c:pt idx="69">
                  <c:v>15900</c:v>
                </c:pt>
                <c:pt idx="70">
                  <c:v>42700</c:v>
                </c:pt>
                <c:pt idx="71">
                  <c:v>45300</c:v>
                </c:pt>
                <c:pt idx="72">
                  <c:v>33900</c:v>
                </c:pt>
                <c:pt idx="73">
                  <c:v>47800</c:v>
                </c:pt>
                <c:pt idx="74">
                  <c:v>37700</c:v>
                </c:pt>
                <c:pt idx="75">
                  <c:v>39400</c:v>
                </c:pt>
                <c:pt idx="76">
                  <c:v>42500</c:v>
                </c:pt>
                <c:pt idx="77">
                  <c:v>24900</c:v>
                </c:pt>
                <c:pt idx="78">
                  <c:v>28100</c:v>
                </c:pt>
                <c:pt idx="79">
                  <c:v>23900</c:v>
                </c:pt>
                <c:pt idx="80">
                  <c:v>12900</c:v>
                </c:pt>
                <c:pt idx="81">
                  <c:v>58600</c:v>
                </c:pt>
                <c:pt idx="82">
                  <c:v>52100</c:v>
                </c:pt>
                <c:pt idx="83">
                  <c:v>20900</c:v>
                </c:pt>
                <c:pt idx="84">
                  <c:v>29700</c:v>
                </c:pt>
                <c:pt idx="85">
                  <c:v>13700</c:v>
                </c:pt>
                <c:pt idx="86">
                  <c:v>17600</c:v>
                </c:pt>
                <c:pt idx="87">
                  <c:v>50700</c:v>
                </c:pt>
                <c:pt idx="88">
                  <c:v>45300</c:v>
                </c:pt>
                <c:pt idx="89">
                  <c:v>38200</c:v>
                </c:pt>
                <c:pt idx="90">
                  <c:v>73300</c:v>
                </c:pt>
                <c:pt idx="91">
                  <c:v>17100</c:v>
                </c:pt>
                <c:pt idx="92">
                  <c:v>27800</c:v>
                </c:pt>
                <c:pt idx="93">
                  <c:v>28900</c:v>
                </c:pt>
                <c:pt idx="94">
                  <c:v>34700</c:v>
                </c:pt>
                <c:pt idx="95">
                  <c:v>59100</c:v>
                </c:pt>
                <c:pt idx="96">
                  <c:v>36500</c:v>
                </c:pt>
                <c:pt idx="97">
                  <c:v>56000</c:v>
                </c:pt>
                <c:pt idx="98">
                  <c:v>22000</c:v>
                </c:pt>
                <c:pt idx="99">
                  <c:v>25400</c:v>
                </c:pt>
                <c:pt idx="100">
                  <c:v>48294</c:v>
                </c:pt>
                <c:pt idx="101">
                  <c:v>12339</c:v>
                </c:pt>
                <c:pt idx="102">
                  <c:v>66624</c:v>
                </c:pt>
                <c:pt idx="103">
                  <c:v>39266</c:v>
                </c:pt>
                <c:pt idx="104">
                  <c:v>56252</c:v>
                </c:pt>
                <c:pt idx="105">
                  <c:v>17527</c:v>
                </c:pt>
                <c:pt idx="106">
                  <c:v>21963</c:v>
                </c:pt>
                <c:pt idx="107">
                  <c:v>3764</c:v>
                </c:pt>
                <c:pt idx="108">
                  <c:v>14715</c:v>
                </c:pt>
                <c:pt idx="109">
                  <c:v>23062</c:v>
                </c:pt>
                <c:pt idx="110">
                  <c:v>22033</c:v>
                </c:pt>
                <c:pt idx="111">
                  <c:v>6883</c:v>
                </c:pt>
                <c:pt idx="112">
                  <c:v>18686</c:v>
                </c:pt>
                <c:pt idx="113">
                  <c:v>14003</c:v>
                </c:pt>
                <c:pt idx="114">
                  <c:v>18541</c:v>
                </c:pt>
                <c:pt idx="115">
                  <c:v>14151</c:v>
                </c:pt>
                <c:pt idx="116">
                  <c:v>10502</c:v>
                </c:pt>
                <c:pt idx="117">
                  <c:v>31131</c:v>
                </c:pt>
                <c:pt idx="118">
                  <c:v>8714</c:v>
                </c:pt>
                <c:pt idx="119">
                  <c:v>18649</c:v>
                </c:pt>
                <c:pt idx="120">
                  <c:v>15373</c:v>
                </c:pt>
                <c:pt idx="121">
                  <c:v>15700</c:v>
                </c:pt>
                <c:pt idx="122">
                  <c:v>6672</c:v>
                </c:pt>
                <c:pt idx="123">
                  <c:v>17920</c:v>
                </c:pt>
                <c:pt idx="124">
                  <c:v>12888</c:v>
                </c:pt>
                <c:pt idx="125">
                  <c:v>19500</c:v>
                </c:pt>
                <c:pt idx="126">
                  <c:v>21100</c:v>
                </c:pt>
                <c:pt idx="127">
                  <c:v>22900</c:v>
                </c:pt>
                <c:pt idx="128">
                  <c:v>3200</c:v>
                </c:pt>
                <c:pt idx="129">
                  <c:v>12000</c:v>
                </c:pt>
                <c:pt idx="130">
                  <c:v>9700</c:v>
                </c:pt>
                <c:pt idx="131">
                  <c:v>22900</c:v>
                </c:pt>
                <c:pt idx="132">
                  <c:v>29600</c:v>
                </c:pt>
                <c:pt idx="133">
                  <c:v>27900</c:v>
                </c:pt>
                <c:pt idx="134">
                  <c:v>26100</c:v>
                </c:pt>
                <c:pt idx="135">
                  <c:v>22700</c:v>
                </c:pt>
                <c:pt idx="136">
                  <c:v>6600</c:v>
                </c:pt>
                <c:pt idx="137">
                  <c:v>23300</c:v>
                </c:pt>
                <c:pt idx="138">
                  <c:v>18800</c:v>
                </c:pt>
                <c:pt idx="139">
                  <c:v>4100</c:v>
                </c:pt>
                <c:pt idx="140">
                  <c:v>12700</c:v>
                </c:pt>
                <c:pt idx="141">
                  <c:v>19900</c:v>
                </c:pt>
                <c:pt idx="142">
                  <c:v>26100</c:v>
                </c:pt>
                <c:pt idx="143">
                  <c:v>20200</c:v>
                </c:pt>
                <c:pt idx="144">
                  <c:v>10700</c:v>
                </c:pt>
                <c:pt idx="145">
                  <c:v>19500</c:v>
                </c:pt>
                <c:pt idx="146">
                  <c:v>25200</c:v>
                </c:pt>
                <c:pt idx="147">
                  <c:v>12400</c:v>
                </c:pt>
                <c:pt idx="148">
                  <c:v>30800</c:v>
                </c:pt>
                <c:pt idx="149">
                  <c:v>21600</c:v>
                </c:pt>
                <c:pt idx="150">
                  <c:v>56200</c:v>
                </c:pt>
                <c:pt idx="151">
                  <c:v>27000</c:v>
                </c:pt>
                <c:pt idx="152">
                  <c:v>39200</c:v>
                </c:pt>
                <c:pt idx="153">
                  <c:v>23700</c:v>
                </c:pt>
                <c:pt idx="154">
                  <c:v>16700</c:v>
                </c:pt>
                <c:pt idx="155">
                  <c:v>12900</c:v>
                </c:pt>
                <c:pt idx="156">
                  <c:v>5800</c:v>
                </c:pt>
                <c:pt idx="157">
                  <c:v>18500</c:v>
                </c:pt>
                <c:pt idx="158">
                  <c:v>24100</c:v>
                </c:pt>
                <c:pt idx="159">
                  <c:v>13700</c:v>
                </c:pt>
                <c:pt idx="160">
                  <c:v>13300</c:v>
                </c:pt>
                <c:pt idx="161">
                  <c:v>8300</c:v>
                </c:pt>
                <c:pt idx="162">
                  <c:v>15300</c:v>
                </c:pt>
                <c:pt idx="163">
                  <c:v>12000</c:v>
                </c:pt>
                <c:pt idx="164">
                  <c:v>22300</c:v>
                </c:pt>
                <c:pt idx="165">
                  <c:v>12300</c:v>
                </c:pt>
                <c:pt idx="166">
                  <c:v>24400</c:v>
                </c:pt>
                <c:pt idx="167">
                  <c:v>29300</c:v>
                </c:pt>
                <c:pt idx="168">
                  <c:v>25900</c:v>
                </c:pt>
                <c:pt idx="169">
                  <c:v>8100</c:v>
                </c:pt>
                <c:pt idx="170">
                  <c:v>11200</c:v>
                </c:pt>
                <c:pt idx="171">
                  <c:v>21600</c:v>
                </c:pt>
                <c:pt idx="172">
                  <c:v>5600</c:v>
                </c:pt>
                <c:pt idx="173">
                  <c:v>19000</c:v>
                </c:pt>
                <c:pt idx="174">
                  <c:v>17500</c:v>
                </c:pt>
                <c:pt idx="175">
                  <c:v>20200</c:v>
                </c:pt>
                <c:pt idx="176">
                  <c:v>26800</c:v>
                </c:pt>
                <c:pt idx="177">
                  <c:v>29700</c:v>
                </c:pt>
                <c:pt idx="178">
                  <c:v>24700</c:v>
                </c:pt>
                <c:pt idx="179">
                  <c:v>16000</c:v>
                </c:pt>
                <c:pt idx="180">
                  <c:v>18900</c:v>
                </c:pt>
                <c:pt idx="181">
                  <c:v>13200</c:v>
                </c:pt>
                <c:pt idx="182">
                  <c:v>27500</c:v>
                </c:pt>
                <c:pt idx="183">
                  <c:v>31500</c:v>
                </c:pt>
                <c:pt idx="184">
                  <c:v>23400</c:v>
                </c:pt>
                <c:pt idx="185">
                  <c:v>20700</c:v>
                </c:pt>
                <c:pt idx="186">
                  <c:v>27600</c:v>
                </c:pt>
                <c:pt idx="187">
                  <c:v>19000</c:v>
                </c:pt>
                <c:pt idx="188">
                  <c:v>11100</c:v>
                </c:pt>
                <c:pt idx="189">
                  <c:v>28200</c:v>
                </c:pt>
                <c:pt idx="190">
                  <c:v>8100</c:v>
                </c:pt>
                <c:pt idx="191">
                  <c:v>11500</c:v>
                </c:pt>
                <c:pt idx="192">
                  <c:v>9400</c:v>
                </c:pt>
                <c:pt idx="193">
                  <c:v>20500</c:v>
                </c:pt>
                <c:pt idx="194">
                  <c:v>10400</c:v>
                </c:pt>
                <c:pt idx="195">
                  <c:v>38700</c:v>
                </c:pt>
                <c:pt idx="196">
                  <c:v>9500</c:v>
                </c:pt>
                <c:pt idx="197">
                  <c:v>20600</c:v>
                </c:pt>
                <c:pt idx="198">
                  <c:v>18900</c:v>
                </c:pt>
                <c:pt idx="199">
                  <c:v>18900</c:v>
                </c:pt>
                <c:pt idx="200">
                  <c:v>13000</c:v>
                </c:pt>
                <c:pt idx="201">
                  <c:v>27800</c:v>
                </c:pt>
                <c:pt idx="202">
                  <c:v>24200</c:v>
                </c:pt>
                <c:pt idx="203">
                  <c:v>15800</c:v>
                </c:pt>
                <c:pt idx="204">
                  <c:v>30000</c:v>
                </c:pt>
                <c:pt idx="205">
                  <c:v>35000</c:v>
                </c:pt>
                <c:pt idx="206">
                  <c:v>23400</c:v>
                </c:pt>
                <c:pt idx="207">
                  <c:v>20700</c:v>
                </c:pt>
                <c:pt idx="208">
                  <c:v>19500</c:v>
                </c:pt>
                <c:pt idx="209">
                  <c:v>21000</c:v>
                </c:pt>
                <c:pt idx="210">
                  <c:v>21700</c:v>
                </c:pt>
                <c:pt idx="211">
                  <c:v>4900</c:v>
                </c:pt>
                <c:pt idx="212">
                  <c:v>16700</c:v>
                </c:pt>
                <c:pt idx="213">
                  <c:v>9000</c:v>
                </c:pt>
                <c:pt idx="214">
                  <c:v>18800</c:v>
                </c:pt>
                <c:pt idx="215">
                  <c:v>12400</c:v>
                </c:pt>
                <c:pt idx="216">
                  <c:v>10300</c:v>
                </c:pt>
                <c:pt idx="217">
                  <c:v>24100</c:v>
                </c:pt>
                <c:pt idx="218">
                  <c:v>26700</c:v>
                </c:pt>
                <c:pt idx="219">
                  <c:v>24900</c:v>
                </c:pt>
                <c:pt idx="220">
                  <c:v>12600</c:v>
                </c:pt>
                <c:pt idx="221">
                  <c:v>35700</c:v>
                </c:pt>
                <c:pt idx="222">
                  <c:v>22900</c:v>
                </c:pt>
                <c:pt idx="223">
                  <c:v>36200</c:v>
                </c:pt>
                <c:pt idx="224">
                  <c:v>21700</c:v>
                </c:pt>
                <c:pt idx="225">
                  <c:v>11000</c:v>
                </c:pt>
                <c:pt idx="226">
                  <c:v>5600</c:v>
                </c:pt>
                <c:pt idx="227">
                  <c:v>6100</c:v>
                </c:pt>
                <c:pt idx="228">
                  <c:v>58200</c:v>
                </c:pt>
                <c:pt idx="229">
                  <c:v>15100</c:v>
                </c:pt>
                <c:pt idx="230">
                  <c:v>19500</c:v>
                </c:pt>
                <c:pt idx="231">
                  <c:v>18700</c:v>
                </c:pt>
                <c:pt idx="232">
                  <c:v>21200</c:v>
                </c:pt>
                <c:pt idx="233">
                  <c:v>12800</c:v>
                </c:pt>
                <c:pt idx="234">
                  <c:v>14900</c:v>
                </c:pt>
                <c:pt idx="235">
                  <c:v>42100</c:v>
                </c:pt>
                <c:pt idx="236">
                  <c:v>35100</c:v>
                </c:pt>
                <c:pt idx="237">
                  <c:v>14100</c:v>
                </c:pt>
                <c:pt idx="238">
                  <c:v>15000</c:v>
                </c:pt>
                <c:pt idx="239">
                  <c:v>20700</c:v>
                </c:pt>
                <c:pt idx="240">
                  <c:v>26300</c:v>
                </c:pt>
                <c:pt idx="241">
                  <c:v>26000</c:v>
                </c:pt>
                <c:pt idx="242">
                  <c:v>29200</c:v>
                </c:pt>
                <c:pt idx="243">
                  <c:v>27800</c:v>
                </c:pt>
                <c:pt idx="244">
                  <c:v>13400</c:v>
                </c:pt>
                <c:pt idx="245">
                  <c:v>19300</c:v>
                </c:pt>
                <c:pt idx="246">
                  <c:v>20700</c:v>
                </c:pt>
                <c:pt idx="247">
                  <c:v>23300</c:v>
                </c:pt>
                <c:pt idx="248">
                  <c:v>18800</c:v>
                </c:pt>
                <c:pt idx="249">
                  <c:v>22800</c:v>
                </c:pt>
                <c:pt idx="250">
                  <c:v>29000</c:v>
                </c:pt>
                <c:pt idx="251">
                  <c:v>26200</c:v>
                </c:pt>
                <c:pt idx="252">
                  <c:v>17300</c:v>
                </c:pt>
                <c:pt idx="253">
                  <c:v>60900</c:v>
                </c:pt>
                <c:pt idx="254">
                  <c:v>13900</c:v>
                </c:pt>
                <c:pt idx="255">
                  <c:v>14900</c:v>
                </c:pt>
                <c:pt idx="256">
                  <c:v>12300</c:v>
                </c:pt>
                <c:pt idx="257">
                  <c:v>21000</c:v>
                </c:pt>
                <c:pt idx="258">
                  <c:v>24600</c:v>
                </c:pt>
                <c:pt idx="259">
                  <c:v>27900</c:v>
                </c:pt>
                <c:pt idx="260">
                  <c:v>29400</c:v>
                </c:pt>
                <c:pt idx="261">
                  <c:v>26100</c:v>
                </c:pt>
                <c:pt idx="262">
                  <c:v>27900</c:v>
                </c:pt>
                <c:pt idx="263">
                  <c:v>18500</c:v>
                </c:pt>
                <c:pt idx="264">
                  <c:v>24800</c:v>
                </c:pt>
                <c:pt idx="265">
                  <c:v>14900</c:v>
                </c:pt>
                <c:pt idx="266">
                  <c:v>44600</c:v>
                </c:pt>
                <c:pt idx="267">
                  <c:v>7300</c:v>
                </c:pt>
                <c:pt idx="268">
                  <c:v>44000</c:v>
                </c:pt>
                <c:pt idx="269">
                  <c:v>20400</c:v>
                </c:pt>
                <c:pt idx="270">
                  <c:v>20700</c:v>
                </c:pt>
                <c:pt idx="271">
                  <c:v>22500</c:v>
                </c:pt>
                <c:pt idx="272">
                  <c:v>22700</c:v>
                </c:pt>
                <c:pt idx="273">
                  <c:v>33100</c:v>
                </c:pt>
                <c:pt idx="274">
                  <c:v>28700</c:v>
                </c:pt>
                <c:pt idx="275">
                  <c:v>4500</c:v>
                </c:pt>
                <c:pt idx="276">
                  <c:v>8900</c:v>
                </c:pt>
                <c:pt idx="277">
                  <c:v>26300</c:v>
                </c:pt>
                <c:pt idx="278">
                  <c:v>18200</c:v>
                </c:pt>
                <c:pt idx="279">
                  <c:v>8100</c:v>
                </c:pt>
                <c:pt idx="280">
                  <c:v>17800</c:v>
                </c:pt>
                <c:pt idx="281">
                  <c:v>8900</c:v>
                </c:pt>
                <c:pt idx="282">
                  <c:v>27600</c:v>
                </c:pt>
                <c:pt idx="283">
                  <c:v>26000</c:v>
                </c:pt>
                <c:pt idx="284">
                  <c:v>24700</c:v>
                </c:pt>
                <c:pt idx="285">
                  <c:v>25100</c:v>
                </c:pt>
                <c:pt idx="286">
                  <c:v>25100</c:v>
                </c:pt>
                <c:pt idx="287">
                  <c:v>15500</c:v>
                </c:pt>
                <c:pt idx="288">
                  <c:v>15400</c:v>
                </c:pt>
                <c:pt idx="289">
                  <c:v>13300</c:v>
                </c:pt>
                <c:pt idx="290">
                  <c:v>11600</c:v>
                </c:pt>
                <c:pt idx="291">
                  <c:v>27100</c:v>
                </c:pt>
                <c:pt idx="292">
                  <c:v>17300</c:v>
                </c:pt>
                <c:pt idx="293">
                  <c:v>13800</c:v>
                </c:pt>
                <c:pt idx="294">
                  <c:v>18100</c:v>
                </c:pt>
                <c:pt idx="295">
                  <c:v>12700</c:v>
                </c:pt>
                <c:pt idx="296">
                  <c:v>25100</c:v>
                </c:pt>
                <c:pt idx="297">
                  <c:v>13700</c:v>
                </c:pt>
                <c:pt idx="298">
                  <c:v>8500</c:v>
                </c:pt>
                <c:pt idx="299">
                  <c:v>12200</c:v>
                </c:pt>
                <c:pt idx="300">
                  <c:v>17500</c:v>
                </c:pt>
                <c:pt idx="301">
                  <c:v>15100</c:v>
                </c:pt>
                <c:pt idx="302">
                  <c:v>16200</c:v>
                </c:pt>
                <c:pt idx="303">
                  <c:v>8200</c:v>
                </c:pt>
                <c:pt idx="304">
                  <c:v>9700</c:v>
                </c:pt>
                <c:pt idx="305">
                  <c:v>37800</c:v>
                </c:pt>
                <c:pt idx="306">
                  <c:v>22400</c:v>
                </c:pt>
                <c:pt idx="307">
                  <c:v>36700</c:v>
                </c:pt>
                <c:pt idx="308">
                  <c:v>21400</c:v>
                </c:pt>
                <c:pt idx="309">
                  <c:v>19700</c:v>
                </c:pt>
                <c:pt idx="310">
                  <c:v>14100</c:v>
                </c:pt>
                <c:pt idx="311">
                  <c:v>16000</c:v>
                </c:pt>
                <c:pt idx="312">
                  <c:v>14700</c:v>
                </c:pt>
                <c:pt idx="313">
                  <c:v>8500</c:v>
                </c:pt>
                <c:pt idx="314">
                  <c:v>14600</c:v>
                </c:pt>
                <c:pt idx="315">
                  <c:v>13500</c:v>
                </c:pt>
                <c:pt idx="316">
                  <c:v>18900</c:v>
                </c:pt>
                <c:pt idx="317">
                  <c:v>24200</c:v>
                </c:pt>
                <c:pt idx="318">
                  <c:v>21500</c:v>
                </c:pt>
                <c:pt idx="319">
                  <c:v>16600</c:v>
                </c:pt>
                <c:pt idx="320">
                  <c:v>25800</c:v>
                </c:pt>
                <c:pt idx="321">
                  <c:v>26700</c:v>
                </c:pt>
                <c:pt idx="322">
                  <c:v>27100</c:v>
                </c:pt>
                <c:pt idx="323">
                  <c:v>32100</c:v>
                </c:pt>
                <c:pt idx="324">
                  <c:v>10100</c:v>
                </c:pt>
                <c:pt idx="325">
                  <c:v>26600</c:v>
                </c:pt>
                <c:pt idx="326">
                  <c:v>8500</c:v>
                </c:pt>
                <c:pt idx="327">
                  <c:v>20000</c:v>
                </c:pt>
                <c:pt idx="328">
                  <c:v>35400</c:v>
                </c:pt>
                <c:pt idx="329">
                  <c:v>24900</c:v>
                </c:pt>
                <c:pt idx="330">
                  <c:v>19700</c:v>
                </c:pt>
                <c:pt idx="331">
                  <c:v>20200</c:v>
                </c:pt>
                <c:pt idx="332">
                  <c:v>9500</c:v>
                </c:pt>
                <c:pt idx="333">
                  <c:v>8200</c:v>
                </c:pt>
                <c:pt idx="334">
                  <c:v>40200</c:v>
                </c:pt>
                <c:pt idx="335">
                  <c:v>9600</c:v>
                </c:pt>
                <c:pt idx="336">
                  <c:v>12000</c:v>
                </c:pt>
                <c:pt idx="337">
                  <c:v>12700</c:v>
                </c:pt>
                <c:pt idx="338">
                  <c:v>29400</c:v>
                </c:pt>
                <c:pt idx="339">
                  <c:v>8800</c:v>
                </c:pt>
                <c:pt idx="340">
                  <c:v>14700</c:v>
                </c:pt>
                <c:pt idx="341">
                  <c:v>21400</c:v>
                </c:pt>
                <c:pt idx="342">
                  <c:v>23200</c:v>
                </c:pt>
                <c:pt idx="343">
                  <c:v>11100</c:v>
                </c:pt>
                <c:pt idx="344">
                  <c:v>13800</c:v>
                </c:pt>
                <c:pt idx="345">
                  <c:v>23000</c:v>
                </c:pt>
                <c:pt idx="346">
                  <c:v>14100</c:v>
                </c:pt>
                <c:pt idx="347">
                  <c:v>11100</c:v>
                </c:pt>
                <c:pt idx="348">
                  <c:v>14100</c:v>
                </c:pt>
                <c:pt idx="349">
                  <c:v>17100</c:v>
                </c:pt>
                <c:pt idx="350">
                  <c:v>23300</c:v>
                </c:pt>
                <c:pt idx="351">
                  <c:v>9800</c:v>
                </c:pt>
                <c:pt idx="352">
                  <c:v>17100</c:v>
                </c:pt>
                <c:pt idx="353">
                  <c:v>58100</c:v>
                </c:pt>
                <c:pt idx="354">
                  <c:v>30100</c:v>
                </c:pt>
                <c:pt idx="355">
                  <c:v>28300</c:v>
                </c:pt>
                <c:pt idx="356">
                  <c:v>23500</c:v>
                </c:pt>
                <c:pt idx="357">
                  <c:v>5800</c:v>
                </c:pt>
                <c:pt idx="358">
                  <c:v>15600</c:v>
                </c:pt>
                <c:pt idx="359">
                  <c:v>16600</c:v>
                </c:pt>
                <c:pt idx="360">
                  <c:v>25600</c:v>
                </c:pt>
                <c:pt idx="361">
                  <c:v>16600</c:v>
                </c:pt>
                <c:pt idx="362">
                  <c:v>16700</c:v>
                </c:pt>
                <c:pt idx="363">
                  <c:v>13400</c:v>
                </c:pt>
                <c:pt idx="364">
                  <c:v>22200</c:v>
                </c:pt>
                <c:pt idx="365">
                  <c:v>12700</c:v>
                </c:pt>
                <c:pt idx="366">
                  <c:v>8400</c:v>
                </c:pt>
                <c:pt idx="367">
                  <c:v>23400</c:v>
                </c:pt>
                <c:pt idx="368">
                  <c:v>13600</c:v>
                </c:pt>
                <c:pt idx="369">
                  <c:v>8600</c:v>
                </c:pt>
                <c:pt idx="370">
                  <c:v>13200</c:v>
                </c:pt>
                <c:pt idx="371">
                  <c:v>11500</c:v>
                </c:pt>
                <c:pt idx="372">
                  <c:v>20500</c:v>
                </c:pt>
                <c:pt idx="373">
                  <c:v>28300</c:v>
                </c:pt>
                <c:pt idx="374">
                  <c:v>61900</c:v>
                </c:pt>
                <c:pt idx="375">
                  <c:v>15200</c:v>
                </c:pt>
                <c:pt idx="376">
                  <c:v>17700</c:v>
                </c:pt>
                <c:pt idx="377">
                  <c:v>8200</c:v>
                </c:pt>
                <c:pt idx="378">
                  <c:v>21100</c:v>
                </c:pt>
                <c:pt idx="379">
                  <c:v>32000</c:v>
                </c:pt>
                <c:pt idx="380">
                  <c:v>21800</c:v>
                </c:pt>
                <c:pt idx="381">
                  <c:v>25500</c:v>
                </c:pt>
                <c:pt idx="382">
                  <c:v>35800</c:v>
                </c:pt>
                <c:pt idx="383">
                  <c:v>25000</c:v>
                </c:pt>
                <c:pt idx="384">
                  <c:v>30800</c:v>
                </c:pt>
                <c:pt idx="385">
                  <c:v>27100</c:v>
                </c:pt>
                <c:pt idx="386">
                  <c:v>20200</c:v>
                </c:pt>
                <c:pt idx="387">
                  <c:v>7900</c:v>
                </c:pt>
                <c:pt idx="388">
                  <c:v>15800</c:v>
                </c:pt>
                <c:pt idx="389">
                  <c:v>26600</c:v>
                </c:pt>
                <c:pt idx="390">
                  <c:v>35100</c:v>
                </c:pt>
                <c:pt idx="391">
                  <c:v>35400</c:v>
                </c:pt>
                <c:pt idx="392">
                  <c:v>15200</c:v>
                </c:pt>
                <c:pt idx="393">
                  <c:v>10700</c:v>
                </c:pt>
                <c:pt idx="394">
                  <c:v>22000</c:v>
                </c:pt>
                <c:pt idx="395">
                  <c:v>11600</c:v>
                </c:pt>
                <c:pt idx="396">
                  <c:v>13300</c:v>
                </c:pt>
                <c:pt idx="397">
                  <c:v>19100</c:v>
                </c:pt>
                <c:pt idx="398">
                  <c:v>20600</c:v>
                </c:pt>
                <c:pt idx="399">
                  <c:v>13400</c:v>
                </c:pt>
                <c:pt idx="400">
                  <c:v>25200</c:v>
                </c:pt>
                <c:pt idx="401">
                  <c:v>4900</c:v>
                </c:pt>
                <c:pt idx="402">
                  <c:v>28600</c:v>
                </c:pt>
                <c:pt idx="403">
                  <c:v>18600</c:v>
                </c:pt>
                <c:pt idx="404">
                  <c:v>14300</c:v>
                </c:pt>
                <c:pt idx="405">
                  <c:v>15700</c:v>
                </c:pt>
                <c:pt idx="406">
                  <c:v>13100</c:v>
                </c:pt>
                <c:pt idx="407">
                  <c:v>18900</c:v>
                </c:pt>
                <c:pt idx="408">
                  <c:v>17400</c:v>
                </c:pt>
                <c:pt idx="409">
                  <c:v>24500</c:v>
                </c:pt>
                <c:pt idx="410">
                  <c:v>19200</c:v>
                </c:pt>
                <c:pt idx="411">
                  <c:v>24300</c:v>
                </c:pt>
                <c:pt idx="412">
                  <c:v>18500</c:v>
                </c:pt>
                <c:pt idx="413">
                  <c:v>11400</c:v>
                </c:pt>
                <c:pt idx="414">
                  <c:v>20200</c:v>
                </c:pt>
                <c:pt idx="415">
                  <c:v>19600</c:v>
                </c:pt>
                <c:pt idx="416">
                  <c:v>21000</c:v>
                </c:pt>
                <c:pt idx="417">
                  <c:v>12800</c:v>
                </c:pt>
                <c:pt idx="418">
                  <c:v>23600</c:v>
                </c:pt>
                <c:pt idx="419">
                  <c:v>6700</c:v>
                </c:pt>
                <c:pt idx="420">
                  <c:v>11900</c:v>
                </c:pt>
                <c:pt idx="421">
                  <c:v>9800</c:v>
                </c:pt>
                <c:pt idx="422">
                  <c:v>14300</c:v>
                </c:pt>
                <c:pt idx="423">
                  <c:v>14400</c:v>
                </c:pt>
                <c:pt idx="424">
                  <c:v>19900</c:v>
                </c:pt>
                <c:pt idx="425">
                  <c:v>25700</c:v>
                </c:pt>
                <c:pt idx="426">
                  <c:v>10800</c:v>
                </c:pt>
                <c:pt idx="427">
                  <c:v>8000</c:v>
                </c:pt>
                <c:pt idx="428">
                  <c:v>37600</c:v>
                </c:pt>
                <c:pt idx="429">
                  <c:v>18800</c:v>
                </c:pt>
                <c:pt idx="430">
                  <c:v>27500</c:v>
                </c:pt>
                <c:pt idx="431">
                  <c:v>13900</c:v>
                </c:pt>
                <c:pt idx="432">
                  <c:v>18000</c:v>
                </c:pt>
                <c:pt idx="433">
                  <c:v>13100</c:v>
                </c:pt>
                <c:pt idx="434">
                  <c:v>7800</c:v>
                </c:pt>
                <c:pt idx="435">
                  <c:v>46800</c:v>
                </c:pt>
                <c:pt idx="436">
                  <c:v>37900</c:v>
                </c:pt>
                <c:pt idx="437">
                  <c:v>14500</c:v>
                </c:pt>
                <c:pt idx="438">
                  <c:v>18300</c:v>
                </c:pt>
                <c:pt idx="439">
                  <c:v>11200</c:v>
                </c:pt>
                <c:pt idx="440">
                  <c:v>25300</c:v>
                </c:pt>
                <c:pt idx="441">
                  <c:v>19200</c:v>
                </c:pt>
                <c:pt idx="442">
                  <c:v>10500</c:v>
                </c:pt>
                <c:pt idx="443">
                  <c:v>10300</c:v>
                </c:pt>
                <c:pt idx="444">
                  <c:v>15400</c:v>
                </c:pt>
                <c:pt idx="445">
                  <c:v>10700</c:v>
                </c:pt>
                <c:pt idx="446">
                  <c:v>25200</c:v>
                </c:pt>
                <c:pt idx="447">
                  <c:v>9200</c:v>
                </c:pt>
                <c:pt idx="448">
                  <c:v>14700</c:v>
                </c:pt>
                <c:pt idx="449">
                  <c:v>21000</c:v>
                </c:pt>
                <c:pt idx="450">
                  <c:v>18200</c:v>
                </c:pt>
                <c:pt idx="451">
                  <c:v>22700</c:v>
                </c:pt>
                <c:pt idx="452">
                  <c:v>21000</c:v>
                </c:pt>
                <c:pt idx="453">
                  <c:v>27600</c:v>
                </c:pt>
                <c:pt idx="454">
                  <c:v>14700</c:v>
                </c:pt>
                <c:pt idx="455">
                  <c:v>27500</c:v>
                </c:pt>
                <c:pt idx="456">
                  <c:v>37900</c:v>
                </c:pt>
                <c:pt idx="457">
                  <c:v>13100</c:v>
                </c:pt>
                <c:pt idx="458">
                  <c:v>16900</c:v>
                </c:pt>
                <c:pt idx="459">
                  <c:v>21200</c:v>
                </c:pt>
                <c:pt idx="460">
                  <c:v>27700</c:v>
                </c:pt>
                <c:pt idx="461">
                  <c:v>20300</c:v>
                </c:pt>
                <c:pt idx="462">
                  <c:v>21300</c:v>
                </c:pt>
                <c:pt idx="463">
                  <c:v>9900</c:v>
                </c:pt>
                <c:pt idx="464">
                  <c:v>9900</c:v>
                </c:pt>
                <c:pt idx="465">
                  <c:v>11400</c:v>
                </c:pt>
                <c:pt idx="466">
                  <c:v>1200</c:v>
                </c:pt>
                <c:pt idx="467">
                  <c:v>9000</c:v>
                </c:pt>
                <c:pt idx="468">
                  <c:v>12600</c:v>
                </c:pt>
                <c:pt idx="469">
                  <c:v>16500</c:v>
                </c:pt>
                <c:pt idx="470">
                  <c:v>9900</c:v>
                </c:pt>
                <c:pt idx="471">
                  <c:v>18000</c:v>
                </c:pt>
                <c:pt idx="472">
                  <c:v>31600</c:v>
                </c:pt>
                <c:pt idx="473">
                  <c:v>19500</c:v>
                </c:pt>
                <c:pt idx="474">
                  <c:v>45400</c:v>
                </c:pt>
                <c:pt idx="475">
                  <c:v>29000</c:v>
                </c:pt>
                <c:pt idx="476">
                  <c:v>8900</c:v>
                </c:pt>
                <c:pt idx="477">
                  <c:v>5700</c:v>
                </c:pt>
                <c:pt idx="478">
                  <c:v>13500</c:v>
                </c:pt>
                <c:pt idx="479">
                  <c:v>31500</c:v>
                </c:pt>
                <c:pt idx="480">
                  <c:v>15100</c:v>
                </c:pt>
                <c:pt idx="481">
                  <c:v>18200</c:v>
                </c:pt>
                <c:pt idx="482">
                  <c:v>25500</c:v>
                </c:pt>
                <c:pt idx="483">
                  <c:v>9900</c:v>
                </c:pt>
                <c:pt idx="484">
                  <c:v>7500</c:v>
                </c:pt>
                <c:pt idx="485">
                  <c:v>11700</c:v>
                </c:pt>
                <c:pt idx="486">
                  <c:v>11700</c:v>
                </c:pt>
                <c:pt idx="487">
                  <c:v>16300</c:v>
                </c:pt>
                <c:pt idx="488">
                  <c:v>21000</c:v>
                </c:pt>
                <c:pt idx="489">
                  <c:v>28100</c:v>
                </c:pt>
                <c:pt idx="490">
                  <c:v>19500</c:v>
                </c:pt>
                <c:pt idx="491">
                  <c:v>33200</c:v>
                </c:pt>
                <c:pt idx="492">
                  <c:v>14400</c:v>
                </c:pt>
                <c:pt idx="493">
                  <c:v>17500</c:v>
                </c:pt>
                <c:pt idx="494">
                  <c:v>19600</c:v>
                </c:pt>
                <c:pt idx="495">
                  <c:v>31200</c:v>
                </c:pt>
                <c:pt idx="496">
                  <c:v>8600</c:v>
                </c:pt>
                <c:pt idx="497">
                  <c:v>14500</c:v>
                </c:pt>
                <c:pt idx="498">
                  <c:v>16900</c:v>
                </c:pt>
                <c:pt idx="499">
                  <c:v>14900</c:v>
                </c:pt>
                <c:pt idx="500">
                  <c:v>12200</c:v>
                </c:pt>
                <c:pt idx="501">
                  <c:v>16300</c:v>
                </c:pt>
                <c:pt idx="502">
                  <c:v>24100</c:v>
                </c:pt>
                <c:pt idx="503">
                  <c:v>20000</c:v>
                </c:pt>
                <c:pt idx="504">
                  <c:v>37200</c:v>
                </c:pt>
                <c:pt idx="505">
                  <c:v>8800</c:v>
                </c:pt>
                <c:pt idx="506">
                  <c:v>44600</c:v>
                </c:pt>
                <c:pt idx="507">
                  <c:v>18700</c:v>
                </c:pt>
                <c:pt idx="508">
                  <c:v>11100</c:v>
                </c:pt>
                <c:pt idx="509">
                  <c:v>42400</c:v>
                </c:pt>
                <c:pt idx="510">
                  <c:v>23700</c:v>
                </c:pt>
                <c:pt idx="511">
                  <c:v>8700</c:v>
                </c:pt>
                <c:pt idx="512">
                  <c:v>10900</c:v>
                </c:pt>
                <c:pt idx="513">
                  <c:v>18700</c:v>
                </c:pt>
                <c:pt idx="514">
                  <c:v>14800</c:v>
                </c:pt>
                <c:pt idx="515">
                  <c:v>12100</c:v>
                </c:pt>
                <c:pt idx="516">
                  <c:v>6000</c:v>
                </c:pt>
                <c:pt idx="517">
                  <c:v>13600</c:v>
                </c:pt>
                <c:pt idx="518">
                  <c:v>9300</c:v>
                </c:pt>
                <c:pt idx="519">
                  <c:v>15900</c:v>
                </c:pt>
                <c:pt idx="520">
                  <c:v>10400</c:v>
                </c:pt>
                <c:pt idx="521">
                  <c:v>15800</c:v>
                </c:pt>
                <c:pt idx="522">
                  <c:v>14900</c:v>
                </c:pt>
                <c:pt idx="523">
                  <c:v>16600</c:v>
                </c:pt>
                <c:pt idx="524">
                  <c:v>9400</c:v>
                </c:pt>
                <c:pt idx="525">
                  <c:v>11000</c:v>
                </c:pt>
                <c:pt idx="526">
                  <c:v>9200</c:v>
                </c:pt>
                <c:pt idx="527">
                  <c:v>14000</c:v>
                </c:pt>
                <c:pt idx="528">
                  <c:v>14800</c:v>
                </c:pt>
                <c:pt idx="529">
                  <c:v>12400</c:v>
                </c:pt>
                <c:pt idx="530">
                  <c:v>7300</c:v>
                </c:pt>
                <c:pt idx="531">
                  <c:v>12600</c:v>
                </c:pt>
                <c:pt idx="532">
                  <c:v>12300</c:v>
                </c:pt>
                <c:pt idx="533">
                  <c:v>10100</c:v>
                </c:pt>
                <c:pt idx="534">
                  <c:v>17700</c:v>
                </c:pt>
                <c:pt idx="535">
                  <c:v>16700</c:v>
                </c:pt>
                <c:pt idx="536">
                  <c:v>21600</c:v>
                </c:pt>
                <c:pt idx="537">
                  <c:v>15100</c:v>
                </c:pt>
                <c:pt idx="538">
                  <c:v>19400</c:v>
                </c:pt>
                <c:pt idx="539">
                  <c:v>18400</c:v>
                </c:pt>
                <c:pt idx="540">
                  <c:v>9500</c:v>
                </c:pt>
                <c:pt idx="541">
                  <c:v>5800</c:v>
                </c:pt>
                <c:pt idx="542">
                  <c:v>29100</c:v>
                </c:pt>
                <c:pt idx="543">
                  <c:v>14800</c:v>
                </c:pt>
                <c:pt idx="544">
                  <c:v>27300</c:v>
                </c:pt>
                <c:pt idx="545">
                  <c:v>10800</c:v>
                </c:pt>
                <c:pt idx="546">
                  <c:v>15600</c:v>
                </c:pt>
                <c:pt idx="547">
                  <c:v>28700</c:v>
                </c:pt>
                <c:pt idx="548">
                  <c:v>23300</c:v>
                </c:pt>
                <c:pt idx="549">
                  <c:v>23700</c:v>
                </c:pt>
                <c:pt idx="550">
                  <c:v>23900</c:v>
                </c:pt>
                <c:pt idx="551">
                  <c:v>36900</c:v>
                </c:pt>
                <c:pt idx="552">
                  <c:v>29100</c:v>
                </c:pt>
                <c:pt idx="553">
                  <c:v>26900</c:v>
                </c:pt>
                <c:pt idx="554">
                  <c:v>21000</c:v>
                </c:pt>
                <c:pt idx="555">
                  <c:v>24300</c:v>
                </c:pt>
                <c:pt idx="556">
                  <c:v>22800</c:v>
                </c:pt>
                <c:pt idx="557">
                  <c:v>18700</c:v>
                </c:pt>
                <c:pt idx="558">
                  <c:v>14100</c:v>
                </c:pt>
                <c:pt idx="559">
                  <c:v>35100</c:v>
                </c:pt>
                <c:pt idx="560">
                  <c:v>58600</c:v>
                </c:pt>
                <c:pt idx="561">
                  <c:v>24100</c:v>
                </c:pt>
                <c:pt idx="562">
                  <c:v>16500</c:v>
                </c:pt>
                <c:pt idx="563">
                  <c:v>7300</c:v>
                </c:pt>
                <c:pt idx="564">
                  <c:v>17300</c:v>
                </c:pt>
                <c:pt idx="565">
                  <c:v>23600</c:v>
                </c:pt>
                <c:pt idx="566">
                  <c:v>22500</c:v>
                </c:pt>
                <c:pt idx="567">
                  <c:v>11900</c:v>
                </c:pt>
                <c:pt idx="568">
                  <c:v>9700</c:v>
                </c:pt>
                <c:pt idx="569">
                  <c:v>38500</c:v>
                </c:pt>
                <c:pt idx="570">
                  <c:v>16200</c:v>
                </c:pt>
                <c:pt idx="571">
                  <c:v>15400</c:v>
                </c:pt>
                <c:pt idx="572">
                  <c:v>20600</c:v>
                </c:pt>
                <c:pt idx="573">
                  <c:v>33100</c:v>
                </c:pt>
                <c:pt idx="574">
                  <c:v>19000</c:v>
                </c:pt>
                <c:pt idx="575">
                  <c:v>20300</c:v>
                </c:pt>
                <c:pt idx="576">
                  <c:v>23700</c:v>
                </c:pt>
                <c:pt idx="577">
                  <c:v>18700</c:v>
                </c:pt>
                <c:pt idx="578">
                  <c:v>29600</c:v>
                </c:pt>
                <c:pt idx="579">
                  <c:v>27400</c:v>
                </c:pt>
                <c:pt idx="580">
                  <c:v>27500</c:v>
                </c:pt>
                <c:pt idx="581">
                  <c:v>30600</c:v>
                </c:pt>
                <c:pt idx="582">
                  <c:v>31800</c:v>
                </c:pt>
                <c:pt idx="583">
                  <c:v>26500</c:v>
                </c:pt>
                <c:pt idx="584">
                  <c:v>29600</c:v>
                </c:pt>
                <c:pt idx="585">
                  <c:v>30000</c:v>
                </c:pt>
                <c:pt idx="586">
                  <c:v>17900</c:v>
                </c:pt>
                <c:pt idx="587">
                  <c:v>15100</c:v>
                </c:pt>
                <c:pt idx="588">
                  <c:v>19400</c:v>
                </c:pt>
                <c:pt idx="589">
                  <c:v>28500</c:v>
                </c:pt>
                <c:pt idx="590">
                  <c:v>27400</c:v>
                </c:pt>
                <c:pt idx="591">
                  <c:v>31500</c:v>
                </c:pt>
                <c:pt idx="592">
                  <c:v>12600</c:v>
                </c:pt>
                <c:pt idx="593">
                  <c:v>17600</c:v>
                </c:pt>
                <c:pt idx="594">
                  <c:v>10800</c:v>
                </c:pt>
                <c:pt idx="595">
                  <c:v>15900</c:v>
                </c:pt>
                <c:pt idx="596">
                  <c:v>25500</c:v>
                </c:pt>
                <c:pt idx="597">
                  <c:v>19200</c:v>
                </c:pt>
                <c:pt idx="598">
                  <c:v>23100</c:v>
                </c:pt>
                <c:pt idx="599">
                  <c:v>25100</c:v>
                </c:pt>
                <c:pt idx="600">
                  <c:v>24600</c:v>
                </c:pt>
                <c:pt idx="601">
                  <c:v>13100</c:v>
                </c:pt>
                <c:pt idx="602">
                  <c:v>23200</c:v>
                </c:pt>
                <c:pt idx="603">
                  <c:v>8200</c:v>
                </c:pt>
                <c:pt idx="604">
                  <c:v>22500</c:v>
                </c:pt>
                <c:pt idx="605">
                  <c:v>4400</c:v>
                </c:pt>
                <c:pt idx="606">
                  <c:v>17500</c:v>
                </c:pt>
                <c:pt idx="607">
                  <c:v>22600</c:v>
                </c:pt>
                <c:pt idx="608">
                  <c:v>28800</c:v>
                </c:pt>
                <c:pt idx="609">
                  <c:v>27300</c:v>
                </c:pt>
                <c:pt idx="610">
                  <c:v>23300</c:v>
                </c:pt>
                <c:pt idx="611">
                  <c:v>11900</c:v>
                </c:pt>
                <c:pt idx="612">
                  <c:v>16147</c:v>
                </c:pt>
                <c:pt idx="613">
                  <c:v>10314</c:v>
                </c:pt>
                <c:pt idx="614">
                  <c:v>1317</c:v>
                </c:pt>
                <c:pt idx="615">
                  <c:v>1002</c:v>
                </c:pt>
                <c:pt idx="616">
                  <c:v>2318</c:v>
                </c:pt>
                <c:pt idx="617">
                  <c:v>3451</c:v>
                </c:pt>
                <c:pt idx="618">
                  <c:v>5725</c:v>
                </c:pt>
                <c:pt idx="619">
                  <c:v>685</c:v>
                </c:pt>
                <c:pt idx="620">
                  <c:v>24759</c:v>
                </c:pt>
                <c:pt idx="621">
                  <c:v>28518</c:v>
                </c:pt>
                <c:pt idx="622">
                  <c:v>23641</c:v>
                </c:pt>
                <c:pt idx="623">
                  <c:v>5939</c:v>
                </c:pt>
                <c:pt idx="624">
                  <c:v>7662</c:v>
                </c:pt>
                <c:pt idx="625">
                  <c:v>23125</c:v>
                </c:pt>
                <c:pt idx="626">
                  <c:v>28736</c:v>
                </c:pt>
                <c:pt idx="627">
                  <c:v>24954</c:v>
                </c:pt>
                <c:pt idx="628">
                  <c:v>17412</c:v>
                </c:pt>
                <c:pt idx="629">
                  <c:v>27333</c:v>
                </c:pt>
                <c:pt idx="630">
                  <c:v>6972</c:v>
                </c:pt>
                <c:pt idx="631">
                  <c:v>28875</c:v>
                </c:pt>
                <c:pt idx="632">
                  <c:v>1915</c:v>
                </c:pt>
                <c:pt idx="633">
                  <c:v>1899</c:v>
                </c:pt>
                <c:pt idx="634">
                  <c:v>11491</c:v>
                </c:pt>
                <c:pt idx="635">
                  <c:v>9390</c:v>
                </c:pt>
              </c:numCache>
            </c:numRef>
          </c:xVal>
          <c:yVal>
            <c:numRef>
              <c:f>workingsheet!$E$648:$E$1283</c:f>
              <c:numCache>
                <c:formatCode>0%</c:formatCode>
                <c:ptCount val="636"/>
                <c:pt idx="0">
                  <c:v>-3.0600647423419614E-2</c:v>
                </c:pt>
                <c:pt idx="1">
                  <c:v>-0.56559449122545324</c:v>
                </c:pt>
                <c:pt idx="2">
                  <c:v>-0.63586837967115095</c:v>
                </c:pt>
                <c:pt idx="3">
                  <c:v>0.29378325608035483</c:v>
                </c:pt>
                <c:pt idx="4">
                  <c:v>-0.28807692958475717</c:v>
                </c:pt>
                <c:pt idx="5">
                  <c:v>0.34730987296783744</c:v>
                </c:pt>
                <c:pt idx="6">
                  <c:v>-0.19509262480597023</c:v>
                </c:pt>
                <c:pt idx="7">
                  <c:v>-0.11045973921367513</c:v>
                </c:pt>
                <c:pt idx="8">
                  <c:v>0.12787446545454539</c:v>
                </c:pt>
                <c:pt idx="9">
                  <c:v>-0.20726411663461541</c:v>
                </c:pt>
                <c:pt idx="10">
                  <c:v>2.5924452387267927E-2</c:v>
                </c:pt>
                <c:pt idx="11">
                  <c:v>-0.33634666860248452</c:v>
                </c:pt>
                <c:pt idx="12">
                  <c:v>2.4277740916807122E-3</c:v>
                </c:pt>
                <c:pt idx="13">
                  <c:v>-0.16187476207920792</c:v>
                </c:pt>
                <c:pt idx="14">
                  <c:v>-0.3131959185148514</c:v>
                </c:pt>
                <c:pt idx="15">
                  <c:v>-8.8633242452107242E-2</c:v>
                </c:pt>
                <c:pt idx="16">
                  <c:v>-0.33144843415384617</c:v>
                </c:pt>
                <c:pt idx="17">
                  <c:v>-4.9861438011696846E-3</c:v>
                </c:pt>
                <c:pt idx="18">
                  <c:v>0.10842056628477903</c:v>
                </c:pt>
                <c:pt idx="19">
                  <c:v>2.5597387647058767E-2</c:v>
                </c:pt>
                <c:pt idx="20">
                  <c:v>-0.29474188956806846</c:v>
                </c:pt>
                <c:pt idx="21">
                  <c:v>-0.15018288590588236</c:v>
                </c:pt>
                <c:pt idx="22">
                  <c:v>0.26947321186781603</c:v>
                </c:pt>
                <c:pt idx="23">
                  <c:v>-0.1342955921052631</c:v>
                </c:pt>
                <c:pt idx="24">
                  <c:v>2.3445066513157808E-2</c:v>
                </c:pt>
                <c:pt idx="25">
                  <c:v>-0.24363002495049513</c:v>
                </c:pt>
                <c:pt idx="26">
                  <c:v>-0.19613156118262387</c:v>
                </c:pt>
                <c:pt idx="27">
                  <c:v>-3.5352898188976245E-2</c:v>
                </c:pt>
                <c:pt idx="28">
                  <c:v>-0.27262289152780694</c:v>
                </c:pt>
                <c:pt idx="29">
                  <c:v>-0.27200944187648457</c:v>
                </c:pt>
                <c:pt idx="30">
                  <c:v>2.1669491816650011E-2</c:v>
                </c:pt>
                <c:pt idx="31">
                  <c:v>-0.33736937660522281</c:v>
                </c:pt>
                <c:pt idx="32">
                  <c:v>4.2155947443946129E-2</c:v>
                </c:pt>
                <c:pt idx="33">
                  <c:v>-5.4773724019607783E-3</c:v>
                </c:pt>
                <c:pt idx="34">
                  <c:v>3.1913717128205121E-2</c:v>
                </c:pt>
                <c:pt idx="35">
                  <c:v>-3.7531697467362846E-2</c:v>
                </c:pt>
                <c:pt idx="36">
                  <c:v>-2.1207314876033112E-2</c:v>
                </c:pt>
                <c:pt idx="37">
                  <c:v>-4.2429017911111089E-2</c:v>
                </c:pt>
                <c:pt idx="38">
                  <c:v>0.32038885160621766</c:v>
                </c:pt>
                <c:pt idx="39">
                  <c:v>1.1438704812734013E-2</c:v>
                </c:pt>
                <c:pt idx="40">
                  <c:v>-1.3186270740741524E-3</c:v>
                </c:pt>
                <c:pt idx="41">
                  <c:v>-0.3861812332857143</c:v>
                </c:pt>
                <c:pt idx="42">
                  <c:v>-0.25396751186440669</c:v>
                </c:pt>
                <c:pt idx="43">
                  <c:v>-0.47900529434650463</c:v>
                </c:pt>
                <c:pt idx="44">
                  <c:v>-0.22182136642201833</c:v>
                </c:pt>
                <c:pt idx="45">
                  <c:v>-9.8365554591194893E-2</c:v>
                </c:pt>
                <c:pt idx="46">
                  <c:v>-0.26514523402116408</c:v>
                </c:pt>
                <c:pt idx="47">
                  <c:v>-0.23558514885311865</c:v>
                </c:pt>
                <c:pt idx="48">
                  <c:v>-0.14205600523333328</c:v>
                </c:pt>
                <c:pt idx="49">
                  <c:v>0.29646579052009447</c:v>
                </c:pt>
                <c:pt idx="50">
                  <c:v>0.38266974204379545</c:v>
                </c:pt>
                <c:pt idx="51">
                  <c:v>-0.38332273229390679</c:v>
                </c:pt>
                <c:pt idx="52">
                  <c:v>0.10250686650887575</c:v>
                </c:pt>
                <c:pt idx="53">
                  <c:v>-0.77651022784615387</c:v>
                </c:pt>
                <c:pt idx="54">
                  <c:v>8.0273502989690826E-2</c:v>
                </c:pt>
                <c:pt idx="55">
                  <c:v>9.3907067568807179E-2</c:v>
                </c:pt>
                <c:pt idx="56">
                  <c:v>-0.19510312474747471</c:v>
                </c:pt>
                <c:pt idx="57">
                  <c:v>0.20929529045454531</c:v>
                </c:pt>
                <c:pt idx="58">
                  <c:v>2.3600909867549813E-2</c:v>
                </c:pt>
                <c:pt idx="59">
                  <c:v>0.60852199488151659</c:v>
                </c:pt>
                <c:pt idx="60">
                  <c:v>7.0330582352939874E-3</c:v>
                </c:pt>
                <c:pt idx="61">
                  <c:v>0.15531414148571421</c:v>
                </c:pt>
                <c:pt idx="62">
                  <c:v>-0.66789131029268289</c:v>
                </c:pt>
                <c:pt idx="63">
                  <c:v>-1.0058486642512188E-2</c:v>
                </c:pt>
                <c:pt idx="64">
                  <c:v>1.6966503602484417E-2</c:v>
                </c:pt>
                <c:pt idx="65">
                  <c:v>0.58377861292592592</c:v>
                </c:pt>
                <c:pt idx="66">
                  <c:v>-3.2518527517401474E-2</c:v>
                </c:pt>
                <c:pt idx="67">
                  <c:v>-0.39617082235344581</c:v>
                </c:pt>
                <c:pt idx="68">
                  <c:v>-0.18389790099118941</c:v>
                </c:pt>
                <c:pt idx="69">
                  <c:v>0.16406522406704394</c:v>
                </c:pt>
                <c:pt idx="70">
                  <c:v>-0.37693642685402817</c:v>
                </c:pt>
                <c:pt idx="71">
                  <c:v>-5.4239365195143385E-3</c:v>
                </c:pt>
                <c:pt idx="72">
                  <c:v>-6.0048666194690292E-2</c:v>
                </c:pt>
                <c:pt idx="73">
                  <c:v>-0.138148530460251</c:v>
                </c:pt>
                <c:pt idx="74">
                  <c:v>0.21778812038015904</c:v>
                </c:pt>
                <c:pt idx="75">
                  <c:v>-0.19839485187817252</c:v>
                </c:pt>
                <c:pt idx="76">
                  <c:v>-0.32792809098823539</c:v>
                </c:pt>
                <c:pt idx="77">
                  <c:v>-4.4495385180722824E-2</c:v>
                </c:pt>
                <c:pt idx="78">
                  <c:v>-0.52989008281138794</c:v>
                </c:pt>
                <c:pt idx="79">
                  <c:v>-0.11592919267782431</c:v>
                </c:pt>
                <c:pt idx="80">
                  <c:v>-0.3985709731782946</c:v>
                </c:pt>
                <c:pt idx="81">
                  <c:v>8.8714630824778151E-2</c:v>
                </c:pt>
                <c:pt idx="82">
                  <c:v>-3.2019811017274469E-2</c:v>
                </c:pt>
                <c:pt idx="83">
                  <c:v>0.2399486249760765</c:v>
                </c:pt>
                <c:pt idx="84">
                  <c:v>0.21671129151515167</c:v>
                </c:pt>
                <c:pt idx="85">
                  <c:v>0.39334441087591232</c:v>
                </c:pt>
                <c:pt idx="86">
                  <c:v>0.46776053045454535</c:v>
                </c:pt>
                <c:pt idx="87">
                  <c:v>-0.38261682256410257</c:v>
                </c:pt>
                <c:pt idx="88">
                  <c:v>-0.16923604774834433</c:v>
                </c:pt>
                <c:pt idx="89">
                  <c:v>-0.31345877556722512</c:v>
                </c:pt>
                <c:pt idx="90">
                  <c:v>1.0979028321964623E-2</c:v>
                </c:pt>
                <c:pt idx="91">
                  <c:v>-4.9861438011696846E-3</c:v>
                </c:pt>
                <c:pt idx="92">
                  <c:v>-0.19726377694244601</c:v>
                </c:pt>
                <c:pt idx="93">
                  <c:v>-0.11228724930795841</c:v>
                </c:pt>
                <c:pt idx="94">
                  <c:v>0.4464167828242076</c:v>
                </c:pt>
                <c:pt idx="95">
                  <c:v>4.7805164568528014E-2</c:v>
                </c:pt>
                <c:pt idx="96">
                  <c:v>-7.0768745698630231E-2</c:v>
                </c:pt>
                <c:pt idx="97">
                  <c:v>1.364283196428584E-2</c:v>
                </c:pt>
                <c:pt idx="98">
                  <c:v>8.4299871590909126E-2</c:v>
                </c:pt>
                <c:pt idx="99">
                  <c:v>-0.19596129724409439</c:v>
                </c:pt>
                <c:pt idx="100">
                  <c:v>-0.3381381544498282</c:v>
                </c:pt>
                <c:pt idx="101">
                  <c:v>-7.6018348245400769E-2</c:v>
                </c:pt>
                <c:pt idx="102">
                  <c:v>-3.6376425387247835E-2</c:v>
                </c:pt>
                <c:pt idx="103">
                  <c:v>-0.11126057087556673</c:v>
                </c:pt>
                <c:pt idx="104">
                  <c:v>0.17039082416625195</c:v>
                </c:pt>
                <c:pt idx="105">
                  <c:v>-0.28125865322074506</c:v>
                </c:pt>
                <c:pt idx="106">
                  <c:v>-0.28816137444793521</c:v>
                </c:pt>
                <c:pt idx="107">
                  <c:v>-0.6468514234856535</c:v>
                </c:pt>
                <c:pt idx="108">
                  <c:v>1.1295742496772001</c:v>
                </c:pt>
                <c:pt idx="109">
                  <c:v>0.24880371554938852</c:v>
                </c:pt>
                <c:pt idx="110">
                  <c:v>-0.4614786490264603</c:v>
                </c:pt>
                <c:pt idx="111">
                  <c:v>1.1836171638820283</c:v>
                </c:pt>
                <c:pt idx="112">
                  <c:v>-0.22246156796532168</c:v>
                </c:pt>
                <c:pt idx="113">
                  <c:v>0.47687455790423483</c:v>
                </c:pt>
                <c:pt idx="114">
                  <c:v>-0.1904106641497223</c:v>
                </c:pt>
                <c:pt idx="115">
                  <c:v>1.3265061948978869</c:v>
                </c:pt>
                <c:pt idx="116">
                  <c:v>0.22128124100171398</c:v>
                </c:pt>
                <c:pt idx="117">
                  <c:v>-0.19037602319231639</c:v>
                </c:pt>
                <c:pt idx="118">
                  <c:v>0.51299610764287351</c:v>
                </c:pt>
                <c:pt idx="119">
                  <c:v>-0.50249002992117542</c:v>
                </c:pt>
                <c:pt idx="120">
                  <c:v>-0.59184777258830423</c:v>
                </c:pt>
                <c:pt idx="121">
                  <c:v>-0.6145152629299363</c:v>
                </c:pt>
                <c:pt idx="122">
                  <c:v>-2.4645599820143915E-2</c:v>
                </c:pt>
                <c:pt idx="123">
                  <c:v>-6.235323733258924E-2</c:v>
                </c:pt>
                <c:pt idx="124">
                  <c:v>0.19443730959031669</c:v>
                </c:pt>
                <c:pt idx="125">
                  <c:v>-0.46482401297435894</c:v>
                </c:pt>
                <c:pt idx="126">
                  <c:v>-0.26267896592417062</c:v>
                </c:pt>
                <c:pt idx="127">
                  <c:v>8.1169208340611476E-2</c:v>
                </c:pt>
                <c:pt idx="128">
                  <c:v>0.6253114634375001</c:v>
                </c:pt>
                <c:pt idx="129">
                  <c:v>-0.24823243816666674</c:v>
                </c:pt>
                <c:pt idx="130">
                  <c:v>8.6640133298969246E-2</c:v>
                </c:pt>
                <c:pt idx="131">
                  <c:v>3.9628497161572129E-2</c:v>
                </c:pt>
                <c:pt idx="132">
                  <c:v>0.27879723932432432</c:v>
                </c:pt>
                <c:pt idx="133">
                  <c:v>-0.40321661985663082</c:v>
                </c:pt>
                <c:pt idx="134">
                  <c:v>-0.44927455421455942</c:v>
                </c:pt>
                <c:pt idx="135">
                  <c:v>-0.36270550251101319</c:v>
                </c:pt>
                <c:pt idx="136">
                  <c:v>0.17037285651515144</c:v>
                </c:pt>
                <c:pt idx="137">
                  <c:v>-0.49758613618025749</c:v>
                </c:pt>
                <c:pt idx="138">
                  <c:v>3.6080418085107091E-3</c:v>
                </c:pt>
                <c:pt idx="139">
                  <c:v>1.1061436760975609</c:v>
                </c:pt>
                <c:pt idx="140">
                  <c:v>0.26877462692913379</c:v>
                </c:pt>
                <c:pt idx="141">
                  <c:v>-0.19025219703517593</c:v>
                </c:pt>
                <c:pt idx="142">
                  <c:v>-0.143407802848046</c:v>
                </c:pt>
                <c:pt idx="143">
                  <c:v>-0.19632187029702963</c:v>
                </c:pt>
                <c:pt idx="144">
                  <c:v>-0.67993314971962615</c:v>
                </c:pt>
                <c:pt idx="145">
                  <c:v>-0.11922378905984621</c:v>
                </c:pt>
                <c:pt idx="146">
                  <c:v>-0.44174498805555551</c:v>
                </c:pt>
                <c:pt idx="147">
                  <c:v>-0.22383018448927416</c:v>
                </c:pt>
                <c:pt idx="148">
                  <c:v>9.5088457662337644E-2</c:v>
                </c:pt>
                <c:pt idx="149">
                  <c:v>-2.9028667546296405E-2</c:v>
                </c:pt>
                <c:pt idx="150">
                  <c:v>-0.17286786857651248</c:v>
                </c:pt>
                <c:pt idx="151">
                  <c:v>-0.28816239030866675</c:v>
                </c:pt>
                <c:pt idx="152">
                  <c:v>-0.40241415198979591</c:v>
                </c:pt>
                <c:pt idx="153">
                  <c:v>-0.5683204079324895</c:v>
                </c:pt>
                <c:pt idx="154">
                  <c:v>-1.3758894131736477E-2</c:v>
                </c:pt>
                <c:pt idx="155">
                  <c:v>8.6765795736434059E-2</c:v>
                </c:pt>
                <c:pt idx="156">
                  <c:v>-0.41183479327586214</c:v>
                </c:pt>
                <c:pt idx="157">
                  <c:v>-0.34717522756756758</c:v>
                </c:pt>
                <c:pt idx="158">
                  <c:v>-0.11247919950207463</c:v>
                </c:pt>
                <c:pt idx="159">
                  <c:v>0.23409644072992708</c:v>
                </c:pt>
                <c:pt idx="160">
                  <c:v>-0.47381652007518793</c:v>
                </c:pt>
                <c:pt idx="161">
                  <c:v>0.33407820542168665</c:v>
                </c:pt>
                <c:pt idx="162">
                  <c:v>-0.12100574457516344</c:v>
                </c:pt>
                <c:pt idx="163">
                  <c:v>0.22185033266666676</c:v>
                </c:pt>
                <c:pt idx="164">
                  <c:v>-0.18892117529147989</c:v>
                </c:pt>
                <c:pt idx="165">
                  <c:v>-6.3456693577235712E-2</c:v>
                </c:pt>
                <c:pt idx="166">
                  <c:v>-0.3533451845491804</c:v>
                </c:pt>
                <c:pt idx="167">
                  <c:v>-0.11904415177474403</c:v>
                </c:pt>
                <c:pt idx="168">
                  <c:v>6.7380086679536655E-2</c:v>
                </c:pt>
                <c:pt idx="169">
                  <c:v>0.29189797958814823</c:v>
                </c:pt>
                <c:pt idx="170">
                  <c:v>-0.27851738250000002</c:v>
                </c:pt>
                <c:pt idx="171">
                  <c:v>0.1106860817592592</c:v>
                </c:pt>
                <c:pt idx="172">
                  <c:v>0.33489984035714282</c:v>
                </c:pt>
                <c:pt idx="173">
                  <c:v>-0.61302364189473679</c:v>
                </c:pt>
                <c:pt idx="174">
                  <c:v>-0.67620545474285709</c:v>
                </c:pt>
                <c:pt idx="175">
                  <c:v>-0.13984367529702968</c:v>
                </c:pt>
                <c:pt idx="176">
                  <c:v>-5.5529977388059759E-2</c:v>
                </c:pt>
                <c:pt idx="177">
                  <c:v>-0.15602109212121207</c:v>
                </c:pt>
                <c:pt idx="178">
                  <c:v>-0.36645333882591091</c:v>
                </c:pt>
                <c:pt idx="179">
                  <c:v>-0.44071441456250005</c:v>
                </c:pt>
                <c:pt idx="180">
                  <c:v>-3.4473322275132334E-2</c:v>
                </c:pt>
                <c:pt idx="181">
                  <c:v>-0.56066329540409088</c:v>
                </c:pt>
                <c:pt idx="182">
                  <c:v>-0.39383990047272721</c:v>
                </c:pt>
                <c:pt idx="183">
                  <c:v>-3.6036002920634913E-2</c:v>
                </c:pt>
                <c:pt idx="184">
                  <c:v>5.6110759017094169E-2</c:v>
                </c:pt>
                <c:pt idx="185">
                  <c:v>2.775154932367152E-2</c:v>
                </c:pt>
                <c:pt idx="186">
                  <c:v>-0.29335263688405799</c:v>
                </c:pt>
                <c:pt idx="187">
                  <c:v>-0.16906395321052625</c:v>
                </c:pt>
                <c:pt idx="188">
                  <c:v>-0.4147478313513514</c:v>
                </c:pt>
                <c:pt idx="189">
                  <c:v>-0.54081795617021278</c:v>
                </c:pt>
                <c:pt idx="190">
                  <c:v>-0.15222777469135795</c:v>
                </c:pt>
                <c:pt idx="191">
                  <c:v>-0.17831502660869558</c:v>
                </c:pt>
                <c:pt idx="192">
                  <c:v>-0.2440300425531915</c:v>
                </c:pt>
                <c:pt idx="193">
                  <c:v>0.11905761764224398</c:v>
                </c:pt>
                <c:pt idx="194">
                  <c:v>5.1973601057692331E-2</c:v>
                </c:pt>
                <c:pt idx="195">
                  <c:v>-0.60983629335917322</c:v>
                </c:pt>
                <c:pt idx="196">
                  <c:v>-0.2173208178947369</c:v>
                </c:pt>
                <c:pt idx="197">
                  <c:v>-0.10159179093854376</c:v>
                </c:pt>
                <c:pt idx="198">
                  <c:v>-0.18701939576719573</c:v>
                </c:pt>
                <c:pt idx="199">
                  <c:v>0.18777178730158739</c:v>
                </c:pt>
                <c:pt idx="200">
                  <c:v>-0.30829045307692315</c:v>
                </c:pt>
                <c:pt idx="201">
                  <c:v>0.27555480583931669</c:v>
                </c:pt>
                <c:pt idx="202">
                  <c:v>-0.29340374008264469</c:v>
                </c:pt>
                <c:pt idx="203">
                  <c:v>-6.7766586455696221E-2</c:v>
                </c:pt>
                <c:pt idx="204">
                  <c:v>-0.3535684751</c:v>
                </c:pt>
                <c:pt idx="205">
                  <c:v>-0.19779813308571426</c:v>
                </c:pt>
                <c:pt idx="206">
                  <c:v>-0.30573955564102562</c:v>
                </c:pt>
                <c:pt idx="207">
                  <c:v>-0.29177943275362328</c:v>
                </c:pt>
                <c:pt idx="208">
                  <c:v>2.1456557743589677E-2</c:v>
                </c:pt>
                <c:pt idx="209">
                  <c:v>-1.9129882666761855E-2</c:v>
                </c:pt>
                <c:pt idx="210">
                  <c:v>-0.33758124723502303</c:v>
                </c:pt>
                <c:pt idx="211">
                  <c:v>-0.26002943265306122</c:v>
                </c:pt>
                <c:pt idx="212">
                  <c:v>-0.11070433694610782</c:v>
                </c:pt>
                <c:pt idx="213">
                  <c:v>4.3377999222222074E-2</c:v>
                </c:pt>
                <c:pt idx="214">
                  <c:v>-0.47817528154255318</c:v>
                </c:pt>
                <c:pt idx="215">
                  <c:v>-0.23454541975806453</c:v>
                </c:pt>
                <c:pt idx="216">
                  <c:v>-0.13439905485436898</c:v>
                </c:pt>
                <c:pt idx="217">
                  <c:v>-0.12711802912863068</c:v>
                </c:pt>
                <c:pt idx="218">
                  <c:v>-0.2595769587265917</c:v>
                </c:pt>
                <c:pt idx="219">
                  <c:v>-0.1282988318072289</c:v>
                </c:pt>
                <c:pt idx="220">
                  <c:v>-0.19744301761904759</c:v>
                </c:pt>
                <c:pt idx="221">
                  <c:v>6.2246465294117703E-2</c:v>
                </c:pt>
                <c:pt idx="222">
                  <c:v>-0.18666316017467255</c:v>
                </c:pt>
                <c:pt idx="223">
                  <c:v>-0.3899595650276243</c:v>
                </c:pt>
                <c:pt idx="224">
                  <c:v>-0.1334376847004608</c:v>
                </c:pt>
                <c:pt idx="225">
                  <c:v>8.960066099999997E-2</c:v>
                </c:pt>
                <c:pt idx="226">
                  <c:v>-0.45787366321428569</c:v>
                </c:pt>
                <c:pt idx="227">
                  <c:v>-0.3256600234426229</c:v>
                </c:pt>
                <c:pt idx="228">
                  <c:v>4.8598083762886546E-2</c:v>
                </c:pt>
                <c:pt idx="229">
                  <c:v>6.4505143708608603E-3</c:v>
                </c:pt>
                <c:pt idx="230">
                  <c:v>-0.46143812153846153</c:v>
                </c:pt>
                <c:pt idx="231">
                  <c:v>-0.50910966668449198</c:v>
                </c:pt>
                <c:pt idx="232">
                  <c:v>0.12551503485849058</c:v>
                </c:pt>
                <c:pt idx="233">
                  <c:v>0.16533438765624986</c:v>
                </c:pt>
                <c:pt idx="234">
                  <c:v>-1.6737975100671099E-2</c:v>
                </c:pt>
                <c:pt idx="235">
                  <c:v>-0.3251094590498812</c:v>
                </c:pt>
                <c:pt idx="236">
                  <c:v>-7.2693034415954427E-2</c:v>
                </c:pt>
                <c:pt idx="237">
                  <c:v>0.12894510070921994</c:v>
                </c:pt>
                <c:pt idx="238">
                  <c:v>0.32486160126666652</c:v>
                </c:pt>
                <c:pt idx="239">
                  <c:v>8.7916285362318769E-2</c:v>
                </c:pt>
                <c:pt idx="240">
                  <c:v>-0.23843086376425848</c:v>
                </c:pt>
                <c:pt idx="241">
                  <c:v>2.1102977384538368E-2</c:v>
                </c:pt>
                <c:pt idx="242">
                  <c:v>-0.42682644051369867</c:v>
                </c:pt>
                <c:pt idx="243">
                  <c:v>-7.9070853201438918E-2</c:v>
                </c:pt>
                <c:pt idx="244">
                  <c:v>0.3153770592537315</c:v>
                </c:pt>
                <c:pt idx="245">
                  <c:v>0.20743833476683937</c:v>
                </c:pt>
                <c:pt idx="246">
                  <c:v>-7.2445897761690858E-2</c:v>
                </c:pt>
                <c:pt idx="247">
                  <c:v>0.18056281527897</c:v>
                </c:pt>
                <c:pt idx="248">
                  <c:v>0.65741123159574455</c:v>
                </c:pt>
                <c:pt idx="249">
                  <c:v>-0.10440116605263161</c:v>
                </c:pt>
                <c:pt idx="250">
                  <c:v>0.10796795572413798</c:v>
                </c:pt>
                <c:pt idx="251">
                  <c:v>-0.47958134099236649</c:v>
                </c:pt>
                <c:pt idx="252">
                  <c:v>-8.4803842909479732E-2</c:v>
                </c:pt>
                <c:pt idx="253">
                  <c:v>-0.1791095399835797</c:v>
                </c:pt>
                <c:pt idx="254">
                  <c:v>8.9200154028777012E-2</c:v>
                </c:pt>
                <c:pt idx="255">
                  <c:v>2.4264474832214722E-2</c:v>
                </c:pt>
                <c:pt idx="256">
                  <c:v>0.2132732785365854</c:v>
                </c:pt>
                <c:pt idx="257">
                  <c:v>-0.41660953628571429</c:v>
                </c:pt>
                <c:pt idx="258">
                  <c:v>-0.41064645723577231</c:v>
                </c:pt>
                <c:pt idx="259">
                  <c:v>-0.39925846939068099</c:v>
                </c:pt>
                <c:pt idx="260">
                  <c:v>-0.44960643578231285</c:v>
                </c:pt>
                <c:pt idx="261">
                  <c:v>-0.48315835072796931</c:v>
                </c:pt>
                <c:pt idx="262">
                  <c:v>-0.5728029848028674</c:v>
                </c:pt>
                <c:pt idx="263">
                  <c:v>-0.48296144821621623</c:v>
                </c:pt>
                <c:pt idx="264">
                  <c:v>0.11195091850806449</c:v>
                </c:pt>
                <c:pt idx="265">
                  <c:v>0.12306006026845639</c:v>
                </c:pt>
                <c:pt idx="266">
                  <c:v>-1.8567389536636836E-2</c:v>
                </c:pt>
                <c:pt idx="267">
                  <c:v>-0.37513172904109582</c:v>
                </c:pt>
                <c:pt idx="268">
                  <c:v>0.29616418365909092</c:v>
                </c:pt>
                <c:pt idx="269">
                  <c:v>-0.68717844348039225</c:v>
                </c:pt>
                <c:pt idx="270">
                  <c:v>-0.66239801173913038</c:v>
                </c:pt>
                <c:pt idx="271">
                  <c:v>-9.2791159999999984E-2</c:v>
                </c:pt>
                <c:pt idx="272">
                  <c:v>-0.34306552665198242</c:v>
                </c:pt>
                <c:pt idx="273">
                  <c:v>-0.45720401881169181</c:v>
                </c:pt>
                <c:pt idx="274">
                  <c:v>-0.37125949072010456</c:v>
                </c:pt>
                <c:pt idx="275">
                  <c:v>0.1901375764444444</c:v>
                </c:pt>
                <c:pt idx="276">
                  <c:v>-0.28949062044943819</c:v>
                </c:pt>
                <c:pt idx="277">
                  <c:v>-0.19871050756653996</c:v>
                </c:pt>
                <c:pt idx="278">
                  <c:v>-6.2889661428571442E-2</c:v>
                </c:pt>
                <c:pt idx="279">
                  <c:v>0.22743326674888875</c:v>
                </c:pt>
                <c:pt idx="280">
                  <c:v>-0.27073968134831461</c:v>
                </c:pt>
                <c:pt idx="281">
                  <c:v>0.38194444101123604</c:v>
                </c:pt>
                <c:pt idx="282">
                  <c:v>-0.13938315221014486</c:v>
                </c:pt>
                <c:pt idx="283">
                  <c:v>6.271090080769226E-2</c:v>
                </c:pt>
                <c:pt idx="284">
                  <c:v>-0.29172108344129555</c:v>
                </c:pt>
                <c:pt idx="285">
                  <c:v>-0.35219574681274901</c:v>
                </c:pt>
                <c:pt idx="286">
                  <c:v>-0.29195054167330681</c:v>
                </c:pt>
                <c:pt idx="287">
                  <c:v>-0.16460581709677424</c:v>
                </c:pt>
                <c:pt idx="288">
                  <c:v>0.12544073324662341</c:v>
                </c:pt>
                <c:pt idx="289">
                  <c:v>3.8403055413533727E-2</c:v>
                </c:pt>
                <c:pt idx="290">
                  <c:v>9.7729453362068952E-2</c:v>
                </c:pt>
                <c:pt idx="291">
                  <c:v>-0.15086174952029519</c:v>
                </c:pt>
                <c:pt idx="292">
                  <c:v>-0.32893315953757218</c:v>
                </c:pt>
                <c:pt idx="293">
                  <c:v>0.42744028362318831</c:v>
                </c:pt>
                <c:pt idx="294">
                  <c:v>-0.34779198386740329</c:v>
                </c:pt>
                <c:pt idx="295">
                  <c:v>6.8666663149606233E-2</c:v>
                </c:pt>
                <c:pt idx="296">
                  <c:v>-0.26607725800796811</c:v>
                </c:pt>
                <c:pt idx="297">
                  <c:v>-0.30480793759124081</c:v>
                </c:pt>
                <c:pt idx="298">
                  <c:v>0.10707084764705876</c:v>
                </c:pt>
                <c:pt idx="299">
                  <c:v>3.2700970573770416E-2</c:v>
                </c:pt>
                <c:pt idx="300">
                  <c:v>-0.47413067485714289</c:v>
                </c:pt>
                <c:pt idx="301">
                  <c:v>2.0265056291390859E-3</c:v>
                </c:pt>
                <c:pt idx="302">
                  <c:v>-0.34434298814814812</c:v>
                </c:pt>
                <c:pt idx="303">
                  <c:v>-0.17389398402439027</c:v>
                </c:pt>
                <c:pt idx="304">
                  <c:v>3.6427410824742434E-2</c:v>
                </c:pt>
                <c:pt idx="305">
                  <c:v>-0.44621209402116402</c:v>
                </c:pt>
                <c:pt idx="306">
                  <c:v>3.4290468839285548E-2</c:v>
                </c:pt>
                <c:pt idx="307">
                  <c:v>-0.29488080514081738</c:v>
                </c:pt>
                <c:pt idx="308">
                  <c:v>-0.11829340925233645</c:v>
                </c:pt>
                <c:pt idx="309">
                  <c:v>-2.4708309898477165E-2</c:v>
                </c:pt>
                <c:pt idx="310">
                  <c:v>0.35518162936170206</c:v>
                </c:pt>
                <c:pt idx="311">
                  <c:v>-6.6597076750000039E-2</c:v>
                </c:pt>
                <c:pt idx="312">
                  <c:v>-0.10058150911564623</c:v>
                </c:pt>
                <c:pt idx="313">
                  <c:v>-8.6345593882352967E-2</c:v>
                </c:pt>
                <c:pt idx="314">
                  <c:v>1.9172016986301443E-2</c:v>
                </c:pt>
                <c:pt idx="315">
                  <c:v>0.19949390074074058</c:v>
                </c:pt>
                <c:pt idx="316">
                  <c:v>5.3936633333333317E-2</c:v>
                </c:pt>
                <c:pt idx="317">
                  <c:v>-7.5093534297520637E-2</c:v>
                </c:pt>
                <c:pt idx="318">
                  <c:v>8.5460538139534581E-3</c:v>
                </c:pt>
                <c:pt idx="319">
                  <c:v>0.14482426680722882</c:v>
                </c:pt>
                <c:pt idx="320">
                  <c:v>-0.35855839372093024</c:v>
                </c:pt>
                <c:pt idx="321">
                  <c:v>-5.1195349513108557E-2</c:v>
                </c:pt>
                <c:pt idx="322">
                  <c:v>3.6535906026566867E-3</c:v>
                </c:pt>
                <c:pt idx="323">
                  <c:v>-0.38355925289719628</c:v>
                </c:pt>
                <c:pt idx="324">
                  <c:v>3.551138376237617E-2</c:v>
                </c:pt>
                <c:pt idx="325">
                  <c:v>-0.21231982214285705</c:v>
                </c:pt>
                <c:pt idx="326">
                  <c:v>-0.1334006645882353</c:v>
                </c:pt>
                <c:pt idx="327">
                  <c:v>-0.46009578364999992</c:v>
                </c:pt>
                <c:pt idx="328">
                  <c:v>-0.35355892906779662</c:v>
                </c:pt>
                <c:pt idx="329">
                  <c:v>-9.9070084658634538E-2</c:v>
                </c:pt>
                <c:pt idx="330">
                  <c:v>-0.13930399847715735</c:v>
                </c:pt>
                <c:pt idx="331">
                  <c:v>-0.37210402326732672</c:v>
                </c:pt>
                <c:pt idx="332">
                  <c:v>-0.57702815326315782</c:v>
                </c:pt>
                <c:pt idx="333">
                  <c:v>-0.50997164097560976</c:v>
                </c:pt>
                <c:pt idx="334">
                  <c:v>5.8661481268656779E-2</c:v>
                </c:pt>
                <c:pt idx="335">
                  <c:v>0.76737155520833356</c:v>
                </c:pt>
                <c:pt idx="336">
                  <c:v>0.19767336641666655</c:v>
                </c:pt>
                <c:pt idx="337">
                  <c:v>0.26877462692913379</c:v>
                </c:pt>
                <c:pt idx="338">
                  <c:v>6.5891457925170149E-2</c:v>
                </c:pt>
                <c:pt idx="339">
                  <c:v>-0.39361647249999998</c:v>
                </c:pt>
                <c:pt idx="340">
                  <c:v>-6.754613897959183E-2</c:v>
                </c:pt>
                <c:pt idx="341">
                  <c:v>-0.30083323771028037</c:v>
                </c:pt>
                <c:pt idx="342">
                  <c:v>-6.4062138836206928E-2</c:v>
                </c:pt>
                <c:pt idx="343">
                  <c:v>-6.5170641261261264E-2</c:v>
                </c:pt>
                <c:pt idx="344">
                  <c:v>1.4145780652174089E-2</c:v>
                </c:pt>
                <c:pt idx="345">
                  <c:v>-0.47356785756521746</c:v>
                </c:pt>
                <c:pt idx="346">
                  <c:v>-0.11320462609929083</c:v>
                </c:pt>
                <c:pt idx="347">
                  <c:v>-0.31630397567567559</c:v>
                </c:pt>
                <c:pt idx="348">
                  <c:v>-0.50688710709219853</c:v>
                </c:pt>
                <c:pt idx="349">
                  <c:v>0.81442082890830414</c:v>
                </c:pt>
                <c:pt idx="350">
                  <c:v>0.544449411888412</c:v>
                </c:pt>
                <c:pt idx="351">
                  <c:v>-0.47370431561224491</c:v>
                </c:pt>
                <c:pt idx="352">
                  <c:v>-0.28038950859649125</c:v>
                </c:pt>
                <c:pt idx="353">
                  <c:v>-0.19084276592082605</c:v>
                </c:pt>
                <c:pt idx="354">
                  <c:v>7.003858910298999E-2</c:v>
                </c:pt>
                <c:pt idx="355">
                  <c:v>2.4175266713780896E-2</c:v>
                </c:pt>
                <c:pt idx="356">
                  <c:v>-0.37944158195744682</c:v>
                </c:pt>
                <c:pt idx="357">
                  <c:v>0.42394976413793106</c:v>
                </c:pt>
                <c:pt idx="358">
                  <c:v>4.9843326923082465E-4</c:v>
                </c:pt>
                <c:pt idx="359">
                  <c:v>-0.31847855397590352</c:v>
                </c:pt>
                <c:pt idx="360">
                  <c:v>-0.38837043273437499</c:v>
                </c:pt>
                <c:pt idx="361">
                  <c:v>1.7529176626505993E-2</c:v>
                </c:pt>
                <c:pt idx="362">
                  <c:v>0.33467855958083836</c:v>
                </c:pt>
                <c:pt idx="363">
                  <c:v>-0.43328031223880592</c:v>
                </c:pt>
                <c:pt idx="364">
                  <c:v>1.02814956756756E-2</c:v>
                </c:pt>
                <c:pt idx="365">
                  <c:v>-0.35809235118110239</c:v>
                </c:pt>
                <c:pt idx="366">
                  <c:v>-0.10764553702380952</c:v>
                </c:pt>
                <c:pt idx="367">
                  <c:v>-0.47910909653846157</c:v>
                </c:pt>
                <c:pt idx="368">
                  <c:v>-0.34653747044117644</c:v>
                </c:pt>
                <c:pt idx="369">
                  <c:v>9.0130501046511657E-2</c:v>
                </c:pt>
                <c:pt idx="370">
                  <c:v>-2.8341242954545542E-2</c:v>
                </c:pt>
                <c:pt idx="371">
                  <c:v>-7.3455147739130422E-2</c:v>
                </c:pt>
                <c:pt idx="372">
                  <c:v>-0.6001242866341463</c:v>
                </c:pt>
                <c:pt idx="373">
                  <c:v>-0.16941128084805657</c:v>
                </c:pt>
                <c:pt idx="374">
                  <c:v>-9.983700841680121E-2</c:v>
                </c:pt>
                <c:pt idx="375">
                  <c:v>-0.11888378335526317</c:v>
                </c:pt>
                <c:pt idx="376">
                  <c:v>-8.9629457966101667E-2</c:v>
                </c:pt>
                <c:pt idx="377">
                  <c:v>0.70465460012195114</c:v>
                </c:pt>
                <c:pt idx="378">
                  <c:v>0.26338535478672975</c:v>
                </c:pt>
                <c:pt idx="379">
                  <c:v>-3.6256675687500017E-2</c:v>
                </c:pt>
                <c:pt idx="380">
                  <c:v>-2.6447151697247762E-2</c:v>
                </c:pt>
                <c:pt idx="381">
                  <c:v>-0.47550783764705884</c:v>
                </c:pt>
                <c:pt idx="382">
                  <c:v>-2.2833351452514083E-2</c:v>
                </c:pt>
                <c:pt idx="383">
                  <c:v>-8.9263496160000066E-2</c:v>
                </c:pt>
                <c:pt idx="384">
                  <c:v>3.3151467694805259E-2</c:v>
                </c:pt>
                <c:pt idx="385">
                  <c:v>-0.20644865287822878</c:v>
                </c:pt>
                <c:pt idx="386">
                  <c:v>0.18795765668316822</c:v>
                </c:pt>
                <c:pt idx="387">
                  <c:v>0.25560259594936707</c:v>
                </c:pt>
                <c:pt idx="388">
                  <c:v>-0.42343207094936719</c:v>
                </c:pt>
                <c:pt idx="389">
                  <c:v>-0.12190270011278193</c:v>
                </c:pt>
                <c:pt idx="390">
                  <c:v>-9.0574025527065505E-2</c:v>
                </c:pt>
                <c:pt idx="391">
                  <c:v>4.7994728728813607E-2</c:v>
                </c:pt>
                <c:pt idx="392">
                  <c:v>-0.25612076225881575</c:v>
                </c:pt>
                <c:pt idx="393">
                  <c:v>-3.2388942056074121E-3</c:v>
                </c:pt>
                <c:pt idx="394">
                  <c:v>-0.4836440675</c:v>
                </c:pt>
                <c:pt idx="395">
                  <c:v>-3.5048868706896497E-2</c:v>
                </c:pt>
                <c:pt idx="396">
                  <c:v>0.11783518360902256</c:v>
                </c:pt>
                <c:pt idx="397">
                  <c:v>-0.44526970670157073</c:v>
                </c:pt>
                <c:pt idx="398">
                  <c:v>0.28883010330097103</c:v>
                </c:pt>
                <c:pt idx="399">
                  <c:v>-0.15620218109455231</c:v>
                </c:pt>
                <c:pt idx="400">
                  <c:v>-6.233667857142855E-4</c:v>
                </c:pt>
                <c:pt idx="401">
                  <c:v>0.38763930122448986</c:v>
                </c:pt>
                <c:pt idx="402">
                  <c:v>-0.23169565148020987</c:v>
                </c:pt>
                <c:pt idx="403">
                  <c:v>-0.74142904876344085</c:v>
                </c:pt>
                <c:pt idx="404">
                  <c:v>4.274783188811182E-2</c:v>
                </c:pt>
                <c:pt idx="405">
                  <c:v>4.0264269108280404E-2</c:v>
                </c:pt>
                <c:pt idx="406">
                  <c:v>3.1229016030533963E-3</c:v>
                </c:pt>
                <c:pt idx="407">
                  <c:v>-0.11026896216931226</c:v>
                </c:pt>
                <c:pt idx="408">
                  <c:v>-0.18642578488505746</c:v>
                </c:pt>
                <c:pt idx="409">
                  <c:v>0.11023910440816342</c:v>
                </c:pt>
                <c:pt idx="410">
                  <c:v>-0.19568386625</c:v>
                </c:pt>
                <c:pt idx="411">
                  <c:v>-5.5424926502057548E-2</c:v>
                </c:pt>
                <c:pt idx="412">
                  <c:v>4.2473320162162098E-2</c:v>
                </c:pt>
                <c:pt idx="413">
                  <c:v>0.51898287850877201</c:v>
                </c:pt>
                <c:pt idx="414">
                  <c:v>-0.32583783163366331</c:v>
                </c:pt>
                <c:pt idx="415">
                  <c:v>-0.22699876464285718</c:v>
                </c:pt>
                <c:pt idx="416">
                  <c:v>-0.28372117685714282</c:v>
                </c:pt>
                <c:pt idx="417">
                  <c:v>-6.142069934898442E-2</c:v>
                </c:pt>
                <c:pt idx="418">
                  <c:v>-7.7128463813559422E-2</c:v>
                </c:pt>
                <c:pt idx="419">
                  <c:v>0.21134047194029848</c:v>
                </c:pt>
                <c:pt idx="420">
                  <c:v>-0.33078380008403363</c:v>
                </c:pt>
                <c:pt idx="421">
                  <c:v>-0.25190986020408157</c:v>
                </c:pt>
                <c:pt idx="422">
                  <c:v>-0.26631668881118875</c:v>
                </c:pt>
                <c:pt idx="423">
                  <c:v>-0.27006025333333328</c:v>
                </c:pt>
                <c:pt idx="424">
                  <c:v>-0.21348186296482408</c:v>
                </c:pt>
                <c:pt idx="425">
                  <c:v>-0.26203441778210113</c:v>
                </c:pt>
                <c:pt idx="426">
                  <c:v>4.0178816759073976E-2</c:v>
                </c:pt>
                <c:pt idx="427">
                  <c:v>0.74953054799999985</c:v>
                </c:pt>
                <c:pt idx="428">
                  <c:v>-8.4504556914893558E-2</c:v>
                </c:pt>
                <c:pt idx="429">
                  <c:v>-0.18994185617021275</c:v>
                </c:pt>
                <c:pt idx="430">
                  <c:v>-2.7041095066690835E-2</c:v>
                </c:pt>
                <c:pt idx="431">
                  <c:v>-0.21557352007194241</c:v>
                </c:pt>
                <c:pt idx="432">
                  <c:v>3.0822301555555542E-2</c:v>
                </c:pt>
                <c:pt idx="433">
                  <c:v>0.19710556213740449</c:v>
                </c:pt>
                <c:pt idx="434">
                  <c:v>0.31053668495717957</c:v>
                </c:pt>
                <c:pt idx="435">
                  <c:v>3.9487457841880458E-2</c:v>
                </c:pt>
                <c:pt idx="436">
                  <c:v>0.15449606947229566</c:v>
                </c:pt>
                <c:pt idx="437">
                  <c:v>0.29847353337931049</c:v>
                </c:pt>
                <c:pt idx="438">
                  <c:v>9.984013836065575E-2</c:v>
                </c:pt>
                <c:pt idx="439">
                  <c:v>8.8030837232142778E-2</c:v>
                </c:pt>
                <c:pt idx="440">
                  <c:v>-0.78371394142292483</c:v>
                </c:pt>
                <c:pt idx="441">
                  <c:v>-0.21752990593749999</c:v>
                </c:pt>
                <c:pt idx="442">
                  <c:v>-0.62010762057142865</c:v>
                </c:pt>
                <c:pt idx="443">
                  <c:v>-2.3135609611650509E-2</c:v>
                </c:pt>
                <c:pt idx="444">
                  <c:v>0.1172722838527922</c:v>
                </c:pt>
                <c:pt idx="445">
                  <c:v>-0.56779662925233643</c:v>
                </c:pt>
                <c:pt idx="446">
                  <c:v>-0.51778363648150794</c:v>
                </c:pt>
                <c:pt idx="447">
                  <c:v>5.8002735688260865E-2</c:v>
                </c:pt>
                <c:pt idx="448">
                  <c:v>-0.15682490541959182</c:v>
                </c:pt>
                <c:pt idx="449">
                  <c:v>-0.14878341842857157</c:v>
                </c:pt>
                <c:pt idx="450">
                  <c:v>-0.22461238835164832</c:v>
                </c:pt>
                <c:pt idx="451">
                  <c:v>-0.23719641735682817</c:v>
                </c:pt>
                <c:pt idx="452">
                  <c:v>-0.1422821578095238</c:v>
                </c:pt>
                <c:pt idx="453">
                  <c:v>-0.35516895623195655</c:v>
                </c:pt>
                <c:pt idx="454">
                  <c:v>0.14966865734693879</c:v>
                </c:pt>
                <c:pt idx="455">
                  <c:v>-0.3475585827637091</c:v>
                </c:pt>
                <c:pt idx="456">
                  <c:v>9.2996751134564626E-2</c:v>
                </c:pt>
                <c:pt idx="457">
                  <c:v>0.19067608931297708</c:v>
                </c:pt>
                <c:pt idx="458">
                  <c:v>0.36261121658769224</c:v>
                </c:pt>
                <c:pt idx="459">
                  <c:v>-4.6260868396226451E-2</c:v>
                </c:pt>
                <c:pt idx="460">
                  <c:v>2.6102521444043347E-2</c:v>
                </c:pt>
                <c:pt idx="461">
                  <c:v>-0.38394928108374382</c:v>
                </c:pt>
                <c:pt idx="462">
                  <c:v>1.3627617323943797E-2</c:v>
                </c:pt>
                <c:pt idx="463">
                  <c:v>0.49344858434343442</c:v>
                </c:pt>
                <c:pt idx="464">
                  <c:v>0.56773015000000004</c:v>
                </c:pt>
                <c:pt idx="465">
                  <c:v>0.59414421833333342</c:v>
                </c:pt>
                <c:pt idx="466">
                  <c:v>-1.759599166666681E-3</c:v>
                </c:pt>
                <c:pt idx="467">
                  <c:v>-0.15459770155555552</c:v>
                </c:pt>
                <c:pt idx="468">
                  <c:v>-0.23222547865079368</c:v>
                </c:pt>
                <c:pt idx="469">
                  <c:v>-5.9521790787878781E-2</c:v>
                </c:pt>
                <c:pt idx="470">
                  <c:v>-1.9252505050505464E-3</c:v>
                </c:pt>
                <c:pt idx="471">
                  <c:v>3.1461941666666604E-2</c:v>
                </c:pt>
                <c:pt idx="472">
                  <c:v>-0.15401207398734174</c:v>
                </c:pt>
                <c:pt idx="473">
                  <c:v>2.8914303179487177E-2</c:v>
                </c:pt>
                <c:pt idx="474">
                  <c:v>9.4486823964757605E-2</c:v>
                </c:pt>
                <c:pt idx="475">
                  <c:v>-0.2108322645517241</c:v>
                </c:pt>
                <c:pt idx="476">
                  <c:v>-0.45978935348314598</c:v>
                </c:pt>
                <c:pt idx="477">
                  <c:v>-5.851784456140352E-2</c:v>
                </c:pt>
                <c:pt idx="478">
                  <c:v>-0.22952925170370375</c:v>
                </c:pt>
                <c:pt idx="479">
                  <c:v>0.12551682393650787</c:v>
                </c:pt>
                <c:pt idx="480">
                  <c:v>0.11713720079470202</c:v>
                </c:pt>
                <c:pt idx="481">
                  <c:v>-0.10078358829670331</c:v>
                </c:pt>
                <c:pt idx="482">
                  <c:v>-8.0049918627451033E-2</c:v>
                </c:pt>
                <c:pt idx="483">
                  <c:v>0.38865705292929298</c:v>
                </c:pt>
                <c:pt idx="484">
                  <c:v>-0.330004556</c:v>
                </c:pt>
                <c:pt idx="485">
                  <c:v>-0.30196130418803413</c:v>
                </c:pt>
                <c:pt idx="486">
                  <c:v>-0.12253149051282053</c:v>
                </c:pt>
                <c:pt idx="487">
                  <c:v>-0.33937077049079756</c:v>
                </c:pt>
                <c:pt idx="488">
                  <c:v>-0.19547171428580956</c:v>
                </c:pt>
                <c:pt idx="489">
                  <c:v>-0.55734648555160149</c:v>
                </c:pt>
                <c:pt idx="490">
                  <c:v>-9.0164206632512789E-2</c:v>
                </c:pt>
                <c:pt idx="491">
                  <c:v>-0.40696808691768072</c:v>
                </c:pt>
                <c:pt idx="492">
                  <c:v>-0.26047014085666675</c:v>
                </c:pt>
                <c:pt idx="493">
                  <c:v>-0.28948623748571434</c:v>
                </c:pt>
                <c:pt idx="494">
                  <c:v>-0.40308054520408165</c:v>
                </c:pt>
                <c:pt idx="495">
                  <c:v>-0.56082425753205123</c:v>
                </c:pt>
                <c:pt idx="496">
                  <c:v>-0.41621948883720927</c:v>
                </c:pt>
                <c:pt idx="497">
                  <c:v>-0.34695002255172414</c:v>
                </c:pt>
                <c:pt idx="498">
                  <c:v>-0.35684204745562131</c:v>
                </c:pt>
                <c:pt idx="499">
                  <c:v>4.7621063154362542E-2</c:v>
                </c:pt>
                <c:pt idx="500">
                  <c:v>3.1473058524590147E-2</c:v>
                </c:pt>
                <c:pt idx="501">
                  <c:v>-9.7944587116564064E-3</c:v>
                </c:pt>
                <c:pt idx="502">
                  <c:v>-0.41348233564315351</c:v>
                </c:pt>
                <c:pt idx="503">
                  <c:v>-0.10822016624999997</c:v>
                </c:pt>
                <c:pt idx="504">
                  <c:v>-0.17563664661290324</c:v>
                </c:pt>
                <c:pt idx="505">
                  <c:v>6.6621605454545429E-2</c:v>
                </c:pt>
                <c:pt idx="506">
                  <c:v>3.8789519170403519E-2</c:v>
                </c:pt>
                <c:pt idx="507">
                  <c:v>8.5387002727272732E-2</c:v>
                </c:pt>
                <c:pt idx="508">
                  <c:v>-2.9031979099099048E-2</c:v>
                </c:pt>
                <c:pt idx="509">
                  <c:v>-4.2401811108490617E-2</c:v>
                </c:pt>
                <c:pt idx="510">
                  <c:v>-0.31362011822784819</c:v>
                </c:pt>
                <c:pt idx="511">
                  <c:v>-0.62345599425287357</c:v>
                </c:pt>
                <c:pt idx="512">
                  <c:v>-0.66561860678899087</c:v>
                </c:pt>
                <c:pt idx="513">
                  <c:v>0.33011937160427807</c:v>
                </c:pt>
                <c:pt idx="514">
                  <c:v>-0.38087064060810805</c:v>
                </c:pt>
                <c:pt idx="515">
                  <c:v>-0.18451464330578515</c:v>
                </c:pt>
                <c:pt idx="516">
                  <c:v>-0.21246237116666666</c:v>
                </c:pt>
                <c:pt idx="517">
                  <c:v>8.9321726470588114E-3</c:v>
                </c:pt>
                <c:pt idx="518">
                  <c:v>-0.10215828827956996</c:v>
                </c:pt>
                <c:pt idx="519">
                  <c:v>-0.41676840792452829</c:v>
                </c:pt>
                <c:pt idx="520">
                  <c:v>-6.2797605769238096E-4</c:v>
                </c:pt>
                <c:pt idx="521">
                  <c:v>-0.35479897962025309</c:v>
                </c:pt>
                <c:pt idx="522">
                  <c:v>-8.4623248590604105E-2</c:v>
                </c:pt>
                <c:pt idx="523">
                  <c:v>-0.19376993361445782</c:v>
                </c:pt>
                <c:pt idx="524">
                  <c:v>2.7406026063829803E-2</c:v>
                </c:pt>
                <c:pt idx="525">
                  <c:v>-2.5783980909090953E-3</c:v>
                </c:pt>
                <c:pt idx="526">
                  <c:v>-0.31919442115945651</c:v>
                </c:pt>
                <c:pt idx="527">
                  <c:v>-0.25572542878571425</c:v>
                </c:pt>
                <c:pt idx="528">
                  <c:v>-2.7514989864865225E-3</c:v>
                </c:pt>
                <c:pt idx="529">
                  <c:v>1.931931048387181E-3</c:v>
                </c:pt>
                <c:pt idx="530">
                  <c:v>9.9873868493149942E-3</c:v>
                </c:pt>
                <c:pt idx="531">
                  <c:v>6.2116537301586394E-3</c:v>
                </c:pt>
                <c:pt idx="532">
                  <c:v>-0.38318907585365858</c:v>
                </c:pt>
                <c:pt idx="533">
                  <c:v>-0.30116710009900993</c:v>
                </c:pt>
                <c:pt idx="534">
                  <c:v>-9.3153640056497178E-2</c:v>
                </c:pt>
                <c:pt idx="535">
                  <c:v>7.1981521437125773E-2</c:v>
                </c:pt>
                <c:pt idx="536">
                  <c:v>5.3636653441342608E-2</c:v>
                </c:pt>
                <c:pt idx="537">
                  <c:v>-0.2942068968874173</c:v>
                </c:pt>
                <c:pt idx="538">
                  <c:v>-0.18090251654639178</c:v>
                </c:pt>
                <c:pt idx="539">
                  <c:v>-7.8355613967391324E-2</c:v>
                </c:pt>
                <c:pt idx="540">
                  <c:v>-9.5955870315789449E-2</c:v>
                </c:pt>
                <c:pt idx="541">
                  <c:v>-0.20975765413793102</c:v>
                </c:pt>
                <c:pt idx="542">
                  <c:v>-0.16700003697594501</c:v>
                </c:pt>
                <c:pt idx="543">
                  <c:v>-0.12920756087837837</c:v>
                </c:pt>
                <c:pt idx="544">
                  <c:v>-0.41816202593406593</c:v>
                </c:pt>
                <c:pt idx="545">
                  <c:v>-0.68166243287037043</c:v>
                </c:pt>
                <c:pt idx="546">
                  <c:v>-5.3947780064102613E-2</c:v>
                </c:pt>
                <c:pt idx="547">
                  <c:v>-9.6130455121951175E-2</c:v>
                </c:pt>
                <c:pt idx="548">
                  <c:v>-0.19682531635193123</c:v>
                </c:pt>
                <c:pt idx="549">
                  <c:v>-0.20494480780590707</c:v>
                </c:pt>
                <c:pt idx="550">
                  <c:v>0.36793095046025104</c:v>
                </c:pt>
                <c:pt idx="551">
                  <c:v>-9.789131726287259E-2</c:v>
                </c:pt>
                <c:pt idx="552">
                  <c:v>-8.3144672371134098E-2</c:v>
                </c:pt>
                <c:pt idx="553">
                  <c:v>-0.18576425486988846</c:v>
                </c:pt>
                <c:pt idx="554">
                  <c:v>-0.1041132166190476</c:v>
                </c:pt>
                <c:pt idx="555">
                  <c:v>-0.1965247355967078</c:v>
                </c:pt>
                <c:pt idx="556">
                  <c:v>-0.33828465618421055</c:v>
                </c:pt>
                <c:pt idx="557">
                  <c:v>-0.15836483363636356</c:v>
                </c:pt>
                <c:pt idx="558">
                  <c:v>-0.12148449709219866</c:v>
                </c:pt>
                <c:pt idx="559">
                  <c:v>-0.26965337188034189</c:v>
                </c:pt>
                <c:pt idx="560">
                  <c:v>-0.21594164117747439</c:v>
                </c:pt>
                <c:pt idx="561">
                  <c:v>-0.25937476954356853</c:v>
                </c:pt>
                <c:pt idx="562">
                  <c:v>2.7103056969697059E-2</c:v>
                </c:pt>
                <c:pt idx="563">
                  <c:v>0.79044381698630128</c:v>
                </c:pt>
                <c:pt idx="564">
                  <c:v>-0.22824527867052025</c:v>
                </c:pt>
                <c:pt idx="565">
                  <c:v>-0.19007917402542374</c:v>
                </c:pt>
                <c:pt idx="566">
                  <c:v>-0.16974050000000007</c:v>
                </c:pt>
                <c:pt idx="567">
                  <c:v>-0.45625398697478992</c:v>
                </c:pt>
                <c:pt idx="568">
                  <c:v>0.12174525680412374</c:v>
                </c:pt>
                <c:pt idx="569">
                  <c:v>-9.2585586155844113E-2</c:v>
                </c:pt>
                <c:pt idx="570">
                  <c:v>-0.47444377481481481</c:v>
                </c:pt>
                <c:pt idx="571">
                  <c:v>5.0698439740259893E-2</c:v>
                </c:pt>
                <c:pt idx="572">
                  <c:v>2.183407796116521E-2</c:v>
                </c:pt>
                <c:pt idx="573">
                  <c:v>-0.32439082577039269</c:v>
                </c:pt>
                <c:pt idx="574">
                  <c:v>-0.37019566221052624</c:v>
                </c:pt>
                <c:pt idx="575">
                  <c:v>-0.21095782339901481</c:v>
                </c:pt>
                <c:pt idx="576">
                  <c:v>-0.4376318956540084</c:v>
                </c:pt>
                <c:pt idx="577">
                  <c:v>-0.40900189000000009</c:v>
                </c:pt>
                <c:pt idx="578">
                  <c:v>-0.36340739804054056</c:v>
                </c:pt>
                <c:pt idx="579">
                  <c:v>-0.45144701360098538</c:v>
                </c:pt>
                <c:pt idx="580">
                  <c:v>-0.53898164447272734</c:v>
                </c:pt>
                <c:pt idx="581">
                  <c:v>-0.6280522806862745</c:v>
                </c:pt>
                <c:pt idx="582">
                  <c:v>-0.25912734116352198</c:v>
                </c:pt>
                <c:pt idx="583">
                  <c:v>-0.16012524581132082</c:v>
                </c:pt>
                <c:pt idx="584">
                  <c:v>1.6994506993243341E-2</c:v>
                </c:pt>
                <c:pt idx="585">
                  <c:v>7.1289053077766784E-2</c:v>
                </c:pt>
                <c:pt idx="586">
                  <c:v>-0.34183349195530721</c:v>
                </c:pt>
                <c:pt idx="587">
                  <c:v>0.38729154079470218</c:v>
                </c:pt>
                <c:pt idx="588">
                  <c:v>-0.29276588618556709</c:v>
                </c:pt>
                <c:pt idx="589">
                  <c:v>-0.16352627414035081</c:v>
                </c:pt>
                <c:pt idx="590">
                  <c:v>-0.37732763178832118</c:v>
                </c:pt>
                <c:pt idx="591">
                  <c:v>-0.47169582939682531</c:v>
                </c:pt>
                <c:pt idx="592">
                  <c:v>0.63464420753968254</c:v>
                </c:pt>
                <c:pt idx="593">
                  <c:v>0.40813638255681828</c:v>
                </c:pt>
                <c:pt idx="594">
                  <c:v>1.3180536450555502E-2</c:v>
                </c:pt>
                <c:pt idx="595">
                  <c:v>5.8115804276729577E-2</c:v>
                </c:pt>
                <c:pt idx="596">
                  <c:v>4.5693779294117665E-2</c:v>
                </c:pt>
                <c:pt idx="597">
                  <c:v>-0.61119753093749996</c:v>
                </c:pt>
                <c:pt idx="598">
                  <c:v>2.9999332554112579E-2</c:v>
                </c:pt>
                <c:pt idx="599">
                  <c:v>0.13821931705179291</c:v>
                </c:pt>
                <c:pt idx="600">
                  <c:v>6.2959144512195087E-2</c:v>
                </c:pt>
                <c:pt idx="601">
                  <c:v>0.17626946839694657</c:v>
                </c:pt>
                <c:pt idx="602">
                  <c:v>5.4698961637931198E-3</c:v>
                </c:pt>
                <c:pt idx="603">
                  <c:v>0.61206277422756106</c:v>
                </c:pt>
                <c:pt idx="604">
                  <c:v>-0.16532719084444447</c:v>
                </c:pt>
                <c:pt idx="605">
                  <c:v>-3.1119275454545514E-2</c:v>
                </c:pt>
                <c:pt idx="606">
                  <c:v>-5.1109312609599944E-2</c:v>
                </c:pt>
                <c:pt idx="607">
                  <c:v>0.29851061589969019</c:v>
                </c:pt>
                <c:pt idx="608">
                  <c:v>-0.15231087629631945</c:v>
                </c:pt>
                <c:pt idx="609">
                  <c:v>-0.17632446136754576</c:v>
                </c:pt>
                <c:pt idx="610">
                  <c:v>-9.2539035751072918E-2</c:v>
                </c:pt>
                <c:pt idx="611">
                  <c:v>0.77295869246487392</c:v>
                </c:pt>
                <c:pt idx="612">
                  <c:v>0.53039665640676281</c:v>
                </c:pt>
                <c:pt idx="613">
                  <c:v>-0.14803932635272443</c:v>
                </c:pt>
                <c:pt idx="614">
                  <c:v>1.3324320007593013</c:v>
                </c:pt>
                <c:pt idx="615">
                  <c:v>2.0585956986027942</c:v>
                </c:pt>
                <c:pt idx="616">
                  <c:v>1.720128953839517</c:v>
                </c:pt>
                <c:pt idx="617">
                  <c:v>0.69131778701825564</c:v>
                </c:pt>
                <c:pt idx="618">
                  <c:v>0.73855906480349343</c:v>
                </c:pt>
                <c:pt idx="619">
                  <c:v>2.3914536058394162</c:v>
                </c:pt>
                <c:pt idx="620">
                  <c:v>6.1953783189951039E-2</c:v>
                </c:pt>
                <c:pt idx="621">
                  <c:v>-0.35837365737436011</c:v>
                </c:pt>
                <c:pt idx="622">
                  <c:v>-0.44731221208916716</c:v>
                </c:pt>
                <c:pt idx="623">
                  <c:v>0.37908197423808709</c:v>
                </c:pt>
                <c:pt idx="624">
                  <c:v>0.50627220281910734</c:v>
                </c:pt>
                <c:pt idx="625">
                  <c:v>1.4379315070270238E-2</c:v>
                </c:pt>
                <c:pt idx="626">
                  <c:v>-0.6142351464829483</c:v>
                </c:pt>
                <c:pt idx="627">
                  <c:v>0.11427201711148505</c:v>
                </c:pt>
                <c:pt idx="628">
                  <c:v>0.48429479502641848</c:v>
                </c:pt>
                <c:pt idx="629">
                  <c:v>-0.29600783368089856</c:v>
                </c:pt>
                <c:pt idx="630">
                  <c:v>-0.22169557702237519</c:v>
                </c:pt>
                <c:pt idx="631">
                  <c:v>-0.39951812277056276</c:v>
                </c:pt>
                <c:pt idx="632">
                  <c:v>-0.33157232689295035</c:v>
                </c:pt>
                <c:pt idx="633">
                  <c:v>1.0812460742496048</c:v>
                </c:pt>
                <c:pt idx="634">
                  <c:v>0.47136793621094775</c:v>
                </c:pt>
                <c:pt idx="635">
                  <c:v>0.54395106389755066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21D-432B-85D4-9758872BF63C}"/>
            </c:ext>
          </c:extLst>
        </c:ser>
        <c:ser>
          <c:idx val="5"/>
          <c:order val="4"/>
          <c:tx>
            <c:v>collector</c:v>
          </c:tx>
          <c:spPr>
            <a:ln>
              <a:noFill/>
            </a:ln>
          </c:spPr>
          <c:marker>
            <c:symbol val="x"/>
            <c:size val="3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workingsheet!$B$1284:$B$1923</c:f>
              <c:numCache>
                <c:formatCode>0</c:formatCode>
                <c:ptCount val="640"/>
                <c:pt idx="0">
                  <c:v>5110</c:v>
                </c:pt>
                <c:pt idx="1">
                  <c:v>6496</c:v>
                </c:pt>
                <c:pt idx="2">
                  <c:v>6367</c:v>
                </c:pt>
                <c:pt idx="3">
                  <c:v>16058</c:v>
                </c:pt>
                <c:pt idx="4">
                  <c:v>11035</c:v>
                </c:pt>
                <c:pt idx="5">
                  <c:v>2152</c:v>
                </c:pt>
                <c:pt idx="6">
                  <c:v>1682</c:v>
                </c:pt>
                <c:pt idx="7">
                  <c:v>2617</c:v>
                </c:pt>
                <c:pt idx="8">
                  <c:v>5988</c:v>
                </c:pt>
                <c:pt idx="9">
                  <c:v>8792</c:v>
                </c:pt>
                <c:pt idx="10">
                  <c:v>10697</c:v>
                </c:pt>
                <c:pt idx="11">
                  <c:v>3965</c:v>
                </c:pt>
                <c:pt idx="12">
                  <c:v>9800</c:v>
                </c:pt>
                <c:pt idx="13">
                  <c:v>15700</c:v>
                </c:pt>
                <c:pt idx="14">
                  <c:v>11100</c:v>
                </c:pt>
                <c:pt idx="15">
                  <c:v>6600</c:v>
                </c:pt>
                <c:pt idx="16">
                  <c:v>10900</c:v>
                </c:pt>
                <c:pt idx="17">
                  <c:v>6900</c:v>
                </c:pt>
                <c:pt idx="18">
                  <c:v>18700</c:v>
                </c:pt>
                <c:pt idx="19">
                  <c:v>6800</c:v>
                </c:pt>
                <c:pt idx="20">
                  <c:v>6400</c:v>
                </c:pt>
                <c:pt idx="21">
                  <c:v>11500</c:v>
                </c:pt>
                <c:pt idx="22">
                  <c:v>6300</c:v>
                </c:pt>
                <c:pt idx="23">
                  <c:v>9200</c:v>
                </c:pt>
                <c:pt idx="24">
                  <c:v>10100</c:v>
                </c:pt>
                <c:pt idx="25">
                  <c:v>20200</c:v>
                </c:pt>
                <c:pt idx="26">
                  <c:v>17000</c:v>
                </c:pt>
                <c:pt idx="27">
                  <c:v>17300</c:v>
                </c:pt>
                <c:pt idx="28">
                  <c:v>2500</c:v>
                </c:pt>
                <c:pt idx="29">
                  <c:v>9700</c:v>
                </c:pt>
                <c:pt idx="30">
                  <c:v>10100</c:v>
                </c:pt>
                <c:pt idx="31">
                  <c:v>7100</c:v>
                </c:pt>
                <c:pt idx="32">
                  <c:v>14200</c:v>
                </c:pt>
                <c:pt idx="33">
                  <c:v>8900</c:v>
                </c:pt>
                <c:pt idx="34">
                  <c:v>2900</c:v>
                </c:pt>
                <c:pt idx="35">
                  <c:v>9600</c:v>
                </c:pt>
                <c:pt idx="36">
                  <c:v>8600</c:v>
                </c:pt>
                <c:pt idx="37">
                  <c:v>4000</c:v>
                </c:pt>
                <c:pt idx="38">
                  <c:v>9700</c:v>
                </c:pt>
                <c:pt idx="39">
                  <c:v>12100</c:v>
                </c:pt>
                <c:pt idx="40">
                  <c:v>3300</c:v>
                </c:pt>
                <c:pt idx="41">
                  <c:v>19200</c:v>
                </c:pt>
                <c:pt idx="42">
                  <c:v>14500</c:v>
                </c:pt>
                <c:pt idx="43">
                  <c:v>10900</c:v>
                </c:pt>
                <c:pt idx="44">
                  <c:v>8900</c:v>
                </c:pt>
                <c:pt idx="45">
                  <c:v>6400</c:v>
                </c:pt>
                <c:pt idx="46">
                  <c:v>27200</c:v>
                </c:pt>
                <c:pt idx="47">
                  <c:v>18700</c:v>
                </c:pt>
                <c:pt idx="48">
                  <c:v>11100</c:v>
                </c:pt>
                <c:pt idx="49">
                  <c:v>7800</c:v>
                </c:pt>
                <c:pt idx="50">
                  <c:v>6900</c:v>
                </c:pt>
                <c:pt idx="51">
                  <c:v>11800</c:v>
                </c:pt>
                <c:pt idx="52">
                  <c:v>9000</c:v>
                </c:pt>
                <c:pt idx="53">
                  <c:v>5200</c:v>
                </c:pt>
                <c:pt idx="54">
                  <c:v>14200</c:v>
                </c:pt>
                <c:pt idx="55">
                  <c:v>2500</c:v>
                </c:pt>
                <c:pt idx="56">
                  <c:v>6300</c:v>
                </c:pt>
                <c:pt idx="57">
                  <c:v>9600</c:v>
                </c:pt>
                <c:pt idx="58">
                  <c:v>17900</c:v>
                </c:pt>
                <c:pt idx="59">
                  <c:v>11800</c:v>
                </c:pt>
                <c:pt idx="60">
                  <c:v>8700</c:v>
                </c:pt>
                <c:pt idx="61">
                  <c:v>5400</c:v>
                </c:pt>
                <c:pt idx="62">
                  <c:v>10700</c:v>
                </c:pt>
                <c:pt idx="63">
                  <c:v>9500</c:v>
                </c:pt>
                <c:pt idx="64">
                  <c:v>6900</c:v>
                </c:pt>
                <c:pt idx="65">
                  <c:v>10100</c:v>
                </c:pt>
                <c:pt idx="66">
                  <c:v>5800</c:v>
                </c:pt>
                <c:pt idx="67">
                  <c:v>6300</c:v>
                </c:pt>
                <c:pt idx="68">
                  <c:v>9500</c:v>
                </c:pt>
                <c:pt idx="69">
                  <c:v>3800</c:v>
                </c:pt>
                <c:pt idx="70">
                  <c:v>5200</c:v>
                </c:pt>
                <c:pt idx="71">
                  <c:v>11900</c:v>
                </c:pt>
                <c:pt idx="72">
                  <c:v>5200</c:v>
                </c:pt>
                <c:pt idx="73">
                  <c:v>9000</c:v>
                </c:pt>
                <c:pt idx="74">
                  <c:v>9400</c:v>
                </c:pt>
                <c:pt idx="75">
                  <c:v>6100</c:v>
                </c:pt>
                <c:pt idx="76">
                  <c:v>5500</c:v>
                </c:pt>
                <c:pt idx="77">
                  <c:v>22700</c:v>
                </c:pt>
                <c:pt idx="78">
                  <c:v>9800</c:v>
                </c:pt>
                <c:pt idx="79">
                  <c:v>10400</c:v>
                </c:pt>
                <c:pt idx="80">
                  <c:v>6300</c:v>
                </c:pt>
                <c:pt idx="81">
                  <c:v>8900</c:v>
                </c:pt>
                <c:pt idx="82">
                  <c:v>5000</c:v>
                </c:pt>
                <c:pt idx="83">
                  <c:v>5000</c:v>
                </c:pt>
                <c:pt idx="84">
                  <c:v>5300</c:v>
                </c:pt>
                <c:pt idx="85">
                  <c:v>5800</c:v>
                </c:pt>
                <c:pt idx="86">
                  <c:v>3400</c:v>
                </c:pt>
                <c:pt idx="87">
                  <c:v>7100</c:v>
                </c:pt>
                <c:pt idx="88">
                  <c:v>7100</c:v>
                </c:pt>
                <c:pt idx="89">
                  <c:v>8700</c:v>
                </c:pt>
                <c:pt idx="90">
                  <c:v>11800</c:v>
                </c:pt>
                <c:pt idx="91">
                  <c:v>12800</c:v>
                </c:pt>
                <c:pt idx="92">
                  <c:v>5100</c:v>
                </c:pt>
                <c:pt idx="93">
                  <c:v>10500</c:v>
                </c:pt>
                <c:pt idx="94">
                  <c:v>13600</c:v>
                </c:pt>
                <c:pt idx="95">
                  <c:v>12400</c:v>
                </c:pt>
                <c:pt idx="96">
                  <c:v>5100</c:v>
                </c:pt>
                <c:pt idx="97">
                  <c:v>10400</c:v>
                </c:pt>
                <c:pt idx="98">
                  <c:v>13600</c:v>
                </c:pt>
                <c:pt idx="99">
                  <c:v>13700</c:v>
                </c:pt>
                <c:pt idx="100">
                  <c:v>12600</c:v>
                </c:pt>
                <c:pt idx="101">
                  <c:v>12800</c:v>
                </c:pt>
                <c:pt idx="102">
                  <c:v>5600</c:v>
                </c:pt>
                <c:pt idx="103">
                  <c:v>5900</c:v>
                </c:pt>
                <c:pt idx="104">
                  <c:v>6700</c:v>
                </c:pt>
                <c:pt idx="105">
                  <c:v>11800</c:v>
                </c:pt>
                <c:pt idx="106">
                  <c:v>18900</c:v>
                </c:pt>
                <c:pt idx="107">
                  <c:v>10400</c:v>
                </c:pt>
                <c:pt idx="108">
                  <c:v>10800</c:v>
                </c:pt>
                <c:pt idx="109">
                  <c:v>7500</c:v>
                </c:pt>
                <c:pt idx="110">
                  <c:v>8000</c:v>
                </c:pt>
                <c:pt idx="111">
                  <c:v>13400</c:v>
                </c:pt>
                <c:pt idx="112">
                  <c:v>5400</c:v>
                </c:pt>
                <c:pt idx="113">
                  <c:v>19500</c:v>
                </c:pt>
                <c:pt idx="114">
                  <c:v>11000</c:v>
                </c:pt>
                <c:pt idx="115">
                  <c:v>7000</c:v>
                </c:pt>
                <c:pt idx="116">
                  <c:v>4400</c:v>
                </c:pt>
                <c:pt idx="117">
                  <c:v>17600</c:v>
                </c:pt>
                <c:pt idx="118">
                  <c:v>11200</c:v>
                </c:pt>
                <c:pt idx="119">
                  <c:v>7200</c:v>
                </c:pt>
                <c:pt idx="120">
                  <c:v>11300</c:v>
                </c:pt>
                <c:pt idx="121">
                  <c:v>11400</c:v>
                </c:pt>
                <c:pt idx="122">
                  <c:v>7300</c:v>
                </c:pt>
                <c:pt idx="123">
                  <c:v>5900</c:v>
                </c:pt>
                <c:pt idx="124">
                  <c:v>4200</c:v>
                </c:pt>
                <c:pt idx="125">
                  <c:v>10700</c:v>
                </c:pt>
                <c:pt idx="126">
                  <c:v>2600</c:v>
                </c:pt>
                <c:pt idx="127">
                  <c:v>3300</c:v>
                </c:pt>
                <c:pt idx="128">
                  <c:v>15000</c:v>
                </c:pt>
                <c:pt idx="129">
                  <c:v>6000</c:v>
                </c:pt>
                <c:pt idx="130">
                  <c:v>6500</c:v>
                </c:pt>
                <c:pt idx="131">
                  <c:v>10100</c:v>
                </c:pt>
                <c:pt idx="132">
                  <c:v>12500</c:v>
                </c:pt>
                <c:pt idx="133">
                  <c:v>3500</c:v>
                </c:pt>
                <c:pt idx="134">
                  <c:v>3300</c:v>
                </c:pt>
                <c:pt idx="135">
                  <c:v>7100</c:v>
                </c:pt>
                <c:pt idx="136">
                  <c:v>9700</c:v>
                </c:pt>
                <c:pt idx="137">
                  <c:v>17700</c:v>
                </c:pt>
                <c:pt idx="138">
                  <c:v>20000</c:v>
                </c:pt>
                <c:pt idx="139">
                  <c:v>2800</c:v>
                </c:pt>
                <c:pt idx="140">
                  <c:v>8500</c:v>
                </c:pt>
                <c:pt idx="141">
                  <c:v>7400</c:v>
                </c:pt>
                <c:pt idx="142">
                  <c:v>17200</c:v>
                </c:pt>
                <c:pt idx="143">
                  <c:v>6700</c:v>
                </c:pt>
                <c:pt idx="144">
                  <c:v>6000</c:v>
                </c:pt>
                <c:pt idx="145">
                  <c:v>5700</c:v>
                </c:pt>
                <c:pt idx="146">
                  <c:v>11600</c:v>
                </c:pt>
                <c:pt idx="147">
                  <c:v>13700</c:v>
                </c:pt>
                <c:pt idx="148">
                  <c:v>10600</c:v>
                </c:pt>
                <c:pt idx="149">
                  <c:v>2600</c:v>
                </c:pt>
                <c:pt idx="150">
                  <c:v>4800</c:v>
                </c:pt>
                <c:pt idx="151">
                  <c:v>4400</c:v>
                </c:pt>
                <c:pt idx="152">
                  <c:v>10300</c:v>
                </c:pt>
                <c:pt idx="153">
                  <c:v>19800</c:v>
                </c:pt>
                <c:pt idx="154">
                  <c:v>17700</c:v>
                </c:pt>
                <c:pt idx="155">
                  <c:v>12700</c:v>
                </c:pt>
                <c:pt idx="156">
                  <c:v>3500</c:v>
                </c:pt>
                <c:pt idx="157">
                  <c:v>3700</c:v>
                </c:pt>
                <c:pt idx="158">
                  <c:v>2200</c:v>
                </c:pt>
                <c:pt idx="159">
                  <c:v>7700</c:v>
                </c:pt>
                <c:pt idx="160">
                  <c:v>17800</c:v>
                </c:pt>
                <c:pt idx="161">
                  <c:v>4400</c:v>
                </c:pt>
                <c:pt idx="162">
                  <c:v>8400</c:v>
                </c:pt>
                <c:pt idx="163">
                  <c:v>9600</c:v>
                </c:pt>
                <c:pt idx="164">
                  <c:v>3500</c:v>
                </c:pt>
                <c:pt idx="165">
                  <c:v>8900</c:v>
                </c:pt>
                <c:pt idx="166">
                  <c:v>6400</c:v>
                </c:pt>
                <c:pt idx="167">
                  <c:v>5900</c:v>
                </c:pt>
                <c:pt idx="168">
                  <c:v>4700</c:v>
                </c:pt>
                <c:pt idx="169">
                  <c:v>15200</c:v>
                </c:pt>
                <c:pt idx="170">
                  <c:v>11000</c:v>
                </c:pt>
                <c:pt idx="171">
                  <c:v>8200</c:v>
                </c:pt>
                <c:pt idx="172">
                  <c:v>6400</c:v>
                </c:pt>
                <c:pt idx="173">
                  <c:v>2100</c:v>
                </c:pt>
                <c:pt idx="174">
                  <c:v>10400</c:v>
                </c:pt>
                <c:pt idx="175">
                  <c:v>22600</c:v>
                </c:pt>
                <c:pt idx="176">
                  <c:v>19000</c:v>
                </c:pt>
                <c:pt idx="177">
                  <c:v>23400</c:v>
                </c:pt>
                <c:pt idx="178">
                  <c:v>8100</c:v>
                </c:pt>
                <c:pt idx="179">
                  <c:v>18800</c:v>
                </c:pt>
                <c:pt idx="180">
                  <c:v>16000</c:v>
                </c:pt>
                <c:pt idx="181">
                  <c:v>18400</c:v>
                </c:pt>
                <c:pt idx="182">
                  <c:v>5300</c:v>
                </c:pt>
                <c:pt idx="183">
                  <c:v>17500</c:v>
                </c:pt>
                <c:pt idx="184">
                  <c:v>14900</c:v>
                </c:pt>
                <c:pt idx="185">
                  <c:v>8200</c:v>
                </c:pt>
                <c:pt idx="186">
                  <c:v>1300</c:v>
                </c:pt>
                <c:pt idx="187">
                  <c:v>7000</c:v>
                </c:pt>
                <c:pt idx="188">
                  <c:v>15100</c:v>
                </c:pt>
                <c:pt idx="189">
                  <c:v>13800</c:v>
                </c:pt>
                <c:pt idx="190">
                  <c:v>16200</c:v>
                </c:pt>
                <c:pt idx="191">
                  <c:v>15600</c:v>
                </c:pt>
                <c:pt idx="192">
                  <c:v>9700</c:v>
                </c:pt>
                <c:pt idx="193">
                  <c:v>14100</c:v>
                </c:pt>
                <c:pt idx="194">
                  <c:v>9700</c:v>
                </c:pt>
                <c:pt idx="195">
                  <c:v>10900</c:v>
                </c:pt>
                <c:pt idx="196">
                  <c:v>9300</c:v>
                </c:pt>
                <c:pt idx="197">
                  <c:v>12400</c:v>
                </c:pt>
                <c:pt idx="198">
                  <c:v>4600</c:v>
                </c:pt>
                <c:pt idx="199">
                  <c:v>15500</c:v>
                </c:pt>
                <c:pt idx="200">
                  <c:v>19100</c:v>
                </c:pt>
                <c:pt idx="201">
                  <c:v>12400</c:v>
                </c:pt>
                <c:pt idx="202">
                  <c:v>17600</c:v>
                </c:pt>
                <c:pt idx="203">
                  <c:v>14300</c:v>
                </c:pt>
                <c:pt idx="204">
                  <c:v>14300</c:v>
                </c:pt>
                <c:pt idx="205">
                  <c:v>9900</c:v>
                </c:pt>
                <c:pt idx="206">
                  <c:v>20800</c:v>
                </c:pt>
                <c:pt idx="207">
                  <c:v>13600</c:v>
                </c:pt>
                <c:pt idx="208">
                  <c:v>4200</c:v>
                </c:pt>
                <c:pt idx="209">
                  <c:v>25700</c:v>
                </c:pt>
                <c:pt idx="210">
                  <c:v>4400</c:v>
                </c:pt>
                <c:pt idx="211">
                  <c:v>11500</c:v>
                </c:pt>
                <c:pt idx="212">
                  <c:v>13400</c:v>
                </c:pt>
                <c:pt idx="213">
                  <c:v>8400</c:v>
                </c:pt>
                <c:pt idx="214">
                  <c:v>7300</c:v>
                </c:pt>
                <c:pt idx="215">
                  <c:v>15900</c:v>
                </c:pt>
                <c:pt idx="216">
                  <c:v>22700</c:v>
                </c:pt>
                <c:pt idx="217">
                  <c:v>4800</c:v>
                </c:pt>
                <c:pt idx="218">
                  <c:v>4700</c:v>
                </c:pt>
                <c:pt idx="219">
                  <c:v>17500</c:v>
                </c:pt>
                <c:pt idx="220">
                  <c:v>11200</c:v>
                </c:pt>
                <c:pt idx="221">
                  <c:v>20900</c:v>
                </c:pt>
                <c:pt idx="222">
                  <c:v>18000</c:v>
                </c:pt>
                <c:pt idx="223">
                  <c:v>5700</c:v>
                </c:pt>
                <c:pt idx="224">
                  <c:v>5700</c:v>
                </c:pt>
                <c:pt idx="225">
                  <c:v>7300</c:v>
                </c:pt>
                <c:pt idx="226">
                  <c:v>10700</c:v>
                </c:pt>
                <c:pt idx="227">
                  <c:v>25000</c:v>
                </c:pt>
                <c:pt idx="228">
                  <c:v>14100</c:v>
                </c:pt>
                <c:pt idx="229">
                  <c:v>10000</c:v>
                </c:pt>
                <c:pt idx="230">
                  <c:v>16700</c:v>
                </c:pt>
                <c:pt idx="231">
                  <c:v>10700</c:v>
                </c:pt>
                <c:pt idx="232">
                  <c:v>18300</c:v>
                </c:pt>
                <c:pt idx="233">
                  <c:v>18300</c:v>
                </c:pt>
                <c:pt idx="234">
                  <c:v>7400</c:v>
                </c:pt>
                <c:pt idx="235">
                  <c:v>13800</c:v>
                </c:pt>
                <c:pt idx="236">
                  <c:v>7200</c:v>
                </c:pt>
                <c:pt idx="237">
                  <c:v>23400</c:v>
                </c:pt>
                <c:pt idx="238">
                  <c:v>9500</c:v>
                </c:pt>
                <c:pt idx="239">
                  <c:v>6500</c:v>
                </c:pt>
                <c:pt idx="240">
                  <c:v>7500</c:v>
                </c:pt>
                <c:pt idx="241">
                  <c:v>12100</c:v>
                </c:pt>
                <c:pt idx="242">
                  <c:v>6800</c:v>
                </c:pt>
                <c:pt idx="243">
                  <c:v>10300</c:v>
                </c:pt>
                <c:pt idx="244">
                  <c:v>21600</c:v>
                </c:pt>
                <c:pt idx="245">
                  <c:v>4100</c:v>
                </c:pt>
                <c:pt idx="246">
                  <c:v>8600</c:v>
                </c:pt>
                <c:pt idx="247">
                  <c:v>23100</c:v>
                </c:pt>
                <c:pt idx="248">
                  <c:v>8900</c:v>
                </c:pt>
                <c:pt idx="249">
                  <c:v>14000</c:v>
                </c:pt>
                <c:pt idx="250">
                  <c:v>17000</c:v>
                </c:pt>
                <c:pt idx="251">
                  <c:v>11900</c:v>
                </c:pt>
                <c:pt idx="252">
                  <c:v>18700</c:v>
                </c:pt>
                <c:pt idx="253">
                  <c:v>20700</c:v>
                </c:pt>
                <c:pt idx="254">
                  <c:v>6100</c:v>
                </c:pt>
                <c:pt idx="255">
                  <c:v>2500</c:v>
                </c:pt>
                <c:pt idx="256">
                  <c:v>16700</c:v>
                </c:pt>
                <c:pt idx="257">
                  <c:v>6200</c:v>
                </c:pt>
                <c:pt idx="258">
                  <c:v>4300</c:v>
                </c:pt>
                <c:pt idx="259">
                  <c:v>10000</c:v>
                </c:pt>
                <c:pt idx="260">
                  <c:v>11200</c:v>
                </c:pt>
                <c:pt idx="261">
                  <c:v>5800</c:v>
                </c:pt>
                <c:pt idx="262">
                  <c:v>8300</c:v>
                </c:pt>
                <c:pt idx="263">
                  <c:v>27500</c:v>
                </c:pt>
                <c:pt idx="264">
                  <c:v>15500</c:v>
                </c:pt>
                <c:pt idx="265">
                  <c:v>5900</c:v>
                </c:pt>
                <c:pt idx="266">
                  <c:v>20400</c:v>
                </c:pt>
                <c:pt idx="267">
                  <c:v>5700</c:v>
                </c:pt>
                <c:pt idx="268">
                  <c:v>6300</c:v>
                </c:pt>
                <c:pt idx="269">
                  <c:v>18600</c:v>
                </c:pt>
                <c:pt idx="270">
                  <c:v>2700</c:v>
                </c:pt>
                <c:pt idx="271">
                  <c:v>8800</c:v>
                </c:pt>
                <c:pt idx="272">
                  <c:v>17100</c:v>
                </c:pt>
                <c:pt idx="273">
                  <c:v>4100</c:v>
                </c:pt>
                <c:pt idx="274">
                  <c:v>9700</c:v>
                </c:pt>
                <c:pt idx="275">
                  <c:v>3800</c:v>
                </c:pt>
                <c:pt idx="276">
                  <c:v>4000</c:v>
                </c:pt>
                <c:pt idx="277">
                  <c:v>6000</c:v>
                </c:pt>
                <c:pt idx="278">
                  <c:v>18200</c:v>
                </c:pt>
                <c:pt idx="279">
                  <c:v>5700</c:v>
                </c:pt>
                <c:pt idx="280">
                  <c:v>15000</c:v>
                </c:pt>
                <c:pt idx="281">
                  <c:v>11000</c:v>
                </c:pt>
                <c:pt idx="282">
                  <c:v>6600</c:v>
                </c:pt>
                <c:pt idx="283">
                  <c:v>12400</c:v>
                </c:pt>
                <c:pt idx="284">
                  <c:v>11500</c:v>
                </c:pt>
                <c:pt idx="285">
                  <c:v>7800</c:v>
                </c:pt>
                <c:pt idx="286">
                  <c:v>15300</c:v>
                </c:pt>
                <c:pt idx="287">
                  <c:v>8800</c:v>
                </c:pt>
                <c:pt idx="288">
                  <c:v>11600</c:v>
                </c:pt>
                <c:pt idx="289">
                  <c:v>5200</c:v>
                </c:pt>
                <c:pt idx="290">
                  <c:v>2900</c:v>
                </c:pt>
                <c:pt idx="291">
                  <c:v>8400</c:v>
                </c:pt>
                <c:pt idx="292">
                  <c:v>10700</c:v>
                </c:pt>
                <c:pt idx="293">
                  <c:v>4500</c:v>
                </c:pt>
                <c:pt idx="294">
                  <c:v>10300</c:v>
                </c:pt>
                <c:pt idx="295">
                  <c:v>8100</c:v>
                </c:pt>
                <c:pt idx="296">
                  <c:v>4100</c:v>
                </c:pt>
                <c:pt idx="297">
                  <c:v>11700</c:v>
                </c:pt>
                <c:pt idx="298">
                  <c:v>10800</c:v>
                </c:pt>
                <c:pt idx="299">
                  <c:v>7800</c:v>
                </c:pt>
                <c:pt idx="300">
                  <c:v>9200</c:v>
                </c:pt>
                <c:pt idx="301">
                  <c:v>4400</c:v>
                </c:pt>
                <c:pt idx="302">
                  <c:v>4200</c:v>
                </c:pt>
                <c:pt idx="303">
                  <c:v>15800</c:v>
                </c:pt>
                <c:pt idx="304">
                  <c:v>9900</c:v>
                </c:pt>
                <c:pt idx="305">
                  <c:v>7300</c:v>
                </c:pt>
                <c:pt idx="306">
                  <c:v>7900</c:v>
                </c:pt>
                <c:pt idx="307">
                  <c:v>12000</c:v>
                </c:pt>
                <c:pt idx="308">
                  <c:v>10300</c:v>
                </c:pt>
                <c:pt idx="309">
                  <c:v>17300</c:v>
                </c:pt>
                <c:pt idx="310">
                  <c:v>18800</c:v>
                </c:pt>
                <c:pt idx="311">
                  <c:v>6900</c:v>
                </c:pt>
                <c:pt idx="312">
                  <c:v>16800</c:v>
                </c:pt>
                <c:pt idx="313">
                  <c:v>14400</c:v>
                </c:pt>
                <c:pt idx="314">
                  <c:v>17900</c:v>
                </c:pt>
                <c:pt idx="315">
                  <c:v>20200</c:v>
                </c:pt>
                <c:pt idx="316">
                  <c:v>22000</c:v>
                </c:pt>
                <c:pt idx="317">
                  <c:v>22600</c:v>
                </c:pt>
                <c:pt idx="318">
                  <c:v>16000</c:v>
                </c:pt>
                <c:pt idx="319">
                  <c:v>11200</c:v>
                </c:pt>
                <c:pt idx="320">
                  <c:v>2800</c:v>
                </c:pt>
                <c:pt idx="321">
                  <c:v>6400</c:v>
                </c:pt>
                <c:pt idx="322">
                  <c:v>7800</c:v>
                </c:pt>
                <c:pt idx="323">
                  <c:v>2500</c:v>
                </c:pt>
                <c:pt idx="324">
                  <c:v>2700</c:v>
                </c:pt>
                <c:pt idx="325">
                  <c:v>3300</c:v>
                </c:pt>
                <c:pt idx="326">
                  <c:v>15000</c:v>
                </c:pt>
                <c:pt idx="327">
                  <c:v>7500</c:v>
                </c:pt>
                <c:pt idx="328">
                  <c:v>7100</c:v>
                </c:pt>
                <c:pt idx="329">
                  <c:v>9500</c:v>
                </c:pt>
                <c:pt idx="330">
                  <c:v>7800</c:v>
                </c:pt>
                <c:pt idx="331">
                  <c:v>15000</c:v>
                </c:pt>
                <c:pt idx="332">
                  <c:v>22700</c:v>
                </c:pt>
                <c:pt idx="333">
                  <c:v>21000</c:v>
                </c:pt>
                <c:pt idx="334">
                  <c:v>19600</c:v>
                </c:pt>
                <c:pt idx="335">
                  <c:v>9800</c:v>
                </c:pt>
                <c:pt idx="336">
                  <c:v>10700</c:v>
                </c:pt>
                <c:pt idx="337">
                  <c:v>10700</c:v>
                </c:pt>
                <c:pt idx="338">
                  <c:v>20600</c:v>
                </c:pt>
                <c:pt idx="339">
                  <c:v>13800</c:v>
                </c:pt>
                <c:pt idx="340">
                  <c:v>700</c:v>
                </c:pt>
                <c:pt idx="341">
                  <c:v>6600</c:v>
                </c:pt>
                <c:pt idx="342">
                  <c:v>6800</c:v>
                </c:pt>
                <c:pt idx="343">
                  <c:v>18500</c:v>
                </c:pt>
                <c:pt idx="344">
                  <c:v>8700</c:v>
                </c:pt>
                <c:pt idx="345">
                  <c:v>6100</c:v>
                </c:pt>
                <c:pt idx="346">
                  <c:v>12100</c:v>
                </c:pt>
                <c:pt idx="347">
                  <c:v>11600</c:v>
                </c:pt>
                <c:pt idx="348">
                  <c:v>4837</c:v>
                </c:pt>
                <c:pt idx="349">
                  <c:v>17874</c:v>
                </c:pt>
                <c:pt idx="350">
                  <c:v>4338</c:v>
                </c:pt>
                <c:pt idx="351">
                  <c:v>3691</c:v>
                </c:pt>
                <c:pt idx="352">
                  <c:v>5397</c:v>
                </c:pt>
                <c:pt idx="353">
                  <c:v>3187</c:v>
                </c:pt>
                <c:pt idx="354">
                  <c:v>4578</c:v>
                </c:pt>
                <c:pt idx="355">
                  <c:v>1227</c:v>
                </c:pt>
                <c:pt idx="356">
                  <c:v>614</c:v>
                </c:pt>
                <c:pt idx="357">
                  <c:v>4098</c:v>
                </c:pt>
                <c:pt idx="358">
                  <c:v>5132</c:v>
                </c:pt>
                <c:pt idx="359">
                  <c:v>6636</c:v>
                </c:pt>
                <c:pt idx="360">
                  <c:v>8092</c:v>
                </c:pt>
                <c:pt idx="361">
                  <c:v>5685</c:v>
                </c:pt>
                <c:pt idx="362">
                  <c:v>1818</c:v>
                </c:pt>
                <c:pt idx="363">
                  <c:v>2615</c:v>
                </c:pt>
                <c:pt idx="364">
                  <c:v>1115</c:v>
                </c:pt>
                <c:pt idx="365">
                  <c:v>3097</c:v>
                </c:pt>
                <c:pt idx="366">
                  <c:v>3770</c:v>
                </c:pt>
                <c:pt idx="367">
                  <c:v>831</c:v>
                </c:pt>
                <c:pt idx="368">
                  <c:v>1700</c:v>
                </c:pt>
                <c:pt idx="369">
                  <c:v>4500</c:v>
                </c:pt>
                <c:pt idx="370">
                  <c:v>2200</c:v>
                </c:pt>
                <c:pt idx="371">
                  <c:v>10300</c:v>
                </c:pt>
                <c:pt idx="372">
                  <c:v>13900</c:v>
                </c:pt>
                <c:pt idx="373">
                  <c:v>4400</c:v>
                </c:pt>
                <c:pt idx="374">
                  <c:v>9300</c:v>
                </c:pt>
                <c:pt idx="375">
                  <c:v>5200</c:v>
                </c:pt>
                <c:pt idx="376">
                  <c:v>4800</c:v>
                </c:pt>
                <c:pt idx="377">
                  <c:v>5400</c:v>
                </c:pt>
                <c:pt idx="378">
                  <c:v>4800</c:v>
                </c:pt>
                <c:pt idx="379">
                  <c:v>3600</c:v>
                </c:pt>
                <c:pt idx="380">
                  <c:v>7200</c:v>
                </c:pt>
                <c:pt idx="381">
                  <c:v>10300</c:v>
                </c:pt>
                <c:pt idx="382">
                  <c:v>3100</c:v>
                </c:pt>
                <c:pt idx="383">
                  <c:v>3900</c:v>
                </c:pt>
                <c:pt idx="384">
                  <c:v>1000</c:v>
                </c:pt>
                <c:pt idx="385">
                  <c:v>4400</c:v>
                </c:pt>
                <c:pt idx="386">
                  <c:v>5300</c:v>
                </c:pt>
                <c:pt idx="387">
                  <c:v>6200</c:v>
                </c:pt>
                <c:pt idx="388">
                  <c:v>9600</c:v>
                </c:pt>
                <c:pt idx="389">
                  <c:v>6600</c:v>
                </c:pt>
                <c:pt idx="390">
                  <c:v>4000</c:v>
                </c:pt>
                <c:pt idx="391">
                  <c:v>3100</c:v>
                </c:pt>
                <c:pt idx="392">
                  <c:v>7600</c:v>
                </c:pt>
                <c:pt idx="393">
                  <c:v>5600</c:v>
                </c:pt>
                <c:pt idx="394">
                  <c:v>5800</c:v>
                </c:pt>
                <c:pt idx="395">
                  <c:v>8600</c:v>
                </c:pt>
                <c:pt idx="396">
                  <c:v>13500</c:v>
                </c:pt>
                <c:pt idx="397">
                  <c:v>3000</c:v>
                </c:pt>
                <c:pt idx="398">
                  <c:v>5900</c:v>
                </c:pt>
                <c:pt idx="399">
                  <c:v>7400</c:v>
                </c:pt>
                <c:pt idx="400">
                  <c:v>4400</c:v>
                </c:pt>
                <c:pt idx="401">
                  <c:v>5200</c:v>
                </c:pt>
                <c:pt idx="402">
                  <c:v>8800</c:v>
                </c:pt>
                <c:pt idx="403">
                  <c:v>8100</c:v>
                </c:pt>
                <c:pt idx="404">
                  <c:v>3900</c:v>
                </c:pt>
                <c:pt idx="405">
                  <c:v>11800</c:v>
                </c:pt>
                <c:pt idx="406">
                  <c:v>2300</c:v>
                </c:pt>
                <c:pt idx="407">
                  <c:v>2900</c:v>
                </c:pt>
                <c:pt idx="408">
                  <c:v>1200</c:v>
                </c:pt>
                <c:pt idx="409">
                  <c:v>2900</c:v>
                </c:pt>
                <c:pt idx="410">
                  <c:v>5400</c:v>
                </c:pt>
                <c:pt idx="411">
                  <c:v>3500</c:v>
                </c:pt>
                <c:pt idx="412">
                  <c:v>8000</c:v>
                </c:pt>
                <c:pt idx="413">
                  <c:v>3300</c:v>
                </c:pt>
                <c:pt idx="414">
                  <c:v>3400</c:v>
                </c:pt>
                <c:pt idx="415">
                  <c:v>11700</c:v>
                </c:pt>
                <c:pt idx="416">
                  <c:v>3000</c:v>
                </c:pt>
                <c:pt idx="417">
                  <c:v>6700</c:v>
                </c:pt>
                <c:pt idx="418">
                  <c:v>21400</c:v>
                </c:pt>
                <c:pt idx="419">
                  <c:v>21400</c:v>
                </c:pt>
                <c:pt idx="420">
                  <c:v>7200</c:v>
                </c:pt>
                <c:pt idx="421">
                  <c:v>7500</c:v>
                </c:pt>
                <c:pt idx="422">
                  <c:v>5400</c:v>
                </c:pt>
                <c:pt idx="423">
                  <c:v>3600</c:v>
                </c:pt>
                <c:pt idx="424">
                  <c:v>8800</c:v>
                </c:pt>
                <c:pt idx="425">
                  <c:v>6400</c:v>
                </c:pt>
                <c:pt idx="426">
                  <c:v>11900</c:v>
                </c:pt>
                <c:pt idx="427">
                  <c:v>7100</c:v>
                </c:pt>
                <c:pt idx="428">
                  <c:v>5200</c:v>
                </c:pt>
                <c:pt idx="429">
                  <c:v>4600</c:v>
                </c:pt>
                <c:pt idx="430">
                  <c:v>10500</c:v>
                </c:pt>
                <c:pt idx="431">
                  <c:v>5300</c:v>
                </c:pt>
                <c:pt idx="432">
                  <c:v>3800</c:v>
                </c:pt>
                <c:pt idx="433">
                  <c:v>5200</c:v>
                </c:pt>
                <c:pt idx="434">
                  <c:v>4600</c:v>
                </c:pt>
                <c:pt idx="435">
                  <c:v>5500</c:v>
                </c:pt>
                <c:pt idx="436">
                  <c:v>6900</c:v>
                </c:pt>
                <c:pt idx="437">
                  <c:v>7800</c:v>
                </c:pt>
                <c:pt idx="438">
                  <c:v>10300</c:v>
                </c:pt>
                <c:pt idx="439">
                  <c:v>4200</c:v>
                </c:pt>
                <c:pt idx="440">
                  <c:v>7600</c:v>
                </c:pt>
                <c:pt idx="441">
                  <c:v>3600</c:v>
                </c:pt>
                <c:pt idx="442">
                  <c:v>8700</c:v>
                </c:pt>
                <c:pt idx="443">
                  <c:v>4200</c:v>
                </c:pt>
                <c:pt idx="444">
                  <c:v>5300</c:v>
                </c:pt>
                <c:pt idx="445">
                  <c:v>2400</c:v>
                </c:pt>
                <c:pt idx="446">
                  <c:v>5700</c:v>
                </c:pt>
                <c:pt idx="447">
                  <c:v>7000</c:v>
                </c:pt>
                <c:pt idx="448">
                  <c:v>5200</c:v>
                </c:pt>
                <c:pt idx="449">
                  <c:v>7300</c:v>
                </c:pt>
                <c:pt idx="450">
                  <c:v>10600</c:v>
                </c:pt>
                <c:pt idx="451">
                  <c:v>6500</c:v>
                </c:pt>
                <c:pt idx="452">
                  <c:v>3700</c:v>
                </c:pt>
                <c:pt idx="453">
                  <c:v>3200</c:v>
                </c:pt>
                <c:pt idx="454">
                  <c:v>2400</c:v>
                </c:pt>
                <c:pt idx="455">
                  <c:v>1800</c:v>
                </c:pt>
                <c:pt idx="456">
                  <c:v>4500</c:v>
                </c:pt>
                <c:pt idx="457">
                  <c:v>7100</c:v>
                </c:pt>
                <c:pt idx="458">
                  <c:v>4500</c:v>
                </c:pt>
                <c:pt idx="459">
                  <c:v>12300</c:v>
                </c:pt>
                <c:pt idx="460">
                  <c:v>2500</c:v>
                </c:pt>
                <c:pt idx="461">
                  <c:v>4400</c:v>
                </c:pt>
                <c:pt idx="462">
                  <c:v>5900</c:v>
                </c:pt>
                <c:pt idx="463">
                  <c:v>7900</c:v>
                </c:pt>
                <c:pt idx="464">
                  <c:v>4100</c:v>
                </c:pt>
                <c:pt idx="465">
                  <c:v>4500</c:v>
                </c:pt>
                <c:pt idx="466">
                  <c:v>2500</c:v>
                </c:pt>
                <c:pt idx="467">
                  <c:v>4600</c:v>
                </c:pt>
                <c:pt idx="468">
                  <c:v>5000</c:v>
                </c:pt>
                <c:pt idx="469">
                  <c:v>1300</c:v>
                </c:pt>
                <c:pt idx="470">
                  <c:v>4400</c:v>
                </c:pt>
                <c:pt idx="471">
                  <c:v>12800</c:v>
                </c:pt>
                <c:pt idx="472">
                  <c:v>14300</c:v>
                </c:pt>
                <c:pt idx="473">
                  <c:v>3700</c:v>
                </c:pt>
                <c:pt idx="474">
                  <c:v>4300</c:v>
                </c:pt>
                <c:pt idx="475">
                  <c:v>17600</c:v>
                </c:pt>
                <c:pt idx="476">
                  <c:v>3200</c:v>
                </c:pt>
                <c:pt idx="477">
                  <c:v>3400</c:v>
                </c:pt>
                <c:pt idx="478">
                  <c:v>4000</c:v>
                </c:pt>
                <c:pt idx="479">
                  <c:v>3400</c:v>
                </c:pt>
                <c:pt idx="480">
                  <c:v>4300</c:v>
                </c:pt>
                <c:pt idx="481">
                  <c:v>8800</c:v>
                </c:pt>
                <c:pt idx="482">
                  <c:v>8200</c:v>
                </c:pt>
                <c:pt idx="483">
                  <c:v>1600</c:v>
                </c:pt>
                <c:pt idx="484">
                  <c:v>1600</c:v>
                </c:pt>
                <c:pt idx="485">
                  <c:v>3500</c:v>
                </c:pt>
                <c:pt idx="486">
                  <c:v>1700</c:v>
                </c:pt>
                <c:pt idx="487">
                  <c:v>2900</c:v>
                </c:pt>
                <c:pt idx="488">
                  <c:v>36400</c:v>
                </c:pt>
                <c:pt idx="489">
                  <c:v>3600</c:v>
                </c:pt>
                <c:pt idx="490">
                  <c:v>6600</c:v>
                </c:pt>
                <c:pt idx="491">
                  <c:v>9700</c:v>
                </c:pt>
                <c:pt idx="492">
                  <c:v>2600</c:v>
                </c:pt>
                <c:pt idx="493">
                  <c:v>2800</c:v>
                </c:pt>
                <c:pt idx="494">
                  <c:v>11400</c:v>
                </c:pt>
                <c:pt idx="495">
                  <c:v>7600</c:v>
                </c:pt>
                <c:pt idx="496">
                  <c:v>29000</c:v>
                </c:pt>
                <c:pt idx="497">
                  <c:v>4700</c:v>
                </c:pt>
                <c:pt idx="498">
                  <c:v>3400</c:v>
                </c:pt>
                <c:pt idx="499">
                  <c:v>2000</c:v>
                </c:pt>
                <c:pt idx="500">
                  <c:v>4800</c:v>
                </c:pt>
                <c:pt idx="501">
                  <c:v>4700</c:v>
                </c:pt>
                <c:pt idx="502">
                  <c:v>3100</c:v>
                </c:pt>
                <c:pt idx="503">
                  <c:v>4700</c:v>
                </c:pt>
                <c:pt idx="504">
                  <c:v>2500</c:v>
                </c:pt>
                <c:pt idx="505">
                  <c:v>3200</c:v>
                </c:pt>
                <c:pt idx="506">
                  <c:v>4700</c:v>
                </c:pt>
                <c:pt idx="507">
                  <c:v>5200</c:v>
                </c:pt>
                <c:pt idx="508">
                  <c:v>5300</c:v>
                </c:pt>
                <c:pt idx="509">
                  <c:v>5500</c:v>
                </c:pt>
                <c:pt idx="510">
                  <c:v>2100</c:v>
                </c:pt>
                <c:pt idx="511">
                  <c:v>12600</c:v>
                </c:pt>
                <c:pt idx="512">
                  <c:v>6500</c:v>
                </c:pt>
                <c:pt idx="513">
                  <c:v>13200</c:v>
                </c:pt>
                <c:pt idx="514">
                  <c:v>23100</c:v>
                </c:pt>
                <c:pt idx="515">
                  <c:v>18800</c:v>
                </c:pt>
                <c:pt idx="516">
                  <c:v>4500</c:v>
                </c:pt>
                <c:pt idx="517">
                  <c:v>10500</c:v>
                </c:pt>
                <c:pt idx="518">
                  <c:v>5700</c:v>
                </c:pt>
                <c:pt idx="519">
                  <c:v>6600</c:v>
                </c:pt>
                <c:pt idx="520">
                  <c:v>11200</c:v>
                </c:pt>
                <c:pt idx="521">
                  <c:v>5000</c:v>
                </c:pt>
                <c:pt idx="522">
                  <c:v>3500</c:v>
                </c:pt>
                <c:pt idx="523">
                  <c:v>6200</c:v>
                </c:pt>
                <c:pt idx="524">
                  <c:v>4000</c:v>
                </c:pt>
                <c:pt idx="525">
                  <c:v>2300</c:v>
                </c:pt>
                <c:pt idx="526">
                  <c:v>1300</c:v>
                </c:pt>
                <c:pt idx="527">
                  <c:v>3300</c:v>
                </c:pt>
                <c:pt idx="528">
                  <c:v>6600</c:v>
                </c:pt>
                <c:pt idx="529">
                  <c:v>19600</c:v>
                </c:pt>
                <c:pt idx="530">
                  <c:v>1800</c:v>
                </c:pt>
                <c:pt idx="531">
                  <c:v>3700</c:v>
                </c:pt>
                <c:pt idx="532">
                  <c:v>6300</c:v>
                </c:pt>
                <c:pt idx="533">
                  <c:v>11100</c:v>
                </c:pt>
                <c:pt idx="534">
                  <c:v>9200</c:v>
                </c:pt>
                <c:pt idx="535">
                  <c:v>8900</c:v>
                </c:pt>
                <c:pt idx="536">
                  <c:v>8800</c:v>
                </c:pt>
                <c:pt idx="537">
                  <c:v>2500</c:v>
                </c:pt>
                <c:pt idx="538">
                  <c:v>3300</c:v>
                </c:pt>
                <c:pt idx="539">
                  <c:v>10900</c:v>
                </c:pt>
                <c:pt idx="540">
                  <c:v>4500</c:v>
                </c:pt>
                <c:pt idx="541">
                  <c:v>8300</c:v>
                </c:pt>
                <c:pt idx="542">
                  <c:v>8300</c:v>
                </c:pt>
                <c:pt idx="543">
                  <c:v>4900</c:v>
                </c:pt>
                <c:pt idx="544">
                  <c:v>7400</c:v>
                </c:pt>
                <c:pt idx="545">
                  <c:v>9700</c:v>
                </c:pt>
                <c:pt idx="546">
                  <c:v>8400</c:v>
                </c:pt>
                <c:pt idx="547">
                  <c:v>7000</c:v>
                </c:pt>
                <c:pt idx="548">
                  <c:v>5400</c:v>
                </c:pt>
                <c:pt idx="549">
                  <c:v>34100</c:v>
                </c:pt>
                <c:pt idx="550">
                  <c:v>1100</c:v>
                </c:pt>
                <c:pt idx="551">
                  <c:v>8100</c:v>
                </c:pt>
                <c:pt idx="552">
                  <c:v>3200</c:v>
                </c:pt>
                <c:pt idx="553">
                  <c:v>3700</c:v>
                </c:pt>
                <c:pt idx="554">
                  <c:v>3100</c:v>
                </c:pt>
                <c:pt idx="555">
                  <c:v>8900</c:v>
                </c:pt>
                <c:pt idx="556">
                  <c:v>12100</c:v>
                </c:pt>
                <c:pt idx="557">
                  <c:v>7300</c:v>
                </c:pt>
                <c:pt idx="558">
                  <c:v>2900</c:v>
                </c:pt>
                <c:pt idx="559">
                  <c:v>2400</c:v>
                </c:pt>
                <c:pt idx="560">
                  <c:v>2400</c:v>
                </c:pt>
                <c:pt idx="561">
                  <c:v>5200</c:v>
                </c:pt>
                <c:pt idx="562">
                  <c:v>4800</c:v>
                </c:pt>
                <c:pt idx="563">
                  <c:v>4900</c:v>
                </c:pt>
                <c:pt idx="564">
                  <c:v>3100</c:v>
                </c:pt>
                <c:pt idx="565">
                  <c:v>5100</c:v>
                </c:pt>
                <c:pt idx="566">
                  <c:v>4000</c:v>
                </c:pt>
                <c:pt idx="567">
                  <c:v>8200</c:v>
                </c:pt>
                <c:pt idx="568">
                  <c:v>5000</c:v>
                </c:pt>
                <c:pt idx="569">
                  <c:v>12400</c:v>
                </c:pt>
                <c:pt idx="570">
                  <c:v>5900</c:v>
                </c:pt>
                <c:pt idx="571">
                  <c:v>5200</c:v>
                </c:pt>
                <c:pt idx="572">
                  <c:v>3100</c:v>
                </c:pt>
                <c:pt idx="573">
                  <c:v>2700</c:v>
                </c:pt>
                <c:pt idx="574">
                  <c:v>3600</c:v>
                </c:pt>
                <c:pt idx="575">
                  <c:v>5100</c:v>
                </c:pt>
                <c:pt idx="576">
                  <c:v>2300</c:v>
                </c:pt>
                <c:pt idx="577">
                  <c:v>100</c:v>
                </c:pt>
                <c:pt idx="578">
                  <c:v>5800</c:v>
                </c:pt>
                <c:pt idx="579">
                  <c:v>6400</c:v>
                </c:pt>
                <c:pt idx="580">
                  <c:v>10200</c:v>
                </c:pt>
                <c:pt idx="581">
                  <c:v>4900</c:v>
                </c:pt>
                <c:pt idx="582">
                  <c:v>2500</c:v>
                </c:pt>
                <c:pt idx="583">
                  <c:v>4000</c:v>
                </c:pt>
                <c:pt idx="584">
                  <c:v>5500</c:v>
                </c:pt>
                <c:pt idx="585">
                  <c:v>1000</c:v>
                </c:pt>
                <c:pt idx="586">
                  <c:v>6700</c:v>
                </c:pt>
                <c:pt idx="587">
                  <c:v>5300</c:v>
                </c:pt>
                <c:pt idx="588">
                  <c:v>8100</c:v>
                </c:pt>
                <c:pt idx="589">
                  <c:v>7800</c:v>
                </c:pt>
                <c:pt idx="590">
                  <c:v>9700</c:v>
                </c:pt>
                <c:pt idx="591">
                  <c:v>1600</c:v>
                </c:pt>
                <c:pt idx="592">
                  <c:v>8546.1666666666661</c:v>
                </c:pt>
                <c:pt idx="593">
                  <c:v>8300</c:v>
                </c:pt>
                <c:pt idx="594">
                  <c:v>2100</c:v>
                </c:pt>
                <c:pt idx="595">
                  <c:v>6300</c:v>
                </c:pt>
                <c:pt idx="596">
                  <c:v>4600</c:v>
                </c:pt>
                <c:pt idx="597">
                  <c:v>2000</c:v>
                </c:pt>
                <c:pt idx="598">
                  <c:v>8200</c:v>
                </c:pt>
                <c:pt idx="599">
                  <c:v>100</c:v>
                </c:pt>
                <c:pt idx="600">
                  <c:v>1700</c:v>
                </c:pt>
                <c:pt idx="601">
                  <c:v>4004</c:v>
                </c:pt>
                <c:pt idx="602">
                  <c:v>4850</c:v>
                </c:pt>
                <c:pt idx="603">
                  <c:v>2337</c:v>
                </c:pt>
                <c:pt idx="604">
                  <c:v>5268</c:v>
                </c:pt>
                <c:pt idx="605">
                  <c:v>2010</c:v>
                </c:pt>
                <c:pt idx="606">
                  <c:v>1328</c:v>
                </c:pt>
                <c:pt idx="607">
                  <c:v>6944</c:v>
                </c:pt>
                <c:pt idx="608">
                  <c:v>3715</c:v>
                </c:pt>
                <c:pt idx="609">
                  <c:v>6400</c:v>
                </c:pt>
                <c:pt idx="610">
                  <c:v>4400</c:v>
                </c:pt>
                <c:pt idx="611">
                  <c:v>3800</c:v>
                </c:pt>
                <c:pt idx="612">
                  <c:v>1200</c:v>
                </c:pt>
                <c:pt idx="613">
                  <c:v>2900</c:v>
                </c:pt>
                <c:pt idx="614">
                  <c:v>2300</c:v>
                </c:pt>
                <c:pt idx="615">
                  <c:v>2500</c:v>
                </c:pt>
                <c:pt idx="616">
                  <c:v>4300</c:v>
                </c:pt>
                <c:pt idx="617">
                  <c:v>6800</c:v>
                </c:pt>
                <c:pt idx="618">
                  <c:v>7500</c:v>
                </c:pt>
                <c:pt idx="619">
                  <c:v>8000</c:v>
                </c:pt>
                <c:pt idx="620">
                  <c:v>4100</c:v>
                </c:pt>
                <c:pt idx="621">
                  <c:v>1500</c:v>
                </c:pt>
                <c:pt idx="622">
                  <c:v>4000</c:v>
                </c:pt>
                <c:pt idx="623">
                  <c:v>3800</c:v>
                </c:pt>
                <c:pt idx="624">
                  <c:v>5200</c:v>
                </c:pt>
                <c:pt idx="625">
                  <c:v>6000</c:v>
                </c:pt>
                <c:pt idx="626">
                  <c:v>2800</c:v>
                </c:pt>
                <c:pt idx="627">
                  <c:v>12500</c:v>
                </c:pt>
                <c:pt idx="628">
                  <c:v>5200</c:v>
                </c:pt>
                <c:pt idx="629">
                  <c:v>2100</c:v>
                </c:pt>
                <c:pt idx="630">
                  <c:v>3600</c:v>
                </c:pt>
                <c:pt idx="631">
                  <c:v>800</c:v>
                </c:pt>
                <c:pt idx="632">
                  <c:v>1500</c:v>
                </c:pt>
                <c:pt idx="633">
                  <c:v>2200</c:v>
                </c:pt>
                <c:pt idx="634">
                  <c:v>2300</c:v>
                </c:pt>
                <c:pt idx="635">
                  <c:v>3300</c:v>
                </c:pt>
                <c:pt idx="636">
                  <c:v>2200</c:v>
                </c:pt>
                <c:pt idx="637">
                  <c:v>800</c:v>
                </c:pt>
                <c:pt idx="638">
                  <c:v>5700</c:v>
                </c:pt>
                <c:pt idx="639">
                  <c:v>800</c:v>
                </c:pt>
              </c:numCache>
            </c:numRef>
          </c:xVal>
          <c:yVal>
            <c:numRef>
              <c:f>workingsheet!$E$1284:$E$1923</c:f>
              <c:numCache>
                <c:formatCode>0%</c:formatCode>
                <c:ptCount val="640"/>
                <c:pt idx="0">
                  <c:v>0.28223481213307244</c:v>
                </c:pt>
                <c:pt idx="1">
                  <c:v>-7.4314664716748746E-2</c:v>
                </c:pt>
                <c:pt idx="2">
                  <c:v>0.33758541118266061</c:v>
                </c:pt>
                <c:pt idx="3">
                  <c:v>9.0391623489849415E-3</c:v>
                </c:pt>
                <c:pt idx="4">
                  <c:v>-0.72980837553239697</c:v>
                </c:pt>
                <c:pt idx="5">
                  <c:v>0.16077503996282516</c:v>
                </c:pt>
                <c:pt idx="6">
                  <c:v>0.20623790130796671</c:v>
                </c:pt>
                <c:pt idx="7">
                  <c:v>0.24287099044707672</c:v>
                </c:pt>
                <c:pt idx="8">
                  <c:v>-0.29149782904742816</c:v>
                </c:pt>
                <c:pt idx="9">
                  <c:v>-0.32829658337124656</c:v>
                </c:pt>
                <c:pt idx="10">
                  <c:v>-0.40968085902589513</c:v>
                </c:pt>
                <c:pt idx="11">
                  <c:v>0.81787394098360666</c:v>
                </c:pt>
                <c:pt idx="12">
                  <c:v>-0.86203315591836738</c:v>
                </c:pt>
                <c:pt idx="13">
                  <c:v>0.12416367751592361</c:v>
                </c:pt>
                <c:pt idx="14">
                  <c:v>4.6954493693693644E-2</c:v>
                </c:pt>
                <c:pt idx="15">
                  <c:v>-0.94720951106060602</c:v>
                </c:pt>
                <c:pt idx="16">
                  <c:v>0.47060276522935784</c:v>
                </c:pt>
                <c:pt idx="17">
                  <c:v>-0.27886270985507244</c:v>
                </c:pt>
                <c:pt idx="18">
                  <c:v>-0.1555876727807487</c:v>
                </c:pt>
                <c:pt idx="19">
                  <c:v>0.29270907544117652</c:v>
                </c:pt>
                <c:pt idx="20">
                  <c:v>1.9981001224999999</c:v>
                </c:pt>
                <c:pt idx="21">
                  <c:v>7.9675300347826106E-2</c:v>
                </c:pt>
                <c:pt idx="22">
                  <c:v>-3.3260157460317408E-2</c:v>
                </c:pt>
                <c:pt idx="23">
                  <c:v>-0.30194490257250006</c:v>
                </c:pt>
                <c:pt idx="24">
                  <c:v>3.5353732475247535E-2</c:v>
                </c:pt>
                <c:pt idx="25">
                  <c:v>-0.55595541514851488</c:v>
                </c:pt>
                <c:pt idx="26">
                  <c:v>-0.46765809864705876</c:v>
                </c:pt>
                <c:pt idx="27">
                  <c:v>-0.55528591109826597</c:v>
                </c:pt>
                <c:pt idx="28">
                  <c:v>-0.32514442040000002</c:v>
                </c:pt>
                <c:pt idx="29">
                  <c:v>5.5620067525773198E-2</c:v>
                </c:pt>
                <c:pt idx="30">
                  <c:v>-0.25135315217821774</c:v>
                </c:pt>
                <c:pt idx="31">
                  <c:v>-0.24908820492957739</c:v>
                </c:pt>
                <c:pt idx="32">
                  <c:v>-0.78274699176056339</c:v>
                </c:pt>
                <c:pt idx="33">
                  <c:v>0.22048429629213473</c:v>
                </c:pt>
                <c:pt idx="34">
                  <c:v>-0.65723671689655172</c:v>
                </c:pt>
                <c:pt idx="35">
                  <c:v>4.7505947916670621E-4</c:v>
                </c:pt>
                <c:pt idx="36">
                  <c:v>-0.18596658581395353</c:v>
                </c:pt>
                <c:pt idx="37">
                  <c:v>-0.53847407800000002</c:v>
                </c:pt>
                <c:pt idx="38">
                  <c:v>3.7212326185567024E-2</c:v>
                </c:pt>
                <c:pt idx="39">
                  <c:v>-0.35209024239669429</c:v>
                </c:pt>
                <c:pt idx="40">
                  <c:v>0.3949672321212121</c:v>
                </c:pt>
                <c:pt idx="41">
                  <c:v>-0.51549028651041673</c:v>
                </c:pt>
                <c:pt idx="42">
                  <c:v>-0.48684547103448272</c:v>
                </c:pt>
                <c:pt idx="43">
                  <c:v>0.88963996137614676</c:v>
                </c:pt>
                <c:pt idx="44">
                  <c:v>3.5884803146067457E-2</c:v>
                </c:pt>
                <c:pt idx="45">
                  <c:v>-0.39212211453125001</c:v>
                </c:pt>
                <c:pt idx="46">
                  <c:v>-0.62887144617647062</c:v>
                </c:pt>
                <c:pt idx="47">
                  <c:v>-0.38636028614973261</c:v>
                </c:pt>
                <c:pt idx="48">
                  <c:v>-0.26918258621621616</c:v>
                </c:pt>
                <c:pt idx="49">
                  <c:v>0.43581159512820511</c:v>
                </c:pt>
                <c:pt idx="50">
                  <c:v>-0.53946358999999999</c:v>
                </c:pt>
                <c:pt idx="51">
                  <c:v>-0.26431544118644057</c:v>
                </c:pt>
                <c:pt idx="52">
                  <c:v>-0.15696945429633336</c:v>
                </c:pt>
                <c:pt idx="53">
                  <c:v>9.6409544999999985E-2</c:v>
                </c:pt>
                <c:pt idx="54">
                  <c:v>-0.4621180197183099</c:v>
                </c:pt>
                <c:pt idx="55">
                  <c:v>-0.34489557120000003</c:v>
                </c:pt>
                <c:pt idx="56">
                  <c:v>0.32545626079365086</c:v>
                </c:pt>
                <c:pt idx="57">
                  <c:v>-0.20976822791666672</c:v>
                </c:pt>
                <c:pt idx="58">
                  <c:v>-0.66464188932960888</c:v>
                </c:pt>
                <c:pt idx="59">
                  <c:v>-0.53707962627118655</c:v>
                </c:pt>
                <c:pt idx="60">
                  <c:v>-0.59013436873563219</c:v>
                </c:pt>
                <c:pt idx="61">
                  <c:v>-0.57426596444444444</c:v>
                </c:pt>
                <c:pt idx="62">
                  <c:v>-0.43834714897205607</c:v>
                </c:pt>
                <c:pt idx="63">
                  <c:v>-0.13521877585968434</c:v>
                </c:pt>
                <c:pt idx="64">
                  <c:v>-8.7261936521739081E-2</c:v>
                </c:pt>
                <c:pt idx="65">
                  <c:v>-0.14931385633663374</c:v>
                </c:pt>
                <c:pt idx="66">
                  <c:v>5.0079484137931063E-2</c:v>
                </c:pt>
                <c:pt idx="67">
                  <c:v>-9.4928326349206449E-2</c:v>
                </c:pt>
                <c:pt idx="68">
                  <c:v>-0.11825920621052632</c:v>
                </c:pt>
                <c:pt idx="69">
                  <c:v>0.741214545263158</c:v>
                </c:pt>
                <c:pt idx="70">
                  <c:v>2.7806949615384546E-2</c:v>
                </c:pt>
                <c:pt idx="71">
                  <c:v>-0.33010510075630251</c:v>
                </c:pt>
                <c:pt idx="72">
                  <c:v>-0.19641965615384627</c:v>
                </c:pt>
                <c:pt idx="73">
                  <c:v>4.4574609666666598E-2</c:v>
                </c:pt>
                <c:pt idx="74">
                  <c:v>-0.30528346106382975</c:v>
                </c:pt>
                <c:pt idx="75">
                  <c:v>9.0659256721311587E-2</c:v>
                </c:pt>
                <c:pt idx="76">
                  <c:v>0.41893235309090904</c:v>
                </c:pt>
                <c:pt idx="77">
                  <c:v>-0.47003938158590308</c:v>
                </c:pt>
                <c:pt idx="78">
                  <c:v>-0.48694799867346938</c:v>
                </c:pt>
                <c:pt idx="79">
                  <c:v>-0.24887473317307696</c:v>
                </c:pt>
                <c:pt idx="80">
                  <c:v>0.8087855146031746</c:v>
                </c:pt>
                <c:pt idx="81">
                  <c:v>-3.5222369662921471E-2</c:v>
                </c:pt>
                <c:pt idx="82">
                  <c:v>0.32251292240000007</c:v>
                </c:pt>
                <c:pt idx="83">
                  <c:v>-4.0640294999999993E-2</c:v>
                </c:pt>
                <c:pt idx="84">
                  <c:v>-1.6556145849056514E-2</c:v>
                </c:pt>
                <c:pt idx="85">
                  <c:v>-0.4089577760344828</c:v>
                </c:pt>
                <c:pt idx="86">
                  <c:v>6.4432363823529348E-2</c:v>
                </c:pt>
                <c:pt idx="87">
                  <c:v>-0.11238445943661968</c:v>
                </c:pt>
                <c:pt idx="88">
                  <c:v>-3.1365126760563355E-2</c:v>
                </c:pt>
                <c:pt idx="89">
                  <c:v>-0.50926421149425294</c:v>
                </c:pt>
                <c:pt idx="90">
                  <c:v>-0.54285357025423719</c:v>
                </c:pt>
                <c:pt idx="91">
                  <c:v>-6.0734474453124965E-2</c:v>
                </c:pt>
                <c:pt idx="92">
                  <c:v>1.2087894284313725</c:v>
                </c:pt>
                <c:pt idx="93">
                  <c:v>-0.61163043323809529</c:v>
                </c:pt>
                <c:pt idx="94">
                  <c:v>2.5252051921323528</c:v>
                </c:pt>
                <c:pt idx="95">
                  <c:v>-0.52869281919354838</c:v>
                </c:pt>
                <c:pt idx="96">
                  <c:v>1.6159392839215689</c:v>
                </c:pt>
                <c:pt idx="97">
                  <c:v>-0.3175703670192308</c:v>
                </c:pt>
                <c:pt idx="98">
                  <c:v>-0.91014679727948533</c:v>
                </c:pt>
                <c:pt idx="99">
                  <c:v>-0.89035640372270075</c:v>
                </c:pt>
                <c:pt idx="100">
                  <c:v>-0.8711189451588095</c:v>
                </c:pt>
                <c:pt idx="101">
                  <c:v>-0.86571255250007817</c:v>
                </c:pt>
                <c:pt idx="102">
                  <c:v>0.29530328803571426</c:v>
                </c:pt>
                <c:pt idx="103">
                  <c:v>-7.6554303389830824E-3</c:v>
                </c:pt>
                <c:pt idx="104">
                  <c:v>-0.81106818134328362</c:v>
                </c:pt>
                <c:pt idx="105">
                  <c:v>-3.7838322570677985E-2</c:v>
                </c:pt>
                <c:pt idx="106">
                  <c:v>-0.28972199873021165</c:v>
                </c:pt>
                <c:pt idx="107">
                  <c:v>0.11800698317307678</c:v>
                </c:pt>
                <c:pt idx="108">
                  <c:v>1.2937429537037026E-2</c:v>
                </c:pt>
                <c:pt idx="109">
                  <c:v>0.14479987773333347</c:v>
                </c:pt>
                <c:pt idx="110">
                  <c:v>7.6177982500000185E-2</c:v>
                </c:pt>
                <c:pt idx="111">
                  <c:v>2.8513474402985128E-2</c:v>
                </c:pt>
                <c:pt idx="112">
                  <c:v>-0.51767738944444441</c:v>
                </c:pt>
                <c:pt idx="113">
                  <c:v>-0.44825666620533333</c:v>
                </c:pt>
                <c:pt idx="114">
                  <c:v>-0.16887627890909096</c:v>
                </c:pt>
                <c:pt idx="115">
                  <c:v>-0.66982990328571423</c:v>
                </c:pt>
                <c:pt idx="116">
                  <c:v>0.18404066227272731</c:v>
                </c:pt>
                <c:pt idx="117">
                  <c:v>3.3824268295454374E-2</c:v>
                </c:pt>
                <c:pt idx="118">
                  <c:v>0.44289795955357136</c:v>
                </c:pt>
                <c:pt idx="119">
                  <c:v>4.6536821666666617E-2</c:v>
                </c:pt>
                <c:pt idx="120">
                  <c:v>-0.76827386991150437</c:v>
                </c:pt>
                <c:pt idx="121">
                  <c:v>-0.47800369333333337</c:v>
                </c:pt>
                <c:pt idx="122">
                  <c:v>0.45571347273972584</c:v>
                </c:pt>
                <c:pt idx="123">
                  <c:v>3.4822845762711774E-2</c:v>
                </c:pt>
                <c:pt idx="124">
                  <c:v>0.40960716357142846</c:v>
                </c:pt>
                <c:pt idx="125">
                  <c:v>-0.15164058813084103</c:v>
                </c:pt>
                <c:pt idx="126">
                  <c:v>1.2670253542307695</c:v>
                </c:pt>
                <c:pt idx="127">
                  <c:v>0.12849641181818194</c:v>
                </c:pt>
                <c:pt idx="128">
                  <c:v>-0.36641023539999995</c:v>
                </c:pt>
                <c:pt idx="129">
                  <c:v>1.2224730575000002</c:v>
                </c:pt>
                <c:pt idx="130">
                  <c:v>0.22837403153846147</c:v>
                </c:pt>
                <c:pt idx="131">
                  <c:v>7.6035746534652837E-3</c:v>
                </c:pt>
                <c:pt idx="132">
                  <c:v>0.10936408600000003</c:v>
                </c:pt>
                <c:pt idx="133">
                  <c:v>-0.36783629142857144</c:v>
                </c:pt>
                <c:pt idx="134">
                  <c:v>-0.7343707296969697</c:v>
                </c:pt>
                <c:pt idx="135">
                  <c:v>0.3736738781690141</c:v>
                </c:pt>
                <c:pt idx="136">
                  <c:v>-0.10731335381443308</c:v>
                </c:pt>
                <c:pt idx="137">
                  <c:v>-0.23075974525423737</c:v>
                </c:pt>
                <c:pt idx="138">
                  <c:v>6.6966607133299938E-2</c:v>
                </c:pt>
                <c:pt idx="139">
                  <c:v>1.5736853571428622E-2</c:v>
                </c:pt>
                <c:pt idx="140">
                  <c:v>-0.17816422635294127</c:v>
                </c:pt>
                <c:pt idx="141">
                  <c:v>-0.16626916864864871</c:v>
                </c:pt>
                <c:pt idx="142">
                  <c:v>-0.4274087302325581</c:v>
                </c:pt>
                <c:pt idx="143">
                  <c:v>-0.52760961507462689</c:v>
                </c:pt>
                <c:pt idx="144">
                  <c:v>-0.4225257223333333</c:v>
                </c:pt>
                <c:pt idx="145">
                  <c:v>-0.32006784052631587</c:v>
                </c:pt>
                <c:pt idx="146">
                  <c:v>-0.44677318698275859</c:v>
                </c:pt>
                <c:pt idx="147">
                  <c:v>6.4837354014599669E-3</c:v>
                </c:pt>
                <c:pt idx="148">
                  <c:v>0.27824407886792457</c:v>
                </c:pt>
                <c:pt idx="149">
                  <c:v>0.36415018230769225</c:v>
                </c:pt>
                <c:pt idx="150">
                  <c:v>-0.12099143770833332</c:v>
                </c:pt>
                <c:pt idx="151">
                  <c:v>-9.9285240454545454E-2</c:v>
                </c:pt>
                <c:pt idx="152">
                  <c:v>0.16505254854368934</c:v>
                </c:pt>
                <c:pt idx="153">
                  <c:v>-0.41462418252525257</c:v>
                </c:pt>
                <c:pt idx="154">
                  <c:v>-0.41669662851225986</c:v>
                </c:pt>
                <c:pt idx="155">
                  <c:v>-0.26062165070866139</c:v>
                </c:pt>
                <c:pt idx="156">
                  <c:v>-0.29062475628571427</c:v>
                </c:pt>
                <c:pt idx="157">
                  <c:v>0.22729401729729726</c:v>
                </c:pt>
                <c:pt idx="158">
                  <c:v>0.60740698590909092</c:v>
                </c:pt>
                <c:pt idx="159">
                  <c:v>-0.57555655805194805</c:v>
                </c:pt>
                <c:pt idx="160">
                  <c:v>0.10750885241573038</c:v>
                </c:pt>
                <c:pt idx="161">
                  <c:v>-7.7672961363636217E-3</c:v>
                </c:pt>
                <c:pt idx="162">
                  <c:v>0.37149304095238089</c:v>
                </c:pt>
                <c:pt idx="163">
                  <c:v>7.0377245208333328E-2</c:v>
                </c:pt>
                <c:pt idx="164">
                  <c:v>6.5099588000000042E-2</c:v>
                </c:pt>
                <c:pt idx="165">
                  <c:v>-0.19064622539325848</c:v>
                </c:pt>
                <c:pt idx="166">
                  <c:v>0.691417220625</c:v>
                </c:pt>
                <c:pt idx="167">
                  <c:v>0.42210483135593213</c:v>
                </c:pt>
                <c:pt idx="168">
                  <c:v>0.678673655106383</c:v>
                </c:pt>
                <c:pt idx="169">
                  <c:v>-0.83709094302631581</c:v>
                </c:pt>
                <c:pt idx="170">
                  <c:v>-0.4722063716363637</c:v>
                </c:pt>
                <c:pt idx="171">
                  <c:v>-0.32694221853658534</c:v>
                </c:pt>
                <c:pt idx="172">
                  <c:v>-2.9846592187499965E-2</c:v>
                </c:pt>
                <c:pt idx="173">
                  <c:v>-0.22370200095238102</c:v>
                </c:pt>
                <c:pt idx="174">
                  <c:v>-0.26788888432692304</c:v>
                </c:pt>
                <c:pt idx="175">
                  <c:v>-0.15413850858407085</c:v>
                </c:pt>
                <c:pt idx="176">
                  <c:v>-0.38588120557894734</c:v>
                </c:pt>
                <c:pt idx="177">
                  <c:v>-0.46431694833333337</c:v>
                </c:pt>
                <c:pt idx="178">
                  <c:v>5.8706075308641914E-2</c:v>
                </c:pt>
                <c:pt idx="179">
                  <c:v>-0.57939985851063835</c:v>
                </c:pt>
                <c:pt idx="180">
                  <c:v>-0.19311977250000001</c:v>
                </c:pt>
                <c:pt idx="181">
                  <c:v>-5.4500146249999992E-2</c:v>
                </c:pt>
                <c:pt idx="182">
                  <c:v>-0.32311206000000003</c:v>
                </c:pt>
                <c:pt idx="183">
                  <c:v>-0.12850429280000009</c:v>
                </c:pt>
                <c:pt idx="184">
                  <c:v>-0.14909879919463087</c:v>
                </c:pt>
                <c:pt idx="185">
                  <c:v>7.1476013292682827E-2</c:v>
                </c:pt>
                <c:pt idx="186">
                  <c:v>-0.52173796230769232</c:v>
                </c:pt>
                <c:pt idx="187">
                  <c:v>-0.10954645485714287</c:v>
                </c:pt>
                <c:pt idx="188">
                  <c:v>-0.45973266245033118</c:v>
                </c:pt>
                <c:pt idx="189">
                  <c:v>-0.68761742028985506</c:v>
                </c:pt>
                <c:pt idx="190">
                  <c:v>-0.74096629783950618</c:v>
                </c:pt>
                <c:pt idx="191">
                  <c:v>-0.72272409378205127</c:v>
                </c:pt>
                <c:pt idx="192">
                  <c:v>0.12637491886597951</c:v>
                </c:pt>
                <c:pt idx="193">
                  <c:v>-0.60486326231680854</c:v>
                </c:pt>
                <c:pt idx="194">
                  <c:v>0.30900318154639184</c:v>
                </c:pt>
                <c:pt idx="195">
                  <c:v>-0.48055851513761472</c:v>
                </c:pt>
                <c:pt idx="196">
                  <c:v>-0.58000316752688175</c:v>
                </c:pt>
                <c:pt idx="197">
                  <c:v>-0.68856671838709671</c:v>
                </c:pt>
                <c:pt idx="198">
                  <c:v>-0.19351772891304342</c:v>
                </c:pt>
                <c:pt idx="199">
                  <c:v>-0.55755302425806452</c:v>
                </c:pt>
                <c:pt idx="200">
                  <c:v>-0.64720223795811527</c:v>
                </c:pt>
                <c:pt idx="201">
                  <c:v>-0.45686565161290316</c:v>
                </c:pt>
                <c:pt idx="202">
                  <c:v>-0.49810204914772727</c:v>
                </c:pt>
                <c:pt idx="203">
                  <c:v>-0.6415080856643357</c:v>
                </c:pt>
                <c:pt idx="204">
                  <c:v>-0.6415080856643357</c:v>
                </c:pt>
                <c:pt idx="205">
                  <c:v>9.7173437373737404E-2</c:v>
                </c:pt>
                <c:pt idx="206">
                  <c:v>-0.76118930089745196</c:v>
                </c:pt>
                <c:pt idx="207">
                  <c:v>-0.65475485703433822</c:v>
                </c:pt>
                <c:pt idx="208">
                  <c:v>9.0469849999999852E-2</c:v>
                </c:pt>
                <c:pt idx="209">
                  <c:v>-0.49306366108949418</c:v>
                </c:pt>
                <c:pt idx="210">
                  <c:v>-0.52784446477272728</c:v>
                </c:pt>
                <c:pt idx="211">
                  <c:v>0.13786342878260882</c:v>
                </c:pt>
                <c:pt idx="212">
                  <c:v>7.0628882089551759E-3</c:v>
                </c:pt>
                <c:pt idx="213">
                  <c:v>6.9566083928571443E-2</c:v>
                </c:pt>
                <c:pt idx="214">
                  <c:v>1.7950738767123386E-2</c:v>
                </c:pt>
                <c:pt idx="215">
                  <c:v>-0.50106006547169812</c:v>
                </c:pt>
                <c:pt idx="216">
                  <c:v>-0.44996906744493392</c:v>
                </c:pt>
                <c:pt idx="217">
                  <c:v>-7.8928608333332928E-3</c:v>
                </c:pt>
                <c:pt idx="218">
                  <c:v>2.6651167446808399E-2</c:v>
                </c:pt>
                <c:pt idx="219">
                  <c:v>-0.11189678262857139</c:v>
                </c:pt>
                <c:pt idx="220">
                  <c:v>5.7483396517857166E-2</c:v>
                </c:pt>
                <c:pt idx="221">
                  <c:v>-0.25442674913875596</c:v>
                </c:pt>
                <c:pt idx="222">
                  <c:v>-4.4652231333333292E-2</c:v>
                </c:pt>
                <c:pt idx="223">
                  <c:v>0.13011895122807027</c:v>
                </c:pt>
                <c:pt idx="224">
                  <c:v>-0.6541283533333333</c:v>
                </c:pt>
                <c:pt idx="225">
                  <c:v>-0.2729366284931507</c:v>
                </c:pt>
                <c:pt idx="226">
                  <c:v>-0.36749682635514014</c:v>
                </c:pt>
                <c:pt idx="227">
                  <c:v>-0.46581843392</c:v>
                </c:pt>
                <c:pt idx="228">
                  <c:v>-0.55201957822695036</c:v>
                </c:pt>
                <c:pt idx="229">
                  <c:v>6.8705322800000079E-2</c:v>
                </c:pt>
                <c:pt idx="230">
                  <c:v>-0.2007452756088024</c:v>
                </c:pt>
                <c:pt idx="231">
                  <c:v>-0.59353876121495319</c:v>
                </c:pt>
                <c:pt idx="232">
                  <c:v>-6.7604118196721408E-2</c:v>
                </c:pt>
                <c:pt idx="233">
                  <c:v>0.12981864338797822</c:v>
                </c:pt>
                <c:pt idx="234">
                  <c:v>0.8061900505405406</c:v>
                </c:pt>
                <c:pt idx="235">
                  <c:v>-0.5101270829710145</c:v>
                </c:pt>
                <c:pt idx="236">
                  <c:v>-0.26363251111111119</c:v>
                </c:pt>
                <c:pt idx="237">
                  <c:v>-0.14905454119658113</c:v>
                </c:pt>
                <c:pt idx="238">
                  <c:v>0.36127243168421042</c:v>
                </c:pt>
                <c:pt idx="239">
                  <c:v>-0.18525101692307699</c:v>
                </c:pt>
                <c:pt idx="240">
                  <c:v>-3.9371204399999971E-2</c:v>
                </c:pt>
                <c:pt idx="241">
                  <c:v>0.22689895603305787</c:v>
                </c:pt>
                <c:pt idx="242">
                  <c:v>-0.15841948897058822</c:v>
                </c:pt>
                <c:pt idx="243">
                  <c:v>0.2690351943689322</c:v>
                </c:pt>
                <c:pt idx="244">
                  <c:v>-0.575050263611111</c:v>
                </c:pt>
                <c:pt idx="245">
                  <c:v>0.59835660878048791</c:v>
                </c:pt>
                <c:pt idx="246">
                  <c:v>0.60121051569767436</c:v>
                </c:pt>
                <c:pt idx="247">
                  <c:v>0.85975781683982699</c:v>
                </c:pt>
                <c:pt idx="248">
                  <c:v>0.44867911314606745</c:v>
                </c:pt>
                <c:pt idx="249">
                  <c:v>-0.47021683371435719</c:v>
                </c:pt>
                <c:pt idx="250">
                  <c:v>-0.54333482711770587</c:v>
                </c:pt>
                <c:pt idx="251">
                  <c:v>0.18265268075630248</c:v>
                </c:pt>
                <c:pt idx="252">
                  <c:v>-0.53282897106957217</c:v>
                </c:pt>
                <c:pt idx="253">
                  <c:v>-0.57437355777782617</c:v>
                </c:pt>
                <c:pt idx="254">
                  <c:v>-0.12115815743213121</c:v>
                </c:pt>
                <c:pt idx="255">
                  <c:v>-5.4996682399999886E-2</c:v>
                </c:pt>
                <c:pt idx="256">
                  <c:v>-0.49899326269461075</c:v>
                </c:pt>
                <c:pt idx="257">
                  <c:v>-0.58398283661290318</c:v>
                </c:pt>
                <c:pt idx="258">
                  <c:v>-0.9622991255813953</c:v>
                </c:pt>
                <c:pt idx="259">
                  <c:v>0.57273382010000007</c:v>
                </c:pt>
                <c:pt idx="260">
                  <c:v>0.29688907964285716</c:v>
                </c:pt>
                <c:pt idx="261">
                  <c:v>-0.8246054634482759</c:v>
                </c:pt>
                <c:pt idx="262">
                  <c:v>8.7407173293011953E-2</c:v>
                </c:pt>
                <c:pt idx="263">
                  <c:v>-0.59589933029098185</c:v>
                </c:pt>
                <c:pt idx="264">
                  <c:v>-0.22367726438709679</c:v>
                </c:pt>
                <c:pt idx="265">
                  <c:v>-8.6744380169491486E-2</c:v>
                </c:pt>
                <c:pt idx="266">
                  <c:v>-6.4742288235294043E-2</c:v>
                </c:pt>
                <c:pt idx="267">
                  <c:v>-0.43475891526315791</c:v>
                </c:pt>
                <c:pt idx="268">
                  <c:v>0.16358654031746034</c:v>
                </c:pt>
                <c:pt idx="269">
                  <c:v>-0.35755177290322582</c:v>
                </c:pt>
                <c:pt idx="270">
                  <c:v>1.5894152155555554</c:v>
                </c:pt>
                <c:pt idx="271">
                  <c:v>-0.66902941318181819</c:v>
                </c:pt>
                <c:pt idx="272">
                  <c:v>-0.42118550304093572</c:v>
                </c:pt>
                <c:pt idx="273">
                  <c:v>0.21108123219512209</c:v>
                </c:pt>
                <c:pt idx="274">
                  <c:v>0.26919406649484534</c:v>
                </c:pt>
                <c:pt idx="275">
                  <c:v>0.54652204578947372</c:v>
                </c:pt>
                <c:pt idx="276">
                  <c:v>0.57324179675000009</c:v>
                </c:pt>
                <c:pt idx="277">
                  <c:v>-5.4797967666666669E-2</c:v>
                </c:pt>
                <c:pt idx="278">
                  <c:v>-0.71540520675824171</c:v>
                </c:pt>
                <c:pt idx="279">
                  <c:v>-0.14561992333333329</c:v>
                </c:pt>
                <c:pt idx="280">
                  <c:v>-0.45765790399999995</c:v>
                </c:pt>
                <c:pt idx="281">
                  <c:v>-0.1172202690909091</c:v>
                </c:pt>
                <c:pt idx="282">
                  <c:v>-5.3243641969696998E-2</c:v>
                </c:pt>
                <c:pt idx="283">
                  <c:v>-5.5386710779596671E-2</c:v>
                </c:pt>
                <c:pt idx="284">
                  <c:v>-0.43962918278260865</c:v>
                </c:pt>
                <c:pt idx="285">
                  <c:v>-0.22641636410256405</c:v>
                </c:pt>
                <c:pt idx="286">
                  <c:v>-3.9196316339869308E-2</c:v>
                </c:pt>
                <c:pt idx="287">
                  <c:v>-8.2985878409090996E-2</c:v>
                </c:pt>
                <c:pt idx="288">
                  <c:v>-0.19289096931034488</c:v>
                </c:pt>
                <c:pt idx="289">
                  <c:v>2.7167728653846313E-2</c:v>
                </c:pt>
                <c:pt idx="290">
                  <c:v>-0.49398855689655174</c:v>
                </c:pt>
                <c:pt idx="291">
                  <c:v>-0.35821213523809525</c:v>
                </c:pt>
                <c:pt idx="292">
                  <c:v>-0.45736179065420568</c:v>
                </c:pt>
                <c:pt idx="293">
                  <c:v>-0.69565223133333332</c:v>
                </c:pt>
                <c:pt idx="294">
                  <c:v>-0.47217319718446604</c:v>
                </c:pt>
                <c:pt idx="295">
                  <c:v>-0.43196927493827164</c:v>
                </c:pt>
                <c:pt idx="296">
                  <c:v>-0.13322040365853649</c:v>
                </c:pt>
                <c:pt idx="297">
                  <c:v>2.1257114786324749E-2</c:v>
                </c:pt>
                <c:pt idx="298">
                  <c:v>-0.51767682842592588</c:v>
                </c:pt>
                <c:pt idx="299">
                  <c:v>-0.46298096897435892</c:v>
                </c:pt>
                <c:pt idx="300">
                  <c:v>-2.0081011195652088E-2</c:v>
                </c:pt>
                <c:pt idx="301">
                  <c:v>-0.53847836295454543</c:v>
                </c:pt>
                <c:pt idx="302">
                  <c:v>-0.24150748904761909</c:v>
                </c:pt>
                <c:pt idx="303">
                  <c:v>-0.68092658791139238</c:v>
                </c:pt>
                <c:pt idx="304">
                  <c:v>-0.44339558767676768</c:v>
                </c:pt>
                <c:pt idx="305">
                  <c:v>0.14929889753424663</c:v>
                </c:pt>
                <c:pt idx="306">
                  <c:v>-0.69911528253164557</c:v>
                </c:pt>
                <c:pt idx="307">
                  <c:v>0.60299927074999982</c:v>
                </c:pt>
                <c:pt idx="308">
                  <c:v>3.8518433203883484E-2</c:v>
                </c:pt>
                <c:pt idx="309">
                  <c:v>9.0196493487398888E-2</c:v>
                </c:pt>
                <c:pt idx="310">
                  <c:v>-0.12110641904255315</c:v>
                </c:pt>
                <c:pt idx="311">
                  <c:v>-0.76948590971014497</c:v>
                </c:pt>
                <c:pt idx="312">
                  <c:v>-0.32402357410714289</c:v>
                </c:pt>
                <c:pt idx="313">
                  <c:v>-0.15849544618055544</c:v>
                </c:pt>
                <c:pt idx="314">
                  <c:v>-0.40476415173184355</c:v>
                </c:pt>
                <c:pt idx="315">
                  <c:v>-0.45307676519801976</c:v>
                </c:pt>
                <c:pt idx="316">
                  <c:v>-0.51666347031818183</c:v>
                </c:pt>
                <c:pt idx="317">
                  <c:v>-0.43771963792035395</c:v>
                </c:pt>
                <c:pt idx="318">
                  <c:v>-0.55311819287499997</c:v>
                </c:pt>
                <c:pt idx="319">
                  <c:v>-0.22292228651785717</c:v>
                </c:pt>
                <c:pt idx="320">
                  <c:v>1.2148916157142855</c:v>
                </c:pt>
                <c:pt idx="321">
                  <c:v>-0.81964702687500002</c:v>
                </c:pt>
                <c:pt idx="322">
                  <c:v>5.1654699358974376E-2</c:v>
                </c:pt>
                <c:pt idx="323">
                  <c:v>0.2062260856</c:v>
                </c:pt>
                <c:pt idx="324">
                  <c:v>-0.46790325740740735</c:v>
                </c:pt>
                <c:pt idx="325">
                  <c:v>0.53090302</c:v>
                </c:pt>
                <c:pt idx="326">
                  <c:v>-0.54902414799999999</c:v>
                </c:pt>
                <c:pt idx="327">
                  <c:v>-0.38308042080000004</c:v>
                </c:pt>
                <c:pt idx="328">
                  <c:v>0.29192897521126748</c:v>
                </c:pt>
                <c:pt idx="329">
                  <c:v>-0.15846426017557902</c:v>
                </c:pt>
                <c:pt idx="330">
                  <c:v>-0.16595922294871801</c:v>
                </c:pt>
                <c:pt idx="331">
                  <c:v>-0.57955174220000005</c:v>
                </c:pt>
                <c:pt idx="332">
                  <c:v>-0.44857867519823791</c:v>
                </c:pt>
                <c:pt idx="333">
                  <c:v>-0.19067877699999991</c:v>
                </c:pt>
                <c:pt idx="334">
                  <c:v>-0.53707133525510198</c:v>
                </c:pt>
                <c:pt idx="335">
                  <c:v>-0.30543953530612244</c:v>
                </c:pt>
                <c:pt idx="336">
                  <c:v>-0.66901043542056071</c:v>
                </c:pt>
                <c:pt idx="337">
                  <c:v>-0.42601864383177579</c:v>
                </c:pt>
                <c:pt idx="338">
                  <c:v>-0.38253674179611652</c:v>
                </c:pt>
                <c:pt idx="339">
                  <c:v>-5.8954628744927184E-3</c:v>
                </c:pt>
                <c:pt idx="340">
                  <c:v>0.4420411371428572</c:v>
                </c:pt>
                <c:pt idx="341">
                  <c:v>-1.7609555000000054E-2</c:v>
                </c:pt>
                <c:pt idx="342">
                  <c:v>-0.46280857911764706</c:v>
                </c:pt>
                <c:pt idx="343">
                  <c:v>-0.73547363286486489</c:v>
                </c:pt>
                <c:pt idx="344">
                  <c:v>-0.23385327252873567</c:v>
                </c:pt>
                <c:pt idx="345">
                  <c:v>7.4587471803278849E-2</c:v>
                </c:pt>
                <c:pt idx="346">
                  <c:v>-0.2903145324793388</c:v>
                </c:pt>
                <c:pt idx="347">
                  <c:v>-0.46613461000034484</c:v>
                </c:pt>
                <c:pt idx="348">
                  <c:v>0.85423848418441173</c:v>
                </c:pt>
                <c:pt idx="349">
                  <c:v>-0.56017875344075185</c:v>
                </c:pt>
                <c:pt idx="350">
                  <c:v>-0.26298078354080212</c:v>
                </c:pt>
                <c:pt idx="351">
                  <c:v>-0.11365305445678675</c:v>
                </c:pt>
                <c:pt idx="352">
                  <c:v>-0.15279398369464525</c:v>
                </c:pt>
                <c:pt idx="353">
                  <c:v>1.9173577317226234</c:v>
                </c:pt>
                <c:pt idx="354">
                  <c:v>0.59542439908256894</c:v>
                </c:pt>
                <c:pt idx="355">
                  <c:v>0.40831879951100247</c:v>
                </c:pt>
                <c:pt idx="356">
                  <c:v>2.6642200504885993</c:v>
                </c:pt>
                <c:pt idx="357">
                  <c:v>0.525570121522694</c:v>
                </c:pt>
                <c:pt idx="358">
                  <c:v>0.87642918219017929</c:v>
                </c:pt>
                <c:pt idx="359">
                  <c:v>-0.81152467103676917</c:v>
                </c:pt>
                <c:pt idx="360">
                  <c:v>0.49427746255561056</c:v>
                </c:pt>
                <c:pt idx="361">
                  <c:v>-0.10105323957783652</c:v>
                </c:pt>
                <c:pt idx="362">
                  <c:v>2.0006457645764808E-3</c:v>
                </c:pt>
                <c:pt idx="363">
                  <c:v>0.4655271399617591</c:v>
                </c:pt>
                <c:pt idx="364">
                  <c:v>1.9603379739910314</c:v>
                </c:pt>
                <c:pt idx="365">
                  <c:v>-0.32671343106231832</c:v>
                </c:pt>
                <c:pt idx="366">
                  <c:v>-0.11771552758620685</c:v>
                </c:pt>
                <c:pt idx="367">
                  <c:v>-1</c:v>
                </c:pt>
                <c:pt idx="368">
                  <c:v>0.52432424176470604</c:v>
                </c:pt>
                <c:pt idx="369">
                  <c:v>-0.67552546888888898</c:v>
                </c:pt>
                <c:pt idx="370">
                  <c:v>0.67204305863636371</c:v>
                </c:pt>
                <c:pt idx="371">
                  <c:v>-0.66194074242718448</c:v>
                </c:pt>
                <c:pt idx="372">
                  <c:v>-0.37832378625899288</c:v>
                </c:pt>
                <c:pt idx="373">
                  <c:v>-0.46118439159090907</c:v>
                </c:pt>
                <c:pt idx="374">
                  <c:v>-0.27572175290322576</c:v>
                </c:pt>
                <c:pt idx="375">
                  <c:v>0.16487720980769227</c:v>
                </c:pt>
                <c:pt idx="376">
                  <c:v>-9.0206983333333324E-2</c:v>
                </c:pt>
                <c:pt idx="377">
                  <c:v>8.3473315555555594E-2</c:v>
                </c:pt>
                <c:pt idx="378">
                  <c:v>0.12379420104166661</c:v>
                </c:pt>
                <c:pt idx="379">
                  <c:v>-0.51473064722222217</c:v>
                </c:pt>
                <c:pt idx="380">
                  <c:v>-7.4117150416666666E-2</c:v>
                </c:pt>
                <c:pt idx="381">
                  <c:v>-0.20334330097087372</c:v>
                </c:pt>
                <c:pt idx="382">
                  <c:v>-0.55384562129032266</c:v>
                </c:pt>
                <c:pt idx="383">
                  <c:v>0.25037870435897447</c:v>
                </c:pt>
                <c:pt idx="384">
                  <c:v>0.35862426600000008</c:v>
                </c:pt>
                <c:pt idx="385">
                  <c:v>8.6015325454545488E-2</c:v>
                </c:pt>
                <c:pt idx="386">
                  <c:v>-0.15304723981132073</c:v>
                </c:pt>
                <c:pt idx="387">
                  <c:v>-0.2625208274193549</c:v>
                </c:pt>
                <c:pt idx="388">
                  <c:v>-0.18533481406249996</c:v>
                </c:pt>
                <c:pt idx="389">
                  <c:v>-0.66349129848484845</c:v>
                </c:pt>
                <c:pt idx="390">
                  <c:v>-0.46771535725000002</c:v>
                </c:pt>
                <c:pt idx="391">
                  <c:v>0.43816484354838714</c:v>
                </c:pt>
                <c:pt idx="392">
                  <c:v>0.33239242302631578</c:v>
                </c:pt>
                <c:pt idx="393">
                  <c:v>0.10757393803571436</c:v>
                </c:pt>
                <c:pt idx="394">
                  <c:v>-0.30550899379310337</c:v>
                </c:pt>
                <c:pt idx="395">
                  <c:v>-4.4173394186046711E-3</c:v>
                </c:pt>
                <c:pt idx="396">
                  <c:v>0.51246794150614816</c:v>
                </c:pt>
                <c:pt idx="397">
                  <c:v>0.22043856166666664</c:v>
                </c:pt>
                <c:pt idx="398">
                  <c:v>4.4607937288136945E-3</c:v>
                </c:pt>
                <c:pt idx="399">
                  <c:v>-0.33537753054054054</c:v>
                </c:pt>
                <c:pt idx="400">
                  <c:v>0.14966755363636364</c:v>
                </c:pt>
                <c:pt idx="401">
                  <c:v>0.45248947192307698</c:v>
                </c:pt>
                <c:pt idx="402">
                  <c:v>-0.24328309738636367</c:v>
                </c:pt>
                <c:pt idx="403">
                  <c:v>5.3546436543209897E-2</c:v>
                </c:pt>
                <c:pt idx="404">
                  <c:v>3.6082313846153902E-2</c:v>
                </c:pt>
                <c:pt idx="405">
                  <c:v>-0.65044737084745763</c:v>
                </c:pt>
                <c:pt idx="406">
                  <c:v>-0.58984510652173916</c:v>
                </c:pt>
                <c:pt idx="407">
                  <c:v>-0.45066324724137929</c:v>
                </c:pt>
                <c:pt idx="408">
                  <c:v>2.5288426391666667</c:v>
                </c:pt>
                <c:pt idx="409">
                  <c:v>0.74480897758620679</c:v>
                </c:pt>
                <c:pt idx="410">
                  <c:v>1.8649625000000114E-2</c:v>
                </c:pt>
                <c:pt idx="411">
                  <c:v>0.39502632199999987</c:v>
                </c:pt>
                <c:pt idx="412">
                  <c:v>0.12624791537500002</c:v>
                </c:pt>
                <c:pt idx="413">
                  <c:v>-1.5231264242424269E-2</c:v>
                </c:pt>
                <c:pt idx="414">
                  <c:v>-0.61776976823529406</c:v>
                </c:pt>
                <c:pt idx="415">
                  <c:v>-0.45423690735042732</c:v>
                </c:pt>
                <c:pt idx="416">
                  <c:v>-0.14979896066666665</c:v>
                </c:pt>
                <c:pt idx="417">
                  <c:v>-0.15326919014925378</c:v>
                </c:pt>
                <c:pt idx="418">
                  <c:v>5.5804759205607457E-2</c:v>
                </c:pt>
                <c:pt idx="419">
                  <c:v>0.10554754264794397</c:v>
                </c:pt>
                <c:pt idx="420">
                  <c:v>0.16915387986111097</c:v>
                </c:pt>
                <c:pt idx="421">
                  <c:v>-0.37819635079999991</c:v>
                </c:pt>
                <c:pt idx="422">
                  <c:v>2.1319490370370398E-2</c:v>
                </c:pt>
                <c:pt idx="423">
                  <c:v>0.27694984388888888</c:v>
                </c:pt>
                <c:pt idx="424">
                  <c:v>-0.12791962193181816</c:v>
                </c:pt>
                <c:pt idx="425">
                  <c:v>-2.9921994531249996E-2</c:v>
                </c:pt>
                <c:pt idx="426">
                  <c:v>-0.41068997436974786</c:v>
                </c:pt>
                <c:pt idx="427">
                  <c:v>0.2871294776056339</c:v>
                </c:pt>
                <c:pt idx="428">
                  <c:v>-0.88870325807692307</c:v>
                </c:pt>
                <c:pt idx="429">
                  <c:v>-0.41110713413043487</c:v>
                </c:pt>
                <c:pt idx="430">
                  <c:v>0.10244264209523801</c:v>
                </c:pt>
                <c:pt idx="431">
                  <c:v>-0.3471289786792453</c:v>
                </c:pt>
                <c:pt idx="432">
                  <c:v>-7.6719889473684244E-3</c:v>
                </c:pt>
                <c:pt idx="433">
                  <c:v>0.21841359500000013</c:v>
                </c:pt>
                <c:pt idx="434">
                  <c:v>-0.19937532456521745</c:v>
                </c:pt>
                <c:pt idx="435">
                  <c:v>-0.68033701581818185</c:v>
                </c:pt>
                <c:pt idx="436">
                  <c:v>6.7488328550724619E-2</c:v>
                </c:pt>
                <c:pt idx="437">
                  <c:v>-0.27752352076923081</c:v>
                </c:pt>
                <c:pt idx="438">
                  <c:v>-0.20852154339805817</c:v>
                </c:pt>
                <c:pt idx="439">
                  <c:v>0.34344154999999987</c:v>
                </c:pt>
                <c:pt idx="440">
                  <c:v>-0.10677080710526321</c:v>
                </c:pt>
                <c:pt idx="441">
                  <c:v>-0.48480047194444442</c:v>
                </c:pt>
                <c:pt idx="442">
                  <c:v>-0.1452297811494252</c:v>
                </c:pt>
                <c:pt idx="443">
                  <c:v>-0.44536433904761907</c:v>
                </c:pt>
                <c:pt idx="444">
                  <c:v>0.34969768811320745</c:v>
                </c:pt>
                <c:pt idx="445">
                  <c:v>-0.15388808124999998</c:v>
                </c:pt>
                <c:pt idx="446">
                  <c:v>-9.1870411228070159E-2</c:v>
                </c:pt>
                <c:pt idx="447">
                  <c:v>-0.31094576457142853</c:v>
                </c:pt>
                <c:pt idx="448">
                  <c:v>-8.7359816153846137E-2</c:v>
                </c:pt>
                <c:pt idx="449">
                  <c:v>-9.8286482191780822E-2</c:v>
                </c:pt>
                <c:pt idx="450">
                  <c:v>-0.18732822226415091</c:v>
                </c:pt>
                <c:pt idx="451">
                  <c:v>-0.14332381928215387</c:v>
                </c:pt>
                <c:pt idx="452">
                  <c:v>0.16629000837837826</c:v>
                </c:pt>
                <c:pt idx="453">
                  <c:v>-0.21196408156250002</c:v>
                </c:pt>
                <c:pt idx="454">
                  <c:v>0.47345640374999998</c:v>
                </c:pt>
                <c:pt idx="455">
                  <c:v>1.8110811305555554</c:v>
                </c:pt>
                <c:pt idx="456">
                  <c:v>-0.27053743600000002</c:v>
                </c:pt>
                <c:pt idx="457">
                  <c:v>-0.12895221943661972</c:v>
                </c:pt>
                <c:pt idx="458">
                  <c:v>0.21739681533333322</c:v>
                </c:pt>
                <c:pt idx="459">
                  <c:v>0.5957144091869917</c:v>
                </c:pt>
                <c:pt idx="460">
                  <c:v>-1</c:v>
                </c:pt>
                <c:pt idx="461">
                  <c:v>0.1641937861363636</c:v>
                </c:pt>
                <c:pt idx="462">
                  <c:v>-0.13659453864406779</c:v>
                </c:pt>
                <c:pt idx="463">
                  <c:v>-0.67847199683544301</c:v>
                </c:pt>
                <c:pt idx="464">
                  <c:v>0.20234816463414629</c:v>
                </c:pt>
                <c:pt idx="465">
                  <c:v>2.0001589777777662E-2</c:v>
                </c:pt>
                <c:pt idx="466">
                  <c:v>-0.24378716759999997</c:v>
                </c:pt>
                <c:pt idx="467">
                  <c:v>0.75837441108695658</c:v>
                </c:pt>
                <c:pt idx="468">
                  <c:v>-5.7136198599999966E-2</c:v>
                </c:pt>
                <c:pt idx="469">
                  <c:v>-0.15489870999999988</c:v>
                </c:pt>
                <c:pt idx="470">
                  <c:v>-0.34856739227272726</c:v>
                </c:pt>
                <c:pt idx="471">
                  <c:v>0.63412687096351572</c:v>
                </c:pt>
                <c:pt idx="472">
                  <c:v>-0.15961543888111895</c:v>
                </c:pt>
                <c:pt idx="473">
                  <c:v>-9.9848120270270235E-2</c:v>
                </c:pt>
                <c:pt idx="474">
                  <c:v>-0.20906603372093024</c:v>
                </c:pt>
                <c:pt idx="475">
                  <c:v>7.6363459318181892E-2</c:v>
                </c:pt>
                <c:pt idx="476">
                  <c:v>-1</c:v>
                </c:pt>
                <c:pt idx="477">
                  <c:v>-0.10846792705882347</c:v>
                </c:pt>
                <c:pt idx="478">
                  <c:v>-0.19851175674999999</c:v>
                </c:pt>
                <c:pt idx="479">
                  <c:v>-0.39223649323529408</c:v>
                </c:pt>
                <c:pt idx="480">
                  <c:v>-0.27145676069767444</c:v>
                </c:pt>
                <c:pt idx="481">
                  <c:v>-0.50990259931818183</c:v>
                </c:pt>
                <c:pt idx="482">
                  <c:v>0.13116789914634164</c:v>
                </c:pt>
                <c:pt idx="483">
                  <c:v>1.135644165625</c:v>
                </c:pt>
                <c:pt idx="484">
                  <c:v>4.5445026750000004</c:v>
                </c:pt>
                <c:pt idx="485">
                  <c:v>-0.32634353971428576</c:v>
                </c:pt>
                <c:pt idx="486">
                  <c:v>-6.8004657058823526E-2</c:v>
                </c:pt>
                <c:pt idx="487">
                  <c:v>8.6911934482758468E-3</c:v>
                </c:pt>
                <c:pt idx="488">
                  <c:v>-0.26331318574175822</c:v>
                </c:pt>
                <c:pt idx="489">
                  <c:v>-0.26719846166666672</c:v>
                </c:pt>
                <c:pt idx="490">
                  <c:v>-0.34103057909090917</c:v>
                </c:pt>
                <c:pt idx="491">
                  <c:v>-0.99051855288659796</c:v>
                </c:pt>
                <c:pt idx="492">
                  <c:v>0.10966043615384624</c:v>
                </c:pt>
                <c:pt idx="493">
                  <c:v>-0.12983657535714277</c:v>
                </c:pt>
                <c:pt idx="494">
                  <c:v>-0.5210843568421053</c:v>
                </c:pt>
                <c:pt idx="495">
                  <c:v>-0.57555906000000001</c:v>
                </c:pt>
                <c:pt idx="496">
                  <c:v>-0.50902024696551718</c:v>
                </c:pt>
                <c:pt idx="497">
                  <c:v>-0.71008240872340422</c:v>
                </c:pt>
                <c:pt idx="498">
                  <c:v>0.47509350117647076</c:v>
                </c:pt>
                <c:pt idx="499">
                  <c:v>0.21703902149999998</c:v>
                </c:pt>
                <c:pt idx="500">
                  <c:v>-0.21325912375</c:v>
                </c:pt>
                <c:pt idx="501">
                  <c:v>0.75612864914893629</c:v>
                </c:pt>
                <c:pt idx="502">
                  <c:v>0.78171371032258063</c:v>
                </c:pt>
                <c:pt idx="503">
                  <c:v>5.9258024113404195E-2</c:v>
                </c:pt>
                <c:pt idx="504">
                  <c:v>-0.15375214120000003</c:v>
                </c:pt>
                <c:pt idx="505">
                  <c:v>4.4744048437499906E-2</c:v>
                </c:pt>
                <c:pt idx="506">
                  <c:v>-0.61655220872340422</c:v>
                </c:pt>
                <c:pt idx="507">
                  <c:v>-3.6890099615384697E-2</c:v>
                </c:pt>
                <c:pt idx="508">
                  <c:v>-5.1140558679245163E-2</c:v>
                </c:pt>
                <c:pt idx="509">
                  <c:v>-0.20087430909090898</c:v>
                </c:pt>
                <c:pt idx="510">
                  <c:v>-0.94609326904761903</c:v>
                </c:pt>
                <c:pt idx="511">
                  <c:v>-0.63513742690476194</c:v>
                </c:pt>
                <c:pt idx="512">
                  <c:v>0.71523234507692313</c:v>
                </c:pt>
                <c:pt idx="513">
                  <c:v>7.1101705000000015E-2</c:v>
                </c:pt>
                <c:pt idx="514">
                  <c:v>5.6589560086580226E-2</c:v>
                </c:pt>
                <c:pt idx="515">
                  <c:v>-0.16645243297872336</c:v>
                </c:pt>
                <c:pt idx="516">
                  <c:v>2.4286910444444532E-2</c:v>
                </c:pt>
                <c:pt idx="517">
                  <c:v>-0.14216820495238092</c:v>
                </c:pt>
                <c:pt idx="518">
                  <c:v>-0.179794026491228</c:v>
                </c:pt>
                <c:pt idx="519">
                  <c:v>1.6445969727272725</c:v>
                </c:pt>
                <c:pt idx="520">
                  <c:v>-0.2777448013392857</c:v>
                </c:pt>
                <c:pt idx="521">
                  <c:v>-0.51857989679999994</c:v>
                </c:pt>
                <c:pt idx="522">
                  <c:v>-4.6015500571428558E-2</c:v>
                </c:pt>
                <c:pt idx="523">
                  <c:v>-3.46808501612903E-2</c:v>
                </c:pt>
                <c:pt idx="524">
                  <c:v>0.17794252675000011</c:v>
                </c:pt>
                <c:pt idx="525">
                  <c:v>-0.82328003130434779</c:v>
                </c:pt>
                <c:pt idx="526">
                  <c:v>-0.85171875615384618</c:v>
                </c:pt>
                <c:pt idx="527">
                  <c:v>-0.81815024696969696</c:v>
                </c:pt>
                <c:pt idx="528">
                  <c:v>-0.43759824606060604</c:v>
                </c:pt>
                <c:pt idx="529">
                  <c:v>2.5855593214285877E-2</c:v>
                </c:pt>
                <c:pt idx="530">
                  <c:v>-2.0314026666666707E-2</c:v>
                </c:pt>
                <c:pt idx="531">
                  <c:v>-0.10639189216216216</c:v>
                </c:pt>
                <c:pt idx="532">
                  <c:v>4.2192607777777669E-2</c:v>
                </c:pt>
                <c:pt idx="533">
                  <c:v>3.1800105135135093E-2</c:v>
                </c:pt>
                <c:pt idx="534">
                  <c:v>9.5638079347826199E-3</c:v>
                </c:pt>
                <c:pt idx="535">
                  <c:v>-4.5628802471910146E-2</c:v>
                </c:pt>
                <c:pt idx="536">
                  <c:v>-0.20886035147727278</c:v>
                </c:pt>
                <c:pt idx="537">
                  <c:v>2.4989526488000005</c:v>
                </c:pt>
                <c:pt idx="538">
                  <c:v>-0.22575791242424248</c:v>
                </c:pt>
                <c:pt idx="539">
                  <c:v>-6.7051162660550445E-2</c:v>
                </c:pt>
                <c:pt idx="540">
                  <c:v>-0.36399747444444452</c:v>
                </c:pt>
                <c:pt idx="541">
                  <c:v>-0.13636509650602413</c:v>
                </c:pt>
                <c:pt idx="542">
                  <c:v>0.17650099301204825</c:v>
                </c:pt>
                <c:pt idx="543">
                  <c:v>-0.1196145151020408</c:v>
                </c:pt>
                <c:pt idx="544">
                  <c:v>-0.41995370702702706</c:v>
                </c:pt>
                <c:pt idx="545">
                  <c:v>3.1473423298969072E-2</c:v>
                </c:pt>
                <c:pt idx="546">
                  <c:v>-0.31552397130952381</c:v>
                </c:pt>
                <c:pt idx="547">
                  <c:v>-0.25725053585714286</c:v>
                </c:pt>
                <c:pt idx="548">
                  <c:v>-0.10499832740740744</c:v>
                </c:pt>
                <c:pt idx="549">
                  <c:v>-0.22222130527859241</c:v>
                </c:pt>
                <c:pt idx="550">
                  <c:v>-0.56175293818181815</c:v>
                </c:pt>
                <c:pt idx="551">
                  <c:v>-4.3046196049382757E-2</c:v>
                </c:pt>
                <c:pt idx="552">
                  <c:v>0.11102529281249995</c:v>
                </c:pt>
                <c:pt idx="553">
                  <c:v>2.2694381351351378E-2</c:v>
                </c:pt>
                <c:pt idx="554">
                  <c:v>0.13162269516129022</c:v>
                </c:pt>
                <c:pt idx="555">
                  <c:v>-0.43324928494382031</c:v>
                </c:pt>
                <c:pt idx="556">
                  <c:v>-0.35754144388429754</c:v>
                </c:pt>
                <c:pt idx="557">
                  <c:v>-0.36088665123287667</c:v>
                </c:pt>
                <c:pt idx="558">
                  <c:v>-0.98610380793103447</c:v>
                </c:pt>
                <c:pt idx="559">
                  <c:v>0.10039828291666675</c:v>
                </c:pt>
                <c:pt idx="560">
                  <c:v>-0.70720583541666659</c:v>
                </c:pt>
                <c:pt idx="561">
                  <c:v>-0.21392545038461541</c:v>
                </c:pt>
                <c:pt idx="562">
                  <c:v>-0.50594046791666669</c:v>
                </c:pt>
                <c:pt idx="563">
                  <c:v>-0.2566639593877551</c:v>
                </c:pt>
                <c:pt idx="564">
                  <c:v>0.2847893125806451</c:v>
                </c:pt>
                <c:pt idx="565">
                  <c:v>1.6565241176471623E-3</c:v>
                </c:pt>
                <c:pt idx="566">
                  <c:v>-0.66027791724999996</c:v>
                </c:pt>
                <c:pt idx="567">
                  <c:v>-0.54921052414634142</c:v>
                </c:pt>
                <c:pt idx="568">
                  <c:v>0.49242248999999982</c:v>
                </c:pt>
                <c:pt idx="569">
                  <c:v>-4.6358058951612935E-2</c:v>
                </c:pt>
                <c:pt idx="570">
                  <c:v>0.35980709084745754</c:v>
                </c:pt>
                <c:pt idx="571">
                  <c:v>-0.3259893809615384</c:v>
                </c:pt>
                <c:pt idx="572">
                  <c:v>-0.31030644870967738</c:v>
                </c:pt>
                <c:pt idx="573">
                  <c:v>-0.62269649999999999</c:v>
                </c:pt>
                <c:pt idx="574">
                  <c:v>-9.1255653611111098E-2</c:v>
                </c:pt>
                <c:pt idx="575">
                  <c:v>-7.3670357843137246E-2</c:v>
                </c:pt>
                <c:pt idx="576">
                  <c:v>-0.24414127304347832</c:v>
                </c:pt>
                <c:pt idx="577">
                  <c:v>1.7774879399999999</c:v>
                </c:pt>
                <c:pt idx="578">
                  <c:v>-0.59478754241379317</c:v>
                </c:pt>
                <c:pt idx="579">
                  <c:v>-0.12969479828125008</c:v>
                </c:pt>
                <c:pt idx="580">
                  <c:v>-0.60355372254901962</c:v>
                </c:pt>
                <c:pt idx="581">
                  <c:v>0.27846133755102054</c:v>
                </c:pt>
                <c:pt idx="582">
                  <c:v>-0.14178333480000005</c:v>
                </c:pt>
                <c:pt idx="583">
                  <c:v>0.24239990124999999</c:v>
                </c:pt>
                <c:pt idx="584">
                  <c:v>9.3605205454545537E-2</c:v>
                </c:pt>
                <c:pt idx="585">
                  <c:v>-0.46439161699999998</c:v>
                </c:pt>
                <c:pt idx="586">
                  <c:v>6.1104170298507565E-2</c:v>
                </c:pt>
                <c:pt idx="587">
                  <c:v>0.18708986150943407</c:v>
                </c:pt>
                <c:pt idx="588">
                  <c:v>4.3872704444444466E-2</c:v>
                </c:pt>
                <c:pt idx="589">
                  <c:v>-0.17623057833333333</c:v>
                </c:pt>
                <c:pt idx="590">
                  <c:v>0.27893071432989691</c:v>
                </c:pt>
                <c:pt idx="591">
                  <c:v>0.16338504000000009</c:v>
                </c:pt>
                <c:pt idx="592">
                  <c:v>0.51436564471400459</c:v>
                </c:pt>
                <c:pt idx="593">
                  <c:v>-0.5983675584337349</c:v>
                </c:pt>
                <c:pt idx="594">
                  <c:v>0.36156988095238085</c:v>
                </c:pt>
                <c:pt idx="595">
                  <c:v>8.4359409841269883E-2</c:v>
                </c:pt>
                <c:pt idx="596">
                  <c:v>5.2653335869565332E-2</c:v>
                </c:pt>
                <c:pt idx="597">
                  <c:v>0.12430820199999992</c:v>
                </c:pt>
                <c:pt idx="598">
                  <c:v>-0.13464155012195123</c:v>
                </c:pt>
                <c:pt idx="599">
                  <c:v>60.455746259999998</c:v>
                </c:pt>
                <c:pt idx="600">
                  <c:v>-0.33938206352941169</c:v>
                </c:pt>
                <c:pt idx="601">
                  <c:v>0.74462092957042958</c:v>
                </c:pt>
                <c:pt idx="602">
                  <c:v>-0.33345050886597938</c:v>
                </c:pt>
                <c:pt idx="603">
                  <c:v>1.3854725246041935</c:v>
                </c:pt>
                <c:pt idx="604">
                  <c:v>0.63447727353834482</c:v>
                </c:pt>
                <c:pt idx="605">
                  <c:v>1.1958508855721393</c:v>
                </c:pt>
                <c:pt idx="606">
                  <c:v>-0.32181486596385545</c:v>
                </c:pt>
                <c:pt idx="607">
                  <c:v>9.8802095478110585E-2</c:v>
                </c:pt>
                <c:pt idx="608">
                  <c:v>-0.16954232489905785</c:v>
                </c:pt>
                <c:pt idx="609">
                  <c:v>-0.85632507630218746</c:v>
                </c:pt>
                <c:pt idx="610">
                  <c:v>0.33295825795454559</c:v>
                </c:pt>
                <c:pt idx="611">
                  <c:v>-0.55801478763157897</c:v>
                </c:pt>
                <c:pt idx="612">
                  <c:v>2.2401689166666738E-2</c:v>
                </c:pt>
                <c:pt idx="613">
                  <c:v>0.16378441206896555</c:v>
                </c:pt>
                <c:pt idx="614">
                  <c:v>-0.4453063156526087</c:v>
                </c:pt>
                <c:pt idx="615">
                  <c:v>6.3867039866400077E-2</c:v>
                </c:pt>
                <c:pt idx="616">
                  <c:v>2.8629999302325571E-2</c:v>
                </c:pt>
                <c:pt idx="617">
                  <c:v>0.42119033411764706</c:v>
                </c:pt>
                <c:pt idx="618">
                  <c:v>-0.13393275760000001</c:v>
                </c:pt>
                <c:pt idx="619">
                  <c:v>7.6811391999999978E-2</c:v>
                </c:pt>
                <c:pt idx="620">
                  <c:v>0.26286029146341483</c:v>
                </c:pt>
                <c:pt idx="621">
                  <c:v>-0.17049594599999995</c:v>
                </c:pt>
                <c:pt idx="622">
                  <c:v>-0.26499452649999999</c:v>
                </c:pt>
                <c:pt idx="623">
                  <c:v>-0.55146979236842109</c:v>
                </c:pt>
                <c:pt idx="624">
                  <c:v>0.38542002711538448</c:v>
                </c:pt>
                <c:pt idx="625">
                  <c:v>4.0960176166666695E-2</c:v>
                </c:pt>
                <c:pt idx="626">
                  <c:v>5.1378138214285718E-2</c:v>
                </c:pt>
                <c:pt idx="627">
                  <c:v>-0.12121566447999998</c:v>
                </c:pt>
                <c:pt idx="628">
                  <c:v>7.381000346153832E-2</c:v>
                </c:pt>
                <c:pt idx="629">
                  <c:v>-0.39844658238095232</c:v>
                </c:pt>
                <c:pt idx="630">
                  <c:v>-0.33542277527777775</c:v>
                </c:pt>
                <c:pt idx="631">
                  <c:v>0.42263494999999995</c:v>
                </c:pt>
                <c:pt idx="632">
                  <c:v>-5.8616399333333291E-2</c:v>
                </c:pt>
                <c:pt idx="633">
                  <c:v>-3.8841956363636299E-2</c:v>
                </c:pt>
                <c:pt idx="634">
                  <c:v>0.10191936043478256</c:v>
                </c:pt>
                <c:pt idx="635">
                  <c:v>-0.9462411193939394</c:v>
                </c:pt>
                <c:pt idx="636">
                  <c:v>-0.1284495354545454</c:v>
                </c:pt>
                <c:pt idx="637">
                  <c:v>2.2896333212500002</c:v>
                </c:pt>
                <c:pt idx="638">
                  <c:v>-0.93699904000000001</c:v>
                </c:pt>
                <c:pt idx="639">
                  <c:v>0.90928846375000005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21D-432B-85D4-9758872BF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17232"/>
        <c:axId val="297316840"/>
      </c:scatterChart>
      <c:valAx>
        <c:axId val="297317232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</a:t>
                </a:r>
                <a:r>
                  <a:rPr lang="en-US" baseline="0"/>
                  <a:t> </a:t>
                </a:r>
                <a:r>
                  <a:rPr lang="en-US"/>
                  <a:t>OBSERVED COUNTS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19050"/>
        </c:spPr>
        <c:crossAx val="297316840"/>
        <c:crosses val="autoZero"/>
        <c:crossBetween val="midCat"/>
      </c:valAx>
      <c:valAx>
        <c:axId val="297316840"/>
        <c:scaling>
          <c:orientation val="minMax"/>
          <c:max val="2"/>
          <c:min val="-1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297317232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>
        <c:manualLayout>
          <c:xMode val="edge"/>
          <c:yMode val="edge"/>
          <c:x val="0.90035470687370012"/>
          <c:y val="0.38667798397498371"/>
          <c:w val="6.448605569417E-2"/>
          <c:h val="0.15804754508614513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 b="1" i="0" baseline="0">
                <a:effectLst/>
              </a:rPr>
              <a:t>Daily Model Estimation vs Counts and Linear Regression Analysis </a:t>
            </a:r>
          </a:p>
          <a:p>
            <a:pPr>
              <a:defRPr sz="1200"/>
            </a:pPr>
            <a:r>
              <a:rPr lang="en-US" sz="1200" b="1" i="0" baseline="0">
                <a:effectLst/>
              </a:rPr>
              <a:t> by Arterials / Collectors Breakdown </a:t>
            </a:r>
            <a:endParaRPr lang="en-US" sz="12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0398650002305852E-2"/>
          <c:y val="9.0270177439231408E-2"/>
          <c:w val="0.7385200129655457"/>
          <c:h val="0.81944359934946309"/>
        </c:manualLayout>
      </c:layout>
      <c:scatterChart>
        <c:scatterStyle val="lineMarker"/>
        <c:varyColors val="0"/>
        <c:ser>
          <c:idx val="0"/>
          <c:order val="0"/>
          <c:tx>
            <c:v>Primary Arterial</c:v>
          </c:tx>
          <c:spPr>
            <a:ln w="28575">
              <a:noFill/>
            </a:ln>
          </c:spPr>
          <c:marker>
            <c:symbol val="x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</c:spPr>
          </c:marker>
          <c:trendline>
            <c:spPr>
              <a:ln w="1905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7.9975729975210897E-3"/>
                  <c:y val="0.11048927341895662"/>
                </c:manualLayout>
              </c:layout>
              <c:numFmt formatCode="#,##0.000" sourceLinked="0"/>
              <c:spPr>
                <a:solidFill>
                  <a:schemeClr val="accent3">
                    <a:lumMod val="60000"/>
                    <a:lumOff val="4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workingsheet!$B$648:$B$754</c:f>
              <c:numCache>
                <c:formatCode>0</c:formatCode>
                <c:ptCount val="107"/>
                <c:pt idx="0">
                  <c:v>19522</c:v>
                </c:pt>
                <c:pt idx="1">
                  <c:v>40097</c:v>
                </c:pt>
                <c:pt idx="2">
                  <c:v>10035</c:v>
                </c:pt>
                <c:pt idx="3">
                  <c:v>29768</c:v>
                </c:pt>
                <c:pt idx="4">
                  <c:v>57942</c:v>
                </c:pt>
                <c:pt idx="5">
                  <c:v>14209</c:v>
                </c:pt>
                <c:pt idx="6">
                  <c:v>33500</c:v>
                </c:pt>
                <c:pt idx="7">
                  <c:v>58500</c:v>
                </c:pt>
                <c:pt idx="8">
                  <c:v>34100</c:v>
                </c:pt>
                <c:pt idx="9">
                  <c:v>41600</c:v>
                </c:pt>
                <c:pt idx="10">
                  <c:v>37700</c:v>
                </c:pt>
                <c:pt idx="11">
                  <c:v>32200</c:v>
                </c:pt>
                <c:pt idx="12">
                  <c:v>58900</c:v>
                </c:pt>
                <c:pt idx="13">
                  <c:v>30300</c:v>
                </c:pt>
                <c:pt idx="14">
                  <c:v>50500</c:v>
                </c:pt>
                <c:pt idx="15">
                  <c:v>52200</c:v>
                </c:pt>
                <c:pt idx="16">
                  <c:v>32500</c:v>
                </c:pt>
                <c:pt idx="17">
                  <c:v>17100</c:v>
                </c:pt>
                <c:pt idx="18">
                  <c:v>61100</c:v>
                </c:pt>
                <c:pt idx="19">
                  <c:v>62900</c:v>
                </c:pt>
                <c:pt idx="20">
                  <c:v>40900</c:v>
                </c:pt>
                <c:pt idx="21">
                  <c:v>42500</c:v>
                </c:pt>
                <c:pt idx="22">
                  <c:v>34800</c:v>
                </c:pt>
                <c:pt idx="23">
                  <c:v>30400</c:v>
                </c:pt>
                <c:pt idx="24">
                  <c:v>45600</c:v>
                </c:pt>
                <c:pt idx="25">
                  <c:v>40400</c:v>
                </c:pt>
                <c:pt idx="26">
                  <c:v>60600</c:v>
                </c:pt>
                <c:pt idx="27">
                  <c:v>38100</c:v>
                </c:pt>
                <c:pt idx="28">
                  <c:v>45600</c:v>
                </c:pt>
                <c:pt idx="29">
                  <c:v>42100</c:v>
                </c:pt>
                <c:pt idx="30">
                  <c:v>20000</c:v>
                </c:pt>
                <c:pt idx="31">
                  <c:v>65100</c:v>
                </c:pt>
                <c:pt idx="32">
                  <c:v>22300</c:v>
                </c:pt>
                <c:pt idx="33">
                  <c:v>40800</c:v>
                </c:pt>
                <c:pt idx="34">
                  <c:v>39000</c:v>
                </c:pt>
                <c:pt idx="35">
                  <c:v>76600</c:v>
                </c:pt>
                <c:pt idx="36">
                  <c:v>12100</c:v>
                </c:pt>
                <c:pt idx="37">
                  <c:v>22500</c:v>
                </c:pt>
                <c:pt idx="38">
                  <c:v>19300</c:v>
                </c:pt>
                <c:pt idx="39">
                  <c:v>53400</c:v>
                </c:pt>
                <c:pt idx="40">
                  <c:v>27000</c:v>
                </c:pt>
                <c:pt idx="41">
                  <c:v>21000</c:v>
                </c:pt>
                <c:pt idx="42">
                  <c:v>23600</c:v>
                </c:pt>
                <c:pt idx="43">
                  <c:v>32900</c:v>
                </c:pt>
                <c:pt idx="44">
                  <c:v>43600</c:v>
                </c:pt>
                <c:pt idx="45">
                  <c:v>31800</c:v>
                </c:pt>
                <c:pt idx="46">
                  <c:v>18900</c:v>
                </c:pt>
                <c:pt idx="47">
                  <c:v>49700</c:v>
                </c:pt>
                <c:pt idx="48">
                  <c:v>30000</c:v>
                </c:pt>
                <c:pt idx="49">
                  <c:v>42300</c:v>
                </c:pt>
                <c:pt idx="50">
                  <c:v>13700</c:v>
                </c:pt>
                <c:pt idx="51">
                  <c:v>55800</c:v>
                </c:pt>
                <c:pt idx="52">
                  <c:v>16900</c:v>
                </c:pt>
                <c:pt idx="53">
                  <c:v>6500</c:v>
                </c:pt>
                <c:pt idx="54">
                  <c:v>9700</c:v>
                </c:pt>
                <c:pt idx="55">
                  <c:v>43600</c:v>
                </c:pt>
                <c:pt idx="56">
                  <c:v>9900</c:v>
                </c:pt>
                <c:pt idx="57">
                  <c:v>24200</c:v>
                </c:pt>
                <c:pt idx="58">
                  <c:v>30200</c:v>
                </c:pt>
                <c:pt idx="59">
                  <c:v>21100</c:v>
                </c:pt>
                <c:pt idx="60">
                  <c:v>45900</c:v>
                </c:pt>
                <c:pt idx="61">
                  <c:v>17500</c:v>
                </c:pt>
                <c:pt idx="62">
                  <c:v>20500</c:v>
                </c:pt>
                <c:pt idx="63">
                  <c:v>41400</c:v>
                </c:pt>
                <c:pt idx="64">
                  <c:v>32200</c:v>
                </c:pt>
                <c:pt idx="65">
                  <c:v>27000</c:v>
                </c:pt>
                <c:pt idx="66">
                  <c:v>43100</c:v>
                </c:pt>
                <c:pt idx="67">
                  <c:v>41500</c:v>
                </c:pt>
                <c:pt idx="68">
                  <c:v>45400</c:v>
                </c:pt>
                <c:pt idx="69">
                  <c:v>15900</c:v>
                </c:pt>
                <c:pt idx="70">
                  <c:v>42700</c:v>
                </c:pt>
                <c:pt idx="71">
                  <c:v>45300</c:v>
                </c:pt>
                <c:pt idx="72">
                  <c:v>33900</c:v>
                </c:pt>
                <c:pt idx="73">
                  <c:v>47800</c:v>
                </c:pt>
                <c:pt idx="74">
                  <c:v>37700</c:v>
                </c:pt>
                <c:pt idx="75">
                  <c:v>39400</c:v>
                </c:pt>
                <c:pt idx="76">
                  <c:v>42500</c:v>
                </c:pt>
                <c:pt idx="77">
                  <c:v>24900</c:v>
                </c:pt>
                <c:pt idx="78">
                  <c:v>28100</c:v>
                </c:pt>
                <c:pt idx="79">
                  <c:v>23900</c:v>
                </c:pt>
                <c:pt idx="80">
                  <c:v>12900</c:v>
                </c:pt>
                <c:pt idx="81">
                  <c:v>58600</c:v>
                </c:pt>
                <c:pt idx="82">
                  <c:v>52100</c:v>
                </c:pt>
                <c:pt idx="83">
                  <c:v>20900</c:v>
                </c:pt>
                <c:pt idx="84">
                  <c:v>29700</c:v>
                </c:pt>
                <c:pt idx="85">
                  <c:v>13700</c:v>
                </c:pt>
                <c:pt idx="86">
                  <c:v>17600</c:v>
                </c:pt>
                <c:pt idx="87">
                  <c:v>50700</c:v>
                </c:pt>
                <c:pt idx="88">
                  <c:v>45300</c:v>
                </c:pt>
                <c:pt idx="89">
                  <c:v>38200</c:v>
                </c:pt>
                <c:pt idx="90">
                  <c:v>73300</c:v>
                </c:pt>
                <c:pt idx="91">
                  <c:v>17100</c:v>
                </c:pt>
                <c:pt idx="92">
                  <c:v>27800</c:v>
                </c:pt>
                <c:pt idx="93">
                  <c:v>28900</c:v>
                </c:pt>
                <c:pt idx="94">
                  <c:v>34700</c:v>
                </c:pt>
                <c:pt idx="95">
                  <c:v>59100</c:v>
                </c:pt>
                <c:pt idx="96">
                  <c:v>36500</c:v>
                </c:pt>
                <c:pt idx="97">
                  <c:v>56000</c:v>
                </c:pt>
                <c:pt idx="98">
                  <c:v>22000</c:v>
                </c:pt>
                <c:pt idx="99">
                  <c:v>25400</c:v>
                </c:pt>
                <c:pt idx="100">
                  <c:v>48294</c:v>
                </c:pt>
                <c:pt idx="101">
                  <c:v>12339</c:v>
                </c:pt>
                <c:pt idx="102">
                  <c:v>66624</c:v>
                </c:pt>
                <c:pt idx="103">
                  <c:v>39266</c:v>
                </c:pt>
                <c:pt idx="104">
                  <c:v>56252</c:v>
                </c:pt>
                <c:pt idx="105">
                  <c:v>17527</c:v>
                </c:pt>
                <c:pt idx="106">
                  <c:v>21963</c:v>
                </c:pt>
              </c:numCache>
            </c:numRef>
          </c:xVal>
          <c:yVal>
            <c:numRef>
              <c:f>workingsheet!$C$648:$C$754</c:f>
              <c:numCache>
                <c:formatCode>0</c:formatCode>
                <c:ptCount val="107"/>
                <c:pt idx="0">
                  <c:v>18924.614161000001</c:v>
                </c:pt>
                <c:pt idx="1">
                  <c:v>17418.357685333001</c:v>
                </c:pt>
                <c:pt idx="2">
                  <c:v>3654.0608099999999</c:v>
                </c:pt>
                <c:pt idx="3">
                  <c:v>38513.339967</c:v>
                </c:pt>
                <c:pt idx="4">
                  <c:v>41250.246546000002</c:v>
                </c:pt>
                <c:pt idx="5">
                  <c:v>19143.925985000002</c:v>
                </c:pt>
                <c:pt idx="6">
                  <c:v>26964.397068999999</c:v>
                </c:pt>
                <c:pt idx="7">
                  <c:v>52038.105256000003</c:v>
                </c:pt>
                <c:pt idx="8">
                  <c:v>38460.519271999998</c:v>
                </c:pt>
                <c:pt idx="9">
                  <c:v>32977.812747999997</c:v>
                </c:pt>
                <c:pt idx="10">
                  <c:v>38677.351855000001</c:v>
                </c:pt>
                <c:pt idx="11">
                  <c:v>21369.637271</c:v>
                </c:pt>
                <c:pt idx="12">
                  <c:v>59042.995894</c:v>
                </c:pt>
                <c:pt idx="13">
                  <c:v>25395.194708999999</c:v>
                </c:pt>
                <c:pt idx="14">
                  <c:v>34683.606115000002</c:v>
                </c:pt>
                <c:pt idx="15">
                  <c:v>47573.344744000002</c:v>
                </c:pt>
                <c:pt idx="16">
                  <c:v>21727.925889999999</c:v>
                </c:pt>
                <c:pt idx="17">
                  <c:v>17014.736940999999</c:v>
                </c:pt>
                <c:pt idx="18">
                  <c:v>67724.496599999999</c:v>
                </c:pt>
                <c:pt idx="19">
                  <c:v>64510.075683000003</c:v>
                </c:pt>
                <c:pt idx="20">
                  <c:v>28845.056716666</c:v>
                </c:pt>
                <c:pt idx="21">
                  <c:v>36117.227349000001</c:v>
                </c:pt>
                <c:pt idx="22">
                  <c:v>44177.667773000001</c:v>
                </c:pt>
                <c:pt idx="23">
                  <c:v>26317.414000000001</c:v>
                </c:pt>
                <c:pt idx="24">
                  <c:v>46669.095032999998</c:v>
                </c:pt>
                <c:pt idx="25">
                  <c:v>30557.346991999999</c:v>
                </c:pt>
                <c:pt idx="26">
                  <c:v>48714.427392332997</c:v>
                </c:pt>
                <c:pt idx="27">
                  <c:v>36753.054579000003</c:v>
                </c:pt>
                <c:pt idx="28">
                  <c:v>33168.396146332001</c:v>
                </c:pt>
                <c:pt idx="29">
                  <c:v>30648.402496999999</c:v>
                </c:pt>
                <c:pt idx="30">
                  <c:v>20433.389836333001</c:v>
                </c:pt>
                <c:pt idx="31">
                  <c:v>43137.253582999998</c:v>
                </c:pt>
                <c:pt idx="32">
                  <c:v>23240.077627999999</c:v>
                </c:pt>
                <c:pt idx="33">
                  <c:v>40576.523205999998</c:v>
                </c:pt>
                <c:pt idx="34">
                  <c:v>40244.634967999998</c:v>
                </c:pt>
                <c:pt idx="35">
                  <c:v>73725.071974000006</c:v>
                </c:pt>
                <c:pt idx="36">
                  <c:v>11843.39149</c:v>
                </c:pt>
                <c:pt idx="37">
                  <c:v>21545.347097000002</c:v>
                </c:pt>
                <c:pt idx="38">
                  <c:v>25483.504836</c:v>
                </c:pt>
                <c:pt idx="39">
                  <c:v>54010.826837000001</c:v>
                </c:pt>
                <c:pt idx="40">
                  <c:v>26964.397068999999</c:v>
                </c:pt>
                <c:pt idx="41">
                  <c:v>12890.194100999999</c:v>
                </c:pt>
                <c:pt idx="42">
                  <c:v>17606.366720000002</c:v>
                </c:pt>
                <c:pt idx="43">
                  <c:v>17140.725815999998</c:v>
                </c:pt>
                <c:pt idx="44">
                  <c:v>33928.588424000001</c:v>
                </c:pt>
                <c:pt idx="45">
                  <c:v>28671.975364000002</c:v>
                </c:pt>
                <c:pt idx="46">
                  <c:v>13888.755077</c:v>
                </c:pt>
                <c:pt idx="47">
                  <c:v>37991.418102000003</c:v>
                </c:pt>
                <c:pt idx="48">
                  <c:v>25738.319843000001</c:v>
                </c:pt>
                <c:pt idx="49">
                  <c:v>54840.502938999998</c:v>
                </c:pt>
                <c:pt idx="50">
                  <c:v>18942.575465999998</c:v>
                </c:pt>
                <c:pt idx="51">
                  <c:v>34410.591538000001</c:v>
                </c:pt>
                <c:pt idx="52">
                  <c:v>18632.366043999999</c:v>
                </c:pt>
                <c:pt idx="53">
                  <c:v>1452.6835189999999</c:v>
                </c:pt>
                <c:pt idx="54">
                  <c:v>10478.652979</c:v>
                </c:pt>
                <c:pt idx="55">
                  <c:v>47694.348145999997</c:v>
                </c:pt>
                <c:pt idx="56">
                  <c:v>7968.4790650000004</c:v>
                </c:pt>
                <c:pt idx="57">
                  <c:v>29264.946028999999</c:v>
                </c:pt>
                <c:pt idx="58">
                  <c:v>30912.747478000001</c:v>
                </c:pt>
                <c:pt idx="59">
                  <c:v>33939.814092000001</c:v>
                </c:pt>
                <c:pt idx="60">
                  <c:v>46222.817372999998</c:v>
                </c:pt>
                <c:pt idx="61">
                  <c:v>20217.997476</c:v>
                </c:pt>
                <c:pt idx="62">
                  <c:v>6808.2281389999998</c:v>
                </c:pt>
                <c:pt idx="63">
                  <c:v>40983.578652999997</c:v>
                </c:pt>
                <c:pt idx="64">
                  <c:v>32746.321415999999</c:v>
                </c:pt>
                <c:pt idx="65">
                  <c:v>42762.022549000001</c:v>
                </c:pt>
                <c:pt idx="66">
                  <c:v>41698.451463999998</c:v>
                </c:pt>
                <c:pt idx="67">
                  <c:v>25058.910872331999</c:v>
                </c:pt>
                <c:pt idx="68">
                  <c:v>37051.035295000001</c:v>
                </c:pt>
                <c:pt idx="69">
                  <c:v>18508.637062665999</c:v>
                </c:pt>
                <c:pt idx="70">
                  <c:v>26604.814573332998</c:v>
                </c:pt>
                <c:pt idx="71">
                  <c:v>45054.295675665999</c:v>
                </c:pt>
                <c:pt idx="72">
                  <c:v>31864.350215999999</c:v>
                </c:pt>
                <c:pt idx="73">
                  <c:v>41196.500244000003</c:v>
                </c:pt>
                <c:pt idx="74">
                  <c:v>45910.612138331999</c:v>
                </c:pt>
                <c:pt idx="75">
                  <c:v>31583.242836000001</c:v>
                </c:pt>
                <c:pt idx="76">
                  <c:v>28563.056132999998</c:v>
                </c:pt>
                <c:pt idx="77">
                  <c:v>23792.064909000001</c:v>
                </c:pt>
                <c:pt idx="78">
                  <c:v>13210.088673</c:v>
                </c:pt>
                <c:pt idx="79">
                  <c:v>21129.292294999999</c:v>
                </c:pt>
                <c:pt idx="80">
                  <c:v>7758.4344460000002</c:v>
                </c:pt>
                <c:pt idx="81">
                  <c:v>63798.677366331998</c:v>
                </c:pt>
                <c:pt idx="82">
                  <c:v>50431.767846000002</c:v>
                </c:pt>
                <c:pt idx="83">
                  <c:v>25914.926262000001</c:v>
                </c:pt>
                <c:pt idx="84">
                  <c:v>36136.325358000002</c:v>
                </c:pt>
                <c:pt idx="85">
                  <c:v>19088.818428999999</c:v>
                </c:pt>
                <c:pt idx="86">
                  <c:v>25832.585336</c:v>
                </c:pt>
                <c:pt idx="87">
                  <c:v>31301.327096000001</c:v>
                </c:pt>
                <c:pt idx="88">
                  <c:v>37633.607037000002</c:v>
                </c:pt>
                <c:pt idx="89">
                  <c:v>26225.874773332001</c:v>
                </c:pt>
                <c:pt idx="90">
                  <c:v>74104.762776000003</c:v>
                </c:pt>
                <c:pt idx="91">
                  <c:v>17014.736940999999</c:v>
                </c:pt>
                <c:pt idx="92">
                  <c:v>22316.067000999999</c:v>
                </c:pt>
                <c:pt idx="93">
                  <c:v>25654.898495000001</c:v>
                </c:pt>
                <c:pt idx="94">
                  <c:v>50190.662364000003</c:v>
                </c:pt>
                <c:pt idx="95">
                  <c:v>61925.285226</c:v>
                </c:pt>
                <c:pt idx="96">
                  <c:v>33916.940781999998</c:v>
                </c:pt>
                <c:pt idx="97">
                  <c:v>56763.998590000003</c:v>
                </c:pt>
                <c:pt idx="98">
                  <c:v>23854.597174999999</c:v>
                </c:pt>
                <c:pt idx="99">
                  <c:v>20422.583050000001</c:v>
                </c:pt>
                <c:pt idx="100">
                  <c:v>31963.955968999999</c:v>
                </c:pt>
                <c:pt idx="101">
                  <c:v>11401.009601</c:v>
                </c:pt>
                <c:pt idx="102">
                  <c:v>64200.457034999999</c:v>
                </c:pt>
                <c:pt idx="103">
                  <c:v>34897.242423999996</c:v>
                </c:pt>
                <c:pt idx="104">
                  <c:v>65836.824640999999</c:v>
                </c:pt>
                <c:pt idx="105">
                  <c:v>12597.379585000001</c:v>
                </c:pt>
                <c:pt idx="106">
                  <c:v>15634.111733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3B-451D-87BB-D170B7929DA5}"/>
            </c:ext>
          </c:extLst>
        </c:ser>
        <c:ser>
          <c:idx val="3"/>
          <c:order val="1"/>
          <c:tx>
            <c:v>Arterial</c:v>
          </c:tx>
          <c:spPr>
            <a:ln>
              <a:noFill/>
            </a:ln>
          </c:spPr>
          <c:marker>
            <c:symbol val="x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7.5115554034006618E-2"/>
                  <c:y val="3.3255087116553936E-2"/>
                </c:manualLayout>
              </c:layout>
              <c:numFmt formatCode="#,##0.000" sourceLinked="0"/>
              <c:spPr>
                <a:solidFill>
                  <a:schemeClr val="accent2">
                    <a:lumMod val="60000"/>
                    <a:lumOff val="4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workingsheet!$B$755:$B$1283</c:f>
              <c:numCache>
                <c:formatCode>0</c:formatCode>
                <c:ptCount val="529"/>
                <c:pt idx="0">
                  <c:v>3764</c:v>
                </c:pt>
                <c:pt idx="1">
                  <c:v>14715</c:v>
                </c:pt>
                <c:pt idx="2">
                  <c:v>23062</c:v>
                </c:pt>
                <c:pt idx="3">
                  <c:v>22033</c:v>
                </c:pt>
                <c:pt idx="4">
                  <c:v>6883</c:v>
                </c:pt>
                <c:pt idx="5">
                  <c:v>18686</c:v>
                </c:pt>
                <c:pt idx="6">
                  <c:v>14003</c:v>
                </c:pt>
                <c:pt idx="7">
                  <c:v>18541</c:v>
                </c:pt>
                <c:pt idx="8">
                  <c:v>14151</c:v>
                </c:pt>
                <c:pt idx="9">
                  <c:v>10502</c:v>
                </c:pt>
                <c:pt idx="10">
                  <c:v>31131</c:v>
                </c:pt>
                <c:pt idx="11">
                  <c:v>8714</c:v>
                </c:pt>
                <c:pt idx="12">
                  <c:v>18649</c:v>
                </c:pt>
                <c:pt idx="13">
                  <c:v>15373</c:v>
                </c:pt>
                <c:pt idx="14">
                  <c:v>15700</c:v>
                </c:pt>
                <c:pt idx="15">
                  <c:v>6672</c:v>
                </c:pt>
                <c:pt idx="16">
                  <c:v>17920</c:v>
                </c:pt>
                <c:pt idx="17">
                  <c:v>12888</c:v>
                </c:pt>
                <c:pt idx="18">
                  <c:v>19500</c:v>
                </c:pt>
                <c:pt idx="19">
                  <c:v>21100</c:v>
                </c:pt>
                <c:pt idx="20">
                  <c:v>22900</c:v>
                </c:pt>
                <c:pt idx="21">
                  <c:v>3200</c:v>
                </c:pt>
                <c:pt idx="22">
                  <c:v>12000</c:v>
                </c:pt>
                <c:pt idx="23">
                  <c:v>9700</c:v>
                </c:pt>
                <c:pt idx="24">
                  <c:v>22900</c:v>
                </c:pt>
                <c:pt idx="25">
                  <c:v>29600</c:v>
                </c:pt>
                <c:pt idx="26">
                  <c:v>27900</c:v>
                </c:pt>
                <c:pt idx="27">
                  <c:v>26100</c:v>
                </c:pt>
                <c:pt idx="28">
                  <c:v>22700</c:v>
                </c:pt>
                <c:pt idx="29">
                  <c:v>6600</c:v>
                </c:pt>
                <c:pt idx="30">
                  <c:v>23300</c:v>
                </c:pt>
                <c:pt idx="31">
                  <c:v>18800</c:v>
                </c:pt>
                <c:pt idx="32">
                  <c:v>4100</c:v>
                </c:pt>
                <c:pt idx="33">
                  <c:v>12700</c:v>
                </c:pt>
                <c:pt idx="34">
                  <c:v>19900</c:v>
                </c:pt>
                <c:pt idx="35">
                  <c:v>26100</c:v>
                </c:pt>
                <c:pt idx="36">
                  <c:v>20200</c:v>
                </c:pt>
                <c:pt idx="37">
                  <c:v>10700</c:v>
                </c:pt>
                <c:pt idx="38">
                  <c:v>19500</c:v>
                </c:pt>
                <c:pt idx="39">
                  <c:v>25200</c:v>
                </c:pt>
                <c:pt idx="40">
                  <c:v>12400</c:v>
                </c:pt>
                <c:pt idx="41">
                  <c:v>30800</c:v>
                </c:pt>
                <c:pt idx="42">
                  <c:v>21600</c:v>
                </c:pt>
                <c:pt idx="43">
                  <c:v>56200</c:v>
                </c:pt>
                <c:pt idx="44">
                  <c:v>27000</c:v>
                </c:pt>
                <c:pt idx="45">
                  <c:v>39200</c:v>
                </c:pt>
                <c:pt idx="46">
                  <c:v>23700</c:v>
                </c:pt>
                <c:pt idx="47">
                  <c:v>16700</c:v>
                </c:pt>
                <c:pt idx="48">
                  <c:v>12900</c:v>
                </c:pt>
                <c:pt idx="49">
                  <c:v>5800</c:v>
                </c:pt>
                <c:pt idx="50">
                  <c:v>18500</c:v>
                </c:pt>
                <c:pt idx="51">
                  <c:v>24100</c:v>
                </c:pt>
                <c:pt idx="52">
                  <c:v>13700</c:v>
                </c:pt>
                <c:pt idx="53">
                  <c:v>13300</c:v>
                </c:pt>
                <c:pt idx="54">
                  <c:v>8300</c:v>
                </c:pt>
                <c:pt idx="55">
                  <c:v>15300</c:v>
                </c:pt>
                <c:pt idx="56">
                  <c:v>12000</c:v>
                </c:pt>
                <c:pt idx="57">
                  <c:v>22300</c:v>
                </c:pt>
                <c:pt idx="58">
                  <c:v>12300</c:v>
                </c:pt>
                <c:pt idx="59">
                  <c:v>24400</c:v>
                </c:pt>
                <c:pt idx="60">
                  <c:v>29300</c:v>
                </c:pt>
                <c:pt idx="61">
                  <c:v>25900</c:v>
                </c:pt>
                <c:pt idx="62">
                  <c:v>8100</c:v>
                </c:pt>
                <c:pt idx="63">
                  <c:v>11200</c:v>
                </c:pt>
                <c:pt idx="64">
                  <c:v>21600</c:v>
                </c:pt>
                <c:pt idx="65">
                  <c:v>5600</c:v>
                </c:pt>
                <c:pt idx="66">
                  <c:v>19000</c:v>
                </c:pt>
                <c:pt idx="67">
                  <c:v>17500</c:v>
                </c:pt>
                <c:pt idx="68">
                  <c:v>20200</c:v>
                </c:pt>
                <c:pt idx="69">
                  <c:v>26800</c:v>
                </c:pt>
                <c:pt idx="70">
                  <c:v>29700</c:v>
                </c:pt>
                <c:pt idx="71">
                  <c:v>24700</c:v>
                </c:pt>
                <c:pt idx="72">
                  <c:v>16000</c:v>
                </c:pt>
                <c:pt idx="73">
                  <c:v>18900</c:v>
                </c:pt>
                <c:pt idx="74">
                  <c:v>13200</c:v>
                </c:pt>
                <c:pt idx="75">
                  <c:v>27500</c:v>
                </c:pt>
                <c:pt idx="76">
                  <c:v>31500</c:v>
                </c:pt>
                <c:pt idx="77">
                  <c:v>23400</c:v>
                </c:pt>
                <c:pt idx="78">
                  <c:v>20700</c:v>
                </c:pt>
                <c:pt idx="79">
                  <c:v>27600</c:v>
                </c:pt>
                <c:pt idx="80">
                  <c:v>19000</c:v>
                </c:pt>
                <c:pt idx="81">
                  <c:v>11100</c:v>
                </c:pt>
                <c:pt idx="82">
                  <c:v>28200</c:v>
                </c:pt>
                <c:pt idx="83">
                  <c:v>8100</c:v>
                </c:pt>
                <c:pt idx="84">
                  <c:v>11500</c:v>
                </c:pt>
                <c:pt idx="85">
                  <c:v>9400</c:v>
                </c:pt>
                <c:pt idx="86">
                  <c:v>20500</c:v>
                </c:pt>
                <c:pt idx="87">
                  <c:v>10400</c:v>
                </c:pt>
                <c:pt idx="88">
                  <c:v>38700</c:v>
                </c:pt>
                <c:pt idx="89">
                  <c:v>9500</c:v>
                </c:pt>
                <c:pt idx="90">
                  <c:v>20600</c:v>
                </c:pt>
                <c:pt idx="91">
                  <c:v>18900</c:v>
                </c:pt>
                <c:pt idx="92">
                  <c:v>18900</c:v>
                </c:pt>
                <c:pt idx="93">
                  <c:v>13000</c:v>
                </c:pt>
                <c:pt idx="94">
                  <c:v>27800</c:v>
                </c:pt>
                <c:pt idx="95">
                  <c:v>24200</c:v>
                </c:pt>
                <c:pt idx="96">
                  <c:v>15800</c:v>
                </c:pt>
                <c:pt idx="97">
                  <c:v>30000</c:v>
                </c:pt>
                <c:pt idx="98">
                  <c:v>35000</c:v>
                </c:pt>
                <c:pt idx="99">
                  <c:v>23400</c:v>
                </c:pt>
                <c:pt idx="100">
                  <c:v>20700</c:v>
                </c:pt>
                <c:pt idx="101">
                  <c:v>19500</c:v>
                </c:pt>
                <c:pt idx="102">
                  <c:v>21000</c:v>
                </c:pt>
                <c:pt idx="103">
                  <c:v>21700</c:v>
                </c:pt>
                <c:pt idx="104">
                  <c:v>4900</c:v>
                </c:pt>
                <c:pt idx="105">
                  <c:v>16700</c:v>
                </c:pt>
                <c:pt idx="106">
                  <c:v>9000</c:v>
                </c:pt>
                <c:pt idx="107">
                  <c:v>18800</c:v>
                </c:pt>
                <c:pt idx="108">
                  <c:v>12400</c:v>
                </c:pt>
                <c:pt idx="109">
                  <c:v>10300</c:v>
                </c:pt>
                <c:pt idx="110">
                  <c:v>24100</c:v>
                </c:pt>
                <c:pt idx="111">
                  <c:v>26700</c:v>
                </c:pt>
                <c:pt idx="112">
                  <c:v>24900</c:v>
                </c:pt>
                <c:pt idx="113">
                  <c:v>12600</c:v>
                </c:pt>
                <c:pt idx="114">
                  <c:v>35700</c:v>
                </c:pt>
                <c:pt idx="115">
                  <c:v>22900</c:v>
                </c:pt>
                <c:pt idx="116">
                  <c:v>36200</c:v>
                </c:pt>
                <c:pt idx="117">
                  <c:v>21700</c:v>
                </c:pt>
                <c:pt idx="118">
                  <c:v>11000</c:v>
                </c:pt>
                <c:pt idx="119">
                  <c:v>5600</c:v>
                </c:pt>
                <c:pt idx="120">
                  <c:v>6100</c:v>
                </c:pt>
                <c:pt idx="121">
                  <c:v>58200</c:v>
                </c:pt>
                <c:pt idx="122">
                  <c:v>15100</c:v>
                </c:pt>
                <c:pt idx="123">
                  <c:v>19500</c:v>
                </c:pt>
                <c:pt idx="124">
                  <c:v>18700</c:v>
                </c:pt>
                <c:pt idx="125">
                  <c:v>21200</c:v>
                </c:pt>
                <c:pt idx="126">
                  <c:v>12800</c:v>
                </c:pt>
                <c:pt idx="127">
                  <c:v>14900</c:v>
                </c:pt>
                <c:pt idx="128">
                  <c:v>42100</c:v>
                </c:pt>
                <c:pt idx="129">
                  <c:v>35100</c:v>
                </c:pt>
                <c:pt idx="130">
                  <c:v>14100</c:v>
                </c:pt>
                <c:pt idx="131">
                  <c:v>15000</c:v>
                </c:pt>
                <c:pt idx="132">
                  <c:v>20700</c:v>
                </c:pt>
                <c:pt idx="133">
                  <c:v>26300</c:v>
                </c:pt>
                <c:pt idx="134">
                  <c:v>26000</c:v>
                </c:pt>
                <c:pt idx="135">
                  <c:v>29200</c:v>
                </c:pt>
                <c:pt idx="136">
                  <c:v>27800</c:v>
                </c:pt>
                <c:pt idx="137">
                  <c:v>13400</c:v>
                </c:pt>
                <c:pt idx="138">
                  <c:v>19300</c:v>
                </c:pt>
                <c:pt idx="139">
                  <c:v>20700</c:v>
                </c:pt>
                <c:pt idx="140">
                  <c:v>23300</c:v>
                </c:pt>
                <c:pt idx="141">
                  <c:v>18800</c:v>
                </c:pt>
                <c:pt idx="142">
                  <c:v>22800</c:v>
                </c:pt>
                <c:pt idx="143">
                  <c:v>29000</c:v>
                </c:pt>
                <c:pt idx="144">
                  <c:v>26200</c:v>
                </c:pt>
                <c:pt idx="145">
                  <c:v>17300</c:v>
                </c:pt>
                <c:pt idx="146">
                  <c:v>60900</c:v>
                </c:pt>
                <c:pt idx="147">
                  <c:v>13900</c:v>
                </c:pt>
                <c:pt idx="148">
                  <c:v>14900</c:v>
                </c:pt>
                <c:pt idx="149">
                  <c:v>12300</c:v>
                </c:pt>
                <c:pt idx="150">
                  <c:v>21000</c:v>
                </c:pt>
                <c:pt idx="151">
                  <c:v>24600</c:v>
                </c:pt>
                <c:pt idx="152">
                  <c:v>27900</c:v>
                </c:pt>
                <c:pt idx="153">
                  <c:v>29400</c:v>
                </c:pt>
                <c:pt idx="154">
                  <c:v>26100</c:v>
                </c:pt>
                <c:pt idx="155">
                  <c:v>27900</c:v>
                </c:pt>
                <c:pt idx="156">
                  <c:v>18500</c:v>
                </c:pt>
                <c:pt idx="157">
                  <c:v>24800</c:v>
                </c:pt>
                <c:pt idx="158">
                  <c:v>14900</c:v>
                </c:pt>
                <c:pt idx="159">
                  <c:v>44600</c:v>
                </c:pt>
                <c:pt idx="160">
                  <c:v>7300</c:v>
                </c:pt>
                <c:pt idx="161">
                  <c:v>44000</c:v>
                </c:pt>
                <c:pt idx="162">
                  <c:v>20400</c:v>
                </c:pt>
                <c:pt idx="163">
                  <c:v>20700</c:v>
                </c:pt>
                <c:pt idx="164">
                  <c:v>22500</c:v>
                </c:pt>
                <c:pt idx="165">
                  <c:v>22700</c:v>
                </c:pt>
                <c:pt idx="166">
                  <c:v>33100</c:v>
                </c:pt>
                <c:pt idx="167">
                  <c:v>28700</c:v>
                </c:pt>
                <c:pt idx="168">
                  <c:v>4500</c:v>
                </c:pt>
                <c:pt idx="169">
                  <c:v>8900</c:v>
                </c:pt>
                <c:pt idx="170">
                  <c:v>26300</c:v>
                </c:pt>
                <c:pt idx="171">
                  <c:v>18200</c:v>
                </c:pt>
                <c:pt idx="172">
                  <c:v>8100</c:v>
                </c:pt>
                <c:pt idx="173">
                  <c:v>17800</c:v>
                </c:pt>
                <c:pt idx="174">
                  <c:v>8900</c:v>
                </c:pt>
                <c:pt idx="175">
                  <c:v>27600</c:v>
                </c:pt>
                <c:pt idx="176">
                  <c:v>26000</c:v>
                </c:pt>
                <c:pt idx="177">
                  <c:v>24700</c:v>
                </c:pt>
                <c:pt idx="178">
                  <c:v>25100</c:v>
                </c:pt>
                <c:pt idx="179">
                  <c:v>25100</c:v>
                </c:pt>
                <c:pt idx="180">
                  <c:v>15500</c:v>
                </c:pt>
                <c:pt idx="181">
                  <c:v>15400</c:v>
                </c:pt>
                <c:pt idx="182">
                  <c:v>13300</c:v>
                </c:pt>
                <c:pt idx="183">
                  <c:v>11600</c:v>
                </c:pt>
                <c:pt idx="184">
                  <c:v>27100</c:v>
                </c:pt>
                <c:pt idx="185">
                  <c:v>17300</c:v>
                </c:pt>
                <c:pt idx="186">
                  <c:v>13800</c:v>
                </c:pt>
                <c:pt idx="187">
                  <c:v>18100</c:v>
                </c:pt>
                <c:pt idx="188">
                  <c:v>12700</c:v>
                </c:pt>
                <c:pt idx="189">
                  <c:v>25100</c:v>
                </c:pt>
                <c:pt idx="190">
                  <c:v>13700</c:v>
                </c:pt>
                <c:pt idx="191">
                  <c:v>8500</c:v>
                </c:pt>
                <c:pt idx="192">
                  <c:v>12200</c:v>
                </c:pt>
                <c:pt idx="193">
                  <c:v>17500</c:v>
                </c:pt>
                <c:pt idx="194">
                  <c:v>15100</c:v>
                </c:pt>
                <c:pt idx="195">
                  <c:v>16200</c:v>
                </c:pt>
                <c:pt idx="196">
                  <c:v>8200</c:v>
                </c:pt>
                <c:pt idx="197">
                  <c:v>9700</c:v>
                </c:pt>
                <c:pt idx="198">
                  <c:v>37800</c:v>
                </c:pt>
                <c:pt idx="199">
                  <c:v>22400</c:v>
                </c:pt>
                <c:pt idx="200">
                  <c:v>36700</c:v>
                </c:pt>
                <c:pt idx="201">
                  <c:v>21400</c:v>
                </c:pt>
                <c:pt idx="202">
                  <c:v>19700</c:v>
                </c:pt>
                <c:pt idx="203">
                  <c:v>14100</c:v>
                </c:pt>
                <c:pt idx="204">
                  <c:v>16000</c:v>
                </c:pt>
                <c:pt idx="205">
                  <c:v>14700</c:v>
                </c:pt>
                <c:pt idx="206">
                  <c:v>8500</c:v>
                </c:pt>
                <c:pt idx="207">
                  <c:v>14600</c:v>
                </c:pt>
                <c:pt idx="208">
                  <c:v>13500</c:v>
                </c:pt>
                <c:pt idx="209">
                  <c:v>18900</c:v>
                </c:pt>
                <c:pt idx="210">
                  <c:v>24200</c:v>
                </c:pt>
                <c:pt idx="211">
                  <c:v>21500</c:v>
                </c:pt>
                <c:pt idx="212">
                  <c:v>16600</c:v>
                </c:pt>
                <c:pt idx="213">
                  <c:v>25800</c:v>
                </c:pt>
                <c:pt idx="214">
                  <c:v>26700</c:v>
                </c:pt>
                <c:pt idx="215">
                  <c:v>27100</c:v>
                </c:pt>
                <c:pt idx="216">
                  <c:v>32100</c:v>
                </c:pt>
                <c:pt idx="217">
                  <c:v>10100</c:v>
                </c:pt>
                <c:pt idx="218">
                  <c:v>26600</c:v>
                </c:pt>
                <c:pt idx="219">
                  <c:v>8500</c:v>
                </c:pt>
                <c:pt idx="220">
                  <c:v>20000</c:v>
                </c:pt>
                <c:pt idx="221">
                  <c:v>35400</c:v>
                </c:pt>
                <c:pt idx="222">
                  <c:v>24900</c:v>
                </c:pt>
                <c:pt idx="223">
                  <c:v>19700</c:v>
                </c:pt>
                <c:pt idx="224">
                  <c:v>20200</c:v>
                </c:pt>
                <c:pt idx="225">
                  <c:v>9500</c:v>
                </c:pt>
                <c:pt idx="226">
                  <c:v>8200</c:v>
                </c:pt>
                <c:pt idx="227">
                  <c:v>40200</c:v>
                </c:pt>
                <c:pt idx="228">
                  <c:v>9600</c:v>
                </c:pt>
                <c:pt idx="229">
                  <c:v>12000</c:v>
                </c:pt>
                <c:pt idx="230">
                  <c:v>12700</c:v>
                </c:pt>
                <c:pt idx="231">
                  <c:v>29400</c:v>
                </c:pt>
                <c:pt idx="232">
                  <c:v>8800</c:v>
                </c:pt>
                <c:pt idx="233">
                  <c:v>14700</c:v>
                </c:pt>
                <c:pt idx="234">
                  <c:v>21400</c:v>
                </c:pt>
                <c:pt idx="235">
                  <c:v>23200</c:v>
                </c:pt>
                <c:pt idx="236">
                  <c:v>11100</c:v>
                </c:pt>
                <c:pt idx="237">
                  <c:v>13800</c:v>
                </c:pt>
                <c:pt idx="238">
                  <c:v>23000</c:v>
                </c:pt>
                <c:pt idx="239">
                  <c:v>14100</c:v>
                </c:pt>
                <c:pt idx="240">
                  <c:v>11100</c:v>
                </c:pt>
                <c:pt idx="241">
                  <c:v>14100</c:v>
                </c:pt>
                <c:pt idx="242">
                  <c:v>17100</c:v>
                </c:pt>
                <c:pt idx="243">
                  <c:v>23300</c:v>
                </c:pt>
                <c:pt idx="244">
                  <c:v>9800</c:v>
                </c:pt>
                <c:pt idx="245">
                  <c:v>17100</c:v>
                </c:pt>
                <c:pt idx="246">
                  <c:v>58100</c:v>
                </c:pt>
                <c:pt idx="247">
                  <c:v>30100</c:v>
                </c:pt>
                <c:pt idx="248">
                  <c:v>28300</c:v>
                </c:pt>
                <c:pt idx="249">
                  <c:v>23500</c:v>
                </c:pt>
                <c:pt idx="250">
                  <c:v>5800</c:v>
                </c:pt>
                <c:pt idx="251">
                  <c:v>15600</c:v>
                </c:pt>
                <c:pt idx="252">
                  <c:v>16600</c:v>
                </c:pt>
                <c:pt idx="253">
                  <c:v>25600</c:v>
                </c:pt>
                <c:pt idx="254">
                  <c:v>16600</c:v>
                </c:pt>
                <c:pt idx="255">
                  <c:v>16700</c:v>
                </c:pt>
                <c:pt idx="256">
                  <c:v>13400</c:v>
                </c:pt>
                <c:pt idx="257">
                  <c:v>22200</c:v>
                </c:pt>
                <c:pt idx="258">
                  <c:v>12700</c:v>
                </c:pt>
                <c:pt idx="259">
                  <c:v>8400</c:v>
                </c:pt>
                <c:pt idx="260">
                  <c:v>23400</c:v>
                </c:pt>
                <c:pt idx="261">
                  <c:v>13600</c:v>
                </c:pt>
                <c:pt idx="262">
                  <c:v>8600</c:v>
                </c:pt>
                <c:pt idx="263">
                  <c:v>13200</c:v>
                </c:pt>
                <c:pt idx="264">
                  <c:v>11500</c:v>
                </c:pt>
                <c:pt idx="265">
                  <c:v>20500</c:v>
                </c:pt>
                <c:pt idx="266">
                  <c:v>28300</c:v>
                </c:pt>
                <c:pt idx="267">
                  <c:v>61900</c:v>
                </c:pt>
                <c:pt idx="268">
                  <c:v>15200</c:v>
                </c:pt>
                <c:pt idx="269">
                  <c:v>17700</c:v>
                </c:pt>
                <c:pt idx="270">
                  <c:v>8200</c:v>
                </c:pt>
                <c:pt idx="271">
                  <c:v>21100</c:v>
                </c:pt>
                <c:pt idx="272">
                  <c:v>32000</c:v>
                </c:pt>
                <c:pt idx="273">
                  <c:v>21800</c:v>
                </c:pt>
                <c:pt idx="274">
                  <c:v>25500</c:v>
                </c:pt>
                <c:pt idx="275">
                  <c:v>35800</c:v>
                </c:pt>
                <c:pt idx="276">
                  <c:v>25000</c:v>
                </c:pt>
                <c:pt idx="277">
                  <c:v>30800</c:v>
                </c:pt>
                <c:pt idx="278">
                  <c:v>27100</c:v>
                </c:pt>
                <c:pt idx="279">
                  <c:v>20200</c:v>
                </c:pt>
                <c:pt idx="280">
                  <c:v>7900</c:v>
                </c:pt>
                <c:pt idx="281">
                  <c:v>15800</c:v>
                </c:pt>
                <c:pt idx="282">
                  <c:v>26600</c:v>
                </c:pt>
                <c:pt idx="283">
                  <c:v>35100</c:v>
                </c:pt>
                <c:pt idx="284">
                  <c:v>35400</c:v>
                </c:pt>
                <c:pt idx="285">
                  <c:v>15200</c:v>
                </c:pt>
                <c:pt idx="286">
                  <c:v>10700</c:v>
                </c:pt>
                <c:pt idx="287">
                  <c:v>22000</c:v>
                </c:pt>
                <c:pt idx="288">
                  <c:v>11600</c:v>
                </c:pt>
                <c:pt idx="289">
                  <c:v>13300</c:v>
                </c:pt>
                <c:pt idx="290">
                  <c:v>19100</c:v>
                </c:pt>
                <c:pt idx="291">
                  <c:v>20600</c:v>
                </c:pt>
                <c:pt idx="292">
                  <c:v>13400</c:v>
                </c:pt>
                <c:pt idx="293">
                  <c:v>25200</c:v>
                </c:pt>
                <c:pt idx="294">
                  <c:v>4900</c:v>
                </c:pt>
                <c:pt idx="295">
                  <c:v>28600</c:v>
                </c:pt>
                <c:pt idx="296">
                  <c:v>18600</c:v>
                </c:pt>
                <c:pt idx="297">
                  <c:v>14300</c:v>
                </c:pt>
                <c:pt idx="298">
                  <c:v>15700</c:v>
                </c:pt>
                <c:pt idx="299">
                  <c:v>13100</c:v>
                </c:pt>
                <c:pt idx="300">
                  <c:v>18900</c:v>
                </c:pt>
                <c:pt idx="301">
                  <c:v>17400</c:v>
                </c:pt>
                <c:pt idx="302">
                  <c:v>24500</c:v>
                </c:pt>
                <c:pt idx="303">
                  <c:v>19200</c:v>
                </c:pt>
                <c:pt idx="304">
                  <c:v>24300</c:v>
                </c:pt>
                <c:pt idx="305">
                  <c:v>18500</c:v>
                </c:pt>
                <c:pt idx="306">
                  <c:v>11400</c:v>
                </c:pt>
                <c:pt idx="307">
                  <c:v>20200</c:v>
                </c:pt>
                <c:pt idx="308">
                  <c:v>19600</c:v>
                </c:pt>
                <c:pt idx="309">
                  <c:v>21000</c:v>
                </c:pt>
                <c:pt idx="310">
                  <c:v>12800</c:v>
                </c:pt>
                <c:pt idx="311">
                  <c:v>23600</c:v>
                </c:pt>
                <c:pt idx="312">
                  <c:v>6700</c:v>
                </c:pt>
                <c:pt idx="313">
                  <c:v>11900</c:v>
                </c:pt>
                <c:pt idx="314">
                  <c:v>9800</c:v>
                </c:pt>
                <c:pt idx="315">
                  <c:v>14300</c:v>
                </c:pt>
                <c:pt idx="316">
                  <c:v>14400</c:v>
                </c:pt>
                <c:pt idx="317">
                  <c:v>19900</c:v>
                </c:pt>
                <c:pt idx="318">
                  <c:v>25700</c:v>
                </c:pt>
                <c:pt idx="319">
                  <c:v>10800</c:v>
                </c:pt>
                <c:pt idx="320">
                  <c:v>8000</c:v>
                </c:pt>
                <c:pt idx="321">
                  <c:v>37600</c:v>
                </c:pt>
                <c:pt idx="322">
                  <c:v>18800</c:v>
                </c:pt>
                <c:pt idx="323">
                  <c:v>27500</c:v>
                </c:pt>
                <c:pt idx="324">
                  <c:v>13900</c:v>
                </c:pt>
                <c:pt idx="325">
                  <c:v>18000</c:v>
                </c:pt>
                <c:pt idx="326">
                  <c:v>13100</c:v>
                </c:pt>
                <c:pt idx="327">
                  <c:v>7800</c:v>
                </c:pt>
                <c:pt idx="328">
                  <c:v>46800</c:v>
                </c:pt>
                <c:pt idx="329">
                  <c:v>37900</c:v>
                </c:pt>
                <c:pt idx="330">
                  <c:v>14500</c:v>
                </c:pt>
                <c:pt idx="331">
                  <c:v>18300</c:v>
                </c:pt>
                <c:pt idx="332">
                  <c:v>11200</c:v>
                </c:pt>
                <c:pt idx="333">
                  <c:v>25300</c:v>
                </c:pt>
                <c:pt idx="334">
                  <c:v>19200</c:v>
                </c:pt>
                <c:pt idx="335">
                  <c:v>10500</c:v>
                </c:pt>
                <c:pt idx="336">
                  <c:v>10300</c:v>
                </c:pt>
                <c:pt idx="337">
                  <c:v>15400</c:v>
                </c:pt>
                <c:pt idx="338">
                  <c:v>10700</c:v>
                </c:pt>
                <c:pt idx="339">
                  <c:v>25200</c:v>
                </c:pt>
                <c:pt idx="340">
                  <c:v>9200</c:v>
                </c:pt>
                <c:pt idx="341">
                  <c:v>14700</c:v>
                </c:pt>
                <c:pt idx="342">
                  <c:v>21000</c:v>
                </c:pt>
                <c:pt idx="343">
                  <c:v>18200</c:v>
                </c:pt>
                <c:pt idx="344">
                  <c:v>22700</c:v>
                </c:pt>
                <c:pt idx="345">
                  <c:v>21000</c:v>
                </c:pt>
                <c:pt idx="346">
                  <c:v>27600</c:v>
                </c:pt>
                <c:pt idx="347">
                  <c:v>14700</c:v>
                </c:pt>
                <c:pt idx="348">
                  <c:v>27500</c:v>
                </c:pt>
                <c:pt idx="349">
                  <c:v>37900</c:v>
                </c:pt>
                <c:pt idx="350">
                  <c:v>13100</c:v>
                </c:pt>
                <c:pt idx="351">
                  <c:v>16900</c:v>
                </c:pt>
                <c:pt idx="352">
                  <c:v>21200</c:v>
                </c:pt>
                <c:pt idx="353">
                  <c:v>27700</c:v>
                </c:pt>
                <c:pt idx="354">
                  <c:v>20300</c:v>
                </c:pt>
                <c:pt idx="355">
                  <c:v>21300</c:v>
                </c:pt>
                <c:pt idx="356">
                  <c:v>9900</c:v>
                </c:pt>
                <c:pt idx="357">
                  <c:v>9900</c:v>
                </c:pt>
                <c:pt idx="358">
                  <c:v>11400</c:v>
                </c:pt>
                <c:pt idx="359">
                  <c:v>1200</c:v>
                </c:pt>
                <c:pt idx="360">
                  <c:v>9000</c:v>
                </c:pt>
                <c:pt idx="361">
                  <c:v>12600</c:v>
                </c:pt>
                <c:pt idx="362">
                  <c:v>16500</c:v>
                </c:pt>
                <c:pt idx="363">
                  <c:v>9900</c:v>
                </c:pt>
                <c:pt idx="364">
                  <c:v>18000</c:v>
                </c:pt>
                <c:pt idx="365">
                  <c:v>31600</c:v>
                </c:pt>
                <c:pt idx="366">
                  <c:v>19500</c:v>
                </c:pt>
                <c:pt idx="367">
                  <c:v>45400</c:v>
                </c:pt>
                <c:pt idx="368">
                  <c:v>29000</c:v>
                </c:pt>
                <c:pt idx="369">
                  <c:v>8900</c:v>
                </c:pt>
                <c:pt idx="370">
                  <c:v>5700</c:v>
                </c:pt>
                <c:pt idx="371">
                  <c:v>13500</c:v>
                </c:pt>
                <c:pt idx="372">
                  <c:v>31500</c:v>
                </c:pt>
                <c:pt idx="373">
                  <c:v>15100</c:v>
                </c:pt>
                <c:pt idx="374">
                  <c:v>18200</c:v>
                </c:pt>
                <c:pt idx="375">
                  <c:v>25500</c:v>
                </c:pt>
                <c:pt idx="376">
                  <c:v>9900</c:v>
                </c:pt>
                <c:pt idx="377">
                  <c:v>7500</c:v>
                </c:pt>
                <c:pt idx="378">
                  <c:v>11700</c:v>
                </c:pt>
                <c:pt idx="379">
                  <c:v>11700</c:v>
                </c:pt>
                <c:pt idx="380">
                  <c:v>16300</c:v>
                </c:pt>
                <c:pt idx="381">
                  <c:v>21000</c:v>
                </c:pt>
                <c:pt idx="382">
                  <c:v>28100</c:v>
                </c:pt>
                <c:pt idx="383">
                  <c:v>19500</c:v>
                </c:pt>
                <c:pt idx="384">
                  <c:v>33200</c:v>
                </c:pt>
                <c:pt idx="385">
                  <c:v>14400</c:v>
                </c:pt>
                <c:pt idx="386">
                  <c:v>17500</c:v>
                </c:pt>
                <c:pt idx="387">
                  <c:v>19600</c:v>
                </c:pt>
                <c:pt idx="388">
                  <c:v>31200</c:v>
                </c:pt>
                <c:pt idx="389">
                  <c:v>8600</c:v>
                </c:pt>
                <c:pt idx="390">
                  <c:v>14500</c:v>
                </c:pt>
                <c:pt idx="391">
                  <c:v>16900</c:v>
                </c:pt>
                <c:pt idx="392">
                  <c:v>14900</c:v>
                </c:pt>
                <c:pt idx="393">
                  <c:v>12200</c:v>
                </c:pt>
                <c:pt idx="394">
                  <c:v>16300</c:v>
                </c:pt>
                <c:pt idx="395">
                  <c:v>24100</c:v>
                </c:pt>
                <c:pt idx="396">
                  <c:v>20000</c:v>
                </c:pt>
                <c:pt idx="397">
                  <c:v>37200</c:v>
                </c:pt>
                <c:pt idx="398">
                  <c:v>8800</c:v>
                </c:pt>
                <c:pt idx="399">
                  <c:v>44600</c:v>
                </c:pt>
                <c:pt idx="400">
                  <c:v>18700</c:v>
                </c:pt>
                <c:pt idx="401">
                  <c:v>11100</c:v>
                </c:pt>
                <c:pt idx="402">
                  <c:v>42400</c:v>
                </c:pt>
                <c:pt idx="403">
                  <c:v>23700</c:v>
                </c:pt>
                <c:pt idx="404">
                  <c:v>8700</c:v>
                </c:pt>
                <c:pt idx="405">
                  <c:v>10900</c:v>
                </c:pt>
                <c:pt idx="406">
                  <c:v>18700</c:v>
                </c:pt>
                <c:pt idx="407">
                  <c:v>14800</c:v>
                </c:pt>
                <c:pt idx="408">
                  <c:v>12100</c:v>
                </c:pt>
                <c:pt idx="409">
                  <c:v>6000</c:v>
                </c:pt>
                <c:pt idx="410">
                  <c:v>13600</c:v>
                </c:pt>
                <c:pt idx="411">
                  <c:v>9300</c:v>
                </c:pt>
                <c:pt idx="412">
                  <c:v>15900</c:v>
                </c:pt>
                <c:pt idx="413">
                  <c:v>10400</c:v>
                </c:pt>
                <c:pt idx="414">
                  <c:v>15800</c:v>
                </c:pt>
                <c:pt idx="415">
                  <c:v>14900</c:v>
                </c:pt>
                <c:pt idx="416">
                  <c:v>16600</c:v>
                </c:pt>
                <c:pt idx="417">
                  <c:v>9400</c:v>
                </c:pt>
                <c:pt idx="418">
                  <c:v>11000</c:v>
                </c:pt>
                <c:pt idx="419">
                  <c:v>9200</c:v>
                </c:pt>
                <c:pt idx="420">
                  <c:v>14000</c:v>
                </c:pt>
                <c:pt idx="421">
                  <c:v>14800</c:v>
                </c:pt>
                <c:pt idx="422">
                  <c:v>12400</c:v>
                </c:pt>
                <c:pt idx="423">
                  <c:v>7300</c:v>
                </c:pt>
                <c:pt idx="424">
                  <c:v>12600</c:v>
                </c:pt>
                <c:pt idx="425">
                  <c:v>12300</c:v>
                </c:pt>
                <c:pt idx="426">
                  <c:v>10100</c:v>
                </c:pt>
                <c:pt idx="427">
                  <c:v>17700</c:v>
                </c:pt>
                <c:pt idx="428">
                  <c:v>16700</c:v>
                </c:pt>
                <c:pt idx="429">
                  <c:v>21600</c:v>
                </c:pt>
                <c:pt idx="430">
                  <c:v>15100</c:v>
                </c:pt>
                <c:pt idx="431">
                  <c:v>19400</c:v>
                </c:pt>
                <c:pt idx="432">
                  <c:v>18400</c:v>
                </c:pt>
                <c:pt idx="433">
                  <c:v>9500</c:v>
                </c:pt>
                <c:pt idx="434">
                  <c:v>5800</c:v>
                </c:pt>
                <c:pt idx="435">
                  <c:v>29100</c:v>
                </c:pt>
                <c:pt idx="436">
                  <c:v>14800</c:v>
                </c:pt>
                <c:pt idx="437">
                  <c:v>27300</c:v>
                </c:pt>
                <c:pt idx="438">
                  <c:v>10800</c:v>
                </c:pt>
                <c:pt idx="439">
                  <c:v>15600</c:v>
                </c:pt>
                <c:pt idx="440">
                  <c:v>28700</c:v>
                </c:pt>
                <c:pt idx="441">
                  <c:v>23300</c:v>
                </c:pt>
                <c:pt idx="442">
                  <c:v>23700</c:v>
                </c:pt>
                <c:pt idx="443">
                  <c:v>23900</c:v>
                </c:pt>
                <c:pt idx="444">
                  <c:v>36900</c:v>
                </c:pt>
                <c:pt idx="445">
                  <c:v>29100</c:v>
                </c:pt>
                <c:pt idx="446">
                  <c:v>26900</c:v>
                </c:pt>
                <c:pt idx="447">
                  <c:v>21000</c:v>
                </c:pt>
                <c:pt idx="448">
                  <c:v>24300</c:v>
                </c:pt>
                <c:pt idx="449">
                  <c:v>22800</c:v>
                </c:pt>
                <c:pt idx="450">
                  <c:v>18700</c:v>
                </c:pt>
                <c:pt idx="451">
                  <c:v>14100</c:v>
                </c:pt>
                <c:pt idx="452">
                  <c:v>35100</c:v>
                </c:pt>
                <c:pt idx="453">
                  <c:v>58600</c:v>
                </c:pt>
                <c:pt idx="454">
                  <c:v>24100</c:v>
                </c:pt>
                <c:pt idx="455">
                  <c:v>16500</c:v>
                </c:pt>
                <c:pt idx="456">
                  <c:v>7300</c:v>
                </c:pt>
                <c:pt idx="457">
                  <c:v>17300</c:v>
                </c:pt>
                <c:pt idx="458">
                  <c:v>23600</c:v>
                </c:pt>
                <c:pt idx="459">
                  <c:v>22500</c:v>
                </c:pt>
                <c:pt idx="460">
                  <c:v>11900</c:v>
                </c:pt>
                <c:pt idx="461">
                  <c:v>9700</c:v>
                </c:pt>
                <c:pt idx="462">
                  <c:v>38500</c:v>
                </c:pt>
                <c:pt idx="463">
                  <c:v>16200</c:v>
                </c:pt>
                <c:pt idx="464">
                  <c:v>15400</c:v>
                </c:pt>
                <c:pt idx="465">
                  <c:v>20600</c:v>
                </c:pt>
                <c:pt idx="466">
                  <c:v>33100</c:v>
                </c:pt>
                <c:pt idx="467">
                  <c:v>19000</c:v>
                </c:pt>
                <c:pt idx="468">
                  <c:v>20300</c:v>
                </c:pt>
                <c:pt idx="469">
                  <c:v>23700</c:v>
                </c:pt>
                <c:pt idx="470">
                  <c:v>18700</c:v>
                </c:pt>
                <c:pt idx="471">
                  <c:v>29600</c:v>
                </c:pt>
                <c:pt idx="472">
                  <c:v>27400</c:v>
                </c:pt>
                <c:pt idx="473">
                  <c:v>27500</c:v>
                </c:pt>
                <c:pt idx="474">
                  <c:v>30600</c:v>
                </c:pt>
                <c:pt idx="475">
                  <c:v>31800</c:v>
                </c:pt>
                <c:pt idx="476">
                  <c:v>26500</c:v>
                </c:pt>
                <c:pt idx="477">
                  <c:v>29600</c:v>
                </c:pt>
                <c:pt idx="478">
                  <c:v>30000</c:v>
                </c:pt>
                <c:pt idx="479">
                  <c:v>17900</c:v>
                </c:pt>
                <c:pt idx="480">
                  <c:v>15100</c:v>
                </c:pt>
                <c:pt idx="481">
                  <c:v>19400</c:v>
                </c:pt>
                <c:pt idx="482">
                  <c:v>28500</c:v>
                </c:pt>
                <c:pt idx="483">
                  <c:v>27400</c:v>
                </c:pt>
                <c:pt idx="484">
                  <c:v>31500</c:v>
                </c:pt>
                <c:pt idx="485">
                  <c:v>12600</c:v>
                </c:pt>
                <c:pt idx="486">
                  <c:v>17600</c:v>
                </c:pt>
                <c:pt idx="487">
                  <c:v>10800</c:v>
                </c:pt>
                <c:pt idx="488">
                  <c:v>15900</c:v>
                </c:pt>
                <c:pt idx="489">
                  <c:v>25500</c:v>
                </c:pt>
                <c:pt idx="490">
                  <c:v>19200</c:v>
                </c:pt>
                <c:pt idx="491">
                  <c:v>23100</c:v>
                </c:pt>
                <c:pt idx="492">
                  <c:v>25100</c:v>
                </c:pt>
                <c:pt idx="493">
                  <c:v>24600</c:v>
                </c:pt>
                <c:pt idx="494">
                  <c:v>13100</c:v>
                </c:pt>
                <c:pt idx="495">
                  <c:v>23200</c:v>
                </c:pt>
                <c:pt idx="496">
                  <c:v>8200</c:v>
                </c:pt>
                <c:pt idx="497">
                  <c:v>22500</c:v>
                </c:pt>
                <c:pt idx="498">
                  <c:v>4400</c:v>
                </c:pt>
                <c:pt idx="499">
                  <c:v>17500</c:v>
                </c:pt>
                <c:pt idx="500">
                  <c:v>22600</c:v>
                </c:pt>
                <c:pt idx="501">
                  <c:v>28800</c:v>
                </c:pt>
                <c:pt idx="502">
                  <c:v>27300</c:v>
                </c:pt>
                <c:pt idx="503">
                  <c:v>23300</c:v>
                </c:pt>
                <c:pt idx="504">
                  <c:v>11900</c:v>
                </c:pt>
                <c:pt idx="505">
                  <c:v>16147</c:v>
                </c:pt>
                <c:pt idx="506">
                  <c:v>10314</c:v>
                </c:pt>
                <c:pt idx="507">
                  <c:v>1317</c:v>
                </c:pt>
                <c:pt idx="508">
                  <c:v>1002</c:v>
                </c:pt>
                <c:pt idx="509">
                  <c:v>2318</c:v>
                </c:pt>
                <c:pt idx="510">
                  <c:v>3451</c:v>
                </c:pt>
                <c:pt idx="511">
                  <c:v>5725</c:v>
                </c:pt>
                <c:pt idx="512">
                  <c:v>685</c:v>
                </c:pt>
                <c:pt idx="513">
                  <c:v>24759</c:v>
                </c:pt>
                <c:pt idx="514">
                  <c:v>28518</c:v>
                </c:pt>
                <c:pt idx="515">
                  <c:v>23641</c:v>
                </c:pt>
                <c:pt idx="516">
                  <c:v>5939</c:v>
                </c:pt>
                <c:pt idx="517">
                  <c:v>7662</c:v>
                </c:pt>
                <c:pt idx="518">
                  <c:v>23125</c:v>
                </c:pt>
                <c:pt idx="519">
                  <c:v>28736</c:v>
                </c:pt>
                <c:pt idx="520">
                  <c:v>24954</c:v>
                </c:pt>
                <c:pt idx="521">
                  <c:v>17412</c:v>
                </c:pt>
                <c:pt idx="522">
                  <c:v>27333</c:v>
                </c:pt>
                <c:pt idx="523">
                  <c:v>6972</c:v>
                </c:pt>
                <c:pt idx="524">
                  <c:v>28875</c:v>
                </c:pt>
                <c:pt idx="525">
                  <c:v>1915</c:v>
                </c:pt>
                <c:pt idx="526">
                  <c:v>1899</c:v>
                </c:pt>
                <c:pt idx="527">
                  <c:v>11491</c:v>
                </c:pt>
                <c:pt idx="528">
                  <c:v>9390</c:v>
                </c:pt>
              </c:numCache>
            </c:numRef>
          </c:xVal>
          <c:yVal>
            <c:numRef>
              <c:f>workingsheet!$C$755:$C$1283</c:f>
              <c:numCache>
                <c:formatCode>0</c:formatCode>
                <c:ptCount val="529"/>
                <c:pt idx="0">
                  <c:v>1329.251242</c:v>
                </c:pt>
                <c:pt idx="1">
                  <c:v>31336.685084000001</c:v>
                </c:pt>
                <c:pt idx="2">
                  <c:v>28799.911287999999</c:v>
                </c:pt>
                <c:pt idx="3">
                  <c:v>11865.240926</c:v>
                </c:pt>
                <c:pt idx="4">
                  <c:v>15029.836939000001</c:v>
                </c:pt>
                <c:pt idx="5">
                  <c:v>14529.083140999999</c:v>
                </c:pt>
                <c:pt idx="6">
                  <c:v>20680.674434332999</c:v>
                </c:pt>
                <c:pt idx="7">
                  <c:v>15010.595875999999</c:v>
                </c:pt>
                <c:pt idx="8">
                  <c:v>32922.389164</c:v>
                </c:pt>
                <c:pt idx="9">
                  <c:v>12825.895592999999</c:v>
                </c:pt>
                <c:pt idx="10">
                  <c:v>25204.404021999999</c:v>
                </c:pt>
                <c:pt idx="11">
                  <c:v>13184.248082</c:v>
                </c:pt>
                <c:pt idx="12">
                  <c:v>9278.0634320000008</c:v>
                </c:pt>
                <c:pt idx="13">
                  <c:v>6274.5241919999999</c:v>
                </c:pt>
                <c:pt idx="14">
                  <c:v>6052.1103720000001</c:v>
                </c:pt>
                <c:pt idx="15">
                  <c:v>6507.564558</c:v>
                </c:pt>
                <c:pt idx="16">
                  <c:v>16802.629987</c:v>
                </c:pt>
                <c:pt idx="17">
                  <c:v>15393.908046</c:v>
                </c:pt>
                <c:pt idx="18">
                  <c:v>10435.931747000001</c:v>
                </c:pt>
                <c:pt idx="19">
                  <c:v>15557.473819000001</c:v>
                </c:pt>
                <c:pt idx="20">
                  <c:v>24758.774871000001</c:v>
                </c:pt>
                <c:pt idx="21">
                  <c:v>5200.9966830000003</c:v>
                </c:pt>
                <c:pt idx="22">
                  <c:v>9021.2107419999993</c:v>
                </c:pt>
                <c:pt idx="23">
                  <c:v>10540.409293000001</c:v>
                </c:pt>
                <c:pt idx="24">
                  <c:v>23807.492585</c:v>
                </c:pt>
                <c:pt idx="25">
                  <c:v>37852.398284000003</c:v>
                </c:pt>
                <c:pt idx="26">
                  <c:v>16650.256305999999</c:v>
                </c:pt>
                <c:pt idx="27">
                  <c:v>14373.934135</c:v>
                </c:pt>
                <c:pt idx="28">
                  <c:v>14466.585093</c:v>
                </c:pt>
                <c:pt idx="29">
                  <c:v>7724.4608529999996</c:v>
                </c:pt>
                <c:pt idx="30">
                  <c:v>11706.243027</c:v>
                </c:pt>
                <c:pt idx="31">
                  <c:v>18867.831185999999</c:v>
                </c:pt>
                <c:pt idx="32">
                  <c:v>8635.1890719999992</c:v>
                </c:pt>
                <c:pt idx="33">
                  <c:v>16113.437762</c:v>
                </c:pt>
                <c:pt idx="34">
                  <c:v>16113.981279</c:v>
                </c:pt>
                <c:pt idx="35">
                  <c:v>22357.056345665998</c:v>
                </c:pt>
                <c:pt idx="36">
                  <c:v>16234.298220000001</c:v>
                </c:pt>
                <c:pt idx="37">
                  <c:v>3424.7152980000001</c:v>
                </c:pt>
                <c:pt idx="38">
                  <c:v>17175.136113332999</c:v>
                </c:pt>
                <c:pt idx="39">
                  <c:v>14068.026301</c:v>
                </c:pt>
                <c:pt idx="40">
                  <c:v>9624.5057123330007</c:v>
                </c:pt>
                <c:pt idx="41">
                  <c:v>33728.724496000003</c:v>
                </c:pt>
                <c:pt idx="42">
                  <c:v>20972.980780999998</c:v>
                </c:pt>
                <c:pt idx="43">
                  <c:v>46484.825786000001</c:v>
                </c:pt>
                <c:pt idx="44">
                  <c:v>19219.615461665999</c:v>
                </c:pt>
                <c:pt idx="45">
                  <c:v>23425.365242</c:v>
                </c:pt>
                <c:pt idx="46">
                  <c:v>10230.806332</c:v>
                </c:pt>
                <c:pt idx="47">
                  <c:v>16470.226468000001</c:v>
                </c:pt>
                <c:pt idx="48">
                  <c:v>14019.278764999999</c:v>
                </c:pt>
                <c:pt idx="49">
                  <c:v>3411.3581989999998</c:v>
                </c:pt>
                <c:pt idx="50">
                  <c:v>12077.25829</c:v>
                </c:pt>
                <c:pt idx="51">
                  <c:v>21389.251292000001</c:v>
                </c:pt>
                <c:pt idx="52">
                  <c:v>16907.121238</c:v>
                </c:pt>
                <c:pt idx="53">
                  <c:v>6998.2402830000001</c:v>
                </c:pt>
                <c:pt idx="54">
                  <c:v>11072.849104999999</c:v>
                </c:pt>
                <c:pt idx="55">
                  <c:v>13448.612107999999</c:v>
                </c:pt>
                <c:pt idx="56">
                  <c:v>14662.203992000001</c:v>
                </c:pt>
                <c:pt idx="57">
                  <c:v>18087.057790999999</c:v>
                </c:pt>
                <c:pt idx="58">
                  <c:v>11519.482669000001</c:v>
                </c:pt>
                <c:pt idx="59">
                  <c:v>15778.377496999999</c:v>
                </c:pt>
                <c:pt idx="60">
                  <c:v>25812.006353000001</c:v>
                </c:pt>
                <c:pt idx="61">
                  <c:v>27645.144245</c:v>
                </c:pt>
                <c:pt idx="62">
                  <c:v>10464.373634664</c:v>
                </c:pt>
                <c:pt idx="63">
                  <c:v>8080.6053160000001</c:v>
                </c:pt>
                <c:pt idx="64">
                  <c:v>23990.819366</c:v>
                </c:pt>
                <c:pt idx="65">
                  <c:v>7475.4391059999998</c:v>
                </c:pt>
                <c:pt idx="66">
                  <c:v>7352.5508040000004</c:v>
                </c:pt>
                <c:pt idx="67">
                  <c:v>5666.4045420000002</c:v>
                </c:pt>
                <c:pt idx="68">
                  <c:v>17375.157759000002</c:v>
                </c:pt>
                <c:pt idx="69">
                  <c:v>25311.796606</c:v>
                </c:pt>
                <c:pt idx="70">
                  <c:v>25066.173564000001</c:v>
                </c:pt>
                <c:pt idx="71">
                  <c:v>15648.602531</c:v>
                </c:pt>
                <c:pt idx="72">
                  <c:v>8948.5693670000001</c:v>
                </c:pt>
                <c:pt idx="73">
                  <c:v>18248.454209</c:v>
                </c:pt>
                <c:pt idx="74">
                  <c:v>5799.244500666</c:v>
                </c:pt>
                <c:pt idx="75">
                  <c:v>16669.402737</c:v>
                </c:pt>
                <c:pt idx="76">
                  <c:v>30364.865908</c:v>
                </c:pt>
                <c:pt idx="77">
                  <c:v>24712.991761000001</c:v>
                </c:pt>
                <c:pt idx="78">
                  <c:v>21274.457071000001</c:v>
                </c:pt>
                <c:pt idx="79">
                  <c:v>19503.467221999999</c:v>
                </c:pt>
                <c:pt idx="80">
                  <c:v>15787.784889</c:v>
                </c:pt>
                <c:pt idx="81">
                  <c:v>6496.2990719999998</c:v>
                </c:pt>
                <c:pt idx="82">
                  <c:v>12948.933636</c:v>
                </c:pt>
                <c:pt idx="83">
                  <c:v>6866.9550250000002</c:v>
                </c:pt>
                <c:pt idx="84">
                  <c:v>9449.3771940000006</c:v>
                </c:pt>
                <c:pt idx="85">
                  <c:v>7106.1175999999996</c:v>
                </c:pt>
                <c:pt idx="86">
                  <c:v>22940.681161666002</c:v>
                </c:pt>
                <c:pt idx="87">
                  <c:v>10940.525451</c:v>
                </c:pt>
                <c:pt idx="88">
                  <c:v>15099.335446999999</c:v>
                </c:pt>
                <c:pt idx="89">
                  <c:v>7435.4522299999999</c:v>
                </c:pt>
                <c:pt idx="90">
                  <c:v>18507.209106666</c:v>
                </c:pt>
                <c:pt idx="91">
                  <c:v>15365.333420000001</c:v>
                </c:pt>
                <c:pt idx="92">
                  <c:v>22448.886780000001</c:v>
                </c:pt>
                <c:pt idx="93">
                  <c:v>8992.2241099999992</c:v>
                </c:pt>
                <c:pt idx="94">
                  <c:v>35460.423602333001</c:v>
                </c:pt>
                <c:pt idx="95">
                  <c:v>17099.629489999999</c:v>
                </c:pt>
                <c:pt idx="96">
                  <c:v>14729.287934</c:v>
                </c:pt>
                <c:pt idx="97">
                  <c:v>19392.945747000002</c:v>
                </c:pt>
                <c:pt idx="98">
                  <c:v>28077.065342000002</c:v>
                </c:pt>
                <c:pt idx="99">
                  <c:v>16245.694398</c:v>
                </c:pt>
                <c:pt idx="100">
                  <c:v>14660.165741999999</c:v>
                </c:pt>
                <c:pt idx="101">
                  <c:v>19918.402876</c:v>
                </c:pt>
                <c:pt idx="102">
                  <c:v>20598.272463998001</c:v>
                </c:pt>
                <c:pt idx="103">
                  <c:v>14374.486935000001</c:v>
                </c:pt>
                <c:pt idx="104">
                  <c:v>3625.8557799999999</c:v>
                </c:pt>
                <c:pt idx="105">
                  <c:v>14851.237573</c:v>
                </c:pt>
                <c:pt idx="106">
                  <c:v>9390.4019929999995</c:v>
                </c:pt>
                <c:pt idx="107">
                  <c:v>9810.3047069999993</c:v>
                </c:pt>
                <c:pt idx="108">
                  <c:v>9491.6367950000003</c:v>
                </c:pt>
                <c:pt idx="109">
                  <c:v>8915.6897349999999</c:v>
                </c:pt>
                <c:pt idx="110">
                  <c:v>21036.455497999999</c:v>
                </c:pt>
                <c:pt idx="111">
                  <c:v>19769.295202000001</c:v>
                </c:pt>
                <c:pt idx="112">
                  <c:v>21705.359088000001</c:v>
                </c:pt>
                <c:pt idx="113">
                  <c:v>10112.217978000001</c:v>
                </c:pt>
                <c:pt idx="114">
                  <c:v>37922.198811000002</c:v>
                </c:pt>
                <c:pt idx="115">
                  <c:v>18625.413632</c:v>
                </c:pt>
                <c:pt idx="116">
                  <c:v>22083.463746000001</c:v>
                </c:pt>
                <c:pt idx="117">
                  <c:v>18804.402242</c:v>
                </c:pt>
                <c:pt idx="118">
                  <c:v>11985.607271000001</c:v>
                </c:pt>
                <c:pt idx="119">
                  <c:v>3035.9074860000001</c:v>
                </c:pt>
                <c:pt idx="120">
                  <c:v>4113.473857</c:v>
                </c:pt>
                <c:pt idx="121">
                  <c:v>61028.408474999997</c:v>
                </c:pt>
                <c:pt idx="122">
                  <c:v>15197.402767</c:v>
                </c:pt>
                <c:pt idx="123">
                  <c:v>10501.956630000001</c:v>
                </c:pt>
                <c:pt idx="124">
                  <c:v>9179.6492330000001</c:v>
                </c:pt>
                <c:pt idx="125">
                  <c:v>23860.918739000001</c:v>
                </c:pt>
                <c:pt idx="126">
                  <c:v>14916.280161999999</c:v>
                </c:pt>
                <c:pt idx="127">
                  <c:v>14650.604171000001</c:v>
                </c:pt>
                <c:pt idx="128">
                  <c:v>28412.891774</c:v>
                </c:pt>
                <c:pt idx="129">
                  <c:v>32548.474492000001</c:v>
                </c:pt>
                <c:pt idx="130">
                  <c:v>15918.12592</c:v>
                </c:pt>
                <c:pt idx="131">
                  <c:v>19872.924018999998</c:v>
                </c:pt>
                <c:pt idx="132">
                  <c:v>22519.867106999998</c:v>
                </c:pt>
                <c:pt idx="133">
                  <c:v>20029.268283000001</c:v>
                </c:pt>
                <c:pt idx="134">
                  <c:v>26548.677411998</c:v>
                </c:pt>
                <c:pt idx="135">
                  <c:v>16736.667936999998</c:v>
                </c:pt>
                <c:pt idx="136">
                  <c:v>25601.830280999999</c:v>
                </c:pt>
                <c:pt idx="137">
                  <c:v>17626.052594000001</c:v>
                </c:pt>
                <c:pt idx="138">
                  <c:v>23303.559861000002</c:v>
                </c:pt>
                <c:pt idx="139">
                  <c:v>19200.369916332998</c:v>
                </c:pt>
                <c:pt idx="140">
                  <c:v>27507.113595999999</c:v>
                </c:pt>
                <c:pt idx="141">
                  <c:v>31159.331154</c:v>
                </c:pt>
                <c:pt idx="142">
                  <c:v>20419.653414</c:v>
                </c:pt>
                <c:pt idx="143">
                  <c:v>32131.070715999998</c:v>
                </c:pt>
                <c:pt idx="144">
                  <c:v>13634.968865999999</c:v>
                </c:pt>
                <c:pt idx="145">
                  <c:v>15832.893517666</c:v>
                </c:pt>
                <c:pt idx="146">
                  <c:v>49992.229014999997</c:v>
                </c:pt>
                <c:pt idx="147">
                  <c:v>15139.882141</c:v>
                </c:pt>
                <c:pt idx="148">
                  <c:v>15261.540675</c:v>
                </c:pt>
                <c:pt idx="149">
                  <c:v>14923.261326</c:v>
                </c:pt>
                <c:pt idx="150">
                  <c:v>12251.199737999999</c:v>
                </c:pt>
                <c:pt idx="151">
                  <c:v>14498.097152</c:v>
                </c:pt>
                <c:pt idx="152">
                  <c:v>16760.688704</c:v>
                </c:pt>
                <c:pt idx="153">
                  <c:v>16181.570788000001</c:v>
                </c:pt>
                <c:pt idx="154">
                  <c:v>13489.567046</c:v>
                </c:pt>
                <c:pt idx="155">
                  <c:v>11918.796724</c:v>
                </c:pt>
                <c:pt idx="156">
                  <c:v>9565.2132079999992</c:v>
                </c:pt>
                <c:pt idx="157">
                  <c:v>27576.382779</c:v>
                </c:pt>
                <c:pt idx="158">
                  <c:v>16733.594897999999</c:v>
                </c:pt>
                <c:pt idx="159">
                  <c:v>43771.894426665996</c:v>
                </c:pt>
                <c:pt idx="160">
                  <c:v>4561.5383780000002</c:v>
                </c:pt>
                <c:pt idx="161">
                  <c:v>57031.224081</c:v>
                </c:pt>
                <c:pt idx="162">
                  <c:v>6381.5597529999995</c:v>
                </c:pt>
                <c:pt idx="163">
                  <c:v>6988.3611570000003</c:v>
                </c:pt>
                <c:pt idx="164">
                  <c:v>20412.198899999999</c:v>
                </c:pt>
                <c:pt idx="165">
                  <c:v>14912.412544999999</c:v>
                </c:pt>
                <c:pt idx="166">
                  <c:v>17966.546977333001</c:v>
                </c:pt>
                <c:pt idx="167">
                  <c:v>18044.852616332999</c:v>
                </c:pt>
                <c:pt idx="168">
                  <c:v>5355.6190939999997</c:v>
                </c:pt>
                <c:pt idx="169">
                  <c:v>6323.5334780000003</c:v>
                </c:pt>
                <c:pt idx="170">
                  <c:v>21073.913650999999</c:v>
                </c:pt>
                <c:pt idx="171">
                  <c:v>17055.408162</c:v>
                </c:pt>
                <c:pt idx="172">
                  <c:v>9942.2094606659994</c:v>
                </c:pt>
                <c:pt idx="173">
                  <c:v>12980.833672000001</c:v>
                </c:pt>
                <c:pt idx="174">
                  <c:v>12299.305525</c:v>
                </c:pt>
                <c:pt idx="175">
                  <c:v>23753.024999000001</c:v>
                </c:pt>
                <c:pt idx="176">
                  <c:v>27630.483421000001</c:v>
                </c:pt>
                <c:pt idx="177">
                  <c:v>17494.489238999999</c:v>
                </c:pt>
                <c:pt idx="178">
                  <c:v>16259.886755</c:v>
                </c:pt>
                <c:pt idx="179">
                  <c:v>17772.041404</c:v>
                </c:pt>
                <c:pt idx="180">
                  <c:v>12948.609834999999</c:v>
                </c:pt>
                <c:pt idx="181">
                  <c:v>17331.787291998</c:v>
                </c:pt>
                <c:pt idx="182">
                  <c:v>13810.760636999999</c:v>
                </c:pt>
                <c:pt idx="183">
                  <c:v>12733.661658999999</c:v>
                </c:pt>
                <c:pt idx="184">
                  <c:v>23011.646588</c:v>
                </c:pt>
                <c:pt idx="185">
                  <c:v>11609.456340000001</c:v>
                </c:pt>
                <c:pt idx="186">
                  <c:v>19698.675913999999</c:v>
                </c:pt>
                <c:pt idx="187">
                  <c:v>11804.965092</c:v>
                </c:pt>
                <c:pt idx="188">
                  <c:v>13572.066622</c:v>
                </c:pt>
                <c:pt idx="189">
                  <c:v>18421.460824000002</c:v>
                </c:pt>
                <c:pt idx="190">
                  <c:v>9524.1312550000002</c:v>
                </c:pt>
                <c:pt idx="191">
                  <c:v>9410.1022049999992</c:v>
                </c:pt>
                <c:pt idx="192">
                  <c:v>12598.951841</c:v>
                </c:pt>
                <c:pt idx="193">
                  <c:v>9202.7131900000004</c:v>
                </c:pt>
                <c:pt idx="194">
                  <c:v>15130.600235</c:v>
                </c:pt>
                <c:pt idx="195">
                  <c:v>10621.643592</c:v>
                </c:pt>
                <c:pt idx="196">
                  <c:v>6774.0693309999997</c:v>
                </c:pt>
                <c:pt idx="197">
                  <c:v>10053.345885000001</c:v>
                </c:pt>
                <c:pt idx="198">
                  <c:v>20933.182846</c:v>
                </c:pt>
                <c:pt idx="199">
                  <c:v>23168.106501999999</c:v>
                </c:pt>
                <c:pt idx="200">
                  <c:v>25877.874451332002</c:v>
                </c:pt>
                <c:pt idx="201">
                  <c:v>18868.521042</c:v>
                </c:pt>
                <c:pt idx="202">
                  <c:v>19213.246295000001</c:v>
                </c:pt>
                <c:pt idx="203">
                  <c:v>19108.060974</c:v>
                </c:pt>
                <c:pt idx="204">
                  <c:v>14934.446771999999</c:v>
                </c:pt>
                <c:pt idx="205">
                  <c:v>13221.451816000001</c:v>
                </c:pt>
                <c:pt idx="206">
                  <c:v>7766.0624520000001</c:v>
                </c:pt>
                <c:pt idx="207">
                  <c:v>14879.911448000001</c:v>
                </c:pt>
                <c:pt idx="208">
                  <c:v>16193.167659999999</c:v>
                </c:pt>
                <c:pt idx="209">
                  <c:v>19919.40237</c:v>
                </c:pt>
                <c:pt idx="210">
                  <c:v>22382.73647</c:v>
                </c:pt>
                <c:pt idx="211">
                  <c:v>21683.740157</c:v>
                </c:pt>
                <c:pt idx="212">
                  <c:v>19004.082828999999</c:v>
                </c:pt>
                <c:pt idx="213">
                  <c:v>16549.193442</c:v>
                </c:pt>
                <c:pt idx="214">
                  <c:v>25333.084168000001</c:v>
                </c:pt>
                <c:pt idx="215">
                  <c:v>27199.012305331999</c:v>
                </c:pt>
                <c:pt idx="216">
                  <c:v>19787.747982000001</c:v>
                </c:pt>
                <c:pt idx="217">
                  <c:v>10458.664976</c:v>
                </c:pt>
                <c:pt idx="218">
                  <c:v>20952.292731000001</c:v>
                </c:pt>
                <c:pt idx="219">
                  <c:v>7366.0943509999997</c:v>
                </c:pt>
                <c:pt idx="220">
                  <c:v>10798.084327</c:v>
                </c:pt>
                <c:pt idx="221">
                  <c:v>22884.013910999998</c:v>
                </c:pt>
                <c:pt idx="222">
                  <c:v>22433.154891999999</c:v>
                </c:pt>
                <c:pt idx="223">
                  <c:v>16955.711230000001</c:v>
                </c:pt>
                <c:pt idx="224">
                  <c:v>12683.498729999999</c:v>
                </c:pt>
                <c:pt idx="225">
                  <c:v>4018.232544</c:v>
                </c:pt>
                <c:pt idx="226">
                  <c:v>4018.232544</c:v>
                </c:pt>
                <c:pt idx="227">
                  <c:v>42558.191547000002</c:v>
                </c:pt>
                <c:pt idx="228">
                  <c:v>16966.766930000002</c:v>
                </c:pt>
                <c:pt idx="229">
                  <c:v>14372.080397</c:v>
                </c:pt>
                <c:pt idx="230">
                  <c:v>16113.437762</c:v>
                </c:pt>
                <c:pt idx="231">
                  <c:v>31337.208863</c:v>
                </c:pt>
                <c:pt idx="232">
                  <c:v>5336.1750419999998</c:v>
                </c:pt>
                <c:pt idx="233">
                  <c:v>13707.071757</c:v>
                </c:pt>
                <c:pt idx="234">
                  <c:v>14962.168712999999</c:v>
                </c:pt>
                <c:pt idx="235">
                  <c:v>21713.758378999999</c:v>
                </c:pt>
                <c:pt idx="236">
                  <c:v>10376.605882</c:v>
                </c:pt>
                <c:pt idx="237">
                  <c:v>13995.211773000001</c:v>
                </c:pt>
                <c:pt idx="238">
                  <c:v>12107.939275999999</c:v>
                </c:pt>
                <c:pt idx="239">
                  <c:v>12503.814772</c:v>
                </c:pt>
                <c:pt idx="240">
                  <c:v>7589.0258700000004</c:v>
                </c:pt>
                <c:pt idx="241">
                  <c:v>6952.8917899999997</c:v>
                </c:pt>
                <c:pt idx="242">
                  <c:v>31026.596174332</c:v>
                </c:pt>
                <c:pt idx="243">
                  <c:v>35985.671297000001</c:v>
                </c:pt>
                <c:pt idx="244">
                  <c:v>5157.6977070000003</c:v>
                </c:pt>
                <c:pt idx="245">
                  <c:v>12305.339403</c:v>
                </c:pt>
                <c:pt idx="246">
                  <c:v>47012.035300000003</c:v>
                </c:pt>
                <c:pt idx="247">
                  <c:v>32208.161531999998</c:v>
                </c:pt>
                <c:pt idx="248">
                  <c:v>28984.160048000002</c:v>
                </c:pt>
                <c:pt idx="249">
                  <c:v>14583.122824</c:v>
                </c:pt>
                <c:pt idx="250">
                  <c:v>8258.9086320000006</c:v>
                </c:pt>
                <c:pt idx="251">
                  <c:v>15607.775559</c:v>
                </c:pt>
                <c:pt idx="252">
                  <c:v>11313.256004000001</c:v>
                </c:pt>
                <c:pt idx="253">
                  <c:v>15657.716922</c:v>
                </c:pt>
                <c:pt idx="254">
                  <c:v>16890.984332</c:v>
                </c:pt>
                <c:pt idx="255">
                  <c:v>22289.131945000001</c:v>
                </c:pt>
                <c:pt idx="256">
                  <c:v>7594.0438160000003</c:v>
                </c:pt>
                <c:pt idx="257">
                  <c:v>22428.249204</c:v>
                </c:pt>
                <c:pt idx="258">
                  <c:v>8152.22714</c:v>
                </c:pt>
                <c:pt idx="259">
                  <c:v>7495.7774890000001</c:v>
                </c:pt>
                <c:pt idx="260">
                  <c:v>12188.847141</c:v>
                </c:pt>
                <c:pt idx="261">
                  <c:v>8887.0904019999998</c:v>
                </c:pt>
                <c:pt idx="262">
                  <c:v>9375.1223090000003</c:v>
                </c:pt>
                <c:pt idx="263">
                  <c:v>12825.895592999999</c:v>
                </c:pt>
                <c:pt idx="264">
                  <c:v>10655.265801</c:v>
                </c:pt>
                <c:pt idx="265">
                  <c:v>8197.4521239999995</c:v>
                </c:pt>
                <c:pt idx="266">
                  <c:v>23505.660752</c:v>
                </c:pt>
                <c:pt idx="267">
                  <c:v>55720.089179000002</c:v>
                </c:pt>
                <c:pt idx="268">
                  <c:v>13392.966493</c:v>
                </c:pt>
                <c:pt idx="269">
                  <c:v>16113.558594</c:v>
                </c:pt>
                <c:pt idx="270">
                  <c:v>13978.167721</c:v>
                </c:pt>
                <c:pt idx="271">
                  <c:v>26657.430985999999</c:v>
                </c:pt>
                <c:pt idx="272">
                  <c:v>30839.786378000001</c:v>
                </c:pt>
                <c:pt idx="273">
                  <c:v>21223.452093</c:v>
                </c:pt>
                <c:pt idx="274">
                  <c:v>13374.550139999999</c:v>
                </c:pt>
                <c:pt idx="275">
                  <c:v>34982.566017999998</c:v>
                </c:pt>
                <c:pt idx="276">
                  <c:v>22768.412595999998</c:v>
                </c:pt>
                <c:pt idx="277">
                  <c:v>31821.065204999999</c:v>
                </c:pt>
                <c:pt idx="278">
                  <c:v>21505.241506999999</c:v>
                </c:pt>
                <c:pt idx="279">
                  <c:v>23996.744664999998</c:v>
                </c:pt>
                <c:pt idx="280">
                  <c:v>9919.2605079999994</c:v>
                </c:pt>
                <c:pt idx="281">
                  <c:v>9109.7732789999991</c:v>
                </c:pt>
                <c:pt idx="282">
                  <c:v>23357.388177000001</c:v>
                </c:pt>
                <c:pt idx="283">
                  <c:v>31920.851704000001</c:v>
                </c:pt>
                <c:pt idx="284">
                  <c:v>37099.013397000002</c:v>
                </c:pt>
                <c:pt idx="285">
                  <c:v>11306.964413666001</c:v>
                </c:pt>
                <c:pt idx="286">
                  <c:v>10665.343832</c:v>
                </c:pt>
                <c:pt idx="287">
                  <c:v>11359.830515</c:v>
                </c:pt>
                <c:pt idx="288">
                  <c:v>11193.433123000001</c:v>
                </c:pt>
                <c:pt idx="289">
                  <c:v>14867.207941999999</c:v>
                </c:pt>
                <c:pt idx="290">
                  <c:v>10595.348602</c:v>
                </c:pt>
                <c:pt idx="291">
                  <c:v>26549.900128000001</c:v>
                </c:pt>
                <c:pt idx="292">
                  <c:v>11306.890773333</c:v>
                </c:pt>
                <c:pt idx="293">
                  <c:v>25184.291157</c:v>
                </c:pt>
                <c:pt idx="294">
                  <c:v>6799.4325760000002</c:v>
                </c:pt>
                <c:pt idx="295">
                  <c:v>21973.504367665999</c:v>
                </c:pt>
                <c:pt idx="296">
                  <c:v>4809.4196929999998</c:v>
                </c:pt>
                <c:pt idx="297">
                  <c:v>14911.293996</c:v>
                </c:pt>
                <c:pt idx="298">
                  <c:v>16332.149025000001</c:v>
                </c:pt>
                <c:pt idx="299">
                  <c:v>13140.910011</c:v>
                </c:pt>
                <c:pt idx="300">
                  <c:v>16815.916614999998</c:v>
                </c:pt>
                <c:pt idx="301">
                  <c:v>14156.191343</c:v>
                </c:pt>
                <c:pt idx="302">
                  <c:v>27200.858058000002</c:v>
                </c:pt>
                <c:pt idx="303">
                  <c:v>15442.869768</c:v>
                </c:pt>
                <c:pt idx="304">
                  <c:v>22953.174286000001</c:v>
                </c:pt>
                <c:pt idx="305">
                  <c:v>19285.756422999999</c:v>
                </c:pt>
                <c:pt idx="306">
                  <c:v>17316.404815000002</c:v>
                </c:pt>
                <c:pt idx="307">
                  <c:v>13618.075801000001</c:v>
                </c:pt>
                <c:pt idx="308">
                  <c:v>15150.824213</c:v>
                </c:pt>
                <c:pt idx="309">
                  <c:v>15041.855286</c:v>
                </c:pt>
                <c:pt idx="310">
                  <c:v>12013.815048332999</c:v>
                </c:pt>
                <c:pt idx="311">
                  <c:v>21779.768253999999</c:v>
                </c:pt>
                <c:pt idx="312">
                  <c:v>8115.981162</c:v>
                </c:pt>
                <c:pt idx="313">
                  <c:v>7963.6727790000004</c:v>
                </c:pt>
                <c:pt idx="314">
                  <c:v>7331.2833700000001</c:v>
                </c:pt>
                <c:pt idx="315">
                  <c:v>10491.671350000001</c:v>
                </c:pt>
                <c:pt idx="316">
                  <c:v>10511.132352000001</c:v>
                </c:pt>
                <c:pt idx="317">
                  <c:v>15651.710927</c:v>
                </c:pt>
                <c:pt idx="318">
                  <c:v>18965.715463</c:v>
                </c:pt>
                <c:pt idx="319">
                  <c:v>11233.931220998</c:v>
                </c:pt>
                <c:pt idx="320">
                  <c:v>13996.244384</c:v>
                </c:pt>
                <c:pt idx="321">
                  <c:v>34422.628660000002</c:v>
                </c:pt>
                <c:pt idx="322">
                  <c:v>15229.093104</c:v>
                </c:pt>
                <c:pt idx="323">
                  <c:v>26756.369885666001</c:v>
                </c:pt>
                <c:pt idx="324">
                  <c:v>10903.528071000001</c:v>
                </c:pt>
                <c:pt idx="325">
                  <c:v>18554.801427999999</c:v>
                </c:pt>
                <c:pt idx="326">
                  <c:v>15682.082864</c:v>
                </c:pt>
                <c:pt idx="327">
                  <c:v>10222.186142666</c:v>
                </c:pt>
                <c:pt idx="328">
                  <c:v>48648.013027000001</c:v>
                </c:pt>
                <c:pt idx="329">
                  <c:v>43755.401033000002</c:v>
                </c:pt>
                <c:pt idx="330">
                  <c:v>18827.866234000001</c:v>
                </c:pt>
                <c:pt idx="331">
                  <c:v>20127.074531999999</c:v>
                </c:pt>
                <c:pt idx="332">
                  <c:v>12185.945377</c:v>
                </c:pt>
                <c:pt idx="333">
                  <c:v>5472.0372820000002</c:v>
                </c:pt>
                <c:pt idx="334">
                  <c:v>15023.425805999999</c:v>
                </c:pt>
                <c:pt idx="335">
                  <c:v>3988.8699839999999</c:v>
                </c:pt>
                <c:pt idx="336">
                  <c:v>10061.703221</c:v>
                </c:pt>
                <c:pt idx="337">
                  <c:v>17205.993171333001</c:v>
                </c:pt>
                <c:pt idx="338">
                  <c:v>4624.576067</c:v>
                </c:pt>
                <c:pt idx="339">
                  <c:v>12151.852360666</c:v>
                </c:pt>
                <c:pt idx="340">
                  <c:v>9733.6251683320006</c:v>
                </c:pt>
                <c:pt idx="341">
                  <c:v>12394.673890332</c:v>
                </c:pt>
                <c:pt idx="342">
                  <c:v>17875.548212999998</c:v>
                </c:pt>
                <c:pt idx="343">
                  <c:v>14112.054532</c:v>
                </c:pt>
                <c:pt idx="344">
                  <c:v>17315.641326000001</c:v>
                </c:pt>
                <c:pt idx="345">
                  <c:v>18012.074686</c:v>
                </c:pt>
                <c:pt idx="346">
                  <c:v>17797.336807997999</c:v>
                </c:pt>
                <c:pt idx="347">
                  <c:v>16900.129262999999</c:v>
                </c:pt>
                <c:pt idx="348">
                  <c:v>17942.138973998</c:v>
                </c:pt>
                <c:pt idx="349">
                  <c:v>41424.576867999996</c:v>
                </c:pt>
                <c:pt idx="350">
                  <c:v>15597.85677</c:v>
                </c:pt>
                <c:pt idx="351">
                  <c:v>23028.129560332</c:v>
                </c:pt>
                <c:pt idx="352">
                  <c:v>20219.26959</c:v>
                </c:pt>
                <c:pt idx="353">
                  <c:v>28423.039843999999</c:v>
                </c:pt>
                <c:pt idx="354">
                  <c:v>12505.829594000001</c:v>
                </c:pt>
                <c:pt idx="355">
                  <c:v>21590.268249000001</c:v>
                </c:pt>
                <c:pt idx="356">
                  <c:v>14785.140985</c:v>
                </c:pt>
                <c:pt idx="357">
                  <c:v>15520.528485000001</c:v>
                </c:pt>
                <c:pt idx="358">
                  <c:v>18173.244089</c:v>
                </c:pt>
                <c:pt idx="359">
                  <c:v>1197.888481</c:v>
                </c:pt>
                <c:pt idx="360">
                  <c:v>7608.6206860000002</c:v>
                </c:pt>
                <c:pt idx="361">
                  <c:v>9673.9589689999993</c:v>
                </c:pt>
                <c:pt idx="362">
                  <c:v>15517.890452</c:v>
                </c:pt>
                <c:pt idx="363">
                  <c:v>9880.94002</c:v>
                </c:pt>
                <c:pt idx="364">
                  <c:v>18566.31495</c:v>
                </c:pt>
                <c:pt idx="365">
                  <c:v>26733.218462000001</c:v>
                </c:pt>
                <c:pt idx="366">
                  <c:v>20063.828912000001</c:v>
                </c:pt>
                <c:pt idx="367">
                  <c:v>49689.701807999998</c:v>
                </c:pt>
                <c:pt idx="368">
                  <c:v>22885.864328</c:v>
                </c:pt>
                <c:pt idx="369">
                  <c:v>4807.8747540000004</c:v>
                </c:pt>
                <c:pt idx="370">
                  <c:v>5366.4482859999998</c:v>
                </c:pt>
                <c:pt idx="371">
                  <c:v>10401.355102</c:v>
                </c:pt>
                <c:pt idx="372">
                  <c:v>35453.779953999998</c:v>
                </c:pt>
                <c:pt idx="373">
                  <c:v>16868.771732000001</c:v>
                </c:pt>
                <c:pt idx="374">
                  <c:v>16365.738692999999</c:v>
                </c:pt>
                <c:pt idx="375">
                  <c:v>23458.727074999999</c:v>
                </c:pt>
                <c:pt idx="376">
                  <c:v>13747.704824</c:v>
                </c:pt>
                <c:pt idx="377">
                  <c:v>5024.9658300000001</c:v>
                </c:pt>
                <c:pt idx="378">
                  <c:v>8167.0527410000004</c:v>
                </c:pt>
                <c:pt idx="379">
                  <c:v>10266.381561</c:v>
                </c:pt>
                <c:pt idx="380">
                  <c:v>10768.256441</c:v>
                </c:pt>
                <c:pt idx="381">
                  <c:v>16895.093999998</c:v>
                </c:pt>
                <c:pt idx="382">
                  <c:v>12438.563756</c:v>
                </c:pt>
                <c:pt idx="383">
                  <c:v>17741.797970666001</c:v>
                </c:pt>
                <c:pt idx="384">
                  <c:v>19688.659514333001</c:v>
                </c:pt>
                <c:pt idx="385">
                  <c:v>10649.229971663999</c:v>
                </c:pt>
                <c:pt idx="386">
                  <c:v>12433.990844</c:v>
                </c:pt>
                <c:pt idx="387">
                  <c:v>11699.621314</c:v>
                </c:pt>
                <c:pt idx="388">
                  <c:v>13702.283165000001</c:v>
                </c:pt>
                <c:pt idx="389">
                  <c:v>5020.5123960000001</c:v>
                </c:pt>
                <c:pt idx="390">
                  <c:v>9469.2246730000006</c:v>
                </c:pt>
                <c:pt idx="391">
                  <c:v>10869.369398000001</c:v>
                </c:pt>
                <c:pt idx="392">
                  <c:v>15609.553841000001</c:v>
                </c:pt>
                <c:pt idx="393">
                  <c:v>12583.971314</c:v>
                </c:pt>
                <c:pt idx="394">
                  <c:v>16140.350323000001</c:v>
                </c:pt>
                <c:pt idx="395">
                  <c:v>14135.075711</c:v>
                </c:pt>
                <c:pt idx="396">
                  <c:v>17835.596675000001</c:v>
                </c:pt>
                <c:pt idx="397">
                  <c:v>30666.316746</c:v>
                </c:pt>
                <c:pt idx="398">
                  <c:v>9386.2701280000001</c:v>
                </c:pt>
                <c:pt idx="399">
                  <c:v>46330.012555000001</c:v>
                </c:pt>
                <c:pt idx="400">
                  <c:v>20296.736950999999</c:v>
                </c:pt>
                <c:pt idx="401">
                  <c:v>10777.745032000001</c:v>
                </c:pt>
                <c:pt idx="402">
                  <c:v>40602.163208999998</c:v>
                </c:pt>
                <c:pt idx="403">
                  <c:v>16267.203197999999</c:v>
                </c:pt>
                <c:pt idx="404">
                  <c:v>3275.9328500000001</c:v>
                </c:pt>
                <c:pt idx="405">
                  <c:v>3644.7571859999998</c:v>
                </c:pt>
                <c:pt idx="406">
                  <c:v>24873.232249000001</c:v>
                </c:pt>
                <c:pt idx="407">
                  <c:v>9163.1145190000007</c:v>
                </c:pt>
                <c:pt idx="408">
                  <c:v>9867.3728159999991</c:v>
                </c:pt>
                <c:pt idx="409">
                  <c:v>4725.2257730000001</c:v>
                </c:pt>
                <c:pt idx="410">
                  <c:v>13721.477548000001</c:v>
                </c:pt>
                <c:pt idx="411">
                  <c:v>8349.9279189999997</c:v>
                </c:pt>
                <c:pt idx="412">
                  <c:v>9273.3823140000004</c:v>
                </c:pt>
                <c:pt idx="413">
                  <c:v>10393.469048999999</c:v>
                </c:pt>
                <c:pt idx="414">
                  <c:v>10194.176122000001</c:v>
                </c:pt>
                <c:pt idx="415">
                  <c:v>13639.113595999999</c:v>
                </c:pt>
                <c:pt idx="416">
                  <c:v>13383.419102</c:v>
                </c:pt>
                <c:pt idx="417">
                  <c:v>9657.6166450000001</c:v>
                </c:pt>
                <c:pt idx="418">
                  <c:v>10971.637621</c:v>
                </c:pt>
                <c:pt idx="419">
                  <c:v>6263.4113253329997</c:v>
                </c:pt>
                <c:pt idx="420">
                  <c:v>10419.843997</c:v>
                </c:pt>
                <c:pt idx="421">
                  <c:v>14759.277814999999</c:v>
                </c:pt>
                <c:pt idx="422">
                  <c:v>12423.955945</c:v>
                </c:pt>
                <c:pt idx="423">
                  <c:v>7372.9079240000001</c:v>
                </c:pt>
                <c:pt idx="424">
                  <c:v>12678.266836999999</c:v>
                </c:pt>
                <c:pt idx="425">
                  <c:v>7586.774367</c:v>
                </c:pt>
                <c:pt idx="426">
                  <c:v>7058.2122890000001</c:v>
                </c:pt>
                <c:pt idx="427">
                  <c:v>16051.180571000001</c:v>
                </c:pt>
                <c:pt idx="428">
                  <c:v>17902.091408</c:v>
                </c:pt>
                <c:pt idx="429">
                  <c:v>22758.551714333</c:v>
                </c:pt>
                <c:pt idx="430">
                  <c:v>10657.475856999999</c:v>
                </c:pt>
                <c:pt idx="431">
                  <c:v>15890.491179000001</c:v>
                </c:pt>
                <c:pt idx="432">
                  <c:v>16958.256702999999</c:v>
                </c:pt>
                <c:pt idx="433">
                  <c:v>8588.4192320000002</c:v>
                </c:pt>
                <c:pt idx="434">
                  <c:v>4583.4056060000003</c:v>
                </c:pt>
                <c:pt idx="435">
                  <c:v>24240.298923999999</c:v>
                </c:pt>
                <c:pt idx="436">
                  <c:v>12887.728099</c:v>
                </c:pt>
                <c:pt idx="437">
                  <c:v>15884.176691999999</c:v>
                </c:pt>
                <c:pt idx="438">
                  <c:v>3438.0457249999999</c:v>
                </c:pt>
                <c:pt idx="439">
                  <c:v>14758.414631</c:v>
                </c:pt>
                <c:pt idx="440">
                  <c:v>25941.055938000001</c:v>
                </c:pt>
                <c:pt idx="441">
                  <c:v>18713.970129000001</c:v>
                </c:pt>
                <c:pt idx="442">
                  <c:v>18842.808055000001</c:v>
                </c:pt>
                <c:pt idx="443">
                  <c:v>32693.549716000001</c:v>
                </c:pt>
                <c:pt idx="444">
                  <c:v>33287.810393</c:v>
                </c:pt>
                <c:pt idx="445">
                  <c:v>26680.490033999999</c:v>
                </c:pt>
                <c:pt idx="446">
                  <c:v>21902.941544000001</c:v>
                </c:pt>
                <c:pt idx="447">
                  <c:v>18813.622450999999</c:v>
                </c:pt>
                <c:pt idx="448">
                  <c:v>19524.448925000001</c:v>
                </c:pt>
                <c:pt idx="449">
                  <c:v>15087.109839000001</c:v>
                </c:pt>
                <c:pt idx="450">
                  <c:v>15738.577611000001</c:v>
                </c:pt>
                <c:pt idx="451">
                  <c:v>12387.068590999999</c:v>
                </c:pt>
                <c:pt idx="452">
                  <c:v>25635.166646999998</c:v>
                </c:pt>
                <c:pt idx="453">
                  <c:v>45945.819826999999</c:v>
                </c:pt>
                <c:pt idx="454">
                  <c:v>17849.068053999999</c:v>
                </c:pt>
                <c:pt idx="455">
                  <c:v>16947.200440000001</c:v>
                </c:pt>
                <c:pt idx="456">
                  <c:v>13070.239863999999</c:v>
                </c:pt>
                <c:pt idx="457">
                  <c:v>13351.356679</c:v>
                </c:pt>
                <c:pt idx="458">
                  <c:v>19114.131493000001</c:v>
                </c:pt>
                <c:pt idx="459">
                  <c:v>18680.838749999999</c:v>
                </c:pt>
                <c:pt idx="460">
                  <c:v>6470.5775549999998</c:v>
                </c:pt>
                <c:pt idx="461">
                  <c:v>10880.928991000001</c:v>
                </c:pt>
                <c:pt idx="462">
                  <c:v>34935.454933000001</c:v>
                </c:pt>
                <c:pt idx="463">
                  <c:v>8514.0108479999999</c:v>
                </c:pt>
                <c:pt idx="464">
                  <c:v>16180.755972000001</c:v>
                </c:pt>
                <c:pt idx="465">
                  <c:v>21049.782006000001</c:v>
                </c:pt>
                <c:pt idx="466">
                  <c:v>22362.663667000001</c:v>
                </c:pt>
                <c:pt idx="467">
                  <c:v>11966.282418000001</c:v>
                </c:pt>
                <c:pt idx="468">
                  <c:v>16017.556184999999</c:v>
                </c:pt>
                <c:pt idx="469">
                  <c:v>13328.124073000001</c:v>
                </c:pt>
                <c:pt idx="470">
                  <c:v>11051.664656999999</c:v>
                </c:pt>
                <c:pt idx="471">
                  <c:v>18843.141017999998</c:v>
                </c:pt>
                <c:pt idx="472">
                  <c:v>15030.351827332999</c:v>
                </c:pt>
                <c:pt idx="473">
                  <c:v>12678.004777</c:v>
                </c:pt>
                <c:pt idx="474">
                  <c:v>11381.600211000001</c:v>
                </c:pt>
                <c:pt idx="475">
                  <c:v>23559.750551000001</c:v>
                </c:pt>
                <c:pt idx="476">
                  <c:v>22256.680985999999</c:v>
                </c:pt>
                <c:pt idx="477">
                  <c:v>30103.037407</c:v>
                </c:pt>
                <c:pt idx="478">
                  <c:v>32138.671592333001</c:v>
                </c:pt>
                <c:pt idx="479">
                  <c:v>11781.180494</c:v>
                </c:pt>
                <c:pt idx="480">
                  <c:v>20948.102266000002</c:v>
                </c:pt>
                <c:pt idx="481">
                  <c:v>13720.341807999999</c:v>
                </c:pt>
                <c:pt idx="482">
                  <c:v>23839.501187000002</c:v>
                </c:pt>
                <c:pt idx="483">
                  <c:v>17061.222889000001</c:v>
                </c:pt>
                <c:pt idx="484">
                  <c:v>16641.581374000001</c:v>
                </c:pt>
                <c:pt idx="485">
                  <c:v>20596.517015000001</c:v>
                </c:pt>
                <c:pt idx="486">
                  <c:v>24783.200333000001</c:v>
                </c:pt>
                <c:pt idx="487">
                  <c:v>10942.349793666001</c:v>
                </c:pt>
                <c:pt idx="488">
                  <c:v>16824.041288</c:v>
                </c:pt>
                <c:pt idx="489">
                  <c:v>26665.191372000001</c:v>
                </c:pt>
                <c:pt idx="490">
                  <c:v>7465.0074059999997</c:v>
                </c:pt>
                <c:pt idx="491">
                  <c:v>23792.984582000001</c:v>
                </c:pt>
                <c:pt idx="492">
                  <c:v>28569.304858</c:v>
                </c:pt>
                <c:pt idx="493">
                  <c:v>26148.794955000001</c:v>
                </c:pt>
                <c:pt idx="494">
                  <c:v>15409.130036</c:v>
                </c:pt>
                <c:pt idx="495">
                  <c:v>23326.901591000002</c:v>
                </c:pt>
                <c:pt idx="496">
                  <c:v>13218.914748666</c:v>
                </c:pt>
                <c:pt idx="497">
                  <c:v>18780.138206</c:v>
                </c:pt>
                <c:pt idx="498">
                  <c:v>4263.0751879999998</c:v>
                </c:pt>
                <c:pt idx="499">
                  <c:v>16605.587029332</c:v>
                </c:pt>
                <c:pt idx="500">
                  <c:v>29346.339919333001</c:v>
                </c:pt>
                <c:pt idx="501">
                  <c:v>24413.446762666001</c:v>
                </c:pt>
                <c:pt idx="502">
                  <c:v>22486.342204666002</c:v>
                </c:pt>
                <c:pt idx="503">
                  <c:v>21143.840467000002</c:v>
                </c:pt>
                <c:pt idx="504">
                  <c:v>21098.208440332</c:v>
                </c:pt>
                <c:pt idx="505">
                  <c:v>24711.314811</c:v>
                </c:pt>
                <c:pt idx="506">
                  <c:v>8787.1223879980007</c:v>
                </c:pt>
                <c:pt idx="507">
                  <c:v>3071.8129450000001</c:v>
                </c:pt>
                <c:pt idx="508">
                  <c:v>3064.7128899999998</c:v>
                </c:pt>
                <c:pt idx="509">
                  <c:v>6305.2589150000003</c:v>
                </c:pt>
                <c:pt idx="510">
                  <c:v>5836.7376830000003</c:v>
                </c:pt>
                <c:pt idx="511">
                  <c:v>9953.2506460000004</c:v>
                </c:pt>
                <c:pt idx="512">
                  <c:v>2323.14572</c:v>
                </c:pt>
                <c:pt idx="513">
                  <c:v>26292.913718</c:v>
                </c:pt>
                <c:pt idx="514">
                  <c:v>18297.900038997999</c:v>
                </c:pt>
                <c:pt idx="515">
                  <c:v>13066.091994</c:v>
                </c:pt>
                <c:pt idx="516">
                  <c:v>8190.3678449999998</c:v>
                </c:pt>
                <c:pt idx="517">
                  <c:v>11541.057618000001</c:v>
                </c:pt>
                <c:pt idx="518">
                  <c:v>23457.521660999999</c:v>
                </c:pt>
                <c:pt idx="519">
                  <c:v>11085.338830666</c:v>
                </c:pt>
                <c:pt idx="520">
                  <c:v>27805.543914999998</c:v>
                </c:pt>
                <c:pt idx="521">
                  <c:v>25844.540970999999</c:v>
                </c:pt>
                <c:pt idx="522">
                  <c:v>19242.217882000001</c:v>
                </c:pt>
                <c:pt idx="523">
                  <c:v>5426.3384370000003</c:v>
                </c:pt>
                <c:pt idx="524">
                  <c:v>17338.914205000001</c:v>
                </c:pt>
                <c:pt idx="525">
                  <c:v>1280.038994</c:v>
                </c:pt>
                <c:pt idx="526">
                  <c:v>3952.2862949999999</c:v>
                </c:pt>
                <c:pt idx="527">
                  <c:v>16907.488955000001</c:v>
                </c:pt>
                <c:pt idx="528">
                  <c:v>14497.700489998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3B-451D-87BB-D170B7929DA5}"/>
            </c:ext>
          </c:extLst>
        </c:ser>
        <c:ser>
          <c:idx val="1"/>
          <c:order val="2"/>
          <c:tx>
            <c:v>Collector</c:v>
          </c:tx>
          <c:spPr>
            <a:ln w="28575">
              <a:noFill/>
            </a:ln>
          </c:spPr>
          <c:marker>
            <c:symbol val="star"/>
            <c:size val="5"/>
            <c:spPr>
              <a:noFill/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312112290311537"/>
                  <c:y val="1.257595231751019E-2"/>
                </c:manualLayout>
              </c:layout>
              <c:numFmt formatCode="#,##0.000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workingsheet!$B$1284:$B$1633</c:f>
              <c:numCache>
                <c:formatCode>0</c:formatCode>
                <c:ptCount val="350"/>
                <c:pt idx="0">
                  <c:v>5110</c:v>
                </c:pt>
                <c:pt idx="1">
                  <c:v>6496</c:v>
                </c:pt>
                <c:pt idx="2">
                  <c:v>6367</c:v>
                </c:pt>
                <c:pt idx="3">
                  <c:v>16058</c:v>
                </c:pt>
                <c:pt idx="4">
                  <c:v>11035</c:v>
                </c:pt>
                <c:pt idx="5">
                  <c:v>2152</c:v>
                </c:pt>
                <c:pt idx="6">
                  <c:v>1682</c:v>
                </c:pt>
                <c:pt idx="7">
                  <c:v>2617</c:v>
                </c:pt>
                <c:pt idx="8">
                  <c:v>5988</c:v>
                </c:pt>
                <c:pt idx="9">
                  <c:v>8792</c:v>
                </c:pt>
                <c:pt idx="10">
                  <c:v>10697</c:v>
                </c:pt>
                <c:pt idx="11">
                  <c:v>3965</c:v>
                </c:pt>
                <c:pt idx="12">
                  <c:v>9800</c:v>
                </c:pt>
                <c:pt idx="13">
                  <c:v>15700</c:v>
                </c:pt>
                <c:pt idx="14">
                  <c:v>11100</c:v>
                </c:pt>
                <c:pt idx="15">
                  <c:v>6600</c:v>
                </c:pt>
                <c:pt idx="16">
                  <c:v>10900</c:v>
                </c:pt>
                <c:pt idx="17">
                  <c:v>6900</c:v>
                </c:pt>
                <c:pt idx="18">
                  <c:v>18700</c:v>
                </c:pt>
                <c:pt idx="19">
                  <c:v>6800</c:v>
                </c:pt>
                <c:pt idx="20">
                  <c:v>6400</c:v>
                </c:pt>
                <c:pt idx="21">
                  <c:v>11500</c:v>
                </c:pt>
                <c:pt idx="22">
                  <c:v>6300</c:v>
                </c:pt>
                <c:pt idx="23">
                  <c:v>9200</c:v>
                </c:pt>
                <c:pt idx="24">
                  <c:v>10100</c:v>
                </c:pt>
                <c:pt idx="25">
                  <c:v>20200</c:v>
                </c:pt>
                <c:pt idx="26">
                  <c:v>17000</c:v>
                </c:pt>
                <c:pt idx="27">
                  <c:v>17300</c:v>
                </c:pt>
                <c:pt idx="28">
                  <c:v>2500</c:v>
                </c:pt>
                <c:pt idx="29">
                  <c:v>9700</c:v>
                </c:pt>
                <c:pt idx="30">
                  <c:v>10100</c:v>
                </c:pt>
                <c:pt idx="31">
                  <c:v>7100</c:v>
                </c:pt>
                <c:pt idx="32">
                  <c:v>14200</c:v>
                </c:pt>
                <c:pt idx="33">
                  <c:v>8900</c:v>
                </c:pt>
                <c:pt idx="34">
                  <c:v>2900</c:v>
                </c:pt>
                <c:pt idx="35">
                  <c:v>9600</c:v>
                </c:pt>
                <c:pt idx="36">
                  <c:v>8600</c:v>
                </c:pt>
                <c:pt idx="37">
                  <c:v>4000</c:v>
                </c:pt>
                <c:pt idx="38">
                  <c:v>9700</c:v>
                </c:pt>
                <c:pt idx="39">
                  <c:v>12100</c:v>
                </c:pt>
                <c:pt idx="40">
                  <c:v>3300</c:v>
                </c:pt>
                <c:pt idx="41">
                  <c:v>19200</c:v>
                </c:pt>
                <c:pt idx="42">
                  <c:v>14500</c:v>
                </c:pt>
                <c:pt idx="43">
                  <c:v>10900</c:v>
                </c:pt>
                <c:pt idx="44">
                  <c:v>8900</c:v>
                </c:pt>
                <c:pt idx="45">
                  <c:v>6400</c:v>
                </c:pt>
                <c:pt idx="46">
                  <c:v>27200</c:v>
                </c:pt>
                <c:pt idx="47">
                  <c:v>18700</c:v>
                </c:pt>
                <c:pt idx="48">
                  <c:v>11100</c:v>
                </c:pt>
                <c:pt idx="49">
                  <c:v>7800</c:v>
                </c:pt>
                <c:pt idx="50">
                  <c:v>6900</c:v>
                </c:pt>
                <c:pt idx="51">
                  <c:v>11800</c:v>
                </c:pt>
                <c:pt idx="52">
                  <c:v>9000</c:v>
                </c:pt>
                <c:pt idx="53">
                  <c:v>5200</c:v>
                </c:pt>
                <c:pt idx="54">
                  <c:v>14200</c:v>
                </c:pt>
                <c:pt idx="55">
                  <c:v>2500</c:v>
                </c:pt>
                <c:pt idx="56">
                  <c:v>6300</c:v>
                </c:pt>
                <c:pt idx="57">
                  <c:v>9600</c:v>
                </c:pt>
                <c:pt idx="58">
                  <c:v>17900</c:v>
                </c:pt>
                <c:pt idx="59">
                  <c:v>11800</c:v>
                </c:pt>
                <c:pt idx="60">
                  <c:v>8700</c:v>
                </c:pt>
                <c:pt idx="61">
                  <c:v>5400</c:v>
                </c:pt>
                <c:pt idx="62">
                  <c:v>10700</c:v>
                </c:pt>
                <c:pt idx="63">
                  <c:v>9500</c:v>
                </c:pt>
                <c:pt idx="64">
                  <c:v>6900</c:v>
                </c:pt>
                <c:pt idx="65">
                  <c:v>10100</c:v>
                </c:pt>
                <c:pt idx="66">
                  <c:v>5800</c:v>
                </c:pt>
                <c:pt idx="67">
                  <c:v>6300</c:v>
                </c:pt>
                <c:pt idx="68">
                  <c:v>9500</c:v>
                </c:pt>
                <c:pt idx="69">
                  <c:v>3800</c:v>
                </c:pt>
                <c:pt idx="70">
                  <c:v>5200</c:v>
                </c:pt>
                <c:pt idx="71">
                  <c:v>11900</c:v>
                </c:pt>
                <c:pt idx="72">
                  <c:v>5200</c:v>
                </c:pt>
                <c:pt idx="73">
                  <c:v>9000</c:v>
                </c:pt>
                <c:pt idx="74">
                  <c:v>9400</c:v>
                </c:pt>
                <c:pt idx="75">
                  <c:v>6100</c:v>
                </c:pt>
                <c:pt idx="76">
                  <c:v>5500</c:v>
                </c:pt>
                <c:pt idx="77">
                  <c:v>22700</c:v>
                </c:pt>
                <c:pt idx="78">
                  <c:v>9800</c:v>
                </c:pt>
                <c:pt idx="79">
                  <c:v>10400</c:v>
                </c:pt>
                <c:pt idx="80">
                  <c:v>6300</c:v>
                </c:pt>
                <c:pt idx="81">
                  <c:v>8900</c:v>
                </c:pt>
                <c:pt idx="82">
                  <c:v>5000</c:v>
                </c:pt>
                <c:pt idx="83">
                  <c:v>5000</c:v>
                </c:pt>
                <c:pt idx="84">
                  <c:v>5300</c:v>
                </c:pt>
                <c:pt idx="85">
                  <c:v>5800</c:v>
                </c:pt>
                <c:pt idx="86">
                  <c:v>3400</c:v>
                </c:pt>
                <c:pt idx="87">
                  <c:v>7100</c:v>
                </c:pt>
                <c:pt idx="88">
                  <c:v>7100</c:v>
                </c:pt>
                <c:pt idx="89">
                  <c:v>8700</c:v>
                </c:pt>
                <c:pt idx="90">
                  <c:v>11800</c:v>
                </c:pt>
                <c:pt idx="91">
                  <c:v>12800</c:v>
                </c:pt>
                <c:pt idx="92">
                  <c:v>5100</c:v>
                </c:pt>
                <c:pt idx="93">
                  <c:v>10500</c:v>
                </c:pt>
                <c:pt idx="94">
                  <c:v>13600</c:v>
                </c:pt>
                <c:pt idx="95">
                  <c:v>12400</c:v>
                </c:pt>
                <c:pt idx="96">
                  <c:v>5100</c:v>
                </c:pt>
                <c:pt idx="97">
                  <c:v>10400</c:v>
                </c:pt>
                <c:pt idx="98">
                  <c:v>13600</c:v>
                </c:pt>
                <c:pt idx="99">
                  <c:v>13700</c:v>
                </c:pt>
                <c:pt idx="100">
                  <c:v>12600</c:v>
                </c:pt>
                <c:pt idx="101">
                  <c:v>12800</c:v>
                </c:pt>
                <c:pt idx="102">
                  <c:v>5600</c:v>
                </c:pt>
                <c:pt idx="103">
                  <c:v>5900</c:v>
                </c:pt>
                <c:pt idx="104">
                  <c:v>6700</c:v>
                </c:pt>
                <c:pt idx="105">
                  <c:v>11800</c:v>
                </c:pt>
                <c:pt idx="106">
                  <c:v>18900</c:v>
                </c:pt>
                <c:pt idx="107">
                  <c:v>10400</c:v>
                </c:pt>
                <c:pt idx="108">
                  <c:v>10800</c:v>
                </c:pt>
                <c:pt idx="109">
                  <c:v>7500</c:v>
                </c:pt>
                <c:pt idx="110">
                  <c:v>8000</c:v>
                </c:pt>
                <c:pt idx="111">
                  <c:v>13400</c:v>
                </c:pt>
                <c:pt idx="112">
                  <c:v>5400</c:v>
                </c:pt>
                <c:pt idx="113">
                  <c:v>19500</c:v>
                </c:pt>
                <c:pt idx="114">
                  <c:v>11000</c:v>
                </c:pt>
                <c:pt idx="115">
                  <c:v>7000</c:v>
                </c:pt>
                <c:pt idx="116">
                  <c:v>4400</c:v>
                </c:pt>
                <c:pt idx="117">
                  <c:v>17600</c:v>
                </c:pt>
                <c:pt idx="118">
                  <c:v>11200</c:v>
                </c:pt>
                <c:pt idx="119">
                  <c:v>7200</c:v>
                </c:pt>
                <c:pt idx="120">
                  <c:v>11300</c:v>
                </c:pt>
                <c:pt idx="121">
                  <c:v>11400</c:v>
                </c:pt>
                <c:pt idx="122">
                  <c:v>7300</c:v>
                </c:pt>
                <c:pt idx="123">
                  <c:v>5900</c:v>
                </c:pt>
                <c:pt idx="124">
                  <c:v>4200</c:v>
                </c:pt>
                <c:pt idx="125">
                  <c:v>10700</c:v>
                </c:pt>
                <c:pt idx="126">
                  <c:v>2600</c:v>
                </c:pt>
                <c:pt idx="127">
                  <c:v>3300</c:v>
                </c:pt>
                <c:pt idx="128">
                  <c:v>15000</c:v>
                </c:pt>
                <c:pt idx="129">
                  <c:v>6000</c:v>
                </c:pt>
                <c:pt idx="130">
                  <c:v>6500</c:v>
                </c:pt>
                <c:pt idx="131">
                  <c:v>10100</c:v>
                </c:pt>
                <c:pt idx="132">
                  <c:v>12500</c:v>
                </c:pt>
                <c:pt idx="133">
                  <c:v>3500</c:v>
                </c:pt>
                <c:pt idx="134">
                  <c:v>3300</c:v>
                </c:pt>
                <c:pt idx="135">
                  <c:v>7100</c:v>
                </c:pt>
                <c:pt idx="136">
                  <c:v>9700</c:v>
                </c:pt>
                <c:pt idx="137">
                  <c:v>17700</c:v>
                </c:pt>
                <c:pt idx="138">
                  <c:v>20000</c:v>
                </c:pt>
                <c:pt idx="139">
                  <c:v>2800</c:v>
                </c:pt>
                <c:pt idx="140">
                  <c:v>8500</c:v>
                </c:pt>
                <c:pt idx="141">
                  <c:v>7400</c:v>
                </c:pt>
                <c:pt idx="142">
                  <c:v>17200</c:v>
                </c:pt>
                <c:pt idx="143">
                  <c:v>6700</c:v>
                </c:pt>
                <c:pt idx="144">
                  <c:v>6000</c:v>
                </c:pt>
                <c:pt idx="145">
                  <c:v>5700</c:v>
                </c:pt>
                <c:pt idx="146">
                  <c:v>11600</c:v>
                </c:pt>
                <c:pt idx="147">
                  <c:v>13700</c:v>
                </c:pt>
                <c:pt idx="148">
                  <c:v>10600</c:v>
                </c:pt>
                <c:pt idx="149">
                  <c:v>2600</c:v>
                </c:pt>
                <c:pt idx="150">
                  <c:v>4800</c:v>
                </c:pt>
                <c:pt idx="151">
                  <c:v>4400</c:v>
                </c:pt>
                <c:pt idx="152">
                  <c:v>10300</c:v>
                </c:pt>
                <c:pt idx="153">
                  <c:v>19800</c:v>
                </c:pt>
                <c:pt idx="154">
                  <c:v>17700</c:v>
                </c:pt>
                <c:pt idx="155">
                  <c:v>12700</c:v>
                </c:pt>
                <c:pt idx="156">
                  <c:v>3500</c:v>
                </c:pt>
                <c:pt idx="157">
                  <c:v>3700</c:v>
                </c:pt>
                <c:pt idx="158">
                  <c:v>2200</c:v>
                </c:pt>
                <c:pt idx="159">
                  <c:v>7700</c:v>
                </c:pt>
                <c:pt idx="160">
                  <c:v>17800</c:v>
                </c:pt>
                <c:pt idx="161">
                  <c:v>4400</c:v>
                </c:pt>
                <c:pt idx="162">
                  <c:v>8400</c:v>
                </c:pt>
                <c:pt idx="163">
                  <c:v>9600</c:v>
                </c:pt>
                <c:pt idx="164">
                  <c:v>3500</c:v>
                </c:pt>
                <c:pt idx="165">
                  <c:v>8900</c:v>
                </c:pt>
                <c:pt idx="166">
                  <c:v>6400</c:v>
                </c:pt>
                <c:pt idx="167">
                  <c:v>5900</c:v>
                </c:pt>
                <c:pt idx="168">
                  <c:v>4700</c:v>
                </c:pt>
                <c:pt idx="169">
                  <c:v>15200</c:v>
                </c:pt>
                <c:pt idx="170">
                  <c:v>11000</c:v>
                </c:pt>
                <c:pt idx="171">
                  <c:v>8200</c:v>
                </c:pt>
                <c:pt idx="172">
                  <c:v>6400</c:v>
                </c:pt>
                <c:pt idx="173">
                  <c:v>2100</c:v>
                </c:pt>
                <c:pt idx="174">
                  <c:v>10400</c:v>
                </c:pt>
                <c:pt idx="175">
                  <c:v>22600</c:v>
                </c:pt>
                <c:pt idx="176">
                  <c:v>19000</c:v>
                </c:pt>
                <c:pt idx="177">
                  <c:v>23400</c:v>
                </c:pt>
                <c:pt idx="178">
                  <c:v>8100</c:v>
                </c:pt>
                <c:pt idx="179">
                  <c:v>18800</c:v>
                </c:pt>
                <c:pt idx="180">
                  <c:v>16000</c:v>
                </c:pt>
                <c:pt idx="181">
                  <c:v>18400</c:v>
                </c:pt>
                <c:pt idx="182">
                  <c:v>5300</c:v>
                </c:pt>
                <c:pt idx="183">
                  <c:v>17500</c:v>
                </c:pt>
                <c:pt idx="184">
                  <c:v>14900</c:v>
                </c:pt>
                <c:pt idx="185">
                  <c:v>8200</c:v>
                </c:pt>
                <c:pt idx="186">
                  <c:v>1300</c:v>
                </c:pt>
                <c:pt idx="187">
                  <c:v>7000</c:v>
                </c:pt>
                <c:pt idx="188">
                  <c:v>15100</c:v>
                </c:pt>
                <c:pt idx="189">
                  <c:v>13800</c:v>
                </c:pt>
                <c:pt idx="190">
                  <c:v>16200</c:v>
                </c:pt>
                <c:pt idx="191">
                  <c:v>15600</c:v>
                </c:pt>
                <c:pt idx="192">
                  <c:v>9700</c:v>
                </c:pt>
                <c:pt idx="193">
                  <c:v>14100</c:v>
                </c:pt>
                <c:pt idx="194">
                  <c:v>9700</c:v>
                </c:pt>
                <c:pt idx="195">
                  <c:v>10900</c:v>
                </c:pt>
                <c:pt idx="196">
                  <c:v>9300</c:v>
                </c:pt>
                <c:pt idx="197">
                  <c:v>12400</c:v>
                </c:pt>
                <c:pt idx="198">
                  <c:v>4600</c:v>
                </c:pt>
                <c:pt idx="199">
                  <c:v>15500</c:v>
                </c:pt>
                <c:pt idx="200">
                  <c:v>19100</c:v>
                </c:pt>
                <c:pt idx="201">
                  <c:v>12400</c:v>
                </c:pt>
                <c:pt idx="202">
                  <c:v>17600</c:v>
                </c:pt>
                <c:pt idx="203">
                  <c:v>14300</c:v>
                </c:pt>
                <c:pt idx="204">
                  <c:v>14300</c:v>
                </c:pt>
                <c:pt idx="205">
                  <c:v>9900</c:v>
                </c:pt>
                <c:pt idx="206">
                  <c:v>20800</c:v>
                </c:pt>
                <c:pt idx="207">
                  <c:v>13600</c:v>
                </c:pt>
                <c:pt idx="208">
                  <c:v>4200</c:v>
                </c:pt>
                <c:pt idx="209">
                  <c:v>25700</c:v>
                </c:pt>
                <c:pt idx="210">
                  <c:v>4400</c:v>
                </c:pt>
                <c:pt idx="211">
                  <c:v>11500</c:v>
                </c:pt>
                <c:pt idx="212">
                  <c:v>13400</c:v>
                </c:pt>
                <c:pt idx="213">
                  <c:v>8400</c:v>
                </c:pt>
                <c:pt idx="214">
                  <c:v>7300</c:v>
                </c:pt>
                <c:pt idx="215">
                  <c:v>15900</c:v>
                </c:pt>
                <c:pt idx="216">
                  <c:v>22700</c:v>
                </c:pt>
                <c:pt idx="217">
                  <c:v>4800</c:v>
                </c:pt>
                <c:pt idx="218">
                  <c:v>4700</c:v>
                </c:pt>
                <c:pt idx="219">
                  <c:v>17500</c:v>
                </c:pt>
                <c:pt idx="220">
                  <c:v>11200</c:v>
                </c:pt>
                <c:pt idx="221">
                  <c:v>20900</c:v>
                </c:pt>
                <c:pt idx="222">
                  <c:v>18000</c:v>
                </c:pt>
                <c:pt idx="223">
                  <c:v>5700</c:v>
                </c:pt>
                <c:pt idx="224">
                  <c:v>5700</c:v>
                </c:pt>
                <c:pt idx="225">
                  <c:v>7300</c:v>
                </c:pt>
                <c:pt idx="226">
                  <c:v>10700</c:v>
                </c:pt>
                <c:pt idx="227">
                  <c:v>25000</c:v>
                </c:pt>
                <c:pt idx="228">
                  <c:v>14100</c:v>
                </c:pt>
                <c:pt idx="229">
                  <c:v>10000</c:v>
                </c:pt>
                <c:pt idx="230">
                  <c:v>16700</c:v>
                </c:pt>
                <c:pt idx="231">
                  <c:v>10700</c:v>
                </c:pt>
                <c:pt idx="232">
                  <c:v>18300</c:v>
                </c:pt>
                <c:pt idx="233">
                  <c:v>18300</c:v>
                </c:pt>
                <c:pt idx="234">
                  <c:v>7400</c:v>
                </c:pt>
                <c:pt idx="235">
                  <c:v>13800</c:v>
                </c:pt>
                <c:pt idx="236">
                  <c:v>7200</c:v>
                </c:pt>
                <c:pt idx="237">
                  <c:v>23400</c:v>
                </c:pt>
                <c:pt idx="238">
                  <c:v>9500</c:v>
                </c:pt>
                <c:pt idx="239">
                  <c:v>6500</c:v>
                </c:pt>
                <c:pt idx="240">
                  <c:v>7500</c:v>
                </c:pt>
                <c:pt idx="241">
                  <c:v>12100</c:v>
                </c:pt>
                <c:pt idx="242">
                  <c:v>6800</c:v>
                </c:pt>
                <c:pt idx="243">
                  <c:v>10300</c:v>
                </c:pt>
                <c:pt idx="244">
                  <c:v>21600</c:v>
                </c:pt>
                <c:pt idx="245">
                  <c:v>4100</c:v>
                </c:pt>
                <c:pt idx="246">
                  <c:v>8600</c:v>
                </c:pt>
                <c:pt idx="247">
                  <c:v>23100</c:v>
                </c:pt>
                <c:pt idx="248">
                  <c:v>8900</c:v>
                </c:pt>
                <c:pt idx="249">
                  <c:v>14000</c:v>
                </c:pt>
                <c:pt idx="250">
                  <c:v>17000</c:v>
                </c:pt>
                <c:pt idx="251">
                  <c:v>11900</c:v>
                </c:pt>
                <c:pt idx="252">
                  <c:v>18700</c:v>
                </c:pt>
                <c:pt idx="253">
                  <c:v>20700</c:v>
                </c:pt>
                <c:pt idx="254">
                  <c:v>6100</c:v>
                </c:pt>
                <c:pt idx="255">
                  <c:v>2500</c:v>
                </c:pt>
                <c:pt idx="256">
                  <c:v>16700</c:v>
                </c:pt>
                <c:pt idx="257">
                  <c:v>6200</c:v>
                </c:pt>
                <c:pt idx="258">
                  <c:v>4300</c:v>
                </c:pt>
                <c:pt idx="259">
                  <c:v>10000</c:v>
                </c:pt>
                <c:pt idx="260">
                  <c:v>11200</c:v>
                </c:pt>
                <c:pt idx="261">
                  <c:v>5800</c:v>
                </c:pt>
                <c:pt idx="262">
                  <c:v>8300</c:v>
                </c:pt>
                <c:pt idx="263">
                  <c:v>27500</c:v>
                </c:pt>
                <c:pt idx="264">
                  <c:v>15500</c:v>
                </c:pt>
                <c:pt idx="265">
                  <c:v>5900</c:v>
                </c:pt>
                <c:pt idx="266">
                  <c:v>20400</c:v>
                </c:pt>
                <c:pt idx="267">
                  <c:v>5700</c:v>
                </c:pt>
                <c:pt idx="268">
                  <c:v>6300</c:v>
                </c:pt>
                <c:pt idx="269">
                  <c:v>18600</c:v>
                </c:pt>
                <c:pt idx="270">
                  <c:v>2700</c:v>
                </c:pt>
                <c:pt idx="271">
                  <c:v>8800</c:v>
                </c:pt>
                <c:pt idx="272">
                  <c:v>17100</c:v>
                </c:pt>
                <c:pt idx="273">
                  <c:v>4100</c:v>
                </c:pt>
                <c:pt idx="274">
                  <c:v>9700</c:v>
                </c:pt>
                <c:pt idx="275">
                  <c:v>3800</c:v>
                </c:pt>
                <c:pt idx="276">
                  <c:v>4000</c:v>
                </c:pt>
                <c:pt idx="277">
                  <c:v>6000</c:v>
                </c:pt>
                <c:pt idx="278">
                  <c:v>18200</c:v>
                </c:pt>
                <c:pt idx="279">
                  <c:v>5700</c:v>
                </c:pt>
                <c:pt idx="280">
                  <c:v>15000</c:v>
                </c:pt>
                <c:pt idx="281">
                  <c:v>11000</c:v>
                </c:pt>
                <c:pt idx="282">
                  <c:v>6600</c:v>
                </c:pt>
                <c:pt idx="283">
                  <c:v>12400</c:v>
                </c:pt>
                <c:pt idx="284">
                  <c:v>11500</c:v>
                </c:pt>
                <c:pt idx="285">
                  <c:v>7800</c:v>
                </c:pt>
                <c:pt idx="286">
                  <c:v>15300</c:v>
                </c:pt>
                <c:pt idx="287">
                  <c:v>8800</c:v>
                </c:pt>
                <c:pt idx="288">
                  <c:v>11600</c:v>
                </c:pt>
                <c:pt idx="289">
                  <c:v>5200</c:v>
                </c:pt>
                <c:pt idx="290">
                  <c:v>2900</c:v>
                </c:pt>
                <c:pt idx="291">
                  <c:v>8400</c:v>
                </c:pt>
                <c:pt idx="292">
                  <c:v>10700</c:v>
                </c:pt>
                <c:pt idx="293">
                  <c:v>4500</c:v>
                </c:pt>
                <c:pt idx="294">
                  <c:v>10300</c:v>
                </c:pt>
                <c:pt idx="295">
                  <c:v>8100</c:v>
                </c:pt>
                <c:pt idx="296">
                  <c:v>4100</c:v>
                </c:pt>
                <c:pt idx="297">
                  <c:v>11700</c:v>
                </c:pt>
                <c:pt idx="298">
                  <c:v>10800</c:v>
                </c:pt>
                <c:pt idx="299">
                  <c:v>7800</c:v>
                </c:pt>
                <c:pt idx="300">
                  <c:v>9200</c:v>
                </c:pt>
                <c:pt idx="301">
                  <c:v>4400</c:v>
                </c:pt>
                <c:pt idx="302">
                  <c:v>4200</c:v>
                </c:pt>
                <c:pt idx="303">
                  <c:v>15800</c:v>
                </c:pt>
                <c:pt idx="304">
                  <c:v>9900</c:v>
                </c:pt>
                <c:pt idx="305">
                  <c:v>7300</c:v>
                </c:pt>
                <c:pt idx="306">
                  <c:v>7900</c:v>
                </c:pt>
                <c:pt idx="307">
                  <c:v>12000</c:v>
                </c:pt>
                <c:pt idx="308">
                  <c:v>10300</c:v>
                </c:pt>
                <c:pt idx="309">
                  <c:v>17300</c:v>
                </c:pt>
                <c:pt idx="310">
                  <c:v>18800</c:v>
                </c:pt>
                <c:pt idx="311">
                  <c:v>6900</c:v>
                </c:pt>
                <c:pt idx="312">
                  <c:v>16800</c:v>
                </c:pt>
                <c:pt idx="313">
                  <c:v>14400</c:v>
                </c:pt>
                <c:pt idx="314">
                  <c:v>17900</c:v>
                </c:pt>
                <c:pt idx="315">
                  <c:v>20200</c:v>
                </c:pt>
                <c:pt idx="316">
                  <c:v>22000</c:v>
                </c:pt>
                <c:pt idx="317">
                  <c:v>22600</c:v>
                </c:pt>
                <c:pt idx="318">
                  <c:v>16000</c:v>
                </c:pt>
                <c:pt idx="319">
                  <c:v>11200</c:v>
                </c:pt>
                <c:pt idx="320">
                  <c:v>2800</c:v>
                </c:pt>
                <c:pt idx="321">
                  <c:v>6400</c:v>
                </c:pt>
                <c:pt idx="322">
                  <c:v>7800</c:v>
                </c:pt>
                <c:pt idx="323">
                  <c:v>2500</c:v>
                </c:pt>
                <c:pt idx="324">
                  <c:v>2700</c:v>
                </c:pt>
                <c:pt idx="325">
                  <c:v>3300</c:v>
                </c:pt>
                <c:pt idx="326">
                  <c:v>15000</c:v>
                </c:pt>
                <c:pt idx="327">
                  <c:v>7500</c:v>
                </c:pt>
                <c:pt idx="328">
                  <c:v>7100</c:v>
                </c:pt>
                <c:pt idx="329">
                  <c:v>9500</c:v>
                </c:pt>
                <c:pt idx="330">
                  <c:v>7800</c:v>
                </c:pt>
                <c:pt idx="331">
                  <c:v>15000</c:v>
                </c:pt>
                <c:pt idx="332">
                  <c:v>22700</c:v>
                </c:pt>
                <c:pt idx="333">
                  <c:v>21000</c:v>
                </c:pt>
                <c:pt idx="334">
                  <c:v>19600</c:v>
                </c:pt>
                <c:pt idx="335">
                  <c:v>9800</c:v>
                </c:pt>
                <c:pt idx="336">
                  <c:v>10700</c:v>
                </c:pt>
                <c:pt idx="337">
                  <c:v>10700</c:v>
                </c:pt>
                <c:pt idx="338">
                  <c:v>20600</c:v>
                </c:pt>
                <c:pt idx="339">
                  <c:v>13800</c:v>
                </c:pt>
                <c:pt idx="340">
                  <c:v>700</c:v>
                </c:pt>
                <c:pt idx="341">
                  <c:v>6600</c:v>
                </c:pt>
                <c:pt idx="342">
                  <c:v>6800</c:v>
                </c:pt>
                <c:pt idx="343">
                  <c:v>18500</c:v>
                </c:pt>
                <c:pt idx="344">
                  <c:v>8700</c:v>
                </c:pt>
                <c:pt idx="345">
                  <c:v>6100</c:v>
                </c:pt>
                <c:pt idx="346">
                  <c:v>12100</c:v>
                </c:pt>
                <c:pt idx="347">
                  <c:v>11600</c:v>
                </c:pt>
                <c:pt idx="348">
                  <c:v>4837</c:v>
                </c:pt>
                <c:pt idx="349">
                  <c:v>17874</c:v>
                </c:pt>
              </c:numCache>
            </c:numRef>
          </c:xVal>
          <c:yVal>
            <c:numRef>
              <c:f>workingsheet!$C$1284:$C$1633</c:f>
              <c:numCache>
                <c:formatCode>0</c:formatCode>
                <c:ptCount val="350"/>
                <c:pt idx="0">
                  <c:v>6552.2198900000003</c:v>
                </c:pt>
                <c:pt idx="1">
                  <c:v>6013.2519380000003</c:v>
                </c:pt>
                <c:pt idx="2">
                  <c:v>8516.4063129999995</c:v>
                </c:pt>
                <c:pt idx="3">
                  <c:v>16203.150868999999</c:v>
                </c:pt>
                <c:pt idx="4">
                  <c:v>2981.5645760000002</c:v>
                </c:pt>
                <c:pt idx="5">
                  <c:v>2497.9878859999999</c:v>
                </c:pt>
                <c:pt idx="6">
                  <c:v>2028.8921499999999</c:v>
                </c:pt>
                <c:pt idx="7">
                  <c:v>3252.593382</c:v>
                </c:pt>
                <c:pt idx="8">
                  <c:v>4242.5109996640003</c:v>
                </c:pt>
                <c:pt idx="9">
                  <c:v>5905.6164390000004</c:v>
                </c:pt>
                <c:pt idx="10">
                  <c:v>6314.6438509999998</c:v>
                </c:pt>
                <c:pt idx="11">
                  <c:v>7207.8701760000004</c:v>
                </c:pt>
                <c:pt idx="12">
                  <c:v>1352.0750720000001</c:v>
                </c:pt>
                <c:pt idx="13">
                  <c:v>17649.369737000001</c:v>
                </c:pt>
                <c:pt idx="14">
                  <c:v>11621.194879999999</c:v>
                </c:pt>
                <c:pt idx="15">
                  <c:v>348.41722700000003</c:v>
                </c:pt>
                <c:pt idx="16">
                  <c:v>16029.570141</c:v>
                </c:pt>
                <c:pt idx="17">
                  <c:v>4975.8473020000001</c:v>
                </c:pt>
                <c:pt idx="18">
                  <c:v>15790.510518999999</c:v>
                </c:pt>
                <c:pt idx="19">
                  <c:v>8790.4217129999997</c:v>
                </c:pt>
                <c:pt idx="20">
                  <c:v>19187.840784</c:v>
                </c:pt>
                <c:pt idx="21">
                  <c:v>12416.265954</c:v>
                </c:pt>
                <c:pt idx="22">
                  <c:v>6090.4610080000002</c:v>
                </c:pt>
                <c:pt idx="23">
                  <c:v>6422.1068963329999</c:v>
                </c:pt>
                <c:pt idx="24">
                  <c:v>10457.072698</c:v>
                </c:pt>
                <c:pt idx="25">
                  <c:v>8969.7006139999994</c:v>
                </c:pt>
                <c:pt idx="26">
                  <c:v>9049.8123230000001</c:v>
                </c:pt>
                <c:pt idx="27">
                  <c:v>7693.5537379999996</c:v>
                </c:pt>
                <c:pt idx="28">
                  <c:v>1687.1389489999999</c:v>
                </c:pt>
                <c:pt idx="29">
                  <c:v>10239.514655000001</c:v>
                </c:pt>
                <c:pt idx="30">
                  <c:v>7561.3331630000002</c:v>
                </c:pt>
                <c:pt idx="31">
                  <c:v>5331.4737450000002</c:v>
                </c:pt>
                <c:pt idx="32">
                  <c:v>3084.9927170000001</c:v>
                </c:pt>
                <c:pt idx="33">
                  <c:v>10862.310237</c:v>
                </c:pt>
                <c:pt idx="34">
                  <c:v>994.01352099999997</c:v>
                </c:pt>
                <c:pt idx="35">
                  <c:v>9604.560571</c:v>
                </c:pt>
                <c:pt idx="36">
                  <c:v>7000.6873619999997</c:v>
                </c:pt>
                <c:pt idx="37">
                  <c:v>1846.1036879999999</c:v>
                </c:pt>
                <c:pt idx="38">
                  <c:v>10060.959564000001</c:v>
                </c:pt>
                <c:pt idx="39">
                  <c:v>7839.7080669999996</c:v>
                </c:pt>
                <c:pt idx="40">
                  <c:v>4603.3918659999999</c:v>
                </c:pt>
                <c:pt idx="41">
                  <c:v>9302.5864989999991</c:v>
                </c:pt>
                <c:pt idx="42">
                  <c:v>7440.7406700000001</c:v>
                </c:pt>
                <c:pt idx="43">
                  <c:v>20597.075579</c:v>
                </c:pt>
                <c:pt idx="44">
                  <c:v>9219.3747480000002</c:v>
                </c:pt>
                <c:pt idx="45">
                  <c:v>3890.418467</c:v>
                </c:pt>
                <c:pt idx="46">
                  <c:v>10094.696663999999</c:v>
                </c:pt>
                <c:pt idx="47">
                  <c:v>11475.062649</c:v>
                </c:pt>
                <c:pt idx="48">
                  <c:v>8112.0732930000004</c:v>
                </c:pt>
                <c:pt idx="49">
                  <c:v>11199.330442</c:v>
                </c:pt>
                <c:pt idx="50">
                  <c:v>3177.7012289999998</c:v>
                </c:pt>
                <c:pt idx="51">
                  <c:v>8681.0777940000007</c:v>
                </c:pt>
                <c:pt idx="52">
                  <c:v>7587.2749113330001</c:v>
                </c:pt>
                <c:pt idx="53">
                  <c:v>5701.3296339999997</c:v>
                </c:pt>
                <c:pt idx="54">
                  <c:v>7637.9241199999997</c:v>
                </c:pt>
                <c:pt idx="55">
                  <c:v>1637.761072</c:v>
                </c:pt>
                <c:pt idx="56">
                  <c:v>8350.3744430000006</c:v>
                </c:pt>
                <c:pt idx="57">
                  <c:v>7586.2250119999999</c:v>
                </c:pt>
                <c:pt idx="58">
                  <c:v>6002.9101810000002</c:v>
                </c:pt>
                <c:pt idx="59">
                  <c:v>5462.4604099999997</c:v>
                </c:pt>
                <c:pt idx="60">
                  <c:v>3565.8309920000002</c:v>
                </c:pt>
                <c:pt idx="61">
                  <c:v>2298.963792</c:v>
                </c:pt>
                <c:pt idx="62">
                  <c:v>6009.6855059990003</c:v>
                </c:pt>
                <c:pt idx="63">
                  <c:v>8215.4216293329991</c:v>
                </c:pt>
                <c:pt idx="64">
                  <c:v>6297.8926380000003</c:v>
                </c:pt>
                <c:pt idx="65">
                  <c:v>8591.9300509999994</c:v>
                </c:pt>
                <c:pt idx="66">
                  <c:v>6090.4610080000002</c:v>
                </c:pt>
                <c:pt idx="67">
                  <c:v>5701.9515439999996</c:v>
                </c:pt>
                <c:pt idx="68">
                  <c:v>8376.5375409999997</c:v>
                </c:pt>
                <c:pt idx="69">
                  <c:v>6616.615272</c:v>
                </c:pt>
                <c:pt idx="70">
                  <c:v>5344.5961379999999</c:v>
                </c:pt>
                <c:pt idx="71">
                  <c:v>7971.7493009999998</c:v>
                </c:pt>
                <c:pt idx="72">
                  <c:v>4178.6177879999996</c:v>
                </c:pt>
                <c:pt idx="73">
                  <c:v>9401.1714869999996</c:v>
                </c:pt>
                <c:pt idx="74">
                  <c:v>6530.3354660000005</c:v>
                </c:pt>
                <c:pt idx="75">
                  <c:v>6653.0214660000001</c:v>
                </c:pt>
                <c:pt idx="76">
                  <c:v>7804.1279420000001</c:v>
                </c:pt>
                <c:pt idx="77">
                  <c:v>12030.106038</c:v>
                </c:pt>
                <c:pt idx="78">
                  <c:v>5027.9096129999998</c:v>
                </c:pt>
                <c:pt idx="79">
                  <c:v>7811.7027749999997</c:v>
                </c:pt>
                <c:pt idx="80">
                  <c:v>11395.348742</c:v>
                </c:pt>
                <c:pt idx="81">
                  <c:v>8586.5209099999993</c:v>
                </c:pt>
                <c:pt idx="82">
                  <c:v>6612.5646120000001</c:v>
                </c:pt>
                <c:pt idx="83">
                  <c:v>4796.7985250000002</c:v>
                </c:pt>
                <c:pt idx="84">
                  <c:v>5212.2524270000004</c:v>
                </c:pt>
                <c:pt idx="85">
                  <c:v>3428.044899</c:v>
                </c:pt>
                <c:pt idx="86">
                  <c:v>3619.070037</c:v>
                </c:pt>
                <c:pt idx="87">
                  <c:v>6302.0703380000004</c:v>
                </c:pt>
                <c:pt idx="88">
                  <c:v>6877.3076000000001</c:v>
                </c:pt>
                <c:pt idx="89">
                  <c:v>4269.4013599999998</c:v>
                </c:pt>
                <c:pt idx="90">
                  <c:v>5394.3278710000004</c:v>
                </c:pt>
                <c:pt idx="91">
                  <c:v>12022.598727000001</c:v>
                </c:pt>
                <c:pt idx="92">
                  <c:v>11264.826085000001</c:v>
                </c:pt>
                <c:pt idx="93">
                  <c:v>4077.880451</c:v>
                </c:pt>
                <c:pt idx="94">
                  <c:v>47942.790612999997</c:v>
                </c:pt>
                <c:pt idx="95">
                  <c:v>5844.2090420000004</c:v>
                </c:pt>
                <c:pt idx="96">
                  <c:v>13341.290348</c:v>
                </c:pt>
                <c:pt idx="97">
                  <c:v>7097.2681830000001</c:v>
                </c:pt>
                <c:pt idx="98">
                  <c:v>1222.003556999</c:v>
                </c:pt>
                <c:pt idx="99">
                  <c:v>1502.1172689990001</c:v>
                </c:pt>
                <c:pt idx="100">
                  <c:v>1623.9012909989999</c:v>
                </c:pt>
                <c:pt idx="101">
                  <c:v>1718.879327999</c:v>
                </c:pt>
                <c:pt idx="102">
                  <c:v>7253.6984130000001</c:v>
                </c:pt>
                <c:pt idx="103">
                  <c:v>5854.8329610000001</c:v>
                </c:pt>
                <c:pt idx="104">
                  <c:v>1265.8431849999999</c:v>
                </c:pt>
                <c:pt idx="105">
                  <c:v>11353.507793666</c:v>
                </c:pt>
                <c:pt idx="106">
                  <c:v>13424.254223999</c:v>
                </c:pt>
                <c:pt idx="107">
                  <c:v>11627.272625</c:v>
                </c:pt>
                <c:pt idx="108">
                  <c:v>10939.724238999999</c:v>
                </c:pt>
                <c:pt idx="109">
                  <c:v>8585.9990830000006</c:v>
                </c:pt>
                <c:pt idx="110">
                  <c:v>8609.4238600000008</c:v>
                </c:pt>
                <c:pt idx="111">
                  <c:v>13782.080556999999</c:v>
                </c:pt>
                <c:pt idx="112">
                  <c:v>2604.542097</c:v>
                </c:pt>
                <c:pt idx="113">
                  <c:v>10758.995008996</c:v>
                </c:pt>
                <c:pt idx="114">
                  <c:v>9142.3609319999996</c:v>
                </c:pt>
                <c:pt idx="115">
                  <c:v>2311.1906770000001</c:v>
                </c:pt>
                <c:pt idx="116">
                  <c:v>5209.7789140000004</c:v>
                </c:pt>
                <c:pt idx="117">
                  <c:v>18195.307121999998</c:v>
                </c:pt>
                <c:pt idx="118">
                  <c:v>16160.457146999999</c:v>
                </c:pt>
                <c:pt idx="119">
                  <c:v>7535.0651159999998</c:v>
                </c:pt>
                <c:pt idx="120">
                  <c:v>2618.5052700000001</c:v>
                </c:pt>
                <c:pt idx="121">
                  <c:v>5950.7578960000001</c:v>
                </c:pt>
                <c:pt idx="122">
                  <c:v>10626.708350999999</c:v>
                </c:pt>
                <c:pt idx="123">
                  <c:v>6105.4547899999998</c:v>
                </c:pt>
                <c:pt idx="124">
                  <c:v>5920.3500869999998</c:v>
                </c:pt>
                <c:pt idx="125">
                  <c:v>9077.4457070000008</c:v>
                </c:pt>
                <c:pt idx="126">
                  <c:v>5894.2659210000002</c:v>
                </c:pt>
                <c:pt idx="127">
                  <c:v>3724.0381590000002</c:v>
                </c:pt>
                <c:pt idx="128">
                  <c:v>9503.8464690000001</c:v>
                </c:pt>
                <c:pt idx="129">
                  <c:v>13334.838345</c:v>
                </c:pt>
                <c:pt idx="130">
                  <c:v>7984.4312049999999</c:v>
                </c:pt>
                <c:pt idx="131">
                  <c:v>10176.796103999999</c:v>
                </c:pt>
                <c:pt idx="132">
                  <c:v>13867.051074999999</c:v>
                </c:pt>
                <c:pt idx="133">
                  <c:v>2212.5729799999999</c:v>
                </c:pt>
                <c:pt idx="134">
                  <c:v>876.57659200000001</c:v>
                </c:pt>
                <c:pt idx="135">
                  <c:v>9753.084535</c:v>
                </c:pt>
                <c:pt idx="136">
                  <c:v>8659.0604679999997</c:v>
                </c:pt>
                <c:pt idx="137">
                  <c:v>13615.552508999999</c:v>
                </c:pt>
                <c:pt idx="138">
                  <c:v>21339.332142666</c:v>
                </c:pt>
                <c:pt idx="139">
                  <c:v>2844.0631899999998</c:v>
                </c:pt>
                <c:pt idx="140">
                  <c:v>6985.6040759999996</c:v>
                </c:pt>
                <c:pt idx="141">
                  <c:v>6169.6081519999998</c:v>
                </c:pt>
                <c:pt idx="142">
                  <c:v>9848.5698400000001</c:v>
                </c:pt>
                <c:pt idx="143">
                  <c:v>3165.0155789999999</c:v>
                </c:pt>
                <c:pt idx="144">
                  <c:v>3464.8456660000002</c:v>
                </c:pt>
                <c:pt idx="145">
                  <c:v>3875.6133089999998</c:v>
                </c:pt>
                <c:pt idx="146">
                  <c:v>6417.4310310000001</c:v>
                </c:pt>
                <c:pt idx="147">
                  <c:v>13788.827175</c:v>
                </c:pt>
                <c:pt idx="148">
                  <c:v>13549.387236</c:v>
                </c:pt>
                <c:pt idx="149">
                  <c:v>3546.7904739999999</c:v>
                </c:pt>
                <c:pt idx="150">
                  <c:v>4219.2410989999998</c:v>
                </c:pt>
                <c:pt idx="151">
                  <c:v>3963.1449419999999</c:v>
                </c:pt>
                <c:pt idx="152">
                  <c:v>12000.04125</c:v>
                </c:pt>
                <c:pt idx="153">
                  <c:v>11590.441186</c:v>
                </c:pt>
                <c:pt idx="154">
                  <c:v>10324.469675333001</c:v>
                </c:pt>
                <c:pt idx="155">
                  <c:v>9390.1050360000008</c:v>
                </c:pt>
                <c:pt idx="156">
                  <c:v>2482.813353</c:v>
                </c:pt>
                <c:pt idx="157">
                  <c:v>4540.9878639999997</c:v>
                </c:pt>
                <c:pt idx="158">
                  <c:v>3536.2953689999999</c:v>
                </c:pt>
                <c:pt idx="159">
                  <c:v>3268.2145030000001</c:v>
                </c:pt>
                <c:pt idx="160">
                  <c:v>19713.657573</c:v>
                </c:pt>
                <c:pt idx="161">
                  <c:v>4365.8238970000002</c:v>
                </c:pt>
                <c:pt idx="162">
                  <c:v>11520.541544</c:v>
                </c:pt>
                <c:pt idx="163">
                  <c:v>10275.621553999999</c:v>
                </c:pt>
                <c:pt idx="164">
                  <c:v>3727.8485580000001</c:v>
                </c:pt>
                <c:pt idx="165">
                  <c:v>7203.2485939999997</c:v>
                </c:pt>
                <c:pt idx="166">
                  <c:v>10825.070212000001</c:v>
                </c:pt>
                <c:pt idx="167">
                  <c:v>8390.4185049999996</c:v>
                </c:pt>
                <c:pt idx="168">
                  <c:v>7889.7661790000002</c:v>
                </c:pt>
                <c:pt idx="169">
                  <c:v>2476.217666</c:v>
                </c:pt>
                <c:pt idx="170">
                  <c:v>5805.7299119999998</c:v>
                </c:pt>
                <c:pt idx="171">
                  <c:v>5519.0738080000001</c:v>
                </c:pt>
                <c:pt idx="172">
                  <c:v>6208.9818100000002</c:v>
                </c:pt>
                <c:pt idx="173">
                  <c:v>1630.2257979999999</c:v>
                </c:pt>
                <c:pt idx="174">
                  <c:v>7613.9556030000003</c:v>
                </c:pt>
                <c:pt idx="175">
                  <c:v>19116.469706</c:v>
                </c:pt>
                <c:pt idx="176">
                  <c:v>11668.257094000001</c:v>
                </c:pt>
                <c:pt idx="177">
                  <c:v>12534.983409</c:v>
                </c:pt>
                <c:pt idx="178">
                  <c:v>8575.5192100000004</c:v>
                </c:pt>
                <c:pt idx="179">
                  <c:v>7907.2826599999999</c:v>
                </c:pt>
                <c:pt idx="180">
                  <c:v>12910.083640000001</c:v>
                </c:pt>
                <c:pt idx="181">
                  <c:v>17397.197308999999</c:v>
                </c:pt>
                <c:pt idx="182">
                  <c:v>3587.5060819999999</c:v>
                </c:pt>
                <c:pt idx="183">
                  <c:v>15251.174875999999</c:v>
                </c:pt>
                <c:pt idx="184">
                  <c:v>12678.427892</c:v>
                </c:pt>
                <c:pt idx="185">
                  <c:v>8786.1033090000001</c:v>
                </c:pt>
                <c:pt idx="186">
                  <c:v>621.74064899999996</c:v>
                </c:pt>
                <c:pt idx="187">
                  <c:v>6233.1748159999997</c:v>
                </c:pt>
                <c:pt idx="188">
                  <c:v>8158.0367969999998</c:v>
                </c:pt>
                <c:pt idx="189">
                  <c:v>4310.8796000000002</c:v>
                </c:pt>
                <c:pt idx="190">
                  <c:v>4196.3459750000002</c:v>
                </c:pt>
                <c:pt idx="191">
                  <c:v>4325.5041369999999</c:v>
                </c:pt>
                <c:pt idx="192">
                  <c:v>10925.836713000001</c:v>
                </c:pt>
                <c:pt idx="193">
                  <c:v>5571.4280013329999</c:v>
                </c:pt>
                <c:pt idx="194">
                  <c:v>12697.330861</c:v>
                </c:pt>
                <c:pt idx="195">
                  <c:v>5661.9121850000001</c:v>
                </c:pt>
                <c:pt idx="196">
                  <c:v>3905.970542</c:v>
                </c:pt>
                <c:pt idx="197">
                  <c:v>3861.772692</c:v>
                </c:pt>
                <c:pt idx="198">
                  <c:v>3709.8184470000001</c:v>
                </c:pt>
                <c:pt idx="199">
                  <c:v>6857.928124</c:v>
                </c:pt>
                <c:pt idx="200">
                  <c:v>6738.4372549999998</c:v>
                </c:pt>
                <c:pt idx="201">
                  <c:v>6734.8659200000002</c:v>
                </c:pt>
                <c:pt idx="202">
                  <c:v>8833.4039350000003</c:v>
                </c:pt>
                <c:pt idx="203">
                  <c:v>5126.4343749999998</c:v>
                </c:pt>
                <c:pt idx="204">
                  <c:v>5126.4343749999998</c:v>
                </c:pt>
                <c:pt idx="205">
                  <c:v>10862.017030000001</c:v>
                </c:pt>
                <c:pt idx="206">
                  <c:v>4967.2625413329997</c:v>
                </c:pt>
                <c:pt idx="207">
                  <c:v>4695.3339443329996</c:v>
                </c:pt>
                <c:pt idx="208">
                  <c:v>4579.9733699999997</c:v>
                </c:pt>
                <c:pt idx="209">
                  <c:v>13028.26391</c:v>
                </c:pt>
                <c:pt idx="210">
                  <c:v>2077.4843550000001</c:v>
                </c:pt>
                <c:pt idx="211">
                  <c:v>13085.429431</c:v>
                </c:pt>
                <c:pt idx="212">
                  <c:v>13494.642701999999</c:v>
                </c:pt>
                <c:pt idx="213">
                  <c:v>8984.3551050000005</c:v>
                </c:pt>
                <c:pt idx="214">
                  <c:v>7431.0403930000002</c:v>
                </c:pt>
                <c:pt idx="215">
                  <c:v>7933.1449590000002</c:v>
                </c:pt>
                <c:pt idx="216">
                  <c:v>12485.702169</c:v>
                </c:pt>
                <c:pt idx="217">
                  <c:v>4762.1142680000003</c:v>
                </c:pt>
                <c:pt idx="218">
                  <c:v>4825.2604869999996</c:v>
                </c:pt>
                <c:pt idx="219">
                  <c:v>15541.806304</c:v>
                </c:pt>
                <c:pt idx="220">
                  <c:v>11843.814041</c:v>
                </c:pt>
                <c:pt idx="221">
                  <c:v>15582.480943</c:v>
                </c:pt>
                <c:pt idx="222">
                  <c:v>17196.259836000001</c:v>
                </c:pt>
                <c:pt idx="223">
                  <c:v>6441.6780220000001</c:v>
                </c:pt>
                <c:pt idx="224">
                  <c:v>1971.468386</c:v>
                </c:pt>
                <c:pt idx="225">
                  <c:v>5307.5626119999997</c:v>
                </c:pt>
                <c:pt idx="226">
                  <c:v>6767.783958</c:v>
                </c:pt>
                <c:pt idx="227">
                  <c:v>13354.539151999999</c:v>
                </c:pt>
                <c:pt idx="228">
                  <c:v>6316.5239469999997</c:v>
                </c:pt>
                <c:pt idx="229">
                  <c:v>10687.053228000001</c:v>
                </c:pt>
                <c:pt idx="230">
                  <c:v>13347.553897333</c:v>
                </c:pt>
                <c:pt idx="231">
                  <c:v>4349.1352550000001</c:v>
                </c:pt>
                <c:pt idx="232">
                  <c:v>17062.844636999998</c:v>
                </c:pt>
                <c:pt idx="233">
                  <c:v>20675.681174000001</c:v>
                </c:pt>
                <c:pt idx="234">
                  <c:v>13365.806374</c:v>
                </c:pt>
                <c:pt idx="235">
                  <c:v>6760.246255</c:v>
                </c:pt>
                <c:pt idx="236">
                  <c:v>5301.8459199999998</c:v>
                </c:pt>
                <c:pt idx="237">
                  <c:v>19912.123736000001</c:v>
                </c:pt>
                <c:pt idx="238">
                  <c:v>12932.088100999999</c:v>
                </c:pt>
                <c:pt idx="239">
                  <c:v>5295.8683899999996</c:v>
                </c:pt>
                <c:pt idx="240">
                  <c:v>7204.7159670000001</c:v>
                </c:pt>
                <c:pt idx="241">
                  <c:v>14845.477368</c:v>
                </c:pt>
                <c:pt idx="242">
                  <c:v>5722.7474750000001</c:v>
                </c:pt>
                <c:pt idx="243">
                  <c:v>13071.062502000001</c:v>
                </c:pt>
                <c:pt idx="244">
                  <c:v>9178.9143060000006</c:v>
                </c:pt>
                <c:pt idx="245">
                  <c:v>6553.2620960000004</c:v>
                </c:pt>
                <c:pt idx="246">
                  <c:v>13770.410435</c:v>
                </c:pt>
                <c:pt idx="247">
                  <c:v>42960.405569000002</c:v>
                </c:pt>
                <c:pt idx="248">
                  <c:v>12893.244107</c:v>
                </c:pt>
                <c:pt idx="249">
                  <c:v>7416.9643279989996</c:v>
                </c:pt>
                <c:pt idx="250">
                  <c:v>7763.3079389989998</c:v>
                </c:pt>
                <c:pt idx="251">
                  <c:v>14073.566901</c:v>
                </c:pt>
                <c:pt idx="252">
                  <c:v>8736.0982409989992</c:v>
                </c:pt>
                <c:pt idx="253">
                  <c:v>8810.4673539989999</c:v>
                </c:pt>
                <c:pt idx="254">
                  <c:v>5360.9352396639997</c:v>
                </c:pt>
                <c:pt idx="255">
                  <c:v>2362.5082940000002</c:v>
                </c:pt>
                <c:pt idx="256">
                  <c:v>8366.8125130000008</c:v>
                </c:pt>
                <c:pt idx="257">
                  <c:v>2579.3064129999998</c:v>
                </c:pt>
                <c:pt idx="258">
                  <c:v>162.11376000000001</c:v>
                </c:pt>
                <c:pt idx="259">
                  <c:v>15727.338201</c:v>
                </c:pt>
                <c:pt idx="260">
                  <c:v>14525.157692000001</c:v>
                </c:pt>
                <c:pt idx="261">
                  <c:v>1017.288312</c:v>
                </c:pt>
                <c:pt idx="262">
                  <c:v>9025.4795383319997</c:v>
                </c:pt>
                <c:pt idx="263">
                  <c:v>11112.768416998</c:v>
                </c:pt>
                <c:pt idx="264">
                  <c:v>12033.002402</c:v>
                </c:pt>
                <c:pt idx="265">
                  <c:v>5388.208157</c:v>
                </c:pt>
                <c:pt idx="266">
                  <c:v>19079.257320000001</c:v>
                </c:pt>
                <c:pt idx="267">
                  <c:v>3221.8741829999999</c:v>
                </c:pt>
                <c:pt idx="268">
                  <c:v>7330.5952040000002</c:v>
                </c:pt>
                <c:pt idx="269">
                  <c:v>11949.537023999999</c:v>
                </c:pt>
                <c:pt idx="270">
                  <c:v>6991.4210819999998</c:v>
                </c:pt>
                <c:pt idx="271">
                  <c:v>2912.5411640000002</c:v>
                </c:pt>
                <c:pt idx="272">
                  <c:v>9897.7278979999992</c:v>
                </c:pt>
                <c:pt idx="273">
                  <c:v>4965.4330520000003</c:v>
                </c:pt>
                <c:pt idx="274">
                  <c:v>12311.182445</c:v>
                </c:pt>
                <c:pt idx="275">
                  <c:v>5876.7837740000004</c:v>
                </c:pt>
                <c:pt idx="276">
                  <c:v>6292.9671870000002</c:v>
                </c:pt>
                <c:pt idx="277">
                  <c:v>5671.2121939999997</c:v>
                </c:pt>
                <c:pt idx="278">
                  <c:v>5179.6252370000002</c:v>
                </c:pt>
                <c:pt idx="279">
                  <c:v>4869.966437</c:v>
                </c:pt>
                <c:pt idx="280">
                  <c:v>8135.1314400000001</c:v>
                </c:pt>
                <c:pt idx="281">
                  <c:v>9710.5770400000001</c:v>
                </c:pt>
                <c:pt idx="282">
                  <c:v>6248.5919629999999</c:v>
                </c:pt>
                <c:pt idx="283">
                  <c:v>11713.204786333001</c:v>
                </c:pt>
                <c:pt idx="284">
                  <c:v>6444.2643980000003</c:v>
                </c:pt>
                <c:pt idx="285">
                  <c:v>6033.9523600000002</c:v>
                </c:pt>
                <c:pt idx="286">
                  <c:v>14700.29636</c:v>
                </c:pt>
                <c:pt idx="287">
                  <c:v>8069.7242699999997</c:v>
                </c:pt>
                <c:pt idx="288">
                  <c:v>9362.4647559999994</c:v>
                </c:pt>
                <c:pt idx="289">
                  <c:v>5341.2721890000003</c:v>
                </c:pt>
                <c:pt idx="290">
                  <c:v>1467.4331850000001</c:v>
                </c:pt>
                <c:pt idx="291">
                  <c:v>5391.0180639999999</c:v>
                </c:pt>
                <c:pt idx="292">
                  <c:v>5806.2288399999998</c:v>
                </c:pt>
                <c:pt idx="293">
                  <c:v>1369.564959</c:v>
                </c:pt>
                <c:pt idx="294">
                  <c:v>5436.6160689999997</c:v>
                </c:pt>
                <c:pt idx="295">
                  <c:v>4601.0488729999997</c:v>
                </c:pt>
                <c:pt idx="296">
                  <c:v>3553.7963450000002</c:v>
                </c:pt>
                <c:pt idx="297">
                  <c:v>11948.708242999999</c:v>
                </c:pt>
                <c:pt idx="298">
                  <c:v>5209.0902530000003</c:v>
                </c:pt>
                <c:pt idx="299">
                  <c:v>4188.7484420000001</c:v>
                </c:pt>
                <c:pt idx="300">
                  <c:v>9015.2546970000003</c:v>
                </c:pt>
                <c:pt idx="301">
                  <c:v>2030.695203</c:v>
                </c:pt>
                <c:pt idx="302">
                  <c:v>3185.6685459999999</c:v>
                </c:pt>
                <c:pt idx="303">
                  <c:v>5041.3599109999996</c:v>
                </c:pt>
                <c:pt idx="304">
                  <c:v>5510.3836819999997</c:v>
                </c:pt>
                <c:pt idx="305">
                  <c:v>8389.8819519999997</c:v>
                </c:pt>
                <c:pt idx="306">
                  <c:v>2376.9892679999998</c:v>
                </c:pt>
                <c:pt idx="307">
                  <c:v>19235.991248999999</c:v>
                </c:pt>
                <c:pt idx="308">
                  <c:v>10696.739862</c:v>
                </c:pt>
                <c:pt idx="309">
                  <c:v>18860.399337332001</c:v>
                </c:pt>
                <c:pt idx="310">
                  <c:v>16523.199322</c:v>
                </c:pt>
                <c:pt idx="311">
                  <c:v>1590.547223</c:v>
                </c:pt>
                <c:pt idx="312">
                  <c:v>11356.403955</c:v>
                </c:pt>
                <c:pt idx="313">
                  <c:v>12117.665575000001</c:v>
                </c:pt>
                <c:pt idx="314">
                  <c:v>10654.721684</c:v>
                </c:pt>
                <c:pt idx="315">
                  <c:v>11047.849343</c:v>
                </c:pt>
                <c:pt idx="316">
                  <c:v>10633.403652999999</c:v>
                </c:pt>
                <c:pt idx="317">
                  <c:v>12707.536183</c:v>
                </c:pt>
                <c:pt idx="318">
                  <c:v>7150.1089140000004</c:v>
                </c:pt>
                <c:pt idx="319">
                  <c:v>8703.270391</c:v>
                </c:pt>
                <c:pt idx="320">
                  <c:v>6201.696524</c:v>
                </c:pt>
                <c:pt idx="321">
                  <c:v>1154.2590279999999</c:v>
                </c:pt>
                <c:pt idx="322">
                  <c:v>8202.9066550000007</c:v>
                </c:pt>
                <c:pt idx="323">
                  <c:v>3015.5652140000002</c:v>
                </c:pt>
                <c:pt idx="324">
                  <c:v>1436.6612050000001</c:v>
                </c:pt>
                <c:pt idx="325">
                  <c:v>5051.9799659999999</c:v>
                </c:pt>
                <c:pt idx="326">
                  <c:v>6764.63778</c:v>
                </c:pt>
                <c:pt idx="327">
                  <c:v>4626.8968439999999</c:v>
                </c:pt>
                <c:pt idx="328">
                  <c:v>9172.6957239999992</c:v>
                </c:pt>
                <c:pt idx="329">
                  <c:v>7994.5895283319996</c:v>
                </c:pt>
                <c:pt idx="330">
                  <c:v>6505.5180609999998</c:v>
                </c:pt>
                <c:pt idx="331">
                  <c:v>6306.7238669999997</c:v>
                </c:pt>
                <c:pt idx="332">
                  <c:v>12517.264073</c:v>
                </c:pt>
                <c:pt idx="333">
                  <c:v>16995.745683000001</c:v>
                </c:pt>
                <c:pt idx="334">
                  <c:v>9073.4018290000004</c:v>
                </c:pt>
                <c:pt idx="335">
                  <c:v>6806.6925540000002</c:v>
                </c:pt>
                <c:pt idx="336">
                  <c:v>3541.5883410000001</c:v>
                </c:pt>
                <c:pt idx="337">
                  <c:v>6141.6005109999996</c:v>
                </c:pt>
                <c:pt idx="338">
                  <c:v>12719.743119000001</c:v>
                </c:pt>
                <c:pt idx="339">
                  <c:v>13718.642612332</c:v>
                </c:pt>
                <c:pt idx="340">
                  <c:v>1009.428796</c:v>
                </c:pt>
                <c:pt idx="341">
                  <c:v>6483.7769369999996</c:v>
                </c:pt>
                <c:pt idx="342">
                  <c:v>3652.9016620000002</c:v>
                </c:pt>
                <c:pt idx="343">
                  <c:v>4893.7377919999999</c:v>
                </c:pt>
                <c:pt idx="344">
                  <c:v>6665.4765289999996</c:v>
                </c:pt>
                <c:pt idx="345">
                  <c:v>6554.9835780000003</c:v>
                </c:pt>
                <c:pt idx="346">
                  <c:v>8587.1941569999999</c:v>
                </c:pt>
                <c:pt idx="347">
                  <c:v>6192.8385239959998</c:v>
                </c:pt>
                <c:pt idx="348">
                  <c:v>8968.9515479999991</c:v>
                </c:pt>
                <c:pt idx="349">
                  <c:v>7861.3649610000002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3B-451D-87BB-D170B7929DA5}"/>
            </c:ext>
          </c:extLst>
        </c:ser>
        <c:ser>
          <c:idx val="2"/>
          <c:order val="3"/>
          <c:tx>
            <c:v>Other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618145384000913"/>
                  <c:y val="6.6656218411605364E-2"/>
                </c:manualLayout>
              </c:layout>
              <c:numFmt formatCode="0.000" sourceLinked="0"/>
              <c:spPr>
                <a:solidFill>
                  <a:schemeClr val="accent6">
                    <a:lumMod val="60000"/>
                    <a:lumOff val="40000"/>
                  </a:schemeClr>
                </a:solidFill>
              </c:spPr>
              <c:txPr>
                <a:bodyPr/>
                <a:lstStyle/>
                <a:p>
                  <a:pPr>
                    <a:defRPr sz="900"/>
                  </a:pPr>
                  <a:endParaRPr lang="en-US"/>
                </a:p>
              </c:txPr>
            </c:trendlineLbl>
          </c:trendline>
          <c:xVal>
            <c:numRef>
              <c:f>workingsheet!$B$1634:$B$1923</c:f>
              <c:numCache>
                <c:formatCode>0</c:formatCode>
                <c:ptCount val="290"/>
                <c:pt idx="0">
                  <c:v>4338</c:v>
                </c:pt>
                <c:pt idx="1">
                  <c:v>3691</c:v>
                </c:pt>
                <c:pt idx="2">
                  <c:v>5397</c:v>
                </c:pt>
                <c:pt idx="3">
                  <c:v>3187</c:v>
                </c:pt>
                <c:pt idx="4">
                  <c:v>4578</c:v>
                </c:pt>
                <c:pt idx="5">
                  <c:v>1227</c:v>
                </c:pt>
                <c:pt idx="6">
                  <c:v>614</c:v>
                </c:pt>
                <c:pt idx="7">
                  <c:v>4098</c:v>
                </c:pt>
                <c:pt idx="8">
                  <c:v>5132</c:v>
                </c:pt>
                <c:pt idx="9">
                  <c:v>6636</c:v>
                </c:pt>
                <c:pt idx="10">
                  <c:v>8092</c:v>
                </c:pt>
                <c:pt idx="11">
                  <c:v>5685</c:v>
                </c:pt>
                <c:pt idx="12">
                  <c:v>1818</c:v>
                </c:pt>
                <c:pt idx="13">
                  <c:v>2615</c:v>
                </c:pt>
                <c:pt idx="14">
                  <c:v>1115</c:v>
                </c:pt>
                <c:pt idx="15">
                  <c:v>3097</c:v>
                </c:pt>
                <c:pt idx="16">
                  <c:v>3770</c:v>
                </c:pt>
                <c:pt idx="17">
                  <c:v>831</c:v>
                </c:pt>
                <c:pt idx="18">
                  <c:v>1700</c:v>
                </c:pt>
                <c:pt idx="19">
                  <c:v>4500</c:v>
                </c:pt>
                <c:pt idx="20">
                  <c:v>2200</c:v>
                </c:pt>
                <c:pt idx="21">
                  <c:v>10300</c:v>
                </c:pt>
                <c:pt idx="22">
                  <c:v>13900</c:v>
                </c:pt>
                <c:pt idx="23">
                  <c:v>4400</c:v>
                </c:pt>
                <c:pt idx="24">
                  <c:v>9300</c:v>
                </c:pt>
                <c:pt idx="25">
                  <c:v>5200</c:v>
                </c:pt>
                <c:pt idx="26">
                  <c:v>4800</c:v>
                </c:pt>
                <c:pt idx="27">
                  <c:v>5400</c:v>
                </c:pt>
                <c:pt idx="28">
                  <c:v>4800</c:v>
                </c:pt>
                <c:pt idx="29">
                  <c:v>3600</c:v>
                </c:pt>
                <c:pt idx="30">
                  <c:v>7200</c:v>
                </c:pt>
                <c:pt idx="31">
                  <c:v>10300</c:v>
                </c:pt>
                <c:pt idx="32">
                  <c:v>3100</c:v>
                </c:pt>
                <c:pt idx="33">
                  <c:v>3900</c:v>
                </c:pt>
                <c:pt idx="34">
                  <c:v>1000</c:v>
                </c:pt>
                <c:pt idx="35">
                  <c:v>4400</c:v>
                </c:pt>
                <c:pt idx="36">
                  <c:v>5300</c:v>
                </c:pt>
                <c:pt idx="37">
                  <c:v>6200</c:v>
                </c:pt>
                <c:pt idx="38">
                  <c:v>9600</c:v>
                </c:pt>
                <c:pt idx="39">
                  <c:v>6600</c:v>
                </c:pt>
                <c:pt idx="40">
                  <c:v>4000</c:v>
                </c:pt>
                <c:pt idx="41">
                  <c:v>3100</c:v>
                </c:pt>
                <c:pt idx="42">
                  <c:v>7600</c:v>
                </c:pt>
                <c:pt idx="43">
                  <c:v>5600</c:v>
                </c:pt>
                <c:pt idx="44">
                  <c:v>5800</c:v>
                </c:pt>
                <c:pt idx="45">
                  <c:v>8600</c:v>
                </c:pt>
                <c:pt idx="46">
                  <c:v>13500</c:v>
                </c:pt>
                <c:pt idx="47">
                  <c:v>3000</c:v>
                </c:pt>
                <c:pt idx="48">
                  <c:v>5900</c:v>
                </c:pt>
                <c:pt idx="49">
                  <c:v>7400</c:v>
                </c:pt>
                <c:pt idx="50">
                  <c:v>4400</c:v>
                </c:pt>
                <c:pt idx="51">
                  <c:v>5200</c:v>
                </c:pt>
                <c:pt idx="52">
                  <c:v>8800</c:v>
                </c:pt>
                <c:pt idx="53">
                  <c:v>8100</c:v>
                </c:pt>
                <c:pt idx="54">
                  <c:v>3900</c:v>
                </c:pt>
                <c:pt idx="55">
                  <c:v>11800</c:v>
                </c:pt>
                <c:pt idx="56">
                  <c:v>2300</c:v>
                </c:pt>
                <c:pt idx="57">
                  <c:v>2900</c:v>
                </c:pt>
                <c:pt idx="58">
                  <c:v>1200</c:v>
                </c:pt>
                <c:pt idx="59">
                  <c:v>2900</c:v>
                </c:pt>
                <c:pt idx="60">
                  <c:v>5400</c:v>
                </c:pt>
                <c:pt idx="61">
                  <c:v>3500</c:v>
                </c:pt>
                <c:pt idx="62">
                  <c:v>8000</c:v>
                </c:pt>
                <c:pt idx="63">
                  <c:v>3300</c:v>
                </c:pt>
                <c:pt idx="64">
                  <c:v>3400</c:v>
                </c:pt>
                <c:pt idx="65">
                  <c:v>11700</c:v>
                </c:pt>
                <c:pt idx="66">
                  <c:v>3000</c:v>
                </c:pt>
                <c:pt idx="67">
                  <c:v>6700</c:v>
                </c:pt>
                <c:pt idx="68">
                  <c:v>21400</c:v>
                </c:pt>
                <c:pt idx="69">
                  <c:v>21400</c:v>
                </c:pt>
                <c:pt idx="70">
                  <c:v>7200</c:v>
                </c:pt>
                <c:pt idx="71">
                  <c:v>7500</c:v>
                </c:pt>
                <c:pt idx="72">
                  <c:v>5400</c:v>
                </c:pt>
                <c:pt idx="73">
                  <c:v>3600</c:v>
                </c:pt>
                <c:pt idx="74">
                  <c:v>8800</c:v>
                </c:pt>
                <c:pt idx="75">
                  <c:v>6400</c:v>
                </c:pt>
                <c:pt idx="76">
                  <c:v>11900</c:v>
                </c:pt>
                <c:pt idx="77">
                  <c:v>7100</c:v>
                </c:pt>
                <c:pt idx="78">
                  <c:v>5200</c:v>
                </c:pt>
                <c:pt idx="79">
                  <c:v>4600</c:v>
                </c:pt>
                <c:pt idx="80">
                  <c:v>10500</c:v>
                </c:pt>
                <c:pt idx="81">
                  <c:v>5300</c:v>
                </c:pt>
                <c:pt idx="82">
                  <c:v>3800</c:v>
                </c:pt>
                <c:pt idx="83">
                  <c:v>5200</c:v>
                </c:pt>
                <c:pt idx="84">
                  <c:v>4600</c:v>
                </c:pt>
                <c:pt idx="85">
                  <c:v>5500</c:v>
                </c:pt>
                <c:pt idx="86">
                  <c:v>6900</c:v>
                </c:pt>
                <c:pt idx="87">
                  <c:v>7800</c:v>
                </c:pt>
                <c:pt idx="88">
                  <c:v>10300</c:v>
                </c:pt>
                <c:pt idx="89">
                  <c:v>4200</c:v>
                </c:pt>
                <c:pt idx="90">
                  <c:v>7600</c:v>
                </c:pt>
                <c:pt idx="91">
                  <c:v>3600</c:v>
                </c:pt>
                <c:pt idx="92">
                  <c:v>8700</c:v>
                </c:pt>
                <c:pt idx="93">
                  <c:v>4200</c:v>
                </c:pt>
                <c:pt idx="94">
                  <c:v>5300</c:v>
                </c:pt>
                <c:pt idx="95">
                  <c:v>2400</c:v>
                </c:pt>
                <c:pt idx="96">
                  <c:v>5700</c:v>
                </c:pt>
                <c:pt idx="97">
                  <c:v>7000</c:v>
                </c:pt>
                <c:pt idx="98">
                  <c:v>5200</c:v>
                </c:pt>
                <c:pt idx="99">
                  <c:v>7300</c:v>
                </c:pt>
                <c:pt idx="100">
                  <c:v>10600</c:v>
                </c:pt>
                <c:pt idx="101">
                  <c:v>6500</c:v>
                </c:pt>
                <c:pt idx="102">
                  <c:v>3700</c:v>
                </c:pt>
                <c:pt idx="103">
                  <c:v>3200</c:v>
                </c:pt>
                <c:pt idx="104">
                  <c:v>2400</c:v>
                </c:pt>
                <c:pt idx="105">
                  <c:v>1800</c:v>
                </c:pt>
                <c:pt idx="106">
                  <c:v>4500</c:v>
                </c:pt>
                <c:pt idx="107">
                  <c:v>7100</c:v>
                </c:pt>
                <c:pt idx="108">
                  <c:v>4500</c:v>
                </c:pt>
                <c:pt idx="109">
                  <c:v>12300</c:v>
                </c:pt>
                <c:pt idx="110">
                  <c:v>2500</c:v>
                </c:pt>
                <c:pt idx="111">
                  <c:v>4400</c:v>
                </c:pt>
                <c:pt idx="112">
                  <c:v>5900</c:v>
                </c:pt>
                <c:pt idx="113">
                  <c:v>7900</c:v>
                </c:pt>
                <c:pt idx="114">
                  <c:v>4100</c:v>
                </c:pt>
                <c:pt idx="115">
                  <c:v>4500</c:v>
                </c:pt>
                <c:pt idx="116">
                  <c:v>2500</c:v>
                </c:pt>
                <c:pt idx="117">
                  <c:v>4600</c:v>
                </c:pt>
                <c:pt idx="118">
                  <c:v>5000</c:v>
                </c:pt>
                <c:pt idx="119">
                  <c:v>1300</c:v>
                </c:pt>
                <c:pt idx="120">
                  <c:v>4400</c:v>
                </c:pt>
                <c:pt idx="121">
                  <c:v>12800</c:v>
                </c:pt>
                <c:pt idx="122">
                  <c:v>14300</c:v>
                </c:pt>
                <c:pt idx="123">
                  <c:v>3700</c:v>
                </c:pt>
                <c:pt idx="124">
                  <c:v>4300</c:v>
                </c:pt>
                <c:pt idx="125">
                  <c:v>17600</c:v>
                </c:pt>
                <c:pt idx="126">
                  <c:v>3200</c:v>
                </c:pt>
                <c:pt idx="127">
                  <c:v>3400</c:v>
                </c:pt>
                <c:pt idx="128">
                  <c:v>4000</c:v>
                </c:pt>
                <c:pt idx="129">
                  <c:v>3400</c:v>
                </c:pt>
                <c:pt idx="130">
                  <c:v>4300</c:v>
                </c:pt>
                <c:pt idx="131">
                  <c:v>8800</c:v>
                </c:pt>
                <c:pt idx="132">
                  <c:v>8200</c:v>
                </c:pt>
                <c:pt idx="133">
                  <c:v>1600</c:v>
                </c:pt>
                <c:pt idx="134">
                  <c:v>1600</c:v>
                </c:pt>
                <c:pt idx="135">
                  <c:v>3500</c:v>
                </c:pt>
                <c:pt idx="136">
                  <c:v>1700</c:v>
                </c:pt>
                <c:pt idx="137">
                  <c:v>2900</c:v>
                </c:pt>
                <c:pt idx="138">
                  <c:v>36400</c:v>
                </c:pt>
                <c:pt idx="139">
                  <c:v>3600</c:v>
                </c:pt>
                <c:pt idx="140">
                  <c:v>6600</c:v>
                </c:pt>
                <c:pt idx="141">
                  <c:v>9700</c:v>
                </c:pt>
                <c:pt idx="142">
                  <c:v>2600</c:v>
                </c:pt>
                <c:pt idx="143">
                  <c:v>2800</c:v>
                </c:pt>
                <c:pt idx="144">
                  <c:v>11400</c:v>
                </c:pt>
                <c:pt idx="145">
                  <c:v>7600</c:v>
                </c:pt>
                <c:pt idx="146">
                  <c:v>29000</c:v>
                </c:pt>
                <c:pt idx="147">
                  <c:v>4700</c:v>
                </c:pt>
                <c:pt idx="148">
                  <c:v>3400</c:v>
                </c:pt>
                <c:pt idx="149">
                  <c:v>2000</c:v>
                </c:pt>
                <c:pt idx="150">
                  <c:v>4800</c:v>
                </c:pt>
                <c:pt idx="151">
                  <c:v>4700</c:v>
                </c:pt>
                <c:pt idx="152">
                  <c:v>3100</c:v>
                </c:pt>
                <c:pt idx="153">
                  <c:v>4700</c:v>
                </c:pt>
                <c:pt idx="154">
                  <c:v>2500</c:v>
                </c:pt>
                <c:pt idx="155">
                  <c:v>3200</c:v>
                </c:pt>
                <c:pt idx="156">
                  <c:v>4700</c:v>
                </c:pt>
                <c:pt idx="157">
                  <c:v>5200</c:v>
                </c:pt>
                <c:pt idx="158">
                  <c:v>5300</c:v>
                </c:pt>
                <c:pt idx="159">
                  <c:v>5500</c:v>
                </c:pt>
                <c:pt idx="160">
                  <c:v>2100</c:v>
                </c:pt>
                <c:pt idx="161">
                  <c:v>12600</c:v>
                </c:pt>
                <c:pt idx="162">
                  <c:v>6500</c:v>
                </c:pt>
                <c:pt idx="163">
                  <c:v>13200</c:v>
                </c:pt>
                <c:pt idx="164">
                  <c:v>23100</c:v>
                </c:pt>
                <c:pt idx="165">
                  <c:v>18800</c:v>
                </c:pt>
                <c:pt idx="166">
                  <c:v>4500</c:v>
                </c:pt>
                <c:pt idx="167">
                  <c:v>10500</c:v>
                </c:pt>
                <c:pt idx="168">
                  <c:v>5700</c:v>
                </c:pt>
                <c:pt idx="169">
                  <c:v>6600</c:v>
                </c:pt>
                <c:pt idx="170">
                  <c:v>11200</c:v>
                </c:pt>
                <c:pt idx="171">
                  <c:v>5000</c:v>
                </c:pt>
                <c:pt idx="172">
                  <c:v>3500</c:v>
                </c:pt>
                <c:pt idx="173">
                  <c:v>6200</c:v>
                </c:pt>
                <c:pt idx="174">
                  <c:v>4000</c:v>
                </c:pt>
                <c:pt idx="175">
                  <c:v>2300</c:v>
                </c:pt>
                <c:pt idx="176">
                  <c:v>1300</c:v>
                </c:pt>
                <c:pt idx="177">
                  <c:v>3300</c:v>
                </c:pt>
                <c:pt idx="178">
                  <c:v>6600</c:v>
                </c:pt>
                <c:pt idx="179">
                  <c:v>19600</c:v>
                </c:pt>
                <c:pt idx="180">
                  <c:v>1800</c:v>
                </c:pt>
                <c:pt idx="181">
                  <c:v>3700</c:v>
                </c:pt>
                <c:pt idx="182">
                  <c:v>6300</c:v>
                </c:pt>
                <c:pt idx="183">
                  <c:v>11100</c:v>
                </c:pt>
                <c:pt idx="184">
                  <c:v>9200</c:v>
                </c:pt>
                <c:pt idx="185">
                  <c:v>8900</c:v>
                </c:pt>
                <c:pt idx="186">
                  <c:v>8800</c:v>
                </c:pt>
                <c:pt idx="187">
                  <c:v>2500</c:v>
                </c:pt>
                <c:pt idx="188">
                  <c:v>3300</c:v>
                </c:pt>
                <c:pt idx="189">
                  <c:v>10900</c:v>
                </c:pt>
                <c:pt idx="190">
                  <c:v>4500</c:v>
                </c:pt>
                <c:pt idx="191">
                  <c:v>8300</c:v>
                </c:pt>
                <c:pt idx="192">
                  <c:v>8300</c:v>
                </c:pt>
                <c:pt idx="193">
                  <c:v>4900</c:v>
                </c:pt>
                <c:pt idx="194">
                  <c:v>7400</c:v>
                </c:pt>
                <c:pt idx="195">
                  <c:v>9700</c:v>
                </c:pt>
                <c:pt idx="196">
                  <c:v>8400</c:v>
                </c:pt>
                <c:pt idx="197">
                  <c:v>7000</c:v>
                </c:pt>
                <c:pt idx="198">
                  <c:v>5400</c:v>
                </c:pt>
                <c:pt idx="199">
                  <c:v>34100</c:v>
                </c:pt>
                <c:pt idx="200">
                  <c:v>1100</c:v>
                </c:pt>
                <c:pt idx="201">
                  <c:v>8100</c:v>
                </c:pt>
                <c:pt idx="202">
                  <c:v>3200</c:v>
                </c:pt>
                <c:pt idx="203">
                  <c:v>3700</c:v>
                </c:pt>
                <c:pt idx="204">
                  <c:v>3100</c:v>
                </c:pt>
                <c:pt idx="205">
                  <c:v>8900</c:v>
                </c:pt>
                <c:pt idx="206">
                  <c:v>12100</c:v>
                </c:pt>
                <c:pt idx="207">
                  <c:v>7300</c:v>
                </c:pt>
                <c:pt idx="208">
                  <c:v>2900</c:v>
                </c:pt>
                <c:pt idx="209">
                  <c:v>2400</c:v>
                </c:pt>
                <c:pt idx="210">
                  <c:v>2400</c:v>
                </c:pt>
                <c:pt idx="211">
                  <c:v>5200</c:v>
                </c:pt>
                <c:pt idx="212">
                  <c:v>4800</c:v>
                </c:pt>
                <c:pt idx="213">
                  <c:v>4900</c:v>
                </c:pt>
                <c:pt idx="214">
                  <c:v>3100</c:v>
                </c:pt>
                <c:pt idx="215">
                  <c:v>5100</c:v>
                </c:pt>
                <c:pt idx="216">
                  <c:v>4000</c:v>
                </c:pt>
                <c:pt idx="217">
                  <c:v>8200</c:v>
                </c:pt>
                <c:pt idx="218">
                  <c:v>5000</c:v>
                </c:pt>
                <c:pt idx="219">
                  <c:v>12400</c:v>
                </c:pt>
                <c:pt idx="220">
                  <c:v>5900</c:v>
                </c:pt>
                <c:pt idx="221">
                  <c:v>5200</c:v>
                </c:pt>
                <c:pt idx="222">
                  <c:v>3100</c:v>
                </c:pt>
                <c:pt idx="223">
                  <c:v>2700</c:v>
                </c:pt>
                <c:pt idx="224">
                  <c:v>3600</c:v>
                </c:pt>
                <c:pt idx="225">
                  <c:v>5100</c:v>
                </c:pt>
                <c:pt idx="226">
                  <c:v>2300</c:v>
                </c:pt>
                <c:pt idx="227">
                  <c:v>100</c:v>
                </c:pt>
                <c:pt idx="228">
                  <c:v>5800</c:v>
                </c:pt>
                <c:pt idx="229">
                  <c:v>6400</c:v>
                </c:pt>
                <c:pt idx="230">
                  <c:v>10200</c:v>
                </c:pt>
                <c:pt idx="231">
                  <c:v>4900</c:v>
                </c:pt>
                <c:pt idx="232">
                  <c:v>2500</c:v>
                </c:pt>
                <c:pt idx="233">
                  <c:v>4000</c:v>
                </c:pt>
                <c:pt idx="234">
                  <c:v>5500</c:v>
                </c:pt>
                <c:pt idx="235">
                  <c:v>1000</c:v>
                </c:pt>
                <c:pt idx="236">
                  <c:v>6700</c:v>
                </c:pt>
                <c:pt idx="237">
                  <c:v>5300</c:v>
                </c:pt>
                <c:pt idx="238">
                  <c:v>8100</c:v>
                </c:pt>
                <c:pt idx="239">
                  <c:v>7800</c:v>
                </c:pt>
                <c:pt idx="240">
                  <c:v>9700</c:v>
                </c:pt>
                <c:pt idx="241">
                  <c:v>1600</c:v>
                </c:pt>
                <c:pt idx="242">
                  <c:v>8546.1666666666661</c:v>
                </c:pt>
                <c:pt idx="243">
                  <c:v>8300</c:v>
                </c:pt>
                <c:pt idx="244">
                  <c:v>2100</c:v>
                </c:pt>
                <c:pt idx="245">
                  <c:v>6300</c:v>
                </c:pt>
                <c:pt idx="246">
                  <c:v>4600</c:v>
                </c:pt>
                <c:pt idx="247">
                  <c:v>2000</c:v>
                </c:pt>
                <c:pt idx="248">
                  <c:v>8200</c:v>
                </c:pt>
                <c:pt idx="249">
                  <c:v>100</c:v>
                </c:pt>
                <c:pt idx="250">
                  <c:v>1700</c:v>
                </c:pt>
                <c:pt idx="251">
                  <c:v>4004</c:v>
                </c:pt>
                <c:pt idx="252">
                  <c:v>4850</c:v>
                </c:pt>
                <c:pt idx="253">
                  <c:v>2337</c:v>
                </c:pt>
                <c:pt idx="254">
                  <c:v>5268</c:v>
                </c:pt>
                <c:pt idx="255">
                  <c:v>2010</c:v>
                </c:pt>
                <c:pt idx="256">
                  <c:v>1328</c:v>
                </c:pt>
                <c:pt idx="257">
                  <c:v>6944</c:v>
                </c:pt>
                <c:pt idx="258">
                  <c:v>3715</c:v>
                </c:pt>
                <c:pt idx="259">
                  <c:v>6400</c:v>
                </c:pt>
                <c:pt idx="260">
                  <c:v>4400</c:v>
                </c:pt>
                <c:pt idx="261">
                  <c:v>3800</c:v>
                </c:pt>
                <c:pt idx="262">
                  <c:v>1200</c:v>
                </c:pt>
                <c:pt idx="263">
                  <c:v>2900</c:v>
                </c:pt>
                <c:pt idx="264">
                  <c:v>2300</c:v>
                </c:pt>
                <c:pt idx="265">
                  <c:v>2500</c:v>
                </c:pt>
                <c:pt idx="266">
                  <c:v>4300</c:v>
                </c:pt>
                <c:pt idx="267">
                  <c:v>6800</c:v>
                </c:pt>
                <c:pt idx="268">
                  <c:v>7500</c:v>
                </c:pt>
                <c:pt idx="269">
                  <c:v>8000</c:v>
                </c:pt>
                <c:pt idx="270">
                  <c:v>4100</c:v>
                </c:pt>
                <c:pt idx="271">
                  <c:v>1500</c:v>
                </c:pt>
                <c:pt idx="272">
                  <c:v>4000</c:v>
                </c:pt>
                <c:pt idx="273">
                  <c:v>3800</c:v>
                </c:pt>
                <c:pt idx="274">
                  <c:v>5200</c:v>
                </c:pt>
                <c:pt idx="275">
                  <c:v>6000</c:v>
                </c:pt>
                <c:pt idx="276">
                  <c:v>2800</c:v>
                </c:pt>
                <c:pt idx="277">
                  <c:v>12500</c:v>
                </c:pt>
                <c:pt idx="278">
                  <c:v>5200</c:v>
                </c:pt>
                <c:pt idx="279">
                  <c:v>2100</c:v>
                </c:pt>
                <c:pt idx="280">
                  <c:v>3600</c:v>
                </c:pt>
                <c:pt idx="281">
                  <c:v>800</c:v>
                </c:pt>
                <c:pt idx="282">
                  <c:v>1500</c:v>
                </c:pt>
                <c:pt idx="283">
                  <c:v>2200</c:v>
                </c:pt>
                <c:pt idx="284">
                  <c:v>2300</c:v>
                </c:pt>
                <c:pt idx="285">
                  <c:v>3300</c:v>
                </c:pt>
                <c:pt idx="286">
                  <c:v>2200</c:v>
                </c:pt>
                <c:pt idx="287">
                  <c:v>800</c:v>
                </c:pt>
                <c:pt idx="288">
                  <c:v>5700</c:v>
                </c:pt>
                <c:pt idx="289">
                  <c:v>800</c:v>
                </c:pt>
              </c:numCache>
            </c:numRef>
          </c:xVal>
          <c:yVal>
            <c:numRef>
              <c:f>workingsheet!$C$1634:$C$1923</c:f>
              <c:numCache>
                <c:formatCode>0</c:formatCode>
                <c:ptCount val="290"/>
                <c:pt idx="0">
                  <c:v>3197.1893610000002</c:v>
                </c:pt>
                <c:pt idx="1">
                  <c:v>3271.5065760000002</c:v>
                </c:pt>
                <c:pt idx="2">
                  <c:v>4572.3708699999997</c:v>
                </c:pt>
                <c:pt idx="3">
                  <c:v>9297.6190910000005</c:v>
                </c:pt>
                <c:pt idx="4">
                  <c:v>7303.8528990000004</c:v>
                </c:pt>
                <c:pt idx="5">
                  <c:v>1728.007167</c:v>
                </c:pt>
                <c:pt idx="6">
                  <c:v>2249.831111</c:v>
                </c:pt>
                <c:pt idx="7">
                  <c:v>6251.7863580000003</c:v>
                </c:pt>
                <c:pt idx="8">
                  <c:v>9629.8345630000003</c:v>
                </c:pt>
                <c:pt idx="9">
                  <c:v>1250.7222830000001</c:v>
                </c:pt>
                <c:pt idx="10">
                  <c:v>12091.693227</c:v>
                </c:pt>
                <c:pt idx="11">
                  <c:v>5110.5123329999997</c:v>
                </c:pt>
                <c:pt idx="12">
                  <c:v>1821.637174</c:v>
                </c:pt>
                <c:pt idx="13">
                  <c:v>3832.3534709999999</c:v>
                </c:pt>
                <c:pt idx="14">
                  <c:v>3300.7768409999999</c:v>
                </c:pt>
                <c:pt idx="15">
                  <c:v>2085.1685040000002</c:v>
                </c:pt>
                <c:pt idx="16">
                  <c:v>3326.2124610000001</c:v>
                </c:pt>
                <c:pt idx="17">
                  <c:v>0</c:v>
                </c:pt>
                <c:pt idx="18">
                  <c:v>2591.3512110000001</c:v>
                </c:pt>
                <c:pt idx="19">
                  <c:v>1460.1353899999999</c:v>
                </c:pt>
                <c:pt idx="20">
                  <c:v>3678.494729</c:v>
                </c:pt>
                <c:pt idx="21">
                  <c:v>3482.0103530000001</c:v>
                </c:pt>
                <c:pt idx="22">
                  <c:v>8641.2993709999992</c:v>
                </c:pt>
                <c:pt idx="23">
                  <c:v>2370.788677</c:v>
                </c:pt>
                <c:pt idx="24">
                  <c:v>6735.7876980000001</c:v>
                </c:pt>
                <c:pt idx="25">
                  <c:v>6057.3614909999997</c:v>
                </c:pt>
                <c:pt idx="26">
                  <c:v>4367.00648</c:v>
                </c:pt>
                <c:pt idx="27">
                  <c:v>5850.7559039999996</c:v>
                </c:pt>
                <c:pt idx="28">
                  <c:v>5394.2121649999999</c:v>
                </c:pt>
                <c:pt idx="29">
                  <c:v>1746.96967</c:v>
                </c:pt>
                <c:pt idx="30">
                  <c:v>6666.3565170000002</c:v>
                </c:pt>
                <c:pt idx="31">
                  <c:v>8205.5640000000003</c:v>
                </c:pt>
                <c:pt idx="32">
                  <c:v>1383.0785739999999</c:v>
                </c:pt>
                <c:pt idx="33">
                  <c:v>4876.4769470000001</c:v>
                </c:pt>
                <c:pt idx="34">
                  <c:v>1358.624266</c:v>
                </c:pt>
                <c:pt idx="35">
                  <c:v>4778.4674320000004</c:v>
                </c:pt>
                <c:pt idx="36">
                  <c:v>4488.8496290000003</c:v>
                </c:pt>
                <c:pt idx="37">
                  <c:v>4572.3708699999997</c:v>
                </c:pt>
                <c:pt idx="38">
                  <c:v>7820.785785</c:v>
                </c:pt>
                <c:pt idx="39">
                  <c:v>2220.9574299999999</c:v>
                </c:pt>
                <c:pt idx="40">
                  <c:v>2129.138571</c:v>
                </c:pt>
                <c:pt idx="41">
                  <c:v>4458.3110150000002</c:v>
                </c:pt>
                <c:pt idx="42">
                  <c:v>10126.182414999999</c:v>
                </c:pt>
                <c:pt idx="43">
                  <c:v>6202.4140530000004</c:v>
                </c:pt>
                <c:pt idx="44">
                  <c:v>4028.0478360000002</c:v>
                </c:pt>
                <c:pt idx="45">
                  <c:v>8562.0108810000002</c:v>
                </c:pt>
                <c:pt idx="46">
                  <c:v>20418.317210333</c:v>
                </c:pt>
                <c:pt idx="47">
                  <c:v>3661.315685</c:v>
                </c:pt>
                <c:pt idx="48">
                  <c:v>5926.3186830000004</c:v>
                </c:pt>
                <c:pt idx="49">
                  <c:v>4918.2062740000001</c:v>
                </c:pt>
                <c:pt idx="50">
                  <c:v>5058.5372360000001</c:v>
                </c:pt>
                <c:pt idx="51">
                  <c:v>7552.9452540000002</c:v>
                </c:pt>
                <c:pt idx="52">
                  <c:v>6659.1087429999998</c:v>
                </c:pt>
                <c:pt idx="53">
                  <c:v>8533.7261359999993</c:v>
                </c:pt>
                <c:pt idx="54">
                  <c:v>4040.7210239999999</c:v>
                </c:pt>
                <c:pt idx="55">
                  <c:v>4124.7210240000004</c:v>
                </c:pt>
                <c:pt idx="56">
                  <c:v>943.35625500000003</c:v>
                </c:pt>
                <c:pt idx="57">
                  <c:v>1593.076583</c:v>
                </c:pt>
                <c:pt idx="58">
                  <c:v>4234.611167</c:v>
                </c:pt>
                <c:pt idx="59">
                  <c:v>5059.9460349999999</c:v>
                </c:pt>
                <c:pt idx="60">
                  <c:v>5500.7079750000003</c:v>
                </c:pt>
                <c:pt idx="61">
                  <c:v>4882.5921269999999</c:v>
                </c:pt>
                <c:pt idx="62">
                  <c:v>9009.9833230000004</c:v>
                </c:pt>
                <c:pt idx="63">
                  <c:v>3249.7368280000001</c:v>
                </c:pt>
                <c:pt idx="64">
                  <c:v>1299.5827879999999</c:v>
                </c:pt>
                <c:pt idx="65">
                  <c:v>6385.4281840000003</c:v>
                </c:pt>
                <c:pt idx="66">
                  <c:v>2550.603118</c:v>
                </c:pt>
                <c:pt idx="67">
                  <c:v>5673.0964260000001</c:v>
                </c:pt>
                <c:pt idx="68">
                  <c:v>22594.221847000001</c:v>
                </c:pt>
                <c:pt idx="69">
                  <c:v>23658.717412665999</c:v>
                </c:pt>
                <c:pt idx="70">
                  <c:v>8417.9079349999993</c:v>
                </c:pt>
                <c:pt idx="71">
                  <c:v>4663.5273690000004</c:v>
                </c:pt>
                <c:pt idx="72">
                  <c:v>5515.1252480000003</c:v>
                </c:pt>
                <c:pt idx="73">
                  <c:v>4597.0194380000003</c:v>
                </c:pt>
                <c:pt idx="74">
                  <c:v>7674.3073270000004</c:v>
                </c:pt>
                <c:pt idx="75">
                  <c:v>6208.4992350000002</c:v>
                </c:pt>
                <c:pt idx="76">
                  <c:v>7012.7893050000002</c:v>
                </c:pt>
                <c:pt idx="77">
                  <c:v>9138.6192910000009</c:v>
                </c:pt>
                <c:pt idx="78">
                  <c:v>578.74305800000002</c:v>
                </c:pt>
                <c:pt idx="79">
                  <c:v>2708.9071829999998</c:v>
                </c:pt>
                <c:pt idx="80">
                  <c:v>11575.647741999999</c:v>
                </c:pt>
                <c:pt idx="81">
                  <c:v>3460.2164130000001</c:v>
                </c:pt>
                <c:pt idx="82">
                  <c:v>3770.846442</c:v>
                </c:pt>
                <c:pt idx="83">
                  <c:v>6335.7506940000003</c:v>
                </c:pt>
                <c:pt idx="84">
                  <c:v>3682.8735069999998</c:v>
                </c:pt>
                <c:pt idx="85">
                  <c:v>1758.1464129999999</c:v>
                </c:pt>
                <c:pt idx="86">
                  <c:v>7365.6694669999997</c:v>
                </c:pt>
                <c:pt idx="87">
                  <c:v>5635.316538</c:v>
                </c:pt>
                <c:pt idx="88">
                  <c:v>8152.2281030000004</c:v>
                </c:pt>
                <c:pt idx="89">
                  <c:v>5642.4545099999996</c:v>
                </c:pt>
                <c:pt idx="90">
                  <c:v>6788.5418659999996</c:v>
                </c:pt>
                <c:pt idx="91">
                  <c:v>1854.7183010000001</c:v>
                </c:pt>
                <c:pt idx="92">
                  <c:v>7436.5009040000004</c:v>
                </c:pt>
                <c:pt idx="93">
                  <c:v>2329.4697759999999</c:v>
                </c:pt>
                <c:pt idx="94">
                  <c:v>7153.397747</c:v>
                </c:pt>
                <c:pt idx="95">
                  <c:v>2030.6686050000001</c:v>
                </c:pt>
                <c:pt idx="96">
                  <c:v>5176.3386559999999</c:v>
                </c:pt>
                <c:pt idx="97">
                  <c:v>4823.3796480000001</c:v>
                </c:pt>
                <c:pt idx="98">
                  <c:v>4745.7289559999999</c:v>
                </c:pt>
                <c:pt idx="99">
                  <c:v>6582.5086799999999</c:v>
                </c:pt>
                <c:pt idx="100">
                  <c:v>8614.3208439999999</c:v>
                </c:pt>
                <c:pt idx="101">
                  <c:v>5568.3951746659995</c:v>
                </c:pt>
                <c:pt idx="102">
                  <c:v>4315.2730309999997</c:v>
                </c:pt>
                <c:pt idx="103">
                  <c:v>2521.714939</c:v>
                </c:pt>
                <c:pt idx="104">
                  <c:v>3536.2953689999999</c:v>
                </c:pt>
                <c:pt idx="105">
                  <c:v>5059.9460349999999</c:v>
                </c:pt>
                <c:pt idx="106">
                  <c:v>3282.5815379999999</c:v>
                </c:pt>
                <c:pt idx="107">
                  <c:v>6184.4392420000004</c:v>
                </c:pt>
                <c:pt idx="108">
                  <c:v>5478.2856689999999</c:v>
                </c:pt>
                <c:pt idx="109">
                  <c:v>19627.287232999999</c:v>
                </c:pt>
                <c:pt idx="110">
                  <c:v>0</c:v>
                </c:pt>
                <c:pt idx="111">
                  <c:v>5122.4526589999996</c:v>
                </c:pt>
                <c:pt idx="112">
                  <c:v>5094.0922220000002</c:v>
                </c:pt>
                <c:pt idx="113">
                  <c:v>2540.0712250000001</c:v>
                </c:pt>
                <c:pt idx="114">
                  <c:v>4929.6274750000002</c:v>
                </c:pt>
                <c:pt idx="115">
                  <c:v>4590.0071539999999</c:v>
                </c:pt>
                <c:pt idx="116">
                  <c:v>1890.5320810000001</c:v>
                </c:pt>
                <c:pt idx="117">
                  <c:v>8088.5222910000002</c:v>
                </c:pt>
                <c:pt idx="118">
                  <c:v>4714.3190070000001</c:v>
                </c:pt>
                <c:pt idx="119">
                  <c:v>1098.6316770000001</c:v>
                </c:pt>
                <c:pt idx="120">
                  <c:v>2866.3034739999998</c:v>
                </c:pt>
                <c:pt idx="121">
                  <c:v>20916.823948333</c:v>
                </c:pt>
                <c:pt idx="122">
                  <c:v>12017.499223999999</c:v>
                </c:pt>
                <c:pt idx="123">
                  <c:v>3330.5619550000001</c:v>
                </c:pt>
                <c:pt idx="124">
                  <c:v>3401.0160550000001</c:v>
                </c:pt>
                <c:pt idx="125">
                  <c:v>18943.996884</c:v>
                </c:pt>
                <c:pt idx="126">
                  <c:v>0</c:v>
                </c:pt>
                <c:pt idx="127">
                  <c:v>3031.2090480000002</c:v>
                </c:pt>
                <c:pt idx="128">
                  <c:v>3205.9529729999999</c:v>
                </c:pt>
                <c:pt idx="129">
                  <c:v>2066.395923</c:v>
                </c:pt>
                <c:pt idx="130">
                  <c:v>3132.7359289999999</c:v>
                </c:pt>
                <c:pt idx="131">
                  <c:v>4312.8571259999999</c:v>
                </c:pt>
                <c:pt idx="132">
                  <c:v>9275.5767730000007</c:v>
                </c:pt>
                <c:pt idx="133">
                  <c:v>3417.0306650000002</c:v>
                </c:pt>
                <c:pt idx="134">
                  <c:v>8871.2042799999999</c:v>
                </c:pt>
                <c:pt idx="135">
                  <c:v>2357.797611</c:v>
                </c:pt>
                <c:pt idx="136">
                  <c:v>1584.392083</c:v>
                </c:pt>
                <c:pt idx="137">
                  <c:v>2925.2044609999998</c:v>
                </c:pt>
                <c:pt idx="138">
                  <c:v>26815.400039</c:v>
                </c:pt>
                <c:pt idx="139">
                  <c:v>2638.0855379999998</c:v>
                </c:pt>
                <c:pt idx="140">
                  <c:v>4349.1981779999996</c:v>
                </c:pt>
                <c:pt idx="141">
                  <c:v>91.970037000000005</c:v>
                </c:pt>
                <c:pt idx="142">
                  <c:v>2885.1171340000001</c:v>
                </c:pt>
                <c:pt idx="143">
                  <c:v>2436.4575890000001</c:v>
                </c:pt>
                <c:pt idx="144">
                  <c:v>5459.6383320000004</c:v>
                </c:pt>
                <c:pt idx="145">
                  <c:v>3225.7511439999998</c:v>
                </c:pt>
                <c:pt idx="146">
                  <c:v>14238.412838</c:v>
                </c:pt>
                <c:pt idx="147">
                  <c:v>1362.6126790000001</c:v>
                </c:pt>
                <c:pt idx="148">
                  <c:v>5015.3179040000005</c:v>
                </c:pt>
                <c:pt idx="149">
                  <c:v>2434.078043</c:v>
                </c:pt>
                <c:pt idx="150">
                  <c:v>3776.3562059999999</c:v>
                </c:pt>
                <c:pt idx="151">
                  <c:v>8253.8046510000004</c:v>
                </c:pt>
                <c:pt idx="152">
                  <c:v>5523.3125019999998</c:v>
                </c:pt>
                <c:pt idx="153">
                  <c:v>4978.5127133329997</c:v>
                </c:pt>
                <c:pt idx="154">
                  <c:v>2115.619647</c:v>
                </c:pt>
                <c:pt idx="155">
                  <c:v>3343.1809549999998</c:v>
                </c:pt>
                <c:pt idx="156">
                  <c:v>1802.2046190000001</c:v>
                </c:pt>
                <c:pt idx="157">
                  <c:v>5008.1714819999997</c:v>
                </c:pt>
                <c:pt idx="158">
                  <c:v>5028.9550390000004</c:v>
                </c:pt>
                <c:pt idx="159">
                  <c:v>4395.1913000000004</c:v>
                </c:pt>
                <c:pt idx="160">
                  <c:v>113.20413499999999</c:v>
                </c:pt>
                <c:pt idx="161">
                  <c:v>4597.2684209999998</c:v>
                </c:pt>
                <c:pt idx="162">
                  <c:v>11149.010243000001</c:v>
                </c:pt>
                <c:pt idx="163">
                  <c:v>14138.542506</c:v>
                </c:pt>
                <c:pt idx="164">
                  <c:v>24407.218838000001</c:v>
                </c:pt>
                <c:pt idx="165">
                  <c:v>15670.69426</c:v>
                </c:pt>
                <c:pt idx="166">
                  <c:v>4609.2910970000003</c:v>
                </c:pt>
                <c:pt idx="167">
                  <c:v>9007.2338479999999</c:v>
                </c:pt>
                <c:pt idx="168">
                  <c:v>4675.1740490000002</c:v>
                </c:pt>
                <c:pt idx="169">
                  <c:v>17454.34002</c:v>
                </c:pt>
                <c:pt idx="170">
                  <c:v>8089.2582249999996</c:v>
                </c:pt>
                <c:pt idx="171">
                  <c:v>2407.100516</c:v>
                </c:pt>
                <c:pt idx="172">
                  <c:v>3338.9457480000001</c:v>
                </c:pt>
                <c:pt idx="173">
                  <c:v>5984.9787290000004</c:v>
                </c:pt>
                <c:pt idx="174">
                  <c:v>4711.7701070000003</c:v>
                </c:pt>
                <c:pt idx="175">
                  <c:v>406.45592799999997</c:v>
                </c:pt>
                <c:pt idx="176">
                  <c:v>192.76561699999999</c:v>
                </c:pt>
                <c:pt idx="177">
                  <c:v>600.10418500000003</c:v>
                </c:pt>
                <c:pt idx="178">
                  <c:v>3711.851576</c:v>
                </c:pt>
                <c:pt idx="179">
                  <c:v>20106.769627000001</c:v>
                </c:pt>
                <c:pt idx="180">
                  <c:v>1763.4347519999999</c:v>
                </c:pt>
                <c:pt idx="181">
                  <c:v>3306.349999</c:v>
                </c:pt>
                <c:pt idx="182">
                  <c:v>6565.8134289999998</c:v>
                </c:pt>
                <c:pt idx="183">
                  <c:v>11452.981167</c:v>
                </c:pt>
                <c:pt idx="184">
                  <c:v>9287.9870329999994</c:v>
                </c:pt>
                <c:pt idx="185">
                  <c:v>8493.9036579999993</c:v>
                </c:pt>
                <c:pt idx="186">
                  <c:v>6962.0289069999999</c:v>
                </c:pt>
                <c:pt idx="187">
                  <c:v>8747.3816220000008</c:v>
                </c:pt>
                <c:pt idx="188">
                  <c:v>2554.998889</c:v>
                </c:pt>
                <c:pt idx="189">
                  <c:v>10169.142327</c:v>
                </c:pt>
                <c:pt idx="190">
                  <c:v>2862.0113649999998</c:v>
                </c:pt>
                <c:pt idx="191">
                  <c:v>7168.169699</c:v>
                </c:pt>
                <c:pt idx="192">
                  <c:v>9764.9582420000006</c:v>
                </c:pt>
                <c:pt idx="193">
                  <c:v>4313.888876</c:v>
                </c:pt>
                <c:pt idx="194">
                  <c:v>4292.342568</c:v>
                </c:pt>
                <c:pt idx="195">
                  <c:v>10005.292206</c:v>
                </c:pt>
                <c:pt idx="196">
                  <c:v>5749.5986409999996</c:v>
                </c:pt>
                <c:pt idx="197">
                  <c:v>5199.2462489999998</c:v>
                </c:pt>
                <c:pt idx="198">
                  <c:v>4833.0090319999999</c:v>
                </c:pt>
                <c:pt idx="199">
                  <c:v>26522.253489999999</c:v>
                </c:pt>
                <c:pt idx="200">
                  <c:v>482.07176800000002</c:v>
                </c:pt>
                <c:pt idx="201">
                  <c:v>7751.325812</c:v>
                </c:pt>
                <c:pt idx="202">
                  <c:v>3555.280937</c:v>
                </c:pt>
                <c:pt idx="203">
                  <c:v>3783.9692110000001</c:v>
                </c:pt>
                <c:pt idx="204">
                  <c:v>3508.0303549999999</c:v>
                </c:pt>
                <c:pt idx="205">
                  <c:v>5044.0813639999997</c:v>
                </c:pt>
                <c:pt idx="206">
                  <c:v>7773.7485290000004</c:v>
                </c:pt>
                <c:pt idx="207">
                  <c:v>4665.5274460000001</c:v>
                </c:pt>
                <c:pt idx="208">
                  <c:v>40.298957000000001</c:v>
                </c:pt>
                <c:pt idx="209">
                  <c:v>2640.9558790000001</c:v>
                </c:pt>
                <c:pt idx="210">
                  <c:v>702.70599500000003</c:v>
                </c:pt>
                <c:pt idx="211">
                  <c:v>4087.5876579999999</c:v>
                </c:pt>
                <c:pt idx="212">
                  <c:v>2371.4857539999998</c:v>
                </c:pt>
                <c:pt idx="213">
                  <c:v>3642.346599</c:v>
                </c:pt>
                <c:pt idx="214">
                  <c:v>3982.846869</c:v>
                </c:pt>
                <c:pt idx="215">
                  <c:v>5108.448273</c:v>
                </c:pt>
                <c:pt idx="216">
                  <c:v>1358.8883310000001</c:v>
                </c:pt>
                <c:pt idx="217">
                  <c:v>3696.4737019999998</c:v>
                </c:pt>
                <c:pt idx="218">
                  <c:v>7462.1124499999996</c:v>
                </c:pt>
                <c:pt idx="219">
                  <c:v>11825.160069</c:v>
                </c:pt>
                <c:pt idx="220">
                  <c:v>8022.861836</c:v>
                </c:pt>
                <c:pt idx="221">
                  <c:v>3504.855219</c:v>
                </c:pt>
                <c:pt idx="222">
                  <c:v>2138.050009</c:v>
                </c:pt>
                <c:pt idx="223">
                  <c:v>1018.7194500000001</c:v>
                </c:pt>
                <c:pt idx="224">
                  <c:v>3271.4796470000001</c:v>
                </c:pt>
                <c:pt idx="225">
                  <c:v>4724.2811750000001</c:v>
                </c:pt>
                <c:pt idx="226">
                  <c:v>1738.475072</c:v>
                </c:pt>
                <c:pt idx="227">
                  <c:v>277.74879399999998</c:v>
                </c:pt>
                <c:pt idx="228">
                  <c:v>2350.232254</c:v>
                </c:pt>
                <c:pt idx="229">
                  <c:v>5569.9532909999998</c:v>
                </c:pt>
                <c:pt idx="230">
                  <c:v>4043.7520300000001</c:v>
                </c:pt>
                <c:pt idx="231">
                  <c:v>6264.4605540000002</c:v>
                </c:pt>
                <c:pt idx="232">
                  <c:v>2145.541663</c:v>
                </c:pt>
                <c:pt idx="233">
                  <c:v>4969.5996050000003</c:v>
                </c:pt>
                <c:pt idx="234">
                  <c:v>6014.82863</c:v>
                </c:pt>
                <c:pt idx="235">
                  <c:v>535.608383</c:v>
                </c:pt>
                <c:pt idx="236">
                  <c:v>7109.3979410000002</c:v>
                </c:pt>
                <c:pt idx="237">
                  <c:v>6291.576266</c:v>
                </c:pt>
                <c:pt idx="238">
                  <c:v>8455.3689059999997</c:v>
                </c:pt>
                <c:pt idx="239">
                  <c:v>6425.4014889999999</c:v>
                </c:pt>
                <c:pt idx="240">
                  <c:v>12405.627929</c:v>
                </c:pt>
                <c:pt idx="241">
                  <c:v>1861.416064</c:v>
                </c:pt>
                <c:pt idx="242">
                  <c:v>12942.021194000001</c:v>
                </c:pt>
                <c:pt idx="243">
                  <c:v>3333.5492650000001</c:v>
                </c:pt>
                <c:pt idx="244">
                  <c:v>2859.29675</c:v>
                </c:pt>
                <c:pt idx="245">
                  <c:v>6831.4642819999999</c:v>
                </c:pt>
                <c:pt idx="246">
                  <c:v>4842.2053450000003</c:v>
                </c:pt>
                <c:pt idx="247">
                  <c:v>2248.6164039999999</c:v>
                </c:pt>
                <c:pt idx="248">
                  <c:v>7095.9392889999999</c:v>
                </c:pt>
                <c:pt idx="249">
                  <c:v>6145.5746259999996</c:v>
                </c:pt>
                <c:pt idx="250">
                  <c:v>1123.0504920000001</c:v>
                </c:pt>
                <c:pt idx="251">
                  <c:v>6985.4622019999997</c:v>
                </c:pt>
                <c:pt idx="252">
                  <c:v>3232.7650319999998</c:v>
                </c:pt>
                <c:pt idx="253">
                  <c:v>5574.8492900000001</c:v>
                </c:pt>
                <c:pt idx="254">
                  <c:v>8610.4262770000005</c:v>
                </c:pt>
                <c:pt idx="255">
                  <c:v>4413.6602800000001</c:v>
                </c:pt>
                <c:pt idx="256">
                  <c:v>900.62985800000001</c:v>
                </c:pt>
                <c:pt idx="257">
                  <c:v>7630.0817509999997</c:v>
                </c:pt>
                <c:pt idx="258">
                  <c:v>3085.150263</c:v>
                </c:pt>
                <c:pt idx="259">
                  <c:v>919.51951166599997</c:v>
                </c:pt>
                <c:pt idx="260">
                  <c:v>5865.0163350000003</c:v>
                </c:pt>
                <c:pt idx="261">
                  <c:v>1679.543807</c:v>
                </c:pt>
                <c:pt idx="262">
                  <c:v>1226.8820270000001</c:v>
                </c:pt>
                <c:pt idx="263">
                  <c:v>3374.9747950000001</c:v>
                </c:pt>
                <c:pt idx="264">
                  <c:v>1275.795473999</c:v>
                </c:pt>
                <c:pt idx="265">
                  <c:v>2659.6675996660001</c:v>
                </c:pt>
                <c:pt idx="266">
                  <c:v>4423.1089970000003</c:v>
                </c:pt>
                <c:pt idx="267">
                  <c:v>9664.0942720000003</c:v>
                </c:pt>
                <c:pt idx="268">
                  <c:v>6495.5043180000002</c:v>
                </c:pt>
                <c:pt idx="269">
                  <c:v>8614.4911360000006</c:v>
                </c:pt>
                <c:pt idx="270">
                  <c:v>5177.7271950000004</c:v>
                </c:pt>
                <c:pt idx="271">
                  <c:v>1244.256081</c:v>
                </c:pt>
                <c:pt idx="272">
                  <c:v>2940.021894</c:v>
                </c:pt>
                <c:pt idx="273">
                  <c:v>1704.4147889999999</c:v>
                </c:pt>
                <c:pt idx="274">
                  <c:v>7204.1841409999997</c:v>
                </c:pt>
                <c:pt idx="275">
                  <c:v>6245.7610569999997</c:v>
                </c:pt>
                <c:pt idx="276">
                  <c:v>2943.8587870000001</c:v>
                </c:pt>
                <c:pt idx="277">
                  <c:v>10984.804194</c:v>
                </c:pt>
                <c:pt idx="278">
                  <c:v>5583.8120179999996</c:v>
                </c:pt>
                <c:pt idx="279">
                  <c:v>1263.2621770000001</c:v>
                </c:pt>
                <c:pt idx="280">
                  <c:v>2392.4780089999999</c:v>
                </c:pt>
                <c:pt idx="281">
                  <c:v>1138.10796</c:v>
                </c:pt>
                <c:pt idx="282">
                  <c:v>1412.0754010000001</c:v>
                </c:pt>
                <c:pt idx="283">
                  <c:v>2114.5476960000001</c:v>
                </c:pt>
                <c:pt idx="284">
                  <c:v>2534.4145290000001</c:v>
                </c:pt>
                <c:pt idx="285">
                  <c:v>177.40430599999999</c:v>
                </c:pt>
                <c:pt idx="286">
                  <c:v>1917.411022</c:v>
                </c:pt>
                <c:pt idx="287">
                  <c:v>2631.7066570000002</c:v>
                </c:pt>
                <c:pt idx="288">
                  <c:v>359.10547200000002</c:v>
                </c:pt>
                <c:pt idx="289">
                  <c:v>1527.430771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03B-451D-87BB-D170B7929DA5}"/>
            </c:ext>
          </c:extLst>
        </c:ser>
        <c:ser>
          <c:idx val="4"/>
          <c:order val="4"/>
          <c:tx>
            <c:v>45 Degree</c:v>
          </c:tx>
          <c:spPr>
            <a:ln w="31750">
              <a:noFill/>
              <a:prstDash val="sysDot"/>
            </a:ln>
          </c:spPr>
          <c:marker>
            <c:symbol val="none"/>
          </c:marker>
          <c:trendline>
            <c:spPr>
              <a:ln w="25400">
                <a:solidFill>
                  <a:schemeClr val="bg1">
                    <a:lumMod val="50000"/>
                  </a:schemeClr>
                </a:solidFill>
                <a:prstDash val="sysDot"/>
              </a:ln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0.11842893986077828"/>
                  <c:y val="-9.8027148731711766E-3"/>
                </c:manualLayout>
              </c:layout>
              <c:numFmt formatCode="General" sourceLinked="0"/>
            </c:trendlineLbl>
          </c:trendline>
          <c:xVal>
            <c:numRef>
              <c:f>workingsheet!$V$1:$V$2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workingsheet!$W$1:$W$2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03B-451D-87BB-D170B7929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16056"/>
        <c:axId val="306359096"/>
      </c:scatterChart>
      <c:valAx>
        <c:axId val="297316056"/>
        <c:scaling>
          <c:orientation val="minMax"/>
          <c:max val="9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 OBSERVED COUNTS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06359096"/>
        <c:crosses val="autoZero"/>
        <c:crossBetween val="midCat"/>
      </c:valAx>
      <c:valAx>
        <c:axId val="306359096"/>
        <c:scaling>
          <c:orientation val="minMax"/>
          <c:max val="9000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Daily MODEL ESTIMATED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97316056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 b="1" i="0" u="none" strike="noStrike" baseline="0">
                <a:effectLst/>
              </a:rPr>
              <a:t>Gaps(Daily Model Estimated vs Observed) Distributions of All Points</a:t>
            </a:r>
          </a:p>
          <a:p>
            <a:pPr>
              <a:defRPr sz="1200"/>
            </a:pPr>
            <a:r>
              <a:rPr lang="en-US" sz="1200" b="1" i="0" u="none" strike="noStrike" baseline="0">
                <a:effectLst/>
              </a:rPr>
              <a:t>  Arterials/Collectors Breakdown </a:t>
            </a:r>
            <a:endParaRPr lang="en-US" sz="1200"/>
          </a:p>
        </c:rich>
      </c:tx>
      <c:layout>
        <c:manualLayout>
          <c:xMode val="edge"/>
          <c:yMode val="edge"/>
          <c:x val="0.24689806631672176"/>
          <c:y val="1.21058201192693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0398650002305852E-2"/>
          <c:y val="8.4217267379596741E-2"/>
          <c:w val="0.7678194225721785"/>
          <c:h val="0.8254965094090978"/>
        </c:manualLayout>
      </c:layout>
      <c:scatterChart>
        <c:scatterStyle val="lineMarker"/>
        <c:varyColors val="0"/>
        <c:ser>
          <c:idx val="0"/>
          <c:order val="0"/>
          <c:tx>
            <c:v>Primary Arterial</c:v>
          </c:tx>
          <c:spPr>
            <a:ln w="28575">
              <a:noFill/>
            </a:ln>
          </c:spPr>
          <c:marker>
            <c:symbol val="x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workingsheet!$B$648:$B$754</c:f>
              <c:numCache>
                <c:formatCode>0</c:formatCode>
                <c:ptCount val="107"/>
                <c:pt idx="0">
                  <c:v>19522</c:v>
                </c:pt>
                <c:pt idx="1">
                  <c:v>40097</c:v>
                </c:pt>
                <c:pt idx="2">
                  <c:v>10035</c:v>
                </c:pt>
                <c:pt idx="3">
                  <c:v>29768</c:v>
                </c:pt>
                <c:pt idx="4">
                  <c:v>57942</c:v>
                </c:pt>
                <c:pt idx="5">
                  <c:v>14209</c:v>
                </c:pt>
                <c:pt idx="6">
                  <c:v>33500</c:v>
                </c:pt>
                <c:pt idx="7">
                  <c:v>58500</c:v>
                </c:pt>
                <c:pt idx="8">
                  <c:v>34100</c:v>
                </c:pt>
                <c:pt idx="9">
                  <c:v>41600</c:v>
                </c:pt>
                <c:pt idx="10">
                  <c:v>37700</c:v>
                </c:pt>
                <c:pt idx="11">
                  <c:v>32200</c:v>
                </c:pt>
                <c:pt idx="12">
                  <c:v>58900</c:v>
                </c:pt>
                <c:pt idx="13">
                  <c:v>30300</c:v>
                </c:pt>
                <c:pt idx="14">
                  <c:v>50500</c:v>
                </c:pt>
                <c:pt idx="15">
                  <c:v>52200</c:v>
                </c:pt>
                <c:pt idx="16">
                  <c:v>32500</c:v>
                </c:pt>
                <c:pt idx="17">
                  <c:v>17100</c:v>
                </c:pt>
                <c:pt idx="18">
                  <c:v>61100</c:v>
                </c:pt>
                <c:pt idx="19">
                  <c:v>62900</c:v>
                </c:pt>
                <c:pt idx="20">
                  <c:v>40900</c:v>
                </c:pt>
                <c:pt idx="21">
                  <c:v>42500</c:v>
                </c:pt>
                <c:pt idx="22">
                  <c:v>34800</c:v>
                </c:pt>
                <c:pt idx="23">
                  <c:v>30400</c:v>
                </c:pt>
                <c:pt idx="24">
                  <c:v>45600</c:v>
                </c:pt>
                <c:pt idx="25">
                  <c:v>40400</c:v>
                </c:pt>
                <c:pt idx="26">
                  <c:v>60600</c:v>
                </c:pt>
                <c:pt idx="27">
                  <c:v>38100</c:v>
                </c:pt>
                <c:pt idx="28">
                  <c:v>45600</c:v>
                </c:pt>
                <c:pt idx="29">
                  <c:v>42100</c:v>
                </c:pt>
                <c:pt idx="30">
                  <c:v>20000</c:v>
                </c:pt>
                <c:pt idx="31">
                  <c:v>65100</c:v>
                </c:pt>
                <c:pt idx="32">
                  <c:v>22300</c:v>
                </c:pt>
                <c:pt idx="33">
                  <c:v>40800</c:v>
                </c:pt>
                <c:pt idx="34">
                  <c:v>39000</c:v>
                </c:pt>
                <c:pt idx="35">
                  <c:v>76600</c:v>
                </c:pt>
                <c:pt idx="36">
                  <c:v>12100</c:v>
                </c:pt>
                <c:pt idx="37">
                  <c:v>22500</c:v>
                </c:pt>
                <c:pt idx="38">
                  <c:v>19300</c:v>
                </c:pt>
                <c:pt idx="39">
                  <c:v>53400</c:v>
                </c:pt>
                <c:pt idx="40">
                  <c:v>27000</c:v>
                </c:pt>
                <c:pt idx="41">
                  <c:v>21000</c:v>
                </c:pt>
                <c:pt idx="42">
                  <c:v>23600</c:v>
                </c:pt>
                <c:pt idx="43">
                  <c:v>32900</c:v>
                </c:pt>
                <c:pt idx="44">
                  <c:v>43600</c:v>
                </c:pt>
                <c:pt idx="45">
                  <c:v>31800</c:v>
                </c:pt>
                <c:pt idx="46">
                  <c:v>18900</c:v>
                </c:pt>
                <c:pt idx="47">
                  <c:v>49700</c:v>
                </c:pt>
                <c:pt idx="48">
                  <c:v>30000</c:v>
                </c:pt>
                <c:pt idx="49">
                  <c:v>42300</c:v>
                </c:pt>
                <c:pt idx="50">
                  <c:v>13700</c:v>
                </c:pt>
                <c:pt idx="51">
                  <c:v>55800</c:v>
                </c:pt>
                <c:pt idx="52">
                  <c:v>16900</c:v>
                </c:pt>
                <c:pt idx="53">
                  <c:v>6500</c:v>
                </c:pt>
                <c:pt idx="54">
                  <c:v>9700</c:v>
                </c:pt>
                <c:pt idx="55">
                  <c:v>43600</c:v>
                </c:pt>
                <c:pt idx="56">
                  <c:v>9900</c:v>
                </c:pt>
                <c:pt idx="57">
                  <c:v>24200</c:v>
                </c:pt>
                <c:pt idx="58">
                  <c:v>30200</c:v>
                </c:pt>
                <c:pt idx="59">
                  <c:v>21100</c:v>
                </c:pt>
                <c:pt idx="60">
                  <c:v>45900</c:v>
                </c:pt>
                <c:pt idx="61">
                  <c:v>17500</c:v>
                </c:pt>
                <c:pt idx="62">
                  <c:v>20500</c:v>
                </c:pt>
                <c:pt idx="63">
                  <c:v>41400</c:v>
                </c:pt>
                <c:pt idx="64">
                  <c:v>32200</c:v>
                </c:pt>
                <c:pt idx="65">
                  <c:v>27000</c:v>
                </c:pt>
                <c:pt idx="66">
                  <c:v>43100</c:v>
                </c:pt>
                <c:pt idx="67">
                  <c:v>41500</c:v>
                </c:pt>
                <c:pt idx="68">
                  <c:v>45400</c:v>
                </c:pt>
                <c:pt idx="69">
                  <c:v>15900</c:v>
                </c:pt>
                <c:pt idx="70">
                  <c:v>42700</c:v>
                </c:pt>
                <c:pt idx="71">
                  <c:v>45300</c:v>
                </c:pt>
                <c:pt idx="72">
                  <c:v>33900</c:v>
                </c:pt>
                <c:pt idx="73">
                  <c:v>47800</c:v>
                </c:pt>
                <c:pt idx="74">
                  <c:v>37700</c:v>
                </c:pt>
                <c:pt idx="75">
                  <c:v>39400</c:v>
                </c:pt>
                <c:pt idx="76">
                  <c:v>42500</c:v>
                </c:pt>
                <c:pt idx="77">
                  <c:v>24900</c:v>
                </c:pt>
                <c:pt idx="78">
                  <c:v>28100</c:v>
                </c:pt>
                <c:pt idx="79">
                  <c:v>23900</c:v>
                </c:pt>
                <c:pt idx="80">
                  <c:v>12900</c:v>
                </c:pt>
                <c:pt idx="81">
                  <c:v>58600</c:v>
                </c:pt>
                <c:pt idx="82">
                  <c:v>52100</c:v>
                </c:pt>
                <c:pt idx="83">
                  <c:v>20900</c:v>
                </c:pt>
                <c:pt idx="84">
                  <c:v>29700</c:v>
                </c:pt>
                <c:pt idx="85">
                  <c:v>13700</c:v>
                </c:pt>
                <c:pt idx="86">
                  <c:v>17600</c:v>
                </c:pt>
                <c:pt idx="87">
                  <c:v>50700</c:v>
                </c:pt>
                <c:pt idx="88">
                  <c:v>45300</c:v>
                </c:pt>
                <c:pt idx="89">
                  <c:v>38200</c:v>
                </c:pt>
                <c:pt idx="90">
                  <c:v>73300</c:v>
                </c:pt>
                <c:pt idx="91">
                  <c:v>17100</c:v>
                </c:pt>
                <c:pt idx="92">
                  <c:v>27800</c:v>
                </c:pt>
                <c:pt idx="93">
                  <c:v>28900</c:v>
                </c:pt>
                <c:pt idx="94">
                  <c:v>34700</c:v>
                </c:pt>
                <c:pt idx="95">
                  <c:v>59100</c:v>
                </c:pt>
                <c:pt idx="96">
                  <c:v>36500</c:v>
                </c:pt>
                <c:pt idx="97">
                  <c:v>56000</c:v>
                </c:pt>
                <c:pt idx="98">
                  <c:v>22000</c:v>
                </c:pt>
                <c:pt idx="99">
                  <c:v>25400</c:v>
                </c:pt>
                <c:pt idx="100">
                  <c:v>48294</c:v>
                </c:pt>
                <c:pt idx="101">
                  <c:v>12339</c:v>
                </c:pt>
                <c:pt idx="102">
                  <c:v>66624</c:v>
                </c:pt>
                <c:pt idx="103">
                  <c:v>39266</c:v>
                </c:pt>
                <c:pt idx="104">
                  <c:v>56252</c:v>
                </c:pt>
                <c:pt idx="105">
                  <c:v>17527</c:v>
                </c:pt>
                <c:pt idx="106">
                  <c:v>21963</c:v>
                </c:pt>
              </c:numCache>
            </c:numRef>
          </c:xVal>
          <c:yVal>
            <c:numRef>
              <c:f>workingsheet!$E$648:$E$754</c:f>
              <c:numCache>
                <c:formatCode>0%</c:formatCode>
                <c:ptCount val="107"/>
                <c:pt idx="0">
                  <c:v>-3.0600647423419614E-2</c:v>
                </c:pt>
                <c:pt idx="1">
                  <c:v>-0.56559449122545324</c:v>
                </c:pt>
                <c:pt idx="2">
                  <c:v>-0.63586837967115095</c:v>
                </c:pt>
                <c:pt idx="3">
                  <c:v>0.29378325608035483</c:v>
                </c:pt>
                <c:pt idx="4">
                  <c:v>-0.28807692958475717</c:v>
                </c:pt>
                <c:pt idx="5">
                  <c:v>0.34730987296783744</c:v>
                </c:pt>
                <c:pt idx="6">
                  <c:v>-0.19509262480597023</c:v>
                </c:pt>
                <c:pt idx="7">
                  <c:v>-0.11045973921367513</c:v>
                </c:pt>
                <c:pt idx="8">
                  <c:v>0.12787446545454539</c:v>
                </c:pt>
                <c:pt idx="9">
                  <c:v>-0.20726411663461541</c:v>
                </c:pt>
                <c:pt idx="10">
                  <c:v>2.5924452387267927E-2</c:v>
                </c:pt>
                <c:pt idx="11">
                  <c:v>-0.33634666860248452</c:v>
                </c:pt>
                <c:pt idx="12">
                  <c:v>2.4277740916807122E-3</c:v>
                </c:pt>
                <c:pt idx="13">
                  <c:v>-0.16187476207920792</c:v>
                </c:pt>
                <c:pt idx="14">
                  <c:v>-0.3131959185148514</c:v>
                </c:pt>
                <c:pt idx="15">
                  <c:v>-8.8633242452107242E-2</c:v>
                </c:pt>
                <c:pt idx="16">
                  <c:v>-0.33144843415384617</c:v>
                </c:pt>
                <c:pt idx="17">
                  <c:v>-4.9861438011696846E-3</c:v>
                </c:pt>
                <c:pt idx="18">
                  <c:v>0.10842056628477903</c:v>
                </c:pt>
                <c:pt idx="19">
                  <c:v>2.5597387647058767E-2</c:v>
                </c:pt>
                <c:pt idx="20">
                  <c:v>-0.29474188956806846</c:v>
                </c:pt>
                <c:pt idx="21">
                  <c:v>-0.15018288590588236</c:v>
                </c:pt>
                <c:pt idx="22">
                  <c:v>0.26947321186781603</c:v>
                </c:pt>
                <c:pt idx="23">
                  <c:v>-0.1342955921052631</c:v>
                </c:pt>
                <c:pt idx="24">
                  <c:v>2.3445066513157808E-2</c:v>
                </c:pt>
                <c:pt idx="25">
                  <c:v>-0.24363002495049513</c:v>
                </c:pt>
                <c:pt idx="26">
                  <c:v>-0.19613156118262387</c:v>
                </c:pt>
                <c:pt idx="27">
                  <c:v>-3.5352898188976245E-2</c:v>
                </c:pt>
                <c:pt idx="28">
                  <c:v>-0.27262289152780694</c:v>
                </c:pt>
                <c:pt idx="29">
                  <c:v>-0.27200944187648457</c:v>
                </c:pt>
                <c:pt idx="30">
                  <c:v>2.1669491816650011E-2</c:v>
                </c:pt>
                <c:pt idx="31">
                  <c:v>-0.33736937660522281</c:v>
                </c:pt>
                <c:pt idx="32">
                  <c:v>4.2155947443946129E-2</c:v>
                </c:pt>
                <c:pt idx="33">
                  <c:v>-5.4773724019607783E-3</c:v>
                </c:pt>
                <c:pt idx="34">
                  <c:v>3.1913717128205121E-2</c:v>
                </c:pt>
                <c:pt idx="35">
                  <c:v>-3.7531697467362846E-2</c:v>
                </c:pt>
                <c:pt idx="36">
                  <c:v>-2.1207314876033112E-2</c:v>
                </c:pt>
                <c:pt idx="37">
                  <c:v>-4.2429017911111089E-2</c:v>
                </c:pt>
                <c:pt idx="38">
                  <c:v>0.32038885160621766</c:v>
                </c:pt>
                <c:pt idx="39">
                  <c:v>1.1438704812734013E-2</c:v>
                </c:pt>
                <c:pt idx="40">
                  <c:v>-1.3186270740741524E-3</c:v>
                </c:pt>
                <c:pt idx="41">
                  <c:v>-0.3861812332857143</c:v>
                </c:pt>
                <c:pt idx="42">
                  <c:v>-0.25396751186440669</c:v>
                </c:pt>
                <c:pt idx="43">
                  <c:v>-0.47900529434650463</c:v>
                </c:pt>
                <c:pt idx="44">
                  <c:v>-0.22182136642201833</c:v>
                </c:pt>
                <c:pt idx="45">
                  <c:v>-9.8365554591194893E-2</c:v>
                </c:pt>
                <c:pt idx="46">
                  <c:v>-0.26514523402116408</c:v>
                </c:pt>
                <c:pt idx="47">
                  <c:v>-0.23558514885311865</c:v>
                </c:pt>
                <c:pt idx="48">
                  <c:v>-0.14205600523333328</c:v>
                </c:pt>
                <c:pt idx="49">
                  <c:v>0.29646579052009447</c:v>
                </c:pt>
                <c:pt idx="50">
                  <c:v>0.38266974204379545</c:v>
                </c:pt>
                <c:pt idx="51">
                  <c:v>-0.38332273229390679</c:v>
                </c:pt>
                <c:pt idx="52">
                  <c:v>0.10250686650887575</c:v>
                </c:pt>
                <c:pt idx="53">
                  <c:v>-0.77651022784615387</c:v>
                </c:pt>
                <c:pt idx="54">
                  <c:v>8.0273502989690826E-2</c:v>
                </c:pt>
                <c:pt idx="55">
                  <c:v>9.3907067568807179E-2</c:v>
                </c:pt>
                <c:pt idx="56">
                  <c:v>-0.19510312474747471</c:v>
                </c:pt>
                <c:pt idx="57">
                  <c:v>0.20929529045454531</c:v>
                </c:pt>
                <c:pt idx="58">
                  <c:v>2.3600909867549813E-2</c:v>
                </c:pt>
                <c:pt idx="59">
                  <c:v>0.60852199488151659</c:v>
                </c:pt>
                <c:pt idx="60">
                  <c:v>7.0330582352939874E-3</c:v>
                </c:pt>
                <c:pt idx="61">
                  <c:v>0.15531414148571421</c:v>
                </c:pt>
                <c:pt idx="62">
                  <c:v>-0.66789131029268289</c:v>
                </c:pt>
                <c:pt idx="63">
                  <c:v>-1.0058486642512188E-2</c:v>
                </c:pt>
                <c:pt idx="64">
                  <c:v>1.6966503602484417E-2</c:v>
                </c:pt>
                <c:pt idx="65">
                  <c:v>0.58377861292592592</c:v>
                </c:pt>
                <c:pt idx="66">
                  <c:v>-3.2518527517401474E-2</c:v>
                </c:pt>
                <c:pt idx="67">
                  <c:v>-0.39617082235344581</c:v>
                </c:pt>
                <c:pt idx="68">
                  <c:v>-0.18389790099118941</c:v>
                </c:pt>
                <c:pt idx="69">
                  <c:v>0.16406522406704394</c:v>
                </c:pt>
                <c:pt idx="70">
                  <c:v>-0.37693642685402817</c:v>
                </c:pt>
                <c:pt idx="71">
                  <c:v>-5.4239365195143385E-3</c:v>
                </c:pt>
                <c:pt idx="72">
                  <c:v>-6.0048666194690292E-2</c:v>
                </c:pt>
                <c:pt idx="73">
                  <c:v>-0.138148530460251</c:v>
                </c:pt>
                <c:pt idx="74">
                  <c:v>0.21778812038015904</c:v>
                </c:pt>
                <c:pt idx="75">
                  <c:v>-0.19839485187817252</c:v>
                </c:pt>
                <c:pt idx="76">
                  <c:v>-0.32792809098823539</c:v>
                </c:pt>
                <c:pt idx="77">
                  <c:v>-4.4495385180722824E-2</c:v>
                </c:pt>
                <c:pt idx="78">
                  <c:v>-0.52989008281138794</c:v>
                </c:pt>
                <c:pt idx="79">
                  <c:v>-0.11592919267782431</c:v>
                </c:pt>
                <c:pt idx="80">
                  <c:v>-0.3985709731782946</c:v>
                </c:pt>
                <c:pt idx="81">
                  <c:v>8.8714630824778151E-2</c:v>
                </c:pt>
                <c:pt idx="82">
                  <c:v>-3.2019811017274469E-2</c:v>
                </c:pt>
                <c:pt idx="83">
                  <c:v>0.2399486249760765</c:v>
                </c:pt>
                <c:pt idx="84">
                  <c:v>0.21671129151515167</c:v>
                </c:pt>
                <c:pt idx="85">
                  <c:v>0.39334441087591232</c:v>
                </c:pt>
                <c:pt idx="86">
                  <c:v>0.46776053045454535</c:v>
                </c:pt>
                <c:pt idx="87">
                  <c:v>-0.38261682256410257</c:v>
                </c:pt>
                <c:pt idx="88">
                  <c:v>-0.16923604774834433</c:v>
                </c:pt>
                <c:pt idx="89">
                  <c:v>-0.31345877556722512</c:v>
                </c:pt>
                <c:pt idx="90">
                  <c:v>1.0979028321964623E-2</c:v>
                </c:pt>
                <c:pt idx="91">
                  <c:v>-4.9861438011696846E-3</c:v>
                </c:pt>
                <c:pt idx="92">
                  <c:v>-0.19726377694244601</c:v>
                </c:pt>
                <c:pt idx="93">
                  <c:v>-0.11228724930795841</c:v>
                </c:pt>
                <c:pt idx="94">
                  <c:v>0.4464167828242076</c:v>
                </c:pt>
                <c:pt idx="95">
                  <c:v>4.7805164568528014E-2</c:v>
                </c:pt>
                <c:pt idx="96">
                  <c:v>-7.0768745698630231E-2</c:v>
                </c:pt>
                <c:pt idx="97">
                  <c:v>1.364283196428584E-2</c:v>
                </c:pt>
                <c:pt idx="98">
                  <c:v>8.4299871590909126E-2</c:v>
                </c:pt>
                <c:pt idx="99">
                  <c:v>-0.19596129724409439</c:v>
                </c:pt>
                <c:pt idx="100">
                  <c:v>-0.3381381544498282</c:v>
                </c:pt>
                <c:pt idx="101">
                  <c:v>-7.6018348245400769E-2</c:v>
                </c:pt>
                <c:pt idx="102">
                  <c:v>-3.6376425387247835E-2</c:v>
                </c:pt>
                <c:pt idx="103">
                  <c:v>-0.11126057087556673</c:v>
                </c:pt>
                <c:pt idx="104">
                  <c:v>0.17039082416625195</c:v>
                </c:pt>
                <c:pt idx="105">
                  <c:v>-0.28125865322074506</c:v>
                </c:pt>
                <c:pt idx="106">
                  <c:v>-0.28816137444793521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37-4CD9-9116-17827E5737F8}"/>
            </c:ext>
          </c:extLst>
        </c:ser>
        <c:ser>
          <c:idx val="3"/>
          <c:order val="1"/>
          <c:tx>
            <c:v>Arterial</c:v>
          </c:tx>
          <c:spPr>
            <a:ln>
              <a:noFill/>
            </a:ln>
          </c:spPr>
          <c:marker>
            <c:symbol val="x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workingsheet!$B$755:$B$1283</c:f>
              <c:numCache>
                <c:formatCode>0</c:formatCode>
                <c:ptCount val="529"/>
                <c:pt idx="0">
                  <c:v>3764</c:v>
                </c:pt>
                <c:pt idx="1">
                  <c:v>14715</c:v>
                </c:pt>
                <c:pt idx="2">
                  <c:v>23062</c:v>
                </c:pt>
                <c:pt idx="3">
                  <c:v>22033</c:v>
                </c:pt>
                <c:pt idx="4">
                  <c:v>6883</c:v>
                </c:pt>
                <c:pt idx="5">
                  <c:v>18686</c:v>
                </c:pt>
                <c:pt idx="6">
                  <c:v>14003</c:v>
                </c:pt>
                <c:pt idx="7">
                  <c:v>18541</c:v>
                </c:pt>
                <c:pt idx="8">
                  <c:v>14151</c:v>
                </c:pt>
                <c:pt idx="9">
                  <c:v>10502</c:v>
                </c:pt>
                <c:pt idx="10">
                  <c:v>31131</c:v>
                </c:pt>
                <c:pt idx="11">
                  <c:v>8714</c:v>
                </c:pt>
                <c:pt idx="12">
                  <c:v>18649</c:v>
                </c:pt>
                <c:pt idx="13">
                  <c:v>15373</c:v>
                </c:pt>
                <c:pt idx="14">
                  <c:v>15700</c:v>
                </c:pt>
                <c:pt idx="15">
                  <c:v>6672</c:v>
                </c:pt>
                <c:pt idx="16">
                  <c:v>17920</c:v>
                </c:pt>
                <c:pt idx="17">
                  <c:v>12888</c:v>
                </c:pt>
                <c:pt idx="18">
                  <c:v>19500</c:v>
                </c:pt>
                <c:pt idx="19">
                  <c:v>21100</c:v>
                </c:pt>
                <c:pt idx="20">
                  <c:v>22900</c:v>
                </c:pt>
                <c:pt idx="21">
                  <c:v>3200</c:v>
                </c:pt>
                <c:pt idx="22">
                  <c:v>12000</c:v>
                </c:pt>
                <c:pt idx="23">
                  <c:v>9700</c:v>
                </c:pt>
                <c:pt idx="24">
                  <c:v>22900</c:v>
                </c:pt>
                <c:pt idx="25">
                  <c:v>29600</c:v>
                </c:pt>
                <c:pt idx="26">
                  <c:v>27900</c:v>
                </c:pt>
                <c:pt idx="27">
                  <c:v>26100</c:v>
                </c:pt>
                <c:pt idx="28">
                  <c:v>22700</c:v>
                </c:pt>
                <c:pt idx="29">
                  <c:v>6600</c:v>
                </c:pt>
                <c:pt idx="30">
                  <c:v>23300</c:v>
                </c:pt>
                <c:pt idx="31">
                  <c:v>18800</c:v>
                </c:pt>
                <c:pt idx="32">
                  <c:v>4100</c:v>
                </c:pt>
                <c:pt idx="33">
                  <c:v>12700</c:v>
                </c:pt>
                <c:pt idx="34">
                  <c:v>19900</c:v>
                </c:pt>
                <c:pt idx="35">
                  <c:v>26100</c:v>
                </c:pt>
                <c:pt idx="36">
                  <c:v>20200</c:v>
                </c:pt>
                <c:pt idx="37">
                  <c:v>10700</c:v>
                </c:pt>
                <c:pt idx="38">
                  <c:v>19500</c:v>
                </c:pt>
                <c:pt idx="39">
                  <c:v>25200</c:v>
                </c:pt>
                <c:pt idx="40">
                  <c:v>12400</c:v>
                </c:pt>
                <c:pt idx="41">
                  <c:v>30800</c:v>
                </c:pt>
                <c:pt idx="42">
                  <c:v>21600</c:v>
                </c:pt>
                <c:pt idx="43">
                  <c:v>56200</c:v>
                </c:pt>
                <c:pt idx="44">
                  <c:v>27000</c:v>
                </c:pt>
                <c:pt idx="45">
                  <c:v>39200</c:v>
                </c:pt>
                <c:pt idx="46">
                  <c:v>23700</c:v>
                </c:pt>
                <c:pt idx="47">
                  <c:v>16700</c:v>
                </c:pt>
                <c:pt idx="48">
                  <c:v>12900</c:v>
                </c:pt>
                <c:pt idx="49">
                  <c:v>5800</c:v>
                </c:pt>
                <c:pt idx="50">
                  <c:v>18500</c:v>
                </c:pt>
                <c:pt idx="51">
                  <c:v>24100</c:v>
                </c:pt>
                <c:pt idx="52">
                  <c:v>13700</c:v>
                </c:pt>
                <c:pt idx="53">
                  <c:v>13300</c:v>
                </c:pt>
                <c:pt idx="54">
                  <c:v>8300</c:v>
                </c:pt>
                <c:pt idx="55">
                  <c:v>15300</c:v>
                </c:pt>
                <c:pt idx="56">
                  <c:v>12000</c:v>
                </c:pt>
                <c:pt idx="57">
                  <c:v>22300</c:v>
                </c:pt>
                <c:pt idx="58">
                  <c:v>12300</c:v>
                </c:pt>
                <c:pt idx="59">
                  <c:v>24400</c:v>
                </c:pt>
                <c:pt idx="60">
                  <c:v>29300</c:v>
                </c:pt>
                <c:pt idx="61">
                  <c:v>25900</c:v>
                </c:pt>
                <c:pt idx="62">
                  <c:v>8100</c:v>
                </c:pt>
                <c:pt idx="63">
                  <c:v>11200</c:v>
                </c:pt>
                <c:pt idx="64">
                  <c:v>21600</c:v>
                </c:pt>
                <c:pt idx="65">
                  <c:v>5600</c:v>
                </c:pt>
                <c:pt idx="66">
                  <c:v>19000</c:v>
                </c:pt>
                <c:pt idx="67">
                  <c:v>17500</c:v>
                </c:pt>
                <c:pt idx="68">
                  <c:v>20200</c:v>
                </c:pt>
                <c:pt idx="69">
                  <c:v>26800</c:v>
                </c:pt>
                <c:pt idx="70">
                  <c:v>29700</c:v>
                </c:pt>
                <c:pt idx="71">
                  <c:v>24700</c:v>
                </c:pt>
                <c:pt idx="72">
                  <c:v>16000</c:v>
                </c:pt>
                <c:pt idx="73">
                  <c:v>18900</c:v>
                </c:pt>
                <c:pt idx="74">
                  <c:v>13200</c:v>
                </c:pt>
                <c:pt idx="75">
                  <c:v>27500</c:v>
                </c:pt>
                <c:pt idx="76">
                  <c:v>31500</c:v>
                </c:pt>
                <c:pt idx="77">
                  <c:v>23400</c:v>
                </c:pt>
                <c:pt idx="78">
                  <c:v>20700</c:v>
                </c:pt>
                <c:pt idx="79">
                  <c:v>27600</c:v>
                </c:pt>
                <c:pt idx="80">
                  <c:v>19000</c:v>
                </c:pt>
                <c:pt idx="81">
                  <c:v>11100</c:v>
                </c:pt>
                <c:pt idx="82">
                  <c:v>28200</c:v>
                </c:pt>
                <c:pt idx="83">
                  <c:v>8100</c:v>
                </c:pt>
                <c:pt idx="84">
                  <c:v>11500</c:v>
                </c:pt>
                <c:pt idx="85">
                  <c:v>9400</c:v>
                </c:pt>
                <c:pt idx="86">
                  <c:v>20500</c:v>
                </c:pt>
                <c:pt idx="87">
                  <c:v>10400</c:v>
                </c:pt>
                <c:pt idx="88">
                  <c:v>38700</c:v>
                </c:pt>
                <c:pt idx="89">
                  <c:v>9500</c:v>
                </c:pt>
                <c:pt idx="90">
                  <c:v>20600</c:v>
                </c:pt>
                <c:pt idx="91">
                  <c:v>18900</c:v>
                </c:pt>
                <c:pt idx="92">
                  <c:v>18900</c:v>
                </c:pt>
                <c:pt idx="93">
                  <c:v>13000</c:v>
                </c:pt>
                <c:pt idx="94">
                  <c:v>27800</c:v>
                </c:pt>
                <c:pt idx="95">
                  <c:v>24200</c:v>
                </c:pt>
                <c:pt idx="96">
                  <c:v>15800</c:v>
                </c:pt>
                <c:pt idx="97">
                  <c:v>30000</c:v>
                </c:pt>
                <c:pt idx="98">
                  <c:v>35000</c:v>
                </c:pt>
                <c:pt idx="99">
                  <c:v>23400</c:v>
                </c:pt>
                <c:pt idx="100">
                  <c:v>20700</c:v>
                </c:pt>
                <c:pt idx="101">
                  <c:v>19500</c:v>
                </c:pt>
                <c:pt idx="102">
                  <c:v>21000</c:v>
                </c:pt>
                <c:pt idx="103">
                  <c:v>21700</c:v>
                </c:pt>
                <c:pt idx="104">
                  <c:v>4900</c:v>
                </c:pt>
                <c:pt idx="105">
                  <c:v>16700</c:v>
                </c:pt>
                <c:pt idx="106">
                  <c:v>9000</c:v>
                </c:pt>
                <c:pt idx="107">
                  <c:v>18800</c:v>
                </c:pt>
                <c:pt idx="108">
                  <c:v>12400</c:v>
                </c:pt>
                <c:pt idx="109">
                  <c:v>10300</c:v>
                </c:pt>
                <c:pt idx="110">
                  <c:v>24100</c:v>
                </c:pt>
                <c:pt idx="111">
                  <c:v>26700</c:v>
                </c:pt>
                <c:pt idx="112">
                  <c:v>24900</c:v>
                </c:pt>
                <c:pt idx="113">
                  <c:v>12600</c:v>
                </c:pt>
                <c:pt idx="114">
                  <c:v>35700</c:v>
                </c:pt>
                <c:pt idx="115">
                  <c:v>22900</c:v>
                </c:pt>
                <c:pt idx="116">
                  <c:v>36200</c:v>
                </c:pt>
                <c:pt idx="117">
                  <c:v>21700</c:v>
                </c:pt>
                <c:pt idx="118">
                  <c:v>11000</c:v>
                </c:pt>
                <c:pt idx="119">
                  <c:v>5600</c:v>
                </c:pt>
                <c:pt idx="120">
                  <c:v>6100</c:v>
                </c:pt>
                <c:pt idx="121">
                  <c:v>58200</c:v>
                </c:pt>
                <c:pt idx="122">
                  <c:v>15100</c:v>
                </c:pt>
                <c:pt idx="123">
                  <c:v>19500</c:v>
                </c:pt>
                <c:pt idx="124">
                  <c:v>18700</c:v>
                </c:pt>
                <c:pt idx="125">
                  <c:v>21200</c:v>
                </c:pt>
                <c:pt idx="126">
                  <c:v>12800</c:v>
                </c:pt>
                <c:pt idx="127">
                  <c:v>14900</c:v>
                </c:pt>
                <c:pt idx="128">
                  <c:v>42100</c:v>
                </c:pt>
                <c:pt idx="129">
                  <c:v>35100</c:v>
                </c:pt>
                <c:pt idx="130">
                  <c:v>14100</c:v>
                </c:pt>
                <c:pt idx="131">
                  <c:v>15000</c:v>
                </c:pt>
                <c:pt idx="132">
                  <c:v>20700</c:v>
                </c:pt>
                <c:pt idx="133">
                  <c:v>26300</c:v>
                </c:pt>
                <c:pt idx="134">
                  <c:v>26000</c:v>
                </c:pt>
                <c:pt idx="135">
                  <c:v>29200</c:v>
                </c:pt>
                <c:pt idx="136">
                  <c:v>27800</c:v>
                </c:pt>
                <c:pt idx="137">
                  <c:v>13400</c:v>
                </c:pt>
                <c:pt idx="138">
                  <c:v>19300</c:v>
                </c:pt>
                <c:pt idx="139">
                  <c:v>20700</c:v>
                </c:pt>
                <c:pt idx="140">
                  <c:v>23300</c:v>
                </c:pt>
                <c:pt idx="141">
                  <c:v>18800</c:v>
                </c:pt>
                <c:pt idx="142">
                  <c:v>22800</c:v>
                </c:pt>
                <c:pt idx="143">
                  <c:v>29000</c:v>
                </c:pt>
                <c:pt idx="144">
                  <c:v>26200</c:v>
                </c:pt>
                <c:pt idx="145">
                  <c:v>17300</c:v>
                </c:pt>
                <c:pt idx="146">
                  <c:v>60900</c:v>
                </c:pt>
                <c:pt idx="147">
                  <c:v>13900</c:v>
                </c:pt>
                <c:pt idx="148">
                  <c:v>14900</c:v>
                </c:pt>
                <c:pt idx="149">
                  <c:v>12300</c:v>
                </c:pt>
                <c:pt idx="150">
                  <c:v>21000</c:v>
                </c:pt>
                <c:pt idx="151">
                  <c:v>24600</c:v>
                </c:pt>
                <c:pt idx="152">
                  <c:v>27900</c:v>
                </c:pt>
                <c:pt idx="153">
                  <c:v>29400</c:v>
                </c:pt>
                <c:pt idx="154">
                  <c:v>26100</c:v>
                </c:pt>
                <c:pt idx="155">
                  <c:v>27900</c:v>
                </c:pt>
                <c:pt idx="156">
                  <c:v>18500</c:v>
                </c:pt>
                <c:pt idx="157">
                  <c:v>24800</c:v>
                </c:pt>
                <c:pt idx="158">
                  <c:v>14900</c:v>
                </c:pt>
                <c:pt idx="159">
                  <c:v>44600</c:v>
                </c:pt>
                <c:pt idx="160">
                  <c:v>7300</c:v>
                </c:pt>
                <c:pt idx="161">
                  <c:v>44000</c:v>
                </c:pt>
                <c:pt idx="162">
                  <c:v>20400</c:v>
                </c:pt>
                <c:pt idx="163">
                  <c:v>20700</c:v>
                </c:pt>
                <c:pt idx="164">
                  <c:v>22500</c:v>
                </c:pt>
                <c:pt idx="165">
                  <c:v>22700</c:v>
                </c:pt>
                <c:pt idx="166">
                  <c:v>33100</c:v>
                </c:pt>
                <c:pt idx="167">
                  <c:v>28700</c:v>
                </c:pt>
                <c:pt idx="168">
                  <c:v>4500</c:v>
                </c:pt>
                <c:pt idx="169">
                  <c:v>8900</c:v>
                </c:pt>
                <c:pt idx="170">
                  <c:v>26300</c:v>
                </c:pt>
                <c:pt idx="171">
                  <c:v>18200</c:v>
                </c:pt>
                <c:pt idx="172">
                  <c:v>8100</c:v>
                </c:pt>
                <c:pt idx="173">
                  <c:v>17800</c:v>
                </c:pt>
                <c:pt idx="174">
                  <c:v>8900</c:v>
                </c:pt>
                <c:pt idx="175">
                  <c:v>27600</c:v>
                </c:pt>
                <c:pt idx="176">
                  <c:v>26000</c:v>
                </c:pt>
                <c:pt idx="177">
                  <c:v>24700</c:v>
                </c:pt>
                <c:pt idx="178">
                  <c:v>25100</c:v>
                </c:pt>
                <c:pt idx="179">
                  <c:v>25100</c:v>
                </c:pt>
                <c:pt idx="180">
                  <c:v>15500</c:v>
                </c:pt>
                <c:pt idx="181">
                  <c:v>15400</c:v>
                </c:pt>
                <c:pt idx="182">
                  <c:v>13300</c:v>
                </c:pt>
                <c:pt idx="183">
                  <c:v>11600</c:v>
                </c:pt>
                <c:pt idx="184">
                  <c:v>27100</c:v>
                </c:pt>
                <c:pt idx="185">
                  <c:v>17300</c:v>
                </c:pt>
                <c:pt idx="186">
                  <c:v>13800</c:v>
                </c:pt>
                <c:pt idx="187">
                  <c:v>18100</c:v>
                </c:pt>
                <c:pt idx="188">
                  <c:v>12700</c:v>
                </c:pt>
                <c:pt idx="189">
                  <c:v>25100</c:v>
                </c:pt>
                <c:pt idx="190">
                  <c:v>13700</c:v>
                </c:pt>
                <c:pt idx="191">
                  <c:v>8500</c:v>
                </c:pt>
                <c:pt idx="192">
                  <c:v>12200</c:v>
                </c:pt>
                <c:pt idx="193">
                  <c:v>17500</c:v>
                </c:pt>
                <c:pt idx="194">
                  <c:v>15100</c:v>
                </c:pt>
                <c:pt idx="195">
                  <c:v>16200</c:v>
                </c:pt>
                <c:pt idx="196">
                  <c:v>8200</c:v>
                </c:pt>
                <c:pt idx="197">
                  <c:v>9700</c:v>
                </c:pt>
                <c:pt idx="198">
                  <c:v>37800</c:v>
                </c:pt>
                <c:pt idx="199">
                  <c:v>22400</c:v>
                </c:pt>
                <c:pt idx="200">
                  <c:v>36700</c:v>
                </c:pt>
                <c:pt idx="201">
                  <c:v>21400</c:v>
                </c:pt>
                <c:pt idx="202">
                  <c:v>19700</c:v>
                </c:pt>
                <c:pt idx="203">
                  <c:v>14100</c:v>
                </c:pt>
                <c:pt idx="204">
                  <c:v>16000</c:v>
                </c:pt>
                <c:pt idx="205">
                  <c:v>14700</c:v>
                </c:pt>
                <c:pt idx="206">
                  <c:v>8500</c:v>
                </c:pt>
                <c:pt idx="207">
                  <c:v>14600</c:v>
                </c:pt>
                <c:pt idx="208">
                  <c:v>13500</c:v>
                </c:pt>
                <c:pt idx="209">
                  <c:v>18900</c:v>
                </c:pt>
                <c:pt idx="210">
                  <c:v>24200</c:v>
                </c:pt>
                <c:pt idx="211">
                  <c:v>21500</c:v>
                </c:pt>
                <c:pt idx="212">
                  <c:v>16600</c:v>
                </c:pt>
                <c:pt idx="213">
                  <c:v>25800</c:v>
                </c:pt>
                <c:pt idx="214">
                  <c:v>26700</c:v>
                </c:pt>
                <c:pt idx="215">
                  <c:v>27100</c:v>
                </c:pt>
                <c:pt idx="216">
                  <c:v>32100</c:v>
                </c:pt>
                <c:pt idx="217">
                  <c:v>10100</c:v>
                </c:pt>
                <c:pt idx="218">
                  <c:v>26600</c:v>
                </c:pt>
                <c:pt idx="219">
                  <c:v>8500</c:v>
                </c:pt>
                <c:pt idx="220">
                  <c:v>20000</c:v>
                </c:pt>
                <c:pt idx="221">
                  <c:v>35400</c:v>
                </c:pt>
                <c:pt idx="222">
                  <c:v>24900</c:v>
                </c:pt>
                <c:pt idx="223">
                  <c:v>19700</c:v>
                </c:pt>
                <c:pt idx="224">
                  <c:v>20200</c:v>
                </c:pt>
                <c:pt idx="225">
                  <c:v>9500</c:v>
                </c:pt>
                <c:pt idx="226">
                  <c:v>8200</c:v>
                </c:pt>
                <c:pt idx="227">
                  <c:v>40200</c:v>
                </c:pt>
                <c:pt idx="228">
                  <c:v>9600</c:v>
                </c:pt>
                <c:pt idx="229">
                  <c:v>12000</c:v>
                </c:pt>
                <c:pt idx="230">
                  <c:v>12700</c:v>
                </c:pt>
                <c:pt idx="231">
                  <c:v>29400</c:v>
                </c:pt>
                <c:pt idx="232">
                  <c:v>8800</c:v>
                </c:pt>
                <c:pt idx="233">
                  <c:v>14700</c:v>
                </c:pt>
                <c:pt idx="234">
                  <c:v>21400</c:v>
                </c:pt>
                <c:pt idx="235">
                  <c:v>23200</c:v>
                </c:pt>
                <c:pt idx="236">
                  <c:v>11100</c:v>
                </c:pt>
                <c:pt idx="237">
                  <c:v>13800</c:v>
                </c:pt>
                <c:pt idx="238">
                  <c:v>23000</c:v>
                </c:pt>
                <c:pt idx="239">
                  <c:v>14100</c:v>
                </c:pt>
                <c:pt idx="240">
                  <c:v>11100</c:v>
                </c:pt>
                <c:pt idx="241">
                  <c:v>14100</c:v>
                </c:pt>
                <c:pt idx="242">
                  <c:v>17100</c:v>
                </c:pt>
                <c:pt idx="243">
                  <c:v>23300</c:v>
                </c:pt>
                <c:pt idx="244">
                  <c:v>9800</c:v>
                </c:pt>
                <c:pt idx="245">
                  <c:v>17100</c:v>
                </c:pt>
                <c:pt idx="246">
                  <c:v>58100</c:v>
                </c:pt>
                <c:pt idx="247">
                  <c:v>30100</c:v>
                </c:pt>
                <c:pt idx="248">
                  <c:v>28300</c:v>
                </c:pt>
                <c:pt idx="249">
                  <c:v>23500</c:v>
                </c:pt>
                <c:pt idx="250">
                  <c:v>5800</c:v>
                </c:pt>
                <c:pt idx="251">
                  <c:v>15600</c:v>
                </c:pt>
                <c:pt idx="252">
                  <c:v>16600</c:v>
                </c:pt>
                <c:pt idx="253">
                  <c:v>25600</c:v>
                </c:pt>
                <c:pt idx="254">
                  <c:v>16600</c:v>
                </c:pt>
                <c:pt idx="255">
                  <c:v>16700</c:v>
                </c:pt>
                <c:pt idx="256">
                  <c:v>13400</c:v>
                </c:pt>
                <c:pt idx="257">
                  <c:v>22200</c:v>
                </c:pt>
                <c:pt idx="258">
                  <c:v>12700</c:v>
                </c:pt>
                <c:pt idx="259">
                  <c:v>8400</c:v>
                </c:pt>
                <c:pt idx="260">
                  <c:v>23400</c:v>
                </c:pt>
                <c:pt idx="261">
                  <c:v>13600</c:v>
                </c:pt>
                <c:pt idx="262">
                  <c:v>8600</c:v>
                </c:pt>
                <c:pt idx="263">
                  <c:v>13200</c:v>
                </c:pt>
                <c:pt idx="264">
                  <c:v>11500</c:v>
                </c:pt>
                <c:pt idx="265">
                  <c:v>20500</c:v>
                </c:pt>
                <c:pt idx="266">
                  <c:v>28300</c:v>
                </c:pt>
                <c:pt idx="267">
                  <c:v>61900</c:v>
                </c:pt>
                <c:pt idx="268">
                  <c:v>15200</c:v>
                </c:pt>
                <c:pt idx="269">
                  <c:v>17700</c:v>
                </c:pt>
                <c:pt idx="270">
                  <c:v>8200</c:v>
                </c:pt>
                <c:pt idx="271">
                  <c:v>21100</c:v>
                </c:pt>
                <c:pt idx="272">
                  <c:v>32000</c:v>
                </c:pt>
                <c:pt idx="273">
                  <c:v>21800</c:v>
                </c:pt>
                <c:pt idx="274">
                  <c:v>25500</c:v>
                </c:pt>
                <c:pt idx="275">
                  <c:v>35800</c:v>
                </c:pt>
                <c:pt idx="276">
                  <c:v>25000</c:v>
                </c:pt>
                <c:pt idx="277">
                  <c:v>30800</c:v>
                </c:pt>
                <c:pt idx="278">
                  <c:v>27100</c:v>
                </c:pt>
                <c:pt idx="279">
                  <c:v>20200</c:v>
                </c:pt>
                <c:pt idx="280">
                  <c:v>7900</c:v>
                </c:pt>
                <c:pt idx="281">
                  <c:v>15800</c:v>
                </c:pt>
                <c:pt idx="282">
                  <c:v>26600</c:v>
                </c:pt>
                <c:pt idx="283">
                  <c:v>35100</c:v>
                </c:pt>
                <c:pt idx="284">
                  <c:v>35400</c:v>
                </c:pt>
                <c:pt idx="285">
                  <c:v>15200</c:v>
                </c:pt>
                <c:pt idx="286">
                  <c:v>10700</c:v>
                </c:pt>
                <c:pt idx="287">
                  <c:v>22000</c:v>
                </c:pt>
                <c:pt idx="288">
                  <c:v>11600</c:v>
                </c:pt>
                <c:pt idx="289">
                  <c:v>13300</c:v>
                </c:pt>
                <c:pt idx="290">
                  <c:v>19100</c:v>
                </c:pt>
                <c:pt idx="291">
                  <c:v>20600</c:v>
                </c:pt>
                <c:pt idx="292">
                  <c:v>13400</c:v>
                </c:pt>
                <c:pt idx="293">
                  <c:v>25200</c:v>
                </c:pt>
                <c:pt idx="294">
                  <c:v>4900</c:v>
                </c:pt>
                <c:pt idx="295">
                  <c:v>28600</c:v>
                </c:pt>
                <c:pt idx="296">
                  <c:v>18600</c:v>
                </c:pt>
                <c:pt idx="297">
                  <c:v>14300</c:v>
                </c:pt>
                <c:pt idx="298">
                  <c:v>15700</c:v>
                </c:pt>
                <c:pt idx="299">
                  <c:v>13100</c:v>
                </c:pt>
                <c:pt idx="300">
                  <c:v>18900</c:v>
                </c:pt>
                <c:pt idx="301">
                  <c:v>17400</c:v>
                </c:pt>
                <c:pt idx="302">
                  <c:v>24500</c:v>
                </c:pt>
                <c:pt idx="303">
                  <c:v>19200</c:v>
                </c:pt>
                <c:pt idx="304">
                  <c:v>24300</c:v>
                </c:pt>
                <c:pt idx="305">
                  <c:v>18500</c:v>
                </c:pt>
                <c:pt idx="306">
                  <c:v>11400</c:v>
                </c:pt>
                <c:pt idx="307">
                  <c:v>20200</c:v>
                </c:pt>
                <c:pt idx="308">
                  <c:v>19600</c:v>
                </c:pt>
                <c:pt idx="309">
                  <c:v>21000</c:v>
                </c:pt>
                <c:pt idx="310">
                  <c:v>12800</c:v>
                </c:pt>
                <c:pt idx="311">
                  <c:v>23600</c:v>
                </c:pt>
                <c:pt idx="312">
                  <c:v>6700</c:v>
                </c:pt>
                <c:pt idx="313">
                  <c:v>11900</c:v>
                </c:pt>
                <c:pt idx="314">
                  <c:v>9800</c:v>
                </c:pt>
                <c:pt idx="315">
                  <c:v>14300</c:v>
                </c:pt>
                <c:pt idx="316">
                  <c:v>14400</c:v>
                </c:pt>
                <c:pt idx="317">
                  <c:v>19900</c:v>
                </c:pt>
                <c:pt idx="318">
                  <c:v>25700</c:v>
                </c:pt>
                <c:pt idx="319">
                  <c:v>10800</c:v>
                </c:pt>
                <c:pt idx="320">
                  <c:v>8000</c:v>
                </c:pt>
                <c:pt idx="321">
                  <c:v>37600</c:v>
                </c:pt>
                <c:pt idx="322">
                  <c:v>18800</c:v>
                </c:pt>
                <c:pt idx="323">
                  <c:v>27500</c:v>
                </c:pt>
                <c:pt idx="324">
                  <c:v>13900</c:v>
                </c:pt>
                <c:pt idx="325">
                  <c:v>18000</c:v>
                </c:pt>
                <c:pt idx="326">
                  <c:v>13100</c:v>
                </c:pt>
                <c:pt idx="327">
                  <c:v>7800</c:v>
                </c:pt>
                <c:pt idx="328">
                  <c:v>46800</c:v>
                </c:pt>
                <c:pt idx="329">
                  <c:v>37900</c:v>
                </c:pt>
                <c:pt idx="330">
                  <c:v>14500</c:v>
                </c:pt>
                <c:pt idx="331">
                  <c:v>18300</c:v>
                </c:pt>
                <c:pt idx="332">
                  <c:v>11200</c:v>
                </c:pt>
                <c:pt idx="333">
                  <c:v>25300</c:v>
                </c:pt>
                <c:pt idx="334">
                  <c:v>19200</c:v>
                </c:pt>
                <c:pt idx="335">
                  <c:v>10500</c:v>
                </c:pt>
                <c:pt idx="336">
                  <c:v>10300</c:v>
                </c:pt>
                <c:pt idx="337">
                  <c:v>15400</c:v>
                </c:pt>
                <c:pt idx="338">
                  <c:v>10700</c:v>
                </c:pt>
                <c:pt idx="339">
                  <c:v>25200</c:v>
                </c:pt>
                <c:pt idx="340">
                  <c:v>9200</c:v>
                </c:pt>
                <c:pt idx="341">
                  <c:v>14700</c:v>
                </c:pt>
                <c:pt idx="342">
                  <c:v>21000</c:v>
                </c:pt>
                <c:pt idx="343">
                  <c:v>18200</c:v>
                </c:pt>
                <c:pt idx="344">
                  <c:v>22700</c:v>
                </c:pt>
                <c:pt idx="345">
                  <c:v>21000</c:v>
                </c:pt>
                <c:pt idx="346">
                  <c:v>27600</c:v>
                </c:pt>
                <c:pt idx="347">
                  <c:v>14700</c:v>
                </c:pt>
                <c:pt idx="348">
                  <c:v>27500</c:v>
                </c:pt>
                <c:pt idx="349">
                  <c:v>37900</c:v>
                </c:pt>
                <c:pt idx="350">
                  <c:v>13100</c:v>
                </c:pt>
                <c:pt idx="351">
                  <c:v>16900</c:v>
                </c:pt>
                <c:pt idx="352">
                  <c:v>21200</c:v>
                </c:pt>
                <c:pt idx="353">
                  <c:v>27700</c:v>
                </c:pt>
                <c:pt idx="354">
                  <c:v>20300</c:v>
                </c:pt>
                <c:pt idx="355">
                  <c:v>21300</c:v>
                </c:pt>
                <c:pt idx="356">
                  <c:v>9900</c:v>
                </c:pt>
                <c:pt idx="357">
                  <c:v>9900</c:v>
                </c:pt>
                <c:pt idx="358">
                  <c:v>11400</c:v>
                </c:pt>
                <c:pt idx="359">
                  <c:v>1200</c:v>
                </c:pt>
                <c:pt idx="360">
                  <c:v>9000</c:v>
                </c:pt>
                <c:pt idx="361">
                  <c:v>12600</c:v>
                </c:pt>
                <c:pt idx="362">
                  <c:v>16500</c:v>
                </c:pt>
                <c:pt idx="363">
                  <c:v>9900</c:v>
                </c:pt>
                <c:pt idx="364">
                  <c:v>18000</c:v>
                </c:pt>
                <c:pt idx="365">
                  <c:v>31600</c:v>
                </c:pt>
                <c:pt idx="366">
                  <c:v>19500</c:v>
                </c:pt>
                <c:pt idx="367">
                  <c:v>45400</c:v>
                </c:pt>
                <c:pt idx="368">
                  <c:v>29000</c:v>
                </c:pt>
                <c:pt idx="369">
                  <c:v>8900</c:v>
                </c:pt>
                <c:pt idx="370">
                  <c:v>5700</c:v>
                </c:pt>
                <c:pt idx="371">
                  <c:v>13500</c:v>
                </c:pt>
                <c:pt idx="372">
                  <c:v>31500</c:v>
                </c:pt>
                <c:pt idx="373">
                  <c:v>15100</c:v>
                </c:pt>
                <c:pt idx="374">
                  <c:v>18200</c:v>
                </c:pt>
                <c:pt idx="375">
                  <c:v>25500</c:v>
                </c:pt>
                <c:pt idx="376">
                  <c:v>9900</c:v>
                </c:pt>
                <c:pt idx="377">
                  <c:v>7500</c:v>
                </c:pt>
                <c:pt idx="378">
                  <c:v>11700</c:v>
                </c:pt>
                <c:pt idx="379">
                  <c:v>11700</c:v>
                </c:pt>
                <c:pt idx="380">
                  <c:v>16300</c:v>
                </c:pt>
                <c:pt idx="381">
                  <c:v>21000</c:v>
                </c:pt>
                <c:pt idx="382">
                  <c:v>28100</c:v>
                </c:pt>
                <c:pt idx="383">
                  <c:v>19500</c:v>
                </c:pt>
                <c:pt idx="384">
                  <c:v>33200</c:v>
                </c:pt>
                <c:pt idx="385">
                  <c:v>14400</c:v>
                </c:pt>
                <c:pt idx="386">
                  <c:v>17500</c:v>
                </c:pt>
                <c:pt idx="387">
                  <c:v>19600</c:v>
                </c:pt>
                <c:pt idx="388">
                  <c:v>31200</c:v>
                </c:pt>
                <c:pt idx="389">
                  <c:v>8600</c:v>
                </c:pt>
                <c:pt idx="390">
                  <c:v>14500</c:v>
                </c:pt>
                <c:pt idx="391">
                  <c:v>16900</c:v>
                </c:pt>
                <c:pt idx="392">
                  <c:v>14900</c:v>
                </c:pt>
                <c:pt idx="393">
                  <c:v>12200</c:v>
                </c:pt>
                <c:pt idx="394">
                  <c:v>16300</c:v>
                </c:pt>
                <c:pt idx="395">
                  <c:v>24100</c:v>
                </c:pt>
                <c:pt idx="396">
                  <c:v>20000</c:v>
                </c:pt>
                <c:pt idx="397">
                  <c:v>37200</c:v>
                </c:pt>
                <c:pt idx="398">
                  <c:v>8800</c:v>
                </c:pt>
                <c:pt idx="399">
                  <c:v>44600</c:v>
                </c:pt>
                <c:pt idx="400">
                  <c:v>18700</c:v>
                </c:pt>
                <c:pt idx="401">
                  <c:v>11100</c:v>
                </c:pt>
                <c:pt idx="402">
                  <c:v>42400</c:v>
                </c:pt>
                <c:pt idx="403">
                  <c:v>23700</c:v>
                </c:pt>
                <c:pt idx="404">
                  <c:v>8700</c:v>
                </c:pt>
                <c:pt idx="405">
                  <c:v>10900</c:v>
                </c:pt>
                <c:pt idx="406">
                  <c:v>18700</c:v>
                </c:pt>
                <c:pt idx="407">
                  <c:v>14800</c:v>
                </c:pt>
                <c:pt idx="408">
                  <c:v>12100</c:v>
                </c:pt>
                <c:pt idx="409">
                  <c:v>6000</c:v>
                </c:pt>
                <c:pt idx="410">
                  <c:v>13600</c:v>
                </c:pt>
                <c:pt idx="411">
                  <c:v>9300</c:v>
                </c:pt>
                <c:pt idx="412">
                  <c:v>15900</c:v>
                </c:pt>
                <c:pt idx="413">
                  <c:v>10400</c:v>
                </c:pt>
                <c:pt idx="414">
                  <c:v>15800</c:v>
                </c:pt>
                <c:pt idx="415">
                  <c:v>14900</c:v>
                </c:pt>
                <c:pt idx="416">
                  <c:v>16600</c:v>
                </c:pt>
                <c:pt idx="417">
                  <c:v>9400</c:v>
                </c:pt>
                <c:pt idx="418">
                  <c:v>11000</c:v>
                </c:pt>
                <c:pt idx="419">
                  <c:v>9200</c:v>
                </c:pt>
                <c:pt idx="420">
                  <c:v>14000</c:v>
                </c:pt>
                <c:pt idx="421">
                  <c:v>14800</c:v>
                </c:pt>
                <c:pt idx="422">
                  <c:v>12400</c:v>
                </c:pt>
                <c:pt idx="423">
                  <c:v>7300</c:v>
                </c:pt>
                <c:pt idx="424">
                  <c:v>12600</c:v>
                </c:pt>
                <c:pt idx="425">
                  <c:v>12300</c:v>
                </c:pt>
                <c:pt idx="426">
                  <c:v>10100</c:v>
                </c:pt>
                <c:pt idx="427">
                  <c:v>17700</c:v>
                </c:pt>
                <c:pt idx="428">
                  <c:v>16700</c:v>
                </c:pt>
                <c:pt idx="429">
                  <c:v>21600</c:v>
                </c:pt>
                <c:pt idx="430">
                  <c:v>15100</c:v>
                </c:pt>
                <c:pt idx="431">
                  <c:v>19400</c:v>
                </c:pt>
                <c:pt idx="432">
                  <c:v>18400</c:v>
                </c:pt>
                <c:pt idx="433">
                  <c:v>9500</c:v>
                </c:pt>
                <c:pt idx="434">
                  <c:v>5800</c:v>
                </c:pt>
                <c:pt idx="435">
                  <c:v>29100</c:v>
                </c:pt>
                <c:pt idx="436">
                  <c:v>14800</c:v>
                </c:pt>
                <c:pt idx="437">
                  <c:v>27300</c:v>
                </c:pt>
                <c:pt idx="438">
                  <c:v>10800</c:v>
                </c:pt>
                <c:pt idx="439">
                  <c:v>15600</c:v>
                </c:pt>
                <c:pt idx="440">
                  <c:v>28700</c:v>
                </c:pt>
                <c:pt idx="441">
                  <c:v>23300</c:v>
                </c:pt>
                <c:pt idx="442">
                  <c:v>23700</c:v>
                </c:pt>
                <c:pt idx="443">
                  <c:v>23900</c:v>
                </c:pt>
                <c:pt idx="444">
                  <c:v>36900</c:v>
                </c:pt>
                <c:pt idx="445">
                  <c:v>29100</c:v>
                </c:pt>
                <c:pt idx="446">
                  <c:v>26900</c:v>
                </c:pt>
                <c:pt idx="447">
                  <c:v>21000</c:v>
                </c:pt>
                <c:pt idx="448">
                  <c:v>24300</c:v>
                </c:pt>
                <c:pt idx="449">
                  <c:v>22800</c:v>
                </c:pt>
                <c:pt idx="450">
                  <c:v>18700</c:v>
                </c:pt>
                <c:pt idx="451">
                  <c:v>14100</c:v>
                </c:pt>
                <c:pt idx="452">
                  <c:v>35100</c:v>
                </c:pt>
                <c:pt idx="453">
                  <c:v>58600</c:v>
                </c:pt>
                <c:pt idx="454">
                  <c:v>24100</c:v>
                </c:pt>
                <c:pt idx="455">
                  <c:v>16500</c:v>
                </c:pt>
                <c:pt idx="456">
                  <c:v>7300</c:v>
                </c:pt>
                <c:pt idx="457">
                  <c:v>17300</c:v>
                </c:pt>
                <c:pt idx="458">
                  <c:v>23600</c:v>
                </c:pt>
                <c:pt idx="459">
                  <c:v>22500</c:v>
                </c:pt>
                <c:pt idx="460">
                  <c:v>11900</c:v>
                </c:pt>
                <c:pt idx="461">
                  <c:v>9700</c:v>
                </c:pt>
                <c:pt idx="462">
                  <c:v>38500</c:v>
                </c:pt>
                <c:pt idx="463">
                  <c:v>16200</c:v>
                </c:pt>
                <c:pt idx="464">
                  <c:v>15400</c:v>
                </c:pt>
                <c:pt idx="465">
                  <c:v>20600</c:v>
                </c:pt>
                <c:pt idx="466">
                  <c:v>33100</c:v>
                </c:pt>
                <c:pt idx="467">
                  <c:v>19000</c:v>
                </c:pt>
                <c:pt idx="468">
                  <c:v>20300</c:v>
                </c:pt>
                <c:pt idx="469">
                  <c:v>23700</c:v>
                </c:pt>
                <c:pt idx="470">
                  <c:v>18700</c:v>
                </c:pt>
                <c:pt idx="471">
                  <c:v>29600</c:v>
                </c:pt>
                <c:pt idx="472">
                  <c:v>27400</c:v>
                </c:pt>
                <c:pt idx="473">
                  <c:v>27500</c:v>
                </c:pt>
                <c:pt idx="474">
                  <c:v>30600</c:v>
                </c:pt>
                <c:pt idx="475">
                  <c:v>31800</c:v>
                </c:pt>
                <c:pt idx="476">
                  <c:v>26500</c:v>
                </c:pt>
                <c:pt idx="477">
                  <c:v>29600</c:v>
                </c:pt>
                <c:pt idx="478">
                  <c:v>30000</c:v>
                </c:pt>
                <c:pt idx="479">
                  <c:v>17900</c:v>
                </c:pt>
                <c:pt idx="480">
                  <c:v>15100</c:v>
                </c:pt>
                <c:pt idx="481">
                  <c:v>19400</c:v>
                </c:pt>
                <c:pt idx="482">
                  <c:v>28500</c:v>
                </c:pt>
                <c:pt idx="483">
                  <c:v>27400</c:v>
                </c:pt>
                <c:pt idx="484">
                  <c:v>31500</c:v>
                </c:pt>
                <c:pt idx="485">
                  <c:v>12600</c:v>
                </c:pt>
                <c:pt idx="486">
                  <c:v>17600</c:v>
                </c:pt>
                <c:pt idx="487">
                  <c:v>10800</c:v>
                </c:pt>
                <c:pt idx="488">
                  <c:v>15900</c:v>
                </c:pt>
                <c:pt idx="489">
                  <c:v>25500</c:v>
                </c:pt>
                <c:pt idx="490">
                  <c:v>19200</c:v>
                </c:pt>
                <c:pt idx="491">
                  <c:v>23100</c:v>
                </c:pt>
                <c:pt idx="492">
                  <c:v>25100</c:v>
                </c:pt>
                <c:pt idx="493">
                  <c:v>24600</c:v>
                </c:pt>
                <c:pt idx="494">
                  <c:v>13100</c:v>
                </c:pt>
                <c:pt idx="495">
                  <c:v>23200</c:v>
                </c:pt>
                <c:pt idx="496">
                  <c:v>8200</c:v>
                </c:pt>
                <c:pt idx="497">
                  <c:v>22500</c:v>
                </c:pt>
                <c:pt idx="498">
                  <c:v>4400</c:v>
                </c:pt>
                <c:pt idx="499">
                  <c:v>17500</c:v>
                </c:pt>
                <c:pt idx="500">
                  <c:v>22600</c:v>
                </c:pt>
                <c:pt idx="501">
                  <c:v>28800</c:v>
                </c:pt>
                <c:pt idx="502">
                  <c:v>27300</c:v>
                </c:pt>
                <c:pt idx="503">
                  <c:v>23300</c:v>
                </c:pt>
                <c:pt idx="504">
                  <c:v>11900</c:v>
                </c:pt>
                <c:pt idx="505">
                  <c:v>16147</c:v>
                </c:pt>
                <c:pt idx="506">
                  <c:v>10314</c:v>
                </c:pt>
                <c:pt idx="507">
                  <c:v>1317</c:v>
                </c:pt>
                <c:pt idx="508">
                  <c:v>1002</c:v>
                </c:pt>
                <c:pt idx="509">
                  <c:v>2318</c:v>
                </c:pt>
                <c:pt idx="510">
                  <c:v>3451</c:v>
                </c:pt>
                <c:pt idx="511">
                  <c:v>5725</c:v>
                </c:pt>
                <c:pt idx="512">
                  <c:v>685</c:v>
                </c:pt>
                <c:pt idx="513">
                  <c:v>24759</c:v>
                </c:pt>
                <c:pt idx="514">
                  <c:v>28518</c:v>
                </c:pt>
                <c:pt idx="515">
                  <c:v>23641</c:v>
                </c:pt>
                <c:pt idx="516">
                  <c:v>5939</c:v>
                </c:pt>
                <c:pt idx="517">
                  <c:v>7662</c:v>
                </c:pt>
                <c:pt idx="518">
                  <c:v>23125</c:v>
                </c:pt>
                <c:pt idx="519">
                  <c:v>28736</c:v>
                </c:pt>
                <c:pt idx="520">
                  <c:v>24954</c:v>
                </c:pt>
                <c:pt idx="521">
                  <c:v>17412</c:v>
                </c:pt>
                <c:pt idx="522">
                  <c:v>27333</c:v>
                </c:pt>
                <c:pt idx="523">
                  <c:v>6972</c:v>
                </c:pt>
                <c:pt idx="524">
                  <c:v>28875</c:v>
                </c:pt>
                <c:pt idx="525">
                  <c:v>1915</c:v>
                </c:pt>
                <c:pt idx="526">
                  <c:v>1899</c:v>
                </c:pt>
                <c:pt idx="527">
                  <c:v>11491</c:v>
                </c:pt>
                <c:pt idx="528">
                  <c:v>9390</c:v>
                </c:pt>
              </c:numCache>
            </c:numRef>
          </c:xVal>
          <c:yVal>
            <c:numRef>
              <c:f>workingsheet!$E$755:$E$1283</c:f>
              <c:numCache>
                <c:formatCode>0%</c:formatCode>
                <c:ptCount val="529"/>
                <c:pt idx="0">
                  <c:v>-0.6468514234856535</c:v>
                </c:pt>
                <c:pt idx="1">
                  <c:v>1.1295742496772001</c:v>
                </c:pt>
                <c:pt idx="2">
                  <c:v>0.24880371554938852</c:v>
                </c:pt>
                <c:pt idx="3">
                  <c:v>-0.4614786490264603</c:v>
                </c:pt>
                <c:pt idx="4">
                  <c:v>1.1836171638820283</c:v>
                </c:pt>
                <c:pt idx="5">
                  <c:v>-0.22246156796532168</c:v>
                </c:pt>
                <c:pt idx="6">
                  <c:v>0.47687455790423483</c:v>
                </c:pt>
                <c:pt idx="7">
                  <c:v>-0.1904106641497223</c:v>
                </c:pt>
                <c:pt idx="8">
                  <c:v>1.3265061948978869</c:v>
                </c:pt>
                <c:pt idx="9">
                  <c:v>0.22128124100171398</c:v>
                </c:pt>
                <c:pt idx="10">
                  <c:v>-0.19037602319231639</c:v>
                </c:pt>
                <c:pt idx="11">
                  <c:v>0.51299610764287351</c:v>
                </c:pt>
                <c:pt idx="12">
                  <c:v>-0.50249002992117542</c:v>
                </c:pt>
                <c:pt idx="13">
                  <c:v>-0.59184777258830423</c:v>
                </c:pt>
                <c:pt idx="14">
                  <c:v>-0.6145152629299363</c:v>
                </c:pt>
                <c:pt idx="15">
                  <c:v>-2.4645599820143915E-2</c:v>
                </c:pt>
                <c:pt idx="16">
                  <c:v>-6.235323733258924E-2</c:v>
                </c:pt>
                <c:pt idx="17">
                  <c:v>0.19443730959031669</c:v>
                </c:pt>
                <c:pt idx="18">
                  <c:v>-0.46482401297435894</c:v>
                </c:pt>
                <c:pt idx="19">
                  <c:v>-0.26267896592417062</c:v>
                </c:pt>
                <c:pt idx="20">
                  <c:v>8.1169208340611476E-2</c:v>
                </c:pt>
                <c:pt idx="21">
                  <c:v>0.6253114634375001</c:v>
                </c:pt>
                <c:pt idx="22">
                  <c:v>-0.24823243816666674</c:v>
                </c:pt>
                <c:pt idx="23">
                  <c:v>8.6640133298969246E-2</c:v>
                </c:pt>
                <c:pt idx="24">
                  <c:v>3.9628497161572129E-2</c:v>
                </c:pt>
                <c:pt idx="25">
                  <c:v>0.27879723932432432</c:v>
                </c:pt>
                <c:pt idx="26">
                  <c:v>-0.40321661985663082</c:v>
                </c:pt>
                <c:pt idx="27">
                  <c:v>-0.44927455421455942</c:v>
                </c:pt>
                <c:pt idx="28">
                  <c:v>-0.36270550251101319</c:v>
                </c:pt>
                <c:pt idx="29">
                  <c:v>0.17037285651515144</c:v>
                </c:pt>
                <c:pt idx="30">
                  <c:v>-0.49758613618025749</c:v>
                </c:pt>
                <c:pt idx="31">
                  <c:v>3.6080418085107091E-3</c:v>
                </c:pt>
                <c:pt idx="32">
                  <c:v>1.1061436760975609</c:v>
                </c:pt>
                <c:pt idx="33">
                  <c:v>0.26877462692913379</c:v>
                </c:pt>
                <c:pt idx="34">
                  <c:v>-0.19025219703517593</c:v>
                </c:pt>
                <c:pt idx="35">
                  <c:v>-0.143407802848046</c:v>
                </c:pt>
                <c:pt idx="36">
                  <c:v>-0.19632187029702963</c:v>
                </c:pt>
                <c:pt idx="37">
                  <c:v>-0.67993314971962615</c:v>
                </c:pt>
                <c:pt idx="38">
                  <c:v>-0.11922378905984621</c:v>
                </c:pt>
                <c:pt idx="39">
                  <c:v>-0.44174498805555551</c:v>
                </c:pt>
                <c:pt idx="40">
                  <c:v>-0.22383018448927416</c:v>
                </c:pt>
                <c:pt idx="41">
                  <c:v>9.5088457662337644E-2</c:v>
                </c:pt>
                <c:pt idx="42">
                  <c:v>-2.9028667546296405E-2</c:v>
                </c:pt>
                <c:pt idx="43">
                  <c:v>-0.17286786857651248</c:v>
                </c:pt>
                <c:pt idx="44">
                  <c:v>-0.28816239030866675</c:v>
                </c:pt>
                <c:pt idx="45">
                  <c:v>-0.40241415198979591</c:v>
                </c:pt>
                <c:pt idx="46">
                  <c:v>-0.5683204079324895</c:v>
                </c:pt>
                <c:pt idx="47">
                  <c:v>-1.3758894131736477E-2</c:v>
                </c:pt>
                <c:pt idx="48">
                  <c:v>8.6765795736434059E-2</c:v>
                </c:pt>
                <c:pt idx="49">
                  <c:v>-0.41183479327586214</c:v>
                </c:pt>
                <c:pt idx="50">
                  <c:v>-0.34717522756756758</c:v>
                </c:pt>
                <c:pt idx="51">
                  <c:v>-0.11247919950207463</c:v>
                </c:pt>
                <c:pt idx="52">
                  <c:v>0.23409644072992708</c:v>
                </c:pt>
                <c:pt idx="53">
                  <c:v>-0.47381652007518793</c:v>
                </c:pt>
                <c:pt idx="54">
                  <c:v>0.33407820542168665</c:v>
                </c:pt>
                <c:pt idx="55">
                  <c:v>-0.12100574457516344</c:v>
                </c:pt>
                <c:pt idx="56">
                  <c:v>0.22185033266666676</c:v>
                </c:pt>
                <c:pt idx="57">
                  <c:v>-0.18892117529147989</c:v>
                </c:pt>
                <c:pt idx="58">
                  <c:v>-6.3456693577235712E-2</c:v>
                </c:pt>
                <c:pt idx="59">
                  <c:v>-0.3533451845491804</c:v>
                </c:pt>
                <c:pt idx="60">
                  <c:v>-0.11904415177474403</c:v>
                </c:pt>
                <c:pt idx="61">
                  <c:v>6.7380086679536655E-2</c:v>
                </c:pt>
                <c:pt idx="62">
                  <c:v>0.29189797958814823</c:v>
                </c:pt>
                <c:pt idx="63">
                  <c:v>-0.27851738250000002</c:v>
                </c:pt>
                <c:pt idx="64">
                  <c:v>0.1106860817592592</c:v>
                </c:pt>
                <c:pt idx="65">
                  <c:v>0.33489984035714282</c:v>
                </c:pt>
                <c:pt idx="66">
                  <c:v>-0.61302364189473679</c:v>
                </c:pt>
                <c:pt idx="67">
                  <c:v>-0.67620545474285709</c:v>
                </c:pt>
                <c:pt idx="68">
                  <c:v>-0.13984367529702968</c:v>
                </c:pt>
                <c:pt idx="69">
                  <c:v>-5.5529977388059759E-2</c:v>
                </c:pt>
                <c:pt idx="70">
                  <c:v>-0.15602109212121207</c:v>
                </c:pt>
                <c:pt idx="71">
                  <c:v>-0.36645333882591091</c:v>
                </c:pt>
                <c:pt idx="72">
                  <c:v>-0.44071441456250005</c:v>
                </c:pt>
                <c:pt idx="73">
                  <c:v>-3.4473322275132334E-2</c:v>
                </c:pt>
                <c:pt idx="74">
                  <c:v>-0.56066329540409088</c:v>
                </c:pt>
                <c:pt idx="75">
                  <c:v>-0.39383990047272721</c:v>
                </c:pt>
                <c:pt idx="76">
                  <c:v>-3.6036002920634913E-2</c:v>
                </c:pt>
                <c:pt idx="77">
                  <c:v>5.6110759017094169E-2</c:v>
                </c:pt>
                <c:pt idx="78">
                  <c:v>2.775154932367152E-2</c:v>
                </c:pt>
                <c:pt idx="79">
                  <c:v>-0.29335263688405799</c:v>
                </c:pt>
                <c:pt idx="80">
                  <c:v>-0.16906395321052625</c:v>
                </c:pt>
                <c:pt idx="81">
                  <c:v>-0.4147478313513514</c:v>
                </c:pt>
                <c:pt idx="82">
                  <c:v>-0.54081795617021278</c:v>
                </c:pt>
                <c:pt idx="83">
                  <c:v>-0.15222777469135795</c:v>
                </c:pt>
                <c:pt idx="84">
                  <c:v>-0.17831502660869558</c:v>
                </c:pt>
                <c:pt idx="85">
                  <c:v>-0.2440300425531915</c:v>
                </c:pt>
                <c:pt idx="86">
                  <c:v>0.11905761764224398</c:v>
                </c:pt>
                <c:pt idx="87">
                  <c:v>5.1973601057692331E-2</c:v>
                </c:pt>
                <c:pt idx="88">
                  <c:v>-0.60983629335917322</c:v>
                </c:pt>
                <c:pt idx="89">
                  <c:v>-0.2173208178947369</c:v>
                </c:pt>
                <c:pt idx="90">
                  <c:v>-0.10159179093854376</c:v>
                </c:pt>
                <c:pt idx="91">
                  <c:v>-0.18701939576719573</c:v>
                </c:pt>
                <c:pt idx="92">
                  <c:v>0.18777178730158739</c:v>
                </c:pt>
                <c:pt idx="93">
                  <c:v>-0.30829045307692315</c:v>
                </c:pt>
                <c:pt idx="94">
                  <c:v>0.27555480583931669</c:v>
                </c:pt>
                <c:pt idx="95">
                  <c:v>-0.29340374008264469</c:v>
                </c:pt>
                <c:pt idx="96">
                  <c:v>-6.7766586455696221E-2</c:v>
                </c:pt>
                <c:pt idx="97">
                  <c:v>-0.3535684751</c:v>
                </c:pt>
                <c:pt idx="98">
                  <c:v>-0.19779813308571426</c:v>
                </c:pt>
                <c:pt idx="99">
                  <c:v>-0.30573955564102562</c:v>
                </c:pt>
                <c:pt idx="100">
                  <c:v>-0.29177943275362328</c:v>
                </c:pt>
                <c:pt idx="101">
                  <c:v>2.1456557743589677E-2</c:v>
                </c:pt>
                <c:pt idx="102">
                  <c:v>-1.9129882666761855E-2</c:v>
                </c:pt>
                <c:pt idx="103">
                  <c:v>-0.33758124723502303</c:v>
                </c:pt>
                <c:pt idx="104">
                  <c:v>-0.26002943265306122</c:v>
                </c:pt>
                <c:pt idx="105">
                  <c:v>-0.11070433694610782</c:v>
                </c:pt>
                <c:pt idx="106">
                  <c:v>4.3377999222222074E-2</c:v>
                </c:pt>
                <c:pt idx="107">
                  <c:v>-0.47817528154255318</c:v>
                </c:pt>
                <c:pt idx="108">
                  <c:v>-0.23454541975806453</c:v>
                </c:pt>
                <c:pt idx="109">
                  <c:v>-0.13439905485436898</c:v>
                </c:pt>
                <c:pt idx="110">
                  <c:v>-0.12711802912863068</c:v>
                </c:pt>
                <c:pt idx="111">
                  <c:v>-0.2595769587265917</c:v>
                </c:pt>
                <c:pt idx="112">
                  <c:v>-0.1282988318072289</c:v>
                </c:pt>
                <c:pt idx="113">
                  <c:v>-0.19744301761904759</c:v>
                </c:pt>
                <c:pt idx="114">
                  <c:v>6.2246465294117703E-2</c:v>
                </c:pt>
                <c:pt idx="115">
                  <c:v>-0.18666316017467255</c:v>
                </c:pt>
                <c:pt idx="116">
                  <c:v>-0.3899595650276243</c:v>
                </c:pt>
                <c:pt idx="117">
                  <c:v>-0.1334376847004608</c:v>
                </c:pt>
                <c:pt idx="118">
                  <c:v>8.960066099999997E-2</c:v>
                </c:pt>
                <c:pt idx="119">
                  <c:v>-0.45787366321428569</c:v>
                </c:pt>
                <c:pt idx="120">
                  <c:v>-0.3256600234426229</c:v>
                </c:pt>
                <c:pt idx="121">
                  <c:v>4.8598083762886546E-2</c:v>
                </c:pt>
                <c:pt idx="122">
                  <c:v>6.4505143708608603E-3</c:v>
                </c:pt>
                <c:pt idx="123">
                  <c:v>-0.46143812153846153</c:v>
                </c:pt>
                <c:pt idx="124">
                  <c:v>-0.50910966668449198</c:v>
                </c:pt>
                <c:pt idx="125">
                  <c:v>0.12551503485849058</c:v>
                </c:pt>
                <c:pt idx="126">
                  <c:v>0.16533438765624986</c:v>
                </c:pt>
                <c:pt idx="127">
                  <c:v>-1.6737975100671099E-2</c:v>
                </c:pt>
                <c:pt idx="128">
                  <c:v>-0.3251094590498812</c:v>
                </c:pt>
                <c:pt idx="129">
                  <c:v>-7.2693034415954427E-2</c:v>
                </c:pt>
                <c:pt idx="130">
                  <c:v>0.12894510070921994</c:v>
                </c:pt>
                <c:pt idx="131">
                  <c:v>0.32486160126666652</c:v>
                </c:pt>
                <c:pt idx="132">
                  <c:v>8.7916285362318769E-2</c:v>
                </c:pt>
                <c:pt idx="133">
                  <c:v>-0.23843086376425848</c:v>
                </c:pt>
                <c:pt idx="134">
                  <c:v>2.1102977384538368E-2</c:v>
                </c:pt>
                <c:pt idx="135">
                  <c:v>-0.42682644051369867</c:v>
                </c:pt>
                <c:pt idx="136">
                  <c:v>-7.9070853201438918E-2</c:v>
                </c:pt>
                <c:pt idx="137">
                  <c:v>0.3153770592537315</c:v>
                </c:pt>
                <c:pt idx="138">
                  <c:v>0.20743833476683937</c:v>
                </c:pt>
                <c:pt idx="139">
                  <c:v>-7.2445897761690858E-2</c:v>
                </c:pt>
                <c:pt idx="140">
                  <c:v>0.18056281527897</c:v>
                </c:pt>
                <c:pt idx="141">
                  <c:v>0.65741123159574455</c:v>
                </c:pt>
                <c:pt idx="142">
                  <c:v>-0.10440116605263161</c:v>
                </c:pt>
                <c:pt idx="143">
                  <c:v>0.10796795572413798</c:v>
                </c:pt>
                <c:pt idx="144">
                  <c:v>-0.47958134099236649</c:v>
                </c:pt>
                <c:pt idx="145">
                  <c:v>-8.4803842909479732E-2</c:v>
                </c:pt>
                <c:pt idx="146">
                  <c:v>-0.1791095399835797</c:v>
                </c:pt>
                <c:pt idx="147">
                  <c:v>8.9200154028777012E-2</c:v>
                </c:pt>
                <c:pt idx="148">
                  <c:v>2.4264474832214722E-2</c:v>
                </c:pt>
                <c:pt idx="149">
                  <c:v>0.2132732785365854</c:v>
                </c:pt>
                <c:pt idx="150">
                  <c:v>-0.41660953628571429</c:v>
                </c:pt>
                <c:pt idx="151">
                  <c:v>-0.41064645723577231</c:v>
                </c:pt>
                <c:pt idx="152">
                  <c:v>-0.39925846939068099</c:v>
                </c:pt>
                <c:pt idx="153">
                  <c:v>-0.44960643578231285</c:v>
                </c:pt>
                <c:pt idx="154">
                  <c:v>-0.48315835072796931</c:v>
                </c:pt>
                <c:pt idx="155">
                  <c:v>-0.5728029848028674</c:v>
                </c:pt>
                <c:pt idx="156">
                  <c:v>-0.48296144821621623</c:v>
                </c:pt>
                <c:pt idx="157">
                  <c:v>0.11195091850806449</c:v>
                </c:pt>
                <c:pt idx="158">
                  <c:v>0.12306006026845639</c:v>
                </c:pt>
                <c:pt idx="159">
                  <c:v>-1.8567389536636836E-2</c:v>
                </c:pt>
                <c:pt idx="160">
                  <c:v>-0.37513172904109582</c:v>
                </c:pt>
                <c:pt idx="161">
                  <c:v>0.29616418365909092</c:v>
                </c:pt>
                <c:pt idx="162">
                  <c:v>-0.68717844348039225</c:v>
                </c:pt>
                <c:pt idx="163">
                  <c:v>-0.66239801173913038</c:v>
                </c:pt>
                <c:pt idx="164">
                  <c:v>-9.2791159999999984E-2</c:v>
                </c:pt>
                <c:pt idx="165">
                  <c:v>-0.34306552665198242</c:v>
                </c:pt>
                <c:pt idx="166">
                  <c:v>-0.45720401881169181</c:v>
                </c:pt>
                <c:pt idx="167">
                  <c:v>-0.37125949072010456</c:v>
                </c:pt>
                <c:pt idx="168">
                  <c:v>0.1901375764444444</c:v>
                </c:pt>
                <c:pt idx="169">
                  <c:v>-0.28949062044943819</c:v>
                </c:pt>
                <c:pt idx="170">
                  <c:v>-0.19871050756653996</c:v>
                </c:pt>
                <c:pt idx="171">
                  <c:v>-6.2889661428571442E-2</c:v>
                </c:pt>
                <c:pt idx="172">
                  <c:v>0.22743326674888875</c:v>
                </c:pt>
                <c:pt idx="173">
                  <c:v>-0.27073968134831461</c:v>
                </c:pt>
                <c:pt idx="174">
                  <c:v>0.38194444101123604</c:v>
                </c:pt>
                <c:pt idx="175">
                  <c:v>-0.13938315221014486</c:v>
                </c:pt>
                <c:pt idx="176">
                  <c:v>6.271090080769226E-2</c:v>
                </c:pt>
                <c:pt idx="177">
                  <c:v>-0.29172108344129555</c:v>
                </c:pt>
                <c:pt idx="178">
                  <c:v>-0.35219574681274901</c:v>
                </c:pt>
                <c:pt idx="179">
                  <c:v>-0.29195054167330681</c:v>
                </c:pt>
                <c:pt idx="180">
                  <c:v>-0.16460581709677424</c:v>
                </c:pt>
                <c:pt idx="181">
                  <c:v>0.12544073324662341</c:v>
                </c:pt>
                <c:pt idx="182">
                  <c:v>3.8403055413533727E-2</c:v>
                </c:pt>
                <c:pt idx="183">
                  <c:v>9.7729453362068952E-2</c:v>
                </c:pt>
                <c:pt idx="184">
                  <c:v>-0.15086174952029519</c:v>
                </c:pt>
                <c:pt idx="185">
                  <c:v>-0.32893315953757218</c:v>
                </c:pt>
                <c:pt idx="186">
                  <c:v>0.42744028362318831</c:v>
                </c:pt>
                <c:pt idx="187">
                  <c:v>-0.34779198386740329</c:v>
                </c:pt>
                <c:pt idx="188">
                  <c:v>6.8666663149606233E-2</c:v>
                </c:pt>
                <c:pt idx="189">
                  <c:v>-0.26607725800796811</c:v>
                </c:pt>
                <c:pt idx="190">
                  <c:v>-0.30480793759124081</c:v>
                </c:pt>
                <c:pt idx="191">
                  <c:v>0.10707084764705876</c:v>
                </c:pt>
                <c:pt idx="192">
                  <c:v>3.2700970573770416E-2</c:v>
                </c:pt>
                <c:pt idx="193">
                  <c:v>-0.47413067485714289</c:v>
                </c:pt>
                <c:pt idx="194">
                  <c:v>2.0265056291390859E-3</c:v>
                </c:pt>
                <c:pt idx="195">
                  <c:v>-0.34434298814814812</c:v>
                </c:pt>
                <c:pt idx="196">
                  <c:v>-0.17389398402439027</c:v>
                </c:pt>
                <c:pt idx="197">
                  <c:v>3.6427410824742434E-2</c:v>
                </c:pt>
                <c:pt idx="198">
                  <c:v>-0.44621209402116402</c:v>
                </c:pt>
                <c:pt idx="199">
                  <c:v>3.4290468839285548E-2</c:v>
                </c:pt>
                <c:pt idx="200">
                  <c:v>-0.29488080514081738</c:v>
                </c:pt>
                <c:pt idx="201">
                  <c:v>-0.11829340925233645</c:v>
                </c:pt>
                <c:pt idx="202">
                  <c:v>-2.4708309898477165E-2</c:v>
                </c:pt>
                <c:pt idx="203">
                  <c:v>0.35518162936170206</c:v>
                </c:pt>
                <c:pt idx="204">
                  <c:v>-6.6597076750000039E-2</c:v>
                </c:pt>
                <c:pt idx="205">
                  <c:v>-0.10058150911564623</c:v>
                </c:pt>
                <c:pt idx="206">
                  <c:v>-8.6345593882352967E-2</c:v>
                </c:pt>
                <c:pt idx="207">
                  <c:v>1.9172016986301443E-2</c:v>
                </c:pt>
                <c:pt idx="208">
                  <c:v>0.19949390074074058</c:v>
                </c:pt>
                <c:pt idx="209">
                  <c:v>5.3936633333333317E-2</c:v>
                </c:pt>
                <c:pt idx="210">
                  <c:v>-7.5093534297520637E-2</c:v>
                </c:pt>
                <c:pt idx="211">
                  <c:v>8.5460538139534581E-3</c:v>
                </c:pt>
                <c:pt idx="212">
                  <c:v>0.14482426680722882</c:v>
                </c:pt>
                <c:pt idx="213">
                  <c:v>-0.35855839372093024</c:v>
                </c:pt>
                <c:pt idx="214">
                  <c:v>-5.1195349513108557E-2</c:v>
                </c:pt>
                <c:pt idx="215">
                  <c:v>3.6535906026566867E-3</c:v>
                </c:pt>
                <c:pt idx="216">
                  <c:v>-0.38355925289719628</c:v>
                </c:pt>
                <c:pt idx="217">
                  <c:v>3.551138376237617E-2</c:v>
                </c:pt>
                <c:pt idx="218">
                  <c:v>-0.21231982214285705</c:v>
                </c:pt>
                <c:pt idx="219">
                  <c:v>-0.1334006645882353</c:v>
                </c:pt>
                <c:pt idx="220">
                  <c:v>-0.46009578364999992</c:v>
                </c:pt>
                <c:pt idx="221">
                  <c:v>-0.35355892906779662</c:v>
                </c:pt>
                <c:pt idx="222">
                  <c:v>-9.9070084658634538E-2</c:v>
                </c:pt>
                <c:pt idx="223">
                  <c:v>-0.13930399847715735</c:v>
                </c:pt>
                <c:pt idx="224">
                  <c:v>-0.37210402326732672</c:v>
                </c:pt>
                <c:pt idx="225">
                  <c:v>-0.57702815326315782</c:v>
                </c:pt>
                <c:pt idx="226">
                  <c:v>-0.50997164097560976</c:v>
                </c:pt>
                <c:pt idx="227">
                  <c:v>5.8661481268656779E-2</c:v>
                </c:pt>
                <c:pt idx="228">
                  <c:v>0.76737155520833356</c:v>
                </c:pt>
                <c:pt idx="229">
                  <c:v>0.19767336641666655</c:v>
                </c:pt>
                <c:pt idx="230">
                  <c:v>0.26877462692913379</c:v>
                </c:pt>
                <c:pt idx="231">
                  <c:v>6.5891457925170149E-2</c:v>
                </c:pt>
                <c:pt idx="232">
                  <c:v>-0.39361647249999998</c:v>
                </c:pt>
                <c:pt idx="233">
                  <c:v>-6.754613897959183E-2</c:v>
                </c:pt>
                <c:pt idx="234">
                  <c:v>-0.30083323771028037</c:v>
                </c:pt>
                <c:pt idx="235">
                  <c:v>-6.4062138836206928E-2</c:v>
                </c:pt>
                <c:pt idx="236">
                  <c:v>-6.5170641261261264E-2</c:v>
                </c:pt>
                <c:pt idx="237">
                  <c:v>1.4145780652174089E-2</c:v>
                </c:pt>
                <c:pt idx="238">
                  <c:v>-0.47356785756521746</c:v>
                </c:pt>
                <c:pt idx="239">
                  <c:v>-0.11320462609929083</c:v>
                </c:pt>
                <c:pt idx="240">
                  <c:v>-0.31630397567567559</c:v>
                </c:pt>
                <c:pt idx="241">
                  <c:v>-0.50688710709219853</c:v>
                </c:pt>
                <c:pt idx="242">
                  <c:v>0.81442082890830414</c:v>
                </c:pt>
                <c:pt idx="243">
                  <c:v>0.544449411888412</c:v>
                </c:pt>
                <c:pt idx="244">
                  <c:v>-0.47370431561224491</c:v>
                </c:pt>
                <c:pt idx="245">
                  <c:v>-0.28038950859649125</c:v>
                </c:pt>
                <c:pt idx="246">
                  <c:v>-0.19084276592082605</c:v>
                </c:pt>
                <c:pt idx="247">
                  <c:v>7.003858910298999E-2</c:v>
                </c:pt>
                <c:pt idx="248">
                  <c:v>2.4175266713780896E-2</c:v>
                </c:pt>
                <c:pt idx="249">
                  <c:v>-0.37944158195744682</c:v>
                </c:pt>
                <c:pt idx="250">
                  <c:v>0.42394976413793106</c:v>
                </c:pt>
                <c:pt idx="251">
                  <c:v>4.9843326923082465E-4</c:v>
                </c:pt>
                <c:pt idx="252">
                  <c:v>-0.31847855397590352</c:v>
                </c:pt>
                <c:pt idx="253">
                  <c:v>-0.38837043273437499</c:v>
                </c:pt>
                <c:pt idx="254">
                  <c:v>1.7529176626505993E-2</c:v>
                </c:pt>
                <c:pt idx="255">
                  <c:v>0.33467855958083836</c:v>
                </c:pt>
                <c:pt idx="256">
                  <c:v>-0.43328031223880592</c:v>
                </c:pt>
                <c:pt idx="257">
                  <c:v>1.02814956756756E-2</c:v>
                </c:pt>
                <c:pt idx="258">
                  <c:v>-0.35809235118110239</c:v>
                </c:pt>
                <c:pt idx="259">
                  <c:v>-0.10764553702380952</c:v>
                </c:pt>
                <c:pt idx="260">
                  <c:v>-0.47910909653846157</c:v>
                </c:pt>
                <c:pt idx="261">
                  <c:v>-0.34653747044117644</c:v>
                </c:pt>
                <c:pt idx="262">
                  <c:v>9.0130501046511657E-2</c:v>
                </c:pt>
                <c:pt idx="263">
                  <c:v>-2.8341242954545542E-2</c:v>
                </c:pt>
                <c:pt idx="264">
                  <c:v>-7.3455147739130422E-2</c:v>
                </c:pt>
                <c:pt idx="265">
                  <c:v>-0.6001242866341463</c:v>
                </c:pt>
                <c:pt idx="266">
                  <c:v>-0.16941128084805657</c:v>
                </c:pt>
                <c:pt idx="267">
                  <c:v>-9.983700841680121E-2</c:v>
                </c:pt>
                <c:pt idx="268">
                  <c:v>-0.11888378335526317</c:v>
                </c:pt>
                <c:pt idx="269">
                  <c:v>-8.9629457966101667E-2</c:v>
                </c:pt>
                <c:pt idx="270">
                  <c:v>0.70465460012195114</c:v>
                </c:pt>
                <c:pt idx="271">
                  <c:v>0.26338535478672975</c:v>
                </c:pt>
                <c:pt idx="272">
                  <c:v>-3.6256675687500017E-2</c:v>
                </c:pt>
                <c:pt idx="273">
                  <c:v>-2.6447151697247762E-2</c:v>
                </c:pt>
                <c:pt idx="274">
                  <c:v>-0.47550783764705884</c:v>
                </c:pt>
                <c:pt idx="275">
                  <c:v>-2.2833351452514083E-2</c:v>
                </c:pt>
                <c:pt idx="276">
                  <c:v>-8.9263496160000066E-2</c:v>
                </c:pt>
                <c:pt idx="277">
                  <c:v>3.3151467694805259E-2</c:v>
                </c:pt>
                <c:pt idx="278">
                  <c:v>-0.20644865287822878</c:v>
                </c:pt>
                <c:pt idx="279">
                  <c:v>0.18795765668316822</c:v>
                </c:pt>
                <c:pt idx="280">
                  <c:v>0.25560259594936707</c:v>
                </c:pt>
                <c:pt idx="281">
                  <c:v>-0.42343207094936719</c:v>
                </c:pt>
                <c:pt idx="282">
                  <c:v>-0.12190270011278193</c:v>
                </c:pt>
                <c:pt idx="283">
                  <c:v>-9.0574025527065505E-2</c:v>
                </c:pt>
                <c:pt idx="284">
                  <c:v>4.7994728728813607E-2</c:v>
                </c:pt>
                <c:pt idx="285">
                  <c:v>-0.25612076225881575</c:v>
                </c:pt>
                <c:pt idx="286">
                  <c:v>-3.2388942056074121E-3</c:v>
                </c:pt>
                <c:pt idx="287">
                  <c:v>-0.4836440675</c:v>
                </c:pt>
                <c:pt idx="288">
                  <c:v>-3.5048868706896497E-2</c:v>
                </c:pt>
                <c:pt idx="289">
                  <c:v>0.11783518360902256</c:v>
                </c:pt>
                <c:pt idx="290">
                  <c:v>-0.44526970670157073</c:v>
                </c:pt>
                <c:pt idx="291">
                  <c:v>0.28883010330097103</c:v>
                </c:pt>
                <c:pt idx="292">
                  <c:v>-0.15620218109455231</c:v>
                </c:pt>
                <c:pt idx="293">
                  <c:v>-6.233667857142855E-4</c:v>
                </c:pt>
                <c:pt idx="294">
                  <c:v>0.38763930122448986</c:v>
                </c:pt>
                <c:pt idx="295">
                  <c:v>-0.23169565148020987</c:v>
                </c:pt>
                <c:pt idx="296">
                  <c:v>-0.74142904876344085</c:v>
                </c:pt>
                <c:pt idx="297">
                  <c:v>4.274783188811182E-2</c:v>
                </c:pt>
                <c:pt idx="298">
                  <c:v>4.0264269108280404E-2</c:v>
                </c:pt>
                <c:pt idx="299">
                  <c:v>3.1229016030533963E-3</c:v>
                </c:pt>
                <c:pt idx="300">
                  <c:v>-0.11026896216931226</c:v>
                </c:pt>
                <c:pt idx="301">
                  <c:v>-0.18642578488505746</c:v>
                </c:pt>
                <c:pt idx="302">
                  <c:v>0.11023910440816342</c:v>
                </c:pt>
                <c:pt idx="303">
                  <c:v>-0.19568386625</c:v>
                </c:pt>
                <c:pt idx="304">
                  <c:v>-5.5424926502057548E-2</c:v>
                </c:pt>
                <c:pt idx="305">
                  <c:v>4.2473320162162098E-2</c:v>
                </c:pt>
                <c:pt idx="306">
                  <c:v>0.51898287850877201</c:v>
                </c:pt>
                <c:pt idx="307">
                  <c:v>-0.32583783163366331</c:v>
                </c:pt>
                <c:pt idx="308">
                  <c:v>-0.22699876464285718</c:v>
                </c:pt>
                <c:pt idx="309">
                  <c:v>-0.28372117685714282</c:v>
                </c:pt>
                <c:pt idx="310">
                  <c:v>-6.142069934898442E-2</c:v>
                </c:pt>
                <c:pt idx="311">
                  <c:v>-7.7128463813559422E-2</c:v>
                </c:pt>
                <c:pt idx="312">
                  <c:v>0.21134047194029848</c:v>
                </c:pt>
                <c:pt idx="313">
                  <c:v>-0.33078380008403363</c:v>
                </c:pt>
                <c:pt idx="314">
                  <c:v>-0.25190986020408157</c:v>
                </c:pt>
                <c:pt idx="315">
                  <c:v>-0.26631668881118875</c:v>
                </c:pt>
                <c:pt idx="316">
                  <c:v>-0.27006025333333328</c:v>
                </c:pt>
                <c:pt idx="317">
                  <c:v>-0.21348186296482408</c:v>
                </c:pt>
                <c:pt idx="318">
                  <c:v>-0.26203441778210113</c:v>
                </c:pt>
                <c:pt idx="319">
                  <c:v>4.0178816759073976E-2</c:v>
                </c:pt>
                <c:pt idx="320">
                  <c:v>0.74953054799999985</c:v>
                </c:pt>
                <c:pt idx="321">
                  <c:v>-8.4504556914893558E-2</c:v>
                </c:pt>
                <c:pt idx="322">
                  <c:v>-0.18994185617021275</c:v>
                </c:pt>
                <c:pt idx="323">
                  <c:v>-2.7041095066690835E-2</c:v>
                </c:pt>
                <c:pt idx="324">
                  <c:v>-0.21557352007194241</c:v>
                </c:pt>
                <c:pt idx="325">
                  <c:v>3.0822301555555542E-2</c:v>
                </c:pt>
                <c:pt idx="326">
                  <c:v>0.19710556213740449</c:v>
                </c:pt>
                <c:pt idx="327">
                  <c:v>0.31053668495717957</c:v>
                </c:pt>
                <c:pt idx="328">
                  <c:v>3.9487457841880458E-2</c:v>
                </c:pt>
                <c:pt idx="329">
                  <c:v>0.15449606947229566</c:v>
                </c:pt>
                <c:pt idx="330">
                  <c:v>0.29847353337931049</c:v>
                </c:pt>
                <c:pt idx="331">
                  <c:v>9.984013836065575E-2</c:v>
                </c:pt>
                <c:pt idx="332">
                  <c:v>8.8030837232142778E-2</c:v>
                </c:pt>
                <c:pt idx="333">
                  <c:v>-0.78371394142292483</c:v>
                </c:pt>
                <c:pt idx="334">
                  <c:v>-0.21752990593749999</c:v>
                </c:pt>
                <c:pt idx="335">
                  <c:v>-0.62010762057142865</c:v>
                </c:pt>
                <c:pt idx="336">
                  <c:v>-2.3135609611650509E-2</c:v>
                </c:pt>
                <c:pt idx="337">
                  <c:v>0.1172722838527922</c:v>
                </c:pt>
                <c:pt idx="338">
                  <c:v>-0.56779662925233643</c:v>
                </c:pt>
                <c:pt idx="339">
                  <c:v>-0.51778363648150794</c:v>
                </c:pt>
                <c:pt idx="340">
                  <c:v>5.8002735688260865E-2</c:v>
                </c:pt>
                <c:pt idx="341">
                  <c:v>-0.15682490541959182</c:v>
                </c:pt>
                <c:pt idx="342">
                  <c:v>-0.14878341842857157</c:v>
                </c:pt>
                <c:pt idx="343">
                  <c:v>-0.22461238835164832</c:v>
                </c:pt>
                <c:pt idx="344">
                  <c:v>-0.23719641735682817</c:v>
                </c:pt>
                <c:pt idx="345">
                  <c:v>-0.1422821578095238</c:v>
                </c:pt>
                <c:pt idx="346">
                  <c:v>-0.35516895623195655</c:v>
                </c:pt>
                <c:pt idx="347">
                  <c:v>0.14966865734693879</c:v>
                </c:pt>
                <c:pt idx="348">
                  <c:v>-0.3475585827637091</c:v>
                </c:pt>
                <c:pt idx="349">
                  <c:v>9.2996751134564626E-2</c:v>
                </c:pt>
                <c:pt idx="350">
                  <c:v>0.19067608931297708</c:v>
                </c:pt>
                <c:pt idx="351">
                  <c:v>0.36261121658769224</c:v>
                </c:pt>
                <c:pt idx="352">
                  <c:v>-4.6260868396226451E-2</c:v>
                </c:pt>
                <c:pt idx="353">
                  <c:v>2.6102521444043347E-2</c:v>
                </c:pt>
                <c:pt idx="354">
                  <c:v>-0.38394928108374382</c:v>
                </c:pt>
                <c:pt idx="355">
                  <c:v>1.3627617323943797E-2</c:v>
                </c:pt>
                <c:pt idx="356">
                  <c:v>0.49344858434343442</c:v>
                </c:pt>
                <c:pt idx="357">
                  <c:v>0.56773015000000004</c:v>
                </c:pt>
                <c:pt idx="358">
                  <c:v>0.59414421833333342</c:v>
                </c:pt>
                <c:pt idx="359">
                  <c:v>-1.759599166666681E-3</c:v>
                </c:pt>
                <c:pt idx="360">
                  <c:v>-0.15459770155555552</c:v>
                </c:pt>
                <c:pt idx="361">
                  <c:v>-0.23222547865079368</c:v>
                </c:pt>
                <c:pt idx="362">
                  <c:v>-5.9521790787878781E-2</c:v>
                </c:pt>
                <c:pt idx="363">
                  <c:v>-1.9252505050505464E-3</c:v>
                </c:pt>
                <c:pt idx="364">
                  <c:v>3.1461941666666604E-2</c:v>
                </c:pt>
                <c:pt idx="365">
                  <c:v>-0.15401207398734174</c:v>
                </c:pt>
                <c:pt idx="366">
                  <c:v>2.8914303179487177E-2</c:v>
                </c:pt>
                <c:pt idx="367">
                  <c:v>9.4486823964757605E-2</c:v>
                </c:pt>
                <c:pt idx="368">
                  <c:v>-0.2108322645517241</c:v>
                </c:pt>
                <c:pt idx="369">
                  <c:v>-0.45978935348314598</c:v>
                </c:pt>
                <c:pt idx="370">
                  <c:v>-5.851784456140352E-2</c:v>
                </c:pt>
                <c:pt idx="371">
                  <c:v>-0.22952925170370375</c:v>
                </c:pt>
                <c:pt idx="372">
                  <c:v>0.12551682393650787</c:v>
                </c:pt>
                <c:pt idx="373">
                  <c:v>0.11713720079470202</c:v>
                </c:pt>
                <c:pt idx="374">
                  <c:v>-0.10078358829670331</c:v>
                </c:pt>
                <c:pt idx="375">
                  <c:v>-8.0049918627451033E-2</c:v>
                </c:pt>
                <c:pt idx="376">
                  <c:v>0.38865705292929298</c:v>
                </c:pt>
                <c:pt idx="377">
                  <c:v>-0.330004556</c:v>
                </c:pt>
                <c:pt idx="378">
                  <c:v>-0.30196130418803413</c:v>
                </c:pt>
                <c:pt idx="379">
                  <c:v>-0.12253149051282053</c:v>
                </c:pt>
                <c:pt idx="380">
                  <c:v>-0.33937077049079756</c:v>
                </c:pt>
                <c:pt idx="381">
                  <c:v>-0.19547171428580956</c:v>
                </c:pt>
                <c:pt idx="382">
                  <c:v>-0.55734648555160149</c:v>
                </c:pt>
                <c:pt idx="383">
                  <c:v>-9.0164206632512789E-2</c:v>
                </c:pt>
                <c:pt idx="384">
                  <c:v>-0.40696808691768072</c:v>
                </c:pt>
                <c:pt idx="385">
                  <c:v>-0.26047014085666675</c:v>
                </c:pt>
                <c:pt idx="386">
                  <c:v>-0.28948623748571434</c:v>
                </c:pt>
                <c:pt idx="387">
                  <c:v>-0.40308054520408165</c:v>
                </c:pt>
                <c:pt idx="388">
                  <c:v>-0.56082425753205123</c:v>
                </c:pt>
                <c:pt idx="389">
                  <c:v>-0.41621948883720927</c:v>
                </c:pt>
                <c:pt idx="390">
                  <c:v>-0.34695002255172414</c:v>
                </c:pt>
                <c:pt idx="391">
                  <c:v>-0.35684204745562131</c:v>
                </c:pt>
                <c:pt idx="392">
                  <c:v>4.7621063154362542E-2</c:v>
                </c:pt>
                <c:pt idx="393">
                  <c:v>3.1473058524590147E-2</c:v>
                </c:pt>
                <c:pt idx="394">
                  <c:v>-9.7944587116564064E-3</c:v>
                </c:pt>
                <c:pt idx="395">
                  <c:v>-0.41348233564315351</c:v>
                </c:pt>
                <c:pt idx="396">
                  <c:v>-0.10822016624999997</c:v>
                </c:pt>
                <c:pt idx="397">
                  <c:v>-0.17563664661290324</c:v>
                </c:pt>
                <c:pt idx="398">
                  <c:v>6.6621605454545429E-2</c:v>
                </c:pt>
                <c:pt idx="399">
                  <c:v>3.8789519170403519E-2</c:v>
                </c:pt>
                <c:pt idx="400">
                  <c:v>8.5387002727272732E-2</c:v>
                </c:pt>
                <c:pt idx="401">
                  <c:v>-2.9031979099099048E-2</c:v>
                </c:pt>
                <c:pt idx="402">
                  <c:v>-4.2401811108490617E-2</c:v>
                </c:pt>
                <c:pt idx="403">
                  <c:v>-0.31362011822784819</c:v>
                </c:pt>
                <c:pt idx="404">
                  <c:v>-0.62345599425287357</c:v>
                </c:pt>
                <c:pt idx="405">
                  <c:v>-0.66561860678899087</c:v>
                </c:pt>
                <c:pt idx="406">
                  <c:v>0.33011937160427807</c:v>
                </c:pt>
                <c:pt idx="407">
                  <c:v>-0.38087064060810805</c:v>
                </c:pt>
                <c:pt idx="408">
                  <c:v>-0.18451464330578515</c:v>
                </c:pt>
                <c:pt idx="409">
                  <c:v>-0.21246237116666666</c:v>
                </c:pt>
                <c:pt idx="410">
                  <c:v>8.9321726470588114E-3</c:v>
                </c:pt>
                <c:pt idx="411">
                  <c:v>-0.10215828827956996</c:v>
                </c:pt>
                <c:pt idx="412">
                  <c:v>-0.41676840792452829</c:v>
                </c:pt>
                <c:pt idx="413">
                  <c:v>-6.2797605769238096E-4</c:v>
                </c:pt>
                <c:pt idx="414">
                  <c:v>-0.35479897962025309</c:v>
                </c:pt>
                <c:pt idx="415">
                  <c:v>-8.4623248590604105E-2</c:v>
                </c:pt>
                <c:pt idx="416">
                  <c:v>-0.19376993361445782</c:v>
                </c:pt>
                <c:pt idx="417">
                  <c:v>2.7406026063829803E-2</c:v>
                </c:pt>
                <c:pt idx="418">
                  <c:v>-2.5783980909090953E-3</c:v>
                </c:pt>
                <c:pt idx="419">
                  <c:v>-0.31919442115945651</c:v>
                </c:pt>
                <c:pt idx="420">
                  <c:v>-0.25572542878571425</c:v>
                </c:pt>
                <c:pt idx="421">
                  <c:v>-2.7514989864865225E-3</c:v>
                </c:pt>
                <c:pt idx="422">
                  <c:v>1.931931048387181E-3</c:v>
                </c:pt>
                <c:pt idx="423">
                  <c:v>9.9873868493149942E-3</c:v>
                </c:pt>
                <c:pt idx="424">
                  <c:v>6.2116537301586394E-3</c:v>
                </c:pt>
                <c:pt idx="425">
                  <c:v>-0.38318907585365858</c:v>
                </c:pt>
                <c:pt idx="426">
                  <c:v>-0.30116710009900993</c:v>
                </c:pt>
                <c:pt idx="427">
                  <c:v>-9.3153640056497178E-2</c:v>
                </c:pt>
                <c:pt idx="428">
                  <c:v>7.1981521437125773E-2</c:v>
                </c:pt>
                <c:pt idx="429">
                  <c:v>5.3636653441342608E-2</c:v>
                </c:pt>
                <c:pt idx="430">
                  <c:v>-0.2942068968874173</c:v>
                </c:pt>
                <c:pt idx="431">
                  <c:v>-0.18090251654639178</c:v>
                </c:pt>
                <c:pt idx="432">
                  <c:v>-7.8355613967391324E-2</c:v>
                </c:pt>
                <c:pt idx="433">
                  <c:v>-9.5955870315789449E-2</c:v>
                </c:pt>
                <c:pt idx="434">
                  <c:v>-0.20975765413793102</c:v>
                </c:pt>
                <c:pt idx="435">
                  <c:v>-0.16700003697594501</c:v>
                </c:pt>
                <c:pt idx="436">
                  <c:v>-0.12920756087837837</c:v>
                </c:pt>
                <c:pt idx="437">
                  <c:v>-0.41816202593406593</c:v>
                </c:pt>
                <c:pt idx="438">
                  <c:v>-0.68166243287037043</c:v>
                </c:pt>
                <c:pt idx="439">
                  <c:v>-5.3947780064102613E-2</c:v>
                </c:pt>
                <c:pt idx="440">
                  <c:v>-9.6130455121951175E-2</c:v>
                </c:pt>
                <c:pt idx="441">
                  <c:v>-0.19682531635193123</c:v>
                </c:pt>
                <c:pt idx="442">
                  <c:v>-0.20494480780590707</c:v>
                </c:pt>
                <c:pt idx="443">
                  <c:v>0.36793095046025104</c:v>
                </c:pt>
                <c:pt idx="444">
                  <c:v>-9.789131726287259E-2</c:v>
                </c:pt>
                <c:pt idx="445">
                  <c:v>-8.3144672371134098E-2</c:v>
                </c:pt>
                <c:pt idx="446">
                  <c:v>-0.18576425486988846</c:v>
                </c:pt>
                <c:pt idx="447">
                  <c:v>-0.1041132166190476</c:v>
                </c:pt>
                <c:pt idx="448">
                  <c:v>-0.1965247355967078</c:v>
                </c:pt>
                <c:pt idx="449">
                  <c:v>-0.33828465618421055</c:v>
                </c:pt>
                <c:pt idx="450">
                  <c:v>-0.15836483363636356</c:v>
                </c:pt>
                <c:pt idx="451">
                  <c:v>-0.12148449709219866</c:v>
                </c:pt>
                <c:pt idx="452">
                  <c:v>-0.26965337188034189</c:v>
                </c:pt>
                <c:pt idx="453">
                  <c:v>-0.21594164117747439</c:v>
                </c:pt>
                <c:pt idx="454">
                  <c:v>-0.25937476954356853</c:v>
                </c:pt>
                <c:pt idx="455">
                  <c:v>2.7103056969697059E-2</c:v>
                </c:pt>
                <c:pt idx="456">
                  <c:v>0.79044381698630128</c:v>
                </c:pt>
                <c:pt idx="457">
                  <c:v>-0.22824527867052025</c:v>
                </c:pt>
                <c:pt idx="458">
                  <c:v>-0.19007917402542374</c:v>
                </c:pt>
                <c:pt idx="459">
                  <c:v>-0.16974050000000007</c:v>
                </c:pt>
                <c:pt idx="460">
                  <c:v>-0.45625398697478992</c:v>
                </c:pt>
                <c:pt idx="461">
                  <c:v>0.12174525680412374</c:v>
                </c:pt>
                <c:pt idx="462">
                  <c:v>-9.2585586155844113E-2</c:v>
                </c:pt>
                <c:pt idx="463">
                  <c:v>-0.47444377481481481</c:v>
                </c:pt>
                <c:pt idx="464">
                  <c:v>5.0698439740259893E-2</c:v>
                </c:pt>
                <c:pt idx="465">
                  <c:v>2.183407796116521E-2</c:v>
                </c:pt>
                <c:pt idx="466">
                  <c:v>-0.32439082577039269</c:v>
                </c:pt>
                <c:pt idx="467">
                  <c:v>-0.37019566221052624</c:v>
                </c:pt>
                <c:pt idx="468">
                  <c:v>-0.21095782339901481</c:v>
                </c:pt>
                <c:pt idx="469">
                  <c:v>-0.4376318956540084</c:v>
                </c:pt>
                <c:pt idx="470">
                  <c:v>-0.40900189000000009</c:v>
                </c:pt>
                <c:pt idx="471">
                  <c:v>-0.36340739804054056</c:v>
                </c:pt>
                <c:pt idx="472">
                  <c:v>-0.45144701360098538</c:v>
                </c:pt>
                <c:pt idx="473">
                  <c:v>-0.53898164447272734</c:v>
                </c:pt>
                <c:pt idx="474">
                  <c:v>-0.6280522806862745</c:v>
                </c:pt>
                <c:pt idx="475">
                  <c:v>-0.25912734116352198</c:v>
                </c:pt>
                <c:pt idx="476">
                  <c:v>-0.16012524581132082</c:v>
                </c:pt>
                <c:pt idx="477">
                  <c:v>1.6994506993243341E-2</c:v>
                </c:pt>
                <c:pt idx="478">
                  <c:v>7.1289053077766784E-2</c:v>
                </c:pt>
                <c:pt idx="479">
                  <c:v>-0.34183349195530721</c:v>
                </c:pt>
                <c:pt idx="480">
                  <c:v>0.38729154079470218</c:v>
                </c:pt>
                <c:pt idx="481">
                  <c:v>-0.29276588618556709</c:v>
                </c:pt>
                <c:pt idx="482">
                  <c:v>-0.16352627414035081</c:v>
                </c:pt>
                <c:pt idx="483">
                  <c:v>-0.37732763178832118</c:v>
                </c:pt>
                <c:pt idx="484">
                  <c:v>-0.47169582939682531</c:v>
                </c:pt>
                <c:pt idx="485">
                  <c:v>0.63464420753968254</c:v>
                </c:pt>
                <c:pt idx="486">
                  <c:v>0.40813638255681828</c:v>
                </c:pt>
                <c:pt idx="487">
                  <c:v>1.3180536450555502E-2</c:v>
                </c:pt>
                <c:pt idx="488">
                  <c:v>5.8115804276729577E-2</c:v>
                </c:pt>
                <c:pt idx="489">
                  <c:v>4.5693779294117665E-2</c:v>
                </c:pt>
                <c:pt idx="490">
                  <c:v>-0.61119753093749996</c:v>
                </c:pt>
                <c:pt idx="491">
                  <c:v>2.9999332554112579E-2</c:v>
                </c:pt>
                <c:pt idx="492">
                  <c:v>0.13821931705179291</c:v>
                </c:pt>
                <c:pt idx="493">
                  <c:v>6.2959144512195087E-2</c:v>
                </c:pt>
                <c:pt idx="494">
                  <c:v>0.17626946839694657</c:v>
                </c:pt>
                <c:pt idx="495">
                  <c:v>5.4698961637931198E-3</c:v>
                </c:pt>
                <c:pt idx="496">
                  <c:v>0.61206277422756106</c:v>
                </c:pt>
                <c:pt idx="497">
                  <c:v>-0.16532719084444447</c:v>
                </c:pt>
                <c:pt idx="498">
                  <c:v>-3.1119275454545514E-2</c:v>
                </c:pt>
                <c:pt idx="499">
                  <c:v>-5.1109312609599944E-2</c:v>
                </c:pt>
                <c:pt idx="500">
                  <c:v>0.29851061589969019</c:v>
                </c:pt>
                <c:pt idx="501">
                  <c:v>-0.15231087629631945</c:v>
                </c:pt>
                <c:pt idx="502">
                  <c:v>-0.17632446136754576</c:v>
                </c:pt>
                <c:pt idx="503">
                  <c:v>-9.2539035751072918E-2</c:v>
                </c:pt>
                <c:pt idx="504">
                  <c:v>0.77295869246487392</c:v>
                </c:pt>
                <c:pt idx="505">
                  <c:v>0.53039665640676281</c:v>
                </c:pt>
                <c:pt idx="506">
                  <c:v>-0.14803932635272443</c:v>
                </c:pt>
                <c:pt idx="507">
                  <c:v>1.3324320007593013</c:v>
                </c:pt>
                <c:pt idx="508">
                  <c:v>2.0585956986027942</c:v>
                </c:pt>
                <c:pt idx="509">
                  <c:v>1.720128953839517</c:v>
                </c:pt>
                <c:pt idx="510">
                  <c:v>0.69131778701825564</c:v>
                </c:pt>
                <c:pt idx="511">
                  <c:v>0.73855906480349343</c:v>
                </c:pt>
                <c:pt idx="512">
                  <c:v>2.3914536058394162</c:v>
                </c:pt>
                <c:pt idx="513">
                  <c:v>6.1953783189951039E-2</c:v>
                </c:pt>
                <c:pt idx="514">
                  <c:v>-0.35837365737436011</c:v>
                </c:pt>
                <c:pt idx="515">
                  <c:v>-0.44731221208916716</c:v>
                </c:pt>
                <c:pt idx="516">
                  <c:v>0.37908197423808709</c:v>
                </c:pt>
                <c:pt idx="517">
                  <c:v>0.50627220281910734</c:v>
                </c:pt>
                <c:pt idx="518">
                  <c:v>1.4379315070270238E-2</c:v>
                </c:pt>
                <c:pt idx="519">
                  <c:v>-0.6142351464829483</c:v>
                </c:pt>
                <c:pt idx="520">
                  <c:v>0.11427201711148505</c:v>
                </c:pt>
                <c:pt idx="521">
                  <c:v>0.48429479502641848</c:v>
                </c:pt>
                <c:pt idx="522">
                  <c:v>-0.29600783368089856</c:v>
                </c:pt>
                <c:pt idx="523">
                  <c:v>-0.22169557702237519</c:v>
                </c:pt>
                <c:pt idx="524">
                  <c:v>-0.39951812277056276</c:v>
                </c:pt>
                <c:pt idx="525">
                  <c:v>-0.33157232689295035</c:v>
                </c:pt>
                <c:pt idx="526">
                  <c:v>1.0812460742496048</c:v>
                </c:pt>
                <c:pt idx="527">
                  <c:v>0.47136793621094775</c:v>
                </c:pt>
                <c:pt idx="528">
                  <c:v>0.54395106389755066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37-4CD9-9116-17827E5737F8}"/>
            </c:ext>
          </c:extLst>
        </c:ser>
        <c:ser>
          <c:idx val="1"/>
          <c:order val="2"/>
          <c:tx>
            <c:v>Collector</c:v>
          </c:tx>
          <c:spPr>
            <a:ln w="28575">
              <a:noFill/>
            </a:ln>
          </c:spPr>
          <c:marker>
            <c:symbol val="star"/>
            <c:size val="5"/>
            <c:spPr>
              <a:noFill/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workingsheet!$B$1284:$B$1633</c:f>
              <c:numCache>
                <c:formatCode>0</c:formatCode>
                <c:ptCount val="350"/>
                <c:pt idx="0">
                  <c:v>5110</c:v>
                </c:pt>
                <c:pt idx="1">
                  <c:v>6496</c:v>
                </c:pt>
                <c:pt idx="2">
                  <c:v>6367</c:v>
                </c:pt>
                <c:pt idx="3">
                  <c:v>16058</c:v>
                </c:pt>
                <c:pt idx="4">
                  <c:v>11035</c:v>
                </c:pt>
                <c:pt idx="5">
                  <c:v>2152</c:v>
                </c:pt>
                <c:pt idx="6">
                  <c:v>1682</c:v>
                </c:pt>
                <c:pt idx="7">
                  <c:v>2617</c:v>
                </c:pt>
                <c:pt idx="8">
                  <c:v>5988</c:v>
                </c:pt>
                <c:pt idx="9">
                  <c:v>8792</c:v>
                </c:pt>
                <c:pt idx="10">
                  <c:v>10697</c:v>
                </c:pt>
                <c:pt idx="11">
                  <c:v>3965</c:v>
                </c:pt>
                <c:pt idx="12">
                  <c:v>9800</c:v>
                </c:pt>
                <c:pt idx="13">
                  <c:v>15700</c:v>
                </c:pt>
                <c:pt idx="14">
                  <c:v>11100</c:v>
                </c:pt>
                <c:pt idx="15">
                  <c:v>6600</c:v>
                </c:pt>
                <c:pt idx="16">
                  <c:v>10900</c:v>
                </c:pt>
                <c:pt idx="17">
                  <c:v>6900</c:v>
                </c:pt>
                <c:pt idx="18">
                  <c:v>18700</c:v>
                </c:pt>
                <c:pt idx="19">
                  <c:v>6800</c:v>
                </c:pt>
                <c:pt idx="20">
                  <c:v>6400</c:v>
                </c:pt>
                <c:pt idx="21">
                  <c:v>11500</c:v>
                </c:pt>
                <c:pt idx="22">
                  <c:v>6300</c:v>
                </c:pt>
                <c:pt idx="23">
                  <c:v>9200</c:v>
                </c:pt>
                <c:pt idx="24">
                  <c:v>10100</c:v>
                </c:pt>
                <c:pt idx="25">
                  <c:v>20200</c:v>
                </c:pt>
                <c:pt idx="26">
                  <c:v>17000</c:v>
                </c:pt>
                <c:pt idx="27">
                  <c:v>17300</c:v>
                </c:pt>
                <c:pt idx="28">
                  <c:v>2500</c:v>
                </c:pt>
                <c:pt idx="29">
                  <c:v>9700</c:v>
                </c:pt>
                <c:pt idx="30">
                  <c:v>10100</c:v>
                </c:pt>
                <c:pt idx="31">
                  <c:v>7100</c:v>
                </c:pt>
                <c:pt idx="32">
                  <c:v>14200</c:v>
                </c:pt>
                <c:pt idx="33">
                  <c:v>8900</c:v>
                </c:pt>
                <c:pt idx="34">
                  <c:v>2900</c:v>
                </c:pt>
                <c:pt idx="35">
                  <c:v>9600</c:v>
                </c:pt>
                <c:pt idx="36">
                  <c:v>8600</c:v>
                </c:pt>
                <c:pt idx="37">
                  <c:v>4000</c:v>
                </c:pt>
                <c:pt idx="38">
                  <c:v>9700</c:v>
                </c:pt>
                <c:pt idx="39">
                  <c:v>12100</c:v>
                </c:pt>
                <c:pt idx="40">
                  <c:v>3300</c:v>
                </c:pt>
                <c:pt idx="41">
                  <c:v>19200</c:v>
                </c:pt>
                <c:pt idx="42">
                  <c:v>14500</c:v>
                </c:pt>
                <c:pt idx="43">
                  <c:v>10900</c:v>
                </c:pt>
                <c:pt idx="44">
                  <c:v>8900</c:v>
                </c:pt>
                <c:pt idx="45">
                  <c:v>6400</c:v>
                </c:pt>
                <c:pt idx="46">
                  <c:v>27200</c:v>
                </c:pt>
                <c:pt idx="47">
                  <c:v>18700</c:v>
                </c:pt>
                <c:pt idx="48">
                  <c:v>11100</c:v>
                </c:pt>
                <c:pt idx="49">
                  <c:v>7800</c:v>
                </c:pt>
                <c:pt idx="50">
                  <c:v>6900</c:v>
                </c:pt>
                <c:pt idx="51">
                  <c:v>11800</c:v>
                </c:pt>
                <c:pt idx="52">
                  <c:v>9000</c:v>
                </c:pt>
                <c:pt idx="53">
                  <c:v>5200</c:v>
                </c:pt>
                <c:pt idx="54">
                  <c:v>14200</c:v>
                </c:pt>
                <c:pt idx="55">
                  <c:v>2500</c:v>
                </c:pt>
                <c:pt idx="56">
                  <c:v>6300</c:v>
                </c:pt>
                <c:pt idx="57">
                  <c:v>9600</c:v>
                </c:pt>
                <c:pt idx="58">
                  <c:v>17900</c:v>
                </c:pt>
                <c:pt idx="59">
                  <c:v>11800</c:v>
                </c:pt>
                <c:pt idx="60">
                  <c:v>8700</c:v>
                </c:pt>
                <c:pt idx="61">
                  <c:v>5400</c:v>
                </c:pt>
                <c:pt idx="62">
                  <c:v>10700</c:v>
                </c:pt>
                <c:pt idx="63">
                  <c:v>9500</c:v>
                </c:pt>
                <c:pt idx="64">
                  <c:v>6900</c:v>
                </c:pt>
                <c:pt idx="65">
                  <c:v>10100</c:v>
                </c:pt>
                <c:pt idx="66">
                  <c:v>5800</c:v>
                </c:pt>
                <c:pt idx="67">
                  <c:v>6300</c:v>
                </c:pt>
                <c:pt idx="68">
                  <c:v>9500</c:v>
                </c:pt>
                <c:pt idx="69">
                  <c:v>3800</c:v>
                </c:pt>
                <c:pt idx="70">
                  <c:v>5200</c:v>
                </c:pt>
                <c:pt idx="71">
                  <c:v>11900</c:v>
                </c:pt>
                <c:pt idx="72">
                  <c:v>5200</c:v>
                </c:pt>
                <c:pt idx="73">
                  <c:v>9000</c:v>
                </c:pt>
                <c:pt idx="74">
                  <c:v>9400</c:v>
                </c:pt>
                <c:pt idx="75">
                  <c:v>6100</c:v>
                </c:pt>
                <c:pt idx="76">
                  <c:v>5500</c:v>
                </c:pt>
                <c:pt idx="77">
                  <c:v>22700</c:v>
                </c:pt>
                <c:pt idx="78">
                  <c:v>9800</c:v>
                </c:pt>
                <c:pt idx="79">
                  <c:v>10400</c:v>
                </c:pt>
                <c:pt idx="80">
                  <c:v>6300</c:v>
                </c:pt>
                <c:pt idx="81">
                  <c:v>8900</c:v>
                </c:pt>
                <c:pt idx="82">
                  <c:v>5000</c:v>
                </c:pt>
                <c:pt idx="83">
                  <c:v>5000</c:v>
                </c:pt>
                <c:pt idx="84">
                  <c:v>5300</c:v>
                </c:pt>
                <c:pt idx="85">
                  <c:v>5800</c:v>
                </c:pt>
                <c:pt idx="86">
                  <c:v>3400</c:v>
                </c:pt>
                <c:pt idx="87">
                  <c:v>7100</c:v>
                </c:pt>
                <c:pt idx="88">
                  <c:v>7100</c:v>
                </c:pt>
                <c:pt idx="89">
                  <c:v>8700</c:v>
                </c:pt>
                <c:pt idx="90">
                  <c:v>11800</c:v>
                </c:pt>
                <c:pt idx="91">
                  <c:v>12800</c:v>
                </c:pt>
                <c:pt idx="92">
                  <c:v>5100</c:v>
                </c:pt>
                <c:pt idx="93">
                  <c:v>10500</c:v>
                </c:pt>
                <c:pt idx="94">
                  <c:v>13600</c:v>
                </c:pt>
                <c:pt idx="95">
                  <c:v>12400</c:v>
                </c:pt>
                <c:pt idx="96">
                  <c:v>5100</c:v>
                </c:pt>
                <c:pt idx="97">
                  <c:v>10400</c:v>
                </c:pt>
                <c:pt idx="98">
                  <c:v>13600</c:v>
                </c:pt>
                <c:pt idx="99">
                  <c:v>13700</c:v>
                </c:pt>
                <c:pt idx="100">
                  <c:v>12600</c:v>
                </c:pt>
                <c:pt idx="101">
                  <c:v>12800</c:v>
                </c:pt>
                <c:pt idx="102">
                  <c:v>5600</c:v>
                </c:pt>
                <c:pt idx="103">
                  <c:v>5900</c:v>
                </c:pt>
                <c:pt idx="104">
                  <c:v>6700</c:v>
                </c:pt>
                <c:pt idx="105">
                  <c:v>11800</c:v>
                </c:pt>
                <c:pt idx="106">
                  <c:v>18900</c:v>
                </c:pt>
                <c:pt idx="107">
                  <c:v>10400</c:v>
                </c:pt>
                <c:pt idx="108">
                  <c:v>10800</c:v>
                </c:pt>
                <c:pt idx="109">
                  <c:v>7500</c:v>
                </c:pt>
                <c:pt idx="110">
                  <c:v>8000</c:v>
                </c:pt>
                <c:pt idx="111">
                  <c:v>13400</c:v>
                </c:pt>
                <c:pt idx="112">
                  <c:v>5400</c:v>
                </c:pt>
                <c:pt idx="113">
                  <c:v>19500</c:v>
                </c:pt>
                <c:pt idx="114">
                  <c:v>11000</c:v>
                </c:pt>
                <c:pt idx="115">
                  <c:v>7000</c:v>
                </c:pt>
                <c:pt idx="116">
                  <c:v>4400</c:v>
                </c:pt>
                <c:pt idx="117">
                  <c:v>17600</c:v>
                </c:pt>
                <c:pt idx="118">
                  <c:v>11200</c:v>
                </c:pt>
                <c:pt idx="119">
                  <c:v>7200</c:v>
                </c:pt>
                <c:pt idx="120">
                  <c:v>11300</c:v>
                </c:pt>
                <c:pt idx="121">
                  <c:v>11400</c:v>
                </c:pt>
                <c:pt idx="122">
                  <c:v>7300</c:v>
                </c:pt>
                <c:pt idx="123">
                  <c:v>5900</c:v>
                </c:pt>
                <c:pt idx="124">
                  <c:v>4200</c:v>
                </c:pt>
                <c:pt idx="125">
                  <c:v>10700</c:v>
                </c:pt>
                <c:pt idx="126">
                  <c:v>2600</c:v>
                </c:pt>
                <c:pt idx="127">
                  <c:v>3300</c:v>
                </c:pt>
                <c:pt idx="128">
                  <c:v>15000</c:v>
                </c:pt>
                <c:pt idx="129">
                  <c:v>6000</c:v>
                </c:pt>
                <c:pt idx="130">
                  <c:v>6500</c:v>
                </c:pt>
                <c:pt idx="131">
                  <c:v>10100</c:v>
                </c:pt>
                <c:pt idx="132">
                  <c:v>12500</c:v>
                </c:pt>
                <c:pt idx="133">
                  <c:v>3500</c:v>
                </c:pt>
                <c:pt idx="134">
                  <c:v>3300</c:v>
                </c:pt>
                <c:pt idx="135">
                  <c:v>7100</c:v>
                </c:pt>
                <c:pt idx="136">
                  <c:v>9700</c:v>
                </c:pt>
                <c:pt idx="137">
                  <c:v>17700</c:v>
                </c:pt>
                <c:pt idx="138">
                  <c:v>20000</c:v>
                </c:pt>
                <c:pt idx="139">
                  <c:v>2800</c:v>
                </c:pt>
                <c:pt idx="140">
                  <c:v>8500</c:v>
                </c:pt>
                <c:pt idx="141">
                  <c:v>7400</c:v>
                </c:pt>
                <c:pt idx="142">
                  <c:v>17200</c:v>
                </c:pt>
                <c:pt idx="143">
                  <c:v>6700</c:v>
                </c:pt>
                <c:pt idx="144">
                  <c:v>6000</c:v>
                </c:pt>
                <c:pt idx="145">
                  <c:v>5700</c:v>
                </c:pt>
                <c:pt idx="146">
                  <c:v>11600</c:v>
                </c:pt>
                <c:pt idx="147">
                  <c:v>13700</c:v>
                </c:pt>
                <c:pt idx="148">
                  <c:v>10600</c:v>
                </c:pt>
                <c:pt idx="149">
                  <c:v>2600</c:v>
                </c:pt>
                <c:pt idx="150">
                  <c:v>4800</c:v>
                </c:pt>
                <c:pt idx="151">
                  <c:v>4400</c:v>
                </c:pt>
                <c:pt idx="152">
                  <c:v>10300</c:v>
                </c:pt>
                <c:pt idx="153">
                  <c:v>19800</c:v>
                </c:pt>
                <c:pt idx="154">
                  <c:v>17700</c:v>
                </c:pt>
                <c:pt idx="155">
                  <c:v>12700</c:v>
                </c:pt>
                <c:pt idx="156">
                  <c:v>3500</c:v>
                </c:pt>
                <c:pt idx="157">
                  <c:v>3700</c:v>
                </c:pt>
                <c:pt idx="158">
                  <c:v>2200</c:v>
                </c:pt>
                <c:pt idx="159">
                  <c:v>7700</c:v>
                </c:pt>
                <c:pt idx="160">
                  <c:v>17800</c:v>
                </c:pt>
                <c:pt idx="161">
                  <c:v>4400</c:v>
                </c:pt>
                <c:pt idx="162">
                  <c:v>8400</c:v>
                </c:pt>
                <c:pt idx="163">
                  <c:v>9600</c:v>
                </c:pt>
                <c:pt idx="164">
                  <c:v>3500</c:v>
                </c:pt>
                <c:pt idx="165">
                  <c:v>8900</c:v>
                </c:pt>
                <c:pt idx="166">
                  <c:v>6400</c:v>
                </c:pt>
                <c:pt idx="167">
                  <c:v>5900</c:v>
                </c:pt>
                <c:pt idx="168">
                  <c:v>4700</c:v>
                </c:pt>
                <c:pt idx="169">
                  <c:v>15200</c:v>
                </c:pt>
                <c:pt idx="170">
                  <c:v>11000</c:v>
                </c:pt>
                <c:pt idx="171">
                  <c:v>8200</c:v>
                </c:pt>
                <c:pt idx="172">
                  <c:v>6400</c:v>
                </c:pt>
                <c:pt idx="173">
                  <c:v>2100</c:v>
                </c:pt>
                <c:pt idx="174">
                  <c:v>10400</c:v>
                </c:pt>
                <c:pt idx="175">
                  <c:v>22600</c:v>
                </c:pt>
                <c:pt idx="176">
                  <c:v>19000</c:v>
                </c:pt>
                <c:pt idx="177">
                  <c:v>23400</c:v>
                </c:pt>
                <c:pt idx="178">
                  <c:v>8100</c:v>
                </c:pt>
                <c:pt idx="179">
                  <c:v>18800</c:v>
                </c:pt>
                <c:pt idx="180">
                  <c:v>16000</c:v>
                </c:pt>
                <c:pt idx="181">
                  <c:v>18400</c:v>
                </c:pt>
                <c:pt idx="182">
                  <c:v>5300</c:v>
                </c:pt>
                <c:pt idx="183">
                  <c:v>17500</c:v>
                </c:pt>
                <c:pt idx="184">
                  <c:v>14900</c:v>
                </c:pt>
                <c:pt idx="185">
                  <c:v>8200</c:v>
                </c:pt>
                <c:pt idx="186">
                  <c:v>1300</c:v>
                </c:pt>
                <c:pt idx="187">
                  <c:v>7000</c:v>
                </c:pt>
                <c:pt idx="188">
                  <c:v>15100</c:v>
                </c:pt>
                <c:pt idx="189">
                  <c:v>13800</c:v>
                </c:pt>
                <c:pt idx="190">
                  <c:v>16200</c:v>
                </c:pt>
                <c:pt idx="191">
                  <c:v>15600</c:v>
                </c:pt>
                <c:pt idx="192">
                  <c:v>9700</c:v>
                </c:pt>
                <c:pt idx="193">
                  <c:v>14100</c:v>
                </c:pt>
                <c:pt idx="194">
                  <c:v>9700</c:v>
                </c:pt>
                <c:pt idx="195">
                  <c:v>10900</c:v>
                </c:pt>
                <c:pt idx="196">
                  <c:v>9300</c:v>
                </c:pt>
                <c:pt idx="197">
                  <c:v>12400</c:v>
                </c:pt>
                <c:pt idx="198">
                  <c:v>4600</c:v>
                </c:pt>
                <c:pt idx="199">
                  <c:v>15500</c:v>
                </c:pt>
                <c:pt idx="200">
                  <c:v>19100</c:v>
                </c:pt>
                <c:pt idx="201">
                  <c:v>12400</c:v>
                </c:pt>
                <c:pt idx="202">
                  <c:v>17600</c:v>
                </c:pt>
                <c:pt idx="203">
                  <c:v>14300</c:v>
                </c:pt>
                <c:pt idx="204">
                  <c:v>14300</c:v>
                </c:pt>
                <c:pt idx="205">
                  <c:v>9900</c:v>
                </c:pt>
                <c:pt idx="206">
                  <c:v>20800</c:v>
                </c:pt>
                <c:pt idx="207">
                  <c:v>13600</c:v>
                </c:pt>
                <c:pt idx="208">
                  <c:v>4200</c:v>
                </c:pt>
                <c:pt idx="209">
                  <c:v>25700</c:v>
                </c:pt>
                <c:pt idx="210">
                  <c:v>4400</c:v>
                </c:pt>
                <c:pt idx="211">
                  <c:v>11500</c:v>
                </c:pt>
                <c:pt idx="212">
                  <c:v>13400</c:v>
                </c:pt>
                <c:pt idx="213">
                  <c:v>8400</c:v>
                </c:pt>
                <c:pt idx="214">
                  <c:v>7300</c:v>
                </c:pt>
                <c:pt idx="215">
                  <c:v>15900</c:v>
                </c:pt>
                <c:pt idx="216">
                  <c:v>22700</c:v>
                </c:pt>
                <c:pt idx="217">
                  <c:v>4800</c:v>
                </c:pt>
                <c:pt idx="218">
                  <c:v>4700</c:v>
                </c:pt>
                <c:pt idx="219">
                  <c:v>17500</c:v>
                </c:pt>
                <c:pt idx="220">
                  <c:v>11200</c:v>
                </c:pt>
                <c:pt idx="221">
                  <c:v>20900</c:v>
                </c:pt>
                <c:pt idx="222">
                  <c:v>18000</c:v>
                </c:pt>
                <c:pt idx="223">
                  <c:v>5700</c:v>
                </c:pt>
                <c:pt idx="224">
                  <c:v>5700</c:v>
                </c:pt>
                <c:pt idx="225">
                  <c:v>7300</c:v>
                </c:pt>
                <c:pt idx="226">
                  <c:v>10700</c:v>
                </c:pt>
                <c:pt idx="227">
                  <c:v>25000</c:v>
                </c:pt>
                <c:pt idx="228">
                  <c:v>14100</c:v>
                </c:pt>
                <c:pt idx="229">
                  <c:v>10000</c:v>
                </c:pt>
                <c:pt idx="230">
                  <c:v>16700</c:v>
                </c:pt>
                <c:pt idx="231">
                  <c:v>10700</c:v>
                </c:pt>
                <c:pt idx="232">
                  <c:v>18300</c:v>
                </c:pt>
                <c:pt idx="233">
                  <c:v>18300</c:v>
                </c:pt>
                <c:pt idx="234">
                  <c:v>7400</c:v>
                </c:pt>
                <c:pt idx="235">
                  <c:v>13800</c:v>
                </c:pt>
                <c:pt idx="236">
                  <c:v>7200</c:v>
                </c:pt>
                <c:pt idx="237">
                  <c:v>23400</c:v>
                </c:pt>
                <c:pt idx="238">
                  <c:v>9500</c:v>
                </c:pt>
                <c:pt idx="239">
                  <c:v>6500</c:v>
                </c:pt>
                <c:pt idx="240">
                  <c:v>7500</c:v>
                </c:pt>
                <c:pt idx="241">
                  <c:v>12100</c:v>
                </c:pt>
                <c:pt idx="242">
                  <c:v>6800</c:v>
                </c:pt>
                <c:pt idx="243">
                  <c:v>10300</c:v>
                </c:pt>
                <c:pt idx="244">
                  <c:v>21600</c:v>
                </c:pt>
                <c:pt idx="245">
                  <c:v>4100</c:v>
                </c:pt>
                <c:pt idx="246">
                  <c:v>8600</c:v>
                </c:pt>
                <c:pt idx="247">
                  <c:v>23100</c:v>
                </c:pt>
                <c:pt idx="248">
                  <c:v>8900</c:v>
                </c:pt>
                <c:pt idx="249">
                  <c:v>14000</c:v>
                </c:pt>
                <c:pt idx="250">
                  <c:v>17000</c:v>
                </c:pt>
                <c:pt idx="251">
                  <c:v>11900</c:v>
                </c:pt>
                <c:pt idx="252">
                  <c:v>18700</c:v>
                </c:pt>
                <c:pt idx="253">
                  <c:v>20700</c:v>
                </c:pt>
                <c:pt idx="254">
                  <c:v>6100</c:v>
                </c:pt>
                <c:pt idx="255">
                  <c:v>2500</c:v>
                </c:pt>
                <c:pt idx="256">
                  <c:v>16700</c:v>
                </c:pt>
                <c:pt idx="257">
                  <c:v>6200</c:v>
                </c:pt>
                <c:pt idx="258">
                  <c:v>4300</c:v>
                </c:pt>
                <c:pt idx="259">
                  <c:v>10000</c:v>
                </c:pt>
                <c:pt idx="260">
                  <c:v>11200</c:v>
                </c:pt>
                <c:pt idx="261">
                  <c:v>5800</c:v>
                </c:pt>
                <c:pt idx="262">
                  <c:v>8300</c:v>
                </c:pt>
                <c:pt idx="263">
                  <c:v>27500</c:v>
                </c:pt>
                <c:pt idx="264">
                  <c:v>15500</c:v>
                </c:pt>
                <c:pt idx="265">
                  <c:v>5900</c:v>
                </c:pt>
                <c:pt idx="266">
                  <c:v>20400</c:v>
                </c:pt>
                <c:pt idx="267">
                  <c:v>5700</c:v>
                </c:pt>
                <c:pt idx="268">
                  <c:v>6300</c:v>
                </c:pt>
                <c:pt idx="269">
                  <c:v>18600</c:v>
                </c:pt>
                <c:pt idx="270">
                  <c:v>2700</c:v>
                </c:pt>
                <c:pt idx="271">
                  <c:v>8800</c:v>
                </c:pt>
                <c:pt idx="272">
                  <c:v>17100</c:v>
                </c:pt>
                <c:pt idx="273">
                  <c:v>4100</c:v>
                </c:pt>
                <c:pt idx="274">
                  <c:v>9700</c:v>
                </c:pt>
                <c:pt idx="275">
                  <c:v>3800</c:v>
                </c:pt>
                <c:pt idx="276">
                  <c:v>4000</c:v>
                </c:pt>
                <c:pt idx="277">
                  <c:v>6000</c:v>
                </c:pt>
                <c:pt idx="278">
                  <c:v>18200</c:v>
                </c:pt>
                <c:pt idx="279">
                  <c:v>5700</c:v>
                </c:pt>
                <c:pt idx="280">
                  <c:v>15000</c:v>
                </c:pt>
                <c:pt idx="281">
                  <c:v>11000</c:v>
                </c:pt>
                <c:pt idx="282">
                  <c:v>6600</c:v>
                </c:pt>
                <c:pt idx="283">
                  <c:v>12400</c:v>
                </c:pt>
                <c:pt idx="284">
                  <c:v>11500</c:v>
                </c:pt>
                <c:pt idx="285">
                  <c:v>7800</c:v>
                </c:pt>
                <c:pt idx="286">
                  <c:v>15300</c:v>
                </c:pt>
                <c:pt idx="287">
                  <c:v>8800</c:v>
                </c:pt>
                <c:pt idx="288">
                  <c:v>11600</c:v>
                </c:pt>
                <c:pt idx="289">
                  <c:v>5200</c:v>
                </c:pt>
                <c:pt idx="290">
                  <c:v>2900</c:v>
                </c:pt>
                <c:pt idx="291">
                  <c:v>8400</c:v>
                </c:pt>
                <c:pt idx="292">
                  <c:v>10700</c:v>
                </c:pt>
                <c:pt idx="293">
                  <c:v>4500</c:v>
                </c:pt>
                <c:pt idx="294">
                  <c:v>10300</c:v>
                </c:pt>
                <c:pt idx="295">
                  <c:v>8100</c:v>
                </c:pt>
                <c:pt idx="296">
                  <c:v>4100</c:v>
                </c:pt>
                <c:pt idx="297">
                  <c:v>11700</c:v>
                </c:pt>
                <c:pt idx="298">
                  <c:v>10800</c:v>
                </c:pt>
                <c:pt idx="299">
                  <c:v>7800</c:v>
                </c:pt>
                <c:pt idx="300">
                  <c:v>9200</c:v>
                </c:pt>
                <c:pt idx="301">
                  <c:v>4400</c:v>
                </c:pt>
                <c:pt idx="302">
                  <c:v>4200</c:v>
                </c:pt>
                <c:pt idx="303">
                  <c:v>15800</c:v>
                </c:pt>
                <c:pt idx="304">
                  <c:v>9900</c:v>
                </c:pt>
                <c:pt idx="305">
                  <c:v>7300</c:v>
                </c:pt>
                <c:pt idx="306">
                  <c:v>7900</c:v>
                </c:pt>
                <c:pt idx="307">
                  <c:v>12000</c:v>
                </c:pt>
                <c:pt idx="308">
                  <c:v>10300</c:v>
                </c:pt>
                <c:pt idx="309">
                  <c:v>17300</c:v>
                </c:pt>
                <c:pt idx="310">
                  <c:v>18800</c:v>
                </c:pt>
                <c:pt idx="311">
                  <c:v>6900</c:v>
                </c:pt>
                <c:pt idx="312">
                  <c:v>16800</c:v>
                </c:pt>
                <c:pt idx="313">
                  <c:v>14400</c:v>
                </c:pt>
                <c:pt idx="314">
                  <c:v>17900</c:v>
                </c:pt>
                <c:pt idx="315">
                  <c:v>20200</c:v>
                </c:pt>
                <c:pt idx="316">
                  <c:v>22000</c:v>
                </c:pt>
                <c:pt idx="317">
                  <c:v>22600</c:v>
                </c:pt>
                <c:pt idx="318">
                  <c:v>16000</c:v>
                </c:pt>
                <c:pt idx="319">
                  <c:v>11200</c:v>
                </c:pt>
                <c:pt idx="320">
                  <c:v>2800</c:v>
                </c:pt>
                <c:pt idx="321">
                  <c:v>6400</c:v>
                </c:pt>
                <c:pt idx="322">
                  <c:v>7800</c:v>
                </c:pt>
                <c:pt idx="323">
                  <c:v>2500</c:v>
                </c:pt>
                <c:pt idx="324">
                  <c:v>2700</c:v>
                </c:pt>
                <c:pt idx="325">
                  <c:v>3300</c:v>
                </c:pt>
                <c:pt idx="326">
                  <c:v>15000</c:v>
                </c:pt>
                <c:pt idx="327">
                  <c:v>7500</c:v>
                </c:pt>
                <c:pt idx="328">
                  <c:v>7100</c:v>
                </c:pt>
                <c:pt idx="329">
                  <c:v>9500</c:v>
                </c:pt>
                <c:pt idx="330">
                  <c:v>7800</c:v>
                </c:pt>
                <c:pt idx="331">
                  <c:v>15000</c:v>
                </c:pt>
                <c:pt idx="332">
                  <c:v>22700</c:v>
                </c:pt>
                <c:pt idx="333">
                  <c:v>21000</c:v>
                </c:pt>
                <c:pt idx="334">
                  <c:v>19600</c:v>
                </c:pt>
                <c:pt idx="335">
                  <c:v>9800</c:v>
                </c:pt>
                <c:pt idx="336">
                  <c:v>10700</c:v>
                </c:pt>
                <c:pt idx="337">
                  <c:v>10700</c:v>
                </c:pt>
                <c:pt idx="338">
                  <c:v>20600</c:v>
                </c:pt>
                <c:pt idx="339">
                  <c:v>13800</c:v>
                </c:pt>
                <c:pt idx="340">
                  <c:v>700</c:v>
                </c:pt>
                <c:pt idx="341">
                  <c:v>6600</c:v>
                </c:pt>
                <c:pt idx="342">
                  <c:v>6800</c:v>
                </c:pt>
                <c:pt idx="343">
                  <c:v>18500</c:v>
                </c:pt>
                <c:pt idx="344">
                  <c:v>8700</c:v>
                </c:pt>
                <c:pt idx="345">
                  <c:v>6100</c:v>
                </c:pt>
                <c:pt idx="346">
                  <c:v>12100</c:v>
                </c:pt>
                <c:pt idx="347">
                  <c:v>11600</c:v>
                </c:pt>
                <c:pt idx="348">
                  <c:v>4837</c:v>
                </c:pt>
                <c:pt idx="349">
                  <c:v>17874</c:v>
                </c:pt>
              </c:numCache>
            </c:numRef>
          </c:xVal>
          <c:yVal>
            <c:numRef>
              <c:f>workingsheet!$E$1284:$E$1633</c:f>
              <c:numCache>
                <c:formatCode>0%</c:formatCode>
                <c:ptCount val="350"/>
                <c:pt idx="0">
                  <c:v>0.28223481213307244</c:v>
                </c:pt>
                <c:pt idx="1">
                  <c:v>-7.4314664716748746E-2</c:v>
                </c:pt>
                <c:pt idx="2">
                  <c:v>0.33758541118266061</c:v>
                </c:pt>
                <c:pt idx="3">
                  <c:v>9.0391623489849415E-3</c:v>
                </c:pt>
                <c:pt idx="4">
                  <c:v>-0.72980837553239697</c:v>
                </c:pt>
                <c:pt idx="5">
                  <c:v>0.16077503996282516</c:v>
                </c:pt>
                <c:pt idx="6">
                  <c:v>0.20623790130796671</c:v>
                </c:pt>
                <c:pt idx="7">
                  <c:v>0.24287099044707672</c:v>
                </c:pt>
                <c:pt idx="8">
                  <c:v>-0.29149782904742816</c:v>
                </c:pt>
                <c:pt idx="9">
                  <c:v>-0.32829658337124656</c:v>
                </c:pt>
                <c:pt idx="10">
                  <c:v>-0.40968085902589513</c:v>
                </c:pt>
                <c:pt idx="11">
                  <c:v>0.81787394098360666</c:v>
                </c:pt>
                <c:pt idx="12">
                  <c:v>-0.86203315591836738</c:v>
                </c:pt>
                <c:pt idx="13">
                  <c:v>0.12416367751592361</c:v>
                </c:pt>
                <c:pt idx="14">
                  <c:v>4.6954493693693644E-2</c:v>
                </c:pt>
                <c:pt idx="15">
                  <c:v>-0.94720951106060602</c:v>
                </c:pt>
                <c:pt idx="16">
                  <c:v>0.47060276522935784</c:v>
                </c:pt>
                <c:pt idx="17">
                  <c:v>-0.27886270985507244</c:v>
                </c:pt>
                <c:pt idx="18">
                  <c:v>-0.1555876727807487</c:v>
                </c:pt>
                <c:pt idx="19">
                  <c:v>0.29270907544117652</c:v>
                </c:pt>
                <c:pt idx="20">
                  <c:v>1.9981001224999999</c:v>
                </c:pt>
                <c:pt idx="21">
                  <c:v>7.9675300347826106E-2</c:v>
                </c:pt>
                <c:pt idx="22">
                  <c:v>-3.3260157460317408E-2</c:v>
                </c:pt>
                <c:pt idx="23">
                  <c:v>-0.30194490257250006</c:v>
                </c:pt>
                <c:pt idx="24">
                  <c:v>3.5353732475247535E-2</c:v>
                </c:pt>
                <c:pt idx="25">
                  <c:v>-0.55595541514851488</c:v>
                </c:pt>
                <c:pt idx="26">
                  <c:v>-0.46765809864705876</c:v>
                </c:pt>
                <c:pt idx="27">
                  <c:v>-0.55528591109826597</c:v>
                </c:pt>
                <c:pt idx="28">
                  <c:v>-0.32514442040000002</c:v>
                </c:pt>
                <c:pt idx="29">
                  <c:v>5.5620067525773198E-2</c:v>
                </c:pt>
                <c:pt idx="30">
                  <c:v>-0.25135315217821774</c:v>
                </c:pt>
                <c:pt idx="31">
                  <c:v>-0.24908820492957739</c:v>
                </c:pt>
                <c:pt idx="32">
                  <c:v>-0.78274699176056339</c:v>
                </c:pt>
                <c:pt idx="33">
                  <c:v>0.22048429629213473</c:v>
                </c:pt>
                <c:pt idx="34">
                  <c:v>-0.65723671689655172</c:v>
                </c:pt>
                <c:pt idx="35">
                  <c:v>4.7505947916670621E-4</c:v>
                </c:pt>
                <c:pt idx="36">
                  <c:v>-0.18596658581395353</c:v>
                </c:pt>
                <c:pt idx="37">
                  <c:v>-0.53847407800000002</c:v>
                </c:pt>
                <c:pt idx="38">
                  <c:v>3.7212326185567024E-2</c:v>
                </c:pt>
                <c:pt idx="39">
                  <c:v>-0.35209024239669429</c:v>
                </c:pt>
                <c:pt idx="40">
                  <c:v>0.3949672321212121</c:v>
                </c:pt>
                <c:pt idx="41">
                  <c:v>-0.51549028651041673</c:v>
                </c:pt>
                <c:pt idx="42">
                  <c:v>-0.48684547103448272</c:v>
                </c:pt>
                <c:pt idx="43">
                  <c:v>0.88963996137614676</c:v>
                </c:pt>
                <c:pt idx="44">
                  <c:v>3.5884803146067457E-2</c:v>
                </c:pt>
                <c:pt idx="45">
                  <c:v>-0.39212211453125001</c:v>
                </c:pt>
                <c:pt idx="46">
                  <c:v>-0.62887144617647062</c:v>
                </c:pt>
                <c:pt idx="47">
                  <c:v>-0.38636028614973261</c:v>
                </c:pt>
                <c:pt idx="48">
                  <c:v>-0.26918258621621616</c:v>
                </c:pt>
                <c:pt idx="49">
                  <c:v>0.43581159512820511</c:v>
                </c:pt>
                <c:pt idx="50">
                  <c:v>-0.53946358999999999</c:v>
                </c:pt>
                <c:pt idx="51">
                  <c:v>-0.26431544118644057</c:v>
                </c:pt>
                <c:pt idx="52">
                  <c:v>-0.15696945429633336</c:v>
                </c:pt>
                <c:pt idx="53">
                  <c:v>9.6409544999999985E-2</c:v>
                </c:pt>
                <c:pt idx="54">
                  <c:v>-0.4621180197183099</c:v>
                </c:pt>
                <c:pt idx="55">
                  <c:v>-0.34489557120000003</c:v>
                </c:pt>
                <c:pt idx="56">
                  <c:v>0.32545626079365086</c:v>
                </c:pt>
                <c:pt idx="57">
                  <c:v>-0.20976822791666672</c:v>
                </c:pt>
                <c:pt idx="58">
                  <c:v>-0.66464188932960888</c:v>
                </c:pt>
                <c:pt idx="59">
                  <c:v>-0.53707962627118655</c:v>
                </c:pt>
                <c:pt idx="60">
                  <c:v>-0.59013436873563219</c:v>
                </c:pt>
                <c:pt idx="61">
                  <c:v>-0.57426596444444444</c:v>
                </c:pt>
                <c:pt idx="62">
                  <c:v>-0.43834714897205607</c:v>
                </c:pt>
                <c:pt idx="63">
                  <c:v>-0.13521877585968434</c:v>
                </c:pt>
                <c:pt idx="64">
                  <c:v>-8.7261936521739081E-2</c:v>
                </c:pt>
                <c:pt idx="65">
                  <c:v>-0.14931385633663374</c:v>
                </c:pt>
                <c:pt idx="66">
                  <c:v>5.0079484137931063E-2</c:v>
                </c:pt>
                <c:pt idx="67">
                  <c:v>-9.4928326349206449E-2</c:v>
                </c:pt>
                <c:pt idx="68">
                  <c:v>-0.11825920621052632</c:v>
                </c:pt>
                <c:pt idx="69">
                  <c:v>0.741214545263158</c:v>
                </c:pt>
                <c:pt idx="70">
                  <c:v>2.7806949615384546E-2</c:v>
                </c:pt>
                <c:pt idx="71">
                  <c:v>-0.33010510075630251</c:v>
                </c:pt>
                <c:pt idx="72">
                  <c:v>-0.19641965615384627</c:v>
                </c:pt>
                <c:pt idx="73">
                  <c:v>4.4574609666666598E-2</c:v>
                </c:pt>
                <c:pt idx="74">
                  <c:v>-0.30528346106382975</c:v>
                </c:pt>
                <c:pt idx="75">
                  <c:v>9.0659256721311587E-2</c:v>
                </c:pt>
                <c:pt idx="76">
                  <c:v>0.41893235309090904</c:v>
                </c:pt>
                <c:pt idx="77">
                  <c:v>-0.47003938158590308</c:v>
                </c:pt>
                <c:pt idx="78">
                  <c:v>-0.48694799867346938</c:v>
                </c:pt>
                <c:pt idx="79">
                  <c:v>-0.24887473317307696</c:v>
                </c:pt>
                <c:pt idx="80">
                  <c:v>0.8087855146031746</c:v>
                </c:pt>
                <c:pt idx="81">
                  <c:v>-3.5222369662921471E-2</c:v>
                </c:pt>
                <c:pt idx="82">
                  <c:v>0.32251292240000007</c:v>
                </c:pt>
                <c:pt idx="83">
                  <c:v>-4.0640294999999993E-2</c:v>
                </c:pt>
                <c:pt idx="84">
                  <c:v>-1.6556145849056514E-2</c:v>
                </c:pt>
                <c:pt idx="85">
                  <c:v>-0.4089577760344828</c:v>
                </c:pt>
                <c:pt idx="86">
                  <c:v>6.4432363823529348E-2</c:v>
                </c:pt>
                <c:pt idx="87">
                  <c:v>-0.11238445943661968</c:v>
                </c:pt>
                <c:pt idx="88">
                  <c:v>-3.1365126760563355E-2</c:v>
                </c:pt>
                <c:pt idx="89">
                  <c:v>-0.50926421149425294</c:v>
                </c:pt>
                <c:pt idx="90">
                  <c:v>-0.54285357025423719</c:v>
                </c:pt>
                <c:pt idx="91">
                  <c:v>-6.0734474453124965E-2</c:v>
                </c:pt>
                <c:pt idx="92">
                  <c:v>1.2087894284313725</c:v>
                </c:pt>
                <c:pt idx="93">
                  <c:v>-0.61163043323809529</c:v>
                </c:pt>
                <c:pt idx="94">
                  <c:v>2.5252051921323528</c:v>
                </c:pt>
                <c:pt idx="95">
                  <c:v>-0.52869281919354838</c:v>
                </c:pt>
                <c:pt idx="96">
                  <c:v>1.6159392839215689</c:v>
                </c:pt>
                <c:pt idx="97">
                  <c:v>-0.3175703670192308</c:v>
                </c:pt>
                <c:pt idx="98">
                  <c:v>-0.91014679727948533</c:v>
                </c:pt>
                <c:pt idx="99">
                  <c:v>-0.89035640372270075</c:v>
                </c:pt>
                <c:pt idx="100">
                  <c:v>-0.8711189451588095</c:v>
                </c:pt>
                <c:pt idx="101">
                  <c:v>-0.86571255250007817</c:v>
                </c:pt>
                <c:pt idx="102">
                  <c:v>0.29530328803571426</c:v>
                </c:pt>
                <c:pt idx="103">
                  <c:v>-7.6554303389830824E-3</c:v>
                </c:pt>
                <c:pt idx="104">
                  <c:v>-0.81106818134328362</c:v>
                </c:pt>
                <c:pt idx="105">
                  <c:v>-3.7838322570677985E-2</c:v>
                </c:pt>
                <c:pt idx="106">
                  <c:v>-0.28972199873021165</c:v>
                </c:pt>
                <c:pt idx="107">
                  <c:v>0.11800698317307678</c:v>
                </c:pt>
                <c:pt idx="108">
                  <c:v>1.2937429537037026E-2</c:v>
                </c:pt>
                <c:pt idx="109">
                  <c:v>0.14479987773333347</c:v>
                </c:pt>
                <c:pt idx="110">
                  <c:v>7.6177982500000185E-2</c:v>
                </c:pt>
                <c:pt idx="111">
                  <c:v>2.8513474402985128E-2</c:v>
                </c:pt>
                <c:pt idx="112">
                  <c:v>-0.51767738944444441</c:v>
                </c:pt>
                <c:pt idx="113">
                  <c:v>-0.44825666620533333</c:v>
                </c:pt>
                <c:pt idx="114">
                  <c:v>-0.16887627890909096</c:v>
                </c:pt>
                <c:pt idx="115">
                  <c:v>-0.66982990328571423</c:v>
                </c:pt>
                <c:pt idx="116">
                  <c:v>0.18404066227272731</c:v>
                </c:pt>
                <c:pt idx="117">
                  <c:v>3.3824268295454374E-2</c:v>
                </c:pt>
                <c:pt idx="118">
                  <c:v>0.44289795955357136</c:v>
                </c:pt>
                <c:pt idx="119">
                  <c:v>4.6536821666666617E-2</c:v>
                </c:pt>
                <c:pt idx="120">
                  <c:v>-0.76827386991150437</c:v>
                </c:pt>
                <c:pt idx="121">
                  <c:v>-0.47800369333333337</c:v>
                </c:pt>
                <c:pt idx="122">
                  <c:v>0.45571347273972584</c:v>
                </c:pt>
                <c:pt idx="123">
                  <c:v>3.4822845762711774E-2</c:v>
                </c:pt>
                <c:pt idx="124">
                  <c:v>0.40960716357142846</c:v>
                </c:pt>
                <c:pt idx="125">
                  <c:v>-0.15164058813084103</c:v>
                </c:pt>
                <c:pt idx="126">
                  <c:v>1.2670253542307695</c:v>
                </c:pt>
                <c:pt idx="127">
                  <c:v>0.12849641181818194</c:v>
                </c:pt>
                <c:pt idx="128">
                  <c:v>-0.36641023539999995</c:v>
                </c:pt>
                <c:pt idx="129">
                  <c:v>1.2224730575000002</c:v>
                </c:pt>
                <c:pt idx="130">
                  <c:v>0.22837403153846147</c:v>
                </c:pt>
                <c:pt idx="131">
                  <c:v>7.6035746534652837E-3</c:v>
                </c:pt>
                <c:pt idx="132">
                  <c:v>0.10936408600000003</c:v>
                </c:pt>
                <c:pt idx="133">
                  <c:v>-0.36783629142857144</c:v>
                </c:pt>
                <c:pt idx="134">
                  <c:v>-0.7343707296969697</c:v>
                </c:pt>
                <c:pt idx="135">
                  <c:v>0.3736738781690141</c:v>
                </c:pt>
                <c:pt idx="136">
                  <c:v>-0.10731335381443308</c:v>
                </c:pt>
                <c:pt idx="137">
                  <c:v>-0.23075974525423737</c:v>
                </c:pt>
                <c:pt idx="138">
                  <c:v>6.6966607133299938E-2</c:v>
                </c:pt>
                <c:pt idx="139">
                  <c:v>1.5736853571428622E-2</c:v>
                </c:pt>
                <c:pt idx="140">
                  <c:v>-0.17816422635294127</c:v>
                </c:pt>
                <c:pt idx="141">
                  <c:v>-0.16626916864864871</c:v>
                </c:pt>
                <c:pt idx="142">
                  <c:v>-0.4274087302325581</c:v>
                </c:pt>
                <c:pt idx="143">
                  <c:v>-0.52760961507462689</c:v>
                </c:pt>
                <c:pt idx="144">
                  <c:v>-0.4225257223333333</c:v>
                </c:pt>
                <c:pt idx="145">
                  <c:v>-0.32006784052631587</c:v>
                </c:pt>
                <c:pt idx="146">
                  <c:v>-0.44677318698275859</c:v>
                </c:pt>
                <c:pt idx="147">
                  <c:v>6.4837354014599669E-3</c:v>
                </c:pt>
                <c:pt idx="148">
                  <c:v>0.27824407886792457</c:v>
                </c:pt>
                <c:pt idx="149">
                  <c:v>0.36415018230769225</c:v>
                </c:pt>
                <c:pt idx="150">
                  <c:v>-0.12099143770833332</c:v>
                </c:pt>
                <c:pt idx="151">
                  <c:v>-9.9285240454545454E-2</c:v>
                </c:pt>
                <c:pt idx="152">
                  <c:v>0.16505254854368934</c:v>
                </c:pt>
                <c:pt idx="153">
                  <c:v>-0.41462418252525257</c:v>
                </c:pt>
                <c:pt idx="154">
                  <c:v>-0.41669662851225986</c:v>
                </c:pt>
                <c:pt idx="155">
                  <c:v>-0.26062165070866139</c:v>
                </c:pt>
                <c:pt idx="156">
                  <c:v>-0.29062475628571427</c:v>
                </c:pt>
                <c:pt idx="157">
                  <c:v>0.22729401729729726</c:v>
                </c:pt>
                <c:pt idx="158">
                  <c:v>0.60740698590909092</c:v>
                </c:pt>
                <c:pt idx="159">
                  <c:v>-0.57555655805194805</c:v>
                </c:pt>
                <c:pt idx="160">
                  <c:v>0.10750885241573038</c:v>
                </c:pt>
                <c:pt idx="161">
                  <c:v>-7.7672961363636217E-3</c:v>
                </c:pt>
                <c:pt idx="162">
                  <c:v>0.37149304095238089</c:v>
                </c:pt>
                <c:pt idx="163">
                  <c:v>7.0377245208333328E-2</c:v>
                </c:pt>
                <c:pt idx="164">
                  <c:v>6.5099588000000042E-2</c:v>
                </c:pt>
                <c:pt idx="165">
                  <c:v>-0.19064622539325848</c:v>
                </c:pt>
                <c:pt idx="166">
                  <c:v>0.691417220625</c:v>
                </c:pt>
                <c:pt idx="167">
                  <c:v>0.42210483135593213</c:v>
                </c:pt>
                <c:pt idx="168">
                  <c:v>0.678673655106383</c:v>
                </c:pt>
                <c:pt idx="169">
                  <c:v>-0.83709094302631581</c:v>
                </c:pt>
                <c:pt idx="170">
                  <c:v>-0.4722063716363637</c:v>
                </c:pt>
                <c:pt idx="171">
                  <c:v>-0.32694221853658534</c:v>
                </c:pt>
                <c:pt idx="172">
                  <c:v>-2.9846592187499965E-2</c:v>
                </c:pt>
                <c:pt idx="173">
                  <c:v>-0.22370200095238102</c:v>
                </c:pt>
                <c:pt idx="174">
                  <c:v>-0.26788888432692304</c:v>
                </c:pt>
                <c:pt idx="175">
                  <c:v>-0.15413850858407085</c:v>
                </c:pt>
                <c:pt idx="176">
                  <c:v>-0.38588120557894734</c:v>
                </c:pt>
                <c:pt idx="177">
                  <c:v>-0.46431694833333337</c:v>
                </c:pt>
                <c:pt idx="178">
                  <c:v>5.8706075308641914E-2</c:v>
                </c:pt>
                <c:pt idx="179">
                  <c:v>-0.57939985851063835</c:v>
                </c:pt>
                <c:pt idx="180">
                  <c:v>-0.19311977250000001</c:v>
                </c:pt>
                <c:pt idx="181">
                  <c:v>-5.4500146249999992E-2</c:v>
                </c:pt>
                <c:pt idx="182">
                  <c:v>-0.32311206000000003</c:v>
                </c:pt>
                <c:pt idx="183">
                  <c:v>-0.12850429280000009</c:v>
                </c:pt>
                <c:pt idx="184">
                  <c:v>-0.14909879919463087</c:v>
                </c:pt>
                <c:pt idx="185">
                  <c:v>7.1476013292682827E-2</c:v>
                </c:pt>
                <c:pt idx="186">
                  <c:v>-0.52173796230769232</c:v>
                </c:pt>
                <c:pt idx="187">
                  <c:v>-0.10954645485714287</c:v>
                </c:pt>
                <c:pt idx="188">
                  <c:v>-0.45973266245033118</c:v>
                </c:pt>
                <c:pt idx="189">
                  <c:v>-0.68761742028985506</c:v>
                </c:pt>
                <c:pt idx="190">
                  <c:v>-0.74096629783950618</c:v>
                </c:pt>
                <c:pt idx="191">
                  <c:v>-0.72272409378205127</c:v>
                </c:pt>
                <c:pt idx="192">
                  <c:v>0.12637491886597951</c:v>
                </c:pt>
                <c:pt idx="193">
                  <c:v>-0.60486326231680854</c:v>
                </c:pt>
                <c:pt idx="194">
                  <c:v>0.30900318154639184</c:v>
                </c:pt>
                <c:pt idx="195">
                  <c:v>-0.48055851513761472</c:v>
                </c:pt>
                <c:pt idx="196">
                  <c:v>-0.58000316752688175</c:v>
                </c:pt>
                <c:pt idx="197">
                  <c:v>-0.68856671838709671</c:v>
                </c:pt>
                <c:pt idx="198">
                  <c:v>-0.19351772891304342</c:v>
                </c:pt>
                <c:pt idx="199">
                  <c:v>-0.55755302425806452</c:v>
                </c:pt>
                <c:pt idx="200">
                  <c:v>-0.64720223795811527</c:v>
                </c:pt>
                <c:pt idx="201">
                  <c:v>-0.45686565161290316</c:v>
                </c:pt>
                <c:pt idx="202">
                  <c:v>-0.49810204914772727</c:v>
                </c:pt>
                <c:pt idx="203">
                  <c:v>-0.6415080856643357</c:v>
                </c:pt>
                <c:pt idx="204">
                  <c:v>-0.6415080856643357</c:v>
                </c:pt>
                <c:pt idx="205">
                  <c:v>9.7173437373737404E-2</c:v>
                </c:pt>
                <c:pt idx="206">
                  <c:v>-0.76118930089745196</c:v>
                </c:pt>
                <c:pt idx="207">
                  <c:v>-0.65475485703433822</c:v>
                </c:pt>
                <c:pt idx="208">
                  <c:v>9.0469849999999852E-2</c:v>
                </c:pt>
                <c:pt idx="209">
                  <c:v>-0.49306366108949418</c:v>
                </c:pt>
                <c:pt idx="210">
                  <c:v>-0.52784446477272728</c:v>
                </c:pt>
                <c:pt idx="211">
                  <c:v>0.13786342878260882</c:v>
                </c:pt>
                <c:pt idx="212">
                  <c:v>7.0628882089551759E-3</c:v>
                </c:pt>
                <c:pt idx="213">
                  <c:v>6.9566083928571443E-2</c:v>
                </c:pt>
                <c:pt idx="214">
                  <c:v>1.7950738767123386E-2</c:v>
                </c:pt>
                <c:pt idx="215">
                  <c:v>-0.50106006547169812</c:v>
                </c:pt>
                <c:pt idx="216">
                  <c:v>-0.44996906744493392</c:v>
                </c:pt>
                <c:pt idx="217">
                  <c:v>-7.8928608333332928E-3</c:v>
                </c:pt>
                <c:pt idx="218">
                  <c:v>2.6651167446808399E-2</c:v>
                </c:pt>
                <c:pt idx="219">
                  <c:v>-0.11189678262857139</c:v>
                </c:pt>
                <c:pt idx="220">
                  <c:v>5.7483396517857166E-2</c:v>
                </c:pt>
                <c:pt idx="221">
                  <c:v>-0.25442674913875596</c:v>
                </c:pt>
                <c:pt idx="222">
                  <c:v>-4.4652231333333292E-2</c:v>
                </c:pt>
                <c:pt idx="223">
                  <c:v>0.13011895122807027</c:v>
                </c:pt>
                <c:pt idx="224">
                  <c:v>-0.6541283533333333</c:v>
                </c:pt>
                <c:pt idx="225">
                  <c:v>-0.2729366284931507</c:v>
                </c:pt>
                <c:pt idx="226">
                  <c:v>-0.36749682635514014</c:v>
                </c:pt>
                <c:pt idx="227">
                  <c:v>-0.46581843392</c:v>
                </c:pt>
                <c:pt idx="228">
                  <c:v>-0.55201957822695036</c:v>
                </c:pt>
                <c:pt idx="229">
                  <c:v>6.8705322800000079E-2</c:v>
                </c:pt>
                <c:pt idx="230">
                  <c:v>-0.2007452756088024</c:v>
                </c:pt>
                <c:pt idx="231">
                  <c:v>-0.59353876121495319</c:v>
                </c:pt>
                <c:pt idx="232">
                  <c:v>-6.7604118196721408E-2</c:v>
                </c:pt>
                <c:pt idx="233">
                  <c:v>0.12981864338797822</c:v>
                </c:pt>
                <c:pt idx="234">
                  <c:v>0.8061900505405406</c:v>
                </c:pt>
                <c:pt idx="235">
                  <c:v>-0.5101270829710145</c:v>
                </c:pt>
                <c:pt idx="236">
                  <c:v>-0.26363251111111119</c:v>
                </c:pt>
                <c:pt idx="237">
                  <c:v>-0.14905454119658113</c:v>
                </c:pt>
                <c:pt idx="238">
                  <c:v>0.36127243168421042</c:v>
                </c:pt>
                <c:pt idx="239">
                  <c:v>-0.18525101692307699</c:v>
                </c:pt>
                <c:pt idx="240">
                  <c:v>-3.9371204399999971E-2</c:v>
                </c:pt>
                <c:pt idx="241">
                  <c:v>0.22689895603305787</c:v>
                </c:pt>
                <c:pt idx="242">
                  <c:v>-0.15841948897058822</c:v>
                </c:pt>
                <c:pt idx="243">
                  <c:v>0.2690351943689322</c:v>
                </c:pt>
                <c:pt idx="244">
                  <c:v>-0.575050263611111</c:v>
                </c:pt>
                <c:pt idx="245">
                  <c:v>0.59835660878048791</c:v>
                </c:pt>
                <c:pt idx="246">
                  <c:v>0.60121051569767436</c:v>
                </c:pt>
                <c:pt idx="247">
                  <c:v>0.85975781683982699</c:v>
                </c:pt>
                <c:pt idx="248">
                  <c:v>0.44867911314606745</c:v>
                </c:pt>
                <c:pt idx="249">
                  <c:v>-0.47021683371435719</c:v>
                </c:pt>
                <c:pt idx="250">
                  <c:v>-0.54333482711770587</c:v>
                </c:pt>
                <c:pt idx="251">
                  <c:v>0.18265268075630248</c:v>
                </c:pt>
                <c:pt idx="252">
                  <c:v>-0.53282897106957217</c:v>
                </c:pt>
                <c:pt idx="253">
                  <c:v>-0.57437355777782617</c:v>
                </c:pt>
                <c:pt idx="254">
                  <c:v>-0.12115815743213121</c:v>
                </c:pt>
                <c:pt idx="255">
                  <c:v>-5.4996682399999886E-2</c:v>
                </c:pt>
                <c:pt idx="256">
                  <c:v>-0.49899326269461075</c:v>
                </c:pt>
                <c:pt idx="257">
                  <c:v>-0.58398283661290318</c:v>
                </c:pt>
                <c:pt idx="258">
                  <c:v>-0.9622991255813953</c:v>
                </c:pt>
                <c:pt idx="259">
                  <c:v>0.57273382010000007</c:v>
                </c:pt>
                <c:pt idx="260">
                  <c:v>0.29688907964285716</c:v>
                </c:pt>
                <c:pt idx="261">
                  <c:v>-0.8246054634482759</c:v>
                </c:pt>
                <c:pt idx="262">
                  <c:v>8.7407173293011953E-2</c:v>
                </c:pt>
                <c:pt idx="263">
                  <c:v>-0.59589933029098185</c:v>
                </c:pt>
                <c:pt idx="264">
                  <c:v>-0.22367726438709679</c:v>
                </c:pt>
                <c:pt idx="265">
                  <c:v>-8.6744380169491486E-2</c:v>
                </c:pt>
                <c:pt idx="266">
                  <c:v>-6.4742288235294043E-2</c:v>
                </c:pt>
                <c:pt idx="267">
                  <c:v>-0.43475891526315791</c:v>
                </c:pt>
                <c:pt idx="268">
                  <c:v>0.16358654031746034</c:v>
                </c:pt>
                <c:pt idx="269">
                  <c:v>-0.35755177290322582</c:v>
                </c:pt>
                <c:pt idx="270">
                  <c:v>1.5894152155555554</c:v>
                </c:pt>
                <c:pt idx="271">
                  <c:v>-0.66902941318181819</c:v>
                </c:pt>
                <c:pt idx="272">
                  <c:v>-0.42118550304093572</c:v>
                </c:pt>
                <c:pt idx="273">
                  <c:v>0.21108123219512209</c:v>
                </c:pt>
                <c:pt idx="274">
                  <c:v>0.26919406649484534</c:v>
                </c:pt>
                <c:pt idx="275">
                  <c:v>0.54652204578947372</c:v>
                </c:pt>
                <c:pt idx="276">
                  <c:v>0.57324179675000009</c:v>
                </c:pt>
                <c:pt idx="277">
                  <c:v>-5.4797967666666669E-2</c:v>
                </c:pt>
                <c:pt idx="278">
                  <c:v>-0.71540520675824171</c:v>
                </c:pt>
                <c:pt idx="279">
                  <c:v>-0.14561992333333329</c:v>
                </c:pt>
                <c:pt idx="280">
                  <c:v>-0.45765790399999995</c:v>
                </c:pt>
                <c:pt idx="281">
                  <c:v>-0.1172202690909091</c:v>
                </c:pt>
                <c:pt idx="282">
                  <c:v>-5.3243641969696998E-2</c:v>
                </c:pt>
                <c:pt idx="283">
                  <c:v>-5.5386710779596671E-2</c:v>
                </c:pt>
                <c:pt idx="284">
                  <c:v>-0.43962918278260865</c:v>
                </c:pt>
                <c:pt idx="285">
                  <c:v>-0.22641636410256405</c:v>
                </c:pt>
                <c:pt idx="286">
                  <c:v>-3.9196316339869308E-2</c:v>
                </c:pt>
                <c:pt idx="287">
                  <c:v>-8.2985878409090996E-2</c:v>
                </c:pt>
                <c:pt idx="288">
                  <c:v>-0.19289096931034488</c:v>
                </c:pt>
                <c:pt idx="289">
                  <c:v>2.7167728653846313E-2</c:v>
                </c:pt>
                <c:pt idx="290">
                  <c:v>-0.49398855689655174</c:v>
                </c:pt>
                <c:pt idx="291">
                  <c:v>-0.35821213523809525</c:v>
                </c:pt>
                <c:pt idx="292">
                  <c:v>-0.45736179065420568</c:v>
                </c:pt>
                <c:pt idx="293">
                  <c:v>-0.69565223133333332</c:v>
                </c:pt>
                <c:pt idx="294">
                  <c:v>-0.47217319718446604</c:v>
                </c:pt>
                <c:pt idx="295">
                  <c:v>-0.43196927493827164</c:v>
                </c:pt>
                <c:pt idx="296">
                  <c:v>-0.13322040365853649</c:v>
                </c:pt>
                <c:pt idx="297">
                  <c:v>2.1257114786324749E-2</c:v>
                </c:pt>
                <c:pt idx="298">
                  <c:v>-0.51767682842592588</c:v>
                </c:pt>
                <c:pt idx="299">
                  <c:v>-0.46298096897435892</c:v>
                </c:pt>
                <c:pt idx="300">
                  <c:v>-2.0081011195652088E-2</c:v>
                </c:pt>
                <c:pt idx="301">
                  <c:v>-0.53847836295454543</c:v>
                </c:pt>
                <c:pt idx="302">
                  <c:v>-0.24150748904761909</c:v>
                </c:pt>
                <c:pt idx="303">
                  <c:v>-0.68092658791139238</c:v>
                </c:pt>
                <c:pt idx="304">
                  <c:v>-0.44339558767676768</c:v>
                </c:pt>
                <c:pt idx="305">
                  <c:v>0.14929889753424663</c:v>
                </c:pt>
                <c:pt idx="306">
                  <c:v>-0.69911528253164557</c:v>
                </c:pt>
                <c:pt idx="307">
                  <c:v>0.60299927074999982</c:v>
                </c:pt>
                <c:pt idx="308">
                  <c:v>3.8518433203883484E-2</c:v>
                </c:pt>
                <c:pt idx="309">
                  <c:v>9.0196493487398888E-2</c:v>
                </c:pt>
                <c:pt idx="310">
                  <c:v>-0.12110641904255315</c:v>
                </c:pt>
                <c:pt idx="311">
                  <c:v>-0.76948590971014497</c:v>
                </c:pt>
                <c:pt idx="312">
                  <c:v>-0.32402357410714289</c:v>
                </c:pt>
                <c:pt idx="313">
                  <c:v>-0.15849544618055544</c:v>
                </c:pt>
                <c:pt idx="314">
                  <c:v>-0.40476415173184355</c:v>
                </c:pt>
                <c:pt idx="315">
                  <c:v>-0.45307676519801976</c:v>
                </c:pt>
                <c:pt idx="316">
                  <c:v>-0.51666347031818183</c:v>
                </c:pt>
                <c:pt idx="317">
                  <c:v>-0.43771963792035395</c:v>
                </c:pt>
                <c:pt idx="318">
                  <c:v>-0.55311819287499997</c:v>
                </c:pt>
                <c:pt idx="319">
                  <c:v>-0.22292228651785717</c:v>
                </c:pt>
                <c:pt idx="320">
                  <c:v>1.2148916157142855</c:v>
                </c:pt>
                <c:pt idx="321">
                  <c:v>-0.81964702687500002</c:v>
                </c:pt>
                <c:pt idx="322">
                  <c:v>5.1654699358974376E-2</c:v>
                </c:pt>
                <c:pt idx="323">
                  <c:v>0.2062260856</c:v>
                </c:pt>
                <c:pt idx="324">
                  <c:v>-0.46790325740740735</c:v>
                </c:pt>
                <c:pt idx="325">
                  <c:v>0.53090302</c:v>
                </c:pt>
                <c:pt idx="326">
                  <c:v>-0.54902414799999999</c:v>
                </c:pt>
                <c:pt idx="327">
                  <c:v>-0.38308042080000004</c:v>
                </c:pt>
                <c:pt idx="328">
                  <c:v>0.29192897521126748</c:v>
                </c:pt>
                <c:pt idx="329">
                  <c:v>-0.15846426017557902</c:v>
                </c:pt>
                <c:pt idx="330">
                  <c:v>-0.16595922294871801</c:v>
                </c:pt>
                <c:pt idx="331">
                  <c:v>-0.57955174220000005</c:v>
                </c:pt>
                <c:pt idx="332">
                  <c:v>-0.44857867519823791</c:v>
                </c:pt>
                <c:pt idx="333">
                  <c:v>-0.19067877699999991</c:v>
                </c:pt>
                <c:pt idx="334">
                  <c:v>-0.53707133525510198</c:v>
                </c:pt>
                <c:pt idx="335">
                  <c:v>-0.30543953530612244</c:v>
                </c:pt>
                <c:pt idx="336">
                  <c:v>-0.66901043542056071</c:v>
                </c:pt>
                <c:pt idx="337">
                  <c:v>-0.42601864383177579</c:v>
                </c:pt>
                <c:pt idx="338">
                  <c:v>-0.38253674179611652</c:v>
                </c:pt>
                <c:pt idx="339">
                  <c:v>-5.8954628744927184E-3</c:v>
                </c:pt>
                <c:pt idx="340">
                  <c:v>0.4420411371428572</c:v>
                </c:pt>
                <c:pt idx="341">
                  <c:v>-1.7609555000000054E-2</c:v>
                </c:pt>
                <c:pt idx="342">
                  <c:v>-0.46280857911764706</c:v>
                </c:pt>
                <c:pt idx="343">
                  <c:v>-0.73547363286486489</c:v>
                </c:pt>
                <c:pt idx="344">
                  <c:v>-0.23385327252873567</c:v>
                </c:pt>
                <c:pt idx="345">
                  <c:v>7.4587471803278849E-2</c:v>
                </c:pt>
                <c:pt idx="346">
                  <c:v>-0.2903145324793388</c:v>
                </c:pt>
                <c:pt idx="347">
                  <c:v>-0.46613461000034484</c:v>
                </c:pt>
                <c:pt idx="348">
                  <c:v>0.85423848418441173</c:v>
                </c:pt>
                <c:pt idx="349">
                  <c:v>-0.56017875344075185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237-4CD9-9116-17827E5737F8}"/>
            </c:ext>
          </c:extLst>
        </c:ser>
        <c:ser>
          <c:idx val="2"/>
          <c:order val="3"/>
          <c:tx>
            <c:v>Other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workingsheet!$B$1634:$B$1923</c:f>
              <c:numCache>
                <c:formatCode>0</c:formatCode>
                <c:ptCount val="290"/>
                <c:pt idx="0">
                  <c:v>4338</c:v>
                </c:pt>
                <c:pt idx="1">
                  <c:v>3691</c:v>
                </c:pt>
                <c:pt idx="2">
                  <c:v>5397</c:v>
                </c:pt>
                <c:pt idx="3">
                  <c:v>3187</c:v>
                </c:pt>
                <c:pt idx="4">
                  <c:v>4578</c:v>
                </c:pt>
                <c:pt idx="5">
                  <c:v>1227</c:v>
                </c:pt>
                <c:pt idx="6">
                  <c:v>614</c:v>
                </c:pt>
                <c:pt idx="7">
                  <c:v>4098</c:v>
                </c:pt>
                <c:pt idx="8">
                  <c:v>5132</c:v>
                </c:pt>
                <c:pt idx="9">
                  <c:v>6636</c:v>
                </c:pt>
                <c:pt idx="10">
                  <c:v>8092</c:v>
                </c:pt>
                <c:pt idx="11">
                  <c:v>5685</c:v>
                </c:pt>
                <c:pt idx="12">
                  <c:v>1818</c:v>
                </c:pt>
                <c:pt idx="13">
                  <c:v>2615</c:v>
                </c:pt>
                <c:pt idx="14">
                  <c:v>1115</c:v>
                </c:pt>
                <c:pt idx="15">
                  <c:v>3097</c:v>
                </c:pt>
                <c:pt idx="16">
                  <c:v>3770</c:v>
                </c:pt>
                <c:pt idx="17">
                  <c:v>831</c:v>
                </c:pt>
                <c:pt idx="18">
                  <c:v>1700</c:v>
                </c:pt>
                <c:pt idx="19">
                  <c:v>4500</c:v>
                </c:pt>
                <c:pt idx="20">
                  <c:v>2200</c:v>
                </c:pt>
                <c:pt idx="21">
                  <c:v>10300</c:v>
                </c:pt>
                <c:pt idx="22">
                  <c:v>13900</c:v>
                </c:pt>
                <c:pt idx="23">
                  <c:v>4400</c:v>
                </c:pt>
                <c:pt idx="24">
                  <c:v>9300</c:v>
                </c:pt>
                <c:pt idx="25">
                  <c:v>5200</c:v>
                </c:pt>
                <c:pt idx="26">
                  <c:v>4800</c:v>
                </c:pt>
                <c:pt idx="27">
                  <c:v>5400</c:v>
                </c:pt>
                <c:pt idx="28">
                  <c:v>4800</c:v>
                </c:pt>
                <c:pt idx="29">
                  <c:v>3600</c:v>
                </c:pt>
                <c:pt idx="30">
                  <c:v>7200</c:v>
                </c:pt>
                <c:pt idx="31">
                  <c:v>10300</c:v>
                </c:pt>
                <c:pt idx="32">
                  <c:v>3100</c:v>
                </c:pt>
                <c:pt idx="33">
                  <c:v>3900</c:v>
                </c:pt>
                <c:pt idx="34">
                  <c:v>1000</c:v>
                </c:pt>
                <c:pt idx="35">
                  <c:v>4400</c:v>
                </c:pt>
                <c:pt idx="36">
                  <c:v>5300</c:v>
                </c:pt>
                <c:pt idx="37">
                  <c:v>6200</c:v>
                </c:pt>
                <c:pt idx="38">
                  <c:v>9600</c:v>
                </c:pt>
                <c:pt idx="39">
                  <c:v>6600</c:v>
                </c:pt>
                <c:pt idx="40">
                  <c:v>4000</c:v>
                </c:pt>
                <c:pt idx="41">
                  <c:v>3100</c:v>
                </c:pt>
                <c:pt idx="42">
                  <c:v>7600</c:v>
                </c:pt>
                <c:pt idx="43">
                  <c:v>5600</c:v>
                </c:pt>
                <c:pt idx="44">
                  <c:v>5800</c:v>
                </c:pt>
                <c:pt idx="45">
                  <c:v>8600</c:v>
                </c:pt>
                <c:pt idx="46">
                  <c:v>13500</c:v>
                </c:pt>
                <c:pt idx="47">
                  <c:v>3000</c:v>
                </c:pt>
                <c:pt idx="48">
                  <c:v>5900</c:v>
                </c:pt>
                <c:pt idx="49">
                  <c:v>7400</c:v>
                </c:pt>
                <c:pt idx="50">
                  <c:v>4400</c:v>
                </c:pt>
                <c:pt idx="51">
                  <c:v>5200</c:v>
                </c:pt>
                <c:pt idx="52">
                  <c:v>8800</c:v>
                </c:pt>
                <c:pt idx="53">
                  <c:v>8100</c:v>
                </c:pt>
                <c:pt idx="54">
                  <c:v>3900</c:v>
                </c:pt>
                <c:pt idx="55">
                  <c:v>11800</c:v>
                </c:pt>
                <c:pt idx="56">
                  <c:v>2300</c:v>
                </c:pt>
                <c:pt idx="57">
                  <c:v>2900</c:v>
                </c:pt>
                <c:pt idx="58">
                  <c:v>1200</c:v>
                </c:pt>
                <c:pt idx="59">
                  <c:v>2900</c:v>
                </c:pt>
                <c:pt idx="60">
                  <c:v>5400</c:v>
                </c:pt>
                <c:pt idx="61">
                  <c:v>3500</c:v>
                </c:pt>
                <c:pt idx="62">
                  <c:v>8000</c:v>
                </c:pt>
                <c:pt idx="63">
                  <c:v>3300</c:v>
                </c:pt>
                <c:pt idx="64">
                  <c:v>3400</c:v>
                </c:pt>
                <c:pt idx="65">
                  <c:v>11700</c:v>
                </c:pt>
                <c:pt idx="66">
                  <c:v>3000</c:v>
                </c:pt>
                <c:pt idx="67">
                  <c:v>6700</c:v>
                </c:pt>
                <c:pt idx="68">
                  <c:v>21400</c:v>
                </c:pt>
                <c:pt idx="69">
                  <c:v>21400</c:v>
                </c:pt>
                <c:pt idx="70">
                  <c:v>7200</c:v>
                </c:pt>
                <c:pt idx="71">
                  <c:v>7500</c:v>
                </c:pt>
                <c:pt idx="72">
                  <c:v>5400</c:v>
                </c:pt>
                <c:pt idx="73">
                  <c:v>3600</c:v>
                </c:pt>
                <c:pt idx="74">
                  <c:v>8800</c:v>
                </c:pt>
                <c:pt idx="75">
                  <c:v>6400</c:v>
                </c:pt>
                <c:pt idx="76">
                  <c:v>11900</c:v>
                </c:pt>
                <c:pt idx="77">
                  <c:v>7100</c:v>
                </c:pt>
                <c:pt idx="78">
                  <c:v>5200</c:v>
                </c:pt>
                <c:pt idx="79">
                  <c:v>4600</c:v>
                </c:pt>
                <c:pt idx="80">
                  <c:v>10500</c:v>
                </c:pt>
                <c:pt idx="81">
                  <c:v>5300</c:v>
                </c:pt>
                <c:pt idx="82">
                  <c:v>3800</c:v>
                </c:pt>
                <c:pt idx="83">
                  <c:v>5200</c:v>
                </c:pt>
                <c:pt idx="84">
                  <c:v>4600</c:v>
                </c:pt>
                <c:pt idx="85">
                  <c:v>5500</c:v>
                </c:pt>
                <c:pt idx="86">
                  <c:v>6900</c:v>
                </c:pt>
                <c:pt idx="87">
                  <c:v>7800</c:v>
                </c:pt>
                <c:pt idx="88">
                  <c:v>10300</c:v>
                </c:pt>
                <c:pt idx="89">
                  <c:v>4200</c:v>
                </c:pt>
                <c:pt idx="90">
                  <c:v>7600</c:v>
                </c:pt>
                <c:pt idx="91">
                  <c:v>3600</c:v>
                </c:pt>
                <c:pt idx="92">
                  <c:v>8700</c:v>
                </c:pt>
                <c:pt idx="93">
                  <c:v>4200</c:v>
                </c:pt>
                <c:pt idx="94">
                  <c:v>5300</c:v>
                </c:pt>
                <c:pt idx="95">
                  <c:v>2400</c:v>
                </c:pt>
                <c:pt idx="96">
                  <c:v>5700</c:v>
                </c:pt>
                <c:pt idx="97">
                  <c:v>7000</c:v>
                </c:pt>
                <c:pt idx="98">
                  <c:v>5200</c:v>
                </c:pt>
                <c:pt idx="99">
                  <c:v>7300</c:v>
                </c:pt>
                <c:pt idx="100">
                  <c:v>10600</c:v>
                </c:pt>
                <c:pt idx="101">
                  <c:v>6500</c:v>
                </c:pt>
                <c:pt idx="102">
                  <c:v>3700</c:v>
                </c:pt>
                <c:pt idx="103">
                  <c:v>3200</c:v>
                </c:pt>
                <c:pt idx="104">
                  <c:v>2400</c:v>
                </c:pt>
                <c:pt idx="105">
                  <c:v>1800</c:v>
                </c:pt>
                <c:pt idx="106">
                  <c:v>4500</c:v>
                </c:pt>
                <c:pt idx="107">
                  <c:v>7100</c:v>
                </c:pt>
                <c:pt idx="108">
                  <c:v>4500</c:v>
                </c:pt>
                <c:pt idx="109">
                  <c:v>12300</c:v>
                </c:pt>
                <c:pt idx="110">
                  <c:v>2500</c:v>
                </c:pt>
                <c:pt idx="111">
                  <c:v>4400</c:v>
                </c:pt>
                <c:pt idx="112">
                  <c:v>5900</c:v>
                </c:pt>
                <c:pt idx="113">
                  <c:v>7900</c:v>
                </c:pt>
                <c:pt idx="114">
                  <c:v>4100</c:v>
                </c:pt>
                <c:pt idx="115">
                  <c:v>4500</c:v>
                </c:pt>
                <c:pt idx="116">
                  <c:v>2500</c:v>
                </c:pt>
                <c:pt idx="117">
                  <c:v>4600</c:v>
                </c:pt>
                <c:pt idx="118">
                  <c:v>5000</c:v>
                </c:pt>
                <c:pt idx="119">
                  <c:v>1300</c:v>
                </c:pt>
                <c:pt idx="120">
                  <c:v>4400</c:v>
                </c:pt>
                <c:pt idx="121">
                  <c:v>12800</c:v>
                </c:pt>
                <c:pt idx="122">
                  <c:v>14300</c:v>
                </c:pt>
                <c:pt idx="123">
                  <c:v>3700</c:v>
                </c:pt>
                <c:pt idx="124">
                  <c:v>4300</c:v>
                </c:pt>
                <c:pt idx="125">
                  <c:v>17600</c:v>
                </c:pt>
                <c:pt idx="126">
                  <c:v>3200</c:v>
                </c:pt>
                <c:pt idx="127">
                  <c:v>3400</c:v>
                </c:pt>
                <c:pt idx="128">
                  <c:v>4000</c:v>
                </c:pt>
                <c:pt idx="129">
                  <c:v>3400</c:v>
                </c:pt>
                <c:pt idx="130">
                  <c:v>4300</c:v>
                </c:pt>
                <c:pt idx="131">
                  <c:v>8800</c:v>
                </c:pt>
                <c:pt idx="132">
                  <c:v>8200</c:v>
                </c:pt>
                <c:pt idx="133">
                  <c:v>1600</c:v>
                </c:pt>
                <c:pt idx="134">
                  <c:v>1600</c:v>
                </c:pt>
                <c:pt idx="135">
                  <c:v>3500</c:v>
                </c:pt>
                <c:pt idx="136">
                  <c:v>1700</c:v>
                </c:pt>
                <c:pt idx="137">
                  <c:v>2900</c:v>
                </c:pt>
                <c:pt idx="138">
                  <c:v>36400</c:v>
                </c:pt>
                <c:pt idx="139">
                  <c:v>3600</c:v>
                </c:pt>
                <c:pt idx="140">
                  <c:v>6600</c:v>
                </c:pt>
                <c:pt idx="141">
                  <c:v>9700</c:v>
                </c:pt>
                <c:pt idx="142">
                  <c:v>2600</c:v>
                </c:pt>
                <c:pt idx="143">
                  <c:v>2800</c:v>
                </c:pt>
                <c:pt idx="144">
                  <c:v>11400</c:v>
                </c:pt>
                <c:pt idx="145">
                  <c:v>7600</c:v>
                </c:pt>
                <c:pt idx="146">
                  <c:v>29000</c:v>
                </c:pt>
                <c:pt idx="147">
                  <c:v>4700</c:v>
                </c:pt>
                <c:pt idx="148">
                  <c:v>3400</c:v>
                </c:pt>
                <c:pt idx="149">
                  <c:v>2000</c:v>
                </c:pt>
                <c:pt idx="150">
                  <c:v>4800</c:v>
                </c:pt>
                <c:pt idx="151">
                  <c:v>4700</c:v>
                </c:pt>
                <c:pt idx="152">
                  <c:v>3100</c:v>
                </c:pt>
                <c:pt idx="153">
                  <c:v>4700</c:v>
                </c:pt>
                <c:pt idx="154">
                  <c:v>2500</c:v>
                </c:pt>
                <c:pt idx="155">
                  <c:v>3200</c:v>
                </c:pt>
                <c:pt idx="156">
                  <c:v>4700</c:v>
                </c:pt>
                <c:pt idx="157">
                  <c:v>5200</c:v>
                </c:pt>
                <c:pt idx="158">
                  <c:v>5300</c:v>
                </c:pt>
                <c:pt idx="159">
                  <c:v>5500</c:v>
                </c:pt>
                <c:pt idx="160">
                  <c:v>2100</c:v>
                </c:pt>
                <c:pt idx="161">
                  <c:v>12600</c:v>
                </c:pt>
                <c:pt idx="162">
                  <c:v>6500</c:v>
                </c:pt>
                <c:pt idx="163">
                  <c:v>13200</c:v>
                </c:pt>
                <c:pt idx="164">
                  <c:v>23100</c:v>
                </c:pt>
                <c:pt idx="165">
                  <c:v>18800</c:v>
                </c:pt>
                <c:pt idx="166">
                  <c:v>4500</c:v>
                </c:pt>
                <c:pt idx="167">
                  <c:v>10500</c:v>
                </c:pt>
                <c:pt idx="168">
                  <c:v>5700</c:v>
                </c:pt>
                <c:pt idx="169">
                  <c:v>6600</c:v>
                </c:pt>
                <c:pt idx="170">
                  <c:v>11200</c:v>
                </c:pt>
                <c:pt idx="171">
                  <c:v>5000</c:v>
                </c:pt>
                <c:pt idx="172">
                  <c:v>3500</c:v>
                </c:pt>
                <c:pt idx="173">
                  <c:v>6200</c:v>
                </c:pt>
                <c:pt idx="174">
                  <c:v>4000</c:v>
                </c:pt>
                <c:pt idx="175">
                  <c:v>2300</c:v>
                </c:pt>
                <c:pt idx="176">
                  <c:v>1300</c:v>
                </c:pt>
                <c:pt idx="177">
                  <c:v>3300</c:v>
                </c:pt>
                <c:pt idx="178">
                  <c:v>6600</c:v>
                </c:pt>
                <c:pt idx="179">
                  <c:v>19600</c:v>
                </c:pt>
                <c:pt idx="180">
                  <c:v>1800</c:v>
                </c:pt>
                <c:pt idx="181">
                  <c:v>3700</c:v>
                </c:pt>
                <c:pt idx="182">
                  <c:v>6300</c:v>
                </c:pt>
                <c:pt idx="183">
                  <c:v>11100</c:v>
                </c:pt>
                <c:pt idx="184">
                  <c:v>9200</c:v>
                </c:pt>
                <c:pt idx="185">
                  <c:v>8900</c:v>
                </c:pt>
                <c:pt idx="186">
                  <c:v>8800</c:v>
                </c:pt>
                <c:pt idx="187">
                  <c:v>2500</c:v>
                </c:pt>
                <c:pt idx="188">
                  <c:v>3300</c:v>
                </c:pt>
                <c:pt idx="189">
                  <c:v>10900</c:v>
                </c:pt>
                <c:pt idx="190">
                  <c:v>4500</c:v>
                </c:pt>
                <c:pt idx="191">
                  <c:v>8300</c:v>
                </c:pt>
                <c:pt idx="192">
                  <c:v>8300</c:v>
                </c:pt>
                <c:pt idx="193">
                  <c:v>4900</c:v>
                </c:pt>
                <c:pt idx="194">
                  <c:v>7400</c:v>
                </c:pt>
                <c:pt idx="195">
                  <c:v>9700</c:v>
                </c:pt>
                <c:pt idx="196">
                  <c:v>8400</c:v>
                </c:pt>
                <c:pt idx="197">
                  <c:v>7000</c:v>
                </c:pt>
                <c:pt idx="198">
                  <c:v>5400</c:v>
                </c:pt>
                <c:pt idx="199">
                  <c:v>34100</c:v>
                </c:pt>
                <c:pt idx="200">
                  <c:v>1100</c:v>
                </c:pt>
                <c:pt idx="201">
                  <c:v>8100</c:v>
                </c:pt>
                <c:pt idx="202">
                  <c:v>3200</c:v>
                </c:pt>
                <c:pt idx="203">
                  <c:v>3700</c:v>
                </c:pt>
                <c:pt idx="204">
                  <c:v>3100</c:v>
                </c:pt>
                <c:pt idx="205">
                  <c:v>8900</c:v>
                </c:pt>
                <c:pt idx="206">
                  <c:v>12100</c:v>
                </c:pt>
                <c:pt idx="207">
                  <c:v>7300</c:v>
                </c:pt>
                <c:pt idx="208">
                  <c:v>2900</c:v>
                </c:pt>
                <c:pt idx="209">
                  <c:v>2400</c:v>
                </c:pt>
                <c:pt idx="210">
                  <c:v>2400</c:v>
                </c:pt>
                <c:pt idx="211">
                  <c:v>5200</c:v>
                </c:pt>
                <c:pt idx="212">
                  <c:v>4800</c:v>
                </c:pt>
                <c:pt idx="213">
                  <c:v>4900</c:v>
                </c:pt>
                <c:pt idx="214">
                  <c:v>3100</c:v>
                </c:pt>
                <c:pt idx="215">
                  <c:v>5100</c:v>
                </c:pt>
                <c:pt idx="216">
                  <c:v>4000</c:v>
                </c:pt>
                <c:pt idx="217">
                  <c:v>8200</c:v>
                </c:pt>
                <c:pt idx="218">
                  <c:v>5000</c:v>
                </c:pt>
                <c:pt idx="219">
                  <c:v>12400</c:v>
                </c:pt>
                <c:pt idx="220">
                  <c:v>5900</c:v>
                </c:pt>
                <c:pt idx="221">
                  <c:v>5200</c:v>
                </c:pt>
                <c:pt idx="222">
                  <c:v>3100</c:v>
                </c:pt>
                <c:pt idx="223">
                  <c:v>2700</c:v>
                </c:pt>
                <c:pt idx="224">
                  <c:v>3600</c:v>
                </c:pt>
                <c:pt idx="225">
                  <c:v>5100</c:v>
                </c:pt>
                <c:pt idx="226">
                  <c:v>2300</c:v>
                </c:pt>
                <c:pt idx="227">
                  <c:v>100</c:v>
                </c:pt>
                <c:pt idx="228">
                  <c:v>5800</c:v>
                </c:pt>
                <c:pt idx="229">
                  <c:v>6400</c:v>
                </c:pt>
                <c:pt idx="230">
                  <c:v>10200</c:v>
                </c:pt>
                <c:pt idx="231">
                  <c:v>4900</c:v>
                </c:pt>
                <c:pt idx="232">
                  <c:v>2500</c:v>
                </c:pt>
                <c:pt idx="233">
                  <c:v>4000</c:v>
                </c:pt>
                <c:pt idx="234">
                  <c:v>5500</c:v>
                </c:pt>
                <c:pt idx="235">
                  <c:v>1000</c:v>
                </c:pt>
                <c:pt idx="236">
                  <c:v>6700</c:v>
                </c:pt>
                <c:pt idx="237">
                  <c:v>5300</c:v>
                </c:pt>
                <c:pt idx="238">
                  <c:v>8100</c:v>
                </c:pt>
                <c:pt idx="239">
                  <c:v>7800</c:v>
                </c:pt>
                <c:pt idx="240">
                  <c:v>9700</c:v>
                </c:pt>
                <c:pt idx="241">
                  <c:v>1600</c:v>
                </c:pt>
                <c:pt idx="242">
                  <c:v>8546.1666666666661</c:v>
                </c:pt>
                <c:pt idx="243">
                  <c:v>8300</c:v>
                </c:pt>
                <c:pt idx="244">
                  <c:v>2100</c:v>
                </c:pt>
                <c:pt idx="245">
                  <c:v>6300</c:v>
                </c:pt>
                <c:pt idx="246">
                  <c:v>4600</c:v>
                </c:pt>
                <c:pt idx="247">
                  <c:v>2000</c:v>
                </c:pt>
                <c:pt idx="248">
                  <c:v>8200</c:v>
                </c:pt>
                <c:pt idx="249">
                  <c:v>100</c:v>
                </c:pt>
                <c:pt idx="250">
                  <c:v>1700</c:v>
                </c:pt>
                <c:pt idx="251">
                  <c:v>4004</c:v>
                </c:pt>
                <c:pt idx="252">
                  <c:v>4850</c:v>
                </c:pt>
                <c:pt idx="253">
                  <c:v>2337</c:v>
                </c:pt>
                <c:pt idx="254">
                  <c:v>5268</c:v>
                </c:pt>
                <c:pt idx="255">
                  <c:v>2010</c:v>
                </c:pt>
                <c:pt idx="256">
                  <c:v>1328</c:v>
                </c:pt>
                <c:pt idx="257">
                  <c:v>6944</c:v>
                </c:pt>
                <c:pt idx="258">
                  <c:v>3715</c:v>
                </c:pt>
                <c:pt idx="259">
                  <c:v>6400</c:v>
                </c:pt>
                <c:pt idx="260">
                  <c:v>4400</c:v>
                </c:pt>
                <c:pt idx="261">
                  <c:v>3800</c:v>
                </c:pt>
                <c:pt idx="262">
                  <c:v>1200</c:v>
                </c:pt>
                <c:pt idx="263">
                  <c:v>2900</c:v>
                </c:pt>
                <c:pt idx="264">
                  <c:v>2300</c:v>
                </c:pt>
                <c:pt idx="265">
                  <c:v>2500</c:v>
                </c:pt>
                <c:pt idx="266">
                  <c:v>4300</c:v>
                </c:pt>
                <c:pt idx="267">
                  <c:v>6800</c:v>
                </c:pt>
                <c:pt idx="268">
                  <c:v>7500</c:v>
                </c:pt>
                <c:pt idx="269">
                  <c:v>8000</c:v>
                </c:pt>
                <c:pt idx="270">
                  <c:v>4100</c:v>
                </c:pt>
                <c:pt idx="271">
                  <c:v>1500</c:v>
                </c:pt>
                <c:pt idx="272">
                  <c:v>4000</c:v>
                </c:pt>
                <c:pt idx="273">
                  <c:v>3800</c:v>
                </c:pt>
                <c:pt idx="274">
                  <c:v>5200</c:v>
                </c:pt>
                <c:pt idx="275">
                  <c:v>6000</c:v>
                </c:pt>
                <c:pt idx="276">
                  <c:v>2800</c:v>
                </c:pt>
                <c:pt idx="277">
                  <c:v>12500</c:v>
                </c:pt>
                <c:pt idx="278">
                  <c:v>5200</c:v>
                </c:pt>
                <c:pt idx="279">
                  <c:v>2100</c:v>
                </c:pt>
                <c:pt idx="280">
                  <c:v>3600</c:v>
                </c:pt>
                <c:pt idx="281">
                  <c:v>800</c:v>
                </c:pt>
                <c:pt idx="282">
                  <c:v>1500</c:v>
                </c:pt>
                <c:pt idx="283">
                  <c:v>2200</c:v>
                </c:pt>
                <c:pt idx="284">
                  <c:v>2300</c:v>
                </c:pt>
                <c:pt idx="285">
                  <c:v>3300</c:v>
                </c:pt>
                <c:pt idx="286">
                  <c:v>2200</c:v>
                </c:pt>
                <c:pt idx="287">
                  <c:v>800</c:v>
                </c:pt>
                <c:pt idx="288">
                  <c:v>5700</c:v>
                </c:pt>
                <c:pt idx="289">
                  <c:v>800</c:v>
                </c:pt>
              </c:numCache>
            </c:numRef>
          </c:xVal>
          <c:yVal>
            <c:numRef>
              <c:f>workingsheet!$E$1634:$E$1923</c:f>
              <c:numCache>
                <c:formatCode>0%</c:formatCode>
                <c:ptCount val="290"/>
                <c:pt idx="0">
                  <c:v>-0.26298078354080212</c:v>
                </c:pt>
                <c:pt idx="1">
                  <c:v>-0.11365305445678675</c:v>
                </c:pt>
                <c:pt idx="2">
                  <c:v>-0.15279398369464525</c:v>
                </c:pt>
                <c:pt idx="3">
                  <c:v>1.9173577317226234</c:v>
                </c:pt>
                <c:pt idx="4">
                  <c:v>0.59542439908256894</c:v>
                </c:pt>
                <c:pt idx="5">
                  <c:v>0.40831879951100247</c:v>
                </c:pt>
                <c:pt idx="6">
                  <c:v>2.6642200504885993</c:v>
                </c:pt>
                <c:pt idx="7">
                  <c:v>0.525570121522694</c:v>
                </c:pt>
                <c:pt idx="8">
                  <c:v>0.87642918219017929</c:v>
                </c:pt>
                <c:pt idx="9">
                  <c:v>-0.81152467103676917</c:v>
                </c:pt>
                <c:pt idx="10">
                  <c:v>0.49427746255561056</c:v>
                </c:pt>
                <c:pt idx="11">
                  <c:v>-0.10105323957783652</c:v>
                </c:pt>
                <c:pt idx="12">
                  <c:v>2.0006457645764808E-3</c:v>
                </c:pt>
                <c:pt idx="13">
                  <c:v>0.4655271399617591</c:v>
                </c:pt>
                <c:pt idx="14">
                  <c:v>1.9603379739910314</c:v>
                </c:pt>
                <c:pt idx="15">
                  <c:v>-0.32671343106231832</c:v>
                </c:pt>
                <c:pt idx="16">
                  <c:v>-0.11771552758620685</c:v>
                </c:pt>
                <c:pt idx="17">
                  <c:v>-1</c:v>
                </c:pt>
                <c:pt idx="18">
                  <c:v>0.52432424176470604</c:v>
                </c:pt>
                <c:pt idx="19">
                  <c:v>-0.67552546888888898</c:v>
                </c:pt>
                <c:pt idx="20">
                  <c:v>0.67204305863636371</c:v>
                </c:pt>
                <c:pt idx="21">
                  <c:v>-0.66194074242718448</c:v>
                </c:pt>
                <c:pt idx="22">
                  <c:v>-0.37832378625899288</c:v>
                </c:pt>
                <c:pt idx="23">
                  <c:v>-0.46118439159090907</c:v>
                </c:pt>
                <c:pt idx="24">
                  <c:v>-0.27572175290322576</c:v>
                </c:pt>
                <c:pt idx="25">
                  <c:v>0.16487720980769227</c:v>
                </c:pt>
                <c:pt idx="26">
                  <c:v>-9.0206983333333324E-2</c:v>
                </c:pt>
                <c:pt idx="27">
                  <c:v>8.3473315555555594E-2</c:v>
                </c:pt>
                <c:pt idx="28">
                  <c:v>0.12379420104166661</c:v>
                </c:pt>
                <c:pt idx="29">
                  <c:v>-0.51473064722222217</c:v>
                </c:pt>
                <c:pt idx="30">
                  <c:v>-7.4117150416666666E-2</c:v>
                </c:pt>
                <c:pt idx="31">
                  <c:v>-0.20334330097087372</c:v>
                </c:pt>
                <c:pt idx="32">
                  <c:v>-0.55384562129032266</c:v>
                </c:pt>
                <c:pt idx="33">
                  <c:v>0.25037870435897447</c:v>
                </c:pt>
                <c:pt idx="34">
                  <c:v>0.35862426600000008</c:v>
                </c:pt>
                <c:pt idx="35">
                  <c:v>8.6015325454545488E-2</c:v>
                </c:pt>
                <c:pt idx="36">
                  <c:v>-0.15304723981132073</c:v>
                </c:pt>
                <c:pt idx="37">
                  <c:v>-0.2625208274193549</c:v>
                </c:pt>
                <c:pt idx="38">
                  <c:v>-0.18533481406249996</c:v>
                </c:pt>
                <c:pt idx="39">
                  <c:v>-0.66349129848484845</c:v>
                </c:pt>
                <c:pt idx="40">
                  <c:v>-0.46771535725000002</c:v>
                </c:pt>
                <c:pt idx="41">
                  <c:v>0.43816484354838714</c:v>
                </c:pt>
                <c:pt idx="42">
                  <c:v>0.33239242302631578</c:v>
                </c:pt>
                <c:pt idx="43">
                  <c:v>0.10757393803571436</c:v>
                </c:pt>
                <c:pt idx="44">
                  <c:v>-0.30550899379310337</c:v>
                </c:pt>
                <c:pt idx="45">
                  <c:v>-4.4173394186046711E-3</c:v>
                </c:pt>
                <c:pt idx="46">
                  <c:v>0.51246794150614816</c:v>
                </c:pt>
                <c:pt idx="47">
                  <c:v>0.22043856166666664</c:v>
                </c:pt>
                <c:pt idx="48">
                  <c:v>4.4607937288136945E-3</c:v>
                </c:pt>
                <c:pt idx="49">
                  <c:v>-0.33537753054054054</c:v>
                </c:pt>
                <c:pt idx="50">
                  <c:v>0.14966755363636364</c:v>
                </c:pt>
                <c:pt idx="51">
                  <c:v>0.45248947192307698</c:v>
                </c:pt>
                <c:pt idx="52">
                  <c:v>-0.24328309738636367</c:v>
                </c:pt>
                <c:pt idx="53">
                  <c:v>5.3546436543209897E-2</c:v>
                </c:pt>
                <c:pt idx="54">
                  <c:v>3.6082313846153902E-2</c:v>
                </c:pt>
                <c:pt idx="55">
                  <c:v>-0.65044737084745763</c:v>
                </c:pt>
                <c:pt idx="56">
                  <c:v>-0.58984510652173916</c:v>
                </c:pt>
                <c:pt idx="57">
                  <c:v>-0.45066324724137929</c:v>
                </c:pt>
                <c:pt idx="58">
                  <c:v>2.5288426391666667</c:v>
                </c:pt>
                <c:pt idx="59">
                  <c:v>0.74480897758620679</c:v>
                </c:pt>
                <c:pt idx="60">
                  <c:v>1.8649625000000114E-2</c:v>
                </c:pt>
                <c:pt idx="61">
                  <c:v>0.39502632199999987</c:v>
                </c:pt>
                <c:pt idx="62">
                  <c:v>0.12624791537500002</c:v>
                </c:pt>
                <c:pt idx="63">
                  <c:v>-1.5231264242424269E-2</c:v>
                </c:pt>
                <c:pt idx="64">
                  <c:v>-0.61776976823529406</c:v>
                </c:pt>
                <c:pt idx="65">
                  <c:v>-0.45423690735042732</c:v>
                </c:pt>
                <c:pt idx="66">
                  <c:v>-0.14979896066666665</c:v>
                </c:pt>
                <c:pt idx="67">
                  <c:v>-0.15326919014925378</c:v>
                </c:pt>
                <c:pt idx="68">
                  <c:v>5.5804759205607457E-2</c:v>
                </c:pt>
                <c:pt idx="69">
                  <c:v>0.10554754264794397</c:v>
                </c:pt>
                <c:pt idx="70">
                  <c:v>0.16915387986111097</c:v>
                </c:pt>
                <c:pt idx="71">
                  <c:v>-0.37819635079999991</c:v>
                </c:pt>
                <c:pt idx="72">
                  <c:v>2.1319490370370398E-2</c:v>
                </c:pt>
                <c:pt idx="73">
                  <c:v>0.27694984388888888</c:v>
                </c:pt>
                <c:pt idx="74">
                  <c:v>-0.12791962193181816</c:v>
                </c:pt>
                <c:pt idx="75">
                  <c:v>-2.9921994531249996E-2</c:v>
                </c:pt>
                <c:pt idx="76">
                  <c:v>-0.41068997436974786</c:v>
                </c:pt>
                <c:pt idx="77">
                  <c:v>0.2871294776056339</c:v>
                </c:pt>
                <c:pt idx="78">
                  <c:v>-0.88870325807692307</c:v>
                </c:pt>
                <c:pt idx="79">
                  <c:v>-0.41110713413043487</c:v>
                </c:pt>
                <c:pt idx="80">
                  <c:v>0.10244264209523801</c:v>
                </c:pt>
                <c:pt idx="81">
                  <c:v>-0.3471289786792453</c:v>
                </c:pt>
                <c:pt idx="82">
                  <c:v>-7.6719889473684244E-3</c:v>
                </c:pt>
                <c:pt idx="83">
                  <c:v>0.21841359500000013</c:v>
                </c:pt>
                <c:pt idx="84">
                  <c:v>-0.19937532456521745</c:v>
                </c:pt>
                <c:pt idx="85">
                  <c:v>-0.68033701581818185</c:v>
                </c:pt>
                <c:pt idx="86">
                  <c:v>6.7488328550724619E-2</c:v>
                </c:pt>
                <c:pt idx="87">
                  <c:v>-0.27752352076923081</c:v>
                </c:pt>
                <c:pt idx="88">
                  <c:v>-0.20852154339805817</c:v>
                </c:pt>
                <c:pt idx="89">
                  <c:v>0.34344154999999987</c:v>
                </c:pt>
                <c:pt idx="90">
                  <c:v>-0.10677080710526321</c:v>
                </c:pt>
                <c:pt idx="91">
                  <c:v>-0.48480047194444442</c:v>
                </c:pt>
                <c:pt idx="92">
                  <c:v>-0.1452297811494252</c:v>
                </c:pt>
                <c:pt idx="93">
                  <c:v>-0.44536433904761907</c:v>
                </c:pt>
                <c:pt idx="94">
                  <c:v>0.34969768811320745</c:v>
                </c:pt>
                <c:pt idx="95">
                  <c:v>-0.15388808124999998</c:v>
                </c:pt>
                <c:pt idx="96">
                  <c:v>-9.1870411228070159E-2</c:v>
                </c:pt>
                <c:pt idx="97">
                  <c:v>-0.31094576457142853</c:v>
                </c:pt>
                <c:pt idx="98">
                  <c:v>-8.7359816153846137E-2</c:v>
                </c:pt>
                <c:pt idx="99">
                  <c:v>-9.8286482191780822E-2</c:v>
                </c:pt>
                <c:pt idx="100">
                  <c:v>-0.18732822226415091</c:v>
                </c:pt>
                <c:pt idx="101">
                  <c:v>-0.14332381928215387</c:v>
                </c:pt>
                <c:pt idx="102">
                  <c:v>0.16629000837837826</c:v>
                </c:pt>
                <c:pt idx="103">
                  <c:v>-0.21196408156250002</c:v>
                </c:pt>
                <c:pt idx="104">
                  <c:v>0.47345640374999998</c:v>
                </c:pt>
                <c:pt idx="105">
                  <c:v>1.8110811305555554</c:v>
                </c:pt>
                <c:pt idx="106">
                  <c:v>-0.27053743600000002</c:v>
                </c:pt>
                <c:pt idx="107">
                  <c:v>-0.12895221943661972</c:v>
                </c:pt>
                <c:pt idx="108">
                  <c:v>0.21739681533333322</c:v>
                </c:pt>
                <c:pt idx="109">
                  <c:v>0.5957144091869917</c:v>
                </c:pt>
                <c:pt idx="110">
                  <c:v>-1</c:v>
                </c:pt>
                <c:pt idx="111">
                  <c:v>0.1641937861363636</c:v>
                </c:pt>
                <c:pt idx="112">
                  <c:v>-0.13659453864406779</c:v>
                </c:pt>
                <c:pt idx="113">
                  <c:v>-0.67847199683544301</c:v>
                </c:pt>
                <c:pt idx="114">
                  <c:v>0.20234816463414629</c:v>
                </c:pt>
                <c:pt idx="115">
                  <c:v>2.0001589777777662E-2</c:v>
                </c:pt>
                <c:pt idx="116">
                  <c:v>-0.24378716759999997</c:v>
                </c:pt>
                <c:pt idx="117">
                  <c:v>0.75837441108695658</c:v>
                </c:pt>
                <c:pt idx="118">
                  <c:v>-5.7136198599999966E-2</c:v>
                </c:pt>
                <c:pt idx="119">
                  <c:v>-0.15489870999999988</c:v>
                </c:pt>
                <c:pt idx="120">
                  <c:v>-0.34856739227272726</c:v>
                </c:pt>
                <c:pt idx="121">
                  <c:v>0.63412687096351572</c:v>
                </c:pt>
                <c:pt idx="122">
                  <c:v>-0.15961543888111895</c:v>
                </c:pt>
                <c:pt idx="123">
                  <c:v>-9.9848120270270235E-2</c:v>
                </c:pt>
                <c:pt idx="124">
                  <c:v>-0.20906603372093024</c:v>
                </c:pt>
                <c:pt idx="125">
                  <c:v>7.6363459318181892E-2</c:v>
                </c:pt>
                <c:pt idx="126">
                  <c:v>-1</c:v>
                </c:pt>
                <c:pt idx="127">
                  <c:v>-0.10846792705882347</c:v>
                </c:pt>
                <c:pt idx="128">
                  <c:v>-0.19851175674999999</c:v>
                </c:pt>
                <c:pt idx="129">
                  <c:v>-0.39223649323529408</c:v>
                </c:pt>
                <c:pt idx="130">
                  <c:v>-0.27145676069767444</c:v>
                </c:pt>
                <c:pt idx="131">
                  <c:v>-0.50990259931818183</c:v>
                </c:pt>
                <c:pt idx="132">
                  <c:v>0.13116789914634164</c:v>
                </c:pt>
                <c:pt idx="133">
                  <c:v>1.135644165625</c:v>
                </c:pt>
                <c:pt idx="134">
                  <c:v>4.5445026750000004</c:v>
                </c:pt>
                <c:pt idx="135">
                  <c:v>-0.32634353971428576</c:v>
                </c:pt>
                <c:pt idx="136">
                  <c:v>-6.8004657058823526E-2</c:v>
                </c:pt>
                <c:pt idx="137">
                  <c:v>8.6911934482758468E-3</c:v>
                </c:pt>
                <c:pt idx="138">
                  <c:v>-0.26331318574175822</c:v>
                </c:pt>
                <c:pt idx="139">
                  <c:v>-0.26719846166666672</c:v>
                </c:pt>
                <c:pt idx="140">
                  <c:v>-0.34103057909090917</c:v>
                </c:pt>
                <c:pt idx="141">
                  <c:v>-0.99051855288659796</c:v>
                </c:pt>
                <c:pt idx="142">
                  <c:v>0.10966043615384624</c:v>
                </c:pt>
                <c:pt idx="143">
                  <c:v>-0.12983657535714277</c:v>
                </c:pt>
                <c:pt idx="144">
                  <c:v>-0.5210843568421053</c:v>
                </c:pt>
                <c:pt idx="145">
                  <c:v>-0.57555906000000001</c:v>
                </c:pt>
                <c:pt idx="146">
                  <c:v>-0.50902024696551718</c:v>
                </c:pt>
                <c:pt idx="147">
                  <c:v>-0.71008240872340422</c:v>
                </c:pt>
                <c:pt idx="148">
                  <c:v>0.47509350117647076</c:v>
                </c:pt>
                <c:pt idx="149">
                  <c:v>0.21703902149999998</c:v>
                </c:pt>
                <c:pt idx="150">
                  <c:v>-0.21325912375</c:v>
                </c:pt>
                <c:pt idx="151">
                  <c:v>0.75612864914893629</c:v>
                </c:pt>
                <c:pt idx="152">
                  <c:v>0.78171371032258063</c:v>
                </c:pt>
                <c:pt idx="153">
                  <c:v>5.9258024113404195E-2</c:v>
                </c:pt>
                <c:pt idx="154">
                  <c:v>-0.15375214120000003</c:v>
                </c:pt>
                <c:pt idx="155">
                  <c:v>4.4744048437499906E-2</c:v>
                </c:pt>
                <c:pt idx="156">
                  <c:v>-0.61655220872340422</c:v>
                </c:pt>
                <c:pt idx="157">
                  <c:v>-3.6890099615384697E-2</c:v>
                </c:pt>
                <c:pt idx="158">
                  <c:v>-5.1140558679245163E-2</c:v>
                </c:pt>
                <c:pt idx="159">
                  <c:v>-0.20087430909090898</c:v>
                </c:pt>
                <c:pt idx="160">
                  <c:v>-0.94609326904761903</c:v>
                </c:pt>
                <c:pt idx="161">
                  <c:v>-0.63513742690476194</c:v>
                </c:pt>
                <c:pt idx="162">
                  <c:v>0.71523234507692313</c:v>
                </c:pt>
                <c:pt idx="163">
                  <c:v>7.1101705000000015E-2</c:v>
                </c:pt>
                <c:pt idx="164">
                  <c:v>5.6589560086580226E-2</c:v>
                </c:pt>
                <c:pt idx="165">
                  <c:v>-0.16645243297872336</c:v>
                </c:pt>
                <c:pt idx="166">
                  <c:v>2.4286910444444532E-2</c:v>
                </c:pt>
                <c:pt idx="167">
                  <c:v>-0.14216820495238092</c:v>
                </c:pt>
                <c:pt idx="168">
                  <c:v>-0.179794026491228</c:v>
                </c:pt>
                <c:pt idx="169">
                  <c:v>1.6445969727272725</c:v>
                </c:pt>
                <c:pt idx="170">
                  <c:v>-0.2777448013392857</c:v>
                </c:pt>
                <c:pt idx="171">
                  <c:v>-0.51857989679999994</c:v>
                </c:pt>
                <c:pt idx="172">
                  <c:v>-4.6015500571428558E-2</c:v>
                </c:pt>
                <c:pt idx="173">
                  <c:v>-3.46808501612903E-2</c:v>
                </c:pt>
                <c:pt idx="174">
                  <c:v>0.17794252675000011</c:v>
                </c:pt>
                <c:pt idx="175">
                  <c:v>-0.82328003130434779</c:v>
                </c:pt>
                <c:pt idx="176">
                  <c:v>-0.85171875615384618</c:v>
                </c:pt>
                <c:pt idx="177">
                  <c:v>-0.81815024696969696</c:v>
                </c:pt>
                <c:pt idx="178">
                  <c:v>-0.43759824606060604</c:v>
                </c:pt>
                <c:pt idx="179">
                  <c:v>2.5855593214285877E-2</c:v>
                </c:pt>
                <c:pt idx="180">
                  <c:v>-2.0314026666666707E-2</c:v>
                </c:pt>
                <c:pt idx="181">
                  <c:v>-0.10639189216216216</c:v>
                </c:pt>
                <c:pt idx="182">
                  <c:v>4.2192607777777669E-2</c:v>
                </c:pt>
                <c:pt idx="183">
                  <c:v>3.1800105135135093E-2</c:v>
                </c:pt>
                <c:pt idx="184">
                  <c:v>9.5638079347826199E-3</c:v>
                </c:pt>
                <c:pt idx="185">
                  <c:v>-4.5628802471910146E-2</c:v>
                </c:pt>
                <c:pt idx="186">
                  <c:v>-0.20886035147727278</c:v>
                </c:pt>
                <c:pt idx="187">
                  <c:v>2.4989526488000005</c:v>
                </c:pt>
                <c:pt idx="188">
                  <c:v>-0.22575791242424248</c:v>
                </c:pt>
                <c:pt idx="189">
                  <c:v>-6.7051162660550445E-2</c:v>
                </c:pt>
                <c:pt idx="190">
                  <c:v>-0.36399747444444452</c:v>
                </c:pt>
                <c:pt idx="191">
                  <c:v>-0.13636509650602413</c:v>
                </c:pt>
                <c:pt idx="192">
                  <c:v>0.17650099301204825</c:v>
                </c:pt>
                <c:pt idx="193">
                  <c:v>-0.1196145151020408</c:v>
                </c:pt>
                <c:pt idx="194">
                  <c:v>-0.41995370702702706</c:v>
                </c:pt>
                <c:pt idx="195">
                  <c:v>3.1473423298969072E-2</c:v>
                </c:pt>
                <c:pt idx="196">
                  <c:v>-0.31552397130952381</c:v>
                </c:pt>
                <c:pt idx="197">
                  <c:v>-0.25725053585714286</c:v>
                </c:pt>
                <c:pt idx="198">
                  <c:v>-0.10499832740740744</c:v>
                </c:pt>
                <c:pt idx="199">
                  <c:v>-0.22222130527859241</c:v>
                </c:pt>
                <c:pt idx="200">
                  <c:v>-0.56175293818181815</c:v>
                </c:pt>
                <c:pt idx="201">
                  <c:v>-4.3046196049382757E-2</c:v>
                </c:pt>
                <c:pt idx="202">
                  <c:v>0.11102529281249995</c:v>
                </c:pt>
                <c:pt idx="203">
                  <c:v>2.2694381351351378E-2</c:v>
                </c:pt>
                <c:pt idx="204">
                  <c:v>0.13162269516129022</c:v>
                </c:pt>
                <c:pt idx="205">
                  <c:v>-0.43324928494382031</c:v>
                </c:pt>
                <c:pt idx="206">
                  <c:v>-0.35754144388429754</c:v>
                </c:pt>
                <c:pt idx="207">
                  <c:v>-0.36088665123287667</c:v>
                </c:pt>
                <c:pt idx="208">
                  <c:v>-0.98610380793103447</c:v>
                </c:pt>
                <c:pt idx="209">
                  <c:v>0.10039828291666675</c:v>
                </c:pt>
                <c:pt idx="210">
                  <c:v>-0.70720583541666659</c:v>
                </c:pt>
                <c:pt idx="211">
                  <c:v>-0.21392545038461541</c:v>
                </c:pt>
                <c:pt idx="212">
                  <c:v>-0.50594046791666669</c:v>
                </c:pt>
                <c:pt idx="213">
                  <c:v>-0.2566639593877551</c:v>
                </c:pt>
                <c:pt idx="214">
                  <c:v>0.2847893125806451</c:v>
                </c:pt>
                <c:pt idx="215">
                  <c:v>1.6565241176471623E-3</c:v>
                </c:pt>
                <c:pt idx="216">
                  <c:v>-0.66027791724999996</c:v>
                </c:pt>
                <c:pt idx="217">
                  <c:v>-0.54921052414634142</c:v>
                </c:pt>
                <c:pt idx="218">
                  <c:v>0.49242248999999982</c:v>
                </c:pt>
                <c:pt idx="219">
                  <c:v>-4.6358058951612935E-2</c:v>
                </c:pt>
                <c:pt idx="220">
                  <c:v>0.35980709084745754</c:v>
                </c:pt>
                <c:pt idx="221">
                  <c:v>-0.3259893809615384</c:v>
                </c:pt>
                <c:pt idx="222">
                  <c:v>-0.31030644870967738</c:v>
                </c:pt>
                <c:pt idx="223">
                  <c:v>-0.62269649999999999</c:v>
                </c:pt>
                <c:pt idx="224">
                  <c:v>-9.1255653611111098E-2</c:v>
                </c:pt>
                <c:pt idx="225">
                  <c:v>-7.3670357843137246E-2</c:v>
                </c:pt>
                <c:pt idx="226">
                  <c:v>-0.24414127304347832</c:v>
                </c:pt>
                <c:pt idx="227">
                  <c:v>1.7774879399999999</c:v>
                </c:pt>
                <c:pt idx="228">
                  <c:v>-0.59478754241379317</c:v>
                </c:pt>
                <c:pt idx="229">
                  <c:v>-0.12969479828125008</c:v>
                </c:pt>
                <c:pt idx="230">
                  <c:v>-0.60355372254901962</c:v>
                </c:pt>
                <c:pt idx="231">
                  <c:v>0.27846133755102054</c:v>
                </c:pt>
                <c:pt idx="232">
                  <c:v>-0.14178333480000005</c:v>
                </c:pt>
                <c:pt idx="233">
                  <c:v>0.24239990124999999</c:v>
                </c:pt>
                <c:pt idx="234">
                  <c:v>9.3605205454545537E-2</c:v>
                </c:pt>
                <c:pt idx="235">
                  <c:v>-0.46439161699999998</c:v>
                </c:pt>
                <c:pt idx="236">
                  <c:v>6.1104170298507565E-2</c:v>
                </c:pt>
                <c:pt idx="237">
                  <c:v>0.18708986150943407</c:v>
                </c:pt>
                <c:pt idx="238">
                  <c:v>4.3872704444444466E-2</c:v>
                </c:pt>
                <c:pt idx="239">
                  <c:v>-0.17623057833333333</c:v>
                </c:pt>
                <c:pt idx="240">
                  <c:v>0.27893071432989691</c:v>
                </c:pt>
                <c:pt idx="241">
                  <c:v>0.16338504000000009</c:v>
                </c:pt>
                <c:pt idx="242">
                  <c:v>0.51436564471400459</c:v>
                </c:pt>
                <c:pt idx="243">
                  <c:v>-0.5983675584337349</c:v>
                </c:pt>
                <c:pt idx="244">
                  <c:v>0.36156988095238085</c:v>
                </c:pt>
                <c:pt idx="245">
                  <c:v>8.4359409841269883E-2</c:v>
                </c:pt>
                <c:pt idx="246">
                  <c:v>5.2653335869565332E-2</c:v>
                </c:pt>
                <c:pt idx="247">
                  <c:v>0.12430820199999992</c:v>
                </c:pt>
                <c:pt idx="248">
                  <c:v>-0.13464155012195123</c:v>
                </c:pt>
                <c:pt idx="249">
                  <c:v>60.455746259999998</c:v>
                </c:pt>
                <c:pt idx="250">
                  <c:v>-0.33938206352941169</c:v>
                </c:pt>
                <c:pt idx="251">
                  <c:v>0.74462092957042958</c:v>
                </c:pt>
                <c:pt idx="252">
                  <c:v>-0.33345050886597938</c:v>
                </c:pt>
                <c:pt idx="253">
                  <c:v>1.3854725246041935</c:v>
                </c:pt>
                <c:pt idx="254">
                  <c:v>0.63447727353834482</c:v>
                </c:pt>
                <c:pt idx="255">
                  <c:v>1.1958508855721393</c:v>
                </c:pt>
                <c:pt idx="256">
                  <c:v>-0.32181486596385545</c:v>
                </c:pt>
                <c:pt idx="257">
                  <c:v>9.8802095478110585E-2</c:v>
                </c:pt>
                <c:pt idx="258">
                  <c:v>-0.16954232489905785</c:v>
                </c:pt>
                <c:pt idx="259">
                  <c:v>-0.85632507630218746</c:v>
                </c:pt>
                <c:pt idx="260">
                  <c:v>0.33295825795454559</c:v>
                </c:pt>
                <c:pt idx="261">
                  <c:v>-0.55801478763157897</c:v>
                </c:pt>
                <c:pt idx="262">
                  <c:v>2.2401689166666738E-2</c:v>
                </c:pt>
                <c:pt idx="263">
                  <c:v>0.16378441206896555</c:v>
                </c:pt>
                <c:pt idx="264">
                  <c:v>-0.4453063156526087</c:v>
                </c:pt>
                <c:pt idx="265">
                  <c:v>6.3867039866400077E-2</c:v>
                </c:pt>
                <c:pt idx="266">
                  <c:v>2.8629999302325571E-2</c:v>
                </c:pt>
                <c:pt idx="267">
                  <c:v>0.42119033411764706</c:v>
                </c:pt>
                <c:pt idx="268">
                  <c:v>-0.13393275760000001</c:v>
                </c:pt>
                <c:pt idx="269">
                  <c:v>7.6811391999999978E-2</c:v>
                </c:pt>
                <c:pt idx="270">
                  <c:v>0.26286029146341483</c:v>
                </c:pt>
                <c:pt idx="271">
                  <c:v>-0.17049594599999995</c:v>
                </c:pt>
                <c:pt idx="272">
                  <c:v>-0.26499452649999999</c:v>
                </c:pt>
                <c:pt idx="273">
                  <c:v>-0.55146979236842109</c:v>
                </c:pt>
                <c:pt idx="274">
                  <c:v>0.38542002711538448</c:v>
                </c:pt>
                <c:pt idx="275">
                  <c:v>4.0960176166666695E-2</c:v>
                </c:pt>
                <c:pt idx="276">
                  <c:v>5.1378138214285718E-2</c:v>
                </c:pt>
                <c:pt idx="277">
                  <c:v>-0.12121566447999998</c:v>
                </c:pt>
                <c:pt idx="278">
                  <c:v>7.381000346153832E-2</c:v>
                </c:pt>
                <c:pt idx="279">
                  <c:v>-0.39844658238095232</c:v>
                </c:pt>
                <c:pt idx="280">
                  <c:v>-0.33542277527777775</c:v>
                </c:pt>
                <c:pt idx="281">
                  <c:v>0.42263494999999995</c:v>
                </c:pt>
                <c:pt idx="282">
                  <c:v>-5.8616399333333291E-2</c:v>
                </c:pt>
                <c:pt idx="283">
                  <c:v>-3.8841956363636299E-2</c:v>
                </c:pt>
                <c:pt idx="284">
                  <c:v>0.10191936043478256</c:v>
                </c:pt>
                <c:pt idx="285">
                  <c:v>-0.9462411193939394</c:v>
                </c:pt>
                <c:pt idx="286">
                  <c:v>-0.1284495354545454</c:v>
                </c:pt>
                <c:pt idx="287">
                  <c:v>2.2896333212500002</c:v>
                </c:pt>
                <c:pt idx="288">
                  <c:v>-0.93699904000000001</c:v>
                </c:pt>
                <c:pt idx="289">
                  <c:v>0.90928846375000005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237-4CD9-9116-17827E573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59880"/>
        <c:axId val="246275464"/>
      </c:scatterChart>
      <c:valAx>
        <c:axId val="306359880"/>
        <c:scaling>
          <c:orientation val="minMax"/>
          <c:max val="9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COUNTS</a:t>
                </a:r>
              </a:p>
            </c:rich>
          </c:tx>
          <c:layout>
            <c:manualLayout>
              <c:xMode val="edge"/>
              <c:yMode val="edge"/>
              <c:x val="0.40992281182243523"/>
              <c:y val="0.9317538490784265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>
                <a:lumMod val="95000"/>
                <a:lumOff val="5000"/>
              </a:schemeClr>
            </a:solidFill>
          </a:ln>
        </c:spPr>
        <c:crossAx val="246275464"/>
        <c:crosses val="autoZero"/>
        <c:crossBetween val="midCat"/>
      </c:valAx>
      <c:valAx>
        <c:axId val="246275464"/>
        <c:scaling>
          <c:orientation val="minMax"/>
          <c:max val="2"/>
          <c:min val="-1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306359880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RMSE% by Volume Categroy of Observed Count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xVal>
            <c:numRef>
              <c:f>summary_RMSE_volume!$C$4:$S$4</c:f>
              <c:numCache>
                <c:formatCode>#,##0</c:formatCode>
                <c:ptCount val="17"/>
                <c:pt idx="0">
                  <c:v>0</c:v>
                </c:pt>
                <c:pt idx="1">
                  <c:v>10000</c:v>
                </c:pt>
                <c:pt idx="2">
                  <c:v>20000</c:v>
                </c:pt>
                <c:pt idx="3">
                  <c:v>30000</c:v>
                </c:pt>
                <c:pt idx="4">
                  <c:v>40000</c:v>
                </c:pt>
                <c:pt idx="5">
                  <c:v>50000</c:v>
                </c:pt>
                <c:pt idx="6">
                  <c:v>60000</c:v>
                </c:pt>
                <c:pt idx="7">
                  <c:v>70000</c:v>
                </c:pt>
                <c:pt idx="8">
                  <c:v>80000</c:v>
                </c:pt>
                <c:pt idx="9">
                  <c:v>90000</c:v>
                </c:pt>
                <c:pt idx="10">
                  <c:v>100000</c:v>
                </c:pt>
                <c:pt idx="11">
                  <c:v>110000</c:v>
                </c:pt>
                <c:pt idx="12">
                  <c:v>120000</c:v>
                </c:pt>
                <c:pt idx="13">
                  <c:v>130000</c:v>
                </c:pt>
                <c:pt idx="14">
                  <c:v>140000</c:v>
                </c:pt>
                <c:pt idx="15">
                  <c:v>150000</c:v>
                </c:pt>
                <c:pt idx="16">
                  <c:v>160000</c:v>
                </c:pt>
              </c:numCache>
            </c:numRef>
          </c:xVal>
          <c:yVal>
            <c:numRef>
              <c:f>summary_RMSE_volume!$C$25:$S$25</c:f>
              <c:numCache>
                <c:formatCode>0%</c:formatCode>
                <c:ptCount val="17"/>
                <c:pt idx="0">
                  <c:v>0.45436478577368578</c:v>
                </c:pt>
                <c:pt idx="1">
                  <c:v>0.37734233239569764</c:v>
                </c:pt>
                <c:pt idx="2">
                  <c:v>0.31523384684037253</c:v>
                </c:pt>
                <c:pt idx="3">
                  <c:v>0.27966576268393839</c:v>
                </c:pt>
                <c:pt idx="4">
                  <c:v>0.21496253360130743</c:v>
                </c:pt>
                <c:pt idx="5">
                  <c:v>0.17817412136251784</c:v>
                </c:pt>
                <c:pt idx="6">
                  <c:v>0.14378627369811744</c:v>
                </c:pt>
                <c:pt idx="7">
                  <c:v>0.1523580179931931</c:v>
                </c:pt>
                <c:pt idx="8">
                  <c:v>0.12220885724201054</c:v>
                </c:pt>
                <c:pt idx="9">
                  <c:v>8.696217350797153E-2</c:v>
                </c:pt>
                <c:pt idx="10">
                  <c:v>8.2768716402357681E-2</c:v>
                </c:pt>
                <c:pt idx="11">
                  <c:v>8.810231763905331E-2</c:v>
                </c:pt>
                <c:pt idx="12">
                  <c:v>7.1949575645372424E-2</c:v>
                </c:pt>
                <c:pt idx="13">
                  <c:v>8.3973736204905003E-2</c:v>
                </c:pt>
                <c:pt idx="14">
                  <c:v>3.5577611794404385E-2</c:v>
                </c:pt>
                <c:pt idx="15">
                  <c:v>1.1313948834030868E-2</c:v>
                </c:pt>
                <c:pt idx="16">
                  <c:v>4.4018793668821006E-2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9A-4605-8592-EE31254E6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513280"/>
        <c:axId val="382513672"/>
      </c:scatterChart>
      <c:valAx>
        <c:axId val="382513280"/>
        <c:scaling>
          <c:orientation val="minMax"/>
          <c:max val="1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Count</a:t>
                </a:r>
              </a:p>
            </c:rich>
          </c:tx>
          <c:layout/>
          <c:overlay val="0"/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3672"/>
        <c:crosses val="autoZero"/>
        <c:crossBetween val="midCat"/>
        <c:majorUnit val="10000"/>
        <c:minorUnit val="10000"/>
      </c:valAx>
      <c:valAx>
        <c:axId val="38251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RMSE%</a:t>
                </a:r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3280"/>
        <c:crosses val="autoZero"/>
        <c:crossBetween val="midCat"/>
      </c:valAx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Validation Result</a:t>
            </a:r>
            <a:r>
              <a:rPr lang="en-US" sz="1200" baseline="0"/>
              <a:t>s Comparison by MSA (all Classes)</a:t>
            </a:r>
            <a:endParaRPr lang="en-US" sz="120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 earlier version'</c:v>
          </c:tx>
          <c:spPr>
            <a:solidFill>
              <a:schemeClr val="accent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compare_by_msa!$F$3:$F$10</c:f>
              <c:numCache>
                <c:formatCode>0.0%</c:formatCode>
                <c:ptCount val="8"/>
                <c:pt idx="0">
                  <c:v>-2.4747837346972279E-3</c:v>
                </c:pt>
                <c:pt idx="1">
                  <c:v>-1.991513345774687E-2</c:v>
                </c:pt>
                <c:pt idx="2">
                  <c:v>5.0109592018889648E-2</c:v>
                </c:pt>
                <c:pt idx="3">
                  <c:v>-8.73118455433467E-2</c:v>
                </c:pt>
                <c:pt idx="4">
                  <c:v>-3.7382714456118182E-2</c:v>
                </c:pt>
                <c:pt idx="5">
                  <c:v>-1.015633173306052E-2</c:v>
                </c:pt>
                <c:pt idx="6">
                  <c:v>4.0529601301932283E-2</c:v>
                </c:pt>
                <c:pt idx="7">
                  <c:v>0.41865053459256352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FBF-4F67-9BE3-B9EAFC0C21F5}"/>
            </c:ext>
          </c:extLst>
        </c:ser>
        <c:ser>
          <c:idx val="1"/>
          <c:order val="1"/>
          <c:tx>
            <c:v>'latest scenario'</c:v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4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compare_by_msa!$F$17:$F$24</c:f>
              <c:numCache>
                <c:formatCode>0.0%</c:formatCode>
                <c:ptCount val="8"/>
                <c:pt idx="0">
                  <c:v>1.6123112689368255E-2</c:v>
                </c:pt>
                <c:pt idx="1">
                  <c:v>1.2035977414518253E-2</c:v>
                </c:pt>
                <c:pt idx="2">
                  <c:v>4.0639798996882574E-2</c:v>
                </c:pt>
                <c:pt idx="3">
                  <c:v>-6.8708673044183516E-2</c:v>
                </c:pt>
                <c:pt idx="4">
                  <c:v>-3.1964149769610699E-2</c:v>
                </c:pt>
                <c:pt idx="5">
                  <c:v>-3.6014271423135021E-2</c:v>
                </c:pt>
                <c:pt idx="6">
                  <c:v>-8.9439404329504923E-2</c:v>
                </c:pt>
                <c:pt idx="7">
                  <c:v>0.34792202341663847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FBF-4F67-9BE3-B9EAFC0C2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2514848"/>
        <c:axId val="382515240"/>
      </c:barChart>
      <c:catAx>
        <c:axId val="382514848"/>
        <c:scaling>
          <c:orientation val="minMax"/>
        </c:scaling>
        <c:delete val="0"/>
        <c:axPos val="b"/>
        <c:majorGridlines/>
        <c:numFmt formatCode="General" sourceLinked="0"/>
        <c:majorTickMark val="none"/>
        <c:minorTickMark val="none"/>
        <c:tickLblPos val="nextTo"/>
        <c:crossAx val="382515240"/>
        <c:crosses val="autoZero"/>
        <c:auto val="1"/>
        <c:lblAlgn val="ctr"/>
        <c:lblOffset val="100"/>
        <c:noMultiLvlLbl val="0"/>
      </c:catAx>
      <c:valAx>
        <c:axId val="382515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Difference</a:t>
                </a:r>
                <a:r>
                  <a:rPr lang="en-US" baseline="0"/>
                  <a:t> by  percetns</a:t>
                </a:r>
                <a:endParaRPr lang="en-US"/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crossAx val="38251484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r"/>
      <c:layout/>
      <c:overlay val="0"/>
      <c:txPr>
        <a:bodyPr/>
        <a:lstStyle/>
        <a:p>
          <a:pPr>
            <a:defRPr>
              <a:latin typeface="+mj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0" tint="-0.499984740745262"/>
  </sheetPr>
  <sheetViews>
    <sheetView zoomScale="12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6" tint="0.59999389629810485"/>
  </sheetPr>
  <sheetViews>
    <sheetView zoomScale="12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6" tint="-0.249977111117893"/>
  </sheetPr>
  <sheetViews>
    <sheetView zoomScale="12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2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theme="4" tint="-0.249977111117893"/>
  </sheetPr>
  <sheetViews>
    <sheetView zoomScale="12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9" tint="0.39997558519241921"/>
  </sheetPr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</xdr:row>
      <xdr:rowOff>9525</xdr:rowOff>
    </xdr:from>
    <xdr:to>
      <xdr:col>20</xdr:col>
      <xdr:colOff>504825</xdr:colOff>
      <xdr:row>30</xdr:row>
      <xdr:rowOff>176214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39975"/>
  <sheetViews>
    <sheetView tabSelected="1" workbookViewId="0">
      <pane ySplit="1" topLeftCell="A2" activePane="bottomLeft" state="frozen"/>
      <selection pane="bottomLeft" activeCell="N9" sqref="N9"/>
    </sheetView>
  </sheetViews>
  <sheetFormatPr defaultRowHeight="15" x14ac:dyDescent="0.25"/>
  <cols>
    <col min="1" max="1" width="11.140625" style="2" bestFit="1" customWidth="1"/>
    <col min="2" max="2" width="10.42578125" bestFit="1" customWidth="1"/>
    <col min="3" max="3" width="10.140625" style="3" bestFit="1" customWidth="1"/>
  </cols>
  <sheetData>
    <row r="1" spans="1:4" x14ac:dyDescent="0.25">
      <c r="A1" s="2" t="s">
        <v>71</v>
      </c>
      <c r="B1" t="s">
        <v>0</v>
      </c>
      <c r="C1" s="3" t="s">
        <v>72</v>
      </c>
    </row>
    <row r="2" spans="1:4" x14ac:dyDescent="0.25">
      <c r="A2" s="2">
        <v>540</v>
      </c>
      <c r="B2">
        <v>3</v>
      </c>
      <c r="C2" s="3">
        <v>11223.43204</v>
      </c>
    </row>
    <row r="3" spans="1:4" x14ac:dyDescent="0.25">
      <c r="A3" s="2">
        <v>540</v>
      </c>
      <c r="B3">
        <v>4</v>
      </c>
      <c r="C3" s="3">
        <v>1214.1670160000001</v>
      </c>
      <c r="D3" s="2"/>
    </row>
    <row r="4" spans="1:4" x14ac:dyDescent="0.25">
      <c r="A4" s="2">
        <v>540</v>
      </c>
      <c r="B4">
        <v>5</v>
      </c>
      <c r="C4" s="3">
        <v>1214.1670160000001</v>
      </c>
      <c r="D4" s="2"/>
    </row>
    <row r="5" spans="1:4" x14ac:dyDescent="0.25">
      <c r="A5" s="2">
        <v>540</v>
      </c>
      <c r="B5">
        <v>6</v>
      </c>
      <c r="C5" s="3">
        <v>2761.1704749999999</v>
      </c>
      <c r="D5" s="2"/>
    </row>
    <row r="6" spans="1:4" x14ac:dyDescent="0.25">
      <c r="A6" s="2">
        <v>540</v>
      </c>
      <c r="B6">
        <v>7</v>
      </c>
      <c r="C6" s="3">
        <v>3486.292019</v>
      </c>
      <c r="D6" s="2"/>
    </row>
    <row r="7" spans="1:4" x14ac:dyDescent="0.25">
      <c r="A7" s="2">
        <v>540</v>
      </c>
      <c r="B7">
        <v>8</v>
      </c>
      <c r="C7" s="3">
        <v>3486.292019</v>
      </c>
      <c r="D7" s="2"/>
    </row>
    <row r="8" spans="1:4" x14ac:dyDescent="0.25">
      <c r="A8" s="2">
        <v>540</v>
      </c>
      <c r="B8">
        <v>9</v>
      </c>
      <c r="C8" s="3">
        <v>19587.269423999998</v>
      </c>
      <c r="D8" s="2"/>
    </row>
    <row r="9" spans="1:4" x14ac:dyDescent="0.25">
      <c r="A9" s="2">
        <v>540</v>
      </c>
      <c r="B9">
        <v>11</v>
      </c>
      <c r="C9" s="3">
        <v>705.20674799999995</v>
      </c>
      <c r="D9" s="2"/>
    </row>
    <row r="10" spans="1:4" x14ac:dyDescent="0.25">
      <c r="A10" s="2">
        <v>540</v>
      </c>
      <c r="B10">
        <v>12</v>
      </c>
      <c r="C10" s="3">
        <v>383.94543900000002</v>
      </c>
      <c r="D10" s="2"/>
    </row>
    <row r="11" spans="1:4" x14ac:dyDescent="0.25">
      <c r="A11" s="2">
        <v>540</v>
      </c>
      <c r="B11">
        <v>13</v>
      </c>
      <c r="C11" s="3">
        <v>1489.2172189999999</v>
      </c>
      <c r="D11" s="2"/>
    </row>
    <row r="12" spans="1:4" x14ac:dyDescent="0.25">
      <c r="A12" s="2">
        <v>540</v>
      </c>
      <c r="B12">
        <v>14</v>
      </c>
      <c r="C12" s="3">
        <v>1245.317732</v>
      </c>
      <c r="D12" s="2"/>
    </row>
    <row r="13" spans="1:4" x14ac:dyDescent="0.25">
      <c r="A13" s="2">
        <v>540</v>
      </c>
      <c r="B13">
        <v>15</v>
      </c>
      <c r="C13" s="3">
        <v>8808.3163569999997</v>
      </c>
      <c r="D13" s="2"/>
    </row>
    <row r="14" spans="1:4" x14ac:dyDescent="0.25">
      <c r="A14" s="2">
        <v>540</v>
      </c>
      <c r="B14">
        <v>16</v>
      </c>
      <c r="C14" s="3">
        <v>685.52113499999996</v>
      </c>
      <c r="D14" s="2"/>
    </row>
    <row r="15" spans="1:4" x14ac:dyDescent="0.25">
      <c r="A15" s="2">
        <v>540</v>
      </c>
      <c r="B15">
        <v>17</v>
      </c>
      <c r="C15" s="3">
        <v>1820.4050420000001</v>
      </c>
      <c r="D15" s="2"/>
    </row>
    <row r="16" spans="1:4" x14ac:dyDescent="0.25">
      <c r="A16" s="2">
        <v>540</v>
      </c>
      <c r="B16">
        <v>19</v>
      </c>
      <c r="C16" s="3">
        <v>16474.092341</v>
      </c>
      <c r="D16" s="2"/>
    </row>
    <row r="17" spans="1:4" x14ac:dyDescent="0.25">
      <c r="A17" s="2">
        <v>540</v>
      </c>
      <c r="B17">
        <v>20</v>
      </c>
      <c r="C17" s="3">
        <v>14622.296472</v>
      </c>
      <c r="D17" s="2"/>
    </row>
    <row r="18" spans="1:4" x14ac:dyDescent="0.25">
      <c r="A18" s="2">
        <v>540</v>
      </c>
      <c r="B18">
        <v>21</v>
      </c>
      <c r="C18" s="3">
        <v>171.74789100000001</v>
      </c>
      <c r="D18" s="2"/>
    </row>
    <row r="19" spans="1:4" x14ac:dyDescent="0.25">
      <c r="A19" s="2">
        <v>540</v>
      </c>
      <c r="B19">
        <v>23</v>
      </c>
      <c r="C19" s="3">
        <v>611.48248699999999</v>
      </c>
      <c r="D19" s="2"/>
    </row>
    <row r="20" spans="1:4" x14ac:dyDescent="0.25">
      <c r="A20" s="2">
        <v>540</v>
      </c>
      <c r="B20">
        <v>25</v>
      </c>
      <c r="C20" s="3">
        <v>10517.104165000001</v>
      </c>
      <c r="D20" s="2"/>
    </row>
    <row r="21" spans="1:4" x14ac:dyDescent="0.25">
      <c r="A21" s="2">
        <v>540</v>
      </c>
      <c r="B21">
        <v>26</v>
      </c>
      <c r="C21" s="3">
        <v>17038.632977000001</v>
      </c>
      <c r="D21" s="2"/>
    </row>
    <row r="22" spans="1:4" x14ac:dyDescent="0.25">
      <c r="A22" s="2">
        <v>540</v>
      </c>
      <c r="B22">
        <v>27</v>
      </c>
      <c r="C22" s="3">
        <v>4300.1298360000001</v>
      </c>
      <c r="D22" s="2"/>
    </row>
    <row r="23" spans="1:4" x14ac:dyDescent="0.25">
      <c r="A23" s="2">
        <v>540</v>
      </c>
      <c r="B23">
        <v>28</v>
      </c>
      <c r="C23" s="3">
        <v>25970.32244</v>
      </c>
      <c r="D23" s="2"/>
    </row>
    <row r="24" spans="1:4" x14ac:dyDescent="0.25">
      <c r="A24" s="2">
        <v>540</v>
      </c>
      <c r="B24">
        <v>30</v>
      </c>
      <c r="C24" s="3">
        <v>6439.4861929999997</v>
      </c>
      <c r="D24" s="2"/>
    </row>
    <row r="25" spans="1:4" x14ac:dyDescent="0.25">
      <c r="A25" s="2">
        <v>540</v>
      </c>
      <c r="B25">
        <v>32</v>
      </c>
      <c r="C25" s="3">
        <v>8515.2316800000008</v>
      </c>
      <c r="D25" s="2"/>
    </row>
    <row r="26" spans="1:4" x14ac:dyDescent="0.25">
      <c r="A26" s="2">
        <v>540</v>
      </c>
      <c r="B26">
        <v>34</v>
      </c>
      <c r="C26" s="3">
        <v>11621.207958000001</v>
      </c>
      <c r="D26" s="2"/>
    </row>
    <row r="27" spans="1:4" x14ac:dyDescent="0.25">
      <c r="A27" s="2">
        <v>540</v>
      </c>
      <c r="B27">
        <v>35</v>
      </c>
      <c r="C27" s="3">
        <v>2097.9067669999999</v>
      </c>
      <c r="D27" s="2"/>
    </row>
    <row r="28" spans="1:4" x14ac:dyDescent="0.25">
      <c r="A28" s="2">
        <v>540</v>
      </c>
      <c r="B28">
        <v>36</v>
      </c>
      <c r="C28" s="3">
        <v>510.53441299999997</v>
      </c>
      <c r="D28" s="2"/>
    </row>
    <row r="29" spans="1:4" x14ac:dyDescent="0.25">
      <c r="A29" s="2">
        <v>540</v>
      </c>
      <c r="B29">
        <v>37</v>
      </c>
      <c r="C29" s="3">
        <v>510.53441299999997</v>
      </c>
      <c r="D29" s="2"/>
    </row>
    <row r="30" spans="1:4" x14ac:dyDescent="0.25">
      <c r="A30" s="2">
        <v>540</v>
      </c>
      <c r="B30">
        <v>38</v>
      </c>
      <c r="C30" s="3">
        <v>4044.0082750000001</v>
      </c>
      <c r="D30" s="2"/>
    </row>
    <row r="31" spans="1:4" x14ac:dyDescent="0.25">
      <c r="A31" s="2">
        <v>540</v>
      </c>
      <c r="B31">
        <v>39</v>
      </c>
      <c r="C31" s="3">
        <v>1383.6077620000001</v>
      </c>
      <c r="D31" s="2"/>
    </row>
    <row r="32" spans="1:4" x14ac:dyDescent="0.25">
      <c r="A32" s="2">
        <v>540</v>
      </c>
      <c r="B32">
        <v>41</v>
      </c>
      <c r="C32" s="3">
        <v>5736.3850229999998</v>
      </c>
      <c r="D32" s="2"/>
    </row>
    <row r="33" spans="1:4" x14ac:dyDescent="0.25">
      <c r="A33" s="2">
        <v>540</v>
      </c>
      <c r="B33">
        <v>42</v>
      </c>
      <c r="C33" s="3">
        <v>14977.997615</v>
      </c>
      <c r="D33" s="2"/>
    </row>
    <row r="34" spans="1:4" x14ac:dyDescent="0.25">
      <c r="A34" s="2">
        <v>540</v>
      </c>
      <c r="B34">
        <v>43</v>
      </c>
      <c r="C34" s="3">
        <v>5592.6946600000001</v>
      </c>
      <c r="D34" s="2"/>
    </row>
    <row r="35" spans="1:4" x14ac:dyDescent="0.25">
      <c r="A35" s="2">
        <v>540</v>
      </c>
      <c r="B35">
        <v>44</v>
      </c>
      <c r="C35" s="3">
        <v>16730.482797000001</v>
      </c>
      <c r="D35" s="2"/>
    </row>
    <row r="36" spans="1:4" x14ac:dyDescent="0.25">
      <c r="A36" s="2">
        <v>540</v>
      </c>
      <c r="B36">
        <v>46</v>
      </c>
      <c r="C36" s="3">
        <v>1352.0750720000001</v>
      </c>
      <c r="D36" s="2"/>
    </row>
    <row r="37" spans="1:4" x14ac:dyDescent="0.25">
      <c r="A37" s="2">
        <v>540</v>
      </c>
      <c r="B37">
        <v>47</v>
      </c>
      <c r="C37" s="3">
        <v>2162.2970049999999</v>
      </c>
      <c r="D37" s="2"/>
    </row>
    <row r="38" spans="1:4" x14ac:dyDescent="0.25">
      <c r="A38" s="2">
        <v>540</v>
      </c>
      <c r="B38">
        <v>48</v>
      </c>
      <c r="C38" s="3">
        <v>3399.819227</v>
      </c>
      <c r="D38" s="2"/>
    </row>
    <row r="39" spans="1:4" x14ac:dyDescent="0.25">
      <c r="A39" s="2">
        <v>540</v>
      </c>
      <c r="B39">
        <v>49</v>
      </c>
      <c r="C39" s="3">
        <v>2659.3915310000002</v>
      </c>
      <c r="D39" s="2"/>
    </row>
    <row r="40" spans="1:4" x14ac:dyDescent="0.25">
      <c r="A40" s="2">
        <v>540</v>
      </c>
      <c r="B40">
        <v>50</v>
      </c>
      <c r="C40" s="3">
        <v>4306.1087669999997</v>
      </c>
      <c r="D40" s="2"/>
    </row>
    <row r="41" spans="1:4" x14ac:dyDescent="0.25">
      <c r="A41" s="2">
        <v>540</v>
      </c>
      <c r="B41">
        <v>51</v>
      </c>
      <c r="C41" s="3">
        <v>2659.3915310000002</v>
      </c>
      <c r="D41" s="2"/>
    </row>
    <row r="42" spans="1:4" x14ac:dyDescent="0.25">
      <c r="A42" s="2">
        <v>540</v>
      </c>
      <c r="B42">
        <v>52</v>
      </c>
      <c r="C42" s="3">
        <v>2828.8420369999999</v>
      </c>
      <c r="D42" s="2"/>
    </row>
    <row r="43" spans="1:4" x14ac:dyDescent="0.25">
      <c r="A43" s="2">
        <v>540</v>
      </c>
      <c r="B43">
        <v>53</v>
      </c>
      <c r="C43" s="3">
        <v>0</v>
      </c>
      <c r="D43" s="2"/>
    </row>
    <row r="44" spans="1:4" x14ac:dyDescent="0.25">
      <c r="A44" s="2">
        <v>540</v>
      </c>
      <c r="B44">
        <v>54</v>
      </c>
      <c r="C44" s="3">
        <v>16408.446515</v>
      </c>
      <c r="D44" s="2"/>
    </row>
    <row r="45" spans="1:4" x14ac:dyDescent="0.25">
      <c r="A45" s="2">
        <v>540</v>
      </c>
      <c r="B45">
        <v>55</v>
      </c>
      <c r="C45" s="3">
        <v>10435.931747000001</v>
      </c>
      <c r="D45" s="2"/>
    </row>
    <row r="46" spans="1:4" x14ac:dyDescent="0.25">
      <c r="A46" s="2">
        <v>540</v>
      </c>
      <c r="B46">
        <v>56</v>
      </c>
      <c r="C46" s="3">
        <v>1295.0275919999999</v>
      </c>
      <c r="D46" s="2"/>
    </row>
    <row r="47" spans="1:4" x14ac:dyDescent="0.25">
      <c r="A47" s="2">
        <v>540</v>
      </c>
      <c r="B47">
        <v>57</v>
      </c>
      <c r="C47" s="3">
        <v>5883.3436170000004</v>
      </c>
      <c r="D47" s="2"/>
    </row>
    <row r="48" spans="1:4" x14ac:dyDescent="0.25">
      <c r="A48" s="2">
        <v>540</v>
      </c>
      <c r="B48">
        <v>59</v>
      </c>
      <c r="C48" s="3">
        <v>92703.951843000003</v>
      </c>
      <c r="D48" s="2"/>
    </row>
    <row r="49" spans="1:4" x14ac:dyDescent="0.25">
      <c r="A49" s="2">
        <v>540</v>
      </c>
      <c r="B49">
        <v>60</v>
      </c>
      <c r="C49" s="3">
        <v>8927.5857269999997</v>
      </c>
      <c r="D49" s="2"/>
    </row>
    <row r="50" spans="1:4" x14ac:dyDescent="0.25">
      <c r="A50" s="2">
        <v>540</v>
      </c>
      <c r="B50">
        <v>61</v>
      </c>
      <c r="C50" s="3">
        <v>4295.4898869999997</v>
      </c>
      <c r="D50" s="2"/>
    </row>
    <row r="51" spans="1:4" x14ac:dyDescent="0.25">
      <c r="A51" s="2">
        <v>540</v>
      </c>
      <c r="B51">
        <v>63</v>
      </c>
      <c r="C51" s="3">
        <v>2380.9555869999999</v>
      </c>
      <c r="D51" s="2"/>
    </row>
    <row r="52" spans="1:4" x14ac:dyDescent="0.25">
      <c r="A52" s="2">
        <v>540</v>
      </c>
      <c r="B52">
        <v>64</v>
      </c>
      <c r="C52" s="3">
        <v>3486.292019</v>
      </c>
      <c r="D52" s="2"/>
    </row>
    <row r="53" spans="1:4" x14ac:dyDescent="0.25">
      <c r="A53" s="2">
        <v>540</v>
      </c>
      <c r="B53">
        <v>65</v>
      </c>
      <c r="C53" s="3">
        <v>5791.2271929999997</v>
      </c>
      <c r="D53" s="2"/>
    </row>
    <row r="54" spans="1:4" x14ac:dyDescent="0.25">
      <c r="A54" s="2">
        <v>540</v>
      </c>
      <c r="B54">
        <v>66</v>
      </c>
      <c r="C54" s="3">
        <v>5413.5832520000004</v>
      </c>
      <c r="D54" s="2"/>
    </row>
    <row r="55" spans="1:4" x14ac:dyDescent="0.25">
      <c r="A55" s="2">
        <v>540</v>
      </c>
      <c r="B55">
        <v>67</v>
      </c>
      <c r="C55" s="3">
        <v>8880.4883543329997</v>
      </c>
      <c r="D55" s="2"/>
    </row>
    <row r="56" spans="1:4" x14ac:dyDescent="0.25">
      <c r="A56" s="2">
        <v>540</v>
      </c>
      <c r="B56">
        <v>68</v>
      </c>
      <c r="C56" s="3">
        <v>8880.4883543329997</v>
      </c>
      <c r="D56" s="2"/>
    </row>
    <row r="57" spans="1:4" x14ac:dyDescent="0.25">
      <c r="A57" s="2">
        <v>540</v>
      </c>
      <c r="B57">
        <v>69</v>
      </c>
      <c r="C57" s="3">
        <v>9724.1782213330007</v>
      </c>
      <c r="D57" s="2"/>
    </row>
    <row r="58" spans="1:4" x14ac:dyDescent="0.25">
      <c r="A58" s="2">
        <v>540</v>
      </c>
      <c r="B58">
        <v>70</v>
      </c>
      <c r="C58" s="3">
        <v>15191.823044000001</v>
      </c>
      <c r="D58" s="2"/>
    </row>
    <row r="59" spans="1:4" x14ac:dyDescent="0.25">
      <c r="A59" s="2">
        <v>540</v>
      </c>
      <c r="B59">
        <v>71</v>
      </c>
      <c r="C59" s="3">
        <v>9724.1782213330007</v>
      </c>
      <c r="D59" s="2"/>
    </row>
    <row r="60" spans="1:4" x14ac:dyDescent="0.25">
      <c r="A60" s="2">
        <v>540</v>
      </c>
      <c r="B60">
        <v>72</v>
      </c>
      <c r="C60" s="3">
        <v>1169.8401429999999</v>
      </c>
      <c r="D60" s="2"/>
    </row>
    <row r="61" spans="1:4" x14ac:dyDescent="0.25">
      <c r="A61" s="2">
        <v>540</v>
      </c>
      <c r="B61">
        <v>73</v>
      </c>
      <c r="C61" s="3">
        <v>5662.4635820000003</v>
      </c>
      <c r="D61" s="2"/>
    </row>
    <row r="62" spans="1:4" x14ac:dyDescent="0.25">
      <c r="A62" s="2">
        <v>540</v>
      </c>
      <c r="B62">
        <v>74</v>
      </c>
      <c r="C62" s="3">
        <v>323.78168899999997</v>
      </c>
      <c r="D62" s="2"/>
    </row>
    <row r="63" spans="1:4" x14ac:dyDescent="0.25">
      <c r="A63" s="2">
        <v>540</v>
      </c>
      <c r="B63">
        <v>75</v>
      </c>
      <c r="C63" s="3">
        <v>14767.828436</v>
      </c>
      <c r="D63" s="2"/>
    </row>
    <row r="64" spans="1:4" x14ac:dyDescent="0.25">
      <c r="A64" s="2">
        <v>540</v>
      </c>
      <c r="B64">
        <v>76</v>
      </c>
      <c r="C64" s="3">
        <v>1398.54674</v>
      </c>
      <c r="D64" s="2"/>
    </row>
    <row r="65" spans="1:4" x14ac:dyDescent="0.25">
      <c r="A65" s="2">
        <v>540</v>
      </c>
      <c r="B65">
        <v>77</v>
      </c>
      <c r="C65" s="3">
        <v>2591.3512110000001</v>
      </c>
      <c r="D65" s="2"/>
    </row>
    <row r="66" spans="1:4" x14ac:dyDescent="0.25">
      <c r="A66" s="2">
        <v>540</v>
      </c>
      <c r="B66">
        <v>78</v>
      </c>
      <c r="C66" s="3">
        <v>1460.1353899999999</v>
      </c>
      <c r="D66" s="2"/>
    </row>
    <row r="67" spans="1:4" x14ac:dyDescent="0.25">
      <c r="A67" s="2">
        <v>540</v>
      </c>
      <c r="B67">
        <v>79</v>
      </c>
      <c r="C67" s="3">
        <v>1460.1353899999999</v>
      </c>
      <c r="D67" s="2"/>
    </row>
    <row r="68" spans="1:4" x14ac:dyDescent="0.25">
      <c r="A68" s="2">
        <v>540</v>
      </c>
      <c r="B68">
        <v>80</v>
      </c>
      <c r="C68" s="3">
        <v>15557.473819000001</v>
      </c>
      <c r="D68" s="2"/>
    </row>
    <row r="69" spans="1:4" x14ac:dyDescent="0.25">
      <c r="A69" s="2">
        <v>540</v>
      </c>
      <c r="B69">
        <v>81</v>
      </c>
      <c r="C69" s="3">
        <v>14732.438321</v>
      </c>
      <c r="D69" s="2"/>
    </row>
    <row r="70" spans="1:4" x14ac:dyDescent="0.25">
      <c r="A70" s="2">
        <v>540</v>
      </c>
      <c r="B70">
        <v>82</v>
      </c>
      <c r="C70" s="3">
        <v>6474.9908033330003</v>
      </c>
      <c r="D70" s="2"/>
    </row>
    <row r="71" spans="1:4" x14ac:dyDescent="0.25">
      <c r="A71" s="2">
        <v>540</v>
      </c>
      <c r="B71">
        <v>83</v>
      </c>
      <c r="C71" s="3">
        <v>7219.6608233329998</v>
      </c>
      <c r="D71" s="2"/>
    </row>
    <row r="72" spans="1:4" x14ac:dyDescent="0.25">
      <c r="A72" s="2">
        <v>540</v>
      </c>
      <c r="B72">
        <v>84</v>
      </c>
      <c r="C72" s="3">
        <v>2324.805167</v>
      </c>
      <c r="D72" s="2"/>
    </row>
    <row r="73" spans="1:4" x14ac:dyDescent="0.25">
      <c r="A73" s="2">
        <v>540</v>
      </c>
      <c r="B73">
        <v>85</v>
      </c>
      <c r="C73" s="3">
        <v>4305.5969480000003</v>
      </c>
      <c r="D73" s="2"/>
    </row>
    <row r="74" spans="1:4" x14ac:dyDescent="0.25">
      <c r="A74" s="2">
        <v>540</v>
      </c>
      <c r="B74">
        <v>86</v>
      </c>
      <c r="C74" s="3">
        <v>14312.791475</v>
      </c>
      <c r="D74" s="2"/>
    </row>
    <row r="75" spans="1:4" x14ac:dyDescent="0.25">
      <c r="A75" s="2">
        <v>540</v>
      </c>
      <c r="B75">
        <v>87</v>
      </c>
      <c r="C75" s="3">
        <v>1053.7719360000001</v>
      </c>
      <c r="D75" s="2"/>
    </row>
    <row r="76" spans="1:4" x14ac:dyDescent="0.25">
      <c r="A76" s="2">
        <v>540</v>
      </c>
      <c r="B76">
        <v>88</v>
      </c>
      <c r="C76" s="3">
        <v>204.10576800000001</v>
      </c>
      <c r="D76" s="2"/>
    </row>
    <row r="77" spans="1:4" x14ac:dyDescent="0.25">
      <c r="A77" s="2">
        <v>540</v>
      </c>
      <c r="B77">
        <v>89</v>
      </c>
      <c r="C77" s="3">
        <v>3556.8739759999999</v>
      </c>
      <c r="D77" s="2"/>
    </row>
    <row r="78" spans="1:4" x14ac:dyDescent="0.25">
      <c r="A78" s="2">
        <v>540</v>
      </c>
      <c r="B78">
        <v>90</v>
      </c>
      <c r="C78" s="3">
        <v>1886.1588529999999</v>
      </c>
      <c r="D78" s="2"/>
    </row>
    <row r="79" spans="1:4" x14ac:dyDescent="0.25">
      <c r="A79" s="2">
        <v>540</v>
      </c>
      <c r="B79">
        <v>91</v>
      </c>
      <c r="C79" s="3">
        <v>4807.39095</v>
      </c>
      <c r="D79" s="2"/>
    </row>
    <row r="80" spans="1:4" x14ac:dyDescent="0.25">
      <c r="A80" s="2">
        <v>540</v>
      </c>
      <c r="B80">
        <v>92</v>
      </c>
      <c r="C80" s="3">
        <v>8539.5295339999993</v>
      </c>
      <c r="D80" s="2"/>
    </row>
    <row r="81" spans="1:4" x14ac:dyDescent="0.25">
      <c r="A81" s="2">
        <v>540</v>
      </c>
      <c r="B81">
        <v>93</v>
      </c>
      <c r="C81" s="3">
        <v>9467.0267189999995</v>
      </c>
      <c r="D81" s="2"/>
    </row>
    <row r="82" spans="1:4" x14ac:dyDescent="0.25">
      <c r="A82" s="2">
        <v>540</v>
      </c>
      <c r="B82">
        <v>94</v>
      </c>
      <c r="C82" s="3">
        <v>19108.060974</v>
      </c>
      <c r="D82" s="2"/>
    </row>
    <row r="83" spans="1:4" x14ac:dyDescent="0.25">
      <c r="A83" s="2">
        <v>540</v>
      </c>
      <c r="B83">
        <v>95</v>
      </c>
      <c r="C83" s="3">
        <v>18090.564289000002</v>
      </c>
      <c r="D83" s="2"/>
    </row>
    <row r="84" spans="1:4" x14ac:dyDescent="0.25">
      <c r="A84" s="2">
        <v>540</v>
      </c>
      <c r="B84">
        <v>96</v>
      </c>
      <c r="C84" s="3">
        <v>4965.7184790000001</v>
      </c>
      <c r="D84" s="2"/>
    </row>
    <row r="85" spans="1:4" x14ac:dyDescent="0.25">
      <c r="A85" s="2">
        <v>540</v>
      </c>
      <c r="B85">
        <v>97</v>
      </c>
      <c r="C85" s="3">
        <v>24758.774871000001</v>
      </c>
      <c r="D85" s="2"/>
    </row>
    <row r="86" spans="1:4" x14ac:dyDescent="0.25">
      <c r="A86" s="2">
        <v>540</v>
      </c>
      <c r="B86">
        <v>98</v>
      </c>
      <c r="C86" s="3">
        <v>20862.077722999999</v>
      </c>
      <c r="D86" s="2"/>
    </row>
    <row r="87" spans="1:4" x14ac:dyDescent="0.25">
      <c r="A87" s="2">
        <v>540</v>
      </c>
      <c r="B87">
        <v>100</v>
      </c>
      <c r="C87" s="3">
        <v>11385.356680000001</v>
      </c>
      <c r="D87" s="2"/>
    </row>
    <row r="88" spans="1:4" x14ac:dyDescent="0.25">
      <c r="A88" s="2">
        <v>540</v>
      </c>
      <c r="B88">
        <v>101</v>
      </c>
      <c r="C88" s="3">
        <v>9882.9111549999998</v>
      </c>
      <c r="D88" s="2"/>
    </row>
    <row r="89" spans="1:4" x14ac:dyDescent="0.25">
      <c r="A89" s="2">
        <v>540</v>
      </c>
      <c r="B89">
        <v>102</v>
      </c>
      <c r="C89" s="3">
        <v>1496.49486</v>
      </c>
      <c r="D89" s="2"/>
    </row>
    <row r="90" spans="1:4" x14ac:dyDescent="0.25">
      <c r="A90" s="2">
        <v>540</v>
      </c>
      <c r="B90">
        <v>103</v>
      </c>
      <c r="C90" s="3">
        <v>2582.0420359999998</v>
      </c>
      <c r="D90" s="2"/>
    </row>
    <row r="91" spans="1:4" x14ac:dyDescent="0.25">
      <c r="A91" s="2">
        <v>540</v>
      </c>
      <c r="B91">
        <v>105</v>
      </c>
      <c r="C91" s="3">
        <v>4466.4810680000001</v>
      </c>
      <c r="D91" s="2"/>
    </row>
    <row r="92" spans="1:4" x14ac:dyDescent="0.25">
      <c r="A92" s="2">
        <v>540</v>
      </c>
      <c r="B92">
        <v>106</v>
      </c>
      <c r="C92" s="3">
        <v>13773.913815</v>
      </c>
      <c r="D92" s="2"/>
    </row>
    <row r="93" spans="1:4" x14ac:dyDescent="0.25">
      <c r="A93" s="2">
        <v>540</v>
      </c>
      <c r="B93">
        <v>107</v>
      </c>
      <c r="C93" s="3">
        <v>6719.7356920000002</v>
      </c>
      <c r="D93" s="2"/>
    </row>
    <row r="94" spans="1:4" x14ac:dyDescent="0.25">
      <c r="A94" s="2">
        <v>540</v>
      </c>
      <c r="B94">
        <v>108</v>
      </c>
      <c r="C94" s="3">
        <v>5594.9436150000001</v>
      </c>
      <c r="D94" s="2"/>
    </row>
    <row r="95" spans="1:4" x14ac:dyDescent="0.25">
      <c r="A95" s="2">
        <v>540</v>
      </c>
      <c r="B95">
        <v>109</v>
      </c>
      <c r="C95" s="3">
        <v>2866.2185079999999</v>
      </c>
      <c r="D95" s="2"/>
    </row>
    <row r="96" spans="1:4" x14ac:dyDescent="0.25">
      <c r="A96" s="2">
        <v>540</v>
      </c>
      <c r="B96">
        <v>110</v>
      </c>
      <c r="C96" s="3">
        <v>8365.4306419999994</v>
      </c>
      <c r="D96" s="2"/>
    </row>
    <row r="97" spans="1:4" x14ac:dyDescent="0.25">
      <c r="A97" s="2">
        <v>540</v>
      </c>
      <c r="B97">
        <v>111</v>
      </c>
      <c r="C97" s="3">
        <v>2152.73146</v>
      </c>
      <c r="D97" s="2"/>
    </row>
    <row r="98" spans="1:4" x14ac:dyDescent="0.25">
      <c r="A98" s="2">
        <v>540</v>
      </c>
      <c r="B98">
        <v>112</v>
      </c>
      <c r="C98" s="3">
        <v>8366.4066299999995</v>
      </c>
      <c r="D98" s="2"/>
    </row>
    <row r="99" spans="1:4" x14ac:dyDescent="0.25">
      <c r="A99" s="2">
        <v>540</v>
      </c>
      <c r="B99">
        <v>113</v>
      </c>
      <c r="C99" s="3">
        <v>8366.4066299999995</v>
      </c>
      <c r="D99" s="2"/>
    </row>
    <row r="100" spans="1:4" x14ac:dyDescent="0.25">
      <c r="A100" s="2">
        <v>540</v>
      </c>
      <c r="B100">
        <v>115</v>
      </c>
      <c r="C100" s="3">
        <v>2014.1118469999999</v>
      </c>
      <c r="D100" s="2"/>
    </row>
    <row r="101" spans="1:4" x14ac:dyDescent="0.25">
      <c r="A101" s="2">
        <v>540</v>
      </c>
      <c r="B101">
        <v>116</v>
      </c>
      <c r="C101" s="3">
        <v>10480.956979000001</v>
      </c>
      <c r="D101" s="2"/>
    </row>
    <row r="102" spans="1:4" x14ac:dyDescent="0.25">
      <c r="A102" s="2">
        <v>540</v>
      </c>
      <c r="B102">
        <v>117</v>
      </c>
      <c r="C102" s="3">
        <v>4233.9302250000001</v>
      </c>
      <c r="D102" s="2"/>
    </row>
    <row r="103" spans="1:4" x14ac:dyDescent="0.25">
      <c r="A103" s="2">
        <v>540</v>
      </c>
      <c r="B103">
        <v>118</v>
      </c>
      <c r="C103" s="3">
        <v>43877.580822999997</v>
      </c>
      <c r="D103" s="2"/>
    </row>
    <row r="104" spans="1:4" x14ac:dyDescent="0.25">
      <c r="A104" s="2">
        <v>540</v>
      </c>
      <c r="B104">
        <v>119</v>
      </c>
      <c r="C104" s="3">
        <v>3136.8828010000002</v>
      </c>
      <c r="D104" s="2"/>
    </row>
    <row r="105" spans="1:4" x14ac:dyDescent="0.25">
      <c r="A105" s="2">
        <v>540</v>
      </c>
      <c r="B105">
        <v>120</v>
      </c>
      <c r="C105" s="3">
        <v>3722.6058589999998</v>
      </c>
      <c r="D105" s="2"/>
    </row>
    <row r="106" spans="1:4" x14ac:dyDescent="0.25">
      <c r="A106" s="2">
        <v>540</v>
      </c>
      <c r="B106">
        <v>121</v>
      </c>
      <c r="C106" s="3">
        <v>0</v>
      </c>
      <c r="D106" s="2"/>
    </row>
    <row r="107" spans="1:4" x14ac:dyDescent="0.25">
      <c r="A107" s="2">
        <v>540</v>
      </c>
      <c r="B107">
        <v>122</v>
      </c>
      <c r="C107" s="3">
        <v>519.53125599999998</v>
      </c>
      <c r="D107" s="2"/>
    </row>
    <row r="108" spans="1:4" x14ac:dyDescent="0.25">
      <c r="A108" s="2">
        <v>540</v>
      </c>
      <c r="B108">
        <v>123</v>
      </c>
      <c r="C108" s="3">
        <v>10674.831985000001</v>
      </c>
      <c r="D108" s="2"/>
    </row>
    <row r="109" spans="1:4" x14ac:dyDescent="0.25">
      <c r="A109" s="2">
        <v>540</v>
      </c>
      <c r="B109">
        <v>124</v>
      </c>
      <c r="C109" s="3">
        <v>8529.1531649999997</v>
      </c>
      <c r="D109" s="2"/>
    </row>
    <row r="110" spans="1:4" x14ac:dyDescent="0.25">
      <c r="A110" s="2">
        <v>540</v>
      </c>
      <c r="B110">
        <v>125</v>
      </c>
      <c r="C110" s="3">
        <v>8327.6468550000009</v>
      </c>
      <c r="D110" s="2"/>
    </row>
    <row r="111" spans="1:4" x14ac:dyDescent="0.25">
      <c r="A111" s="2">
        <v>540</v>
      </c>
      <c r="B111">
        <v>126</v>
      </c>
      <c r="C111" s="3">
        <v>4124.5742179999997</v>
      </c>
      <c r="D111" s="2"/>
    </row>
    <row r="112" spans="1:4" x14ac:dyDescent="0.25">
      <c r="A112" s="2">
        <v>540</v>
      </c>
      <c r="B112">
        <v>127</v>
      </c>
      <c r="C112" s="3">
        <v>9742.6703429999998</v>
      </c>
      <c r="D112" s="2"/>
    </row>
    <row r="113" spans="1:4" x14ac:dyDescent="0.25">
      <c r="A113" s="2">
        <v>540</v>
      </c>
      <c r="B113">
        <v>129</v>
      </c>
      <c r="C113" s="3">
        <v>5757.101455</v>
      </c>
      <c r="D113" s="2"/>
    </row>
    <row r="114" spans="1:4" x14ac:dyDescent="0.25">
      <c r="A114" s="2">
        <v>540</v>
      </c>
      <c r="B114">
        <v>130</v>
      </c>
      <c r="C114" s="3">
        <v>4996.0541320000002</v>
      </c>
      <c r="D114" s="2"/>
    </row>
    <row r="115" spans="1:4" x14ac:dyDescent="0.25">
      <c r="A115" s="2">
        <v>540</v>
      </c>
      <c r="B115">
        <v>131</v>
      </c>
      <c r="C115" s="3">
        <v>9937.1519649999991</v>
      </c>
      <c r="D115" s="2"/>
    </row>
    <row r="116" spans="1:4" x14ac:dyDescent="0.25">
      <c r="A116" s="2">
        <v>540</v>
      </c>
      <c r="B116">
        <v>132</v>
      </c>
      <c r="C116" s="3">
        <v>4996.0541320000002</v>
      </c>
      <c r="D116" s="2"/>
    </row>
    <row r="117" spans="1:4" x14ac:dyDescent="0.25">
      <c r="A117" s="2">
        <v>540</v>
      </c>
      <c r="B117">
        <v>133</v>
      </c>
      <c r="C117" s="3">
        <v>4996.0541320000002</v>
      </c>
      <c r="D117" s="2"/>
    </row>
    <row r="118" spans="1:4" x14ac:dyDescent="0.25">
      <c r="A118" s="2">
        <v>540</v>
      </c>
      <c r="B118">
        <v>134</v>
      </c>
      <c r="C118" s="3">
        <v>2668.7799199999999</v>
      </c>
      <c r="D118" s="2"/>
    </row>
    <row r="119" spans="1:4" x14ac:dyDescent="0.25">
      <c r="A119" s="2">
        <v>540</v>
      </c>
      <c r="B119">
        <v>135</v>
      </c>
      <c r="C119" s="3">
        <v>2519.17227</v>
      </c>
      <c r="D119" s="2"/>
    </row>
    <row r="120" spans="1:4" x14ac:dyDescent="0.25">
      <c r="A120" s="2">
        <v>540</v>
      </c>
      <c r="B120">
        <v>136</v>
      </c>
      <c r="C120" s="3">
        <v>5200.9966830000003</v>
      </c>
      <c r="D120" s="2"/>
    </row>
    <row r="121" spans="1:4" x14ac:dyDescent="0.25">
      <c r="A121" s="2">
        <v>540</v>
      </c>
      <c r="B121">
        <v>138</v>
      </c>
      <c r="C121" s="3">
        <v>2668.7799199999999</v>
      </c>
      <c r="D121" s="2"/>
    </row>
    <row r="122" spans="1:4" x14ac:dyDescent="0.25">
      <c r="A122" s="2">
        <v>540</v>
      </c>
      <c r="B122">
        <v>140</v>
      </c>
      <c r="C122" s="3">
        <v>3678.494729</v>
      </c>
      <c r="D122" s="2"/>
    </row>
    <row r="123" spans="1:4" x14ac:dyDescent="0.25">
      <c r="A123" s="2">
        <v>540</v>
      </c>
      <c r="B123">
        <v>141</v>
      </c>
      <c r="C123" s="3">
        <v>7086.7013370000004</v>
      </c>
      <c r="D123" s="2"/>
    </row>
    <row r="124" spans="1:4" x14ac:dyDescent="0.25">
      <c r="A124" s="2">
        <v>540</v>
      </c>
      <c r="B124">
        <v>142</v>
      </c>
      <c r="C124" s="3">
        <v>1.3926480000000001</v>
      </c>
      <c r="D124" s="2"/>
    </row>
    <row r="125" spans="1:4" x14ac:dyDescent="0.25">
      <c r="A125" s="2">
        <v>540</v>
      </c>
      <c r="B125">
        <v>143</v>
      </c>
      <c r="C125" s="3">
        <v>7730.954549</v>
      </c>
      <c r="D125" s="2"/>
    </row>
    <row r="126" spans="1:4" x14ac:dyDescent="0.25">
      <c r="A126" s="2">
        <v>540</v>
      </c>
      <c r="B126">
        <v>144</v>
      </c>
      <c r="C126" s="3">
        <v>1262.678361</v>
      </c>
      <c r="D126" s="2"/>
    </row>
    <row r="127" spans="1:4" x14ac:dyDescent="0.25">
      <c r="A127" s="2">
        <v>540</v>
      </c>
      <c r="B127">
        <v>145</v>
      </c>
      <c r="C127" s="3">
        <v>18614.165079999999</v>
      </c>
      <c r="D127" s="2"/>
    </row>
    <row r="128" spans="1:4" x14ac:dyDescent="0.25">
      <c r="A128" s="2">
        <v>540</v>
      </c>
      <c r="B128">
        <v>146</v>
      </c>
      <c r="C128" s="3">
        <v>17649.369737000001</v>
      </c>
      <c r="D128" s="2"/>
    </row>
    <row r="129" spans="1:4" x14ac:dyDescent="0.25">
      <c r="A129" s="2">
        <v>540</v>
      </c>
      <c r="B129">
        <v>147</v>
      </c>
      <c r="C129" s="3">
        <v>15115.728492</v>
      </c>
      <c r="D129" s="2"/>
    </row>
    <row r="130" spans="1:4" x14ac:dyDescent="0.25">
      <c r="A130" s="2">
        <v>540</v>
      </c>
      <c r="B130">
        <v>148</v>
      </c>
      <c r="C130" s="3">
        <v>4412.6251039999997</v>
      </c>
      <c r="D130" s="2"/>
    </row>
    <row r="131" spans="1:4" x14ac:dyDescent="0.25">
      <c r="A131" s="2">
        <v>540</v>
      </c>
      <c r="B131">
        <v>149</v>
      </c>
      <c r="C131" s="3">
        <v>11820.435898</v>
      </c>
      <c r="D131" s="2"/>
    </row>
    <row r="132" spans="1:4" x14ac:dyDescent="0.25">
      <c r="A132" s="2">
        <v>540</v>
      </c>
      <c r="B132">
        <v>150</v>
      </c>
      <c r="C132" s="3">
        <v>23171.650303999999</v>
      </c>
      <c r="D132" s="2"/>
    </row>
    <row r="133" spans="1:4" x14ac:dyDescent="0.25">
      <c r="A133" s="2">
        <v>540</v>
      </c>
      <c r="B133">
        <v>151</v>
      </c>
      <c r="C133" s="3">
        <v>11621.194879999999</v>
      </c>
      <c r="D133" s="2"/>
    </row>
    <row r="134" spans="1:4" x14ac:dyDescent="0.25">
      <c r="A134" s="2">
        <v>540</v>
      </c>
      <c r="B134">
        <v>152</v>
      </c>
      <c r="C134" s="3">
        <v>8380.4385039999997</v>
      </c>
      <c r="D134" s="2"/>
    </row>
    <row r="135" spans="1:4" x14ac:dyDescent="0.25">
      <c r="A135" s="2">
        <v>540</v>
      </c>
      <c r="B135">
        <v>153</v>
      </c>
      <c r="C135" s="3">
        <v>1767.6972989999999</v>
      </c>
      <c r="D135" s="2"/>
    </row>
    <row r="136" spans="1:4" x14ac:dyDescent="0.25">
      <c r="A136" s="2">
        <v>540</v>
      </c>
      <c r="B136">
        <v>154</v>
      </c>
      <c r="C136" s="3">
        <v>1808.9968590000001</v>
      </c>
      <c r="D136" s="2"/>
    </row>
    <row r="137" spans="1:4" x14ac:dyDescent="0.25">
      <c r="A137" s="2">
        <v>540</v>
      </c>
      <c r="B137">
        <v>155</v>
      </c>
      <c r="C137" s="3">
        <v>2249.0755869999998</v>
      </c>
      <c r="D137" s="2"/>
    </row>
    <row r="138" spans="1:4" x14ac:dyDescent="0.25">
      <c r="A138" s="2">
        <v>540</v>
      </c>
      <c r="B138">
        <v>156</v>
      </c>
      <c r="C138" s="3">
        <v>13475.366566999</v>
      </c>
      <c r="D138" s="2"/>
    </row>
    <row r="139" spans="1:4" x14ac:dyDescent="0.25">
      <c r="A139" s="2">
        <v>540</v>
      </c>
      <c r="B139">
        <v>157</v>
      </c>
      <c r="C139" s="3">
        <v>15939.695962</v>
      </c>
      <c r="D139" s="2"/>
    </row>
    <row r="140" spans="1:4" x14ac:dyDescent="0.25">
      <c r="A140" s="2">
        <v>540</v>
      </c>
      <c r="B140">
        <v>158</v>
      </c>
      <c r="C140" s="3">
        <v>7589.2691910000003</v>
      </c>
      <c r="D140" s="2"/>
    </row>
    <row r="141" spans="1:4" x14ac:dyDescent="0.25">
      <c r="A141" s="2">
        <v>540</v>
      </c>
      <c r="B141">
        <v>159</v>
      </c>
      <c r="C141" s="3">
        <v>9725.6795970000003</v>
      </c>
      <c r="D141" s="2"/>
    </row>
    <row r="142" spans="1:4" x14ac:dyDescent="0.25">
      <c r="A142" s="2">
        <v>540</v>
      </c>
      <c r="B142">
        <v>160</v>
      </c>
      <c r="C142" s="3">
        <v>8329.8343960000002</v>
      </c>
      <c r="D142" s="2"/>
    </row>
    <row r="143" spans="1:4" x14ac:dyDescent="0.25">
      <c r="A143" s="2">
        <v>540</v>
      </c>
      <c r="B143">
        <v>161</v>
      </c>
      <c r="C143" s="3">
        <v>16330.880852</v>
      </c>
      <c r="D143" s="2"/>
    </row>
    <row r="144" spans="1:4" x14ac:dyDescent="0.25">
      <c r="A144" s="2">
        <v>540</v>
      </c>
      <c r="B144">
        <v>162</v>
      </c>
      <c r="C144" s="3">
        <v>14890.142118</v>
      </c>
      <c r="D144" s="2"/>
    </row>
    <row r="145" spans="1:4" x14ac:dyDescent="0.25">
      <c r="A145" s="2">
        <v>540</v>
      </c>
      <c r="B145">
        <v>163</v>
      </c>
      <c r="C145" s="3">
        <v>14948.483853</v>
      </c>
      <c r="D145" s="2"/>
    </row>
    <row r="146" spans="1:4" x14ac:dyDescent="0.25">
      <c r="A146" s="2">
        <v>540</v>
      </c>
      <c r="B146">
        <v>164</v>
      </c>
      <c r="C146" s="3">
        <v>3164.9747579999998</v>
      </c>
      <c r="D146" s="2"/>
    </row>
    <row r="147" spans="1:4" x14ac:dyDescent="0.25">
      <c r="A147" s="2">
        <v>540</v>
      </c>
      <c r="B147">
        <v>165</v>
      </c>
      <c r="C147" s="3">
        <v>17214.795397000002</v>
      </c>
      <c r="D147" s="2"/>
    </row>
    <row r="148" spans="1:4" x14ac:dyDescent="0.25">
      <c r="A148" s="2">
        <v>540</v>
      </c>
      <c r="B148">
        <v>166</v>
      </c>
      <c r="C148" s="3">
        <v>23308.443435000001</v>
      </c>
      <c r="D148" s="2"/>
    </row>
    <row r="149" spans="1:4" x14ac:dyDescent="0.25">
      <c r="A149" s="2">
        <v>540</v>
      </c>
      <c r="B149">
        <v>167</v>
      </c>
      <c r="C149" s="3">
        <v>3215.4050099999999</v>
      </c>
      <c r="D149" s="2"/>
    </row>
    <row r="150" spans="1:4" x14ac:dyDescent="0.25">
      <c r="A150" s="2">
        <v>540</v>
      </c>
      <c r="B150">
        <v>168</v>
      </c>
      <c r="C150" s="3">
        <v>5373.4722469999997</v>
      </c>
      <c r="D150" s="2"/>
    </row>
    <row r="151" spans="1:4" x14ac:dyDescent="0.25">
      <c r="A151" s="2">
        <v>540</v>
      </c>
      <c r="B151">
        <v>170</v>
      </c>
      <c r="C151" s="3">
        <v>1561.133865</v>
      </c>
      <c r="D151" s="2"/>
    </row>
    <row r="152" spans="1:4" x14ac:dyDescent="0.25">
      <c r="A152" s="2">
        <v>540</v>
      </c>
      <c r="B152">
        <v>171</v>
      </c>
      <c r="C152" s="3">
        <v>8049.0099700000001</v>
      </c>
      <c r="D152" s="2"/>
    </row>
    <row r="153" spans="1:4" x14ac:dyDescent="0.25">
      <c r="A153" s="2">
        <v>540</v>
      </c>
      <c r="B153">
        <v>172</v>
      </c>
      <c r="C153" s="3">
        <v>43598.572687</v>
      </c>
      <c r="D153" s="2"/>
    </row>
    <row r="154" spans="1:4" x14ac:dyDescent="0.25">
      <c r="A154" s="2">
        <v>540</v>
      </c>
      <c r="B154">
        <v>173</v>
      </c>
      <c r="C154" s="3">
        <v>1097.367628</v>
      </c>
      <c r="D154" s="2"/>
    </row>
    <row r="155" spans="1:4" x14ac:dyDescent="0.25">
      <c r="A155" s="2">
        <v>540</v>
      </c>
      <c r="B155">
        <v>174</v>
      </c>
      <c r="C155" s="3">
        <v>2524.1957630000002</v>
      </c>
      <c r="D155" s="2"/>
    </row>
    <row r="156" spans="1:4" x14ac:dyDescent="0.25">
      <c r="A156" s="2">
        <v>540</v>
      </c>
      <c r="B156">
        <v>175</v>
      </c>
      <c r="C156" s="3">
        <v>10179.639374</v>
      </c>
      <c r="D156" s="2"/>
    </row>
    <row r="157" spans="1:4" x14ac:dyDescent="0.25">
      <c r="A157" s="2">
        <v>540</v>
      </c>
      <c r="B157">
        <v>176</v>
      </c>
      <c r="C157" s="3">
        <v>22572.363893333</v>
      </c>
      <c r="D157" s="2"/>
    </row>
    <row r="158" spans="1:4" x14ac:dyDescent="0.25">
      <c r="A158" s="2">
        <v>540</v>
      </c>
      <c r="B158">
        <v>177</v>
      </c>
      <c r="C158" s="3">
        <v>4292.5719840000002</v>
      </c>
      <c r="D158" s="2"/>
    </row>
    <row r="159" spans="1:4" x14ac:dyDescent="0.25">
      <c r="A159" s="2">
        <v>540</v>
      </c>
      <c r="B159">
        <v>178</v>
      </c>
      <c r="C159" s="3">
        <v>17132.494137999998</v>
      </c>
      <c r="D159" s="2"/>
    </row>
    <row r="160" spans="1:4" x14ac:dyDescent="0.25">
      <c r="A160" s="2">
        <v>540</v>
      </c>
      <c r="B160">
        <v>179</v>
      </c>
      <c r="C160" s="3">
        <v>2733.4633450000001</v>
      </c>
      <c r="D160" s="2"/>
    </row>
    <row r="161" spans="1:4" x14ac:dyDescent="0.25">
      <c r="A161" s="2">
        <v>540</v>
      </c>
      <c r="B161">
        <v>180</v>
      </c>
      <c r="C161" s="3">
        <v>17373.645605000002</v>
      </c>
      <c r="D161" s="2"/>
    </row>
    <row r="162" spans="1:4" x14ac:dyDescent="0.25">
      <c r="A162" s="2">
        <v>540</v>
      </c>
      <c r="B162">
        <v>181</v>
      </c>
      <c r="C162" s="3">
        <v>616.83855700000004</v>
      </c>
      <c r="D162" s="2"/>
    </row>
    <row r="163" spans="1:4" x14ac:dyDescent="0.25">
      <c r="A163" s="2">
        <v>540</v>
      </c>
      <c r="B163">
        <v>182</v>
      </c>
      <c r="C163" s="3">
        <v>12528.395198</v>
      </c>
      <c r="D163" s="2"/>
    </row>
    <row r="164" spans="1:4" x14ac:dyDescent="0.25">
      <c r="A164" s="2">
        <v>540</v>
      </c>
      <c r="B164">
        <v>183</v>
      </c>
      <c r="C164" s="3">
        <v>10957.158253</v>
      </c>
      <c r="D164" s="2"/>
    </row>
    <row r="165" spans="1:4" x14ac:dyDescent="0.25">
      <c r="A165" s="2">
        <v>540</v>
      </c>
      <c r="B165">
        <v>184</v>
      </c>
      <c r="C165" s="3">
        <v>418.69592999999998</v>
      </c>
      <c r="D165" s="2"/>
    </row>
    <row r="166" spans="1:4" x14ac:dyDescent="0.25">
      <c r="A166" s="2">
        <v>540</v>
      </c>
      <c r="B166">
        <v>185</v>
      </c>
      <c r="C166" s="3">
        <v>5751.7604570000003</v>
      </c>
      <c r="D166" s="2"/>
    </row>
    <row r="167" spans="1:4" x14ac:dyDescent="0.25">
      <c r="A167" s="2">
        <v>540</v>
      </c>
      <c r="B167">
        <v>187</v>
      </c>
      <c r="C167" s="3">
        <v>3975.9214769999999</v>
      </c>
      <c r="D167" s="2"/>
    </row>
    <row r="168" spans="1:4" x14ac:dyDescent="0.25">
      <c r="A168" s="2">
        <v>540</v>
      </c>
      <c r="B168">
        <v>188</v>
      </c>
      <c r="C168" s="3">
        <v>18101.384181000001</v>
      </c>
      <c r="D168" s="2"/>
    </row>
    <row r="169" spans="1:4" x14ac:dyDescent="0.25">
      <c r="A169" s="2">
        <v>540</v>
      </c>
      <c r="B169">
        <v>189</v>
      </c>
      <c r="C169" s="3">
        <v>9021.2107419999993</v>
      </c>
      <c r="D169" s="2"/>
    </row>
    <row r="170" spans="1:4" x14ac:dyDescent="0.25">
      <c r="A170" s="2">
        <v>540</v>
      </c>
      <c r="B170">
        <v>190</v>
      </c>
      <c r="C170" s="3">
        <v>1846.53478</v>
      </c>
      <c r="D170" s="2"/>
    </row>
    <row r="171" spans="1:4" x14ac:dyDescent="0.25">
      <c r="A171" s="2">
        <v>540</v>
      </c>
      <c r="B171">
        <v>191</v>
      </c>
      <c r="C171" s="3">
        <v>17260.455428000001</v>
      </c>
      <c r="D171" s="2"/>
    </row>
    <row r="172" spans="1:4" x14ac:dyDescent="0.25">
      <c r="A172" s="2">
        <v>540</v>
      </c>
      <c r="B172">
        <v>192</v>
      </c>
      <c r="C172" s="3">
        <v>13334.490699</v>
      </c>
      <c r="D172" s="2"/>
    </row>
    <row r="173" spans="1:4" x14ac:dyDescent="0.25">
      <c r="A173" s="2">
        <v>540</v>
      </c>
      <c r="B173">
        <v>193</v>
      </c>
      <c r="C173" s="3">
        <v>13334.490699</v>
      </c>
      <c r="D173" s="2"/>
    </row>
    <row r="174" spans="1:4" x14ac:dyDescent="0.25">
      <c r="A174" s="2">
        <v>540</v>
      </c>
      <c r="B174">
        <v>194</v>
      </c>
      <c r="C174" s="3">
        <v>348.41722700000003</v>
      </c>
      <c r="D174" s="2"/>
    </row>
    <row r="175" spans="1:4" x14ac:dyDescent="0.25">
      <c r="A175" s="2">
        <v>540</v>
      </c>
      <c r="B175">
        <v>195</v>
      </c>
      <c r="C175" s="3">
        <v>4361.7731709999998</v>
      </c>
      <c r="D175" s="2"/>
    </row>
    <row r="176" spans="1:4" x14ac:dyDescent="0.25">
      <c r="A176" s="2">
        <v>540</v>
      </c>
      <c r="B176">
        <v>197</v>
      </c>
      <c r="C176" s="3">
        <v>1581.391951333</v>
      </c>
      <c r="D176" s="2"/>
    </row>
    <row r="177" spans="1:4" x14ac:dyDescent="0.25">
      <c r="A177" s="2">
        <v>540</v>
      </c>
      <c r="B177">
        <v>198</v>
      </c>
      <c r="C177" s="3">
        <v>511.82804099999998</v>
      </c>
      <c r="D177" s="2"/>
    </row>
    <row r="178" spans="1:4" x14ac:dyDescent="0.25">
      <c r="A178" s="2">
        <v>540</v>
      </c>
      <c r="B178">
        <v>200</v>
      </c>
      <c r="C178" s="3">
        <v>4326.5559350000003</v>
      </c>
      <c r="D178" s="2"/>
    </row>
    <row r="179" spans="1:4" x14ac:dyDescent="0.25">
      <c r="A179" s="2">
        <v>540</v>
      </c>
      <c r="B179">
        <v>201</v>
      </c>
      <c r="C179" s="3">
        <v>6706.6486690000002</v>
      </c>
      <c r="D179" s="2"/>
    </row>
    <row r="180" spans="1:4" x14ac:dyDescent="0.25">
      <c r="A180" s="2">
        <v>540</v>
      </c>
      <c r="B180">
        <v>202</v>
      </c>
      <c r="C180" s="3">
        <v>16267.60154</v>
      </c>
      <c r="D180" s="2"/>
    </row>
    <row r="181" spans="1:4" x14ac:dyDescent="0.25">
      <c r="A181" s="2">
        <v>540</v>
      </c>
      <c r="B181">
        <v>203</v>
      </c>
      <c r="C181" s="3">
        <v>28439.229685999999</v>
      </c>
      <c r="D181" s="2"/>
    </row>
    <row r="182" spans="1:4" x14ac:dyDescent="0.25">
      <c r="A182" s="2">
        <v>540</v>
      </c>
      <c r="B182">
        <v>204</v>
      </c>
      <c r="C182" s="3">
        <v>28439.229685999999</v>
      </c>
      <c r="D182" s="2"/>
    </row>
    <row r="183" spans="1:4" x14ac:dyDescent="0.25">
      <c r="A183" s="2">
        <v>540</v>
      </c>
      <c r="B183">
        <v>205</v>
      </c>
      <c r="C183" s="3">
        <v>11630.083187</v>
      </c>
      <c r="D183" s="2"/>
    </row>
    <row r="184" spans="1:4" x14ac:dyDescent="0.25">
      <c r="A184" s="2">
        <v>540</v>
      </c>
      <c r="B184">
        <v>206</v>
      </c>
      <c r="C184" s="3">
        <v>10540.409293000001</v>
      </c>
      <c r="D184" s="2"/>
    </row>
    <row r="185" spans="1:4" x14ac:dyDescent="0.25">
      <c r="A185" s="2">
        <v>540</v>
      </c>
      <c r="B185">
        <v>207</v>
      </c>
      <c r="C185" s="3">
        <v>5180.6826350000001</v>
      </c>
      <c r="D185" s="2"/>
    </row>
    <row r="186" spans="1:4" x14ac:dyDescent="0.25">
      <c r="A186" s="2">
        <v>540</v>
      </c>
      <c r="B186">
        <v>208</v>
      </c>
      <c r="C186" s="3">
        <v>37173.271634999997</v>
      </c>
      <c r="D186" s="2"/>
    </row>
    <row r="187" spans="1:4" x14ac:dyDescent="0.25">
      <c r="A187" s="2">
        <v>540</v>
      </c>
      <c r="B187">
        <v>209</v>
      </c>
      <c r="C187" s="3">
        <v>23807.492585</v>
      </c>
      <c r="D187" s="2"/>
    </row>
    <row r="188" spans="1:4" x14ac:dyDescent="0.25">
      <c r="A188" s="2">
        <v>540</v>
      </c>
      <c r="B188">
        <v>210</v>
      </c>
      <c r="C188" s="3">
        <v>22283.425302</v>
      </c>
      <c r="D188" s="2"/>
    </row>
    <row r="189" spans="1:4" x14ac:dyDescent="0.25">
      <c r="A189" s="2">
        <v>540</v>
      </c>
      <c r="B189">
        <v>211</v>
      </c>
      <c r="C189" s="3">
        <v>8239.4688889999998</v>
      </c>
      <c r="D189" s="2"/>
    </row>
    <row r="190" spans="1:4" x14ac:dyDescent="0.25">
      <c r="A190" s="2">
        <v>540</v>
      </c>
      <c r="B190">
        <v>212</v>
      </c>
      <c r="C190" s="3">
        <v>3461.9046389999999</v>
      </c>
      <c r="D190" s="2"/>
    </row>
    <row r="191" spans="1:4" x14ac:dyDescent="0.25">
      <c r="A191" s="2">
        <v>540</v>
      </c>
      <c r="B191">
        <v>213</v>
      </c>
      <c r="C191" s="3">
        <v>8858.4588100000001</v>
      </c>
      <c r="D191" s="2"/>
    </row>
    <row r="192" spans="1:4" x14ac:dyDescent="0.25">
      <c r="A192" s="2">
        <v>540</v>
      </c>
      <c r="B192">
        <v>214</v>
      </c>
      <c r="C192" s="3">
        <v>585.58928200000003</v>
      </c>
      <c r="D192" s="2"/>
    </row>
    <row r="193" spans="1:4" x14ac:dyDescent="0.25">
      <c r="A193" s="2">
        <v>540</v>
      </c>
      <c r="B193">
        <v>215</v>
      </c>
      <c r="C193" s="3">
        <v>8650.830618</v>
      </c>
      <c r="D193" s="2"/>
    </row>
    <row r="194" spans="1:4" x14ac:dyDescent="0.25">
      <c r="A194" s="2">
        <v>540</v>
      </c>
      <c r="B194">
        <v>216</v>
      </c>
      <c r="C194" s="3">
        <v>12218.365526</v>
      </c>
      <c r="D194" s="2"/>
    </row>
    <row r="195" spans="1:4" x14ac:dyDescent="0.25">
      <c r="A195" s="2">
        <v>540</v>
      </c>
      <c r="B195">
        <v>217</v>
      </c>
      <c r="C195" s="3">
        <v>12218.365526</v>
      </c>
      <c r="D195" s="2"/>
    </row>
    <row r="196" spans="1:4" x14ac:dyDescent="0.25">
      <c r="A196" s="2">
        <v>540</v>
      </c>
      <c r="B196">
        <v>218</v>
      </c>
      <c r="C196" s="3">
        <v>10429.796924</v>
      </c>
      <c r="D196" s="2"/>
    </row>
    <row r="197" spans="1:4" x14ac:dyDescent="0.25">
      <c r="A197" s="2">
        <v>540</v>
      </c>
      <c r="B197">
        <v>219</v>
      </c>
      <c r="C197" s="3">
        <v>12191.016229333</v>
      </c>
      <c r="D197" s="2"/>
    </row>
    <row r="198" spans="1:4" x14ac:dyDescent="0.25">
      <c r="A198" s="2">
        <v>540</v>
      </c>
      <c r="B198">
        <v>220</v>
      </c>
      <c r="C198" s="3">
        <v>3413.3618310000002</v>
      </c>
      <c r="D198" s="2"/>
    </row>
    <row r="199" spans="1:4" x14ac:dyDescent="0.25">
      <c r="A199" s="2">
        <v>540</v>
      </c>
      <c r="B199">
        <v>221</v>
      </c>
      <c r="C199" s="3">
        <v>2124.4837309999998</v>
      </c>
      <c r="D199" s="2"/>
    </row>
    <row r="200" spans="1:4" x14ac:dyDescent="0.25">
      <c r="A200" s="2">
        <v>540</v>
      </c>
      <c r="B200">
        <v>222</v>
      </c>
      <c r="C200" s="3">
        <v>1803.373341</v>
      </c>
      <c r="D200" s="2"/>
    </row>
    <row r="201" spans="1:4" x14ac:dyDescent="0.25">
      <c r="A201" s="2">
        <v>540</v>
      </c>
      <c r="B201">
        <v>223</v>
      </c>
      <c r="C201" s="3">
        <v>3693.6393029999999</v>
      </c>
      <c r="D201" s="2"/>
    </row>
    <row r="202" spans="1:4" x14ac:dyDescent="0.25">
      <c r="A202" s="2">
        <v>540</v>
      </c>
      <c r="B202">
        <v>224</v>
      </c>
      <c r="C202" s="3">
        <v>9855.6982250000001</v>
      </c>
      <c r="D202" s="2"/>
    </row>
    <row r="203" spans="1:4" x14ac:dyDescent="0.25">
      <c r="A203" s="2">
        <v>540</v>
      </c>
      <c r="B203">
        <v>225</v>
      </c>
      <c r="C203" s="3">
        <v>17089.152829999999</v>
      </c>
      <c r="D203" s="2"/>
    </row>
    <row r="204" spans="1:4" x14ac:dyDescent="0.25">
      <c r="A204" s="2">
        <v>540</v>
      </c>
      <c r="B204">
        <v>226</v>
      </c>
      <c r="C204" s="3">
        <v>10126.182414999999</v>
      </c>
      <c r="D204" s="2"/>
    </row>
    <row r="205" spans="1:4" x14ac:dyDescent="0.25">
      <c r="A205" s="2">
        <v>540</v>
      </c>
      <c r="B205">
        <v>227</v>
      </c>
      <c r="C205" s="3">
        <v>0</v>
      </c>
      <c r="D205" s="2"/>
    </row>
    <row r="206" spans="1:4" x14ac:dyDescent="0.25">
      <c r="A206" s="2">
        <v>540</v>
      </c>
      <c r="B206">
        <v>228</v>
      </c>
      <c r="C206" s="3">
        <v>17044.137000999999</v>
      </c>
      <c r="D206" s="2"/>
    </row>
    <row r="207" spans="1:4" x14ac:dyDescent="0.25">
      <c r="A207" s="2">
        <v>540</v>
      </c>
      <c r="B207">
        <v>229</v>
      </c>
      <c r="C207" s="3">
        <v>17897.902159000001</v>
      </c>
      <c r="D207" s="2"/>
    </row>
    <row r="208" spans="1:4" x14ac:dyDescent="0.25">
      <c r="A208" s="2">
        <v>540</v>
      </c>
      <c r="B208">
        <v>230</v>
      </c>
      <c r="C208" s="3">
        <v>8524.7982520000005</v>
      </c>
      <c r="D208" s="2"/>
    </row>
    <row r="209" spans="1:4" x14ac:dyDescent="0.25">
      <c r="A209" s="2">
        <v>540</v>
      </c>
      <c r="B209">
        <v>231</v>
      </c>
      <c r="C209" s="3">
        <v>18353.240418000001</v>
      </c>
      <c r="D209" s="2"/>
    </row>
    <row r="210" spans="1:4" x14ac:dyDescent="0.25">
      <c r="A210" s="2">
        <v>540</v>
      </c>
      <c r="B210">
        <v>232</v>
      </c>
      <c r="C210" s="3">
        <v>1013.261855</v>
      </c>
      <c r="D210" s="2"/>
    </row>
    <row r="211" spans="1:4" x14ac:dyDescent="0.25">
      <c r="A211" s="2">
        <v>540</v>
      </c>
      <c r="B211">
        <v>233</v>
      </c>
      <c r="C211" s="3">
        <v>2668.7799199999999</v>
      </c>
      <c r="D211" s="2"/>
    </row>
    <row r="212" spans="1:4" x14ac:dyDescent="0.25">
      <c r="A212" s="2">
        <v>540</v>
      </c>
      <c r="B212">
        <v>234</v>
      </c>
      <c r="C212" s="3">
        <v>4741.6345069999998</v>
      </c>
      <c r="D212" s="2"/>
    </row>
    <row r="213" spans="1:4" x14ac:dyDescent="0.25">
      <c r="A213" s="2">
        <v>540</v>
      </c>
      <c r="B213">
        <v>235</v>
      </c>
      <c r="C213" s="3">
        <v>4816.7993990000004</v>
      </c>
      <c r="D213" s="2"/>
    </row>
    <row r="214" spans="1:4" x14ac:dyDescent="0.25">
      <c r="A214" s="2">
        <v>540</v>
      </c>
      <c r="B214">
        <v>236</v>
      </c>
      <c r="C214" s="3">
        <v>7019.7310319999997</v>
      </c>
      <c r="D214" s="2"/>
    </row>
    <row r="215" spans="1:4" x14ac:dyDescent="0.25">
      <c r="A215" s="2">
        <v>540</v>
      </c>
      <c r="B215">
        <v>237</v>
      </c>
      <c r="C215" s="3">
        <v>4599.5261549999996</v>
      </c>
      <c r="D215" s="2"/>
    </row>
    <row r="216" spans="1:4" x14ac:dyDescent="0.25">
      <c r="A216" s="2">
        <v>540</v>
      </c>
      <c r="B216">
        <v>238</v>
      </c>
      <c r="C216" s="3">
        <v>4542.5733810000002</v>
      </c>
      <c r="D216" s="2"/>
    </row>
    <row r="217" spans="1:4" x14ac:dyDescent="0.25">
      <c r="A217" s="2">
        <v>540</v>
      </c>
      <c r="B217">
        <v>239</v>
      </c>
      <c r="C217" s="3">
        <v>15998.454827</v>
      </c>
      <c r="D217" s="2"/>
    </row>
    <row r="218" spans="1:4" x14ac:dyDescent="0.25">
      <c r="A218" s="2">
        <v>540</v>
      </c>
      <c r="B218">
        <v>240</v>
      </c>
      <c r="C218" s="3">
        <v>2956.215976</v>
      </c>
      <c r="D218" s="2"/>
    </row>
    <row r="219" spans="1:4" x14ac:dyDescent="0.25">
      <c r="A219" s="2">
        <v>540</v>
      </c>
      <c r="B219">
        <v>241</v>
      </c>
      <c r="C219" s="3">
        <v>335.55662100000001</v>
      </c>
      <c r="D219" s="2"/>
    </row>
    <row r="220" spans="1:4" x14ac:dyDescent="0.25">
      <c r="A220" s="2">
        <v>540</v>
      </c>
      <c r="B220">
        <v>242</v>
      </c>
      <c r="C220" s="3">
        <v>335.55662100000001</v>
      </c>
      <c r="D220" s="2"/>
    </row>
    <row r="221" spans="1:4" x14ac:dyDescent="0.25">
      <c r="A221" s="2">
        <v>540</v>
      </c>
      <c r="B221">
        <v>243</v>
      </c>
      <c r="C221" s="3">
        <v>3736.2137050000001</v>
      </c>
      <c r="D221" s="2"/>
    </row>
    <row r="222" spans="1:4" x14ac:dyDescent="0.25">
      <c r="A222" s="2">
        <v>540</v>
      </c>
      <c r="B222">
        <v>244</v>
      </c>
      <c r="C222" s="3">
        <v>35608.274555000004</v>
      </c>
      <c r="D222" s="2"/>
    </row>
    <row r="223" spans="1:4" x14ac:dyDescent="0.25">
      <c r="A223" s="2">
        <v>540</v>
      </c>
      <c r="B223">
        <v>245</v>
      </c>
      <c r="C223" s="3">
        <v>24711.314811</v>
      </c>
      <c r="D223" s="2"/>
    </row>
    <row r="224" spans="1:4" x14ac:dyDescent="0.25">
      <c r="A224" s="2">
        <v>540</v>
      </c>
      <c r="B224">
        <v>246</v>
      </c>
      <c r="C224" s="3">
        <v>23528.584794999999</v>
      </c>
      <c r="D224" s="2"/>
    </row>
    <row r="225" spans="1:4" x14ac:dyDescent="0.25">
      <c r="A225" s="2">
        <v>540</v>
      </c>
      <c r="B225">
        <v>247</v>
      </c>
      <c r="C225" s="3">
        <v>38213.591406</v>
      </c>
      <c r="D225" s="2"/>
    </row>
    <row r="226" spans="1:4" x14ac:dyDescent="0.25">
      <c r="A226" s="2">
        <v>540</v>
      </c>
      <c r="B226">
        <v>248</v>
      </c>
      <c r="C226" s="3">
        <v>38101.562994</v>
      </c>
      <c r="D226" s="2"/>
    </row>
    <row r="227" spans="1:4" x14ac:dyDescent="0.25">
      <c r="A227" s="2">
        <v>540</v>
      </c>
      <c r="B227">
        <v>249</v>
      </c>
      <c r="C227" s="3">
        <v>919.51951166599997</v>
      </c>
      <c r="D227" s="2"/>
    </row>
    <row r="228" spans="1:4" x14ac:dyDescent="0.25">
      <c r="A228" s="2">
        <v>540</v>
      </c>
      <c r="B228">
        <v>250</v>
      </c>
      <c r="C228" s="3">
        <v>10006.125162</v>
      </c>
      <c r="D228" s="2"/>
    </row>
    <row r="229" spans="1:4" x14ac:dyDescent="0.25">
      <c r="A229" s="2">
        <v>540</v>
      </c>
      <c r="B229">
        <v>252</v>
      </c>
      <c r="C229" s="3">
        <v>630.75335700000005</v>
      </c>
      <c r="D229" s="2"/>
    </row>
    <row r="230" spans="1:4" x14ac:dyDescent="0.25">
      <c r="A230" s="2">
        <v>540</v>
      </c>
      <c r="B230">
        <v>253</v>
      </c>
      <c r="C230" s="3">
        <v>3355.2295079999999</v>
      </c>
      <c r="D230" s="2"/>
    </row>
    <row r="231" spans="1:4" x14ac:dyDescent="0.25">
      <c r="A231" s="2">
        <v>540</v>
      </c>
      <c r="B231">
        <v>254</v>
      </c>
      <c r="C231" s="3">
        <v>16474.092341</v>
      </c>
      <c r="D231" s="2"/>
    </row>
    <row r="232" spans="1:4" x14ac:dyDescent="0.25">
      <c r="A232" s="2">
        <v>540</v>
      </c>
      <c r="B232">
        <v>255</v>
      </c>
      <c r="C232" s="3">
        <v>695.45759599999997</v>
      </c>
      <c r="D232" s="2"/>
    </row>
    <row r="233" spans="1:4" x14ac:dyDescent="0.25">
      <c r="A233" s="2">
        <v>540</v>
      </c>
      <c r="B233">
        <v>256</v>
      </c>
      <c r="C233" s="3">
        <v>335.55662100000001</v>
      </c>
      <c r="D233" s="2"/>
    </row>
    <row r="234" spans="1:4" x14ac:dyDescent="0.25">
      <c r="A234" s="2">
        <v>540</v>
      </c>
      <c r="B234">
        <v>257</v>
      </c>
      <c r="C234" s="3">
        <v>10006.125162</v>
      </c>
      <c r="D234" s="2"/>
    </row>
    <row r="235" spans="1:4" x14ac:dyDescent="0.25">
      <c r="A235" s="2">
        <v>540</v>
      </c>
      <c r="B235">
        <v>258</v>
      </c>
      <c r="C235" s="3">
        <v>473.49296800000002</v>
      </c>
      <c r="D235" s="2"/>
    </row>
    <row r="236" spans="1:4" x14ac:dyDescent="0.25">
      <c r="A236" s="2">
        <v>540</v>
      </c>
      <c r="B236">
        <v>259</v>
      </c>
      <c r="C236" s="3">
        <v>255.235795</v>
      </c>
      <c r="D236" s="2"/>
    </row>
    <row r="237" spans="1:4" x14ac:dyDescent="0.25">
      <c r="A237" s="2">
        <v>540</v>
      </c>
      <c r="B237">
        <v>260</v>
      </c>
      <c r="C237" s="3">
        <v>21478.365550999999</v>
      </c>
      <c r="D237" s="2"/>
    </row>
    <row r="238" spans="1:4" x14ac:dyDescent="0.25">
      <c r="A238" s="2">
        <v>540</v>
      </c>
      <c r="B238">
        <v>261</v>
      </c>
      <c r="C238" s="3">
        <v>5767.6454610000001</v>
      </c>
      <c r="D238" s="2"/>
    </row>
    <row r="239" spans="1:4" x14ac:dyDescent="0.25">
      <c r="A239" s="2">
        <v>540</v>
      </c>
      <c r="B239">
        <v>262</v>
      </c>
      <c r="C239" s="3">
        <v>5937.9316150000004</v>
      </c>
      <c r="D239" s="2"/>
    </row>
    <row r="240" spans="1:4" x14ac:dyDescent="0.25">
      <c r="A240" s="2">
        <v>540</v>
      </c>
      <c r="B240">
        <v>263</v>
      </c>
      <c r="C240" s="3">
        <v>30941.698641999999</v>
      </c>
      <c r="D240" s="2"/>
    </row>
    <row r="241" spans="1:4" x14ac:dyDescent="0.25">
      <c r="A241" s="2">
        <v>540</v>
      </c>
      <c r="B241">
        <v>264</v>
      </c>
      <c r="C241" s="3">
        <v>21786.026959999999</v>
      </c>
      <c r="D241" s="2"/>
    </row>
    <row r="242" spans="1:4" x14ac:dyDescent="0.25">
      <c r="A242" s="2">
        <v>540</v>
      </c>
      <c r="B242">
        <v>265</v>
      </c>
      <c r="C242" s="3">
        <v>15851.575905</v>
      </c>
      <c r="D242" s="2"/>
    </row>
    <row r="243" spans="1:4" x14ac:dyDescent="0.25">
      <c r="A243" s="2">
        <v>540</v>
      </c>
      <c r="B243">
        <v>266</v>
      </c>
      <c r="C243" s="3">
        <v>7900.7284259999997</v>
      </c>
      <c r="D243" s="2"/>
    </row>
    <row r="244" spans="1:4" x14ac:dyDescent="0.25">
      <c r="A244" s="2">
        <v>540</v>
      </c>
      <c r="B244">
        <v>267</v>
      </c>
      <c r="C244" s="3">
        <v>5934.9582490000003</v>
      </c>
      <c r="D244" s="2"/>
    </row>
    <row r="245" spans="1:4" x14ac:dyDescent="0.25">
      <c r="A245" s="2">
        <v>540</v>
      </c>
      <c r="B245">
        <v>268</v>
      </c>
      <c r="C245" s="3">
        <v>514.55532300000004</v>
      </c>
      <c r="D245" s="2"/>
    </row>
    <row r="246" spans="1:4" x14ac:dyDescent="0.25">
      <c r="A246" s="2">
        <v>540</v>
      </c>
      <c r="B246">
        <v>269</v>
      </c>
      <c r="C246" s="3">
        <v>3663.403468</v>
      </c>
      <c r="D246" s="2"/>
    </row>
    <row r="247" spans="1:4" x14ac:dyDescent="0.25">
      <c r="A247" s="2">
        <v>540</v>
      </c>
      <c r="B247">
        <v>270</v>
      </c>
      <c r="C247" s="3">
        <v>3301.48281</v>
      </c>
      <c r="D247" s="2"/>
    </row>
    <row r="248" spans="1:4" x14ac:dyDescent="0.25">
      <c r="A248" s="2">
        <v>540</v>
      </c>
      <c r="B248">
        <v>271</v>
      </c>
      <c r="C248" s="3">
        <v>2950.764482</v>
      </c>
      <c r="D248" s="2"/>
    </row>
    <row r="249" spans="1:4" x14ac:dyDescent="0.25">
      <c r="A249" s="2">
        <v>540</v>
      </c>
      <c r="B249">
        <v>272</v>
      </c>
      <c r="C249" s="3">
        <v>3771.0824280000002</v>
      </c>
      <c r="D249" s="2"/>
    </row>
    <row r="250" spans="1:4" x14ac:dyDescent="0.25">
      <c r="A250" s="2">
        <v>540</v>
      </c>
      <c r="B250">
        <v>273</v>
      </c>
      <c r="C250" s="3">
        <v>10957.174933</v>
      </c>
      <c r="D250" s="2"/>
    </row>
    <row r="251" spans="1:4" x14ac:dyDescent="0.25">
      <c r="A251" s="2">
        <v>540</v>
      </c>
      <c r="B251">
        <v>274</v>
      </c>
      <c r="C251" s="3">
        <v>73.247131999999993</v>
      </c>
      <c r="D251" s="2"/>
    </row>
    <row r="252" spans="1:4" x14ac:dyDescent="0.25">
      <c r="A252" s="2">
        <v>540</v>
      </c>
      <c r="B252">
        <v>275</v>
      </c>
      <c r="C252" s="3">
        <v>73.247131999999993</v>
      </c>
      <c r="D252" s="2"/>
    </row>
    <row r="253" spans="1:4" x14ac:dyDescent="0.25">
      <c r="A253" s="2">
        <v>540</v>
      </c>
      <c r="B253">
        <v>278</v>
      </c>
      <c r="C253" s="3">
        <v>2714.4712399999999</v>
      </c>
      <c r="D253" s="2"/>
    </row>
    <row r="254" spans="1:4" x14ac:dyDescent="0.25">
      <c r="A254" s="2">
        <v>540</v>
      </c>
      <c r="B254">
        <v>279</v>
      </c>
      <c r="C254" s="3">
        <v>11970.549084333001</v>
      </c>
      <c r="D254" s="2"/>
    </row>
    <row r="255" spans="1:4" x14ac:dyDescent="0.25">
      <c r="A255" s="2">
        <v>540</v>
      </c>
      <c r="B255">
        <v>280</v>
      </c>
      <c r="C255" s="3">
        <v>19386.346201</v>
      </c>
      <c r="D255" s="2"/>
    </row>
    <row r="256" spans="1:4" x14ac:dyDescent="0.25">
      <c r="A256" s="2">
        <v>540</v>
      </c>
      <c r="B256">
        <v>281</v>
      </c>
      <c r="C256" s="3">
        <v>16029.570141</v>
      </c>
      <c r="D256" s="2"/>
    </row>
    <row r="257" spans="1:4" x14ac:dyDescent="0.25">
      <c r="A257" s="2">
        <v>540</v>
      </c>
      <c r="B257">
        <v>282</v>
      </c>
      <c r="C257" s="3">
        <v>6622.6372739999997</v>
      </c>
      <c r="D257" s="2"/>
    </row>
    <row r="258" spans="1:4" x14ac:dyDescent="0.25">
      <c r="A258" s="2">
        <v>540</v>
      </c>
      <c r="B258">
        <v>283</v>
      </c>
      <c r="C258" s="3">
        <v>10898.890528</v>
      </c>
      <c r="D258" s="2"/>
    </row>
    <row r="259" spans="1:4" x14ac:dyDescent="0.25">
      <c r="A259" s="2">
        <v>540</v>
      </c>
      <c r="B259">
        <v>284</v>
      </c>
      <c r="C259" s="3">
        <v>6821.8778009999996</v>
      </c>
      <c r="D259" s="2"/>
    </row>
    <row r="260" spans="1:4" x14ac:dyDescent="0.25">
      <c r="A260" s="2">
        <v>540</v>
      </c>
      <c r="B260">
        <v>285</v>
      </c>
      <c r="C260" s="3">
        <v>18924.614161000001</v>
      </c>
      <c r="D260" s="2"/>
    </row>
    <row r="261" spans="1:4" x14ac:dyDescent="0.25">
      <c r="A261" s="2">
        <v>540</v>
      </c>
      <c r="B261">
        <v>286</v>
      </c>
      <c r="C261" s="3">
        <v>26964.397068999999</v>
      </c>
      <c r="D261" s="2"/>
    </row>
    <row r="262" spans="1:4" x14ac:dyDescent="0.25">
      <c r="A262" s="2">
        <v>540</v>
      </c>
      <c r="B262">
        <v>288</v>
      </c>
      <c r="C262" s="3">
        <v>10768.051115</v>
      </c>
      <c r="D262" s="2"/>
    </row>
    <row r="263" spans="1:4" x14ac:dyDescent="0.25">
      <c r="A263" s="2">
        <v>540</v>
      </c>
      <c r="B263">
        <v>290</v>
      </c>
      <c r="C263" s="3">
        <v>26896.017073999999</v>
      </c>
      <c r="D263" s="2"/>
    </row>
    <row r="264" spans="1:4" x14ac:dyDescent="0.25">
      <c r="A264" s="2">
        <v>540</v>
      </c>
      <c r="B264">
        <v>294</v>
      </c>
      <c r="C264" s="3">
        <v>43120.056852000002</v>
      </c>
      <c r="D264" s="2"/>
    </row>
    <row r="265" spans="1:4" x14ac:dyDescent="0.25">
      <c r="A265" s="2">
        <v>540</v>
      </c>
      <c r="B265">
        <v>295</v>
      </c>
      <c r="C265" s="3">
        <v>27516.098837000001</v>
      </c>
      <c r="D265" s="2"/>
    </row>
    <row r="266" spans="1:4" x14ac:dyDescent="0.25">
      <c r="A266" s="2">
        <v>540</v>
      </c>
      <c r="B266">
        <v>296</v>
      </c>
      <c r="C266" s="3">
        <v>52038.105256000003</v>
      </c>
      <c r="D266" s="2"/>
    </row>
    <row r="267" spans="1:4" x14ac:dyDescent="0.25">
      <c r="A267" s="2">
        <v>540</v>
      </c>
      <c r="B267">
        <v>298</v>
      </c>
      <c r="C267" s="3">
        <v>13447.217372999999</v>
      </c>
      <c r="D267" s="2"/>
    </row>
    <row r="268" spans="1:4" x14ac:dyDescent="0.25">
      <c r="A268" s="2">
        <v>540</v>
      </c>
      <c r="B268">
        <v>300</v>
      </c>
      <c r="C268" s="3">
        <v>26896.017073999999</v>
      </c>
      <c r="D268" s="2"/>
    </row>
    <row r="269" spans="1:4" x14ac:dyDescent="0.25">
      <c r="A269" s="2">
        <v>540</v>
      </c>
      <c r="B269">
        <v>301</v>
      </c>
      <c r="C269" s="3">
        <v>1297.035742</v>
      </c>
      <c r="D269" s="2"/>
    </row>
    <row r="270" spans="1:4" x14ac:dyDescent="0.25">
      <c r="A270" s="2">
        <v>540</v>
      </c>
      <c r="B270">
        <v>302</v>
      </c>
      <c r="C270" s="3">
        <v>1426.773506</v>
      </c>
      <c r="D270" s="2"/>
    </row>
    <row r="271" spans="1:4" x14ac:dyDescent="0.25">
      <c r="A271" s="2">
        <v>540</v>
      </c>
      <c r="B271">
        <v>303</v>
      </c>
      <c r="C271" s="3">
        <v>1989.268037</v>
      </c>
      <c r="D271" s="2"/>
    </row>
    <row r="272" spans="1:4" x14ac:dyDescent="0.25">
      <c r="A272" s="2">
        <v>540</v>
      </c>
      <c r="B272">
        <v>304</v>
      </c>
      <c r="C272" s="3">
        <v>70.970037000000005</v>
      </c>
      <c r="D272" s="2"/>
    </row>
    <row r="273" spans="1:4" x14ac:dyDescent="0.25">
      <c r="A273" s="2">
        <v>540</v>
      </c>
      <c r="B273">
        <v>305</v>
      </c>
      <c r="C273" s="3">
        <v>56267.633207999999</v>
      </c>
      <c r="D273" s="2"/>
    </row>
    <row r="274" spans="1:4" x14ac:dyDescent="0.25">
      <c r="A274" s="2">
        <v>540</v>
      </c>
      <c r="B274">
        <v>306</v>
      </c>
      <c r="C274" s="3">
        <v>9611.4880730000004</v>
      </c>
      <c r="D274" s="2"/>
    </row>
    <row r="275" spans="1:4" x14ac:dyDescent="0.25">
      <c r="A275" s="2">
        <v>540</v>
      </c>
      <c r="B275">
        <v>307</v>
      </c>
      <c r="C275" s="3">
        <v>29009.980298999999</v>
      </c>
      <c r="D275" s="2"/>
    </row>
    <row r="276" spans="1:4" x14ac:dyDescent="0.25">
      <c r="A276" s="2">
        <v>540</v>
      </c>
      <c r="B276">
        <v>308</v>
      </c>
      <c r="C276" s="3">
        <v>8548.9593010000008</v>
      </c>
      <c r="D276" s="2"/>
    </row>
    <row r="277" spans="1:4" x14ac:dyDescent="0.25">
      <c r="A277" s="2">
        <v>540</v>
      </c>
      <c r="B277">
        <v>309</v>
      </c>
      <c r="C277" s="3">
        <v>742.81763999999998</v>
      </c>
      <c r="D277" s="2"/>
    </row>
    <row r="278" spans="1:4" x14ac:dyDescent="0.25">
      <c r="A278" s="2">
        <v>540</v>
      </c>
      <c r="B278">
        <v>310</v>
      </c>
      <c r="C278" s="3">
        <v>67967.114773331996</v>
      </c>
      <c r="D278" s="2"/>
    </row>
    <row r="279" spans="1:4" x14ac:dyDescent="0.25">
      <c r="A279" s="2">
        <v>540</v>
      </c>
      <c r="B279">
        <v>311</v>
      </c>
      <c r="C279" s="3">
        <v>13261.325215999999</v>
      </c>
      <c r="D279" s="2"/>
    </row>
    <row r="280" spans="1:4" x14ac:dyDescent="0.25">
      <c r="A280" s="2">
        <v>540</v>
      </c>
      <c r="B280">
        <v>312</v>
      </c>
      <c r="C280" s="3">
        <v>7730.7148719999996</v>
      </c>
      <c r="D280" s="2"/>
    </row>
    <row r="281" spans="1:4" x14ac:dyDescent="0.25">
      <c r="A281" s="2">
        <v>540</v>
      </c>
      <c r="B281">
        <v>313</v>
      </c>
      <c r="C281" s="3">
        <v>499.238114</v>
      </c>
      <c r="D281" s="2"/>
    </row>
    <row r="282" spans="1:4" x14ac:dyDescent="0.25">
      <c r="A282" s="2">
        <v>540</v>
      </c>
      <c r="B282">
        <v>314</v>
      </c>
      <c r="C282" s="3">
        <v>3667.0738040000001</v>
      </c>
      <c r="D282" s="2"/>
    </row>
    <row r="283" spans="1:4" x14ac:dyDescent="0.25">
      <c r="A283" s="2">
        <v>540</v>
      </c>
      <c r="B283">
        <v>315</v>
      </c>
      <c r="C283" s="3">
        <v>3482.0103530000001</v>
      </c>
      <c r="D283" s="2"/>
    </row>
    <row r="284" spans="1:4" x14ac:dyDescent="0.25">
      <c r="A284" s="2">
        <v>540</v>
      </c>
      <c r="B284">
        <v>316</v>
      </c>
      <c r="C284" s="3">
        <v>3946.0007150000001</v>
      </c>
      <c r="D284" s="2"/>
    </row>
    <row r="285" spans="1:4" x14ac:dyDescent="0.25">
      <c r="A285" s="2">
        <v>540</v>
      </c>
      <c r="B285">
        <v>317</v>
      </c>
      <c r="C285" s="3">
        <v>30606.867779</v>
      </c>
      <c r="D285" s="2"/>
    </row>
    <row r="286" spans="1:4" x14ac:dyDescent="0.25">
      <c r="A286" s="2">
        <v>540</v>
      </c>
      <c r="B286">
        <v>318</v>
      </c>
      <c r="C286" s="3">
        <v>36729.840623999997</v>
      </c>
      <c r="D286" s="2"/>
    </row>
    <row r="287" spans="1:4" x14ac:dyDescent="0.25">
      <c r="A287" s="2">
        <v>540</v>
      </c>
      <c r="B287">
        <v>319</v>
      </c>
      <c r="C287" s="3">
        <v>37192.703585000003</v>
      </c>
      <c r="D287" s="2"/>
    </row>
    <row r="288" spans="1:4" x14ac:dyDescent="0.25">
      <c r="A288" s="2">
        <v>540</v>
      </c>
      <c r="B288">
        <v>320</v>
      </c>
      <c r="C288" s="3">
        <v>37852.398284000003</v>
      </c>
      <c r="D288" s="2"/>
    </row>
    <row r="289" spans="1:4" x14ac:dyDescent="0.25">
      <c r="A289" s="2">
        <v>540</v>
      </c>
      <c r="B289">
        <v>321</v>
      </c>
      <c r="C289" s="3">
        <v>750.67393100000004</v>
      </c>
      <c r="D289" s="2"/>
    </row>
    <row r="290" spans="1:4" x14ac:dyDescent="0.25">
      <c r="A290" s="2">
        <v>540</v>
      </c>
      <c r="B290">
        <v>322</v>
      </c>
      <c r="C290" s="3">
        <v>1852.1550380000001</v>
      </c>
      <c r="D290" s="2"/>
    </row>
    <row r="291" spans="1:4" x14ac:dyDescent="0.25">
      <c r="A291" s="2">
        <v>540</v>
      </c>
      <c r="B291">
        <v>324</v>
      </c>
      <c r="C291" s="3">
        <v>10861.12933</v>
      </c>
      <c r="D291" s="2"/>
    </row>
    <row r="292" spans="1:4" x14ac:dyDescent="0.25">
      <c r="A292" s="2">
        <v>540</v>
      </c>
      <c r="B292">
        <v>325</v>
      </c>
      <c r="C292" s="3">
        <v>7385.5938619999997</v>
      </c>
      <c r="D292" s="2"/>
    </row>
    <row r="293" spans="1:4" x14ac:dyDescent="0.25">
      <c r="A293" s="2">
        <v>540</v>
      </c>
      <c r="B293">
        <v>327</v>
      </c>
      <c r="C293" s="3">
        <v>2092.6875239999999</v>
      </c>
      <c r="D293" s="2"/>
    </row>
    <row r="294" spans="1:4" x14ac:dyDescent="0.25">
      <c r="A294" s="2">
        <v>540</v>
      </c>
      <c r="B294">
        <v>328</v>
      </c>
      <c r="C294" s="3">
        <v>2092.6875239999999</v>
      </c>
      <c r="D294" s="2"/>
    </row>
    <row r="295" spans="1:4" x14ac:dyDescent="0.25">
      <c r="A295" s="2">
        <v>540</v>
      </c>
      <c r="B295">
        <v>329</v>
      </c>
      <c r="C295" s="3">
        <v>16650.256305999999</v>
      </c>
      <c r="D295" s="2"/>
    </row>
    <row r="296" spans="1:4" x14ac:dyDescent="0.25">
      <c r="A296" s="2">
        <v>540</v>
      </c>
      <c r="B296">
        <v>330</v>
      </c>
      <c r="C296" s="3">
        <v>17232.248030999999</v>
      </c>
      <c r="D296" s="2"/>
    </row>
    <row r="297" spans="1:4" x14ac:dyDescent="0.25">
      <c r="A297" s="2">
        <v>540</v>
      </c>
      <c r="B297">
        <v>331</v>
      </c>
      <c r="C297" s="3">
        <v>8256.2174450000002</v>
      </c>
      <c r="D297" s="2"/>
    </row>
    <row r="298" spans="1:4" x14ac:dyDescent="0.25">
      <c r="A298" s="2">
        <v>540</v>
      </c>
      <c r="B298">
        <v>332</v>
      </c>
      <c r="C298" s="3">
        <v>4606.0494429999999</v>
      </c>
      <c r="D298" s="2"/>
    </row>
    <row r="299" spans="1:4" x14ac:dyDescent="0.25">
      <c r="A299" s="2">
        <v>540</v>
      </c>
      <c r="B299">
        <v>333</v>
      </c>
      <c r="C299" s="3">
        <v>14373.934135</v>
      </c>
      <c r="D299" s="2"/>
    </row>
    <row r="300" spans="1:4" x14ac:dyDescent="0.25">
      <c r="A300" s="2">
        <v>540</v>
      </c>
      <c r="B300">
        <v>334</v>
      </c>
      <c r="C300" s="3">
        <v>17338.642598999999</v>
      </c>
      <c r="D300" s="2"/>
    </row>
    <row r="301" spans="1:4" x14ac:dyDescent="0.25">
      <c r="A301" s="2">
        <v>540</v>
      </c>
      <c r="B301">
        <v>335</v>
      </c>
      <c r="C301" s="3">
        <v>3201.544347</v>
      </c>
      <c r="D301" s="2"/>
    </row>
    <row r="302" spans="1:4" x14ac:dyDescent="0.25">
      <c r="A302" s="2">
        <v>540</v>
      </c>
      <c r="B302">
        <v>336</v>
      </c>
      <c r="C302" s="3">
        <v>3301.6803970000001</v>
      </c>
      <c r="D302" s="2"/>
    </row>
    <row r="303" spans="1:4" x14ac:dyDescent="0.25">
      <c r="A303" s="2">
        <v>540</v>
      </c>
      <c r="B303">
        <v>337</v>
      </c>
      <c r="C303" s="3">
        <v>28258.376787000001</v>
      </c>
      <c r="D303" s="2"/>
    </row>
    <row r="304" spans="1:4" x14ac:dyDescent="0.25">
      <c r="A304" s="2">
        <v>540</v>
      </c>
      <c r="B304">
        <v>338</v>
      </c>
      <c r="C304" s="3">
        <v>938.04909899999996</v>
      </c>
      <c r="D304" s="2"/>
    </row>
    <row r="305" spans="1:4" x14ac:dyDescent="0.25">
      <c r="A305" s="2">
        <v>540</v>
      </c>
      <c r="B305">
        <v>339</v>
      </c>
      <c r="C305" s="3">
        <v>4975.8473020000001</v>
      </c>
      <c r="D305" s="2"/>
    </row>
    <row r="306" spans="1:4" x14ac:dyDescent="0.25">
      <c r="A306" s="2">
        <v>540</v>
      </c>
      <c r="B306">
        <v>340</v>
      </c>
      <c r="C306" s="3">
        <v>4919.1979950000004</v>
      </c>
      <c r="D306" s="2"/>
    </row>
    <row r="307" spans="1:4" x14ac:dyDescent="0.25">
      <c r="A307" s="2">
        <v>540</v>
      </c>
      <c r="B307">
        <v>341</v>
      </c>
      <c r="C307" s="3">
        <v>13849.051352</v>
      </c>
      <c r="D307" s="2"/>
    </row>
    <row r="308" spans="1:4" x14ac:dyDescent="0.25">
      <c r="A308" s="2">
        <v>540</v>
      </c>
      <c r="B308">
        <v>342</v>
      </c>
      <c r="C308" s="3">
        <v>1025.5785490000001</v>
      </c>
      <c r="D308" s="2"/>
    </row>
    <row r="309" spans="1:4" x14ac:dyDescent="0.25">
      <c r="A309" s="2">
        <v>540</v>
      </c>
      <c r="B309">
        <v>343</v>
      </c>
      <c r="C309" s="3">
        <v>2457.97948</v>
      </c>
      <c r="D309" s="2"/>
    </row>
    <row r="310" spans="1:4" x14ac:dyDescent="0.25">
      <c r="A310" s="2">
        <v>540</v>
      </c>
      <c r="B310">
        <v>344</v>
      </c>
      <c r="C310" s="3">
        <v>2935.7807990000001</v>
      </c>
      <c r="D310" s="2"/>
    </row>
    <row r="311" spans="1:4" x14ac:dyDescent="0.25">
      <c r="A311" s="2">
        <v>540</v>
      </c>
      <c r="B311">
        <v>345</v>
      </c>
      <c r="C311" s="3">
        <v>4795.9854850000002</v>
      </c>
      <c r="D311" s="2"/>
    </row>
    <row r="312" spans="1:4" x14ac:dyDescent="0.25">
      <c r="A312" s="2">
        <v>540</v>
      </c>
      <c r="B312">
        <v>346</v>
      </c>
      <c r="C312" s="3">
        <v>3679.9837379999999</v>
      </c>
      <c r="D312" s="2"/>
    </row>
    <row r="313" spans="1:4" x14ac:dyDescent="0.25">
      <c r="A313" s="2">
        <v>540</v>
      </c>
      <c r="B313">
        <v>347</v>
      </c>
      <c r="C313" s="3">
        <v>2420.9910399999999</v>
      </c>
      <c r="D313" s="2"/>
    </row>
    <row r="314" spans="1:4" x14ac:dyDescent="0.25">
      <c r="A314" s="2">
        <v>540</v>
      </c>
      <c r="B314">
        <v>348</v>
      </c>
      <c r="C314" s="3">
        <v>14466.585093</v>
      </c>
      <c r="D314" s="2"/>
    </row>
    <row r="315" spans="1:4" x14ac:dyDescent="0.25">
      <c r="A315" s="2">
        <v>540</v>
      </c>
      <c r="B315">
        <v>349</v>
      </c>
      <c r="C315" s="3">
        <v>44372.104286000002</v>
      </c>
      <c r="D315" s="2"/>
    </row>
    <row r="316" spans="1:4" x14ac:dyDescent="0.25">
      <c r="A316" s="2">
        <v>540</v>
      </c>
      <c r="B316">
        <v>350</v>
      </c>
      <c r="C316" s="3">
        <v>24992.773101999999</v>
      </c>
      <c r="D316" s="2"/>
    </row>
    <row r="317" spans="1:4" x14ac:dyDescent="0.25">
      <c r="A317" s="2">
        <v>540</v>
      </c>
      <c r="B317">
        <v>351</v>
      </c>
      <c r="C317" s="3">
        <v>7724.4608529999996</v>
      </c>
      <c r="D317" s="2"/>
    </row>
    <row r="318" spans="1:4" x14ac:dyDescent="0.25">
      <c r="A318" s="2">
        <v>540</v>
      </c>
      <c r="B318">
        <v>352</v>
      </c>
      <c r="C318" s="3">
        <v>11504.842114999999</v>
      </c>
      <c r="D318" s="2"/>
    </row>
    <row r="319" spans="1:4" x14ac:dyDescent="0.25">
      <c r="A319" s="2">
        <v>540</v>
      </c>
      <c r="B319">
        <v>354</v>
      </c>
      <c r="C319" s="3">
        <v>10015.785941</v>
      </c>
      <c r="D319" s="2"/>
    </row>
    <row r="320" spans="1:4" x14ac:dyDescent="0.25">
      <c r="A320" s="2">
        <v>540</v>
      </c>
      <c r="B320">
        <v>355</v>
      </c>
      <c r="C320" s="3">
        <v>17551.015878999999</v>
      </c>
      <c r="D320" s="2"/>
    </row>
    <row r="321" spans="1:4" x14ac:dyDescent="0.25">
      <c r="A321" s="2">
        <v>540</v>
      </c>
      <c r="B321">
        <v>356</v>
      </c>
      <c r="C321" s="3">
        <v>23465.000162</v>
      </c>
      <c r="D321" s="2"/>
    </row>
    <row r="322" spans="1:4" x14ac:dyDescent="0.25">
      <c r="A322" s="2">
        <v>540</v>
      </c>
      <c r="B322">
        <v>357</v>
      </c>
      <c r="C322" s="3">
        <v>15344.339269</v>
      </c>
      <c r="D322" s="2"/>
    </row>
    <row r="323" spans="1:4" x14ac:dyDescent="0.25">
      <c r="A323" s="2">
        <v>540</v>
      </c>
      <c r="B323">
        <v>358</v>
      </c>
      <c r="C323" s="3">
        <v>6270.4667030000001</v>
      </c>
      <c r="D323" s="2"/>
    </row>
    <row r="324" spans="1:4" x14ac:dyDescent="0.25">
      <c r="A324" s="2">
        <v>540</v>
      </c>
      <c r="B324">
        <v>359</v>
      </c>
      <c r="C324" s="3">
        <v>2546.2711810000001</v>
      </c>
      <c r="D324" s="2"/>
    </row>
    <row r="325" spans="1:4" x14ac:dyDescent="0.25">
      <c r="A325" s="2">
        <v>540</v>
      </c>
      <c r="B325">
        <v>360</v>
      </c>
      <c r="C325" s="3">
        <v>129.32036400000001</v>
      </c>
      <c r="D325" s="2"/>
    </row>
    <row r="326" spans="1:4" x14ac:dyDescent="0.25">
      <c r="A326" s="2">
        <v>540</v>
      </c>
      <c r="B326">
        <v>361</v>
      </c>
      <c r="C326" s="3">
        <v>28349.812990999999</v>
      </c>
      <c r="D326" s="2"/>
    </row>
    <row r="327" spans="1:4" x14ac:dyDescent="0.25">
      <c r="A327" s="2">
        <v>540</v>
      </c>
      <c r="B327">
        <v>362</v>
      </c>
      <c r="C327" s="3">
        <v>1094.3319530000001</v>
      </c>
      <c r="D327" s="2"/>
    </row>
    <row r="328" spans="1:4" x14ac:dyDescent="0.25">
      <c r="A328" s="2">
        <v>540</v>
      </c>
      <c r="B328">
        <v>363</v>
      </c>
      <c r="C328" s="3">
        <v>20884.847936999999</v>
      </c>
      <c r="D328" s="2"/>
    </row>
    <row r="329" spans="1:4" x14ac:dyDescent="0.25">
      <c r="A329" s="2">
        <v>540</v>
      </c>
      <c r="B329">
        <v>364</v>
      </c>
      <c r="C329" s="3">
        <v>21975.118339000001</v>
      </c>
      <c r="D329" s="2"/>
    </row>
    <row r="330" spans="1:4" x14ac:dyDescent="0.25">
      <c r="A330" s="2">
        <v>540</v>
      </c>
      <c r="B330">
        <v>366</v>
      </c>
      <c r="C330" s="3">
        <v>15790.510518999999</v>
      </c>
      <c r="D330" s="2"/>
    </row>
    <row r="331" spans="1:4" x14ac:dyDescent="0.25">
      <c r="A331" s="2">
        <v>540</v>
      </c>
      <c r="B331">
        <v>367</v>
      </c>
      <c r="C331" s="3">
        <v>15024.790653</v>
      </c>
      <c r="D331" s="2"/>
    </row>
    <row r="332" spans="1:4" x14ac:dyDescent="0.25">
      <c r="A332" s="2">
        <v>540</v>
      </c>
      <c r="B332">
        <v>368</v>
      </c>
      <c r="C332" s="3">
        <v>18212.253309</v>
      </c>
      <c r="D332" s="2"/>
    </row>
    <row r="333" spans="1:4" x14ac:dyDescent="0.25">
      <c r="A333" s="2">
        <v>540</v>
      </c>
      <c r="B333">
        <v>369</v>
      </c>
      <c r="C333" s="3">
        <v>22715.962727999999</v>
      </c>
      <c r="D333" s="2"/>
    </row>
    <row r="334" spans="1:4" x14ac:dyDescent="0.25">
      <c r="A334" s="2">
        <v>540</v>
      </c>
      <c r="B334">
        <v>370</v>
      </c>
      <c r="C334" s="3">
        <v>15065.171361999999</v>
      </c>
      <c r="D334" s="2"/>
    </row>
    <row r="335" spans="1:4" x14ac:dyDescent="0.25">
      <c r="A335" s="2">
        <v>540</v>
      </c>
      <c r="B335">
        <v>371</v>
      </c>
      <c r="C335" s="3">
        <v>2954.1203740000001</v>
      </c>
      <c r="D335" s="2"/>
    </row>
    <row r="336" spans="1:4" x14ac:dyDescent="0.25">
      <c r="A336" s="2">
        <v>540</v>
      </c>
      <c r="B336">
        <v>372</v>
      </c>
      <c r="C336" s="3">
        <v>44372.104286000002</v>
      </c>
      <c r="D336" s="2"/>
    </row>
    <row r="337" spans="1:4" x14ac:dyDescent="0.25">
      <c r="A337" s="2">
        <v>540</v>
      </c>
      <c r="B337">
        <v>373</v>
      </c>
      <c r="C337" s="3">
        <v>1005.061468</v>
      </c>
      <c r="D337" s="2"/>
    </row>
    <row r="338" spans="1:4" x14ac:dyDescent="0.25">
      <c r="A338" s="2">
        <v>540</v>
      </c>
      <c r="B338">
        <v>374</v>
      </c>
      <c r="C338" s="3">
        <v>1763.084194</v>
      </c>
      <c r="D338" s="2"/>
    </row>
    <row r="339" spans="1:4" x14ac:dyDescent="0.25">
      <c r="A339" s="2">
        <v>540</v>
      </c>
      <c r="B339">
        <v>375</v>
      </c>
      <c r="C339" s="3">
        <v>1005.061468</v>
      </c>
      <c r="D339" s="2"/>
    </row>
    <row r="340" spans="1:4" x14ac:dyDescent="0.25">
      <c r="A340" s="2">
        <v>540</v>
      </c>
      <c r="B340">
        <v>376</v>
      </c>
      <c r="C340" s="3">
        <v>56267.633207999999</v>
      </c>
      <c r="D340" s="2"/>
    </row>
    <row r="341" spans="1:4" x14ac:dyDescent="0.25">
      <c r="A341" s="2">
        <v>540</v>
      </c>
      <c r="B341">
        <v>377</v>
      </c>
      <c r="C341" s="3">
        <v>5999.3034530000004</v>
      </c>
      <c r="D341" s="2"/>
    </row>
    <row r="342" spans="1:4" x14ac:dyDescent="0.25">
      <c r="A342" s="2">
        <v>540</v>
      </c>
      <c r="B342">
        <v>378</v>
      </c>
      <c r="C342" s="3">
        <v>15547.481574666001</v>
      </c>
      <c r="D342" s="2"/>
    </row>
    <row r="343" spans="1:4" x14ac:dyDescent="0.25">
      <c r="A343" s="2">
        <v>540</v>
      </c>
      <c r="B343">
        <v>379</v>
      </c>
      <c r="C343" s="3">
        <v>9398.2470119999998</v>
      </c>
      <c r="D343" s="2"/>
    </row>
    <row r="344" spans="1:4" x14ac:dyDescent="0.25">
      <c r="A344" s="2">
        <v>540</v>
      </c>
      <c r="B344">
        <v>380</v>
      </c>
      <c r="C344" s="3">
        <v>11706.243027</v>
      </c>
      <c r="D344" s="2"/>
    </row>
    <row r="345" spans="1:4" x14ac:dyDescent="0.25">
      <c r="A345" s="2">
        <v>540</v>
      </c>
      <c r="B345">
        <v>381</v>
      </c>
      <c r="C345" s="3">
        <v>16836.878035999998</v>
      </c>
      <c r="D345" s="2"/>
    </row>
    <row r="346" spans="1:4" x14ac:dyDescent="0.25">
      <c r="A346" s="2">
        <v>540</v>
      </c>
      <c r="B346">
        <v>382</v>
      </c>
      <c r="C346" s="3">
        <v>18867.831185999999</v>
      </c>
      <c r="D346" s="2"/>
    </row>
    <row r="347" spans="1:4" x14ac:dyDescent="0.25">
      <c r="A347" s="2">
        <v>540</v>
      </c>
      <c r="B347">
        <v>383</v>
      </c>
      <c r="C347" s="3">
        <v>3659.4069720000002</v>
      </c>
      <c r="D347" s="2"/>
    </row>
    <row r="348" spans="1:4" x14ac:dyDescent="0.25">
      <c r="A348" s="2">
        <v>540</v>
      </c>
      <c r="B348">
        <v>384</v>
      </c>
      <c r="C348" s="3">
        <v>6421.4513930000003</v>
      </c>
      <c r="D348" s="2"/>
    </row>
    <row r="349" spans="1:4" x14ac:dyDescent="0.25">
      <c r="A349" s="2">
        <v>540</v>
      </c>
      <c r="B349">
        <v>385</v>
      </c>
      <c r="C349" s="3">
        <v>3659.4069720000002</v>
      </c>
      <c r="D349" s="2"/>
    </row>
    <row r="350" spans="1:4" x14ac:dyDescent="0.25">
      <c r="A350" s="2">
        <v>540</v>
      </c>
      <c r="B350">
        <v>388</v>
      </c>
      <c r="C350" s="3">
        <v>8790.4217129999997</v>
      </c>
      <c r="D350" s="2"/>
    </row>
    <row r="351" spans="1:4" x14ac:dyDescent="0.25">
      <c r="A351" s="2">
        <v>540</v>
      </c>
      <c r="B351">
        <v>389</v>
      </c>
      <c r="C351" s="3">
        <v>8790.4217129999997</v>
      </c>
      <c r="D351" s="2"/>
    </row>
    <row r="352" spans="1:4" x14ac:dyDescent="0.25">
      <c r="A352" s="2">
        <v>540</v>
      </c>
      <c r="B352">
        <v>390</v>
      </c>
      <c r="C352" s="3">
        <v>463.56200100000001</v>
      </c>
      <c r="D352" s="2"/>
    </row>
    <row r="353" spans="1:4" x14ac:dyDescent="0.25">
      <c r="A353" s="2">
        <v>540</v>
      </c>
      <c r="B353">
        <v>391</v>
      </c>
      <c r="C353" s="3">
        <v>7680.0458850000005</v>
      </c>
      <c r="D353" s="2"/>
    </row>
    <row r="354" spans="1:4" x14ac:dyDescent="0.25">
      <c r="A354" s="2">
        <v>540</v>
      </c>
      <c r="B354">
        <v>392</v>
      </c>
      <c r="C354" s="3">
        <v>7680.0458850000005</v>
      </c>
      <c r="D354" s="2"/>
    </row>
    <row r="355" spans="1:4" x14ac:dyDescent="0.25">
      <c r="A355" s="2">
        <v>540</v>
      </c>
      <c r="B355">
        <v>393</v>
      </c>
      <c r="C355" s="3">
        <v>3186.4662119999998</v>
      </c>
      <c r="D355" s="2"/>
    </row>
    <row r="356" spans="1:4" x14ac:dyDescent="0.25">
      <c r="A356" s="2">
        <v>540</v>
      </c>
      <c r="B356">
        <v>394</v>
      </c>
      <c r="C356" s="3">
        <v>3186.4662119999998</v>
      </c>
      <c r="D356" s="2"/>
    </row>
    <row r="357" spans="1:4" x14ac:dyDescent="0.25">
      <c r="A357" s="2">
        <v>540</v>
      </c>
      <c r="B357">
        <v>395</v>
      </c>
      <c r="C357" s="3">
        <v>17310.828454999999</v>
      </c>
      <c r="D357" s="2"/>
    </row>
    <row r="358" spans="1:4" x14ac:dyDescent="0.25">
      <c r="A358" s="2">
        <v>540</v>
      </c>
      <c r="B358">
        <v>397</v>
      </c>
      <c r="C358" s="3">
        <v>9502.9494830000003</v>
      </c>
      <c r="D358" s="2"/>
    </row>
    <row r="359" spans="1:4" x14ac:dyDescent="0.25">
      <c r="A359" s="2">
        <v>540</v>
      </c>
      <c r="B359">
        <v>398</v>
      </c>
      <c r="C359" s="3">
        <v>4832.972753</v>
      </c>
      <c r="D359" s="2"/>
    </row>
    <row r="360" spans="1:4" x14ac:dyDescent="0.25">
      <c r="A360" s="2">
        <v>540</v>
      </c>
      <c r="B360">
        <v>399</v>
      </c>
      <c r="C360" s="3">
        <v>1877.548976</v>
      </c>
      <c r="D360" s="2"/>
    </row>
    <row r="361" spans="1:4" x14ac:dyDescent="0.25">
      <c r="A361" s="2">
        <v>540</v>
      </c>
      <c r="B361">
        <v>400</v>
      </c>
      <c r="C361" s="3">
        <v>14292.128348</v>
      </c>
      <c r="D361" s="2"/>
    </row>
    <row r="362" spans="1:4" x14ac:dyDescent="0.25">
      <c r="A362" s="2">
        <v>540</v>
      </c>
      <c r="B362">
        <v>401</v>
      </c>
      <c r="C362" s="3">
        <v>15539.893574</v>
      </c>
      <c r="D362" s="2"/>
    </row>
    <row r="363" spans="1:4" x14ac:dyDescent="0.25">
      <c r="A363" s="2">
        <v>540</v>
      </c>
      <c r="B363">
        <v>402</v>
      </c>
      <c r="C363" s="3">
        <v>17781.787692999998</v>
      </c>
      <c r="D363" s="2"/>
    </row>
    <row r="364" spans="1:4" x14ac:dyDescent="0.25">
      <c r="A364" s="2">
        <v>540</v>
      </c>
      <c r="B364">
        <v>403</v>
      </c>
      <c r="C364" s="3">
        <v>1673.7258509999999</v>
      </c>
      <c r="D364" s="2"/>
    </row>
    <row r="365" spans="1:4" x14ac:dyDescent="0.25">
      <c r="A365" s="2">
        <v>540</v>
      </c>
      <c r="B365">
        <v>404</v>
      </c>
      <c r="C365" s="3">
        <v>7884.6924209999997</v>
      </c>
      <c r="D365" s="2"/>
    </row>
    <row r="366" spans="1:4" x14ac:dyDescent="0.25">
      <c r="A366" s="2">
        <v>540</v>
      </c>
      <c r="B366">
        <v>405</v>
      </c>
      <c r="C366" s="3">
        <v>24392.777419999999</v>
      </c>
      <c r="D366" s="2"/>
    </row>
    <row r="367" spans="1:4" x14ac:dyDescent="0.25">
      <c r="A367" s="2">
        <v>540</v>
      </c>
      <c r="B367">
        <v>406</v>
      </c>
      <c r="C367" s="3">
        <v>20054.471616999999</v>
      </c>
      <c r="D367" s="2"/>
    </row>
    <row r="368" spans="1:4" x14ac:dyDescent="0.25">
      <c r="A368" s="2">
        <v>540</v>
      </c>
      <c r="B368">
        <v>407</v>
      </c>
      <c r="C368" s="3">
        <v>19679.010828999999</v>
      </c>
      <c r="D368" s="2"/>
    </row>
    <row r="369" spans="1:4" x14ac:dyDescent="0.25">
      <c r="A369" s="2">
        <v>540</v>
      </c>
      <c r="B369">
        <v>408</v>
      </c>
      <c r="C369" s="3">
        <v>19432.390944999999</v>
      </c>
      <c r="D369" s="2"/>
    </row>
    <row r="370" spans="1:4" x14ac:dyDescent="0.25">
      <c r="A370" s="2">
        <v>540</v>
      </c>
      <c r="B370">
        <v>409</v>
      </c>
      <c r="C370" s="3">
        <v>2231.3290120000001</v>
      </c>
      <c r="D370" s="2"/>
    </row>
    <row r="371" spans="1:4" x14ac:dyDescent="0.25">
      <c r="A371" s="2">
        <v>540</v>
      </c>
      <c r="B371">
        <v>410</v>
      </c>
      <c r="C371" s="3">
        <v>2172.7274440000001</v>
      </c>
      <c r="D371" s="2"/>
    </row>
    <row r="372" spans="1:4" x14ac:dyDescent="0.25">
      <c r="A372" s="2">
        <v>540</v>
      </c>
      <c r="B372">
        <v>411</v>
      </c>
      <c r="C372" s="3">
        <v>38460.519271999998</v>
      </c>
      <c r="D372" s="2"/>
    </row>
    <row r="373" spans="1:4" x14ac:dyDescent="0.25">
      <c r="A373" s="2">
        <v>540</v>
      </c>
      <c r="B373">
        <v>413</v>
      </c>
      <c r="C373" s="3">
        <v>15007.622157</v>
      </c>
      <c r="D373" s="2"/>
    </row>
    <row r="374" spans="1:4" x14ac:dyDescent="0.25">
      <c r="A374" s="2">
        <v>540</v>
      </c>
      <c r="B374">
        <v>414</v>
      </c>
      <c r="C374" s="3">
        <v>16937.021528000001</v>
      </c>
      <c r="D374" s="2"/>
    </row>
    <row r="375" spans="1:4" x14ac:dyDescent="0.25">
      <c r="A375" s="2">
        <v>540</v>
      </c>
      <c r="B375">
        <v>415</v>
      </c>
      <c r="C375" s="3">
        <v>7108.3606600000003</v>
      </c>
      <c r="D375" s="2"/>
    </row>
    <row r="376" spans="1:4" x14ac:dyDescent="0.25">
      <c r="A376" s="2">
        <v>540</v>
      </c>
      <c r="B376">
        <v>417</v>
      </c>
      <c r="C376" s="3">
        <v>0</v>
      </c>
      <c r="D376" s="2"/>
    </row>
    <row r="377" spans="1:4" x14ac:dyDescent="0.25">
      <c r="A377" s="2">
        <v>540</v>
      </c>
      <c r="B377">
        <v>418</v>
      </c>
      <c r="C377" s="3">
        <v>9390.6999199999991</v>
      </c>
      <c r="D377" s="2"/>
    </row>
    <row r="378" spans="1:4" x14ac:dyDescent="0.25">
      <c r="A378" s="2">
        <v>540</v>
      </c>
      <c r="B378">
        <v>419</v>
      </c>
      <c r="C378" s="3">
        <v>5213.3229950000004</v>
      </c>
      <c r="D378" s="2"/>
    </row>
    <row r="379" spans="1:4" x14ac:dyDescent="0.25">
      <c r="A379" s="2">
        <v>540</v>
      </c>
      <c r="B379">
        <v>420</v>
      </c>
      <c r="C379" s="3">
        <v>19187.840784</v>
      </c>
      <c r="D379" s="2"/>
    </row>
    <row r="380" spans="1:4" x14ac:dyDescent="0.25">
      <c r="A380" s="2">
        <v>540</v>
      </c>
      <c r="B380">
        <v>421</v>
      </c>
      <c r="C380" s="3">
        <v>8635.1890719999992</v>
      </c>
      <c r="D380" s="2"/>
    </row>
    <row r="381" spans="1:4" x14ac:dyDescent="0.25">
      <c r="A381" s="2">
        <v>540</v>
      </c>
      <c r="B381">
        <v>422</v>
      </c>
      <c r="C381" s="3">
        <v>7413.3385120000003</v>
      </c>
      <c r="D381" s="2"/>
    </row>
    <row r="382" spans="1:4" x14ac:dyDescent="0.25">
      <c r="A382" s="2">
        <v>540</v>
      </c>
      <c r="B382">
        <v>423</v>
      </c>
      <c r="C382" s="3">
        <v>6993.5708839999998</v>
      </c>
      <c r="D382" s="2"/>
    </row>
    <row r="383" spans="1:4" x14ac:dyDescent="0.25">
      <c r="A383" s="2">
        <v>540</v>
      </c>
      <c r="B383">
        <v>424</v>
      </c>
      <c r="C383" s="3">
        <v>14225.480777000001</v>
      </c>
      <c r="D383" s="2"/>
    </row>
    <row r="384" spans="1:4" x14ac:dyDescent="0.25">
      <c r="A384" s="2">
        <v>540</v>
      </c>
      <c r="B384">
        <v>425</v>
      </c>
      <c r="C384" s="3">
        <v>871.28931799999998</v>
      </c>
      <c r="D384" s="2"/>
    </row>
    <row r="385" spans="1:4" x14ac:dyDescent="0.25">
      <c r="A385" s="2">
        <v>540</v>
      </c>
      <c r="B385">
        <v>426</v>
      </c>
      <c r="C385" s="3">
        <v>24644.355872</v>
      </c>
      <c r="D385" s="2"/>
    </row>
    <row r="386" spans="1:4" x14ac:dyDescent="0.25">
      <c r="A386" s="2">
        <v>540</v>
      </c>
      <c r="B386">
        <v>427</v>
      </c>
      <c r="C386" s="3">
        <v>8684.8953290000009</v>
      </c>
      <c r="D386" s="2"/>
    </row>
    <row r="387" spans="1:4" x14ac:dyDescent="0.25">
      <c r="A387" s="2">
        <v>540</v>
      </c>
      <c r="B387">
        <v>428</v>
      </c>
      <c r="C387" s="3">
        <v>18201.399334999998</v>
      </c>
      <c r="D387" s="2"/>
    </row>
    <row r="388" spans="1:4" x14ac:dyDescent="0.25">
      <c r="A388" s="2">
        <v>540</v>
      </c>
      <c r="B388">
        <v>429</v>
      </c>
      <c r="C388" s="3">
        <v>3055.3566049999999</v>
      </c>
      <c r="D388" s="2"/>
    </row>
    <row r="389" spans="1:4" x14ac:dyDescent="0.25">
      <c r="A389" s="2">
        <v>540</v>
      </c>
      <c r="B389">
        <v>430</v>
      </c>
      <c r="C389" s="3">
        <v>1007.384</v>
      </c>
      <c r="D389" s="2"/>
    </row>
    <row r="390" spans="1:4" x14ac:dyDescent="0.25">
      <c r="A390" s="2">
        <v>540</v>
      </c>
      <c r="B390">
        <v>432</v>
      </c>
      <c r="C390" s="3">
        <v>595.20168799999999</v>
      </c>
      <c r="D390" s="2"/>
    </row>
    <row r="391" spans="1:4" x14ac:dyDescent="0.25">
      <c r="A391" s="2">
        <v>540</v>
      </c>
      <c r="B391">
        <v>433</v>
      </c>
      <c r="C391" s="3">
        <v>3716.8906059999999</v>
      </c>
      <c r="D391" s="2"/>
    </row>
    <row r="392" spans="1:4" x14ac:dyDescent="0.25">
      <c r="A392" s="2">
        <v>540</v>
      </c>
      <c r="B392">
        <v>434</v>
      </c>
      <c r="C392" s="3">
        <v>540.16189699999995</v>
      </c>
      <c r="D392" s="2"/>
    </row>
    <row r="393" spans="1:4" x14ac:dyDescent="0.25">
      <c r="A393" s="2">
        <v>540</v>
      </c>
      <c r="B393">
        <v>435</v>
      </c>
      <c r="C393" s="3">
        <v>7318.9129240000002</v>
      </c>
      <c r="D393" s="2"/>
    </row>
    <row r="394" spans="1:4" x14ac:dyDescent="0.25">
      <c r="A394" s="2">
        <v>540</v>
      </c>
      <c r="B394">
        <v>436</v>
      </c>
      <c r="C394" s="3">
        <v>4476.7408690000002</v>
      </c>
      <c r="D394" s="2"/>
    </row>
    <row r="395" spans="1:4" x14ac:dyDescent="0.25">
      <c r="A395" s="2">
        <v>540</v>
      </c>
      <c r="B395">
        <v>437</v>
      </c>
      <c r="C395" s="3">
        <v>1216.5298760000001</v>
      </c>
      <c r="D395" s="2"/>
    </row>
    <row r="396" spans="1:4" x14ac:dyDescent="0.25">
      <c r="A396" s="2">
        <v>540</v>
      </c>
      <c r="B396">
        <v>438</v>
      </c>
      <c r="C396" s="3">
        <v>16113.437762</v>
      </c>
      <c r="D396" s="2"/>
    </row>
    <row r="397" spans="1:4" x14ac:dyDescent="0.25">
      <c r="A397" s="2">
        <v>540</v>
      </c>
      <c r="B397">
        <v>439</v>
      </c>
      <c r="C397" s="3">
        <v>921.27252099999998</v>
      </c>
      <c r="D397" s="2"/>
    </row>
    <row r="398" spans="1:4" x14ac:dyDescent="0.25">
      <c r="A398" s="2">
        <v>540</v>
      </c>
      <c r="B398">
        <v>440</v>
      </c>
      <c r="C398" s="3">
        <v>886.57491600000003</v>
      </c>
      <c r="D398" s="2"/>
    </row>
    <row r="399" spans="1:4" x14ac:dyDescent="0.25">
      <c r="A399" s="2">
        <v>540</v>
      </c>
      <c r="B399">
        <v>442</v>
      </c>
      <c r="C399" s="3">
        <v>741.10686699999997</v>
      </c>
      <c r="D399" s="2"/>
    </row>
    <row r="400" spans="1:4" x14ac:dyDescent="0.25">
      <c r="A400" s="2">
        <v>540</v>
      </c>
      <c r="B400">
        <v>443</v>
      </c>
      <c r="C400" s="3">
        <v>15622.078923999999</v>
      </c>
      <c r="D400" s="2"/>
    </row>
    <row r="401" spans="1:4" x14ac:dyDescent="0.25">
      <c r="A401" s="2">
        <v>540</v>
      </c>
      <c r="B401">
        <v>444</v>
      </c>
      <c r="C401" s="3">
        <v>12416.265954</v>
      </c>
      <c r="D401" s="2"/>
    </row>
    <row r="402" spans="1:4" x14ac:dyDescent="0.25">
      <c r="A402" s="2">
        <v>540</v>
      </c>
      <c r="B402">
        <v>445</v>
      </c>
      <c r="C402" s="3">
        <v>6049.1711679999999</v>
      </c>
      <c r="D402" s="2"/>
    </row>
    <row r="403" spans="1:4" x14ac:dyDescent="0.25">
      <c r="A403" s="2">
        <v>540</v>
      </c>
      <c r="B403">
        <v>446</v>
      </c>
      <c r="C403" s="3">
        <v>22505.674181999999</v>
      </c>
      <c r="D403" s="2"/>
    </row>
    <row r="404" spans="1:4" x14ac:dyDescent="0.25">
      <c r="A404" s="2">
        <v>540</v>
      </c>
      <c r="B404">
        <v>447</v>
      </c>
      <c r="C404" s="3">
        <v>25545.645495000001</v>
      </c>
      <c r="D404" s="2"/>
    </row>
    <row r="405" spans="1:4" x14ac:dyDescent="0.25">
      <c r="A405" s="2">
        <v>540</v>
      </c>
      <c r="B405">
        <v>448</v>
      </c>
      <c r="C405" s="3">
        <v>3994.1379350000002</v>
      </c>
      <c r="D405" s="2"/>
    </row>
    <row r="406" spans="1:4" x14ac:dyDescent="0.25">
      <c r="A406" s="2">
        <v>540</v>
      </c>
      <c r="B406">
        <v>450</v>
      </c>
      <c r="C406" s="3">
        <v>47864.580754000002</v>
      </c>
      <c r="D406" s="2"/>
    </row>
    <row r="407" spans="1:4" x14ac:dyDescent="0.25">
      <c r="A407" s="2">
        <v>540</v>
      </c>
      <c r="B407">
        <v>453</v>
      </c>
      <c r="C407" s="3">
        <v>10226.583345999999</v>
      </c>
      <c r="D407" s="2"/>
    </row>
    <row r="408" spans="1:4" x14ac:dyDescent="0.25">
      <c r="A408" s="2">
        <v>540</v>
      </c>
      <c r="B408">
        <v>454</v>
      </c>
      <c r="C408" s="3">
        <v>22994.628059999999</v>
      </c>
      <c r="D408" s="2"/>
    </row>
    <row r="409" spans="1:4" x14ac:dyDescent="0.25">
      <c r="A409" s="2">
        <v>540</v>
      </c>
      <c r="B409">
        <v>455</v>
      </c>
      <c r="C409" s="3">
        <v>32977.812747999997</v>
      </c>
      <c r="D409" s="2"/>
    </row>
    <row r="410" spans="1:4" x14ac:dyDescent="0.25">
      <c r="A410" s="2">
        <v>540</v>
      </c>
      <c r="B410">
        <v>456</v>
      </c>
      <c r="C410" s="3">
        <v>35126.160715999999</v>
      </c>
      <c r="D410" s="2"/>
    </row>
    <row r="411" spans="1:4" x14ac:dyDescent="0.25">
      <c r="A411" s="2">
        <v>540</v>
      </c>
      <c r="B411">
        <v>457</v>
      </c>
      <c r="C411" s="3">
        <v>41486.004432000002</v>
      </c>
      <c r="D411" s="2"/>
    </row>
    <row r="412" spans="1:4" x14ac:dyDescent="0.25">
      <c r="A412" s="2">
        <v>540</v>
      </c>
      <c r="B412">
        <v>459</v>
      </c>
      <c r="C412" s="3">
        <v>19450.568126665999</v>
      </c>
      <c r="D412" s="2"/>
    </row>
    <row r="413" spans="1:4" x14ac:dyDescent="0.25">
      <c r="A413" s="2">
        <v>540</v>
      </c>
      <c r="B413">
        <v>460</v>
      </c>
      <c r="C413" s="3">
        <v>19722.974883666</v>
      </c>
      <c r="D413" s="2"/>
    </row>
    <row r="414" spans="1:4" x14ac:dyDescent="0.25">
      <c r="A414" s="2">
        <v>540</v>
      </c>
      <c r="B414">
        <v>461</v>
      </c>
      <c r="C414" s="3">
        <v>19450.568126665999</v>
      </c>
      <c r="D414" s="2"/>
    </row>
    <row r="415" spans="1:4" x14ac:dyDescent="0.25">
      <c r="A415" s="2">
        <v>540</v>
      </c>
      <c r="B415">
        <v>462</v>
      </c>
      <c r="C415" s="3">
        <v>17964.257366000002</v>
      </c>
      <c r="D415" s="2"/>
    </row>
    <row r="416" spans="1:4" x14ac:dyDescent="0.25">
      <c r="A416" s="2">
        <v>540</v>
      </c>
      <c r="B416">
        <v>463</v>
      </c>
      <c r="C416" s="3">
        <v>19357.233696333002</v>
      </c>
      <c r="D416" s="2"/>
    </row>
    <row r="417" spans="1:4" x14ac:dyDescent="0.25">
      <c r="A417" s="2">
        <v>540</v>
      </c>
      <c r="B417">
        <v>464</v>
      </c>
      <c r="C417" s="3">
        <v>19023.372607333</v>
      </c>
      <c r="D417" s="2"/>
    </row>
    <row r="418" spans="1:4" x14ac:dyDescent="0.25">
      <c r="A418" s="2">
        <v>540</v>
      </c>
      <c r="B418">
        <v>465</v>
      </c>
      <c r="C418" s="3">
        <v>19357.233696333002</v>
      </c>
      <c r="D418" s="2"/>
    </row>
    <row r="419" spans="1:4" x14ac:dyDescent="0.25">
      <c r="A419" s="2">
        <v>540</v>
      </c>
      <c r="B419">
        <v>466</v>
      </c>
      <c r="C419" s="3">
        <v>16113.981279</v>
      </c>
      <c r="D419" s="2"/>
    </row>
    <row r="420" spans="1:4" x14ac:dyDescent="0.25">
      <c r="A420" s="2">
        <v>540</v>
      </c>
      <c r="B420">
        <v>467</v>
      </c>
      <c r="C420" s="3">
        <v>50.941031000000002</v>
      </c>
      <c r="D420" s="2"/>
    </row>
    <row r="421" spans="1:4" x14ac:dyDescent="0.25">
      <c r="A421" s="2">
        <v>540</v>
      </c>
      <c r="B421">
        <v>468</v>
      </c>
      <c r="C421" s="3">
        <v>17048.303143000001</v>
      </c>
      <c r="D421" s="2"/>
    </row>
    <row r="422" spans="1:4" x14ac:dyDescent="0.25">
      <c r="A422" s="2">
        <v>540</v>
      </c>
      <c r="B422">
        <v>469</v>
      </c>
      <c r="C422" s="3">
        <v>20495.152697333</v>
      </c>
      <c r="D422" s="2"/>
    </row>
    <row r="423" spans="1:4" x14ac:dyDescent="0.25">
      <c r="A423" s="2">
        <v>540</v>
      </c>
      <c r="B423">
        <v>470</v>
      </c>
      <c r="C423" s="3">
        <v>22380.261310999998</v>
      </c>
      <c r="D423" s="2"/>
    </row>
    <row r="424" spans="1:4" x14ac:dyDescent="0.25">
      <c r="A424" s="2">
        <v>540</v>
      </c>
      <c r="B424">
        <v>471</v>
      </c>
      <c r="C424" s="3">
        <v>1945.6250339999999</v>
      </c>
      <c r="D424" s="2"/>
    </row>
    <row r="425" spans="1:4" x14ac:dyDescent="0.25">
      <c r="A425" s="2">
        <v>540</v>
      </c>
      <c r="B425">
        <v>472</v>
      </c>
      <c r="C425" s="3">
        <v>15828.828056</v>
      </c>
      <c r="D425" s="2"/>
    </row>
    <row r="426" spans="1:4" x14ac:dyDescent="0.25">
      <c r="A426" s="2">
        <v>540</v>
      </c>
      <c r="B426">
        <v>473</v>
      </c>
      <c r="C426" s="3">
        <v>20306.116725</v>
      </c>
      <c r="D426" s="2"/>
    </row>
    <row r="427" spans="1:4" x14ac:dyDescent="0.25">
      <c r="A427" s="2">
        <v>540</v>
      </c>
      <c r="B427">
        <v>474</v>
      </c>
      <c r="C427" s="3">
        <v>69183.481616999998</v>
      </c>
      <c r="D427" s="2"/>
    </row>
    <row r="428" spans="1:4" x14ac:dyDescent="0.25">
      <c r="A428" s="2">
        <v>540</v>
      </c>
      <c r="B428">
        <v>475</v>
      </c>
      <c r="C428" s="3">
        <v>1486.3107606660001</v>
      </c>
      <c r="D428" s="2"/>
    </row>
    <row r="429" spans="1:4" x14ac:dyDescent="0.25">
      <c r="A429" s="2">
        <v>540</v>
      </c>
      <c r="B429">
        <v>476</v>
      </c>
      <c r="C429" s="3">
        <v>237.01740799999999</v>
      </c>
      <c r="D429" s="2"/>
    </row>
    <row r="430" spans="1:4" x14ac:dyDescent="0.25">
      <c r="A430" s="2">
        <v>540</v>
      </c>
      <c r="B430">
        <v>477</v>
      </c>
      <c r="C430" s="3">
        <v>2573.250027</v>
      </c>
      <c r="D430" s="2"/>
    </row>
    <row r="431" spans="1:4" x14ac:dyDescent="0.25">
      <c r="A431" s="2">
        <v>540</v>
      </c>
      <c r="B431">
        <v>478</v>
      </c>
      <c r="C431" s="3">
        <v>4081.936882</v>
      </c>
      <c r="D431" s="2"/>
    </row>
    <row r="432" spans="1:4" x14ac:dyDescent="0.25">
      <c r="A432" s="2">
        <v>540</v>
      </c>
      <c r="B432">
        <v>480</v>
      </c>
      <c r="C432" s="3">
        <v>5876.587923</v>
      </c>
      <c r="D432" s="2"/>
    </row>
    <row r="433" spans="1:4" x14ac:dyDescent="0.25">
      <c r="A433" s="2">
        <v>540</v>
      </c>
      <c r="B433">
        <v>483</v>
      </c>
      <c r="C433" s="3">
        <v>3197.1893610000002</v>
      </c>
      <c r="D433" s="2"/>
    </row>
    <row r="434" spans="1:4" x14ac:dyDescent="0.25">
      <c r="A434" s="2">
        <v>540</v>
      </c>
      <c r="B434">
        <v>484</v>
      </c>
      <c r="C434" s="3">
        <v>7939.99622</v>
      </c>
      <c r="D434" s="2"/>
    </row>
    <row r="435" spans="1:4" x14ac:dyDescent="0.25">
      <c r="A435" s="2">
        <v>540</v>
      </c>
      <c r="B435">
        <v>487</v>
      </c>
      <c r="C435" s="3">
        <v>1075.559041</v>
      </c>
      <c r="D435" s="2"/>
    </row>
    <row r="436" spans="1:4" x14ac:dyDescent="0.25">
      <c r="A436" s="2">
        <v>540</v>
      </c>
      <c r="B436">
        <v>488</v>
      </c>
      <c r="C436" s="3">
        <v>545.30932900000005</v>
      </c>
      <c r="D436" s="2"/>
    </row>
    <row r="437" spans="1:4" x14ac:dyDescent="0.25">
      <c r="A437" s="2">
        <v>540</v>
      </c>
      <c r="B437">
        <v>489</v>
      </c>
      <c r="C437" s="3">
        <v>718.19255399999997</v>
      </c>
      <c r="D437" s="2"/>
    </row>
    <row r="438" spans="1:4" x14ac:dyDescent="0.25">
      <c r="A438" s="2">
        <v>540</v>
      </c>
      <c r="B438">
        <v>490</v>
      </c>
      <c r="C438" s="3">
        <v>932.31826799999999</v>
      </c>
      <c r="D438" s="2"/>
    </row>
    <row r="439" spans="1:4" x14ac:dyDescent="0.25">
      <c r="A439" s="2">
        <v>540</v>
      </c>
      <c r="B439">
        <v>491</v>
      </c>
      <c r="C439" s="3">
        <v>854.62221399999999</v>
      </c>
      <c r="D439" s="2"/>
    </row>
    <row r="440" spans="1:4" x14ac:dyDescent="0.25">
      <c r="A440" s="2">
        <v>540</v>
      </c>
      <c r="B440">
        <v>492</v>
      </c>
      <c r="C440" s="3">
        <v>882.69995900000004</v>
      </c>
      <c r="D440" s="2"/>
    </row>
    <row r="441" spans="1:4" x14ac:dyDescent="0.25">
      <c r="A441" s="2">
        <v>540</v>
      </c>
      <c r="B441">
        <v>493</v>
      </c>
      <c r="C441" s="3">
        <v>8726.2564089999996</v>
      </c>
      <c r="D441" s="2"/>
    </row>
    <row r="442" spans="1:4" x14ac:dyDescent="0.25">
      <c r="A442" s="2">
        <v>540</v>
      </c>
      <c r="B442">
        <v>499</v>
      </c>
      <c r="C442" s="3">
        <v>4369.8717919999999</v>
      </c>
      <c r="D442" s="2"/>
    </row>
    <row r="443" spans="1:4" x14ac:dyDescent="0.25">
      <c r="A443" s="2">
        <v>540</v>
      </c>
      <c r="B443">
        <v>500</v>
      </c>
      <c r="C443" s="3">
        <v>7058.0880909999996</v>
      </c>
      <c r="D443" s="2"/>
    </row>
    <row r="444" spans="1:4" x14ac:dyDescent="0.25">
      <c r="A444" s="2">
        <v>540</v>
      </c>
      <c r="B444">
        <v>501</v>
      </c>
      <c r="C444" s="3">
        <v>2943.4870820000001</v>
      </c>
      <c r="D444" s="2"/>
    </row>
    <row r="445" spans="1:4" x14ac:dyDescent="0.25">
      <c r="A445" s="2">
        <v>540</v>
      </c>
      <c r="B445">
        <v>503</v>
      </c>
      <c r="C445" s="3">
        <v>3260.560661</v>
      </c>
      <c r="D445" s="2"/>
    </row>
    <row r="446" spans="1:4" x14ac:dyDescent="0.25">
      <c r="A446" s="2">
        <v>540</v>
      </c>
      <c r="B446">
        <v>505</v>
      </c>
      <c r="C446" s="3">
        <v>12979.632973</v>
      </c>
      <c r="D446" s="2"/>
    </row>
    <row r="447" spans="1:4" x14ac:dyDescent="0.25">
      <c r="A447" s="2">
        <v>540</v>
      </c>
      <c r="B447">
        <v>506</v>
      </c>
      <c r="C447" s="3">
        <v>1073.791391</v>
      </c>
      <c r="D447" s="2"/>
    </row>
    <row r="448" spans="1:4" x14ac:dyDescent="0.25">
      <c r="A448" s="2">
        <v>540</v>
      </c>
      <c r="B448">
        <v>507</v>
      </c>
      <c r="C448" s="3">
        <v>1315.3714259999999</v>
      </c>
      <c r="D448" s="2"/>
    </row>
    <row r="449" spans="1:4" x14ac:dyDescent="0.25">
      <c r="A449" s="2">
        <v>540</v>
      </c>
      <c r="B449">
        <v>508</v>
      </c>
      <c r="C449" s="3">
        <v>275.32201700000002</v>
      </c>
      <c r="D449" s="2"/>
    </row>
    <row r="450" spans="1:4" x14ac:dyDescent="0.25">
      <c r="A450" s="2">
        <v>540</v>
      </c>
      <c r="B450">
        <v>509</v>
      </c>
      <c r="C450" s="3">
        <v>275.32201700000002</v>
      </c>
      <c r="D450" s="2"/>
    </row>
    <row r="451" spans="1:4" x14ac:dyDescent="0.25">
      <c r="A451" s="2">
        <v>540</v>
      </c>
      <c r="B451">
        <v>510</v>
      </c>
      <c r="C451" s="3">
        <v>21840.937499</v>
      </c>
      <c r="D451" s="2"/>
    </row>
    <row r="452" spans="1:4" x14ac:dyDescent="0.25">
      <c r="A452" s="2">
        <v>540</v>
      </c>
      <c r="B452">
        <v>511</v>
      </c>
      <c r="C452" s="3">
        <v>41.141495999999997</v>
      </c>
      <c r="D452" s="2"/>
    </row>
    <row r="453" spans="1:4" x14ac:dyDescent="0.25">
      <c r="A453" s="2">
        <v>540</v>
      </c>
      <c r="B453">
        <v>512</v>
      </c>
      <c r="C453" s="3">
        <v>18602.220177333002</v>
      </c>
      <c r="D453" s="2"/>
    </row>
    <row r="454" spans="1:4" x14ac:dyDescent="0.25">
      <c r="A454" s="2">
        <v>540</v>
      </c>
      <c r="B454">
        <v>513</v>
      </c>
      <c r="C454" s="3">
        <v>19295.519661999999</v>
      </c>
      <c r="D454" s="2"/>
    </row>
    <row r="455" spans="1:4" x14ac:dyDescent="0.25">
      <c r="A455" s="2">
        <v>540</v>
      </c>
      <c r="B455">
        <v>514</v>
      </c>
      <c r="C455" s="3">
        <v>106086.64533100001</v>
      </c>
      <c r="D455" s="2"/>
    </row>
    <row r="456" spans="1:4" x14ac:dyDescent="0.25">
      <c r="A456" s="2">
        <v>540</v>
      </c>
      <c r="B456">
        <v>515</v>
      </c>
      <c r="C456" s="3">
        <v>19339.590410000001</v>
      </c>
      <c r="D456" s="2"/>
    </row>
    <row r="457" spans="1:4" x14ac:dyDescent="0.25">
      <c r="A457" s="2">
        <v>540</v>
      </c>
      <c r="B457">
        <v>516</v>
      </c>
      <c r="C457" s="3">
        <v>101183.12190100001</v>
      </c>
      <c r="D457" s="2"/>
    </row>
    <row r="458" spans="1:4" x14ac:dyDescent="0.25">
      <c r="A458" s="2">
        <v>540</v>
      </c>
      <c r="B458">
        <v>517</v>
      </c>
      <c r="C458" s="3">
        <v>16974.867996000001</v>
      </c>
      <c r="D458" s="2"/>
    </row>
    <row r="459" spans="1:4" x14ac:dyDescent="0.25">
      <c r="A459" s="2">
        <v>540</v>
      </c>
      <c r="B459">
        <v>518</v>
      </c>
      <c r="C459" s="3">
        <v>13846.093558999</v>
      </c>
      <c r="D459" s="2"/>
    </row>
    <row r="460" spans="1:4" x14ac:dyDescent="0.25">
      <c r="A460" s="2">
        <v>540</v>
      </c>
      <c r="B460">
        <v>519</v>
      </c>
      <c r="C460" s="3">
        <v>22357.056345665998</v>
      </c>
      <c r="D460" s="2"/>
    </row>
    <row r="461" spans="1:4" x14ac:dyDescent="0.25">
      <c r="A461" s="2">
        <v>540</v>
      </c>
      <c r="B461">
        <v>520</v>
      </c>
      <c r="C461" s="3">
        <v>18379.304573000001</v>
      </c>
      <c r="D461" s="2"/>
    </row>
    <row r="462" spans="1:4" x14ac:dyDescent="0.25">
      <c r="A462" s="2">
        <v>540</v>
      </c>
      <c r="B462">
        <v>521</v>
      </c>
      <c r="C462" s="3">
        <v>91450.949789000006</v>
      </c>
      <c r="D462" s="2"/>
    </row>
    <row r="463" spans="1:4" x14ac:dyDescent="0.25">
      <c r="A463" s="2">
        <v>540</v>
      </c>
      <c r="B463">
        <v>522</v>
      </c>
      <c r="C463" s="3">
        <v>12836.145428</v>
      </c>
      <c r="D463" s="2"/>
    </row>
    <row r="464" spans="1:4" x14ac:dyDescent="0.25">
      <c r="A464" s="2">
        <v>540</v>
      </c>
      <c r="B464">
        <v>523</v>
      </c>
      <c r="C464" s="3">
        <v>4416.176273</v>
      </c>
      <c r="D464" s="2"/>
    </row>
    <row r="465" spans="1:4" x14ac:dyDescent="0.25">
      <c r="A465" s="2">
        <v>540</v>
      </c>
      <c r="B465">
        <v>524</v>
      </c>
      <c r="C465" s="3">
        <v>13748.084778</v>
      </c>
      <c r="D465" s="2"/>
    </row>
    <row r="466" spans="1:4" x14ac:dyDescent="0.25">
      <c r="A466" s="2">
        <v>540</v>
      </c>
      <c r="B466">
        <v>525</v>
      </c>
      <c r="C466" s="3">
        <v>23134.408981</v>
      </c>
      <c r="D466" s="2"/>
    </row>
    <row r="467" spans="1:4" x14ac:dyDescent="0.25">
      <c r="A467" s="2">
        <v>540</v>
      </c>
      <c r="B467">
        <v>526</v>
      </c>
      <c r="C467" s="3">
        <v>20062.512862666001</v>
      </c>
      <c r="D467" s="2"/>
    </row>
    <row r="468" spans="1:4" x14ac:dyDescent="0.25">
      <c r="A468" s="2">
        <v>540</v>
      </c>
      <c r="B468">
        <v>527</v>
      </c>
      <c r="C468" s="3">
        <v>2061.299168</v>
      </c>
      <c r="D468" s="2"/>
    </row>
    <row r="469" spans="1:4" x14ac:dyDescent="0.25">
      <c r="A469" s="2">
        <v>540</v>
      </c>
      <c r="B469">
        <v>528</v>
      </c>
      <c r="C469" s="3">
        <v>19523.731264999999</v>
      </c>
      <c r="D469" s="2"/>
    </row>
    <row r="470" spans="1:4" x14ac:dyDescent="0.25">
      <c r="A470" s="2">
        <v>540</v>
      </c>
      <c r="B470">
        <v>529</v>
      </c>
      <c r="C470" s="3">
        <v>4121.840604</v>
      </c>
      <c r="D470" s="2"/>
    </row>
    <row r="471" spans="1:4" x14ac:dyDescent="0.25">
      <c r="A471" s="2">
        <v>540</v>
      </c>
      <c r="B471">
        <v>530</v>
      </c>
      <c r="C471" s="3">
        <v>216.25561500000001</v>
      </c>
      <c r="D471" s="2"/>
    </row>
    <row r="472" spans="1:4" x14ac:dyDescent="0.25">
      <c r="A472" s="2">
        <v>540</v>
      </c>
      <c r="B472">
        <v>536</v>
      </c>
      <c r="C472" s="3">
        <v>5324.9192130000001</v>
      </c>
      <c r="D472" s="2"/>
    </row>
    <row r="473" spans="1:4" x14ac:dyDescent="0.25">
      <c r="A473" s="2">
        <v>540</v>
      </c>
      <c r="B473">
        <v>538</v>
      </c>
      <c r="C473" s="3">
        <v>16234.298220000001</v>
      </c>
      <c r="D473" s="2"/>
    </row>
    <row r="474" spans="1:4" x14ac:dyDescent="0.25">
      <c r="A474" s="2">
        <v>540</v>
      </c>
      <c r="B474">
        <v>539</v>
      </c>
      <c r="C474" s="3">
        <v>14418.172511999999</v>
      </c>
      <c r="D474" s="2"/>
    </row>
    <row r="475" spans="1:4" x14ac:dyDescent="0.25">
      <c r="A475" s="2">
        <v>540</v>
      </c>
      <c r="B475">
        <v>544</v>
      </c>
      <c r="C475" s="3">
        <v>10447.641868999999</v>
      </c>
      <c r="D475" s="2"/>
    </row>
    <row r="476" spans="1:4" x14ac:dyDescent="0.25">
      <c r="A476" s="2">
        <v>540</v>
      </c>
      <c r="B476">
        <v>547</v>
      </c>
      <c r="C476" s="3">
        <v>8641.2993709999992</v>
      </c>
      <c r="D476" s="2"/>
    </row>
    <row r="477" spans="1:4" x14ac:dyDescent="0.25">
      <c r="A477" s="2">
        <v>540</v>
      </c>
      <c r="B477">
        <v>548</v>
      </c>
      <c r="C477" s="3">
        <v>1566.8782960000001</v>
      </c>
      <c r="D477" s="2"/>
    </row>
    <row r="478" spans="1:4" x14ac:dyDescent="0.25">
      <c r="A478" s="2">
        <v>540</v>
      </c>
      <c r="B478">
        <v>549</v>
      </c>
      <c r="C478" s="3">
        <v>816.88699399999996</v>
      </c>
      <c r="D478" s="2"/>
    </row>
    <row r="479" spans="1:4" x14ac:dyDescent="0.25">
      <c r="A479" s="2">
        <v>540</v>
      </c>
      <c r="B479">
        <v>550</v>
      </c>
      <c r="C479" s="3">
        <v>3446.4008140000001</v>
      </c>
      <c r="D479" s="2"/>
    </row>
    <row r="480" spans="1:4" x14ac:dyDescent="0.25">
      <c r="A480" s="2">
        <v>540</v>
      </c>
      <c r="B480">
        <v>551</v>
      </c>
      <c r="C480" s="3">
        <v>96337.615325000006</v>
      </c>
      <c r="D480" s="2"/>
    </row>
    <row r="481" spans="1:4" x14ac:dyDescent="0.25">
      <c r="A481" s="2">
        <v>540</v>
      </c>
      <c r="B481">
        <v>552</v>
      </c>
      <c r="C481" s="3">
        <v>17742.838275665999</v>
      </c>
      <c r="D481" s="2"/>
    </row>
    <row r="482" spans="1:4" x14ac:dyDescent="0.25">
      <c r="A482" s="2">
        <v>540</v>
      </c>
      <c r="B482">
        <v>553</v>
      </c>
      <c r="C482" s="3">
        <v>18292.073990000001</v>
      </c>
      <c r="D482" s="2"/>
    </row>
    <row r="483" spans="1:4" x14ac:dyDescent="0.25">
      <c r="A483" s="2">
        <v>540</v>
      </c>
      <c r="B483">
        <v>554</v>
      </c>
      <c r="C483" s="3">
        <v>114903.90593533299</v>
      </c>
      <c r="D483" s="2"/>
    </row>
    <row r="484" spans="1:4" x14ac:dyDescent="0.25">
      <c r="A484" s="2">
        <v>540</v>
      </c>
      <c r="B484">
        <v>556</v>
      </c>
      <c r="C484" s="3">
        <v>101697.067721</v>
      </c>
      <c r="D484" s="2"/>
    </row>
    <row r="485" spans="1:4" x14ac:dyDescent="0.25">
      <c r="A485" s="2">
        <v>540</v>
      </c>
      <c r="B485">
        <v>557</v>
      </c>
      <c r="C485" s="3">
        <v>6090.4610080000002</v>
      </c>
      <c r="D485" s="2"/>
    </row>
    <row r="486" spans="1:4" x14ac:dyDescent="0.25">
      <c r="A486" s="2">
        <v>540</v>
      </c>
      <c r="B486">
        <v>558</v>
      </c>
      <c r="C486" s="3">
        <v>57456.206891000002</v>
      </c>
      <c r="D486" s="2"/>
    </row>
    <row r="487" spans="1:4" x14ac:dyDescent="0.25">
      <c r="A487" s="2">
        <v>540</v>
      </c>
      <c r="B487">
        <v>560</v>
      </c>
      <c r="C487" s="3">
        <v>6422.1068963329999</v>
      </c>
      <c r="D487" s="2"/>
    </row>
    <row r="488" spans="1:4" x14ac:dyDescent="0.25">
      <c r="A488" s="2">
        <v>540</v>
      </c>
      <c r="B488">
        <v>561</v>
      </c>
      <c r="C488" s="3">
        <v>451.545796</v>
      </c>
      <c r="D488" s="2"/>
    </row>
    <row r="489" spans="1:4" x14ac:dyDescent="0.25">
      <c r="A489" s="2">
        <v>540</v>
      </c>
      <c r="B489">
        <v>562</v>
      </c>
      <c r="C489" s="3">
        <v>96967.974937000006</v>
      </c>
      <c r="D489" s="2"/>
    </row>
    <row r="490" spans="1:4" x14ac:dyDescent="0.25">
      <c r="A490" s="2">
        <v>540</v>
      </c>
      <c r="B490">
        <v>563</v>
      </c>
      <c r="C490" s="3">
        <v>10457.072698</v>
      </c>
      <c r="D490" s="2"/>
    </row>
    <row r="491" spans="1:4" x14ac:dyDescent="0.25">
      <c r="A491" s="2">
        <v>540</v>
      </c>
      <c r="B491">
        <v>564</v>
      </c>
      <c r="C491" s="3">
        <v>68859.006439999997</v>
      </c>
      <c r="D491" s="2"/>
    </row>
    <row r="492" spans="1:4" x14ac:dyDescent="0.25">
      <c r="A492" s="2">
        <v>540</v>
      </c>
      <c r="B492">
        <v>568</v>
      </c>
      <c r="C492" s="3">
        <v>101946.078809</v>
      </c>
      <c r="D492" s="2"/>
    </row>
    <row r="493" spans="1:4" x14ac:dyDescent="0.25">
      <c r="A493" s="2">
        <v>540</v>
      </c>
      <c r="B493">
        <v>570</v>
      </c>
      <c r="C493" s="3">
        <v>98763.157403999998</v>
      </c>
      <c r="D493" s="2"/>
    </row>
    <row r="494" spans="1:4" x14ac:dyDescent="0.25">
      <c r="A494" s="2">
        <v>540</v>
      </c>
      <c r="B494">
        <v>571</v>
      </c>
      <c r="C494" s="3">
        <v>12233.891465999999</v>
      </c>
      <c r="D494" s="2"/>
    </row>
    <row r="495" spans="1:4" x14ac:dyDescent="0.25">
      <c r="A495" s="2">
        <v>540</v>
      </c>
      <c r="B495">
        <v>572</v>
      </c>
      <c r="C495" s="3">
        <v>6922.6698749999996</v>
      </c>
      <c r="D495" s="2"/>
    </row>
    <row r="496" spans="1:4" x14ac:dyDescent="0.25">
      <c r="A496" s="2">
        <v>540</v>
      </c>
      <c r="B496">
        <v>573</v>
      </c>
      <c r="C496" s="3">
        <v>100980.751367</v>
      </c>
      <c r="D496" s="2"/>
    </row>
    <row r="497" spans="1:4" x14ac:dyDescent="0.25">
      <c r="A497" s="2">
        <v>540</v>
      </c>
      <c r="B497">
        <v>574</v>
      </c>
      <c r="C497" s="3">
        <v>158263.64468933301</v>
      </c>
      <c r="D497" s="2"/>
    </row>
    <row r="498" spans="1:4" x14ac:dyDescent="0.25">
      <c r="A498" s="2">
        <v>540</v>
      </c>
      <c r="B498">
        <v>575</v>
      </c>
      <c r="C498" s="3">
        <v>139265.568126</v>
      </c>
      <c r="D498" s="2"/>
    </row>
    <row r="499" spans="1:4" x14ac:dyDescent="0.25">
      <c r="A499" s="2">
        <v>540</v>
      </c>
      <c r="B499">
        <v>576</v>
      </c>
      <c r="C499" s="3">
        <v>8361.9056650000002</v>
      </c>
      <c r="D499" s="2"/>
    </row>
    <row r="500" spans="1:4" x14ac:dyDescent="0.25">
      <c r="A500" s="2">
        <v>540</v>
      </c>
      <c r="B500">
        <v>577</v>
      </c>
      <c r="C500" s="3">
        <v>3013.733201</v>
      </c>
      <c r="D500" s="2"/>
    </row>
    <row r="501" spans="1:4" x14ac:dyDescent="0.25">
      <c r="A501" s="2">
        <v>540</v>
      </c>
      <c r="B501">
        <v>578</v>
      </c>
      <c r="C501" s="3">
        <v>100980.751367</v>
      </c>
      <c r="D501" s="2"/>
    </row>
    <row r="502" spans="1:4" x14ac:dyDescent="0.25">
      <c r="A502" s="2">
        <v>540</v>
      </c>
      <c r="B502">
        <v>579</v>
      </c>
      <c r="C502" s="3">
        <v>60773.725187999997</v>
      </c>
      <c r="D502" s="2"/>
    </row>
    <row r="503" spans="1:4" x14ac:dyDescent="0.25">
      <c r="A503" s="2">
        <v>540</v>
      </c>
      <c r="B503">
        <v>580</v>
      </c>
      <c r="C503" s="3">
        <v>94004.417379999999</v>
      </c>
      <c r="D503" s="2"/>
    </row>
    <row r="504" spans="1:4" x14ac:dyDescent="0.25">
      <c r="A504" s="2">
        <v>540</v>
      </c>
      <c r="B504">
        <v>581</v>
      </c>
      <c r="C504" s="3">
        <v>22542.449293000001</v>
      </c>
      <c r="D504" s="2"/>
    </row>
    <row r="505" spans="1:4" x14ac:dyDescent="0.25">
      <c r="A505" s="2">
        <v>540</v>
      </c>
      <c r="B505">
        <v>589</v>
      </c>
      <c r="C505" s="3">
        <v>75550.100273000004</v>
      </c>
      <c r="D505" s="2"/>
    </row>
    <row r="506" spans="1:4" x14ac:dyDescent="0.25">
      <c r="A506" s="2">
        <v>540</v>
      </c>
      <c r="B506">
        <v>590</v>
      </c>
      <c r="C506" s="3">
        <v>92186.156988000002</v>
      </c>
      <c r="D506" s="2"/>
    </row>
    <row r="507" spans="1:4" x14ac:dyDescent="0.25">
      <c r="A507" s="2">
        <v>540</v>
      </c>
      <c r="B507">
        <v>592</v>
      </c>
      <c r="C507" s="3">
        <v>2251.2667729999998</v>
      </c>
      <c r="D507" s="2"/>
    </row>
    <row r="508" spans="1:4" x14ac:dyDescent="0.25">
      <c r="A508" s="2">
        <v>540</v>
      </c>
      <c r="B508">
        <v>595</v>
      </c>
      <c r="C508" s="3">
        <v>2098.4295670000001</v>
      </c>
      <c r="D508" s="2"/>
    </row>
    <row r="509" spans="1:4" x14ac:dyDescent="0.25">
      <c r="A509" s="2">
        <v>540</v>
      </c>
      <c r="B509">
        <v>596</v>
      </c>
      <c r="C509" s="3">
        <v>40.598801999999999</v>
      </c>
      <c r="D509" s="2"/>
    </row>
    <row r="510" spans="1:4" x14ac:dyDescent="0.25">
      <c r="A510" s="2">
        <v>540</v>
      </c>
      <c r="B510">
        <v>597</v>
      </c>
      <c r="C510" s="3">
        <v>11362.986688999999</v>
      </c>
      <c r="D510" s="2"/>
    </row>
    <row r="511" spans="1:4" x14ac:dyDescent="0.25">
      <c r="A511" s="2">
        <v>540</v>
      </c>
      <c r="B511">
        <v>600</v>
      </c>
      <c r="C511" s="3">
        <v>5944.4084750000002</v>
      </c>
      <c r="D511" s="2"/>
    </row>
    <row r="512" spans="1:4" x14ac:dyDescent="0.25">
      <c r="A512" s="2">
        <v>540</v>
      </c>
      <c r="B512">
        <v>601</v>
      </c>
      <c r="C512" s="3">
        <v>3424.7152980000001</v>
      </c>
      <c r="D512" s="2"/>
    </row>
    <row r="513" spans="1:4" x14ac:dyDescent="0.25">
      <c r="A513" s="2">
        <v>540</v>
      </c>
      <c r="B513">
        <v>602</v>
      </c>
      <c r="C513" s="3">
        <v>0</v>
      </c>
      <c r="D513" s="2"/>
    </row>
    <row r="514" spans="1:4" x14ac:dyDescent="0.25">
      <c r="A514" s="2">
        <v>540</v>
      </c>
      <c r="B514">
        <v>605</v>
      </c>
      <c r="C514" s="3">
        <v>40322.872584999997</v>
      </c>
      <c r="D514" s="2"/>
    </row>
    <row r="515" spans="1:4" x14ac:dyDescent="0.25">
      <c r="A515" s="2">
        <v>540</v>
      </c>
      <c r="B515">
        <v>607</v>
      </c>
      <c r="C515" s="3">
        <v>6182.7041449999997</v>
      </c>
      <c r="D515" s="2"/>
    </row>
    <row r="516" spans="1:4" x14ac:dyDescent="0.25">
      <c r="A516" s="2">
        <v>540</v>
      </c>
      <c r="B516">
        <v>608</v>
      </c>
      <c r="C516" s="3">
        <v>17175.136113332999</v>
      </c>
      <c r="D516" s="2"/>
    </row>
    <row r="517" spans="1:4" x14ac:dyDescent="0.25">
      <c r="A517" s="2">
        <v>540</v>
      </c>
      <c r="B517">
        <v>609</v>
      </c>
      <c r="C517" s="3">
        <v>7576.2755619999998</v>
      </c>
      <c r="D517" s="2"/>
    </row>
    <row r="518" spans="1:4" x14ac:dyDescent="0.25">
      <c r="A518" s="2">
        <v>540</v>
      </c>
      <c r="B518">
        <v>610</v>
      </c>
      <c r="C518" s="3">
        <v>54890.286183999997</v>
      </c>
      <c r="D518" s="2"/>
    </row>
    <row r="519" spans="1:4" x14ac:dyDescent="0.25">
      <c r="A519" s="2">
        <v>540</v>
      </c>
      <c r="B519">
        <v>611</v>
      </c>
      <c r="C519" s="3">
        <v>55387.500290998003</v>
      </c>
      <c r="D519" s="2"/>
    </row>
    <row r="520" spans="1:4" x14ac:dyDescent="0.25">
      <c r="A520" s="2">
        <v>540</v>
      </c>
      <c r="B520">
        <v>615</v>
      </c>
      <c r="C520" s="3">
        <v>95110.002875999999</v>
      </c>
      <c r="D520" s="2"/>
    </row>
    <row r="521" spans="1:4" x14ac:dyDescent="0.25">
      <c r="A521" s="2">
        <v>540</v>
      </c>
      <c r="B521">
        <v>616</v>
      </c>
      <c r="C521" s="3">
        <v>7019.035630333</v>
      </c>
      <c r="D521" s="2"/>
    </row>
    <row r="522" spans="1:4" x14ac:dyDescent="0.25">
      <c r="A522" s="2">
        <v>540</v>
      </c>
      <c r="B522">
        <v>617</v>
      </c>
      <c r="C522" s="3">
        <v>57219.385780999997</v>
      </c>
      <c r="D522" s="2"/>
    </row>
    <row r="523" spans="1:4" x14ac:dyDescent="0.25">
      <c r="A523" s="2">
        <v>540</v>
      </c>
      <c r="B523">
        <v>618</v>
      </c>
      <c r="C523" s="3">
        <v>3236.5006429999999</v>
      </c>
      <c r="D523" s="2"/>
    </row>
    <row r="524" spans="1:4" x14ac:dyDescent="0.25">
      <c r="A524" s="2">
        <v>540</v>
      </c>
      <c r="B524">
        <v>619</v>
      </c>
      <c r="C524" s="3">
        <v>29780.634234000001</v>
      </c>
      <c r="D524" s="2"/>
    </row>
    <row r="525" spans="1:4" x14ac:dyDescent="0.25">
      <c r="A525" s="2">
        <v>540</v>
      </c>
      <c r="B525">
        <v>621</v>
      </c>
      <c r="C525" s="3">
        <v>95794.231893999997</v>
      </c>
      <c r="D525" s="2"/>
    </row>
    <row r="526" spans="1:4" x14ac:dyDescent="0.25">
      <c r="A526" s="2">
        <v>540</v>
      </c>
      <c r="B526">
        <v>627</v>
      </c>
      <c r="C526" s="3">
        <v>4185.4032399999996</v>
      </c>
      <c r="D526" s="2"/>
    </row>
    <row r="527" spans="1:4" x14ac:dyDescent="0.25">
      <c r="A527" s="2">
        <v>540</v>
      </c>
      <c r="B527">
        <v>630</v>
      </c>
      <c r="C527" s="3">
        <v>288.71351499999997</v>
      </c>
      <c r="D527" s="2"/>
    </row>
    <row r="528" spans="1:4" x14ac:dyDescent="0.25">
      <c r="A528" s="2">
        <v>540</v>
      </c>
      <c r="B528">
        <v>631</v>
      </c>
      <c r="C528" s="3">
        <v>811.68215499899998</v>
      </c>
      <c r="D528" s="2"/>
    </row>
    <row r="529" spans="1:4" x14ac:dyDescent="0.25">
      <c r="A529" s="2">
        <v>540</v>
      </c>
      <c r="B529">
        <v>632</v>
      </c>
      <c r="C529" s="3">
        <v>8787.1223879980007</v>
      </c>
      <c r="D529" s="2"/>
    </row>
    <row r="530" spans="1:4" x14ac:dyDescent="0.25">
      <c r="A530" s="2">
        <v>540</v>
      </c>
      <c r="B530">
        <v>634</v>
      </c>
      <c r="C530" s="3">
        <v>1365.2928959999999</v>
      </c>
      <c r="D530" s="2"/>
    </row>
    <row r="531" spans="1:4" x14ac:dyDescent="0.25">
      <c r="A531" s="2">
        <v>540</v>
      </c>
      <c r="B531">
        <v>637</v>
      </c>
      <c r="C531" s="3">
        <v>94710.153575000004</v>
      </c>
      <c r="D531" s="2"/>
    </row>
    <row r="532" spans="1:4" x14ac:dyDescent="0.25">
      <c r="A532" s="2">
        <v>540</v>
      </c>
      <c r="B532">
        <v>639</v>
      </c>
      <c r="C532" s="3">
        <v>12246.694889</v>
      </c>
      <c r="D532" s="2"/>
    </row>
    <row r="533" spans="1:4" x14ac:dyDescent="0.25">
      <c r="A533" s="2">
        <v>540</v>
      </c>
      <c r="B533">
        <v>640</v>
      </c>
      <c r="C533" s="3">
        <v>87416.436874999999</v>
      </c>
      <c r="D533" s="2"/>
    </row>
    <row r="534" spans="1:4" x14ac:dyDescent="0.25">
      <c r="A534" s="2">
        <v>540</v>
      </c>
      <c r="B534">
        <v>641</v>
      </c>
      <c r="C534" s="3">
        <v>7581.2732560000004</v>
      </c>
      <c r="D534" s="2"/>
    </row>
    <row r="535" spans="1:4" x14ac:dyDescent="0.25">
      <c r="A535" s="2">
        <v>540</v>
      </c>
      <c r="B535">
        <v>642</v>
      </c>
      <c r="C535" s="3">
        <v>16433.702720000001</v>
      </c>
      <c r="D535" s="2"/>
    </row>
    <row r="536" spans="1:4" x14ac:dyDescent="0.25">
      <c r="A536" s="2">
        <v>540</v>
      </c>
      <c r="B536">
        <v>643</v>
      </c>
      <c r="C536" s="3">
        <v>105061.045044</v>
      </c>
      <c r="D536" s="2"/>
    </row>
    <row r="537" spans="1:4" x14ac:dyDescent="0.25">
      <c r="A537" s="2">
        <v>540</v>
      </c>
      <c r="B537">
        <v>644</v>
      </c>
      <c r="C537" s="3">
        <v>33756.346560999998</v>
      </c>
      <c r="D537" s="2"/>
    </row>
    <row r="538" spans="1:4" x14ac:dyDescent="0.25">
      <c r="A538" s="2">
        <v>540</v>
      </c>
      <c r="B538">
        <v>645</v>
      </c>
      <c r="C538" s="3">
        <v>38677.351855000001</v>
      </c>
      <c r="D538" s="2"/>
    </row>
    <row r="539" spans="1:4" x14ac:dyDescent="0.25">
      <c r="A539" s="2">
        <v>540</v>
      </c>
      <c r="B539">
        <v>646</v>
      </c>
      <c r="C539" s="3">
        <v>35338.391544999999</v>
      </c>
      <c r="D539" s="2"/>
    </row>
    <row r="540" spans="1:4" x14ac:dyDescent="0.25">
      <c r="A540" s="2">
        <v>540</v>
      </c>
      <c r="B540">
        <v>647</v>
      </c>
      <c r="C540" s="3">
        <v>38677.351855000001</v>
      </c>
      <c r="D540" s="2"/>
    </row>
    <row r="541" spans="1:4" x14ac:dyDescent="0.25">
      <c r="A541" s="2">
        <v>540</v>
      </c>
      <c r="B541">
        <v>648</v>
      </c>
      <c r="C541" s="3">
        <v>25397.657979</v>
      </c>
      <c r="D541" s="2"/>
    </row>
    <row r="542" spans="1:4" x14ac:dyDescent="0.25">
      <c r="A542" s="2">
        <v>540</v>
      </c>
      <c r="B542">
        <v>649</v>
      </c>
      <c r="C542" s="3">
        <v>3104.1997120000001</v>
      </c>
      <c r="D542" s="2"/>
    </row>
    <row r="543" spans="1:4" x14ac:dyDescent="0.25">
      <c r="A543" s="2">
        <v>540</v>
      </c>
      <c r="B543">
        <v>654</v>
      </c>
      <c r="C543" s="3">
        <v>4465.7579530000003</v>
      </c>
      <c r="D543" s="2"/>
    </row>
    <row r="544" spans="1:4" x14ac:dyDescent="0.25">
      <c r="A544" s="2">
        <v>540</v>
      </c>
      <c r="B544">
        <v>658</v>
      </c>
      <c r="C544" s="3">
        <v>0</v>
      </c>
      <c r="D544" s="2"/>
    </row>
    <row r="545" spans="1:4" x14ac:dyDescent="0.25">
      <c r="A545" s="2">
        <v>540</v>
      </c>
      <c r="B545">
        <v>661</v>
      </c>
      <c r="C545" s="3">
        <v>3585.0544209999998</v>
      </c>
      <c r="D545" s="2"/>
    </row>
    <row r="546" spans="1:4" x14ac:dyDescent="0.25">
      <c r="A546" s="2">
        <v>540</v>
      </c>
      <c r="B546">
        <v>667</v>
      </c>
      <c r="C546" s="3">
        <v>830.25208899999996</v>
      </c>
      <c r="D546" s="2"/>
    </row>
    <row r="547" spans="1:4" x14ac:dyDescent="0.25">
      <c r="A547" s="2">
        <v>540</v>
      </c>
      <c r="B547">
        <v>669</v>
      </c>
      <c r="C547" s="3">
        <v>95490.499003000004</v>
      </c>
      <c r="D547" s="2"/>
    </row>
    <row r="548" spans="1:4" x14ac:dyDescent="0.25">
      <c r="A548" s="2">
        <v>540</v>
      </c>
      <c r="B548">
        <v>670</v>
      </c>
      <c r="C548" s="3">
        <v>322.70153699999997</v>
      </c>
      <c r="D548" s="2"/>
    </row>
    <row r="549" spans="1:4" x14ac:dyDescent="0.25">
      <c r="A549" s="2">
        <v>540</v>
      </c>
      <c r="B549">
        <v>671</v>
      </c>
      <c r="C549" s="3">
        <v>91851.517273000005</v>
      </c>
      <c r="D549" s="2"/>
    </row>
    <row r="550" spans="1:4" x14ac:dyDescent="0.25">
      <c r="A550" s="2">
        <v>540</v>
      </c>
      <c r="B550">
        <v>672</v>
      </c>
      <c r="C550" s="3">
        <v>91970.399093999993</v>
      </c>
      <c r="D550" s="2"/>
    </row>
    <row r="551" spans="1:4" x14ac:dyDescent="0.25">
      <c r="A551" s="2">
        <v>540</v>
      </c>
      <c r="B551">
        <v>673</v>
      </c>
      <c r="C551" s="3">
        <v>86632.354487000004</v>
      </c>
      <c r="D551" s="2"/>
    </row>
    <row r="552" spans="1:4" x14ac:dyDescent="0.25">
      <c r="A552" s="2">
        <v>540</v>
      </c>
      <c r="B552">
        <v>674</v>
      </c>
      <c r="C552" s="3">
        <v>84907.541125000003</v>
      </c>
      <c r="D552" s="2"/>
    </row>
    <row r="553" spans="1:4" x14ac:dyDescent="0.25">
      <c r="A553" s="2">
        <v>540</v>
      </c>
      <c r="B553">
        <v>675</v>
      </c>
      <c r="C553" s="3">
        <v>91359.349627000003</v>
      </c>
      <c r="D553" s="2"/>
    </row>
    <row r="554" spans="1:4" x14ac:dyDescent="0.25">
      <c r="A554" s="2">
        <v>540</v>
      </c>
      <c r="B554">
        <v>676</v>
      </c>
      <c r="C554" s="3">
        <v>8755.4553489999998</v>
      </c>
      <c r="D554" s="2"/>
    </row>
    <row r="555" spans="1:4" x14ac:dyDescent="0.25">
      <c r="A555" s="2">
        <v>540</v>
      </c>
      <c r="B555">
        <v>677</v>
      </c>
      <c r="C555" s="3">
        <v>6724.0582009999998</v>
      </c>
      <c r="D555" s="2"/>
    </row>
    <row r="556" spans="1:4" x14ac:dyDescent="0.25">
      <c r="A556" s="2">
        <v>540</v>
      </c>
      <c r="B556">
        <v>678</v>
      </c>
      <c r="C556" s="3">
        <v>8969.7006139999994</v>
      </c>
      <c r="D556" s="2"/>
    </row>
    <row r="557" spans="1:4" x14ac:dyDescent="0.25">
      <c r="A557" s="2">
        <v>540</v>
      </c>
      <c r="B557">
        <v>679</v>
      </c>
      <c r="C557" s="3">
        <v>7953.8292350000002</v>
      </c>
      <c r="D557" s="2"/>
    </row>
    <row r="558" spans="1:4" x14ac:dyDescent="0.25">
      <c r="A558" s="2">
        <v>540</v>
      </c>
      <c r="B558">
        <v>680</v>
      </c>
      <c r="C558" s="3">
        <v>9049.8123230000001</v>
      </c>
      <c r="D558" s="2"/>
    </row>
    <row r="559" spans="1:4" x14ac:dyDescent="0.25">
      <c r="A559" s="2">
        <v>540</v>
      </c>
      <c r="B559">
        <v>681</v>
      </c>
      <c r="C559" s="3">
        <v>7693.5537379999996</v>
      </c>
      <c r="D559" s="2"/>
    </row>
    <row r="560" spans="1:4" x14ac:dyDescent="0.25">
      <c r="A560" s="2">
        <v>540</v>
      </c>
      <c r="B560">
        <v>682</v>
      </c>
      <c r="C560" s="3">
        <v>7128.8754849999996</v>
      </c>
      <c r="D560" s="2"/>
    </row>
    <row r="561" spans="1:4" x14ac:dyDescent="0.25">
      <c r="A561" s="2">
        <v>540</v>
      </c>
      <c r="B561">
        <v>683</v>
      </c>
      <c r="C561" s="3">
        <v>7763.0878430000002</v>
      </c>
      <c r="D561" s="2"/>
    </row>
    <row r="562" spans="1:4" x14ac:dyDescent="0.25">
      <c r="A562" s="2">
        <v>540</v>
      </c>
      <c r="B562">
        <v>684</v>
      </c>
      <c r="C562" s="3">
        <v>27333.034638000001</v>
      </c>
      <c r="D562" s="2"/>
    </row>
    <row r="563" spans="1:4" x14ac:dyDescent="0.25">
      <c r="A563" s="2">
        <v>540</v>
      </c>
      <c r="B563">
        <v>685</v>
      </c>
      <c r="C563" s="3">
        <v>26631.191364999999</v>
      </c>
      <c r="D563" s="2"/>
    </row>
    <row r="564" spans="1:4" x14ac:dyDescent="0.25">
      <c r="A564" s="2">
        <v>540</v>
      </c>
      <c r="B564">
        <v>686</v>
      </c>
      <c r="C564" s="3">
        <v>34180.992543</v>
      </c>
      <c r="D564" s="2"/>
    </row>
    <row r="565" spans="1:4" x14ac:dyDescent="0.25">
      <c r="A565" s="2">
        <v>540</v>
      </c>
      <c r="B565">
        <v>687</v>
      </c>
      <c r="C565" s="3">
        <v>29532.290116</v>
      </c>
      <c r="D565" s="2"/>
    </row>
    <row r="566" spans="1:4" x14ac:dyDescent="0.25">
      <c r="A566" s="2">
        <v>540</v>
      </c>
      <c r="B566">
        <v>688</v>
      </c>
      <c r="C566" s="3">
        <v>61240.412534000003</v>
      </c>
      <c r="D566" s="2"/>
    </row>
    <row r="567" spans="1:4" x14ac:dyDescent="0.25">
      <c r="A567" s="2">
        <v>540</v>
      </c>
      <c r="B567">
        <v>689</v>
      </c>
      <c r="C567" s="3">
        <v>56004.301925</v>
      </c>
      <c r="D567" s="2"/>
    </row>
    <row r="568" spans="1:4" x14ac:dyDescent="0.25">
      <c r="A568" s="2">
        <v>540</v>
      </c>
      <c r="B568">
        <v>690</v>
      </c>
      <c r="C568" s="3">
        <v>70357.805903999993</v>
      </c>
      <c r="D568" s="2"/>
    </row>
    <row r="569" spans="1:4" x14ac:dyDescent="0.25">
      <c r="A569" s="2">
        <v>540</v>
      </c>
      <c r="B569">
        <v>691</v>
      </c>
      <c r="C569" s="3">
        <v>1687.1389489999999</v>
      </c>
      <c r="D569" s="2"/>
    </row>
    <row r="570" spans="1:4" x14ac:dyDescent="0.25">
      <c r="A570" s="2">
        <v>540</v>
      </c>
      <c r="B570">
        <v>692</v>
      </c>
      <c r="C570" s="3">
        <v>10239.514655000001</v>
      </c>
      <c r="D570" s="2"/>
    </row>
    <row r="571" spans="1:4" x14ac:dyDescent="0.25">
      <c r="A571" s="2">
        <v>540</v>
      </c>
      <c r="B571">
        <v>693</v>
      </c>
      <c r="C571" s="3">
        <v>8605.1435359999996</v>
      </c>
      <c r="D571" s="2"/>
    </row>
    <row r="572" spans="1:4" x14ac:dyDescent="0.25">
      <c r="A572" s="2">
        <v>540</v>
      </c>
      <c r="B572">
        <v>694</v>
      </c>
      <c r="C572" s="3">
        <v>7561.3331630000002</v>
      </c>
      <c r="D572" s="2"/>
    </row>
    <row r="573" spans="1:4" x14ac:dyDescent="0.25">
      <c r="A573" s="2">
        <v>540</v>
      </c>
      <c r="B573">
        <v>695</v>
      </c>
      <c r="C573" s="3">
        <v>5331.4737450000002</v>
      </c>
      <c r="D573" s="2"/>
    </row>
    <row r="574" spans="1:4" x14ac:dyDescent="0.25">
      <c r="A574" s="2">
        <v>540</v>
      </c>
      <c r="B574">
        <v>696</v>
      </c>
      <c r="C574" s="3">
        <v>61624.123097999996</v>
      </c>
      <c r="D574" s="2"/>
    </row>
    <row r="575" spans="1:4" x14ac:dyDescent="0.25">
      <c r="A575" s="2">
        <v>540</v>
      </c>
      <c r="B575">
        <v>697</v>
      </c>
      <c r="C575" s="3">
        <v>21523.208577000001</v>
      </c>
      <c r="D575" s="2"/>
    </row>
    <row r="576" spans="1:4" x14ac:dyDescent="0.25">
      <c r="A576" s="2">
        <v>540</v>
      </c>
      <c r="B576">
        <v>698</v>
      </c>
      <c r="C576" s="3">
        <v>70925.502833000006</v>
      </c>
      <c r="D576" s="2"/>
    </row>
    <row r="577" spans="1:4" x14ac:dyDescent="0.25">
      <c r="A577" s="2">
        <v>540</v>
      </c>
      <c r="B577">
        <v>699</v>
      </c>
      <c r="C577" s="3">
        <v>57933.981640999998</v>
      </c>
      <c r="D577" s="2"/>
    </row>
    <row r="578" spans="1:4" x14ac:dyDescent="0.25">
      <c r="A578" s="2">
        <v>540</v>
      </c>
      <c r="B578">
        <v>700</v>
      </c>
      <c r="C578" s="3">
        <v>72631.793502999994</v>
      </c>
      <c r="D578" s="2"/>
    </row>
    <row r="579" spans="1:4" x14ac:dyDescent="0.25">
      <c r="A579" s="2">
        <v>540</v>
      </c>
      <c r="B579">
        <v>701</v>
      </c>
      <c r="C579" s="3">
        <v>10111.994324333</v>
      </c>
      <c r="D579" s="2"/>
    </row>
    <row r="580" spans="1:4" x14ac:dyDescent="0.25">
      <c r="A580" s="2">
        <v>540</v>
      </c>
      <c r="B580">
        <v>702</v>
      </c>
      <c r="C580" s="3">
        <v>72631.793502999994</v>
      </c>
      <c r="D580" s="2"/>
    </row>
    <row r="581" spans="1:4" x14ac:dyDescent="0.25">
      <c r="A581" s="2">
        <v>540</v>
      </c>
      <c r="B581">
        <v>703</v>
      </c>
      <c r="C581" s="3">
        <v>65471.565336</v>
      </c>
      <c r="D581" s="2"/>
    </row>
    <row r="582" spans="1:4" x14ac:dyDescent="0.25">
      <c r="A582" s="2">
        <v>540</v>
      </c>
      <c r="B582">
        <v>704</v>
      </c>
      <c r="C582" s="3">
        <v>86775.890046</v>
      </c>
      <c r="D582" s="2"/>
    </row>
    <row r="583" spans="1:4" x14ac:dyDescent="0.25">
      <c r="A583" s="2">
        <v>540</v>
      </c>
      <c r="B583">
        <v>705</v>
      </c>
      <c r="C583" s="3">
        <v>93533.735335999998</v>
      </c>
      <c r="D583" s="2"/>
    </row>
    <row r="584" spans="1:4" x14ac:dyDescent="0.25">
      <c r="A584" s="2">
        <v>540</v>
      </c>
      <c r="B584">
        <v>706</v>
      </c>
      <c r="C584" s="3">
        <v>100971.30860999999</v>
      </c>
      <c r="D584" s="2"/>
    </row>
    <row r="585" spans="1:4" x14ac:dyDescent="0.25">
      <c r="A585" s="2">
        <v>540</v>
      </c>
      <c r="B585">
        <v>707</v>
      </c>
      <c r="C585" s="3">
        <v>73807.839441999997</v>
      </c>
      <c r="D585" s="2"/>
    </row>
    <row r="586" spans="1:4" x14ac:dyDescent="0.25">
      <c r="A586" s="2">
        <v>540</v>
      </c>
      <c r="B586">
        <v>708</v>
      </c>
      <c r="C586" s="3">
        <v>69678.685786999995</v>
      </c>
      <c r="D586" s="2"/>
    </row>
    <row r="587" spans="1:4" x14ac:dyDescent="0.25">
      <c r="A587" s="2">
        <v>540</v>
      </c>
      <c r="B587">
        <v>709</v>
      </c>
      <c r="C587" s="3">
        <v>24039.807078999998</v>
      </c>
      <c r="D587" s="2"/>
    </row>
    <row r="588" spans="1:4" x14ac:dyDescent="0.25">
      <c r="A588" s="2">
        <v>540</v>
      </c>
      <c r="B588">
        <v>710</v>
      </c>
      <c r="C588" s="3">
        <v>23613.281049000001</v>
      </c>
      <c r="D588" s="2"/>
    </row>
    <row r="589" spans="1:4" x14ac:dyDescent="0.25">
      <c r="A589" s="2">
        <v>540</v>
      </c>
      <c r="B589">
        <v>711</v>
      </c>
      <c r="C589" s="3">
        <v>82594.512956000006</v>
      </c>
      <c r="D589" s="2"/>
    </row>
    <row r="590" spans="1:4" x14ac:dyDescent="0.25">
      <c r="A590" s="2">
        <v>540</v>
      </c>
      <c r="B590">
        <v>712</v>
      </c>
      <c r="C590" s="3">
        <v>5406.661376</v>
      </c>
      <c r="D590" s="2"/>
    </row>
    <row r="591" spans="1:4" x14ac:dyDescent="0.25">
      <c r="A591" s="2">
        <v>540</v>
      </c>
      <c r="B591">
        <v>713</v>
      </c>
      <c r="C591" s="3">
        <v>12400.884338</v>
      </c>
      <c r="D591" s="2"/>
    </row>
    <row r="592" spans="1:4" x14ac:dyDescent="0.25">
      <c r="A592" s="2">
        <v>540</v>
      </c>
      <c r="B592">
        <v>714</v>
      </c>
      <c r="C592" s="3">
        <v>35338.391544999999</v>
      </c>
      <c r="D592" s="2"/>
    </row>
    <row r="593" spans="1:4" x14ac:dyDescent="0.25">
      <c r="A593" s="2">
        <v>540</v>
      </c>
      <c r="B593">
        <v>715</v>
      </c>
      <c r="C593" s="3">
        <v>4655.3310030000002</v>
      </c>
      <c r="D593" s="2"/>
    </row>
    <row r="594" spans="1:4" x14ac:dyDescent="0.25">
      <c r="A594" s="2">
        <v>540</v>
      </c>
      <c r="B594">
        <v>716</v>
      </c>
      <c r="C594" s="3">
        <v>105725.278779</v>
      </c>
      <c r="D594" s="2"/>
    </row>
    <row r="595" spans="1:4" x14ac:dyDescent="0.25">
      <c r="A595" s="2">
        <v>540</v>
      </c>
      <c r="B595">
        <v>717</v>
      </c>
      <c r="C595" s="3">
        <v>102477.398205</v>
      </c>
      <c r="D595" s="2"/>
    </row>
    <row r="596" spans="1:4" x14ac:dyDescent="0.25">
      <c r="A596" s="2">
        <v>540</v>
      </c>
      <c r="B596">
        <v>718</v>
      </c>
      <c r="C596" s="3">
        <v>12751.048452000001</v>
      </c>
      <c r="D596" s="2"/>
    </row>
    <row r="597" spans="1:4" x14ac:dyDescent="0.25">
      <c r="A597" s="2">
        <v>540</v>
      </c>
      <c r="B597">
        <v>719</v>
      </c>
      <c r="C597" s="3">
        <v>992.50196700000004</v>
      </c>
      <c r="D597" s="2"/>
    </row>
    <row r="598" spans="1:4" x14ac:dyDescent="0.25">
      <c r="A598" s="2">
        <v>540</v>
      </c>
      <c r="B598">
        <v>720</v>
      </c>
      <c r="C598" s="3">
        <v>106503.191075</v>
      </c>
      <c r="D598" s="2"/>
    </row>
    <row r="599" spans="1:4" x14ac:dyDescent="0.25">
      <c r="A599" s="2">
        <v>540</v>
      </c>
      <c r="B599">
        <v>721</v>
      </c>
      <c r="C599" s="3">
        <v>103239.260820333</v>
      </c>
      <c r="D599" s="2"/>
    </row>
    <row r="600" spans="1:4" x14ac:dyDescent="0.25">
      <c r="A600" s="2">
        <v>540</v>
      </c>
      <c r="B600">
        <v>722</v>
      </c>
      <c r="C600" s="3">
        <v>106529.396167</v>
      </c>
      <c r="D600" s="2"/>
    </row>
    <row r="601" spans="1:4" x14ac:dyDescent="0.25">
      <c r="A601" s="2">
        <v>540</v>
      </c>
      <c r="B601">
        <v>723</v>
      </c>
      <c r="C601" s="3">
        <v>1047.234987</v>
      </c>
      <c r="D601" s="2"/>
    </row>
    <row r="602" spans="1:4" x14ac:dyDescent="0.25">
      <c r="A602" s="2">
        <v>540</v>
      </c>
      <c r="B602">
        <v>724</v>
      </c>
      <c r="C602" s="3">
        <v>1849.921711</v>
      </c>
      <c r="D602" s="2"/>
    </row>
    <row r="603" spans="1:4" x14ac:dyDescent="0.25">
      <c r="A603" s="2">
        <v>540</v>
      </c>
      <c r="B603">
        <v>725</v>
      </c>
      <c r="C603" s="3">
        <v>110759.36711599999</v>
      </c>
      <c r="D603" s="2"/>
    </row>
    <row r="604" spans="1:4" x14ac:dyDescent="0.25">
      <c r="A604" s="2">
        <v>540</v>
      </c>
      <c r="B604">
        <v>726</v>
      </c>
      <c r="C604" s="3">
        <v>107191.788889</v>
      </c>
      <c r="D604" s="2"/>
    </row>
    <row r="605" spans="1:4" x14ac:dyDescent="0.25">
      <c r="A605" s="2">
        <v>540</v>
      </c>
      <c r="B605">
        <v>727</v>
      </c>
      <c r="C605" s="3">
        <v>118377.076396</v>
      </c>
      <c r="D605" s="2"/>
    </row>
    <row r="606" spans="1:4" x14ac:dyDescent="0.25">
      <c r="A606" s="2">
        <v>540</v>
      </c>
      <c r="B606">
        <v>728</v>
      </c>
      <c r="C606" s="3">
        <v>114661.888439</v>
      </c>
      <c r="D606" s="2"/>
    </row>
    <row r="607" spans="1:4" x14ac:dyDescent="0.25">
      <c r="A607" s="2">
        <v>540</v>
      </c>
      <c r="B607">
        <v>729</v>
      </c>
      <c r="C607" s="3">
        <v>87957.204587</v>
      </c>
      <c r="D607" s="2"/>
    </row>
    <row r="608" spans="1:4" x14ac:dyDescent="0.25">
      <c r="A608" s="2">
        <v>540</v>
      </c>
      <c r="B608">
        <v>730</v>
      </c>
      <c r="C608" s="3">
        <v>90161.248642999999</v>
      </c>
      <c r="D608" s="2"/>
    </row>
    <row r="609" spans="1:4" x14ac:dyDescent="0.25">
      <c r="A609" s="2">
        <v>540</v>
      </c>
      <c r="B609">
        <v>731</v>
      </c>
      <c r="C609" s="3">
        <v>14068.026301</v>
      </c>
      <c r="D609" s="2"/>
    </row>
    <row r="610" spans="1:4" x14ac:dyDescent="0.25">
      <c r="A610" s="2">
        <v>540</v>
      </c>
      <c r="B610">
        <v>732</v>
      </c>
      <c r="C610" s="3">
        <v>1037.046212</v>
      </c>
      <c r="D610" s="2"/>
    </row>
    <row r="611" spans="1:4" x14ac:dyDescent="0.25">
      <c r="A611" s="2">
        <v>540</v>
      </c>
      <c r="B611">
        <v>733</v>
      </c>
      <c r="C611" s="3">
        <v>85868.800166999994</v>
      </c>
      <c r="D611" s="2"/>
    </row>
    <row r="612" spans="1:4" x14ac:dyDescent="0.25">
      <c r="A612" s="2">
        <v>540</v>
      </c>
      <c r="B612">
        <v>734</v>
      </c>
      <c r="C612" s="3">
        <v>87964.961284000005</v>
      </c>
      <c r="D612" s="2"/>
    </row>
    <row r="613" spans="1:4" x14ac:dyDescent="0.25">
      <c r="A613" s="2">
        <v>540</v>
      </c>
      <c r="B613">
        <v>735</v>
      </c>
      <c r="C613" s="3">
        <v>86879.990185000002</v>
      </c>
      <c r="D613" s="2"/>
    </row>
    <row r="614" spans="1:4" x14ac:dyDescent="0.25">
      <c r="A614" s="2">
        <v>540</v>
      </c>
      <c r="B614">
        <v>736</v>
      </c>
      <c r="C614" s="3">
        <v>169.98922200000001</v>
      </c>
      <c r="D614" s="2"/>
    </row>
    <row r="615" spans="1:4" x14ac:dyDescent="0.25">
      <c r="A615" s="2">
        <v>540</v>
      </c>
      <c r="B615">
        <v>737</v>
      </c>
      <c r="C615" s="3">
        <v>9343.1436670000003</v>
      </c>
      <c r="D615" s="2"/>
    </row>
    <row r="616" spans="1:4" x14ac:dyDescent="0.25">
      <c r="A616" s="2">
        <v>540</v>
      </c>
      <c r="B616">
        <v>738</v>
      </c>
      <c r="C616" s="3">
        <v>70630.877286999996</v>
      </c>
      <c r="D616" s="2"/>
    </row>
    <row r="617" spans="1:4" x14ac:dyDescent="0.25">
      <c r="A617" s="2">
        <v>540</v>
      </c>
      <c r="B617">
        <v>739</v>
      </c>
      <c r="C617" s="3">
        <v>93.873266999999998</v>
      </c>
      <c r="D617" s="2"/>
    </row>
    <row r="618" spans="1:4" x14ac:dyDescent="0.25">
      <c r="A618" s="2">
        <v>540</v>
      </c>
      <c r="B618">
        <v>740</v>
      </c>
      <c r="C618" s="3">
        <v>8849.6071100000008</v>
      </c>
      <c r="D618" s="2"/>
    </row>
    <row r="619" spans="1:4" x14ac:dyDescent="0.25">
      <c r="A619" s="2">
        <v>540</v>
      </c>
      <c r="B619">
        <v>741</v>
      </c>
      <c r="C619" s="3">
        <v>4382.5379899999998</v>
      </c>
      <c r="D619" s="2"/>
    </row>
    <row r="620" spans="1:4" x14ac:dyDescent="0.25">
      <c r="A620" s="2">
        <v>540</v>
      </c>
      <c r="B620">
        <v>742</v>
      </c>
      <c r="C620" s="3">
        <v>26.209378999999998</v>
      </c>
      <c r="D620" s="2"/>
    </row>
    <row r="621" spans="1:4" x14ac:dyDescent="0.25">
      <c r="A621" s="2">
        <v>540</v>
      </c>
      <c r="B621">
        <v>743</v>
      </c>
      <c r="C621" s="3">
        <v>91313.776220999993</v>
      </c>
      <c r="D621" s="2"/>
    </row>
    <row r="622" spans="1:4" x14ac:dyDescent="0.25">
      <c r="A622" s="2">
        <v>540</v>
      </c>
      <c r="B622">
        <v>744</v>
      </c>
      <c r="C622" s="3">
        <v>84034.531977000006</v>
      </c>
      <c r="D622" s="2"/>
    </row>
    <row r="623" spans="1:4" x14ac:dyDescent="0.25">
      <c r="A623" s="2">
        <v>540</v>
      </c>
      <c r="B623">
        <v>745</v>
      </c>
      <c r="C623" s="3">
        <v>272.41907500000002</v>
      </c>
      <c r="D623" s="2"/>
    </row>
    <row r="624" spans="1:4" x14ac:dyDescent="0.25">
      <c r="A624" s="2">
        <v>540</v>
      </c>
      <c r="B624">
        <v>746</v>
      </c>
      <c r="C624" s="3">
        <v>92244.581833000004</v>
      </c>
      <c r="D624" s="2"/>
    </row>
    <row r="625" spans="1:4" x14ac:dyDescent="0.25">
      <c r="A625" s="2">
        <v>540</v>
      </c>
      <c r="B625">
        <v>748</v>
      </c>
      <c r="C625" s="3">
        <v>93371.561050000004</v>
      </c>
      <c r="D625" s="2"/>
    </row>
    <row r="626" spans="1:4" x14ac:dyDescent="0.25">
      <c r="A626" s="2">
        <v>540</v>
      </c>
      <c r="B626">
        <v>749</v>
      </c>
      <c r="C626" s="3">
        <v>106867.02919</v>
      </c>
      <c r="D626" s="2"/>
    </row>
    <row r="627" spans="1:4" x14ac:dyDescent="0.25">
      <c r="A627" s="2">
        <v>540</v>
      </c>
      <c r="B627">
        <v>750</v>
      </c>
      <c r="C627" s="3">
        <v>27495.976728000001</v>
      </c>
      <c r="D627" s="2"/>
    </row>
    <row r="628" spans="1:4" x14ac:dyDescent="0.25">
      <c r="A628" s="2">
        <v>540</v>
      </c>
      <c r="B628">
        <v>751</v>
      </c>
      <c r="C628" s="3">
        <v>110958.15278999999</v>
      </c>
      <c r="D628" s="2"/>
    </row>
    <row r="629" spans="1:4" x14ac:dyDescent="0.25">
      <c r="A629" s="2">
        <v>540</v>
      </c>
      <c r="B629">
        <v>752</v>
      </c>
      <c r="C629" s="3">
        <v>105674.443887</v>
      </c>
      <c r="D629" s="2"/>
    </row>
    <row r="630" spans="1:4" x14ac:dyDescent="0.25">
      <c r="A630" s="2">
        <v>540</v>
      </c>
      <c r="B630">
        <v>753</v>
      </c>
      <c r="C630" s="3">
        <v>109863.201338</v>
      </c>
      <c r="D630" s="2"/>
    </row>
    <row r="631" spans="1:4" x14ac:dyDescent="0.25">
      <c r="A631" s="2">
        <v>540</v>
      </c>
      <c r="B631">
        <v>754</v>
      </c>
      <c r="C631" s="3">
        <v>93501.176726999998</v>
      </c>
      <c r="D631" s="2"/>
    </row>
    <row r="632" spans="1:4" x14ac:dyDescent="0.25">
      <c r="A632" s="2">
        <v>540</v>
      </c>
      <c r="B632">
        <v>755</v>
      </c>
      <c r="C632" s="3">
        <v>75035.410686999996</v>
      </c>
      <c r="D632" s="2"/>
    </row>
    <row r="633" spans="1:4" x14ac:dyDescent="0.25">
      <c r="A633" s="2">
        <v>540</v>
      </c>
      <c r="B633">
        <v>756</v>
      </c>
      <c r="C633" s="3">
        <v>109132.500781</v>
      </c>
      <c r="D633" s="2"/>
    </row>
    <row r="634" spans="1:4" x14ac:dyDescent="0.25">
      <c r="A634" s="2">
        <v>540</v>
      </c>
      <c r="B634">
        <v>757</v>
      </c>
      <c r="C634" s="3">
        <v>91151.361889000007</v>
      </c>
      <c r="D634" s="2"/>
    </row>
    <row r="635" spans="1:4" x14ac:dyDescent="0.25">
      <c r="A635" s="2">
        <v>540</v>
      </c>
      <c r="B635">
        <v>758</v>
      </c>
      <c r="C635" s="3">
        <v>104820.675183</v>
      </c>
      <c r="D635" s="2"/>
    </row>
    <row r="636" spans="1:4" x14ac:dyDescent="0.25">
      <c r="A636" s="2">
        <v>540</v>
      </c>
      <c r="B636">
        <v>759</v>
      </c>
      <c r="C636" s="3">
        <v>89733.606108000007</v>
      </c>
      <c r="D636" s="2"/>
    </row>
    <row r="637" spans="1:4" x14ac:dyDescent="0.25">
      <c r="A637" s="2">
        <v>540</v>
      </c>
      <c r="B637">
        <v>760</v>
      </c>
      <c r="C637" s="3">
        <v>104097.882539</v>
      </c>
      <c r="D637" s="2"/>
    </row>
    <row r="638" spans="1:4" x14ac:dyDescent="0.25">
      <c r="A638" s="2">
        <v>540</v>
      </c>
      <c r="B638">
        <v>761</v>
      </c>
      <c r="C638" s="3">
        <v>8333.0646180000003</v>
      </c>
      <c r="D638" s="2"/>
    </row>
    <row r="639" spans="1:4" x14ac:dyDescent="0.25">
      <c r="A639" s="2">
        <v>540</v>
      </c>
      <c r="B639">
        <v>762</v>
      </c>
      <c r="C639" s="3">
        <v>88605.508545999997</v>
      </c>
      <c r="D639" s="2"/>
    </row>
    <row r="640" spans="1:4" x14ac:dyDescent="0.25">
      <c r="A640" s="2">
        <v>540</v>
      </c>
      <c r="B640">
        <v>763</v>
      </c>
      <c r="C640" s="3">
        <v>92703.951843000003</v>
      </c>
      <c r="D640" s="2"/>
    </row>
    <row r="641" spans="1:4" x14ac:dyDescent="0.25">
      <c r="A641" s="2">
        <v>540</v>
      </c>
      <c r="B641">
        <v>764</v>
      </c>
      <c r="C641" s="3">
        <v>127929.70894700001</v>
      </c>
      <c r="D641" s="2"/>
    </row>
    <row r="642" spans="1:4" x14ac:dyDescent="0.25">
      <c r="A642" s="2">
        <v>540</v>
      </c>
      <c r="B642">
        <v>765</v>
      </c>
      <c r="C642" s="3">
        <v>9624.5057123330007</v>
      </c>
      <c r="D642" s="2"/>
    </row>
    <row r="643" spans="1:4" x14ac:dyDescent="0.25">
      <c r="A643" s="2">
        <v>540</v>
      </c>
      <c r="B643">
        <v>766</v>
      </c>
      <c r="C643" s="3">
        <v>7499.7885893330003</v>
      </c>
      <c r="D643" s="2"/>
    </row>
    <row r="644" spans="1:4" x14ac:dyDescent="0.25">
      <c r="A644" s="2">
        <v>540</v>
      </c>
      <c r="B644">
        <v>768</v>
      </c>
      <c r="C644" s="3">
        <v>129953.301854</v>
      </c>
      <c r="D644" s="2"/>
    </row>
    <row r="645" spans="1:4" x14ac:dyDescent="0.25">
      <c r="A645" s="2">
        <v>540</v>
      </c>
      <c r="B645">
        <v>769</v>
      </c>
      <c r="C645" s="3">
        <v>92186.156988000002</v>
      </c>
      <c r="D645" s="2"/>
    </row>
    <row r="646" spans="1:4" x14ac:dyDescent="0.25">
      <c r="A646" s="2">
        <v>540</v>
      </c>
      <c r="B646">
        <v>770</v>
      </c>
      <c r="C646" s="3">
        <v>93171.862718000004</v>
      </c>
      <c r="D646" s="2"/>
    </row>
    <row r="647" spans="1:4" x14ac:dyDescent="0.25">
      <c r="A647" s="2">
        <v>540</v>
      </c>
      <c r="B647">
        <v>771</v>
      </c>
      <c r="C647" s="3">
        <v>106254.828954</v>
      </c>
      <c r="D647" s="2"/>
    </row>
    <row r="648" spans="1:4" x14ac:dyDescent="0.25">
      <c r="A648" s="2">
        <v>540</v>
      </c>
      <c r="B648">
        <v>772</v>
      </c>
      <c r="C648" s="3">
        <v>90660.851934000006</v>
      </c>
      <c r="D648" s="2"/>
    </row>
    <row r="649" spans="1:4" x14ac:dyDescent="0.25">
      <c r="A649" s="2">
        <v>540</v>
      </c>
      <c r="B649">
        <v>773</v>
      </c>
      <c r="C649" s="3">
        <v>98211.071030000006</v>
      </c>
      <c r="D649" s="2"/>
    </row>
    <row r="650" spans="1:4" x14ac:dyDescent="0.25">
      <c r="A650" s="2">
        <v>540</v>
      </c>
      <c r="B650">
        <v>774</v>
      </c>
      <c r="C650" s="3">
        <v>102670.20967700001</v>
      </c>
      <c r="D650" s="2"/>
    </row>
    <row r="651" spans="1:4" x14ac:dyDescent="0.25">
      <c r="A651" s="2">
        <v>540</v>
      </c>
      <c r="B651">
        <v>775</v>
      </c>
      <c r="C651" s="3">
        <v>38188.689354000002</v>
      </c>
      <c r="D651" s="2"/>
    </row>
    <row r="652" spans="1:4" x14ac:dyDescent="0.25">
      <c r="A652" s="2">
        <v>540</v>
      </c>
      <c r="B652">
        <v>776</v>
      </c>
      <c r="C652" s="3">
        <v>87307.130571999995</v>
      </c>
      <c r="D652" s="2"/>
    </row>
    <row r="653" spans="1:4" x14ac:dyDescent="0.25">
      <c r="A653" s="2">
        <v>540</v>
      </c>
      <c r="B653">
        <v>777</v>
      </c>
      <c r="C653" s="3">
        <v>100029.050468</v>
      </c>
      <c r="D653" s="2"/>
    </row>
    <row r="654" spans="1:4" x14ac:dyDescent="0.25">
      <c r="A654" s="2">
        <v>540</v>
      </c>
      <c r="B654">
        <v>778</v>
      </c>
      <c r="C654" s="3">
        <v>73166.471292999995</v>
      </c>
      <c r="D654" s="2"/>
    </row>
    <row r="655" spans="1:4" x14ac:dyDescent="0.25">
      <c r="A655" s="2">
        <v>540</v>
      </c>
      <c r="B655">
        <v>779</v>
      </c>
      <c r="C655" s="3">
        <v>99295.414189999996</v>
      </c>
      <c r="D655" s="2"/>
    </row>
    <row r="656" spans="1:4" x14ac:dyDescent="0.25">
      <c r="A656" s="2">
        <v>540</v>
      </c>
      <c r="B656">
        <v>780</v>
      </c>
      <c r="C656" s="3">
        <v>9869.0470179999993</v>
      </c>
      <c r="D656" s="2"/>
    </row>
    <row r="657" spans="1:4" x14ac:dyDescent="0.25">
      <c r="A657" s="2">
        <v>540</v>
      </c>
      <c r="B657">
        <v>781</v>
      </c>
      <c r="C657" s="3">
        <v>13202.692510999999</v>
      </c>
      <c r="D657" s="2"/>
    </row>
    <row r="658" spans="1:4" x14ac:dyDescent="0.25">
      <c r="A658" s="2">
        <v>540</v>
      </c>
      <c r="B658">
        <v>782</v>
      </c>
      <c r="C658" s="3">
        <v>102884.35745700001</v>
      </c>
      <c r="D658" s="2"/>
    </row>
    <row r="659" spans="1:4" x14ac:dyDescent="0.25">
      <c r="A659" s="2">
        <v>540</v>
      </c>
      <c r="B659">
        <v>783</v>
      </c>
      <c r="C659" s="3">
        <v>106294.96056599999</v>
      </c>
      <c r="D659" s="2"/>
    </row>
    <row r="660" spans="1:4" x14ac:dyDescent="0.25">
      <c r="A660" s="2">
        <v>540</v>
      </c>
      <c r="B660">
        <v>784</v>
      </c>
      <c r="C660" s="3">
        <v>4761.2614059999996</v>
      </c>
      <c r="D660" s="2"/>
    </row>
    <row r="661" spans="1:4" x14ac:dyDescent="0.25">
      <c r="A661" s="2">
        <v>540</v>
      </c>
      <c r="B661">
        <v>785</v>
      </c>
      <c r="C661" s="3">
        <v>21786.026959999999</v>
      </c>
      <c r="D661" s="2"/>
    </row>
    <row r="662" spans="1:4" x14ac:dyDescent="0.25">
      <c r="A662" s="2">
        <v>540</v>
      </c>
      <c r="B662">
        <v>786</v>
      </c>
      <c r="C662" s="3">
        <v>117314.63178</v>
      </c>
      <c r="D662" s="2"/>
    </row>
    <row r="663" spans="1:4" x14ac:dyDescent="0.25">
      <c r="A663" s="2">
        <v>540</v>
      </c>
      <c r="B663">
        <v>787</v>
      </c>
      <c r="C663" s="3">
        <v>111962.57241199999</v>
      </c>
      <c r="D663" s="2"/>
    </row>
    <row r="664" spans="1:4" x14ac:dyDescent="0.25">
      <c r="A664" s="2">
        <v>540</v>
      </c>
      <c r="B664">
        <v>788</v>
      </c>
      <c r="C664" s="3">
        <v>115904.438051</v>
      </c>
      <c r="D664" s="2"/>
    </row>
    <row r="665" spans="1:4" x14ac:dyDescent="0.25">
      <c r="A665" s="2">
        <v>540</v>
      </c>
      <c r="B665">
        <v>789</v>
      </c>
      <c r="C665" s="3">
        <v>123578.930779</v>
      </c>
      <c r="D665" s="2"/>
    </row>
    <row r="666" spans="1:4" x14ac:dyDescent="0.25">
      <c r="A666" s="2">
        <v>540</v>
      </c>
      <c r="B666">
        <v>790</v>
      </c>
      <c r="C666" s="3">
        <v>52516.866140999999</v>
      </c>
      <c r="D666" s="2"/>
    </row>
    <row r="667" spans="1:4" x14ac:dyDescent="0.25">
      <c r="A667" s="2">
        <v>540</v>
      </c>
      <c r="B667">
        <v>791</v>
      </c>
      <c r="C667" s="3">
        <v>115302.52545099999</v>
      </c>
      <c r="D667" s="2"/>
    </row>
    <row r="668" spans="1:4" x14ac:dyDescent="0.25">
      <c r="A668" s="2">
        <v>540</v>
      </c>
      <c r="B668">
        <v>792</v>
      </c>
      <c r="C668" s="3">
        <v>102008.724982</v>
      </c>
      <c r="D668" s="2"/>
    </row>
    <row r="669" spans="1:4" x14ac:dyDescent="0.25">
      <c r="A669" s="2">
        <v>540</v>
      </c>
      <c r="B669">
        <v>793</v>
      </c>
      <c r="C669" s="3">
        <v>11069.748081</v>
      </c>
      <c r="D669" s="2"/>
    </row>
    <row r="670" spans="1:4" x14ac:dyDescent="0.25">
      <c r="A670" s="2">
        <v>540</v>
      </c>
      <c r="B670">
        <v>794</v>
      </c>
      <c r="C670" s="3">
        <v>33728.724496000003</v>
      </c>
      <c r="D670" s="2"/>
    </row>
    <row r="671" spans="1:4" x14ac:dyDescent="0.25">
      <c r="A671" s="2">
        <v>540</v>
      </c>
      <c r="B671">
        <v>795</v>
      </c>
      <c r="C671" s="3">
        <v>20972.980780999998</v>
      </c>
      <c r="D671" s="2"/>
    </row>
    <row r="672" spans="1:4" x14ac:dyDescent="0.25">
      <c r="A672" s="2">
        <v>540</v>
      </c>
      <c r="B672">
        <v>796</v>
      </c>
      <c r="C672" s="3">
        <v>20898.377131000001</v>
      </c>
      <c r="D672" s="2"/>
    </row>
    <row r="673" spans="1:4" x14ac:dyDescent="0.25">
      <c r="A673" s="2">
        <v>540</v>
      </c>
      <c r="B673">
        <v>797</v>
      </c>
      <c r="C673" s="3">
        <v>100513.542248</v>
      </c>
      <c r="D673" s="2"/>
    </row>
    <row r="674" spans="1:4" x14ac:dyDescent="0.25">
      <c r="A674" s="2">
        <v>540</v>
      </c>
      <c r="B674">
        <v>798</v>
      </c>
      <c r="C674" s="3">
        <v>484.39058999999997</v>
      </c>
      <c r="D674" s="2"/>
    </row>
    <row r="675" spans="1:4" x14ac:dyDescent="0.25">
      <c r="A675" s="2">
        <v>540</v>
      </c>
      <c r="B675">
        <v>799</v>
      </c>
      <c r="C675" s="3">
        <v>89847.228793999995</v>
      </c>
      <c r="D675" s="2"/>
    </row>
    <row r="676" spans="1:4" x14ac:dyDescent="0.25">
      <c r="A676" s="2">
        <v>540</v>
      </c>
      <c r="B676">
        <v>800</v>
      </c>
      <c r="C676" s="3">
        <v>97897.163732999994</v>
      </c>
      <c r="D676" s="2"/>
    </row>
    <row r="677" spans="1:4" x14ac:dyDescent="0.25">
      <c r="A677" s="2">
        <v>540</v>
      </c>
      <c r="B677">
        <v>801</v>
      </c>
      <c r="C677" s="3">
        <v>76821.195661999998</v>
      </c>
      <c r="D677" s="2"/>
    </row>
    <row r="678" spans="1:4" x14ac:dyDescent="0.25">
      <c r="A678" s="2">
        <v>540</v>
      </c>
      <c r="B678">
        <v>802</v>
      </c>
      <c r="C678" s="3">
        <v>125078.122703</v>
      </c>
      <c r="D678" s="2"/>
    </row>
    <row r="679" spans="1:4" x14ac:dyDescent="0.25">
      <c r="A679" s="2">
        <v>540</v>
      </c>
      <c r="B679">
        <v>803</v>
      </c>
      <c r="C679" s="3">
        <v>117679.475953</v>
      </c>
      <c r="D679" s="2"/>
    </row>
    <row r="680" spans="1:4" x14ac:dyDescent="0.25">
      <c r="A680" s="2">
        <v>540</v>
      </c>
      <c r="B680">
        <v>804</v>
      </c>
      <c r="C680" s="3">
        <v>88725.751453000004</v>
      </c>
      <c r="D680" s="2"/>
    </row>
    <row r="681" spans="1:4" x14ac:dyDescent="0.25">
      <c r="A681" s="2">
        <v>540</v>
      </c>
      <c r="B681">
        <v>805</v>
      </c>
      <c r="C681" s="3">
        <v>94601.302320000003</v>
      </c>
      <c r="D681" s="2"/>
    </row>
    <row r="682" spans="1:4" x14ac:dyDescent="0.25">
      <c r="A682" s="2">
        <v>540</v>
      </c>
      <c r="B682">
        <v>806</v>
      </c>
      <c r="C682" s="3">
        <v>91384.833826999995</v>
      </c>
      <c r="D682" s="2"/>
    </row>
    <row r="683" spans="1:4" x14ac:dyDescent="0.25">
      <c r="A683" s="2">
        <v>540</v>
      </c>
      <c r="B683">
        <v>807</v>
      </c>
      <c r="C683" s="3">
        <v>124330.689083</v>
      </c>
      <c r="D683" s="2"/>
    </row>
    <row r="684" spans="1:4" x14ac:dyDescent="0.25">
      <c r="A684" s="2">
        <v>540</v>
      </c>
      <c r="B684">
        <v>808</v>
      </c>
      <c r="C684" s="3">
        <v>126460.792143</v>
      </c>
      <c r="D684" s="2"/>
    </row>
    <row r="685" spans="1:4" x14ac:dyDescent="0.25">
      <c r="A685" s="2">
        <v>540</v>
      </c>
      <c r="B685">
        <v>809</v>
      </c>
      <c r="C685" s="3">
        <v>113672.072061</v>
      </c>
      <c r="D685" s="2"/>
    </row>
    <row r="686" spans="1:4" x14ac:dyDescent="0.25">
      <c r="A686" s="2">
        <v>540</v>
      </c>
      <c r="B686">
        <v>810</v>
      </c>
      <c r="C686" s="3">
        <v>117161.34759200001</v>
      </c>
      <c r="D686" s="2"/>
    </row>
    <row r="687" spans="1:4" x14ac:dyDescent="0.25">
      <c r="A687" s="2">
        <v>540</v>
      </c>
      <c r="B687">
        <v>811</v>
      </c>
      <c r="C687" s="3">
        <v>112348.69514</v>
      </c>
      <c r="D687" s="2"/>
    </row>
    <row r="688" spans="1:4" x14ac:dyDescent="0.25">
      <c r="A688" s="2">
        <v>540</v>
      </c>
      <c r="B688">
        <v>813</v>
      </c>
      <c r="C688" s="3">
        <v>107571.76431300001</v>
      </c>
      <c r="D688" s="2"/>
    </row>
    <row r="689" spans="1:4" x14ac:dyDescent="0.25">
      <c r="A689" s="2">
        <v>540</v>
      </c>
      <c r="B689">
        <v>814</v>
      </c>
      <c r="C689" s="3">
        <v>46484.825786000001</v>
      </c>
      <c r="D689" s="2"/>
    </row>
    <row r="690" spans="1:4" x14ac:dyDescent="0.25">
      <c r="A690" s="2">
        <v>540</v>
      </c>
      <c r="B690">
        <v>815</v>
      </c>
      <c r="C690" s="3">
        <v>112535.023992</v>
      </c>
      <c r="D690" s="2"/>
    </row>
    <row r="691" spans="1:4" x14ac:dyDescent="0.25">
      <c r="A691" s="2">
        <v>540</v>
      </c>
      <c r="B691">
        <v>817</v>
      </c>
      <c r="C691" s="3">
        <v>2290.900228</v>
      </c>
      <c r="D691" s="2"/>
    </row>
    <row r="692" spans="1:4" x14ac:dyDescent="0.25">
      <c r="A692" s="2">
        <v>540</v>
      </c>
      <c r="B692">
        <v>818</v>
      </c>
      <c r="C692" s="3">
        <v>7833.5351570000003</v>
      </c>
      <c r="D692" s="2"/>
    </row>
    <row r="693" spans="1:4" x14ac:dyDescent="0.25">
      <c r="A693" s="2">
        <v>540</v>
      </c>
      <c r="B693">
        <v>820</v>
      </c>
      <c r="C693" s="3">
        <v>511.74158899999998</v>
      </c>
      <c r="D693" s="2"/>
    </row>
    <row r="694" spans="1:4" x14ac:dyDescent="0.25">
      <c r="A694" s="2">
        <v>540</v>
      </c>
      <c r="B694">
        <v>821</v>
      </c>
      <c r="C694" s="3">
        <v>10082.647994999999</v>
      </c>
      <c r="D694" s="2"/>
    </row>
    <row r="695" spans="1:4" x14ac:dyDescent="0.25">
      <c r="A695" s="2">
        <v>540</v>
      </c>
      <c r="B695">
        <v>822</v>
      </c>
      <c r="C695" s="3">
        <v>88147.420402000003</v>
      </c>
      <c r="D695" s="2"/>
    </row>
    <row r="696" spans="1:4" x14ac:dyDescent="0.25">
      <c r="A696" s="2">
        <v>540</v>
      </c>
      <c r="B696">
        <v>823</v>
      </c>
      <c r="C696" s="3">
        <v>77414.628469000003</v>
      </c>
      <c r="D696" s="2"/>
    </row>
    <row r="697" spans="1:4" x14ac:dyDescent="0.25">
      <c r="A697" s="2">
        <v>540</v>
      </c>
      <c r="B697">
        <v>824</v>
      </c>
      <c r="C697" s="3">
        <v>80180.702548999994</v>
      </c>
      <c r="D697" s="2"/>
    </row>
    <row r="698" spans="1:4" x14ac:dyDescent="0.25">
      <c r="A698" s="2">
        <v>540</v>
      </c>
      <c r="B698">
        <v>825</v>
      </c>
      <c r="C698" s="3">
        <v>5510.1333729999997</v>
      </c>
      <c r="D698" s="2"/>
    </row>
    <row r="699" spans="1:4" x14ac:dyDescent="0.25">
      <c r="A699" s="2">
        <v>540</v>
      </c>
      <c r="B699">
        <v>826</v>
      </c>
      <c r="C699" s="3">
        <v>1240.35582</v>
      </c>
      <c r="D699" s="2"/>
    </row>
    <row r="700" spans="1:4" x14ac:dyDescent="0.25">
      <c r="A700" s="2">
        <v>540</v>
      </c>
      <c r="B700">
        <v>827</v>
      </c>
      <c r="C700" s="3">
        <v>8665.2011419999999</v>
      </c>
      <c r="D700" s="2"/>
    </row>
    <row r="701" spans="1:4" x14ac:dyDescent="0.25">
      <c r="A701" s="2">
        <v>540</v>
      </c>
      <c r="B701">
        <v>828</v>
      </c>
      <c r="C701" s="3">
        <v>4708.8956539999999</v>
      </c>
      <c r="D701" s="2"/>
    </row>
    <row r="702" spans="1:4" x14ac:dyDescent="0.25">
      <c r="A702" s="2">
        <v>540</v>
      </c>
      <c r="B702">
        <v>830</v>
      </c>
      <c r="C702" s="3">
        <v>2745.267385998</v>
      </c>
      <c r="D702" s="2"/>
    </row>
    <row r="703" spans="1:4" x14ac:dyDescent="0.25">
      <c r="A703" s="2">
        <v>540</v>
      </c>
      <c r="B703">
        <v>831</v>
      </c>
      <c r="C703" s="3">
        <v>3894.6898580000002</v>
      </c>
      <c r="D703" s="2"/>
    </row>
    <row r="704" spans="1:4" x14ac:dyDescent="0.25">
      <c r="A704" s="2">
        <v>540</v>
      </c>
      <c r="B704">
        <v>832</v>
      </c>
      <c r="C704" s="3">
        <v>26010.406071000001</v>
      </c>
      <c r="D704" s="2"/>
    </row>
    <row r="705" spans="1:4" x14ac:dyDescent="0.25">
      <c r="A705" s="2">
        <v>540</v>
      </c>
      <c r="B705">
        <v>833</v>
      </c>
      <c r="C705" s="3">
        <v>22041.862059999999</v>
      </c>
      <c r="D705" s="2"/>
    </row>
    <row r="706" spans="1:4" x14ac:dyDescent="0.25">
      <c r="A706" s="2">
        <v>540</v>
      </c>
      <c r="B706">
        <v>834</v>
      </c>
      <c r="C706" s="3">
        <v>96327.480660000001</v>
      </c>
      <c r="D706" s="2"/>
    </row>
    <row r="707" spans="1:4" x14ac:dyDescent="0.25">
      <c r="A707" s="2">
        <v>540</v>
      </c>
      <c r="B707">
        <v>835</v>
      </c>
      <c r="C707" s="3">
        <v>116435.976685</v>
      </c>
      <c r="D707" s="2"/>
    </row>
    <row r="708" spans="1:4" x14ac:dyDescent="0.25">
      <c r="A708" s="2">
        <v>540</v>
      </c>
      <c r="B708">
        <v>836</v>
      </c>
      <c r="C708" s="3">
        <v>107765.86851</v>
      </c>
      <c r="D708" s="2"/>
    </row>
    <row r="709" spans="1:4" x14ac:dyDescent="0.25">
      <c r="A709" s="2">
        <v>540</v>
      </c>
      <c r="B709">
        <v>837</v>
      </c>
      <c r="C709" s="3">
        <v>119154.969082</v>
      </c>
      <c r="D709" s="2"/>
    </row>
    <row r="710" spans="1:4" x14ac:dyDescent="0.25">
      <c r="A710" s="2">
        <v>540</v>
      </c>
      <c r="B710">
        <v>838</v>
      </c>
      <c r="C710" s="3">
        <v>6752.2990609999997</v>
      </c>
      <c r="D710" s="2"/>
    </row>
    <row r="711" spans="1:4" x14ac:dyDescent="0.25">
      <c r="A711" s="2">
        <v>540</v>
      </c>
      <c r="B711">
        <v>839</v>
      </c>
      <c r="C711" s="3">
        <v>94305.195999000003</v>
      </c>
      <c r="D711" s="2"/>
    </row>
    <row r="712" spans="1:4" x14ac:dyDescent="0.25">
      <c r="A712" s="2">
        <v>540</v>
      </c>
      <c r="B712">
        <v>840</v>
      </c>
      <c r="C712" s="3">
        <v>7435.6436299999996</v>
      </c>
      <c r="D712" s="2"/>
    </row>
    <row r="713" spans="1:4" x14ac:dyDescent="0.25">
      <c r="A713" s="2">
        <v>540</v>
      </c>
      <c r="B713">
        <v>841</v>
      </c>
      <c r="C713" s="3">
        <v>99257.407292999997</v>
      </c>
      <c r="D713" s="2"/>
    </row>
    <row r="714" spans="1:4" x14ac:dyDescent="0.25">
      <c r="A714" s="2">
        <v>540</v>
      </c>
      <c r="B714">
        <v>842</v>
      </c>
      <c r="C714" s="3">
        <v>66577.828580000001</v>
      </c>
      <c r="D714" s="2"/>
    </row>
    <row r="715" spans="1:4" x14ac:dyDescent="0.25">
      <c r="A715" s="2">
        <v>540</v>
      </c>
      <c r="B715">
        <v>843</v>
      </c>
      <c r="C715" s="3">
        <v>73672.148933999997</v>
      </c>
      <c r="D715" s="2"/>
    </row>
    <row r="716" spans="1:4" x14ac:dyDescent="0.25">
      <c r="A716" s="2">
        <v>540</v>
      </c>
      <c r="B716">
        <v>844</v>
      </c>
      <c r="C716" s="3">
        <v>61414.673029999998</v>
      </c>
      <c r="D716" s="2"/>
    </row>
    <row r="717" spans="1:4" x14ac:dyDescent="0.25">
      <c r="A717" s="2">
        <v>540</v>
      </c>
      <c r="B717">
        <v>845</v>
      </c>
      <c r="C717" s="3">
        <v>78281.942777000004</v>
      </c>
      <c r="D717" s="2"/>
    </row>
    <row r="718" spans="1:4" x14ac:dyDescent="0.25">
      <c r="A718" s="2">
        <v>540</v>
      </c>
      <c r="B718">
        <v>846</v>
      </c>
      <c r="C718" s="3">
        <v>23.299401</v>
      </c>
      <c r="D718" s="2"/>
    </row>
    <row r="719" spans="1:4" x14ac:dyDescent="0.25">
      <c r="A719" s="2">
        <v>540</v>
      </c>
      <c r="B719">
        <v>848</v>
      </c>
      <c r="C719" s="3">
        <v>2623.4867300000001</v>
      </c>
      <c r="D719" s="2"/>
    </row>
    <row r="720" spans="1:4" x14ac:dyDescent="0.25">
      <c r="A720" s="2">
        <v>540</v>
      </c>
      <c r="B720">
        <v>849</v>
      </c>
      <c r="C720" s="3">
        <v>2885.5197549999998</v>
      </c>
      <c r="D720" s="2"/>
    </row>
    <row r="721" spans="1:4" x14ac:dyDescent="0.25">
      <c r="A721" s="2">
        <v>540</v>
      </c>
      <c r="B721">
        <v>850</v>
      </c>
      <c r="C721" s="3">
        <v>12.079307</v>
      </c>
      <c r="D721" s="2"/>
    </row>
    <row r="722" spans="1:4" x14ac:dyDescent="0.25">
      <c r="A722" s="2">
        <v>540</v>
      </c>
      <c r="B722">
        <v>851</v>
      </c>
      <c r="C722" s="3">
        <v>68372.294800000003</v>
      </c>
      <c r="D722" s="2"/>
    </row>
    <row r="723" spans="1:4" x14ac:dyDescent="0.25">
      <c r="A723" s="2">
        <v>540</v>
      </c>
      <c r="B723">
        <v>852</v>
      </c>
      <c r="C723" s="3">
        <v>78598.425933999999</v>
      </c>
      <c r="D723" s="2"/>
    </row>
    <row r="724" spans="1:4" x14ac:dyDescent="0.25">
      <c r="A724" s="2">
        <v>540</v>
      </c>
      <c r="B724">
        <v>853</v>
      </c>
      <c r="C724" s="3">
        <v>62194.166770000003</v>
      </c>
      <c r="D724" s="2"/>
    </row>
    <row r="725" spans="1:4" x14ac:dyDescent="0.25">
      <c r="A725" s="2">
        <v>540</v>
      </c>
      <c r="B725">
        <v>854</v>
      </c>
      <c r="C725" s="3">
        <v>69318.154292000007</v>
      </c>
      <c r="D725" s="2"/>
    </row>
    <row r="726" spans="1:4" x14ac:dyDescent="0.25">
      <c r="A726" s="2">
        <v>540</v>
      </c>
      <c r="B726">
        <v>855</v>
      </c>
      <c r="C726" s="3">
        <v>30076.701238000001</v>
      </c>
      <c r="D726" s="2"/>
    </row>
    <row r="727" spans="1:4" x14ac:dyDescent="0.25">
      <c r="A727" s="2">
        <v>540</v>
      </c>
      <c r="B727">
        <v>856</v>
      </c>
      <c r="C727" s="3">
        <v>33949.781429000002</v>
      </c>
      <c r="D727" s="2"/>
    </row>
    <row r="728" spans="1:4" x14ac:dyDescent="0.25">
      <c r="A728" s="2">
        <v>540</v>
      </c>
      <c r="B728">
        <v>857</v>
      </c>
      <c r="C728" s="3">
        <v>35309.217146000003</v>
      </c>
      <c r="D728" s="2"/>
    </row>
    <row r="729" spans="1:4" x14ac:dyDescent="0.25">
      <c r="A729" s="2">
        <v>540</v>
      </c>
      <c r="B729">
        <v>858</v>
      </c>
      <c r="C729" s="3">
        <v>27604.319541000001</v>
      </c>
      <c r="D729" s="2"/>
    </row>
    <row r="730" spans="1:4" x14ac:dyDescent="0.25">
      <c r="A730" s="2">
        <v>540</v>
      </c>
      <c r="B730">
        <v>859</v>
      </c>
      <c r="C730" s="3">
        <v>28838.804559</v>
      </c>
      <c r="D730" s="2"/>
    </row>
    <row r="731" spans="1:4" x14ac:dyDescent="0.25">
      <c r="A731" s="2">
        <v>540</v>
      </c>
      <c r="B731">
        <v>860</v>
      </c>
      <c r="C731" s="3">
        <v>18449.092178999999</v>
      </c>
      <c r="D731" s="2"/>
    </row>
    <row r="732" spans="1:4" x14ac:dyDescent="0.25">
      <c r="A732" s="2">
        <v>540</v>
      </c>
      <c r="B732">
        <v>861</v>
      </c>
      <c r="C732" s="3">
        <v>50156.624526</v>
      </c>
      <c r="D732" s="2"/>
    </row>
    <row r="733" spans="1:4" x14ac:dyDescent="0.25">
      <c r="A733" s="2">
        <v>540</v>
      </c>
      <c r="B733">
        <v>862</v>
      </c>
      <c r="C733" s="3">
        <v>3242.661423</v>
      </c>
      <c r="D733" s="2"/>
    </row>
    <row r="734" spans="1:4" x14ac:dyDescent="0.25">
      <c r="A734" s="2">
        <v>540</v>
      </c>
      <c r="B734">
        <v>863</v>
      </c>
      <c r="C734" s="3">
        <v>4661.8708509999997</v>
      </c>
      <c r="D734" s="2"/>
    </row>
    <row r="735" spans="1:4" x14ac:dyDescent="0.25">
      <c r="A735" s="2">
        <v>540</v>
      </c>
      <c r="B735">
        <v>864</v>
      </c>
      <c r="C735" s="3">
        <v>12366.802765</v>
      </c>
      <c r="D735" s="2"/>
    </row>
    <row r="736" spans="1:4" x14ac:dyDescent="0.25">
      <c r="A736" s="2">
        <v>540</v>
      </c>
      <c r="B736">
        <v>865</v>
      </c>
      <c r="C736" s="3">
        <v>16036.419704</v>
      </c>
      <c r="D736" s="2"/>
    </row>
    <row r="737" spans="1:4" x14ac:dyDescent="0.25">
      <c r="A737" s="2">
        <v>540</v>
      </c>
      <c r="B737">
        <v>866</v>
      </c>
      <c r="C737" s="3">
        <v>19219.615461665999</v>
      </c>
      <c r="D737" s="2"/>
    </row>
    <row r="738" spans="1:4" x14ac:dyDescent="0.25">
      <c r="A738" s="2">
        <v>540</v>
      </c>
      <c r="B738">
        <v>867</v>
      </c>
      <c r="C738" s="3">
        <v>22127.621373000002</v>
      </c>
      <c r="D738" s="2"/>
    </row>
    <row r="739" spans="1:4" x14ac:dyDescent="0.25">
      <c r="A739" s="2">
        <v>540</v>
      </c>
      <c r="B739">
        <v>868</v>
      </c>
      <c r="C739" s="3">
        <v>18422.291638999999</v>
      </c>
      <c r="D739" s="2"/>
    </row>
    <row r="740" spans="1:4" x14ac:dyDescent="0.25">
      <c r="A740" s="2">
        <v>540</v>
      </c>
      <c r="B740">
        <v>869</v>
      </c>
      <c r="C740" s="3">
        <v>23425.365242</v>
      </c>
      <c r="D740" s="2"/>
    </row>
    <row r="741" spans="1:4" x14ac:dyDescent="0.25">
      <c r="A741" s="2">
        <v>540</v>
      </c>
      <c r="B741">
        <v>870</v>
      </c>
      <c r="C741" s="3">
        <v>11274.125823</v>
      </c>
      <c r="D741" s="2"/>
    </row>
    <row r="742" spans="1:4" x14ac:dyDescent="0.25">
      <c r="A742" s="2">
        <v>540</v>
      </c>
      <c r="B742">
        <v>871</v>
      </c>
      <c r="C742" s="3">
        <v>10230.806332</v>
      </c>
      <c r="D742" s="2"/>
    </row>
    <row r="743" spans="1:4" x14ac:dyDescent="0.25">
      <c r="A743" s="2">
        <v>540</v>
      </c>
      <c r="B743">
        <v>872</v>
      </c>
      <c r="C743" s="3">
        <v>14144.764105</v>
      </c>
      <c r="D743" s="2"/>
    </row>
    <row r="744" spans="1:4" x14ac:dyDescent="0.25">
      <c r="A744" s="2">
        <v>540</v>
      </c>
      <c r="B744">
        <v>873</v>
      </c>
      <c r="C744" s="3">
        <v>13549.207608000001</v>
      </c>
      <c r="D744" s="2"/>
    </row>
    <row r="745" spans="1:4" x14ac:dyDescent="0.25">
      <c r="A745" s="2">
        <v>540</v>
      </c>
      <c r="B745">
        <v>874</v>
      </c>
      <c r="C745" s="3">
        <v>22979.635860999999</v>
      </c>
      <c r="D745" s="2"/>
    </row>
    <row r="746" spans="1:4" x14ac:dyDescent="0.25">
      <c r="A746" s="2">
        <v>540</v>
      </c>
      <c r="B746">
        <v>875</v>
      </c>
      <c r="C746" s="3">
        <v>16470.226468000001</v>
      </c>
      <c r="D746" s="2"/>
    </row>
    <row r="747" spans="1:4" x14ac:dyDescent="0.25">
      <c r="A747" s="2">
        <v>540</v>
      </c>
      <c r="B747">
        <v>876</v>
      </c>
      <c r="C747" s="3">
        <v>14253.022365000001</v>
      </c>
      <c r="D747" s="2"/>
    </row>
    <row r="748" spans="1:4" x14ac:dyDescent="0.25">
      <c r="A748" s="2">
        <v>540</v>
      </c>
      <c r="B748">
        <v>877</v>
      </c>
      <c r="C748" s="3">
        <v>14205.161726</v>
      </c>
      <c r="D748" s="2"/>
    </row>
    <row r="749" spans="1:4" x14ac:dyDescent="0.25">
      <c r="A749" s="2">
        <v>540</v>
      </c>
      <c r="B749">
        <v>878</v>
      </c>
      <c r="C749" s="3">
        <v>14019.278764999999</v>
      </c>
      <c r="D749" s="2"/>
    </row>
    <row r="750" spans="1:4" x14ac:dyDescent="0.25">
      <c r="A750" s="2">
        <v>540</v>
      </c>
      <c r="B750">
        <v>879</v>
      </c>
      <c r="C750" s="3">
        <v>2313.4358830000001</v>
      </c>
      <c r="D750" s="2"/>
    </row>
    <row r="751" spans="1:4" x14ac:dyDescent="0.25">
      <c r="A751" s="2">
        <v>540</v>
      </c>
      <c r="B751">
        <v>880</v>
      </c>
      <c r="C751" s="3">
        <v>3411.3581989999998</v>
      </c>
      <c r="D751" s="2"/>
    </row>
    <row r="752" spans="1:4" x14ac:dyDescent="0.25">
      <c r="A752" s="2">
        <v>540</v>
      </c>
      <c r="B752">
        <v>881</v>
      </c>
      <c r="C752" s="3">
        <v>5502.3421049999997</v>
      </c>
      <c r="D752" s="2"/>
    </row>
    <row r="753" spans="1:4" x14ac:dyDescent="0.25">
      <c r="A753" s="2">
        <v>540</v>
      </c>
      <c r="B753">
        <v>882</v>
      </c>
      <c r="C753" s="3">
        <v>4286.8189169999996</v>
      </c>
      <c r="D753" s="2"/>
    </row>
    <row r="754" spans="1:4" x14ac:dyDescent="0.25">
      <c r="A754" s="2">
        <v>540</v>
      </c>
      <c r="B754">
        <v>883</v>
      </c>
      <c r="C754" s="3">
        <v>6528.4959779999999</v>
      </c>
      <c r="D754" s="2"/>
    </row>
    <row r="755" spans="1:4" x14ac:dyDescent="0.25">
      <c r="A755" s="2">
        <v>540</v>
      </c>
      <c r="B755">
        <v>884</v>
      </c>
      <c r="C755" s="3">
        <v>6528.4959779999999</v>
      </c>
      <c r="D755" s="2"/>
    </row>
    <row r="756" spans="1:4" x14ac:dyDescent="0.25">
      <c r="A756" s="2">
        <v>540</v>
      </c>
      <c r="B756">
        <v>885</v>
      </c>
      <c r="C756" s="3">
        <v>4286.8189169999996</v>
      </c>
      <c r="D756" s="2"/>
    </row>
    <row r="757" spans="1:4" x14ac:dyDescent="0.25">
      <c r="A757" s="2">
        <v>540</v>
      </c>
      <c r="B757">
        <v>886</v>
      </c>
      <c r="C757" s="3">
        <v>8719.2086560000007</v>
      </c>
      <c r="D757" s="2"/>
    </row>
    <row r="758" spans="1:4" x14ac:dyDescent="0.25">
      <c r="A758" s="2">
        <v>540</v>
      </c>
      <c r="B758">
        <v>887</v>
      </c>
      <c r="C758" s="3">
        <v>3907.3069059999998</v>
      </c>
      <c r="D758" s="2"/>
    </row>
    <row r="759" spans="1:4" x14ac:dyDescent="0.25">
      <c r="A759" s="2">
        <v>540</v>
      </c>
      <c r="B759">
        <v>888</v>
      </c>
      <c r="C759" s="3">
        <v>1649.6563839999999</v>
      </c>
      <c r="D759" s="2"/>
    </row>
    <row r="760" spans="1:4" x14ac:dyDescent="0.25">
      <c r="A760" s="2">
        <v>540</v>
      </c>
      <c r="B760">
        <v>889</v>
      </c>
      <c r="C760" s="3">
        <v>3399.1625410000001</v>
      </c>
      <c r="D760" s="2"/>
    </row>
    <row r="761" spans="1:4" x14ac:dyDescent="0.25">
      <c r="A761" s="2">
        <v>540</v>
      </c>
      <c r="B761">
        <v>890</v>
      </c>
      <c r="C761" s="3">
        <v>5574.5937469999999</v>
      </c>
      <c r="D761" s="2"/>
    </row>
    <row r="762" spans="1:4" x14ac:dyDescent="0.25">
      <c r="A762" s="2">
        <v>540</v>
      </c>
      <c r="B762">
        <v>891</v>
      </c>
      <c r="C762" s="3">
        <v>6719.9948949999998</v>
      </c>
      <c r="D762" s="2"/>
    </row>
    <row r="763" spans="1:4" x14ac:dyDescent="0.25">
      <c r="A763" s="2">
        <v>540</v>
      </c>
      <c r="B763">
        <v>892</v>
      </c>
      <c r="C763" s="3">
        <v>6976.2925919999998</v>
      </c>
      <c r="D763" s="2"/>
    </row>
    <row r="764" spans="1:4" x14ac:dyDescent="0.25">
      <c r="A764" s="2">
        <v>540</v>
      </c>
      <c r="B764">
        <v>893</v>
      </c>
      <c r="C764" s="3">
        <v>8519.0234579980006</v>
      </c>
      <c r="D764" s="2"/>
    </row>
    <row r="765" spans="1:4" x14ac:dyDescent="0.25">
      <c r="A765" s="2">
        <v>540</v>
      </c>
      <c r="B765">
        <v>894</v>
      </c>
      <c r="C765" s="3">
        <v>8519.0234579980006</v>
      </c>
      <c r="D765" s="2"/>
    </row>
    <row r="766" spans="1:4" x14ac:dyDescent="0.25">
      <c r="A766" s="2">
        <v>540</v>
      </c>
      <c r="B766">
        <v>895</v>
      </c>
      <c r="C766" s="3">
        <v>853.319748</v>
      </c>
      <c r="D766" s="2"/>
    </row>
    <row r="767" spans="1:4" x14ac:dyDescent="0.25">
      <c r="A767" s="2">
        <v>540</v>
      </c>
      <c r="B767">
        <v>896</v>
      </c>
      <c r="C767" s="3">
        <v>1329.251242</v>
      </c>
      <c r="D767" s="2"/>
    </row>
    <row r="768" spans="1:4" x14ac:dyDescent="0.25">
      <c r="A768" s="2">
        <v>540</v>
      </c>
      <c r="B768">
        <v>897</v>
      </c>
      <c r="C768" s="3">
        <v>6567.4626120000003</v>
      </c>
      <c r="D768" s="2"/>
    </row>
    <row r="769" spans="1:4" x14ac:dyDescent="0.25">
      <c r="A769" s="2">
        <v>540</v>
      </c>
      <c r="B769">
        <v>898</v>
      </c>
      <c r="C769" s="3">
        <v>1254.1392800000001</v>
      </c>
      <c r="D769" s="2"/>
    </row>
    <row r="770" spans="1:4" x14ac:dyDescent="0.25">
      <c r="A770" s="2">
        <v>540</v>
      </c>
      <c r="B770">
        <v>899</v>
      </c>
      <c r="C770" s="3">
        <v>3084.9927170000001</v>
      </c>
      <c r="D770" s="2"/>
    </row>
    <row r="771" spans="1:4" x14ac:dyDescent="0.25">
      <c r="A771" s="2">
        <v>540</v>
      </c>
      <c r="B771">
        <v>900</v>
      </c>
      <c r="C771" s="3">
        <v>10862.310237</v>
      </c>
      <c r="D771" s="2"/>
    </row>
    <row r="772" spans="1:4" x14ac:dyDescent="0.25">
      <c r="A772" s="2">
        <v>540</v>
      </c>
      <c r="B772">
        <v>901</v>
      </c>
      <c r="C772" s="3">
        <v>3931.4587299999998</v>
      </c>
      <c r="D772" s="2"/>
    </row>
    <row r="773" spans="1:4" x14ac:dyDescent="0.25">
      <c r="A773" s="2">
        <v>540</v>
      </c>
      <c r="B773">
        <v>902</v>
      </c>
      <c r="C773" s="3">
        <v>3658.6129529999998</v>
      </c>
      <c r="D773" s="2"/>
    </row>
    <row r="774" spans="1:4" x14ac:dyDescent="0.25">
      <c r="A774" s="2">
        <v>540</v>
      </c>
      <c r="B774">
        <v>903</v>
      </c>
      <c r="C774" s="3">
        <v>7369.4238770000002</v>
      </c>
      <c r="D774" s="2"/>
    </row>
    <row r="775" spans="1:4" x14ac:dyDescent="0.25">
      <c r="A775" s="2">
        <v>540</v>
      </c>
      <c r="B775">
        <v>904</v>
      </c>
      <c r="C775" s="3">
        <v>7369.4238770000002</v>
      </c>
      <c r="D775" s="2"/>
    </row>
    <row r="776" spans="1:4" x14ac:dyDescent="0.25">
      <c r="A776" s="2">
        <v>540</v>
      </c>
      <c r="B776">
        <v>905</v>
      </c>
      <c r="C776" s="3">
        <v>2301.9620249999998</v>
      </c>
      <c r="D776" s="2"/>
    </row>
    <row r="777" spans="1:4" x14ac:dyDescent="0.25">
      <c r="A777" s="2">
        <v>540</v>
      </c>
      <c r="B777">
        <v>906</v>
      </c>
      <c r="C777" s="3">
        <v>2488.5068959999999</v>
      </c>
      <c r="D777" s="2"/>
    </row>
    <row r="778" spans="1:4" x14ac:dyDescent="0.25">
      <c r="A778" s="2">
        <v>540</v>
      </c>
      <c r="B778">
        <v>907</v>
      </c>
      <c r="C778" s="3">
        <v>90.334066000000007</v>
      </c>
      <c r="D778" s="2"/>
    </row>
    <row r="779" spans="1:4" x14ac:dyDescent="0.25">
      <c r="A779" s="2">
        <v>540</v>
      </c>
      <c r="B779">
        <v>908</v>
      </c>
      <c r="C779" s="3">
        <v>90.334066000000007</v>
      </c>
      <c r="D779" s="2"/>
    </row>
    <row r="780" spans="1:4" x14ac:dyDescent="0.25">
      <c r="A780" s="2">
        <v>540</v>
      </c>
      <c r="B780">
        <v>909</v>
      </c>
      <c r="C780" s="3">
        <v>11542.683625</v>
      </c>
      <c r="D780" s="2"/>
    </row>
    <row r="781" spans="1:4" x14ac:dyDescent="0.25">
      <c r="A781" s="2">
        <v>540</v>
      </c>
      <c r="B781">
        <v>910</v>
      </c>
      <c r="C781" s="3">
        <v>12077.25829</v>
      </c>
      <c r="D781" s="2"/>
    </row>
    <row r="782" spans="1:4" x14ac:dyDescent="0.25">
      <c r="A782" s="2">
        <v>540</v>
      </c>
      <c r="B782">
        <v>911</v>
      </c>
      <c r="C782" s="3">
        <v>10005.427887</v>
      </c>
      <c r="D782" s="2"/>
    </row>
    <row r="783" spans="1:4" x14ac:dyDescent="0.25">
      <c r="A783" s="2">
        <v>540</v>
      </c>
      <c r="B783">
        <v>912</v>
      </c>
      <c r="C783" s="3">
        <v>10560.633963</v>
      </c>
      <c r="D783" s="2"/>
    </row>
    <row r="784" spans="1:4" x14ac:dyDescent="0.25">
      <c r="A784" s="2">
        <v>540</v>
      </c>
      <c r="B784">
        <v>913</v>
      </c>
      <c r="C784" s="3">
        <v>17661.937823</v>
      </c>
      <c r="D784" s="2"/>
    </row>
    <row r="785" spans="1:4" x14ac:dyDescent="0.25">
      <c r="A785" s="2">
        <v>540</v>
      </c>
      <c r="B785">
        <v>914</v>
      </c>
      <c r="C785" s="3">
        <v>19804.458522000001</v>
      </c>
      <c r="D785" s="2"/>
    </row>
    <row r="786" spans="1:4" x14ac:dyDescent="0.25">
      <c r="A786" s="2">
        <v>540</v>
      </c>
      <c r="B786">
        <v>915</v>
      </c>
      <c r="C786" s="3">
        <v>19804.458522000001</v>
      </c>
      <c r="D786" s="2"/>
    </row>
    <row r="787" spans="1:4" x14ac:dyDescent="0.25">
      <c r="A787" s="2">
        <v>540</v>
      </c>
      <c r="B787">
        <v>916</v>
      </c>
      <c r="C787" s="3">
        <v>3922.6686549999999</v>
      </c>
      <c r="D787" s="2"/>
    </row>
    <row r="788" spans="1:4" x14ac:dyDescent="0.25">
      <c r="A788" s="2">
        <v>540</v>
      </c>
      <c r="B788">
        <v>917</v>
      </c>
      <c r="C788" s="3">
        <v>21389.251292000001</v>
      </c>
      <c r="D788" s="2"/>
    </row>
    <row r="789" spans="1:4" x14ac:dyDescent="0.25">
      <c r="A789" s="2">
        <v>540</v>
      </c>
      <c r="B789">
        <v>918</v>
      </c>
      <c r="C789" s="3">
        <v>10126.182414999999</v>
      </c>
      <c r="D789" s="2"/>
    </row>
    <row r="790" spans="1:4" x14ac:dyDescent="0.25">
      <c r="A790" s="2">
        <v>540</v>
      </c>
      <c r="B790">
        <v>919</v>
      </c>
      <c r="C790" s="3">
        <v>601.80374700000004</v>
      </c>
      <c r="D790" s="2"/>
    </row>
    <row r="791" spans="1:4" x14ac:dyDescent="0.25">
      <c r="A791" s="2">
        <v>540</v>
      </c>
      <c r="B791">
        <v>921</v>
      </c>
      <c r="C791" s="3">
        <v>830.25208899999996</v>
      </c>
      <c r="D791" s="2"/>
    </row>
    <row r="792" spans="1:4" x14ac:dyDescent="0.25">
      <c r="A792" s="2">
        <v>540</v>
      </c>
      <c r="B792">
        <v>922</v>
      </c>
      <c r="C792" s="3">
        <v>1121.5722069999999</v>
      </c>
      <c r="D792" s="2"/>
    </row>
    <row r="793" spans="1:4" x14ac:dyDescent="0.25">
      <c r="A793" s="2">
        <v>540</v>
      </c>
      <c r="B793">
        <v>923</v>
      </c>
      <c r="C793" s="3">
        <v>3677.3422019999998</v>
      </c>
      <c r="D793" s="2"/>
    </row>
    <row r="794" spans="1:4" x14ac:dyDescent="0.25">
      <c r="A794" s="2">
        <v>540</v>
      </c>
      <c r="B794">
        <v>924</v>
      </c>
      <c r="C794" s="3">
        <v>26575.426802000002</v>
      </c>
      <c r="D794" s="2"/>
    </row>
    <row r="795" spans="1:4" x14ac:dyDescent="0.25">
      <c r="A795" s="2">
        <v>540</v>
      </c>
      <c r="B795">
        <v>925</v>
      </c>
      <c r="C795" s="3">
        <v>4454.1026840000004</v>
      </c>
      <c r="D795" s="2"/>
    </row>
    <row r="796" spans="1:4" x14ac:dyDescent="0.25">
      <c r="A796" s="2">
        <v>540</v>
      </c>
      <c r="B796">
        <v>926</v>
      </c>
      <c r="C796" s="3">
        <v>1099.875495</v>
      </c>
      <c r="D796" s="2"/>
    </row>
    <row r="797" spans="1:4" x14ac:dyDescent="0.25">
      <c r="A797" s="2">
        <v>540</v>
      </c>
      <c r="B797">
        <v>927</v>
      </c>
      <c r="C797" s="3">
        <v>13090.373592</v>
      </c>
      <c r="D797" s="2"/>
    </row>
    <row r="798" spans="1:4" x14ac:dyDescent="0.25">
      <c r="A798" s="2">
        <v>540</v>
      </c>
      <c r="B798">
        <v>928</v>
      </c>
      <c r="C798" s="3">
        <v>994.01352099999997</v>
      </c>
      <c r="D798" s="2"/>
    </row>
    <row r="799" spans="1:4" x14ac:dyDescent="0.25">
      <c r="A799" s="2">
        <v>540</v>
      </c>
      <c r="B799">
        <v>929</v>
      </c>
      <c r="C799" s="3">
        <v>15790.510518999999</v>
      </c>
      <c r="D799" s="2"/>
    </row>
    <row r="800" spans="1:4" x14ac:dyDescent="0.25">
      <c r="A800" s="2">
        <v>540</v>
      </c>
      <c r="B800">
        <v>930</v>
      </c>
      <c r="C800" s="3">
        <v>2370.788677</v>
      </c>
      <c r="D800" s="2"/>
    </row>
    <row r="801" spans="1:4" x14ac:dyDescent="0.25">
      <c r="A801" s="2">
        <v>540</v>
      </c>
      <c r="B801">
        <v>931</v>
      </c>
      <c r="C801" s="3">
        <v>2370.788677</v>
      </c>
      <c r="D801" s="2"/>
    </row>
    <row r="802" spans="1:4" x14ac:dyDescent="0.25">
      <c r="A802" s="2">
        <v>540</v>
      </c>
      <c r="B802">
        <v>932</v>
      </c>
      <c r="C802" s="3">
        <v>500.44566099999997</v>
      </c>
      <c r="D802" s="2"/>
    </row>
    <row r="803" spans="1:4" x14ac:dyDescent="0.25">
      <c r="A803" s="2">
        <v>540</v>
      </c>
      <c r="B803">
        <v>933</v>
      </c>
      <c r="C803" s="3">
        <v>518.18429600000002</v>
      </c>
      <c r="D803" s="2"/>
    </row>
    <row r="804" spans="1:4" x14ac:dyDescent="0.25">
      <c r="A804" s="2">
        <v>540</v>
      </c>
      <c r="B804">
        <v>934</v>
      </c>
      <c r="C804" s="3">
        <v>6735.7876980000001</v>
      </c>
      <c r="D804" s="2"/>
    </row>
    <row r="805" spans="1:4" x14ac:dyDescent="0.25">
      <c r="A805" s="2">
        <v>540</v>
      </c>
      <c r="B805">
        <v>935</v>
      </c>
      <c r="C805" s="3">
        <v>7363.2186959999999</v>
      </c>
      <c r="D805" s="2"/>
    </row>
    <row r="806" spans="1:4" x14ac:dyDescent="0.25">
      <c r="A806" s="2">
        <v>540</v>
      </c>
      <c r="B806">
        <v>936</v>
      </c>
      <c r="C806" s="3">
        <v>0</v>
      </c>
      <c r="D806" s="2"/>
    </row>
    <row r="807" spans="1:4" x14ac:dyDescent="0.25">
      <c r="A807" s="2">
        <v>540</v>
      </c>
      <c r="B807">
        <v>938</v>
      </c>
      <c r="C807" s="3">
        <v>1686.6835920000001</v>
      </c>
      <c r="D807" s="2"/>
    </row>
    <row r="808" spans="1:4" x14ac:dyDescent="0.25">
      <c r="A808" s="2">
        <v>540</v>
      </c>
      <c r="B808">
        <v>939</v>
      </c>
      <c r="C808" s="3">
        <v>1668.2060959999999</v>
      </c>
      <c r="D808" s="2"/>
    </row>
    <row r="809" spans="1:4" x14ac:dyDescent="0.25">
      <c r="A809" s="2">
        <v>540</v>
      </c>
      <c r="B809">
        <v>941</v>
      </c>
      <c r="C809" s="3">
        <v>1021.805689</v>
      </c>
      <c r="D809" s="2"/>
    </row>
    <row r="810" spans="1:4" x14ac:dyDescent="0.25">
      <c r="A810" s="2">
        <v>540</v>
      </c>
      <c r="B810">
        <v>942</v>
      </c>
      <c r="C810" s="3">
        <v>1970.8979320000001</v>
      </c>
      <c r="D810" s="2"/>
    </row>
    <row r="811" spans="1:4" x14ac:dyDescent="0.25">
      <c r="A811" s="2">
        <v>540</v>
      </c>
      <c r="B811">
        <v>943</v>
      </c>
      <c r="C811" s="3">
        <v>546.33165099999997</v>
      </c>
      <c r="D811" s="2"/>
    </row>
    <row r="812" spans="1:4" x14ac:dyDescent="0.25">
      <c r="A812" s="2">
        <v>540</v>
      </c>
      <c r="B812">
        <v>946</v>
      </c>
      <c r="C812" s="3">
        <v>14669.918255</v>
      </c>
      <c r="D812" s="2"/>
    </row>
    <row r="813" spans="1:4" x14ac:dyDescent="0.25">
      <c r="A813" s="2">
        <v>540</v>
      </c>
      <c r="B813">
        <v>947</v>
      </c>
      <c r="C813" s="3">
        <v>9604.560571</v>
      </c>
      <c r="D813" s="2"/>
    </row>
    <row r="814" spans="1:4" x14ac:dyDescent="0.25">
      <c r="A814" s="2">
        <v>540</v>
      </c>
      <c r="B814">
        <v>948</v>
      </c>
      <c r="C814" s="3">
        <v>5315.4607880000003</v>
      </c>
      <c r="D814" s="2"/>
    </row>
    <row r="815" spans="1:4" x14ac:dyDescent="0.25">
      <c r="A815" s="2">
        <v>540</v>
      </c>
      <c r="B815">
        <v>949</v>
      </c>
      <c r="C815" s="3">
        <v>27820.853836999999</v>
      </c>
      <c r="D815" s="2"/>
    </row>
    <row r="816" spans="1:4" x14ac:dyDescent="0.25">
      <c r="A816" s="2">
        <v>540</v>
      </c>
      <c r="B816">
        <v>950</v>
      </c>
      <c r="C816" s="3">
        <v>27820.853836999999</v>
      </c>
      <c r="D816" s="2"/>
    </row>
    <row r="817" spans="1:4" x14ac:dyDescent="0.25">
      <c r="A817" s="2">
        <v>540</v>
      </c>
      <c r="B817">
        <v>951</v>
      </c>
      <c r="C817" s="3">
        <v>24066.348969999999</v>
      </c>
      <c r="D817" s="2"/>
    </row>
    <row r="818" spans="1:4" x14ac:dyDescent="0.25">
      <c r="A818" s="2">
        <v>540</v>
      </c>
      <c r="B818">
        <v>952</v>
      </c>
      <c r="C818" s="3">
        <v>7949.4533110000002</v>
      </c>
      <c r="D818" s="2"/>
    </row>
    <row r="819" spans="1:4" x14ac:dyDescent="0.25">
      <c r="A819" s="2">
        <v>540</v>
      </c>
      <c r="B819">
        <v>953</v>
      </c>
      <c r="C819" s="3">
        <v>5572.8593959999998</v>
      </c>
      <c r="D819" s="2"/>
    </row>
    <row r="820" spans="1:4" x14ac:dyDescent="0.25">
      <c r="A820" s="2">
        <v>540</v>
      </c>
      <c r="B820">
        <v>954</v>
      </c>
      <c r="C820" s="3">
        <v>5574.2223009999998</v>
      </c>
      <c r="D820" s="2"/>
    </row>
    <row r="821" spans="1:4" x14ac:dyDescent="0.25">
      <c r="A821" s="2">
        <v>540</v>
      </c>
      <c r="B821">
        <v>956</v>
      </c>
      <c r="C821" s="3">
        <v>4579.7827129999996</v>
      </c>
      <c r="D821" s="2"/>
    </row>
    <row r="822" spans="1:4" x14ac:dyDescent="0.25">
      <c r="A822" s="2">
        <v>540</v>
      </c>
      <c r="B822">
        <v>957</v>
      </c>
      <c r="C822" s="3">
        <v>26704.997091000001</v>
      </c>
      <c r="D822" s="2"/>
    </row>
    <row r="823" spans="1:4" x14ac:dyDescent="0.25">
      <c r="A823" s="2">
        <v>540</v>
      </c>
      <c r="B823">
        <v>958</v>
      </c>
      <c r="C823" s="3">
        <v>33153.650520000003</v>
      </c>
      <c r="D823" s="2"/>
    </row>
    <row r="824" spans="1:4" x14ac:dyDescent="0.25">
      <c r="A824" s="2">
        <v>540</v>
      </c>
      <c r="B824">
        <v>959</v>
      </c>
      <c r="C824" s="3">
        <v>4647.8317059999999</v>
      </c>
      <c r="D824" s="2"/>
    </row>
    <row r="825" spans="1:4" x14ac:dyDescent="0.25">
      <c r="A825" s="2">
        <v>540</v>
      </c>
      <c r="B825">
        <v>960</v>
      </c>
      <c r="C825" s="3">
        <v>8318.01685</v>
      </c>
      <c r="D825" s="2"/>
    </row>
    <row r="826" spans="1:4" x14ac:dyDescent="0.25">
      <c r="A826" s="2">
        <v>540</v>
      </c>
      <c r="B826">
        <v>961</v>
      </c>
      <c r="C826" s="3">
        <v>10146.804732000001</v>
      </c>
      <c r="D826" s="2"/>
    </row>
    <row r="827" spans="1:4" x14ac:dyDescent="0.25">
      <c r="A827" s="2">
        <v>540</v>
      </c>
      <c r="B827">
        <v>962</v>
      </c>
      <c r="C827" s="3">
        <v>10696.459143</v>
      </c>
      <c r="D827" s="2"/>
    </row>
    <row r="828" spans="1:4" x14ac:dyDescent="0.25">
      <c r="A828" s="2">
        <v>540</v>
      </c>
      <c r="B828">
        <v>963</v>
      </c>
      <c r="C828" s="3">
        <v>13186.729357</v>
      </c>
      <c r="D828" s="2"/>
    </row>
    <row r="829" spans="1:4" x14ac:dyDescent="0.25">
      <c r="A829" s="2">
        <v>540</v>
      </c>
      <c r="B829">
        <v>964</v>
      </c>
      <c r="C829" s="3">
        <v>9481.2088000000003</v>
      </c>
      <c r="D829" s="2"/>
    </row>
    <row r="830" spans="1:4" x14ac:dyDescent="0.25">
      <c r="A830" s="2">
        <v>540</v>
      </c>
      <c r="B830">
        <v>965</v>
      </c>
      <c r="C830" s="3">
        <v>6287.2968119999996</v>
      </c>
      <c r="D830" s="2"/>
    </row>
    <row r="831" spans="1:4" x14ac:dyDescent="0.25">
      <c r="A831" s="2">
        <v>540</v>
      </c>
      <c r="B831">
        <v>966</v>
      </c>
      <c r="C831" s="3">
        <v>4008.0881340000001</v>
      </c>
      <c r="D831" s="2"/>
    </row>
    <row r="832" spans="1:4" x14ac:dyDescent="0.25">
      <c r="A832" s="2">
        <v>540</v>
      </c>
      <c r="B832">
        <v>967</v>
      </c>
      <c r="C832" s="3">
        <v>9857.0905920000005</v>
      </c>
      <c r="D832" s="2"/>
    </row>
    <row r="833" spans="1:4" x14ac:dyDescent="0.25">
      <c r="A833" s="2">
        <v>540</v>
      </c>
      <c r="B833">
        <v>968</v>
      </c>
      <c r="C833" s="3">
        <v>43.140974999999997</v>
      </c>
      <c r="D833" s="2"/>
    </row>
    <row r="834" spans="1:4" x14ac:dyDescent="0.25">
      <c r="A834" s="2">
        <v>540</v>
      </c>
      <c r="B834">
        <v>969</v>
      </c>
      <c r="C834" s="3">
        <v>1498.471648</v>
      </c>
      <c r="D834" s="2"/>
    </row>
    <row r="835" spans="1:4" x14ac:dyDescent="0.25">
      <c r="A835" s="2">
        <v>540</v>
      </c>
      <c r="B835">
        <v>970</v>
      </c>
      <c r="C835" s="3">
        <v>7370.9369219999999</v>
      </c>
      <c r="D835" s="2"/>
    </row>
    <row r="836" spans="1:4" x14ac:dyDescent="0.25">
      <c r="A836" s="2">
        <v>540</v>
      </c>
      <c r="B836">
        <v>971</v>
      </c>
      <c r="C836" s="3">
        <v>3081.0013570000001</v>
      </c>
      <c r="D836" s="2"/>
    </row>
    <row r="837" spans="1:4" x14ac:dyDescent="0.25">
      <c r="A837" s="2">
        <v>540</v>
      </c>
      <c r="B837">
        <v>972</v>
      </c>
      <c r="C837" s="3">
        <v>3507.6034500000001</v>
      </c>
      <c r="D837" s="2"/>
    </row>
    <row r="838" spans="1:4" x14ac:dyDescent="0.25">
      <c r="A838" s="2">
        <v>540</v>
      </c>
      <c r="B838">
        <v>973</v>
      </c>
      <c r="C838" s="3">
        <v>3891.4277299999999</v>
      </c>
      <c r="D838" s="2"/>
    </row>
    <row r="839" spans="1:4" x14ac:dyDescent="0.25">
      <c r="A839" s="2">
        <v>540</v>
      </c>
      <c r="B839">
        <v>974</v>
      </c>
      <c r="C839" s="3">
        <v>3143.3994280000002</v>
      </c>
      <c r="D839" s="2"/>
    </row>
    <row r="840" spans="1:4" x14ac:dyDescent="0.25">
      <c r="A840" s="2">
        <v>540</v>
      </c>
      <c r="B840">
        <v>975</v>
      </c>
      <c r="C840" s="3">
        <v>14.899084998999999</v>
      </c>
      <c r="D840" s="2"/>
    </row>
    <row r="841" spans="1:4" x14ac:dyDescent="0.25">
      <c r="A841" s="2">
        <v>540</v>
      </c>
      <c r="B841">
        <v>976</v>
      </c>
      <c r="C841" s="3">
        <v>717.20038199999999</v>
      </c>
      <c r="D841" s="2"/>
    </row>
    <row r="842" spans="1:4" x14ac:dyDescent="0.25">
      <c r="A842" s="2">
        <v>540</v>
      </c>
      <c r="B842">
        <v>977</v>
      </c>
      <c r="C842" s="3">
        <v>59.977580000000003</v>
      </c>
      <c r="D842" s="2"/>
    </row>
    <row r="843" spans="1:4" x14ac:dyDescent="0.25">
      <c r="A843" s="2">
        <v>540</v>
      </c>
      <c r="B843">
        <v>978</v>
      </c>
      <c r="C843" s="3">
        <v>1845.1431789999999</v>
      </c>
      <c r="D843" s="2"/>
    </row>
    <row r="844" spans="1:4" x14ac:dyDescent="0.25">
      <c r="A844" s="2">
        <v>540</v>
      </c>
      <c r="B844">
        <v>979</v>
      </c>
      <c r="C844" s="3">
        <v>1845.1431789999999</v>
      </c>
      <c r="D844" s="2"/>
    </row>
    <row r="845" spans="1:4" x14ac:dyDescent="0.25">
      <c r="A845" s="2">
        <v>540</v>
      </c>
      <c r="B845">
        <v>980</v>
      </c>
      <c r="C845" s="3">
        <v>5655.3339100000003</v>
      </c>
      <c r="D845" s="2"/>
    </row>
    <row r="846" spans="1:4" x14ac:dyDescent="0.25">
      <c r="A846" s="2">
        <v>540</v>
      </c>
      <c r="B846">
        <v>981</v>
      </c>
      <c r="C846" s="3">
        <v>1732.9023999999999</v>
      </c>
      <c r="D846" s="2"/>
    </row>
    <row r="847" spans="1:4" x14ac:dyDescent="0.25">
      <c r="A847" s="2">
        <v>540</v>
      </c>
      <c r="B847">
        <v>982</v>
      </c>
      <c r="C847" s="3">
        <v>1309.1066510000001</v>
      </c>
      <c r="D847" s="2"/>
    </row>
    <row r="848" spans="1:4" x14ac:dyDescent="0.25">
      <c r="A848" s="2">
        <v>540</v>
      </c>
      <c r="B848">
        <v>983</v>
      </c>
      <c r="C848" s="3">
        <v>3229.2922269999999</v>
      </c>
      <c r="D848" s="2"/>
    </row>
    <row r="849" spans="1:4" x14ac:dyDescent="0.25">
      <c r="A849" s="2">
        <v>540</v>
      </c>
      <c r="B849">
        <v>984</v>
      </c>
      <c r="C849" s="3">
        <v>1375.9140190000001</v>
      </c>
      <c r="D849" s="2"/>
    </row>
    <row r="850" spans="1:4" x14ac:dyDescent="0.25">
      <c r="A850" s="2">
        <v>540</v>
      </c>
      <c r="B850">
        <v>985</v>
      </c>
      <c r="C850" s="3">
        <v>0</v>
      </c>
      <c r="D850" s="2"/>
    </row>
    <row r="851" spans="1:4" x14ac:dyDescent="0.25">
      <c r="A851" s="2">
        <v>540</v>
      </c>
      <c r="B851">
        <v>986</v>
      </c>
      <c r="C851" s="3">
        <v>287.85671200000002</v>
      </c>
      <c r="D851" s="2"/>
    </row>
    <row r="852" spans="1:4" x14ac:dyDescent="0.25">
      <c r="A852" s="2">
        <v>540</v>
      </c>
      <c r="B852">
        <v>987</v>
      </c>
      <c r="C852" s="3">
        <v>809.16673500000002</v>
      </c>
      <c r="D852" s="2"/>
    </row>
    <row r="853" spans="1:4" x14ac:dyDescent="0.25">
      <c r="A853" s="2">
        <v>540</v>
      </c>
      <c r="B853">
        <v>988</v>
      </c>
      <c r="C853" s="3">
        <v>3302.782373</v>
      </c>
      <c r="D853" s="2"/>
    </row>
    <row r="854" spans="1:4" x14ac:dyDescent="0.25">
      <c r="A854" s="2">
        <v>540</v>
      </c>
      <c r="B854">
        <v>989</v>
      </c>
      <c r="C854" s="3">
        <v>3589.9737180000002</v>
      </c>
      <c r="D854" s="2"/>
    </row>
    <row r="855" spans="1:4" x14ac:dyDescent="0.25">
      <c r="A855" s="2">
        <v>540</v>
      </c>
      <c r="B855">
        <v>990</v>
      </c>
      <c r="C855" s="3">
        <v>9356.6110150000004</v>
      </c>
      <c r="D855" s="2"/>
    </row>
    <row r="856" spans="1:4" x14ac:dyDescent="0.25">
      <c r="A856" s="2">
        <v>540</v>
      </c>
      <c r="B856">
        <v>992</v>
      </c>
      <c r="C856" s="3">
        <v>28393.819934998999</v>
      </c>
      <c r="D856" s="2"/>
    </row>
    <row r="857" spans="1:4" x14ac:dyDescent="0.25">
      <c r="A857" s="2">
        <v>540</v>
      </c>
      <c r="B857">
        <v>993</v>
      </c>
      <c r="C857" s="3">
        <v>996.73752500000001</v>
      </c>
      <c r="D857" s="2"/>
    </row>
    <row r="858" spans="1:4" x14ac:dyDescent="0.25">
      <c r="A858" s="2">
        <v>540</v>
      </c>
      <c r="B858">
        <v>994</v>
      </c>
      <c r="C858" s="3">
        <v>926.87972100000002</v>
      </c>
      <c r="D858" s="2"/>
    </row>
    <row r="859" spans="1:4" x14ac:dyDescent="0.25">
      <c r="A859" s="2">
        <v>540</v>
      </c>
      <c r="B859">
        <v>995</v>
      </c>
      <c r="C859" s="3">
        <v>77.000662000000005</v>
      </c>
      <c r="D859" s="2"/>
    </row>
    <row r="860" spans="1:4" x14ac:dyDescent="0.25">
      <c r="A860" s="2">
        <v>540</v>
      </c>
      <c r="B860">
        <v>996</v>
      </c>
      <c r="C860" s="3">
        <v>4721.7673210000003</v>
      </c>
      <c r="D860" s="2"/>
    </row>
    <row r="861" spans="1:4" x14ac:dyDescent="0.25">
      <c r="A861" s="2">
        <v>540</v>
      </c>
      <c r="B861">
        <v>997</v>
      </c>
      <c r="C861" s="3">
        <v>12361.390114</v>
      </c>
      <c r="D861" s="2"/>
    </row>
    <row r="862" spans="1:4" x14ac:dyDescent="0.25">
      <c r="A862" s="2">
        <v>540</v>
      </c>
      <c r="B862">
        <v>998</v>
      </c>
      <c r="C862" s="3">
        <v>6732.0920560000004</v>
      </c>
      <c r="D862" s="2"/>
    </row>
    <row r="863" spans="1:4" x14ac:dyDescent="0.25">
      <c r="A863" s="2">
        <v>540</v>
      </c>
      <c r="B863">
        <v>999</v>
      </c>
      <c r="C863" s="3">
        <v>4589.7779799999998</v>
      </c>
      <c r="D863" s="2"/>
    </row>
    <row r="864" spans="1:4" x14ac:dyDescent="0.25">
      <c r="A864" s="2">
        <v>540</v>
      </c>
      <c r="B864">
        <v>1000</v>
      </c>
      <c r="C864" s="3">
        <v>1744.509665</v>
      </c>
      <c r="D864" s="2"/>
    </row>
    <row r="865" spans="1:4" x14ac:dyDescent="0.25">
      <c r="A865" s="2">
        <v>540</v>
      </c>
      <c r="B865">
        <v>1001</v>
      </c>
      <c r="C865" s="3">
        <v>1252.405131</v>
      </c>
      <c r="D865" s="2"/>
    </row>
    <row r="866" spans="1:4" x14ac:dyDescent="0.25">
      <c r="A866" s="2">
        <v>540</v>
      </c>
      <c r="B866">
        <v>1002</v>
      </c>
      <c r="C866" s="3">
        <v>27820.005219999999</v>
      </c>
      <c r="D866" s="2"/>
    </row>
    <row r="867" spans="1:4" x14ac:dyDescent="0.25">
      <c r="A867" s="2">
        <v>540</v>
      </c>
      <c r="B867">
        <v>1003</v>
      </c>
      <c r="C867" s="3">
        <v>3338.1587340000001</v>
      </c>
      <c r="D867" s="2"/>
    </row>
    <row r="868" spans="1:4" x14ac:dyDescent="0.25">
      <c r="A868" s="2">
        <v>540</v>
      </c>
      <c r="B868">
        <v>1005</v>
      </c>
      <c r="C868" s="3">
        <v>36.837705</v>
      </c>
      <c r="D868" s="2"/>
    </row>
    <row r="869" spans="1:4" x14ac:dyDescent="0.25">
      <c r="A869" s="2">
        <v>540</v>
      </c>
      <c r="B869">
        <v>1006</v>
      </c>
      <c r="C869" s="3">
        <v>8523.6510070000004</v>
      </c>
      <c r="D869" s="2"/>
    </row>
    <row r="870" spans="1:4" x14ac:dyDescent="0.25">
      <c r="A870" s="2">
        <v>540</v>
      </c>
      <c r="B870">
        <v>1007</v>
      </c>
      <c r="C870" s="3">
        <v>2291.7843186660002</v>
      </c>
      <c r="D870" s="2"/>
    </row>
    <row r="871" spans="1:4" x14ac:dyDescent="0.25">
      <c r="A871" s="2">
        <v>540</v>
      </c>
      <c r="B871">
        <v>1008</v>
      </c>
      <c r="C871" s="3">
        <v>2695.0289699999998</v>
      </c>
      <c r="D871" s="2"/>
    </row>
    <row r="872" spans="1:4" x14ac:dyDescent="0.25">
      <c r="A872" s="2">
        <v>540</v>
      </c>
      <c r="B872">
        <v>1009</v>
      </c>
      <c r="C872" s="3">
        <v>7000.6873619999997</v>
      </c>
      <c r="D872" s="2"/>
    </row>
    <row r="873" spans="1:4" x14ac:dyDescent="0.25">
      <c r="A873" s="2">
        <v>540</v>
      </c>
      <c r="B873">
        <v>1010</v>
      </c>
      <c r="C873" s="3">
        <v>6057.3614909999997</v>
      </c>
      <c r="D873" s="2"/>
    </row>
    <row r="874" spans="1:4" x14ac:dyDescent="0.25">
      <c r="A874" s="2">
        <v>540</v>
      </c>
      <c r="B874">
        <v>1011</v>
      </c>
      <c r="C874" s="3">
        <v>1230.2301520000001</v>
      </c>
      <c r="D874" s="2"/>
    </row>
    <row r="875" spans="1:4" x14ac:dyDescent="0.25">
      <c r="A875" s="2">
        <v>540</v>
      </c>
      <c r="B875">
        <v>1012</v>
      </c>
      <c r="C875" s="3">
        <v>1230.2301520000001</v>
      </c>
      <c r="D875" s="2"/>
    </row>
    <row r="876" spans="1:4" x14ac:dyDescent="0.25">
      <c r="A876" s="2">
        <v>540</v>
      </c>
      <c r="B876">
        <v>1013</v>
      </c>
      <c r="C876" s="3">
        <v>1846.1036879999999</v>
      </c>
      <c r="D876" s="2"/>
    </row>
    <row r="877" spans="1:4" x14ac:dyDescent="0.25">
      <c r="A877" s="2">
        <v>540</v>
      </c>
      <c r="B877">
        <v>1014</v>
      </c>
      <c r="C877" s="3">
        <v>1846.1036879999999</v>
      </c>
      <c r="D877" s="2"/>
    </row>
    <row r="878" spans="1:4" x14ac:dyDescent="0.25">
      <c r="A878" s="2">
        <v>540</v>
      </c>
      <c r="B878">
        <v>1015</v>
      </c>
      <c r="C878" s="3">
        <v>4748.6740149999996</v>
      </c>
      <c r="D878" s="2"/>
    </row>
    <row r="879" spans="1:4" x14ac:dyDescent="0.25">
      <c r="A879" s="2">
        <v>540</v>
      </c>
      <c r="B879">
        <v>1016</v>
      </c>
      <c r="C879" s="3">
        <v>4540.5089529999996</v>
      </c>
      <c r="D879" s="2"/>
    </row>
    <row r="880" spans="1:4" x14ac:dyDescent="0.25">
      <c r="A880" s="2">
        <v>540</v>
      </c>
      <c r="B880">
        <v>1017</v>
      </c>
      <c r="C880" s="3">
        <v>4540.5089529999996</v>
      </c>
      <c r="D880" s="2"/>
    </row>
    <row r="881" spans="1:4" x14ac:dyDescent="0.25">
      <c r="A881" s="2">
        <v>540</v>
      </c>
      <c r="B881">
        <v>1019</v>
      </c>
      <c r="C881" s="3">
        <v>748.94085199999995</v>
      </c>
      <c r="D881" s="2"/>
    </row>
    <row r="882" spans="1:4" x14ac:dyDescent="0.25">
      <c r="A882" s="2">
        <v>540</v>
      </c>
      <c r="B882">
        <v>1020</v>
      </c>
      <c r="C882" s="3">
        <v>283.96655600000003</v>
      </c>
      <c r="D882" s="2"/>
    </row>
    <row r="883" spans="1:4" x14ac:dyDescent="0.25">
      <c r="A883" s="2">
        <v>540</v>
      </c>
      <c r="B883">
        <v>1021</v>
      </c>
      <c r="C883" s="3">
        <v>589.88165200000003</v>
      </c>
      <c r="D883" s="2"/>
    </row>
    <row r="884" spans="1:4" x14ac:dyDescent="0.25">
      <c r="A884" s="2">
        <v>540</v>
      </c>
      <c r="B884">
        <v>1022</v>
      </c>
      <c r="C884" s="3">
        <v>1142.7498800000001</v>
      </c>
      <c r="D884" s="2"/>
    </row>
    <row r="885" spans="1:4" x14ac:dyDescent="0.25">
      <c r="A885" s="2">
        <v>540</v>
      </c>
      <c r="B885">
        <v>1023</v>
      </c>
      <c r="C885" s="3">
        <v>1205.661175</v>
      </c>
      <c r="D885" s="2"/>
    </row>
    <row r="886" spans="1:4" x14ac:dyDescent="0.25">
      <c r="A886" s="2">
        <v>540</v>
      </c>
      <c r="B886">
        <v>1024</v>
      </c>
      <c r="C886" s="3">
        <v>7815.4200859989996</v>
      </c>
      <c r="D886" s="2"/>
    </row>
    <row r="887" spans="1:4" x14ac:dyDescent="0.25">
      <c r="A887" s="2">
        <v>540</v>
      </c>
      <c r="B887">
        <v>1025</v>
      </c>
      <c r="C887" s="3">
        <v>6153.3443129990001</v>
      </c>
      <c r="D887" s="2"/>
    </row>
    <row r="888" spans="1:4" x14ac:dyDescent="0.25">
      <c r="A888" s="2">
        <v>540</v>
      </c>
      <c r="B888">
        <v>1026</v>
      </c>
      <c r="C888" s="3">
        <v>1150.2969109989999</v>
      </c>
      <c r="D888" s="2"/>
    </row>
    <row r="889" spans="1:4" x14ac:dyDescent="0.25">
      <c r="A889" s="2">
        <v>540</v>
      </c>
      <c r="B889">
        <v>1027</v>
      </c>
      <c r="C889" s="3">
        <v>15811.51561</v>
      </c>
      <c r="D889" s="2"/>
    </row>
    <row r="890" spans="1:4" x14ac:dyDescent="0.25">
      <c r="A890" s="2">
        <v>540</v>
      </c>
      <c r="B890">
        <v>1028</v>
      </c>
      <c r="C890" s="3">
        <v>22985.991880000001</v>
      </c>
      <c r="D890" s="2"/>
    </row>
    <row r="891" spans="1:4" x14ac:dyDescent="0.25">
      <c r="A891" s="2">
        <v>540</v>
      </c>
      <c r="B891">
        <v>1029</v>
      </c>
      <c r="C891" s="3">
        <v>22299.862424999999</v>
      </c>
      <c r="D891" s="2"/>
    </row>
    <row r="892" spans="1:4" x14ac:dyDescent="0.25">
      <c r="A892" s="2">
        <v>540</v>
      </c>
      <c r="B892">
        <v>1032</v>
      </c>
      <c r="C892" s="3">
        <v>8120.5332259999996</v>
      </c>
      <c r="D892" s="2"/>
    </row>
    <row r="893" spans="1:4" x14ac:dyDescent="0.25">
      <c r="A893" s="2">
        <v>540</v>
      </c>
      <c r="B893">
        <v>1033</v>
      </c>
      <c r="C893" s="3">
        <v>2567.582637</v>
      </c>
      <c r="D893" s="2"/>
    </row>
    <row r="894" spans="1:4" x14ac:dyDescent="0.25">
      <c r="A894" s="2">
        <v>540</v>
      </c>
      <c r="B894">
        <v>1034</v>
      </c>
      <c r="C894" s="3">
        <v>3016.0827020000002</v>
      </c>
      <c r="D894" s="2"/>
    </row>
    <row r="895" spans="1:4" x14ac:dyDescent="0.25">
      <c r="A895" s="2">
        <v>540</v>
      </c>
      <c r="B895">
        <v>1035</v>
      </c>
      <c r="C895" s="3">
        <v>7794.9732780000004</v>
      </c>
      <c r="D895" s="2"/>
    </row>
    <row r="896" spans="1:4" x14ac:dyDescent="0.25">
      <c r="A896" s="2">
        <v>540</v>
      </c>
      <c r="B896">
        <v>1036</v>
      </c>
      <c r="C896" s="3">
        <v>319.57401499999997</v>
      </c>
      <c r="D896" s="2"/>
    </row>
    <row r="897" spans="1:4" x14ac:dyDescent="0.25">
      <c r="A897" s="2">
        <v>540</v>
      </c>
      <c r="B897">
        <v>1037</v>
      </c>
      <c r="C897" s="3">
        <v>5593.6919420000004</v>
      </c>
      <c r="D897" s="2"/>
    </row>
    <row r="898" spans="1:4" x14ac:dyDescent="0.25">
      <c r="A898" s="2">
        <v>540</v>
      </c>
      <c r="B898">
        <v>1038</v>
      </c>
      <c r="C898" s="3">
        <v>5552.9959209999997</v>
      </c>
      <c r="D898" s="2"/>
    </row>
    <row r="899" spans="1:4" x14ac:dyDescent="0.25">
      <c r="A899" s="2">
        <v>540</v>
      </c>
      <c r="B899">
        <v>1040</v>
      </c>
      <c r="C899" s="3">
        <v>3436.7955659999998</v>
      </c>
      <c r="D899" s="2"/>
    </row>
    <row r="900" spans="1:4" x14ac:dyDescent="0.25">
      <c r="A900" s="2">
        <v>540</v>
      </c>
      <c r="B900">
        <v>1041</v>
      </c>
      <c r="C900" s="3">
        <v>14312.546247</v>
      </c>
      <c r="D900" s="2"/>
    </row>
    <row r="901" spans="1:4" x14ac:dyDescent="0.25">
      <c r="A901" s="2">
        <v>540</v>
      </c>
      <c r="B901">
        <v>1042</v>
      </c>
      <c r="C901" s="3">
        <v>25960.290454000002</v>
      </c>
      <c r="D901" s="2"/>
    </row>
    <row r="902" spans="1:4" x14ac:dyDescent="0.25">
      <c r="A902" s="2">
        <v>540</v>
      </c>
      <c r="B902">
        <v>1043</v>
      </c>
      <c r="C902" s="3">
        <v>9457.1943763319996</v>
      </c>
      <c r="D902" s="2"/>
    </row>
    <row r="903" spans="1:4" x14ac:dyDescent="0.25">
      <c r="A903" s="2">
        <v>540</v>
      </c>
      <c r="B903">
        <v>1045</v>
      </c>
      <c r="C903" s="3">
        <v>25332.596082</v>
      </c>
      <c r="D903" s="2"/>
    </row>
    <row r="904" spans="1:4" x14ac:dyDescent="0.25">
      <c r="A904" s="2">
        <v>540</v>
      </c>
      <c r="B904">
        <v>1046</v>
      </c>
      <c r="C904" s="3">
        <v>16822.174594</v>
      </c>
      <c r="D904" s="2"/>
    </row>
    <row r="905" spans="1:4" x14ac:dyDescent="0.25">
      <c r="A905" s="2">
        <v>540</v>
      </c>
      <c r="B905">
        <v>1055</v>
      </c>
      <c r="C905" s="3">
        <v>2805.8465329999999</v>
      </c>
      <c r="D905" s="2"/>
    </row>
    <row r="906" spans="1:4" x14ac:dyDescent="0.25">
      <c r="A906" s="2">
        <v>540</v>
      </c>
      <c r="B906">
        <v>1056</v>
      </c>
      <c r="C906" s="3">
        <v>4292.760166</v>
      </c>
      <c r="D906" s="2"/>
    </row>
    <row r="907" spans="1:4" x14ac:dyDescent="0.25">
      <c r="A907" s="2">
        <v>540</v>
      </c>
      <c r="B907">
        <v>1057</v>
      </c>
      <c r="C907" s="3">
        <v>12881.084602999999</v>
      </c>
      <c r="D907" s="2"/>
    </row>
    <row r="908" spans="1:4" x14ac:dyDescent="0.25">
      <c r="A908" s="2">
        <v>540</v>
      </c>
      <c r="B908">
        <v>1058</v>
      </c>
      <c r="C908" s="3">
        <v>10362.632450999999</v>
      </c>
      <c r="D908" s="2"/>
    </row>
    <row r="909" spans="1:4" x14ac:dyDescent="0.25">
      <c r="A909" s="2">
        <v>540</v>
      </c>
      <c r="B909">
        <v>1059</v>
      </c>
      <c r="C909" s="3">
        <v>14594.955017</v>
      </c>
      <c r="D909" s="2"/>
    </row>
    <row r="910" spans="1:4" x14ac:dyDescent="0.25">
      <c r="A910" s="2">
        <v>540</v>
      </c>
      <c r="B910">
        <v>1061</v>
      </c>
      <c r="C910" s="3">
        <v>4367.00648</v>
      </c>
      <c r="D910" s="2"/>
    </row>
    <row r="911" spans="1:4" x14ac:dyDescent="0.25">
      <c r="A911" s="2">
        <v>540</v>
      </c>
      <c r="B911">
        <v>1062</v>
      </c>
      <c r="C911" s="3">
        <v>3937.2612720000002</v>
      </c>
      <c r="D911" s="2"/>
    </row>
    <row r="912" spans="1:4" x14ac:dyDescent="0.25">
      <c r="A912" s="2">
        <v>540</v>
      </c>
      <c r="B912">
        <v>1063</v>
      </c>
      <c r="C912" s="3">
        <v>4267.392116</v>
      </c>
      <c r="D912" s="2"/>
    </row>
    <row r="913" spans="1:4" x14ac:dyDescent="0.25">
      <c r="A913" s="2">
        <v>540</v>
      </c>
      <c r="B913">
        <v>1064</v>
      </c>
      <c r="C913" s="3">
        <v>1059.5365899999999</v>
      </c>
      <c r="D913" s="2"/>
    </row>
    <row r="914" spans="1:4" x14ac:dyDescent="0.25">
      <c r="A914" s="2">
        <v>540</v>
      </c>
      <c r="B914">
        <v>1065</v>
      </c>
      <c r="C914" s="3">
        <v>1012.5203310000001</v>
      </c>
      <c r="D914" s="2"/>
    </row>
    <row r="915" spans="1:4" x14ac:dyDescent="0.25">
      <c r="A915" s="2">
        <v>540</v>
      </c>
      <c r="B915">
        <v>1066</v>
      </c>
      <c r="C915" s="3">
        <v>4122.6824790000001</v>
      </c>
      <c r="D915" s="2"/>
    </row>
    <row r="916" spans="1:4" x14ac:dyDescent="0.25">
      <c r="A916" s="2">
        <v>540</v>
      </c>
      <c r="B916">
        <v>1067</v>
      </c>
      <c r="C916" s="3">
        <v>4109.5363589999997</v>
      </c>
      <c r="D916" s="2"/>
    </row>
    <row r="917" spans="1:4" x14ac:dyDescent="0.25">
      <c r="A917" s="2">
        <v>540</v>
      </c>
      <c r="B917">
        <v>1068</v>
      </c>
      <c r="C917" s="3">
        <v>3596.6008529999999</v>
      </c>
      <c r="D917" s="2"/>
    </row>
    <row r="918" spans="1:4" x14ac:dyDescent="0.25">
      <c r="A918" s="2">
        <v>540</v>
      </c>
      <c r="B918">
        <v>1069</v>
      </c>
      <c r="C918" s="3">
        <v>5850.7559039999996</v>
      </c>
      <c r="D918" s="2"/>
    </row>
    <row r="919" spans="1:4" x14ac:dyDescent="0.25">
      <c r="A919" s="2">
        <v>540</v>
      </c>
      <c r="B919">
        <v>1070</v>
      </c>
      <c r="C919" s="3">
        <v>3751.7033379999998</v>
      </c>
      <c r="D919" s="2"/>
    </row>
    <row r="920" spans="1:4" x14ac:dyDescent="0.25">
      <c r="A920" s="2">
        <v>540</v>
      </c>
      <c r="B920">
        <v>1071</v>
      </c>
      <c r="C920" s="3">
        <v>3751.7033379999998</v>
      </c>
      <c r="D920" s="2"/>
    </row>
    <row r="921" spans="1:4" x14ac:dyDescent="0.25">
      <c r="A921" s="2">
        <v>540</v>
      </c>
      <c r="B921">
        <v>1072</v>
      </c>
      <c r="C921" s="3">
        <v>5576.8494309999996</v>
      </c>
      <c r="D921" s="2"/>
    </row>
    <row r="922" spans="1:4" x14ac:dyDescent="0.25">
      <c r="A922" s="2">
        <v>540</v>
      </c>
      <c r="B922">
        <v>1073</v>
      </c>
      <c r="C922" s="3">
        <v>3262.7751309999999</v>
      </c>
      <c r="D922" s="2"/>
    </row>
    <row r="923" spans="1:4" x14ac:dyDescent="0.25">
      <c r="A923" s="2">
        <v>540</v>
      </c>
      <c r="B923">
        <v>1074</v>
      </c>
      <c r="C923" s="3">
        <v>407.16399799999999</v>
      </c>
      <c r="D923" s="2"/>
    </row>
    <row r="924" spans="1:4" x14ac:dyDescent="0.25">
      <c r="A924" s="2">
        <v>540</v>
      </c>
      <c r="B924">
        <v>1075</v>
      </c>
      <c r="C924" s="3">
        <v>1284.7929079999999</v>
      </c>
      <c r="D924" s="2"/>
    </row>
    <row r="925" spans="1:4" x14ac:dyDescent="0.25">
      <c r="A925" s="2">
        <v>540</v>
      </c>
      <c r="B925">
        <v>1076</v>
      </c>
      <c r="C925" s="3">
        <v>2539.1563599999999</v>
      </c>
      <c r="D925" s="2"/>
    </row>
    <row r="926" spans="1:4" x14ac:dyDescent="0.25">
      <c r="A926" s="2">
        <v>540</v>
      </c>
      <c r="B926">
        <v>1077</v>
      </c>
      <c r="C926" s="3">
        <v>4864.8362829999996</v>
      </c>
      <c r="D926" s="2"/>
    </row>
    <row r="927" spans="1:4" x14ac:dyDescent="0.25">
      <c r="A927" s="2">
        <v>540</v>
      </c>
      <c r="B927">
        <v>1078</v>
      </c>
      <c r="C927" s="3">
        <v>5448.6876990000001</v>
      </c>
      <c r="D927" s="2"/>
    </row>
    <row r="928" spans="1:4" x14ac:dyDescent="0.25">
      <c r="A928" s="2">
        <v>540</v>
      </c>
      <c r="B928">
        <v>1079</v>
      </c>
      <c r="C928" s="3">
        <v>73.662173999999993</v>
      </c>
      <c r="D928" s="2"/>
    </row>
    <row r="929" spans="1:4" x14ac:dyDescent="0.25">
      <c r="A929" s="2">
        <v>540</v>
      </c>
      <c r="B929">
        <v>1081</v>
      </c>
      <c r="C929" s="3">
        <v>10060.959564000001</v>
      </c>
      <c r="D929" s="2"/>
    </row>
    <row r="930" spans="1:4" x14ac:dyDescent="0.25">
      <c r="A930" s="2">
        <v>540</v>
      </c>
      <c r="B930">
        <v>1082</v>
      </c>
      <c r="C930" s="3">
        <v>10060.959564000001</v>
      </c>
      <c r="D930" s="2"/>
    </row>
    <row r="931" spans="1:4" x14ac:dyDescent="0.25">
      <c r="A931" s="2">
        <v>540</v>
      </c>
      <c r="B931">
        <v>1083</v>
      </c>
      <c r="C931" s="3">
        <v>12684.933972000001</v>
      </c>
      <c r="D931" s="2"/>
    </row>
    <row r="932" spans="1:4" x14ac:dyDescent="0.25">
      <c r="A932" s="2">
        <v>540</v>
      </c>
      <c r="B932">
        <v>1084</v>
      </c>
      <c r="C932" s="3">
        <v>7180.803148</v>
      </c>
      <c r="D932" s="2"/>
    </row>
    <row r="933" spans="1:4" x14ac:dyDescent="0.25">
      <c r="A933" s="2">
        <v>540</v>
      </c>
      <c r="B933">
        <v>1085</v>
      </c>
      <c r="C933" s="3">
        <v>7839.7080669999996</v>
      </c>
      <c r="D933" s="2"/>
    </row>
    <row r="934" spans="1:4" x14ac:dyDescent="0.25">
      <c r="A934" s="2">
        <v>540</v>
      </c>
      <c r="B934">
        <v>1087</v>
      </c>
      <c r="C934" s="3">
        <v>5394.2121649999999</v>
      </c>
      <c r="D934" s="2"/>
    </row>
    <row r="935" spans="1:4" x14ac:dyDescent="0.25">
      <c r="A935" s="2">
        <v>540</v>
      </c>
      <c r="B935">
        <v>1088</v>
      </c>
      <c r="C935" s="3">
        <v>1312.884219</v>
      </c>
      <c r="D935" s="2"/>
    </row>
    <row r="936" spans="1:4" x14ac:dyDescent="0.25">
      <c r="A936" s="2">
        <v>540</v>
      </c>
      <c r="B936">
        <v>1089</v>
      </c>
      <c r="C936" s="3">
        <v>1016.453061</v>
      </c>
      <c r="D936" s="2"/>
    </row>
    <row r="937" spans="1:4" x14ac:dyDescent="0.25">
      <c r="A937" s="2">
        <v>540</v>
      </c>
      <c r="B937">
        <v>1090</v>
      </c>
      <c r="C937" s="3">
        <v>699.06888700000002</v>
      </c>
      <c r="D937" s="2"/>
    </row>
    <row r="938" spans="1:4" x14ac:dyDescent="0.25">
      <c r="A938" s="2">
        <v>540</v>
      </c>
      <c r="B938">
        <v>1091</v>
      </c>
      <c r="C938" s="3">
        <v>1746.96967</v>
      </c>
      <c r="D938" s="2"/>
    </row>
    <row r="939" spans="1:4" x14ac:dyDescent="0.25">
      <c r="A939" s="2">
        <v>540</v>
      </c>
      <c r="B939">
        <v>1092</v>
      </c>
      <c r="C939" s="3">
        <v>1506.995142</v>
      </c>
      <c r="D939" s="2"/>
    </row>
    <row r="940" spans="1:4" x14ac:dyDescent="0.25">
      <c r="A940" s="2">
        <v>540</v>
      </c>
      <c r="B940">
        <v>1093</v>
      </c>
      <c r="C940" s="3">
        <v>3096.8792440000002</v>
      </c>
      <c r="D940" s="2"/>
    </row>
    <row r="941" spans="1:4" x14ac:dyDescent="0.25">
      <c r="A941" s="2">
        <v>540</v>
      </c>
      <c r="B941">
        <v>1094</v>
      </c>
      <c r="C941" s="3">
        <v>13358.653584</v>
      </c>
      <c r="D941" s="2"/>
    </row>
    <row r="942" spans="1:4" x14ac:dyDescent="0.25">
      <c r="A942" s="2">
        <v>540</v>
      </c>
      <c r="B942">
        <v>1095</v>
      </c>
      <c r="C942" s="3">
        <v>1883.9661920000001</v>
      </c>
      <c r="D942" s="2"/>
    </row>
    <row r="943" spans="1:4" x14ac:dyDescent="0.25">
      <c r="A943" s="2">
        <v>540</v>
      </c>
      <c r="B943">
        <v>1096</v>
      </c>
      <c r="C943" s="3">
        <v>3117.4372490000001</v>
      </c>
      <c r="D943" s="2"/>
    </row>
    <row r="944" spans="1:4" x14ac:dyDescent="0.25">
      <c r="A944" s="2">
        <v>540</v>
      </c>
      <c r="B944">
        <v>1097</v>
      </c>
      <c r="C944" s="3">
        <v>16907.121238</v>
      </c>
      <c r="D944" s="2"/>
    </row>
    <row r="945" spans="1:4" x14ac:dyDescent="0.25">
      <c r="A945" s="2">
        <v>540</v>
      </c>
      <c r="B945">
        <v>1098</v>
      </c>
      <c r="C945" s="3">
        <v>16907.121238</v>
      </c>
      <c r="D945" s="2"/>
    </row>
    <row r="946" spans="1:4" x14ac:dyDescent="0.25">
      <c r="A946" s="2">
        <v>540</v>
      </c>
      <c r="B946">
        <v>1100</v>
      </c>
      <c r="C946" s="3">
        <v>317.94917199999998</v>
      </c>
      <c r="D946" s="2"/>
    </row>
    <row r="947" spans="1:4" x14ac:dyDescent="0.25">
      <c r="A947" s="2">
        <v>540</v>
      </c>
      <c r="B947">
        <v>1101</v>
      </c>
      <c r="C947" s="3">
        <v>1067.0852279999999</v>
      </c>
      <c r="D947" s="2"/>
    </row>
    <row r="948" spans="1:4" x14ac:dyDescent="0.25">
      <c r="A948" s="2">
        <v>540</v>
      </c>
      <c r="B948">
        <v>1102</v>
      </c>
      <c r="C948" s="3">
        <v>4324.9210050000002</v>
      </c>
      <c r="D948" s="2"/>
    </row>
    <row r="949" spans="1:4" x14ac:dyDescent="0.25">
      <c r="A949" s="2">
        <v>540</v>
      </c>
      <c r="B949">
        <v>1103</v>
      </c>
      <c r="C949" s="3">
        <v>4350.2989820000003</v>
      </c>
      <c r="D949" s="2"/>
    </row>
    <row r="950" spans="1:4" x14ac:dyDescent="0.25">
      <c r="A950" s="2">
        <v>540</v>
      </c>
      <c r="B950">
        <v>1104</v>
      </c>
      <c r="C950" s="3">
        <v>41621.565983</v>
      </c>
      <c r="D950" s="2"/>
    </row>
    <row r="951" spans="1:4" x14ac:dyDescent="0.25">
      <c r="A951" s="2">
        <v>540</v>
      </c>
      <c r="B951">
        <v>1105</v>
      </c>
      <c r="C951" s="3">
        <v>22775.926481999999</v>
      </c>
      <c r="D951" s="2"/>
    </row>
    <row r="952" spans="1:4" x14ac:dyDescent="0.25">
      <c r="A952" s="2">
        <v>540</v>
      </c>
      <c r="B952">
        <v>1106</v>
      </c>
      <c r="C952" s="3">
        <v>0</v>
      </c>
      <c r="D952" s="2"/>
    </row>
    <row r="953" spans="1:4" x14ac:dyDescent="0.25">
      <c r="A953" s="2">
        <v>540</v>
      </c>
      <c r="B953">
        <v>1107</v>
      </c>
      <c r="C953" s="3">
        <v>7588.4576180000004</v>
      </c>
      <c r="D953" s="2"/>
    </row>
    <row r="954" spans="1:4" x14ac:dyDescent="0.25">
      <c r="A954" s="2">
        <v>540</v>
      </c>
      <c r="B954">
        <v>1108</v>
      </c>
      <c r="C954" s="3">
        <v>6538.5630179999998</v>
      </c>
      <c r="D954" s="2"/>
    </row>
    <row r="955" spans="1:4" x14ac:dyDescent="0.25">
      <c r="A955" s="2">
        <v>540</v>
      </c>
      <c r="B955">
        <v>1109</v>
      </c>
      <c r="C955" s="3">
        <v>6538.5630179999998</v>
      </c>
      <c r="D955" s="2"/>
    </row>
    <row r="956" spans="1:4" x14ac:dyDescent="0.25">
      <c r="A956" s="2">
        <v>540</v>
      </c>
      <c r="B956">
        <v>1110</v>
      </c>
      <c r="C956" s="3">
        <v>4603.3918659999999</v>
      </c>
      <c r="D956" s="2"/>
    </row>
    <row r="957" spans="1:4" x14ac:dyDescent="0.25">
      <c r="A957" s="2">
        <v>540</v>
      </c>
      <c r="B957">
        <v>1111</v>
      </c>
      <c r="C957" s="3">
        <v>6998.2402830000001</v>
      </c>
      <c r="D957" s="2"/>
    </row>
    <row r="958" spans="1:4" x14ac:dyDescent="0.25">
      <c r="A958" s="2">
        <v>540</v>
      </c>
      <c r="B958">
        <v>1112</v>
      </c>
      <c r="C958" s="3">
        <v>10501.82345</v>
      </c>
      <c r="D958" s="2"/>
    </row>
    <row r="959" spans="1:4" x14ac:dyDescent="0.25">
      <c r="A959" s="2">
        <v>540</v>
      </c>
      <c r="B959">
        <v>1113</v>
      </c>
      <c r="C959" s="3">
        <v>10754.952432</v>
      </c>
      <c r="D959" s="2"/>
    </row>
    <row r="960" spans="1:4" x14ac:dyDescent="0.25">
      <c r="A960" s="2">
        <v>540</v>
      </c>
      <c r="B960">
        <v>1114</v>
      </c>
      <c r="C960" s="3">
        <v>1706.382038</v>
      </c>
      <c r="D960" s="2"/>
    </row>
    <row r="961" spans="1:4" x14ac:dyDescent="0.25">
      <c r="A961" s="2">
        <v>540</v>
      </c>
      <c r="B961">
        <v>1115</v>
      </c>
      <c r="C961" s="3">
        <v>1706.382038</v>
      </c>
      <c r="D961" s="2"/>
    </row>
    <row r="962" spans="1:4" x14ac:dyDescent="0.25">
      <c r="A962" s="2">
        <v>540</v>
      </c>
      <c r="B962">
        <v>1116</v>
      </c>
      <c r="C962" s="3">
        <v>5800.057965</v>
      </c>
      <c r="D962" s="2"/>
    </row>
    <row r="963" spans="1:4" x14ac:dyDescent="0.25">
      <c r="A963" s="2">
        <v>540</v>
      </c>
      <c r="B963">
        <v>1117</v>
      </c>
      <c r="C963" s="3">
        <v>6046.9277469999997</v>
      </c>
      <c r="D963" s="2"/>
    </row>
    <row r="964" spans="1:4" x14ac:dyDescent="0.25">
      <c r="A964" s="2">
        <v>540</v>
      </c>
      <c r="B964">
        <v>1118</v>
      </c>
      <c r="C964" s="3">
        <v>5418.3631590000005</v>
      </c>
      <c r="D964" s="2"/>
    </row>
    <row r="965" spans="1:4" x14ac:dyDescent="0.25">
      <c r="A965" s="2">
        <v>540</v>
      </c>
      <c r="B965">
        <v>1119</v>
      </c>
      <c r="C965" s="3">
        <v>7645.8749850000004</v>
      </c>
      <c r="D965" s="2"/>
    </row>
    <row r="966" spans="1:4" x14ac:dyDescent="0.25">
      <c r="A966" s="2">
        <v>540</v>
      </c>
      <c r="B966">
        <v>1120</v>
      </c>
      <c r="C966" s="3">
        <v>4667.8806889999996</v>
      </c>
      <c r="D966" s="2"/>
    </row>
    <row r="967" spans="1:4" x14ac:dyDescent="0.25">
      <c r="A967" s="2">
        <v>540</v>
      </c>
      <c r="B967">
        <v>1121</v>
      </c>
      <c r="C967" s="3">
        <v>3247.2477100000001</v>
      </c>
      <c r="D967" s="2"/>
    </row>
    <row r="968" spans="1:4" x14ac:dyDescent="0.25">
      <c r="A968" s="2">
        <v>540</v>
      </c>
      <c r="B968">
        <v>1122</v>
      </c>
      <c r="C968" s="3">
        <v>3794.8452360000001</v>
      </c>
      <c r="D968" s="2"/>
    </row>
    <row r="969" spans="1:4" x14ac:dyDescent="0.25">
      <c r="A969" s="2">
        <v>540</v>
      </c>
      <c r="B969">
        <v>1123</v>
      </c>
      <c r="C969" s="3">
        <v>11072.849104999999</v>
      </c>
      <c r="D969" s="2"/>
    </row>
    <row r="970" spans="1:4" x14ac:dyDescent="0.25">
      <c r="A970" s="2">
        <v>540</v>
      </c>
      <c r="B970">
        <v>1124</v>
      </c>
      <c r="C970" s="3">
        <v>13448.612107999999</v>
      </c>
      <c r="D970" s="2"/>
    </row>
    <row r="971" spans="1:4" x14ac:dyDescent="0.25">
      <c r="A971" s="2">
        <v>540</v>
      </c>
      <c r="B971">
        <v>1125</v>
      </c>
      <c r="C971" s="3">
        <v>2518.1905860000002</v>
      </c>
      <c r="D971" s="2"/>
    </row>
    <row r="972" spans="1:4" x14ac:dyDescent="0.25">
      <c r="A972" s="2">
        <v>540</v>
      </c>
      <c r="B972">
        <v>1126</v>
      </c>
      <c r="C972" s="3">
        <v>14662.203992000001</v>
      </c>
      <c r="D972" s="2"/>
    </row>
    <row r="973" spans="1:4" x14ac:dyDescent="0.25">
      <c r="A973" s="2">
        <v>540</v>
      </c>
      <c r="B973">
        <v>1127</v>
      </c>
      <c r="C973" s="3">
        <v>7186.4602450000002</v>
      </c>
      <c r="D973" s="2"/>
    </row>
    <row r="974" spans="1:4" x14ac:dyDescent="0.25">
      <c r="A974" s="2">
        <v>540</v>
      </c>
      <c r="B974">
        <v>1128</v>
      </c>
      <c r="C974" s="3">
        <v>6374.0833149999999</v>
      </c>
      <c r="D974" s="2"/>
    </row>
    <row r="975" spans="1:4" x14ac:dyDescent="0.25">
      <c r="A975" s="2">
        <v>540</v>
      </c>
      <c r="B975">
        <v>1129</v>
      </c>
      <c r="C975" s="3">
        <v>490.734488</v>
      </c>
      <c r="D975" s="2"/>
    </row>
    <row r="976" spans="1:4" x14ac:dyDescent="0.25">
      <c r="A976" s="2">
        <v>540</v>
      </c>
      <c r="B976">
        <v>1130</v>
      </c>
      <c r="C976" s="3">
        <v>1184.23317</v>
      </c>
      <c r="D976" s="2"/>
    </row>
    <row r="977" spans="1:4" x14ac:dyDescent="0.25">
      <c r="A977" s="2">
        <v>540</v>
      </c>
      <c r="B977">
        <v>1131</v>
      </c>
      <c r="C977" s="3">
        <v>471.88111099999998</v>
      </c>
      <c r="D977" s="2"/>
    </row>
    <row r="978" spans="1:4" x14ac:dyDescent="0.25">
      <c r="A978" s="2">
        <v>540</v>
      </c>
      <c r="B978">
        <v>1132</v>
      </c>
      <c r="C978" s="3">
        <v>166.09472500000001</v>
      </c>
      <c r="D978" s="2"/>
    </row>
    <row r="979" spans="1:4" x14ac:dyDescent="0.25">
      <c r="A979" s="2">
        <v>540</v>
      </c>
      <c r="B979">
        <v>1134</v>
      </c>
      <c r="C979" s="3">
        <v>490.734488</v>
      </c>
      <c r="D979" s="2"/>
    </row>
    <row r="980" spans="1:4" x14ac:dyDescent="0.25">
      <c r="A980" s="2">
        <v>540</v>
      </c>
      <c r="B980">
        <v>1136</v>
      </c>
      <c r="C980" s="3">
        <v>7451.4035279999998</v>
      </c>
      <c r="D980" s="2"/>
    </row>
    <row r="981" spans="1:4" x14ac:dyDescent="0.25">
      <c r="A981" s="2">
        <v>540</v>
      </c>
      <c r="B981">
        <v>1137</v>
      </c>
      <c r="C981" s="3">
        <v>9302.5864989999991</v>
      </c>
      <c r="D981" s="2"/>
    </row>
    <row r="982" spans="1:4" x14ac:dyDescent="0.25">
      <c r="A982" s="2">
        <v>540</v>
      </c>
      <c r="B982">
        <v>1138</v>
      </c>
      <c r="C982" s="3">
        <v>9302.5864989999991</v>
      </c>
      <c r="D982" s="2"/>
    </row>
    <row r="983" spans="1:4" x14ac:dyDescent="0.25">
      <c r="A983" s="2">
        <v>540</v>
      </c>
      <c r="B983">
        <v>1139</v>
      </c>
      <c r="C983" s="3">
        <v>10510.698666</v>
      </c>
      <c r="D983" s="2"/>
    </row>
    <row r="984" spans="1:4" x14ac:dyDescent="0.25">
      <c r="A984" s="2">
        <v>540</v>
      </c>
      <c r="B984">
        <v>1140</v>
      </c>
      <c r="C984" s="3">
        <v>0</v>
      </c>
      <c r="D984" s="2"/>
    </row>
    <row r="985" spans="1:4" x14ac:dyDescent="0.25">
      <c r="A985" s="2">
        <v>540</v>
      </c>
      <c r="B985">
        <v>1141</v>
      </c>
      <c r="C985" s="3">
        <v>1366.2538549999999</v>
      </c>
      <c r="D985" s="2"/>
    </row>
    <row r="986" spans="1:4" x14ac:dyDescent="0.25">
      <c r="A986" s="2">
        <v>540</v>
      </c>
      <c r="B986">
        <v>1142</v>
      </c>
      <c r="C986" s="3">
        <v>0</v>
      </c>
      <c r="D986" s="2"/>
    </row>
    <row r="987" spans="1:4" x14ac:dyDescent="0.25">
      <c r="A987" s="2">
        <v>540</v>
      </c>
      <c r="B987">
        <v>1143</v>
      </c>
      <c r="C987" s="3">
        <v>9448.6677780000009</v>
      </c>
      <c r="D987" s="2"/>
    </row>
    <row r="988" spans="1:4" x14ac:dyDescent="0.25">
      <c r="A988" s="2">
        <v>540</v>
      </c>
      <c r="B988">
        <v>1144</v>
      </c>
      <c r="C988" s="3">
        <v>367.43945600000001</v>
      </c>
      <c r="D988" s="2"/>
    </row>
    <row r="989" spans="1:4" x14ac:dyDescent="0.25">
      <c r="A989" s="2">
        <v>540</v>
      </c>
      <c r="B989">
        <v>1146</v>
      </c>
      <c r="C989" s="3">
        <v>953.915751</v>
      </c>
      <c r="D989" s="2"/>
    </row>
    <row r="990" spans="1:4" x14ac:dyDescent="0.25">
      <c r="A990" s="2">
        <v>540</v>
      </c>
      <c r="B990">
        <v>1147</v>
      </c>
      <c r="C990" s="3">
        <v>8847.5708780000004</v>
      </c>
      <c r="D990" s="2"/>
    </row>
    <row r="991" spans="1:4" x14ac:dyDescent="0.25">
      <c r="A991" s="2">
        <v>540</v>
      </c>
      <c r="B991">
        <v>1148</v>
      </c>
      <c r="C991" s="3">
        <v>8228.5773329999993</v>
      </c>
      <c r="D991" s="2"/>
    </row>
    <row r="992" spans="1:4" x14ac:dyDescent="0.25">
      <c r="A992" s="2">
        <v>540</v>
      </c>
      <c r="B992">
        <v>1149</v>
      </c>
      <c r="C992" s="3">
        <v>8798.3011800000004</v>
      </c>
      <c r="D992" s="2"/>
    </row>
    <row r="993" spans="1:4" x14ac:dyDescent="0.25">
      <c r="A993" s="2">
        <v>540</v>
      </c>
      <c r="B993">
        <v>1150</v>
      </c>
      <c r="C993" s="3">
        <v>7919.499624</v>
      </c>
      <c r="D993" s="2"/>
    </row>
    <row r="994" spans="1:4" x14ac:dyDescent="0.25">
      <c r="A994" s="2">
        <v>540</v>
      </c>
      <c r="B994">
        <v>1151</v>
      </c>
      <c r="C994" s="3">
        <v>5103.45687</v>
      </c>
      <c r="D994" s="2"/>
    </row>
    <row r="995" spans="1:4" x14ac:dyDescent="0.25">
      <c r="A995" s="2">
        <v>540</v>
      </c>
      <c r="B995">
        <v>1152</v>
      </c>
      <c r="C995" s="3">
        <v>4929.3240949999999</v>
      </c>
      <c r="D995" s="2"/>
    </row>
    <row r="996" spans="1:4" x14ac:dyDescent="0.25">
      <c r="A996" s="2">
        <v>540</v>
      </c>
      <c r="B996">
        <v>1153</v>
      </c>
      <c r="C996" s="3">
        <v>7440.7406700000001</v>
      </c>
      <c r="D996" s="2"/>
    </row>
    <row r="997" spans="1:4" x14ac:dyDescent="0.25">
      <c r="A997" s="2">
        <v>540</v>
      </c>
      <c r="B997">
        <v>1154</v>
      </c>
      <c r="C997" s="3">
        <v>6947.0495220000003</v>
      </c>
      <c r="D997" s="2"/>
    </row>
    <row r="998" spans="1:4" x14ac:dyDescent="0.25">
      <c r="A998" s="2">
        <v>540</v>
      </c>
      <c r="B998">
        <v>1155</v>
      </c>
      <c r="C998" s="3">
        <v>7321.0782939999999</v>
      </c>
      <c r="D998" s="2"/>
    </row>
    <row r="999" spans="1:4" x14ac:dyDescent="0.25">
      <c r="A999" s="2">
        <v>540</v>
      </c>
      <c r="B999">
        <v>1156</v>
      </c>
      <c r="C999" s="3">
        <v>21729.127836</v>
      </c>
      <c r="D999" s="2"/>
    </row>
    <row r="1000" spans="1:4" x14ac:dyDescent="0.25">
      <c r="A1000" s="2">
        <v>540</v>
      </c>
      <c r="B1000">
        <v>1157</v>
      </c>
      <c r="C1000" s="3">
        <v>13239.991677</v>
      </c>
      <c r="D1000" s="2"/>
    </row>
    <row r="1001" spans="1:4" x14ac:dyDescent="0.25">
      <c r="A1001" s="2">
        <v>540</v>
      </c>
      <c r="B1001">
        <v>1158</v>
      </c>
      <c r="C1001" s="3">
        <v>21729.127836</v>
      </c>
      <c r="D1001" s="2"/>
    </row>
    <row r="1002" spans="1:4" x14ac:dyDescent="0.25">
      <c r="A1002" s="2">
        <v>540</v>
      </c>
      <c r="B1002">
        <v>1159</v>
      </c>
      <c r="C1002" s="3">
        <v>659.42014300000005</v>
      </c>
      <c r="D1002" s="2"/>
    </row>
    <row r="1003" spans="1:4" x14ac:dyDescent="0.25">
      <c r="A1003" s="2">
        <v>540</v>
      </c>
      <c r="B1003">
        <v>1160</v>
      </c>
      <c r="C1003" s="3">
        <v>1091.065376</v>
      </c>
      <c r="D1003" s="2"/>
    </row>
    <row r="1004" spans="1:4" x14ac:dyDescent="0.25">
      <c r="A1004" s="2">
        <v>540</v>
      </c>
      <c r="B1004">
        <v>1161</v>
      </c>
      <c r="C1004" s="3">
        <v>341.07363500000002</v>
      </c>
      <c r="D1004" s="2"/>
    </row>
    <row r="1005" spans="1:4" x14ac:dyDescent="0.25">
      <c r="A1005" s="2">
        <v>540</v>
      </c>
      <c r="B1005">
        <v>1162</v>
      </c>
      <c r="C1005" s="3">
        <v>65.529055</v>
      </c>
      <c r="D1005" s="2"/>
    </row>
    <row r="1006" spans="1:4" x14ac:dyDescent="0.25">
      <c r="A1006" s="2">
        <v>540</v>
      </c>
      <c r="B1006">
        <v>1163</v>
      </c>
      <c r="C1006" s="3">
        <v>4476.4984480000003</v>
      </c>
      <c r="D1006" s="2"/>
    </row>
    <row r="1007" spans="1:4" x14ac:dyDescent="0.25">
      <c r="A1007" s="2">
        <v>540</v>
      </c>
      <c r="B1007">
        <v>1164</v>
      </c>
      <c r="C1007" s="3">
        <v>5662.6300099999999</v>
      </c>
      <c r="D1007" s="2"/>
    </row>
    <row r="1008" spans="1:4" x14ac:dyDescent="0.25">
      <c r="A1008" s="2">
        <v>540</v>
      </c>
      <c r="B1008">
        <v>1165</v>
      </c>
      <c r="C1008" s="3">
        <v>6677.2471729999997</v>
      </c>
      <c r="D1008" s="2"/>
    </row>
    <row r="1009" spans="1:4" x14ac:dyDescent="0.25">
      <c r="A1009" s="2">
        <v>540</v>
      </c>
      <c r="B1009">
        <v>1166</v>
      </c>
      <c r="C1009" s="3">
        <v>6468.5924429999995</v>
      </c>
      <c r="D1009" s="2"/>
    </row>
    <row r="1010" spans="1:4" x14ac:dyDescent="0.25">
      <c r="A1010" s="2">
        <v>540</v>
      </c>
      <c r="B1010">
        <v>1167</v>
      </c>
      <c r="C1010" s="3">
        <v>9457.3936830000002</v>
      </c>
      <c r="D1010" s="2"/>
    </row>
    <row r="1011" spans="1:4" x14ac:dyDescent="0.25">
      <c r="A1011" s="2">
        <v>540</v>
      </c>
      <c r="B1011">
        <v>1168</v>
      </c>
      <c r="C1011" s="3">
        <v>14734.498161</v>
      </c>
      <c r="D1011" s="2"/>
    </row>
    <row r="1012" spans="1:4" x14ac:dyDescent="0.25">
      <c r="A1012" s="2">
        <v>540</v>
      </c>
      <c r="B1012">
        <v>1169</v>
      </c>
      <c r="C1012" s="3">
        <v>206.04416599999999</v>
      </c>
      <c r="D1012" s="2"/>
    </row>
    <row r="1013" spans="1:4" x14ac:dyDescent="0.25">
      <c r="A1013" s="2">
        <v>540</v>
      </c>
      <c r="B1013">
        <v>1170</v>
      </c>
      <c r="C1013" s="3">
        <v>406.11635200000001</v>
      </c>
      <c r="D1013" s="2"/>
    </row>
    <row r="1014" spans="1:4" x14ac:dyDescent="0.25">
      <c r="A1014" s="2">
        <v>540</v>
      </c>
      <c r="B1014">
        <v>1171</v>
      </c>
      <c r="C1014" s="3">
        <v>2700.2670520000001</v>
      </c>
      <c r="D1014" s="2"/>
    </row>
    <row r="1015" spans="1:4" x14ac:dyDescent="0.25">
      <c r="A1015" s="2">
        <v>540</v>
      </c>
      <c r="B1015">
        <v>1172</v>
      </c>
      <c r="C1015" s="3">
        <v>2977.8530599999999</v>
      </c>
      <c r="D1015" s="2"/>
    </row>
    <row r="1016" spans="1:4" x14ac:dyDescent="0.25">
      <c r="A1016" s="2">
        <v>540</v>
      </c>
      <c r="B1016">
        <v>1173</v>
      </c>
      <c r="C1016" s="3">
        <v>65050.979100999997</v>
      </c>
      <c r="D1016" s="2"/>
    </row>
    <row r="1017" spans="1:4" x14ac:dyDescent="0.25">
      <c r="A1017" s="2">
        <v>540</v>
      </c>
      <c r="B1017">
        <v>1175</v>
      </c>
      <c r="C1017" s="3">
        <v>13870.293967</v>
      </c>
      <c r="D1017" s="2"/>
    </row>
    <row r="1018" spans="1:4" x14ac:dyDescent="0.25">
      <c r="A1018" s="2">
        <v>540</v>
      </c>
      <c r="B1018">
        <v>1176</v>
      </c>
      <c r="C1018" s="3">
        <v>7339.2885239999996</v>
      </c>
      <c r="D1018" s="2"/>
    </row>
    <row r="1019" spans="1:4" x14ac:dyDescent="0.25">
      <c r="A1019" s="2">
        <v>540</v>
      </c>
      <c r="B1019">
        <v>1177</v>
      </c>
      <c r="C1019" s="3">
        <v>6888.4818779999996</v>
      </c>
      <c r="D1019" s="2"/>
    </row>
    <row r="1020" spans="1:4" x14ac:dyDescent="0.25">
      <c r="A1020" s="2">
        <v>540</v>
      </c>
      <c r="B1020">
        <v>1178</v>
      </c>
      <c r="C1020" s="3">
        <v>3771.573175</v>
      </c>
      <c r="D1020" s="2"/>
    </row>
    <row r="1021" spans="1:4" x14ac:dyDescent="0.25">
      <c r="A1021" s="2">
        <v>540</v>
      </c>
      <c r="B1021">
        <v>1179</v>
      </c>
      <c r="C1021" s="3">
        <v>14635.044201999999</v>
      </c>
      <c r="D1021" s="2"/>
    </row>
    <row r="1022" spans="1:4" x14ac:dyDescent="0.25">
      <c r="A1022" s="2">
        <v>540</v>
      </c>
      <c r="B1022">
        <v>1180</v>
      </c>
      <c r="C1022" s="3">
        <v>19271.451548000001</v>
      </c>
      <c r="D1022" s="2"/>
    </row>
    <row r="1023" spans="1:4" x14ac:dyDescent="0.25">
      <c r="A1023" s="2">
        <v>540</v>
      </c>
      <c r="B1023">
        <v>1181</v>
      </c>
      <c r="C1023" s="3">
        <v>18087.057790999999</v>
      </c>
      <c r="D1023" s="2"/>
    </row>
    <row r="1024" spans="1:4" x14ac:dyDescent="0.25">
      <c r="A1024" s="2">
        <v>540</v>
      </c>
      <c r="B1024">
        <v>1182</v>
      </c>
      <c r="C1024" s="3">
        <v>9705.5169370000003</v>
      </c>
      <c r="D1024" s="2"/>
    </row>
    <row r="1025" spans="1:4" x14ac:dyDescent="0.25">
      <c r="A1025" s="2">
        <v>540</v>
      </c>
      <c r="B1025">
        <v>1183</v>
      </c>
      <c r="C1025" s="3">
        <v>13261.960435000001</v>
      </c>
      <c r="D1025" s="2"/>
    </row>
    <row r="1026" spans="1:4" x14ac:dyDescent="0.25">
      <c r="A1026" s="2">
        <v>540</v>
      </c>
      <c r="B1026">
        <v>1184</v>
      </c>
      <c r="C1026" s="3">
        <v>1514.4361329999999</v>
      </c>
      <c r="D1026" s="2"/>
    </row>
    <row r="1027" spans="1:4" x14ac:dyDescent="0.25">
      <c r="A1027" s="2">
        <v>540</v>
      </c>
      <c r="B1027">
        <v>1185</v>
      </c>
      <c r="C1027" s="3">
        <v>3388.5108310000001</v>
      </c>
      <c r="D1027" s="2"/>
    </row>
    <row r="1028" spans="1:4" x14ac:dyDescent="0.25">
      <c r="A1028" s="2">
        <v>540</v>
      </c>
      <c r="B1028">
        <v>1186</v>
      </c>
      <c r="C1028" s="3">
        <v>9101.6698799999995</v>
      </c>
      <c r="D1028" s="2"/>
    </row>
    <row r="1029" spans="1:4" x14ac:dyDescent="0.25">
      <c r="A1029" s="2">
        <v>540</v>
      </c>
      <c r="B1029">
        <v>1187</v>
      </c>
      <c r="C1029" s="3">
        <v>6596.354284</v>
      </c>
      <c r="D1029" s="2"/>
    </row>
    <row r="1030" spans="1:4" x14ac:dyDescent="0.25">
      <c r="A1030" s="2">
        <v>540</v>
      </c>
      <c r="B1030">
        <v>1188</v>
      </c>
      <c r="C1030" s="3">
        <v>8150.901339</v>
      </c>
      <c r="D1030" s="2"/>
    </row>
    <row r="1031" spans="1:4" x14ac:dyDescent="0.25">
      <c r="A1031" s="2">
        <v>540</v>
      </c>
      <c r="B1031">
        <v>1189</v>
      </c>
      <c r="C1031" s="3">
        <v>15338.047119000001</v>
      </c>
      <c r="D1031" s="2"/>
    </row>
    <row r="1032" spans="1:4" x14ac:dyDescent="0.25">
      <c r="A1032" s="2">
        <v>540</v>
      </c>
      <c r="B1032">
        <v>1190</v>
      </c>
      <c r="C1032" s="3">
        <v>14752.457838</v>
      </c>
      <c r="D1032" s="2"/>
    </row>
    <row r="1033" spans="1:4" x14ac:dyDescent="0.25">
      <c r="A1033" s="2">
        <v>540</v>
      </c>
      <c r="B1033">
        <v>1191</v>
      </c>
      <c r="C1033" s="3">
        <v>14752.457838</v>
      </c>
      <c r="D1033" s="2"/>
    </row>
    <row r="1034" spans="1:4" x14ac:dyDescent="0.25">
      <c r="A1034" s="2">
        <v>540</v>
      </c>
      <c r="B1034">
        <v>1192</v>
      </c>
      <c r="C1034" s="3">
        <v>11519.482669000001</v>
      </c>
      <c r="D1034" s="2"/>
    </row>
    <row r="1035" spans="1:4" x14ac:dyDescent="0.25">
      <c r="A1035" s="2">
        <v>540</v>
      </c>
      <c r="B1035">
        <v>1193</v>
      </c>
      <c r="C1035" s="3">
        <v>5890.2182810000004</v>
      </c>
      <c r="D1035" s="2"/>
    </row>
    <row r="1036" spans="1:4" x14ac:dyDescent="0.25">
      <c r="A1036" s="2">
        <v>540</v>
      </c>
      <c r="B1036">
        <v>1194</v>
      </c>
      <c r="C1036" s="3">
        <v>3290.7130499999998</v>
      </c>
      <c r="D1036" s="2"/>
    </row>
    <row r="1037" spans="1:4" x14ac:dyDescent="0.25">
      <c r="A1037" s="2">
        <v>540</v>
      </c>
      <c r="B1037">
        <v>1195</v>
      </c>
      <c r="C1037" s="3">
        <v>15111.046463000001</v>
      </c>
      <c r="D1037" s="2"/>
    </row>
    <row r="1038" spans="1:4" x14ac:dyDescent="0.25">
      <c r="A1038" s="2">
        <v>540</v>
      </c>
      <c r="B1038">
        <v>1196</v>
      </c>
      <c r="C1038" s="3">
        <v>17102.079086000002</v>
      </c>
      <c r="D1038" s="2"/>
    </row>
    <row r="1039" spans="1:4" x14ac:dyDescent="0.25">
      <c r="A1039" s="2">
        <v>540</v>
      </c>
      <c r="B1039">
        <v>1197</v>
      </c>
      <c r="C1039" s="3">
        <v>6916.9093460000004</v>
      </c>
      <c r="D1039" s="2"/>
    </row>
    <row r="1040" spans="1:4" x14ac:dyDescent="0.25">
      <c r="A1040" s="2">
        <v>540</v>
      </c>
      <c r="B1040">
        <v>1198</v>
      </c>
      <c r="C1040" s="3">
        <v>3291.3314620000001</v>
      </c>
      <c r="D1040" s="2"/>
    </row>
    <row r="1041" spans="1:4" x14ac:dyDescent="0.25">
      <c r="A1041" s="2">
        <v>540</v>
      </c>
      <c r="B1041">
        <v>1199</v>
      </c>
      <c r="C1041" s="3">
        <v>6339.3725720000002</v>
      </c>
      <c r="D1041" s="2"/>
    </row>
    <row r="1042" spans="1:4" x14ac:dyDescent="0.25">
      <c r="A1042" s="2">
        <v>540</v>
      </c>
      <c r="B1042">
        <v>1200</v>
      </c>
      <c r="C1042" s="3">
        <v>5917.7560523330003</v>
      </c>
      <c r="D1042" s="2"/>
    </row>
    <row r="1043" spans="1:4" x14ac:dyDescent="0.25">
      <c r="A1043" s="2">
        <v>540</v>
      </c>
      <c r="B1043">
        <v>1201</v>
      </c>
      <c r="C1043" s="3">
        <v>2652.782459</v>
      </c>
      <c r="D1043" s="2"/>
    </row>
    <row r="1044" spans="1:4" x14ac:dyDescent="0.25">
      <c r="A1044" s="2">
        <v>540</v>
      </c>
      <c r="B1044">
        <v>1202</v>
      </c>
      <c r="C1044" s="3">
        <v>29718.541141000002</v>
      </c>
      <c r="D1044" s="2"/>
    </row>
    <row r="1045" spans="1:4" x14ac:dyDescent="0.25">
      <c r="A1045" s="2">
        <v>540</v>
      </c>
      <c r="B1045">
        <v>1203</v>
      </c>
      <c r="C1045" s="3">
        <v>5214.1374560000004</v>
      </c>
      <c r="D1045" s="2"/>
    </row>
    <row r="1046" spans="1:4" x14ac:dyDescent="0.25">
      <c r="A1046" s="2">
        <v>540</v>
      </c>
      <c r="B1046">
        <v>1204</v>
      </c>
      <c r="C1046" s="3">
        <v>3855.3647719999999</v>
      </c>
      <c r="D1046" s="2"/>
    </row>
    <row r="1047" spans="1:4" x14ac:dyDescent="0.25">
      <c r="A1047" s="2">
        <v>540</v>
      </c>
      <c r="B1047">
        <v>1205</v>
      </c>
      <c r="C1047" s="3">
        <v>11362.517156</v>
      </c>
      <c r="D1047" s="2"/>
    </row>
    <row r="1048" spans="1:4" x14ac:dyDescent="0.25">
      <c r="A1048" s="2">
        <v>540</v>
      </c>
      <c r="B1048">
        <v>1206</v>
      </c>
      <c r="C1048" s="3">
        <v>3572.6191399999998</v>
      </c>
      <c r="D1048" s="2"/>
    </row>
    <row r="1049" spans="1:4" x14ac:dyDescent="0.25">
      <c r="A1049" s="2">
        <v>540</v>
      </c>
      <c r="B1049">
        <v>1207</v>
      </c>
      <c r="C1049" s="3">
        <v>7922.0634700000001</v>
      </c>
      <c r="D1049" s="2"/>
    </row>
    <row r="1050" spans="1:4" x14ac:dyDescent="0.25">
      <c r="A1050" s="2">
        <v>540</v>
      </c>
      <c r="B1050">
        <v>1208</v>
      </c>
      <c r="C1050" s="3">
        <v>132.80939799999999</v>
      </c>
      <c r="D1050" s="2"/>
    </row>
    <row r="1051" spans="1:4" x14ac:dyDescent="0.25">
      <c r="A1051" s="2">
        <v>540</v>
      </c>
      <c r="B1051">
        <v>1209</v>
      </c>
      <c r="C1051" s="3">
        <v>7818.7663309999998</v>
      </c>
      <c r="D1051" s="2"/>
    </row>
    <row r="1052" spans="1:4" x14ac:dyDescent="0.25">
      <c r="A1052" s="2">
        <v>540</v>
      </c>
      <c r="B1052">
        <v>1210</v>
      </c>
      <c r="C1052" s="3">
        <v>20597.075579</v>
      </c>
      <c r="D1052" s="2"/>
    </row>
    <row r="1053" spans="1:4" x14ac:dyDescent="0.25">
      <c r="A1053" s="2">
        <v>540</v>
      </c>
      <c r="B1053">
        <v>1211</v>
      </c>
      <c r="C1053" s="3">
        <v>25740.169601000001</v>
      </c>
      <c r="D1053" s="2"/>
    </row>
    <row r="1054" spans="1:4" x14ac:dyDescent="0.25">
      <c r="A1054" s="2">
        <v>540</v>
      </c>
      <c r="B1054">
        <v>1212</v>
      </c>
      <c r="C1054" s="3">
        <v>24213.944835999999</v>
      </c>
      <c r="D1054" s="2"/>
    </row>
    <row r="1055" spans="1:4" x14ac:dyDescent="0.25">
      <c r="A1055" s="2">
        <v>540</v>
      </c>
      <c r="B1055">
        <v>1213</v>
      </c>
      <c r="C1055" s="3">
        <v>24466.383483000001</v>
      </c>
      <c r="D1055" s="2"/>
    </row>
    <row r="1056" spans="1:4" x14ac:dyDescent="0.25">
      <c r="A1056" s="2">
        <v>540</v>
      </c>
      <c r="B1056">
        <v>1214</v>
      </c>
      <c r="C1056" s="3">
        <v>7552.8483720000004</v>
      </c>
      <c r="D1056" s="2"/>
    </row>
    <row r="1057" spans="1:4" x14ac:dyDescent="0.25">
      <c r="A1057" s="2">
        <v>540</v>
      </c>
      <c r="B1057">
        <v>1215</v>
      </c>
      <c r="C1057" s="3">
        <v>1944.813699</v>
      </c>
      <c r="D1057" s="2"/>
    </row>
    <row r="1058" spans="1:4" x14ac:dyDescent="0.25">
      <c r="A1058" s="2">
        <v>540</v>
      </c>
      <c r="B1058">
        <v>1216</v>
      </c>
      <c r="C1058" s="3">
        <v>2202.8442399999999</v>
      </c>
      <c r="D1058" s="2"/>
    </row>
    <row r="1059" spans="1:4" x14ac:dyDescent="0.25">
      <c r="A1059" s="2">
        <v>540</v>
      </c>
      <c r="B1059">
        <v>1217</v>
      </c>
      <c r="C1059" s="3">
        <v>35418.664026999999</v>
      </c>
      <c r="D1059" s="2"/>
    </row>
    <row r="1060" spans="1:4" x14ac:dyDescent="0.25">
      <c r="A1060" s="2">
        <v>540</v>
      </c>
      <c r="B1060">
        <v>1219</v>
      </c>
      <c r="C1060" s="3">
        <v>41253.249916000001</v>
      </c>
      <c r="D1060" s="2"/>
    </row>
    <row r="1061" spans="1:4" x14ac:dyDescent="0.25">
      <c r="A1061" s="2">
        <v>540</v>
      </c>
      <c r="B1061">
        <v>1220</v>
      </c>
      <c r="C1061" s="3">
        <v>15006.971715</v>
      </c>
      <c r="D1061" s="2"/>
    </row>
    <row r="1062" spans="1:4" x14ac:dyDescent="0.25">
      <c r="A1062" s="2">
        <v>540</v>
      </c>
      <c r="B1062">
        <v>1221</v>
      </c>
      <c r="C1062" s="3">
        <v>5111.4125889999996</v>
      </c>
      <c r="D1062" s="2"/>
    </row>
    <row r="1063" spans="1:4" x14ac:dyDescent="0.25">
      <c r="A1063" s="2">
        <v>540</v>
      </c>
      <c r="B1063">
        <v>1222</v>
      </c>
      <c r="C1063" s="3">
        <v>9979.1692739999999</v>
      </c>
      <c r="D1063" s="2"/>
    </row>
    <row r="1064" spans="1:4" x14ac:dyDescent="0.25">
      <c r="A1064" s="2">
        <v>540</v>
      </c>
      <c r="B1064">
        <v>1223</v>
      </c>
      <c r="C1064" s="3">
        <v>40241.173474000003</v>
      </c>
      <c r="D1064" s="2"/>
    </row>
    <row r="1065" spans="1:4" x14ac:dyDescent="0.25">
      <c r="A1065" s="2">
        <v>540</v>
      </c>
      <c r="B1065">
        <v>1224</v>
      </c>
      <c r="C1065" s="3">
        <v>7172.1488200000003</v>
      </c>
      <c r="D1065" s="2"/>
    </row>
    <row r="1066" spans="1:4" x14ac:dyDescent="0.25">
      <c r="A1066" s="2">
        <v>540</v>
      </c>
      <c r="B1066">
        <v>1225</v>
      </c>
      <c r="C1066" s="3">
        <v>16787.837875665999</v>
      </c>
      <c r="D1066" s="2"/>
    </row>
    <row r="1067" spans="1:4" x14ac:dyDescent="0.25">
      <c r="A1067" s="2">
        <v>540</v>
      </c>
      <c r="B1067">
        <v>1226</v>
      </c>
      <c r="C1067" s="3">
        <v>39449.718666000001</v>
      </c>
      <c r="D1067" s="2"/>
    </row>
    <row r="1068" spans="1:4" x14ac:dyDescent="0.25">
      <c r="A1068" s="2">
        <v>540</v>
      </c>
      <c r="B1068">
        <v>1227</v>
      </c>
      <c r="C1068" s="3">
        <v>2767.228372</v>
      </c>
      <c r="D1068" s="2"/>
    </row>
    <row r="1069" spans="1:4" x14ac:dyDescent="0.25">
      <c r="A1069" s="2">
        <v>540</v>
      </c>
      <c r="B1069">
        <v>1228</v>
      </c>
      <c r="C1069" s="3">
        <v>15431.651716</v>
      </c>
      <c r="D1069" s="2"/>
    </row>
    <row r="1070" spans="1:4" x14ac:dyDescent="0.25">
      <c r="A1070" s="2">
        <v>540</v>
      </c>
      <c r="B1070">
        <v>1229</v>
      </c>
      <c r="C1070" s="3">
        <v>16188.741624</v>
      </c>
      <c r="D1070" s="2"/>
    </row>
    <row r="1071" spans="1:4" x14ac:dyDescent="0.25">
      <c r="A1071" s="2">
        <v>540</v>
      </c>
      <c r="B1071">
        <v>1230</v>
      </c>
      <c r="C1071" s="3">
        <v>14573.033525999999</v>
      </c>
      <c r="D1071" s="2"/>
    </row>
    <row r="1072" spans="1:4" x14ac:dyDescent="0.25">
      <c r="A1072" s="2">
        <v>540</v>
      </c>
      <c r="B1072">
        <v>1231</v>
      </c>
      <c r="C1072" s="3">
        <v>8828.6715989999993</v>
      </c>
      <c r="D1072" s="2"/>
    </row>
    <row r="1073" spans="1:4" x14ac:dyDescent="0.25">
      <c r="A1073" s="2">
        <v>540</v>
      </c>
      <c r="B1073">
        <v>1232</v>
      </c>
      <c r="C1073" s="3">
        <v>2046.325059</v>
      </c>
      <c r="D1073" s="2"/>
    </row>
    <row r="1074" spans="1:4" x14ac:dyDescent="0.25">
      <c r="A1074" s="2">
        <v>540</v>
      </c>
      <c r="B1074">
        <v>1233</v>
      </c>
      <c r="C1074" s="3">
        <v>18427.574786000001</v>
      </c>
      <c r="D1074" s="2"/>
    </row>
    <row r="1075" spans="1:4" x14ac:dyDescent="0.25">
      <c r="A1075" s="2">
        <v>540</v>
      </c>
      <c r="B1075">
        <v>1234</v>
      </c>
      <c r="C1075" s="3">
        <v>27518.566708999999</v>
      </c>
      <c r="D1075" s="2"/>
    </row>
    <row r="1076" spans="1:4" x14ac:dyDescent="0.25">
      <c r="A1076" s="2">
        <v>540</v>
      </c>
      <c r="B1076">
        <v>1235</v>
      </c>
      <c r="C1076" s="3">
        <v>25762.942616</v>
      </c>
      <c r="D1076" s="2"/>
    </row>
    <row r="1077" spans="1:4" x14ac:dyDescent="0.25">
      <c r="A1077" s="2">
        <v>540</v>
      </c>
      <c r="B1077">
        <v>1236</v>
      </c>
      <c r="C1077" s="3">
        <v>4599.728556</v>
      </c>
      <c r="D1077" s="2"/>
    </row>
    <row r="1078" spans="1:4" x14ac:dyDescent="0.25">
      <c r="A1078" s="2">
        <v>540</v>
      </c>
      <c r="B1078">
        <v>1237</v>
      </c>
      <c r="C1078" s="3">
        <v>11917.713578999999</v>
      </c>
      <c r="D1078" s="2"/>
    </row>
    <row r="1079" spans="1:4" x14ac:dyDescent="0.25">
      <c r="A1079" s="2">
        <v>540</v>
      </c>
      <c r="B1079">
        <v>1238</v>
      </c>
      <c r="C1079" s="3">
        <v>207.276051</v>
      </c>
      <c r="D1079" s="2"/>
    </row>
    <row r="1080" spans="1:4" x14ac:dyDescent="0.25">
      <c r="A1080" s="2">
        <v>540</v>
      </c>
      <c r="B1080">
        <v>1239</v>
      </c>
      <c r="C1080" s="3">
        <v>5705.6728380000004</v>
      </c>
      <c r="D1080" s="2"/>
    </row>
    <row r="1081" spans="1:4" x14ac:dyDescent="0.25">
      <c r="A1081" s="2">
        <v>540</v>
      </c>
      <c r="B1081">
        <v>1240</v>
      </c>
      <c r="C1081" s="3">
        <v>13821.163162999999</v>
      </c>
      <c r="D1081" s="2"/>
    </row>
    <row r="1082" spans="1:4" x14ac:dyDescent="0.25">
      <c r="A1082" s="2">
        <v>540</v>
      </c>
      <c r="B1082">
        <v>1241</v>
      </c>
      <c r="C1082" s="3">
        <v>14455.799824</v>
      </c>
      <c r="D1082" s="2"/>
    </row>
    <row r="1083" spans="1:4" x14ac:dyDescent="0.25">
      <c r="A1083" s="2">
        <v>540</v>
      </c>
      <c r="B1083">
        <v>1242</v>
      </c>
      <c r="C1083" s="3">
        <v>15778.377496999999</v>
      </c>
      <c r="D1083" s="2"/>
    </row>
    <row r="1084" spans="1:4" x14ac:dyDescent="0.25">
      <c r="A1084" s="2">
        <v>540</v>
      </c>
      <c r="B1084">
        <v>1243</v>
      </c>
      <c r="C1084" s="3">
        <v>15778.377496999999</v>
      </c>
      <c r="D1084" s="2"/>
    </row>
    <row r="1085" spans="1:4" x14ac:dyDescent="0.25">
      <c r="A1085" s="2">
        <v>540</v>
      </c>
      <c r="B1085">
        <v>1244</v>
      </c>
      <c r="C1085" s="3">
        <v>8998.8266839999997</v>
      </c>
      <c r="D1085" s="2"/>
    </row>
    <row r="1086" spans="1:4" x14ac:dyDescent="0.25">
      <c r="A1086" s="2">
        <v>540</v>
      </c>
      <c r="B1086">
        <v>1245</v>
      </c>
      <c r="C1086" s="3">
        <v>22185.487353</v>
      </c>
      <c r="D1086" s="2"/>
    </row>
    <row r="1087" spans="1:4" x14ac:dyDescent="0.25">
      <c r="A1087" s="2">
        <v>540</v>
      </c>
      <c r="B1087">
        <v>1246</v>
      </c>
      <c r="C1087" s="3">
        <v>25812.006353000001</v>
      </c>
      <c r="D1087" s="2"/>
    </row>
    <row r="1088" spans="1:4" x14ac:dyDescent="0.25">
      <c r="A1088" s="2">
        <v>540</v>
      </c>
      <c r="B1088">
        <v>1247</v>
      </c>
      <c r="C1088" s="3">
        <v>40983.375229999998</v>
      </c>
      <c r="D1088" s="2"/>
    </row>
    <row r="1089" spans="1:4" x14ac:dyDescent="0.25">
      <c r="A1089" s="2">
        <v>540</v>
      </c>
      <c r="B1089">
        <v>1248</v>
      </c>
      <c r="C1089" s="3">
        <v>21369.637271</v>
      </c>
      <c r="D1089" s="2"/>
    </row>
    <row r="1090" spans="1:4" x14ac:dyDescent="0.25">
      <c r="A1090" s="2">
        <v>540</v>
      </c>
      <c r="B1090">
        <v>1249</v>
      </c>
      <c r="C1090" s="3">
        <v>7340.5207529999998</v>
      </c>
      <c r="D1090" s="2"/>
    </row>
    <row r="1091" spans="1:4" x14ac:dyDescent="0.25">
      <c r="A1091" s="2">
        <v>540</v>
      </c>
      <c r="B1091">
        <v>1250</v>
      </c>
      <c r="C1091" s="3">
        <v>99218.031069000004</v>
      </c>
      <c r="D1091" s="2"/>
    </row>
    <row r="1092" spans="1:4" x14ac:dyDescent="0.25">
      <c r="A1092" s="2">
        <v>540</v>
      </c>
      <c r="B1092">
        <v>1251</v>
      </c>
      <c r="C1092" s="3">
        <v>795.39496799999995</v>
      </c>
      <c r="D1092" s="2"/>
    </row>
    <row r="1093" spans="1:4" x14ac:dyDescent="0.25">
      <c r="A1093" s="2">
        <v>540</v>
      </c>
      <c r="B1093">
        <v>1252</v>
      </c>
      <c r="C1093" s="3">
        <v>1450.7719910000001</v>
      </c>
      <c r="D1093" s="2"/>
    </row>
    <row r="1094" spans="1:4" x14ac:dyDescent="0.25">
      <c r="A1094" s="2">
        <v>540</v>
      </c>
      <c r="B1094">
        <v>1253</v>
      </c>
      <c r="C1094" s="3">
        <v>6965.3392260000001</v>
      </c>
      <c r="D1094" s="2"/>
    </row>
    <row r="1095" spans="1:4" x14ac:dyDescent="0.25">
      <c r="A1095" s="2">
        <v>540</v>
      </c>
      <c r="B1095">
        <v>1254</v>
      </c>
      <c r="C1095" s="3">
        <v>9219.3747480000002</v>
      </c>
      <c r="D1095" s="2"/>
    </row>
    <row r="1096" spans="1:4" x14ac:dyDescent="0.25">
      <c r="A1096" s="2">
        <v>540</v>
      </c>
      <c r="B1096">
        <v>1255</v>
      </c>
      <c r="C1096" s="3">
        <v>648.90888700000005</v>
      </c>
      <c r="D1096" s="2"/>
    </row>
    <row r="1097" spans="1:4" x14ac:dyDescent="0.25">
      <c r="A1097" s="2">
        <v>540</v>
      </c>
      <c r="B1097">
        <v>1256</v>
      </c>
      <c r="C1097" s="3">
        <v>6549.0024320000002</v>
      </c>
      <c r="D1097" s="2"/>
    </row>
    <row r="1098" spans="1:4" x14ac:dyDescent="0.25">
      <c r="A1098" s="2">
        <v>540</v>
      </c>
      <c r="B1098">
        <v>1257</v>
      </c>
      <c r="C1098" s="3">
        <v>0</v>
      </c>
      <c r="D1098" s="2"/>
    </row>
    <row r="1099" spans="1:4" x14ac:dyDescent="0.25">
      <c r="A1099" s="2">
        <v>540</v>
      </c>
      <c r="B1099">
        <v>1258</v>
      </c>
      <c r="C1099" s="3">
        <v>11662.778270999999</v>
      </c>
      <c r="D1099" s="2"/>
    </row>
    <row r="1100" spans="1:4" x14ac:dyDescent="0.25">
      <c r="A1100" s="2">
        <v>540</v>
      </c>
      <c r="B1100">
        <v>1259</v>
      </c>
      <c r="C1100" s="3">
        <v>13530.962890000001</v>
      </c>
      <c r="D1100" s="2"/>
    </row>
    <row r="1101" spans="1:4" x14ac:dyDescent="0.25">
      <c r="A1101" s="2">
        <v>540</v>
      </c>
      <c r="B1101">
        <v>1260</v>
      </c>
      <c r="C1101" s="3">
        <v>13224.498051</v>
      </c>
      <c r="D1101" s="2"/>
    </row>
    <row r="1102" spans="1:4" x14ac:dyDescent="0.25">
      <c r="A1102" s="2">
        <v>540</v>
      </c>
      <c r="B1102">
        <v>1261</v>
      </c>
      <c r="C1102" s="3">
        <v>13001.551305999999</v>
      </c>
      <c r="D1102" s="2"/>
    </row>
    <row r="1103" spans="1:4" x14ac:dyDescent="0.25">
      <c r="A1103" s="2">
        <v>540</v>
      </c>
      <c r="B1103">
        <v>1262</v>
      </c>
      <c r="C1103" s="3">
        <v>13164.457783</v>
      </c>
      <c r="D1103" s="2"/>
    </row>
    <row r="1104" spans="1:4" x14ac:dyDescent="0.25">
      <c r="A1104" s="2">
        <v>540</v>
      </c>
      <c r="B1104">
        <v>1263</v>
      </c>
      <c r="C1104" s="3">
        <v>35453.113791999996</v>
      </c>
      <c r="D1104" s="2"/>
    </row>
    <row r="1105" spans="1:4" x14ac:dyDescent="0.25">
      <c r="A1105" s="2">
        <v>540</v>
      </c>
      <c r="B1105">
        <v>1264</v>
      </c>
      <c r="C1105" s="3">
        <v>488.834543</v>
      </c>
      <c r="D1105" s="2"/>
    </row>
    <row r="1106" spans="1:4" x14ac:dyDescent="0.25">
      <c r="A1106" s="2">
        <v>540</v>
      </c>
      <c r="B1106">
        <v>1265</v>
      </c>
      <c r="C1106" s="3">
        <v>2410.9204159999999</v>
      </c>
      <c r="D1106" s="2"/>
    </row>
    <row r="1107" spans="1:4" x14ac:dyDescent="0.25">
      <c r="A1107" s="2">
        <v>540</v>
      </c>
      <c r="B1107">
        <v>1266</v>
      </c>
      <c r="C1107" s="3">
        <v>3168.7445276660001</v>
      </c>
      <c r="D1107" s="2"/>
    </row>
    <row r="1108" spans="1:4" x14ac:dyDescent="0.25">
      <c r="A1108" s="2">
        <v>540</v>
      </c>
      <c r="B1108">
        <v>1267</v>
      </c>
      <c r="C1108" s="3">
        <v>3450.0062600000001</v>
      </c>
      <c r="D1108" s="2"/>
    </row>
    <row r="1109" spans="1:4" x14ac:dyDescent="0.25">
      <c r="A1109" s="2">
        <v>540</v>
      </c>
      <c r="B1109">
        <v>1268</v>
      </c>
      <c r="C1109" s="3">
        <v>2611.4821029999998</v>
      </c>
      <c r="D1109" s="2"/>
    </row>
    <row r="1110" spans="1:4" x14ac:dyDescent="0.25">
      <c r="A1110" s="2">
        <v>540</v>
      </c>
      <c r="B1110">
        <v>1269</v>
      </c>
      <c r="C1110" s="3">
        <v>7384.0243730000002</v>
      </c>
      <c r="D1110" s="2"/>
    </row>
    <row r="1111" spans="1:4" x14ac:dyDescent="0.25">
      <c r="A1111" s="2">
        <v>540</v>
      </c>
      <c r="B1111">
        <v>1270</v>
      </c>
      <c r="C1111" s="3">
        <v>3604.926281</v>
      </c>
      <c r="D1111" s="2"/>
    </row>
    <row r="1112" spans="1:4" x14ac:dyDescent="0.25">
      <c r="A1112" s="2">
        <v>540</v>
      </c>
      <c r="B1112">
        <v>1271</v>
      </c>
      <c r="C1112" s="3">
        <v>3826.294496</v>
      </c>
      <c r="D1112" s="2"/>
    </row>
    <row r="1113" spans="1:4" x14ac:dyDescent="0.25">
      <c r="A1113" s="2">
        <v>540</v>
      </c>
      <c r="B1113">
        <v>1272</v>
      </c>
      <c r="C1113" s="3">
        <v>3890.418467</v>
      </c>
      <c r="D1113" s="2"/>
    </row>
    <row r="1114" spans="1:4" x14ac:dyDescent="0.25">
      <c r="A1114" s="2">
        <v>540</v>
      </c>
      <c r="B1114">
        <v>1273</v>
      </c>
      <c r="C1114" s="3">
        <v>2940.4845300000002</v>
      </c>
      <c r="D1114" s="2"/>
    </row>
    <row r="1115" spans="1:4" x14ac:dyDescent="0.25">
      <c r="A1115" s="2">
        <v>540</v>
      </c>
      <c r="B1115">
        <v>1274</v>
      </c>
      <c r="C1115" s="3">
        <v>1433.0931660000001</v>
      </c>
      <c r="D1115" s="2"/>
    </row>
    <row r="1116" spans="1:4" x14ac:dyDescent="0.25">
      <c r="A1116" s="2">
        <v>540</v>
      </c>
      <c r="B1116">
        <v>1275</v>
      </c>
      <c r="C1116" s="3">
        <v>1433.0931660000001</v>
      </c>
      <c r="D1116" s="2"/>
    </row>
    <row r="1117" spans="1:4" x14ac:dyDescent="0.25">
      <c r="A1117" s="2">
        <v>540</v>
      </c>
      <c r="B1117">
        <v>1276</v>
      </c>
      <c r="C1117" s="3">
        <v>5792.6217530000004</v>
      </c>
      <c r="D1117" s="2"/>
    </row>
    <row r="1118" spans="1:4" x14ac:dyDescent="0.25">
      <c r="A1118" s="2">
        <v>540</v>
      </c>
      <c r="B1118">
        <v>1277</v>
      </c>
      <c r="C1118" s="3">
        <v>45029.127196000001</v>
      </c>
      <c r="D1118" s="2"/>
    </row>
    <row r="1119" spans="1:4" x14ac:dyDescent="0.25">
      <c r="A1119" s="2">
        <v>540</v>
      </c>
      <c r="B1119">
        <v>1278</v>
      </c>
      <c r="C1119" s="3">
        <v>46865.244726999998</v>
      </c>
      <c r="D1119" s="2"/>
    </row>
    <row r="1120" spans="1:4" x14ac:dyDescent="0.25">
      <c r="A1120" s="2">
        <v>540</v>
      </c>
      <c r="B1120">
        <v>1280</v>
      </c>
      <c r="C1120" s="3">
        <v>49449.743716999998</v>
      </c>
      <c r="D1120" s="2"/>
    </row>
    <row r="1121" spans="1:4" x14ac:dyDescent="0.25">
      <c r="A1121" s="2">
        <v>540</v>
      </c>
      <c r="B1121">
        <v>1281</v>
      </c>
      <c r="C1121" s="3">
        <v>52608.34534</v>
      </c>
      <c r="D1121" s="2"/>
    </row>
    <row r="1122" spans="1:4" x14ac:dyDescent="0.25">
      <c r="A1122" s="2">
        <v>540</v>
      </c>
      <c r="B1122">
        <v>1282</v>
      </c>
      <c r="C1122" s="3">
        <v>4320.784799</v>
      </c>
      <c r="D1122" s="2"/>
    </row>
    <row r="1123" spans="1:4" x14ac:dyDescent="0.25">
      <c r="A1123" s="2">
        <v>540</v>
      </c>
      <c r="B1123">
        <v>1283</v>
      </c>
      <c r="C1123" s="3">
        <v>57401.118377999999</v>
      </c>
      <c r="D1123" s="2"/>
    </row>
    <row r="1124" spans="1:4" x14ac:dyDescent="0.25">
      <c r="A1124" s="2">
        <v>540</v>
      </c>
      <c r="B1124">
        <v>1284</v>
      </c>
      <c r="C1124" s="3">
        <v>10292.723189</v>
      </c>
      <c r="D1124" s="2"/>
    </row>
    <row r="1125" spans="1:4" x14ac:dyDescent="0.25">
      <c r="A1125" s="2">
        <v>540</v>
      </c>
      <c r="B1125">
        <v>1285</v>
      </c>
      <c r="C1125" s="3">
        <v>4364.9888119999996</v>
      </c>
      <c r="D1125" s="2"/>
    </row>
    <row r="1126" spans="1:4" x14ac:dyDescent="0.25">
      <c r="A1126" s="2">
        <v>540</v>
      </c>
      <c r="B1126">
        <v>1286</v>
      </c>
      <c r="C1126" s="3">
        <v>4364.9888119999996</v>
      </c>
      <c r="D1126" s="2"/>
    </row>
    <row r="1127" spans="1:4" x14ac:dyDescent="0.25">
      <c r="A1127" s="2">
        <v>540</v>
      </c>
      <c r="B1127">
        <v>1287</v>
      </c>
      <c r="C1127" s="3">
        <v>2547.6015699999998</v>
      </c>
      <c r="D1127" s="2"/>
    </row>
    <row r="1128" spans="1:4" x14ac:dyDescent="0.25">
      <c r="A1128" s="2">
        <v>540</v>
      </c>
      <c r="B1128">
        <v>1288</v>
      </c>
      <c r="C1128" s="3">
        <v>9957.6393289999996</v>
      </c>
      <c r="D1128" s="2"/>
    </row>
    <row r="1129" spans="1:4" x14ac:dyDescent="0.25">
      <c r="A1129" s="2">
        <v>540</v>
      </c>
      <c r="B1129">
        <v>1289</v>
      </c>
      <c r="C1129" s="3">
        <v>15695.228982000001</v>
      </c>
      <c r="D1129" s="2"/>
    </row>
    <row r="1130" spans="1:4" x14ac:dyDescent="0.25">
      <c r="A1130" s="2">
        <v>540</v>
      </c>
      <c r="B1130">
        <v>1290</v>
      </c>
      <c r="C1130" s="3">
        <v>58487.521540000002</v>
      </c>
      <c r="D1130" s="2"/>
    </row>
    <row r="1131" spans="1:4" x14ac:dyDescent="0.25">
      <c r="A1131" s="2">
        <v>540</v>
      </c>
      <c r="B1131">
        <v>1291</v>
      </c>
      <c r="C1131" s="3">
        <v>63434.696335000001</v>
      </c>
      <c r="D1131" s="2"/>
    </row>
    <row r="1132" spans="1:4" x14ac:dyDescent="0.25">
      <c r="A1132" s="2">
        <v>540</v>
      </c>
      <c r="B1132">
        <v>1292</v>
      </c>
      <c r="C1132" s="3">
        <v>59042.995894</v>
      </c>
      <c r="D1132" s="2"/>
    </row>
    <row r="1133" spans="1:4" x14ac:dyDescent="0.25">
      <c r="A1133" s="2">
        <v>540</v>
      </c>
      <c r="B1133">
        <v>1293</v>
      </c>
      <c r="C1133" s="3">
        <v>48324.358646332999</v>
      </c>
      <c r="D1133" s="2"/>
    </row>
    <row r="1134" spans="1:4" x14ac:dyDescent="0.25">
      <c r="A1134" s="2">
        <v>540</v>
      </c>
      <c r="B1134">
        <v>1294</v>
      </c>
      <c r="C1134" s="3">
        <v>44603.985013332996</v>
      </c>
      <c r="D1134" s="2"/>
    </row>
    <row r="1135" spans="1:4" x14ac:dyDescent="0.25">
      <c r="A1135" s="2">
        <v>540</v>
      </c>
      <c r="B1135">
        <v>1295</v>
      </c>
      <c r="C1135" s="3">
        <v>77255.540345000001</v>
      </c>
      <c r="D1135" s="2"/>
    </row>
    <row r="1136" spans="1:4" x14ac:dyDescent="0.25">
      <c r="A1136" s="2">
        <v>540</v>
      </c>
      <c r="B1136">
        <v>1296</v>
      </c>
      <c r="C1136" s="3">
        <v>25395.194708999999</v>
      </c>
      <c r="D1136" s="2"/>
    </row>
    <row r="1137" spans="1:4" x14ac:dyDescent="0.25">
      <c r="A1137" s="2">
        <v>540</v>
      </c>
      <c r="B1137">
        <v>1297</v>
      </c>
      <c r="C1137" s="3">
        <v>19440.904456</v>
      </c>
      <c r="D1137" s="2"/>
    </row>
    <row r="1138" spans="1:4" x14ac:dyDescent="0.25">
      <c r="A1138" s="2">
        <v>540</v>
      </c>
      <c r="B1138">
        <v>1298</v>
      </c>
      <c r="C1138" s="3">
        <v>10237.713722</v>
      </c>
      <c r="D1138" s="2"/>
    </row>
    <row r="1139" spans="1:4" x14ac:dyDescent="0.25">
      <c r="A1139" s="2">
        <v>540</v>
      </c>
      <c r="B1139">
        <v>1299</v>
      </c>
      <c r="C1139" s="3">
        <v>37595.679199999999</v>
      </c>
      <c r="D1139" s="2"/>
    </row>
    <row r="1140" spans="1:4" x14ac:dyDescent="0.25">
      <c r="A1140" s="2">
        <v>540</v>
      </c>
      <c r="B1140">
        <v>1300</v>
      </c>
      <c r="C1140" s="3">
        <v>37654.753597000003</v>
      </c>
      <c r="D1140" s="2"/>
    </row>
    <row r="1141" spans="1:4" x14ac:dyDescent="0.25">
      <c r="A1141" s="2">
        <v>540</v>
      </c>
      <c r="B1141">
        <v>1301</v>
      </c>
      <c r="C1141" s="3">
        <v>39292.349404000001</v>
      </c>
      <c r="D1141" s="2"/>
    </row>
    <row r="1142" spans="1:4" x14ac:dyDescent="0.25">
      <c r="A1142" s="2">
        <v>540</v>
      </c>
      <c r="B1142">
        <v>1302</v>
      </c>
      <c r="C1142" s="3">
        <v>36787.757555333003</v>
      </c>
      <c r="D1142" s="2"/>
    </row>
    <row r="1143" spans="1:4" x14ac:dyDescent="0.25">
      <c r="A1143" s="2">
        <v>540</v>
      </c>
      <c r="B1143">
        <v>1304</v>
      </c>
      <c r="C1143" s="3">
        <v>21978.412066000001</v>
      </c>
      <c r="D1143" s="2"/>
    </row>
    <row r="1144" spans="1:4" x14ac:dyDescent="0.25">
      <c r="A1144" s="2">
        <v>540</v>
      </c>
      <c r="B1144">
        <v>1305</v>
      </c>
      <c r="C1144" s="3">
        <v>16433.702720000001</v>
      </c>
      <c r="D1144" s="2"/>
    </row>
    <row r="1145" spans="1:4" x14ac:dyDescent="0.25">
      <c r="A1145" s="2">
        <v>540</v>
      </c>
      <c r="B1145">
        <v>1306</v>
      </c>
      <c r="C1145" s="3">
        <v>17365.031679</v>
      </c>
      <c r="D1145" s="2"/>
    </row>
    <row r="1146" spans="1:4" x14ac:dyDescent="0.25">
      <c r="A1146" s="2">
        <v>540</v>
      </c>
      <c r="B1146">
        <v>1307</v>
      </c>
      <c r="C1146" s="3">
        <v>15240.516152</v>
      </c>
      <c r="D1146" s="2"/>
    </row>
    <row r="1147" spans="1:4" x14ac:dyDescent="0.25">
      <c r="A1147" s="2">
        <v>540</v>
      </c>
      <c r="B1147">
        <v>1308</v>
      </c>
      <c r="C1147" s="3">
        <v>2704.6972420000002</v>
      </c>
      <c r="D1147" s="2"/>
    </row>
    <row r="1148" spans="1:4" x14ac:dyDescent="0.25">
      <c r="A1148" s="2">
        <v>540</v>
      </c>
      <c r="B1148">
        <v>1309</v>
      </c>
      <c r="C1148" s="3">
        <v>326.45757700000001</v>
      </c>
      <c r="D1148" s="2"/>
    </row>
    <row r="1149" spans="1:4" x14ac:dyDescent="0.25">
      <c r="A1149" s="2">
        <v>540</v>
      </c>
      <c r="B1149">
        <v>1310</v>
      </c>
      <c r="C1149" s="3">
        <v>3572.0401529999999</v>
      </c>
      <c r="D1149" s="2"/>
    </row>
    <row r="1150" spans="1:4" x14ac:dyDescent="0.25">
      <c r="A1150" s="2">
        <v>540</v>
      </c>
      <c r="B1150">
        <v>1311</v>
      </c>
      <c r="C1150" s="3">
        <v>1528.6139000000001</v>
      </c>
      <c r="D1150" s="2"/>
    </row>
    <row r="1151" spans="1:4" x14ac:dyDescent="0.25">
      <c r="A1151" s="2">
        <v>540</v>
      </c>
      <c r="B1151">
        <v>1312</v>
      </c>
      <c r="C1151" s="3">
        <v>9036.3731059999991</v>
      </c>
      <c r="D1151" s="2"/>
    </row>
    <row r="1152" spans="1:4" x14ac:dyDescent="0.25">
      <c r="A1152" s="2">
        <v>540</v>
      </c>
      <c r="B1152">
        <v>1313</v>
      </c>
      <c r="C1152" s="3">
        <v>9036.3731059999991</v>
      </c>
      <c r="D1152" s="2"/>
    </row>
    <row r="1153" spans="1:4" x14ac:dyDescent="0.25">
      <c r="A1153" s="2">
        <v>540</v>
      </c>
      <c r="B1153">
        <v>1314</v>
      </c>
      <c r="C1153" s="3">
        <v>18020.874137999999</v>
      </c>
      <c r="D1153" s="2"/>
    </row>
    <row r="1154" spans="1:4" x14ac:dyDescent="0.25">
      <c r="A1154" s="2">
        <v>540</v>
      </c>
      <c r="B1154">
        <v>1315</v>
      </c>
      <c r="C1154" s="3">
        <v>18020.874137999999</v>
      </c>
      <c r="D1154" s="2"/>
    </row>
    <row r="1155" spans="1:4" x14ac:dyDescent="0.25">
      <c r="A1155" s="2">
        <v>540</v>
      </c>
      <c r="B1155">
        <v>1316</v>
      </c>
      <c r="C1155" s="3">
        <v>17677.749311</v>
      </c>
      <c r="D1155" s="2"/>
    </row>
    <row r="1156" spans="1:4" x14ac:dyDescent="0.25">
      <c r="A1156" s="2">
        <v>540</v>
      </c>
      <c r="B1156">
        <v>1317</v>
      </c>
      <c r="C1156" s="3">
        <v>17822.090818000001</v>
      </c>
      <c r="D1156" s="2"/>
    </row>
    <row r="1157" spans="1:4" x14ac:dyDescent="0.25">
      <c r="A1157" s="2">
        <v>540</v>
      </c>
      <c r="B1157">
        <v>1318</v>
      </c>
      <c r="C1157" s="3">
        <v>9302.6069470000002</v>
      </c>
      <c r="D1157" s="2"/>
    </row>
    <row r="1158" spans="1:4" x14ac:dyDescent="0.25">
      <c r="A1158" s="2">
        <v>540</v>
      </c>
      <c r="B1158">
        <v>1319</v>
      </c>
      <c r="C1158" s="3">
        <v>9773.8684130000001</v>
      </c>
      <c r="D1158" s="2"/>
    </row>
    <row r="1159" spans="1:4" x14ac:dyDescent="0.25">
      <c r="A1159" s="2">
        <v>540</v>
      </c>
      <c r="B1159">
        <v>1320</v>
      </c>
      <c r="C1159" s="3">
        <v>8681.2938549999999</v>
      </c>
      <c r="D1159" s="2"/>
    </row>
    <row r="1160" spans="1:4" x14ac:dyDescent="0.25">
      <c r="A1160" s="2">
        <v>540</v>
      </c>
      <c r="B1160">
        <v>1321</v>
      </c>
      <c r="C1160" s="3">
        <v>11160.360103999999</v>
      </c>
      <c r="D1160" s="2"/>
    </row>
    <row r="1161" spans="1:4" x14ac:dyDescent="0.25">
      <c r="A1161" s="2">
        <v>540</v>
      </c>
      <c r="B1161">
        <v>1322</v>
      </c>
      <c r="C1161" s="3">
        <v>1737.728734</v>
      </c>
      <c r="D1161" s="2"/>
    </row>
    <row r="1162" spans="1:4" x14ac:dyDescent="0.25">
      <c r="A1162" s="2">
        <v>540</v>
      </c>
      <c r="B1162">
        <v>1323</v>
      </c>
      <c r="C1162" s="3">
        <v>2915.9065179999998</v>
      </c>
      <c r="D1162" s="2"/>
    </row>
    <row r="1163" spans="1:4" x14ac:dyDescent="0.25">
      <c r="A1163" s="2">
        <v>540</v>
      </c>
      <c r="B1163">
        <v>1324</v>
      </c>
      <c r="C1163" s="3">
        <v>8667.0749849999993</v>
      </c>
      <c r="D1163" s="2"/>
    </row>
    <row r="1164" spans="1:4" x14ac:dyDescent="0.25">
      <c r="A1164" s="2">
        <v>540</v>
      </c>
      <c r="B1164">
        <v>1325</v>
      </c>
      <c r="C1164" s="3">
        <v>7241.0636990000003</v>
      </c>
      <c r="D1164" s="2"/>
    </row>
    <row r="1165" spans="1:4" x14ac:dyDescent="0.25">
      <c r="A1165" s="2">
        <v>540</v>
      </c>
      <c r="B1165">
        <v>1326</v>
      </c>
      <c r="C1165" s="3">
        <v>6666.3565170000002</v>
      </c>
      <c r="D1165" s="2"/>
    </row>
    <row r="1166" spans="1:4" x14ac:dyDescent="0.25">
      <c r="A1166" s="2">
        <v>540</v>
      </c>
      <c r="B1166">
        <v>1327</v>
      </c>
      <c r="C1166" s="3">
        <v>5273.217498</v>
      </c>
      <c r="D1166" s="2"/>
    </row>
    <row r="1167" spans="1:4" x14ac:dyDescent="0.25">
      <c r="A1167" s="2">
        <v>540</v>
      </c>
      <c r="B1167">
        <v>1328</v>
      </c>
      <c r="C1167" s="3">
        <v>17702.156813000001</v>
      </c>
      <c r="D1167" s="2"/>
    </row>
    <row r="1168" spans="1:4" x14ac:dyDescent="0.25">
      <c r="A1168" s="2">
        <v>540</v>
      </c>
      <c r="B1168">
        <v>1329</v>
      </c>
      <c r="C1168" s="3">
        <v>2460.8728040000001</v>
      </c>
      <c r="D1168" s="2"/>
    </row>
    <row r="1169" spans="1:4" x14ac:dyDescent="0.25">
      <c r="A1169" s="2">
        <v>540</v>
      </c>
      <c r="B1169">
        <v>1330</v>
      </c>
      <c r="C1169" s="3">
        <v>700.02128400000004</v>
      </c>
      <c r="D1169" s="2"/>
    </row>
    <row r="1170" spans="1:4" x14ac:dyDescent="0.25">
      <c r="A1170" s="2">
        <v>540</v>
      </c>
      <c r="B1170">
        <v>1331</v>
      </c>
      <c r="C1170" s="3">
        <v>10978.347102</v>
      </c>
      <c r="D1170" s="2"/>
    </row>
    <row r="1171" spans="1:4" x14ac:dyDescent="0.25">
      <c r="A1171" s="2">
        <v>540</v>
      </c>
      <c r="B1171">
        <v>1332</v>
      </c>
      <c r="C1171" s="3">
        <v>9368.8054350000002</v>
      </c>
      <c r="D1171" s="2"/>
    </row>
    <row r="1172" spans="1:4" x14ac:dyDescent="0.25">
      <c r="A1172" s="2">
        <v>540</v>
      </c>
      <c r="B1172">
        <v>1333</v>
      </c>
      <c r="C1172" s="3">
        <v>12780.994719</v>
      </c>
      <c r="D1172" s="2"/>
    </row>
    <row r="1173" spans="1:4" x14ac:dyDescent="0.25">
      <c r="A1173" s="2">
        <v>540</v>
      </c>
      <c r="B1173">
        <v>1334</v>
      </c>
      <c r="C1173" s="3">
        <v>12082.341773</v>
      </c>
      <c r="D1173" s="2"/>
    </row>
    <row r="1174" spans="1:4" x14ac:dyDescent="0.25">
      <c r="A1174" s="2">
        <v>540</v>
      </c>
      <c r="B1174">
        <v>1335</v>
      </c>
      <c r="C1174" s="3">
        <v>12503.598747</v>
      </c>
      <c r="D1174" s="2"/>
    </row>
    <row r="1175" spans="1:4" x14ac:dyDescent="0.25">
      <c r="A1175" s="2">
        <v>540</v>
      </c>
      <c r="B1175">
        <v>1336</v>
      </c>
      <c r="C1175" s="3">
        <v>12477.826384</v>
      </c>
      <c r="D1175" s="2"/>
    </row>
    <row r="1176" spans="1:4" x14ac:dyDescent="0.25">
      <c r="A1176" s="2">
        <v>540</v>
      </c>
      <c r="B1176">
        <v>1337</v>
      </c>
      <c r="C1176" s="3">
        <v>17440.766469999999</v>
      </c>
      <c r="D1176" s="2"/>
    </row>
    <row r="1177" spans="1:4" x14ac:dyDescent="0.25">
      <c r="A1177" s="2">
        <v>540</v>
      </c>
      <c r="B1177">
        <v>1338</v>
      </c>
      <c r="C1177" s="3">
        <v>26150.777517999999</v>
      </c>
      <c r="D1177" s="2"/>
    </row>
    <row r="1178" spans="1:4" x14ac:dyDescent="0.25">
      <c r="A1178" s="2">
        <v>540</v>
      </c>
      <c r="B1178">
        <v>1339</v>
      </c>
      <c r="C1178" s="3">
        <v>10607.712353999999</v>
      </c>
      <c r="D1178" s="2"/>
    </row>
    <row r="1179" spans="1:4" x14ac:dyDescent="0.25">
      <c r="A1179" s="2">
        <v>540</v>
      </c>
      <c r="B1179">
        <v>1341</v>
      </c>
      <c r="C1179" s="3">
        <v>3336.1588040000001</v>
      </c>
      <c r="D1179" s="2"/>
    </row>
    <row r="1180" spans="1:4" x14ac:dyDescent="0.25">
      <c r="A1180" s="2">
        <v>540</v>
      </c>
      <c r="B1180">
        <v>1342</v>
      </c>
      <c r="C1180" s="3">
        <v>3336.1588040000001</v>
      </c>
      <c r="D1180" s="2"/>
    </row>
    <row r="1181" spans="1:4" x14ac:dyDescent="0.25">
      <c r="A1181" s="2">
        <v>540</v>
      </c>
      <c r="B1181">
        <v>1343</v>
      </c>
      <c r="C1181" s="3">
        <v>15489.057815</v>
      </c>
      <c r="D1181" s="2"/>
    </row>
    <row r="1182" spans="1:4" x14ac:dyDescent="0.25">
      <c r="A1182" s="2">
        <v>540</v>
      </c>
      <c r="B1182">
        <v>1344</v>
      </c>
      <c r="C1182" s="3">
        <v>6906.6609449999996</v>
      </c>
      <c r="D1182" s="2"/>
    </row>
    <row r="1183" spans="1:4" x14ac:dyDescent="0.25">
      <c r="A1183" s="2">
        <v>540</v>
      </c>
      <c r="B1183">
        <v>1345</v>
      </c>
      <c r="C1183" s="3">
        <v>7737.3473519999998</v>
      </c>
      <c r="D1183" s="2"/>
    </row>
    <row r="1184" spans="1:4" x14ac:dyDescent="0.25">
      <c r="A1184" s="2">
        <v>540</v>
      </c>
      <c r="B1184">
        <v>1346</v>
      </c>
      <c r="C1184" s="3">
        <v>6982.7742200000002</v>
      </c>
      <c r="D1184" s="2"/>
    </row>
    <row r="1185" spans="1:4" x14ac:dyDescent="0.25">
      <c r="A1185" s="2">
        <v>540</v>
      </c>
      <c r="B1185">
        <v>1347</v>
      </c>
      <c r="C1185" s="3">
        <v>9526.6066200000005</v>
      </c>
      <c r="D1185" s="2"/>
    </row>
    <row r="1186" spans="1:4" x14ac:dyDescent="0.25">
      <c r="A1186" s="2">
        <v>540</v>
      </c>
      <c r="B1186">
        <v>1348</v>
      </c>
      <c r="C1186" s="3">
        <v>11293.370091999999</v>
      </c>
      <c r="D1186" s="2"/>
    </row>
    <row r="1187" spans="1:4" x14ac:dyDescent="0.25">
      <c r="A1187" s="2">
        <v>540</v>
      </c>
      <c r="B1187">
        <v>1349</v>
      </c>
      <c r="C1187" s="3">
        <v>10094.696663999999</v>
      </c>
      <c r="D1187" s="2"/>
    </row>
    <row r="1188" spans="1:4" x14ac:dyDescent="0.25">
      <c r="A1188" s="2">
        <v>540</v>
      </c>
      <c r="B1188">
        <v>1351</v>
      </c>
      <c r="C1188" s="3">
        <v>10577.029102</v>
      </c>
      <c r="D1188" s="2"/>
    </row>
    <row r="1189" spans="1:4" x14ac:dyDescent="0.25">
      <c r="A1189" s="2">
        <v>540</v>
      </c>
      <c r="B1189">
        <v>1352</v>
      </c>
      <c r="C1189" s="3">
        <v>8784.2629610000004</v>
      </c>
      <c r="D1189" s="2"/>
    </row>
    <row r="1190" spans="1:4" x14ac:dyDescent="0.25">
      <c r="A1190" s="2">
        <v>540</v>
      </c>
      <c r="B1190">
        <v>1353</v>
      </c>
      <c r="C1190" s="3">
        <v>2765.4238909999999</v>
      </c>
      <c r="D1190" s="2"/>
    </row>
    <row r="1191" spans="1:4" x14ac:dyDescent="0.25">
      <c r="A1191" s="2">
        <v>540</v>
      </c>
      <c r="B1191">
        <v>1354</v>
      </c>
      <c r="C1191" s="3">
        <v>8967.5119250000007</v>
      </c>
      <c r="D1191" s="2"/>
    </row>
    <row r="1192" spans="1:4" x14ac:dyDescent="0.25">
      <c r="A1192" s="2">
        <v>540</v>
      </c>
      <c r="B1192">
        <v>1355</v>
      </c>
      <c r="C1192" s="3">
        <v>5256.5512719999997</v>
      </c>
      <c r="D1192" s="2"/>
    </row>
    <row r="1193" spans="1:4" x14ac:dyDescent="0.25">
      <c r="A1193" s="2">
        <v>540</v>
      </c>
      <c r="B1193">
        <v>1356</v>
      </c>
      <c r="C1193" s="3">
        <v>6034.0160050000004</v>
      </c>
      <c r="D1193" s="2"/>
    </row>
    <row r="1194" spans="1:4" x14ac:dyDescent="0.25">
      <c r="A1194" s="2">
        <v>540</v>
      </c>
      <c r="B1194">
        <v>1357</v>
      </c>
      <c r="C1194" s="3">
        <v>9589.4798339999998</v>
      </c>
      <c r="D1194" s="2"/>
    </row>
    <row r="1195" spans="1:4" x14ac:dyDescent="0.25">
      <c r="A1195" s="2">
        <v>540</v>
      </c>
      <c r="B1195">
        <v>1358</v>
      </c>
      <c r="C1195" s="3">
        <v>25331.666556</v>
      </c>
      <c r="D1195" s="2"/>
    </row>
    <row r="1196" spans="1:4" x14ac:dyDescent="0.25">
      <c r="A1196" s="2">
        <v>540</v>
      </c>
      <c r="B1196">
        <v>1359</v>
      </c>
      <c r="C1196" s="3">
        <v>9705.8290730000008</v>
      </c>
      <c r="D1196" s="2"/>
    </row>
    <row r="1197" spans="1:4" x14ac:dyDescent="0.25">
      <c r="A1197" s="2">
        <v>540</v>
      </c>
      <c r="B1197">
        <v>1360</v>
      </c>
      <c r="C1197" s="3">
        <v>9386.3050149999999</v>
      </c>
      <c r="D1197" s="2"/>
    </row>
    <row r="1198" spans="1:4" x14ac:dyDescent="0.25">
      <c r="A1198" s="2">
        <v>540</v>
      </c>
      <c r="B1198">
        <v>1361</v>
      </c>
      <c r="C1198" s="3">
        <v>9591.9288849999994</v>
      </c>
      <c r="D1198" s="2"/>
    </row>
    <row r="1199" spans="1:4" x14ac:dyDescent="0.25">
      <c r="A1199" s="2">
        <v>540</v>
      </c>
      <c r="B1199">
        <v>1362</v>
      </c>
      <c r="C1199" s="3">
        <v>9611.1268980000004</v>
      </c>
      <c r="D1199" s="2"/>
    </row>
    <row r="1200" spans="1:4" x14ac:dyDescent="0.25">
      <c r="A1200" s="2">
        <v>540</v>
      </c>
      <c r="B1200">
        <v>1363</v>
      </c>
      <c r="C1200" s="3">
        <v>10130.411355</v>
      </c>
      <c r="D1200" s="2"/>
    </row>
    <row r="1201" spans="1:4" x14ac:dyDescent="0.25">
      <c r="A1201" s="2">
        <v>540</v>
      </c>
      <c r="B1201">
        <v>1364</v>
      </c>
      <c r="C1201" s="3">
        <v>10130.411355</v>
      </c>
      <c r="D1201" s="2"/>
    </row>
    <row r="1202" spans="1:4" x14ac:dyDescent="0.25">
      <c r="A1202" s="2">
        <v>540</v>
      </c>
      <c r="B1202">
        <v>1365</v>
      </c>
      <c r="C1202" s="3">
        <v>643.311959</v>
      </c>
      <c r="D1202" s="2"/>
    </row>
    <row r="1203" spans="1:4" x14ac:dyDescent="0.25">
      <c r="A1203" s="2">
        <v>540</v>
      </c>
      <c r="B1203">
        <v>1366</v>
      </c>
      <c r="C1203" s="3">
        <v>11098.871471</v>
      </c>
      <c r="D1203" s="2"/>
    </row>
    <row r="1204" spans="1:4" x14ac:dyDescent="0.25">
      <c r="A1204" s="2">
        <v>540</v>
      </c>
      <c r="B1204">
        <v>1367</v>
      </c>
      <c r="C1204" s="3">
        <v>9925.5212140000003</v>
      </c>
      <c r="D1204" s="2"/>
    </row>
    <row r="1205" spans="1:4" x14ac:dyDescent="0.25">
      <c r="A1205" s="2">
        <v>540</v>
      </c>
      <c r="B1205">
        <v>1368</v>
      </c>
      <c r="C1205" s="3">
        <v>11475.062649</v>
      </c>
      <c r="D1205" s="2"/>
    </row>
    <row r="1206" spans="1:4" x14ac:dyDescent="0.25">
      <c r="A1206" s="2">
        <v>540</v>
      </c>
      <c r="B1206">
        <v>1369</v>
      </c>
      <c r="C1206" s="3">
        <v>11475.062649</v>
      </c>
      <c r="D1206" s="2"/>
    </row>
    <row r="1207" spans="1:4" x14ac:dyDescent="0.25">
      <c r="A1207" s="2">
        <v>540</v>
      </c>
      <c r="B1207">
        <v>1370</v>
      </c>
      <c r="C1207" s="3">
        <v>11367.746596000001</v>
      </c>
      <c r="D1207" s="2"/>
    </row>
    <row r="1208" spans="1:4" x14ac:dyDescent="0.25">
      <c r="A1208" s="2">
        <v>540</v>
      </c>
      <c r="B1208">
        <v>1371</v>
      </c>
      <c r="C1208" s="3">
        <v>11367.746596000001</v>
      </c>
      <c r="D1208" s="2"/>
    </row>
    <row r="1209" spans="1:4" x14ac:dyDescent="0.25">
      <c r="A1209" s="2">
        <v>540</v>
      </c>
      <c r="B1209">
        <v>1372</v>
      </c>
      <c r="C1209" s="3">
        <v>9015.8429259999994</v>
      </c>
      <c r="D1209" s="2"/>
    </row>
    <row r="1210" spans="1:4" x14ac:dyDescent="0.25">
      <c r="A1210" s="2">
        <v>540</v>
      </c>
      <c r="B1210">
        <v>1373</v>
      </c>
      <c r="C1210" s="3">
        <v>8215.6378349999995</v>
      </c>
      <c r="D1210" s="2"/>
    </row>
    <row r="1211" spans="1:4" x14ac:dyDescent="0.25">
      <c r="A1211" s="2">
        <v>540</v>
      </c>
      <c r="B1211">
        <v>1374</v>
      </c>
      <c r="C1211" s="3">
        <v>3422.0422330000001</v>
      </c>
      <c r="D1211" s="2"/>
    </row>
    <row r="1212" spans="1:4" x14ac:dyDescent="0.25">
      <c r="A1212" s="2">
        <v>540</v>
      </c>
      <c r="B1212">
        <v>1375</v>
      </c>
      <c r="C1212" s="3">
        <v>3422.0422330000001</v>
      </c>
      <c r="D1212" s="2"/>
    </row>
    <row r="1213" spans="1:4" x14ac:dyDescent="0.25">
      <c r="A1213" s="2">
        <v>540</v>
      </c>
      <c r="B1213">
        <v>1376</v>
      </c>
      <c r="C1213" s="3">
        <v>6812.4914470000003</v>
      </c>
      <c r="D1213" s="2"/>
    </row>
    <row r="1214" spans="1:4" x14ac:dyDescent="0.25">
      <c r="A1214" s="2">
        <v>540</v>
      </c>
      <c r="B1214">
        <v>1377</v>
      </c>
      <c r="C1214" s="3">
        <v>34137.279976999998</v>
      </c>
      <c r="D1214" s="2"/>
    </row>
    <row r="1215" spans="1:4" x14ac:dyDescent="0.25">
      <c r="A1215" s="2">
        <v>540</v>
      </c>
      <c r="B1215">
        <v>1378</v>
      </c>
      <c r="C1215" s="3">
        <v>18115.008222</v>
      </c>
      <c r="D1215" s="2"/>
    </row>
    <row r="1216" spans="1:4" x14ac:dyDescent="0.25">
      <c r="A1216" s="2">
        <v>540</v>
      </c>
      <c r="B1216">
        <v>1379</v>
      </c>
      <c r="C1216" s="3">
        <v>5984.6999189999997</v>
      </c>
      <c r="D1216" s="2"/>
    </row>
    <row r="1217" spans="1:4" x14ac:dyDescent="0.25">
      <c r="A1217" s="2">
        <v>540</v>
      </c>
      <c r="B1217">
        <v>1380</v>
      </c>
      <c r="C1217" s="3">
        <v>8289.8854260000007</v>
      </c>
      <c r="D1217" s="2"/>
    </row>
    <row r="1218" spans="1:4" x14ac:dyDescent="0.25">
      <c r="A1218" s="2">
        <v>540</v>
      </c>
      <c r="B1218">
        <v>1381</v>
      </c>
      <c r="C1218" s="3">
        <v>3747.836221</v>
      </c>
      <c r="D1218" s="2"/>
    </row>
    <row r="1219" spans="1:4" x14ac:dyDescent="0.25">
      <c r="A1219" s="2">
        <v>540</v>
      </c>
      <c r="B1219">
        <v>1382</v>
      </c>
      <c r="C1219" s="3">
        <v>3747.836221</v>
      </c>
      <c r="D1219" s="2"/>
    </row>
    <row r="1220" spans="1:4" x14ac:dyDescent="0.25">
      <c r="A1220" s="2">
        <v>540</v>
      </c>
      <c r="B1220">
        <v>1383</v>
      </c>
      <c r="C1220" s="3">
        <v>940.38904400000001</v>
      </c>
      <c r="D1220" s="2"/>
    </row>
    <row r="1221" spans="1:4" x14ac:dyDescent="0.25">
      <c r="A1221" s="2">
        <v>540</v>
      </c>
      <c r="B1221">
        <v>1384</v>
      </c>
      <c r="C1221" s="3">
        <v>0</v>
      </c>
      <c r="D1221" s="2"/>
    </row>
    <row r="1222" spans="1:4" x14ac:dyDescent="0.25">
      <c r="A1222" s="2">
        <v>540</v>
      </c>
      <c r="B1222">
        <v>1385</v>
      </c>
      <c r="C1222" s="3">
        <v>1455.2127969999999</v>
      </c>
      <c r="D1222" s="2"/>
    </row>
    <row r="1223" spans="1:4" x14ac:dyDescent="0.25">
      <c r="A1223" s="2">
        <v>540</v>
      </c>
      <c r="B1223">
        <v>1386</v>
      </c>
      <c r="C1223" s="3">
        <v>7625.1405519999998</v>
      </c>
      <c r="D1223" s="2"/>
    </row>
    <row r="1224" spans="1:4" x14ac:dyDescent="0.25">
      <c r="A1224" s="2">
        <v>540</v>
      </c>
      <c r="B1224">
        <v>1387</v>
      </c>
      <c r="C1224" s="3">
        <v>1881.4454370000001</v>
      </c>
      <c r="D1224" s="2"/>
    </row>
    <row r="1225" spans="1:4" x14ac:dyDescent="0.25">
      <c r="A1225" s="2">
        <v>540</v>
      </c>
      <c r="B1225">
        <v>1388</v>
      </c>
      <c r="C1225" s="3">
        <v>614.89765799999998</v>
      </c>
      <c r="D1225" s="2"/>
    </row>
    <row r="1226" spans="1:4" x14ac:dyDescent="0.25">
      <c r="A1226" s="2">
        <v>540</v>
      </c>
      <c r="B1226">
        <v>1389</v>
      </c>
      <c r="C1226" s="3">
        <v>1750.419985</v>
      </c>
      <c r="D1226" s="2"/>
    </row>
    <row r="1227" spans="1:4" x14ac:dyDescent="0.25">
      <c r="A1227" s="2">
        <v>540</v>
      </c>
      <c r="B1227">
        <v>1390</v>
      </c>
      <c r="C1227" s="3">
        <v>1817.1547680000001</v>
      </c>
      <c r="D1227" s="2"/>
    </row>
    <row r="1228" spans="1:4" x14ac:dyDescent="0.25">
      <c r="A1228" s="2">
        <v>540</v>
      </c>
      <c r="B1228">
        <v>1391</v>
      </c>
      <c r="C1228" s="3">
        <v>919.36463300000003</v>
      </c>
      <c r="D1228" s="2"/>
    </row>
    <row r="1229" spans="1:4" x14ac:dyDescent="0.25">
      <c r="A1229" s="2">
        <v>540</v>
      </c>
      <c r="B1229">
        <v>1392</v>
      </c>
      <c r="C1229" s="3">
        <v>1788.0490199999999</v>
      </c>
      <c r="D1229" s="2"/>
    </row>
    <row r="1230" spans="1:4" x14ac:dyDescent="0.25">
      <c r="A1230" s="2">
        <v>540</v>
      </c>
      <c r="B1230">
        <v>1393</v>
      </c>
      <c r="C1230" s="3">
        <v>2644.3921209999999</v>
      </c>
      <c r="D1230" s="2"/>
    </row>
    <row r="1231" spans="1:4" x14ac:dyDescent="0.25">
      <c r="A1231" s="2">
        <v>540</v>
      </c>
      <c r="B1231">
        <v>1394</v>
      </c>
      <c r="C1231" s="3">
        <v>293.55275</v>
      </c>
      <c r="D1231" s="2"/>
    </row>
    <row r="1232" spans="1:4" x14ac:dyDescent="0.25">
      <c r="A1232" s="2">
        <v>540</v>
      </c>
      <c r="B1232">
        <v>1395</v>
      </c>
      <c r="C1232" s="3">
        <v>2560.5524479999999</v>
      </c>
      <c r="D1232" s="2"/>
    </row>
    <row r="1233" spans="1:4" x14ac:dyDescent="0.25">
      <c r="A1233" s="2">
        <v>540</v>
      </c>
      <c r="B1233">
        <v>1396</v>
      </c>
      <c r="C1233" s="3">
        <v>679.89304700000002</v>
      </c>
      <c r="D1233" s="2"/>
    </row>
    <row r="1234" spans="1:4" x14ac:dyDescent="0.25">
      <c r="A1234" s="2">
        <v>540</v>
      </c>
      <c r="B1234">
        <v>1397</v>
      </c>
      <c r="C1234" s="3">
        <v>2837.7798710000002</v>
      </c>
      <c r="D1234" s="2"/>
    </row>
    <row r="1235" spans="1:4" x14ac:dyDescent="0.25">
      <c r="A1235" s="2">
        <v>540</v>
      </c>
      <c r="B1235">
        <v>1398</v>
      </c>
      <c r="C1235" s="3">
        <v>1175.293236</v>
      </c>
      <c r="D1235" s="2"/>
    </row>
    <row r="1236" spans="1:4" x14ac:dyDescent="0.25">
      <c r="A1236" s="2">
        <v>540</v>
      </c>
      <c r="B1236">
        <v>1399</v>
      </c>
      <c r="C1236" s="3">
        <v>3584.069274</v>
      </c>
      <c r="D1236" s="2"/>
    </row>
    <row r="1237" spans="1:4" x14ac:dyDescent="0.25">
      <c r="A1237" s="2">
        <v>540</v>
      </c>
      <c r="B1237">
        <v>1400</v>
      </c>
      <c r="C1237" s="3">
        <v>4330.3959599999998</v>
      </c>
      <c r="D1237" s="2"/>
    </row>
    <row r="1238" spans="1:4" x14ac:dyDescent="0.25">
      <c r="A1238" s="2">
        <v>540</v>
      </c>
      <c r="B1238">
        <v>1401</v>
      </c>
      <c r="C1238" s="3">
        <v>6275.3972430000003</v>
      </c>
      <c r="D1238" s="2"/>
    </row>
    <row r="1239" spans="1:4" x14ac:dyDescent="0.25">
      <c r="A1239" s="2">
        <v>540</v>
      </c>
      <c r="B1239">
        <v>1402</v>
      </c>
      <c r="C1239" s="3">
        <v>2520.9629869999999</v>
      </c>
      <c r="D1239" s="2"/>
    </row>
    <row r="1240" spans="1:4" x14ac:dyDescent="0.25">
      <c r="A1240" s="2">
        <v>540</v>
      </c>
      <c r="B1240">
        <v>1403</v>
      </c>
      <c r="C1240" s="3">
        <v>15489.057815</v>
      </c>
      <c r="D1240" s="2"/>
    </row>
    <row r="1241" spans="1:4" x14ac:dyDescent="0.25">
      <c r="A1241" s="2">
        <v>540</v>
      </c>
      <c r="B1241">
        <v>1404</v>
      </c>
      <c r="C1241" s="3">
        <v>16456.570703000001</v>
      </c>
      <c r="D1241" s="2"/>
    </row>
    <row r="1242" spans="1:4" x14ac:dyDescent="0.25">
      <c r="A1242" s="2">
        <v>540</v>
      </c>
      <c r="B1242">
        <v>1405</v>
      </c>
      <c r="C1242" s="3">
        <v>643.311959</v>
      </c>
      <c r="D1242" s="2"/>
    </row>
    <row r="1243" spans="1:4" x14ac:dyDescent="0.25">
      <c r="A1243" s="2">
        <v>540</v>
      </c>
      <c r="B1243">
        <v>1406</v>
      </c>
      <c r="C1243" s="3">
        <v>3389.0357650000001</v>
      </c>
      <c r="D1243" s="2"/>
    </row>
    <row r="1244" spans="1:4" x14ac:dyDescent="0.25">
      <c r="A1244" s="2">
        <v>540</v>
      </c>
      <c r="B1244">
        <v>1407</v>
      </c>
      <c r="C1244" s="3">
        <v>8184.0324389999996</v>
      </c>
      <c r="D1244" s="2"/>
    </row>
    <row r="1245" spans="1:4" x14ac:dyDescent="0.25">
      <c r="A1245" s="2">
        <v>540</v>
      </c>
      <c r="B1245">
        <v>1408</v>
      </c>
      <c r="C1245" s="3">
        <v>8313.4529129999992</v>
      </c>
      <c r="D1245" s="2"/>
    </row>
    <row r="1246" spans="1:4" x14ac:dyDescent="0.25">
      <c r="A1246" s="2">
        <v>540</v>
      </c>
      <c r="B1246">
        <v>1409</v>
      </c>
      <c r="C1246" s="3">
        <v>8184.0324389999996</v>
      </c>
      <c r="D1246" s="2"/>
    </row>
    <row r="1247" spans="1:4" x14ac:dyDescent="0.25">
      <c r="A1247" s="2">
        <v>540</v>
      </c>
      <c r="B1247">
        <v>1410</v>
      </c>
      <c r="C1247" s="3">
        <v>9942.2318790000008</v>
      </c>
      <c r="D1247" s="2"/>
    </row>
    <row r="1248" spans="1:4" x14ac:dyDescent="0.25">
      <c r="A1248" s="2">
        <v>540</v>
      </c>
      <c r="B1248">
        <v>1411</v>
      </c>
      <c r="C1248" s="3">
        <v>7492.4570569999996</v>
      </c>
      <c r="D1248" s="2"/>
    </row>
    <row r="1249" spans="1:4" x14ac:dyDescent="0.25">
      <c r="A1249" s="2">
        <v>540</v>
      </c>
      <c r="B1249">
        <v>1412</v>
      </c>
      <c r="C1249" s="3">
        <v>9758.8131730000005</v>
      </c>
      <c r="D1249" s="2"/>
    </row>
    <row r="1250" spans="1:4" x14ac:dyDescent="0.25">
      <c r="A1250" s="2">
        <v>540</v>
      </c>
      <c r="B1250">
        <v>1413</v>
      </c>
      <c r="C1250" s="3">
        <v>28196.508933000001</v>
      </c>
      <c r="D1250" s="2"/>
    </row>
    <row r="1251" spans="1:4" x14ac:dyDescent="0.25">
      <c r="A1251" s="2">
        <v>540</v>
      </c>
      <c r="B1251">
        <v>1414</v>
      </c>
      <c r="C1251" s="3">
        <v>1741.526175</v>
      </c>
      <c r="D1251" s="2"/>
    </row>
    <row r="1252" spans="1:4" x14ac:dyDescent="0.25">
      <c r="A1252" s="2">
        <v>540</v>
      </c>
      <c r="B1252">
        <v>1415</v>
      </c>
      <c r="C1252" s="3">
        <v>8205.5640000000003</v>
      </c>
      <c r="D1252" s="2"/>
    </row>
    <row r="1253" spans="1:4" x14ac:dyDescent="0.25">
      <c r="A1253" s="2">
        <v>540</v>
      </c>
      <c r="B1253">
        <v>1416</v>
      </c>
      <c r="C1253" s="3">
        <v>5777.1454610000001</v>
      </c>
      <c r="D1253" s="2"/>
    </row>
    <row r="1254" spans="1:4" x14ac:dyDescent="0.25">
      <c r="A1254" s="2">
        <v>540</v>
      </c>
      <c r="B1254">
        <v>1417</v>
      </c>
      <c r="C1254" s="3">
        <v>3930.2521849999998</v>
      </c>
      <c r="D1254" s="2"/>
    </row>
    <row r="1255" spans="1:4" x14ac:dyDescent="0.25">
      <c r="A1255" s="2">
        <v>540</v>
      </c>
      <c r="B1255">
        <v>1419</v>
      </c>
      <c r="C1255" s="3">
        <v>18.306885999999999</v>
      </c>
      <c r="D1255" s="2"/>
    </row>
    <row r="1256" spans="1:4" x14ac:dyDescent="0.25">
      <c r="A1256" s="2">
        <v>540</v>
      </c>
      <c r="B1256">
        <v>1420</v>
      </c>
      <c r="C1256" s="3">
        <v>40032.610317999999</v>
      </c>
      <c r="D1256" s="2"/>
    </row>
    <row r="1257" spans="1:4" x14ac:dyDescent="0.25">
      <c r="A1257" s="2">
        <v>540</v>
      </c>
      <c r="B1257">
        <v>1421</v>
      </c>
      <c r="C1257" s="3">
        <v>20096.930245</v>
      </c>
      <c r="D1257" s="2"/>
    </row>
    <row r="1258" spans="1:4" x14ac:dyDescent="0.25">
      <c r="A1258" s="2">
        <v>540</v>
      </c>
      <c r="B1258">
        <v>1422</v>
      </c>
      <c r="C1258" s="3">
        <v>7272.9605140000003</v>
      </c>
      <c r="D1258" s="2"/>
    </row>
    <row r="1259" spans="1:4" x14ac:dyDescent="0.25">
      <c r="A1259" s="2">
        <v>540</v>
      </c>
      <c r="B1259">
        <v>1423</v>
      </c>
      <c r="C1259" s="3">
        <v>16959.850992</v>
      </c>
      <c r="D1259" s="2"/>
    </row>
    <row r="1260" spans="1:4" x14ac:dyDescent="0.25">
      <c r="A1260" s="2">
        <v>540</v>
      </c>
      <c r="B1260">
        <v>1424</v>
      </c>
      <c r="C1260" s="3">
        <v>18964.767718999999</v>
      </c>
      <c r="D1260" s="2"/>
    </row>
    <row r="1261" spans="1:4" x14ac:dyDescent="0.25">
      <c r="A1261" s="2">
        <v>540</v>
      </c>
      <c r="B1261">
        <v>1425</v>
      </c>
      <c r="C1261" s="3">
        <v>14017.911007999999</v>
      </c>
      <c r="D1261" s="2"/>
    </row>
    <row r="1262" spans="1:4" x14ac:dyDescent="0.25">
      <c r="A1262" s="2">
        <v>540</v>
      </c>
      <c r="B1262">
        <v>1426</v>
      </c>
      <c r="C1262" s="3">
        <v>17138.191438000002</v>
      </c>
      <c r="D1262" s="2"/>
    </row>
    <row r="1263" spans="1:4" x14ac:dyDescent="0.25">
      <c r="A1263" s="2">
        <v>540</v>
      </c>
      <c r="B1263">
        <v>1427</v>
      </c>
      <c r="C1263" s="3">
        <v>10434.418079999999</v>
      </c>
      <c r="D1263" s="2"/>
    </row>
    <row r="1264" spans="1:4" x14ac:dyDescent="0.25">
      <c r="A1264" s="2">
        <v>540</v>
      </c>
      <c r="B1264">
        <v>1428</v>
      </c>
      <c r="C1264" s="3">
        <v>12216.427399</v>
      </c>
      <c r="D1264" s="2"/>
    </row>
    <row r="1265" spans="1:4" x14ac:dyDescent="0.25">
      <c r="A1265" s="2">
        <v>540</v>
      </c>
      <c r="B1265">
        <v>1429</v>
      </c>
      <c r="C1265" s="3">
        <v>17142.872728999999</v>
      </c>
      <c r="D1265" s="2"/>
    </row>
    <row r="1266" spans="1:4" x14ac:dyDescent="0.25">
      <c r="A1266" s="2">
        <v>540</v>
      </c>
      <c r="B1266">
        <v>1430</v>
      </c>
      <c r="C1266" s="3">
        <v>3226.6030390000001</v>
      </c>
      <c r="D1266" s="2"/>
    </row>
    <row r="1267" spans="1:4" x14ac:dyDescent="0.25">
      <c r="A1267" s="2">
        <v>540</v>
      </c>
      <c r="B1267">
        <v>1431</v>
      </c>
      <c r="C1267" s="3">
        <v>6437.8144739999998</v>
      </c>
      <c r="D1267" s="2"/>
    </row>
    <row r="1268" spans="1:4" x14ac:dyDescent="0.25">
      <c r="A1268" s="2">
        <v>540</v>
      </c>
      <c r="B1268">
        <v>1432</v>
      </c>
      <c r="C1268" s="3">
        <v>0</v>
      </c>
      <c r="D1268" s="2"/>
    </row>
    <row r="1269" spans="1:4" x14ac:dyDescent="0.25">
      <c r="A1269" s="2">
        <v>540</v>
      </c>
      <c r="B1269">
        <v>1433</v>
      </c>
      <c r="C1269" s="3">
        <v>8112.0732930000004</v>
      </c>
      <c r="D1269" s="2"/>
    </row>
    <row r="1270" spans="1:4" x14ac:dyDescent="0.25">
      <c r="A1270" s="2">
        <v>540</v>
      </c>
      <c r="B1270">
        <v>1434</v>
      </c>
      <c r="C1270" s="3">
        <v>6743.0196079999996</v>
      </c>
      <c r="D1270" s="2"/>
    </row>
    <row r="1271" spans="1:4" x14ac:dyDescent="0.25">
      <c r="A1271" s="2">
        <v>540</v>
      </c>
      <c r="B1271">
        <v>1435</v>
      </c>
      <c r="C1271" s="3">
        <v>7219.6724139999997</v>
      </c>
      <c r="D1271" s="2"/>
    </row>
    <row r="1272" spans="1:4" x14ac:dyDescent="0.25">
      <c r="A1272" s="2">
        <v>540</v>
      </c>
      <c r="B1272">
        <v>1436</v>
      </c>
      <c r="C1272" s="3">
        <v>8057.2585090000002</v>
      </c>
      <c r="D1272" s="2"/>
    </row>
    <row r="1273" spans="1:4" x14ac:dyDescent="0.25">
      <c r="A1273" s="2">
        <v>540</v>
      </c>
      <c r="B1273">
        <v>1437</v>
      </c>
      <c r="C1273" s="3">
        <v>6126.321414</v>
      </c>
      <c r="D1273" s="2"/>
    </row>
    <row r="1274" spans="1:4" x14ac:dyDescent="0.25">
      <c r="A1274" s="2">
        <v>540</v>
      </c>
      <c r="B1274">
        <v>1438</v>
      </c>
      <c r="C1274" s="3">
        <v>1826.05566</v>
      </c>
      <c r="D1274" s="2"/>
    </row>
    <row r="1275" spans="1:4" x14ac:dyDescent="0.25">
      <c r="A1275" s="2">
        <v>540</v>
      </c>
      <c r="B1275">
        <v>1440</v>
      </c>
      <c r="C1275" s="3">
        <v>48166.2016</v>
      </c>
      <c r="D1275" s="2"/>
    </row>
    <row r="1276" spans="1:4" x14ac:dyDescent="0.25">
      <c r="A1276" s="2">
        <v>540</v>
      </c>
      <c r="B1276">
        <v>1441</v>
      </c>
      <c r="C1276" s="3">
        <v>10778.142448000001</v>
      </c>
      <c r="D1276" s="2"/>
    </row>
    <row r="1277" spans="1:4" x14ac:dyDescent="0.25">
      <c r="A1277" s="2">
        <v>540</v>
      </c>
      <c r="B1277">
        <v>1442</v>
      </c>
      <c r="C1277" s="3">
        <v>10778.142448000001</v>
      </c>
      <c r="D1277" s="2"/>
    </row>
    <row r="1278" spans="1:4" x14ac:dyDescent="0.25">
      <c r="A1278" s="2">
        <v>540</v>
      </c>
      <c r="B1278">
        <v>1443</v>
      </c>
      <c r="C1278" s="3">
        <v>14092.368665</v>
      </c>
      <c r="D1278" s="2"/>
    </row>
    <row r="1279" spans="1:4" x14ac:dyDescent="0.25">
      <c r="A1279" s="2">
        <v>540</v>
      </c>
      <c r="B1279">
        <v>1444</v>
      </c>
      <c r="C1279" s="3">
        <v>6896.134642</v>
      </c>
      <c r="D1279" s="2"/>
    </row>
    <row r="1280" spans="1:4" x14ac:dyDescent="0.25">
      <c r="A1280" s="2">
        <v>540</v>
      </c>
      <c r="B1280">
        <v>1445</v>
      </c>
      <c r="C1280" s="3">
        <v>8141.7509309999996</v>
      </c>
      <c r="D1280" s="2"/>
    </row>
    <row r="1281" spans="1:4" x14ac:dyDescent="0.25">
      <c r="A1281" s="2">
        <v>540</v>
      </c>
      <c r="B1281">
        <v>1446</v>
      </c>
      <c r="C1281" s="3">
        <v>6760.4975910000003</v>
      </c>
      <c r="D1281" s="2"/>
    </row>
    <row r="1282" spans="1:4" x14ac:dyDescent="0.25">
      <c r="A1282" s="2">
        <v>540</v>
      </c>
      <c r="B1282">
        <v>1447</v>
      </c>
      <c r="C1282" s="3">
        <v>3857.9844629999998</v>
      </c>
      <c r="D1282" s="2"/>
    </row>
    <row r="1283" spans="1:4" x14ac:dyDescent="0.25">
      <c r="A1283" s="2">
        <v>540</v>
      </c>
      <c r="B1283">
        <v>1448</v>
      </c>
      <c r="C1283" s="3">
        <v>4845.9791219999997</v>
      </c>
      <c r="D1283" s="2"/>
    </row>
    <row r="1284" spans="1:4" x14ac:dyDescent="0.25">
      <c r="A1284" s="2">
        <v>540</v>
      </c>
      <c r="B1284">
        <v>1449</v>
      </c>
      <c r="C1284" s="3">
        <v>2591.6213720000001</v>
      </c>
      <c r="D1284" s="2"/>
    </row>
    <row r="1285" spans="1:4" x14ac:dyDescent="0.25">
      <c r="A1285" s="2">
        <v>540</v>
      </c>
      <c r="B1285">
        <v>1450</v>
      </c>
      <c r="C1285" s="3">
        <v>2546.6093230000001</v>
      </c>
      <c r="D1285" s="2"/>
    </row>
    <row r="1286" spans="1:4" x14ac:dyDescent="0.25">
      <c r="A1286" s="2">
        <v>540</v>
      </c>
      <c r="B1286">
        <v>1451</v>
      </c>
      <c r="C1286" s="3">
        <v>11199.330442</v>
      </c>
      <c r="D1286" s="2"/>
    </row>
    <row r="1287" spans="1:4" x14ac:dyDescent="0.25">
      <c r="A1287" s="2">
        <v>540</v>
      </c>
      <c r="B1287">
        <v>1452</v>
      </c>
      <c r="C1287" s="3">
        <v>13599.612789999999</v>
      </c>
      <c r="D1287" s="2"/>
    </row>
    <row r="1288" spans="1:4" x14ac:dyDescent="0.25">
      <c r="A1288" s="2">
        <v>540</v>
      </c>
      <c r="B1288">
        <v>1453</v>
      </c>
      <c r="C1288" s="3">
        <v>6127.4212520000001</v>
      </c>
      <c r="D1288" s="2"/>
    </row>
    <row r="1289" spans="1:4" x14ac:dyDescent="0.25">
      <c r="A1289" s="2">
        <v>540</v>
      </c>
      <c r="B1289">
        <v>1454</v>
      </c>
      <c r="C1289" s="3">
        <v>7070.3445439999996</v>
      </c>
      <c r="D1289" s="2"/>
    </row>
    <row r="1290" spans="1:4" x14ac:dyDescent="0.25">
      <c r="A1290" s="2">
        <v>540</v>
      </c>
      <c r="B1290">
        <v>1455</v>
      </c>
      <c r="C1290" s="3">
        <v>135.16819599999999</v>
      </c>
      <c r="D1290" s="2"/>
    </row>
    <row r="1291" spans="1:4" x14ac:dyDescent="0.25">
      <c r="A1291" s="2">
        <v>540</v>
      </c>
      <c r="B1291">
        <v>1456</v>
      </c>
      <c r="C1291" s="3">
        <v>151.76712900000001</v>
      </c>
      <c r="D1291" s="2"/>
    </row>
    <row r="1292" spans="1:4" x14ac:dyDescent="0.25">
      <c r="A1292" s="2">
        <v>540</v>
      </c>
      <c r="B1292">
        <v>1457</v>
      </c>
      <c r="C1292" s="3">
        <v>646.710824</v>
      </c>
      <c r="D1292" s="2"/>
    </row>
    <row r="1293" spans="1:4" x14ac:dyDescent="0.25">
      <c r="A1293" s="2">
        <v>540</v>
      </c>
      <c r="B1293">
        <v>1458</v>
      </c>
      <c r="C1293" s="3">
        <v>1466.428218</v>
      </c>
      <c r="D1293" s="2"/>
    </row>
    <row r="1294" spans="1:4" x14ac:dyDescent="0.25">
      <c r="A1294" s="2">
        <v>540</v>
      </c>
      <c r="B1294">
        <v>1459</v>
      </c>
      <c r="C1294" s="3">
        <v>2754.0593699999999</v>
      </c>
      <c r="D1294" s="2"/>
    </row>
    <row r="1295" spans="1:4" x14ac:dyDescent="0.25">
      <c r="A1295" s="2">
        <v>540</v>
      </c>
      <c r="B1295">
        <v>1460</v>
      </c>
      <c r="C1295" s="3">
        <v>4606.647097</v>
      </c>
      <c r="D1295" s="2"/>
    </row>
    <row r="1296" spans="1:4" x14ac:dyDescent="0.25">
      <c r="A1296" s="2">
        <v>540</v>
      </c>
      <c r="B1296">
        <v>1462</v>
      </c>
      <c r="C1296" s="3">
        <v>3215.7527180000002</v>
      </c>
      <c r="D1296" s="2"/>
    </row>
    <row r="1297" spans="1:4" x14ac:dyDescent="0.25">
      <c r="A1297" s="2">
        <v>540</v>
      </c>
      <c r="B1297">
        <v>1463</v>
      </c>
      <c r="C1297" s="3">
        <v>4657.310246</v>
      </c>
      <c r="D1297" s="2"/>
    </row>
    <row r="1298" spans="1:4" x14ac:dyDescent="0.25">
      <c r="A1298" s="2">
        <v>540</v>
      </c>
      <c r="B1298">
        <v>1464</v>
      </c>
      <c r="C1298" s="3">
        <v>689.30324599999994</v>
      </c>
      <c r="D1298" s="2"/>
    </row>
    <row r="1299" spans="1:4" x14ac:dyDescent="0.25">
      <c r="A1299" s="2">
        <v>540</v>
      </c>
      <c r="B1299">
        <v>1465</v>
      </c>
      <c r="C1299" s="3">
        <v>2272.685376332</v>
      </c>
      <c r="D1299" s="2"/>
    </row>
    <row r="1300" spans="1:4" x14ac:dyDescent="0.25">
      <c r="A1300" s="2">
        <v>540</v>
      </c>
      <c r="B1300">
        <v>1466</v>
      </c>
      <c r="C1300" s="3">
        <v>1349.644164</v>
      </c>
      <c r="D1300" s="2"/>
    </row>
    <row r="1301" spans="1:4" x14ac:dyDescent="0.25">
      <c r="A1301" s="2">
        <v>540</v>
      </c>
      <c r="B1301">
        <v>1467</v>
      </c>
      <c r="C1301" s="3">
        <v>1116.794811</v>
      </c>
      <c r="D1301" s="2"/>
    </row>
    <row r="1302" spans="1:4" x14ac:dyDescent="0.25">
      <c r="A1302" s="2">
        <v>540</v>
      </c>
      <c r="B1302">
        <v>1468</v>
      </c>
      <c r="C1302" s="3">
        <v>3256.803242</v>
      </c>
      <c r="D1302" s="2"/>
    </row>
    <row r="1303" spans="1:4" x14ac:dyDescent="0.25">
      <c r="A1303" s="2">
        <v>540</v>
      </c>
      <c r="B1303">
        <v>1469</v>
      </c>
      <c r="C1303" s="3">
        <v>1813.4365640000001</v>
      </c>
      <c r="D1303" s="2"/>
    </row>
    <row r="1304" spans="1:4" x14ac:dyDescent="0.25">
      <c r="A1304" s="2">
        <v>540</v>
      </c>
      <c r="B1304">
        <v>1470</v>
      </c>
      <c r="C1304" s="3">
        <v>8793.2481040000002</v>
      </c>
      <c r="D1304" s="2"/>
    </row>
    <row r="1305" spans="1:4" x14ac:dyDescent="0.25">
      <c r="A1305" s="2">
        <v>540</v>
      </c>
      <c r="B1305">
        <v>1471</v>
      </c>
      <c r="C1305" s="3">
        <v>1761.250501</v>
      </c>
      <c r="D1305" s="2"/>
    </row>
    <row r="1306" spans="1:4" x14ac:dyDescent="0.25">
      <c r="A1306" s="2">
        <v>540</v>
      </c>
      <c r="B1306">
        <v>1472</v>
      </c>
      <c r="C1306" s="3">
        <v>1914.396632</v>
      </c>
      <c r="D1306" s="2"/>
    </row>
    <row r="1307" spans="1:4" x14ac:dyDescent="0.25">
      <c r="A1307" s="2">
        <v>540</v>
      </c>
      <c r="B1307">
        <v>1473</v>
      </c>
      <c r="C1307" s="3">
        <v>622.77632300000005</v>
      </c>
      <c r="D1307" s="2"/>
    </row>
    <row r="1308" spans="1:4" x14ac:dyDescent="0.25">
      <c r="A1308" s="2">
        <v>540</v>
      </c>
      <c r="B1308">
        <v>1474</v>
      </c>
      <c r="C1308" s="3">
        <v>1255.6007549999999</v>
      </c>
      <c r="D1308" s="2"/>
    </row>
    <row r="1309" spans="1:4" x14ac:dyDescent="0.25">
      <c r="A1309" s="2">
        <v>540</v>
      </c>
      <c r="B1309">
        <v>1475</v>
      </c>
      <c r="C1309" s="3">
        <v>2923.630322</v>
      </c>
      <c r="D1309" s="2"/>
    </row>
    <row r="1310" spans="1:4" x14ac:dyDescent="0.25">
      <c r="A1310" s="2">
        <v>540</v>
      </c>
      <c r="B1310">
        <v>1476</v>
      </c>
      <c r="C1310" s="3">
        <v>3170.900294</v>
      </c>
      <c r="D1310" s="2"/>
    </row>
    <row r="1311" spans="1:4" x14ac:dyDescent="0.25">
      <c r="A1311" s="2">
        <v>540</v>
      </c>
      <c r="B1311">
        <v>1477</v>
      </c>
      <c r="C1311" s="3">
        <v>3177.7012289999998</v>
      </c>
      <c r="D1311" s="2"/>
    </row>
    <row r="1312" spans="1:4" x14ac:dyDescent="0.25">
      <c r="A1312" s="2">
        <v>540</v>
      </c>
      <c r="B1312">
        <v>1478</v>
      </c>
      <c r="C1312" s="3">
        <v>1847.470497</v>
      </c>
      <c r="D1312" s="2"/>
    </row>
    <row r="1313" spans="1:4" x14ac:dyDescent="0.25">
      <c r="A1313" s="2">
        <v>540</v>
      </c>
      <c r="B1313">
        <v>1479</v>
      </c>
      <c r="C1313" s="3">
        <v>8681.0777940000007</v>
      </c>
      <c r="D1313" s="2"/>
    </row>
    <row r="1314" spans="1:4" x14ac:dyDescent="0.25">
      <c r="A1314" s="2">
        <v>540</v>
      </c>
      <c r="B1314">
        <v>1480</v>
      </c>
      <c r="C1314" s="3">
        <v>27645.144245</v>
      </c>
      <c r="D1314" s="2"/>
    </row>
    <row r="1315" spans="1:4" x14ac:dyDescent="0.25">
      <c r="A1315" s="2">
        <v>540</v>
      </c>
      <c r="B1315">
        <v>1481</v>
      </c>
      <c r="C1315" s="3">
        <v>27803.514234999999</v>
      </c>
      <c r="D1315" s="2"/>
    </row>
    <row r="1316" spans="1:4" x14ac:dyDescent="0.25">
      <c r="A1316" s="2">
        <v>540</v>
      </c>
      <c r="B1316">
        <v>1482</v>
      </c>
      <c r="C1316" s="3">
        <v>10464.373634664</v>
      </c>
      <c r="D1316" s="2"/>
    </row>
    <row r="1317" spans="1:4" x14ac:dyDescent="0.25">
      <c r="A1317" s="2">
        <v>540</v>
      </c>
      <c r="B1317">
        <v>1483</v>
      </c>
      <c r="C1317" s="3">
        <v>8080.6053160000001</v>
      </c>
      <c r="D1317" s="2"/>
    </row>
    <row r="1318" spans="1:4" x14ac:dyDescent="0.25">
      <c r="A1318" s="2">
        <v>540</v>
      </c>
      <c r="B1318">
        <v>1484</v>
      </c>
      <c r="C1318" s="3">
        <v>18319.707928</v>
      </c>
      <c r="D1318" s="2"/>
    </row>
    <row r="1319" spans="1:4" x14ac:dyDescent="0.25">
      <c r="A1319" s="2">
        <v>540</v>
      </c>
      <c r="B1319">
        <v>1485</v>
      </c>
      <c r="C1319" s="3">
        <v>23990.819366</v>
      </c>
      <c r="D1319" s="2"/>
    </row>
    <row r="1320" spans="1:4" x14ac:dyDescent="0.25">
      <c r="A1320" s="2">
        <v>540</v>
      </c>
      <c r="B1320">
        <v>1486</v>
      </c>
      <c r="C1320" s="3">
        <v>1690.1807389999999</v>
      </c>
      <c r="D1320" s="2"/>
    </row>
    <row r="1321" spans="1:4" x14ac:dyDescent="0.25">
      <c r="A1321" s="2">
        <v>540</v>
      </c>
      <c r="B1321">
        <v>1487</v>
      </c>
      <c r="C1321" s="3">
        <v>13254.550894</v>
      </c>
      <c r="D1321" s="2"/>
    </row>
    <row r="1322" spans="1:4" x14ac:dyDescent="0.25">
      <c r="A1322" s="2">
        <v>540</v>
      </c>
      <c r="B1322">
        <v>1488</v>
      </c>
      <c r="C1322" s="3">
        <v>7475.4391059999998</v>
      </c>
      <c r="D1322" s="2"/>
    </row>
    <row r="1323" spans="1:4" x14ac:dyDescent="0.25">
      <c r="A1323" s="2">
        <v>540</v>
      </c>
      <c r="B1323">
        <v>1489</v>
      </c>
      <c r="C1323" s="3">
        <v>4896.375403</v>
      </c>
      <c r="D1323" s="2"/>
    </row>
    <row r="1324" spans="1:4" x14ac:dyDescent="0.25">
      <c r="A1324" s="2">
        <v>540</v>
      </c>
      <c r="B1324">
        <v>1490</v>
      </c>
      <c r="C1324" s="3">
        <v>157.12626700000001</v>
      </c>
      <c r="D1324" s="2"/>
    </row>
    <row r="1325" spans="1:4" x14ac:dyDescent="0.25">
      <c r="A1325" s="2">
        <v>540</v>
      </c>
      <c r="B1325">
        <v>1491</v>
      </c>
      <c r="C1325" s="3">
        <v>21673.516417999999</v>
      </c>
      <c r="D1325" s="2"/>
    </row>
    <row r="1326" spans="1:4" x14ac:dyDescent="0.25">
      <c r="A1326" s="2">
        <v>540</v>
      </c>
      <c r="B1326">
        <v>1492</v>
      </c>
      <c r="C1326" s="3">
        <v>6783.2836310000002</v>
      </c>
      <c r="D1326" s="2"/>
    </row>
    <row r="1327" spans="1:4" x14ac:dyDescent="0.25">
      <c r="A1327" s="2">
        <v>540</v>
      </c>
      <c r="B1327">
        <v>1493</v>
      </c>
      <c r="C1327" s="3">
        <v>7587.2749113330001</v>
      </c>
      <c r="D1327" s="2"/>
    </row>
    <row r="1328" spans="1:4" x14ac:dyDescent="0.25">
      <c r="A1328" s="2">
        <v>540</v>
      </c>
      <c r="B1328">
        <v>1494</v>
      </c>
      <c r="C1328" s="3">
        <v>5701.3296339999997</v>
      </c>
      <c r="D1328" s="2"/>
    </row>
    <row r="1329" spans="1:4" x14ac:dyDescent="0.25">
      <c r="A1329" s="2">
        <v>540</v>
      </c>
      <c r="B1329">
        <v>1495</v>
      </c>
      <c r="C1329" s="3">
        <v>5360.7177780000002</v>
      </c>
      <c r="D1329" s="2"/>
    </row>
    <row r="1330" spans="1:4" x14ac:dyDescent="0.25">
      <c r="A1330" s="2">
        <v>540</v>
      </c>
      <c r="B1330">
        <v>1496</v>
      </c>
      <c r="C1330" s="3">
        <v>7352.5508040000004</v>
      </c>
      <c r="D1330" s="2"/>
    </row>
    <row r="1331" spans="1:4" x14ac:dyDescent="0.25">
      <c r="A1331" s="2">
        <v>540</v>
      </c>
      <c r="B1331">
        <v>1497</v>
      </c>
      <c r="C1331" s="3">
        <v>5666.4045420000002</v>
      </c>
      <c r="D1331" s="2"/>
    </row>
    <row r="1332" spans="1:4" x14ac:dyDescent="0.25">
      <c r="A1332" s="2">
        <v>540</v>
      </c>
      <c r="B1332">
        <v>1498</v>
      </c>
      <c r="C1332" s="3">
        <v>5692.1966140000004</v>
      </c>
      <c r="D1332" s="2"/>
    </row>
    <row r="1333" spans="1:4" x14ac:dyDescent="0.25">
      <c r="A1333" s="2">
        <v>540</v>
      </c>
      <c r="B1333">
        <v>1499</v>
      </c>
      <c r="C1333" s="3">
        <v>7637.9241199999997</v>
      </c>
      <c r="D1333" s="2"/>
    </row>
    <row r="1334" spans="1:4" x14ac:dyDescent="0.25">
      <c r="A1334" s="2">
        <v>540</v>
      </c>
      <c r="B1334">
        <v>1500</v>
      </c>
      <c r="C1334" s="3">
        <v>5701.3296339999997</v>
      </c>
      <c r="D1334" s="2"/>
    </row>
    <row r="1335" spans="1:4" x14ac:dyDescent="0.25">
      <c r="A1335" s="2">
        <v>540</v>
      </c>
      <c r="B1335">
        <v>1501</v>
      </c>
      <c r="C1335" s="3">
        <v>6328.0798180000002</v>
      </c>
      <c r="D1335" s="2"/>
    </row>
    <row r="1336" spans="1:4" x14ac:dyDescent="0.25">
      <c r="A1336" s="2">
        <v>540</v>
      </c>
      <c r="B1336">
        <v>1502</v>
      </c>
      <c r="C1336" s="3">
        <v>6922.3723</v>
      </c>
      <c r="D1336" s="2"/>
    </row>
    <row r="1337" spans="1:4" x14ac:dyDescent="0.25">
      <c r="A1337" s="2">
        <v>540</v>
      </c>
      <c r="B1337">
        <v>1503</v>
      </c>
      <c r="C1337" s="3">
        <v>6672.0722679999999</v>
      </c>
      <c r="D1337" s="2"/>
    </row>
    <row r="1338" spans="1:4" x14ac:dyDescent="0.25">
      <c r="A1338" s="2">
        <v>540</v>
      </c>
      <c r="B1338">
        <v>1504</v>
      </c>
      <c r="C1338" s="3">
        <v>12789.828825000001</v>
      </c>
      <c r="D1338" s="2"/>
    </row>
    <row r="1339" spans="1:4" x14ac:dyDescent="0.25">
      <c r="A1339" s="2">
        <v>540</v>
      </c>
      <c r="B1339">
        <v>1505</v>
      </c>
      <c r="C1339" s="3">
        <v>7850.552643</v>
      </c>
      <c r="D1339" s="2"/>
    </row>
    <row r="1340" spans="1:4" x14ac:dyDescent="0.25">
      <c r="A1340" s="2">
        <v>540</v>
      </c>
      <c r="B1340">
        <v>1506</v>
      </c>
      <c r="C1340" s="3">
        <v>1311.4151409999999</v>
      </c>
      <c r="D1340" s="2"/>
    </row>
    <row r="1341" spans="1:4" x14ac:dyDescent="0.25">
      <c r="A1341" s="2">
        <v>540</v>
      </c>
      <c r="B1341">
        <v>1507</v>
      </c>
      <c r="C1341" s="3">
        <v>14869.726913</v>
      </c>
      <c r="D1341" s="2"/>
    </row>
    <row r="1342" spans="1:4" x14ac:dyDescent="0.25">
      <c r="A1342" s="2">
        <v>540</v>
      </c>
      <c r="B1342">
        <v>1511</v>
      </c>
      <c r="C1342" s="3">
        <v>2983.8773970000002</v>
      </c>
      <c r="D1342" s="2"/>
    </row>
    <row r="1343" spans="1:4" x14ac:dyDescent="0.25">
      <c r="A1343" s="2">
        <v>540</v>
      </c>
      <c r="B1343">
        <v>1512</v>
      </c>
      <c r="C1343" s="3">
        <v>938.55194800000004</v>
      </c>
      <c r="D1343" s="2"/>
    </row>
    <row r="1344" spans="1:4" x14ac:dyDescent="0.25">
      <c r="A1344" s="2">
        <v>540</v>
      </c>
      <c r="B1344">
        <v>1514</v>
      </c>
      <c r="C1344" s="3">
        <v>3002.725586</v>
      </c>
      <c r="D1344" s="2"/>
    </row>
    <row r="1345" spans="1:4" x14ac:dyDescent="0.25">
      <c r="A1345" s="2">
        <v>540</v>
      </c>
      <c r="B1345">
        <v>1515</v>
      </c>
      <c r="C1345" s="3">
        <v>3521.3394709999998</v>
      </c>
      <c r="D1345" s="2"/>
    </row>
    <row r="1346" spans="1:4" x14ac:dyDescent="0.25">
      <c r="A1346" s="2">
        <v>540</v>
      </c>
      <c r="B1346">
        <v>1516</v>
      </c>
      <c r="C1346" s="3">
        <v>7225.011528</v>
      </c>
      <c r="D1346" s="2"/>
    </row>
    <row r="1347" spans="1:4" x14ac:dyDescent="0.25">
      <c r="A1347" s="2">
        <v>540</v>
      </c>
      <c r="B1347">
        <v>1517</v>
      </c>
      <c r="C1347" s="3">
        <v>901.89621499999998</v>
      </c>
      <c r="D1347" s="2"/>
    </row>
    <row r="1348" spans="1:4" x14ac:dyDescent="0.25">
      <c r="A1348" s="2">
        <v>540</v>
      </c>
      <c r="B1348">
        <v>1518</v>
      </c>
      <c r="C1348" s="3">
        <v>168.57731100000001</v>
      </c>
      <c r="D1348" s="2"/>
    </row>
    <row r="1349" spans="1:4" x14ac:dyDescent="0.25">
      <c r="A1349" s="2">
        <v>540</v>
      </c>
      <c r="B1349">
        <v>1519</v>
      </c>
      <c r="C1349" s="3">
        <v>135.70604800000001</v>
      </c>
      <c r="D1349" s="2"/>
    </row>
    <row r="1350" spans="1:4" x14ac:dyDescent="0.25">
      <c r="A1350" s="2">
        <v>540</v>
      </c>
      <c r="B1350">
        <v>1520</v>
      </c>
      <c r="C1350" s="3">
        <v>4173.5207339999997</v>
      </c>
      <c r="D1350" s="2"/>
    </row>
    <row r="1351" spans="1:4" x14ac:dyDescent="0.25">
      <c r="A1351" s="2">
        <v>540</v>
      </c>
      <c r="B1351">
        <v>1521</v>
      </c>
      <c r="C1351" s="3">
        <v>5980.2545410000002</v>
      </c>
      <c r="D1351" s="2"/>
    </row>
    <row r="1352" spans="1:4" x14ac:dyDescent="0.25">
      <c r="A1352" s="2">
        <v>540</v>
      </c>
      <c r="B1352">
        <v>1522</v>
      </c>
      <c r="C1352" s="3">
        <v>530.06753200000003</v>
      </c>
      <c r="D1352" s="2"/>
    </row>
    <row r="1353" spans="1:4" x14ac:dyDescent="0.25">
      <c r="A1353" s="2">
        <v>540</v>
      </c>
      <c r="B1353">
        <v>1523</v>
      </c>
      <c r="C1353" s="3">
        <v>6895.2712819999997</v>
      </c>
      <c r="D1353" s="2"/>
    </row>
    <row r="1354" spans="1:4" x14ac:dyDescent="0.25">
      <c r="A1354" s="2">
        <v>540</v>
      </c>
      <c r="B1354">
        <v>1524</v>
      </c>
      <c r="C1354" s="3">
        <v>2745.267385998</v>
      </c>
      <c r="D1354" s="2"/>
    </row>
    <row r="1355" spans="1:4" x14ac:dyDescent="0.25">
      <c r="A1355" s="2">
        <v>540</v>
      </c>
      <c r="B1355">
        <v>1525</v>
      </c>
      <c r="C1355" s="3">
        <v>10354.629183999999</v>
      </c>
      <c r="D1355" s="2"/>
    </row>
    <row r="1356" spans="1:4" x14ac:dyDescent="0.25">
      <c r="A1356" s="2">
        <v>540</v>
      </c>
      <c r="B1356">
        <v>1526</v>
      </c>
      <c r="C1356" s="3">
        <v>21294.811008000001</v>
      </c>
      <c r="D1356" s="2"/>
    </row>
    <row r="1357" spans="1:4" x14ac:dyDescent="0.25">
      <c r="A1357" s="2">
        <v>540</v>
      </c>
      <c r="B1357">
        <v>1527</v>
      </c>
      <c r="C1357" s="3">
        <v>17375.157759000002</v>
      </c>
      <c r="D1357" s="2"/>
    </row>
    <row r="1358" spans="1:4" x14ac:dyDescent="0.25">
      <c r="A1358" s="2">
        <v>540</v>
      </c>
      <c r="B1358">
        <v>1528</v>
      </c>
      <c r="C1358" s="3">
        <v>11323.949479999999</v>
      </c>
      <c r="D1358" s="2"/>
    </row>
    <row r="1359" spans="1:4" x14ac:dyDescent="0.25">
      <c r="A1359" s="2">
        <v>540</v>
      </c>
      <c r="B1359">
        <v>1529</v>
      </c>
      <c r="C1359" s="3">
        <v>12196.472679</v>
      </c>
      <c r="D1359" s="2"/>
    </row>
    <row r="1360" spans="1:4" x14ac:dyDescent="0.25">
      <c r="A1360" s="2">
        <v>540</v>
      </c>
      <c r="B1360">
        <v>1530</v>
      </c>
      <c r="C1360" s="3">
        <v>4778.4096840000002</v>
      </c>
      <c r="D1360" s="2"/>
    </row>
    <row r="1361" spans="1:4" x14ac:dyDescent="0.25">
      <c r="A1361" s="2">
        <v>540</v>
      </c>
      <c r="B1361">
        <v>1531</v>
      </c>
      <c r="C1361" s="3">
        <v>5771.9287059999997</v>
      </c>
      <c r="D1361" s="2"/>
    </row>
    <row r="1362" spans="1:4" x14ac:dyDescent="0.25">
      <c r="A1362" s="2">
        <v>540</v>
      </c>
      <c r="B1362">
        <v>1532</v>
      </c>
      <c r="C1362" s="3">
        <v>24575.510052000001</v>
      </c>
      <c r="D1362" s="2"/>
    </row>
    <row r="1363" spans="1:4" x14ac:dyDescent="0.25">
      <c r="A1363" s="2">
        <v>540</v>
      </c>
      <c r="B1363">
        <v>1533</v>
      </c>
      <c r="C1363" s="3">
        <v>25311.796606</v>
      </c>
      <c r="D1363" s="2"/>
    </row>
    <row r="1364" spans="1:4" x14ac:dyDescent="0.25">
      <c r="A1364" s="2">
        <v>540</v>
      </c>
      <c r="B1364">
        <v>1534</v>
      </c>
      <c r="C1364" s="3">
        <v>806.83027700000002</v>
      </c>
      <c r="D1364" s="2"/>
    </row>
    <row r="1365" spans="1:4" x14ac:dyDescent="0.25">
      <c r="A1365" s="2">
        <v>540</v>
      </c>
      <c r="B1365">
        <v>1535</v>
      </c>
      <c r="C1365" s="3">
        <v>3595.8798569999999</v>
      </c>
      <c r="D1365" s="2"/>
    </row>
    <row r="1366" spans="1:4" x14ac:dyDescent="0.25">
      <c r="A1366" s="2">
        <v>540</v>
      </c>
      <c r="B1366">
        <v>1536</v>
      </c>
      <c r="C1366" s="3">
        <v>9432.6678940000002</v>
      </c>
      <c r="D1366" s="2"/>
    </row>
    <row r="1367" spans="1:4" x14ac:dyDescent="0.25">
      <c r="A1367" s="2">
        <v>540</v>
      </c>
      <c r="B1367">
        <v>1537</v>
      </c>
      <c r="C1367" s="3">
        <v>7948.0875839999999</v>
      </c>
      <c r="D1367" s="2"/>
    </row>
    <row r="1368" spans="1:4" x14ac:dyDescent="0.25">
      <c r="A1368" s="2">
        <v>540</v>
      </c>
      <c r="B1368">
        <v>1538</v>
      </c>
      <c r="C1368" s="3">
        <v>1383.0785739999999</v>
      </c>
      <c r="D1368" s="2"/>
    </row>
    <row r="1369" spans="1:4" x14ac:dyDescent="0.25">
      <c r="A1369" s="2">
        <v>540</v>
      </c>
      <c r="B1369">
        <v>1539</v>
      </c>
      <c r="C1369" s="3">
        <v>813.17968499999995</v>
      </c>
      <c r="D1369" s="2"/>
    </row>
    <row r="1370" spans="1:4" x14ac:dyDescent="0.25">
      <c r="A1370" s="2">
        <v>540</v>
      </c>
      <c r="B1370">
        <v>1540</v>
      </c>
      <c r="C1370" s="3">
        <v>349.51667500000002</v>
      </c>
      <c r="D1370" s="2"/>
    </row>
    <row r="1371" spans="1:4" x14ac:dyDescent="0.25">
      <c r="A1371" s="2">
        <v>540</v>
      </c>
      <c r="B1371">
        <v>1541</v>
      </c>
      <c r="C1371" s="3">
        <v>25066.173564000001</v>
      </c>
      <c r="D1371" s="2"/>
    </row>
    <row r="1372" spans="1:4" x14ac:dyDescent="0.25">
      <c r="A1372" s="2">
        <v>540</v>
      </c>
      <c r="B1372">
        <v>1542</v>
      </c>
      <c r="C1372" s="3">
        <v>20359.603744</v>
      </c>
      <c r="D1372" s="2"/>
    </row>
    <row r="1373" spans="1:4" x14ac:dyDescent="0.25">
      <c r="A1373" s="2">
        <v>540</v>
      </c>
      <c r="B1373">
        <v>1543</v>
      </c>
      <c r="C1373" s="3">
        <v>14089.065565000001</v>
      </c>
      <c r="D1373" s="2"/>
    </row>
    <row r="1374" spans="1:4" x14ac:dyDescent="0.25">
      <c r="A1374" s="2">
        <v>540</v>
      </c>
      <c r="B1374">
        <v>1544</v>
      </c>
      <c r="C1374" s="3">
        <v>15648.602531</v>
      </c>
      <c r="D1374" s="2"/>
    </row>
    <row r="1375" spans="1:4" x14ac:dyDescent="0.25">
      <c r="A1375" s="2">
        <v>540</v>
      </c>
      <c r="B1375">
        <v>1545</v>
      </c>
      <c r="C1375" s="3">
        <v>3615.6517170000002</v>
      </c>
      <c r="D1375" s="2"/>
    </row>
    <row r="1376" spans="1:4" x14ac:dyDescent="0.25">
      <c r="A1376" s="2">
        <v>540</v>
      </c>
      <c r="B1376">
        <v>1546</v>
      </c>
      <c r="C1376" s="3">
        <v>4876.4769470000001</v>
      </c>
      <c r="D1376" s="2"/>
    </row>
    <row r="1377" spans="1:4" x14ac:dyDescent="0.25">
      <c r="A1377" s="2">
        <v>540</v>
      </c>
      <c r="B1377">
        <v>1547</v>
      </c>
      <c r="C1377" s="3">
        <v>4984.6749730000001</v>
      </c>
      <c r="D1377" s="2"/>
    </row>
    <row r="1378" spans="1:4" x14ac:dyDescent="0.25">
      <c r="A1378" s="2">
        <v>540</v>
      </c>
      <c r="B1378">
        <v>1548</v>
      </c>
      <c r="C1378" s="3">
        <v>1189.7794019999999</v>
      </c>
      <c r="D1378" s="2"/>
    </row>
    <row r="1379" spans="1:4" x14ac:dyDescent="0.25">
      <c r="A1379" s="2">
        <v>540</v>
      </c>
      <c r="B1379">
        <v>1550</v>
      </c>
      <c r="C1379" s="3">
        <v>10539.402399000001</v>
      </c>
      <c r="D1379" s="2"/>
    </row>
    <row r="1380" spans="1:4" x14ac:dyDescent="0.25">
      <c r="A1380" s="2">
        <v>540</v>
      </c>
      <c r="B1380">
        <v>1551</v>
      </c>
      <c r="C1380" s="3">
        <v>352.65932600000002</v>
      </c>
      <c r="D1380" s="2"/>
    </row>
    <row r="1381" spans="1:4" x14ac:dyDescent="0.25">
      <c r="A1381" s="2">
        <v>540</v>
      </c>
      <c r="B1381">
        <v>1552</v>
      </c>
      <c r="C1381" s="3">
        <v>11405.526001</v>
      </c>
      <c r="D1381" s="2"/>
    </row>
    <row r="1382" spans="1:4" x14ac:dyDescent="0.25">
      <c r="A1382" s="2">
        <v>540</v>
      </c>
      <c r="B1382">
        <v>1553</v>
      </c>
      <c r="C1382" s="3">
        <v>1518.353308</v>
      </c>
      <c r="D1382" s="2"/>
    </row>
    <row r="1383" spans="1:4" x14ac:dyDescent="0.25">
      <c r="A1383" s="2">
        <v>540</v>
      </c>
      <c r="B1383">
        <v>1554</v>
      </c>
      <c r="C1383" s="3">
        <v>2593.7656160000001</v>
      </c>
      <c r="D1383" s="2"/>
    </row>
    <row r="1384" spans="1:4" x14ac:dyDescent="0.25">
      <c r="A1384" s="2">
        <v>540</v>
      </c>
      <c r="B1384">
        <v>1555</v>
      </c>
      <c r="C1384" s="3">
        <v>2098.739689</v>
      </c>
      <c r="D1384" s="2"/>
    </row>
    <row r="1385" spans="1:4" x14ac:dyDescent="0.25">
      <c r="A1385" s="2">
        <v>540</v>
      </c>
      <c r="B1385">
        <v>1556</v>
      </c>
      <c r="C1385" s="3">
        <v>1543.741225</v>
      </c>
      <c r="D1385" s="2"/>
    </row>
    <row r="1386" spans="1:4" x14ac:dyDescent="0.25">
      <c r="A1386" s="2">
        <v>540</v>
      </c>
      <c r="B1386">
        <v>1557</v>
      </c>
      <c r="C1386" s="3">
        <v>9.6524739999999998</v>
      </c>
      <c r="D1386" s="2"/>
    </row>
    <row r="1387" spans="1:4" x14ac:dyDescent="0.25">
      <c r="A1387" s="2">
        <v>540</v>
      </c>
      <c r="B1387">
        <v>1558</v>
      </c>
      <c r="C1387" s="3">
        <v>888.86752200000001</v>
      </c>
      <c r="D1387" s="2"/>
    </row>
    <row r="1388" spans="1:4" x14ac:dyDescent="0.25">
      <c r="A1388" s="2">
        <v>540</v>
      </c>
      <c r="B1388">
        <v>1560</v>
      </c>
      <c r="C1388" s="3">
        <v>4903.3256950000005</v>
      </c>
      <c r="D1388" s="2"/>
    </row>
    <row r="1389" spans="1:4" x14ac:dyDescent="0.25">
      <c r="A1389" s="2">
        <v>540</v>
      </c>
      <c r="B1389">
        <v>1562</v>
      </c>
      <c r="C1389" s="3">
        <v>3161.582637</v>
      </c>
      <c r="D1389" s="2"/>
    </row>
    <row r="1390" spans="1:4" x14ac:dyDescent="0.25">
      <c r="A1390" s="2">
        <v>540</v>
      </c>
      <c r="B1390">
        <v>1563</v>
      </c>
      <c r="C1390" s="3">
        <v>3901.8677680000001</v>
      </c>
      <c r="D1390" s="2"/>
    </row>
    <row r="1391" spans="1:4" x14ac:dyDescent="0.25">
      <c r="A1391" s="2">
        <v>540</v>
      </c>
      <c r="B1391">
        <v>1564</v>
      </c>
      <c r="C1391" s="3">
        <v>3112.8834080000001</v>
      </c>
      <c r="D1391" s="2"/>
    </row>
    <row r="1392" spans="1:4" x14ac:dyDescent="0.25">
      <c r="A1392" s="2">
        <v>540</v>
      </c>
      <c r="B1392">
        <v>1565</v>
      </c>
      <c r="C1392" s="3">
        <v>7276.3258610000003</v>
      </c>
      <c r="D1392" s="2"/>
    </row>
    <row r="1393" spans="1:4" x14ac:dyDescent="0.25">
      <c r="A1393" s="2">
        <v>540</v>
      </c>
      <c r="B1393">
        <v>1566</v>
      </c>
      <c r="C1393" s="3">
        <v>42553.296949000003</v>
      </c>
      <c r="D1393" s="2"/>
    </row>
    <row r="1394" spans="1:4" x14ac:dyDescent="0.25">
      <c r="A1394" s="2">
        <v>540</v>
      </c>
      <c r="B1394">
        <v>1567</v>
      </c>
      <c r="C1394" s="3">
        <v>1358.624266</v>
      </c>
      <c r="D1394" s="2"/>
    </row>
    <row r="1395" spans="1:4" x14ac:dyDescent="0.25">
      <c r="A1395" s="2">
        <v>540</v>
      </c>
      <c r="B1395">
        <v>1568</v>
      </c>
      <c r="C1395" s="3">
        <v>35574.175533000001</v>
      </c>
      <c r="D1395" s="2"/>
    </row>
    <row r="1396" spans="1:4" x14ac:dyDescent="0.25">
      <c r="A1396" s="2">
        <v>540</v>
      </c>
      <c r="B1396">
        <v>1569</v>
      </c>
      <c r="C1396" s="3">
        <v>15947.347265</v>
      </c>
      <c r="D1396" s="2"/>
    </row>
    <row r="1397" spans="1:4" x14ac:dyDescent="0.25">
      <c r="A1397" s="2">
        <v>540</v>
      </c>
      <c r="B1397">
        <v>1570</v>
      </c>
      <c r="C1397" s="3">
        <v>12968.521851</v>
      </c>
      <c r="D1397" s="2"/>
    </row>
    <row r="1398" spans="1:4" x14ac:dyDescent="0.25">
      <c r="A1398" s="2">
        <v>540</v>
      </c>
      <c r="B1398">
        <v>1571</v>
      </c>
      <c r="C1398" s="3">
        <v>7499.6840179999999</v>
      </c>
      <c r="D1398" s="2"/>
    </row>
    <row r="1399" spans="1:4" x14ac:dyDescent="0.25">
      <c r="A1399" s="2">
        <v>540</v>
      </c>
      <c r="B1399">
        <v>1572</v>
      </c>
      <c r="C1399" s="3">
        <v>5707.6744619999999</v>
      </c>
      <c r="D1399" s="2"/>
    </row>
    <row r="1400" spans="1:4" x14ac:dyDescent="0.25">
      <c r="A1400" s="2">
        <v>540</v>
      </c>
      <c r="B1400">
        <v>1573</v>
      </c>
      <c r="C1400" s="3">
        <v>5707.6744619999999</v>
      </c>
      <c r="D1400" s="2"/>
    </row>
    <row r="1401" spans="1:4" x14ac:dyDescent="0.25">
      <c r="A1401" s="2">
        <v>540</v>
      </c>
      <c r="B1401">
        <v>1574</v>
      </c>
      <c r="C1401" s="3">
        <v>78795.371683999998</v>
      </c>
      <c r="D1401" s="2"/>
    </row>
    <row r="1402" spans="1:4" x14ac:dyDescent="0.25">
      <c r="A1402" s="2">
        <v>540</v>
      </c>
      <c r="B1402">
        <v>1575</v>
      </c>
      <c r="C1402" s="3">
        <v>34683.606115000002</v>
      </c>
      <c r="D1402" s="2"/>
    </row>
    <row r="1403" spans="1:4" x14ac:dyDescent="0.25">
      <c r="A1403" s="2">
        <v>540</v>
      </c>
      <c r="B1403">
        <v>1576</v>
      </c>
      <c r="C1403" s="3">
        <v>1948.543764</v>
      </c>
      <c r="D1403" s="2"/>
    </row>
    <row r="1404" spans="1:4" x14ac:dyDescent="0.25">
      <c r="A1404" s="2">
        <v>540</v>
      </c>
      <c r="B1404">
        <v>1577</v>
      </c>
      <c r="C1404" s="3">
        <v>13380.406373</v>
      </c>
      <c r="D1404" s="2"/>
    </row>
    <row r="1405" spans="1:4" x14ac:dyDescent="0.25">
      <c r="A1405" s="2">
        <v>540</v>
      </c>
      <c r="B1405">
        <v>1578</v>
      </c>
      <c r="C1405" s="3">
        <v>10648.510431000001</v>
      </c>
      <c r="D1405" s="2"/>
    </row>
    <row r="1406" spans="1:4" x14ac:dyDescent="0.25">
      <c r="A1406" s="2">
        <v>540</v>
      </c>
      <c r="B1406">
        <v>1581</v>
      </c>
      <c r="C1406" s="3">
        <v>10972.843774999999</v>
      </c>
      <c r="D1406" s="2"/>
    </row>
    <row r="1407" spans="1:4" x14ac:dyDescent="0.25">
      <c r="A1407" s="2">
        <v>540</v>
      </c>
      <c r="B1407">
        <v>1582</v>
      </c>
      <c r="C1407" s="3">
        <v>6082.1281300000001</v>
      </c>
      <c r="D1407" s="2"/>
    </row>
    <row r="1408" spans="1:4" x14ac:dyDescent="0.25">
      <c r="A1408" s="2">
        <v>540</v>
      </c>
      <c r="B1408">
        <v>1583</v>
      </c>
      <c r="C1408" s="3">
        <v>3914.5785099999998</v>
      </c>
      <c r="D1408" s="2"/>
    </row>
    <row r="1409" spans="1:4" x14ac:dyDescent="0.25">
      <c r="A1409" s="2">
        <v>540</v>
      </c>
      <c r="B1409">
        <v>1584</v>
      </c>
      <c r="C1409" s="3">
        <v>4745.4835940000003</v>
      </c>
      <c r="D1409" s="2"/>
    </row>
    <row r="1410" spans="1:4" x14ac:dyDescent="0.25">
      <c r="A1410" s="2">
        <v>540</v>
      </c>
      <c r="B1410">
        <v>1587</v>
      </c>
      <c r="C1410" s="3">
        <v>8892.2776059999997</v>
      </c>
      <c r="D1410" s="2"/>
    </row>
    <row r="1411" spans="1:4" x14ac:dyDescent="0.25">
      <c r="A1411" s="2">
        <v>540</v>
      </c>
      <c r="B1411">
        <v>1588</v>
      </c>
      <c r="C1411" s="3">
        <v>15989.285377</v>
      </c>
      <c r="D1411" s="2"/>
    </row>
    <row r="1412" spans="1:4" x14ac:dyDescent="0.25">
      <c r="A1412" s="2">
        <v>540</v>
      </c>
      <c r="B1412">
        <v>1589</v>
      </c>
      <c r="C1412" s="3">
        <v>7947.0850943329997</v>
      </c>
      <c r="D1412" s="2"/>
    </row>
    <row r="1413" spans="1:4" x14ac:dyDescent="0.25">
      <c r="A1413" s="2">
        <v>540</v>
      </c>
      <c r="B1413">
        <v>1590</v>
      </c>
      <c r="C1413" s="3">
        <v>6902.0847160000003</v>
      </c>
      <c r="D1413" s="2"/>
    </row>
    <row r="1414" spans="1:4" x14ac:dyDescent="0.25">
      <c r="A1414" s="2">
        <v>540</v>
      </c>
      <c r="B1414">
        <v>1591</v>
      </c>
      <c r="C1414" s="3">
        <v>3405.015676</v>
      </c>
      <c r="D1414" s="2"/>
    </row>
    <row r="1415" spans="1:4" x14ac:dyDescent="0.25">
      <c r="A1415" s="2">
        <v>540</v>
      </c>
      <c r="B1415">
        <v>1592</v>
      </c>
      <c r="C1415" s="3">
        <v>3965.4426330000001</v>
      </c>
      <c r="D1415" s="2"/>
    </row>
    <row r="1416" spans="1:4" x14ac:dyDescent="0.25">
      <c r="A1416" s="2">
        <v>540</v>
      </c>
      <c r="B1416">
        <v>1593</v>
      </c>
      <c r="C1416" s="3">
        <v>988.70283900000004</v>
      </c>
      <c r="D1416" s="2"/>
    </row>
    <row r="1417" spans="1:4" x14ac:dyDescent="0.25">
      <c r="A1417" s="2">
        <v>540</v>
      </c>
      <c r="B1417">
        <v>1594</v>
      </c>
      <c r="C1417" s="3">
        <v>10611.931681</v>
      </c>
      <c r="D1417" s="2"/>
    </row>
    <row r="1418" spans="1:4" x14ac:dyDescent="0.25">
      <c r="A1418" s="2">
        <v>540</v>
      </c>
      <c r="B1418">
        <v>1595</v>
      </c>
      <c r="C1418" s="3">
        <v>19223.470115</v>
      </c>
      <c r="D1418" s="2"/>
    </row>
    <row r="1419" spans="1:4" x14ac:dyDescent="0.25">
      <c r="A1419" s="2">
        <v>540</v>
      </c>
      <c r="B1419">
        <v>1596</v>
      </c>
      <c r="C1419" s="3">
        <v>20436.792126</v>
      </c>
      <c r="D1419" s="2"/>
    </row>
    <row r="1420" spans="1:4" x14ac:dyDescent="0.25">
      <c r="A1420" s="2">
        <v>540</v>
      </c>
      <c r="B1420">
        <v>1599</v>
      </c>
      <c r="C1420" s="3">
        <v>14985.896343</v>
      </c>
      <c r="D1420" s="2"/>
    </row>
    <row r="1421" spans="1:4" x14ac:dyDescent="0.25">
      <c r="A1421" s="2">
        <v>540</v>
      </c>
      <c r="B1421">
        <v>1600</v>
      </c>
      <c r="C1421" s="3">
        <v>20081.863559000001</v>
      </c>
      <c r="D1421" s="2"/>
    </row>
    <row r="1422" spans="1:4" x14ac:dyDescent="0.25">
      <c r="A1422" s="2">
        <v>540</v>
      </c>
      <c r="B1422">
        <v>1601</v>
      </c>
      <c r="C1422" s="3">
        <v>27558.097293999999</v>
      </c>
      <c r="D1422" s="2"/>
    </row>
    <row r="1423" spans="1:4" x14ac:dyDescent="0.25">
      <c r="A1423" s="2">
        <v>540</v>
      </c>
      <c r="B1423">
        <v>1604</v>
      </c>
      <c r="C1423" s="3">
        <v>220.70034799999999</v>
      </c>
      <c r="D1423" s="2"/>
    </row>
    <row r="1424" spans="1:4" x14ac:dyDescent="0.25">
      <c r="A1424" s="2">
        <v>540</v>
      </c>
      <c r="B1424">
        <v>1608</v>
      </c>
      <c r="C1424" s="3">
        <v>1367.52991</v>
      </c>
      <c r="D1424" s="2"/>
    </row>
    <row r="1425" spans="1:4" x14ac:dyDescent="0.25">
      <c r="A1425" s="2">
        <v>540</v>
      </c>
      <c r="B1425">
        <v>1609</v>
      </c>
      <c r="C1425" s="3">
        <v>5576.8494309999996</v>
      </c>
      <c r="D1425" s="2"/>
    </row>
    <row r="1426" spans="1:4" x14ac:dyDescent="0.25">
      <c r="A1426" s="2">
        <v>540</v>
      </c>
      <c r="B1426">
        <v>1610</v>
      </c>
      <c r="C1426" s="3">
        <v>460.59465</v>
      </c>
      <c r="D1426" s="2"/>
    </row>
    <row r="1427" spans="1:4" x14ac:dyDescent="0.25">
      <c r="A1427" s="2">
        <v>540</v>
      </c>
      <c r="B1427">
        <v>1611</v>
      </c>
      <c r="C1427" s="3">
        <v>8683.6021970000002</v>
      </c>
      <c r="D1427" s="2"/>
    </row>
    <row r="1428" spans="1:4" x14ac:dyDescent="0.25">
      <c r="A1428" s="2">
        <v>540</v>
      </c>
      <c r="B1428">
        <v>1612</v>
      </c>
      <c r="C1428" s="3">
        <v>3187.1166640000001</v>
      </c>
      <c r="D1428" s="2"/>
    </row>
    <row r="1429" spans="1:4" x14ac:dyDescent="0.25">
      <c r="A1429" s="2">
        <v>540</v>
      </c>
      <c r="B1429">
        <v>1613</v>
      </c>
      <c r="C1429" s="3">
        <v>1637.761072</v>
      </c>
      <c r="D1429" s="2"/>
    </row>
    <row r="1430" spans="1:4" x14ac:dyDescent="0.25">
      <c r="A1430" s="2">
        <v>540</v>
      </c>
      <c r="B1430">
        <v>1614</v>
      </c>
      <c r="C1430" s="3">
        <v>7586.7058740000002</v>
      </c>
      <c r="D1430" s="2"/>
    </row>
    <row r="1431" spans="1:4" x14ac:dyDescent="0.25">
      <c r="A1431" s="2">
        <v>540</v>
      </c>
      <c r="B1431">
        <v>1615</v>
      </c>
      <c r="C1431" s="3">
        <v>218.143213</v>
      </c>
      <c r="D1431" s="2"/>
    </row>
    <row r="1432" spans="1:4" x14ac:dyDescent="0.25">
      <c r="A1432" s="2">
        <v>540</v>
      </c>
      <c r="B1432">
        <v>1616</v>
      </c>
      <c r="C1432" s="3">
        <v>3202.5604699999999</v>
      </c>
      <c r="D1432" s="2"/>
    </row>
    <row r="1433" spans="1:4" x14ac:dyDescent="0.25">
      <c r="A1433" s="2">
        <v>540</v>
      </c>
      <c r="B1433">
        <v>1617</v>
      </c>
      <c r="C1433" s="3">
        <v>32751.457439999998</v>
      </c>
      <c r="D1433" s="2"/>
    </row>
    <row r="1434" spans="1:4" x14ac:dyDescent="0.25">
      <c r="A1434" s="2">
        <v>540</v>
      </c>
      <c r="B1434">
        <v>1618</v>
      </c>
      <c r="C1434" s="3">
        <v>18618.554169999999</v>
      </c>
      <c r="D1434" s="2"/>
    </row>
    <row r="1435" spans="1:4" x14ac:dyDescent="0.25">
      <c r="A1435" s="2">
        <v>540</v>
      </c>
      <c r="B1435">
        <v>1619</v>
      </c>
      <c r="C1435" s="3">
        <v>21556.053698</v>
      </c>
      <c r="D1435" s="2"/>
    </row>
    <row r="1436" spans="1:4" x14ac:dyDescent="0.25">
      <c r="A1436" s="2">
        <v>540</v>
      </c>
      <c r="B1436">
        <v>1620</v>
      </c>
      <c r="C1436" s="3">
        <v>748.13351599999999</v>
      </c>
      <c r="D1436" s="2"/>
    </row>
    <row r="1437" spans="1:4" x14ac:dyDescent="0.25">
      <c r="A1437" s="2">
        <v>540</v>
      </c>
      <c r="B1437">
        <v>1621</v>
      </c>
      <c r="C1437" s="3">
        <v>759.96318499999995</v>
      </c>
      <c r="D1437" s="2"/>
    </row>
    <row r="1438" spans="1:4" x14ac:dyDescent="0.25">
      <c r="A1438" s="2">
        <v>540</v>
      </c>
      <c r="B1438">
        <v>1622</v>
      </c>
      <c r="C1438" s="3">
        <v>5865.0163350000003</v>
      </c>
      <c r="D1438" s="2"/>
    </row>
    <row r="1439" spans="1:4" x14ac:dyDescent="0.25">
      <c r="A1439" s="2">
        <v>540</v>
      </c>
      <c r="B1439">
        <v>1623</v>
      </c>
      <c r="C1439" s="3">
        <v>618.45221800000002</v>
      </c>
      <c r="D1439" s="2"/>
    </row>
    <row r="1440" spans="1:4" x14ac:dyDescent="0.25">
      <c r="A1440" s="2">
        <v>540</v>
      </c>
      <c r="B1440">
        <v>1624</v>
      </c>
      <c r="C1440" s="3">
        <v>1679.543807</v>
      </c>
      <c r="D1440" s="2"/>
    </row>
    <row r="1441" spans="1:4" x14ac:dyDescent="0.25">
      <c r="A1441" s="2">
        <v>540</v>
      </c>
      <c r="B1441">
        <v>1625</v>
      </c>
      <c r="C1441" s="3">
        <v>9910.3103690000007</v>
      </c>
      <c r="D1441" s="2"/>
    </row>
    <row r="1442" spans="1:4" x14ac:dyDescent="0.25">
      <c r="A1442" s="2">
        <v>540</v>
      </c>
      <c r="B1442">
        <v>1626</v>
      </c>
      <c r="C1442" s="3">
        <v>10105.083649665999</v>
      </c>
      <c r="D1442" s="2"/>
    </row>
    <row r="1443" spans="1:4" x14ac:dyDescent="0.25">
      <c r="A1443" s="2">
        <v>540</v>
      </c>
      <c r="B1443">
        <v>1627</v>
      </c>
      <c r="C1443" s="3">
        <v>48324.358646332999</v>
      </c>
      <c r="D1443" s="2"/>
    </row>
    <row r="1444" spans="1:4" x14ac:dyDescent="0.25">
      <c r="A1444" s="2">
        <v>540</v>
      </c>
      <c r="B1444">
        <v>1628</v>
      </c>
      <c r="C1444" s="3">
        <v>34117.84908</v>
      </c>
      <c r="D1444" s="2"/>
    </row>
    <row r="1445" spans="1:4" x14ac:dyDescent="0.25">
      <c r="A1445" s="2">
        <v>540</v>
      </c>
      <c r="B1445">
        <v>1629</v>
      </c>
      <c r="C1445" s="3">
        <v>70937.389821000004</v>
      </c>
      <c r="D1445" s="2"/>
    </row>
    <row r="1446" spans="1:4" x14ac:dyDescent="0.25">
      <c r="A1446" s="2">
        <v>540</v>
      </c>
      <c r="B1446">
        <v>1630</v>
      </c>
      <c r="C1446" s="3">
        <v>11724.773966666</v>
      </c>
      <c r="D1446" s="2"/>
    </row>
    <row r="1447" spans="1:4" x14ac:dyDescent="0.25">
      <c r="A1447" s="2">
        <v>540</v>
      </c>
      <c r="B1447">
        <v>1631</v>
      </c>
      <c r="C1447" s="3">
        <v>0</v>
      </c>
      <c r="D1447" s="2"/>
    </row>
    <row r="1448" spans="1:4" x14ac:dyDescent="0.25">
      <c r="A1448" s="2">
        <v>540</v>
      </c>
      <c r="B1448">
        <v>1632</v>
      </c>
      <c r="C1448" s="3">
        <v>1714.9623810000001</v>
      </c>
      <c r="D1448" s="2"/>
    </row>
    <row r="1449" spans="1:4" x14ac:dyDescent="0.25">
      <c r="A1449" s="2">
        <v>540</v>
      </c>
      <c r="B1449">
        <v>1633</v>
      </c>
      <c r="C1449" s="3">
        <v>2354.8420609999998</v>
      </c>
      <c r="D1449" s="2"/>
    </row>
    <row r="1450" spans="1:4" x14ac:dyDescent="0.25">
      <c r="A1450" s="2">
        <v>540</v>
      </c>
      <c r="B1450">
        <v>1634</v>
      </c>
      <c r="C1450" s="3">
        <v>3081.954009</v>
      </c>
      <c r="D1450" s="2"/>
    </row>
    <row r="1451" spans="1:4" x14ac:dyDescent="0.25">
      <c r="A1451" s="2">
        <v>540</v>
      </c>
      <c r="B1451">
        <v>1635</v>
      </c>
      <c r="C1451" s="3">
        <v>3380.5466529999999</v>
      </c>
      <c r="D1451" s="2"/>
    </row>
    <row r="1452" spans="1:4" x14ac:dyDescent="0.25">
      <c r="A1452" s="2">
        <v>540</v>
      </c>
      <c r="B1452">
        <v>1636</v>
      </c>
      <c r="C1452" s="3">
        <v>14018.335051</v>
      </c>
      <c r="D1452" s="2"/>
    </row>
    <row r="1453" spans="1:4" x14ac:dyDescent="0.25">
      <c r="A1453" s="2">
        <v>540</v>
      </c>
      <c r="B1453">
        <v>1637</v>
      </c>
      <c r="C1453" s="3">
        <v>5386.0618299999996</v>
      </c>
      <c r="D1453" s="2"/>
    </row>
    <row r="1454" spans="1:4" x14ac:dyDescent="0.25">
      <c r="A1454" s="2">
        <v>540</v>
      </c>
      <c r="B1454">
        <v>1638</v>
      </c>
      <c r="C1454" s="3">
        <v>4044.7584040000002</v>
      </c>
      <c r="D1454" s="2"/>
    </row>
    <row r="1455" spans="1:4" x14ac:dyDescent="0.25">
      <c r="A1455" s="2">
        <v>540</v>
      </c>
      <c r="B1455">
        <v>1639</v>
      </c>
      <c r="C1455" s="3">
        <v>2847.0291430000002</v>
      </c>
      <c r="D1455" s="2"/>
    </row>
    <row r="1456" spans="1:4" x14ac:dyDescent="0.25">
      <c r="A1456" s="2">
        <v>540</v>
      </c>
      <c r="B1456">
        <v>1640</v>
      </c>
      <c r="C1456" s="3">
        <v>4514.2328630000002</v>
      </c>
      <c r="D1456" s="2"/>
    </row>
    <row r="1457" spans="1:4" x14ac:dyDescent="0.25">
      <c r="A1457" s="2">
        <v>540</v>
      </c>
      <c r="B1457">
        <v>1641</v>
      </c>
      <c r="C1457" s="3">
        <v>4737.9459299999999</v>
      </c>
      <c r="D1457" s="2"/>
    </row>
    <row r="1458" spans="1:4" x14ac:dyDescent="0.25">
      <c r="A1458" s="2">
        <v>540</v>
      </c>
      <c r="B1458">
        <v>1642</v>
      </c>
      <c r="C1458" s="3">
        <v>8948.5693670000001</v>
      </c>
      <c r="D1458" s="2"/>
    </row>
    <row r="1459" spans="1:4" x14ac:dyDescent="0.25">
      <c r="A1459" s="2">
        <v>540</v>
      </c>
      <c r="B1459">
        <v>1643</v>
      </c>
      <c r="C1459" s="3">
        <v>5421.0196120000001</v>
      </c>
      <c r="D1459" s="2"/>
    </row>
    <row r="1460" spans="1:4" x14ac:dyDescent="0.25">
      <c r="A1460" s="2">
        <v>540</v>
      </c>
      <c r="B1460">
        <v>1644</v>
      </c>
      <c r="C1460" s="3">
        <v>1934.3004860000001</v>
      </c>
      <c r="D1460" s="2"/>
    </row>
    <row r="1461" spans="1:4" x14ac:dyDescent="0.25">
      <c r="A1461" s="2">
        <v>540</v>
      </c>
      <c r="B1461">
        <v>1645</v>
      </c>
      <c r="C1461" s="3">
        <v>551.08546699999999</v>
      </c>
      <c r="D1461" s="2"/>
    </row>
    <row r="1462" spans="1:4" x14ac:dyDescent="0.25">
      <c r="A1462" s="2">
        <v>540</v>
      </c>
      <c r="B1462">
        <v>1646</v>
      </c>
      <c r="C1462" s="3">
        <v>2573.5208560000001</v>
      </c>
      <c r="D1462" s="2"/>
    </row>
    <row r="1463" spans="1:4" x14ac:dyDescent="0.25">
      <c r="A1463" s="2">
        <v>540</v>
      </c>
      <c r="B1463">
        <v>1647</v>
      </c>
      <c r="C1463" s="3">
        <v>7950.2089610000003</v>
      </c>
      <c r="D1463" s="2"/>
    </row>
    <row r="1464" spans="1:4" x14ac:dyDescent="0.25">
      <c r="A1464" s="2">
        <v>540</v>
      </c>
      <c r="B1464">
        <v>1648</v>
      </c>
      <c r="C1464" s="3">
        <v>7262.5546719980002</v>
      </c>
      <c r="D1464" s="2"/>
    </row>
    <row r="1465" spans="1:4" x14ac:dyDescent="0.25">
      <c r="A1465" s="2">
        <v>540</v>
      </c>
      <c r="B1465">
        <v>1649</v>
      </c>
      <c r="C1465" s="3">
        <v>6804.6949729999997</v>
      </c>
      <c r="D1465" s="2"/>
    </row>
    <row r="1466" spans="1:4" x14ac:dyDescent="0.25">
      <c r="A1466" s="2">
        <v>540</v>
      </c>
      <c r="B1466">
        <v>1650</v>
      </c>
      <c r="C1466" s="3">
        <v>4732.9825940000001</v>
      </c>
      <c r="D1466" s="2"/>
    </row>
    <row r="1467" spans="1:4" x14ac:dyDescent="0.25">
      <c r="A1467" s="2">
        <v>540</v>
      </c>
      <c r="B1467">
        <v>1651</v>
      </c>
      <c r="C1467" s="3">
        <v>31367.994991</v>
      </c>
      <c r="D1467" s="2"/>
    </row>
    <row r="1468" spans="1:4" x14ac:dyDescent="0.25">
      <c r="A1468" s="2">
        <v>540</v>
      </c>
      <c r="B1468">
        <v>1652</v>
      </c>
      <c r="C1468" s="3">
        <v>5013.4215869999998</v>
      </c>
      <c r="D1468" s="2"/>
    </row>
    <row r="1469" spans="1:4" x14ac:dyDescent="0.25">
      <c r="A1469" s="2">
        <v>540</v>
      </c>
      <c r="B1469">
        <v>1653</v>
      </c>
      <c r="C1469" s="3">
        <v>5728.0495579999997</v>
      </c>
      <c r="D1469" s="2"/>
    </row>
    <row r="1470" spans="1:4" x14ac:dyDescent="0.25">
      <c r="A1470" s="2">
        <v>540</v>
      </c>
      <c r="B1470">
        <v>1654</v>
      </c>
      <c r="C1470" s="3">
        <v>47573.344744000002</v>
      </c>
      <c r="D1470" s="2"/>
    </row>
    <row r="1471" spans="1:4" x14ac:dyDescent="0.25">
      <c r="A1471" s="2">
        <v>540</v>
      </c>
      <c r="B1471">
        <v>1655</v>
      </c>
      <c r="C1471" s="3">
        <v>50312.720912999997</v>
      </c>
      <c r="D1471" s="2"/>
    </row>
    <row r="1472" spans="1:4" x14ac:dyDescent="0.25">
      <c r="A1472" s="2">
        <v>540</v>
      </c>
      <c r="B1472">
        <v>1656</v>
      </c>
      <c r="C1472" s="3">
        <v>46676.263476</v>
      </c>
      <c r="D1472" s="2"/>
    </row>
    <row r="1473" spans="1:4" x14ac:dyDescent="0.25">
      <c r="A1473" s="2">
        <v>540</v>
      </c>
      <c r="B1473">
        <v>1657</v>
      </c>
      <c r="C1473" s="3">
        <v>1756.723452</v>
      </c>
      <c r="D1473" s="2"/>
    </row>
    <row r="1474" spans="1:4" x14ac:dyDescent="0.25">
      <c r="A1474" s="2">
        <v>540</v>
      </c>
      <c r="B1474">
        <v>1658</v>
      </c>
      <c r="C1474" s="3">
        <v>18248.454209</v>
      </c>
      <c r="D1474" s="2"/>
    </row>
    <row r="1475" spans="1:4" x14ac:dyDescent="0.25">
      <c r="A1475" s="2">
        <v>540</v>
      </c>
      <c r="B1475">
        <v>1659</v>
      </c>
      <c r="C1475" s="3">
        <v>26946.053903</v>
      </c>
      <c r="D1475" s="2"/>
    </row>
    <row r="1476" spans="1:4" x14ac:dyDescent="0.25">
      <c r="A1476" s="2">
        <v>540</v>
      </c>
      <c r="B1476">
        <v>1660</v>
      </c>
      <c r="C1476" s="3">
        <v>17591.820614</v>
      </c>
      <c r="D1476" s="2"/>
    </row>
    <row r="1477" spans="1:4" x14ac:dyDescent="0.25">
      <c r="A1477" s="2">
        <v>540</v>
      </c>
      <c r="B1477">
        <v>1661</v>
      </c>
      <c r="C1477" s="3">
        <v>12403.065121</v>
      </c>
      <c r="D1477" s="2"/>
    </row>
    <row r="1478" spans="1:4" x14ac:dyDescent="0.25">
      <c r="A1478" s="2">
        <v>540</v>
      </c>
      <c r="B1478">
        <v>1662</v>
      </c>
      <c r="C1478" s="3">
        <v>9931.2556380000005</v>
      </c>
      <c r="D1478" s="2"/>
    </row>
    <row r="1479" spans="1:4" x14ac:dyDescent="0.25">
      <c r="A1479" s="2">
        <v>540</v>
      </c>
      <c r="B1479">
        <v>1663</v>
      </c>
      <c r="C1479" s="3">
        <v>39292.349404000001</v>
      </c>
      <c r="D1479" s="2"/>
    </row>
    <row r="1480" spans="1:4" x14ac:dyDescent="0.25">
      <c r="A1480" s="2">
        <v>540</v>
      </c>
      <c r="B1480">
        <v>1664</v>
      </c>
      <c r="C1480" s="3">
        <v>17897.902159000001</v>
      </c>
      <c r="D1480" s="2"/>
    </row>
    <row r="1481" spans="1:4" x14ac:dyDescent="0.25">
      <c r="A1481" s="2">
        <v>540</v>
      </c>
      <c r="B1481">
        <v>1665</v>
      </c>
      <c r="C1481" s="3">
        <v>2428.7506509999998</v>
      </c>
      <c r="D1481" s="2"/>
    </row>
    <row r="1482" spans="1:4" x14ac:dyDescent="0.25">
      <c r="A1482" s="2">
        <v>540</v>
      </c>
      <c r="B1482">
        <v>1666</v>
      </c>
      <c r="C1482" s="3">
        <v>2963.5151540000002</v>
      </c>
      <c r="D1482" s="2"/>
    </row>
    <row r="1483" spans="1:4" x14ac:dyDescent="0.25">
      <c r="A1483" s="2">
        <v>540</v>
      </c>
      <c r="B1483">
        <v>1667</v>
      </c>
      <c r="C1483" s="3">
        <v>3251.7518070000001</v>
      </c>
      <c r="D1483" s="2"/>
    </row>
    <row r="1484" spans="1:4" x14ac:dyDescent="0.25">
      <c r="A1484" s="2">
        <v>540</v>
      </c>
      <c r="B1484">
        <v>1668</v>
      </c>
      <c r="C1484" s="3">
        <v>7377.1937939999998</v>
      </c>
      <c r="D1484" s="2"/>
    </row>
    <row r="1485" spans="1:4" x14ac:dyDescent="0.25">
      <c r="A1485" s="2">
        <v>540</v>
      </c>
      <c r="B1485">
        <v>1670</v>
      </c>
      <c r="C1485" s="3">
        <v>28900.234627999998</v>
      </c>
      <c r="D1485" s="2"/>
    </row>
    <row r="1486" spans="1:4" x14ac:dyDescent="0.25">
      <c r="A1486" s="2">
        <v>540</v>
      </c>
      <c r="B1486">
        <v>1671</v>
      </c>
      <c r="C1486" s="3">
        <v>17569.976954000002</v>
      </c>
      <c r="D1486" s="2"/>
    </row>
    <row r="1487" spans="1:4" x14ac:dyDescent="0.25">
      <c r="A1487" s="2">
        <v>540</v>
      </c>
      <c r="B1487">
        <v>1672</v>
      </c>
      <c r="C1487" s="3">
        <v>944.694076</v>
      </c>
      <c r="D1487" s="2"/>
    </row>
    <row r="1488" spans="1:4" x14ac:dyDescent="0.25">
      <c r="A1488" s="2">
        <v>540</v>
      </c>
      <c r="B1488">
        <v>1673</v>
      </c>
      <c r="C1488" s="3">
        <v>3756.5105330000001</v>
      </c>
      <c r="D1488" s="2"/>
    </row>
    <row r="1489" spans="1:4" x14ac:dyDescent="0.25">
      <c r="A1489" s="2">
        <v>540</v>
      </c>
      <c r="B1489">
        <v>1674</v>
      </c>
      <c r="C1489" s="3">
        <v>3332.7901430000002</v>
      </c>
      <c r="D1489" s="2"/>
    </row>
    <row r="1490" spans="1:4" x14ac:dyDescent="0.25">
      <c r="A1490" s="2">
        <v>540</v>
      </c>
      <c r="B1490">
        <v>1675</v>
      </c>
      <c r="C1490" s="3">
        <v>2180.6743099999999</v>
      </c>
      <c r="D1490" s="2"/>
    </row>
    <row r="1491" spans="1:4" x14ac:dyDescent="0.25">
      <c r="A1491" s="2">
        <v>540</v>
      </c>
      <c r="B1491">
        <v>1676</v>
      </c>
      <c r="C1491" s="3">
        <v>3332.7901430000002</v>
      </c>
      <c r="D1491" s="2"/>
    </row>
    <row r="1492" spans="1:4" x14ac:dyDescent="0.25">
      <c r="A1492" s="2">
        <v>540</v>
      </c>
      <c r="B1492">
        <v>1677</v>
      </c>
      <c r="C1492" s="3">
        <v>3604.8555719999999</v>
      </c>
      <c r="D1492" s="2"/>
    </row>
    <row r="1493" spans="1:4" x14ac:dyDescent="0.25">
      <c r="A1493" s="2">
        <v>540</v>
      </c>
      <c r="B1493">
        <v>1678</v>
      </c>
      <c r="C1493" s="3">
        <v>5269.7708439999997</v>
      </c>
      <c r="D1493" s="2"/>
    </row>
    <row r="1494" spans="1:4" x14ac:dyDescent="0.25">
      <c r="A1494" s="2">
        <v>540</v>
      </c>
      <c r="B1494">
        <v>1679</v>
      </c>
      <c r="C1494" s="3">
        <v>4564.472315</v>
      </c>
      <c r="D1494" s="2"/>
    </row>
    <row r="1495" spans="1:4" x14ac:dyDescent="0.25">
      <c r="A1495" s="2">
        <v>540</v>
      </c>
      <c r="B1495">
        <v>1680</v>
      </c>
      <c r="C1495" s="3">
        <v>553.21251600000005</v>
      </c>
      <c r="D1495" s="2"/>
    </row>
    <row r="1496" spans="1:4" x14ac:dyDescent="0.25">
      <c r="A1496" s="2">
        <v>540</v>
      </c>
      <c r="B1496">
        <v>1681</v>
      </c>
      <c r="C1496" s="3">
        <v>21727.925889999999</v>
      </c>
      <c r="D1496" s="2"/>
    </row>
    <row r="1497" spans="1:4" x14ac:dyDescent="0.25">
      <c r="A1497" s="2">
        <v>540</v>
      </c>
      <c r="B1497">
        <v>1682</v>
      </c>
      <c r="C1497" s="3">
        <v>338.31573300000002</v>
      </c>
      <c r="D1497" s="2"/>
    </row>
    <row r="1498" spans="1:4" x14ac:dyDescent="0.25">
      <c r="A1498" s="2">
        <v>540</v>
      </c>
      <c r="B1498">
        <v>1683</v>
      </c>
      <c r="C1498" s="3">
        <v>5894.2659210000002</v>
      </c>
      <c r="D1498" s="2"/>
    </row>
    <row r="1499" spans="1:4" x14ac:dyDescent="0.25">
      <c r="A1499" s="2">
        <v>540</v>
      </c>
      <c r="B1499">
        <v>1684</v>
      </c>
      <c r="C1499" s="3">
        <v>2806.7095370000002</v>
      </c>
      <c r="D1499" s="2"/>
    </row>
    <row r="1500" spans="1:4" x14ac:dyDescent="0.25">
      <c r="A1500" s="2">
        <v>540</v>
      </c>
      <c r="B1500">
        <v>1685</v>
      </c>
      <c r="C1500" s="3">
        <v>378.659539</v>
      </c>
      <c r="D1500" s="2"/>
    </row>
    <row r="1501" spans="1:4" x14ac:dyDescent="0.25">
      <c r="A1501" s="2">
        <v>540</v>
      </c>
      <c r="B1501">
        <v>1688</v>
      </c>
      <c r="C1501" s="3">
        <v>1437.0302280000001</v>
      </c>
      <c r="D1501" s="2"/>
    </row>
    <row r="1502" spans="1:4" x14ac:dyDescent="0.25">
      <c r="A1502" s="2">
        <v>540</v>
      </c>
      <c r="B1502">
        <v>1689</v>
      </c>
      <c r="C1502" s="3">
        <v>560.31756800000005</v>
      </c>
      <c r="D1502" s="2"/>
    </row>
    <row r="1503" spans="1:4" x14ac:dyDescent="0.25">
      <c r="A1503" s="2">
        <v>540</v>
      </c>
      <c r="B1503">
        <v>1691</v>
      </c>
      <c r="C1503" s="3">
        <v>2806.7095370000002</v>
      </c>
      <c r="D1503" s="2"/>
    </row>
    <row r="1504" spans="1:4" x14ac:dyDescent="0.25">
      <c r="A1504" s="2">
        <v>540</v>
      </c>
      <c r="B1504">
        <v>1692</v>
      </c>
      <c r="C1504" s="3">
        <v>2806.7095370000002</v>
      </c>
      <c r="D1504" s="2"/>
    </row>
    <row r="1505" spans="1:4" x14ac:dyDescent="0.25">
      <c r="A1505" s="2">
        <v>540</v>
      </c>
      <c r="B1505">
        <v>1693</v>
      </c>
      <c r="C1505" s="3">
        <v>3061.637029</v>
      </c>
      <c r="D1505" s="2"/>
    </row>
    <row r="1506" spans="1:4" x14ac:dyDescent="0.25">
      <c r="A1506" s="2">
        <v>540</v>
      </c>
      <c r="B1506">
        <v>1695</v>
      </c>
      <c r="C1506" s="3">
        <v>2976.4407970000002</v>
      </c>
      <c r="D1506" s="2"/>
    </row>
    <row r="1507" spans="1:4" x14ac:dyDescent="0.25">
      <c r="A1507" s="2">
        <v>540</v>
      </c>
      <c r="B1507">
        <v>1696</v>
      </c>
      <c r="C1507" s="3">
        <v>3199.6235200000001</v>
      </c>
      <c r="D1507" s="2"/>
    </row>
    <row r="1508" spans="1:4" x14ac:dyDescent="0.25">
      <c r="A1508" s="2">
        <v>540</v>
      </c>
      <c r="B1508">
        <v>1697</v>
      </c>
      <c r="C1508" s="3">
        <v>17234.935461000001</v>
      </c>
      <c r="D1508" s="2"/>
    </row>
    <row r="1509" spans="1:4" x14ac:dyDescent="0.25">
      <c r="A1509" s="2">
        <v>540</v>
      </c>
      <c r="B1509">
        <v>1698</v>
      </c>
      <c r="C1509" s="3">
        <v>12099.992628</v>
      </c>
      <c r="D1509" s="2"/>
    </row>
    <row r="1510" spans="1:4" x14ac:dyDescent="0.25">
      <c r="A1510" s="2">
        <v>540</v>
      </c>
      <c r="B1510">
        <v>1699</v>
      </c>
      <c r="C1510" s="3">
        <v>12099.992628</v>
      </c>
      <c r="D1510" s="2"/>
    </row>
    <row r="1511" spans="1:4" x14ac:dyDescent="0.25">
      <c r="A1511" s="2">
        <v>540</v>
      </c>
      <c r="B1511">
        <v>1701</v>
      </c>
      <c r="C1511" s="3">
        <v>6608.1370930000003</v>
      </c>
      <c r="D1511" s="2"/>
    </row>
    <row r="1512" spans="1:4" x14ac:dyDescent="0.25">
      <c r="A1512" s="2">
        <v>540</v>
      </c>
      <c r="B1512">
        <v>1702</v>
      </c>
      <c r="C1512" s="3">
        <v>1017.868997</v>
      </c>
      <c r="D1512" s="2"/>
    </row>
    <row r="1513" spans="1:4" x14ac:dyDescent="0.25">
      <c r="A1513" s="2">
        <v>540</v>
      </c>
      <c r="B1513">
        <v>1703</v>
      </c>
      <c r="C1513" s="3">
        <v>26309.723806999998</v>
      </c>
      <c r="D1513" s="2"/>
    </row>
    <row r="1514" spans="1:4" x14ac:dyDescent="0.25">
      <c r="A1514" s="2">
        <v>540</v>
      </c>
      <c r="B1514">
        <v>1704</v>
      </c>
      <c r="C1514" s="3">
        <v>3780.831134</v>
      </c>
      <c r="D1514" s="2"/>
    </row>
    <row r="1515" spans="1:4" x14ac:dyDescent="0.25">
      <c r="A1515" s="2">
        <v>540</v>
      </c>
      <c r="B1515">
        <v>1705</v>
      </c>
      <c r="C1515" s="3">
        <v>2821.0947839999999</v>
      </c>
      <c r="D1515" s="2"/>
    </row>
    <row r="1516" spans="1:4" x14ac:dyDescent="0.25">
      <c r="A1516" s="2">
        <v>540</v>
      </c>
      <c r="B1516">
        <v>1706</v>
      </c>
      <c r="C1516" s="3">
        <v>2271.641936</v>
      </c>
      <c r="D1516" s="2"/>
    </row>
    <row r="1517" spans="1:4" x14ac:dyDescent="0.25">
      <c r="A1517" s="2">
        <v>540</v>
      </c>
      <c r="B1517">
        <v>1707</v>
      </c>
      <c r="C1517" s="3">
        <v>17088.049294</v>
      </c>
      <c r="D1517" s="2"/>
    </row>
    <row r="1518" spans="1:4" x14ac:dyDescent="0.25">
      <c r="A1518" s="2">
        <v>540</v>
      </c>
      <c r="B1518">
        <v>1708</v>
      </c>
      <c r="C1518" s="3">
        <v>11444.380187999999</v>
      </c>
      <c r="D1518" s="2"/>
    </row>
    <row r="1519" spans="1:4" x14ac:dyDescent="0.25">
      <c r="A1519" s="2">
        <v>540</v>
      </c>
      <c r="B1519">
        <v>1709</v>
      </c>
      <c r="C1519" s="3">
        <v>10816.555402</v>
      </c>
      <c r="D1519" s="2"/>
    </row>
    <row r="1520" spans="1:4" x14ac:dyDescent="0.25">
      <c r="A1520" s="2">
        <v>540</v>
      </c>
      <c r="B1520">
        <v>1710</v>
      </c>
      <c r="C1520" s="3">
        <v>30466.021866999999</v>
      </c>
      <c r="D1520" s="2"/>
    </row>
    <row r="1521" spans="1:4" x14ac:dyDescent="0.25">
      <c r="A1521" s="2">
        <v>540</v>
      </c>
      <c r="B1521">
        <v>1711</v>
      </c>
      <c r="C1521" s="3">
        <v>29894.750427999999</v>
      </c>
      <c r="D1521" s="2"/>
    </row>
    <row r="1522" spans="1:4" x14ac:dyDescent="0.25">
      <c r="A1522" s="2">
        <v>540</v>
      </c>
      <c r="B1522">
        <v>1712</v>
      </c>
      <c r="C1522" s="3">
        <v>26701.022326999999</v>
      </c>
      <c r="D1522" s="2"/>
    </row>
    <row r="1523" spans="1:4" x14ac:dyDescent="0.25">
      <c r="A1523" s="2">
        <v>540</v>
      </c>
      <c r="B1523">
        <v>1713</v>
      </c>
      <c r="C1523" s="3">
        <v>30466.021866999999</v>
      </c>
      <c r="D1523" s="2"/>
    </row>
    <row r="1524" spans="1:4" x14ac:dyDescent="0.25">
      <c r="A1524" s="2">
        <v>540</v>
      </c>
      <c r="B1524">
        <v>1714</v>
      </c>
      <c r="C1524" s="3">
        <v>27211.382204000001</v>
      </c>
      <c r="D1524" s="2"/>
    </row>
    <row r="1525" spans="1:4" x14ac:dyDescent="0.25">
      <c r="A1525" s="2">
        <v>540</v>
      </c>
      <c r="B1525">
        <v>1715</v>
      </c>
      <c r="C1525" s="3">
        <v>11847.378842</v>
      </c>
      <c r="D1525" s="2"/>
    </row>
    <row r="1526" spans="1:4" x14ac:dyDescent="0.25">
      <c r="A1526" s="2">
        <v>540</v>
      </c>
      <c r="B1526">
        <v>1716</v>
      </c>
      <c r="C1526" s="3">
        <v>9450.6149449999994</v>
      </c>
      <c r="D1526" s="2"/>
    </row>
    <row r="1527" spans="1:4" x14ac:dyDescent="0.25">
      <c r="A1527" s="2">
        <v>540</v>
      </c>
      <c r="B1527">
        <v>1717</v>
      </c>
      <c r="C1527" s="3">
        <v>3716.6566029999999</v>
      </c>
      <c r="D1527" s="2"/>
    </row>
    <row r="1528" spans="1:4" x14ac:dyDescent="0.25">
      <c r="A1528" s="2">
        <v>540</v>
      </c>
      <c r="B1528">
        <v>1718</v>
      </c>
      <c r="C1528" s="3">
        <v>25414.843743000001</v>
      </c>
      <c r="D1528" s="2"/>
    </row>
    <row r="1529" spans="1:4" x14ac:dyDescent="0.25">
      <c r="A1529" s="2">
        <v>540</v>
      </c>
      <c r="B1529">
        <v>1719</v>
      </c>
      <c r="C1529" s="3">
        <v>24870.034517</v>
      </c>
      <c r="D1529" s="2"/>
    </row>
    <row r="1530" spans="1:4" x14ac:dyDescent="0.25">
      <c r="A1530" s="2">
        <v>540</v>
      </c>
      <c r="B1530">
        <v>1720</v>
      </c>
      <c r="C1530" s="3">
        <v>6039.6436970000004</v>
      </c>
      <c r="D1530" s="2"/>
    </row>
    <row r="1531" spans="1:4" x14ac:dyDescent="0.25">
      <c r="A1531" s="2">
        <v>540</v>
      </c>
      <c r="B1531">
        <v>1721</v>
      </c>
      <c r="C1531" s="3">
        <v>625.002702</v>
      </c>
      <c r="D1531" s="2"/>
    </row>
    <row r="1532" spans="1:4" x14ac:dyDescent="0.25">
      <c r="A1532" s="2">
        <v>540</v>
      </c>
      <c r="B1532">
        <v>1722</v>
      </c>
      <c r="C1532" s="3">
        <v>625.002702</v>
      </c>
      <c r="D1532" s="2"/>
    </row>
    <row r="1533" spans="1:4" x14ac:dyDescent="0.25">
      <c r="A1533" s="2">
        <v>540</v>
      </c>
      <c r="B1533">
        <v>1723</v>
      </c>
      <c r="C1533" s="3">
        <v>2621.7753309999998</v>
      </c>
      <c r="D1533" s="2"/>
    </row>
    <row r="1534" spans="1:4" x14ac:dyDescent="0.25">
      <c r="A1534" s="2">
        <v>540</v>
      </c>
      <c r="B1534">
        <v>1724</v>
      </c>
      <c r="C1534" s="3">
        <v>2496.4840570000001</v>
      </c>
      <c r="D1534" s="2"/>
    </row>
    <row r="1535" spans="1:4" x14ac:dyDescent="0.25">
      <c r="A1535" s="2">
        <v>540</v>
      </c>
      <c r="B1535">
        <v>1725</v>
      </c>
      <c r="C1535" s="3">
        <v>924.35544200000004</v>
      </c>
      <c r="D1535" s="2"/>
    </row>
    <row r="1536" spans="1:4" x14ac:dyDescent="0.25">
      <c r="A1536" s="2">
        <v>540</v>
      </c>
      <c r="B1536">
        <v>1726</v>
      </c>
      <c r="C1536" s="3">
        <v>6721.8004456660001</v>
      </c>
      <c r="D1536" s="2"/>
    </row>
    <row r="1537" spans="1:4" x14ac:dyDescent="0.25">
      <c r="A1537" s="2">
        <v>540</v>
      </c>
      <c r="B1537">
        <v>1727</v>
      </c>
      <c r="C1537" s="3">
        <v>1396.7191700000001</v>
      </c>
      <c r="D1537" s="2"/>
    </row>
    <row r="1538" spans="1:4" x14ac:dyDescent="0.25">
      <c r="A1538" s="2">
        <v>540</v>
      </c>
      <c r="B1538">
        <v>1728</v>
      </c>
      <c r="C1538" s="3">
        <v>4918.2594170000002</v>
      </c>
      <c r="D1538" s="2"/>
    </row>
    <row r="1539" spans="1:4" x14ac:dyDescent="0.25">
      <c r="A1539" s="2">
        <v>540</v>
      </c>
      <c r="B1539">
        <v>1729</v>
      </c>
      <c r="C1539" s="3">
        <v>5799.244500666</v>
      </c>
      <c r="D1539" s="2"/>
    </row>
    <row r="1540" spans="1:4" x14ac:dyDescent="0.25">
      <c r="A1540" s="2">
        <v>540</v>
      </c>
      <c r="B1540">
        <v>1730</v>
      </c>
      <c r="C1540" s="3">
        <v>5752.8785680000001</v>
      </c>
      <c r="D1540" s="2"/>
    </row>
    <row r="1541" spans="1:4" x14ac:dyDescent="0.25">
      <c r="A1541" s="2">
        <v>540</v>
      </c>
      <c r="B1541">
        <v>1731</v>
      </c>
      <c r="C1541" s="3">
        <v>5705.3323579999997</v>
      </c>
      <c r="D1541" s="2"/>
    </row>
    <row r="1542" spans="1:4" x14ac:dyDescent="0.25">
      <c r="A1542" s="2">
        <v>540</v>
      </c>
      <c r="B1542">
        <v>1732</v>
      </c>
      <c r="C1542" s="3">
        <v>1593.5743379999999</v>
      </c>
      <c r="D1542" s="2"/>
    </row>
    <row r="1543" spans="1:4" x14ac:dyDescent="0.25">
      <c r="A1543" s="2">
        <v>540</v>
      </c>
      <c r="B1543">
        <v>1734</v>
      </c>
      <c r="C1543" s="3">
        <v>5517.7645700000003</v>
      </c>
      <c r="D1543" s="2"/>
    </row>
    <row r="1544" spans="1:4" x14ac:dyDescent="0.25">
      <c r="A1544" s="2">
        <v>540</v>
      </c>
      <c r="B1544">
        <v>1735</v>
      </c>
      <c r="C1544" s="3">
        <v>15402.075046</v>
      </c>
      <c r="D1544" s="2"/>
    </row>
    <row r="1545" spans="1:4" x14ac:dyDescent="0.25">
      <c r="A1545" s="2">
        <v>540</v>
      </c>
      <c r="B1545">
        <v>1736</v>
      </c>
      <c r="C1545" s="3">
        <v>18934.458068</v>
      </c>
      <c r="D1545" s="2"/>
    </row>
    <row r="1546" spans="1:4" x14ac:dyDescent="0.25">
      <c r="A1546" s="2">
        <v>540</v>
      </c>
      <c r="B1546">
        <v>1737</v>
      </c>
      <c r="C1546" s="3">
        <v>15851.575905</v>
      </c>
      <c r="D1546" s="2"/>
    </row>
    <row r="1547" spans="1:4" x14ac:dyDescent="0.25">
      <c r="A1547" s="2">
        <v>540</v>
      </c>
      <c r="B1547">
        <v>1738</v>
      </c>
      <c r="C1547" s="3">
        <v>14437.260058</v>
      </c>
      <c r="D1547" s="2"/>
    </row>
    <row r="1548" spans="1:4" x14ac:dyDescent="0.25">
      <c r="A1548" s="2">
        <v>540</v>
      </c>
      <c r="B1548">
        <v>1739</v>
      </c>
      <c r="C1548" s="3">
        <v>49238.189532999997</v>
      </c>
      <c r="D1548" s="2"/>
    </row>
    <row r="1549" spans="1:4" x14ac:dyDescent="0.25">
      <c r="A1549" s="2">
        <v>540</v>
      </c>
      <c r="B1549">
        <v>1740</v>
      </c>
      <c r="C1549" s="3">
        <v>31212.107242999999</v>
      </c>
      <c r="D1549" s="2"/>
    </row>
    <row r="1550" spans="1:4" x14ac:dyDescent="0.25">
      <c r="A1550" s="2">
        <v>540</v>
      </c>
      <c r="B1550">
        <v>1741</v>
      </c>
      <c r="C1550" s="3">
        <v>33669.108739000003</v>
      </c>
      <c r="D1550" s="2"/>
    </row>
    <row r="1551" spans="1:4" x14ac:dyDescent="0.25">
      <c r="A1551" s="2">
        <v>540</v>
      </c>
      <c r="B1551">
        <v>1742</v>
      </c>
      <c r="C1551" s="3">
        <v>37887.406026999997</v>
      </c>
      <c r="D1551" s="2"/>
    </row>
    <row r="1552" spans="1:4" x14ac:dyDescent="0.25">
      <c r="A1552" s="2">
        <v>540</v>
      </c>
      <c r="B1552">
        <v>1743</v>
      </c>
      <c r="C1552" s="3">
        <v>3654.2252079999998</v>
      </c>
      <c r="D1552" s="2"/>
    </row>
    <row r="1553" spans="1:4" x14ac:dyDescent="0.25">
      <c r="A1553" s="2">
        <v>540</v>
      </c>
      <c r="B1553">
        <v>1744</v>
      </c>
      <c r="C1553" s="3">
        <v>2917.7331709999999</v>
      </c>
      <c r="D1553" s="2"/>
    </row>
    <row r="1554" spans="1:4" x14ac:dyDescent="0.25">
      <c r="A1554" s="2">
        <v>540</v>
      </c>
      <c r="B1554">
        <v>1745</v>
      </c>
      <c r="C1554" s="3">
        <v>2618.6087680000001</v>
      </c>
      <c r="D1554" s="2"/>
    </row>
    <row r="1555" spans="1:4" x14ac:dyDescent="0.25">
      <c r="A1555" s="2">
        <v>540</v>
      </c>
      <c r="B1555">
        <v>1746</v>
      </c>
      <c r="C1555" s="3">
        <v>2618.6087680000001</v>
      </c>
      <c r="D1555" s="2"/>
    </row>
    <row r="1556" spans="1:4" x14ac:dyDescent="0.25">
      <c r="A1556" s="2">
        <v>540</v>
      </c>
      <c r="B1556">
        <v>1747</v>
      </c>
      <c r="C1556" s="3">
        <v>1667.056605</v>
      </c>
      <c r="D1556" s="2"/>
    </row>
    <row r="1557" spans="1:4" x14ac:dyDescent="0.25">
      <c r="A1557" s="2">
        <v>540</v>
      </c>
      <c r="B1557">
        <v>1748</v>
      </c>
      <c r="C1557" s="3">
        <v>18842.597581999999</v>
      </c>
      <c r="D1557" s="2"/>
    </row>
    <row r="1558" spans="1:4" x14ac:dyDescent="0.25">
      <c r="A1558" s="2">
        <v>540</v>
      </c>
      <c r="B1558">
        <v>1749</v>
      </c>
      <c r="C1558" s="3">
        <v>18842.597581999999</v>
      </c>
      <c r="D1558" s="2"/>
    </row>
    <row r="1559" spans="1:4" x14ac:dyDescent="0.25">
      <c r="A1559" s="2">
        <v>540</v>
      </c>
      <c r="B1559">
        <v>1750</v>
      </c>
      <c r="C1559" s="3">
        <v>5639.7764740000002</v>
      </c>
      <c r="D1559" s="2"/>
    </row>
    <row r="1560" spans="1:4" x14ac:dyDescent="0.25">
      <c r="A1560" s="2">
        <v>540</v>
      </c>
      <c r="B1560">
        <v>1751</v>
      </c>
      <c r="C1560" s="3">
        <v>35101.868490000001</v>
      </c>
      <c r="D1560" s="2"/>
    </row>
    <row r="1561" spans="1:4" x14ac:dyDescent="0.25">
      <c r="A1561" s="2">
        <v>540</v>
      </c>
      <c r="B1561">
        <v>1752</v>
      </c>
      <c r="C1561" s="3">
        <v>7340.5207529999998</v>
      </c>
      <c r="D1561" s="2"/>
    </row>
    <row r="1562" spans="1:4" x14ac:dyDescent="0.25">
      <c r="A1562" s="2">
        <v>540</v>
      </c>
      <c r="B1562">
        <v>1753</v>
      </c>
      <c r="C1562" s="3">
        <v>35368.203630000004</v>
      </c>
      <c r="D1562" s="2"/>
    </row>
    <row r="1563" spans="1:4" x14ac:dyDescent="0.25">
      <c r="A1563" s="2">
        <v>540</v>
      </c>
      <c r="B1563">
        <v>1754</v>
      </c>
      <c r="C1563" s="3">
        <v>35368.203630000004</v>
      </c>
      <c r="D1563" s="2"/>
    </row>
    <row r="1564" spans="1:4" x14ac:dyDescent="0.25">
      <c r="A1564" s="2">
        <v>540</v>
      </c>
      <c r="B1564">
        <v>1755</v>
      </c>
      <c r="C1564" s="3">
        <v>31336.685084000001</v>
      </c>
      <c r="D1564" s="2"/>
    </row>
    <row r="1565" spans="1:4" x14ac:dyDescent="0.25">
      <c r="A1565" s="2">
        <v>540</v>
      </c>
      <c r="B1565">
        <v>1756</v>
      </c>
      <c r="C1565" s="3">
        <v>35368.203630000004</v>
      </c>
      <c r="D1565" s="2"/>
    </row>
    <row r="1566" spans="1:4" x14ac:dyDescent="0.25">
      <c r="A1566" s="2">
        <v>540</v>
      </c>
      <c r="B1566">
        <v>1757</v>
      </c>
      <c r="C1566" s="3">
        <v>21187.970971999999</v>
      </c>
      <c r="D1566" s="2"/>
    </row>
    <row r="1567" spans="1:4" x14ac:dyDescent="0.25">
      <c r="A1567" s="2">
        <v>540</v>
      </c>
      <c r="B1567">
        <v>1758</v>
      </c>
      <c r="C1567" s="3">
        <v>16669.402737</v>
      </c>
      <c r="D1567" s="2"/>
    </row>
    <row r="1568" spans="1:4" x14ac:dyDescent="0.25">
      <c r="A1568" s="2">
        <v>540</v>
      </c>
      <c r="B1568">
        <v>1759</v>
      </c>
      <c r="C1568" s="3">
        <v>11354.487746999999</v>
      </c>
      <c r="D1568" s="2"/>
    </row>
    <row r="1569" spans="1:4" x14ac:dyDescent="0.25">
      <c r="A1569" s="2">
        <v>540</v>
      </c>
      <c r="B1569">
        <v>1760</v>
      </c>
      <c r="C1569" s="3">
        <v>15291.028221</v>
      </c>
      <c r="D1569" s="2"/>
    </row>
    <row r="1570" spans="1:4" x14ac:dyDescent="0.25">
      <c r="A1570" s="2">
        <v>540</v>
      </c>
      <c r="B1570">
        <v>1761</v>
      </c>
      <c r="C1570" s="3">
        <v>30364.865908</v>
      </c>
      <c r="D1570" s="2"/>
    </row>
    <row r="1571" spans="1:4" x14ac:dyDescent="0.25">
      <c r="A1571" s="2">
        <v>540</v>
      </c>
      <c r="B1571">
        <v>1762</v>
      </c>
      <c r="C1571" s="3">
        <v>35675.416040999997</v>
      </c>
      <c r="D1571" s="2"/>
    </row>
    <row r="1572" spans="1:4" x14ac:dyDescent="0.25">
      <c r="A1572" s="2">
        <v>540</v>
      </c>
      <c r="B1572">
        <v>1763</v>
      </c>
      <c r="C1572" s="3">
        <v>26747.063112</v>
      </c>
      <c r="D1572" s="2"/>
    </row>
    <row r="1573" spans="1:4" x14ac:dyDescent="0.25">
      <c r="A1573" s="2">
        <v>540</v>
      </c>
      <c r="B1573">
        <v>1764</v>
      </c>
      <c r="C1573" s="3">
        <v>19003.396779999999</v>
      </c>
      <c r="D1573" s="2"/>
    </row>
    <row r="1574" spans="1:4" x14ac:dyDescent="0.25">
      <c r="A1574" s="2">
        <v>540</v>
      </c>
      <c r="B1574">
        <v>1765</v>
      </c>
      <c r="C1574" s="3">
        <v>21447.496752999999</v>
      </c>
      <c r="D1574" s="2"/>
    </row>
    <row r="1575" spans="1:4" x14ac:dyDescent="0.25">
      <c r="A1575" s="2">
        <v>540</v>
      </c>
      <c r="B1575">
        <v>1766</v>
      </c>
      <c r="C1575" s="3">
        <v>24712.991761000001</v>
      </c>
      <c r="D1575" s="2"/>
    </row>
    <row r="1576" spans="1:4" x14ac:dyDescent="0.25">
      <c r="A1576" s="2">
        <v>540</v>
      </c>
      <c r="B1576">
        <v>1767</v>
      </c>
      <c r="C1576" s="3">
        <v>20977.111085</v>
      </c>
      <c r="D1576" s="2"/>
    </row>
    <row r="1577" spans="1:4" x14ac:dyDescent="0.25">
      <c r="A1577" s="2">
        <v>540</v>
      </c>
      <c r="B1577">
        <v>1768</v>
      </c>
      <c r="C1577" s="3">
        <v>10246.414316</v>
      </c>
      <c r="D1577" s="2"/>
    </row>
    <row r="1578" spans="1:4" x14ac:dyDescent="0.25">
      <c r="A1578" s="2">
        <v>540</v>
      </c>
      <c r="B1578">
        <v>1769</v>
      </c>
      <c r="C1578" s="3">
        <v>4032.4407550000001</v>
      </c>
      <c r="D1578" s="2"/>
    </row>
    <row r="1579" spans="1:4" x14ac:dyDescent="0.25">
      <c r="A1579" s="2">
        <v>540</v>
      </c>
      <c r="B1579">
        <v>1771</v>
      </c>
      <c r="C1579" s="3">
        <v>21274.457071000001</v>
      </c>
      <c r="D1579" s="2"/>
    </row>
    <row r="1580" spans="1:4" x14ac:dyDescent="0.25">
      <c r="A1580" s="2">
        <v>540</v>
      </c>
      <c r="B1580">
        <v>1773</v>
      </c>
      <c r="C1580" s="3">
        <v>7542.1209870000002</v>
      </c>
      <c r="D1580" s="2"/>
    </row>
    <row r="1581" spans="1:4" x14ac:dyDescent="0.25">
      <c r="A1581" s="2">
        <v>540</v>
      </c>
      <c r="B1581">
        <v>1775</v>
      </c>
      <c r="C1581" s="3">
        <v>13303.70708</v>
      </c>
      <c r="D1581" s="2"/>
    </row>
    <row r="1582" spans="1:4" x14ac:dyDescent="0.25">
      <c r="A1582" s="2">
        <v>540</v>
      </c>
      <c r="B1582">
        <v>1776</v>
      </c>
      <c r="C1582" s="3">
        <v>5426.681192</v>
      </c>
      <c r="D1582" s="2"/>
    </row>
    <row r="1583" spans="1:4" x14ac:dyDescent="0.25">
      <c r="A1583" s="2">
        <v>540</v>
      </c>
      <c r="B1583">
        <v>1777</v>
      </c>
      <c r="C1583" s="3">
        <v>3152.7940130000002</v>
      </c>
      <c r="D1583" s="2"/>
    </row>
    <row r="1584" spans="1:4" x14ac:dyDescent="0.25">
      <c r="A1584" s="2">
        <v>540</v>
      </c>
      <c r="B1584">
        <v>1778</v>
      </c>
      <c r="C1584" s="3">
        <v>5436.0389329999998</v>
      </c>
      <c r="D1584" s="2"/>
    </row>
    <row r="1585" spans="1:4" x14ac:dyDescent="0.25">
      <c r="A1585" s="2">
        <v>540</v>
      </c>
      <c r="B1585">
        <v>1779</v>
      </c>
      <c r="C1585" s="3">
        <v>3568.303582</v>
      </c>
      <c r="D1585" s="2"/>
    </row>
    <row r="1586" spans="1:4" x14ac:dyDescent="0.25">
      <c r="A1586" s="2">
        <v>540</v>
      </c>
      <c r="B1586">
        <v>1780</v>
      </c>
      <c r="C1586" s="3">
        <v>5198.4485290000002</v>
      </c>
      <c r="D1586" s="2"/>
    </row>
    <row r="1587" spans="1:4" x14ac:dyDescent="0.25">
      <c r="A1587" s="2">
        <v>540</v>
      </c>
      <c r="B1587">
        <v>1781</v>
      </c>
      <c r="C1587" s="3">
        <v>8350.3744430000006</v>
      </c>
      <c r="D1587" s="2"/>
    </row>
    <row r="1588" spans="1:4" x14ac:dyDescent="0.25">
      <c r="A1588" s="2">
        <v>540</v>
      </c>
      <c r="B1588">
        <v>1782</v>
      </c>
      <c r="C1588" s="3">
        <v>1522.943708</v>
      </c>
      <c r="D1588" s="2"/>
    </row>
    <row r="1589" spans="1:4" x14ac:dyDescent="0.25">
      <c r="A1589" s="2">
        <v>540</v>
      </c>
      <c r="B1589">
        <v>1783</v>
      </c>
      <c r="C1589" s="3">
        <v>5489.7552260000002</v>
      </c>
      <c r="D1589" s="2"/>
    </row>
    <row r="1590" spans="1:4" x14ac:dyDescent="0.25">
      <c r="A1590" s="2">
        <v>540</v>
      </c>
      <c r="B1590">
        <v>1784</v>
      </c>
      <c r="C1590" s="3">
        <v>5489.7552260000002</v>
      </c>
      <c r="D1590" s="2"/>
    </row>
    <row r="1591" spans="1:4" x14ac:dyDescent="0.25">
      <c r="A1591" s="2">
        <v>540</v>
      </c>
      <c r="B1591">
        <v>1785</v>
      </c>
      <c r="C1591" s="3">
        <v>4590.7378689999996</v>
      </c>
      <c r="D1591" s="2"/>
    </row>
    <row r="1592" spans="1:4" x14ac:dyDescent="0.25">
      <c r="A1592" s="2">
        <v>540</v>
      </c>
      <c r="B1592">
        <v>1786</v>
      </c>
      <c r="C1592" s="3">
        <v>4590.7378689999996</v>
      </c>
      <c r="D1592" s="2"/>
    </row>
    <row r="1593" spans="1:4" x14ac:dyDescent="0.25">
      <c r="A1593" s="2">
        <v>540</v>
      </c>
      <c r="B1593">
        <v>1787</v>
      </c>
      <c r="C1593" s="3">
        <v>5394.3278710000004</v>
      </c>
      <c r="D1593" s="2"/>
    </row>
    <row r="1594" spans="1:4" x14ac:dyDescent="0.25">
      <c r="A1594" s="2">
        <v>540</v>
      </c>
      <c r="B1594">
        <v>1788</v>
      </c>
      <c r="C1594" s="3">
        <v>10337.6381</v>
      </c>
      <c r="D1594" s="2"/>
    </row>
    <row r="1595" spans="1:4" x14ac:dyDescent="0.25">
      <c r="A1595" s="2">
        <v>540</v>
      </c>
      <c r="B1595">
        <v>1789</v>
      </c>
      <c r="C1595" s="3">
        <v>5582.9865440000003</v>
      </c>
      <c r="D1595" s="2"/>
    </row>
    <row r="1596" spans="1:4" x14ac:dyDescent="0.25">
      <c r="A1596" s="2">
        <v>540</v>
      </c>
      <c r="B1596">
        <v>1790</v>
      </c>
      <c r="C1596" s="3">
        <v>1026.6233629999999</v>
      </c>
      <c r="D1596" s="2"/>
    </row>
    <row r="1597" spans="1:4" x14ac:dyDescent="0.25">
      <c r="A1597" s="2">
        <v>540</v>
      </c>
      <c r="B1597">
        <v>1791</v>
      </c>
      <c r="C1597" s="3">
        <v>150.77309399999999</v>
      </c>
      <c r="D1597" s="2"/>
    </row>
    <row r="1598" spans="1:4" x14ac:dyDescent="0.25">
      <c r="A1598" s="2">
        <v>540</v>
      </c>
      <c r="B1598">
        <v>1792</v>
      </c>
      <c r="C1598" s="3">
        <v>982.33476299999995</v>
      </c>
      <c r="D1598" s="2"/>
    </row>
    <row r="1599" spans="1:4" x14ac:dyDescent="0.25">
      <c r="A1599" s="2">
        <v>540</v>
      </c>
      <c r="B1599">
        <v>1793</v>
      </c>
      <c r="C1599" s="3">
        <v>5235.7271229999997</v>
      </c>
      <c r="D1599" s="2"/>
    </row>
    <row r="1600" spans="1:4" x14ac:dyDescent="0.25">
      <c r="A1600" s="2">
        <v>540</v>
      </c>
      <c r="B1600">
        <v>1795</v>
      </c>
      <c r="C1600" s="3">
        <v>4376.9959820000004</v>
      </c>
      <c r="D1600" s="2"/>
    </row>
    <row r="1601" spans="1:4" x14ac:dyDescent="0.25">
      <c r="A1601" s="2">
        <v>540</v>
      </c>
      <c r="B1601">
        <v>1796</v>
      </c>
      <c r="C1601" s="3">
        <v>4778.4674320000004</v>
      </c>
      <c r="D1601" s="2"/>
    </row>
    <row r="1602" spans="1:4" x14ac:dyDescent="0.25">
      <c r="A1602" s="2">
        <v>540</v>
      </c>
      <c r="B1602">
        <v>1797</v>
      </c>
      <c r="C1602" s="3">
        <v>24906.554089000001</v>
      </c>
      <c r="D1602" s="2"/>
    </row>
    <row r="1603" spans="1:4" x14ac:dyDescent="0.25">
      <c r="A1603" s="2">
        <v>540</v>
      </c>
      <c r="B1603">
        <v>1798</v>
      </c>
      <c r="C1603" s="3">
        <v>35514.340239999998</v>
      </c>
      <c r="D1603" s="2"/>
    </row>
    <row r="1604" spans="1:4" x14ac:dyDescent="0.25">
      <c r="A1604" s="2">
        <v>540</v>
      </c>
      <c r="B1604">
        <v>1799</v>
      </c>
      <c r="C1604" s="3">
        <v>23247.905934999999</v>
      </c>
      <c r="D1604" s="2"/>
    </row>
    <row r="1605" spans="1:4" x14ac:dyDescent="0.25">
      <c r="A1605" s="2">
        <v>540</v>
      </c>
      <c r="B1605">
        <v>1800</v>
      </c>
      <c r="C1605" s="3">
        <v>23247.905934999999</v>
      </c>
      <c r="D1605" s="2"/>
    </row>
    <row r="1606" spans="1:4" x14ac:dyDescent="0.25">
      <c r="A1606" s="2">
        <v>540</v>
      </c>
      <c r="B1606">
        <v>1801</v>
      </c>
      <c r="C1606" s="3">
        <v>20715.981226</v>
      </c>
      <c r="D1606" s="2"/>
    </row>
    <row r="1607" spans="1:4" x14ac:dyDescent="0.25">
      <c r="A1607" s="2">
        <v>540</v>
      </c>
      <c r="B1607">
        <v>1802</v>
      </c>
      <c r="C1607" s="3">
        <v>21169.406416999998</v>
      </c>
      <c r="D1607" s="2"/>
    </row>
    <row r="1608" spans="1:4" x14ac:dyDescent="0.25">
      <c r="A1608" s="2">
        <v>540</v>
      </c>
      <c r="B1608">
        <v>1803</v>
      </c>
      <c r="C1608" s="3">
        <v>3906.106374</v>
      </c>
      <c r="D1608" s="2"/>
    </row>
    <row r="1609" spans="1:4" x14ac:dyDescent="0.25">
      <c r="A1609" s="2">
        <v>540</v>
      </c>
      <c r="B1609">
        <v>1805</v>
      </c>
      <c r="C1609" s="3">
        <v>3333.5492650000001</v>
      </c>
      <c r="D1609" s="2"/>
    </row>
    <row r="1610" spans="1:4" x14ac:dyDescent="0.25">
      <c r="A1610" s="2">
        <v>540</v>
      </c>
      <c r="B1610">
        <v>1806</v>
      </c>
      <c r="C1610" s="3">
        <v>14161.191720999999</v>
      </c>
      <c r="D1610" s="2"/>
    </row>
    <row r="1611" spans="1:4" x14ac:dyDescent="0.25">
      <c r="A1611" s="2">
        <v>540</v>
      </c>
      <c r="B1611">
        <v>1807</v>
      </c>
      <c r="C1611" s="3">
        <v>14161.191720999999</v>
      </c>
      <c r="D1611" s="2"/>
    </row>
    <row r="1612" spans="1:4" x14ac:dyDescent="0.25">
      <c r="A1612" s="2">
        <v>540</v>
      </c>
      <c r="B1612">
        <v>1808</v>
      </c>
      <c r="C1612" s="3">
        <v>2851.0169879999999</v>
      </c>
      <c r="D1612" s="2"/>
    </row>
    <row r="1613" spans="1:4" x14ac:dyDescent="0.25">
      <c r="A1613" s="2">
        <v>540</v>
      </c>
      <c r="B1613">
        <v>1809</v>
      </c>
      <c r="C1613" s="3">
        <v>654.99630000000002</v>
      </c>
      <c r="D1613" s="2"/>
    </row>
    <row r="1614" spans="1:4" x14ac:dyDescent="0.25">
      <c r="A1614" s="2">
        <v>540</v>
      </c>
      <c r="B1614">
        <v>1810</v>
      </c>
      <c r="C1614" s="3">
        <v>9427.9352280000003</v>
      </c>
      <c r="D1614" s="2"/>
    </row>
    <row r="1615" spans="1:4" x14ac:dyDescent="0.25">
      <c r="A1615" s="2">
        <v>540</v>
      </c>
      <c r="B1615">
        <v>1811</v>
      </c>
      <c r="C1615" s="3">
        <v>34508.410903000004</v>
      </c>
      <c r="D1615" s="2"/>
    </row>
    <row r="1616" spans="1:4" x14ac:dyDescent="0.25">
      <c r="A1616" s="2">
        <v>540</v>
      </c>
      <c r="B1616">
        <v>1812</v>
      </c>
      <c r="C1616" s="3">
        <v>6896.0006030000004</v>
      </c>
      <c r="D1616" s="2"/>
    </row>
    <row r="1617" spans="1:4" x14ac:dyDescent="0.25">
      <c r="A1617" s="2">
        <v>540</v>
      </c>
      <c r="B1617">
        <v>1813</v>
      </c>
      <c r="C1617" s="3">
        <v>10453.70694</v>
      </c>
      <c r="D1617" s="2"/>
    </row>
    <row r="1618" spans="1:4" x14ac:dyDescent="0.25">
      <c r="A1618" s="2">
        <v>540</v>
      </c>
      <c r="B1618">
        <v>1814</v>
      </c>
      <c r="C1618" s="3">
        <v>24950.331295</v>
      </c>
      <c r="D1618" s="2"/>
    </row>
    <row r="1619" spans="1:4" x14ac:dyDescent="0.25">
      <c r="A1619" s="2">
        <v>540</v>
      </c>
      <c r="B1619">
        <v>1815</v>
      </c>
      <c r="C1619" s="3">
        <v>830.50717599999996</v>
      </c>
      <c r="D1619" s="2"/>
    </row>
    <row r="1620" spans="1:4" x14ac:dyDescent="0.25">
      <c r="A1620" s="2">
        <v>540</v>
      </c>
      <c r="B1620">
        <v>1816</v>
      </c>
      <c r="C1620" s="3">
        <v>2115.8110919999999</v>
      </c>
      <c r="D1620" s="2"/>
    </row>
    <row r="1621" spans="1:4" x14ac:dyDescent="0.25">
      <c r="A1621" s="2">
        <v>540</v>
      </c>
      <c r="B1621">
        <v>1817</v>
      </c>
      <c r="C1621" s="3">
        <v>10899.480645</v>
      </c>
      <c r="D1621" s="2"/>
    </row>
    <row r="1622" spans="1:4" x14ac:dyDescent="0.25">
      <c r="A1622" s="2">
        <v>540</v>
      </c>
      <c r="B1622">
        <v>1818</v>
      </c>
      <c r="C1622" s="3">
        <v>19503.467221999999</v>
      </c>
      <c r="D1622" s="2"/>
    </row>
    <row r="1623" spans="1:4" x14ac:dyDescent="0.25">
      <c r="A1623" s="2">
        <v>540</v>
      </c>
      <c r="B1623">
        <v>1819</v>
      </c>
      <c r="C1623" s="3">
        <v>17642.181384</v>
      </c>
      <c r="D1623" s="2"/>
    </row>
    <row r="1624" spans="1:4" x14ac:dyDescent="0.25">
      <c r="A1624" s="2">
        <v>540</v>
      </c>
      <c r="B1624">
        <v>1820</v>
      </c>
      <c r="C1624" s="3">
        <v>16676.138866000001</v>
      </c>
      <c r="D1624" s="2"/>
    </row>
    <row r="1625" spans="1:4" x14ac:dyDescent="0.25">
      <c r="A1625" s="2">
        <v>540</v>
      </c>
      <c r="B1625">
        <v>1821</v>
      </c>
      <c r="C1625" s="3">
        <v>15309.330034000001</v>
      </c>
      <c r="D1625" s="2"/>
    </row>
    <row r="1626" spans="1:4" x14ac:dyDescent="0.25">
      <c r="A1626" s="2">
        <v>540</v>
      </c>
      <c r="B1626">
        <v>1822</v>
      </c>
      <c r="C1626" s="3">
        <v>2484.8954880000001</v>
      </c>
      <c r="D1626" s="2"/>
    </row>
    <row r="1627" spans="1:4" x14ac:dyDescent="0.25">
      <c r="A1627" s="2">
        <v>540</v>
      </c>
      <c r="B1627">
        <v>1823</v>
      </c>
      <c r="C1627" s="3">
        <v>0</v>
      </c>
      <c r="D1627" s="2"/>
    </row>
    <row r="1628" spans="1:4" x14ac:dyDescent="0.25">
      <c r="A1628" s="2">
        <v>540</v>
      </c>
      <c r="B1628">
        <v>1824</v>
      </c>
      <c r="C1628" s="3">
        <v>15322.789986</v>
      </c>
      <c r="D1628" s="2"/>
    </row>
    <row r="1629" spans="1:4" x14ac:dyDescent="0.25">
      <c r="A1629" s="2">
        <v>540</v>
      </c>
      <c r="B1629">
        <v>1825</v>
      </c>
      <c r="C1629" s="3">
        <v>10037.567913000001</v>
      </c>
      <c r="D1629" s="2"/>
    </row>
    <row r="1630" spans="1:4" x14ac:dyDescent="0.25">
      <c r="A1630" s="2">
        <v>540</v>
      </c>
      <c r="B1630">
        <v>1826</v>
      </c>
      <c r="C1630" s="3">
        <v>15431.491889999999</v>
      </c>
      <c r="D1630" s="2"/>
    </row>
    <row r="1631" spans="1:4" x14ac:dyDescent="0.25">
      <c r="A1631" s="2">
        <v>540</v>
      </c>
      <c r="B1631">
        <v>1827</v>
      </c>
      <c r="C1631" s="3">
        <v>1669.9853700000001</v>
      </c>
      <c r="D1631" s="2"/>
    </row>
    <row r="1632" spans="1:4" x14ac:dyDescent="0.25">
      <c r="A1632" s="2">
        <v>540</v>
      </c>
      <c r="B1632">
        <v>1828</v>
      </c>
      <c r="C1632" s="3">
        <v>22253.372334666001</v>
      </c>
      <c r="D1632" s="2"/>
    </row>
    <row r="1633" spans="1:4" x14ac:dyDescent="0.25">
      <c r="A1633" s="2">
        <v>540</v>
      </c>
      <c r="B1633">
        <v>1829</v>
      </c>
      <c r="C1633" s="3">
        <v>5851.5450940000001</v>
      </c>
      <c r="D1633" s="2"/>
    </row>
    <row r="1634" spans="1:4" x14ac:dyDescent="0.25">
      <c r="A1634" s="2">
        <v>540</v>
      </c>
      <c r="B1634">
        <v>1830</v>
      </c>
      <c r="C1634" s="3">
        <v>5851.5450940000001</v>
      </c>
      <c r="D1634" s="2"/>
    </row>
    <row r="1635" spans="1:4" x14ac:dyDescent="0.25">
      <c r="A1635" s="2">
        <v>540</v>
      </c>
      <c r="B1635">
        <v>1831</v>
      </c>
      <c r="C1635" s="3">
        <v>2280.2684250000002</v>
      </c>
      <c r="D1635" s="2"/>
    </row>
    <row r="1636" spans="1:4" x14ac:dyDescent="0.25">
      <c r="A1636" s="2">
        <v>540</v>
      </c>
      <c r="B1636">
        <v>1832</v>
      </c>
      <c r="C1636" s="3">
        <v>2280.2684250000002</v>
      </c>
      <c r="D1636" s="2"/>
    </row>
    <row r="1637" spans="1:4" x14ac:dyDescent="0.25">
      <c r="A1637" s="2">
        <v>540</v>
      </c>
      <c r="B1637">
        <v>1833</v>
      </c>
      <c r="C1637" s="3">
        <v>737.84050500000001</v>
      </c>
      <c r="D1637" s="2"/>
    </row>
    <row r="1638" spans="1:4" x14ac:dyDescent="0.25">
      <c r="A1638" s="2">
        <v>540</v>
      </c>
      <c r="B1638">
        <v>1834</v>
      </c>
      <c r="C1638" s="3">
        <v>595.20168799999999</v>
      </c>
      <c r="D1638" s="2"/>
    </row>
    <row r="1639" spans="1:4" x14ac:dyDescent="0.25">
      <c r="A1639" s="2">
        <v>540</v>
      </c>
      <c r="B1639">
        <v>1835</v>
      </c>
      <c r="C1639" s="3">
        <v>3926.774508</v>
      </c>
      <c r="D1639" s="2"/>
    </row>
    <row r="1640" spans="1:4" x14ac:dyDescent="0.25">
      <c r="A1640" s="2">
        <v>540</v>
      </c>
      <c r="B1640">
        <v>1836</v>
      </c>
      <c r="C1640" s="3">
        <v>4097.8576439999997</v>
      </c>
      <c r="D1640" s="2"/>
    </row>
    <row r="1641" spans="1:4" x14ac:dyDescent="0.25">
      <c r="A1641" s="2">
        <v>540</v>
      </c>
      <c r="B1641">
        <v>1837</v>
      </c>
      <c r="C1641" s="3">
        <v>4155.9487289999997</v>
      </c>
      <c r="D1641" s="2"/>
    </row>
    <row r="1642" spans="1:4" x14ac:dyDescent="0.25">
      <c r="A1642" s="2">
        <v>540</v>
      </c>
      <c r="B1642">
        <v>1838</v>
      </c>
      <c r="C1642" s="3">
        <v>5663.8337750000001</v>
      </c>
      <c r="D1642" s="2"/>
    </row>
    <row r="1643" spans="1:4" x14ac:dyDescent="0.25">
      <c r="A1643" s="2">
        <v>540</v>
      </c>
      <c r="B1643">
        <v>1839</v>
      </c>
      <c r="C1643" s="3">
        <v>5663.8337750000001</v>
      </c>
      <c r="D1643" s="2"/>
    </row>
    <row r="1644" spans="1:4" x14ac:dyDescent="0.25">
      <c r="A1644" s="2">
        <v>540</v>
      </c>
      <c r="B1644">
        <v>1840</v>
      </c>
      <c r="C1644" s="3">
        <v>4088.0314429999999</v>
      </c>
      <c r="D1644" s="2"/>
    </row>
    <row r="1645" spans="1:4" x14ac:dyDescent="0.25">
      <c r="A1645" s="2">
        <v>540</v>
      </c>
      <c r="B1645">
        <v>1841</v>
      </c>
      <c r="C1645" s="3">
        <v>3989.1571300000001</v>
      </c>
      <c r="D1645" s="2"/>
    </row>
    <row r="1646" spans="1:4" x14ac:dyDescent="0.25">
      <c r="A1646" s="2">
        <v>540</v>
      </c>
      <c r="B1646">
        <v>1842</v>
      </c>
      <c r="C1646" s="3">
        <v>5503.6955180000004</v>
      </c>
      <c r="D1646" s="2"/>
    </row>
    <row r="1647" spans="1:4" x14ac:dyDescent="0.25">
      <c r="A1647" s="2">
        <v>540</v>
      </c>
      <c r="B1647">
        <v>1843</v>
      </c>
      <c r="C1647" s="3">
        <v>3487.5141589999998</v>
      </c>
      <c r="D1647" s="2"/>
    </row>
    <row r="1648" spans="1:4" x14ac:dyDescent="0.25">
      <c r="A1648" s="2">
        <v>540</v>
      </c>
      <c r="B1648">
        <v>1844</v>
      </c>
      <c r="C1648" s="3">
        <v>7006.1343150000002</v>
      </c>
      <c r="D1648" s="2"/>
    </row>
    <row r="1649" spans="1:4" x14ac:dyDescent="0.25">
      <c r="A1649" s="2">
        <v>540</v>
      </c>
      <c r="B1649">
        <v>1845</v>
      </c>
      <c r="C1649" s="3">
        <v>7586.2250119999999</v>
      </c>
      <c r="D1649" s="2"/>
    </row>
    <row r="1650" spans="1:4" x14ac:dyDescent="0.25">
      <c r="A1650" s="2">
        <v>540</v>
      </c>
      <c r="B1650">
        <v>1846</v>
      </c>
      <c r="C1650" s="3">
        <v>6219.2248650000001</v>
      </c>
      <c r="D1650" s="2"/>
    </row>
    <row r="1651" spans="1:4" x14ac:dyDescent="0.25">
      <c r="A1651" s="2">
        <v>540</v>
      </c>
      <c r="B1651">
        <v>1847</v>
      </c>
      <c r="C1651" s="3">
        <v>3060.5591749999999</v>
      </c>
      <c r="D1651" s="2"/>
    </row>
    <row r="1652" spans="1:4" x14ac:dyDescent="0.25">
      <c r="A1652" s="2">
        <v>540</v>
      </c>
      <c r="B1652">
        <v>1848</v>
      </c>
      <c r="C1652" s="3">
        <v>3183.854429</v>
      </c>
      <c r="D1652" s="2"/>
    </row>
    <row r="1653" spans="1:4" x14ac:dyDescent="0.25">
      <c r="A1653" s="2">
        <v>540</v>
      </c>
      <c r="B1653">
        <v>1849</v>
      </c>
      <c r="C1653" s="3">
        <v>8807.5836120000004</v>
      </c>
      <c r="D1653" s="2"/>
    </row>
    <row r="1654" spans="1:4" x14ac:dyDescent="0.25">
      <c r="A1654" s="2">
        <v>540</v>
      </c>
      <c r="B1654">
        <v>1850</v>
      </c>
      <c r="C1654" s="3">
        <v>933.68316100000004</v>
      </c>
      <c r="D1654" s="2"/>
    </row>
    <row r="1655" spans="1:4" x14ac:dyDescent="0.25">
      <c r="A1655" s="2">
        <v>540</v>
      </c>
      <c r="B1655">
        <v>1851</v>
      </c>
      <c r="C1655" s="3">
        <v>1422.401991</v>
      </c>
      <c r="D1655" s="2"/>
    </row>
    <row r="1656" spans="1:4" x14ac:dyDescent="0.25">
      <c r="A1656" s="2">
        <v>540</v>
      </c>
      <c r="B1656">
        <v>1852</v>
      </c>
      <c r="C1656" s="3">
        <v>6002.9101810000002</v>
      </c>
      <c r="D1656" s="2"/>
    </row>
    <row r="1657" spans="1:4" x14ac:dyDescent="0.25">
      <c r="A1657" s="2">
        <v>540</v>
      </c>
      <c r="B1657">
        <v>1853</v>
      </c>
      <c r="C1657" s="3">
        <v>11078.784199</v>
      </c>
      <c r="D1657" s="2"/>
    </row>
    <row r="1658" spans="1:4" x14ac:dyDescent="0.25">
      <c r="A1658" s="2">
        <v>540</v>
      </c>
      <c r="B1658">
        <v>1854</v>
      </c>
      <c r="C1658" s="3">
        <v>5969.9949429999997</v>
      </c>
      <c r="D1658" s="2"/>
    </row>
    <row r="1659" spans="1:4" x14ac:dyDescent="0.25">
      <c r="A1659" s="2">
        <v>540</v>
      </c>
      <c r="B1659">
        <v>1855</v>
      </c>
      <c r="C1659" s="3">
        <v>5579.0403779999997</v>
      </c>
      <c r="D1659" s="2"/>
    </row>
    <row r="1660" spans="1:4" x14ac:dyDescent="0.25">
      <c r="A1660" s="2">
        <v>540</v>
      </c>
      <c r="B1660">
        <v>1856</v>
      </c>
      <c r="C1660" s="3">
        <v>5462.4604099999997</v>
      </c>
      <c r="D1660" s="2"/>
    </row>
    <row r="1661" spans="1:4" x14ac:dyDescent="0.25">
      <c r="A1661" s="2">
        <v>540</v>
      </c>
      <c r="B1661">
        <v>1857</v>
      </c>
      <c r="C1661" s="3">
        <v>4576.8621700000003</v>
      </c>
      <c r="D1661" s="2"/>
    </row>
    <row r="1662" spans="1:4" x14ac:dyDescent="0.25">
      <c r="A1662" s="2">
        <v>540</v>
      </c>
      <c r="B1662">
        <v>1858</v>
      </c>
      <c r="C1662" s="3">
        <v>5462.4604099999997</v>
      </c>
      <c r="D1662" s="2"/>
    </row>
    <row r="1663" spans="1:4" x14ac:dyDescent="0.25">
      <c r="A1663" s="2">
        <v>540</v>
      </c>
      <c r="B1663">
        <v>1859</v>
      </c>
      <c r="C1663" s="3">
        <v>22463.039001333</v>
      </c>
      <c r="D1663" s="2"/>
    </row>
    <row r="1664" spans="1:4" x14ac:dyDescent="0.25">
      <c r="A1664" s="2">
        <v>540</v>
      </c>
      <c r="B1664">
        <v>1860</v>
      </c>
      <c r="C1664" s="3">
        <v>12482.579595331999</v>
      </c>
      <c r="D1664" s="2"/>
    </row>
    <row r="1665" spans="1:4" x14ac:dyDescent="0.25">
      <c r="A1665" s="2">
        <v>540</v>
      </c>
      <c r="B1665">
        <v>1861</v>
      </c>
      <c r="C1665" s="3">
        <v>6470.8286493320002</v>
      </c>
      <c r="D1665" s="2"/>
    </row>
    <row r="1666" spans="1:4" x14ac:dyDescent="0.25">
      <c r="A1666" s="2">
        <v>540</v>
      </c>
      <c r="B1666">
        <v>1862</v>
      </c>
      <c r="C1666" s="3">
        <v>917.55660599999999</v>
      </c>
      <c r="D1666" s="2"/>
    </row>
    <row r="1667" spans="1:4" x14ac:dyDescent="0.25">
      <c r="A1667" s="2">
        <v>540</v>
      </c>
      <c r="B1667">
        <v>1863</v>
      </c>
      <c r="C1667" s="3">
        <v>720.31973300000004</v>
      </c>
      <c r="D1667" s="2"/>
    </row>
    <row r="1668" spans="1:4" x14ac:dyDescent="0.25">
      <c r="A1668" s="2">
        <v>540</v>
      </c>
      <c r="B1668">
        <v>1864</v>
      </c>
      <c r="C1668" s="3">
        <v>896.99538099999995</v>
      </c>
      <c r="D1668" s="2"/>
    </row>
    <row r="1669" spans="1:4" x14ac:dyDescent="0.25">
      <c r="A1669" s="2">
        <v>540</v>
      </c>
      <c r="B1669">
        <v>1865</v>
      </c>
      <c r="C1669" s="3">
        <v>6470.8286493320002</v>
      </c>
      <c r="D1669" s="2"/>
    </row>
    <row r="1670" spans="1:4" x14ac:dyDescent="0.25">
      <c r="A1670" s="2">
        <v>540</v>
      </c>
      <c r="B1670">
        <v>1866</v>
      </c>
      <c r="C1670" s="3">
        <v>10319.430306332</v>
      </c>
      <c r="D1670" s="2"/>
    </row>
    <row r="1671" spans="1:4" x14ac:dyDescent="0.25">
      <c r="A1671" s="2">
        <v>540</v>
      </c>
      <c r="B1671">
        <v>1867</v>
      </c>
      <c r="C1671" s="3">
        <v>9905.1686713319996</v>
      </c>
      <c r="D1671" s="2"/>
    </row>
    <row r="1672" spans="1:4" x14ac:dyDescent="0.25">
      <c r="A1672" s="2">
        <v>540</v>
      </c>
      <c r="B1672">
        <v>1868</v>
      </c>
      <c r="C1672" s="3">
        <v>5803.709613</v>
      </c>
      <c r="D1672" s="2"/>
    </row>
    <row r="1673" spans="1:4" x14ac:dyDescent="0.25">
      <c r="A1673" s="2">
        <v>540</v>
      </c>
      <c r="B1673">
        <v>1869</v>
      </c>
      <c r="C1673" s="3">
        <v>3404.8244770000001</v>
      </c>
      <c r="D1673" s="2"/>
    </row>
    <row r="1674" spans="1:4" x14ac:dyDescent="0.25">
      <c r="A1674" s="2">
        <v>540</v>
      </c>
      <c r="B1674">
        <v>1870</v>
      </c>
      <c r="C1674" s="3">
        <v>2973.1574310000001</v>
      </c>
      <c r="D1674" s="2"/>
    </row>
    <row r="1675" spans="1:4" x14ac:dyDescent="0.25">
      <c r="A1675" s="2">
        <v>540</v>
      </c>
      <c r="B1675">
        <v>1871</v>
      </c>
      <c r="C1675" s="3">
        <v>4488.8496290000003</v>
      </c>
      <c r="D1675" s="2"/>
    </row>
    <row r="1676" spans="1:4" x14ac:dyDescent="0.25">
      <c r="A1676" s="2">
        <v>540</v>
      </c>
      <c r="B1676">
        <v>1872</v>
      </c>
      <c r="C1676" s="3">
        <v>9701.8329533319993</v>
      </c>
      <c r="D1676" s="2"/>
    </row>
    <row r="1677" spans="1:4" x14ac:dyDescent="0.25">
      <c r="A1677" s="2">
        <v>540</v>
      </c>
      <c r="B1677">
        <v>1873</v>
      </c>
      <c r="C1677" s="3">
        <v>10868.331895331999</v>
      </c>
      <c r="D1677" s="2"/>
    </row>
    <row r="1678" spans="1:4" x14ac:dyDescent="0.25">
      <c r="A1678" s="2">
        <v>540</v>
      </c>
      <c r="B1678">
        <v>1874</v>
      </c>
      <c r="C1678" s="3">
        <v>12192.190136331999</v>
      </c>
      <c r="D1678" s="2"/>
    </row>
    <row r="1679" spans="1:4" x14ac:dyDescent="0.25">
      <c r="A1679" s="2">
        <v>540</v>
      </c>
      <c r="B1679">
        <v>1875</v>
      </c>
      <c r="C1679" s="3">
        <v>8966.8391793320006</v>
      </c>
      <c r="D1679" s="2"/>
    </row>
    <row r="1680" spans="1:4" x14ac:dyDescent="0.25">
      <c r="A1680" s="2">
        <v>540</v>
      </c>
      <c r="B1680">
        <v>1876</v>
      </c>
      <c r="C1680" s="3">
        <v>8794.3643703319995</v>
      </c>
      <c r="D1680" s="2"/>
    </row>
    <row r="1681" spans="1:4" x14ac:dyDescent="0.25">
      <c r="A1681" s="2">
        <v>540</v>
      </c>
      <c r="B1681">
        <v>1877</v>
      </c>
      <c r="C1681" s="3">
        <v>11562.581569332</v>
      </c>
      <c r="D1681" s="2"/>
    </row>
    <row r="1682" spans="1:4" x14ac:dyDescent="0.25">
      <c r="A1682" s="2">
        <v>540</v>
      </c>
      <c r="B1682">
        <v>1878</v>
      </c>
      <c r="C1682" s="3">
        <v>9481.3440343319999</v>
      </c>
      <c r="D1682" s="2"/>
    </row>
    <row r="1683" spans="1:4" x14ac:dyDescent="0.25">
      <c r="A1683" s="2">
        <v>540</v>
      </c>
      <c r="B1683">
        <v>1879</v>
      </c>
      <c r="C1683" s="3">
        <v>3043.4521746659998</v>
      </c>
      <c r="D1683" s="2"/>
    </row>
    <row r="1684" spans="1:4" x14ac:dyDescent="0.25">
      <c r="A1684" s="2">
        <v>540</v>
      </c>
      <c r="B1684">
        <v>1880</v>
      </c>
      <c r="C1684" s="3">
        <v>29444.535994999002</v>
      </c>
      <c r="D1684" s="2"/>
    </row>
    <row r="1685" spans="1:4" x14ac:dyDescent="0.25">
      <c r="A1685" s="2">
        <v>540</v>
      </c>
      <c r="B1685">
        <v>1881</v>
      </c>
      <c r="C1685" s="3">
        <v>21060.727099</v>
      </c>
      <c r="D1685" s="2"/>
    </row>
    <row r="1686" spans="1:4" x14ac:dyDescent="0.25">
      <c r="A1686" s="2">
        <v>540</v>
      </c>
      <c r="B1686">
        <v>1882</v>
      </c>
      <c r="C1686" s="3">
        <v>4572.3708699999997</v>
      </c>
      <c r="D1686" s="2"/>
    </row>
    <row r="1687" spans="1:4" x14ac:dyDescent="0.25">
      <c r="A1687" s="2">
        <v>540</v>
      </c>
      <c r="B1687">
        <v>1883</v>
      </c>
      <c r="C1687" s="3">
        <v>0</v>
      </c>
      <c r="D1687" s="2"/>
    </row>
    <row r="1688" spans="1:4" x14ac:dyDescent="0.25">
      <c r="A1688" s="2">
        <v>540</v>
      </c>
      <c r="B1688">
        <v>1886</v>
      </c>
      <c r="C1688" s="3">
        <v>294.951617</v>
      </c>
      <c r="D1688" s="2"/>
    </row>
    <row r="1689" spans="1:4" x14ac:dyDescent="0.25">
      <c r="A1689" s="2">
        <v>540</v>
      </c>
      <c r="B1689">
        <v>1887</v>
      </c>
      <c r="C1689" s="3">
        <v>14077.263199999999</v>
      </c>
      <c r="D1689" s="2"/>
    </row>
    <row r="1690" spans="1:4" x14ac:dyDescent="0.25">
      <c r="A1690" s="2">
        <v>540</v>
      </c>
      <c r="B1690">
        <v>1888</v>
      </c>
      <c r="C1690" s="3">
        <v>15787.784889</v>
      </c>
      <c r="D1690" s="2"/>
    </row>
    <row r="1691" spans="1:4" x14ac:dyDescent="0.25">
      <c r="A1691" s="2">
        <v>540</v>
      </c>
      <c r="B1691">
        <v>1889</v>
      </c>
      <c r="C1691" s="3">
        <v>12276.168695</v>
      </c>
      <c r="D1691" s="2"/>
    </row>
    <row r="1692" spans="1:4" x14ac:dyDescent="0.25">
      <c r="A1692" s="2">
        <v>540</v>
      </c>
      <c r="B1692">
        <v>1890</v>
      </c>
      <c r="C1692" s="3">
        <v>14717.434552999999</v>
      </c>
      <c r="D1692" s="2"/>
    </row>
    <row r="1693" spans="1:4" x14ac:dyDescent="0.25">
      <c r="A1693" s="2">
        <v>540</v>
      </c>
      <c r="B1693">
        <v>1891</v>
      </c>
      <c r="C1693" s="3">
        <v>7690.9053450000001</v>
      </c>
      <c r="D1693" s="2"/>
    </row>
    <row r="1694" spans="1:4" x14ac:dyDescent="0.25">
      <c r="A1694" s="2">
        <v>540</v>
      </c>
      <c r="B1694">
        <v>1892</v>
      </c>
      <c r="C1694" s="3">
        <v>13038.082543</v>
      </c>
      <c r="D1694" s="2"/>
    </row>
    <row r="1695" spans="1:4" x14ac:dyDescent="0.25">
      <c r="A1695" s="2">
        <v>540</v>
      </c>
      <c r="B1695">
        <v>1893</v>
      </c>
      <c r="C1695" s="3">
        <v>12789.731737</v>
      </c>
      <c r="D1695" s="2"/>
    </row>
    <row r="1696" spans="1:4" x14ac:dyDescent="0.25">
      <c r="A1696" s="2">
        <v>540</v>
      </c>
      <c r="B1696">
        <v>1894</v>
      </c>
      <c r="C1696" s="3">
        <v>845.86302799999999</v>
      </c>
      <c r="D1696" s="2"/>
    </row>
    <row r="1697" spans="1:4" x14ac:dyDescent="0.25">
      <c r="A1697" s="2">
        <v>540</v>
      </c>
      <c r="B1697">
        <v>1895</v>
      </c>
      <c r="C1697" s="3">
        <v>1226.8820270000001</v>
      </c>
      <c r="D1697" s="2"/>
    </row>
    <row r="1698" spans="1:4" x14ac:dyDescent="0.25">
      <c r="A1698" s="2">
        <v>540</v>
      </c>
      <c r="B1698">
        <v>1896</v>
      </c>
      <c r="C1698" s="3">
        <v>4152.9965400000001</v>
      </c>
      <c r="D1698" s="2"/>
    </row>
    <row r="1699" spans="1:4" x14ac:dyDescent="0.25">
      <c r="A1699" s="2">
        <v>540</v>
      </c>
      <c r="B1699">
        <v>1897</v>
      </c>
      <c r="C1699" s="3">
        <v>5252.5329860000002</v>
      </c>
      <c r="D1699" s="2"/>
    </row>
    <row r="1700" spans="1:4" x14ac:dyDescent="0.25">
      <c r="A1700" s="2">
        <v>540</v>
      </c>
      <c r="B1700">
        <v>1898</v>
      </c>
      <c r="C1700" s="3">
        <v>6496.2990719999998</v>
      </c>
      <c r="D1700" s="2"/>
    </row>
    <row r="1701" spans="1:4" x14ac:dyDescent="0.25">
      <c r="A1701" s="2">
        <v>540</v>
      </c>
      <c r="B1701">
        <v>1899</v>
      </c>
      <c r="C1701" s="3">
        <v>3666.9766519999998</v>
      </c>
      <c r="D1701" s="2"/>
    </row>
    <row r="1702" spans="1:4" x14ac:dyDescent="0.25">
      <c r="A1702" s="2">
        <v>540</v>
      </c>
      <c r="B1702">
        <v>1900</v>
      </c>
      <c r="C1702" s="3">
        <v>8229.2711940000008</v>
      </c>
      <c r="D1702" s="2"/>
    </row>
    <row r="1703" spans="1:4" x14ac:dyDescent="0.25">
      <c r="A1703" s="2">
        <v>540</v>
      </c>
      <c r="B1703">
        <v>1901</v>
      </c>
      <c r="C1703" s="3">
        <v>6264.3453360000003</v>
      </c>
      <c r="D1703" s="2"/>
    </row>
    <row r="1704" spans="1:4" x14ac:dyDescent="0.25">
      <c r="A1704" s="2">
        <v>540</v>
      </c>
      <c r="B1704">
        <v>1902</v>
      </c>
      <c r="C1704" s="3">
        <v>16649.32474</v>
      </c>
      <c r="D1704" s="2"/>
    </row>
    <row r="1705" spans="1:4" x14ac:dyDescent="0.25">
      <c r="A1705" s="2">
        <v>540</v>
      </c>
      <c r="B1705">
        <v>1903</v>
      </c>
      <c r="C1705" s="3">
        <v>24898.182532999999</v>
      </c>
      <c r="D1705" s="2"/>
    </row>
    <row r="1706" spans="1:4" x14ac:dyDescent="0.25">
      <c r="A1706" s="2">
        <v>540</v>
      </c>
      <c r="B1706">
        <v>1904</v>
      </c>
      <c r="C1706" s="3">
        <v>8850.1115759999993</v>
      </c>
      <c r="D1706" s="2"/>
    </row>
    <row r="1707" spans="1:4" x14ac:dyDescent="0.25">
      <c r="A1707" s="2">
        <v>540</v>
      </c>
      <c r="B1707">
        <v>1905</v>
      </c>
      <c r="C1707" s="3">
        <v>10632.001609000001</v>
      </c>
      <c r="D1707" s="2"/>
    </row>
    <row r="1708" spans="1:4" x14ac:dyDescent="0.25">
      <c r="A1708" s="2">
        <v>540</v>
      </c>
      <c r="B1708">
        <v>1906</v>
      </c>
      <c r="C1708" s="3">
        <v>2686.7568040000001</v>
      </c>
      <c r="D1708" s="2"/>
    </row>
    <row r="1709" spans="1:4" x14ac:dyDescent="0.25">
      <c r="A1709" s="2">
        <v>540</v>
      </c>
      <c r="B1709">
        <v>1907</v>
      </c>
      <c r="C1709" s="3">
        <v>3686.0991949999998</v>
      </c>
      <c r="D1709" s="2"/>
    </row>
    <row r="1710" spans="1:4" x14ac:dyDescent="0.25">
      <c r="A1710" s="2">
        <v>540</v>
      </c>
      <c r="B1710">
        <v>1908</v>
      </c>
      <c r="C1710" s="3">
        <v>924.35544200000004</v>
      </c>
      <c r="D1710" s="2"/>
    </row>
    <row r="1711" spans="1:4" x14ac:dyDescent="0.25">
      <c r="A1711" s="2">
        <v>540</v>
      </c>
      <c r="B1711">
        <v>1909</v>
      </c>
      <c r="C1711" s="3">
        <v>3306.7114310000002</v>
      </c>
      <c r="D1711" s="2"/>
    </row>
    <row r="1712" spans="1:4" x14ac:dyDescent="0.25">
      <c r="A1712" s="2">
        <v>540</v>
      </c>
      <c r="B1712">
        <v>1910</v>
      </c>
      <c r="C1712" s="3">
        <v>3056.0006979999998</v>
      </c>
      <c r="D1712" s="2"/>
    </row>
    <row r="1713" spans="1:4" x14ac:dyDescent="0.25">
      <c r="A1713" s="2">
        <v>540</v>
      </c>
      <c r="B1713">
        <v>1911</v>
      </c>
      <c r="C1713" s="3">
        <v>8256.0704289999994</v>
      </c>
      <c r="D1713" s="2"/>
    </row>
    <row r="1714" spans="1:4" x14ac:dyDescent="0.25">
      <c r="A1714" s="2">
        <v>540</v>
      </c>
      <c r="B1714">
        <v>1912</v>
      </c>
      <c r="C1714" s="3">
        <v>2118.4228819999998</v>
      </c>
      <c r="D1714" s="2"/>
    </row>
    <row r="1715" spans="1:4" x14ac:dyDescent="0.25">
      <c r="A1715" s="2">
        <v>540</v>
      </c>
      <c r="B1715">
        <v>1913</v>
      </c>
      <c r="C1715" s="3">
        <v>19263.675908000001</v>
      </c>
      <c r="D1715" s="2"/>
    </row>
    <row r="1716" spans="1:4" x14ac:dyDescent="0.25">
      <c r="A1716" s="2">
        <v>540</v>
      </c>
      <c r="B1716">
        <v>1914</v>
      </c>
      <c r="C1716" s="3">
        <v>183.49740800000001</v>
      </c>
      <c r="D1716" s="2"/>
    </row>
    <row r="1717" spans="1:4" x14ac:dyDescent="0.25">
      <c r="A1717" s="2">
        <v>540</v>
      </c>
      <c r="B1717">
        <v>1915</v>
      </c>
      <c r="C1717" s="3">
        <v>5043.2335949999997</v>
      </c>
      <c r="D1717" s="2"/>
    </row>
    <row r="1718" spans="1:4" x14ac:dyDescent="0.25">
      <c r="A1718" s="2">
        <v>540</v>
      </c>
      <c r="B1718">
        <v>1916</v>
      </c>
      <c r="C1718" s="3">
        <v>9620.5331040000001</v>
      </c>
      <c r="D1718" s="2"/>
    </row>
    <row r="1719" spans="1:4" x14ac:dyDescent="0.25">
      <c r="A1719" s="2">
        <v>540</v>
      </c>
      <c r="B1719">
        <v>1917</v>
      </c>
      <c r="C1719" s="3">
        <v>19753.283817</v>
      </c>
      <c r="D1719" s="2"/>
    </row>
    <row r="1720" spans="1:4" x14ac:dyDescent="0.25">
      <c r="A1720" s="2">
        <v>540</v>
      </c>
      <c r="B1720">
        <v>1918</v>
      </c>
      <c r="C1720" s="3">
        <v>4760.9982309999996</v>
      </c>
      <c r="D1720" s="2"/>
    </row>
    <row r="1721" spans="1:4" x14ac:dyDescent="0.25">
      <c r="A1721" s="2">
        <v>540</v>
      </c>
      <c r="B1721">
        <v>1919</v>
      </c>
      <c r="C1721" s="3">
        <v>14819.435775</v>
      </c>
      <c r="D1721" s="2"/>
    </row>
    <row r="1722" spans="1:4" x14ac:dyDescent="0.25">
      <c r="A1722" s="2">
        <v>540</v>
      </c>
      <c r="B1722">
        <v>1920</v>
      </c>
      <c r="C1722" s="3">
        <v>8977.6347170000008</v>
      </c>
      <c r="D1722" s="2"/>
    </row>
    <row r="1723" spans="1:4" x14ac:dyDescent="0.25">
      <c r="A1723" s="2">
        <v>540</v>
      </c>
      <c r="B1723">
        <v>1921</v>
      </c>
      <c r="C1723" s="3">
        <v>16229.245715999999</v>
      </c>
      <c r="D1723" s="2"/>
    </row>
    <row r="1724" spans="1:4" x14ac:dyDescent="0.25">
      <c r="A1724" s="2">
        <v>540</v>
      </c>
      <c r="B1724">
        <v>1922</v>
      </c>
      <c r="C1724" s="3">
        <v>14290.685438</v>
      </c>
      <c r="D1724" s="2"/>
    </row>
    <row r="1725" spans="1:4" x14ac:dyDescent="0.25">
      <c r="A1725" s="2">
        <v>540</v>
      </c>
      <c r="B1725">
        <v>1923</v>
      </c>
      <c r="C1725" s="3">
        <v>26535.287303000001</v>
      </c>
      <c r="D1725" s="2"/>
    </row>
    <row r="1726" spans="1:4" x14ac:dyDescent="0.25">
      <c r="A1726" s="2">
        <v>540</v>
      </c>
      <c r="B1726">
        <v>1924</v>
      </c>
      <c r="C1726" s="3">
        <v>6946.3180899999998</v>
      </c>
      <c r="D1726" s="2"/>
    </row>
    <row r="1727" spans="1:4" x14ac:dyDescent="0.25">
      <c r="A1727" s="2">
        <v>540</v>
      </c>
      <c r="B1727">
        <v>1925</v>
      </c>
      <c r="C1727" s="3">
        <v>6056.3994160000002</v>
      </c>
      <c r="D1727" s="2"/>
    </row>
    <row r="1728" spans="1:4" x14ac:dyDescent="0.25">
      <c r="A1728" s="2">
        <v>540</v>
      </c>
      <c r="B1728">
        <v>1926</v>
      </c>
      <c r="C1728" s="3">
        <v>26535.287303000001</v>
      </c>
      <c r="D1728" s="2"/>
    </row>
    <row r="1729" spans="1:4" x14ac:dyDescent="0.25">
      <c r="A1729" s="2">
        <v>540</v>
      </c>
      <c r="B1729">
        <v>1927</v>
      </c>
      <c r="C1729" s="3">
        <v>4088.010421</v>
      </c>
      <c r="D1729" s="2"/>
    </row>
    <row r="1730" spans="1:4" x14ac:dyDescent="0.25">
      <c r="A1730" s="2">
        <v>540</v>
      </c>
      <c r="B1730">
        <v>1928</v>
      </c>
      <c r="C1730" s="3">
        <v>7324.7826290000003</v>
      </c>
      <c r="D1730" s="2"/>
    </row>
    <row r="1731" spans="1:4" x14ac:dyDescent="0.25">
      <c r="A1731" s="2">
        <v>540</v>
      </c>
      <c r="B1731">
        <v>1929</v>
      </c>
      <c r="C1731" s="3">
        <v>5728.4614529999999</v>
      </c>
      <c r="D1731" s="2"/>
    </row>
    <row r="1732" spans="1:4" x14ac:dyDescent="0.25">
      <c r="A1732" s="2">
        <v>540</v>
      </c>
      <c r="B1732">
        <v>1930</v>
      </c>
      <c r="C1732" s="3">
        <v>19240.380234666001</v>
      </c>
      <c r="D1732" s="2"/>
    </row>
    <row r="1733" spans="1:4" x14ac:dyDescent="0.25">
      <c r="A1733" s="2">
        <v>540</v>
      </c>
      <c r="B1733">
        <v>1931</v>
      </c>
      <c r="C1733" s="3">
        <v>581.38080300000001</v>
      </c>
      <c r="D1733" s="2"/>
    </row>
    <row r="1734" spans="1:4" x14ac:dyDescent="0.25">
      <c r="A1734" s="2">
        <v>540</v>
      </c>
      <c r="B1734">
        <v>1932</v>
      </c>
      <c r="C1734" s="3">
        <v>581.38080300000001</v>
      </c>
      <c r="D1734" s="2"/>
    </row>
    <row r="1735" spans="1:4" x14ac:dyDescent="0.25">
      <c r="A1735" s="2">
        <v>540</v>
      </c>
      <c r="B1735">
        <v>1933</v>
      </c>
      <c r="C1735" s="3">
        <v>685.77031299999999</v>
      </c>
      <c r="D1735" s="2"/>
    </row>
    <row r="1736" spans="1:4" x14ac:dyDescent="0.25">
      <c r="A1736" s="2">
        <v>540</v>
      </c>
      <c r="B1736">
        <v>1935</v>
      </c>
      <c r="C1736" s="3">
        <v>900.62985800000001</v>
      </c>
      <c r="D1736" s="2"/>
    </row>
    <row r="1737" spans="1:4" x14ac:dyDescent="0.25">
      <c r="A1737" s="2">
        <v>540</v>
      </c>
      <c r="B1737">
        <v>1936</v>
      </c>
      <c r="C1737" s="3">
        <v>902.53105500000004</v>
      </c>
      <c r="D1737" s="2"/>
    </row>
    <row r="1738" spans="1:4" x14ac:dyDescent="0.25">
      <c r="A1738" s="2">
        <v>540</v>
      </c>
      <c r="B1738">
        <v>1937</v>
      </c>
      <c r="C1738" s="3">
        <v>2356.808822</v>
      </c>
      <c r="D1738" s="2"/>
    </row>
    <row r="1739" spans="1:4" x14ac:dyDescent="0.25">
      <c r="A1739" s="2">
        <v>540</v>
      </c>
      <c r="B1739">
        <v>1938</v>
      </c>
      <c r="C1739" s="3">
        <v>2176.5886890000002</v>
      </c>
      <c r="D1739" s="2"/>
    </row>
    <row r="1740" spans="1:4" x14ac:dyDescent="0.25">
      <c r="A1740" s="2">
        <v>540</v>
      </c>
      <c r="B1740">
        <v>1939</v>
      </c>
      <c r="C1740" s="3">
        <v>7778.9438989999999</v>
      </c>
      <c r="D1740" s="2"/>
    </row>
    <row r="1741" spans="1:4" x14ac:dyDescent="0.25">
      <c r="A1741" s="2">
        <v>540</v>
      </c>
      <c r="B1741">
        <v>1940</v>
      </c>
      <c r="C1741" s="3">
        <v>11579.844693999999</v>
      </c>
      <c r="D1741" s="2"/>
    </row>
    <row r="1742" spans="1:4" x14ac:dyDescent="0.25">
      <c r="A1742" s="2">
        <v>540</v>
      </c>
      <c r="B1742">
        <v>1941</v>
      </c>
      <c r="C1742" s="3">
        <v>10624.156552</v>
      </c>
      <c r="D1742" s="2"/>
    </row>
    <row r="1743" spans="1:4" x14ac:dyDescent="0.25">
      <c r="A1743" s="2">
        <v>540</v>
      </c>
      <c r="B1743">
        <v>1942</v>
      </c>
      <c r="C1743" s="3">
        <v>691.052502</v>
      </c>
      <c r="D1743" s="2"/>
    </row>
    <row r="1744" spans="1:4" x14ac:dyDescent="0.25">
      <c r="A1744" s="2">
        <v>540</v>
      </c>
      <c r="B1744">
        <v>1943</v>
      </c>
      <c r="C1744" s="3">
        <v>1523.76839</v>
      </c>
      <c r="D1744" s="2"/>
    </row>
    <row r="1745" spans="1:4" x14ac:dyDescent="0.25">
      <c r="A1745" s="2">
        <v>540</v>
      </c>
      <c r="B1745">
        <v>1944</v>
      </c>
      <c r="C1745" s="3">
        <v>3144.933172</v>
      </c>
      <c r="D1745" s="2"/>
    </row>
    <row r="1746" spans="1:4" x14ac:dyDescent="0.25">
      <c r="A1746" s="2">
        <v>540</v>
      </c>
      <c r="B1746">
        <v>1945</v>
      </c>
      <c r="C1746" s="3">
        <v>3565.8309920000002</v>
      </c>
      <c r="D1746" s="2"/>
    </row>
    <row r="1747" spans="1:4" x14ac:dyDescent="0.25">
      <c r="A1747" s="2">
        <v>540</v>
      </c>
      <c r="B1747">
        <v>1946</v>
      </c>
      <c r="C1747" s="3">
        <v>3670.971665</v>
      </c>
      <c r="D1747" s="2"/>
    </row>
    <row r="1748" spans="1:4" x14ac:dyDescent="0.25">
      <c r="A1748" s="2">
        <v>540</v>
      </c>
      <c r="B1748">
        <v>1947</v>
      </c>
      <c r="C1748" s="3">
        <v>8469.4212029999999</v>
      </c>
      <c r="D1748" s="2"/>
    </row>
    <row r="1749" spans="1:4" x14ac:dyDescent="0.25">
      <c r="A1749" s="2">
        <v>540</v>
      </c>
      <c r="B1749">
        <v>1948</v>
      </c>
      <c r="C1749" s="3">
        <v>10009.727618999999</v>
      </c>
      <c r="D1749" s="2"/>
    </row>
    <row r="1750" spans="1:4" x14ac:dyDescent="0.25">
      <c r="A1750" s="2">
        <v>540</v>
      </c>
      <c r="B1750">
        <v>1949</v>
      </c>
      <c r="C1750" s="3">
        <v>11329.745648</v>
      </c>
      <c r="D1750" s="2"/>
    </row>
    <row r="1751" spans="1:4" x14ac:dyDescent="0.25">
      <c r="A1751" s="2">
        <v>540</v>
      </c>
      <c r="B1751">
        <v>1950</v>
      </c>
      <c r="C1751" s="3">
        <v>13420.462088</v>
      </c>
      <c r="D1751" s="2"/>
    </row>
    <row r="1752" spans="1:4" x14ac:dyDescent="0.25">
      <c r="A1752" s="2">
        <v>540</v>
      </c>
      <c r="B1752">
        <v>1952</v>
      </c>
      <c r="C1752" s="3">
        <v>348.41722700000003</v>
      </c>
      <c r="D1752" s="2"/>
    </row>
    <row r="1753" spans="1:4" x14ac:dyDescent="0.25">
      <c r="A1753" s="2">
        <v>540</v>
      </c>
      <c r="B1753">
        <v>1953</v>
      </c>
      <c r="C1753" s="3">
        <v>618.27362500000004</v>
      </c>
      <c r="D1753" s="2"/>
    </row>
    <row r="1754" spans="1:4" x14ac:dyDescent="0.25">
      <c r="A1754" s="2">
        <v>540</v>
      </c>
      <c r="B1754">
        <v>1954</v>
      </c>
      <c r="C1754" s="3">
        <v>14282.467130000001</v>
      </c>
      <c r="D1754" s="2"/>
    </row>
    <row r="1755" spans="1:4" x14ac:dyDescent="0.25">
      <c r="A1755" s="2">
        <v>540</v>
      </c>
      <c r="B1755">
        <v>1955</v>
      </c>
      <c r="C1755" s="3">
        <v>23374.284072999999</v>
      </c>
      <c r="D1755" s="2"/>
    </row>
    <row r="1756" spans="1:4" x14ac:dyDescent="0.25">
      <c r="A1756" s="2">
        <v>540</v>
      </c>
      <c r="B1756">
        <v>1956</v>
      </c>
      <c r="C1756" s="3">
        <v>34722.868609999998</v>
      </c>
      <c r="D1756" s="2"/>
    </row>
    <row r="1757" spans="1:4" x14ac:dyDescent="0.25">
      <c r="A1757" s="2">
        <v>540</v>
      </c>
      <c r="B1757">
        <v>1957</v>
      </c>
      <c r="C1757" s="3">
        <v>9215.3298419999992</v>
      </c>
      <c r="D1757" s="2"/>
    </row>
    <row r="1758" spans="1:4" x14ac:dyDescent="0.25">
      <c r="A1758" s="2">
        <v>540</v>
      </c>
      <c r="B1758">
        <v>1958</v>
      </c>
      <c r="C1758" s="3">
        <v>7736.7196160000003</v>
      </c>
      <c r="D1758" s="2"/>
    </row>
    <row r="1759" spans="1:4" x14ac:dyDescent="0.25">
      <c r="A1759" s="2">
        <v>540</v>
      </c>
      <c r="B1759">
        <v>1959</v>
      </c>
      <c r="C1759" s="3">
        <v>23807.121917</v>
      </c>
      <c r="D1759" s="2"/>
    </row>
    <row r="1760" spans="1:4" x14ac:dyDescent="0.25">
      <c r="A1760" s="2">
        <v>540</v>
      </c>
      <c r="B1760">
        <v>1960</v>
      </c>
      <c r="C1760" s="3">
        <v>6552.2198900000003</v>
      </c>
      <c r="D1760" s="2"/>
    </row>
    <row r="1761" spans="1:4" x14ac:dyDescent="0.25">
      <c r="A1761" s="2">
        <v>540</v>
      </c>
      <c r="B1761">
        <v>1961</v>
      </c>
      <c r="C1761" s="3">
        <v>2298.963792</v>
      </c>
      <c r="D1761" s="2"/>
    </row>
    <row r="1762" spans="1:4" x14ac:dyDescent="0.25">
      <c r="A1762" s="2">
        <v>540</v>
      </c>
      <c r="B1762">
        <v>1962</v>
      </c>
      <c r="C1762" s="3">
        <v>1587.4505509999999</v>
      </c>
      <c r="D1762" s="2"/>
    </row>
    <row r="1763" spans="1:4" x14ac:dyDescent="0.25">
      <c r="A1763" s="2">
        <v>540</v>
      </c>
      <c r="B1763">
        <v>1963</v>
      </c>
      <c r="C1763" s="3">
        <v>3406.114184</v>
      </c>
      <c r="D1763" s="2"/>
    </row>
    <row r="1764" spans="1:4" x14ac:dyDescent="0.25">
      <c r="A1764" s="2">
        <v>540</v>
      </c>
      <c r="B1764">
        <v>1964</v>
      </c>
      <c r="C1764" s="3">
        <v>6313.6693610000002</v>
      </c>
      <c r="D1764" s="2"/>
    </row>
    <row r="1765" spans="1:4" x14ac:dyDescent="0.25">
      <c r="A1765" s="2">
        <v>540</v>
      </c>
      <c r="B1765">
        <v>1966</v>
      </c>
      <c r="C1765" s="3">
        <v>977.36908600000004</v>
      </c>
      <c r="D1765" s="2"/>
    </row>
    <row r="1766" spans="1:4" x14ac:dyDescent="0.25">
      <c r="A1766" s="2">
        <v>540</v>
      </c>
      <c r="B1766">
        <v>1967</v>
      </c>
      <c r="C1766" s="3">
        <v>1251.9012270000001</v>
      </c>
      <c r="D1766" s="2"/>
    </row>
    <row r="1767" spans="1:4" x14ac:dyDescent="0.25">
      <c r="A1767" s="2">
        <v>540</v>
      </c>
      <c r="B1767">
        <v>1968</v>
      </c>
      <c r="C1767" s="3">
        <v>4276.4040459999997</v>
      </c>
      <c r="D1767" s="2"/>
    </row>
    <row r="1768" spans="1:4" x14ac:dyDescent="0.25">
      <c r="A1768" s="2">
        <v>540</v>
      </c>
      <c r="B1768">
        <v>1969</v>
      </c>
      <c r="C1768" s="3">
        <v>3941.2705259999998</v>
      </c>
      <c r="D1768" s="2"/>
    </row>
    <row r="1769" spans="1:4" x14ac:dyDescent="0.25">
      <c r="A1769" s="2">
        <v>540</v>
      </c>
      <c r="B1769">
        <v>1970</v>
      </c>
      <c r="C1769" s="3">
        <v>9976.5276990000002</v>
      </c>
      <c r="D1769" s="2"/>
    </row>
    <row r="1770" spans="1:4" x14ac:dyDescent="0.25">
      <c r="A1770" s="2">
        <v>540</v>
      </c>
      <c r="B1770">
        <v>1971</v>
      </c>
      <c r="C1770" s="3">
        <v>2891.598172</v>
      </c>
      <c r="D1770" s="2"/>
    </row>
    <row r="1771" spans="1:4" x14ac:dyDescent="0.25">
      <c r="A1771" s="2">
        <v>540</v>
      </c>
      <c r="B1771">
        <v>1972</v>
      </c>
      <c r="C1771" s="3">
        <v>5203.7856460000003</v>
      </c>
      <c r="D1771" s="2"/>
    </row>
    <row r="1772" spans="1:4" x14ac:dyDescent="0.25">
      <c r="A1772" s="2">
        <v>540</v>
      </c>
      <c r="B1772">
        <v>1973</v>
      </c>
      <c r="C1772" s="3">
        <v>770.84058000000005</v>
      </c>
      <c r="D1772" s="2"/>
    </row>
    <row r="1773" spans="1:4" x14ac:dyDescent="0.25">
      <c r="A1773" s="2">
        <v>540</v>
      </c>
      <c r="B1773">
        <v>1974</v>
      </c>
      <c r="C1773" s="3">
        <v>3750.8246020000001</v>
      </c>
      <c r="D1773" s="2"/>
    </row>
    <row r="1774" spans="1:4" x14ac:dyDescent="0.25">
      <c r="A1774" s="2">
        <v>540</v>
      </c>
      <c r="B1774">
        <v>1975</v>
      </c>
      <c r="C1774" s="3">
        <v>9343.4076370000002</v>
      </c>
      <c r="D1774" s="2"/>
    </row>
    <row r="1775" spans="1:4" x14ac:dyDescent="0.25">
      <c r="A1775" s="2">
        <v>540</v>
      </c>
      <c r="B1775">
        <v>1976</v>
      </c>
      <c r="C1775" s="3">
        <v>12948.933636</v>
      </c>
      <c r="D1775" s="2"/>
    </row>
    <row r="1776" spans="1:4" x14ac:dyDescent="0.25">
      <c r="A1776" s="2">
        <v>540</v>
      </c>
      <c r="B1776">
        <v>1977</v>
      </c>
      <c r="C1776" s="3">
        <v>3734.7755339999999</v>
      </c>
      <c r="D1776" s="2"/>
    </row>
    <row r="1777" spans="1:4" x14ac:dyDescent="0.25">
      <c r="A1777" s="2">
        <v>540</v>
      </c>
      <c r="B1777">
        <v>1978</v>
      </c>
      <c r="C1777" s="3">
        <v>3299.970793</v>
      </c>
      <c r="D1777" s="2"/>
    </row>
    <row r="1778" spans="1:4" x14ac:dyDescent="0.25">
      <c r="A1778" s="2">
        <v>540</v>
      </c>
      <c r="B1778">
        <v>1979</v>
      </c>
      <c r="C1778" s="3">
        <v>1886.1884869999999</v>
      </c>
      <c r="D1778" s="2"/>
    </row>
    <row r="1779" spans="1:4" x14ac:dyDescent="0.25">
      <c r="A1779" s="2">
        <v>540</v>
      </c>
      <c r="B1779">
        <v>1980</v>
      </c>
      <c r="C1779" s="3">
        <v>4481.6847319999997</v>
      </c>
      <c r="D1779" s="2"/>
    </row>
    <row r="1780" spans="1:4" x14ac:dyDescent="0.25">
      <c r="A1780" s="2">
        <v>540</v>
      </c>
      <c r="B1780">
        <v>1981</v>
      </c>
      <c r="C1780" s="3">
        <v>881.24459999999999</v>
      </c>
      <c r="D1780" s="2"/>
    </row>
    <row r="1781" spans="1:4" x14ac:dyDescent="0.25">
      <c r="A1781" s="2">
        <v>540</v>
      </c>
      <c r="B1781">
        <v>1982</v>
      </c>
      <c r="C1781" s="3">
        <v>13821.163162999999</v>
      </c>
      <c r="D1781" s="2"/>
    </row>
    <row r="1782" spans="1:4" x14ac:dyDescent="0.25">
      <c r="A1782" s="2">
        <v>540</v>
      </c>
      <c r="B1782">
        <v>1983</v>
      </c>
      <c r="C1782" s="3">
        <v>627.22935800000005</v>
      </c>
      <c r="D1782" s="2"/>
    </row>
    <row r="1783" spans="1:4" x14ac:dyDescent="0.25">
      <c r="A1783" s="2">
        <v>540</v>
      </c>
      <c r="B1783">
        <v>1984</v>
      </c>
      <c r="C1783" s="3">
        <v>627.22935800000005</v>
      </c>
      <c r="D1783" s="2"/>
    </row>
    <row r="1784" spans="1:4" x14ac:dyDescent="0.25">
      <c r="A1784" s="2">
        <v>540</v>
      </c>
      <c r="B1784">
        <v>1985</v>
      </c>
      <c r="C1784" s="3">
        <v>887.75717599999996</v>
      </c>
      <c r="D1784" s="2"/>
    </row>
    <row r="1785" spans="1:4" x14ac:dyDescent="0.25">
      <c r="A1785" s="2">
        <v>540</v>
      </c>
      <c r="B1785">
        <v>1986</v>
      </c>
      <c r="C1785" s="3">
        <v>1669.999489</v>
      </c>
      <c r="D1785" s="2"/>
    </row>
    <row r="1786" spans="1:4" x14ac:dyDescent="0.25">
      <c r="A1786" s="2">
        <v>540</v>
      </c>
      <c r="B1786">
        <v>1987</v>
      </c>
      <c r="C1786" s="3">
        <v>7703.7218009999997</v>
      </c>
      <c r="D1786" s="2"/>
    </row>
    <row r="1787" spans="1:4" x14ac:dyDescent="0.25">
      <c r="A1787" s="2">
        <v>540</v>
      </c>
      <c r="B1787">
        <v>1988</v>
      </c>
      <c r="C1787" s="3">
        <v>3617.3253260000001</v>
      </c>
      <c r="D1787" s="2"/>
    </row>
    <row r="1788" spans="1:4" x14ac:dyDescent="0.25">
      <c r="A1788" s="2">
        <v>540</v>
      </c>
      <c r="B1788">
        <v>1989</v>
      </c>
      <c r="C1788" s="3">
        <v>26186.646302000001</v>
      </c>
      <c r="D1788" s="2"/>
    </row>
    <row r="1789" spans="1:4" x14ac:dyDescent="0.25">
      <c r="A1789" s="2">
        <v>540</v>
      </c>
      <c r="B1789">
        <v>1990</v>
      </c>
      <c r="C1789" s="3">
        <v>4211.8264609999997</v>
      </c>
      <c r="D1789" s="2"/>
    </row>
    <row r="1790" spans="1:4" x14ac:dyDescent="0.25">
      <c r="A1790" s="2">
        <v>540</v>
      </c>
      <c r="B1790">
        <v>1991</v>
      </c>
      <c r="C1790" s="3">
        <v>19340.409036000001</v>
      </c>
      <c r="D1790" s="2"/>
    </row>
    <row r="1791" spans="1:4" x14ac:dyDescent="0.25">
      <c r="A1791" s="2">
        <v>540</v>
      </c>
      <c r="B1791">
        <v>1992</v>
      </c>
      <c r="C1791" s="3">
        <v>23168.106501999999</v>
      </c>
      <c r="D1791" s="2"/>
    </row>
    <row r="1792" spans="1:4" x14ac:dyDescent="0.25">
      <c r="A1792" s="2">
        <v>540</v>
      </c>
      <c r="B1792">
        <v>1993</v>
      </c>
      <c r="C1792" s="3">
        <v>23168.106501999999</v>
      </c>
      <c r="D1792" s="2"/>
    </row>
    <row r="1793" spans="1:4" x14ac:dyDescent="0.25">
      <c r="A1793" s="2">
        <v>540</v>
      </c>
      <c r="B1793">
        <v>1994</v>
      </c>
      <c r="C1793" s="3">
        <v>9143.9579610000001</v>
      </c>
      <c r="D1793" s="2"/>
    </row>
    <row r="1794" spans="1:4" x14ac:dyDescent="0.25">
      <c r="A1794" s="2">
        <v>540</v>
      </c>
      <c r="B1794">
        <v>1996</v>
      </c>
      <c r="C1794" s="3">
        <v>1177.131877</v>
      </c>
      <c r="D1794" s="2"/>
    </row>
    <row r="1795" spans="1:4" x14ac:dyDescent="0.25">
      <c r="A1795" s="2">
        <v>540</v>
      </c>
      <c r="B1795">
        <v>1997</v>
      </c>
      <c r="C1795" s="3">
        <v>805.31115399999999</v>
      </c>
      <c r="D1795" s="2"/>
    </row>
    <row r="1796" spans="1:4" x14ac:dyDescent="0.25">
      <c r="A1796" s="2">
        <v>540</v>
      </c>
      <c r="B1796">
        <v>1998</v>
      </c>
      <c r="C1796" s="3">
        <v>2761.1704749999999</v>
      </c>
      <c r="D1796" s="2"/>
    </row>
    <row r="1797" spans="1:4" x14ac:dyDescent="0.25">
      <c r="A1797" s="2">
        <v>540</v>
      </c>
      <c r="B1797">
        <v>1999</v>
      </c>
      <c r="C1797" s="3">
        <v>79.923372000000001</v>
      </c>
      <c r="D1797" s="2"/>
    </row>
    <row r="1798" spans="1:4" x14ac:dyDescent="0.25">
      <c r="A1798" s="2">
        <v>540</v>
      </c>
      <c r="B1798">
        <v>2000</v>
      </c>
      <c r="C1798" s="3">
        <v>729.91098699999998</v>
      </c>
      <c r="D1798" s="2"/>
    </row>
    <row r="1799" spans="1:4" x14ac:dyDescent="0.25">
      <c r="A1799" s="2">
        <v>540</v>
      </c>
      <c r="B1799">
        <v>2002</v>
      </c>
      <c r="C1799" s="3">
        <v>4694.0704960000003</v>
      </c>
      <c r="D1799" s="2"/>
    </row>
    <row r="1800" spans="1:4" x14ac:dyDescent="0.25">
      <c r="A1800" s="2">
        <v>540</v>
      </c>
      <c r="B1800">
        <v>2003</v>
      </c>
      <c r="C1800" s="3">
        <v>6502.8809600000004</v>
      </c>
      <c r="D1800" s="2"/>
    </row>
    <row r="1801" spans="1:4" x14ac:dyDescent="0.25">
      <c r="A1801" s="2">
        <v>540</v>
      </c>
      <c r="B1801">
        <v>2004</v>
      </c>
      <c r="C1801" s="3">
        <v>7619.8128793320002</v>
      </c>
      <c r="D1801" s="2"/>
    </row>
    <row r="1802" spans="1:4" x14ac:dyDescent="0.25">
      <c r="A1802" s="2">
        <v>540</v>
      </c>
      <c r="B1802">
        <v>2005</v>
      </c>
      <c r="C1802" s="3">
        <v>3077.9124879999999</v>
      </c>
      <c r="D1802" s="2"/>
    </row>
    <row r="1803" spans="1:4" x14ac:dyDescent="0.25">
      <c r="A1803" s="2">
        <v>540</v>
      </c>
      <c r="B1803">
        <v>2006</v>
      </c>
      <c r="C1803" s="3">
        <v>539.38077299999998</v>
      </c>
      <c r="D1803" s="2"/>
    </row>
    <row r="1804" spans="1:4" x14ac:dyDescent="0.25">
      <c r="A1804" s="2">
        <v>540</v>
      </c>
      <c r="B1804">
        <v>2007</v>
      </c>
      <c r="C1804" s="3">
        <v>0</v>
      </c>
      <c r="D1804" s="2"/>
    </row>
    <row r="1805" spans="1:4" x14ac:dyDescent="0.25">
      <c r="A1805" s="2">
        <v>540</v>
      </c>
      <c r="B1805">
        <v>2008</v>
      </c>
      <c r="C1805" s="3">
        <v>9398.80062</v>
      </c>
      <c r="D1805" s="2"/>
    </row>
    <row r="1806" spans="1:4" x14ac:dyDescent="0.25">
      <c r="A1806" s="2">
        <v>540</v>
      </c>
      <c r="B1806">
        <v>2009</v>
      </c>
      <c r="C1806" s="3">
        <v>749.99130200000002</v>
      </c>
      <c r="D1806" s="2"/>
    </row>
    <row r="1807" spans="1:4" x14ac:dyDescent="0.25">
      <c r="A1807" s="2">
        <v>540</v>
      </c>
      <c r="B1807">
        <v>2010</v>
      </c>
      <c r="C1807" s="3">
        <v>2768.9515799999999</v>
      </c>
      <c r="D1807" s="2"/>
    </row>
    <row r="1808" spans="1:4" x14ac:dyDescent="0.25">
      <c r="A1808" s="2">
        <v>540</v>
      </c>
      <c r="B1808">
        <v>2011</v>
      </c>
      <c r="C1808" s="3">
        <v>2186.6581299999998</v>
      </c>
      <c r="D1808" s="2"/>
    </row>
    <row r="1809" spans="1:4" x14ac:dyDescent="0.25">
      <c r="A1809" s="2">
        <v>540</v>
      </c>
      <c r="B1809">
        <v>2012</v>
      </c>
      <c r="C1809" s="3">
        <v>17831.735629997002</v>
      </c>
      <c r="D1809" s="2"/>
    </row>
    <row r="1810" spans="1:4" x14ac:dyDescent="0.25">
      <c r="A1810" s="2">
        <v>540</v>
      </c>
      <c r="B1810">
        <v>2013</v>
      </c>
      <c r="C1810" s="3">
        <v>24792.840252999998</v>
      </c>
      <c r="D1810" s="2"/>
    </row>
    <row r="1811" spans="1:4" x14ac:dyDescent="0.25">
      <c r="A1811" s="2">
        <v>540</v>
      </c>
      <c r="B1811">
        <v>2014</v>
      </c>
      <c r="C1811" s="3">
        <v>9955.6139399999993</v>
      </c>
      <c r="D1811" s="2"/>
    </row>
    <row r="1812" spans="1:4" x14ac:dyDescent="0.25">
      <c r="A1812" s="2">
        <v>540</v>
      </c>
      <c r="B1812">
        <v>2015</v>
      </c>
      <c r="C1812" s="3">
        <v>13762.542875997</v>
      </c>
      <c r="D1812" s="2"/>
    </row>
    <row r="1813" spans="1:4" x14ac:dyDescent="0.25">
      <c r="A1813" s="2">
        <v>540</v>
      </c>
      <c r="B1813">
        <v>2016</v>
      </c>
      <c r="C1813" s="3">
        <v>860.950782</v>
      </c>
      <c r="D1813" s="2"/>
    </row>
    <row r="1814" spans="1:4" x14ac:dyDescent="0.25">
      <c r="A1814" s="2">
        <v>540</v>
      </c>
      <c r="B1814">
        <v>2017</v>
      </c>
      <c r="C1814" s="3">
        <v>4492.044148</v>
      </c>
      <c r="D1814" s="2"/>
    </row>
    <row r="1815" spans="1:4" x14ac:dyDescent="0.25">
      <c r="A1815" s="2">
        <v>540</v>
      </c>
      <c r="B1815">
        <v>2018</v>
      </c>
      <c r="C1815" s="3">
        <v>284.87613700000003</v>
      </c>
      <c r="D1815" s="2"/>
    </row>
    <row r="1816" spans="1:4" x14ac:dyDescent="0.25">
      <c r="A1816" s="2">
        <v>540</v>
      </c>
      <c r="B1816">
        <v>2019</v>
      </c>
      <c r="C1816" s="3">
        <v>3374.9747950000001</v>
      </c>
      <c r="D1816" s="2"/>
    </row>
    <row r="1817" spans="1:4" x14ac:dyDescent="0.25">
      <c r="A1817" s="2">
        <v>540</v>
      </c>
      <c r="B1817">
        <v>2020</v>
      </c>
      <c r="C1817" s="3">
        <v>605.16493500000001</v>
      </c>
      <c r="D1817" s="2"/>
    </row>
    <row r="1818" spans="1:4" x14ac:dyDescent="0.25">
      <c r="A1818" s="2">
        <v>540</v>
      </c>
      <c r="B1818">
        <v>2021</v>
      </c>
      <c r="C1818" s="3">
        <v>0</v>
      </c>
      <c r="D1818" s="2"/>
    </row>
    <row r="1819" spans="1:4" x14ac:dyDescent="0.25">
      <c r="A1819" s="2">
        <v>540</v>
      </c>
      <c r="B1819">
        <v>2022</v>
      </c>
      <c r="C1819" s="3">
        <v>5251.8940839999996</v>
      </c>
      <c r="D1819" s="2"/>
    </row>
    <row r="1820" spans="1:4" x14ac:dyDescent="0.25">
      <c r="A1820" s="2">
        <v>540</v>
      </c>
      <c r="B1820">
        <v>2023</v>
      </c>
      <c r="C1820" s="3">
        <v>2534.5720580000002</v>
      </c>
      <c r="D1820" s="2"/>
    </row>
    <row r="1821" spans="1:4" x14ac:dyDescent="0.25">
      <c r="A1821" s="2">
        <v>540</v>
      </c>
      <c r="B1821">
        <v>2024</v>
      </c>
      <c r="C1821" s="3">
        <v>5725.9167020000004</v>
      </c>
      <c r="D1821" s="2"/>
    </row>
    <row r="1822" spans="1:4" x14ac:dyDescent="0.25">
      <c r="A1822" s="2">
        <v>540</v>
      </c>
      <c r="B1822">
        <v>2025</v>
      </c>
      <c r="C1822" s="3">
        <v>5321.8743619999996</v>
      </c>
      <c r="D1822" s="2"/>
    </row>
    <row r="1823" spans="1:4" x14ac:dyDescent="0.25">
      <c r="A1823" s="2">
        <v>540</v>
      </c>
      <c r="B1823">
        <v>2026</v>
      </c>
      <c r="C1823" s="3">
        <v>3164.4948530000001</v>
      </c>
      <c r="D1823" s="2"/>
    </row>
    <row r="1824" spans="1:4" x14ac:dyDescent="0.25">
      <c r="A1824" s="2">
        <v>540</v>
      </c>
      <c r="B1824">
        <v>2027</v>
      </c>
      <c r="C1824" s="3">
        <v>7521.6089959999999</v>
      </c>
      <c r="D1824" s="2"/>
    </row>
    <row r="1825" spans="1:4" x14ac:dyDescent="0.25">
      <c r="A1825" s="2">
        <v>540</v>
      </c>
      <c r="B1825">
        <v>2028</v>
      </c>
      <c r="C1825" s="3">
        <v>13892.537227000001</v>
      </c>
      <c r="D1825" s="2"/>
    </row>
    <row r="1826" spans="1:4" x14ac:dyDescent="0.25">
      <c r="A1826" s="2">
        <v>540</v>
      </c>
      <c r="B1826">
        <v>2029</v>
      </c>
      <c r="C1826" s="3">
        <v>385.19639000000001</v>
      </c>
      <c r="D1826" s="2"/>
    </row>
    <row r="1827" spans="1:4" x14ac:dyDescent="0.25">
      <c r="A1827" s="2">
        <v>540</v>
      </c>
      <c r="B1827">
        <v>2030</v>
      </c>
      <c r="C1827" s="3">
        <v>2757.4639510000002</v>
      </c>
      <c r="D1827" s="2"/>
    </row>
    <row r="1828" spans="1:4" x14ac:dyDescent="0.25">
      <c r="A1828" s="2">
        <v>540</v>
      </c>
      <c r="B1828">
        <v>2032</v>
      </c>
      <c r="C1828" s="3">
        <v>211.54234299999999</v>
      </c>
      <c r="D1828" s="2"/>
    </row>
    <row r="1829" spans="1:4" x14ac:dyDescent="0.25">
      <c r="A1829" s="2">
        <v>540</v>
      </c>
      <c r="B1829">
        <v>2033</v>
      </c>
      <c r="C1829" s="3">
        <v>1005.850507</v>
      </c>
      <c r="D1829" s="2"/>
    </row>
    <row r="1830" spans="1:4" x14ac:dyDescent="0.25">
      <c r="A1830" s="2">
        <v>540</v>
      </c>
      <c r="B1830">
        <v>2034</v>
      </c>
      <c r="C1830" s="3">
        <v>6909.422329</v>
      </c>
      <c r="D1830" s="2"/>
    </row>
    <row r="1831" spans="1:4" x14ac:dyDescent="0.25">
      <c r="A1831" s="2">
        <v>540</v>
      </c>
      <c r="B1831">
        <v>2035</v>
      </c>
      <c r="C1831" s="3">
        <v>26948.154975665999</v>
      </c>
      <c r="D1831" s="2"/>
    </row>
    <row r="1832" spans="1:4" x14ac:dyDescent="0.25">
      <c r="A1832" s="2">
        <v>540</v>
      </c>
      <c r="B1832">
        <v>2036</v>
      </c>
      <c r="C1832" s="3">
        <v>3641.478314</v>
      </c>
      <c r="D1832" s="2"/>
    </row>
    <row r="1833" spans="1:4" x14ac:dyDescent="0.25">
      <c r="A1833" s="2">
        <v>540</v>
      </c>
      <c r="B1833">
        <v>2037</v>
      </c>
      <c r="C1833" s="3">
        <v>1687.016259</v>
      </c>
      <c r="D1833" s="2"/>
    </row>
    <row r="1834" spans="1:4" x14ac:dyDescent="0.25">
      <c r="A1834" s="2">
        <v>540</v>
      </c>
      <c r="B1834">
        <v>2038</v>
      </c>
      <c r="C1834" s="3">
        <v>1000.234044</v>
      </c>
      <c r="D1834" s="2"/>
    </row>
    <row r="1835" spans="1:4" x14ac:dyDescent="0.25">
      <c r="A1835" s="2">
        <v>540</v>
      </c>
      <c r="B1835">
        <v>2039</v>
      </c>
      <c r="C1835" s="3">
        <v>601.92922699999997</v>
      </c>
      <c r="D1835" s="2"/>
    </row>
    <row r="1836" spans="1:4" x14ac:dyDescent="0.25">
      <c r="A1836" s="2">
        <v>540</v>
      </c>
      <c r="B1836">
        <v>2040</v>
      </c>
      <c r="C1836" s="3">
        <v>656.25257199999999</v>
      </c>
      <c r="D1836" s="2"/>
    </row>
    <row r="1837" spans="1:4" x14ac:dyDescent="0.25">
      <c r="A1837" s="2">
        <v>540</v>
      </c>
      <c r="B1837">
        <v>2041</v>
      </c>
      <c r="C1837" s="3">
        <v>1034.209934</v>
      </c>
      <c r="D1837" s="2"/>
    </row>
    <row r="1838" spans="1:4" x14ac:dyDescent="0.25">
      <c r="A1838" s="2">
        <v>540</v>
      </c>
      <c r="B1838">
        <v>2043</v>
      </c>
      <c r="C1838" s="3">
        <v>5538.22073</v>
      </c>
      <c r="D1838" s="2"/>
    </row>
    <row r="1839" spans="1:4" x14ac:dyDescent="0.25">
      <c r="A1839" s="2">
        <v>540</v>
      </c>
      <c r="B1839">
        <v>2045</v>
      </c>
      <c r="C1839" s="3">
        <v>6698.5249299999996</v>
      </c>
      <c r="D1839" s="2"/>
    </row>
    <row r="1840" spans="1:4" x14ac:dyDescent="0.25">
      <c r="A1840" s="2">
        <v>540</v>
      </c>
      <c r="B1840">
        <v>2046</v>
      </c>
      <c r="C1840" s="3">
        <v>559.97521800000004</v>
      </c>
      <c r="D1840" s="2"/>
    </row>
    <row r="1841" spans="1:4" x14ac:dyDescent="0.25">
      <c r="A1841" s="2">
        <v>540</v>
      </c>
      <c r="B1841">
        <v>2047</v>
      </c>
      <c r="C1841" s="3">
        <v>4212.4383079999998</v>
      </c>
      <c r="D1841" s="2"/>
    </row>
    <row r="1842" spans="1:4" x14ac:dyDescent="0.25">
      <c r="A1842" s="2">
        <v>540</v>
      </c>
      <c r="B1842">
        <v>2048</v>
      </c>
      <c r="C1842" s="3">
        <v>772.26220599999999</v>
      </c>
      <c r="D1842" s="2"/>
    </row>
    <row r="1843" spans="1:4" x14ac:dyDescent="0.25">
      <c r="A1843" s="2">
        <v>540</v>
      </c>
      <c r="B1843">
        <v>2049</v>
      </c>
      <c r="C1843" s="3">
        <v>5724.7371599999997</v>
      </c>
      <c r="D1843" s="2"/>
    </row>
    <row r="1844" spans="1:4" x14ac:dyDescent="0.25">
      <c r="A1844" s="2">
        <v>540</v>
      </c>
      <c r="B1844">
        <v>2050</v>
      </c>
      <c r="C1844" s="3">
        <v>1252.4366170000001</v>
      </c>
      <c r="D1844" s="2"/>
    </row>
    <row r="1845" spans="1:4" x14ac:dyDescent="0.25">
      <c r="A1845" s="2">
        <v>540</v>
      </c>
      <c r="B1845">
        <v>2051</v>
      </c>
      <c r="C1845" s="3">
        <v>1662.929482</v>
      </c>
      <c r="D1845" s="2"/>
    </row>
    <row r="1846" spans="1:4" x14ac:dyDescent="0.25">
      <c r="A1846" s="2">
        <v>540</v>
      </c>
      <c r="B1846">
        <v>2052</v>
      </c>
      <c r="C1846" s="3">
        <v>4262.5399310000003</v>
      </c>
      <c r="D1846" s="2"/>
    </row>
    <row r="1847" spans="1:4" x14ac:dyDescent="0.25">
      <c r="A1847" s="2">
        <v>540</v>
      </c>
      <c r="B1847">
        <v>2053</v>
      </c>
      <c r="C1847" s="3">
        <v>13821.016095000001</v>
      </c>
      <c r="D1847" s="2"/>
    </row>
    <row r="1848" spans="1:4" x14ac:dyDescent="0.25">
      <c r="A1848" s="2">
        <v>540</v>
      </c>
      <c r="B1848">
        <v>2054</v>
      </c>
      <c r="C1848" s="3">
        <v>13547.684380000001</v>
      </c>
      <c r="D1848" s="2"/>
    </row>
    <row r="1849" spans="1:4" x14ac:dyDescent="0.25">
      <c r="A1849" s="2">
        <v>540</v>
      </c>
      <c r="B1849">
        <v>2055</v>
      </c>
      <c r="C1849" s="3">
        <v>45152.437261999999</v>
      </c>
      <c r="D1849" s="2"/>
    </row>
    <row r="1850" spans="1:4" x14ac:dyDescent="0.25">
      <c r="A1850" s="2">
        <v>540</v>
      </c>
      <c r="B1850">
        <v>2056</v>
      </c>
      <c r="C1850" s="3">
        <v>35657.955024000003</v>
      </c>
      <c r="D1850" s="2"/>
    </row>
    <row r="1851" spans="1:4" x14ac:dyDescent="0.25">
      <c r="A1851" s="2">
        <v>540</v>
      </c>
      <c r="B1851">
        <v>2057</v>
      </c>
      <c r="C1851" s="3">
        <v>949.70078599999999</v>
      </c>
      <c r="D1851" s="2"/>
    </row>
    <row r="1852" spans="1:4" x14ac:dyDescent="0.25">
      <c r="A1852" s="2">
        <v>540</v>
      </c>
      <c r="B1852">
        <v>2058</v>
      </c>
      <c r="C1852" s="3">
        <v>23.328800000000001</v>
      </c>
      <c r="D1852" s="2"/>
    </row>
    <row r="1853" spans="1:4" x14ac:dyDescent="0.25">
      <c r="A1853" s="2">
        <v>540</v>
      </c>
      <c r="B1853">
        <v>2059</v>
      </c>
      <c r="C1853" s="3">
        <v>23.328800000000001</v>
      </c>
      <c r="D1853" s="2"/>
    </row>
    <row r="1854" spans="1:4" x14ac:dyDescent="0.25">
      <c r="A1854" s="2">
        <v>540</v>
      </c>
      <c r="B1854">
        <v>2060</v>
      </c>
      <c r="C1854" s="3">
        <v>20001.911484</v>
      </c>
      <c r="D1854" s="2"/>
    </row>
    <row r="1855" spans="1:4" x14ac:dyDescent="0.25">
      <c r="A1855" s="2">
        <v>540</v>
      </c>
      <c r="B1855">
        <v>2061</v>
      </c>
      <c r="C1855" s="3">
        <v>11835.626319999999</v>
      </c>
      <c r="D1855" s="2"/>
    </row>
    <row r="1856" spans="1:4" x14ac:dyDescent="0.25">
      <c r="A1856" s="2">
        <v>540</v>
      </c>
      <c r="B1856">
        <v>2064</v>
      </c>
      <c r="C1856" s="3">
        <v>4841.2139360000001</v>
      </c>
      <c r="D1856" s="2"/>
    </row>
    <row r="1857" spans="1:4" x14ac:dyDescent="0.25">
      <c r="A1857" s="2">
        <v>540</v>
      </c>
      <c r="B1857">
        <v>2065</v>
      </c>
      <c r="C1857" s="3">
        <v>0.68556899999999998</v>
      </c>
      <c r="D1857" s="2"/>
    </row>
    <row r="1858" spans="1:4" x14ac:dyDescent="0.25">
      <c r="A1858" s="2">
        <v>540</v>
      </c>
      <c r="B1858">
        <v>2066</v>
      </c>
      <c r="C1858" s="3">
        <v>4024.604331</v>
      </c>
      <c r="D1858" s="2"/>
    </row>
    <row r="1859" spans="1:4" x14ac:dyDescent="0.25">
      <c r="A1859" s="2">
        <v>540</v>
      </c>
      <c r="B1859">
        <v>2067</v>
      </c>
      <c r="C1859" s="3">
        <v>1915.4049970000001</v>
      </c>
      <c r="D1859" s="2"/>
    </row>
    <row r="1860" spans="1:4" x14ac:dyDescent="0.25">
      <c r="A1860" s="2">
        <v>540</v>
      </c>
      <c r="B1860">
        <v>2068</v>
      </c>
      <c r="C1860" s="3">
        <v>662.78206599999999</v>
      </c>
      <c r="D1860" s="2"/>
    </row>
    <row r="1861" spans="1:4" x14ac:dyDescent="0.25">
      <c r="A1861" s="2">
        <v>540</v>
      </c>
      <c r="B1861">
        <v>2070</v>
      </c>
      <c r="C1861" s="3">
        <v>1037.046212</v>
      </c>
      <c r="D1861" s="2"/>
    </row>
    <row r="1862" spans="1:4" x14ac:dyDescent="0.25">
      <c r="A1862" s="2">
        <v>540</v>
      </c>
      <c r="B1862">
        <v>2071</v>
      </c>
      <c r="C1862" s="3">
        <v>6866.9550250000002</v>
      </c>
      <c r="D1862" s="2"/>
    </row>
    <row r="1863" spans="1:4" x14ac:dyDescent="0.25">
      <c r="A1863" s="2">
        <v>540</v>
      </c>
      <c r="B1863">
        <v>2072</v>
      </c>
      <c r="C1863" s="3">
        <v>1505.6295789999999</v>
      </c>
      <c r="D1863" s="2"/>
    </row>
    <row r="1864" spans="1:4" x14ac:dyDescent="0.25">
      <c r="A1864" s="2">
        <v>540</v>
      </c>
      <c r="B1864">
        <v>2073</v>
      </c>
      <c r="C1864" s="3">
        <v>1533.472702</v>
      </c>
      <c r="D1864" s="2"/>
    </row>
    <row r="1865" spans="1:4" x14ac:dyDescent="0.25">
      <c r="A1865" s="2">
        <v>540</v>
      </c>
      <c r="B1865">
        <v>2074</v>
      </c>
      <c r="C1865" s="3">
        <v>4691.9687729999996</v>
      </c>
      <c r="D1865" s="2"/>
    </row>
    <row r="1866" spans="1:4" x14ac:dyDescent="0.25">
      <c r="A1866" s="2">
        <v>540</v>
      </c>
      <c r="B1866">
        <v>2075</v>
      </c>
      <c r="C1866" s="3">
        <v>1262.579851</v>
      </c>
      <c r="D1866" s="2"/>
    </row>
    <row r="1867" spans="1:4" x14ac:dyDescent="0.25">
      <c r="A1867" s="2">
        <v>540</v>
      </c>
      <c r="B1867">
        <v>2076</v>
      </c>
      <c r="C1867" s="3">
        <v>333.09302200000002</v>
      </c>
      <c r="D1867" s="2"/>
    </row>
    <row r="1868" spans="1:4" x14ac:dyDescent="0.25">
      <c r="A1868" s="2">
        <v>540</v>
      </c>
      <c r="B1868">
        <v>2078</v>
      </c>
      <c r="C1868" s="3">
        <v>1605.2402950000001</v>
      </c>
      <c r="D1868" s="2"/>
    </row>
    <row r="1869" spans="1:4" x14ac:dyDescent="0.25">
      <c r="A1869" s="2">
        <v>540</v>
      </c>
      <c r="B1869">
        <v>2079</v>
      </c>
      <c r="C1869" s="3">
        <v>5129.8550679999998</v>
      </c>
      <c r="D1869" s="2"/>
    </row>
    <row r="1870" spans="1:4" x14ac:dyDescent="0.25">
      <c r="A1870" s="2">
        <v>540</v>
      </c>
      <c r="B1870">
        <v>2080</v>
      </c>
      <c r="C1870" s="3">
        <v>5129.8550679999998</v>
      </c>
      <c r="D1870" s="2"/>
    </row>
    <row r="1871" spans="1:4" x14ac:dyDescent="0.25">
      <c r="A1871" s="2">
        <v>540</v>
      </c>
      <c r="B1871">
        <v>2081</v>
      </c>
      <c r="C1871" s="3">
        <v>536.68528100000003</v>
      </c>
      <c r="D1871" s="2"/>
    </row>
    <row r="1872" spans="1:4" x14ac:dyDescent="0.25">
      <c r="A1872" s="2">
        <v>540</v>
      </c>
      <c r="B1872">
        <v>2082</v>
      </c>
      <c r="C1872" s="3">
        <v>7773.4918500000003</v>
      </c>
      <c r="D1872" s="2"/>
    </row>
    <row r="1873" spans="1:4" x14ac:dyDescent="0.25">
      <c r="A1873" s="2">
        <v>540</v>
      </c>
      <c r="B1873">
        <v>2083</v>
      </c>
      <c r="C1873" s="3">
        <v>4171.9763800000001</v>
      </c>
      <c r="D1873" s="2"/>
    </row>
    <row r="1874" spans="1:4" x14ac:dyDescent="0.25">
      <c r="A1874" s="2">
        <v>540</v>
      </c>
      <c r="B1874">
        <v>2084</v>
      </c>
      <c r="C1874" s="3">
        <v>20110.971182000001</v>
      </c>
      <c r="D1874" s="2"/>
    </row>
    <row r="1875" spans="1:4" x14ac:dyDescent="0.25">
      <c r="A1875" s="2">
        <v>540</v>
      </c>
      <c r="B1875">
        <v>2085</v>
      </c>
      <c r="C1875" s="3">
        <v>1066.753778</v>
      </c>
      <c r="D1875" s="2"/>
    </row>
    <row r="1876" spans="1:4" x14ac:dyDescent="0.25">
      <c r="A1876" s="2">
        <v>540</v>
      </c>
      <c r="B1876">
        <v>2086</v>
      </c>
      <c r="C1876" s="3">
        <v>7820.785785</v>
      </c>
      <c r="D1876" s="2"/>
    </row>
    <row r="1877" spans="1:4" x14ac:dyDescent="0.25">
      <c r="A1877" s="2">
        <v>540</v>
      </c>
      <c r="B1877">
        <v>2087</v>
      </c>
      <c r="C1877" s="3">
        <v>19122.811808999999</v>
      </c>
      <c r="D1877" s="2"/>
    </row>
    <row r="1878" spans="1:4" x14ac:dyDescent="0.25">
      <c r="A1878" s="2">
        <v>540</v>
      </c>
      <c r="B1878">
        <v>2088</v>
      </c>
      <c r="C1878" s="3">
        <v>1049.655966</v>
      </c>
      <c r="D1878" s="2"/>
    </row>
    <row r="1879" spans="1:4" x14ac:dyDescent="0.25">
      <c r="A1879" s="2">
        <v>540</v>
      </c>
      <c r="B1879">
        <v>2089</v>
      </c>
      <c r="C1879" s="3">
        <v>393.18071700000002</v>
      </c>
      <c r="D1879" s="2"/>
    </row>
    <row r="1880" spans="1:4" x14ac:dyDescent="0.25">
      <c r="A1880" s="2">
        <v>540</v>
      </c>
      <c r="B1880">
        <v>2090</v>
      </c>
      <c r="C1880" s="3">
        <v>2659.9652759999999</v>
      </c>
      <c r="D1880" s="2"/>
    </row>
    <row r="1881" spans="1:4" x14ac:dyDescent="0.25">
      <c r="A1881" s="2">
        <v>540</v>
      </c>
      <c r="B1881">
        <v>2091</v>
      </c>
      <c r="C1881" s="3">
        <v>12793.879741000001</v>
      </c>
      <c r="D1881" s="2"/>
    </row>
    <row r="1882" spans="1:4" x14ac:dyDescent="0.25">
      <c r="A1882" s="2">
        <v>540</v>
      </c>
      <c r="B1882">
        <v>2092</v>
      </c>
      <c r="C1882" s="3">
        <v>8409.7795979999992</v>
      </c>
      <c r="D1882" s="2"/>
    </row>
    <row r="1883" spans="1:4" x14ac:dyDescent="0.25">
      <c r="A1883" s="2">
        <v>540</v>
      </c>
      <c r="B1883">
        <v>2093</v>
      </c>
      <c r="C1883" s="3">
        <v>5214.0390749999997</v>
      </c>
      <c r="D1883" s="2"/>
    </row>
    <row r="1884" spans="1:4" x14ac:dyDescent="0.25">
      <c r="A1884" s="2">
        <v>540</v>
      </c>
      <c r="B1884">
        <v>2094</v>
      </c>
      <c r="C1884" s="3">
        <v>5536.533375</v>
      </c>
      <c r="D1884" s="2"/>
    </row>
    <row r="1885" spans="1:4" x14ac:dyDescent="0.25">
      <c r="A1885" s="2">
        <v>540</v>
      </c>
      <c r="B1885">
        <v>2095</v>
      </c>
      <c r="C1885" s="3">
        <v>1692.628974</v>
      </c>
      <c r="D1885" s="2"/>
    </row>
    <row r="1886" spans="1:4" x14ac:dyDescent="0.25">
      <c r="A1886" s="2">
        <v>540</v>
      </c>
      <c r="B1886">
        <v>2096</v>
      </c>
      <c r="C1886" s="3">
        <v>9021.2310589999997</v>
      </c>
      <c r="D1886" s="2"/>
    </row>
    <row r="1887" spans="1:4" x14ac:dyDescent="0.25">
      <c r="A1887" s="2">
        <v>540</v>
      </c>
      <c r="B1887">
        <v>2097</v>
      </c>
      <c r="C1887" s="3">
        <v>3978.9536090000001</v>
      </c>
      <c r="D1887" s="2"/>
    </row>
    <row r="1888" spans="1:4" x14ac:dyDescent="0.25">
      <c r="A1888" s="2">
        <v>540</v>
      </c>
      <c r="B1888">
        <v>2098</v>
      </c>
      <c r="C1888" s="3">
        <v>1596.908156</v>
      </c>
      <c r="D1888" s="2"/>
    </row>
    <row r="1889" spans="1:4" x14ac:dyDescent="0.25">
      <c r="A1889" s="2">
        <v>540</v>
      </c>
      <c r="B1889">
        <v>2099</v>
      </c>
      <c r="C1889" s="3">
        <v>3115.01116</v>
      </c>
      <c r="D1889" s="2"/>
    </row>
    <row r="1890" spans="1:4" x14ac:dyDescent="0.25">
      <c r="A1890" s="2">
        <v>540</v>
      </c>
      <c r="B1890">
        <v>2100</v>
      </c>
      <c r="C1890" s="3">
        <v>49644.273219000002</v>
      </c>
      <c r="D1890" s="2"/>
    </row>
    <row r="1891" spans="1:4" x14ac:dyDescent="0.25">
      <c r="A1891" s="2">
        <v>540</v>
      </c>
      <c r="B1891">
        <v>2101</v>
      </c>
      <c r="C1891" s="3">
        <v>843.36344499999996</v>
      </c>
      <c r="D1891" s="2"/>
    </row>
    <row r="1892" spans="1:4" x14ac:dyDescent="0.25">
      <c r="A1892" s="2">
        <v>540</v>
      </c>
      <c r="B1892">
        <v>2102</v>
      </c>
      <c r="C1892" s="3">
        <v>3206.0126869999999</v>
      </c>
      <c r="D1892" s="2"/>
    </row>
    <row r="1893" spans="1:4" x14ac:dyDescent="0.25">
      <c r="A1893" s="2">
        <v>540</v>
      </c>
      <c r="B1893">
        <v>2103</v>
      </c>
      <c r="C1893" s="3">
        <v>3302.782373</v>
      </c>
      <c r="D1893" s="2"/>
    </row>
    <row r="1894" spans="1:4" x14ac:dyDescent="0.25">
      <c r="A1894" s="2">
        <v>540</v>
      </c>
      <c r="B1894">
        <v>2104</v>
      </c>
      <c r="C1894" s="3">
        <v>3221.878729</v>
      </c>
      <c r="D1894" s="2"/>
    </row>
    <row r="1895" spans="1:4" x14ac:dyDescent="0.25">
      <c r="A1895" s="2">
        <v>540</v>
      </c>
      <c r="B1895">
        <v>2105</v>
      </c>
      <c r="C1895" s="3">
        <v>4055.983248</v>
      </c>
      <c r="D1895" s="2"/>
    </row>
    <row r="1896" spans="1:4" x14ac:dyDescent="0.25">
      <c r="A1896" s="2">
        <v>540</v>
      </c>
      <c r="B1896">
        <v>2106</v>
      </c>
      <c r="C1896" s="3">
        <v>3865.2546349999998</v>
      </c>
      <c r="D1896" s="2"/>
    </row>
    <row r="1897" spans="1:4" x14ac:dyDescent="0.25">
      <c r="A1897" s="2">
        <v>540</v>
      </c>
      <c r="B1897">
        <v>2108</v>
      </c>
      <c r="C1897" s="3">
        <v>16113.981279</v>
      </c>
      <c r="D1897" s="2"/>
    </row>
    <row r="1898" spans="1:4" x14ac:dyDescent="0.25">
      <c r="A1898" s="2">
        <v>540</v>
      </c>
      <c r="B1898">
        <v>2109</v>
      </c>
      <c r="C1898" s="3">
        <v>21.274657000000001</v>
      </c>
      <c r="D1898" s="2"/>
    </row>
    <row r="1899" spans="1:4" x14ac:dyDescent="0.25">
      <c r="A1899" s="2">
        <v>540</v>
      </c>
      <c r="B1899">
        <v>2110</v>
      </c>
      <c r="C1899" s="3">
        <v>546.70738500000004</v>
      </c>
      <c r="D1899" s="2"/>
    </row>
    <row r="1900" spans="1:4" x14ac:dyDescent="0.25">
      <c r="A1900" s="2">
        <v>540</v>
      </c>
      <c r="B1900">
        <v>2111</v>
      </c>
      <c r="C1900" s="3">
        <v>5413.5832520000004</v>
      </c>
      <c r="D1900" s="2"/>
    </row>
    <row r="1901" spans="1:4" x14ac:dyDescent="0.25">
      <c r="A1901" s="2">
        <v>540</v>
      </c>
      <c r="B1901">
        <v>2112</v>
      </c>
      <c r="C1901" s="3">
        <v>6378.9297450000004</v>
      </c>
      <c r="D1901" s="2"/>
    </row>
    <row r="1902" spans="1:4" x14ac:dyDescent="0.25">
      <c r="A1902" s="2">
        <v>540</v>
      </c>
      <c r="B1902">
        <v>2113</v>
      </c>
      <c r="C1902" s="3">
        <v>4925.5411709999998</v>
      </c>
      <c r="D1902" s="2"/>
    </row>
    <row r="1903" spans="1:4" x14ac:dyDescent="0.25">
      <c r="A1903" s="2">
        <v>540</v>
      </c>
      <c r="B1903">
        <v>2114</v>
      </c>
      <c r="C1903" s="3">
        <v>10924.78455</v>
      </c>
      <c r="D1903" s="2"/>
    </row>
    <row r="1904" spans="1:4" x14ac:dyDescent="0.25">
      <c r="A1904" s="2">
        <v>540</v>
      </c>
      <c r="B1904">
        <v>2115</v>
      </c>
      <c r="C1904" s="3">
        <v>13850.851758999999</v>
      </c>
      <c r="D1904" s="2"/>
    </row>
    <row r="1905" spans="1:4" x14ac:dyDescent="0.25">
      <c r="A1905" s="2">
        <v>540</v>
      </c>
      <c r="B1905">
        <v>2116</v>
      </c>
      <c r="C1905" s="3">
        <v>4839.3892800000003</v>
      </c>
      <c r="D1905" s="2"/>
    </row>
    <row r="1906" spans="1:4" x14ac:dyDescent="0.25">
      <c r="A1906" s="2">
        <v>540</v>
      </c>
      <c r="B1906">
        <v>2117</v>
      </c>
      <c r="C1906" s="3">
        <v>18699.700175999998</v>
      </c>
      <c r="D1906" s="2"/>
    </row>
    <row r="1907" spans="1:4" x14ac:dyDescent="0.25">
      <c r="A1907" s="2">
        <v>540</v>
      </c>
      <c r="B1907">
        <v>2118</v>
      </c>
      <c r="C1907" s="3">
        <v>4392.1889639999999</v>
      </c>
      <c r="D1907" s="2"/>
    </row>
    <row r="1908" spans="1:4" x14ac:dyDescent="0.25">
      <c r="A1908" s="2">
        <v>540</v>
      </c>
      <c r="B1908">
        <v>2119</v>
      </c>
      <c r="C1908" s="3">
        <v>8921.4901360000003</v>
      </c>
      <c r="D1908" s="2"/>
    </row>
    <row r="1909" spans="1:4" x14ac:dyDescent="0.25">
      <c r="A1909" s="2">
        <v>540</v>
      </c>
      <c r="B1909">
        <v>2120</v>
      </c>
      <c r="C1909" s="3">
        <v>24004.857926000001</v>
      </c>
      <c r="D1909" s="2"/>
    </row>
    <row r="1910" spans="1:4" x14ac:dyDescent="0.25">
      <c r="A1910" s="2">
        <v>540</v>
      </c>
      <c r="B1910">
        <v>2121</v>
      </c>
      <c r="C1910" s="3">
        <v>17231.063644000002</v>
      </c>
      <c r="D1910" s="2"/>
    </row>
    <row r="1911" spans="1:4" x14ac:dyDescent="0.25">
      <c r="A1911" s="2">
        <v>540</v>
      </c>
      <c r="B1911">
        <v>2122</v>
      </c>
      <c r="C1911" s="3">
        <v>2220.9574299999999</v>
      </c>
      <c r="D1911" s="2"/>
    </row>
    <row r="1912" spans="1:4" x14ac:dyDescent="0.25">
      <c r="A1912" s="2">
        <v>540</v>
      </c>
      <c r="B1912">
        <v>2123</v>
      </c>
      <c r="C1912" s="3">
        <v>10586.224924</v>
      </c>
      <c r="D1912" s="2"/>
    </row>
    <row r="1913" spans="1:4" x14ac:dyDescent="0.25">
      <c r="A1913" s="2">
        <v>540</v>
      </c>
      <c r="B1913">
        <v>2124</v>
      </c>
      <c r="C1913" s="3">
        <v>7703.8760780000002</v>
      </c>
      <c r="D1913" s="2"/>
    </row>
    <row r="1914" spans="1:4" x14ac:dyDescent="0.25">
      <c r="A1914" s="2">
        <v>540</v>
      </c>
      <c r="B1914">
        <v>2126</v>
      </c>
      <c r="C1914" s="3">
        <v>63.230891999999997</v>
      </c>
      <c r="D1914" s="2"/>
    </row>
    <row r="1915" spans="1:4" x14ac:dyDescent="0.25">
      <c r="A1915" s="2">
        <v>540</v>
      </c>
      <c r="B1915">
        <v>2127</v>
      </c>
      <c r="C1915" s="3">
        <v>2129.138571</v>
      </c>
      <c r="D1915" s="2"/>
    </row>
    <row r="1916" spans="1:4" x14ac:dyDescent="0.25">
      <c r="A1916" s="2">
        <v>540</v>
      </c>
      <c r="B1916">
        <v>2129</v>
      </c>
      <c r="C1916" s="3">
        <v>5967.0876529999996</v>
      </c>
      <c r="D1916" s="2"/>
    </row>
    <row r="1917" spans="1:4" x14ac:dyDescent="0.25">
      <c r="A1917" s="2">
        <v>540</v>
      </c>
      <c r="B1917">
        <v>2130</v>
      </c>
      <c r="C1917" s="3">
        <v>1136.7547930000001</v>
      </c>
      <c r="D1917" s="2"/>
    </row>
    <row r="1918" spans="1:4" x14ac:dyDescent="0.25">
      <c r="A1918" s="2">
        <v>540</v>
      </c>
      <c r="B1918">
        <v>2131</v>
      </c>
      <c r="C1918" s="3">
        <v>6097.2094120000002</v>
      </c>
      <c r="D1918" s="2"/>
    </row>
    <row r="1919" spans="1:4" x14ac:dyDescent="0.25">
      <c r="A1919" s="2">
        <v>540</v>
      </c>
      <c r="B1919">
        <v>2132</v>
      </c>
      <c r="C1919" s="3">
        <v>2490.1795780000002</v>
      </c>
      <c r="D1919" s="2"/>
    </row>
    <row r="1920" spans="1:4" x14ac:dyDescent="0.25">
      <c r="A1920" s="2">
        <v>540</v>
      </c>
      <c r="B1920">
        <v>2133</v>
      </c>
      <c r="C1920" s="3">
        <v>1385.080897</v>
      </c>
      <c r="D1920" s="2"/>
    </row>
    <row r="1921" spans="1:4" x14ac:dyDescent="0.25">
      <c r="A1921" s="2">
        <v>540</v>
      </c>
      <c r="B1921">
        <v>2134</v>
      </c>
      <c r="C1921" s="3">
        <v>1388.3073300000001</v>
      </c>
      <c r="D1921" s="2"/>
    </row>
    <row r="1922" spans="1:4" x14ac:dyDescent="0.25">
      <c r="A1922" s="2">
        <v>540</v>
      </c>
      <c r="B1922">
        <v>2135</v>
      </c>
      <c r="C1922" s="3">
        <v>1388.3073300000001</v>
      </c>
      <c r="D1922" s="2"/>
    </row>
    <row r="1923" spans="1:4" x14ac:dyDescent="0.25">
      <c r="A1923" s="2">
        <v>540</v>
      </c>
      <c r="B1923">
        <v>2136</v>
      </c>
      <c r="C1923" s="3">
        <v>200.45193900000001</v>
      </c>
      <c r="D1923" s="2"/>
    </row>
    <row r="1924" spans="1:4" x14ac:dyDescent="0.25">
      <c r="A1924" s="2">
        <v>540</v>
      </c>
      <c r="B1924">
        <v>2137</v>
      </c>
      <c r="C1924" s="3">
        <v>3303.7289949999999</v>
      </c>
      <c r="D1924" s="2"/>
    </row>
    <row r="1925" spans="1:4" x14ac:dyDescent="0.25">
      <c r="A1925" s="2">
        <v>540</v>
      </c>
      <c r="B1925">
        <v>2138</v>
      </c>
      <c r="C1925" s="3">
        <v>1219.2681909999999</v>
      </c>
      <c r="D1925" s="2"/>
    </row>
    <row r="1926" spans="1:4" x14ac:dyDescent="0.25">
      <c r="A1926" s="2">
        <v>540</v>
      </c>
      <c r="B1926">
        <v>2139</v>
      </c>
      <c r="C1926" s="3">
        <v>1437.5334009999999</v>
      </c>
      <c r="D1926" s="2"/>
    </row>
    <row r="1927" spans="1:4" x14ac:dyDescent="0.25">
      <c r="A1927" s="2">
        <v>540</v>
      </c>
      <c r="B1927">
        <v>2140</v>
      </c>
      <c r="C1927" s="3">
        <v>351.84728899999999</v>
      </c>
      <c r="D1927" s="2"/>
    </row>
    <row r="1928" spans="1:4" x14ac:dyDescent="0.25">
      <c r="A1928" s="2">
        <v>540</v>
      </c>
      <c r="B1928">
        <v>2141</v>
      </c>
      <c r="C1928" s="3">
        <v>1752.7398020000001</v>
      </c>
      <c r="D1928" s="2"/>
    </row>
    <row r="1929" spans="1:4" x14ac:dyDescent="0.25">
      <c r="A1929" s="2">
        <v>540</v>
      </c>
      <c r="B1929">
        <v>2142</v>
      </c>
      <c r="C1929" s="3">
        <v>2044.4632570000001</v>
      </c>
      <c r="D1929" s="2"/>
    </row>
    <row r="1930" spans="1:4" x14ac:dyDescent="0.25">
      <c r="A1930" s="2">
        <v>540</v>
      </c>
      <c r="B1930">
        <v>2143</v>
      </c>
      <c r="C1930" s="3">
        <v>526.12309800000003</v>
      </c>
      <c r="D1930" s="2"/>
    </row>
    <row r="1931" spans="1:4" x14ac:dyDescent="0.25">
      <c r="A1931" s="2">
        <v>540</v>
      </c>
      <c r="B1931">
        <v>2144</v>
      </c>
      <c r="C1931" s="3">
        <v>3994.0740540000002</v>
      </c>
      <c r="D1931" s="2"/>
    </row>
    <row r="1932" spans="1:4" x14ac:dyDescent="0.25">
      <c r="A1932" s="2">
        <v>540</v>
      </c>
      <c r="B1932">
        <v>2145</v>
      </c>
      <c r="C1932" s="3">
        <v>1282.0580869999999</v>
      </c>
      <c r="D1932" s="2"/>
    </row>
    <row r="1933" spans="1:4" x14ac:dyDescent="0.25">
      <c r="A1933" s="2">
        <v>540</v>
      </c>
      <c r="B1933">
        <v>2146</v>
      </c>
      <c r="C1933" s="3">
        <v>18782.929099000001</v>
      </c>
      <c r="D1933" s="2"/>
    </row>
    <row r="1934" spans="1:4" x14ac:dyDescent="0.25">
      <c r="A1934" s="2">
        <v>540</v>
      </c>
      <c r="B1934">
        <v>2147</v>
      </c>
      <c r="C1934" s="3">
        <v>12802.909208999999</v>
      </c>
      <c r="D1934" s="2"/>
    </row>
    <row r="1935" spans="1:4" x14ac:dyDescent="0.25">
      <c r="A1935" s="2">
        <v>540</v>
      </c>
      <c r="B1935">
        <v>2148</v>
      </c>
      <c r="C1935" s="3">
        <v>8297.1018999999997</v>
      </c>
      <c r="D1935" s="2"/>
    </row>
    <row r="1936" spans="1:4" x14ac:dyDescent="0.25">
      <c r="A1936" s="2">
        <v>540</v>
      </c>
      <c r="B1936">
        <v>2149</v>
      </c>
      <c r="C1936" s="3">
        <v>24314.254440000001</v>
      </c>
      <c r="D1936" s="2"/>
    </row>
    <row r="1937" spans="1:4" x14ac:dyDescent="0.25">
      <c r="A1937" s="2">
        <v>540</v>
      </c>
      <c r="B1937">
        <v>2150</v>
      </c>
      <c r="C1937" s="3">
        <v>9449.3771940000006</v>
      </c>
      <c r="D1937" s="2"/>
    </row>
    <row r="1938" spans="1:4" x14ac:dyDescent="0.25">
      <c r="A1938" s="2">
        <v>540</v>
      </c>
      <c r="B1938">
        <v>2151</v>
      </c>
      <c r="C1938" s="3">
        <v>19641.313421999999</v>
      </c>
      <c r="D1938" s="2"/>
    </row>
    <row r="1939" spans="1:4" x14ac:dyDescent="0.25">
      <c r="A1939" s="2">
        <v>540</v>
      </c>
      <c r="B1939">
        <v>2152</v>
      </c>
      <c r="C1939" s="3">
        <v>18479.363735999999</v>
      </c>
      <c r="D1939" s="2"/>
    </row>
    <row r="1940" spans="1:4" x14ac:dyDescent="0.25">
      <c r="A1940" s="2">
        <v>540</v>
      </c>
      <c r="B1940">
        <v>2153</v>
      </c>
      <c r="C1940" s="3">
        <v>15327.521364</v>
      </c>
      <c r="D1940" s="2"/>
    </row>
    <row r="1941" spans="1:4" x14ac:dyDescent="0.25">
      <c r="A1941" s="2">
        <v>540</v>
      </c>
      <c r="B1941">
        <v>2154</v>
      </c>
      <c r="C1941" s="3">
        <v>14800.960958</v>
      </c>
      <c r="D1941" s="2"/>
    </row>
    <row r="1942" spans="1:4" x14ac:dyDescent="0.25">
      <c r="A1942" s="2">
        <v>540</v>
      </c>
      <c r="B1942">
        <v>2155</v>
      </c>
      <c r="C1942" s="3">
        <v>8450.9345620000004</v>
      </c>
      <c r="D1942" s="2"/>
    </row>
    <row r="1943" spans="1:4" x14ac:dyDescent="0.25">
      <c r="A1943" s="2">
        <v>540</v>
      </c>
      <c r="B1943">
        <v>2156</v>
      </c>
      <c r="C1943" s="3">
        <v>5938.6071609999999</v>
      </c>
      <c r="D1943" s="2"/>
    </row>
    <row r="1944" spans="1:4" x14ac:dyDescent="0.25">
      <c r="A1944" s="2">
        <v>540</v>
      </c>
      <c r="B1944">
        <v>2157</v>
      </c>
      <c r="C1944" s="3">
        <v>7106.1175999999996</v>
      </c>
      <c r="D1944" s="2"/>
    </row>
    <row r="1945" spans="1:4" x14ac:dyDescent="0.25">
      <c r="A1945" s="2">
        <v>540</v>
      </c>
      <c r="B1945">
        <v>2158</v>
      </c>
      <c r="C1945" s="3">
        <v>13562.407277</v>
      </c>
      <c r="D1945" s="2"/>
    </row>
    <row r="1946" spans="1:4" x14ac:dyDescent="0.25">
      <c r="A1946" s="2">
        <v>540</v>
      </c>
      <c r="B1946">
        <v>2159</v>
      </c>
      <c r="C1946" s="3">
        <v>15116.425515999999</v>
      </c>
      <c r="D1946" s="2"/>
    </row>
    <row r="1947" spans="1:4" x14ac:dyDescent="0.25">
      <c r="A1947" s="2">
        <v>540</v>
      </c>
      <c r="B1947">
        <v>2160</v>
      </c>
      <c r="C1947" s="3">
        <v>9529.6335986659997</v>
      </c>
      <c r="D1947" s="2"/>
    </row>
    <row r="1948" spans="1:4" x14ac:dyDescent="0.25">
      <c r="A1948" s="2">
        <v>540</v>
      </c>
      <c r="B1948">
        <v>2161</v>
      </c>
      <c r="C1948" s="3">
        <v>1197.9525249999999</v>
      </c>
      <c r="D1948" s="2"/>
    </row>
    <row r="1949" spans="1:4" x14ac:dyDescent="0.25">
      <c r="A1949" s="2">
        <v>540</v>
      </c>
      <c r="B1949">
        <v>2162</v>
      </c>
      <c r="C1949" s="3">
        <v>9529.6335986659997</v>
      </c>
      <c r="D1949" s="2"/>
    </row>
    <row r="1950" spans="1:4" x14ac:dyDescent="0.25">
      <c r="A1950" s="2">
        <v>540</v>
      </c>
      <c r="B1950">
        <v>2163</v>
      </c>
      <c r="C1950" s="3">
        <v>10122.650974665999</v>
      </c>
      <c r="D1950" s="2"/>
    </row>
    <row r="1951" spans="1:4" x14ac:dyDescent="0.25">
      <c r="A1951" s="2">
        <v>540</v>
      </c>
      <c r="B1951">
        <v>2164</v>
      </c>
      <c r="C1951" s="3">
        <v>3572.6191399999998</v>
      </c>
      <c r="D1951" s="2"/>
    </row>
    <row r="1952" spans="1:4" x14ac:dyDescent="0.25">
      <c r="A1952" s="2">
        <v>540</v>
      </c>
      <c r="B1952">
        <v>2165</v>
      </c>
      <c r="C1952" s="3">
        <v>12092.200392666</v>
      </c>
      <c r="D1952" s="2"/>
    </row>
    <row r="1953" spans="1:4" x14ac:dyDescent="0.25">
      <c r="A1953" s="2">
        <v>540</v>
      </c>
      <c r="B1953">
        <v>2166</v>
      </c>
      <c r="C1953" s="3">
        <v>1206.247431</v>
      </c>
      <c r="D1953" s="2"/>
    </row>
    <row r="1954" spans="1:4" x14ac:dyDescent="0.25">
      <c r="A1954" s="2">
        <v>540</v>
      </c>
      <c r="B1954">
        <v>2167</v>
      </c>
      <c r="C1954" s="3">
        <v>13741.311114665999</v>
      </c>
      <c r="D1954" s="2"/>
    </row>
    <row r="1955" spans="1:4" x14ac:dyDescent="0.25">
      <c r="A1955" s="2">
        <v>540</v>
      </c>
      <c r="B1955">
        <v>2168</v>
      </c>
      <c r="C1955" s="3">
        <v>1525.004418</v>
      </c>
      <c r="D1955" s="2"/>
    </row>
    <row r="1956" spans="1:4" x14ac:dyDescent="0.25">
      <c r="A1956" s="2">
        <v>540</v>
      </c>
      <c r="B1956">
        <v>2169</v>
      </c>
      <c r="C1956" s="3">
        <v>30980.831823</v>
      </c>
      <c r="D1956" s="2"/>
    </row>
    <row r="1957" spans="1:4" x14ac:dyDescent="0.25">
      <c r="A1957" s="2">
        <v>540</v>
      </c>
      <c r="B1957">
        <v>2170</v>
      </c>
      <c r="C1957" s="3">
        <v>10558.666107999999</v>
      </c>
      <c r="D1957" s="2"/>
    </row>
    <row r="1958" spans="1:4" x14ac:dyDescent="0.25">
      <c r="A1958" s="2">
        <v>540</v>
      </c>
      <c r="B1958">
        <v>2171</v>
      </c>
      <c r="C1958" s="3">
        <v>5653.0937560000002</v>
      </c>
      <c r="D1958" s="2"/>
    </row>
    <row r="1959" spans="1:4" x14ac:dyDescent="0.25">
      <c r="A1959" s="2">
        <v>540</v>
      </c>
      <c r="B1959">
        <v>2172</v>
      </c>
      <c r="C1959" s="3">
        <v>10864.520082999999</v>
      </c>
      <c r="D1959" s="2"/>
    </row>
    <row r="1960" spans="1:4" x14ac:dyDescent="0.25">
      <c r="A1960" s="2">
        <v>540</v>
      </c>
      <c r="B1960">
        <v>2173</v>
      </c>
      <c r="C1960" s="3">
        <v>7153.7748309999997</v>
      </c>
      <c r="D1960" s="2"/>
    </row>
    <row r="1961" spans="1:4" x14ac:dyDescent="0.25">
      <c r="A1961" s="2">
        <v>540</v>
      </c>
      <c r="B1961">
        <v>2174</v>
      </c>
      <c r="C1961" s="3">
        <v>1885.425516</v>
      </c>
      <c r="D1961" s="2"/>
    </row>
    <row r="1962" spans="1:4" x14ac:dyDescent="0.25">
      <c r="A1962" s="2">
        <v>540</v>
      </c>
      <c r="B1962">
        <v>2175</v>
      </c>
      <c r="C1962" s="3">
        <v>800.40212399999996</v>
      </c>
      <c r="D1962" s="2"/>
    </row>
    <row r="1963" spans="1:4" x14ac:dyDescent="0.25">
      <c r="A1963" s="2">
        <v>540</v>
      </c>
      <c r="B1963">
        <v>2176</v>
      </c>
      <c r="C1963" s="3">
        <v>3198.2676339999998</v>
      </c>
      <c r="D1963" s="2"/>
    </row>
    <row r="1964" spans="1:4" x14ac:dyDescent="0.25">
      <c r="A1964" s="2">
        <v>540</v>
      </c>
      <c r="B1964">
        <v>2177</v>
      </c>
      <c r="C1964" s="3">
        <v>4494.326419</v>
      </c>
      <c r="D1964" s="2"/>
    </row>
    <row r="1965" spans="1:4" x14ac:dyDescent="0.25">
      <c r="A1965" s="2">
        <v>540</v>
      </c>
      <c r="B1965">
        <v>2178</v>
      </c>
      <c r="C1965" s="3">
        <v>24483.776977665999</v>
      </c>
      <c r="D1965" s="2"/>
    </row>
    <row r="1966" spans="1:4" x14ac:dyDescent="0.25">
      <c r="A1966" s="2">
        <v>540</v>
      </c>
      <c r="B1966">
        <v>2179</v>
      </c>
      <c r="C1966" s="3">
        <v>3983.8336840000002</v>
      </c>
      <c r="D1966" s="2"/>
    </row>
    <row r="1967" spans="1:4" x14ac:dyDescent="0.25">
      <c r="A1967" s="2">
        <v>540</v>
      </c>
      <c r="B1967">
        <v>2180</v>
      </c>
      <c r="C1967" s="3">
        <v>22940.681161666002</v>
      </c>
      <c r="D1967" s="2"/>
    </row>
    <row r="1968" spans="1:4" x14ac:dyDescent="0.25">
      <c r="A1968" s="2">
        <v>540</v>
      </c>
      <c r="B1968">
        <v>2181</v>
      </c>
      <c r="C1968" s="3">
        <v>3482.5291569999999</v>
      </c>
      <c r="D1968" s="2"/>
    </row>
    <row r="1969" spans="1:4" x14ac:dyDescent="0.25">
      <c r="A1969" s="2">
        <v>540</v>
      </c>
      <c r="B1969">
        <v>2182</v>
      </c>
      <c r="C1969" s="3">
        <v>2873.4404479999998</v>
      </c>
      <c r="D1969" s="2"/>
    </row>
    <row r="1970" spans="1:4" x14ac:dyDescent="0.25">
      <c r="A1970" s="2">
        <v>540</v>
      </c>
      <c r="B1970">
        <v>2183</v>
      </c>
      <c r="C1970" s="3">
        <v>3654.859285</v>
      </c>
      <c r="D1970" s="2"/>
    </row>
    <row r="1971" spans="1:4" x14ac:dyDescent="0.25">
      <c r="A1971" s="2">
        <v>540</v>
      </c>
      <c r="B1971">
        <v>2184</v>
      </c>
      <c r="C1971" s="3">
        <v>5251.9847200000004</v>
      </c>
      <c r="D1971" s="2"/>
    </row>
    <row r="1972" spans="1:4" x14ac:dyDescent="0.25">
      <c r="A1972" s="2">
        <v>540</v>
      </c>
      <c r="B1972">
        <v>2185</v>
      </c>
      <c r="C1972" s="3">
        <v>3572.6191399999998</v>
      </c>
      <c r="D1972" s="2"/>
    </row>
    <row r="1973" spans="1:4" x14ac:dyDescent="0.25">
      <c r="A1973" s="2">
        <v>540</v>
      </c>
      <c r="B1973">
        <v>2186</v>
      </c>
      <c r="C1973" s="3">
        <v>729.91098699999998</v>
      </c>
      <c r="D1973" s="2"/>
    </row>
    <row r="1974" spans="1:4" x14ac:dyDescent="0.25">
      <c r="A1974" s="2">
        <v>540</v>
      </c>
      <c r="B1974">
        <v>2187</v>
      </c>
      <c r="C1974" s="3">
        <v>729.91098699999998</v>
      </c>
      <c r="D1974" s="2"/>
    </row>
    <row r="1975" spans="1:4" x14ac:dyDescent="0.25">
      <c r="A1975" s="2">
        <v>540</v>
      </c>
      <c r="B1975">
        <v>2188</v>
      </c>
      <c r="C1975" s="3">
        <v>11937.290537999999</v>
      </c>
      <c r="D1975" s="2"/>
    </row>
    <row r="1976" spans="1:4" x14ac:dyDescent="0.25">
      <c r="A1976" s="2">
        <v>540</v>
      </c>
      <c r="B1976">
        <v>2189</v>
      </c>
      <c r="C1976" s="3">
        <v>13983.666483999999</v>
      </c>
      <c r="D1976" s="2"/>
    </row>
    <row r="1977" spans="1:4" x14ac:dyDescent="0.25">
      <c r="A1977" s="2">
        <v>540</v>
      </c>
      <c r="B1977">
        <v>2190</v>
      </c>
      <c r="C1977" s="3">
        <v>10749.805132</v>
      </c>
      <c r="D1977" s="2"/>
    </row>
    <row r="1978" spans="1:4" x14ac:dyDescent="0.25">
      <c r="A1978" s="2">
        <v>540</v>
      </c>
      <c r="B1978">
        <v>2191</v>
      </c>
      <c r="C1978" s="3">
        <v>3659.4069720000002</v>
      </c>
      <c r="D1978" s="2"/>
    </row>
    <row r="1979" spans="1:4" x14ac:dyDescent="0.25">
      <c r="A1979" s="2">
        <v>540</v>
      </c>
      <c r="B1979">
        <v>2192</v>
      </c>
      <c r="C1979" s="3">
        <v>2868.125266</v>
      </c>
      <c r="D1979" s="2"/>
    </row>
    <row r="1980" spans="1:4" x14ac:dyDescent="0.25">
      <c r="A1980" s="2">
        <v>540</v>
      </c>
      <c r="B1980">
        <v>2193</v>
      </c>
      <c r="C1980" s="3">
        <v>2859.2954009999999</v>
      </c>
      <c r="D1980" s="2"/>
    </row>
    <row r="1981" spans="1:4" x14ac:dyDescent="0.25">
      <c r="A1981" s="2">
        <v>540</v>
      </c>
      <c r="B1981">
        <v>2194</v>
      </c>
      <c r="C1981" s="3">
        <v>3765.7942600000001</v>
      </c>
      <c r="D1981" s="2"/>
    </row>
    <row r="1982" spans="1:4" x14ac:dyDescent="0.25">
      <c r="A1982" s="2">
        <v>540</v>
      </c>
      <c r="B1982">
        <v>2195</v>
      </c>
      <c r="C1982" s="3">
        <v>2183.7771779999998</v>
      </c>
      <c r="D1982" s="2"/>
    </row>
    <row r="1983" spans="1:4" x14ac:dyDescent="0.25">
      <c r="A1983" s="2">
        <v>540</v>
      </c>
      <c r="B1983">
        <v>2196</v>
      </c>
      <c r="C1983" s="3">
        <v>8315.3538649999991</v>
      </c>
      <c r="D1983" s="2"/>
    </row>
    <row r="1984" spans="1:4" x14ac:dyDescent="0.25">
      <c r="A1984" s="2">
        <v>540</v>
      </c>
      <c r="B1984">
        <v>2197</v>
      </c>
      <c r="C1984" s="3">
        <v>9743.3607780000002</v>
      </c>
      <c r="D1984" s="2"/>
    </row>
    <row r="1985" spans="1:4" x14ac:dyDescent="0.25">
      <c r="A1985" s="2">
        <v>540</v>
      </c>
      <c r="B1985">
        <v>2198</v>
      </c>
      <c r="C1985" s="3">
        <v>3186.4662119999998</v>
      </c>
      <c r="D1985" s="2"/>
    </row>
    <row r="1986" spans="1:4" x14ac:dyDescent="0.25">
      <c r="A1986" s="2">
        <v>540</v>
      </c>
      <c r="B1986">
        <v>2199</v>
      </c>
      <c r="C1986" s="3">
        <v>661.034898</v>
      </c>
      <c r="D1986" s="2"/>
    </row>
    <row r="1987" spans="1:4" x14ac:dyDescent="0.25">
      <c r="A1987" s="2">
        <v>540</v>
      </c>
      <c r="B1987">
        <v>2200</v>
      </c>
      <c r="C1987" s="3">
        <v>1941.8092899999999</v>
      </c>
      <c r="D1987" s="2"/>
    </row>
    <row r="1988" spans="1:4" x14ac:dyDescent="0.25">
      <c r="A1988" s="2">
        <v>540</v>
      </c>
      <c r="B1988">
        <v>2201</v>
      </c>
      <c r="C1988" s="3">
        <v>661.034898</v>
      </c>
      <c r="D1988" s="2"/>
    </row>
    <row r="1989" spans="1:4" x14ac:dyDescent="0.25">
      <c r="A1989" s="2">
        <v>540</v>
      </c>
      <c r="B1989">
        <v>2202</v>
      </c>
      <c r="C1989" s="3">
        <v>9746.8533939999998</v>
      </c>
      <c r="D1989" s="2"/>
    </row>
    <row r="1990" spans="1:4" x14ac:dyDescent="0.25">
      <c r="A1990" s="2">
        <v>540</v>
      </c>
      <c r="B1990">
        <v>2203</v>
      </c>
      <c r="C1990" s="3">
        <v>4159.4421119999997</v>
      </c>
      <c r="D1990" s="2"/>
    </row>
    <row r="1991" spans="1:4" x14ac:dyDescent="0.25">
      <c r="A1991" s="2">
        <v>540</v>
      </c>
      <c r="B1991">
        <v>2204</v>
      </c>
      <c r="C1991" s="3">
        <v>8484.1883959999996</v>
      </c>
      <c r="D1991" s="2"/>
    </row>
    <row r="1992" spans="1:4" x14ac:dyDescent="0.25">
      <c r="A1992" s="2">
        <v>540</v>
      </c>
      <c r="B1992">
        <v>2205</v>
      </c>
      <c r="C1992" s="3">
        <v>11266.903992</v>
      </c>
      <c r="D1992" s="2"/>
    </row>
    <row r="1993" spans="1:4" x14ac:dyDescent="0.25">
      <c r="A1993" s="2">
        <v>540</v>
      </c>
      <c r="B1993">
        <v>2206</v>
      </c>
      <c r="C1993" s="3">
        <v>11838.173631</v>
      </c>
      <c r="D1993" s="2"/>
    </row>
    <row r="1994" spans="1:4" x14ac:dyDescent="0.25">
      <c r="A1994" s="2">
        <v>540</v>
      </c>
      <c r="B1994">
        <v>2207</v>
      </c>
      <c r="C1994" s="3">
        <v>10940.525451</v>
      </c>
      <c r="D1994" s="2"/>
    </row>
    <row r="1995" spans="1:4" x14ac:dyDescent="0.25">
      <c r="A1995" s="2">
        <v>540</v>
      </c>
      <c r="B1995">
        <v>2208</v>
      </c>
      <c r="C1995" s="3">
        <v>4458.3110150000002</v>
      </c>
      <c r="D1995" s="2"/>
    </row>
    <row r="1996" spans="1:4" x14ac:dyDescent="0.25">
      <c r="A1996" s="2">
        <v>540</v>
      </c>
      <c r="B1996">
        <v>2209</v>
      </c>
      <c r="C1996" s="3">
        <v>11461.215888999999</v>
      </c>
      <c r="D1996" s="2"/>
    </row>
    <row r="1997" spans="1:4" x14ac:dyDescent="0.25">
      <c r="A1997" s="2">
        <v>540</v>
      </c>
      <c r="B1997">
        <v>2210</v>
      </c>
      <c r="C1997" s="3">
        <v>15099.335446999999</v>
      </c>
      <c r="D1997" s="2"/>
    </row>
    <row r="1998" spans="1:4" x14ac:dyDescent="0.25">
      <c r="A1998" s="2">
        <v>540</v>
      </c>
      <c r="B1998">
        <v>2211</v>
      </c>
      <c r="C1998" s="3">
        <v>4535.9844750000002</v>
      </c>
      <c r="D1998" s="2"/>
    </row>
    <row r="1999" spans="1:4" x14ac:dyDescent="0.25">
      <c r="A1999" s="2">
        <v>540</v>
      </c>
      <c r="B1999">
        <v>2212</v>
      </c>
      <c r="C1999" s="3">
        <v>4661.8708509999997</v>
      </c>
      <c r="D1999" s="2"/>
    </row>
    <row r="2000" spans="1:4" x14ac:dyDescent="0.25">
      <c r="A2000" s="2">
        <v>540</v>
      </c>
      <c r="B2000">
        <v>2213</v>
      </c>
      <c r="C2000" s="3">
        <v>3455.3840540000001</v>
      </c>
      <c r="D2000" s="2"/>
    </row>
    <row r="2001" spans="1:4" x14ac:dyDescent="0.25">
      <c r="A2001" s="2">
        <v>540</v>
      </c>
      <c r="B2001">
        <v>2214</v>
      </c>
      <c r="C2001" s="3">
        <v>1709.7467690000001</v>
      </c>
      <c r="D2001" s="2"/>
    </row>
    <row r="2002" spans="1:4" x14ac:dyDescent="0.25">
      <c r="A2002" s="2">
        <v>540</v>
      </c>
      <c r="B2002">
        <v>2215</v>
      </c>
      <c r="C2002" s="3">
        <v>1245.6913569999999</v>
      </c>
      <c r="D2002" s="2"/>
    </row>
    <row r="2003" spans="1:4" x14ac:dyDescent="0.25">
      <c r="A2003" s="2">
        <v>540</v>
      </c>
      <c r="B2003">
        <v>2216</v>
      </c>
      <c r="C2003" s="3">
        <v>13889.674494999999</v>
      </c>
      <c r="D2003" s="2"/>
    </row>
    <row r="2004" spans="1:4" x14ac:dyDescent="0.25">
      <c r="A2004" s="2">
        <v>540</v>
      </c>
      <c r="B2004">
        <v>2217</v>
      </c>
      <c r="C2004" s="3">
        <v>1683.359021</v>
      </c>
      <c r="D2004" s="2"/>
    </row>
    <row r="2005" spans="1:4" x14ac:dyDescent="0.25">
      <c r="A2005" s="2">
        <v>540</v>
      </c>
      <c r="B2005">
        <v>2218</v>
      </c>
      <c r="C2005" s="3">
        <v>10126.182414999999</v>
      </c>
      <c r="D2005" s="2"/>
    </row>
    <row r="2006" spans="1:4" x14ac:dyDescent="0.25">
      <c r="A2006" s="2">
        <v>540</v>
      </c>
      <c r="B2006">
        <v>2219</v>
      </c>
      <c r="C2006" s="3">
        <v>13896.508712000001</v>
      </c>
      <c r="D2006" s="2"/>
    </row>
    <row r="2007" spans="1:4" x14ac:dyDescent="0.25">
      <c r="A2007" s="2">
        <v>540</v>
      </c>
      <c r="B2007">
        <v>2220</v>
      </c>
      <c r="C2007" s="3">
        <v>268.56829599999998</v>
      </c>
      <c r="D2007" s="2"/>
    </row>
    <row r="2008" spans="1:4" x14ac:dyDescent="0.25">
      <c r="A2008" s="2">
        <v>540</v>
      </c>
      <c r="B2008">
        <v>2221</v>
      </c>
      <c r="C2008" s="3">
        <v>18670.364734999999</v>
      </c>
      <c r="D2008" s="2"/>
    </row>
    <row r="2009" spans="1:4" x14ac:dyDescent="0.25">
      <c r="A2009" s="2">
        <v>540</v>
      </c>
      <c r="B2009">
        <v>2222</v>
      </c>
      <c r="C2009" s="3">
        <v>6781.294226</v>
      </c>
      <c r="D2009" s="2"/>
    </row>
    <row r="2010" spans="1:4" x14ac:dyDescent="0.25">
      <c r="A2010" s="2">
        <v>540</v>
      </c>
      <c r="B2010">
        <v>2223</v>
      </c>
      <c r="C2010" s="3">
        <v>1705.916913</v>
      </c>
      <c r="D2010" s="2"/>
    </row>
    <row r="2011" spans="1:4" x14ac:dyDescent="0.25">
      <c r="A2011" s="2">
        <v>540</v>
      </c>
      <c r="B2011">
        <v>2224</v>
      </c>
      <c r="C2011" s="3">
        <v>3575.282064</v>
      </c>
      <c r="D2011" s="2"/>
    </row>
    <row r="2012" spans="1:4" x14ac:dyDescent="0.25">
      <c r="A2012" s="2">
        <v>540</v>
      </c>
      <c r="B2012">
        <v>2225</v>
      </c>
      <c r="C2012" s="3">
        <v>2088.4402260000002</v>
      </c>
      <c r="D2012" s="2"/>
    </row>
    <row r="2013" spans="1:4" x14ac:dyDescent="0.25">
      <c r="A2013" s="2">
        <v>540</v>
      </c>
      <c r="B2013">
        <v>2226</v>
      </c>
      <c r="C2013" s="3">
        <v>6773.9697850000002</v>
      </c>
      <c r="D2013" s="2"/>
    </row>
    <row r="2014" spans="1:4" x14ac:dyDescent="0.25">
      <c r="A2014" s="2">
        <v>540</v>
      </c>
      <c r="B2014">
        <v>2227</v>
      </c>
      <c r="C2014" s="3">
        <v>1308.887559</v>
      </c>
      <c r="D2014" s="2"/>
    </row>
    <row r="2015" spans="1:4" x14ac:dyDescent="0.25">
      <c r="A2015" s="2">
        <v>540</v>
      </c>
      <c r="B2015">
        <v>2228</v>
      </c>
      <c r="C2015" s="3">
        <v>7435.4522299999999</v>
      </c>
      <c r="D2015" s="2"/>
    </row>
    <row r="2016" spans="1:4" x14ac:dyDescent="0.25">
      <c r="A2016" s="2">
        <v>540</v>
      </c>
      <c r="B2016">
        <v>2229</v>
      </c>
      <c r="C2016" s="3">
        <v>7867.9704380000003</v>
      </c>
      <c r="D2016" s="2"/>
    </row>
    <row r="2017" spans="1:4" x14ac:dyDescent="0.25">
      <c r="A2017" s="2">
        <v>540</v>
      </c>
      <c r="B2017">
        <v>2230</v>
      </c>
      <c r="C2017" s="3">
        <v>335.55662100000001</v>
      </c>
      <c r="D2017" s="2"/>
    </row>
    <row r="2018" spans="1:4" x14ac:dyDescent="0.25">
      <c r="A2018" s="2">
        <v>540</v>
      </c>
      <c r="B2018">
        <v>2231</v>
      </c>
      <c r="C2018" s="3">
        <v>335.55662100000001</v>
      </c>
      <c r="D2018" s="2"/>
    </row>
    <row r="2019" spans="1:4" x14ac:dyDescent="0.25">
      <c r="A2019" s="2">
        <v>540</v>
      </c>
      <c r="B2019">
        <v>2232</v>
      </c>
      <c r="C2019" s="3">
        <v>22647.695211999999</v>
      </c>
      <c r="D2019" s="2"/>
    </row>
    <row r="2020" spans="1:4" x14ac:dyDescent="0.25">
      <c r="A2020" s="2">
        <v>540</v>
      </c>
      <c r="B2020">
        <v>2233</v>
      </c>
      <c r="C2020" s="3">
        <v>20309.296427000001</v>
      </c>
      <c r="D2020" s="2"/>
    </row>
    <row r="2021" spans="1:4" x14ac:dyDescent="0.25">
      <c r="A2021" s="2">
        <v>540</v>
      </c>
      <c r="B2021">
        <v>2234</v>
      </c>
      <c r="C2021" s="3">
        <v>22647.695211999999</v>
      </c>
      <c r="D2021" s="2"/>
    </row>
    <row r="2022" spans="1:4" x14ac:dyDescent="0.25">
      <c r="A2022" s="2">
        <v>540</v>
      </c>
      <c r="B2022">
        <v>2235</v>
      </c>
      <c r="C2022" s="3">
        <v>10006.125162</v>
      </c>
      <c r="D2022" s="2"/>
    </row>
    <row r="2023" spans="1:4" x14ac:dyDescent="0.25">
      <c r="A2023" s="2">
        <v>540</v>
      </c>
      <c r="B2023">
        <v>2236</v>
      </c>
      <c r="C2023" s="3">
        <v>38510.687062999998</v>
      </c>
      <c r="D2023" s="2"/>
    </row>
    <row r="2024" spans="1:4" x14ac:dyDescent="0.25">
      <c r="A2024" s="2">
        <v>540</v>
      </c>
      <c r="B2024">
        <v>2237</v>
      </c>
      <c r="C2024" s="3">
        <v>19990.668092</v>
      </c>
      <c r="D2024" s="2"/>
    </row>
    <row r="2025" spans="1:4" x14ac:dyDescent="0.25">
      <c r="A2025" s="2">
        <v>540</v>
      </c>
      <c r="B2025">
        <v>2238</v>
      </c>
      <c r="C2025" s="3">
        <v>10006.125162</v>
      </c>
      <c r="D2025" s="2"/>
    </row>
    <row r="2026" spans="1:4" x14ac:dyDescent="0.25">
      <c r="A2026" s="2">
        <v>540</v>
      </c>
      <c r="B2026">
        <v>2239</v>
      </c>
      <c r="C2026" s="3">
        <v>10006.125162</v>
      </c>
      <c r="D2026" s="2"/>
    </row>
    <row r="2027" spans="1:4" x14ac:dyDescent="0.25">
      <c r="A2027" s="2">
        <v>540</v>
      </c>
      <c r="B2027">
        <v>2240</v>
      </c>
      <c r="C2027" s="3">
        <v>24045.141324666001</v>
      </c>
      <c r="D2027" s="2"/>
    </row>
    <row r="2028" spans="1:4" x14ac:dyDescent="0.25">
      <c r="A2028" s="2">
        <v>540</v>
      </c>
      <c r="B2028">
        <v>2241</v>
      </c>
      <c r="C2028" s="3">
        <v>18507.209106666</v>
      </c>
      <c r="D2028" s="2"/>
    </row>
    <row r="2029" spans="1:4" x14ac:dyDescent="0.25">
      <c r="A2029" s="2">
        <v>540</v>
      </c>
      <c r="B2029">
        <v>2242</v>
      </c>
      <c r="C2029" s="3">
        <v>18280.212932666</v>
      </c>
      <c r="D2029" s="2"/>
    </row>
    <row r="2030" spans="1:4" x14ac:dyDescent="0.25">
      <c r="A2030" s="2">
        <v>540</v>
      </c>
      <c r="B2030">
        <v>2243</v>
      </c>
      <c r="C2030" s="3">
        <v>15365.333420000001</v>
      </c>
      <c r="D2030" s="2"/>
    </row>
    <row r="2031" spans="1:4" x14ac:dyDescent="0.25">
      <c r="A2031" s="2">
        <v>540</v>
      </c>
      <c r="B2031">
        <v>2244</v>
      </c>
      <c r="C2031" s="3">
        <v>171.83568199999999</v>
      </c>
      <c r="D2031" s="2"/>
    </row>
    <row r="2032" spans="1:4" x14ac:dyDescent="0.25">
      <c r="A2032" s="2">
        <v>540</v>
      </c>
      <c r="B2032">
        <v>2245</v>
      </c>
      <c r="C2032" s="3">
        <v>22448.886780000001</v>
      </c>
      <c r="D2032" s="2"/>
    </row>
    <row r="2033" spans="1:4" x14ac:dyDescent="0.25">
      <c r="A2033" s="2">
        <v>540</v>
      </c>
      <c r="B2033">
        <v>2246</v>
      </c>
      <c r="C2033" s="3">
        <v>8992.2241099999992</v>
      </c>
      <c r="D2033" s="2"/>
    </row>
    <row r="2034" spans="1:4" x14ac:dyDescent="0.25">
      <c r="A2034" s="2">
        <v>540</v>
      </c>
      <c r="B2034">
        <v>2247</v>
      </c>
      <c r="C2034" s="3">
        <v>3567.2297749999998</v>
      </c>
      <c r="D2034" s="2"/>
    </row>
    <row r="2035" spans="1:4" x14ac:dyDescent="0.25">
      <c r="A2035" s="2">
        <v>540</v>
      </c>
      <c r="B2035">
        <v>2248</v>
      </c>
      <c r="C2035" s="3">
        <v>24066.348969999999</v>
      </c>
      <c r="D2035" s="2"/>
    </row>
    <row r="2036" spans="1:4" x14ac:dyDescent="0.25">
      <c r="A2036" s="2">
        <v>540</v>
      </c>
      <c r="B2036">
        <v>2249</v>
      </c>
      <c r="C2036" s="3">
        <v>1447.773506</v>
      </c>
      <c r="D2036" s="2"/>
    </row>
    <row r="2037" spans="1:4" x14ac:dyDescent="0.25">
      <c r="A2037" s="2">
        <v>540</v>
      </c>
      <c r="B2037">
        <v>2250</v>
      </c>
      <c r="C2037" s="3">
        <v>23069.428905000001</v>
      </c>
      <c r="D2037" s="2"/>
    </row>
    <row r="2038" spans="1:4" x14ac:dyDescent="0.25">
      <c r="A2038" s="2">
        <v>540</v>
      </c>
      <c r="B2038">
        <v>2251</v>
      </c>
      <c r="C2038" s="3">
        <v>36146.356947</v>
      </c>
      <c r="D2038" s="2"/>
    </row>
    <row r="2039" spans="1:4" x14ac:dyDescent="0.25">
      <c r="A2039" s="2">
        <v>540</v>
      </c>
      <c r="B2039">
        <v>2252</v>
      </c>
      <c r="C2039" s="3">
        <v>35799.901142000002</v>
      </c>
      <c r="D2039" s="2"/>
    </row>
    <row r="2040" spans="1:4" x14ac:dyDescent="0.25">
      <c r="A2040" s="2">
        <v>540</v>
      </c>
      <c r="B2040">
        <v>2253</v>
      </c>
      <c r="C2040" s="3">
        <v>3411.3581989999998</v>
      </c>
      <c r="D2040" s="2"/>
    </row>
    <row r="2041" spans="1:4" x14ac:dyDescent="0.25">
      <c r="A2041" s="2">
        <v>540</v>
      </c>
      <c r="B2041">
        <v>2254</v>
      </c>
      <c r="C2041" s="3">
        <v>28493.677371999998</v>
      </c>
      <c r="D2041" s="2"/>
    </row>
    <row r="2042" spans="1:4" x14ac:dyDescent="0.25">
      <c r="A2042" s="2">
        <v>540</v>
      </c>
      <c r="B2042">
        <v>2255</v>
      </c>
      <c r="C2042" s="3">
        <v>18271.933754000001</v>
      </c>
      <c r="D2042" s="2"/>
    </row>
    <row r="2043" spans="1:4" x14ac:dyDescent="0.25">
      <c r="A2043" s="2">
        <v>540</v>
      </c>
      <c r="B2043">
        <v>2256</v>
      </c>
      <c r="C2043" s="3">
        <v>2763.8598270000002</v>
      </c>
      <c r="D2043" s="2"/>
    </row>
    <row r="2044" spans="1:4" x14ac:dyDescent="0.25">
      <c r="A2044" s="2">
        <v>540</v>
      </c>
      <c r="B2044">
        <v>2257</v>
      </c>
      <c r="C2044" s="3">
        <v>35460.423602333001</v>
      </c>
      <c r="D2044" s="2"/>
    </row>
    <row r="2045" spans="1:4" x14ac:dyDescent="0.25">
      <c r="A2045" s="2">
        <v>540</v>
      </c>
      <c r="B2045">
        <v>2258</v>
      </c>
      <c r="C2045" s="3">
        <v>43910.015092333</v>
      </c>
      <c r="D2045" s="2"/>
    </row>
    <row r="2046" spans="1:4" x14ac:dyDescent="0.25">
      <c r="A2046" s="2">
        <v>540</v>
      </c>
      <c r="B2046">
        <v>2259</v>
      </c>
      <c r="C2046" s="3">
        <v>2990.693659</v>
      </c>
      <c r="D2046" s="2"/>
    </row>
    <row r="2047" spans="1:4" x14ac:dyDescent="0.25">
      <c r="A2047" s="2">
        <v>540</v>
      </c>
      <c r="B2047">
        <v>2260</v>
      </c>
      <c r="C2047" s="3">
        <v>11878.594536000001</v>
      </c>
      <c r="D2047" s="2"/>
    </row>
    <row r="2048" spans="1:4" x14ac:dyDescent="0.25">
      <c r="A2048" s="2">
        <v>540</v>
      </c>
      <c r="B2048">
        <v>2261</v>
      </c>
      <c r="C2048" s="3">
        <v>2092.6875239999999</v>
      </c>
      <c r="D2048" s="2"/>
    </row>
    <row r="2049" spans="1:4" x14ac:dyDescent="0.25">
      <c r="A2049" s="2">
        <v>540</v>
      </c>
      <c r="B2049">
        <v>2262</v>
      </c>
      <c r="C2049" s="3">
        <v>9758.8131730000005</v>
      </c>
      <c r="D2049" s="2"/>
    </row>
    <row r="2050" spans="1:4" x14ac:dyDescent="0.25">
      <c r="A2050" s="2">
        <v>540</v>
      </c>
      <c r="B2050">
        <v>2263</v>
      </c>
      <c r="C2050" s="3">
        <v>6202.4140530000004</v>
      </c>
      <c r="D2050" s="2"/>
    </row>
    <row r="2051" spans="1:4" x14ac:dyDescent="0.25">
      <c r="A2051" s="2">
        <v>540</v>
      </c>
      <c r="B2051">
        <v>2264</v>
      </c>
      <c r="C2051" s="3">
        <v>3301.6803970000001</v>
      </c>
      <c r="D2051" s="2"/>
    </row>
    <row r="2052" spans="1:4" x14ac:dyDescent="0.25">
      <c r="A2052" s="2">
        <v>540</v>
      </c>
      <c r="B2052">
        <v>2265</v>
      </c>
      <c r="C2052" s="3">
        <v>5065.1800309999999</v>
      </c>
      <c r="D2052" s="2"/>
    </row>
    <row r="2053" spans="1:4" x14ac:dyDescent="0.25">
      <c r="A2053" s="2">
        <v>540</v>
      </c>
      <c r="B2053">
        <v>2266</v>
      </c>
      <c r="C2053" s="3">
        <v>3979.3154469999999</v>
      </c>
      <c r="D2053" s="2"/>
    </row>
    <row r="2054" spans="1:4" x14ac:dyDescent="0.25">
      <c r="A2054" s="2">
        <v>540</v>
      </c>
      <c r="B2054">
        <v>2267</v>
      </c>
      <c r="C2054" s="3">
        <v>1020.744505</v>
      </c>
      <c r="D2054" s="2"/>
    </row>
    <row r="2055" spans="1:4" x14ac:dyDescent="0.25">
      <c r="A2055" s="2">
        <v>540</v>
      </c>
      <c r="B2055">
        <v>2268</v>
      </c>
      <c r="C2055" s="3">
        <v>16213.639300000001</v>
      </c>
      <c r="D2055" s="2"/>
    </row>
    <row r="2056" spans="1:4" x14ac:dyDescent="0.25">
      <c r="A2056" s="2">
        <v>540</v>
      </c>
      <c r="B2056">
        <v>2269</v>
      </c>
      <c r="C2056" s="3">
        <v>868.78253900000004</v>
      </c>
      <c r="D2056" s="2"/>
    </row>
    <row r="2057" spans="1:4" x14ac:dyDescent="0.25">
      <c r="A2057" s="2">
        <v>540</v>
      </c>
      <c r="B2057">
        <v>2270</v>
      </c>
      <c r="C2057" s="3">
        <v>868.78253900000004</v>
      </c>
      <c r="D2057" s="2"/>
    </row>
    <row r="2058" spans="1:4" x14ac:dyDescent="0.25">
      <c r="A2058" s="2">
        <v>540</v>
      </c>
      <c r="B2058">
        <v>2271</v>
      </c>
      <c r="C2058" s="3">
        <v>25395.770576999999</v>
      </c>
      <c r="D2058" s="2"/>
    </row>
    <row r="2059" spans="1:4" x14ac:dyDescent="0.25">
      <c r="A2059" s="2">
        <v>540</v>
      </c>
      <c r="B2059">
        <v>2272</v>
      </c>
      <c r="C2059" s="3">
        <v>1703.7627629999999</v>
      </c>
      <c r="D2059" s="2"/>
    </row>
    <row r="2060" spans="1:4" x14ac:dyDescent="0.25">
      <c r="A2060" s="2">
        <v>540</v>
      </c>
      <c r="B2060">
        <v>2274</v>
      </c>
      <c r="C2060" s="3">
        <v>1452.7515229999999</v>
      </c>
      <c r="D2060" s="2"/>
    </row>
    <row r="2061" spans="1:4" x14ac:dyDescent="0.25">
      <c r="A2061" s="2">
        <v>540</v>
      </c>
      <c r="B2061">
        <v>2275</v>
      </c>
      <c r="C2061" s="3">
        <v>3298.0860769999999</v>
      </c>
      <c r="D2061" s="2"/>
    </row>
    <row r="2062" spans="1:4" x14ac:dyDescent="0.25">
      <c r="A2062" s="2">
        <v>540</v>
      </c>
      <c r="B2062">
        <v>2276</v>
      </c>
      <c r="C2062" s="3">
        <v>4561.7969970000004</v>
      </c>
      <c r="D2062" s="2"/>
    </row>
    <row r="2063" spans="1:4" x14ac:dyDescent="0.25">
      <c r="A2063" s="2">
        <v>540</v>
      </c>
      <c r="B2063">
        <v>2277</v>
      </c>
      <c r="C2063" s="3">
        <v>462.06995699999999</v>
      </c>
      <c r="D2063" s="2"/>
    </row>
    <row r="2064" spans="1:4" x14ac:dyDescent="0.25">
      <c r="A2064" s="2">
        <v>540</v>
      </c>
      <c r="B2064">
        <v>2278</v>
      </c>
      <c r="C2064" s="3">
        <v>2491.974937</v>
      </c>
      <c r="D2064" s="2"/>
    </row>
    <row r="2065" spans="1:4" x14ac:dyDescent="0.25">
      <c r="A2065" s="2">
        <v>540</v>
      </c>
      <c r="B2065">
        <v>2279</v>
      </c>
      <c r="C2065" s="3">
        <v>4304.0209619999996</v>
      </c>
      <c r="D2065" s="2"/>
    </row>
    <row r="2066" spans="1:4" x14ac:dyDescent="0.25">
      <c r="A2066" s="2">
        <v>540</v>
      </c>
      <c r="B2066">
        <v>2280</v>
      </c>
      <c r="C2066" s="3">
        <v>3457.3780689999999</v>
      </c>
      <c r="D2066" s="2"/>
    </row>
    <row r="2067" spans="1:4" x14ac:dyDescent="0.25">
      <c r="A2067" s="2">
        <v>540</v>
      </c>
      <c r="B2067">
        <v>2281</v>
      </c>
      <c r="C2067" s="3">
        <v>2791.1129259999998</v>
      </c>
      <c r="D2067" s="2"/>
    </row>
    <row r="2068" spans="1:4" x14ac:dyDescent="0.25">
      <c r="A2068" s="2">
        <v>540</v>
      </c>
      <c r="B2068">
        <v>2282</v>
      </c>
      <c r="C2068" s="3">
        <v>11700.704763</v>
      </c>
      <c r="D2068" s="2"/>
    </row>
    <row r="2069" spans="1:4" x14ac:dyDescent="0.25">
      <c r="A2069" s="2">
        <v>540</v>
      </c>
      <c r="B2069">
        <v>2283</v>
      </c>
      <c r="C2069" s="3">
        <v>140.235096</v>
      </c>
      <c r="D2069" s="2"/>
    </row>
    <row r="2070" spans="1:4" x14ac:dyDescent="0.25">
      <c r="A2070" s="2">
        <v>540</v>
      </c>
      <c r="B2070">
        <v>2284</v>
      </c>
      <c r="C2070" s="3">
        <v>4028.0478360000002</v>
      </c>
      <c r="D2070" s="2"/>
    </row>
    <row r="2071" spans="1:4" x14ac:dyDescent="0.25">
      <c r="A2071" s="2">
        <v>540</v>
      </c>
      <c r="B2071">
        <v>2285</v>
      </c>
      <c r="C2071" s="3">
        <v>1526.199607</v>
      </c>
      <c r="D2071" s="2"/>
    </row>
    <row r="2072" spans="1:4" x14ac:dyDescent="0.25">
      <c r="A2072" s="2">
        <v>540</v>
      </c>
      <c r="B2072">
        <v>2286</v>
      </c>
      <c r="C2072" s="3">
        <v>7567.1670119999999</v>
      </c>
      <c r="D2072" s="2"/>
    </row>
    <row r="2073" spans="1:4" x14ac:dyDescent="0.25">
      <c r="A2073" s="2">
        <v>540</v>
      </c>
      <c r="B2073">
        <v>2287</v>
      </c>
      <c r="C2073" s="3">
        <v>10722.618425000001</v>
      </c>
      <c r="D2073" s="2"/>
    </row>
    <row r="2074" spans="1:4" x14ac:dyDescent="0.25">
      <c r="A2074" s="2">
        <v>540</v>
      </c>
      <c r="B2074">
        <v>2288</v>
      </c>
      <c r="C2074" s="3">
        <v>16071.717704000001</v>
      </c>
      <c r="D2074" s="2"/>
    </row>
    <row r="2075" spans="1:4" x14ac:dyDescent="0.25">
      <c r="A2075" s="2">
        <v>540</v>
      </c>
      <c r="B2075">
        <v>2289</v>
      </c>
      <c r="C2075" s="3">
        <v>3721.212164</v>
      </c>
      <c r="D2075" s="2"/>
    </row>
    <row r="2076" spans="1:4" x14ac:dyDescent="0.25">
      <c r="A2076" s="2">
        <v>540</v>
      </c>
      <c r="B2076">
        <v>2290</v>
      </c>
      <c r="C2076" s="3">
        <v>5736.3850229999998</v>
      </c>
      <c r="D2076" s="2"/>
    </row>
    <row r="2077" spans="1:4" x14ac:dyDescent="0.25">
      <c r="A2077" s="2">
        <v>540</v>
      </c>
      <c r="B2077">
        <v>2291</v>
      </c>
      <c r="C2077" s="3">
        <v>2732.9255929999999</v>
      </c>
      <c r="D2077" s="2"/>
    </row>
    <row r="2078" spans="1:4" x14ac:dyDescent="0.25">
      <c r="A2078" s="2">
        <v>540</v>
      </c>
      <c r="B2078">
        <v>2292</v>
      </c>
      <c r="C2078" s="3">
        <v>1840.060015</v>
      </c>
      <c r="D2078" s="2"/>
    </row>
    <row r="2079" spans="1:4" x14ac:dyDescent="0.25">
      <c r="A2079" s="2">
        <v>540</v>
      </c>
      <c r="B2079">
        <v>2293</v>
      </c>
      <c r="C2079" s="3">
        <v>9207.0179649999991</v>
      </c>
      <c r="D2079" s="2"/>
    </row>
    <row r="2080" spans="1:4" x14ac:dyDescent="0.25">
      <c r="A2080" s="2">
        <v>540</v>
      </c>
      <c r="B2080">
        <v>2294</v>
      </c>
      <c r="C2080" s="3">
        <v>3701.098673</v>
      </c>
      <c r="D2080" s="2"/>
    </row>
    <row r="2081" spans="1:4" x14ac:dyDescent="0.25">
      <c r="A2081" s="2">
        <v>540</v>
      </c>
      <c r="B2081">
        <v>2295</v>
      </c>
      <c r="C2081" s="3">
        <v>3798.507306</v>
      </c>
      <c r="D2081" s="2"/>
    </row>
    <row r="2082" spans="1:4" x14ac:dyDescent="0.25">
      <c r="A2082" s="2">
        <v>540</v>
      </c>
      <c r="B2082">
        <v>2296</v>
      </c>
      <c r="C2082" s="3">
        <v>3944.4042039999999</v>
      </c>
      <c r="D2082" s="2"/>
    </row>
    <row r="2083" spans="1:4" x14ac:dyDescent="0.25">
      <c r="A2083" s="2">
        <v>540</v>
      </c>
      <c r="B2083">
        <v>2297</v>
      </c>
      <c r="C2083" s="3">
        <v>7630.0817509999997</v>
      </c>
      <c r="D2083" s="2"/>
    </row>
    <row r="2084" spans="1:4" x14ac:dyDescent="0.25">
      <c r="A2084" s="2">
        <v>540</v>
      </c>
      <c r="B2084">
        <v>2298</v>
      </c>
      <c r="C2084" s="3">
        <v>1661.475316</v>
      </c>
      <c r="D2084" s="2"/>
    </row>
    <row r="2085" spans="1:4" x14ac:dyDescent="0.25">
      <c r="A2085" s="2">
        <v>540</v>
      </c>
      <c r="B2085">
        <v>2299</v>
      </c>
      <c r="C2085" s="3">
        <v>373.18505499999998</v>
      </c>
      <c r="D2085" s="2"/>
    </row>
    <row r="2086" spans="1:4" x14ac:dyDescent="0.25">
      <c r="A2086" s="2">
        <v>540</v>
      </c>
      <c r="B2086">
        <v>2300</v>
      </c>
      <c r="C2086" s="3">
        <v>16829.681852999998</v>
      </c>
      <c r="D2086" s="2"/>
    </row>
    <row r="2087" spans="1:4" x14ac:dyDescent="0.25">
      <c r="A2087" s="2">
        <v>540</v>
      </c>
      <c r="B2087">
        <v>2301</v>
      </c>
      <c r="C2087" s="3">
        <v>17099.629489999999</v>
      </c>
      <c r="D2087" s="2"/>
    </row>
    <row r="2088" spans="1:4" x14ac:dyDescent="0.25">
      <c r="A2088" s="2">
        <v>540</v>
      </c>
      <c r="B2088">
        <v>2302</v>
      </c>
      <c r="C2088" s="3">
        <v>1438.5546059999999</v>
      </c>
      <c r="D2088" s="2"/>
    </row>
    <row r="2089" spans="1:4" x14ac:dyDescent="0.25">
      <c r="A2089" s="2">
        <v>540</v>
      </c>
      <c r="B2089">
        <v>2303</v>
      </c>
      <c r="C2089" s="3">
        <v>1054.994717</v>
      </c>
      <c r="D2089" s="2"/>
    </row>
    <row r="2090" spans="1:4" x14ac:dyDescent="0.25">
      <c r="A2090" s="2">
        <v>540</v>
      </c>
      <c r="B2090">
        <v>2304</v>
      </c>
      <c r="C2090" s="3">
        <v>4573.4279020000004</v>
      </c>
      <c r="D2090" s="2"/>
    </row>
    <row r="2091" spans="1:4" x14ac:dyDescent="0.25">
      <c r="A2091" s="2">
        <v>540</v>
      </c>
      <c r="B2091">
        <v>2305</v>
      </c>
      <c r="C2091" s="3">
        <v>3956.4156619999999</v>
      </c>
      <c r="D2091" s="2"/>
    </row>
    <row r="2092" spans="1:4" x14ac:dyDescent="0.25">
      <c r="A2092" s="2">
        <v>540</v>
      </c>
      <c r="B2092">
        <v>2306</v>
      </c>
      <c r="C2092" s="3">
        <v>0</v>
      </c>
      <c r="D2092" s="2"/>
    </row>
    <row r="2093" spans="1:4" x14ac:dyDescent="0.25">
      <c r="A2093" s="2">
        <v>540</v>
      </c>
      <c r="B2093">
        <v>2307</v>
      </c>
      <c r="C2093" s="3">
        <v>1437.576206</v>
      </c>
      <c r="D2093" s="2"/>
    </row>
    <row r="2094" spans="1:4" x14ac:dyDescent="0.25">
      <c r="A2094" s="2">
        <v>540</v>
      </c>
      <c r="B2094">
        <v>2308</v>
      </c>
      <c r="C2094" s="3">
        <v>822.97867799999995</v>
      </c>
      <c r="D2094" s="2"/>
    </row>
    <row r="2095" spans="1:4" x14ac:dyDescent="0.25">
      <c r="A2095" s="2">
        <v>540</v>
      </c>
      <c r="B2095">
        <v>2309</v>
      </c>
      <c r="C2095" s="3">
        <v>2074.9071260000001</v>
      </c>
      <c r="D2095" s="2"/>
    </row>
    <row r="2096" spans="1:4" x14ac:dyDescent="0.25">
      <c r="A2096" s="2">
        <v>540</v>
      </c>
      <c r="B2096">
        <v>2310</v>
      </c>
      <c r="C2096" s="3">
        <v>6713.4423580000002</v>
      </c>
      <c r="D2096" s="2"/>
    </row>
    <row r="2097" spans="1:4" x14ac:dyDescent="0.25">
      <c r="A2097" s="2">
        <v>540</v>
      </c>
      <c r="B2097">
        <v>2311</v>
      </c>
      <c r="C2097" s="3">
        <v>5129.1047319999998</v>
      </c>
      <c r="D2097" s="2"/>
    </row>
    <row r="2098" spans="1:4" x14ac:dyDescent="0.25">
      <c r="A2098" s="2">
        <v>540</v>
      </c>
      <c r="B2098">
        <v>2312</v>
      </c>
      <c r="C2098" s="3">
        <v>3086.4619280000002</v>
      </c>
      <c r="D2098" s="2"/>
    </row>
    <row r="2099" spans="1:4" x14ac:dyDescent="0.25">
      <c r="A2099" s="2">
        <v>540</v>
      </c>
      <c r="B2099">
        <v>2313</v>
      </c>
      <c r="C2099" s="3">
        <v>2311.4466739999998</v>
      </c>
      <c r="D2099" s="2"/>
    </row>
    <row r="2100" spans="1:4" x14ac:dyDescent="0.25">
      <c r="A2100" s="2">
        <v>540</v>
      </c>
      <c r="B2100">
        <v>2314</v>
      </c>
      <c r="C2100" s="3">
        <v>3342.1195486659999</v>
      </c>
      <c r="D2100" s="2"/>
    </row>
    <row r="2101" spans="1:4" x14ac:dyDescent="0.25">
      <c r="A2101" s="2">
        <v>540</v>
      </c>
      <c r="B2101">
        <v>2315</v>
      </c>
      <c r="C2101" s="3">
        <v>22940.681161666002</v>
      </c>
      <c r="D2101" s="2"/>
    </row>
    <row r="2102" spans="1:4" x14ac:dyDescent="0.25">
      <c r="A2102" s="2">
        <v>540</v>
      </c>
      <c r="B2102">
        <v>2316</v>
      </c>
      <c r="C2102" s="3">
        <v>5354.5867526660004</v>
      </c>
      <c r="D2102" s="2"/>
    </row>
    <row r="2103" spans="1:4" x14ac:dyDescent="0.25">
      <c r="A2103" s="2">
        <v>540</v>
      </c>
      <c r="B2103">
        <v>2317</v>
      </c>
      <c r="C2103" s="3">
        <v>1973.461221</v>
      </c>
      <c r="D2103" s="2"/>
    </row>
    <row r="2104" spans="1:4" x14ac:dyDescent="0.25">
      <c r="A2104" s="2">
        <v>540</v>
      </c>
      <c r="B2104">
        <v>2318</v>
      </c>
      <c r="C2104" s="3">
        <v>7276.6273730000003</v>
      </c>
      <c r="D2104" s="2"/>
    </row>
    <row r="2105" spans="1:4" x14ac:dyDescent="0.25">
      <c r="A2105" s="2">
        <v>540</v>
      </c>
      <c r="B2105">
        <v>2319</v>
      </c>
      <c r="C2105" s="3">
        <v>10825.378655</v>
      </c>
      <c r="D2105" s="2"/>
    </row>
    <row r="2106" spans="1:4" x14ac:dyDescent="0.25">
      <c r="A2106" s="2">
        <v>540</v>
      </c>
      <c r="B2106">
        <v>2320</v>
      </c>
      <c r="C2106" s="3">
        <v>327.46170799999999</v>
      </c>
      <c r="D2106" s="2"/>
    </row>
    <row r="2107" spans="1:4" x14ac:dyDescent="0.25">
      <c r="A2107" s="2">
        <v>540</v>
      </c>
      <c r="B2107">
        <v>2321</v>
      </c>
      <c r="C2107" s="3">
        <v>3293.8752359999999</v>
      </c>
      <c r="D2107" s="2"/>
    </row>
    <row r="2108" spans="1:4" x14ac:dyDescent="0.25">
      <c r="A2108" s="2">
        <v>540</v>
      </c>
      <c r="B2108">
        <v>2322</v>
      </c>
      <c r="C2108" s="3">
        <v>3855.3647719999999</v>
      </c>
      <c r="D2108" s="2"/>
    </row>
    <row r="2109" spans="1:4" x14ac:dyDescent="0.25">
      <c r="A2109" s="2">
        <v>540</v>
      </c>
      <c r="B2109">
        <v>2323</v>
      </c>
      <c r="C2109" s="3">
        <v>3633.9171860000001</v>
      </c>
      <c r="D2109" s="2"/>
    </row>
    <row r="2110" spans="1:4" x14ac:dyDescent="0.25">
      <c r="A2110" s="2">
        <v>540</v>
      </c>
      <c r="B2110">
        <v>2324</v>
      </c>
      <c r="C2110" s="3">
        <v>938.04909899999996</v>
      </c>
      <c r="D2110" s="2"/>
    </row>
    <row r="2111" spans="1:4" x14ac:dyDescent="0.25">
      <c r="A2111" s="2">
        <v>540</v>
      </c>
      <c r="B2111">
        <v>2325</v>
      </c>
      <c r="C2111" s="3">
        <v>601.418586</v>
      </c>
      <c r="D2111" s="2"/>
    </row>
    <row r="2112" spans="1:4" x14ac:dyDescent="0.25">
      <c r="A2112" s="2">
        <v>540</v>
      </c>
      <c r="B2112">
        <v>2326</v>
      </c>
      <c r="C2112" s="3">
        <v>9688.4453090000006</v>
      </c>
      <c r="D2112" s="2"/>
    </row>
    <row r="2113" spans="1:4" x14ac:dyDescent="0.25">
      <c r="A2113" s="2">
        <v>540</v>
      </c>
      <c r="B2113">
        <v>2327</v>
      </c>
      <c r="C2113" s="3">
        <v>16505.302629000002</v>
      </c>
      <c r="D2113" s="2"/>
    </row>
    <row r="2114" spans="1:4" x14ac:dyDescent="0.25">
      <c r="A2114" s="2">
        <v>540</v>
      </c>
      <c r="B2114">
        <v>2328</v>
      </c>
      <c r="C2114" s="3">
        <v>626.19024400000001</v>
      </c>
      <c r="D2114" s="2"/>
    </row>
    <row r="2115" spans="1:4" x14ac:dyDescent="0.25">
      <c r="A2115" s="2">
        <v>540</v>
      </c>
      <c r="B2115">
        <v>2329</v>
      </c>
      <c r="C2115" s="3">
        <v>3979.3154469999999</v>
      </c>
      <c r="D2115" s="2"/>
    </row>
    <row r="2116" spans="1:4" x14ac:dyDescent="0.25">
      <c r="A2116" s="2">
        <v>540</v>
      </c>
      <c r="B2116">
        <v>2330</v>
      </c>
      <c r="C2116" s="3">
        <v>1651.4431669999999</v>
      </c>
      <c r="D2116" s="2"/>
    </row>
    <row r="2117" spans="1:4" x14ac:dyDescent="0.25">
      <c r="A2117" s="2">
        <v>540</v>
      </c>
      <c r="B2117">
        <v>2331</v>
      </c>
      <c r="C2117" s="3">
        <v>2412.1249160000002</v>
      </c>
      <c r="D2117" s="2"/>
    </row>
    <row r="2118" spans="1:4" x14ac:dyDescent="0.25">
      <c r="A2118" s="2">
        <v>540</v>
      </c>
      <c r="B2118">
        <v>2332</v>
      </c>
      <c r="C2118" s="3">
        <v>15182.878070000001</v>
      </c>
      <c r="D2118" s="2"/>
    </row>
    <row r="2119" spans="1:4" x14ac:dyDescent="0.25">
      <c r="A2119" s="2">
        <v>540</v>
      </c>
      <c r="B2119">
        <v>2333</v>
      </c>
      <c r="C2119" s="3">
        <v>15533.334688999999</v>
      </c>
      <c r="D2119" s="2"/>
    </row>
    <row r="2120" spans="1:4" x14ac:dyDescent="0.25">
      <c r="A2120" s="2">
        <v>540</v>
      </c>
      <c r="B2120">
        <v>2334</v>
      </c>
      <c r="C2120" s="3">
        <v>17781.787692999998</v>
      </c>
      <c r="D2120" s="2"/>
    </row>
    <row r="2121" spans="1:4" x14ac:dyDescent="0.25">
      <c r="A2121" s="2">
        <v>540</v>
      </c>
      <c r="B2121">
        <v>2335</v>
      </c>
      <c r="C2121" s="3">
        <v>18280.879090999999</v>
      </c>
      <c r="D2121" s="2"/>
    </row>
    <row r="2122" spans="1:4" x14ac:dyDescent="0.25">
      <c r="A2122" s="2">
        <v>540</v>
      </c>
      <c r="B2122">
        <v>2336</v>
      </c>
      <c r="C2122" s="3">
        <v>11542.683625</v>
      </c>
      <c r="D2122" s="2"/>
    </row>
    <row r="2123" spans="1:4" x14ac:dyDescent="0.25">
      <c r="A2123" s="2">
        <v>540</v>
      </c>
      <c r="B2123">
        <v>2337</v>
      </c>
      <c r="C2123" s="3">
        <v>9984.8443659999994</v>
      </c>
      <c r="D2123" s="2"/>
    </row>
    <row r="2124" spans="1:4" x14ac:dyDescent="0.25">
      <c r="A2124" s="2">
        <v>540</v>
      </c>
      <c r="B2124">
        <v>2338</v>
      </c>
      <c r="C2124" s="3">
        <v>7930.9793239999999</v>
      </c>
      <c r="D2124" s="2"/>
    </row>
    <row r="2125" spans="1:4" x14ac:dyDescent="0.25">
      <c r="A2125" s="2">
        <v>540</v>
      </c>
      <c r="B2125">
        <v>2339</v>
      </c>
      <c r="C2125" s="3">
        <v>9555.1255000000001</v>
      </c>
      <c r="D2125" s="2"/>
    </row>
    <row r="2126" spans="1:4" x14ac:dyDescent="0.25">
      <c r="A2126" s="2">
        <v>540</v>
      </c>
      <c r="B2126">
        <v>2340</v>
      </c>
      <c r="C2126" s="3">
        <v>3133.8184999999999</v>
      </c>
      <c r="D2126" s="2"/>
    </row>
    <row r="2127" spans="1:4" x14ac:dyDescent="0.25">
      <c r="A2127" s="2">
        <v>540</v>
      </c>
      <c r="B2127">
        <v>2341</v>
      </c>
      <c r="C2127" s="3">
        <v>13813.479095999999</v>
      </c>
      <c r="D2127" s="2"/>
    </row>
    <row r="2128" spans="1:4" x14ac:dyDescent="0.25">
      <c r="A2128" s="2">
        <v>540</v>
      </c>
      <c r="B2128">
        <v>2342</v>
      </c>
      <c r="C2128" s="3">
        <v>14729.287934</v>
      </c>
      <c r="D2128" s="2"/>
    </row>
    <row r="2129" spans="1:4" x14ac:dyDescent="0.25">
      <c r="A2129" s="2">
        <v>540</v>
      </c>
      <c r="B2129">
        <v>2343</v>
      </c>
      <c r="C2129" s="3">
        <v>19392.945747000002</v>
      </c>
      <c r="D2129" s="2"/>
    </row>
    <row r="2130" spans="1:4" x14ac:dyDescent="0.25">
      <c r="A2130" s="2">
        <v>540</v>
      </c>
      <c r="B2130">
        <v>2344</v>
      </c>
      <c r="C2130" s="3">
        <v>14805.213002</v>
      </c>
      <c r="D2130" s="2"/>
    </row>
    <row r="2131" spans="1:4" x14ac:dyDescent="0.25">
      <c r="A2131" s="2">
        <v>540</v>
      </c>
      <c r="B2131">
        <v>2345</v>
      </c>
      <c r="C2131" s="3">
        <v>27339.268641999999</v>
      </c>
      <c r="D2131" s="2"/>
    </row>
    <row r="2132" spans="1:4" x14ac:dyDescent="0.25">
      <c r="A2132" s="2">
        <v>540</v>
      </c>
      <c r="B2132">
        <v>2346</v>
      </c>
      <c r="C2132" s="3">
        <v>21932.497463</v>
      </c>
      <c r="D2132" s="2"/>
    </row>
    <row r="2133" spans="1:4" x14ac:dyDescent="0.25">
      <c r="A2133" s="2">
        <v>540</v>
      </c>
      <c r="B2133">
        <v>2347</v>
      </c>
      <c r="C2133" s="3">
        <v>7749.0910990000002</v>
      </c>
      <c r="D2133" s="2"/>
    </row>
    <row r="2134" spans="1:4" x14ac:dyDescent="0.25">
      <c r="A2134" s="2">
        <v>540</v>
      </c>
      <c r="B2134">
        <v>2348</v>
      </c>
      <c r="C2134" s="3">
        <v>6269.3036590000002</v>
      </c>
      <c r="D2134" s="2"/>
    </row>
    <row r="2135" spans="1:4" x14ac:dyDescent="0.25">
      <c r="A2135" s="2">
        <v>540</v>
      </c>
      <c r="B2135">
        <v>2349</v>
      </c>
      <c r="C2135" s="3">
        <v>6009.6855059990003</v>
      </c>
      <c r="D2135" s="2"/>
    </row>
    <row r="2136" spans="1:4" x14ac:dyDescent="0.25">
      <c r="A2136" s="2">
        <v>540</v>
      </c>
      <c r="B2136">
        <v>2350</v>
      </c>
      <c r="C2136" s="3">
        <v>5573.2446460000001</v>
      </c>
      <c r="D2136" s="2"/>
    </row>
    <row r="2137" spans="1:4" x14ac:dyDescent="0.25">
      <c r="A2137" s="2">
        <v>540</v>
      </c>
      <c r="B2137">
        <v>2351</v>
      </c>
      <c r="C2137" s="3">
        <v>15707.099913</v>
      </c>
      <c r="D2137" s="2"/>
    </row>
    <row r="2138" spans="1:4" x14ac:dyDescent="0.25">
      <c r="A2138" s="2">
        <v>540</v>
      </c>
      <c r="B2138">
        <v>2352</v>
      </c>
      <c r="C2138" s="3">
        <v>7891.3015663320002</v>
      </c>
      <c r="D2138" s="2"/>
    </row>
    <row r="2139" spans="1:4" x14ac:dyDescent="0.25">
      <c r="A2139" s="2">
        <v>540</v>
      </c>
      <c r="B2139">
        <v>2353</v>
      </c>
      <c r="C2139" s="3">
        <v>8215.4216293329991</v>
      </c>
      <c r="D2139" s="2"/>
    </row>
    <row r="2140" spans="1:4" x14ac:dyDescent="0.25">
      <c r="A2140" s="2">
        <v>540</v>
      </c>
      <c r="B2140">
        <v>2355</v>
      </c>
      <c r="C2140" s="3">
        <v>10932.286157</v>
      </c>
      <c r="D2140" s="2"/>
    </row>
    <row r="2141" spans="1:4" x14ac:dyDescent="0.25">
      <c r="A2141" s="2">
        <v>540</v>
      </c>
      <c r="B2141">
        <v>2356</v>
      </c>
      <c r="C2141" s="3">
        <v>17992.751033</v>
      </c>
      <c r="D2141" s="2"/>
    </row>
    <row r="2142" spans="1:4" x14ac:dyDescent="0.25">
      <c r="A2142" s="2">
        <v>540</v>
      </c>
      <c r="B2142">
        <v>2357</v>
      </c>
      <c r="C2142" s="3">
        <v>17992.751033</v>
      </c>
      <c r="D2142" s="2"/>
    </row>
    <row r="2143" spans="1:4" x14ac:dyDescent="0.25">
      <c r="A2143" s="2">
        <v>540</v>
      </c>
      <c r="B2143">
        <v>2358</v>
      </c>
      <c r="C2143" s="3">
        <v>6297.8926380000003</v>
      </c>
      <c r="D2143" s="2"/>
    </row>
    <row r="2144" spans="1:4" x14ac:dyDescent="0.25">
      <c r="A2144" s="2">
        <v>540</v>
      </c>
      <c r="B2144">
        <v>2359</v>
      </c>
      <c r="C2144" s="3">
        <v>377.49778500000002</v>
      </c>
      <c r="D2144" s="2"/>
    </row>
    <row r="2145" spans="1:4" x14ac:dyDescent="0.25">
      <c r="A2145" s="2">
        <v>540</v>
      </c>
      <c r="B2145">
        <v>2360</v>
      </c>
      <c r="C2145" s="3">
        <v>3733.826278</v>
      </c>
      <c r="D2145" s="2"/>
    </row>
    <row r="2146" spans="1:4" x14ac:dyDescent="0.25">
      <c r="A2146" s="2">
        <v>540</v>
      </c>
      <c r="B2146">
        <v>2361</v>
      </c>
      <c r="C2146" s="3">
        <v>5206.8415429999995</v>
      </c>
      <c r="D2146" s="2"/>
    </row>
    <row r="2147" spans="1:4" x14ac:dyDescent="0.25">
      <c r="A2147" s="2">
        <v>540</v>
      </c>
      <c r="B2147">
        <v>2362</v>
      </c>
      <c r="C2147" s="3">
        <v>1587.518865</v>
      </c>
      <c r="D2147" s="2"/>
    </row>
    <row r="2148" spans="1:4" x14ac:dyDescent="0.25">
      <c r="A2148" s="2">
        <v>540</v>
      </c>
      <c r="B2148">
        <v>2363</v>
      </c>
      <c r="C2148" s="3">
        <v>6453.6766399999997</v>
      </c>
      <c r="D2148" s="2"/>
    </row>
    <row r="2149" spans="1:4" x14ac:dyDescent="0.25">
      <c r="A2149" s="2">
        <v>540</v>
      </c>
      <c r="B2149">
        <v>2364</v>
      </c>
      <c r="C2149" s="3">
        <v>8157.0557150000004</v>
      </c>
      <c r="D2149" s="2"/>
    </row>
    <row r="2150" spans="1:4" x14ac:dyDescent="0.25">
      <c r="A2150" s="2">
        <v>540</v>
      </c>
      <c r="B2150">
        <v>2365</v>
      </c>
      <c r="C2150" s="3">
        <v>28077.065342000002</v>
      </c>
      <c r="D2150" s="2"/>
    </row>
    <row r="2151" spans="1:4" x14ac:dyDescent="0.25">
      <c r="A2151" s="2">
        <v>540</v>
      </c>
      <c r="B2151">
        <v>2366</v>
      </c>
      <c r="C2151" s="3">
        <v>989.11069399999997</v>
      </c>
      <c r="D2151" s="2"/>
    </row>
    <row r="2152" spans="1:4" x14ac:dyDescent="0.25">
      <c r="A2152" s="2">
        <v>540</v>
      </c>
      <c r="B2152">
        <v>2367</v>
      </c>
      <c r="C2152" s="3">
        <v>960.85578999999996</v>
      </c>
      <c r="D2152" s="2"/>
    </row>
    <row r="2153" spans="1:4" x14ac:dyDescent="0.25">
      <c r="A2153" s="2">
        <v>540</v>
      </c>
      <c r="B2153">
        <v>2368</v>
      </c>
      <c r="C2153" s="3">
        <v>452.16824300000002</v>
      </c>
      <c r="D2153" s="2"/>
    </row>
    <row r="2154" spans="1:4" x14ac:dyDescent="0.25">
      <c r="A2154" s="2">
        <v>540</v>
      </c>
      <c r="B2154">
        <v>2369</v>
      </c>
      <c r="C2154" s="3">
        <v>49.576447999999999</v>
      </c>
      <c r="D2154" s="2"/>
    </row>
    <row r="2155" spans="1:4" x14ac:dyDescent="0.25">
      <c r="A2155" s="2">
        <v>540</v>
      </c>
      <c r="B2155">
        <v>2370</v>
      </c>
      <c r="C2155" s="3">
        <v>4014.2569870000002</v>
      </c>
      <c r="D2155" s="2"/>
    </row>
    <row r="2156" spans="1:4" x14ac:dyDescent="0.25">
      <c r="A2156" s="2">
        <v>540</v>
      </c>
      <c r="B2156">
        <v>2371</v>
      </c>
      <c r="C2156" s="3">
        <v>1741.6479919999999</v>
      </c>
      <c r="D2156" s="2"/>
    </row>
    <row r="2157" spans="1:4" x14ac:dyDescent="0.25">
      <c r="A2157" s="2">
        <v>540</v>
      </c>
      <c r="B2157">
        <v>2372</v>
      </c>
      <c r="C2157" s="3">
        <v>6401.4215299999996</v>
      </c>
      <c r="D2157" s="2"/>
    </row>
    <row r="2158" spans="1:4" x14ac:dyDescent="0.25">
      <c r="A2158" s="2">
        <v>540</v>
      </c>
      <c r="B2158">
        <v>2373</v>
      </c>
      <c r="C2158" s="3">
        <v>6401.4215299999996</v>
      </c>
      <c r="D2158" s="2"/>
    </row>
    <row r="2159" spans="1:4" x14ac:dyDescent="0.25">
      <c r="A2159" s="2">
        <v>540</v>
      </c>
      <c r="B2159">
        <v>2374</v>
      </c>
      <c r="C2159" s="3">
        <v>1235.999184</v>
      </c>
      <c r="D2159" s="2"/>
    </row>
    <row r="2160" spans="1:4" x14ac:dyDescent="0.25">
      <c r="A2160" s="2">
        <v>540</v>
      </c>
      <c r="B2160">
        <v>2375</v>
      </c>
      <c r="C2160" s="3">
        <v>1192.123992</v>
      </c>
      <c r="D2160" s="2"/>
    </row>
    <row r="2161" spans="1:4" x14ac:dyDescent="0.25">
      <c r="A2161" s="2">
        <v>540</v>
      </c>
      <c r="B2161">
        <v>2376</v>
      </c>
      <c r="C2161" s="3">
        <v>7495.652822</v>
      </c>
      <c r="D2161" s="2"/>
    </row>
    <row r="2162" spans="1:4" x14ac:dyDescent="0.25">
      <c r="A2162" s="2">
        <v>540</v>
      </c>
      <c r="B2162">
        <v>2377</v>
      </c>
      <c r="C2162" s="3">
        <v>5199.9629130000003</v>
      </c>
      <c r="D2162" s="2"/>
    </row>
    <row r="2163" spans="1:4" x14ac:dyDescent="0.25">
      <c r="A2163" s="2">
        <v>540</v>
      </c>
      <c r="B2163">
        <v>2378</v>
      </c>
      <c r="C2163" s="3">
        <v>4984.0114633319999</v>
      </c>
      <c r="D2163" s="2"/>
    </row>
    <row r="2164" spans="1:4" x14ac:dyDescent="0.25">
      <c r="A2164" s="2">
        <v>540</v>
      </c>
      <c r="B2164">
        <v>2379</v>
      </c>
      <c r="C2164" s="3">
        <v>1235.7468650000001</v>
      </c>
      <c r="D2164" s="2"/>
    </row>
    <row r="2165" spans="1:4" x14ac:dyDescent="0.25">
      <c r="A2165" s="2">
        <v>540</v>
      </c>
      <c r="B2165">
        <v>2380</v>
      </c>
      <c r="C2165" s="3">
        <v>2257.1021850000002</v>
      </c>
      <c r="D2165" s="2"/>
    </row>
    <row r="2166" spans="1:4" x14ac:dyDescent="0.25">
      <c r="A2166" s="2">
        <v>540</v>
      </c>
      <c r="B2166">
        <v>2381</v>
      </c>
      <c r="C2166" s="3">
        <v>1796.8344830000001</v>
      </c>
      <c r="D2166" s="2"/>
    </row>
    <row r="2167" spans="1:4" x14ac:dyDescent="0.25">
      <c r="A2167" s="2">
        <v>540</v>
      </c>
      <c r="B2167">
        <v>2382</v>
      </c>
      <c r="C2167" s="3">
        <v>3268.6489999999999</v>
      </c>
      <c r="D2167" s="2"/>
    </row>
    <row r="2168" spans="1:4" x14ac:dyDescent="0.25">
      <c r="A2168" s="2">
        <v>540</v>
      </c>
      <c r="B2168">
        <v>2383</v>
      </c>
      <c r="C2168" s="3">
        <v>1140.712282</v>
      </c>
      <c r="D2168" s="2"/>
    </row>
    <row r="2169" spans="1:4" x14ac:dyDescent="0.25">
      <c r="A2169" s="2">
        <v>540</v>
      </c>
      <c r="B2169">
        <v>2384</v>
      </c>
      <c r="C2169" s="3">
        <v>1465.0682380000001</v>
      </c>
      <c r="D2169" s="2"/>
    </row>
    <row r="2170" spans="1:4" x14ac:dyDescent="0.25">
      <c r="A2170" s="2">
        <v>540</v>
      </c>
      <c r="B2170">
        <v>2385</v>
      </c>
      <c r="C2170" s="3">
        <v>4707.4106270000002</v>
      </c>
      <c r="D2170" s="2"/>
    </row>
    <row r="2171" spans="1:4" x14ac:dyDescent="0.25">
      <c r="A2171" s="2">
        <v>540</v>
      </c>
      <c r="B2171">
        <v>2386</v>
      </c>
      <c r="C2171" s="3">
        <v>6999.9950820000004</v>
      </c>
      <c r="D2171" s="2"/>
    </row>
    <row r="2172" spans="1:4" x14ac:dyDescent="0.25">
      <c r="A2172" s="2">
        <v>540</v>
      </c>
      <c r="B2172">
        <v>2387</v>
      </c>
      <c r="C2172" s="3">
        <v>5133.5392920000004</v>
      </c>
      <c r="D2172" s="2"/>
    </row>
    <row r="2173" spans="1:4" x14ac:dyDescent="0.25">
      <c r="A2173" s="2">
        <v>540</v>
      </c>
      <c r="B2173">
        <v>2388</v>
      </c>
      <c r="C2173" s="3">
        <v>7752.3451643320004</v>
      </c>
      <c r="D2173" s="2"/>
    </row>
    <row r="2174" spans="1:4" x14ac:dyDescent="0.25">
      <c r="A2174" s="2">
        <v>540</v>
      </c>
      <c r="B2174">
        <v>2389</v>
      </c>
      <c r="C2174" s="3">
        <v>7752.3451643320004</v>
      </c>
      <c r="D2174" s="2"/>
    </row>
    <row r="2175" spans="1:4" x14ac:dyDescent="0.25">
      <c r="A2175" s="2">
        <v>540</v>
      </c>
      <c r="B2175">
        <v>2390</v>
      </c>
      <c r="C2175" s="3">
        <v>10246.472908332</v>
      </c>
      <c r="D2175" s="2"/>
    </row>
    <row r="2176" spans="1:4" x14ac:dyDescent="0.25">
      <c r="A2176" s="2">
        <v>540</v>
      </c>
      <c r="B2176">
        <v>2391</v>
      </c>
      <c r="C2176" s="3">
        <v>10868.331895331999</v>
      </c>
      <c r="D2176" s="2"/>
    </row>
    <row r="2177" spans="1:4" x14ac:dyDescent="0.25">
      <c r="A2177" s="2">
        <v>540</v>
      </c>
      <c r="B2177">
        <v>2392</v>
      </c>
      <c r="C2177" s="3">
        <v>3197.1893610000002</v>
      </c>
      <c r="D2177" s="2"/>
    </row>
    <row r="2178" spans="1:4" x14ac:dyDescent="0.25">
      <c r="A2178" s="2">
        <v>540</v>
      </c>
      <c r="B2178">
        <v>2393</v>
      </c>
      <c r="C2178" s="3">
        <v>617.08286499999997</v>
      </c>
      <c r="D2178" s="2"/>
    </row>
    <row r="2179" spans="1:4" x14ac:dyDescent="0.25">
      <c r="A2179" s="2">
        <v>540</v>
      </c>
      <c r="B2179">
        <v>2394</v>
      </c>
      <c r="C2179" s="3">
        <v>868.62333599999999</v>
      </c>
      <c r="D2179" s="2"/>
    </row>
    <row r="2180" spans="1:4" x14ac:dyDescent="0.25">
      <c r="A2180" s="2">
        <v>540</v>
      </c>
      <c r="B2180">
        <v>2395</v>
      </c>
      <c r="C2180" s="3">
        <v>1160.458848</v>
      </c>
      <c r="D2180" s="2"/>
    </row>
    <row r="2181" spans="1:4" x14ac:dyDescent="0.25">
      <c r="A2181" s="2">
        <v>540</v>
      </c>
      <c r="B2181">
        <v>2396</v>
      </c>
      <c r="C2181" s="3">
        <v>9905.1686713319996</v>
      </c>
      <c r="D2181" s="2"/>
    </row>
    <row r="2182" spans="1:4" x14ac:dyDescent="0.25">
      <c r="A2182" s="2">
        <v>540</v>
      </c>
      <c r="B2182">
        <v>2397</v>
      </c>
      <c r="C2182" s="3">
        <v>1741.6479919999999</v>
      </c>
      <c r="D2182" s="2"/>
    </row>
    <row r="2183" spans="1:4" x14ac:dyDescent="0.25">
      <c r="A2183" s="2">
        <v>540</v>
      </c>
      <c r="B2183">
        <v>2398</v>
      </c>
      <c r="C2183" s="3">
        <v>4439.0412990000004</v>
      </c>
      <c r="D2183" s="2"/>
    </row>
    <row r="2184" spans="1:4" x14ac:dyDescent="0.25">
      <c r="A2184" s="2">
        <v>540</v>
      </c>
      <c r="B2184">
        <v>2399</v>
      </c>
      <c r="C2184" s="3">
        <v>4364.2898489999998</v>
      </c>
      <c r="D2184" s="2"/>
    </row>
    <row r="2185" spans="1:4" x14ac:dyDescent="0.25">
      <c r="A2185" s="2">
        <v>540</v>
      </c>
      <c r="B2185">
        <v>2400</v>
      </c>
      <c r="C2185" s="3">
        <v>4387.9480800000001</v>
      </c>
      <c r="D2185" s="2"/>
    </row>
    <row r="2186" spans="1:4" x14ac:dyDescent="0.25">
      <c r="A2186" s="2">
        <v>540</v>
      </c>
      <c r="B2186">
        <v>2401</v>
      </c>
      <c r="C2186" s="3">
        <v>5277.5239860000001</v>
      </c>
      <c r="D2186" s="2"/>
    </row>
    <row r="2187" spans="1:4" x14ac:dyDescent="0.25">
      <c r="A2187" s="2">
        <v>540</v>
      </c>
      <c r="B2187">
        <v>2402</v>
      </c>
      <c r="C2187" s="3">
        <v>8794.3643703319995</v>
      </c>
      <c r="D2187" s="2"/>
    </row>
    <row r="2188" spans="1:4" x14ac:dyDescent="0.25">
      <c r="A2188" s="2">
        <v>540</v>
      </c>
      <c r="B2188">
        <v>2403</v>
      </c>
      <c r="C2188" s="3">
        <v>1729.607407</v>
      </c>
      <c r="D2188" s="2"/>
    </row>
    <row r="2189" spans="1:4" x14ac:dyDescent="0.25">
      <c r="A2189" s="2">
        <v>540</v>
      </c>
      <c r="B2189">
        <v>2404</v>
      </c>
      <c r="C2189" s="3">
        <v>2943.4870820000001</v>
      </c>
      <c r="D2189" s="2"/>
    </row>
    <row r="2190" spans="1:4" x14ac:dyDescent="0.25">
      <c r="A2190" s="2">
        <v>540</v>
      </c>
      <c r="B2190">
        <v>2405</v>
      </c>
      <c r="C2190" s="3">
        <v>3861.4333190000002</v>
      </c>
      <c r="D2190" s="2"/>
    </row>
    <row r="2191" spans="1:4" x14ac:dyDescent="0.25">
      <c r="A2191" s="2">
        <v>540</v>
      </c>
      <c r="B2191">
        <v>2406</v>
      </c>
      <c r="C2191" s="3">
        <v>6284.3273879999997</v>
      </c>
      <c r="D2191" s="2"/>
    </row>
    <row r="2192" spans="1:4" x14ac:dyDescent="0.25">
      <c r="A2192" s="2">
        <v>540</v>
      </c>
      <c r="B2192">
        <v>2407</v>
      </c>
      <c r="C2192" s="3">
        <v>6298.589114333</v>
      </c>
      <c r="D2192" s="2"/>
    </row>
    <row r="2193" spans="1:4" x14ac:dyDescent="0.25">
      <c r="A2193" s="2">
        <v>540</v>
      </c>
      <c r="B2193">
        <v>2408</v>
      </c>
      <c r="C2193" s="3">
        <v>41.141495999999997</v>
      </c>
      <c r="D2193" s="2"/>
    </row>
    <row r="2194" spans="1:4" x14ac:dyDescent="0.25">
      <c r="A2194" s="2">
        <v>540</v>
      </c>
      <c r="B2194">
        <v>2409</v>
      </c>
      <c r="C2194" s="3">
        <v>220.640601</v>
      </c>
      <c r="D2194" s="2"/>
    </row>
    <row r="2195" spans="1:4" x14ac:dyDescent="0.25">
      <c r="A2195" s="2">
        <v>540</v>
      </c>
      <c r="B2195">
        <v>2410</v>
      </c>
      <c r="C2195" s="3">
        <v>2015.514383</v>
      </c>
      <c r="D2195" s="2"/>
    </row>
    <row r="2196" spans="1:4" x14ac:dyDescent="0.25">
      <c r="A2196" s="2">
        <v>540</v>
      </c>
      <c r="B2196">
        <v>2411</v>
      </c>
      <c r="C2196" s="3">
        <v>2253.7321929999998</v>
      </c>
      <c r="D2196" s="2"/>
    </row>
    <row r="2197" spans="1:4" x14ac:dyDescent="0.25">
      <c r="A2197" s="2">
        <v>540</v>
      </c>
      <c r="B2197">
        <v>2412</v>
      </c>
      <c r="C2197" s="3">
        <v>2675.2392209999998</v>
      </c>
      <c r="D2197" s="2"/>
    </row>
    <row r="2198" spans="1:4" x14ac:dyDescent="0.25">
      <c r="A2198" s="2">
        <v>540</v>
      </c>
      <c r="B2198">
        <v>2413</v>
      </c>
      <c r="C2198" s="3">
        <v>2956.74467</v>
      </c>
      <c r="D2198" s="2"/>
    </row>
    <row r="2199" spans="1:4" x14ac:dyDescent="0.25">
      <c r="A2199" s="2">
        <v>540</v>
      </c>
      <c r="B2199">
        <v>2414</v>
      </c>
      <c r="C2199" s="3">
        <v>4984.0114633319999</v>
      </c>
      <c r="D2199" s="2"/>
    </row>
    <row r="2200" spans="1:4" x14ac:dyDescent="0.25">
      <c r="A2200" s="2">
        <v>540</v>
      </c>
      <c r="B2200">
        <v>2415</v>
      </c>
      <c r="C2200" s="3">
        <v>10319.430306332</v>
      </c>
      <c r="D2200" s="2"/>
    </row>
    <row r="2201" spans="1:4" x14ac:dyDescent="0.25">
      <c r="A2201" s="2">
        <v>540</v>
      </c>
      <c r="B2201">
        <v>2416</v>
      </c>
      <c r="C2201" s="3">
        <v>13188.291811999999</v>
      </c>
      <c r="D2201" s="2"/>
    </row>
    <row r="2202" spans="1:4" x14ac:dyDescent="0.25">
      <c r="A2202" s="2">
        <v>540</v>
      </c>
      <c r="B2202">
        <v>2417</v>
      </c>
      <c r="C2202" s="3">
        <v>4265.9629290000003</v>
      </c>
      <c r="D2202" s="2"/>
    </row>
    <row r="2203" spans="1:4" x14ac:dyDescent="0.25">
      <c r="A2203" s="2">
        <v>540</v>
      </c>
      <c r="B2203">
        <v>2418</v>
      </c>
      <c r="C2203" s="3">
        <v>1346.20641</v>
      </c>
      <c r="D2203" s="2"/>
    </row>
    <row r="2204" spans="1:4" x14ac:dyDescent="0.25">
      <c r="A2204" s="2">
        <v>540</v>
      </c>
      <c r="B2204">
        <v>2419</v>
      </c>
      <c r="C2204" s="3">
        <v>2900.5379170000001</v>
      </c>
      <c r="D2204" s="2"/>
    </row>
    <row r="2205" spans="1:4" x14ac:dyDescent="0.25">
      <c r="A2205" s="2">
        <v>540</v>
      </c>
      <c r="B2205">
        <v>2421</v>
      </c>
      <c r="C2205" s="3">
        <v>2657.5319650000001</v>
      </c>
      <c r="D2205" s="2"/>
    </row>
    <row r="2206" spans="1:4" x14ac:dyDescent="0.25">
      <c r="A2206" s="2">
        <v>540</v>
      </c>
      <c r="B2206">
        <v>2422</v>
      </c>
      <c r="C2206" s="3">
        <v>634.29500499999995</v>
      </c>
      <c r="D2206" s="2"/>
    </row>
    <row r="2207" spans="1:4" x14ac:dyDescent="0.25">
      <c r="A2207" s="2">
        <v>540</v>
      </c>
      <c r="B2207">
        <v>2424</v>
      </c>
      <c r="C2207" s="3">
        <v>1355.2267859999999</v>
      </c>
      <c r="D2207" s="2"/>
    </row>
    <row r="2208" spans="1:4" x14ac:dyDescent="0.25">
      <c r="A2208" s="2">
        <v>540</v>
      </c>
      <c r="B2208">
        <v>2425</v>
      </c>
      <c r="C2208" s="3">
        <v>9245.3215540000001</v>
      </c>
      <c r="D2208" s="2"/>
    </row>
    <row r="2209" spans="1:4" x14ac:dyDescent="0.25">
      <c r="A2209" s="2">
        <v>540</v>
      </c>
      <c r="B2209">
        <v>2426</v>
      </c>
      <c r="C2209" s="3">
        <v>16245.694398</v>
      </c>
      <c r="D2209" s="2"/>
    </row>
    <row r="2210" spans="1:4" x14ac:dyDescent="0.25">
      <c r="A2210" s="2">
        <v>540</v>
      </c>
      <c r="B2210">
        <v>2427</v>
      </c>
      <c r="C2210" s="3">
        <v>13608.571759</v>
      </c>
      <c r="D2210" s="2"/>
    </row>
    <row r="2211" spans="1:4" x14ac:dyDescent="0.25">
      <c r="A2211" s="2">
        <v>540</v>
      </c>
      <c r="B2211">
        <v>2428</v>
      </c>
      <c r="C2211" s="3">
        <v>10734.682396665999</v>
      </c>
      <c r="D2211" s="2"/>
    </row>
    <row r="2212" spans="1:4" x14ac:dyDescent="0.25">
      <c r="A2212" s="2">
        <v>540</v>
      </c>
      <c r="B2212">
        <v>2429</v>
      </c>
      <c r="C2212" s="3">
        <v>282.83777099999998</v>
      </c>
      <c r="D2212" s="2"/>
    </row>
    <row r="2213" spans="1:4" x14ac:dyDescent="0.25">
      <c r="A2213" s="2">
        <v>540</v>
      </c>
      <c r="B2213">
        <v>2430</v>
      </c>
      <c r="C2213" s="3">
        <v>1942.724862</v>
      </c>
      <c r="D2213" s="2"/>
    </row>
    <row r="2214" spans="1:4" x14ac:dyDescent="0.25">
      <c r="A2214" s="2">
        <v>540</v>
      </c>
      <c r="B2214">
        <v>2431</v>
      </c>
      <c r="C2214" s="3">
        <v>578.51246000000003</v>
      </c>
      <c r="D2214" s="2"/>
    </row>
    <row r="2215" spans="1:4" x14ac:dyDescent="0.25">
      <c r="A2215" s="2">
        <v>540</v>
      </c>
      <c r="B2215">
        <v>2432</v>
      </c>
      <c r="C2215" s="3">
        <v>6554.9089050000002</v>
      </c>
      <c r="D2215" s="2"/>
    </row>
    <row r="2216" spans="1:4" x14ac:dyDescent="0.25">
      <c r="A2216" s="2">
        <v>540</v>
      </c>
      <c r="B2216">
        <v>2433</v>
      </c>
      <c r="C2216" s="3">
        <v>8591.9300509999994</v>
      </c>
      <c r="D2216" s="2"/>
    </row>
    <row r="2217" spans="1:4" x14ac:dyDescent="0.25">
      <c r="A2217" s="2">
        <v>540</v>
      </c>
      <c r="B2217">
        <v>2434</v>
      </c>
      <c r="C2217" s="3">
        <v>5784.964199</v>
      </c>
      <c r="D2217" s="2"/>
    </row>
    <row r="2218" spans="1:4" x14ac:dyDescent="0.25">
      <c r="A2218" s="2">
        <v>540</v>
      </c>
      <c r="B2218">
        <v>2435</v>
      </c>
      <c r="C2218" s="3">
        <v>771.88404500000001</v>
      </c>
      <c r="D2218" s="2"/>
    </row>
    <row r="2219" spans="1:4" x14ac:dyDescent="0.25">
      <c r="A2219" s="2">
        <v>540</v>
      </c>
      <c r="B2219">
        <v>2436</v>
      </c>
      <c r="C2219" s="3">
        <v>950.18032600000004</v>
      </c>
      <c r="D2219" s="2"/>
    </row>
    <row r="2220" spans="1:4" x14ac:dyDescent="0.25">
      <c r="A2220" s="2">
        <v>540</v>
      </c>
      <c r="B2220">
        <v>2437</v>
      </c>
      <c r="C2220" s="3">
        <v>1566.8782960000001</v>
      </c>
      <c r="D2220" s="2"/>
    </row>
    <row r="2221" spans="1:4" x14ac:dyDescent="0.25">
      <c r="A2221" s="2">
        <v>540</v>
      </c>
      <c r="B2221">
        <v>2438</v>
      </c>
      <c r="C2221" s="3">
        <v>1470.6064679999999</v>
      </c>
      <c r="D2221" s="2"/>
    </row>
    <row r="2222" spans="1:4" x14ac:dyDescent="0.25">
      <c r="A2222" s="2">
        <v>540</v>
      </c>
      <c r="B2222">
        <v>2439</v>
      </c>
      <c r="C2222" s="3">
        <v>1339.108283</v>
      </c>
      <c r="D2222" s="2"/>
    </row>
    <row r="2223" spans="1:4" x14ac:dyDescent="0.25">
      <c r="A2223" s="2">
        <v>540</v>
      </c>
      <c r="B2223">
        <v>2440</v>
      </c>
      <c r="C2223" s="3">
        <v>6090.4610080000002</v>
      </c>
      <c r="D2223" s="2"/>
    </row>
    <row r="2224" spans="1:4" x14ac:dyDescent="0.25">
      <c r="A2224" s="2">
        <v>540</v>
      </c>
      <c r="B2224">
        <v>2441</v>
      </c>
      <c r="C2224" s="3">
        <v>23.274508000000001</v>
      </c>
      <c r="D2224" s="2"/>
    </row>
    <row r="2225" spans="1:4" x14ac:dyDescent="0.25">
      <c r="A2225" s="2">
        <v>540</v>
      </c>
      <c r="B2225">
        <v>2442</v>
      </c>
      <c r="C2225" s="3">
        <v>0</v>
      </c>
      <c r="D2225" s="2"/>
    </row>
    <row r="2226" spans="1:4" x14ac:dyDescent="0.25">
      <c r="A2226" s="2">
        <v>540</v>
      </c>
      <c r="B2226">
        <v>2443</v>
      </c>
      <c r="C2226" s="3">
        <v>230.943984</v>
      </c>
      <c r="D2226" s="2"/>
    </row>
    <row r="2227" spans="1:4" x14ac:dyDescent="0.25">
      <c r="A2227" s="2">
        <v>540</v>
      </c>
      <c r="B2227">
        <v>2444</v>
      </c>
      <c r="C2227" s="3">
        <v>230.943984</v>
      </c>
      <c r="D2227" s="2"/>
    </row>
    <row r="2228" spans="1:4" x14ac:dyDescent="0.25">
      <c r="A2228" s="2">
        <v>540</v>
      </c>
      <c r="B2228">
        <v>2445</v>
      </c>
      <c r="C2228" s="3">
        <v>115.88622700000001</v>
      </c>
      <c r="D2228" s="2"/>
    </row>
    <row r="2229" spans="1:4" x14ac:dyDescent="0.25">
      <c r="A2229" s="2">
        <v>540</v>
      </c>
      <c r="B2229">
        <v>2446</v>
      </c>
      <c r="C2229" s="3">
        <v>128.05926299999999</v>
      </c>
      <c r="D2229" s="2"/>
    </row>
    <row r="2230" spans="1:4" x14ac:dyDescent="0.25">
      <c r="A2230" s="2">
        <v>540</v>
      </c>
      <c r="B2230">
        <v>2447</v>
      </c>
      <c r="C2230" s="3">
        <v>113.737865</v>
      </c>
      <c r="D2230" s="2"/>
    </row>
    <row r="2231" spans="1:4" x14ac:dyDescent="0.25">
      <c r="A2231" s="2">
        <v>540</v>
      </c>
      <c r="B2231">
        <v>2448</v>
      </c>
      <c r="C2231" s="3">
        <v>0</v>
      </c>
      <c r="D2231" s="2"/>
    </row>
    <row r="2232" spans="1:4" x14ac:dyDescent="0.25">
      <c r="A2232" s="2">
        <v>540</v>
      </c>
      <c r="B2232">
        <v>2449</v>
      </c>
      <c r="C2232" s="3">
        <v>13733.902466</v>
      </c>
      <c r="D2232" s="2"/>
    </row>
    <row r="2233" spans="1:4" x14ac:dyDescent="0.25">
      <c r="A2233" s="2">
        <v>540</v>
      </c>
      <c r="B2233">
        <v>2450</v>
      </c>
      <c r="C2233" s="3">
        <v>248.422864</v>
      </c>
      <c r="D2233" s="2"/>
    </row>
    <row r="2234" spans="1:4" x14ac:dyDescent="0.25">
      <c r="A2234" s="2">
        <v>540</v>
      </c>
      <c r="B2234">
        <v>2451</v>
      </c>
      <c r="C2234" s="3">
        <v>9619.1977850000003</v>
      </c>
      <c r="D2234" s="2"/>
    </row>
    <row r="2235" spans="1:4" x14ac:dyDescent="0.25">
      <c r="A2235" s="2">
        <v>540</v>
      </c>
      <c r="B2235">
        <v>2452</v>
      </c>
      <c r="C2235" s="3">
        <v>5740.8957719999999</v>
      </c>
      <c r="D2235" s="2"/>
    </row>
    <row r="2236" spans="1:4" x14ac:dyDescent="0.25">
      <c r="A2236" s="2">
        <v>540</v>
      </c>
      <c r="B2236">
        <v>2453</v>
      </c>
      <c r="C2236" s="3">
        <v>96.086055999999999</v>
      </c>
      <c r="D2236" s="2"/>
    </row>
    <row r="2237" spans="1:4" x14ac:dyDescent="0.25">
      <c r="A2237" s="2">
        <v>540</v>
      </c>
      <c r="B2237">
        <v>2454</v>
      </c>
      <c r="C2237" s="3">
        <v>4590.8947390000003</v>
      </c>
      <c r="D2237" s="2"/>
    </row>
    <row r="2238" spans="1:4" x14ac:dyDescent="0.25">
      <c r="A2238" s="2">
        <v>540</v>
      </c>
      <c r="B2238">
        <v>2455</v>
      </c>
      <c r="C2238" s="3">
        <v>5701.9515439999996</v>
      </c>
      <c r="D2238" s="2"/>
    </row>
    <row r="2239" spans="1:4" x14ac:dyDescent="0.25">
      <c r="A2239" s="2">
        <v>540</v>
      </c>
      <c r="B2239">
        <v>2456</v>
      </c>
      <c r="C2239" s="3">
        <v>4034.4721460000001</v>
      </c>
      <c r="D2239" s="2"/>
    </row>
    <row r="2240" spans="1:4" x14ac:dyDescent="0.25">
      <c r="A2240" s="2">
        <v>540</v>
      </c>
      <c r="B2240">
        <v>2457</v>
      </c>
      <c r="C2240" s="3">
        <v>5784.964199</v>
      </c>
      <c r="D2240" s="2"/>
    </row>
    <row r="2241" spans="1:4" x14ac:dyDescent="0.25">
      <c r="A2241" s="2">
        <v>540</v>
      </c>
      <c r="B2241">
        <v>2458</v>
      </c>
      <c r="C2241" s="3">
        <v>1313.6988879999999</v>
      </c>
      <c r="D2241" s="2"/>
    </row>
    <row r="2242" spans="1:4" x14ac:dyDescent="0.25">
      <c r="A2242" s="2">
        <v>540</v>
      </c>
      <c r="B2242">
        <v>2459</v>
      </c>
      <c r="C2242" s="3">
        <v>17984.231862000001</v>
      </c>
      <c r="D2242" s="2"/>
    </row>
    <row r="2243" spans="1:4" x14ac:dyDescent="0.25">
      <c r="A2243" s="2">
        <v>540</v>
      </c>
      <c r="B2243">
        <v>2460</v>
      </c>
      <c r="C2243" s="3">
        <v>8376.5375409999997</v>
      </c>
      <c r="D2243" s="2"/>
    </row>
    <row r="2244" spans="1:4" x14ac:dyDescent="0.25">
      <c r="A2244" s="2">
        <v>540</v>
      </c>
      <c r="B2244">
        <v>2461</v>
      </c>
      <c r="C2244" s="3">
        <v>2462.5265079999999</v>
      </c>
      <c r="D2244" s="2"/>
    </row>
    <row r="2245" spans="1:4" x14ac:dyDescent="0.25">
      <c r="A2245" s="2">
        <v>540</v>
      </c>
      <c r="B2245">
        <v>2462</v>
      </c>
      <c r="C2245" s="3">
        <v>323.52090500000003</v>
      </c>
      <c r="D2245" s="2"/>
    </row>
    <row r="2246" spans="1:4" x14ac:dyDescent="0.25">
      <c r="A2246" s="2">
        <v>540</v>
      </c>
      <c r="B2246">
        <v>2463</v>
      </c>
      <c r="C2246" s="3">
        <v>405.47126400000002</v>
      </c>
      <c r="D2246" s="2"/>
    </row>
    <row r="2247" spans="1:4" x14ac:dyDescent="0.25">
      <c r="A2247" s="2">
        <v>540</v>
      </c>
      <c r="B2247">
        <v>2464</v>
      </c>
      <c r="C2247" s="3">
        <v>16014.246646666001</v>
      </c>
      <c r="D2247" s="2"/>
    </row>
    <row r="2248" spans="1:4" x14ac:dyDescent="0.25">
      <c r="A2248" s="2">
        <v>540</v>
      </c>
      <c r="B2248">
        <v>2465</v>
      </c>
      <c r="C2248" s="3">
        <v>148.52659600000001</v>
      </c>
      <c r="D2248" s="2"/>
    </row>
    <row r="2249" spans="1:4" x14ac:dyDescent="0.25">
      <c r="A2249" s="2">
        <v>540</v>
      </c>
      <c r="B2249">
        <v>2466</v>
      </c>
      <c r="C2249" s="3">
        <v>1435.7616949999999</v>
      </c>
      <c r="D2249" s="2"/>
    </row>
    <row r="2250" spans="1:4" x14ac:dyDescent="0.25">
      <c r="A2250" s="2">
        <v>540</v>
      </c>
      <c r="B2250">
        <v>2467</v>
      </c>
      <c r="C2250" s="3">
        <v>535.78376400000002</v>
      </c>
      <c r="D2250" s="2"/>
    </row>
    <row r="2251" spans="1:4" x14ac:dyDescent="0.25">
      <c r="A2251" s="2">
        <v>540</v>
      </c>
      <c r="B2251">
        <v>2468</v>
      </c>
      <c r="C2251" s="3">
        <v>27612.329518999999</v>
      </c>
      <c r="D2251" s="2"/>
    </row>
    <row r="2252" spans="1:4" x14ac:dyDescent="0.25">
      <c r="A2252" s="2">
        <v>540</v>
      </c>
      <c r="B2252">
        <v>2469</v>
      </c>
      <c r="C2252" s="3">
        <v>27929.347323000002</v>
      </c>
      <c r="D2252" s="2"/>
    </row>
    <row r="2253" spans="1:4" x14ac:dyDescent="0.25">
      <c r="A2253" s="2">
        <v>540</v>
      </c>
      <c r="B2253">
        <v>2470</v>
      </c>
      <c r="C2253" s="3">
        <v>554.94725200000005</v>
      </c>
      <c r="D2253" s="2"/>
    </row>
    <row r="2254" spans="1:4" x14ac:dyDescent="0.25">
      <c r="A2254" s="2">
        <v>540</v>
      </c>
      <c r="B2254">
        <v>2471</v>
      </c>
      <c r="C2254" s="3">
        <v>10334.515606000001</v>
      </c>
      <c r="D2254" s="2"/>
    </row>
    <row r="2255" spans="1:4" x14ac:dyDescent="0.25">
      <c r="A2255" s="2">
        <v>540</v>
      </c>
      <c r="B2255">
        <v>2472</v>
      </c>
      <c r="C2255" s="3">
        <v>720.07202500000005</v>
      </c>
      <c r="D2255" s="2"/>
    </row>
    <row r="2256" spans="1:4" x14ac:dyDescent="0.25">
      <c r="A2256" s="2">
        <v>540</v>
      </c>
      <c r="B2256">
        <v>2473</v>
      </c>
      <c r="C2256" s="3">
        <v>877.96614699999998</v>
      </c>
      <c r="D2256" s="2"/>
    </row>
    <row r="2257" spans="1:4" x14ac:dyDescent="0.25">
      <c r="A2257" s="2">
        <v>540</v>
      </c>
      <c r="B2257">
        <v>2474</v>
      </c>
      <c r="C2257" s="3">
        <v>10586.596723000001</v>
      </c>
      <c r="D2257" s="2"/>
    </row>
    <row r="2258" spans="1:4" x14ac:dyDescent="0.25">
      <c r="A2258" s="2">
        <v>540</v>
      </c>
      <c r="B2258">
        <v>2475</v>
      </c>
      <c r="C2258" s="3">
        <v>7811.3147939999999</v>
      </c>
      <c r="D2258" s="2"/>
    </row>
    <row r="2259" spans="1:4" x14ac:dyDescent="0.25">
      <c r="A2259" s="2">
        <v>540</v>
      </c>
      <c r="B2259">
        <v>2476</v>
      </c>
      <c r="C2259" s="3">
        <v>2312.2896340000002</v>
      </c>
      <c r="D2259" s="2"/>
    </row>
    <row r="2260" spans="1:4" x14ac:dyDescent="0.25">
      <c r="A2260" s="2">
        <v>540</v>
      </c>
      <c r="B2260">
        <v>2477</v>
      </c>
      <c r="C2260" s="3">
        <v>2205.0676290000001</v>
      </c>
      <c r="D2260" s="2"/>
    </row>
    <row r="2261" spans="1:4" x14ac:dyDescent="0.25">
      <c r="A2261" s="2">
        <v>540</v>
      </c>
      <c r="B2261">
        <v>2478</v>
      </c>
      <c r="C2261" s="3">
        <v>1992.6725469999999</v>
      </c>
      <c r="D2261" s="2"/>
    </row>
    <row r="2262" spans="1:4" x14ac:dyDescent="0.25">
      <c r="A2262" s="2">
        <v>540</v>
      </c>
      <c r="B2262">
        <v>2479</v>
      </c>
      <c r="C2262" s="3">
        <v>12918.603025</v>
      </c>
      <c r="D2262" s="2"/>
    </row>
    <row r="2263" spans="1:4" x14ac:dyDescent="0.25">
      <c r="A2263" s="2">
        <v>540</v>
      </c>
      <c r="B2263">
        <v>2480</v>
      </c>
      <c r="C2263" s="3">
        <v>2912.0641700000001</v>
      </c>
      <c r="D2263" s="2"/>
    </row>
    <row r="2264" spans="1:4" x14ac:dyDescent="0.25">
      <c r="A2264" s="2">
        <v>540</v>
      </c>
      <c r="B2264">
        <v>2481</v>
      </c>
      <c r="C2264" s="3">
        <v>7180.803148</v>
      </c>
      <c r="D2264" s="2"/>
    </row>
    <row r="2265" spans="1:4" x14ac:dyDescent="0.25">
      <c r="A2265" s="2">
        <v>540</v>
      </c>
      <c r="B2265">
        <v>2482</v>
      </c>
      <c r="C2265" s="3">
        <v>8894.4487360000003</v>
      </c>
      <c r="D2265" s="2"/>
    </row>
    <row r="2266" spans="1:4" x14ac:dyDescent="0.25">
      <c r="A2266" s="2">
        <v>540</v>
      </c>
      <c r="B2266">
        <v>2484</v>
      </c>
      <c r="C2266" s="3">
        <v>13081.994198</v>
      </c>
      <c r="D2266" s="2"/>
    </row>
    <row r="2267" spans="1:4" x14ac:dyDescent="0.25">
      <c r="A2267" s="2">
        <v>540</v>
      </c>
      <c r="B2267">
        <v>2485</v>
      </c>
      <c r="C2267" s="3">
        <v>0</v>
      </c>
      <c r="D2267" s="2"/>
    </row>
    <row r="2268" spans="1:4" x14ac:dyDescent="0.25">
      <c r="A2268" s="2">
        <v>540</v>
      </c>
      <c r="B2268">
        <v>2486</v>
      </c>
      <c r="C2268" s="3">
        <v>0</v>
      </c>
      <c r="D2268" s="2"/>
    </row>
    <row r="2269" spans="1:4" x14ac:dyDescent="0.25">
      <c r="A2269" s="2">
        <v>540</v>
      </c>
      <c r="B2269">
        <v>2487</v>
      </c>
      <c r="C2269" s="3">
        <v>8878.5257419999998</v>
      </c>
      <c r="D2269" s="2"/>
    </row>
    <row r="2270" spans="1:4" x14ac:dyDescent="0.25">
      <c r="A2270" s="2">
        <v>540</v>
      </c>
      <c r="B2270">
        <v>2488</v>
      </c>
      <c r="C2270" s="3">
        <v>3557.8031230000001</v>
      </c>
      <c r="D2270" s="2"/>
    </row>
    <row r="2271" spans="1:4" x14ac:dyDescent="0.25">
      <c r="A2271" s="2">
        <v>540</v>
      </c>
      <c r="B2271">
        <v>2489</v>
      </c>
      <c r="C2271" s="3">
        <v>7879.1679290000002</v>
      </c>
      <c r="D2271" s="2"/>
    </row>
    <row r="2272" spans="1:4" x14ac:dyDescent="0.25">
      <c r="A2272" s="2">
        <v>540</v>
      </c>
      <c r="B2272">
        <v>2490</v>
      </c>
      <c r="C2272" s="3">
        <v>1637.595806</v>
      </c>
      <c r="D2272" s="2"/>
    </row>
    <row r="2273" spans="1:4" x14ac:dyDescent="0.25">
      <c r="A2273" s="2">
        <v>540</v>
      </c>
      <c r="B2273">
        <v>2491</v>
      </c>
      <c r="C2273" s="3">
        <v>9102.4595050000007</v>
      </c>
      <c r="D2273" s="2"/>
    </row>
    <row r="2274" spans="1:4" x14ac:dyDescent="0.25">
      <c r="A2274" s="2">
        <v>540</v>
      </c>
      <c r="B2274">
        <v>2492</v>
      </c>
      <c r="C2274" s="3">
        <v>3223.0367369999999</v>
      </c>
      <c r="D2274" s="2"/>
    </row>
    <row r="2275" spans="1:4" x14ac:dyDescent="0.25">
      <c r="A2275" s="2">
        <v>540</v>
      </c>
      <c r="B2275">
        <v>2493</v>
      </c>
      <c r="C2275" s="3">
        <v>12918.603025</v>
      </c>
      <c r="D2275" s="2"/>
    </row>
    <row r="2276" spans="1:4" x14ac:dyDescent="0.25">
      <c r="A2276" s="2">
        <v>540</v>
      </c>
      <c r="B2276">
        <v>2494</v>
      </c>
      <c r="C2276" s="3">
        <v>5190.8891549999998</v>
      </c>
      <c r="D2276" s="2"/>
    </row>
    <row r="2277" spans="1:4" x14ac:dyDescent="0.25">
      <c r="A2277" s="2">
        <v>540</v>
      </c>
      <c r="B2277">
        <v>2495</v>
      </c>
      <c r="C2277" s="3">
        <v>3882.0251389999999</v>
      </c>
      <c r="D2277" s="2"/>
    </row>
    <row r="2278" spans="1:4" x14ac:dyDescent="0.25">
      <c r="A2278" s="2">
        <v>540</v>
      </c>
      <c r="B2278">
        <v>2496</v>
      </c>
      <c r="C2278" s="3">
        <v>14660.165741999999</v>
      </c>
      <c r="D2278" s="2"/>
    </row>
    <row r="2279" spans="1:4" x14ac:dyDescent="0.25">
      <c r="A2279" s="2">
        <v>540</v>
      </c>
      <c r="B2279">
        <v>2497</v>
      </c>
      <c r="C2279" s="3">
        <v>9680.5132689999991</v>
      </c>
      <c r="D2279" s="2"/>
    </row>
    <row r="2280" spans="1:4" x14ac:dyDescent="0.25">
      <c r="A2280" s="2">
        <v>540</v>
      </c>
      <c r="B2280">
        <v>2498</v>
      </c>
      <c r="C2280" s="3">
        <v>1553.158359</v>
      </c>
      <c r="D2280" s="2"/>
    </row>
    <row r="2281" spans="1:4" x14ac:dyDescent="0.25">
      <c r="A2281" s="2">
        <v>540</v>
      </c>
      <c r="B2281">
        <v>2499</v>
      </c>
      <c r="C2281" s="3">
        <v>11385.559791</v>
      </c>
      <c r="D2281" s="2"/>
    </row>
    <row r="2282" spans="1:4" x14ac:dyDescent="0.25">
      <c r="A2282" s="2">
        <v>540</v>
      </c>
      <c r="B2282">
        <v>2500</v>
      </c>
      <c r="C2282" s="3">
        <v>7521.6823379999996</v>
      </c>
      <c r="D2282" s="2"/>
    </row>
    <row r="2283" spans="1:4" x14ac:dyDescent="0.25">
      <c r="A2283" s="2">
        <v>540</v>
      </c>
      <c r="B2283">
        <v>2501</v>
      </c>
      <c r="C2283" s="3">
        <v>4634.2742070000004</v>
      </c>
      <c r="D2283" s="2"/>
    </row>
    <row r="2284" spans="1:4" x14ac:dyDescent="0.25">
      <c r="A2284" s="2">
        <v>540</v>
      </c>
      <c r="B2284">
        <v>2502</v>
      </c>
      <c r="C2284" s="3">
        <v>5936.9325280000003</v>
      </c>
      <c r="D2284" s="2"/>
    </row>
    <row r="2285" spans="1:4" x14ac:dyDescent="0.25">
      <c r="A2285" s="2">
        <v>540</v>
      </c>
      <c r="B2285">
        <v>2503</v>
      </c>
      <c r="C2285" s="3">
        <v>4708.8956539999999</v>
      </c>
      <c r="D2285" s="2"/>
    </row>
    <row r="2286" spans="1:4" x14ac:dyDescent="0.25">
      <c r="A2286" s="2">
        <v>540</v>
      </c>
      <c r="B2286">
        <v>2504</v>
      </c>
      <c r="C2286" s="3">
        <v>288.71351499999997</v>
      </c>
      <c r="D2286" s="2"/>
    </row>
    <row r="2287" spans="1:4" x14ac:dyDescent="0.25">
      <c r="A2287" s="2">
        <v>540</v>
      </c>
      <c r="B2287">
        <v>2505</v>
      </c>
      <c r="C2287" s="3">
        <v>8976.6173440000002</v>
      </c>
      <c r="D2287" s="2"/>
    </row>
    <row r="2288" spans="1:4" x14ac:dyDescent="0.25">
      <c r="A2288" s="2">
        <v>540</v>
      </c>
      <c r="B2288">
        <v>2506</v>
      </c>
      <c r="C2288" s="3">
        <v>1874.4374620000001</v>
      </c>
      <c r="D2288" s="2"/>
    </row>
    <row r="2289" spans="1:4" x14ac:dyDescent="0.25">
      <c r="A2289" s="2">
        <v>540</v>
      </c>
      <c r="B2289">
        <v>2507</v>
      </c>
      <c r="C2289" s="3">
        <v>7843.4853370000001</v>
      </c>
      <c r="D2289" s="2"/>
    </row>
    <row r="2290" spans="1:4" x14ac:dyDescent="0.25">
      <c r="A2290" s="2">
        <v>540</v>
      </c>
      <c r="B2290">
        <v>2508</v>
      </c>
      <c r="C2290" s="3">
        <v>6616.615272</v>
      </c>
      <c r="D2290" s="2"/>
    </row>
    <row r="2291" spans="1:4" x14ac:dyDescent="0.25">
      <c r="A2291" s="2">
        <v>540</v>
      </c>
      <c r="B2291">
        <v>2509</v>
      </c>
      <c r="C2291" s="3">
        <v>3649.901359</v>
      </c>
      <c r="D2291" s="2"/>
    </row>
    <row r="2292" spans="1:4" x14ac:dyDescent="0.25">
      <c r="A2292" s="2">
        <v>540</v>
      </c>
      <c r="B2292">
        <v>2510</v>
      </c>
      <c r="C2292" s="3">
        <v>2985.2112889999999</v>
      </c>
      <c r="D2292" s="2"/>
    </row>
    <row r="2293" spans="1:4" x14ac:dyDescent="0.25">
      <c r="A2293" s="2">
        <v>540</v>
      </c>
      <c r="B2293">
        <v>2511</v>
      </c>
      <c r="C2293" s="3">
        <v>3806.3707460000001</v>
      </c>
      <c r="D2293" s="2"/>
    </row>
    <row r="2294" spans="1:4" x14ac:dyDescent="0.25">
      <c r="A2294" s="2">
        <v>540</v>
      </c>
      <c r="B2294">
        <v>2513</v>
      </c>
      <c r="C2294" s="3">
        <v>2521.670541</v>
      </c>
      <c r="D2294" s="2"/>
    </row>
    <row r="2295" spans="1:4" x14ac:dyDescent="0.25">
      <c r="A2295" s="2">
        <v>540</v>
      </c>
      <c r="B2295">
        <v>2514</v>
      </c>
      <c r="C2295" s="3">
        <v>18152.816342999999</v>
      </c>
      <c r="D2295" s="2"/>
    </row>
    <row r="2296" spans="1:4" x14ac:dyDescent="0.25">
      <c r="A2296" s="2">
        <v>540</v>
      </c>
      <c r="B2296">
        <v>2515</v>
      </c>
      <c r="C2296" s="3">
        <v>19918.402876</v>
      </c>
      <c r="D2296" s="2"/>
    </row>
    <row r="2297" spans="1:4" x14ac:dyDescent="0.25">
      <c r="A2297" s="2">
        <v>540</v>
      </c>
      <c r="B2297">
        <v>2516</v>
      </c>
      <c r="C2297" s="3">
        <v>800.29798300000004</v>
      </c>
      <c r="D2297" s="2"/>
    </row>
    <row r="2298" spans="1:4" x14ac:dyDescent="0.25">
      <c r="A2298" s="2">
        <v>540</v>
      </c>
      <c r="B2298">
        <v>2517</v>
      </c>
      <c r="C2298" s="3">
        <v>2297.5678870000002</v>
      </c>
      <c r="D2298" s="2"/>
    </row>
    <row r="2299" spans="1:4" x14ac:dyDescent="0.25">
      <c r="A2299" s="2">
        <v>540</v>
      </c>
      <c r="B2299">
        <v>2518</v>
      </c>
      <c r="C2299" s="3">
        <v>627.15100399999994</v>
      </c>
      <c r="D2299" s="2"/>
    </row>
    <row r="2300" spans="1:4" x14ac:dyDescent="0.25">
      <c r="A2300" s="2">
        <v>540</v>
      </c>
      <c r="B2300">
        <v>2519</v>
      </c>
      <c r="C2300" s="3">
        <v>6418.218159</v>
      </c>
      <c r="D2300" s="2"/>
    </row>
    <row r="2301" spans="1:4" x14ac:dyDescent="0.25">
      <c r="A2301" s="2">
        <v>540</v>
      </c>
      <c r="B2301">
        <v>2520</v>
      </c>
      <c r="C2301" s="3">
        <v>5344.5961379999999</v>
      </c>
      <c r="D2301" s="2"/>
    </row>
    <row r="2302" spans="1:4" x14ac:dyDescent="0.25">
      <c r="A2302" s="2">
        <v>540</v>
      </c>
      <c r="B2302">
        <v>2521</v>
      </c>
      <c r="C2302" s="3">
        <v>1219.375231</v>
      </c>
      <c r="D2302" s="2"/>
    </row>
    <row r="2303" spans="1:4" x14ac:dyDescent="0.25">
      <c r="A2303" s="2">
        <v>540</v>
      </c>
      <c r="B2303">
        <v>2522</v>
      </c>
      <c r="C2303" s="3">
        <v>1744.444348</v>
      </c>
      <c r="D2303" s="2"/>
    </row>
    <row r="2304" spans="1:4" x14ac:dyDescent="0.25">
      <c r="A2304" s="2">
        <v>540</v>
      </c>
      <c r="B2304">
        <v>2523</v>
      </c>
      <c r="C2304" s="3">
        <v>8994.3429450000003</v>
      </c>
      <c r="D2304" s="2"/>
    </row>
    <row r="2305" spans="1:4" x14ac:dyDescent="0.25">
      <c r="A2305" s="2">
        <v>540</v>
      </c>
      <c r="B2305">
        <v>2524</v>
      </c>
      <c r="C2305" s="3">
        <v>1011.7609189999999</v>
      </c>
      <c r="D2305" s="2"/>
    </row>
    <row r="2306" spans="1:4" x14ac:dyDescent="0.25">
      <c r="A2306" s="2">
        <v>540</v>
      </c>
      <c r="B2306">
        <v>2525</v>
      </c>
      <c r="C2306" s="3">
        <v>4044.3982310000001</v>
      </c>
      <c r="D2306" s="2"/>
    </row>
    <row r="2307" spans="1:4" x14ac:dyDescent="0.25">
      <c r="A2307" s="2">
        <v>540</v>
      </c>
      <c r="B2307">
        <v>2526</v>
      </c>
      <c r="C2307" s="3">
        <v>2638.7070100000001</v>
      </c>
      <c r="D2307" s="2"/>
    </row>
    <row r="2308" spans="1:4" x14ac:dyDescent="0.25">
      <c r="A2308" s="2">
        <v>540</v>
      </c>
      <c r="B2308">
        <v>2527</v>
      </c>
      <c r="C2308" s="3">
        <v>2545.8276179999998</v>
      </c>
      <c r="D2308" s="2"/>
    </row>
    <row r="2309" spans="1:4" x14ac:dyDescent="0.25">
      <c r="A2309" s="2">
        <v>540</v>
      </c>
      <c r="B2309">
        <v>2528</v>
      </c>
      <c r="C2309" s="3">
        <v>3928.1642750000001</v>
      </c>
      <c r="D2309" s="2"/>
    </row>
    <row r="2310" spans="1:4" x14ac:dyDescent="0.25">
      <c r="A2310" s="2">
        <v>540</v>
      </c>
      <c r="B2310">
        <v>2529</v>
      </c>
      <c r="C2310" s="3">
        <v>13995.951725999999</v>
      </c>
      <c r="D2310" s="2"/>
    </row>
    <row r="2311" spans="1:4" x14ac:dyDescent="0.25">
      <c r="A2311" s="2">
        <v>540</v>
      </c>
      <c r="B2311">
        <v>2530</v>
      </c>
      <c r="C2311" s="3">
        <v>788.47817799999996</v>
      </c>
      <c r="D2311" s="2"/>
    </row>
    <row r="2312" spans="1:4" x14ac:dyDescent="0.25">
      <c r="A2312" s="2">
        <v>540</v>
      </c>
      <c r="B2312">
        <v>2532</v>
      </c>
      <c r="C2312" s="3">
        <v>9457.0245269999996</v>
      </c>
      <c r="D2312" s="2"/>
    </row>
    <row r="2313" spans="1:4" x14ac:dyDescent="0.25">
      <c r="A2313" s="2">
        <v>540</v>
      </c>
      <c r="B2313">
        <v>2533</v>
      </c>
      <c r="C2313" s="3">
        <v>3744.747057</v>
      </c>
      <c r="D2313" s="2"/>
    </row>
    <row r="2314" spans="1:4" x14ac:dyDescent="0.25">
      <c r="A2314" s="2">
        <v>540</v>
      </c>
      <c r="B2314">
        <v>2534</v>
      </c>
      <c r="C2314" s="3">
        <v>169.98922200000001</v>
      </c>
      <c r="D2314" s="2"/>
    </row>
    <row r="2315" spans="1:4" x14ac:dyDescent="0.25">
      <c r="A2315" s="2">
        <v>540</v>
      </c>
      <c r="B2315">
        <v>2535</v>
      </c>
      <c r="C2315" s="3">
        <v>169.98922200000001</v>
      </c>
      <c r="D2315" s="2"/>
    </row>
    <row r="2316" spans="1:4" x14ac:dyDescent="0.25">
      <c r="A2316" s="2">
        <v>540</v>
      </c>
      <c r="B2316">
        <v>2536</v>
      </c>
      <c r="C2316" s="3">
        <v>3914.804216</v>
      </c>
      <c r="D2316" s="2"/>
    </row>
    <row r="2317" spans="1:4" x14ac:dyDescent="0.25">
      <c r="A2317" s="2">
        <v>540</v>
      </c>
      <c r="B2317">
        <v>2537</v>
      </c>
      <c r="C2317" s="3">
        <v>3039.971313</v>
      </c>
      <c r="D2317" s="2"/>
    </row>
    <row r="2318" spans="1:4" x14ac:dyDescent="0.25">
      <c r="A2318" s="2">
        <v>540</v>
      </c>
      <c r="B2318">
        <v>2538</v>
      </c>
      <c r="C2318" s="3">
        <v>4478.3416559999996</v>
      </c>
      <c r="D2318" s="2"/>
    </row>
    <row r="2319" spans="1:4" x14ac:dyDescent="0.25">
      <c r="A2319" s="2">
        <v>540</v>
      </c>
      <c r="B2319">
        <v>2539</v>
      </c>
      <c r="C2319" s="3">
        <v>4278.23614</v>
      </c>
      <c r="D2319" s="2"/>
    </row>
    <row r="2320" spans="1:4" x14ac:dyDescent="0.25">
      <c r="A2320" s="2">
        <v>540</v>
      </c>
      <c r="B2320">
        <v>2540</v>
      </c>
      <c r="C2320" s="3">
        <v>4466.5227640000003</v>
      </c>
      <c r="D2320" s="2"/>
    </row>
    <row r="2321" spans="1:4" x14ac:dyDescent="0.25">
      <c r="A2321" s="2">
        <v>540</v>
      </c>
      <c r="B2321">
        <v>2541</v>
      </c>
      <c r="C2321" s="3">
        <v>1807.9809829999999</v>
      </c>
      <c r="D2321" s="2"/>
    </row>
    <row r="2322" spans="1:4" x14ac:dyDescent="0.25">
      <c r="A2322" s="2">
        <v>540</v>
      </c>
      <c r="B2322">
        <v>2542</v>
      </c>
      <c r="C2322" s="3">
        <v>2700.1069050000001</v>
      </c>
      <c r="D2322" s="2"/>
    </row>
    <row r="2323" spans="1:4" x14ac:dyDescent="0.25">
      <c r="A2323" s="2">
        <v>540</v>
      </c>
      <c r="B2323">
        <v>2543</v>
      </c>
      <c r="C2323" s="3">
        <v>10495.776205</v>
      </c>
      <c r="D2323" s="2"/>
    </row>
    <row r="2324" spans="1:4" x14ac:dyDescent="0.25">
      <c r="A2324" s="2">
        <v>540</v>
      </c>
      <c r="B2324">
        <v>2544</v>
      </c>
      <c r="C2324" s="3">
        <v>7971.7493009999998</v>
      </c>
      <c r="D2324" s="2"/>
    </row>
    <row r="2325" spans="1:4" x14ac:dyDescent="0.25">
      <c r="A2325" s="2">
        <v>540</v>
      </c>
      <c r="B2325">
        <v>2545</v>
      </c>
      <c r="C2325" s="3">
        <v>7367.3614889999999</v>
      </c>
      <c r="D2325" s="2"/>
    </row>
    <row r="2326" spans="1:4" x14ac:dyDescent="0.25">
      <c r="A2326" s="2">
        <v>540</v>
      </c>
      <c r="B2326">
        <v>2546</v>
      </c>
      <c r="C2326" s="3">
        <v>11848.292321000001</v>
      </c>
      <c r="D2326" s="2"/>
    </row>
    <row r="2327" spans="1:4" x14ac:dyDescent="0.25">
      <c r="A2327" s="2">
        <v>540</v>
      </c>
      <c r="B2327">
        <v>2547</v>
      </c>
      <c r="C2327" s="3">
        <v>608.80391299999997</v>
      </c>
      <c r="D2327" s="2"/>
    </row>
    <row r="2328" spans="1:4" x14ac:dyDescent="0.25">
      <c r="A2328" s="2">
        <v>540</v>
      </c>
      <c r="B2328">
        <v>2548</v>
      </c>
      <c r="C2328" s="3">
        <v>4178.6177879999996</v>
      </c>
      <c r="D2328" s="2"/>
    </row>
    <row r="2329" spans="1:4" x14ac:dyDescent="0.25">
      <c r="A2329" s="2">
        <v>540</v>
      </c>
      <c r="B2329">
        <v>2549</v>
      </c>
      <c r="C2329" s="3">
        <v>6951.8078020000003</v>
      </c>
      <c r="D2329" s="2"/>
    </row>
    <row r="2330" spans="1:4" x14ac:dyDescent="0.25">
      <c r="A2330" s="2">
        <v>540</v>
      </c>
      <c r="B2330">
        <v>2550</v>
      </c>
      <c r="C2330" s="3">
        <v>18121.315374999998</v>
      </c>
      <c r="D2330" s="2"/>
    </row>
    <row r="2331" spans="1:4" x14ac:dyDescent="0.25">
      <c r="A2331" s="2">
        <v>540</v>
      </c>
      <c r="B2331">
        <v>2551</v>
      </c>
      <c r="C2331" s="3">
        <v>0</v>
      </c>
      <c r="D2331" s="2"/>
    </row>
    <row r="2332" spans="1:4" x14ac:dyDescent="0.25">
      <c r="A2332" s="2">
        <v>540</v>
      </c>
      <c r="B2332">
        <v>2552</v>
      </c>
      <c r="C2332" s="3">
        <v>2618.5323870000002</v>
      </c>
      <c r="D2332" s="2"/>
    </row>
    <row r="2333" spans="1:4" x14ac:dyDescent="0.25">
      <c r="A2333" s="2">
        <v>540</v>
      </c>
      <c r="B2333">
        <v>2554</v>
      </c>
      <c r="C2333" s="3">
        <v>1486.3107606660001</v>
      </c>
      <c r="D2333" s="2"/>
    </row>
    <row r="2334" spans="1:4" x14ac:dyDescent="0.25">
      <c r="A2334" s="2">
        <v>540</v>
      </c>
      <c r="B2334">
        <v>2555</v>
      </c>
      <c r="C2334" s="3">
        <v>0</v>
      </c>
      <c r="D2334" s="2"/>
    </row>
    <row r="2335" spans="1:4" x14ac:dyDescent="0.25">
      <c r="A2335" s="2">
        <v>540</v>
      </c>
      <c r="B2335">
        <v>2556</v>
      </c>
      <c r="C2335" s="3">
        <v>4213.4977179999996</v>
      </c>
      <c r="D2335" s="2"/>
    </row>
    <row r="2336" spans="1:4" x14ac:dyDescent="0.25">
      <c r="A2336" s="2">
        <v>540</v>
      </c>
      <c r="B2336">
        <v>2557</v>
      </c>
      <c r="C2336" s="3">
        <v>3391.7479450000001</v>
      </c>
      <c r="D2336" s="2"/>
    </row>
    <row r="2337" spans="1:4" x14ac:dyDescent="0.25">
      <c r="A2337" s="2">
        <v>540</v>
      </c>
      <c r="B2337">
        <v>2558</v>
      </c>
      <c r="C2337" s="3">
        <v>9565.2975960000003</v>
      </c>
      <c r="D2337" s="2"/>
    </row>
    <row r="2338" spans="1:4" x14ac:dyDescent="0.25">
      <c r="A2338" s="2">
        <v>540</v>
      </c>
      <c r="B2338">
        <v>2559</v>
      </c>
      <c r="C2338" s="3">
        <v>5573.7557500000003</v>
      </c>
      <c r="D2338" s="2"/>
    </row>
    <row r="2339" spans="1:4" x14ac:dyDescent="0.25">
      <c r="A2339" s="2">
        <v>540</v>
      </c>
      <c r="B2339">
        <v>2560</v>
      </c>
      <c r="C2339" s="3">
        <v>20598.272463998001</v>
      </c>
      <c r="D2339" s="2"/>
    </row>
    <row r="2340" spans="1:4" x14ac:dyDescent="0.25">
      <c r="A2340" s="2">
        <v>540</v>
      </c>
      <c r="B2340">
        <v>2561</v>
      </c>
      <c r="C2340" s="3">
        <v>16667.270596998002</v>
      </c>
      <c r="D2340" s="2"/>
    </row>
    <row r="2341" spans="1:4" x14ac:dyDescent="0.25">
      <c r="A2341" s="2">
        <v>540</v>
      </c>
      <c r="B2341">
        <v>2562</v>
      </c>
      <c r="C2341" s="3">
        <v>13184.21947</v>
      </c>
      <c r="D2341" s="2"/>
    </row>
    <row r="2342" spans="1:4" x14ac:dyDescent="0.25">
      <c r="A2342" s="2">
        <v>540</v>
      </c>
      <c r="B2342">
        <v>2563</v>
      </c>
      <c r="C2342" s="3">
        <v>14374.486935000001</v>
      </c>
      <c r="D2342" s="2"/>
    </row>
    <row r="2343" spans="1:4" x14ac:dyDescent="0.25">
      <c r="A2343" s="2">
        <v>540</v>
      </c>
      <c r="B2343">
        <v>2564</v>
      </c>
      <c r="C2343" s="3">
        <v>1408.54333</v>
      </c>
      <c r="D2343" s="2"/>
    </row>
    <row r="2344" spans="1:4" x14ac:dyDescent="0.25">
      <c r="A2344" s="2">
        <v>540</v>
      </c>
      <c r="B2344">
        <v>2565</v>
      </c>
      <c r="C2344" s="3">
        <v>10082.894961</v>
      </c>
      <c r="D2344" s="2"/>
    </row>
    <row r="2345" spans="1:4" x14ac:dyDescent="0.25">
      <c r="A2345" s="2">
        <v>540</v>
      </c>
      <c r="B2345">
        <v>2566</v>
      </c>
      <c r="C2345" s="3">
        <v>5042.8520129999997</v>
      </c>
      <c r="D2345" s="2"/>
    </row>
    <row r="2346" spans="1:4" x14ac:dyDescent="0.25">
      <c r="A2346" s="2">
        <v>540</v>
      </c>
      <c r="B2346">
        <v>2567</v>
      </c>
      <c r="C2346" s="3">
        <v>6123.6509770000002</v>
      </c>
      <c r="D2346" s="2"/>
    </row>
    <row r="2347" spans="1:4" x14ac:dyDescent="0.25">
      <c r="A2347" s="2">
        <v>540</v>
      </c>
      <c r="B2347">
        <v>2568</v>
      </c>
      <c r="C2347" s="3">
        <v>9401.1714869999996</v>
      </c>
      <c r="D2347" s="2"/>
    </row>
    <row r="2348" spans="1:4" x14ac:dyDescent="0.25">
      <c r="A2348" s="2">
        <v>540</v>
      </c>
      <c r="B2348">
        <v>2569</v>
      </c>
      <c r="C2348" s="3">
        <v>7969.4553139999998</v>
      </c>
      <c r="D2348" s="2"/>
    </row>
    <row r="2349" spans="1:4" x14ac:dyDescent="0.25">
      <c r="A2349" s="2">
        <v>540</v>
      </c>
      <c r="B2349">
        <v>2570</v>
      </c>
      <c r="C2349" s="3">
        <v>11310.101447999999</v>
      </c>
      <c r="D2349" s="2"/>
    </row>
    <row r="2350" spans="1:4" x14ac:dyDescent="0.25">
      <c r="A2350" s="2">
        <v>540</v>
      </c>
      <c r="B2350">
        <v>2571</v>
      </c>
      <c r="C2350" s="3">
        <v>1.2936E-2</v>
      </c>
      <c r="D2350" s="2"/>
    </row>
    <row r="2351" spans="1:4" x14ac:dyDescent="0.25">
      <c r="A2351" s="2">
        <v>540</v>
      </c>
      <c r="B2351">
        <v>2572</v>
      </c>
      <c r="C2351" s="3">
        <v>11848.292321000001</v>
      </c>
      <c r="D2351" s="2"/>
    </row>
    <row r="2352" spans="1:4" x14ac:dyDescent="0.25">
      <c r="A2352" s="2">
        <v>540</v>
      </c>
      <c r="B2352">
        <v>2573</v>
      </c>
      <c r="C2352" s="3">
        <v>2456.1046860000001</v>
      </c>
      <c r="D2352" s="2"/>
    </row>
    <row r="2353" spans="1:4" x14ac:dyDescent="0.25">
      <c r="A2353" s="2">
        <v>540</v>
      </c>
      <c r="B2353">
        <v>2574</v>
      </c>
      <c r="C2353" s="3">
        <v>3969.3303340000002</v>
      </c>
      <c r="D2353" s="2"/>
    </row>
    <row r="2354" spans="1:4" x14ac:dyDescent="0.25">
      <c r="A2354" s="2">
        <v>540</v>
      </c>
      <c r="B2354">
        <v>2576</v>
      </c>
      <c r="C2354" s="3">
        <v>6239.0962939999999</v>
      </c>
      <c r="D2354" s="2"/>
    </row>
    <row r="2355" spans="1:4" x14ac:dyDescent="0.25">
      <c r="A2355" s="2">
        <v>540</v>
      </c>
      <c r="B2355">
        <v>2577</v>
      </c>
      <c r="C2355" s="3">
        <v>7141.522406</v>
      </c>
      <c r="D2355" s="2"/>
    </row>
    <row r="2356" spans="1:4" x14ac:dyDescent="0.25">
      <c r="A2356" s="2">
        <v>540</v>
      </c>
      <c r="B2356">
        <v>2578</v>
      </c>
      <c r="C2356" s="3">
        <v>5625.3755963330004</v>
      </c>
      <c r="D2356" s="2"/>
    </row>
    <row r="2357" spans="1:4" x14ac:dyDescent="0.25">
      <c r="A2357" s="2">
        <v>540</v>
      </c>
      <c r="B2357">
        <v>2579</v>
      </c>
      <c r="C2357" s="3">
        <v>7904.3355449999999</v>
      </c>
      <c r="D2357" s="2"/>
    </row>
    <row r="2358" spans="1:4" x14ac:dyDescent="0.25">
      <c r="A2358" s="2">
        <v>540</v>
      </c>
      <c r="B2358">
        <v>2580</v>
      </c>
      <c r="C2358" s="3">
        <v>14791.718249</v>
      </c>
      <c r="D2358" s="2"/>
    </row>
    <row r="2359" spans="1:4" x14ac:dyDescent="0.25">
      <c r="A2359" s="2">
        <v>540</v>
      </c>
      <c r="B2359">
        <v>2582</v>
      </c>
      <c r="C2359" s="3">
        <v>3137.1730470000002</v>
      </c>
      <c r="D2359" s="2"/>
    </row>
    <row r="2360" spans="1:4" x14ac:dyDescent="0.25">
      <c r="A2360" s="2">
        <v>540</v>
      </c>
      <c r="B2360">
        <v>2583</v>
      </c>
      <c r="C2360" s="3">
        <v>3674.2495739999999</v>
      </c>
      <c r="D2360" s="2"/>
    </row>
    <row r="2361" spans="1:4" x14ac:dyDescent="0.25">
      <c r="A2361" s="2">
        <v>540</v>
      </c>
      <c r="B2361">
        <v>2584</v>
      </c>
      <c r="C2361" s="3">
        <v>1401.4427840000001</v>
      </c>
      <c r="D2361" s="2"/>
    </row>
    <row r="2362" spans="1:4" x14ac:dyDescent="0.25">
      <c r="A2362" s="2">
        <v>540</v>
      </c>
      <c r="B2362">
        <v>2585</v>
      </c>
      <c r="C2362" s="3">
        <v>615.56744600000002</v>
      </c>
      <c r="D2362" s="2"/>
    </row>
    <row r="2363" spans="1:4" x14ac:dyDescent="0.25">
      <c r="A2363" s="2">
        <v>540</v>
      </c>
      <c r="B2363">
        <v>2586</v>
      </c>
      <c r="C2363" s="3">
        <v>54.339492</v>
      </c>
      <c r="D2363" s="2"/>
    </row>
    <row r="2364" spans="1:4" x14ac:dyDescent="0.25">
      <c r="A2364" s="2">
        <v>540</v>
      </c>
      <c r="B2364">
        <v>2587</v>
      </c>
      <c r="C2364" s="3">
        <v>14.461736999999999</v>
      </c>
      <c r="D2364" s="2"/>
    </row>
    <row r="2365" spans="1:4" x14ac:dyDescent="0.25">
      <c r="A2365" s="2">
        <v>540</v>
      </c>
      <c r="B2365">
        <v>2588</v>
      </c>
      <c r="C2365" s="3">
        <v>16602.584022999999</v>
      </c>
      <c r="D2365" s="2"/>
    </row>
    <row r="2366" spans="1:4" x14ac:dyDescent="0.25">
      <c r="A2366" s="2">
        <v>540</v>
      </c>
      <c r="B2366">
        <v>2589</v>
      </c>
      <c r="C2366" s="3">
        <v>9563.0838960000001</v>
      </c>
      <c r="D2366" s="2"/>
    </row>
    <row r="2367" spans="1:4" x14ac:dyDescent="0.25">
      <c r="A2367" s="2">
        <v>540</v>
      </c>
      <c r="B2367">
        <v>2590</v>
      </c>
      <c r="C2367" s="3">
        <v>1947.4667790000001</v>
      </c>
      <c r="D2367" s="2"/>
    </row>
    <row r="2368" spans="1:4" x14ac:dyDescent="0.25">
      <c r="A2368" s="2">
        <v>540</v>
      </c>
      <c r="B2368">
        <v>2591</v>
      </c>
      <c r="C2368" s="3">
        <v>1836.2572580000001</v>
      </c>
      <c r="D2368" s="2"/>
    </row>
    <row r="2369" spans="1:4" x14ac:dyDescent="0.25">
      <c r="A2369" s="2">
        <v>540</v>
      </c>
      <c r="B2369">
        <v>2592</v>
      </c>
      <c r="C2369" s="3">
        <v>1824.7716</v>
      </c>
      <c r="D2369" s="2"/>
    </row>
    <row r="2370" spans="1:4" x14ac:dyDescent="0.25">
      <c r="A2370" s="2">
        <v>540</v>
      </c>
      <c r="B2370">
        <v>2593</v>
      </c>
      <c r="C2370" s="3">
        <v>21549.349891000002</v>
      </c>
      <c r="D2370" s="2"/>
    </row>
    <row r="2371" spans="1:4" x14ac:dyDescent="0.25">
      <c r="A2371" s="2">
        <v>540</v>
      </c>
      <c r="B2371">
        <v>2594</v>
      </c>
      <c r="C2371" s="3">
        <v>11822.637140000001</v>
      </c>
      <c r="D2371" s="2"/>
    </row>
    <row r="2372" spans="1:4" x14ac:dyDescent="0.25">
      <c r="A2372" s="2">
        <v>540</v>
      </c>
      <c r="B2372">
        <v>2595</v>
      </c>
      <c r="C2372" s="3">
        <v>15754.711823</v>
      </c>
      <c r="D2372" s="2"/>
    </row>
    <row r="2373" spans="1:4" x14ac:dyDescent="0.25">
      <c r="A2373" s="2">
        <v>540</v>
      </c>
      <c r="B2373">
        <v>2596</v>
      </c>
      <c r="C2373" s="3">
        <v>5896.8267969999997</v>
      </c>
      <c r="D2373" s="2"/>
    </row>
    <row r="2374" spans="1:4" x14ac:dyDescent="0.25">
      <c r="A2374" s="2">
        <v>540</v>
      </c>
      <c r="B2374">
        <v>2598</v>
      </c>
      <c r="C2374" s="3">
        <v>1322.699253</v>
      </c>
      <c r="D2374" s="2"/>
    </row>
    <row r="2375" spans="1:4" x14ac:dyDescent="0.25">
      <c r="A2375" s="2">
        <v>540</v>
      </c>
      <c r="B2375">
        <v>2599</v>
      </c>
      <c r="C2375" s="3">
        <v>5778.5158979999997</v>
      </c>
      <c r="D2375" s="2"/>
    </row>
    <row r="2376" spans="1:4" x14ac:dyDescent="0.25">
      <c r="A2376" s="2">
        <v>540</v>
      </c>
      <c r="B2376">
        <v>2600</v>
      </c>
      <c r="C2376" s="3">
        <v>11543.774266</v>
      </c>
      <c r="D2376" s="2"/>
    </row>
    <row r="2377" spans="1:4" x14ac:dyDescent="0.25">
      <c r="A2377" s="2">
        <v>540</v>
      </c>
      <c r="B2377">
        <v>2601</v>
      </c>
      <c r="C2377" s="3">
        <v>4785.7976399999998</v>
      </c>
      <c r="D2377" s="2"/>
    </row>
    <row r="2378" spans="1:4" x14ac:dyDescent="0.25">
      <c r="A2378" s="2">
        <v>540</v>
      </c>
      <c r="B2378">
        <v>2602</v>
      </c>
      <c r="C2378" s="3">
        <v>26945.887283</v>
      </c>
      <c r="D2378" s="2"/>
    </row>
    <row r="2379" spans="1:4" x14ac:dyDescent="0.25">
      <c r="A2379" s="2">
        <v>540</v>
      </c>
      <c r="B2379">
        <v>2603</v>
      </c>
      <c r="C2379" s="3">
        <v>31973.983402999998</v>
      </c>
      <c r="D2379" s="2"/>
    </row>
    <row r="2380" spans="1:4" x14ac:dyDescent="0.25">
      <c r="A2380" s="2">
        <v>540</v>
      </c>
      <c r="B2380">
        <v>2604</v>
      </c>
      <c r="C2380" s="3">
        <v>5525.7076900000002</v>
      </c>
      <c r="D2380" s="2"/>
    </row>
    <row r="2381" spans="1:4" x14ac:dyDescent="0.25">
      <c r="A2381" s="2">
        <v>540</v>
      </c>
      <c r="B2381">
        <v>2605</v>
      </c>
      <c r="C2381" s="3">
        <v>5525.7076900000002</v>
      </c>
      <c r="D2381" s="2"/>
    </row>
    <row r="2382" spans="1:4" x14ac:dyDescent="0.25">
      <c r="A2382" s="2">
        <v>540</v>
      </c>
      <c r="B2382">
        <v>2606</v>
      </c>
      <c r="C2382" s="3">
        <v>6564.240213</v>
      </c>
      <c r="D2382" s="2"/>
    </row>
    <row r="2383" spans="1:4" x14ac:dyDescent="0.25">
      <c r="A2383" s="2">
        <v>540</v>
      </c>
      <c r="B2383">
        <v>2607</v>
      </c>
      <c r="C2383" s="3">
        <v>3894.6898580000002</v>
      </c>
      <c r="D2383" s="2"/>
    </row>
    <row r="2384" spans="1:4" x14ac:dyDescent="0.25">
      <c r="A2384" s="2">
        <v>540</v>
      </c>
      <c r="B2384">
        <v>2608</v>
      </c>
      <c r="C2384" s="3">
        <v>51593.755974</v>
      </c>
      <c r="D2384" s="2"/>
    </row>
    <row r="2385" spans="1:4" x14ac:dyDescent="0.25">
      <c r="A2385" s="2">
        <v>540</v>
      </c>
      <c r="B2385">
        <v>2609</v>
      </c>
      <c r="C2385" s="3">
        <v>32720.587</v>
      </c>
      <c r="D2385" s="2"/>
    </row>
    <row r="2386" spans="1:4" x14ac:dyDescent="0.25">
      <c r="A2386" s="2">
        <v>540</v>
      </c>
      <c r="B2386">
        <v>2610</v>
      </c>
      <c r="C2386" s="3">
        <v>6530.3354660000005</v>
      </c>
      <c r="D2386" s="2"/>
    </row>
    <row r="2387" spans="1:4" x14ac:dyDescent="0.25">
      <c r="A2387" s="2">
        <v>540</v>
      </c>
      <c r="B2387">
        <v>2611</v>
      </c>
      <c r="C2387" s="3">
        <v>4785.7976399999998</v>
      </c>
      <c r="D2387" s="2"/>
    </row>
    <row r="2388" spans="1:4" x14ac:dyDescent="0.25">
      <c r="A2388" s="2">
        <v>540</v>
      </c>
      <c r="B2388">
        <v>2612</v>
      </c>
      <c r="C2388" s="3">
        <v>28844.043263</v>
      </c>
      <c r="D2388" s="2"/>
    </row>
    <row r="2389" spans="1:4" x14ac:dyDescent="0.25">
      <c r="A2389" s="2">
        <v>540</v>
      </c>
      <c r="B2389">
        <v>2613</v>
      </c>
      <c r="C2389" s="3">
        <v>30941.698641999999</v>
      </c>
      <c r="D2389" s="2"/>
    </row>
    <row r="2390" spans="1:4" x14ac:dyDescent="0.25">
      <c r="A2390" s="2">
        <v>540</v>
      </c>
      <c r="B2390">
        <v>2614</v>
      </c>
      <c r="C2390" s="3">
        <v>34335.569697999999</v>
      </c>
      <c r="D2390" s="2"/>
    </row>
    <row r="2391" spans="1:4" x14ac:dyDescent="0.25">
      <c r="A2391" s="2">
        <v>540</v>
      </c>
      <c r="B2391">
        <v>2615</v>
      </c>
      <c r="C2391" s="3">
        <v>2971.6789086640001</v>
      </c>
      <c r="D2391" s="2"/>
    </row>
    <row r="2392" spans="1:4" x14ac:dyDescent="0.25">
      <c r="A2392" s="2">
        <v>540</v>
      </c>
      <c r="B2392">
        <v>2616</v>
      </c>
      <c r="C2392" s="3">
        <v>0</v>
      </c>
      <c r="D2392" s="2"/>
    </row>
    <row r="2393" spans="1:4" x14ac:dyDescent="0.25">
      <c r="A2393" s="2">
        <v>540</v>
      </c>
      <c r="B2393">
        <v>2617</v>
      </c>
      <c r="C2393" s="3">
        <v>699.052502</v>
      </c>
      <c r="D2393" s="2"/>
    </row>
    <row r="2394" spans="1:4" x14ac:dyDescent="0.25">
      <c r="A2394" s="2">
        <v>540</v>
      </c>
      <c r="B2394">
        <v>2618</v>
      </c>
      <c r="C2394" s="3">
        <v>654.94676900000002</v>
      </c>
      <c r="D2394" s="2"/>
    </row>
    <row r="2395" spans="1:4" x14ac:dyDescent="0.25">
      <c r="A2395" s="2">
        <v>540</v>
      </c>
      <c r="B2395">
        <v>2619</v>
      </c>
      <c r="C2395" s="3">
        <v>20972.980780999998</v>
      </c>
      <c r="D2395" s="2"/>
    </row>
    <row r="2396" spans="1:4" x14ac:dyDescent="0.25">
      <c r="A2396" s="2">
        <v>540</v>
      </c>
      <c r="B2396">
        <v>2620</v>
      </c>
      <c r="C2396" s="3">
        <v>458.64462400000002</v>
      </c>
      <c r="D2396" s="2"/>
    </row>
    <row r="2397" spans="1:4" x14ac:dyDescent="0.25">
      <c r="A2397" s="2">
        <v>540</v>
      </c>
      <c r="B2397">
        <v>2621</v>
      </c>
      <c r="C2397" s="3">
        <v>7142.6663719999997</v>
      </c>
      <c r="D2397" s="2"/>
    </row>
    <row r="2398" spans="1:4" x14ac:dyDescent="0.25">
      <c r="A2398" s="2">
        <v>540</v>
      </c>
      <c r="B2398">
        <v>2622</v>
      </c>
      <c r="C2398" s="3">
        <v>0</v>
      </c>
      <c r="D2398" s="2"/>
    </row>
    <row r="2399" spans="1:4" x14ac:dyDescent="0.25">
      <c r="A2399" s="2">
        <v>540</v>
      </c>
      <c r="B2399">
        <v>2623</v>
      </c>
      <c r="C2399" s="3">
        <v>298.24151899999998</v>
      </c>
      <c r="D2399" s="2"/>
    </row>
    <row r="2400" spans="1:4" x14ac:dyDescent="0.25">
      <c r="A2400" s="2">
        <v>540</v>
      </c>
      <c r="B2400">
        <v>2624</v>
      </c>
      <c r="C2400" s="3">
        <v>0</v>
      </c>
      <c r="D2400" s="2"/>
    </row>
    <row r="2401" spans="1:4" x14ac:dyDescent="0.25">
      <c r="A2401" s="2">
        <v>540</v>
      </c>
      <c r="B2401">
        <v>2625</v>
      </c>
      <c r="C2401" s="3">
        <v>0</v>
      </c>
      <c r="D2401" s="2"/>
    </row>
    <row r="2402" spans="1:4" x14ac:dyDescent="0.25">
      <c r="A2402" s="2">
        <v>540</v>
      </c>
      <c r="B2402">
        <v>2626</v>
      </c>
      <c r="C2402" s="3">
        <v>534.44967299999996</v>
      </c>
      <c r="D2402" s="2"/>
    </row>
    <row r="2403" spans="1:4" x14ac:dyDescent="0.25">
      <c r="A2403" s="2">
        <v>540</v>
      </c>
      <c r="B2403">
        <v>2627</v>
      </c>
      <c r="C2403" s="3">
        <v>1498.471648</v>
      </c>
      <c r="D2403" s="2"/>
    </row>
    <row r="2404" spans="1:4" x14ac:dyDescent="0.25">
      <c r="A2404" s="2">
        <v>540</v>
      </c>
      <c r="B2404">
        <v>2628</v>
      </c>
      <c r="C2404" s="3">
        <v>7370.9369219999999</v>
      </c>
      <c r="D2404" s="2"/>
    </row>
    <row r="2405" spans="1:4" x14ac:dyDescent="0.25">
      <c r="A2405" s="2">
        <v>540</v>
      </c>
      <c r="B2405">
        <v>2629</v>
      </c>
      <c r="C2405" s="3">
        <v>7045.9853919999996</v>
      </c>
      <c r="D2405" s="2"/>
    </row>
    <row r="2406" spans="1:4" x14ac:dyDescent="0.25">
      <c r="A2406" s="2">
        <v>540</v>
      </c>
      <c r="B2406">
        <v>2630</v>
      </c>
      <c r="C2406" s="3">
        <v>5032.8296129999999</v>
      </c>
      <c r="D2406" s="2"/>
    </row>
    <row r="2407" spans="1:4" x14ac:dyDescent="0.25">
      <c r="A2407" s="2">
        <v>540</v>
      </c>
      <c r="B2407">
        <v>2631</v>
      </c>
      <c r="C2407" s="3">
        <v>3625.8557799999999</v>
      </c>
      <c r="D2407" s="2"/>
    </row>
    <row r="2408" spans="1:4" x14ac:dyDescent="0.25">
      <c r="A2408" s="2">
        <v>540</v>
      </c>
      <c r="B2408">
        <v>2632</v>
      </c>
      <c r="C2408" s="3">
        <v>7657.2182780000003</v>
      </c>
      <c r="D2408" s="2"/>
    </row>
    <row r="2409" spans="1:4" x14ac:dyDescent="0.25">
      <c r="A2409" s="2">
        <v>540</v>
      </c>
      <c r="B2409">
        <v>2633</v>
      </c>
      <c r="C2409" s="3">
        <v>4901.456956</v>
      </c>
      <c r="D2409" s="2"/>
    </row>
    <row r="2410" spans="1:4" x14ac:dyDescent="0.25">
      <c r="A2410" s="2">
        <v>540</v>
      </c>
      <c r="B2410">
        <v>2634</v>
      </c>
      <c r="C2410" s="3">
        <v>23.299401</v>
      </c>
      <c r="D2410" s="2"/>
    </row>
    <row r="2411" spans="1:4" x14ac:dyDescent="0.25">
      <c r="A2411" s="2">
        <v>540</v>
      </c>
      <c r="B2411">
        <v>2635</v>
      </c>
      <c r="C2411" s="3">
        <v>0</v>
      </c>
      <c r="D2411" s="2"/>
    </row>
    <row r="2412" spans="1:4" x14ac:dyDescent="0.25">
      <c r="A2412" s="2">
        <v>540</v>
      </c>
      <c r="B2412">
        <v>2637</v>
      </c>
      <c r="C2412" s="3">
        <v>1397.482303</v>
      </c>
      <c r="D2412" s="2"/>
    </row>
    <row r="2413" spans="1:4" x14ac:dyDescent="0.25">
      <c r="A2413" s="2">
        <v>540</v>
      </c>
      <c r="B2413">
        <v>2638</v>
      </c>
      <c r="C2413" s="3">
        <v>3358.8104450000001</v>
      </c>
      <c r="D2413" s="2"/>
    </row>
    <row r="2414" spans="1:4" x14ac:dyDescent="0.25">
      <c r="A2414" s="2">
        <v>540</v>
      </c>
      <c r="B2414">
        <v>2639</v>
      </c>
      <c r="C2414" s="3">
        <v>6444.265539</v>
      </c>
      <c r="D2414" s="2"/>
    </row>
    <row r="2415" spans="1:4" x14ac:dyDescent="0.25">
      <c r="A2415" s="2">
        <v>540</v>
      </c>
      <c r="B2415">
        <v>2640</v>
      </c>
      <c r="C2415" s="3">
        <v>205.90433300000001</v>
      </c>
      <c r="D2415" s="2"/>
    </row>
    <row r="2416" spans="1:4" x14ac:dyDescent="0.25">
      <c r="A2416" s="2">
        <v>540</v>
      </c>
      <c r="B2416">
        <v>2641</v>
      </c>
      <c r="C2416" s="3">
        <v>4424.5321970000005</v>
      </c>
      <c r="D2416" s="2"/>
    </row>
    <row r="2417" spans="1:4" x14ac:dyDescent="0.25">
      <c r="A2417" s="2">
        <v>540</v>
      </c>
      <c r="B2417">
        <v>2642</v>
      </c>
      <c r="C2417" s="3">
        <v>10790.107701000001</v>
      </c>
      <c r="D2417" s="2"/>
    </row>
    <row r="2418" spans="1:4" x14ac:dyDescent="0.25">
      <c r="A2418" s="2">
        <v>540</v>
      </c>
      <c r="B2418">
        <v>2644</v>
      </c>
      <c r="C2418" s="3">
        <v>7064.9377029999996</v>
      </c>
      <c r="D2418" s="2"/>
    </row>
    <row r="2419" spans="1:4" x14ac:dyDescent="0.25">
      <c r="A2419" s="2">
        <v>540</v>
      </c>
      <c r="B2419">
        <v>2645</v>
      </c>
      <c r="C2419" s="3">
        <v>5126.1812829999999</v>
      </c>
      <c r="D2419" s="2"/>
    </row>
    <row r="2420" spans="1:4" x14ac:dyDescent="0.25">
      <c r="A2420" s="2">
        <v>540</v>
      </c>
      <c r="B2420">
        <v>2646</v>
      </c>
      <c r="C2420" s="3">
        <v>2340.9378459999998</v>
      </c>
      <c r="D2420" s="2"/>
    </row>
    <row r="2421" spans="1:4" x14ac:dyDescent="0.25">
      <c r="A2421" s="2">
        <v>540</v>
      </c>
      <c r="B2421">
        <v>2647</v>
      </c>
      <c r="C2421" s="3">
        <v>3881.96913</v>
      </c>
      <c r="D2421" s="2"/>
    </row>
    <row r="2422" spans="1:4" x14ac:dyDescent="0.25">
      <c r="A2422" s="2">
        <v>540</v>
      </c>
      <c r="B2422">
        <v>2649</v>
      </c>
      <c r="C2422" s="3">
        <v>19345.814291333001</v>
      </c>
      <c r="D2422" s="2"/>
    </row>
    <row r="2423" spans="1:4" x14ac:dyDescent="0.25">
      <c r="A2423" s="2">
        <v>540</v>
      </c>
      <c r="B2423">
        <v>2650</v>
      </c>
      <c r="C2423" s="3">
        <v>13214.089049</v>
      </c>
      <c r="D2423" s="2"/>
    </row>
    <row r="2424" spans="1:4" x14ac:dyDescent="0.25">
      <c r="A2424" s="2">
        <v>540</v>
      </c>
      <c r="B2424">
        <v>2651</v>
      </c>
      <c r="C2424" s="3">
        <v>17743.487638999999</v>
      </c>
      <c r="D2424" s="2"/>
    </row>
    <row r="2425" spans="1:4" x14ac:dyDescent="0.25">
      <c r="A2425" s="2">
        <v>540</v>
      </c>
      <c r="B2425">
        <v>2652</v>
      </c>
      <c r="C2425" s="3">
        <v>22979.635860999999</v>
      </c>
      <c r="D2425" s="2"/>
    </row>
    <row r="2426" spans="1:4" x14ac:dyDescent="0.25">
      <c r="A2426" s="2">
        <v>540</v>
      </c>
      <c r="B2426">
        <v>2653</v>
      </c>
      <c r="C2426" s="3">
        <v>205.14263700000001</v>
      </c>
      <c r="D2426" s="2"/>
    </row>
    <row r="2427" spans="1:4" x14ac:dyDescent="0.25">
      <c r="A2427" s="2">
        <v>540</v>
      </c>
      <c r="B2427">
        <v>2655</v>
      </c>
      <c r="C2427" s="3">
        <v>373.18505499999998</v>
      </c>
      <c r="D2427" s="2"/>
    </row>
    <row r="2428" spans="1:4" x14ac:dyDescent="0.25">
      <c r="A2428" s="2">
        <v>540</v>
      </c>
      <c r="B2428">
        <v>2656</v>
      </c>
      <c r="C2428" s="3">
        <v>6568.7983949999998</v>
      </c>
      <c r="D2428" s="2"/>
    </row>
    <row r="2429" spans="1:4" x14ac:dyDescent="0.25">
      <c r="A2429" s="2">
        <v>540</v>
      </c>
      <c r="B2429">
        <v>2657</v>
      </c>
      <c r="C2429" s="3">
        <v>2358.3149880000001</v>
      </c>
      <c r="D2429" s="2"/>
    </row>
    <row r="2430" spans="1:4" x14ac:dyDescent="0.25">
      <c r="A2430" s="2">
        <v>540</v>
      </c>
      <c r="B2430">
        <v>2658</v>
      </c>
      <c r="C2430" s="3">
        <v>16131.681881</v>
      </c>
      <c r="D2430" s="2"/>
    </row>
    <row r="2431" spans="1:4" x14ac:dyDescent="0.25">
      <c r="A2431" s="2">
        <v>540</v>
      </c>
      <c r="B2431">
        <v>2659</v>
      </c>
      <c r="C2431" s="3">
        <v>6528.4959779999999</v>
      </c>
      <c r="D2431" s="2"/>
    </row>
    <row r="2432" spans="1:4" x14ac:dyDescent="0.25">
      <c r="A2432" s="2">
        <v>540</v>
      </c>
      <c r="B2432">
        <v>2660</v>
      </c>
      <c r="C2432" s="3">
        <v>3907.3069059999998</v>
      </c>
      <c r="D2432" s="2"/>
    </row>
    <row r="2433" spans="1:4" x14ac:dyDescent="0.25">
      <c r="A2433" s="2">
        <v>540</v>
      </c>
      <c r="B2433">
        <v>2661</v>
      </c>
      <c r="C2433" s="3">
        <v>145.46347299999999</v>
      </c>
      <c r="D2433" s="2"/>
    </row>
    <row r="2434" spans="1:4" x14ac:dyDescent="0.25">
      <c r="A2434" s="2">
        <v>540</v>
      </c>
      <c r="B2434">
        <v>2662</v>
      </c>
      <c r="C2434" s="3">
        <v>1987.087141</v>
      </c>
      <c r="D2434" s="2"/>
    </row>
    <row r="2435" spans="1:4" x14ac:dyDescent="0.25">
      <c r="A2435" s="2">
        <v>540</v>
      </c>
      <c r="B2435">
        <v>2663</v>
      </c>
      <c r="C2435" s="3">
        <v>1397.482303</v>
      </c>
      <c r="D2435" s="2"/>
    </row>
    <row r="2436" spans="1:4" x14ac:dyDescent="0.25">
      <c r="A2436" s="2">
        <v>540</v>
      </c>
      <c r="B2436">
        <v>2664</v>
      </c>
      <c r="C2436" s="3">
        <v>1987.087141</v>
      </c>
      <c r="D2436" s="2"/>
    </row>
    <row r="2437" spans="1:4" x14ac:dyDescent="0.25">
      <c r="A2437" s="2">
        <v>540</v>
      </c>
      <c r="B2437">
        <v>2665</v>
      </c>
      <c r="C2437" s="3">
        <v>717.20038199999999</v>
      </c>
      <c r="D2437" s="2"/>
    </row>
    <row r="2438" spans="1:4" x14ac:dyDescent="0.25">
      <c r="A2438" s="2">
        <v>540</v>
      </c>
      <c r="B2438">
        <v>2666</v>
      </c>
      <c r="C2438" s="3">
        <v>8519.0234579980006</v>
      </c>
      <c r="D2438" s="2"/>
    </row>
    <row r="2439" spans="1:4" x14ac:dyDescent="0.25">
      <c r="A2439" s="2">
        <v>540</v>
      </c>
      <c r="B2439">
        <v>2667</v>
      </c>
      <c r="C2439" s="3">
        <v>176.28581700000001</v>
      </c>
      <c r="D2439" s="2"/>
    </row>
    <row r="2440" spans="1:4" x14ac:dyDescent="0.25">
      <c r="A2440" s="2">
        <v>540</v>
      </c>
      <c r="B2440">
        <v>2668</v>
      </c>
      <c r="C2440" s="3">
        <v>4219.4279290000004</v>
      </c>
      <c r="D2440" s="2"/>
    </row>
    <row r="2441" spans="1:4" x14ac:dyDescent="0.25">
      <c r="A2441" s="2">
        <v>540</v>
      </c>
      <c r="B2441">
        <v>2669</v>
      </c>
      <c r="C2441" s="3">
        <v>2781.6734369999999</v>
      </c>
      <c r="D2441" s="2"/>
    </row>
    <row r="2442" spans="1:4" x14ac:dyDescent="0.25">
      <c r="A2442" s="2">
        <v>540</v>
      </c>
      <c r="B2442">
        <v>2671</v>
      </c>
      <c r="C2442" s="3">
        <v>8562.0108810000002</v>
      </c>
      <c r="D2442" s="2"/>
    </row>
    <row r="2443" spans="1:4" x14ac:dyDescent="0.25">
      <c r="A2443" s="2">
        <v>540</v>
      </c>
      <c r="B2443">
        <v>2672</v>
      </c>
      <c r="C2443" s="3">
        <v>16104.788741</v>
      </c>
      <c r="D2443" s="2"/>
    </row>
    <row r="2444" spans="1:4" x14ac:dyDescent="0.25">
      <c r="A2444" s="2">
        <v>540</v>
      </c>
      <c r="B2444">
        <v>2673</v>
      </c>
      <c r="C2444" s="3">
        <v>16293.998594999999</v>
      </c>
      <c r="D2444" s="2"/>
    </row>
    <row r="2445" spans="1:4" x14ac:dyDescent="0.25">
      <c r="A2445" s="2">
        <v>540</v>
      </c>
      <c r="B2445">
        <v>2674</v>
      </c>
      <c r="C2445" s="3">
        <v>6848.635961</v>
      </c>
      <c r="D2445" s="2"/>
    </row>
    <row r="2446" spans="1:4" x14ac:dyDescent="0.25">
      <c r="A2446" s="2">
        <v>540</v>
      </c>
      <c r="B2446">
        <v>2675</v>
      </c>
      <c r="C2446" s="3">
        <v>8078.8941000000004</v>
      </c>
      <c r="D2446" s="2"/>
    </row>
    <row r="2447" spans="1:4" x14ac:dyDescent="0.25">
      <c r="A2447" s="2">
        <v>540</v>
      </c>
      <c r="B2447">
        <v>2676</v>
      </c>
      <c r="C2447" s="3">
        <v>7027.0333559999999</v>
      </c>
      <c r="D2447" s="2"/>
    </row>
    <row r="2448" spans="1:4" x14ac:dyDescent="0.25">
      <c r="A2448" s="2">
        <v>540</v>
      </c>
      <c r="B2448">
        <v>2677</v>
      </c>
      <c r="C2448" s="3">
        <v>4039.5255529999999</v>
      </c>
      <c r="D2448" s="2"/>
    </row>
    <row r="2449" spans="1:4" x14ac:dyDescent="0.25">
      <c r="A2449" s="2">
        <v>540</v>
      </c>
      <c r="B2449">
        <v>2678</v>
      </c>
      <c r="C2449" s="3">
        <v>4154.7838860000002</v>
      </c>
      <c r="D2449" s="2"/>
    </row>
    <row r="2450" spans="1:4" x14ac:dyDescent="0.25">
      <c r="A2450" s="2">
        <v>540</v>
      </c>
      <c r="B2450">
        <v>2679</v>
      </c>
      <c r="C2450" s="3">
        <v>4921.2515659999999</v>
      </c>
      <c r="D2450" s="2"/>
    </row>
    <row r="2451" spans="1:4" x14ac:dyDescent="0.25">
      <c r="A2451" s="2">
        <v>540</v>
      </c>
      <c r="B2451">
        <v>2680</v>
      </c>
      <c r="C2451" s="3">
        <v>3776.0399430000002</v>
      </c>
      <c r="D2451" s="2"/>
    </row>
    <row r="2452" spans="1:4" x14ac:dyDescent="0.25">
      <c r="A2452" s="2">
        <v>540</v>
      </c>
      <c r="B2452">
        <v>2681</v>
      </c>
      <c r="C2452" s="3">
        <v>1738.475072</v>
      </c>
      <c r="D2452" s="2"/>
    </row>
    <row r="2453" spans="1:4" x14ac:dyDescent="0.25">
      <c r="A2453" s="2">
        <v>540</v>
      </c>
      <c r="B2453">
        <v>2682</v>
      </c>
      <c r="C2453" s="3">
        <v>3560.5622189999999</v>
      </c>
      <c r="D2453" s="2"/>
    </row>
    <row r="2454" spans="1:4" x14ac:dyDescent="0.25">
      <c r="A2454" s="2">
        <v>540</v>
      </c>
      <c r="B2454">
        <v>2683</v>
      </c>
      <c r="C2454" s="3">
        <v>6653.0214660000001</v>
      </c>
      <c r="D2454" s="2"/>
    </row>
    <row r="2455" spans="1:4" x14ac:dyDescent="0.25">
      <c r="A2455" s="2">
        <v>540</v>
      </c>
      <c r="B2455">
        <v>2684</v>
      </c>
      <c r="C2455" s="3">
        <v>7804.1279420000001</v>
      </c>
      <c r="D2455" s="2"/>
    </row>
    <row r="2456" spans="1:4" x14ac:dyDescent="0.25">
      <c r="A2456" s="2">
        <v>540</v>
      </c>
      <c r="B2456">
        <v>2685</v>
      </c>
      <c r="C2456" s="3">
        <v>7816.6532690000004</v>
      </c>
      <c r="D2456" s="2"/>
    </row>
    <row r="2457" spans="1:4" x14ac:dyDescent="0.25">
      <c r="A2457" s="2">
        <v>540</v>
      </c>
      <c r="B2457">
        <v>2686</v>
      </c>
      <c r="C2457" s="3">
        <v>4145.248388</v>
      </c>
      <c r="D2457" s="2"/>
    </row>
    <row r="2458" spans="1:4" x14ac:dyDescent="0.25">
      <c r="A2458" s="2">
        <v>540</v>
      </c>
      <c r="B2458">
        <v>2687</v>
      </c>
      <c r="C2458" s="3">
        <v>6739.1627740000004</v>
      </c>
      <c r="D2458" s="2"/>
    </row>
    <row r="2459" spans="1:4" x14ac:dyDescent="0.25">
      <c r="A2459" s="2">
        <v>540</v>
      </c>
      <c r="B2459">
        <v>2688</v>
      </c>
      <c r="C2459" s="3">
        <v>6351.658238</v>
      </c>
      <c r="D2459" s="2"/>
    </row>
    <row r="2460" spans="1:4" x14ac:dyDescent="0.25">
      <c r="A2460" s="2">
        <v>540</v>
      </c>
      <c r="B2460">
        <v>2689</v>
      </c>
      <c r="C2460" s="3">
        <v>28108.279243000001</v>
      </c>
      <c r="D2460" s="2"/>
    </row>
    <row r="2461" spans="1:4" x14ac:dyDescent="0.25">
      <c r="A2461" s="2">
        <v>540</v>
      </c>
      <c r="B2461">
        <v>2690</v>
      </c>
      <c r="C2461" s="3">
        <v>3337.2363310000001</v>
      </c>
      <c r="D2461" s="2"/>
    </row>
    <row r="2462" spans="1:4" x14ac:dyDescent="0.25">
      <c r="A2462" s="2">
        <v>540</v>
      </c>
      <c r="B2462">
        <v>2691</v>
      </c>
      <c r="C2462" s="3">
        <v>7804.1279420000001</v>
      </c>
      <c r="D2462" s="2"/>
    </row>
    <row r="2463" spans="1:4" x14ac:dyDescent="0.25">
      <c r="A2463" s="2">
        <v>540</v>
      </c>
      <c r="B2463">
        <v>2692</v>
      </c>
      <c r="C2463" s="3">
        <v>7083.3477039999998</v>
      </c>
      <c r="D2463" s="2"/>
    </row>
    <row r="2464" spans="1:4" x14ac:dyDescent="0.25">
      <c r="A2464" s="2">
        <v>540</v>
      </c>
      <c r="B2464">
        <v>2693</v>
      </c>
      <c r="C2464" s="3">
        <v>15804.473311</v>
      </c>
      <c r="D2464" s="2"/>
    </row>
    <row r="2465" spans="1:4" x14ac:dyDescent="0.25">
      <c r="A2465" s="2">
        <v>540</v>
      </c>
      <c r="B2465">
        <v>2694</v>
      </c>
      <c r="C2465" s="3">
        <v>1568.6705569999999</v>
      </c>
      <c r="D2465" s="2"/>
    </row>
    <row r="2466" spans="1:4" x14ac:dyDescent="0.25">
      <c r="A2466" s="2">
        <v>540</v>
      </c>
      <c r="B2466">
        <v>2695</v>
      </c>
      <c r="C2466" s="3">
        <v>6900.8955390000001</v>
      </c>
      <c r="D2466" s="2"/>
    </row>
    <row r="2467" spans="1:4" x14ac:dyDescent="0.25">
      <c r="A2467" s="2">
        <v>540</v>
      </c>
      <c r="B2467">
        <v>2696</v>
      </c>
      <c r="C2467" s="3">
        <v>3611.6276189999999</v>
      </c>
      <c r="D2467" s="2"/>
    </row>
    <row r="2468" spans="1:4" x14ac:dyDescent="0.25">
      <c r="A2468" s="2">
        <v>540</v>
      </c>
      <c r="B2468">
        <v>2697</v>
      </c>
      <c r="C2468" s="3">
        <v>1387.9546660000001</v>
      </c>
      <c r="D2468" s="2"/>
    </row>
    <row r="2469" spans="1:4" x14ac:dyDescent="0.25">
      <c r="A2469" s="2">
        <v>540</v>
      </c>
      <c r="B2469">
        <v>2698</v>
      </c>
      <c r="C2469" s="3">
        <v>1387.9546660000001</v>
      </c>
      <c r="D2469" s="2"/>
    </row>
    <row r="2470" spans="1:4" x14ac:dyDescent="0.25">
      <c r="A2470" s="2">
        <v>540</v>
      </c>
      <c r="B2470">
        <v>2699</v>
      </c>
      <c r="C2470" s="3">
        <v>2301.9620249999998</v>
      </c>
      <c r="D2470" s="2"/>
    </row>
    <row r="2471" spans="1:4" x14ac:dyDescent="0.25">
      <c r="A2471" s="2">
        <v>540</v>
      </c>
      <c r="B2471">
        <v>2702</v>
      </c>
      <c r="C2471" s="3">
        <v>2650.282616</v>
      </c>
      <c r="D2471" s="2"/>
    </row>
    <row r="2472" spans="1:4" x14ac:dyDescent="0.25">
      <c r="A2472" s="2">
        <v>540</v>
      </c>
      <c r="B2472">
        <v>2703</v>
      </c>
      <c r="C2472" s="3">
        <v>868.24820499999998</v>
      </c>
      <c r="D2472" s="2"/>
    </row>
    <row r="2473" spans="1:4" x14ac:dyDescent="0.25">
      <c r="A2473" s="2">
        <v>540</v>
      </c>
      <c r="B2473">
        <v>2704</v>
      </c>
      <c r="C2473" s="3">
        <v>2014.8744750000001</v>
      </c>
      <c r="D2473" s="2"/>
    </row>
    <row r="2474" spans="1:4" x14ac:dyDescent="0.25">
      <c r="A2474" s="2">
        <v>540</v>
      </c>
      <c r="B2474">
        <v>2705</v>
      </c>
      <c r="C2474" s="3">
        <v>27211.382204000001</v>
      </c>
      <c r="D2474" s="2"/>
    </row>
    <row r="2475" spans="1:4" x14ac:dyDescent="0.25">
      <c r="A2475" s="2">
        <v>540</v>
      </c>
      <c r="B2475">
        <v>2706</v>
      </c>
      <c r="C2475" s="3">
        <v>10996.369871999999</v>
      </c>
      <c r="D2475" s="2"/>
    </row>
    <row r="2476" spans="1:4" x14ac:dyDescent="0.25">
      <c r="A2476" s="2">
        <v>540</v>
      </c>
      <c r="B2476">
        <v>2708</v>
      </c>
      <c r="C2476" s="3">
        <v>722.75099999999998</v>
      </c>
      <c r="D2476" s="2"/>
    </row>
    <row r="2477" spans="1:4" x14ac:dyDescent="0.25">
      <c r="A2477" s="2">
        <v>540</v>
      </c>
      <c r="B2477">
        <v>2709</v>
      </c>
      <c r="C2477" s="3">
        <v>20418.317210333</v>
      </c>
      <c r="D2477" s="2"/>
    </row>
    <row r="2478" spans="1:4" x14ac:dyDescent="0.25">
      <c r="A2478" s="2">
        <v>540</v>
      </c>
      <c r="B2478">
        <v>2711</v>
      </c>
      <c r="C2478" s="3">
        <v>1457.700664</v>
      </c>
      <c r="D2478" s="2"/>
    </row>
    <row r="2479" spans="1:4" x14ac:dyDescent="0.25">
      <c r="A2479" s="2">
        <v>540</v>
      </c>
      <c r="B2479">
        <v>2712</v>
      </c>
      <c r="C2479" s="3">
        <v>18939.712263000001</v>
      </c>
      <c r="D2479" s="2"/>
    </row>
    <row r="2480" spans="1:4" x14ac:dyDescent="0.25">
      <c r="A2480" s="2">
        <v>540</v>
      </c>
      <c r="B2480">
        <v>2713</v>
      </c>
      <c r="C2480" s="3">
        <v>12428.605734000001</v>
      </c>
      <c r="D2480" s="2"/>
    </row>
    <row r="2481" spans="1:4" x14ac:dyDescent="0.25">
      <c r="A2481" s="2">
        <v>540</v>
      </c>
      <c r="B2481">
        <v>2714</v>
      </c>
      <c r="C2481" s="3">
        <v>12428.605734000001</v>
      </c>
      <c r="D2481" s="2"/>
    </row>
    <row r="2482" spans="1:4" x14ac:dyDescent="0.25">
      <c r="A2482" s="2">
        <v>540</v>
      </c>
      <c r="B2482">
        <v>2715</v>
      </c>
      <c r="C2482" s="3">
        <v>1374.357657</v>
      </c>
      <c r="D2482" s="2"/>
    </row>
    <row r="2483" spans="1:4" x14ac:dyDescent="0.25">
      <c r="A2483" s="2">
        <v>540</v>
      </c>
      <c r="B2483">
        <v>2716</v>
      </c>
      <c r="C2483" s="3">
        <v>1208.558726</v>
      </c>
      <c r="D2483" s="2"/>
    </row>
    <row r="2484" spans="1:4" x14ac:dyDescent="0.25">
      <c r="A2484" s="2">
        <v>540</v>
      </c>
      <c r="B2484">
        <v>2717</v>
      </c>
      <c r="C2484" s="3">
        <v>17280.572085</v>
      </c>
      <c r="D2484" s="2"/>
    </row>
    <row r="2485" spans="1:4" x14ac:dyDescent="0.25">
      <c r="A2485" s="2">
        <v>540</v>
      </c>
      <c r="B2485">
        <v>2718</v>
      </c>
      <c r="C2485" s="3">
        <v>3397.8642089999998</v>
      </c>
      <c r="D2485" s="2"/>
    </row>
    <row r="2486" spans="1:4" x14ac:dyDescent="0.25">
      <c r="A2486" s="2">
        <v>540</v>
      </c>
      <c r="B2486">
        <v>2719</v>
      </c>
      <c r="C2486" s="3">
        <v>2642.7605119999998</v>
      </c>
      <c r="D2486" s="2"/>
    </row>
    <row r="2487" spans="1:4" x14ac:dyDescent="0.25">
      <c r="A2487" s="2">
        <v>540</v>
      </c>
      <c r="B2487">
        <v>2720</v>
      </c>
      <c r="C2487" s="3">
        <v>4027.171261</v>
      </c>
      <c r="D2487" s="2"/>
    </row>
    <row r="2488" spans="1:4" x14ac:dyDescent="0.25">
      <c r="A2488" s="2">
        <v>540</v>
      </c>
      <c r="B2488">
        <v>2721</v>
      </c>
      <c r="C2488" s="3">
        <v>4950.8347130000002</v>
      </c>
      <c r="D2488" s="2"/>
    </row>
    <row r="2489" spans="1:4" x14ac:dyDescent="0.25">
      <c r="A2489" s="2">
        <v>540</v>
      </c>
      <c r="B2489">
        <v>2722</v>
      </c>
      <c r="C2489" s="3">
        <v>11474.462154999999</v>
      </c>
      <c r="D2489" s="2"/>
    </row>
    <row r="2490" spans="1:4" x14ac:dyDescent="0.25">
      <c r="A2490" s="2">
        <v>540</v>
      </c>
      <c r="B2490">
        <v>2723</v>
      </c>
      <c r="C2490" s="3">
        <v>12257.696107</v>
      </c>
      <c r="D2490" s="2"/>
    </row>
    <row r="2491" spans="1:4" x14ac:dyDescent="0.25">
      <c r="A2491" s="2">
        <v>540</v>
      </c>
      <c r="B2491">
        <v>2724</v>
      </c>
      <c r="C2491" s="3">
        <v>15249.095863</v>
      </c>
      <c r="D2491" s="2"/>
    </row>
    <row r="2492" spans="1:4" x14ac:dyDescent="0.25">
      <c r="A2492" s="2">
        <v>540</v>
      </c>
      <c r="B2492">
        <v>2725</v>
      </c>
      <c r="C2492" s="3">
        <v>16260.243192</v>
      </c>
      <c r="D2492" s="2"/>
    </row>
    <row r="2493" spans="1:4" x14ac:dyDescent="0.25">
      <c r="A2493" s="2">
        <v>540</v>
      </c>
      <c r="B2493">
        <v>2726</v>
      </c>
      <c r="C2493" s="3">
        <v>4950.8347130000002</v>
      </c>
      <c r="D2493" s="2"/>
    </row>
    <row r="2494" spans="1:4" x14ac:dyDescent="0.25">
      <c r="A2494" s="2">
        <v>540</v>
      </c>
      <c r="B2494">
        <v>2727</v>
      </c>
      <c r="C2494" s="3">
        <v>3661.315685</v>
      </c>
      <c r="D2494" s="2"/>
    </row>
    <row r="2495" spans="1:4" x14ac:dyDescent="0.25">
      <c r="A2495" s="2">
        <v>540</v>
      </c>
      <c r="B2495">
        <v>2728</v>
      </c>
      <c r="C2495" s="3">
        <v>2301.9620249999998</v>
      </c>
      <c r="D2495" s="2"/>
    </row>
    <row r="2496" spans="1:4" x14ac:dyDescent="0.25">
      <c r="A2496" s="2">
        <v>540</v>
      </c>
      <c r="B2496">
        <v>2729</v>
      </c>
      <c r="C2496" s="3">
        <v>1371.7974569999999</v>
      </c>
      <c r="D2496" s="2"/>
    </row>
    <row r="2497" spans="1:4" x14ac:dyDescent="0.25">
      <c r="A2497" s="2">
        <v>540</v>
      </c>
      <c r="B2497">
        <v>2730</v>
      </c>
      <c r="C2497" s="3">
        <v>1371.7974569999999</v>
      </c>
      <c r="D2497" s="2"/>
    </row>
    <row r="2498" spans="1:4" x14ac:dyDescent="0.25">
      <c r="A2498" s="2">
        <v>540</v>
      </c>
      <c r="B2498">
        <v>2731</v>
      </c>
      <c r="C2498" s="3">
        <v>12455.833364</v>
      </c>
      <c r="D2498" s="2"/>
    </row>
    <row r="2499" spans="1:4" x14ac:dyDescent="0.25">
      <c r="A2499" s="2">
        <v>540</v>
      </c>
      <c r="B2499">
        <v>2732</v>
      </c>
      <c r="C2499" s="3">
        <v>2060.3767440000001</v>
      </c>
      <c r="D2499" s="2"/>
    </row>
    <row r="2500" spans="1:4" x14ac:dyDescent="0.25">
      <c r="A2500" s="2">
        <v>540</v>
      </c>
      <c r="B2500">
        <v>2734</v>
      </c>
      <c r="C2500" s="3">
        <v>4696.4747509999997</v>
      </c>
      <c r="D2500" s="2"/>
    </row>
    <row r="2501" spans="1:4" x14ac:dyDescent="0.25">
      <c r="A2501" s="2">
        <v>540</v>
      </c>
      <c r="B2501">
        <v>2735</v>
      </c>
      <c r="C2501" s="3">
        <v>2471.223422</v>
      </c>
      <c r="D2501" s="2"/>
    </row>
    <row r="2502" spans="1:4" x14ac:dyDescent="0.25">
      <c r="A2502" s="2">
        <v>540</v>
      </c>
      <c r="B2502">
        <v>2736</v>
      </c>
      <c r="C2502" s="3">
        <v>2258.2604160000001</v>
      </c>
      <c r="D2502" s="2"/>
    </row>
    <row r="2503" spans="1:4" x14ac:dyDescent="0.25">
      <c r="A2503" s="2">
        <v>540</v>
      </c>
      <c r="B2503">
        <v>2737</v>
      </c>
      <c r="C2503" s="3">
        <v>12703.748756999999</v>
      </c>
      <c r="D2503" s="2"/>
    </row>
    <row r="2504" spans="1:4" x14ac:dyDescent="0.25">
      <c r="A2504" s="2">
        <v>540</v>
      </c>
      <c r="B2504">
        <v>2738</v>
      </c>
      <c r="C2504" s="3">
        <v>500.44566099999997</v>
      </c>
      <c r="D2504" s="2"/>
    </row>
    <row r="2505" spans="1:4" x14ac:dyDescent="0.25">
      <c r="A2505" s="2">
        <v>540</v>
      </c>
      <c r="B2505">
        <v>2739</v>
      </c>
      <c r="C2505" s="3">
        <v>11892.450622</v>
      </c>
      <c r="D2505" s="2"/>
    </row>
    <row r="2506" spans="1:4" x14ac:dyDescent="0.25">
      <c r="A2506" s="2">
        <v>540</v>
      </c>
      <c r="B2506">
        <v>2740</v>
      </c>
      <c r="C2506" s="3">
        <v>11892.450622</v>
      </c>
      <c r="D2506" s="2"/>
    </row>
    <row r="2507" spans="1:4" x14ac:dyDescent="0.25">
      <c r="A2507" s="2">
        <v>540</v>
      </c>
      <c r="B2507">
        <v>2742</v>
      </c>
      <c r="C2507" s="3">
        <v>6802.0417109999999</v>
      </c>
      <c r="D2507" s="2"/>
    </row>
    <row r="2508" spans="1:4" x14ac:dyDescent="0.25">
      <c r="A2508" s="2">
        <v>540</v>
      </c>
      <c r="B2508">
        <v>2743</v>
      </c>
      <c r="C2508" s="3">
        <v>1404.5754030000001</v>
      </c>
      <c r="D2508" s="2"/>
    </row>
    <row r="2509" spans="1:4" x14ac:dyDescent="0.25">
      <c r="A2509" s="2">
        <v>540</v>
      </c>
      <c r="B2509">
        <v>2744</v>
      </c>
      <c r="C2509" s="3">
        <v>7247.6319759999997</v>
      </c>
      <c r="D2509" s="2"/>
    </row>
    <row r="2510" spans="1:4" x14ac:dyDescent="0.25">
      <c r="A2510" s="2">
        <v>540</v>
      </c>
      <c r="B2510">
        <v>2745</v>
      </c>
      <c r="C2510" s="3">
        <v>212.50287</v>
      </c>
      <c r="D2510" s="2"/>
    </row>
    <row r="2511" spans="1:4" x14ac:dyDescent="0.25">
      <c r="A2511" s="2">
        <v>540</v>
      </c>
      <c r="B2511">
        <v>2747</v>
      </c>
      <c r="C2511" s="3">
        <v>1171.009933</v>
      </c>
      <c r="D2511" s="2"/>
    </row>
    <row r="2512" spans="1:4" x14ac:dyDescent="0.25">
      <c r="A2512" s="2">
        <v>540</v>
      </c>
      <c r="B2512">
        <v>2748</v>
      </c>
      <c r="C2512" s="3">
        <v>61.683354000000001</v>
      </c>
      <c r="D2512" s="2"/>
    </row>
    <row r="2513" spans="1:4" x14ac:dyDescent="0.25">
      <c r="A2513" s="2">
        <v>540</v>
      </c>
      <c r="B2513">
        <v>2749</v>
      </c>
      <c r="C2513" s="3">
        <v>370.28741300000002</v>
      </c>
      <c r="D2513" s="2"/>
    </row>
    <row r="2514" spans="1:4" x14ac:dyDescent="0.25">
      <c r="A2514" s="2">
        <v>540</v>
      </c>
      <c r="B2514">
        <v>2750</v>
      </c>
      <c r="C2514" s="3">
        <v>78.749630999999994</v>
      </c>
      <c r="D2514" s="2"/>
    </row>
    <row r="2515" spans="1:4" x14ac:dyDescent="0.25">
      <c r="A2515" s="2">
        <v>540</v>
      </c>
      <c r="B2515">
        <v>2751</v>
      </c>
      <c r="C2515" s="3">
        <v>8117.0864810000003</v>
      </c>
      <c r="D2515" s="2"/>
    </row>
    <row r="2516" spans="1:4" x14ac:dyDescent="0.25">
      <c r="A2516" s="2">
        <v>540</v>
      </c>
      <c r="B2516">
        <v>2752</v>
      </c>
      <c r="C2516" s="3">
        <v>18643.148580000001</v>
      </c>
      <c r="D2516" s="2"/>
    </row>
    <row r="2517" spans="1:4" x14ac:dyDescent="0.25">
      <c r="A2517" s="2">
        <v>540</v>
      </c>
      <c r="B2517">
        <v>2753</v>
      </c>
      <c r="C2517" s="3">
        <v>18205.588820000001</v>
      </c>
      <c r="D2517" s="2"/>
    </row>
    <row r="2518" spans="1:4" x14ac:dyDescent="0.25">
      <c r="A2518" s="2">
        <v>540</v>
      </c>
      <c r="B2518">
        <v>2754</v>
      </c>
      <c r="C2518" s="3">
        <v>25740.169601000001</v>
      </c>
      <c r="D2518" s="2"/>
    </row>
    <row r="2519" spans="1:4" x14ac:dyDescent="0.25">
      <c r="A2519" s="2">
        <v>540</v>
      </c>
      <c r="B2519">
        <v>2755</v>
      </c>
      <c r="C2519" s="3">
        <v>17014.736940999999</v>
      </c>
      <c r="D2519" s="2"/>
    </row>
    <row r="2520" spans="1:4" x14ac:dyDescent="0.25">
      <c r="A2520" s="2">
        <v>540</v>
      </c>
      <c r="B2520">
        <v>2756</v>
      </c>
      <c r="C2520" s="3">
        <v>16128.147800999999</v>
      </c>
      <c r="D2520" s="2"/>
    </row>
    <row r="2521" spans="1:4" x14ac:dyDescent="0.25">
      <c r="A2521" s="2">
        <v>540</v>
      </c>
      <c r="B2521">
        <v>2757</v>
      </c>
      <c r="C2521" s="3">
        <v>1005.850507</v>
      </c>
      <c r="D2521" s="2"/>
    </row>
    <row r="2522" spans="1:4" x14ac:dyDescent="0.25">
      <c r="A2522" s="2">
        <v>540</v>
      </c>
      <c r="B2522">
        <v>2758</v>
      </c>
      <c r="C2522" s="3">
        <v>345.88306299999999</v>
      </c>
      <c r="D2522" s="2"/>
    </row>
    <row r="2523" spans="1:4" x14ac:dyDescent="0.25">
      <c r="A2523" s="2">
        <v>540</v>
      </c>
      <c r="B2523">
        <v>2759</v>
      </c>
      <c r="C2523" s="3">
        <v>81.934118999999995</v>
      </c>
      <c r="D2523" s="2"/>
    </row>
    <row r="2524" spans="1:4" x14ac:dyDescent="0.25">
      <c r="A2524" s="2">
        <v>540</v>
      </c>
      <c r="B2524">
        <v>2760</v>
      </c>
      <c r="C2524" s="3">
        <v>47.297654000000001</v>
      </c>
      <c r="D2524" s="2"/>
    </row>
    <row r="2525" spans="1:4" x14ac:dyDescent="0.25">
      <c r="A2525" s="2">
        <v>540</v>
      </c>
      <c r="B2525">
        <v>2761</v>
      </c>
      <c r="C2525" s="3">
        <v>1332.064165</v>
      </c>
      <c r="D2525" s="2"/>
    </row>
    <row r="2526" spans="1:4" x14ac:dyDescent="0.25">
      <c r="A2526" s="2">
        <v>540</v>
      </c>
      <c r="B2526">
        <v>2762</v>
      </c>
      <c r="C2526" s="3">
        <v>1632.0173460000001</v>
      </c>
      <c r="D2526" s="2"/>
    </row>
    <row r="2527" spans="1:4" x14ac:dyDescent="0.25">
      <c r="A2527" s="2">
        <v>540</v>
      </c>
      <c r="B2527">
        <v>2763</v>
      </c>
      <c r="C2527" s="3">
        <v>20369.710878000002</v>
      </c>
      <c r="D2527" s="2"/>
    </row>
    <row r="2528" spans="1:4" x14ac:dyDescent="0.25">
      <c r="A2528" s="2">
        <v>540</v>
      </c>
      <c r="B2528">
        <v>2764</v>
      </c>
      <c r="C2528" s="3">
        <v>4034.7079669999998</v>
      </c>
      <c r="D2528" s="2"/>
    </row>
    <row r="2529" spans="1:4" x14ac:dyDescent="0.25">
      <c r="A2529" s="2">
        <v>540</v>
      </c>
      <c r="B2529">
        <v>2765</v>
      </c>
      <c r="C2529" s="3">
        <v>4034.7079669999998</v>
      </c>
      <c r="D2529" s="2"/>
    </row>
    <row r="2530" spans="1:4" x14ac:dyDescent="0.25">
      <c r="A2530" s="2">
        <v>540</v>
      </c>
      <c r="B2530">
        <v>2766</v>
      </c>
      <c r="C2530" s="3">
        <v>31435.573242999999</v>
      </c>
      <c r="D2530" s="2"/>
    </row>
    <row r="2531" spans="1:4" x14ac:dyDescent="0.25">
      <c r="A2531" s="2">
        <v>540</v>
      </c>
      <c r="B2531">
        <v>2767</v>
      </c>
      <c r="C2531" s="3">
        <v>7574.0085950000002</v>
      </c>
      <c r="D2531" s="2"/>
    </row>
    <row r="2532" spans="1:4" x14ac:dyDescent="0.25">
      <c r="A2532" s="2">
        <v>540</v>
      </c>
      <c r="B2532">
        <v>2768</v>
      </c>
      <c r="C2532" s="3">
        <v>93.526617000000002</v>
      </c>
      <c r="D2532" s="2"/>
    </row>
    <row r="2533" spans="1:4" x14ac:dyDescent="0.25">
      <c r="A2533" s="2">
        <v>540</v>
      </c>
      <c r="B2533">
        <v>2769</v>
      </c>
      <c r="C2533" s="3">
        <v>6156.527478</v>
      </c>
      <c r="D2533" s="2"/>
    </row>
    <row r="2534" spans="1:4" x14ac:dyDescent="0.25">
      <c r="A2534" s="2">
        <v>540</v>
      </c>
      <c r="B2534">
        <v>2770</v>
      </c>
      <c r="C2534" s="3">
        <v>877.35521400000005</v>
      </c>
      <c r="D2534" s="2"/>
    </row>
    <row r="2535" spans="1:4" x14ac:dyDescent="0.25">
      <c r="A2535" s="2">
        <v>540</v>
      </c>
      <c r="B2535">
        <v>2771</v>
      </c>
      <c r="C2535" s="3">
        <v>36.837705</v>
      </c>
      <c r="D2535" s="2"/>
    </row>
    <row r="2536" spans="1:4" x14ac:dyDescent="0.25">
      <c r="A2536" s="2">
        <v>540</v>
      </c>
      <c r="B2536">
        <v>2772</v>
      </c>
      <c r="C2536" s="3">
        <v>1189.7794019999999</v>
      </c>
      <c r="D2536" s="2"/>
    </row>
    <row r="2537" spans="1:4" x14ac:dyDescent="0.25">
      <c r="A2537" s="2">
        <v>540</v>
      </c>
      <c r="B2537">
        <v>2773</v>
      </c>
      <c r="C2537" s="3">
        <v>24790.279471000002</v>
      </c>
      <c r="D2537" s="2"/>
    </row>
    <row r="2538" spans="1:4" x14ac:dyDescent="0.25">
      <c r="A2538" s="2">
        <v>540</v>
      </c>
      <c r="B2538">
        <v>2774</v>
      </c>
      <c r="C2538" s="3">
        <v>10969.532431</v>
      </c>
      <c r="D2538" s="2"/>
    </row>
    <row r="2539" spans="1:4" x14ac:dyDescent="0.25">
      <c r="A2539" s="2">
        <v>540</v>
      </c>
      <c r="B2539">
        <v>2775</v>
      </c>
      <c r="C2539" s="3">
        <v>20527.322896000001</v>
      </c>
      <c r="D2539" s="2"/>
    </row>
    <row r="2540" spans="1:4" x14ac:dyDescent="0.25">
      <c r="A2540" s="2">
        <v>540</v>
      </c>
      <c r="B2540">
        <v>2776</v>
      </c>
      <c r="C2540" s="3">
        <v>11626.039482</v>
      </c>
      <c r="D2540" s="2"/>
    </row>
    <row r="2541" spans="1:4" x14ac:dyDescent="0.25">
      <c r="A2541" s="2">
        <v>540</v>
      </c>
      <c r="B2541">
        <v>2777</v>
      </c>
      <c r="C2541" s="3">
        <v>9901.7505189999993</v>
      </c>
      <c r="D2541" s="2"/>
    </row>
    <row r="2542" spans="1:4" x14ac:dyDescent="0.25">
      <c r="A2542" s="2">
        <v>540</v>
      </c>
      <c r="B2542">
        <v>2778</v>
      </c>
      <c r="C2542" s="3">
        <v>5729.2612650000001</v>
      </c>
      <c r="D2542" s="2"/>
    </row>
    <row r="2543" spans="1:4" x14ac:dyDescent="0.25">
      <c r="A2543" s="2">
        <v>540</v>
      </c>
      <c r="B2543">
        <v>2779</v>
      </c>
      <c r="C2543" s="3">
        <v>13635.583912</v>
      </c>
      <c r="D2543" s="2"/>
    </row>
    <row r="2544" spans="1:4" x14ac:dyDescent="0.25">
      <c r="A2544" s="2">
        <v>540</v>
      </c>
      <c r="B2544">
        <v>2780</v>
      </c>
      <c r="C2544" s="3">
        <v>7929.907193</v>
      </c>
      <c r="D2544" s="2"/>
    </row>
    <row r="2545" spans="1:4" x14ac:dyDescent="0.25">
      <c r="A2545" s="2">
        <v>540</v>
      </c>
      <c r="B2545">
        <v>2781</v>
      </c>
      <c r="C2545" s="3">
        <v>984.022516</v>
      </c>
      <c r="D2545" s="2"/>
    </row>
    <row r="2546" spans="1:4" x14ac:dyDescent="0.25">
      <c r="A2546" s="2">
        <v>540</v>
      </c>
      <c r="B2546">
        <v>2782</v>
      </c>
      <c r="C2546" s="3">
        <v>2361.0914579999999</v>
      </c>
      <c r="D2546" s="2"/>
    </row>
    <row r="2547" spans="1:4" x14ac:dyDescent="0.25">
      <c r="A2547" s="2">
        <v>540</v>
      </c>
      <c r="B2547">
        <v>2783</v>
      </c>
      <c r="C2547" s="3">
        <v>6156.527478</v>
      </c>
      <c r="D2547" s="2"/>
    </row>
    <row r="2548" spans="1:4" x14ac:dyDescent="0.25">
      <c r="A2548" s="2">
        <v>540</v>
      </c>
      <c r="B2548">
        <v>2784</v>
      </c>
      <c r="C2548" s="3">
        <v>2075.4227420000002</v>
      </c>
      <c r="D2548" s="2"/>
    </row>
    <row r="2549" spans="1:4" x14ac:dyDescent="0.25">
      <c r="A2549" s="2">
        <v>540</v>
      </c>
      <c r="B2549">
        <v>2785</v>
      </c>
      <c r="C2549" s="3">
        <v>17427.994925999999</v>
      </c>
      <c r="D2549" s="2"/>
    </row>
    <row r="2550" spans="1:4" x14ac:dyDescent="0.25">
      <c r="A2550" s="2">
        <v>540</v>
      </c>
      <c r="B2550">
        <v>2786</v>
      </c>
      <c r="C2550" s="3">
        <v>4475.2609050000001</v>
      </c>
      <c r="D2550" s="2"/>
    </row>
    <row r="2551" spans="1:4" x14ac:dyDescent="0.25">
      <c r="A2551" s="2">
        <v>540</v>
      </c>
      <c r="B2551">
        <v>2787</v>
      </c>
      <c r="C2551" s="3">
        <v>4376.595061</v>
      </c>
      <c r="D2551" s="2"/>
    </row>
    <row r="2552" spans="1:4" x14ac:dyDescent="0.25">
      <c r="A2552" s="2">
        <v>540</v>
      </c>
      <c r="B2552">
        <v>2789</v>
      </c>
      <c r="C2552" s="3">
        <v>0</v>
      </c>
      <c r="D2552" s="2"/>
    </row>
    <row r="2553" spans="1:4" x14ac:dyDescent="0.25">
      <c r="A2553" s="2">
        <v>540</v>
      </c>
      <c r="B2553">
        <v>2790</v>
      </c>
      <c r="C2553" s="3">
        <v>1274.912278</v>
      </c>
      <c r="D2553" s="2"/>
    </row>
    <row r="2554" spans="1:4" x14ac:dyDescent="0.25">
      <c r="A2554" s="2">
        <v>540</v>
      </c>
      <c r="B2554">
        <v>2791</v>
      </c>
      <c r="C2554" s="3">
        <v>1826.4495589999999</v>
      </c>
      <c r="D2554" s="2"/>
    </row>
    <row r="2555" spans="1:4" x14ac:dyDescent="0.25">
      <c r="A2555" s="2">
        <v>540</v>
      </c>
      <c r="B2555">
        <v>2792</v>
      </c>
      <c r="C2555" s="3">
        <v>2225.176563</v>
      </c>
      <c r="D2555" s="2"/>
    </row>
    <row r="2556" spans="1:4" x14ac:dyDescent="0.25">
      <c r="A2556" s="2">
        <v>540</v>
      </c>
      <c r="B2556">
        <v>2793</v>
      </c>
      <c r="C2556" s="3">
        <v>6161.5579690000004</v>
      </c>
      <c r="D2556" s="2"/>
    </row>
    <row r="2557" spans="1:4" x14ac:dyDescent="0.25">
      <c r="A2557" s="2">
        <v>540</v>
      </c>
      <c r="B2557">
        <v>2794</v>
      </c>
      <c r="C2557" s="3">
        <v>6161.5579690000004</v>
      </c>
      <c r="D2557" s="2"/>
    </row>
    <row r="2558" spans="1:4" x14ac:dyDescent="0.25">
      <c r="A2558" s="2">
        <v>540</v>
      </c>
      <c r="B2558">
        <v>2795</v>
      </c>
      <c r="C2558" s="3">
        <v>4734.8918180000001</v>
      </c>
      <c r="D2558" s="2"/>
    </row>
    <row r="2559" spans="1:4" x14ac:dyDescent="0.25">
      <c r="A2559" s="2">
        <v>540</v>
      </c>
      <c r="B2559">
        <v>2796</v>
      </c>
      <c r="C2559" s="3">
        <v>17982.158882</v>
      </c>
      <c r="D2559" s="2"/>
    </row>
    <row r="2560" spans="1:4" x14ac:dyDescent="0.25">
      <c r="A2560" s="2">
        <v>540</v>
      </c>
      <c r="B2560">
        <v>2797</v>
      </c>
      <c r="C2560" s="3">
        <v>2701.7103059999999</v>
      </c>
      <c r="D2560" s="2"/>
    </row>
    <row r="2561" spans="1:4" x14ac:dyDescent="0.25">
      <c r="A2561" s="2">
        <v>540</v>
      </c>
      <c r="B2561">
        <v>2798</v>
      </c>
      <c r="C2561" s="3">
        <v>5516.4273210000001</v>
      </c>
      <c r="D2561" s="2"/>
    </row>
    <row r="2562" spans="1:4" x14ac:dyDescent="0.25">
      <c r="A2562" s="2">
        <v>540</v>
      </c>
      <c r="B2562">
        <v>2799</v>
      </c>
      <c r="C2562" s="3">
        <v>6994.9347090000001</v>
      </c>
      <c r="D2562" s="2"/>
    </row>
    <row r="2563" spans="1:4" x14ac:dyDescent="0.25">
      <c r="A2563" s="2">
        <v>540</v>
      </c>
      <c r="B2563">
        <v>2800</v>
      </c>
      <c r="C2563" s="3">
        <v>3554.7589229999999</v>
      </c>
      <c r="D2563" s="2"/>
    </row>
    <row r="2564" spans="1:4" x14ac:dyDescent="0.25">
      <c r="A2564" s="2">
        <v>540</v>
      </c>
      <c r="B2564">
        <v>2801</v>
      </c>
      <c r="C2564" s="3">
        <v>11446.509265000001</v>
      </c>
      <c r="D2564" s="2"/>
    </row>
    <row r="2565" spans="1:4" x14ac:dyDescent="0.25">
      <c r="A2565" s="2">
        <v>540</v>
      </c>
      <c r="B2565">
        <v>2802</v>
      </c>
      <c r="C2565" s="3">
        <v>7466.8138980000003</v>
      </c>
      <c r="D2565" s="2"/>
    </row>
    <row r="2566" spans="1:4" x14ac:dyDescent="0.25">
      <c r="A2566" s="2">
        <v>540</v>
      </c>
      <c r="B2566">
        <v>2803</v>
      </c>
      <c r="C2566" s="3">
        <v>7114.8412930000004</v>
      </c>
      <c r="D2566" s="2"/>
    </row>
    <row r="2567" spans="1:4" x14ac:dyDescent="0.25">
      <c r="A2567" s="2">
        <v>540</v>
      </c>
      <c r="B2567">
        <v>2804</v>
      </c>
      <c r="C2567" s="3">
        <v>13323.161177</v>
      </c>
      <c r="D2567" s="2"/>
    </row>
    <row r="2568" spans="1:4" x14ac:dyDescent="0.25">
      <c r="A2568" s="2">
        <v>540</v>
      </c>
      <c r="B2568">
        <v>2805</v>
      </c>
      <c r="C2568" s="3">
        <v>22775.926481999999</v>
      </c>
      <c r="D2568" s="2"/>
    </row>
    <row r="2569" spans="1:4" x14ac:dyDescent="0.25">
      <c r="A2569" s="2">
        <v>540</v>
      </c>
      <c r="B2569">
        <v>2806</v>
      </c>
      <c r="C2569" s="3">
        <v>1281.667794</v>
      </c>
      <c r="D2569" s="2"/>
    </row>
    <row r="2570" spans="1:4" x14ac:dyDescent="0.25">
      <c r="A2570" s="2">
        <v>540</v>
      </c>
      <c r="B2570">
        <v>2807</v>
      </c>
      <c r="C2570" s="3">
        <v>2060.3974589999998</v>
      </c>
      <c r="D2570" s="2"/>
    </row>
    <row r="2571" spans="1:4" x14ac:dyDescent="0.25">
      <c r="A2571" s="2">
        <v>540</v>
      </c>
      <c r="B2571">
        <v>2808</v>
      </c>
      <c r="C2571" s="3">
        <v>2255.1264860000001</v>
      </c>
      <c r="D2571" s="2"/>
    </row>
    <row r="2572" spans="1:4" x14ac:dyDescent="0.25">
      <c r="A2572" s="2">
        <v>540</v>
      </c>
      <c r="B2572">
        <v>2809</v>
      </c>
      <c r="C2572" s="3">
        <v>4992.5552889999999</v>
      </c>
      <c r="D2572" s="2"/>
    </row>
    <row r="2573" spans="1:4" x14ac:dyDescent="0.25">
      <c r="A2573" s="2">
        <v>540</v>
      </c>
      <c r="B2573">
        <v>2810</v>
      </c>
      <c r="C2573" s="3">
        <v>6485.0141540000004</v>
      </c>
      <c r="D2573" s="2"/>
    </row>
    <row r="2574" spans="1:4" x14ac:dyDescent="0.25">
      <c r="A2574" s="2">
        <v>540</v>
      </c>
      <c r="B2574">
        <v>2811</v>
      </c>
      <c r="C2574" s="3">
        <v>2833.0124470000001</v>
      </c>
      <c r="D2574" s="2"/>
    </row>
    <row r="2575" spans="1:4" x14ac:dyDescent="0.25">
      <c r="A2575" s="2">
        <v>540</v>
      </c>
      <c r="B2575">
        <v>2812</v>
      </c>
      <c r="C2575" s="3">
        <v>8202.7925419999992</v>
      </c>
      <c r="D2575" s="2"/>
    </row>
    <row r="2576" spans="1:4" x14ac:dyDescent="0.25">
      <c r="A2576" s="2">
        <v>540</v>
      </c>
      <c r="B2576">
        <v>2813</v>
      </c>
      <c r="C2576" s="3">
        <v>5926.3186830000004</v>
      </c>
      <c r="D2576" s="2"/>
    </row>
    <row r="2577" spans="1:4" x14ac:dyDescent="0.25">
      <c r="A2577" s="2">
        <v>540</v>
      </c>
      <c r="B2577">
        <v>2815</v>
      </c>
      <c r="C2577" s="3">
        <v>739.15114500000004</v>
      </c>
      <c r="D2577" s="2"/>
    </row>
    <row r="2578" spans="1:4" x14ac:dyDescent="0.25">
      <c r="A2578" s="2">
        <v>540</v>
      </c>
      <c r="B2578">
        <v>2816</v>
      </c>
      <c r="C2578" s="3">
        <v>3051.5918539999998</v>
      </c>
      <c r="D2578" s="2"/>
    </row>
    <row r="2579" spans="1:4" x14ac:dyDescent="0.25">
      <c r="A2579" s="2">
        <v>540</v>
      </c>
      <c r="B2579">
        <v>2817</v>
      </c>
      <c r="C2579" s="3">
        <v>3604.8555719999999</v>
      </c>
      <c r="D2579" s="2"/>
    </row>
    <row r="2580" spans="1:4" x14ac:dyDescent="0.25">
      <c r="A2580" s="2">
        <v>540</v>
      </c>
      <c r="B2580">
        <v>2818</v>
      </c>
      <c r="C2580" s="3">
        <v>394.33348899999999</v>
      </c>
      <c r="D2580" s="2"/>
    </row>
    <row r="2581" spans="1:4" x14ac:dyDescent="0.25">
      <c r="A2581" s="2">
        <v>540</v>
      </c>
      <c r="B2581">
        <v>2822</v>
      </c>
      <c r="C2581" s="3">
        <v>3371.554376</v>
      </c>
      <c r="D2581" s="2"/>
    </row>
    <row r="2582" spans="1:4" x14ac:dyDescent="0.25">
      <c r="A2582" s="2">
        <v>540</v>
      </c>
      <c r="B2582">
        <v>2823</v>
      </c>
      <c r="C2582" s="3">
        <v>8408.6718560000008</v>
      </c>
      <c r="D2582" s="2"/>
    </row>
    <row r="2583" spans="1:4" x14ac:dyDescent="0.25">
      <c r="A2583" s="2">
        <v>540</v>
      </c>
      <c r="B2583">
        <v>2824</v>
      </c>
      <c r="C2583" s="3">
        <v>8400.214962</v>
      </c>
      <c r="D2583" s="2"/>
    </row>
    <row r="2584" spans="1:4" x14ac:dyDescent="0.25">
      <c r="A2584" s="2">
        <v>540</v>
      </c>
      <c r="B2584">
        <v>2825</v>
      </c>
      <c r="C2584" s="3">
        <v>6676.7452860000003</v>
      </c>
      <c r="D2584" s="2"/>
    </row>
    <row r="2585" spans="1:4" x14ac:dyDescent="0.25">
      <c r="A2585" s="2">
        <v>540</v>
      </c>
      <c r="B2585">
        <v>2826</v>
      </c>
      <c r="C2585" s="3">
        <v>3529.8470779999998</v>
      </c>
      <c r="D2585" s="2"/>
    </row>
    <row r="2586" spans="1:4" x14ac:dyDescent="0.25">
      <c r="A2586" s="2">
        <v>540</v>
      </c>
      <c r="B2586">
        <v>2827</v>
      </c>
      <c r="C2586" s="3">
        <v>4918.2062740000001</v>
      </c>
      <c r="D2586" s="2"/>
    </row>
    <row r="2587" spans="1:4" x14ac:dyDescent="0.25">
      <c r="A2587" s="2">
        <v>540</v>
      </c>
      <c r="B2587">
        <v>2828</v>
      </c>
      <c r="C2587" s="3">
        <v>4000.9385729999999</v>
      </c>
      <c r="D2587" s="2"/>
    </row>
    <row r="2588" spans="1:4" x14ac:dyDescent="0.25">
      <c r="A2588" s="2">
        <v>540</v>
      </c>
      <c r="B2588">
        <v>2829</v>
      </c>
      <c r="C2588" s="3">
        <v>3164.0528490000002</v>
      </c>
      <c r="D2588" s="2"/>
    </row>
    <row r="2589" spans="1:4" x14ac:dyDescent="0.25">
      <c r="A2589" s="2">
        <v>540</v>
      </c>
      <c r="B2589">
        <v>2830</v>
      </c>
      <c r="C2589" s="3">
        <v>6061.2098830000004</v>
      </c>
      <c r="D2589" s="2"/>
    </row>
    <row r="2590" spans="1:4" x14ac:dyDescent="0.25">
      <c r="A2590" s="2">
        <v>540</v>
      </c>
      <c r="B2590">
        <v>2831</v>
      </c>
      <c r="C2590" s="3">
        <v>1839.7742949999999</v>
      </c>
      <c r="D2590" s="2"/>
    </row>
    <row r="2591" spans="1:4" x14ac:dyDescent="0.25">
      <c r="A2591" s="2">
        <v>540</v>
      </c>
      <c r="B2591">
        <v>2832</v>
      </c>
      <c r="C2591" s="3">
        <v>39736.056827</v>
      </c>
      <c r="D2591" s="2"/>
    </row>
    <row r="2592" spans="1:4" x14ac:dyDescent="0.25">
      <c r="A2592" s="2">
        <v>540</v>
      </c>
      <c r="B2592">
        <v>2833</v>
      </c>
      <c r="C2592" s="3">
        <v>13412.525073000001</v>
      </c>
      <c r="D2592" s="2"/>
    </row>
    <row r="2593" spans="1:4" x14ac:dyDescent="0.25">
      <c r="A2593" s="2">
        <v>540</v>
      </c>
      <c r="B2593">
        <v>2834</v>
      </c>
      <c r="C2593" s="3">
        <v>14851.237573</v>
      </c>
      <c r="D2593" s="2"/>
    </row>
    <row r="2594" spans="1:4" x14ac:dyDescent="0.25">
      <c r="A2594" s="2">
        <v>540</v>
      </c>
      <c r="B2594">
        <v>2835</v>
      </c>
      <c r="C2594" s="3">
        <v>951.29399599999999</v>
      </c>
      <c r="D2594" s="2"/>
    </row>
    <row r="2595" spans="1:4" x14ac:dyDescent="0.25">
      <c r="A2595" s="2">
        <v>540</v>
      </c>
      <c r="B2595">
        <v>2836</v>
      </c>
      <c r="C2595" s="3">
        <v>337.78847400000001</v>
      </c>
      <c r="D2595" s="2"/>
    </row>
    <row r="2596" spans="1:4" x14ac:dyDescent="0.25">
      <c r="A2596" s="2">
        <v>540</v>
      </c>
      <c r="B2596">
        <v>2837</v>
      </c>
      <c r="C2596" s="3">
        <v>4403.457883</v>
      </c>
      <c r="D2596" s="2"/>
    </row>
    <row r="2597" spans="1:4" x14ac:dyDescent="0.25">
      <c r="A2597" s="2">
        <v>540</v>
      </c>
      <c r="B2597">
        <v>2838</v>
      </c>
      <c r="C2597" s="3">
        <v>195.78287</v>
      </c>
      <c r="D2597" s="2"/>
    </row>
    <row r="2598" spans="1:4" x14ac:dyDescent="0.25">
      <c r="A2598" s="2">
        <v>540</v>
      </c>
      <c r="B2598">
        <v>2839</v>
      </c>
      <c r="C2598" s="3">
        <v>195.78287</v>
      </c>
      <c r="D2598" s="2"/>
    </row>
    <row r="2599" spans="1:4" x14ac:dyDescent="0.25">
      <c r="A2599" s="2">
        <v>540</v>
      </c>
      <c r="B2599">
        <v>2842</v>
      </c>
      <c r="C2599" s="3">
        <v>8729.6526680000006</v>
      </c>
      <c r="D2599" s="2"/>
    </row>
    <row r="2600" spans="1:4" x14ac:dyDescent="0.25">
      <c r="A2600" s="2">
        <v>540</v>
      </c>
      <c r="B2600">
        <v>2843</v>
      </c>
      <c r="C2600" s="3">
        <v>1915.5799669999999</v>
      </c>
      <c r="D2600" s="2"/>
    </row>
    <row r="2601" spans="1:4" x14ac:dyDescent="0.25">
      <c r="A2601" s="2">
        <v>540</v>
      </c>
      <c r="B2601">
        <v>2844</v>
      </c>
      <c r="C2601" s="3">
        <v>1632.4631400000001</v>
      </c>
      <c r="D2601" s="2"/>
    </row>
    <row r="2602" spans="1:4" x14ac:dyDescent="0.25">
      <c r="A2602" s="2">
        <v>540</v>
      </c>
      <c r="B2602">
        <v>2845</v>
      </c>
      <c r="C2602" s="3">
        <v>7822.4814509999997</v>
      </c>
      <c r="D2602" s="2"/>
    </row>
    <row r="2603" spans="1:4" x14ac:dyDescent="0.25">
      <c r="A2603" s="2">
        <v>540</v>
      </c>
      <c r="B2603">
        <v>2846</v>
      </c>
      <c r="C2603" s="3">
        <v>9978.6924190000009</v>
      </c>
      <c r="D2603" s="2"/>
    </row>
    <row r="2604" spans="1:4" x14ac:dyDescent="0.25">
      <c r="A2604" s="2">
        <v>540</v>
      </c>
      <c r="B2604">
        <v>2847</v>
      </c>
      <c r="C2604" s="3">
        <v>9295.011074</v>
      </c>
      <c r="D2604" s="2"/>
    </row>
    <row r="2605" spans="1:4" x14ac:dyDescent="0.25">
      <c r="A2605" s="2">
        <v>540</v>
      </c>
      <c r="B2605">
        <v>2848</v>
      </c>
      <c r="C2605" s="3">
        <v>9977.1601659999997</v>
      </c>
      <c r="D2605" s="2"/>
    </row>
    <row r="2606" spans="1:4" x14ac:dyDescent="0.25">
      <c r="A2606" s="2">
        <v>540</v>
      </c>
      <c r="B2606">
        <v>2849</v>
      </c>
      <c r="C2606" s="3">
        <v>12061.25956</v>
      </c>
      <c r="D2606" s="2"/>
    </row>
    <row r="2607" spans="1:4" x14ac:dyDescent="0.25">
      <c r="A2607" s="2">
        <v>540</v>
      </c>
      <c r="B2607">
        <v>2850</v>
      </c>
      <c r="C2607" s="3">
        <v>10118.046253</v>
      </c>
      <c r="D2607" s="2"/>
    </row>
    <row r="2608" spans="1:4" x14ac:dyDescent="0.25">
      <c r="A2608" s="2">
        <v>540</v>
      </c>
      <c r="B2608">
        <v>2851</v>
      </c>
      <c r="C2608" s="3">
        <v>4571.9859999999999</v>
      </c>
      <c r="D2608" s="2"/>
    </row>
    <row r="2609" spans="1:4" x14ac:dyDescent="0.25">
      <c r="A2609" s="2">
        <v>540</v>
      </c>
      <c r="B2609">
        <v>2852</v>
      </c>
      <c r="C2609" s="3">
        <v>12097.295271999999</v>
      </c>
      <c r="D2609" s="2"/>
    </row>
    <row r="2610" spans="1:4" x14ac:dyDescent="0.25">
      <c r="A2610" s="2">
        <v>540</v>
      </c>
      <c r="B2610">
        <v>2853</v>
      </c>
      <c r="C2610" s="3">
        <v>5175.381797</v>
      </c>
      <c r="D2610" s="2"/>
    </row>
    <row r="2611" spans="1:4" x14ac:dyDescent="0.25">
      <c r="A2611" s="2">
        <v>540</v>
      </c>
      <c r="B2611">
        <v>2855</v>
      </c>
      <c r="C2611" s="3">
        <v>16648.419030000001</v>
      </c>
      <c r="D2611" s="2"/>
    </row>
    <row r="2612" spans="1:4" x14ac:dyDescent="0.25">
      <c r="A2612" s="2">
        <v>540</v>
      </c>
      <c r="B2612">
        <v>2856</v>
      </c>
      <c r="C2612" s="3">
        <v>8169.4937710000004</v>
      </c>
      <c r="D2612" s="2"/>
    </row>
    <row r="2613" spans="1:4" x14ac:dyDescent="0.25">
      <c r="A2613" s="2">
        <v>540</v>
      </c>
      <c r="B2613">
        <v>2857</v>
      </c>
      <c r="C2613" s="3">
        <v>2465.4929809999999</v>
      </c>
      <c r="D2613" s="2"/>
    </row>
    <row r="2614" spans="1:4" x14ac:dyDescent="0.25">
      <c r="A2614" s="2">
        <v>540</v>
      </c>
      <c r="B2614">
        <v>2858</v>
      </c>
      <c r="C2614" s="3">
        <v>1728.6363919999999</v>
      </c>
      <c r="D2614" s="2"/>
    </row>
    <row r="2615" spans="1:4" x14ac:dyDescent="0.25">
      <c r="A2615" s="2">
        <v>540</v>
      </c>
      <c r="B2615">
        <v>2859</v>
      </c>
      <c r="C2615" s="3">
        <v>2296.6136820000002</v>
      </c>
      <c r="D2615" s="2"/>
    </row>
    <row r="2616" spans="1:4" x14ac:dyDescent="0.25">
      <c r="A2616" s="2">
        <v>540</v>
      </c>
      <c r="B2616">
        <v>2860</v>
      </c>
      <c r="C2616" s="3">
        <v>1114.810062</v>
      </c>
      <c r="D2616" s="2"/>
    </row>
    <row r="2617" spans="1:4" x14ac:dyDescent="0.25">
      <c r="A2617" s="2">
        <v>540</v>
      </c>
      <c r="B2617">
        <v>2861</v>
      </c>
      <c r="C2617" s="3">
        <v>4480.9548139999997</v>
      </c>
      <c r="D2617" s="2"/>
    </row>
    <row r="2618" spans="1:4" x14ac:dyDescent="0.25">
      <c r="A2618" s="2">
        <v>540</v>
      </c>
      <c r="B2618">
        <v>2862</v>
      </c>
      <c r="C2618" s="3">
        <v>348.56478900000002</v>
      </c>
      <c r="D2618" s="2"/>
    </row>
    <row r="2619" spans="1:4" x14ac:dyDescent="0.25">
      <c r="A2619" s="2">
        <v>540</v>
      </c>
      <c r="B2619">
        <v>2863</v>
      </c>
      <c r="C2619" s="3">
        <v>2657.4206279999999</v>
      </c>
      <c r="D2619" s="2"/>
    </row>
    <row r="2620" spans="1:4" x14ac:dyDescent="0.25">
      <c r="A2620" s="2">
        <v>540</v>
      </c>
      <c r="B2620">
        <v>2864</v>
      </c>
      <c r="C2620" s="3">
        <v>15712.255198000001</v>
      </c>
      <c r="D2620" s="2"/>
    </row>
    <row r="2621" spans="1:4" x14ac:dyDescent="0.25">
      <c r="A2621" s="2">
        <v>540</v>
      </c>
      <c r="B2621">
        <v>2865</v>
      </c>
      <c r="C2621" s="3">
        <v>6802.8607730000003</v>
      </c>
      <c r="D2621" s="2"/>
    </row>
    <row r="2622" spans="1:4" x14ac:dyDescent="0.25">
      <c r="A2622" s="2">
        <v>540</v>
      </c>
      <c r="B2622">
        <v>2866</v>
      </c>
      <c r="C2622" s="3">
        <v>7225.0293620000002</v>
      </c>
      <c r="D2622" s="2"/>
    </row>
    <row r="2623" spans="1:4" x14ac:dyDescent="0.25">
      <c r="A2623" s="2">
        <v>540</v>
      </c>
      <c r="B2623">
        <v>2867</v>
      </c>
      <c r="C2623" s="3">
        <v>11542.176385999999</v>
      </c>
      <c r="D2623" s="2"/>
    </row>
    <row r="2624" spans="1:4" x14ac:dyDescent="0.25">
      <c r="A2624" s="2">
        <v>540</v>
      </c>
      <c r="B2624">
        <v>2868</v>
      </c>
      <c r="C2624" s="3">
        <v>7762.7828040000004</v>
      </c>
      <c r="D2624" s="2"/>
    </row>
    <row r="2625" spans="1:4" x14ac:dyDescent="0.25">
      <c r="A2625" s="2">
        <v>540</v>
      </c>
      <c r="B2625">
        <v>2869</v>
      </c>
      <c r="C2625" s="3">
        <v>6563.5485289999997</v>
      </c>
      <c r="D2625" s="2"/>
    </row>
    <row r="2626" spans="1:4" x14ac:dyDescent="0.25">
      <c r="A2626" s="2">
        <v>540</v>
      </c>
      <c r="B2626">
        <v>2870</v>
      </c>
      <c r="C2626" s="3">
        <v>2357.9282410000001</v>
      </c>
      <c r="D2626" s="2"/>
    </row>
    <row r="2627" spans="1:4" x14ac:dyDescent="0.25">
      <c r="A2627" s="2">
        <v>540</v>
      </c>
      <c r="B2627">
        <v>2871</v>
      </c>
      <c r="C2627" s="3">
        <v>1846.53478</v>
      </c>
      <c r="D2627" s="2"/>
    </row>
    <row r="2628" spans="1:4" x14ac:dyDescent="0.25">
      <c r="A2628" s="2">
        <v>540</v>
      </c>
      <c r="B2628">
        <v>2872</v>
      </c>
      <c r="C2628" s="3">
        <v>1846.53478</v>
      </c>
      <c r="D2628" s="2"/>
    </row>
    <row r="2629" spans="1:4" x14ac:dyDescent="0.25">
      <c r="A2629" s="2">
        <v>540</v>
      </c>
      <c r="B2629">
        <v>2873</v>
      </c>
      <c r="C2629" s="3">
        <v>27007.852801665998</v>
      </c>
      <c r="D2629" s="2"/>
    </row>
    <row r="2630" spans="1:4" x14ac:dyDescent="0.25">
      <c r="A2630" s="2">
        <v>540</v>
      </c>
      <c r="B2630">
        <v>2874</v>
      </c>
      <c r="C2630" s="3">
        <v>1130.760628</v>
      </c>
      <c r="D2630" s="2"/>
    </row>
    <row r="2631" spans="1:4" x14ac:dyDescent="0.25">
      <c r="A2631" s="2">
        <v>540</v>
      </c>
      <c r="B2631">
        <v>2875</v>
      </c>
      <c r="C2631" s="3">
        <v>8228.5773329999993</v>
      </c>
      <c r="D2631" s="2"/>
    </row>
    <row r="2632" spans="1:4" x14ac:dyDescent="0.25">
      <c r="A2632" s="2">
        <v>540</v>
      </c>
      <c r="B2632">
        <v>2876</v>
      </c>
      <c r="C2632" s="3">
        <v>8305.801324</v>
      </c>
      <c r="D2632" s="2"/>
    </row>
    <row r="2633" spans="1:4" x14ac:dyDescent="0.25">
      <c r="A2633" s="2">
        <v>540</v>
      </c>
      <c r="B2633">
        <v>2877</v>
      </c>
      <c r="C2633" s="3">
        <v>3803.0520580000002</v>
      </c>
      <c r="D2633" s="2"/>
    </row>
    <row r="2634" spans="1:4" x14ac:dyDescent="0.25">
      <c r="A2634" s="2">
        <v>540</v>
      </c>
      <c r="B2634">
        <v>2878</v>
      </c>
      <c r="C2634" s="3">
        <v>7331.2717389999998</v>
      </c>
      <c r="D2634" s="2"/>
    </row>
    <row r="2635" spans="1:4" x14ac:dyDescent="0.25">
      <c r="A2635" s="2">
        <v>540</v>
      </c>
      <c r="B2635">
        <v>2879</v>
      </c>
      <c r="C2635" s="3">
        <v>5058.5372360000001</v>
      </c>
      <c r="D2635" s="2"/>
    </row>
    <row r="2636" spans="1:4" x14ac:dyDescent="0.25">
      <c r="A2636" s="2">
        <v>540</v>
      </c>
      <c r="B2636">
        <v>2880</v>
      </c>
      <c r="C2636" s="3">
        <v>3218.254727</v>
      </c>
      <c r="D2636" s="2"/>
    </row>
    <row r="2637" spans="1:4" x14ac:dyDescent="0.25">
      <c r="A2637" s="2">
        <v>540</v>
      </c>
      <c r="B2637">
        <v>2881</v>
      </c>
      <c r="C2637" s="3">
        <v>6677.2471729999997</v>
      </c>
      <c r="D2637" s="2"/>
    </row>
    <row r="2638" spans="1:4" x14ac:dyDescent="0.25">
      <c r="A2638" s="2">
        <v>540</v>
      </c>
      <c r="B2638">
        <v>2882</v>
      </c>
      <c r="C2638" s="3">
        <v>1444.195678</v>
      </c>
      <c r="D2638" s="2"/>
    </row>
    <row r="2639" spans="1:4" x14ac:dyDescent="0.25">
      <c r="A2639" s="2">
        <v>540</v>
      </c>
      <c r="B2639">
        <v>2883</v>
      </c>
      <c r="C2639" s="3">
        <v>1482.4599450000001</v>
      </c>
      <c r="D2639" s="2"/>
    </row>
    <row r="2640" spans="1:4" x14ac:dyDescent="0.25">
      <c r="A2640" s="2">
        <v>540</v>
      </c>
      <c r="B2640">
        <v>2884</v>
      </c>
      <c r="C2640" s="3">
        <v>816.95851500000003</v>
      </c>
      <c r="D2640" s="2"/>
    </row>
    <row r="2641" spans="1:4" x14ac:dyDescent="0.25">
      <c r="A2641" s="2">
        <v>540</v>
      </c>
      <c r="B2641">
        <v>2885</v>
      </c>
      <c r="C2641" s="3">
        <v>2049.625943</v>
      </c>
      <c r="D2641" s="2"/>
    </row>
    <row r="2642" spans="1:4" x14ac:dyDescent="0.25">
      <c r="A2642" s="2">
        <v>540</v>
      </c>
      <c r="B2642">
        <v>2886</v>
      </c>
      <c r="C2642" s="3">
        <v>1883.069056</v>
      </c>
      <c r="D2642" s="2"/>
    </row>
    <row r="2643" spans="1:4" x14ac:dyDescent="0.25">
      <c r="A2643" s="2">
        <v>540</v>
      </c>
      <c r="B2643">
        <v>2887</v>
      </c>
      <c r="C2643" s="3">
        <v>2693.3149229999999</v>
      </c>
      <c r="D2643" s="2"/>
    </row>
    <row r="2644" spans="1:4" x14ac:dyDescent="0.25">
      <c r="A2644" s="2">
        <v>540</v>
      </c>
      <c r="B2644">
        <v>2889</v>
      </c>
      <c r="C2644" s="3">
        <v>16854.472124</v>
      </c>
      <c r="D2644" s="2"/>
    </row>
    <row r="2645" spans="1:4" x14ac:dyDescent="0.25">
      <c r="A2645" s="2">
        <v>540</v>
      </c>
      <c r="B2645">
        <v>2890</v>
      </c>
      <c r="C2645" s="3">
        <v>6567.1629169999997</v>
      </c>
      <c r="D2645" s="2"/>
    </row>
    <row r="2646" spans="1:4" x14ac:dyDescent="0.25">
      <c r="A2646" s="2">
        <v>540</v>
      </c>
      <c r="B2646">
        <v>2891</v>
      </c>
      <c r="C2646" s="3">
        <v>353.36996399999998</v>
      </c>
      <c r="D2646" s="2"/>
    </row>
    <row r="2647" spans="1:4" x14ac:dyDescent="0.25">
      <c r="A2647" s="2">
        <v>540</v>
      </c>
      <c r="B2647">
        <v>2892</v>
      </c>
      <c r="C2647" s="3">
        <v>205.04085000000001</v>
      </c>
      <c r="D2647" s="2"/>
    </row>
    <row r="2648" spans="1:4" x14ac:dyDescent="0.25">
      <c r="A2648" s="2">
        <v>540</v>
      </c>
      <c r="B2648">
        <v>2893</v>
      </c>
      <c r="C2648" s="3">
        <v>374.12158599999998</v>
      </c>
      <c r="D2648" s="2"/>
    </row>
    <row r="2649" spans="1:4" x14ac:dyDescent="0.25">
      <c r="A2649" s="2">
        <v>540</v>
      </c>
      <c r="B2649">
        <v>2894</v>
      </c>
      <c r="C2649" s="3">
        <v>0</v>
      </c>
      <c r="D2649" s="2"/>
    </row>
    <row r="2650" spans="1:4" x14ac:dyDescent="0.25">
      <c r="A2650" s="2">
        <v>540</v>
      </c>
      <c r="B2650">
        <v>2896</v>
      </c>
      <c r="C2650" s="3">
        <v>1771.4490330000001</v>
      </c>
      <c r="D2650" s="2"/>
    </row>
    <row r="2651" spans="1:4" x14ac:dyDescent="0.25">
      <c r="A2651" s="2">
        <v>540</v>
      </c>
      <c r="B2651">
        <v>2897</v>
      </c>
      <c r="C2651" s="3">
        <v>13834.399018</v>
      </c>
      <c r="D2651" s="2"/>
    </row>
    <row r="2652" spans="1:4" x14ac:dyDescent="0.25">
      <c r="A2652" s="2">
        <v>540</v>
      </c>
      <c r="B2652">
        <v>2898</v>
      </c>
      <c r="C2652" s="3">
        <v>2307.8334300000001</v>
      </c>
      <c r="D2652" s="2"/>
    </row>
    <row r="2653" spans="1:4" x14ac:dyDescent="0.25">
      <c r="A2653" s="2">
        <v>540</v>
      </c>
      <c r="B2653">
        <v>2899</v>
      </c>
      <c r="C2653" s="3">
        <v>8205.5640000000003</v>
      </c>
      <c r="D2653" s="2"/>
    </row>
    <row r="2654" spans="1:4" x14ac:dyDescent="0.25">
      <c r="A2654" s="2">
        <v>540</v>
      </c>
      <c r="B2654">
        <v>2900</v>
      </c>
      <c r="C2654" s="3">
        <v>7627.6817269989997</v>
      </c>
      <c r="D2654" s="2"/>
    </row>
    <row r="2655" spans="1:4" x14ac:dyDescent="0.25">
      <c r="A2655" s="2">
        <v>540</v>
      </c>
      <c r="B2655">
        <v>2901</v>
      </c>
      <c r="C2655" s="3">
        <v>3240.9322520000001</v>
      </c>
      <c r="D2655" s="2"/>
    </row>
    <row r="2656" spans="1:4" x14ac:dyDescent="0.25">
      <c r="A2656" s="2">
        <v>540</v>
      </c>
      <c r="B2656">
        <v>2902</v>
      </c>
      <c r="C2656" s="3">
        <v>3001.4202810000002</v>
      </c>
      <c r="D2656" s="2"/>
    </row>
    <row r="2657" spans="1:4" x14ac:dyDescent="0.25">
      <c r="A2657" s="2">
        <v>540</v>
      </c>
      <c r="B2657">
        <v>2906</v>
      </c>
      <c r="C2657" s="3">
        <v>162.456502</v>
      </c>
      <c r="D2657" s="2"/>
    </row>
    <row r="2658" spans="1:4" x14ac:dyDescent="0.25">
      <c r="A2658" s="2">
        <v>540</v>
      </c>
      <c r="B2658">
        <v>2908</v>
      </c>
      <c r="C2658" s="3">
        <v>3286.906113</v>
      </c>
      <c r="D2658" s="2"/>
    </row>
    <row r="2659" spans="1:4" x14ac:dyDescent="0.25">
      <c r="A2659" s="2">
        <v>540</v>
      </c>
      <c r="B2659">
        <v>2909</v>
      </c>
      <c r="C2659" s="3">
        <v>4099.7270399999998</v>
      </c>
      <c r="D2659" s="2"/>
    </row>
    <row r="2660" spans="1:4" x14ac:dyDescent="0.25">
      <c r="A2660" s="2">
        <v>540</v>
      </c>
      <c r="B2660">
        <v>2910</v>
      </c>
      <c r="C2660" s="3">
        <v>6697.8842750000003</v>
      </c>
      <c r="D2660" s="2"/>
    </row>
    <row r="2661" spans="1:4" x14ac:dyDescent="0.25">
      <c r="A2661" s="2">
        <v>540</v>
      </c>
      <c r="B2661">
        <v>2911</v>
      </c>
      <c r="C2661" s="3">
        <v>7552.9452540000002</v>
      </c>
      <c r="D2661" s="2"/>
    </row>
    <row r="2662" spans="1:4" x14ac:dyDescent="0.25">
      <c r="A2662" s="2">
        <v>540</v>
      </c>
      <c r="B2662">
        <v>2912</v>
      </c>
      <c r="C2662" s="3">
        <v>5201.4299959999998</v>
      </c>
      <c r="D2662" s="2"/>
    </row>
    <row r="2663" spans="1:4" x14ac:dyDescent="0.25">
      <c r="A2663" s="2">
        <v>540</v>
      </c>
      <c r="B2663">
        <v>2913</v>
      </c>
      <c r="C2663" s="3">
        <v>1043.3995689999999</v>
      </c>
      <c r="D2663" s="2"/>
    </row>
    <row r="2664" spans="1:4" x14ac:dyDescent="0.25">
      <c r="A2664" s="2">
        <v>540</v>
      </c>
      <c r="B2664">
        <v>2914</v>
      </c>
      <c r="C2664" s="3">
        <v>1537.757754</v>
      </c>
      <c r="D2664" s="2"/>
    </row>
    <row r="2665" spans="1:4" x14ac:dyDescent="0.25">
      <c r="A2665" s="2">
        <v>540</v>
      </c>
      <c r="B2665">
        <v>2915</v>
      </c>
      <c r="C2665" s="3">
        <v>7359.7810509999999</v>
      </c>
      <c r="D2665" s="2"/>
    </row>
    <row r="2666" spans="1:4" x14ac:dyDescent="0.25">
      <c r="A2666" s="2">
        <v>540</v>
      </c>
      <c r="B2666">
        <v>2917</v>
      </c>
      <c r="C2666" s="3">
        <v>11187.578926</v>
      </c>
      <c r="D2666" s="2"/>
    </row>
    <row r="2667" spans="1:4" x14ac:dyDescent="0.25">
      <c r="A2667" s="2">
        <v>540</v>
      </c>
      <c r="B2667">
        <v>2918</v>
      </c>
      <c r="C2667" s="3">
        <v>1685.852989</v>
      </c>
      <c r="D2667" s="2"/>
    </row>
    <row r="2668" spans="1:4" x14ac:dyDescent="0.25">
      <c r="A2668" s="2">
        <v>540</v>
      </c>
      <c r="B2668">
        <v>2919</v>
      </c>
      <c r="C2668" s="3">
        <v>1090.5937080000001</v>
      </c>
      <c r="D2668" s="2"/>
    </row>
    <row r="2669" spans="1:4" x14ac:dyDescent="0.25">
      <c r="A2669" s="2">
        <v>540</v>
      </c>
      <c r="B2669">
        <v>2920</v>
      </c>
      <c r="C2669" s="3">
        <v>323.51670899999999</v>
      </c>
      <c r="D2669" s="2"/>
    </row>
    <row r="2670" spans="1:4" x14ac:dyDescent="0.25">
      <c r="A2670" s="2">
        <v>540</v>
      </c>
      <c r="B2670">
        <v>2921</v>
      </c>
      <c r="C2670" s="3">
        <v>369.20913100000001</v>
      </c>
      <c r="D2670" s="2"/>
    </row>
    <row r="2671" spans="1:4" x14ac:dyDescent="0.25">
      <c r="A2671" s="2">
        <v>540</v>
      </c>
      <c r="B2671">
        <v>2922</v>
      </c>
      <c r="C2671" s="3">
        <v>0</v>
      </c>
      <c r="D2671" s="2"/>
    </row>
    <row r="2672" spans="1:4" x14ac:dyDescent="0.25">
      <c r="A2672" s="2">
        <v>540</v>
      </c>
      <c r="B2672">
        <v>2924</v>
      </c>
      <c r="C2672" s="3">
        <v>11466.998666</v>
      </c>
      <c r="D2672" s="2"/>
    </row>
    <row r="2673" spans="1:4" x14ac:dyDescent="0.25">
      <c r="A2673" s="2">
        <v>540</v>
      </c>
      <c r="B2673">
        <v>2925</v>
      </c>
      <c r="C2673" s="3">
        <v>17132.494137999998</v>
      </c>
      <c r="D2673" s="2"/>
    </row>
    <row r="2674" spans="1:4" x14ac:dyDescent="0.25">
      <c r="A2674" s="2">
        <v>540</v>
      </c>
      <c r="B2674">
        <v>2926</v>
      </c>
      <c r="C2674" s="3">
        <v>11006.234189000001</v>
      </c>
      <c r="D2674" s="2"/>
    </row>
    <row r="2675" spans="1:4" x14ac:dyDescent="0.25">
      <c r="A2675" s="2">
        <v>540</v>
      </c>
      <c r="B2675">
        <v>2927</v>
      </c>
      <c r="C2675" s="3">
        <v>4523.8809959999999</v>
      </c>
      <c r="D2675" s="2"/>
    </row>
    <row r="2676" spans="1:4" x14ac:dyDescent="0.25">
      <c r="A2676" s="2">
        <v>540</v>
      </c>
      <c r="B2676">
        <v>2928</v>
      </c>
      <c r="C2676" s="3">
        <v>8631.2271789999995</v>
      </c>
      <c r="D2676" s="2"/>
    </row>
    <row r="2677" spans="1:4" x14ac:dyDescent="0.25">
      <c r="A2677" s="2">
        <v>540</v>
      </c>
      <c r="B2677">
        <v>2929</v>
      </c>
      <c r="C2677" s="3">
        <v>9440.1793469999993</v>
      </c>
      <c r="D2677" s="2"/>
    </row>
    <row r="2678" spans="1:4" x14ac:dyDescent="0.25">
      <c r="A2678" s="2">
        <v>540</v>
      </c>
      <c r="B2678">
        <v>2930</v>
      </c>
      <c r="C2678" s="3">
        <v>8221.3419849999991</v>
      </c>
      <c r="D2678" s="2"/>
    </row>
    <row r="2679" spans="1:4" x14ac:dyDescent="0.25">
      <c r="A2679" s="2">
        <v>540</v>
      </c>
      <c r="B2679">
        <v>2931</v>
      </c>
      <c r="C2679" s="3">
        <v>11824.150755999999</v>
      </c>
      <c r="D2679" s="2"/>
    </row>
    <row r="2680" spans="1:4" x14ac:dyDescent="0.25">
      <c r="A2680" s="2">
        <v>540</v>
      </c>
      <c r="B2680">
        <v>2932</v>
      </c>
      <c r="C2680" s="3">
        <v>13943.213297</v>
      </c>
      <c r="D2680" s="2"/>
    </row>
    <row r="2681" spans="1:4" x14ac:dyDescent="0.25">
      <c r="A2681" s="2">
        <v>540</v>
      </c>
      <c r="B2681">
        <v>2933</v>
      </c>
      <c r="C2681" s="3">
        <v>9013.4879560000008</v>
      </c>
      <c r="D2681" s="2"/>
    </row>
    <row r="2682" spans="1:4" x14ac:dyDescent="0.25">
      <c r="A2682" s="2">
        <v>540</v>
      </c>
      <c r="B2682">
        <v>2934</v>
      </c>
      <c r="C2682" s="3">
        <v>12577.09381</v>
      </c>
      <c r="D2682" s="2"/>
    </row>
    <row r="2683" spans="1:4" x14ac:dyDescent="0.25">
      <c r="A2683" s="2">
        <v>540</v>
      </c>
      <c r="B2683">
        <v>2935</v>
      </c>
      <c r="C2683" s="3">
        <v>7475.3230409999996</v>
      </c>
      <c r="D2683" s="2"/>
    </row>
    <row r="2684" spans="1:4" x14ac:dyDescent="0.25">
      <c r="A2684" s="2">
        <v>540</v>
      </c>
      <c r="B2684">
        <v>2936</v>
      </c>
      <c r="C2684" s="3">
        <v>38.574297999999999</v>
      </c>
      <c r="D2684" s="2"/>
    </row>
    <row r="2685" spans="1:4" x14ac:dyDescent="0.25">
      <c r="A2685" s="2">
        <v>540</v>
      </c>
      <c r="B2685">
        <v>2939</v>
      </c>
      <c r="C2685" s="3">
        <v>63091.40653</v>
      </c>
      <c r="D2685" s="2"/>
    </row>
    <row r="2686" spans="1:4" x14ac:dyDescent="0.25">
      <c r="A2686" s="2">
        <v>540</v>
      </c>
      <c r="B2686">
        <v>2942</v>
      </c>
      <c r="C2686" s="3">
        <v>7495.888825</v>
      </c>
      <c r="D2686" s="2"/>
    </row>
    <row r="2687" spans="1:4" x14ac:dyDescent="0.25">
      <c r="A2687" s="2">
        <v>540</v>
      </c>
      <c r="B2687">
        <v>2943</v>
      </c>
      <c r="C2687" s="3">
        <v>1018.634339</v>
      </c>
      <c r="D2687" s="2"/>
    </row>
    <row r="2688" spans="1:4" x14ac:dyDescent="0.25">
      <c r="A2688" s="2">
        <v>540</v>
      </c>
      <c r="B2688">
        <v>2944</v>
      </c>
      <c r="C2688" s="3">
        <v>571.61584300000004</v>
      </c>
      <c r="D2688" s="2"/>
    </row>
    <row r="2689" spans="1:4" x14ac:dyDescent="0.25">
      <c r="A2689" s="2">
        <v>540</v>
      </c>
      <c r="B2689">
        <v>2945</v>
      </c>
      <c r="C2689" s="3">
        <v>8178.6440259999999</v>
      </c>
      <c r="D2689" s="2"/>
    </row>
    <row r="2690" spans="1:4" x14ac:dyDescent="0.25">
      <c r="A2690" s="2">
        <v>540</v>
      </c>
      <c r="B2690">
        <v>2946</v>
      </c>
      <c r="C2690" s="3">
        <v>5202.2923570000003</v>
      </c>
      <c r="D2690" s="2"/>
    </row>
    <row r="2691" spans="1:4" x14ac:dyDescent="0.25">
      <c r="A2691" s="2">
        <v>540</v>
      </c>
      <c r="B2691">
        <v>2947</v>
      </c>
      <c r="C2691" s="3">
        <v>7985.0298990000001</v>
      </c>
      <c r="D2691" s="2"/>
    </row>
    <row r="2692" spans="1:4" x14ac:dyDescent="0.25">
      <c r="A2692" s="2">
        <v>540</v>
      </c>
      <c r="B2692">
        <v>2948</v>
      </c>
      <c r="C2692" s="3">
        <v>5280.1082829999996</v>
      </c>
      <c r="D2692" s="2"/>
    </row>
    <row r="2693" spans="1:4" x14ac:dyDescent="0.25">
      <c r="A2693" s="2">
        <v>540</v>
      </c>
      <c r="B2693">
        <v>2949</v>
      </c>
      <c r="C2693" s="3">
        <v>6659.1087429999998</v>
      </c>
      <c r="D2693" s="2"/>
    </row>
    <row r="2694" spans="1:4" x14ac:dyDescent="0.25">
      <c r="A2694" s="2">
        <v>540</v>
      </c>
      <c r="B2694">
        <v>2950</v>
      </c>
      <c r="C2694" s="3">
        <v>8307.7795970000006</v>
      </c>
      <c r="D2694" s="2"/>
    </row>
    <row r="2695" spans="1:4" x14ac:dyDescent="0.25">
      <c r="A2695" s="2">
        <v>540</v>
      </c>
      <c r="B2695">
        <v>2951</v>
      </c>
      <c r="C2695" s="3">
        <v>7730.3881380000003</v>
      </c>
      <c r="D2695" s="2"/>
    </row>
    <row r="2696" spans="1:4" x14ac:dyDescent="0.25">
      <c r="A2696" s="2">
        <v>540</v>
      </c>
      <c r="B2696">
        <v>2952</v>
      </c>
      <c r="C2696" s="3">
        <v>1864.6250709999999</v>
      </c>
      <c r="D2696" s="2"/>
    </row>
    <row r="2697" spans="1:4" x14ac:dyDescent="0.25">
      <c r="A2697" s="2">
        <v>540</v>
      </c>
      <c r="B2697">
        <v>2953</v>
      </c>
      <c r="C2697" s="3">
        <v>232.664233</v>
      </c>
      <c r="D2697" s="2"/>
    </row>
    <row r="2698" spans="1:4" x14ac:dyDescent="0.25">
      <c r="A2698" s="2">
        <v>540</v>
      </c>
      <c r="B2698">
        <v>2954</v>
      </c>
      <c r="C2698" s="3">
        <v>1388.7736640000001</v>
      </c>
      <c r="D2698" s="2"/>
    </row>
    <row r="2699" spans="1:4" x14ac:dyDescent="0.25">
      <c r="A2699" s="2">
        <v>540</v>
      </c>
      <c r="B2699">
        <v>2955</v>
      </c>
      <c r="C2699" s="3">
        <v>1316.1399309999999</v>
      </c>
      <c r="D2699" s="2"/>
    </row>
    <row r="2700" spans="1:4" x14ac:dyDescent="0.25">
      <c r="A2700" s="2">
        <v>540</v>
      </c>
      <c r="B2700">
        <v>2956</v>
      </c>
      <c r="C2700" s="3">
        <v>627.28501700000004</v>
      </c>
      <c r="D2700" s="2"/>
    </row>
    <row r="2701" spans="1:4" x14ac:dyDescent="0.25">
      <c r="A2701" s="2">
        <v>540</v>
      </c>
      <c r="B2701">
        <v>2957</v>
      </c>
      <c r="C2701" s="3">
        <v>5340.5229950000003</v>
      </c>
      <c r="D2701" s="2"/>
    </row>
    <row r="2702" spans="1:4" x14ac:dyDescent="0.25">
      <c r="A2702" s="2">
        <v>540</v>
      </c>
      <c r="B2702">
        <v>2958</v>
      </c>
      <c r="C2702" s="3">
        <v>6396.1318499999998</v>
      </c>
      <c r="D2702" s="2"/>
    </row>
    <row r="2703" spans="1:4" x14ac:dyDescent="0.25">
      <c r="A2703" s="2">
        <v>540</v>
      </c>
      <c r="B2703">
        <v>2959</v>
      </c>
      <c r="C2703" s="3">
        <v>8282.7466390000009</v>
      </c>
      <c r="D2703" s="2"/>
    </row>
    <row r="2704" spans="1:4" x14ac:dyDescent="0.25">
      <c r="A2704" s="2">
        <v>540</v>
      </c>
      <c r="B2704">
        <v>2960</v>
      </c>
      <c r="C2704" s="3">
        <v>7359.7810509999999</v>
      </c>
      <c r="D2704" s="2"/>
    </row>
    <row r="2705" spans="1:4" x14ac:dyDescent="0.25">
      <c r="A2705" s="2">
        <v>540</v>
      </c>
      <c r="B2705">
        <v>2961</v>
      </c>
      <c r="C2705" s="3">
        <v>3332.296139</v>
      </c>
      <c r="D2705" s="2"/>
    </row>
    <row r="2706" spans="1:4" x14ac:dyDescent="0.25">
      <c r="A2706" s="2">
        <v>540</v>
      </c>
      <c r="B2706">
        <v>2962</v>
      </c>
      <c r="C2706" s="3">
        <v>8533.7261359999993</v>
      </c>
      <c r="D2706" s="2"/>
    </row>
    <row r="2707" spans="1:4" x14ac:dyDescent="0.25">
      <c r="A2707" s="2">
        <v>540</v>
      </c>
      <c r="B2707">
        <v>2964</v>
      </c>
      <c r="C2707" s="3">
        <v>13145.295886</v>
      </c>
      <c r="D2707" s="2"/>
    </row>
    <row r="2708" spans="1:4" x14ac:dyDescent="0.25">
      <c r="A2708" s="2">
        <v>540</v>
      </c>
      <c r="B2708">
        <v>2965</v>
      </c>
      <c r="C2708" s="3">
        <v>20146.374033666001</v>
      </c>
      <c r="D2708" s="2"/>
    </row>
    <row r="2709" spans="1:4" x14ac:dyDescent="0.25">
      <c r="A2709" s="2">
        <v>540</v>
      </c>
      <c r="B2709">
        <v>2966</v>
      </c>
      <c r="C2709" s="3">
        <v>7830.5613279999998</v>
      </c>
      <c r="D2709" s="2"/>
    </row>
    <row r="2710" spans="1:4" x14ac:dyDescent="0.25">
      <c r="A2710" s="2">
        <v>540</v>
      </c>
      <c r="B2710">
        <v>2967</v>
      </c>
      <c r="C2710" s="3">
        <v>3446.2707559999999</v>
      </c>
      <c r="D2710" s="2"/>
    </row>
    <row r="2711" spans="1:4" x14ac:dyDescent="0.25">
      <c r="A2711" s="2">
        <v>540</v>
      </c>
      <c r="B2711">
        <v>2968</v>
      </c>
      <c r="C2711" s="3">
        <v>1953.0840330000001</v>
      </c>
      <c r="D2711" s="2"/>
    </row>
    <row r="2712" spans="1:4" x14ac:dyDescent="0.25">
      <c r="A2712" s="2">
        <v>540</v>
      </c>
      <c r="B2712">
        <v>2969</v>
      </c>
      <c r="C2712" s="3">
        <v>9258.5778040000005</v>
      </c>
      <c r="D2712" s="2"/>
    </row>
    <row r="2713" spans="1:4" x14ac:dyDescent="0.25">
      <c r="A2713" s="2">
        <v>540</v>
      </c>
      <c r="B2713">
        <v>2970</v>
      </c>
      <c r="C2713" s="3">
        <v>93.320049999999995</v>
      </c>
      <c r="D2713" s="2"/>
    </row>
    <row r="2714" spans="1:4" x14ac:dyDescent="0.25">
      <c r="A2714" s="2">
        <v>540</v>
      </c>
      <c r="B2714">
        <v>2971</v>
      </c>
      <c r="C2714" s="3">
        <v>2681.8091749999999</v>
      </c>
      <c r="D2714" s="2"/>
    </row>
    <row r="2715" spans="1:4" x14ac:dyDescent="0.25">
      <c r="A2715" s="2">
        <v>540</v>
      </c>
      <c r="B2715">
        <v>2972</v>
      </c>
      <c r="C2715" s="3">
        <v>2959.1283509999998</v>
      </c>
      <c r="D2715" s="2"/>
    </row>
    <row r="2716" spans="1:4" x14ac:dyDescent="0.25">
      <c r="A2716" s="2">
        <v>540</v>
      </c>
      <c r="B2716">
        <v>2973</v>
      </c>
      <c r="C2716" s="3">
        <v>9390.4019929999995</v>
      </c>
      <c r="D2716" s="2"/>
    </row>
    <row r="2717" spans="1:4" x14ac:dyDescent="0.25">
      <c r="A2717" s="2">
        <v>540</v>
      </c>
      <c r="B2717">
        <v>2974</v>
      </c>
      <c r="C2717" s="3">
        <v>11823.876065</v>
      </c>
      <c r="D2717" s="2"/>
    </row>
    <row r="2718" spans="1:4" x14ac:dyDescent="0.25">
      <c r="A2718" s="2">
        <v>540</v>
      </c>
      <c r="B2718">
        <v>2975</v>
      </c>
      <c r="C2718" s="3">
        <v>13994.179086</v>
      </c>
      <c r="D2718" s="2"/>
    </row>
    <row r="2719" spans="1:4" x14ac:dyDescent="0.25">
      <c r="A2719" s="2">
        <v>540</v>
      </c>
      <c r="B2719">
        <v>2976</v>
      </c>
      <c r="C2719" s="3">
        <v>22987.375348000001</v>
      </c>
      <c r="D2719" s="2"/>
    </row>
    <row r="2720" spans="1:4" x14ac:dyDescent="0.25">
      <c r="A2720" s="2">
        <v>540</v>
      </c>
      <c r="B2720">
        <v>2977</v>
      </c>
      <c r="C2720" s="3">
        <v>26186.646302000001</v>
      </c>
      <c r="D2720" s="2"/>
    </row>
    <row r="2721" spans="1:4" x14ac:dyDescent="0.25">
      <c r="A2721" s="2">
        <v>540</v>
      </c>
      <c r="B2721">
        <v>2978</v>
      </c>
      <c r="C2721" s="3">
        <v>5713.9648649999999</v>
      </c>
      <c r="D2721" s="2"/>
    </row>
    <row r="2722" spans="1:4" x14ac:dyDescent="0.25">
      <c r="A2722" s="2">
        <v>540</v>
      </c>
      <c r="B2722">
        <v>2979</v>
      </c>
      <c r="C2722" s="3">
        <v>5216.0352460000004</v>
      </c>
      <c r="D2722" s="2"/>
    </row>
    <row r="2723" spans="1:4" x14ac:dyDescent="0.25">
      <c r="A2723" s="2">
        <v>540</v>
      </c>
      <c r="B2723">
        <v>2980</v>
      </c>
      <c r="C2723" s="3">
        <v>1067.349792</v>
      </c>
      <c r="D2723" s="2"/>
    </row>
    <row r="2724" spans="1:4" x14ac:dyDescent="0.25">
      <c r="A2724" s="2">
        <v>540</v>
      </c>
      <c r="B2724">
        <v>2981</v>
      </c>
      <c r="C2724" s="3">
        <v>25155.815364999999</v>
      </c>
      <c r="D2724" s="2"/>
    </row>
    <row r="2725" spans="1:4" x14ac:dyDescent="0.25">
      <c r="A2725" s="2">
        <v>540</v>
      </c>
      <c r="B2725">
        <v>2982</v>
      </c>
      <c r="C2725" s="3">
        <v>4040.7210239999999</v>
      </c>
      <c r="D2725" s="2"/>
    </row>
    <row r="2726" spans="1:4" x14ac:dyDescent="0.25">
      <c r="A2726" s="2">
        <v>540</v>
      </c>
      <c r="B2726">
        <v>2983</v>
      </c>
      <c r="C2726" s="3">
        <v>4124.7210240000004</v>
      </c>
      <c r="D2726" s="2"/>
    </row>
    <row r="2727" spans="1:4" x14ac:dyDescent="0.25">
      <c r="A2727" s="2">
        <v>540</v>
      </c>
      <c r="B2727">
        <v>2984</v>
      </c>
      <c r="C2727" s="3">
        <v>4082.7210239999999</v>
      </c>
      <c r="D2727" s="2"/>
    </row>
    <row r="2728" spans="1:4" x14ac:dyDescent="0.25">
      <c r="A2728" s="2">
        <v>540</v>
      </c>
      <c r="B2728">
        <v>2985</v>
      </c>
      <c r="C2728" s="3">
        <v>3012.4757639999998</v>
      </c>
      <c r="D2728" s="2"/>
    </row>
    <row r="2729" spans="1:4" x14ac:dyDescent="0.25">
      <c r="A2729" s="2">
        <v>540</v>
      </c>
      <c r="B2729">
        <v>2986</v>
      </c>
      <c r="C2729" s="3">
        <v>11736.726635000001</v>
      </c>
      <c r="D2729" s="2"/>
    </row>
    <row r="2730" spans="1:4" x14ac:dyDescent="0.25">
      <c r="A2730" s="2">
        <v>540</v>
      </c>
      <c r="B2730">
        <v>2987</v>
      </c>
      <c r="C2730" s="3">
        <v>11530.873366</v>
      </c>
      <c r="D2730" s="2"/>
    </row>
    <row r="2731" spans="1:4" x14ac:dyDescent="0.25">
      <c r="A2731" s="2">
        <v>540</v>
      </c>
      <c r="B2731">
        <v>2988</v>
      </c>
      <c r="C2731" s="3">
        <v>13224.498051</v>
      </c>
      <c r="D2731" s="2"/>
    </row>
    <row r="2732" spans="1:4" x14ac:dyDescent="0.25">
      <c r="A2732" s="2">
        <v>540</v>
      </c>
      <c r="B2732">
        <v>2989</v>
      </c>
      <c r="C2732" s="3">
        <v>13074.556759999999</v>
      </c>
      <c r="D2732" s="2"/>
    </row>
    <row r="2733" spans="1:4" x14ac:dyDescent="0.25">
      <c r="A2733" s="2">
        <v>540</v>
      </c>
      <c r="B2733">
        <v>2990</v>
      </c>
      <c r="C2733" s="3">
        <v>13164.457783</v>
      </c>
      <c r="D2733" s="2"/>
    </row>
    <row r="2734" spans="1:4" x14ac:dyDescent="0.25">
      <c r="A2734" s="2">
        <v>540</v>
      </c>
      <c r="B2734">
        <v>2993</v>
      </c>
      <c r="C2734" s="3">
        <v>4664.6181560000005</v>
      </c>
      <c r="D2734" s="2"/>
    </row>
    <row r="2735" spans="1:4" x14ac:dyDescent="0.25">
      <c r="A2735" s="2">
        <v>540</v>
      </c>
      <c r="B2735">
        <v>2994</v>
      </c>
      <c r="C2735" s="3">
        <v>5900.0387810000002</v>
      </c>
      <c r="D2735" s="2"/>
    </row>
    <row r="2736" spans="1:4" x14ac:dyDescent="0.25">
      <c r="A2736" s="2">
        <v>540</v>
      </c>
      <c r="B2736">
        <v>2995</v>
      </c>
      <c r="C2736" s="3">
        <v>2940.4845300000002</v>
      </c>
      <c r="D2736" s="2"/>
    </row>
    <row r="2737" spans="1:4" x14ac:dyDescent="0.25">
      <c r="A2737" s="2">
        <v>540</v>
      </c>
      <c r="B2737">
        <v>2996</v>
      </c>
      <c r="C2737" s="3">
        <v>3721.6215870000001</v>
      </c>
      <c r="D2737" s="2"/>
    </row>
    <row r="2738" spans="1:4" x14ac:dyDescent="0.25">
      <c r="A2738" s="2">
        <v>540</v>
      </c>
      <c r="B2738">
        <v>2997</v>
      </c>
      <c r="C2738" s="3">
        <v>3122.372331</v>
      </c>
      <c r="D2738" s="2"/>
    </row>
    <row r="2739" spans="1:4" x14ac:dyDescent="0.25">
      <c r="A2739" s="2">
        <v>540</v>
      </c>
      <c r="B2739">
        <v>2998</v>
      </c>
      <c r="C2739" s="3">
        <v>5437.4755400000004</v>
      </c>
      <c r="D2739" s="2"/>
    </row>
    <row r="2740" spans="1:4" x14ac:dyDescent="0.25">
      <c r="A2740" s="2">
        <v>540</v>
      </c>
      <c r="B2740">
        <v>2999</v>
      </c>
      <c r="C2740" s="3">
        <v>17903.301585000001</v>
      </c>
      <c r="D2740" s="2"/>
    </row>
    <row r="2741" spans="1:4" x14ac:dyDescent="0.25">
      <c r="A2741" s="2">
        <v>540</v>
      </c>
      <c r="B2741">
        <v>3000</v>
      </c>
      <c r="C2741" s="3">
        <v>19527.694259</v>
      </c>
      <c r="D2741" s="2"/>
    </row>
    <row r="2742" spans="1:4" x14ac:dyDescent="0.25">
      <c r="A2742" s="2">
        <v>540</v>
      </c>
      <c r="B2742">
        <v>3001</v>
      </c>
      <c r="C2742" s="3">
        <v>169.99676099999999</v>
      </c>
      <c r="D2742" s="2"/>
    </row>
    <row r="2743" spans="1:4" x14ac:dyDescent="0.25">
      <c r="A2743" s="2">
        <v>540</v>
      </c>
      <c r="B2743">
        <v>3007</v>
      </c>
      <c r="C2743" s="3">
        <v>8703.5475079999997</v>
      </c>
      <c r="D2743" s="2"/>
    </row>
    <row r="2744" spans="1:4" x14ac:dyDescent="0.25">
      <c r="A2744" s="2">
        <v>540</v>
      </c>
      <c r="B2744">
        <v>3008</v>
      </c>
      <c r="C2744" s="3">
        <v>3652.8821720000001</v>
      </c>
      <c r="D2744" s="2"/>
    </row>
    <row r="2745" spans="1:4" x14ac:dyDescent="0.25">
      <c r="A2745" s="2">
        <v>540</v>
      </c>
      <c r="B2745">
        <v>3009</v>
      </c>
      <c r="C2745" s="3">
        <v>93.320049999999995</v>
      </c>
      <c r="D2745" s="2"/>
    </row>
    <row r="2746" spans="1:4" x14ac:dyDescent="0.25">
      <c r="A2746" s="2">
        <v>540</v>
      </c>
      <c r="B2746">
        <v>3011</v>
      </c>
      <c r="C2746" s="3">
        <v>1587.518865</v>
      </c>
      <c r="D2746" s="2"/>
    </row>
    <row r="2747" spans="1:4" x14ac:dyDescent="0.25">
      <c r="A2747" s="2">
        <v>540</v>
      </c>
      <c r="B2747">
        <v>3013</v>
      </c>
      <c r="C2747" s="3">
        <v>1159.0842439999999</v>
      </c>
      <c r="D2747" s="2"/>
    </row>
    <row r="2748" spans="1:4" x14ac:dyDescent="0.25">
      <c r="A2748" s="2">
        <v>540</v>
      </c>
      <c r="B2748">
        <v>3014</v>
      </c>
      <c r="C2748" s="3">
        <v>3260.1458619999999</v>
      </c>
      <c r="D2748" s="2"/>
    </row>
    <row r="2749" spans="1:4" x14ac:dyDescent="0.25">
      <c r="A2749" s="2">
        <v>540</v>
      </c>
      <c r="B2749">
        <v>3015</v>
      </c>
      <c r="C2749" s="3">
        <v>12389.320633333</v>
      </c>
      <c r="D2749" s="2"/>
    </row>
    <row r="2750" spans="1:4" x14ac:dyDescent="0.25">
      <c r="A2750" s="2">
        <v>540</v>
      </c>
      <c r="B2750">
        <v>3016</v>
      </c>
      <c r="C2750" s="3">
        <v>1262.678361</v>
      </c>
      <c r="D2750" s="2"/>
    </row>
    <row r="2751" spans="1:4" x14ac:dyDescent="0.25">
      <c r="A2751" s="2">
        <v>540</v>
      </c>
      <c r="B2751">
        <v>3017</v>
      </c>
      <c r="C2751" s="3">
        <v>2569.794202</v>
      </c>
      <c r="D2751" s="2"/>
    </row>
    <row r="2752" spans="1:4" x14ac:dyDescent="0.25">
      <c r="A2752" s="2">
        <v>540</v>
      </c>
      <c r="B2752">
        <v>3018</v>
      </c>
      <c r="C2752" s="3">
        <v>3616.722898</v>
      </c>
      <c r="D2752" s="2"/>
    </row>
    <row r="2753" spans="1:4" x14ac:dyDescent="0.25">
      <c r="A2753" s="2">
        <v>540</v>
      </c>
      <c r="B2753">
        <v>3019</v>
      </c>
      <c r="C2753" s="3">
        <v>4590.2851890000002</v>
      </c>
      <c r="D2753" s="2"/>
    </row>
    <row r="2754" spans="1:4" x14ac:dyDescent="0.25">
      <c r="A2754" s="2">
        <v>540</v>
      </c>
      <c r="B2754">
        <v>3020</v>
      </c>
      <c r="C2754" s="3">
        <v>24134.121055</v>
      </c>
      <c r="D2754" s="2"/>
    </row>
    <row r="2755" spans="1:4" x14ac:dyDescent="0.25">
      <c r="A2755" s="2">
        <v>540</v>
      </c>
      <c r="B2755">
        <v>3021</v>
      </c>
      <c r="C2755" s="3">
        <v>17822.090818000001</v>
      </c>
      <c r="D2755" s="2"/>
    </row>
    <row r="2756" spans="1:4" x14ac:dyDescent="0.25">
      <c r="A2756" s="2">
        <v>540</v>
      </c>
      <c r="B2756">
        <v>3022</v>
      </c>
      <c r="C2756" s="3">
        <v>3655.2330029999998</v>
      </c>
      <c r="D2756" s="2"/>
    </row>
    <row r="2757" spans="1:4" x14ac:dyDescent="0.25">
      <c r="A2757" s="2">
        <v>540</v>
      </c>
      <c r="B2757">
        <v>3023</v>
      </c>
      <c r="C2757" s="3">
        <v>5510.1728249999996</v>
      </c>
      <c r="D2757" s="2"/>
    </row>
    <row r="2758" spans="1:4" x14ac:dyDescent="0.25">
      <c r="A2758" s="2">
        <v>540</v>
      </c>
      <c r="B2758">
        <v>3024</v>
      </c>
      <c r="C2758" s="3">
        <v>8667.0749849999993</v>
      </c>
      <c r="D2758" s="2"/>
    </row>
    <row r="2759" spans="1:4" x14ac:dyDescent="0.25">
      <c r="A2759" s="2">
        <v>540</v>
      </c>
      <c r="B2759">
        <v>3025</v>
      </c>
      <c r="C2759" s="3">
        <v>2460.8728040000001</v>
      </c>
      <c r="D2759" s="2"/>
    </row>
    <row r="2760" spans="1:4" x14ac:dyDescent="0.25">
      <c r="A2760" s="2">
        <v>540</v>
      </c>
      <c r="B2760">
        <v>3026</v>
      </c>
      <c r="C2760" s="3">
        <v>6666.3565170000002</v>
      </c>
      <c r="D2760" s="2"/>
    </row>
    <row r="2761" spans="1:4" x14ac:dyDescent="0.25">
      <c r="A2761" s="2">
        <v>540</v>
      </c>
      <c r="B2761">
        <v>3027</v>
      </c>
      <c r="C2761" s="3">
        <v>12432.678835000001</v>
      </c>
      <c r="D2761" s="2"/>
    </row>
    <row r="2762" spans="1:4" x14ac:dyDescent="0.25">
      <c r="A2762" s="2">
        <v>540</v>
      </c>
      <c r="B2762">
        <v>3028</v>
      </c>
      <c r="C2762" s="3">
        <v>11140.82602</v>
      </c>
      <c r="D2762" s="2"/>
    </row>
    <row r="2763" spans="1:4" x14ac:dyDescent="0.25">
      <c r="A2763" s="2">
        <v>540</v>
      </c>
      <c r="B2763">
        <v>3029</v>
      </c>
      <c r="C2763" s="3">
        <v>12432.678835000001</v>
      </c>
      <c r="D2763" s="2"/>
    </row>
    <row r="2764" spans="1:4" x14ac:dyDescent="0.25">
      <c r="A2764" s="2">
        <v>540</v>
      </c>
      <c r="B2764">
        <v>3030</v>
      </c>
      <c r="C2764" s="3">
        <v>11140.82602</v>
      </c>
      <c r="D2764" s="2"/>
    </row>
    <row r="2765" spans="1:4" x14ac:dyDescent="0.25">
      <c r="A2765" s="2">
        <v>540</v>
      </c>
      <c r="B2765">
        <v>3031</v>
      </c>
      <c r="C2765" s="3">
        <v>6137.595628</v>
      </c>
      <c r="D2765" s="2"/>
    </row>
    <row r="2766" spans="1:4" x14ac:dyDescent="0.25">
      <c r="A2766" s="2">
        <v>540</v>
      </c>
      <c r="B2766">
        <v>3032</v>
      </c>
      <c r="C2766" s="3">
        <v>14202.131952</v>
      </c>
      <c r="D2766" s="2"/>
    </row>
    <row r="2767" spans="1:4" x14ac:dyDescent="0.25">
      <c r="A2767" s="2">
        <v>540</v>
      </c>
      <c r="B2767">
        <v>3033</v>
      </c>
      <c r="C2767" s="3">
        <v>6760.4975910000003</v>
      </c>
      <c r="D2767" s="2"/>
    </row>
    <row r="2768" spans="1:4" x14ac:dyDescent="0.25">
      <c r="A2768" s="2">
        <v>540</v>
      </c>
      <c r="B2768">
        <v>3034</v>
      </c>
      <c r="C2768" s="3">
        <v>4962.4466229999998</v>
      </c>
      <c r="D2768" s="2"/>
    </row>
    <row r="2769" spans="1:4" x14ac:dyDescent="0.25">
      <c r="A2769" s="2">
        <v>540</v>
      </c>
      <c r="B2769">
        <v>3035</v>
      </c>
      <c r="C2769" s="3">
        <v>3616.722898</v>
      </c>
      <c r="D2769" s="2"/>
    </row>
    <row r="2770" spans="1:4" x14ac:dyDescent="0.25">
      <c r="A2770" s="2">
        <v>540</v>
      </c>
      <c r="B2770">
        <v>3036</v>
      </c>
      <c r="C2770" s="3">
        <v>4986.6099969999996</v>
      </c>
      <c r="D2770" s="2"/>
    </row>
    <row r="2771" spans="1:4" x14ac:dyDescent="0.25">
      <c r="A2771" s="2">
        <v>540</v>
      </c>
      <c r="B2771">
        <v>3037</v>
      </c>
      <c r="C2771" s="3">
        <v>12030.106038</v>
      </c>
      <c r="D2771" s="2"/>
    </row>
    <row r="2772" spans="1:4" x14ac:dyDescent="0.25">
      <c r="A2772" s="2">
        <v>540</v>
      </c>
      <c r="B2772">
        <v>3038</v>
      </c>
      <c r="C2772" s="3">
        <v>10180.543159999999</v>
      </c>
      <c r="D2772" s="2"/>
    </row>
    <row r="2773" spans="1:4" x14ac:dyDescent="0.25">
      <c r="A2773" s="2">
        <v>540</v>
      </c>
      <c r="B2773">
        <v>3039</v>
      </c>
      <c r="C2773" s="3">
        <v>9810.3047069999993</v>
      </c>
      <c r="D2773" s="2"/>
    </row>
    <row r="2774" spans="1:4" x14ac:dyDescent="0.25">
      <c r="A2774" s="2">
        <v>540</v>
      </c>
      <c r="B2774">
        <v>3040</v>
      </c>
      <c r="C2774" s="3">
        <v>10430.412472</v>
      </c>
      <c r="D2774" s="2"/>
    </row>
    <row r="2775" spans="1:4" x14ac:dyDescent="0.25">
      <c r="A2775" s="2">
        <v>540</v>
      </c>
      <c r="B2775">
        <v>3041</v>
      </c>
      <c r="C2775" s="3">
        <v>7503.4320740000003</v>
      </c>
      <c r="D2775" s="2"/>
    </row>
    <row r="2776" spans="1:4" x14ac:dyDescent="0.25">
      <c r="A2776" s="2">
        <v>540</v>
      </c>
      <c r="B2776">
        <v>3042</v>
      </c>
      <c r="C2776" s="3">
        <v>5402.413759</v>
      </c>
      <c r="D2776" s="2"/>
    </row>
    <row r="2777" spans="1:4" x14ac:dyDescent="0.25">
      <c r="A2777" s="2">
        <v>540</v>
      </c>
      <c r="B2777">
        <v>3043</v>
      </c>
      <c r="C2777" s="3">
        <v>9400.1675990000003</v>
      </c>
      <c r="D2777" s="2"/>
    </row>
    <row r="2778" spans="1:4" x14ac:dyDescent="0.25">
      <c r="A2778" s="2">
        <v>540</v>
      </c>
      <c r="B2778">
        <v>3044</v>
      </c>
      <c r="C2778" s="3">
        <v>5620.9208289999997</v>
      </c>
      <c r="D2778" s="2"/>
    </row>
    <row r="2779" spans="1:4" x14ac:dyDescent="0.25">
      <c r="A2779" s="2">
        <v>540</v>
      </c>
      <c r="B2779">
        <v>3045</v>
      </c>
      <c r="C2779" s="3">
        <v>6808.7519490000004</v>
      </c>
      <c r="D2779" s="2"/>
    </row>
    <row r="2780" spans="1:4" x14ac:dyDescent="0.25">
      <c r="A2780" s="2">
        <v>540</v>
      </c>
      <c r="B2780">
        <v>3046</v>
      </c>
      <c r="C2780" s="3">
        <v>4612.2193569999999</v>
      </c>
      <c r="D2780" s="2"/>
    </row>
    <row r="2781" spans="1:4" x14ac:dyDescent="0.25">
      <c r="A2781" s="2">
        <v>540</v>
      </c>
      <c r="B2781">
        <v>3047</v>
      </c>
      <c r="C2781" s="3">
        <v>7624.6471220000003</v>
      </c>
      <c r="D2781" s="2"/>
    </row>
    <row r="2782" spans="1:4" x14ac:dyDescent="0.25">
      <c r="A2782" s="2">
        <v>540</v>
      </c>
      <c r="B2782">
        <v>3048</v>
      </c>
      <c r="C2782" s="3">
        <v>6676.3372440000003</v>
      </c>
      <c r="D2782" s="2"/>
    </row>
    <row r="2783" spans="1:4" x14ac:dyDescent="0.25">
      <c r="A2783" s="2">
        <v>540</v>
      </c>
      <c r="B2783">
        <v>3049</v>
      </c>
      <c r="C2783" s="3">
        <v>4878.1033029999999</v>
      </c>
      <c r="D2783" s="2"/>
    </row>
    <row r="2784" spans="1:4" x14ac:dyDescent="0.25">
      <c r="A2784" s="2">
        <v>540</v>
      </c>
      <c r="B2784">
        <v>3050</v>
      </c>
      <c r="C2784" s="3">
        <v>2609.9057240000002</v>
      </c>
      <c r="D2784" s="2"/>
    </row>
    <row r="2785" spans="1:4" x14ac:dyDescent="0.25">
      <c r="A2785" s="2">
        <v>540</v>
      </c>
      <c r="B2785">
        <v>3051</v>
      </c>
      <c r="C2785" s="3">
        <v>4008.189261</v>
      </c>
      <c r="D2785" s="2"/>
    </row>
    <row r="2786" spans="1:4" x14ac:dyDescent="0.25">
      <c r="A2786" s="2">
        <v>540</v>
      </c>
      <c r="B2786">
        <v>3052</v>
      </c>
      <c r="C2786" s="3">
        <v>10251.627144</v>
      </c>
      <c r="D2786" s="2"/>
    </row>
    <row r="2787" spans="1:4" x14ac:dyDescent="0.25">
      <c r="A2787" s="2">
        <v>540</v>
      </c>
      <c r="B2787">
        <v>3053</v>
      </c>
      <c r="C2787" s="3">
        <v>3271.5065760000002</v>
      </c>
      <c r="D2787" s="2"/>
    </row>
    <row r="2788" spans="1:4" x14ac:dyDescent="0.25">
      <c r="A2788" s="2">
        <v>540</v>
      </c>
      <c r="B2788">
        <v>3054</v>
      </c>
      <c r="C2788" s="3">
        <v>3271.5065760000002</v>
      </c>
      <c r="D2788" s="2"/>
    </row>
    <row r="2789" spans="1:4" x14ac:dyDescent="0.25">
      <c r="A2789" s="2">
        <v>540</v>
      </c>
      <c r="B2789">
        <v>3055</v>
      </c>
      <c r="C2789" s="3">
        <v>14072.799141</v>
      </c>
      <c r="D2789" s="2"/>
    </row>
    <row r="2790" spans="1:4" x14ac:dyDescent="0.25">
      <c r="A2790" s="2">
        <v>540</v>
      </c>
      <c r="B2790">
        <v>3056</v>
      </c>
      <c r="C2790" s="3">
        <v>15479.890143000001</v>
      </c>
      <c r="D2790" s="2"/>
    </row>
    <row r="2791" spans="1:4" x14ac:dyDescent="0.25">
      <c r="A2791" s="2">
        <v>540</v>
      </c>
      <c r="B2791">
        <v>3057</v>
      </c>
      <c r="C2791" s="3">
        <v>6580.0488079999996</v>
      </c>
      <c r="D2791" s="2"/>
    </row>
    <row r="2792" spans="1:4" x14ac:dyDescent="0.25">
      <c r="A2792" s="2">
        <v>540</v>
      </c>
      <c r="B2792">
        <v>3058</v>
      </c>
      <c r="C2792" s="3">
        <v>9386.3050149999999</v>
      </c>
      <c r="D2792" s="2"/>
    </row>
    <row r="2793" spans="1:4" x14ac:dyDescent="0.25">
      <c r="A2793" s="2">
        <v>540</v>
      </c>
      <c r="B2793">
        <v>3059</v>
      </c>
      <c r="C2793" s="3">
        <v>6127.4212520000001</v>
      </c>
      <c r="D2793" s="2"/>
    </row>
    <row r="2794" spans="1:4" x14ac:dyDescent="0.25">
      <c r="A2794" s="2">
        <v>540</v>
      </c>
      <c r="B2794">
        <v>3060</v>
      </c>
      <c r="C2794" s="3">
        <v>7176.576489</v>
      </c>
      <c r="D2794" s="2"/>
    </row>
    <row r="2795" spans="1:4" x14ac:dyDescent="0.25">
      <c r="A2795" s="2">
        <v>540</v>
      </c>
      <c r="B2795">
        <v>3061</v>
      </c>
      <c r="C2795" s="3">
        <v>5287.9178519999996</v>
      </c>
      <c r="D2795" s="2"/>
    </row>
    <row r="2796" spans="1:4" x14ac:dyDescent="0.25">
      <c r="A2796" s="2">
        <v>540</v>
      </c>
      <c r="B2796">
        <v>3062</v>
      </c>
      <c r="C2796" s="3">
        <v>1906.8058779999999</v>
      </c>
      <c r="D2796" s="2"/>
    </row>
    <row r="2797" spans="1:4" x14ac:dyDescent="0.25">
      <c r="A2797" s="2">
        <v>540</v>
      </c>
      <c r="B2797">
        <v>3063</v>
      </c>
      <c r="C2797" s="3">
        <v>2944.3849329999998</v>
      </c>
      <c r="D2797" s="2"/>
    </row>
    <row r="2798" spans="1:4" x14ac:dyDescent="0.25">
      <c r="A2798" s="2">
        <v>540</v>
      </c>
      <c r="B2798">
        <v>3064</v>
      </c>
      <c r="C2798" s="3">
        <v>3962.329385</v>
      </c>
      <c r="D2798" s="2"/>
    </row>
    <row r="2799" spans="1:4" x14ac:dyDescent="0.25">
      <c r="A2799" s="2">
        <v>540</v>
      </c>
      <c r="B2799">
        <v>3065</v>
      </c>
      <c r="C2799" s="3">
        <v>3389.0357650000001</v>
      </c>
      <c r="D2799" s="2"/>
    </row>
    <row r="2800" spans="1:4" x14ac:dyDescent="0.25">
      <c r="A2800" s="2">
        <v>540</v>
      </c>
      <c r="B2800">
        <v>3066</v>
      </c>
      <c r="C2800" s="3">
        <v>29656.797946999999</v>
      </c>
      <c r="D2800" s="2"/>
    </row>
    <row r="2801" spans="1:4" x14ac:dyDescent="0.25">
      <c r="A2801" s="2">
        <v>540</v>
      </c>
      <c r="B2801">
        <v>3067</v>
      </c>
      <c r="C2801" s="3">
        <v>4555.734942</v>
      </c>
      <c r="D2801" s="2"/>
    </row>
    <row r="2802" spans="1:4" x14ac:dyDescent="0.25">
      <c r="A2802" s="2">
        <v>540</v>
      </c>
      <c r="B2802">
        <v>3068</v>
      </c>
      <c r="C2802" s="3">
        <v>836.48579400000006</v>
      </c>
      <c r="D2802" s="2"/>
    </row>
    <row r="2803" spans="1:4" x14ac:dyDescent="0.25">
      <c r="A2803" s="2">
        <v>540</v>
      </c>
      <c r="B2803">
        <v>3069</v>
      </c>
      <c r="C2803" s="3">
        <v>1009.246206</v>
      </c>
      <c r="D2803" s="2"/>
    </row>
    <row r="2804" spans="1:4" x14ac:dyDescent="0.25">
      <c r="A2804" s="2">
        <v>540</v>
      </c>
      <c r="B2804">
        <v>3070</v>
      </c>
      <c r="C2804" s="3">
        <v>2262.6548229999999</v>
      </c>
      <c r="D2804" s="2"/>
    </row>
    <row r="2805" spans="1:4" x14ac:dyDescent="0.25">
      <c r="A2805" s="2">
        <v>540</v>
      </c>
      <c r="B2805">
        <v>3071</v>
      </c>
      <c r="C2805" s="3">
        <v>3085.150263</v>
      </c>
      <c r="D2805" s="2"/>
    </row>
    <row r="2806" spans="1:4" x14ac:dyDescent="0.25">
      <c r="A2806" s="2">
        <v>540</v>
      </c>
      <c r="B2806">
        <v>3072</v>
      </c>
      <c r="C2806" s="3">
        <v>5567.6552709999996</v>
      </c>
      <c r="D2806" s="2"/>
    </row>
    <row r="2807" spans="1:4" x14ac:dyDescent="0.25">
      <c r="A2807" s="2">
        <v>540</v>
      </c>
      <c r="B2807">
        <v>3073</v>
      </c>
      <c r="C2807" s="3">
        <v>1788.0490199999999</v>
      </c>
      <c r="D2807" s="2"/>
    </row>
    <row r="2808" spans="1:4" x14ac:dyDescent="0.25">
      <c r="A2808" s="2">
        <v>540</v>
      </c>
      <c r="B2808">
        <v>3074</v>
      </c>
      <c r="C2808" s="3">
        <v>2837.7798710000002</v>
      </c>
      <c r="D2808" s="2"/>
    </row>
    <row r="2809" spans="1:4" x14ac:dyDescent="0.25">
      <c r="A2809" s="2">
        <v>540</v>
      </c>
      <c r="B2809">
        <v>3075</v>
      </c>
      <c r="C2809" s="3">
        <v>2747.9207809999998</v>
      </c>
      <c r="D2809" s="2"/>
    </row>
    <row r="2810" spans="1:4" x14ac:dyDescent="0.25">
      <c r="A2810" s="2">
        <v>540</v>
      </c>
      <c r="B2810">
        <v>3076</v>
      </c>
      <c r="C2810" s="3">
        <v>2158.3518519999998</v>
      </c>
      <c r="D2810" s="2"/>
    </row>
    <row r="2811" spans="1:4" x14ac:dyDescent="0.25">
      <c r="A2811" s="2">
        <v>540</v>
      </c>
      <c r="B2811">
        <v>3077</v>
      </c>
      <c r="C2811" s="3">
        <v>3457.2796069999999</v>
      </c>
      <c r="D2811" s="2"/>
    </row>
    <row r="2812" spans="1:4" x14ac:dyDescent="0.25">
      <c r="A2812" s="2">
        <v>540</v>
      </c>
      <c r="B2812">
        <v>3078</v>
      </c>
      <c r="C2812" s="3">
        <v>705.59349699999996</v>
      </c>
      <c r="D2812" s="2"/>
    </row>
    <row r="2813" spans="1:4" x14ac:dyDescent="0.25">
      <c r="A2813" s="2">
        <v>540</v>
      </c>
      <c r="B2813">
        <v>3079</v>
      </c>
      <c r="C2813" s="3">
        <v>2592.1142249999998</v>
      </c>
      <c r="D2813" s="2"/>
    </row>
    <row r="2814" spans="1:4" x14ac:dyDescent="0.25">
      <c r="A2814" s="2">
        <v>540</v>
      </c>
      <c r="B2814">
        <v>3080</v>
      </c>
      <c r="C2814" s="3">
        <v>2128.1457150000001</v>
      </c>
      <c r="D2814" s="2"/>
    </row>
    <row r="2815" spans="1:4" x14ac:dyDescent="0.25">
      <c r="A2815" s="2">
        <v>540</v>
      </c>
      <c r="B2815">
        <v>3081</v>
      </c>
      <c r="C2815" s="3">
        <v>808.05771200000004</v>
      </c>
      <c r="D2815" s="2"/>
    </row>
    <row r="2816" spans="1:4" x14ac:dyDescent="0.25">
      <c r="A2816" s="2">
        <v>540</v>
      </c>
      <c r="B2816">
        <v>3082</v>
      </c>
      <c r="C2816" s="3">
        <v>600.566102</v>
      </c>
      <c r="D2816" s="2"/>
    </row>
    <row r="2817" spans="1:4" x14ac:dyDescent="0.25">
      <c r="A2817" s="2">
        <v>540</v>
      </c>
      <c r="B2817">
        <v>3083</v>
      </c>
      <c r="C2817" s="3">
        <v>600.566102</v>
      </c>
      <c r="D2817" s="2"/>
    </row>
    <row r="2818" spans="1:4" x14ac:dyDescent="0.25">
      <c r="A2818" s="2">
        <v>540</v>
      </c>
      <c r="B2818">
        <v>3084</v>
      </c>
      <c r="C2818" s="3">
        <v>6489.7441310000004</v>
      </c>
      <c r="D2818" s="2"/>
    </row>
    <row r="2819" spans="1:4" x14ac:dyDescent="0.25">
      <c r="A2819" s="2">
        <v>540</v>
      </c>
      <c r="B2819">
        <v>3085</v>
      </c>
      <c r="C2819" s="3">
        <v>6180.061267</v>
      </c>
      <c r="D2819" s="2"/>
    </row>
    <row r="2820" spans="1:4" x14ac:dyDescent="0.25">
      <c r="A2820" s="2">
        <v>540</v>
      </c>
      <c r="B2820">
        <v>3086</v>
      </c>
      <c r="C2820" s="3">
        <v>8313.4529129999992</v>
      </c>
      <c r="D2820" s="2"/>
    </row>
    <row r="2821" spans="1:4" x14ac:dyDescent="0.25">
      <c r="A2821" s="2">
        <v>540</v>
      </c>
      <c r="B2821">
        <v>3087</v>
      </c>
      <c r="C2821" s="3">
        <v>1237.2496120000001</v>
      </c>
      <c r="D2821" s="2"/>
    </row>
    <row r="2822" spans="1:4" x14ac:dyDescent="0.25">
      <c r="A2822" s="2">
        <v>540</v>
      </c>
      <c r="B2822">
        <v>3088</v>
      </c>
      <c r="C2822" s="3">
        <v>1685.655769</v>
      </c>
      <c r="D2822" s="2"/>
    </row>
    <row r="2823" spans="1:4" x14ac:dyDescent="0.25">
      <c r="A2823" s="2">
        <v>540</v>
      </c>
      <c r="B2823">
        <v>3089</v>
      </c>
      <c r="C2823" s="3">
        <v>798.99709299999995</v>
      </c>
      <c r="D2823" s="2"/>
    </row>
    <row r="2824" spans="1:4" x14ac:dyDescent="0.25">
      <c r="A2824" s="2">
        <v>540</v>
      </c>
      <c r="B2824">
        <v>3090</v>
      </c>
      <c r="C2824" s="3">
        <v>798.99709299999995</v>
      </c>
      <c r="D2824" s="2"/>
    </row>
    <row r="2825" spans="1:4" x14ac:dyDescent="0.25">
      <c r="A2825" s="2">
        <v>540</v>
      </c>
      <c r="B2825">
        <v>3091</v>
      </c>
      <c r="C2825" s="3">
        <v>4868.4695220000003</v>
      </c>
      <c r="D2825" s="2"/>
    </row>
    <row r="2826" spans="1:4" x14ac:dyDescent="0.25">
      <c r="A2826" s="2">
        <v>540</v>
      </c>
      <c r="B2826">
        <v>3092</v>
      </c>
      <c r="C2826" s="3">
        <v>17872.313563</v>
      </c>
      <c r="D2826" s="2"/>
    </row>
    <row r="2827" spans="1:4" x14ac:dyDescent="0.25">
      <c r="A2827" s="2">
        <v>540</v>
      </c>
      <c r="B2827">
        <v>3093</v>
      </c>
      <c r="C2827" s="3">
        <v>25617.053462332002</v>
      </c>
      <c r="D2827" s="2"/>
    </row>
    <row r="2828" spans="1:4" x14ac:dyDescent="0.25">
      <c r="A2828" s="2">
        <v>540</v>
      </c>
      <c r="B2828">
        <v>3094</v>
      </c>
      <c r="C2828" s="3">
        <v>17903.944520331999</v>
      </c>
      <c r="D2828" s="2"/>
    </row>
    <row r="2829" spans="1:4" x14ac:dyDescent="0.25">
      <c r="A2829" s="2">
        <v>540</v>
      </c>
      <c r="B2829">
        <v>3095</v>
      </c>
      <c r="C2829" s="3">
        <v>8140.9547009999997</v>
      </c>
      <c r="D2829" s="2"/>
    </row>
    <row r="2830" spans="1:4" x14ac:dyDescent="0.25">
      <c r="A2830" s="2">
        <v>540</v>
      </c>
      <c r="B2830">
        <v>3096</v>
      </c>
      <c r="C2830" s="3">
        <v>7970.1220270000003</v>
      </c>
      <c r="D2830" s="2"/>
    </row>
    <row r="2831" spans="1:4" x14ac:dyDescent="0.25">
      <c r="A2831" s="2">
        <v>540</v>
      </c>
      <c r="B2831">
        <v>3097</v>
      </c>
      <c r="C2831" s="3">
        <v>9491.6367950000003</v>
      </c>
      <c r="D2831" s="2"/>
    </row>
    <row r="2832" spans="1:4" x14ac:dyDescent="0.25">
      <c r="A2832" s="2">
        <v>540</v>
      </c>
      <c r="B2832">
        <v>3099</v>
      </c>
      <c r="C2832" s="3">
        <v>17495.627176999998</v>
      </c>
      <c r="D2832" s="2"/>
    </row>
    <row r="2833" spans="1:4" x14ac:dyDescent="0.25">
      <c r="A2833" s="2">
        <v>540</v>
      </c>
      <c r="B2833">
        <v>3100</v>
      </c>
      <c r="C2833" s="3">
        <v>18671.456052000001</v>
      </c>
      <c r="D2833" s="2"/>
    </row>
    <row r="2834" spans="1:4" x14ac:dyDescent="0.25">
      <c r="A2834" s="2">
        <v>540</v>
      </c>
      <c r="B2834">
        <v>3101</v>
      </c>
      <c r="C2834" s="3">
        <v>10480.956979000001</v>
      </c>
      <c r="D2834" s="2"/>
    </row>
    <row r="2835" spans="1:4" x14ac:dyDescent="0.25">
      <c r="A2835" s="2">
        <v>540</v>
      </c>
      <c r="B2835">
        <v>3102</v>
      </c>
      <c r="C2835" s="3">
        <v>10074.488122000001</v>
      </c>
      <c r="D2835" s="2"/>
    </row>
    <row r="2836" spans="1:4" x14ac:dyDescent="0.25">
      <c r="A2836" s="2">
        <v>540</v>
      </c>
      <c r="B2836">
        <v>3103</v>
      </c>
      <c r="C2836" s="3">
        <v>15765.327724000001</v>
      </c>
      <c r="D2836" s="2"/>
    </row>
    <row r="2837" spans="1:4" x14ac:dyDescent="0.25">
      <c r="A2837" s="2">
        <v>540</v>
      </c>
      <c r="B2837">
        <v>3104</v>
      </c>
      <c r="C2837" s="3">
        <v>15765.327724000001</v>
      </c>
      <c r="D2837" s="2"/>
    </row>
    <row r="2838" spans="1:4" x14ac:dyDescent="0.25">
      <c r="A2838" s="2">
        <v>540</v>
      </c>
      <c r="B2838">
        <v>3105</v>
      </c>
      <c r="C2838" s="3">
        <v>16959.850992</v>
      </c>
      <c r="D2838" s="2"/>
    </row>
    <row r="2839" spans="1:4" x14ac:dyDescent="0.25">
      <c r="A2839" s="2">
        <v>540</v>
      </c>
      <c r="B2839">
        <v>3106</v>
      </c>
      <c r="C2839" s="3">
        <v>11290.697866</v>
      </c>
      <c r="D2839" s="2"/>
    </row>
    <row r="2840" spans="1:4" x14ac:dyDescent="0.25">
      <c r="A2840" s="2">
        <v>540</v>
      </c>
      <c r="B2840">
        <v>3107</v>
      </c>
      <c r="C2840" s="3">
        <v>15387.088302</v>
      </c>
      <c r="D2840" s="2"/>
    </row>
    <row r="2841" spans="1:4" x14ac:dyDescent="0.25">
      <c r="A2841" s="2">
        <v>540</v>
      </c>
      <c r="B2841">
        <v>3108</v>
      </c>
      <c r="C2841" s="3">
        <v>19.840508</v>
      </c>
      <c r="D2841" s="2"/>
    </row>
    <row r="2842" spans="1:4" x14ac:dyDescent="0.25">
      <c r="A2842" s="2">
        <v>540</v>
      </c>
      <c r="B2842">
        <v>3109</v>
      </c>
      <c r="C2842" s="3">
        <v>7385.5938619999997</v>
      </c>
      <c r="D2842" s="2"/>
    </row>
    <row r="2843" spans="1:4" x14ac:dyDescent="0.25">
      <c r="A2843" s="2">
        <v>540</v>
      </c>
      <c r="B2843">
        <v>3110</v>
      </c>
      <c r="C2843" s="3">
        <v>5027.9096129999998</v>
      </c>
      <c r="D2843" s="2"/>
    </row>
    <row r="2844" spans="1:4" x14ac:dyDescent="0.25">
      <c r="A2844" s="2">
        <v>540</v>
      </c>
      <c r="B2844">
        <v>3111</v>
      </c>
      <c r="C2844" s="3">
        <v>7811.7027749999997</v>
      </c>
      <c r="D2844" s="2"/>
    </row>
    <row r="2845" spans="1:4" x14ac:dyDescent="0.25">
      <c r="A2845" s="2">
        <v>540</v>
      </c>
      <c r="B2845">
        <v>3112</v>
      </c>
      <c r="C2845" s="3">
        <v>7815.8281150000003</v>
      </c>
      <c r="D2845" s="2"/>
    </row>
    <row r="2846" spans="1:4" x14ac:dyDescent="0.25">
      <c r="A2846" s="2">
        <v>540</v>
      </c>
      <c r="B2846">
        <v>3113</v>
      </c>
      <c r="C2846" s="3">
        <v>6076.975351</v>
      </c>
      <c r="D2846" s="2"/>
    </row>
    <row r="2847" spans="1:4" x14ac:dyDescent="0.25">
      <c r="A2847" s="2">
        <v>540</v>
      </c>
      <c r="B2847">
        <v>3114</v>
      </c>
      <c r="C2847" s="3">
        <v>4975.8473020000001</v>
      </c>
      <c r="D2847" s="2"/>
    </row>
    <row r="2848" spans="1:4" x14ac:dyDescent="0.25">
      <c r="A2848" s="2">
        <v>540</v>
      </c>
      <c r="B2848">
        <v>3116</v>
      </c>
      <c r="C2848" s="3">
        <v>106.66363200000001</v>
      </c>
      <c r="D2848" s="2"/>
    </row>
    <row r="2849" spans="1:4" x14ac:dyDescent="0.25">
      <c r="A2849" s="2">
        <v>540</v>
      </c>
      <c r="B2849">
        <v>3117</v>
      </c>
      <c r="C2849" s="3">
        <v>1891.6659259999999</v>
      </c>
      <c r="D2849" s="2"/>
    </row>
    <row r="2850" spans="1:4" x14ac:dyDescent="0.25">
      <c r="A2850" s="2">
        <v>540</v>
      </c>
      <c r="B2850">
        <v>3118</v>
      </c>
      <c r="C2850" s="3">
        <v>1543.578045</v>
      </c>
      <c r="D2850" s="2"/>
    </row>
    <row r="2851" spans="1:4" x14ac:dyDescent="0.25">
      <c r="A2851" s="2">
        <v>540</v>
      </c>
      <c r="B2851">
        <v>3119</v>
      </c>
      <c r="C2851" s="3">
        <v>2497.393779</v>
      </c>
      <c r="D2851" s="2"/>
    </row>
    <row r="2852" spans="1:4" x14ac:dyDescent="0.25">
      <c r="A2852" s="2">
        <v>540</v>
      </c>
      <c r="B2852">
        <v>3120</v>
      </c>
      <c r="C2852" s="3">
        <v>2953.1174030000002</v>
      </c>
      <c r="D2852" s="2"/>
    </row>
    <row r="2853" spans="1:4" x14ac:dyDescent="0.25">
      <c r="A2853" s="2">
        <v>540</v>
      </c>
      <c r="B2853">
        <v>3121</v>
      </c>
      <c r="C2853" s="3">
        <v>583.18126500000005</v>
      </c>
      <c r="D2853" s="2"/>
    </row>
    <row r="2854" spans="1:4" x14ac:dyDescent="0.25">
      <c r="A2854" s="2">
        <v>540</v>
      </c>
      <c r="B2854">
        <v>3123</v>
      </c>
      <c r="C2854" s="3">
        <v>843.36344499999996</v>
      </c>
      <c r="D2854" s="2"/>
    </row>
    <row r="2855" spans="1:4" x14ac:dyDescent="0.25">
      <c r="A2855" s="2">
        <v>540</v>
      </c>
      <c r="B2855">
        <v>3124</v>
      </c>
      <c r="C2855" s="3">
        <v>4906.6205529999997</v>
      </c>
      <c r="D2855" s="2"/>
    </row>
    <row r="2856" spans="1:4" x14ac:dyDescent="0.25">
      <c r="A2856" s="2">
        <v>540</v>
      </c>
      <c r="B2856">
        <v>3125</v>
      </c>
      <c r="C2856" s="3">
        <v>86775.890046</v>
      </c>
      <c r="D2856" s="2"/>
    </row>
    <row r="2857" spans="1:4" x14ac:dyDescent="0.25">
      <c r="A2857" s="2">
        <v>540</v>
      </c>
      <c r="B2857">
        <v>3126</v>
      </c>
      <c r="C2857" s="3">
        <v>425.43380100000002</v>
      </c>
      <c r="D2857" s="2"/>
    </row>
    <row r="2858" spans="1:4" x14ac:dyDescent="0.25">
      <c r="A2858" s="2">
        <v>540</v>
      </c>
      <c r="B2858">
        <v>3129</v>
      </c>
      <c r="C2858" s="3">
        <v>11818.090389000001</v>
      </c>
      <c r="D2858" s="2"/>
    </row>
    <row r="2859" spans="1:4" x14ac:dyDescent="0.25">
      <c r="A2859" s="2">
        <v>540</v>
      </c>
      <c r="B2859">
        <v>3131</v>
      </c>
      <c r="C2859" s="3">
        <v>3971.3903089999999</v>
      </c>
      <c r="D2859" s="2"/>
    </row>
    <row r="2860" spans="1:4" x14ac:dyDescent="0.25">
      <c r="A2860" s="2">
        <v>540</v>
      </c>
      <c r="B2860">
        <v>3132</v>
      </c>
      <c r="C2860" s="3">
        <v>6537.1759110000003</v>
      </c>
      <c r="D2860" s="2"/>
    </row>
    <row r="2861" spans="1:4" x14ac:dyDescent="0.25">
      <c r="A2861" s="2">
        <v>540</v>
      </c>
      <c r="B2861">
        <v>3133</v>
      </c>
      <c r="C2861" s="3">
        <v>18015.707897</v>
      </c>
      <c r="D2861" s="2"/>
    </row>
    <row r="2862" spans="1:4" x14ac:dyDescent="0.25">
      <c r="A2862" s="2">
        <v>540</v>
      </c>
      <c r="B2862">
        <v>3134</v>
      </c>
      <c r="C2862" s="3">
        <v>469.187792</v>
      </c>
      <c r="D2862" s="2"/>
    </row>
    <row r="2863" spans="1:4" x14ac:dyDescent="0.25">
      <c r="A2863" s="2">
        <v>540</v>
      </c>
      <c r="B2863">
        <v>3135</v>
      </c>
      <c r="C2863" s="3">
        <v>3852.3345869999998</v>
      </c>
      <c r="D2863" s="2"/>
    </row>
    <row r="2864" spans="1:4" x14ac:dyDescent="0.25">
      <c r="A2864" s="2">
        <v>540</v>
      </c>
      <c r="B2864">
        <v>3139</v>
      </c>
      <c r="C2864" s="3">
        <v>2240.928128</v>
      </c>
      <c r="D2864" s="2"/>
    </row>
    <row r="2865" spans="1:4" x14ac:dyDescent="0.25">
      <c r="A2865" s="2">
        <v>540</v>
      </c>
      <c r="B2865">
        <v>3140</v>
      </c>
      <c r="C2865" s="3">
        <v>5971.2543750000004</v>
      </c>
      <c r="D2865" s="2"/>
    </row>
    <row r="2866" spans="1:4" x14ac:dyDescent="0.25">
      <c r="A2866" s="2">
        <v>540</v>
      </c>
      <c r="B2866">
        <v>3141</v>
      </c>
      <c r="C2866" s="3">
        <v>2756.608819</v>
      </c>
      <c r="D2866" s="2"/>
    </row>
    <row r="2867" spans="1:4" x14ac:dyDescent="0.25">
      <c r="A2867" s="2">
        <v>540</v>
      </c>
      <c r="B2867">
        <v>3142</v>
      </c>
      <c r="C2867" s="3">
        <v>11395.348742</v>
      </c>
      <c r="D2867" s="2"/>
    </row>
    <row r="2868" spans="1:4" x14ac:dyDescent="0.25">
      <c r="A2868" s="2">
        <v>540</v>
      </c>
      <c r="B2868">
        <v>3143</v>
      </c>
      <c r="C2868" s="3">
        <v>8097.1289729999999</v>
      </c>
      <c r="D2868" s="2"/>
    </row>
    <row r="2869" spans="1:4" x14ac:dyDescent="0.25">
      <c r="A2869" s="2">
        <v>540</v>
      </c>
      <c r="B2869">
        <v>3145</v>
      </c>
      <c r="C2869" s="3">
        <v>70379.967298000003</v>
      </c>
      <c r="D2869" s="2"/>
    </row>
    <row r="2870" spans="1:4" x14ac:dyDescent="0.25">
      <c r="A2870" s="2">
        <v>540</v>
      </c>
      <c r="B2870">
        <v>3148</v>
      </c>
      <c r="C2870" s="3">
        <v>1912.813787</v>
      </c>
      <c r="D2870" s="2"/>
    </row>
    <row r="2871" spans="1:4" x14ac:dyDescent="0.25">
      <c r="A2871" s="2">
        <v>540</v>
      </c>
      <c r="B2871">
        <v>3149</v>
      </c>
      <c r="C2871" s="3">
        <v>1028.5100829999999</v>
      </c>
      <c r="D2871" s="2"/>
    </row>
    <row r="2872" spans="1:4" x14ac:dyDescent="0.25">
      <c r="A2872" s="2">
        <v>540</v>
      </c>
      <c r="B2872">
        <v>3150</v>
      </c>
      <c r="C2872" s="3">
        <v>1776.0262660000001</v>
      </c>
      <c r="D2872" s="2"/>
    </row>
    <row r="2873" spans="1:4" x14ac:dyDescent="0.25">
      <c r="A2873" s="2">
        <v>540</v>
      </c>
      <c r="B2873">
        <v>3151</v>
      </c>
      <c r="C2873" s="3">
        <v>1349.644164</v>
      </c>
      <c r="D2873" s="2"/>
    </row>
    <row r="2874" spans="1:4" x14ac:dyDescent="0.25">
      <c r="A2874" s="2">
        <v>540</v>
      </c>
      <c r="B2874">
        <v>3152</v>
      </c>
      <c r="C2874" s="3">
        <v>1458.431924</v>
      </c>
      <c r="D2874" s="2"/>
    </row>
    <row r="2875" spans="1:4" x14ac:dyDescent="0.25">
      <c r="A2875" s="2">
        <v>540</v>
      </c>
      <c r="B2875">
        <v>3153</v>
      </c>
      <c r="C2875" s="3">
        <v>555.78243199999997</v>
      </c>
      <c r="D2875" s="2"/>
    </row>
    <row r="2876" spans="1:4" x14ac:dyDescent="0.25">
      <c r="A2876" s="2">
        <v>540</v>
      </c>
      <c r="B2876">
        <v>3154</v>
      </c>
      <c r="C2876" s="3">
        <v>771.60180300000002</v>
      </c>
      <c r="D2876" s="2"/>
    </row>
    <row r="2877" spans="1:4" x14ac:dyDescent="0.25">
      <c r="A2877" s="2">
        <v>540</v>
      </c>
      <c r="B2877">
        <v>3155</v>
      </c>
      <c r="C2877" s="3">
        <v>2906.1481370000001</v>
      </c>
      <c r="D2877" s="2"/>
    </row>
    <row r="2878" spans="1:4" x14ac:dyDescent="0.25">
      <c r="A2878" s="2">
        <v>540</v>
      </c>
      <c r="B2878">
        <v>3156</v>
      </c>
      <c r="C2878" s="3">
        <v>1810.4409029999999</v>
      </c>
      <c r="D2878" s="2"/>
    </row>
    <row r="2879" spans="1:4" x14ac:dyDescent="0.25">
      <c r="A2879" s="2">
        <v>540</v>
      </c>
      <c r="B2879">
        <v>3157</v>
      </c>
      <c r="C2879" s="3">
        <v>1712.4183069999999</v>
      </c>
      <c r="D2879" s="2"/>
    </row>
    <row r="2880" spans="1:4" x14ac:dyDescent="0.25">
      <c r="A2880" s="2">
        <v>540</v>
      </c>
      <c r="B2880">
        <v>3158</v>
      </c>
      <c r="C2880" s="3">
        <v>24005.226804000002</v>
      </c>
      <c r="D2880" s="2"/>
    </row>
    <row r="2881" spans="1:4" x14ac:dyDescent="0.25">
      <c r="A2881" s="2">
        <v>540</v>
      </c>
      <c r="B2881">
        <v>3159</v>
      </c>
      <c r="C2881" s="3">
        <v>1580.7355239999999</v>
      </c>
      <c r="D2881" s="2"/>
    </row>
    <row r="2882" spans="1:4" x14ac:dyDescent="0.25">
      <c r="A2882" s="2">
        <v>540</v>
      </c>
      <c r="B2882">
        <v>3160</v>
      </c>
      <c r="C2882" s="3">
        <v>20081.863559000001</v>
      </c>
      <c r="D2882" s="2"/>
    </row>
    <row r="2883" spans="1:4" x14ac:dyDescent="0.25">
      <c r="A2883" s="2">
        <v>540</v>
      </c>
      <c r="B2883">
        <v>3161</v>
      </c>
      <c r="C2883" s="3">
        <v>833.84159899999997</v>
      </c>
      <c r="D2883" s="2"/>
    </row>
    <row r="2884" spans="1:4" x14ac:dyDescent="0.25">
      <c r="A2884" s="2">
        <v>540</v>
      </c>
      <c r="B2884">
        <v>3162</v>
      </c>
      <c r="C2884" s="3">
        <v>2156.5047690000001</v>
      </c>
      <c r="D2884" s="2"/>
    </row>
    <row r="2885" spans="1:4" x14ac:dyDescent="0.25">
      <c r="A2885" s="2">
        <v>540</v>
      </c>
      <c r="B2885">
        <v>3163</v>
      </c>
      <c r="C2885" s="3">
        <v>4657.4292189999996</v>
      </c>
      <c r="D2885" s="2"/>
    </row>
    <row r="2886" spans="1:4" x14ac:dyDescent="0.25">
      <c r="A2886" s="2">
        <v>540</v>
      </c>
      <c r="B2886">
        <v>3164</v>
      </c>
      <c r="C2886" s="3">
        <v>8387.053801</v>
      </c>
      <c r="D2886" s="2"/>
    </row>
    <row r="2887" spans="1:4" x14ac:dyDescent="0.25">
      <c r="A2887" s="2">
        <v>540</v>
      </c>
      <c r="B2887">
        <v>3165</v>
      </c>
      <c r="C2887" s="3">
        <v>18008.145798000001</v>
      </c>
      <c r="D2887" s="2"/>
    </row>
    <row r="2888" spans="1:4" x14ac:dyDescent="0.25">
      <c r="A2888" s="2">
        <v>540</v>
      </c>
      <c r="B2888">
        <v>3168</v>
      </c>
      <c r="C2888" s="3">
        <v>9916.3604770000002</v>
      </c>
      <c r="D2888" s="2"/>
    </row>
    <row r="2889" spans="1:4" x14ac:dyDescent="0.25">
      <c r="A2889" s="2">
        <v>540</v>
      </c>
      <c r="B2889">
        <v>3169</v>
      </c>
      <c r="C2889" s="3">
        <v>10434.418079999999</v>
      </c>
      <c r="D2889" s="2"/>
    </row>
    <row r="2890" spans="1:4" x14ac:dyDescent="0.25">
      <c r="A2890" s="2">
        <v>540</v>
      </c>
      <c r="B2890">
        <v>3170</v>
      </c>
      <c r="C2890" s="3">
        <v>8915.6897349999999</v>
      </c>
      <c r="D2890" s="2"/>
    </row>
    <row r="2891" spans="1:4" x14ac:dyDescent="0.25">
      <c r="A2891" s="2">
        <v>540</v>
      </c>
      <c r="B2891">
        <v>3171</v>
      </c>
      <c r="C2891" s="3">
        <v>8586.5209099999993</v>
      </c>
      <c r="D2891" s="2"/>
    </row>
    <row r="2892" spans="1:4" x14ac:dyDescent="0.25">
      <c r="A2892" s="2">
        <v>540</v>
      </c>
      <c r="B2892">
        <v>3172</v>
      </c>
      <c r="C2892" s="3">
        <v>3410.982782</v>
      </c>
      <c r="D2892" s="2"/>
    </row>
    <row r="2893" spans="1:4" x14ac:dyDescent="0.25">
      <c r="A2893" s="2">
        <v>540</v>
      </c>
      <c r="B2893">
        <v>3173</v>
      </c>
      <c r="C2893" s="3">
        <v>4576.9255839999996</v>
      </c>
      <c r="D2893" s="2"/>
    </row>
    <row r="2894" spans="1:4" x14ac:dyDescent="0.25">
      <c r="A2894" s="2">
        <v>540</v>
      </c>
      <c r="B2894">
        <v>3174</v>
      </c>
      <c r="C2894" s="3">
        <v>3553.9211780000001</v>
      </c>
      <c r="D2894" s="2"/>
    </row>
    <row r="2895" spans="1:4" x14ac:dyDescent="0.25">
      <c r="A2895" s="2">
        <v>540</v>
      </c>
      <c r="B2895">
        <v>3175</v>
      </c>
      <c r="C2895" s="3">
        <v>472.61324999999999</v>
      </c>
      <c r="D2895" s="2"/>
    </row>
    <row r="2896" spans="1:4" x14ac:dyDescent="0.25">
      <c r="A2896" s="2">
        <v>540</v>
      </c>
      <c r="B2896">
        <v>3176</v>
      </c>
      <c r="C2896" s="3">
        <v>157.12626700000001</v>
      </c>
      <c r="D2896" s="2"/>
    </row>
    <row r="2897" spans="1:4" x14ac:dyDescent="0.25">
      <c r="A2897" s="2">
        <v>540</v>
      </c>
      <c r="B2897">
        <v>3177</v>
      </c>
      <c r="C2897" s="3">
        <v>358.376193</v>
      </c>
      <c r="D2897" s="2"/>
    </row>
    <row r="2898" spans="1:4" x14ac:dyDescent="0.25">
      <c r="A2898" s="2">
        <v>540</v>
      </c>
      <c r="B2898">
        <v>3178</v>
      </c>
      <c r="C2898" s="3">
        <v>1327.6581100000001</v>
      </c>
      <c r="D2898" s="2"/>
    </row>
    <row r="2899" spans="1:4" x14ac:dyDescent="0.25">
      <c r="A2899" s="2">
        <v>540</v>
      </c>
      <c r="B2899">
        <v>3179</v>
      </c>
      <c r="C2899" s="3">
        <v>3842.4297919999999</v>
      </c>
      <c r="D2899" s="2"/>
    </row>
    <row r="2900" spans="1:4" x14ac:dyDescent="0.25">
      <c r="A2900" s="2">
        <v>540</v>
      </c>
      <c r="B2900">
        <v>3180</v>
      </c>
      <c r="C2900" s="3">
        <v>2113.7754719999998</v>
      </c>
      <c r="D2900" s="2"/>
    </row>
    <row r="2901" spans="1:4" x14ac:dyDescent="0.25">
      <c r="A2901" s="2">
        <v>540</v>
      </c>
      <c r="B2901">
        <v>3181</v>
      </c>
      <c r="C2901" s="3">
        <v>360.909605</v>
      </c>
      <c r="D2901" s="2"/>
    </row>
    <row r="2902" spans="1:4" x14ac:dyDescent="0.25">
      <c r="A2902" s="2">
        <v>540</v>
      </c>
      <c r="B2902">
        <v>3182</v>
      </c>
      <c r="C2902" s="3">
        <v>794.07246299999997</v>
      </c>
      <c r="D2902" s="2"/>
    </row>
    <row r="2903" spans="1:4" x14ac:dyDescent="0.25">
      <c r="A2903" s="2">
        <v>540</v>
      </c>
      <c r="B2903">
        <v>3183</v>
      </c>
      <c r="C2903" s="3">
        <v>6612.5646120000001</v>
      </c>
      <c r="D2903" s="2"/>
    </row>
    <row r="2904" spans="1:4" x14ac:dyDescent="0.25">
      <c r="A2904" s="2">
        <v>540</v>
      </c>
      <c r="B2904">
        <v>3192</v>
      </c>
      <c r="C2904" s="3">
        <v>70379.967298000003</v>
      </c>
      <c r="D2904" s="2"/>
    </row>
    <row r="2905" spans="1:4" x14ac:dyDescent="0.25">
      <c r="A2905" s="2">
        <v>540</v>
      </c>
      <c r="B2905">
        <v>3193</v>
      </c>
      <c r="C2905" s="3">
        <v>4796.7985250000002</v>
      </c>
      <c r="D2905" s="2"/>
    </row>
    <row r="2906" spans="1:4" x14ac:dyDescent="0.25">
      <c r="A2906" s="2">
        <v>540</v>
      </c>
      <c r="B2906">
        <v>3194</v>
      </c>
      <c r="C2906" s="3">
        <v>943.35625500000003</v>
      </c>
      <c r="D2906" s="2"/>
    </row>
    <row r="2907" spans="1:4" x14ac:dyDescent="0.25">
      <c r="A2907" s="2">
        <v>540</v>
      </c>
      <c r="B2907">
        <v>3197</v>
      </c>
      <c r="C2907" s="3">
        <v>74759.189360000004</v>
      </c>
      <c r="D2907" s="2"/>
    </row>
    <row r="2908" spans="1:4" x14ac:dyDescent="0.25">
      <c r="A2908" s="2">
        <v>540</v>
      </c>
      <c r="B2908">
        <v>3198</v>
      </c>
      <c r="C2908" s="3">
        <v>30479.776461000001</v>
      </c>
      <c r="D2908" s="2"/>
    </row>
    <row r="2909" spans="1:4" x14ac:dyDescent="0.25">
      <c r="A2909" s="2">
        <v>540</v>
      </c>
      <c r="B2909">
        <v>3199</v>
      </c>
      <c r="C2909" s="3">
        <v>10574.697275</v>
      </c>
      <c r="D2909" s="2"/>
    </row>
    <row r="2910" spans="1:4" x14ac:dyDescent="0.25">
      <c r="A2910" s="2">
        <v>540</v>
      </c>
      <c r="B2910">
        <v>3200</v>
      </c>
      <c r="C2910" s="3">
        <v>6208.4889549999998</v>
      </c>
      <c r="D2910" s="2"/>
    </row>
    <row r="2911" spans="1:4" x14ac:dyDescent="0.25">
      <c r="A2911" s="2">
        <v>540</v>
      </c>
      <c r="B2911">
        <v>3201</v>
      </c>
      <c r="C2911" s="3">
        <v>5212.2524270000004</v>
      </c>
      <c r="D2911" s="2"/>
    </row>
    <row r="2912" spans="1:4" x14ac:dyDescent="0.25">
      <c r="A2912" s="2">
        <v>540</v>
      </c>
      <c r="B2912">
        <v>3202</v>
      </c>
      <c r="C2912" s="3">
        <v>5212.2524270000004</v>
      </c>
      <c r="D2912" s="2"/>
    </row>
    <row r="2913" spans="1:4" x14ac:dyDescent="0.25">
      <c r="A2913" s="2">
        <v>540</v>
      </c>
      <c r="B2913">
        <v>3203</v>
      </c>
      <c r="C2913" s="3">
        <v>1593.076583</v>
      </c>
      <c r="D2913" s="2"/>
    </row>
    <row r="2914" spans="1:4" x14ac:dyDescent="0.25">
      <c r="A2914" s="2">
        <v>540</v>
      </c>
      <c r="B2914">
        <v>3204</v>
      </c>
      <c r="C2914" s="3">
        <v>69678.685786999995</v>
      </c>
      <c r="D2914" s="2"/>
    </row>
    <row r="2915" spans="1:4" x14ac:dyDescent="0.25">
      <c r="A2915" s="2">
        <v>540</v>
      </c>
      <c r="B2915">
        <v>3205</v>
      </c>
      <c r="C2915" s="3">
        <v>96945.311495999995</v>
      </c>
      <c r="D2915" s="2"/>
    </row>
    <row r="2916" spans="1:4" x14ac:dyDescent="0.25">
      <c r="A2916" s="2">
        <v>540</v>
      </c>
      <c r="B2916">
        <v>3206</v>
      </c>
      <c r="C2916" s="3">
        <v>87957.204587</v>
      </c>
      <c r="D2916" s="2"/>
    </row>
    <row r="2917" spans="1:4" x14ac:dyDescent="0.25">
      <c r="A2917" s="2">
        <v>540</v>
      </c>
      <c r="B2917">
        <v>3207</v>
      </c>
      <c r="C2917" s="3">
        <v>70364.663801000002</v>
      </c>
      <c r="D2917" s="2"/>
    </row>
    <row r="2918" spans="1:4" x14ac:dyDescent="0.25">
      <c r="A2918" s="2">
        <v>540</v>
      </c>
      <c r="B2918">
        <v>3208</v>
      </c>
      <c r="C2918" s="3">
        <v>948.74964</v>
      </c>
      <c r="D2918" s="2"/>
    </row>
    <row r="2919" spans="1:4" x14ac:dyDescent="0.25">
      <c r="A2919" s="2">
        <v>540</v>
      </c>
      <c r="B2919">
        <v>3209</v>
      </c>
      <c r="C2919" s="3">
        <v>660.68796999999995</v>
      </c>
      <c r="D2919" s="2"/>
    </row>
    <row r="2920" spans="1:4" x14ac:dyDescent="0.25">
      <c r="A2920" s="2">
        <v>540</v>
      </c>
      <c r="B2920">
        <v>3212</v>
      </c>
      <c r="C2920" s="3">
        <v>70364.663801000002</v>
      </c>
      <c r="D2920" s="2"/>
    </row>
    <row r="2921" spans="1:4" x14ac:dyDescent="0.25">
      <c r="A2921" s="2">
        <v>540</v>
      </c>
      <c r="B2921">
        <v>3213</v>
      </c>
      <c r="C2921" s="3">
        <v>837.821596</v>
      </c>
      <c r="D2921" s="2"/>
    </row>
    <row r="2922" spans="1:4" x14ac:dyDescent="0.25">
      <c r="A2922" s="2">
        <v>540</v>
      </c>
      <c r="B2922">
        <v>3214</v>
      </c>
      <c r="C2922" s="3">
        <v>900.97180300000002</v>
      </c>
      <c r="D2922" s="2"/>
    </row>
    <row r="2923" spans="1:4" x14ac:dyDescent="0.25">
      <c r="A2923" s="2">
        <v>540</v>
      </c>
      <c r="B2923">
        <v>3216</v>
      </c>
      <c r="C2923" s="3">
        <v>6266.0867983329999</v>
      </c>
      <c r="D2923" s="2"/>
    </row>
    <row r="2924" spans="1:4" x14ac:dyDescent="0.25">
      <c r="A2924" s="2">
        <v>540</v>
      </c>
      <c r="B2924">
        <v>3217</v>
      </c>
      <c r="C2924" s="3">
        <v>8058.215698</v>
      </c>
      <c r="D2924" s="2"/>
    </row>
    <row r="2925" spans="1:4" x14ac:dyDescent="0.25">
      <c r="A2925" s="2">
        <v>540</v>
      </c>
      <c r="B2925">
        <v>3218</v>
      </c>
      <c r="C2925" s="3">
        <v>5667.6730719999996</v>
      </c>
      <c r="D2925" s="2"/>
    </row>
    <row r="2926" spans="1:4" x14ac:dyDescent="0.25">
      <c r="A2926" s="2">
        <v>540</v>
      </c>
      <c r="B2926">
        <v>3219</v>
      </c>
      <c r="C2926" s="3">
        <v>8379.8241620000008</v>
      </c>
      <c r="D2926" s="2"/>
    </row>
    <row r="2927" spans="1:4" x14ac:dyDescent="0.25">
      <c r="A2927" s="2">
        <v>540</v>
      </c>
      <c r="B2927">
        <v>3220</v>
      </c>
      <c r="C2927" s="3">
        <v>22075.896743000001</v>
      </c>
      <c r="D2927" s="2"/>
    </row>
    <row r="2928" spans="1:4" x14ac:dyDescent="0.25">
      <c r="A2928" s="2">
        <v>540</v>
      </c>
      <c r="B2928">
        <v>3221</v>
      </c>
      <c r="C2928" s="3">
        <v>91384.833826999995</v>
      </c>
      <c r="D2928" s="2"/>
    </row>
    <row r="2929" spans="1:4" x14ac:dyDescent="0.25">
      <c r="A2929" s="2">
        <v>540</v>
      </c>
      <c r="B2929">
        <v>3222</v>
      </c>
      <c r="C2929" s="3">
        <v>101147.11255200001</v>
      </c>
      <c r="D2929" s="2"/>
    </row>
    <row r="2930" spans="1:4" x14ac:dyDescent="0.25">
      <c r="A2930" s="2">
        <v>540</v>
      </c>
      <c r="B2930">
        <v>3223</v>
      </c>
      <c r="C2930" s="3">
        <v>77414.628469000003</v>
      </c>
      <c r="D2930" s="2"/>
    </row>
    <row r="2931" spans="1:4" x14ac:dyDescent="0.25">
      <c r="A2931" s="2">
        <v>540</v>
      </c>
      <c r="B2931">
        <v>3226</v>
      </c>
      <c r="C2931" s="3">
        <v>1299.8096519999999</v>
      </c>
      <c r="D2931" s="2"/>
    </row>
    <row r="2932" spans="1:4" x14ac:dyDescent="0.25">
      <c r="A2932" s="2">
        <v>540</v>
      </c>
      <c r="B2932">
        <v>3227</v>
      </c>
      <c r="C2932" s="3">
        <v>3428.044899</v>
      </c>
      <c r="D2932" s="2"/>
    </row>
    <row r="2933" spans="1:4" x14ac:dyDescent="0.25">
      <c r="A2933" s="2">
        <v>540</v>
      </c>
      <c r="B2933">
        <v>3231</v>
      </c>
      <c r="C2933" s="3">
        <v>1981.6904420000001</v>
      </c>
      <c r="D2933" s="2"/>
    </row>
    <row r="2934" spans="1:4" x14ac:dyDescent="0.25">
      <c r="A2934" s="2">
        <v>540</v>
      </c>
      <c r="B2934">
        <v>3235</v>
      </c>
      <c r="C2934" s="3">
        <v>3220.978916</v>
      </c>
      <c r="D2934" s="2"/>
    </row>
    <row r="2935" spans="1:4" x14ac:dyDescent="0.25">
      <c r="A2935" s="2">
        <v>540</v>
      </c>
      <c r="B2935">
        <v>3236</v>
      </c>
      <c r="C2935" s="3">
        <v>1739.5607910000001</v>
      </c>
      <c r="D2935" s="2"/>
    </row>
    <row r="2936" spans="1:4" x14ac:dyDescent="0.25">
      <c r="A2936" s="2">
        <v>540</v>
      </c>
      <c r="B2936">
        <v>3237</v>
      </c>
      <c r="C2936" s="3">
        <v>482.394702</v>
      </c>
      <c r="D2936" s="2"/>
    </row>
    <row r="2937" spans="1:4" x14ac:dyDescent="0.25">
      <c r="A2937" s="2">
        <v>540</v>
      </c>
      <c r="B2937">
        <v>3238</v>
      </c>
      <c r="C2937" s="3">
        <v>482.394702</v>
      </c>
      <c r="D2937" s="2"/>
    </row>
    <row r="2938" spans="1:4" x14ac:dyDescent="0.25">
      <c r="A2938" s="2">
        <v>540</v>
      </c>
      <c r="B2938">
        <v>3239</v>
      </c>
      <c r="C2938" s="3">
        <v>2548.7312179999999</v>
      </c>
      <c r="D2938" s="2"/>
    </row>
    <row r="2939" spans="1:4" x14ac:dyDescent="0.25">
      <c r="A2939" s="2">
        <v>540</v>
      </c>
      <c r="B2939">
        <v>3240</v>
      </c>
      <c r="C2939" s="3">
        <v>1980.279464</v>
      </c>
      <c r="D2939" s="2"/>
    </row>
    <row r="2940" spans="1:4" x14ac:dyDescent="0.25">
      <c r="A2940" s="2">
        <v>540</v>
      </c>
      <c r="B2940">
        <v>3241</v>
      </c>
      <c r="C2940" s="3">
        <v>16416.241110999999</v>
      </c>
      <c r="D2940" s="2"/>
    </row>
    <row r="2941" spans="1:4" x14ac:dyDescent="0.25">
      <c r="A2941" s="2">
        <v>540</v>
      </c>
      <c r="B2941">
        <v>3242</v>
      </c>
      <c r="C2941" s="3">
        <v>882.000765</v>
      </c>
      <c r="D2941" s="2"/>
    </row>
    <row r="2942" spans="1:4" x14ac:dyDescent="0.25">
      <c r="A2942" s="2">
        <v>540</v>
      </c>
      <c r="B2942">
        <v>3243</v>
      </c>
      <c r="C2942" s="3">
        <v>13380.406373</v>
      </c>
      <c r="D2942" s="2"/>
    </row>
    <row r="2943" spans="1:4" x14ac:dyDescent="0.25">
      <c r="A2943" s="2">
        <v>540</v>
      </c>
      <c r="B2943">
        <v>3244</v>
      </c>
      <c r="C2943" s="3">
        <v>4914.1742880000002</v>
      </c>
      <c r="D2943" s="2"/>
    </row>
    <row r="2944" spans="1:4" x14ac:dyDescent="0.25">
      <c r="A2944" s="2">
        <v>540</v>
      </c>
      <c r="B2944">
        <v>3245</v>
      </c>
      <c r="C2944" s="3">
        <v>209.54061999999999</v>
      </c>
      <c r="D2944" s="2"/>
    </row>
    <row r="2945" spans="1:4" x14ac:dyDescent="0.25">
      <c r="A2945" s="2">
        <v>540</v>
      </c>
      <c r="B2945">
        <v>3246</v>
      </c>
      <c r="C2945" s="3">
        <v>1129.4308570000001</v>
      </c>
      <c r="D2945" s="2"/>
    </row>
    <row r="2946" spans="1:4" x14ac:dyDescent="0.25">
      <c r="A2946" s="2">
        <v>540</v>
      </c>
      <c r="B2946">
        <v>3247</v>
      </c>
      <c r="C2946" s="3">
        <v>1092.7998319999999</v>
      </c>
      <c r="D2946" s="2"/>
    </row>
    <row r="2947" spans="1:4" x14ac:dyDescent="0.25">
      <c r="A2947" s="2">
        <v>540</v>
      </c>
      <c r="B2947">
        <v>3248</v>
      </c>
      <c r="C2947" s="3">
        <v>39.593156999999998</v>
      </c>
      <c r="D2947" s="2"/>
    </row>
    <row r="2948" spans="1:4" x14ac:dyDescent="0.25">
      <c r="A2948" s="2">
        <v>540</v>
      </c>
      <c r="B2948">
        <v>3249</v>
      </c>
      <c r="C2948" s="3">
        <v>187.04047299999999</v>
      </c>
      <c r="D2948" s="2"/>
    </row>
    <row r="2949" spans="1:4" x14ac:dyDescent="0.25">
      <c r="A2949" s="2">
        <v>540</v>
      </c>
      <c r="B2949">
        <v>3250</v>
      </c>
      <c r="C2949" s="3">
        <v>695.89241400000003</v>
      </c>
      <c r="D2949" s="2"/>
    </row>
    <row r="2950" spans="1:4" x14ac:dyDescent="0.25">
      <c r="A2950" s="2">
        <v>540</v>
      </c>
      <c r="B2950">
        <v>3251</v>
      </c>
      <c r="C2950" s="3">
        <v>17.458210000000001</v>
      </c>
      <c r="D2950" s="2"/>
    </row>
    <row r="2951" spans="1:4" x14ac:dyDescent="0.25">
      <c r="A2951" s="2">
        <v>540</v>
      </c>
      <c r="B2951">
        <v>3252</v>
      </c>
      <c r="C2951" s="3">
        <v>1418.351885</v>
      </c>
      <c r="D2951" s="2"/>
    </row>
    <row r="2952" spans="1:4" x14ac:dyDescent="0.25">
      <c r="A2952" s="2">
        <v>540</v>
      </c>
      <c r="B2952">
        <v>3253</v>
      </c>
      <c r="C2952" s="3">
        <v>1479.9561309999999</v>
      </c>
      <c r="D2952" s="2"/>
    </row>
    <row r="2953" spans="1:4" x14ac:dyDescent="0.25">
      <c r="A2953" s="2">
        <v>540</v>
      </c>
      <c r="B2953">
        <v>3254</v>
      </c>
      <c r="C2953" s="3">
        <v>4434.8708349999997</v>
      </c>
      <c r="D2953" s="2"/>
    </row>
    <row r="2954" spans="1:4" x14ac:dyDescent="0.25">
      <c r="A2954" s="2">
        <v>540</v>
      </c>
      <c r="B2954">
        <v>3255</v>
      </c>
      <c r="C2954" s="3">
        <v>3619.070037</v>
      </c>
      <c r="D2954" s="2"/>
    </row>
    <row r="2955" spans="1:4" x14ac:dyDescent="0.25">
      <c r="A2955" s="2">
        <v>540</v>
      </c>
      <c r="B2955">
        <v>3256</v>
      </c>
      <c r="C2955" s="3">
        <v>819.66501100000005</v>
      </c>
      <c r="D2955" s="2"/>
    </row>
    <row r="2956" spans="1:4" x14ac:dyDescent="0.25">
      <c r="A2956" s="2">
        <v>540</v>
      </c>
      <c r="B2956">
        <v>3257</v>
      </c>
      <c r="C2956" s="3">
        <v>4959.3561280000004</v>
      </c>
      <c r="D2956" s="2"/>
    </row>
    <row r="2957" spans="1:4" x14ac:dyDescent="0.25">
      <c r="A2957" s="2">
        <v>540</v>
      </c>
      <c r="B2957">
        <v>3258</v>
      </c>
      <c r="C2957" s="3">
        <v>1356.4886039999999</v>
      </c>
      <c r="D2957" s="2"/>
    </row>
    <row r="2958" spans="1:4" x14ac:dyDescent="0.25">
      <c r="A2958" s="2">
        <v>540</v>
      </c>
      <c r="B2958">
        <v>3259</v>
      </c>
      <c r="C2958" s="3">
        <v>6895.6902460000001</v>
      </c>
      <c r="D2958" s="2"/>
    </row>
    <row r="2959" spans="1:4" x14ac:dyDescent="0.25">
      <c r="A2959" s="2">
        <v>540</v>
      </c>
      <c r="B2959">
        <v>3260</v>
      </c>
      <c r="C2959" s="3">
        <v>5092.1335250000002</v>
      </c>
      <c r="D2959" s="2"/>
    </row>
    <row r="2960" spans="1:4" x14ac:dyDescent="0.25">
      <c r="A2960" s="2">
        <v>540</v>
      </c>
      <c r="B2960">
        <v>3261</v>
      </c>
      <c r="C2960" s="3">
        <v>8868.6976780000005</v>
      </c>
      <c r="D2960" s="2"/>
    </row>
    <row r="2961" spans="1:4" x14ac:dyDescent="0.25">
      <c r="A2961" s="2">
        <v>540</v>
      </c>
      <c r="B2961">
        <v>3262</v>
      </c>
      <c r="C2961" s="3">
        <v>10439.904317</v>
      </c>
      <c r="D2961" s="2"/>
    </row>
    <row r="2962" spans="1:4" x14ac:dyDescent="0.25">
      <c r="A2962" s="2">
        <v>540</v>
      </c>
      <c r="B2962">
        <v>3263</v>
      </c>
      <c r="C2962" s="3">
        <v>6302.0703380000004</v>
      </c>
      <c r="D2962" s="2"/>
    </row>
    <row r="2963" spans="1:4" x14ac:dyDescent="0.25">
      <c r="A2963" s="2">
        <v>540</v>
      </c>
      <c r="B2963">
        <v>3264</v>
      </c>
      <c r="C2963" s="3">
        <v>2764.0367580000002</v>
      </c>
      <c r="D2963" s="2"/>
    </row>
    <row r="2964" spans="1:4" x14ac:dyDescent="0.25">
      <c r="A2964" s="2">
        <v>540</v>
      </c>
      <c r="B2964">
        <v>3265</v>
      </c>
      <c r="C2964" s="3">
        <v>2598.9365309999998</v>
      </c>
      <c r="D2964" s="2"/>
    </row>
    <row r="2965" spans="1:4" x14ac:dyDescent="0.25">
      <c r="A2965" s="2">
        <v>540</v>
      </c>
      <c r="B2965">
        <v>3266</v>
      </c>
      <c r="C2965" s="3">
        <v>6877.3076000000001</v>
      </c>
      <c r="D2965" s="2"/>
    </row>
    <row r="2966" spans="1:4" x14ac:dyDescent="0.25">
      <c r="A2966" s="2">
        <v>540</v>
      </c>
      <c r="B2966">
        <v>3267</v>
      </c>
      <c r="C2966" s="3">
        <v>21036.455497999999</v>
      </c>
      <c r="D2966" s="2"/>
    </row>
    <row r="2967" spans="1:4" x14ac:dyDescent="0.25">
      <c r="A2967" s="2">
        <v>540</v>
      </c>
      <c r="B2967">
        <v>3268</v>
      </c>
      <c r="C2967" s="3">
        <v>15106.54975</v>
      </c>
      <c r="D2967" s="2"/>
    </row>
    <row r="2968" spans="1:4" x14ac:dyDescent="0.25">
      <c r="A2968" s="2">
        <v>540</v>
      </c>
      <c r="B2968">
        <v>3269</v>
      </c>
      <c r="C2968" s="3">
        <v>4269.4013599999998</v>
      </c>
      <c r="D2968" s="2"/>
    </row>
    <row r="2969" spans="1:4" x14ac:dyDescent="0.25">
      <c r="A2969" s="2">
        <v>540</v>
      </c>
      <c r="B2969">
        <v>3270</v>
      </c>
      <c r="C2969" s="3">
        <v>19769.295202000001</v>
      </c>
      <c r="D2969" s="2"/>
    </row>
    <row r="2970" spans="1:4" x14ac:dyDescent="0.25">
      <c r="A2970" s="2">
        <v>540</v>
      </c>
      <c r="B2970">
        <v>3271</v>
      </c>
      <c r="C2970" s="3">
        <v>4885.5341120000003</v>
      </c>
      <c r="D2970" s="2"/>
    </row>
    <row r="2971" spans="1:4" x14ac:dyDescent="0.25">
      <c r="A2971" s="2">
        <v>540</v>
      </c>
      <c r="B2971">
        <v>3272</v>
      </c>
      <c r="C2971" s="3">
        <v>5969.2014429999999</v>
      </c>
      <c r="D2971" s="2"/>
    </row>
    <row r="2972" spans="1:4" x14ac:dyDescent="0.25">
      <c r="A2972" s="2">
        <v>540</v>
      </c>
      <c r="B2972">
        <v>3273</v>
      </c>
      <c r="C2972" s="3">
        <v>3583.8465529999999</v>
      </c>
      <c r="D2972" s="2"/>
    </row>
    <row r="2973" spans="1:4" x14ac:dyDescent="0.25">
      <c r="A2973" s="2">
        <v>540</v>
      </c>
      <c r="B2973">
        <v>3274</v>
      </c>
      <c r="C2973" s="3">
        <v>352.65932600000002</v>
      </c>
      <c r="D2973" s="2"/>
    </row>
    <row r="2974" spans="1:4" x14ac:dyDescent="0.25">
      <c r="A2974" s="2">
        <v>540</v>
      </c>
      <c r="B2974">
        <v>3276</v>
      </c>
      <c r="C2974" s="3">
        <v>768.35039800000004</v>
      </c>
      <c r="D2974" s="2"/>
    </row>
    <row r="2975" spans="1:4" x14ac:dyDescent="0.25">
      <c r="A2975" s="2">
        <v>540</v>
      </c>
      <c r="B2975">
        <v>3277</v>
      </c>
      <c r="C2975" s="3">
        <v>176.28581700000001</v>
      </c>
      <c r="D2975" s="2"/>
    </row>
    <row r="2976" spans="1:4" x14ac:dyDescent="0.25">
      <c r="A2976" s="2">
        <v>540</v>
      </c>
      <c r="B2976">
        <v>3278</v>
      </c>
      <c r="C2976" s="3">
        <v>22891.385300000002</v>
      </c>
      <c r="D2976" s="2"/>
    </row>
    <row r="2977" spans="1:4" x14ac:dyDescent="0.25">
      <c r="A2977" s="2">
        <v>540</v>
      </c>
      <c r="B2977">
        <v>3279</v>
      </c>
      <c r="C2977" s="3">
        <v>23371.442212999998</v>
      </c>
      <c r="D2977" s="2"/>
    </row>
    <row r="2978" spans="1:4" x14ac:dyDescent="0.25">
      <c r="A2978" s="2">
        <v>540</v>
      </c>
      <c r="B2978">
        <v>3280</v>
      </c>
      <c r="C2978" s="3">
        <v>2294.3337230000002</v>
      </c>
      <c r="D2978" s="2"/>
    </row>
    <row r="2979" spans="1:4" x14ac:dyDescent="0.25">
      <c r="A2979" s="2">
        <v>540</v>
      </c>
      <c r="B2979">
        <v>3281</v>
      </c>
      <c r="C2979" s="3">
        <v>1072.688451</v>
      </c>
      <c r="D2979" s="2"/>
    </row>
    <row r="2980" spans="1:4" x14ac:dyDescent="0.25">
      <c r="A2980" s="2">
        <v>540</v>
      </c>
      <c r="B2980">
        <v>3282</v>
      </c>
      <c r="C2980" s="3">
        <v>18784.767972000001</v>
      </c>
      <c r="D2980" s="2"/>
    </row>
    <row r="2981" spans="1:4" x14ac:dyDescent="0.25">
      <c r="A2981" s="2">
        <v>540</v>
      </c>
      <c r="B2981">
        <v>3283</v>
      </c>
      <c r="C2981" s="3">
        <v>222.37895700000001</v>
      </c>
      <c r="D2981" s="2"/>
    </row>
    <row r="2982" spans="1:4" x14ac:dyDescent="0.25">
      <c r="A2982" s="2">
        <v>540</v>
      </c>
      <c r="B2982">
        <v>3284</v>
      </c>
      <c r="C2982" s="3">
        <v>282.69231600000001</v>
      </c>
      <c r="D2982" s="2"/>
    </row>
    <row r="2983" spans="1:4" x14ac:dyDescent="0.25">
      <c r="A2983" s="2">
        <v>540</v>
      </c>
      <c r="B2983">
        <v>3288</v>
      </c>
      <c r="C2983" s="3">
        <v>1134.3576439999999</v>
      </c>
      <c r="D2983" s="2"/>
    </row>
    <row r="2984" spans="1:4" x14ac:dyDescent="0.25">
      <c r="A2984" s="2">
        <v>540</v>
      </c>
      <c r="B2984">
        <v>3289</v>
      </c>
      <c r="C2984" s="3">
        <v>3244.9026760000002</v>
      </c>
      <c r="D2984" s="2"/>
    </row>
    <row r="2985" spans="1:4" x14ac:dyDescent="0.25">
      <c r="A2985" s="2">
        <v>540</v>
      </c>
      <c r="B2985">
        <v>3290</v>
      </c>
      <c r="C2985" s="3">
        <v>3901.8677680000001</v>
      </c>
      <c r="D2985" s="2"/>
    </row>
    <row r="2986" spans="1:4" x14ac:dyDescent="0.25">
      <c r="A2986" s="2">
        <v>540</v>
      </c>
      <c r="B2986">
        <v>3291</v>
      </c>
      <c r="C2986" s="3">
        <v>6022.8968860000004</v>
      </c>
      <c r="D2986" s="2"/>
    </row>
    <row r="2987" spans="1:4" x14ac:dyDescent="0.25">
      <c r="A2987" s="2">
        <v>540</v>
      </c>
      <c r="B2987">
        <v>3292</v>
      </c>
      <c r="C2987" s="3">
        <v>4703.3510839999999</v>
      </c>
      <c r="D2987" s="2"/>
    </row>
    <row r="2988" spans="1:4" x14ac:dyDescent="0.25">
      <c r="A2988" s="2">
        <v>540</v>
      </c>
      <c r="B2988">
        <v>3293</v>
      </c>
      <c r="C2988" s="3">
        <v>4417.5961909999996</v>
      </c>
      <c r="D2988" s="2"/>
    </row>
    <row r="2989" spans="1:4" x14ac:dyDescent="0.25">
      <c r="A2989" s="2">
        <v>540</v>
      </c>
      <c r="B2989">
        <v>3294</v>
      </c>
      <c r="C2989" s="3">
        <v>10236.214292000001</v>
      </c>
      <c r="D2989" s="2"/>
    </row>
    <row r="2990" spans="1:4" x14ac:dyDescent="0.25">
      <c r="A2990" s="2">
        <v>540</v>
      </c>
      <c r="B2990">
        <v>3295</v>
      </c>
      <c r="C2990" s="3">
        <v>16388.657015000001</v>
      </c>
      <c r="D2990" s="2"/>
    </row>
    <row r="2991" spans="1:4" x14ac:dyDescent="0.25">
      <c r="A2991" s="2">
        <v>540</v>
      </c>
      <c r="B2991">
        <v>3296</v>
      </c>
      <c r="C2991" s="3">
        <v>2224.2425950000002</v>
      </c>
      <c r="D2991" s="2"/>
    </row>
    <row r="2992" spans="1:4" x14ac:dyDescent="0.25">
      <c r="A2992" s="2">
        <v>540</v>
      </c>
      <c r="B2992">
        <v>3297</v>
      </c>
      <c r="C2992" s="3">
        <v>3262.2417500000001</v>
      </c>
      <c r="D2992" s="2"/>
    </row>
    <row r="2993" spans="1:4" x14ac:dyDescent="0.25">
      <c r="A2993" s="2">
        <v>540</v>
      </c>
      <c r="B2993">
        <v>3298</v>
      </c>
      <c r="C2993" s="3">
        <v>650.13399900000002</v>
      </c>
      <c r="D2993" s="2"/>
    </row>
    <row r="2994" spans="1:4" x14ac:dyDescent="0.25">
      <c r="A2994" s="2">
        <v>540</v>
      </c>
      <c r="B2994">
        <v>3299</v>
      </c>
      <c r="C2994" s="3">
        <v>4606.4834469999996</v>
      </c>
      <c r="D2994" s="2"/>
    </row>
    <row r="2995" spans="1:4" x14ac:dyDescent="0.25">
      <c r="A2995" s="2">
        <v>540</v>
      </c>
      <c r="B2995">
        <v>3300</v>
      </c>
      <c r="C2995" s="3">
        <v>8049.9349359999997</v>
      </c>
      <c r="D2995" s="2"/>
    </row>
    <row r="2996" spans="1:4" x14ac:dyDescent="0.25">
      <c r="A2996" s="2">
        <v>540</v>
      </c>
      <c r="B2996">
        <v>3301</v>
      </c>
      <c r="C2996" s="3">
        <v>24499.859586999999</v>
      </c>
      <c r="D2996" s="2"/>
    </row>
    <row r="2997" spans="1:4" x14ac:dyDescent="0.25">
      <c r="A2997" s="2">
        <v>540</v>
      </c>
      <c r="B2997">
        <v>3302</v>
      </c>
      <c r="C2997" s="3">
        <v>21298.939223000001</v>
      </c>
      <c r="D2997" s="2"/>
    </row>
    <row r="2998" spans="1:4" x14ac:dyDescent="0.25">
      <c r="A2998" s="2">
        <v>540</v>
      </c>
      <c r="B2998">
        <v>3303</v>
      </c>
      <c r="C2998" s="3">
        <v>24842.003548000001</v>
      </c>
      <c r="D2998" s="2"/>
    </row>
    <row r="2999" spans="1:4" x14ac:dyDescent="0.25">
      <c r="A2999" s="2">
        <v>540</v>
      </c>
      <c r="B2999">
        <v>3304</v>
      </c>
      <c r="C2999" s="3">
        <v>23978.768314000001</v>
      </c>
      <c r="D2999" s="2"/>
    </row>
    <row r="3000" spans="1:4" x14ac:dyDescent="0.25">
      <c r="A3000" s="2">
        <v>540</v>
      </c>
      <c r="B3000">
        <v>3305</v>
      </c>
      <c r="C3000" s="3">
        <v>4963.2596789999998</v>
      </c>
      <c r="D3000" s="2"/>
    </row>
    <row r="3001" spans="1:4" x14ac:dyDescent="0.25">
      <c r="A3001" s="2">
        <v>540</v>
      </c>
      <c r="B3001">
        <v>3306</v>
      </c>
      <c r="C3001" s="3">
        <v>3873.0801900000001</v>
      </c>
      <c r="D3001" s="2"/>
    </row>
    <row r="3002" spans="1:4" x14ac:dyDescent="0.25">
      <c r="A3002" s="2">
        <v>540</v>
      </c>
      <c r="B3002">
        <v>3307</v>
      </c>
      <c r="C3002" s="3">
        <v>0</v>
      </c>
      <c r="D3002" s="2"/>
    </row>
    <row r="3003" spans="1:4" x14ac:dyDescent="0.25">
      <c r="A3003" s="2">
        <v>540</v>
      </c>
      <c r="B3003">
        <v>3309</v>
      </c>
      <c r="C3003" s="3">
        <v>13670.226833000001</v>
      </c>
      <c r="D3003" s="2"/>
    </row>
    <row r="3004" spans="1:4" x14ac:dyDescent="0.25">
      <c r="A3004" s="2">
        <v>540</v>
      </c>
      <c r="B3004">
        <v>3310</v>
      </c>
      <c r="C3004" s="3">
        <v>0</v>
      </c>
      <c r="D3004" s="2"/>
    </row>
    <row r="3005" spans="1:4" x14ac:dyDescent="0.25">
      <c r="A3005" s="2">
        <v>540</v>
      </c>
      <c r="B3005">
        <v>3311</v>
      </c>
      <c r="C3005" s="3">
        <v>10537.837281</v>
      </c>
      <c r="D3005" s="2"/>
    </row>
    <row r="3006" spans="1:4" x14ac:dyDescent="0.25">
      <c r="A3006" s="2">
        <v>540</v>
      </c>
      <c r="B3006">
        <v>3312</v>
      </c>
      <c r="C3006" s="3">
        <v>12760.799051</v>
      </c>
      <c r="D3006" s="2"/>
    </row>
    <row r="3007" spans="1:4" x14ac:dyDescent="0.25">
      <c r="A3007" s="2">
        <v>540</v>
      </c>
      <c r="B3007">
        <v>3313</v>
      </c>
      <c r="C3007" s="3">
        <v>6274.2463809999999</v>
      </c>
      <c r="D3007" s="2"/>
    </row>
    <row r="3008" spans="1:4" x14ac:dyDescent="0.25">
      <c r="A3008" s="2">
        <v>540</v>
      </c>
      <c r="B3008">
        <v>3315</v>
      </c>
      <c r="C3008" s="3">
        <v>4603.3942420000003</v>
      </c>
      <c r="D3008" s="2"/>
    </row>
    <row r="3009" spans="1:4" x14ac:dyDescent="0.25">
      <c r="A3009" s="2">
        <v>540</v>
      </c>
      <c r="B3009">
        <v>3317</v>
      </c>
      <c r="C3009" s="3">
        <v>8239.4688889999998</v>
      </c>
      <c r="D3009" s="2"/>
    </row>
    <row r="3010" spans="1:4" x14ac:dyDescent="0.25">
      <c r="A3010" s="2">
        <v>540</v>
      </c>
      <c r="B3010">
        <v>3318</v>
      </c>
      <c r="C3010" s="3">
        <v>1069.6220659999999</v>
      </c>
      <c r="D3010" s="2"/>
    </row>
    <row r="3011" spans="1:4" x14ac:dyDescent="0.25">
      <c r="A3011" s="2">
        <v>540</v>
      </c>
      <c r="B3011">
        <v>3319</v>
      </c>
      <c r="C3011" s="3">
        <v>618.45221800000002</v>
      </c>
      <c r="D3011" s="2"/>
    </row>
    <row r="3012" spans="1:4" x14ac:dyDescent="0.25">
      <c r="A3012" s="2">
        <v>540</v>
      </c>
      <c r="B3012">
        <v>3320</v>
      </c>
      <c r="C3012" s="3">
        <v>3828.8488870000001</v>
      </c>
      <c r="D3012" s="2"/>
    </row>
    <row r="3013" spans="1:4" x14ac:dyDescent="0.25">
      <c r="A3013" s="2">
        <v>540</v>
      </c>
      <c r="B3013">
        <v>3321</v>
      </c>
      <c r="C3013" s="3">
        <v>4723.4883730000001</v>
      </c>
      <c r="D3013" s="2"/>
    </row>
    <row r="3014" spans="1:4" x14ac:dyDescent="0.25">
      <c r="A3014" s="2">
        <v>540</v>
      </c>
      <c r="B3014">
        <v>3322</v>
      </c>
      <c r="C3014" s="3">
        <v>6029.7824659999997</v>
      </c>
      <c r="D3014" s="2"/>
    </row>
    <row r="3015" spans="1:4" x14ac:dyDescent="0.25">
      <c r="A3015" s="2">
        <v>540</v>
      </c>
      <c r="B3015">
        <v>3323</v>
      </c>
      <c r="C3015" s="3">
        <v>67724.496599999999</v>
      </c>
      <c r="D3015" s="2"/>
    </row>
    <row r="3016" spans="1:4" x14ac:dyDescent="0.25">
      <c r="A3016" s="2">
        <v>540</v>
      </c>
      <c r="B3016">
        <v>3324</v>
      </c>
      <c r="C3016" s="3">
        <v>1703.7627629999999</v>
      </c>
      <c r="D3016" s="2"/>
    </row>
    <row r="3017" spans="1:4" x14ac:dyDescent="0.25">
      <c r="A3017" s="2">
        <v>540</v>
      </c>
      <c r="B3017">
        <v>3325</v>
      </c>
      <c r="C3017" s="3">
        <v>3274.9497259999998</v>
      </c>
      <c r="D3017" s="2"/>
    </row>
    <row r="3018" spans="1:4" x14ac:dyDescent="0.25">
      <c r="A3018" s="2">
        <v>540</v>
      </c>
      <c r="B3018">
        <v>3326</v>
      </c>
      <c r="C3018" s="3">
        <v>4180.052764</v>
      </c>
      <c r="D3018" s="2"/>
    </row>
    <row r="3019" spans="1:4" x14ac:dyDescent="0.25">
      <c r="A3019" s="2">
        <v>540</v>
      </c>
      <c r="B3019">
        <v>3327</v>
      </c>
      <c r="C3019" s="3">
        <v>63.355103999999997</v>
      </c>
      <c r="D3019" s="2"/>
    </row>
    <row r="3020" spans="1:4" x14ac:dyDescent="0.25">
      <c r="A3020" s="2">
        <v>540</v>
      </c>
      <c r="B3020">
        <v>3329</v>
      </c>
      <c r="C3020" s="3">
        <v>7086.7013370000004</v>
      </c>
      <c r="D3020" s="2"/>
    </row>
    <row r="3021" spans="1:4" x14ac:dyDescent="0.25">
      <c r="A3021" s="2">
        <v>540</v>
      </c>
      <c r="B3021">
        <v>3330</v>
      </c>
      <c r="C3021" s="3">
        <v>3111.8558969999999</v>
      </c>
      <c r="D3021" s="2"/>
    </row>
    <row r="3022" spans="1:4" x14ac:dyDescent="0.25">
      <c r="A3022" s="2">
        <v>540</v>
      </c>
      <c r="B3022">
        <v>3331</v>
      </c>
      <c r="C3022" s="3">
        <v>2092.154869</v>
      </c>
      <c r="D3022" s="2"/>
    </row>
    <row r="3023" spans="1:4" x14ac:dyDescent="0.25">
      <c r="A3023" s="2">
        <v>540</v>
      </c>
      <c r="B3023">
        <v>3332</v>
      </c>
      <c r="C3023" s="3">
        <v>1288.4637479999999</v>
      </c>
      <c r="D3023" s="2"/>
    </row>
    <row r="3024" spans="1:4" x14ac:dyDescent="0.25">
      <c r="A3024" s="2">
        <v>540</v>
      </c>
      <c r="B3024">
        <v>3333</v>
      </c>
      <c r="C3024" s="3">
        <v>1322.0031919999999</v>
      </c>
      <c r="D3024" s="2"/>
    </row>
    <row r="3025" spans="1:4" x14ac:dyDescent="0.25">
      <c r="A3025" s="2">
        <v>540</v>
      </c>
      <c r="B3025">
        <v>3334</v>
      </c>
      <c r="C3025" s="3">
        <v>2586.340635</v>
      </c>
      <c r="D3025" s="2"/>
    </row>
    <row r="3026" spans="1:4" x14ac:dyDescent="0.25">
      <c r="A3026" s="2">
        <v>540</v>
      </c>
      <c r="B3026">
        <v>3335</v>
      </c>
      <c r="C3026" s="3">
        <v>5618.3244439999999</v>
      </c>
      <c r="D3026" s="2"/>
    </row>
    <row r="3027" spans="1:4" x14ac:dyDescent="0.25">
      <c r="A3027" s="2">
        <v>540</v>
      </c>
      <c r="B3027">
        <v>3336</v>
      </c>
      <c r="C3027" s="3">
        <v>2498.0878029999999</v>
      </c>
      <c r="D3027" s="2"/>
    </row>
    <row r="3028" spans="1:4" x14ac:dyDescent="0.25">
      <c r="A3028" s="2">
        <v>540</v>
      </c>
      <c r="B3028">
        <v>3337</v>
      </c>
      <c r="C3028" s="3">
        <v>2498.0878029999999</v>
      </c>
      <c r="D3028" s="2"/>
    </row>
    <row r="3029" spans="1:4" x14ac:dyDescent="0.25">
      <c r="A3029" s="2">
        <v>540</v>
      </c>
      <c r="B3029">
        <v>3338</v>
      </c>
      <c r="C3029" s="3">
        <v>1346.20641</v>
      </c>
      <c r="D3029" s="2"/>
    </row>
    <row r="3030" spans="1:4" x14ac:dyDescent="0.25">
      <c r="A3030" s="2">
        <v>540</v>
      </c>
      <c r="B3030">
        <v>3339</v>
      </c>
      <c r="C3030" s="3">
        <v>1115.8573779999999</v>
      </c>
      <c r="D3030" s="2"/>
    </row>
    <row r="3031" spans="1:4" x14ac:dyDescent="0.25">
      <c r="A3031" s="2">
        <v>540</v>
      </c>
      <c r="B3031">
        <v>3340</v>
      </c>
      <c r="C3031" s="3">
        <v>6004.2397689999998</v>
      </c>
      <c r="D3031" s="2"/>
    </row>
    <row r="3032" spans="1:4" x14ac:dyDescent="0.25">
      <c r="A3032" s="2">
        <v>540</v>
      </c>
      <c r="B3032">
        <v>3341</v>
      </c>
      <c r="C3032" s="3">
        <v>25561.585192666</v>
      </c>
      <c r="D3032" s="2"/>
    </row>
    <row r="3033" spans="1:4" x14ac:dyDescent="0.25">
      <c r="A3033" s="2">
        <v>540</v>
      </c>
      <c r="B3033">
        <v>3342</v>
      </c>
      <c r="C3033" s="3">
        <v>369.20913100000001</v>
      </c>
      <c r="D3033" s="2"/>
    </row>
    <row r="3034" spans="1:4" x14ac:dyDescent="0.25">
      <c r="A3034" s="2">
        <v>540</v>
      </c>
      <c r="B3034">
        <v>3343</v>
      </c>
      <c r="C3034" s="3">
        <v>1571.2865360000001</v>
      </c>
      <c r="D3034" s="2"/>
    </row>
    <row r="3035" spans="1:4" x14ac:dyDescent="0.25">
      <c r="A3035" s="2">
        <v>540</v>
      </c>
      <c r="B3035">
        <v>3344</v>
      </c>
      <c r="C3035" s="3">
        <v>3183.4437819999998</v>
      </c>
      <c r="D3035" s="2"/>
    </row>
    <row r="3036" spans="1:4" x14ac:dyDescent="0.25">
      <c r="A3036" s="2">
        <v>540</v>
      </c>
      <c r="B3036">
        <v>3345</v>
      </c>
      <c r="C3036" s="3">
        <v>1254.3752830000001</v>
      </c>
      <c r="D3036" s="2"/>
    </row>
    <row r="3037" spans="1:4" x14ac:dyDescent="0.25">
      <c r="A3037" s="2">
        <v>540</v>
      </c>
      <c r="B3037">
        <v>3346</v>
      </c>
      <c r="C3037" s="3">
        <v>3953.594126</v>
      </c>
      <c r="D3037" s="2"/>
    </row>
    <row r="3038" spans="1:4" x14ac:dyDescent="0.25">
      <c r="A3038" s="2">
        <v>540</v>
      </c>
      <c r="B3038">
        <v>3347</v>
      </c>
      <c r="C3038" s="3">
        <v>150.273684</v>
      </c>
      <c r="D3038" s="2"/>
    </row>
    <row r="3039" spans="1:4" x14ac:dyDescent="0.25">
      <c r="A3039" s="2">
        <v>540</v>
      </c>
      <c r="B3039">
        <v>3348</v>
      </c>
      <c r="C3039" s="3">
        <v>2053.6457839999998</v>
      </c>
      <c r="D3039" s="2"/>
    </row>
    <row r="3040" spans="1:4" x14ac:dyDescent="0.25">
      <c r="A3040" s="2">
        <v>540</v>
      </c>
      <c r="B3040">
        <v>3349</v>
      </c>
      <c r="C3040" s="3">
        <v>3525.0757330000001</v>
      </c>
      <c r="D3040" s="2"/>
    </row>
    <row r="3041" spans="1:4" x14ac:dyDescent="0.25">
      <c r="A3041" s="2">
        <v>540</v>
      </c>
      <c r="B3041">
        <v>3350</v>
      </c>
      <c r="C3041" s="3">
        <v>30032.823557</v>
      </c>
      <c r="D3041" s="2"/>
    </row>
    <row r="3042" spans="1:4" x14ac:dyDescent="0.25">
      <c r="A3042" s="2">
        <v>540</v>
      </c>
      <c r="B3042">
        <v>3351</v>
      </c>
      <c r="C3042" s="3">
        <v>2327.8650499999999</v>
      </c>
      <c r="D3042" s="2"/>
    </row>
    <row r="3043" spans="1:4" x14ac:dyDescent="0.25">
      <c r="A3043" s="2">
        <v>540</v>
      </c>
      <c r="B3043">
        <v>3352</v>
      </c>
      <c r="C3043" s="3">
        <v>2322.463096</v>
      </c>
      <c r="D3043" s="2"/>
    </row>
    <row r="3044" spans="1:4" x14ac:dyDescent="0.25">
      <c r="A3044" s="2">
        <v>540</v>
      </c>
      <c r="B3044">
        <v>3353</v>
      </c>
      <c r="C3044" s="3">
        <v>1153.644446</v>
      </c>
      <c r="D3044" s="2"/>
    </row>
    <row r="3045" spans="1:4" x14ac:dyDescent="0.25">
      <c r="A3045" s="2">
        <v>540</v>
      </c>
      <c r="B3045">
        <v>3354</v>
      </c>
      <c r="C3045" s="3">
        <v>37142.287493999997</v>
      </c>
      <c r="D3045" s="2"/>
    </row>
    <row r="3046" spans="1:4" x14ac:dyDescent="0.25">
      <c r="A3046" s="2">
        <v>540</v>
      </c>
      <c r="B3046">
        <v>3355</v>
      </c>
      <c r="C3046" s="3">
        <v>10700.647681666</v>
      </c>
      <c r="D3046" s="2"/>
    </row>
    <row r="3047" spans="1:4" x14ac:dyDescent="0.25">
      <c r="A3047" s="2">
        <v>540</v>
      </c>
      <c r="B3047">
        <v>3356</v>
      </c>
      <c r="C3047" s="3">
        <v>1961.9832280000001</v>
      </c>
      <c r="D3047" s="2"/>
    </row>
    <row r="3048" spans="1:4" x14ac:dyDescent="0.25">
      <c r="A3048" s="2">
        <v>540</v>
      </c>
      <c r="B3048">
        <v>3357</v>
      </c>
      <c r="C3048" s="3">
        <v>2180.6743099999999</v>
      </c>
      <c r="D3048" s="2"/>
    </row>
    <row r="3049" spans="1:4" x14ac:dyDescent="0.25">
      <c r="A3049" s="2">
        <v>540</v>
      </c>
      <c r="B3049">
        <v>3358</v>
      </c>
      <c r="C3049" s="3">
        <v>422.63604700000002</v>
      </c>
      <c r="D3049" s="2"/>
    </row>
    <row r="3050" spans="1:4" x14ac:dyDescent="0.25">
      <c r="A3050" s="2">
        <v>540</v>
      </c>
      <c r="B3050">
        <v>3359</v>
      </c>
      <c r="C3050" s="3">
        <v>1234.423522</v>
      </c>
      <c r="D3050" s="2"/>
    </row>
    <row r="3051" spans="1:4" x14ac:dyDescent="0.25">
      <c r="A3051" s="2">
        <v>540</v>
      </c>
      <c r="B3051">
        <v>3360</v>
      </c>
      <c r="C3051" s="3">
        <v>13495.468139000001</v>
      </c>
      <c r="D3051" s="2"/>
    </row>
    <row r="3052" spans="1:4" x14ac:dyDescent="0.25">
      <c r="A3052" s="2">
        <v>540</v>
      </c>
      <c r="B3052">
        <v>3361</v>
      </c>
      <c r="C3052" s="3">
        <v>3949.369244</v>
      </c>
      <c r="D3052" s="2"/>
    </row>
    <row r="3053" spans="1:4" x14ac:dyDescent="0.25">
      <c r="A3053" s="2">
        <v>540</v>
      </c>
      <c r="B3053">
        <v>3363</v>
      </c>
      <c r="C3053" s="3">
        <v>55.701749999999997</v>
      </c>
      <c r="D3053" s="2"/>
    </row>
    <row r="3054" spans="1:4" x14ac:dyDescent="0.25">
      <c r="A3054" s="2">
        <v>540</v>
      </c>
      <c r="B3054">
        <v>3364</v>
      </c>
      <c r="C3054" s="3">
        <v>3248.0892739999999</v>
      </c>
      <c r="D3054" s="2"/>
    </row>
    <row r="3055" spans="1:4" x14ac:dyDescent="0.25">
      <c r="A3055" s="2">
        <v>540</v>
      </c>
      <c r="B3055">
        <v>3365</v>
      </c>
      <c r="C3055" s="3">
        <v>3183.2416509999998</v>
      </c>
      <c r="D3055" s="2"/>
    </row>
    <row r="3056" spans="1:4" x14ac:dyDescent="0.25">
      <c r="A3056" s="2">
        <v>540</v>
      </c>
      <c r="B3056">
        <v>3366</v>
      </c>
      <c r="C3056" s="3">
        <v>3291.1336550000001</v>
      </c>
      <c r="D3056" s="2"/>
    </row>
    <row r="3057" spans="1:4" x14ac:dyDescent="0.25">
      <c r="A3057" s="2">
        <v>540</v>
      </c>
      <c r="B3057">
        <v>3367</v>
      </c>
      <c r="C3057" s="3">
        <v>6930.899453</v>
      </c>
      <c r="D3057" s="2"/>
    </row>
    <row r="3058" spans="1:4" x14ac:dyDescent="0.25">
      <c r="A3058" s="2">
        <v>540</v>
      </c>
      <c r="B3058">
        <v>3368</v>
      </c>
      <c r="C3058" s="3">
        <v>3789.308274</v>
      </c>
      <c r="D3058" s="2"/>
    </row>
    <row r="3059" spans="1:4" x14ac:dyDescent="0.25">
      <c r="A3059" s="2">
        <v>540</v>
      </c>
      <c r="B3059">
        <v>3369</v>
      </c>
      <c r="C3059" s="3">
        <v>43998.199210999999</v>
      </c>
      <c r="D3059" s="2"/>
    </row>
    <row r="3060" spans="1:4" x14ac:dyDescent="0.25">
      <c r="A3060" s="2">
        <v>540</v>
      </c>
      <c r="B3060">
        <v>3370</v>
      </c>
      <c r="C3060" s="3">
        <v>5561.3161989999999</v>
      </c>
      <c r="D3060" s="2"/>
    </row>
    <row r="3061" spans="1:4" x14ac:dyDescent="0.25">
      <c r="A3061" s="2">
        <v>540</v>
      </c>
      <c r="B3061">
        <v>3371</v>
      </c>
      <c r="C3061" s="3">
        <v>350.67688800000002</v>
      </c>
      <c r="D3061" s="2"/>
    </row>
    <row r="3062" spans="1:4" x14ac:dyDescent="0.25">
      <c r="A3062" s="2">
        <v>540</v>
      </c>
      <c r="B3062">
        <v>3372</v>
      </c>
      <c r="C3062" s="3">
        <v>1274.0126749999999</v>
      </c>
      <c r="D3062" s="2"/>
    </row>
    <row r="3063" spans="1:4" x14ac:dyDescent="0.25">
      <c r="A3063" s="2">
        <v>540</v>
      </c>
      <c r="B3063">
        <v>3373</v>
      </c>
      <c r="C3063" s="3">
        <v>1268.708451</v>
      </c>
      <c r="D3063" s="2"/>
    </row>
    <row r="3064" spans="1:4" x14ac:dyDescent="0.25">
      <c r="A3064" s="2">
        <v>540</v>
      </c>
      <c r="B3064">
        <v>3375</v>
      </c>
      <c r="C3064" s="3">
        <v>333.22308900000002</v>
      </c>
      <c r="D3064" s="2"/>
    </row>
    <row r="3065" spans="1:4" x14ac:dyDescent="0.25">
      <c r="A3065" s="2">
        <v>540</v>
      </c>
      <c r="B3065">
        <v>3376</v>
      </c>
      <c r="C3065" s="3">
        <v>9121.9293660000003</v>
      </c>
      <c r="D3065" s="2"/>
    </row>
    <row r="3066" spans="1:4" x14ac:dyDescent="0.25">
      <c r="A3066" s="2">
        <v>540</v>
      </c>
      <c r="B3066">
        <v>3377</v>
      </c>
      <c r="C3066" s="3">
        <v>2806.7095370000002</v>
      </c>
      <c r="D3066" s="2"/>
    </row>
    <row r="3067" spans="1:4" x14ac:dyDescent="0.25">
      <c r="A3067" s="2">
        <v>540</v>
      </c>
      <c r="B3067">
        <v>3378</v>
      </c>
      <c r="C3067" s="3">
        <v>6064.4781789999997</v>
      </c>
      <c r="D3067" s="2"/>
    </row>
    <row r="3068" spans="1:4" x14ac:dyDescent="0.25">
      <c r="A3068" s="2">
        <v>540</v>
      </c>
      <c r="B3068">
        <v>3380</v>
      </c>
      <c r="C3068" s="3">
        <v>4397.194512</v>
      </c>
      <c r="D3068" s="2"/>
    </row>
    <row r="3069" spans="1:4" x14ac:dyDescent="0.25">
      <c r="A3069" s="2">
        <v>540</v>
      </c>
      <c r="B3069">
        <v>3381</v>
      </c>
      <c r="C3069" s="3">
        <v>1437.0302280000001</v>
      </c>
      <c r="D3069" s="2"/>
    </row>
    <row r="3070" spans="1:4" x14ac:dyDescent="0.25">
      <c r="A3070" s="2">
        <v>540</v>
      </c>
      <c r="B3070">
        <v>3382</v>
      </c>
      <c r="C3070" s="3">
        <v>560.31756800000005</v>
      </c>
      <c r="D3070" s="2"/>
    </row>
    <row r="3071" spans="1:4" x14ac:dyDescent="0.25">
      <c r="A3071" s="2">
        <v>540</v>
      </c>
      <c r="B3071">
        <v>3383</v>
      </c>
      <c r="C3071" s="3">
        <v>6266.9687350000004</v>
      </c>
      <c r="D3071" s="2"/>
    </row>
    <row r="3072" spans="1:4" x14ac:dyDescent="0.25">
      <c r="A3072" s="2">
        <v>540</v>
      </c>
      <c r="B3072">
        <v>3384</v>
      </c>
      <c r="C3072" s="3">
        <v>2217.031101</v>
      </c>
      <c r="D3072" s="2"/>
    </row>
    <row r="3073" spans="1:4" x14ac:dyDescent="0.25">
      <c r="A3073" s="2">
        <v>540</v>
      </c>
      <c r="B3073">
        <v>3385</v>
      </c>
      <c r="C3073" s="3">
        <v>3749.1173709999998</v>
      </c>
      <c r="D3073" s="2"/>
    </row>
    <row r="3074" spans="1:4" x14ac:dyDescent="0.25">
      <c r="A3074" s="2">
        <v>540</v>
      </c>
      <c r="B3074">
        <v>3386</v>
      </c>
      <c r="C3074" s="3">
        <v>1670.0337529999999</v>
      </c>
      <c r="D3074" s="2"/>
    </row>
    <row r="3075" spans="1:4" x14ac:dyDescent="0.25">
      <c r="A3075" s="2">
        <v>540</v>
      </c>
      <c r="B3075">
        <v>3387</v>
      </c>
      <c r="C3075" s="3">
        <v>4234.611167</v>
      </c>
      <c r="D3075" s="2"/>
    </row>
    <row r="3076" spans="1:4" x14ac:dyDescent="0.25">
      <c r="A3076" s="2">
        <v>540</v>
      </c>
      <c r="B3076">
        <v>3388</v>
      </c>
      <c r="C3076" s="3">
        <v>2806.7095370000002</v>
      </c>
      <c r="D3076" s="2"/>
    </row>
    <row r="3077" spans="1:4" x14ac:dyDescent="0.25">
      <c r="A3077" s="2">
        <v>540</v>
      </c>
      <c r="B3077">
        <v>3389</v>
      </c>
      <c r="C3077" s="3">
        <v>3539.0232000000001</v>
      </c>
      <c r="D3077" s="2"/>
    </row>
    <row r="3078" spans="1:4" x14ac:dyDescent="0.25">
      <c r="A3078" s="2">
        <v>540</v>
      </c>
      <c r="B3078">
        <v>3390</v>
      </c>
      <c r="C3078" s="3">
        <v>1667.511074</v>
      </c>
      <c r="D3078" s="2"/>
    </row>
    <row r="3079" spans="1:4" x14ac:dyDescent="0.25">
      <c r="A3079" s="2">
        <v>540</v>
      </c>
      <c r="B3079">
        <v>3391</v>
      </c>
      <c r="C3079" s="3">
        <v>648.47560899999996</v>
      </c>
      <c r="D3079" s="2"/>
    </row>
    <row r="3080" spans="1:4" x14ac:dyDescent="0.25">
      <c r="A3080" s="2">
        <v>540</v>
      </c>
      <c r="B3080">
        <v>3392</v>
      </c>
      <c r="C3080" s="3">
        <v>5059.9460349999999</v>
      </c>
      <c r="D3080" s="2"/>
    </row>
    <row r="3081" spans="1:4" x14ac:dyDescent="0.25">
      <c r="A3081" s="2">
        <v>540</v>
      </c>
      <c r="B3081">
        <v>3393</v>
      </c>
      <c r="C3081" s="3">
        <v>1749.150535</v>
      </c>
      <c r="D3081" s="2"/>
    </row>
    <row r="3082" spans="1:4" x14ac:dyDescent="0.25">
      <c r="A3082" s="2">
        <v>540</v>
      </c>
      <c r="B3082">
        <v>3394</v>
      </c>
      <c r="C3082" s="3">
        <v>8896.7791639999996</v>
      </c>
      <c r="D3082" s="2"/>
    </row>
    <row r="3083" spans="1:4" x14ac:dyDescent="0.25">
      <c r="A3083" s="2">
        <v>540</v>
      </c>
      <c r="B3083">
        <v>3395</v>
      </c>
      <c r="C3083" s="3">
        <v>896.69742699999995</v>
      </c>
      <c r="D3083" s="2"/>
    </row>
    <row r="3084" spans="1:4" x14ac:dyDescent="0.25">
      <c r="A3084" s="2">
        <v>540</v>
      </c>
      <c r="B3084">
        <v>3396</v>
      </c>
      <c r="C3084" s="3">
        <v>1340.7432229999999</v>
      </c>
      <c r="D3084" s="2"/>
    </row>
    <row r="3085" spans="1:4" x14ac:dyDescent="0.25">
      <c r="A3085" s="2">
        <v>540</v>
      </c>
      <c r="B3085">
        <v>3397</v>
      </c>
      <c r="C3085" s="3">
        <v>246.41067100000001</v>
      </c>
      <c r="D3085" s="2"/>
    </row>
    <row r="3086" spans="1:4" x14ac:dyDescent="0.25">
      <c r="A3086" s="2">
        <v>540</v>
      </c>
      <c r="B3086">
        <v>3398</v>
      </c>
      <c r="C3086" s="3">
        <v>9.6524739999999998</v>
      </c>
      <c r="D3086" s="2"/>
    </row>
    <row r="3087" spans="1:4" x14ac:dyDescent="0.25">
      <c r="A3087" s="2">
        <v>540</v>
      </c>
      <c r="B3087">
        <v>3399</v>
      </c>
      <c r="C3087" s="3">
        <v>1434.071657</v>
      </c>
      <c r="D3087" s="2"/>
    </row>
    <row r="3088" spans="1:4" x14ac:dyDescent="0.25">
      <c r="A3088" s="2">
        <v>540</v>
      </c>
      <c r="B3088">
        <v>3400</v>
      </c>
      <c r="C3088" s="3">
        <v>2384.952565</v>
      </c>
      <c r="D3088" s="2"/>
    </row>
    <row r="3089" spans="1:4" x14ac:dyDescent="0.25">
      <c r="A3089" s="2">
        <v>540</v>
      </c>
      <c r="B3089">
        <v>3401</v>
      </c>
      <c r="C3089" s="3">
        <v>5203.0143250000001</v>
      </c>
      <c r="D3089" s="2"/>
    </row>
    <row r="3090" spans="1:4" x14ac:dyDescent="0.25">
      <c r="A3090" s="2">
        <v>540</v>
      </c>
      <c r="B3090">
        <v>3402</v>
      </c>
      <c r="C3090" s="3">
        <v>20554.865762000001</v>
      </c>
      <c r="D3090" s="2"/>
    </row>
    <row r="3091" spans="1:4" x14ac:dyDescent="0.25">
      <c r="A3091" s="2">
        <v>540</v>
      </c>
      <c r="B3091">
        <v>3404</v>
      </c>
      <c r="C3091" s="3">
        <v>266.69904700000001</v>
      </c>
      <c r="D3091" s="2"/>
    </row>
    <row r="3092" spans="1:4" x14ac:dyDescent="0.25">
      <c r="A3092" s="2">
        <v>540</v>
      </c>
      <c r="B3092">
        <v>3405</v>
      </c>
      <c r="C3092" s="3">
        <v>4195.4917869999999</v>
      </c>
      <c r="D3092" s="2"/>
    </row>
    <row r="3093" spans="1:4" x14ac:dyDescent="0.25">
      <c r="A3093" s="2">
        <v>540</v>
      </c>
      <c r="B3093">
        <v>3408</v>
      </c>
      <c r="C3093" s="3">
        <v>276.72807799999998</v>
      </c>
      <c r="D3093" s="2"/>
    </row>
    <row r="3094" spans="1:4" x14ac:dyDescent="0.25">
      <c r="A3094" s="2">
        <v>540</v>
      </c>
      <c r="B3094">
        <v>3409</v>
      </c>
      <c r="C3094" s="3">
        <v>17322.990476999999</v>
      </c>
      <c r="D3094" s="2"/>
    </row>
    <row r="3095" spans="1:4" x14ac:dyDescent="0.25">
      <c r="A3095" s="2">
        <v>540</v>
      </c>
      <c r="B3095">
        <v>3410</v>
      </c>
      <c r="C3095" s="3">
        <v>1770.2730409999999</v>
      </c>
      <c r="D3095" s="2"/>
    </row>
    <row r="3096" spans="1:4" x14ac:dyDescent="0.25">
      <c r="A3096" s="2">
        <v>540</v>
      </c>
      <c r="B3096">
        <v>3411</v>
      </c>
      <c r="C3096" s="3">
        <v>4983.6544970000004</v>
      </c>
      <c r="D3096" s="2"/>
    </row>
    <row r="3097" spans="1:4" x14ac:dyDescent="0.25">
      <c r="A3097" s="2">
        <v>540</v>
      </c>
      <c r="B3097">
        <v>3412</v>
      </c>
      <c r="C3097" s="3">
        <v>175.83045799999999</v>
      </c>
      <c r="D3097" s="2"/>
    </row>
    <row r="3098" spans="1:4" x14ac:dyDescent="0.25">
      <c r="A3098" s="2">
        <v>540</v>
      </c>
      <c r="B3098">
        <v>3413</v>
      </c>
      <c r="C3098" s="3">
        <v>8516.0515400000004</v>
      </c>
      <c r="D3098" s="2"/>
    </row>
    <row r="3099" spans="1:4" x14ac:dyDescent="0.25">
      <c r="A3099" s="2">
        <v>540</v>
      </c>
      <c r="B3099">
        <v>3414</v>
      </c>
      <c r="C3099" s="3">
        <v>0</v>
      </c>
      <c r="D3099" s="2"/>
    </row>
    <row r="3100" spans="1:4" x14ac:dyDescent="0.25">
      <c r="A3100" s="2">
        <v>540</v>
      </c>
      <c r="B3100">
        <v>3415</v>
      </c>
      <c r="C3100" s="3">
        <v>3074.9031960000002</v>
      </c>
      <c r="D3100" s="2"/>
    </row>
    <row r="3101" spans="1:4" x14ac:dyDescent="0.25">
      <c r="A3101" s="2">
        <v>540</v>
      </c>
      <c r="B3101">
        <v>3416</v>
      </c>
      <c r="C3101" s="3">
        <v>23546.127256666001</v>
      </c>
      <c r="D3101" s="2"/>
    </row>
    <row r="3102" spans="1:4" x14ac:dyDescent="0.25">
      <c r="A3102" s="2">
        <v>540</v>
      </c>
      <c r="B3102">
        <v>3417</v>
      </c>
      <c r="C3102" s="3">
        <v>625.002702</v>
      </c>
      <c r="D3102" s="2"/>
    </row>
    <row r="3103" spans="1:4" x14ac:dyDescent="0.25">
      <c r="A3103" s="2">
        <v>540</v>
      </c>
      <c r="B3103">
        <v>3418</v>
      </c>
      <c r="C3103" s="3">
        <v>13193.633662</v>
      </c>
      <c r="D3103" s="2"/>
    </row>
    <row r="3104" spans="1:4" x14ac:dyDescent="0.25">
      <c r="A3104" s="2">
        <v>540</v>
      </c>
      <c r="B3104">
        <v>3419</v>
      </c>
      <c r="C3104" s="3">
        <v>32556.963174</v>
      </c>
      <c r="D3104" s="2"/>
    </row>
    <row r="3105" spans="1:4" x14ac:dyDescent="0.25">
      <c r="A3105" s="2">
        <v>540</v>
      </c>
      <c r="B3105">
        <v>3420</v>
      </c>
      <c r="C3105" s="3">
        <v>76.919611000000003</v>
      </c>
      <c r="D3105" s="2"/>
    </row>
    <row r="3106" spans="1:4" x14ac:dyDescent="0.25">
      <c r="A3106" s="2">
        <v>540</v>
      </c>
      <c r="B3106">
        <v>3421</v>
      </c>
      <c r="C3106" s="3">
        <v>2738.3432389999998</v>
      </c>
      <c r="D3106" s="2"/>
    </row>
    <row r="3107" spans="1:4" x14ac:dyDescent="0.25">
      <c r="A3107" s="2">
        <v>540</v>
      </c>
      <c r="B3107">
        <v>3422</v>
      </c>
      <c r="C3107" s="3">
        <v>2388.9263540000002</v>
      </c>
      <c r="D3107" s="2"/>
    </row>
    <row r="3108" spans="1:4" x14ac:dyDescent="0.25">
      <c r="A3108" s="2">
        <v>540</v>
      </c>
      <c r="B3108">
        <v>3423</v>
      </c>
      <c r="C3108" s="3">
        <v>4918.2594170000002</v>
      </c>
      <c r="D3108" s="2"/>
    </row>
    <row r="3109" spans="1:4" x14ac:dyDescent="0.25">
      <c r="A3109" s="2">
        <v>540</v>
      </c>
      <c r="B3109">
        <v>3424</v>
      </c>
      <c r="C3109" s="3">
        <v>1669.9853700000001</v>
      </c>
      <c r="D3109" s="2"/>
    </row>
    <row r="3110" spans="1:4" x14ac:dyDescent="0.25">
      <c r="A3110" s="2">
        <v>540</v>
      </c>
      <c r="B3110">
        <v>3425</v>
      </c>
      <c r="C3110" s="3">
        <v>3211.128103</v>
      </c>
      <c r="D3110" s="2"/>
    </row>
    <row r="3111" spans="1:4" x14ac:dyDescent="0.25">
      <c r="A3111" s="2">
        <v>540</v>
      </c>
      <c r="B3111">
        <v>3426</v>
      </c>
      <c r="C3111" s="3">
        <v>6856.2197130000004</v>
      </c>
      <c r="D3111" s="2"/>
    </row>
    <row r="3112" spans="1:4" x14ac:dyDescent="0.25">
      <c r="A3112" s="2">
        <v>540</v>
      </c>
      <c r="B3112">
        <v>3427</v>
      </c>
      <c r="C3112" s="3">
        <v>4829.7622000000001</v>
      </c>
      <c r="D3112" s="2"/>
    </row>
    <row r="3113" spans="1:4" x14ac:dyDescent="0.25">
      <c r="A3113" s="2">
        <v>540</v>
      </c>
      <c r="B3113">
        <v>3428</v>
      </c>
      <c r="C3113" s="3">
        <v>20860.477835999998</v>
      </c>
      <c r="D3113" s="2"/>
    </row>
    <row r="3114" spans="1:4" x14ac:dyDescent="0.25">
      <c r="A3114" s="2">
        <v>540</v>
      </c>
      <c r="B3114">
        <v>3429</v>
      </c>
      <c r="C3114" s="3">
        <v>16379.939619999999</v>
      </c>
      <c r="D3114" s="2"/>
    </row>
    <row r="3115" spans="1:4" x14ac:dyDescent="0.25">
      <c r="A3115" s="2">
        <v>540</v>
      </c>
      <c r="B3115">
        <v>3430</v>
      </c>
      <c r="C3115" s="3">
        <v>21638.561008000001</v>
      </c>
      <c r="D3115" s="2"/>
    </row>
    <row r="3116" spans="1:4" x14ac:dyDescent="0.25">
      <c r="A3116" s="2">
        <v>540</v>
      </c>
      <c r="B3116">
        <v>3431</v>
      </c>
      <c r="C3116" s="3">
        <v>13303.70708</v>
      </c>
      <c r="D3116" s="2"/>
    </row>
    <row r="3117" spans="1:4" x14ac:dyDescent="0.25">
      <c r="A3117" s="2">
        <v>540</v>
      </c>
      <c r="B3117">
        <v>3432</v>
      </c>
      <c r="C3117" s="3">
        <v>1522.943708</v>
      </c>
      <c r="D3117" s="2"/>
    </row>
    <row r="3118" spans="1:4" x14ac:dyDescent="0.25">
      <c r="A3118" s="2">
        <v>540</v>
      </c>
      <c r="B3118">
        <v>3433</v>
      </c>
      <c r="C3118" s="3">
        <v>3052.5601860000002</v>
      </c>
      <c r="D3118" s="2"/>
    </row>
    <row r="3119" spans="1:4" x14ac:dyDescent="0.25">
      <c r="A3119" s="2">
        <v>540</v>
      </c>
      <c r="B3119">
        <v>3434</v>
      </c>
      <c r="C3119" s="3">
        <v>8117.0447599999998</v>
      </c>
      <c r="D3119" s="2"/>
    </row>
    <row r="3120" spans="1:4" x14ac:dyDescent="0.25">
      <c r="A3120" s="2">
        <v>540</v>
      </c>
      <c r="B3120">
        <v>3435</v>
      </c>
      <c r="C3120" s="3">
        <v>5394.3278710000004</v>
      </c>
      <c r="D3120" s="2"/>
    </row>
    <row r="3121" spans="1:4" x14ac:dyDescent="0.25">
      <c r="A3121" s="2">
        <v>540</v>
      </c>
      <c r="B3121">
        <v>3436</v>
      </c>
      <c r="C3121" s="3">
        <v>3908.2311479999998</v>
      </c>
      <c r="D3121" s="2"/>
    </row>
    <row r="3122" spans="1:4" x14ac:dyDescent="0.25">
      <c r="A3122" s="2">
        <v>540</v>
      </c>
      <c r="B3122">
        <v>3437</v>
      </c>
      <c r="C3122" s="3">
        <v>4954.418028</v>
      </c>
      <c r="D3122" s="2"/>
    </row>
    <row r="3123" spans="1:4" x14ac:dyDescent="0.25">
      <c r="A3123" s="2">
        <v>540</v>
      </c>
      <c r="B3123">
        <v>3439</v>
      </c>
      <c r="C3123" s="3">
        <v>6920.9940349999997</v>
      </c>
      <c r="D3123" s="2"/>
    </row>
    <row r="3124" spans="1:4" x14ac:dyDescent="0.25">
      <c r="A3124" s="2">
        <v>540</v>
      </c>
      <c r="B3124">
        <v>3440</v>
      </c>
      <c r="C3124" s="3">
        <v>1801.8048229999999</v>
      </c>
      <c r="D3124" s="2"/>
    </row>
    <row r="3125" spans="1:4" x14ac:dyDescent="0.25">
      <c r="A3125" s="2">
        <v>540</v>
      </c>
      <c r="B3125">
        <v>3441</v>
      </c>
      <c r="C3125" s="3">
        <v>0</v>
      </c>
      <c r="D3125" s="2"/>
    </row>
    <row r="3126" spans="1:4" x14ac:dyDescent="0.25">
      <c r="A3126" s="2">
        <v>540</v>
      </c>
      <c r="B3126">
        <v>3442</v>
      </c>
      <c r="C3126" s="3">
        <v>412.11273299999999</v>
      </c>
      <c r="D3126" s="2"/>
    </row>
    <row r="3127" spans="1:4" x14ac:dyDescent="0.25">
      <c r="A3127" s="2">
        <v>540</v>
      </c>
      <c r="B3127">
        <v>3443</v>
      </c>
      <c r="C3127" s="3">
        <v>9523.4692489999998</v>
      </c>
      <c r="D3127" s="2"/>
    </row>
    <row r="3128" spans="1:4" x14ac:dyDescent="0.25">
      <c r="A3128" s="2">
        <v>540</v>
      </c>
      <c r="B3128">
        <v>3444</v>
      </c>
      <c r="C3128" s="3">
        <v>21705.359088000001</v>
      </c>
      <c r="D3128" s="2"/>
    </row>
    <row r="3129" spans="1:4" x14ac:dyDescent="0.25">
      <c r="A3129" s="2">
        <v>540</v>
      </c>
      <c r="B3129">
        <v>3445</v>
      </c>
      <c r="C3129" s="3">
        <v>23136.882484000002</v>
      </c>
      <c r="D3129" s="2"/>
    </row>
    <row r="3130" spans="1:4" x14ac:dyDescent="0.25">
      <c r="A3130" s="2">
        <v>540</v>
      </c>
      <c r="B3130">
        <v>3446</v>
      </c>
      <c r="C3130" s="3">
        <v>4466.4810680000001</v>
      </c>
      <c r="D3130" s="2"/>
    </row>
    <row r="3131" spans="1:4" x14ac:dyDescent="0.25">
      <c r="A3131" s="2">
        <v>540</v>
      </c>
      <c r="B3131">
        <v>3447</v>
      </c>
      <c r="C3131" s="3">
        <v>4673.4402680000003</v>
      </c>
      <c r="D3131" s="2"/>
    </row>
    <row r="3132" spans="1:4" x14ac:dyDescent="0.25">
      <c r="A3132" s="2">
        <v>540</v>
      </c>
      <c r="B3132">
        <v>3448</v>
      </c>
      <c r="C3132" s="3">
        <v>19661.092159</v>
      </c>
      <c r="D3132" s="2"/>
    </row>
    <row r="3133" spans="1:4" x14ac:dyDescent="0.25">
      <c r="A3133" s="2">
        <v>540</v>
      </c>
      <c r="B3133">
        <v>3450</v>
      </c>
      <c r="C3133" s="3">
        <v>5205.6748969999999</v>
      </c>
      <c r="D3133" s="2"/>
    </row>
    <row r="3134" spans="1:4" x14ac:dyDescent="0.25">
      <c r="A3134" s="2">
        <v>540</v>
      </c>
      <c r="B3134">
        <v>3451</v>
      </c>
      <c r="C3134" s="3">
        <v>1278.901222</v>
      </c>
      <c r="D3134" s="2"/>
    </row>
    <row r="3135" spans="1:4" x14ac:dyDescent="0.25">
      <c r="A3135" s="2">
        <v>540</v>
      </c>
      <c r="B3135">
        <v>3452</v>
      </c>
      <c r="C3135" s="3">
        <v>4077.436968</v>
      </c>
      <c r="D3135" s="2"/>
    </row>
    <row r="3136" spans="1:4" x14ac:dyDescent="0.25">
      <c r="A3136" s="2">
        <v>540</v>
      </c>
      <c r="B3136">
        <v>3453</v>
      </c>
      <c r="C3136" s="3">
        <v>2252.9955540000001</v>
      </c>
      <c r="D3136" s="2"/>
    </row>
    <row r="3137" spans="1:4" x14ac:dyDescent="0.25">
      <c r="A3137" s="2">
        <v>540</v>
      </c>
      <c r="B3137">
        <v>3454</v>
      </c>
      <c r="C3137" s="3">
        <v>1698.319608</v>
      </c>
      <c r="D3137" s="2"/>
    </row>
    <row r="3138" spans="1:4" x14ac:dyDescent="0.25">
      <c r="A3138" s="2">
        <v>540</v>
      </c>
      <c r="B3138">
        <v>3455</v>
      </c>
      <c r="C3138" s="3">
        <v>533.45555999999999</v>
      </c>
      <c r="D3138" s="2"/>
    </row>
    <row r="3139" spans="1:4" x14ac:dyDescent="0.25">
      <c r="A3139" s="2">
        <v>540</v>
      </c>
      <c r="B3139">
        <v>3456</v>
      </c>
      <c r="C3139" s="3">
        <v>2755.9352279999998</v>
      </c>
      <c r="D3139" s="2"/>
    </row>
    <row r="3140" spans="1:4" x14ac:dyDescent="0.25">
      <c r="A3140" s="2">
        <v>540</v>
      </c>
      <c r="B3140">
        <v>3457</v>
      </c>
      <c r="C3140" s="3">
        <v>2755.9352279999998</v>
      </c>
      <c r="D3140" s="2"/>
    </row>
    <row r="3141" spans="1:4" x14ac:dyDescent="0.25">
      <c r="A3141" s="2">
        <v>540</v>
      </c>
      <c r="B3141">
        <v>3458</v>
      </c>
      <c r="C3141" s="3">
        <v>4314.0384700000004</v>
      </c>
      <c r="D3141" s="2"/>
    </row>
    <row r="3142" spans="1:4" x14ac:dyDescent="0.25">
      <c r="A3142" s="2">
        <v>540</v>
      </c>
      <c r="B3142">
        <v>3459</v>
      </c>
      <c r="C3142" s="3">
        <v>4572.3708699999997</v>
      </c>
      <c r="D3142" s="2"/>
    </row>
    <row r="3143" spans="1:4" x14ac:dyDescent="0.25">
      <c r="A3143" s="2">
        <v>540</v>
      </c>
      <c r="B3143">
        <v>3460</v>
      </c>
      <c r="C3143" s="3">
        <v>5180.8873890000004</v>
      </c>
      <c r="D3143" s="2"/>
    </row>
    <row r="3144" spans="1:4" x14ac:dyDescent="0.25">
      <c r="A3144" s="2">
        <v>540</v>
      </c>
      <c r="B3144">
        <v>3461</v>
      </c>
      <c r="C3144" s="3">
        <v>6013.2519380000003</v>
      </c>
      <c r="D3144" s="2"/>
    </row>
    <row r="3145" spans="1:4" x14ac:dyDescent="0.25">
      <c r="A3145" s="2">
        <v>540</v>
      </c>
      <c r="B3145">
        <v>3462</v>
      </c>
      <c r="C3145" s="3">
        <v>4704.6124989999998</v>
      </c>
      <c r="D3145" s="2"/>
    </row>
    <row r="3146" spans="1:4" x14ac:dyDescent="0.25">
      <c r="A3146" s="2">
        <v>540</v>
      </c>
      <c r="B3146">
        <v>3463</v>
      </c>
      <c r="C3146" s="3">
        <v>4363.3580259999999</v>
      </c>
      <c r="D3146" s="2"/>
    </row>
    <row r="3147" spans="1:4" x14ac:dyDescent="0.25">
      <c r="A3147" s="2">
        <v>540</v>
      </c>
      <c r="B3147">
        <v>3464</v>
      </c>
      <c r="C3147" s="3">
        <v>7530.4798129999999</v>
      </c>
      <c r="D3147" s="2"/>
    </row>
    <row r="3148" spans="1:4" x14ac:dyDescent="0.25">
      <c r="A3148" s="2">
        <v>540</v>
      </c>
      <c r="B3148">
        <v>3465</v>
      </c>
      <c r="C3148" s="3">
        <v>6406.6635219999998</v>
      </c>
      <c r="D3148" s="2"/>
    </row>
    <row r="3149" spans="1:4" x14ac:dyDescent="0.25">
      <c r="A3149" s="2">
        <v>540</v>
      </c>
      <c r="B3149">
        <v>3466</v>
      </c>
      <c r="C3149" s="3">
        <v>3490.8973930000002</v>
      </c>
      <c r="D3149" s="2"/>
    </row>
    <row r="3150" spans="1:4" x14ac:dyDescent="0.25">
      <c r="A3150" s="2">
        <v>540</v>
      </c>
      <c r="B3150">
        <v>3467</v>
      </c>
      <c r="C3150" s="3">
        <v>2881.0682839999999</v>
      </c>
      <c r="D3150" s="2"/>
    </row>
    <row r="3151" spans="1:4" x14ac:dyDescent="0.25">
      <c r="A3151" s="2">
        <v>540</v>
      </c>
      <c r="B3151">
        <v>3468</v>
      </c>
      <c r="C3151" s="3">
        <v>2861.2192070000001</v>
      </c>
      <c r="D3151" s="2"/>
    </row>
    <row r="3152" spans="1:4" x14ac:dyDescent="0.25">
      <c r="A3152" s="2">
        <v>540</v>
      </c>
      <c r="B3152">
        <v>3469</v>
      </c>
      <c r="C3152" s="3">
        <v>1526.199607</v>
      </c>
      <c r="D3152" s="2"/>
    </row>
    <row r="3153" spans="1:4" x14ac:dyDescent="0.25">
      <c r="A3153" s="2">
        <v>540</v>
      </c>
      <c r="B3153">
        <v>3470</v>
      </c>
      <c r="C3153" s="3">
        <v>1422.634006</v>
      </c>
      <c r="D3153" s="2"/>
    </row>
    <row r="3154" spans="1:4" x14ac:dyDescent="0.25">
      <c r="A3154" s="2">
        <v>540</v>
      </c>
      <c r="B3154">
        <v>3471</v>
      </c>
      <c r="C3154" s="3">
        <v>0</v>
      </c>
      <c r="D3154" s="2"/>
    </row>
    <row r="3155" spans="1:4" x14ac:dyDescent="0.25">
      <c r="A3155" s="2">
        <v>540</v>
      </c>
      <c r="B3155">
        <v>3472</v>
      </c>
      <c r="C3155" s="3">
        <v>1835.496179</v>
      </c>
      <c r="D3155" s="2"/>
    </row>
    <row r="3156" spans="1:4" x14ac:dyDescent="0.25">
      <c r="A3156" s="2">
        <v>540</v>
      </c>
      <c r="B3156">
        <v>3473</v>
      </c>
      <c r="C3156" s="3">
        <v>7097.001859</v>
      </c>
      <c r="D3156" s="2"/>
    </row>
    <row r="3157" spans="1:4" x14ac:dyDescent="0.25">
      <c r="A3157" s="2">
        <v>540</v>
      </c>
      <c r="B3157">
        <v>3474</v>
      </c>
      <c r="C3157" s="3">
        <v>5830.1964980000002</v>
      </c>
      <c r="D3157" s="2"/>
    </row>
    <row r="3158" spans="1:4" x14ac:dyDescent="0.25">
      <c r="A3158" s="2">
        <v>540</v>
      </c>
      <c r="B3158">
        <v>3475</v>
      </c>
      <c r="C3158" s="3">
        <v>5221.9397390000004</v>
      </c>
      <c r="D3158" s="2"/>
    </row>
    <row r="3159" spans="1:4" x14ac:dyDescent="0.25">
      <c r="A3159" s="2">
        <v>540</v>
      </c>
      <c r="B3159">
        <v>3476</v>
      </c>
      <c r="C3159" s="3">
        <v>1678.502522</v>
      </c>
      <c r="D3159" s="2"/>
    </row>
    <row r="3160" spans="1:4" x14ac:dyDescent="0.25">
      <c r="A3160" s="2">
        <v>540</v>
      </c>
      <c r="B3160">
        <v>3477</v>
      </c>
      <c r="C3160" s="3">
        <v>720.31973300000004</v>
      </c>
      <c r="D3160" s="2"/>
    </row>
    <row r="3161" spans="1:4" x14ac:dyDescent="0.25">
      <c r="A3161" s="2">
        <v>540</v>
      </c>
      <c r="B3161">
        <v>3478</v>
      </c>
      <c r="C3161" s="3">
        <v>1678.502522</v>
      </c>
      <c r="D3161" s="2"/>
    </row>
    <row r="3162" spans="1:4" x14ac:dyDescent="0.25">
      <c r="A3162" s="2">
        <v>540</v>
      </c>
      <c r="B3162">
        <v>3479</v>
      </c>
      <c r="C3162" s="3">
        <v>23.328800000000001</v>
      </c>
      <c r="D3162" s="2"/>
    </row>
    <row r="3163" spans="1:4" x14ac:dyDescent="0.25">
      <c r="A3163" s="2">
        <v>540</v>
      </c>
      <c r="B3163">
        <v>3480</v>
      </c>
      <c r="C3163" s="3">
        <v>8858.1754440000004</v>
      </c>
      <c r="D3163" s="2"/>
    </row>
    <row r="3164" spans="1:4" x14ac:dyDescent="0.25">
      <c r="A3164" s="2">
        <v>540</v>
      </c>
      <c r="B3164">
        <v>3481</v>
      </c>
      <c r="C3164" s="3">
        <v>10112.217978000001</v>
      </c>
      <c r="D3164" s="2"/>
    </row>
    <row r="3165" spans="1:4" x14ac:dyDescent="0.25">
      <c r="A3165" s="2">
        <v>540</v>
      </c>
      <c r="B3165">
        <v>3482</v>
      </c>
      <c r="C3165" s="3">
        <v>3404.8244770000001</v>
      </c>
      <c r="D3165" s="2"/>
    </row>
    <row r="3166" spans="1:4" x14ac:dyDescent="0.25">
      <c r="A3166" s="2">
        <v>540</v>
      </c>
      <c r="B3166">
        <v>3483</v>
      </c>
      <c r="C3166" s="3">
        <v>5500.7079750000003</v>
      </c>
      <c r="D3166" s="2"/>
    </row>
    <row r="3167" spans="1:4" x14ac:dyDescent="0.25">
      <c r="A3167" s="2">
        <v>540</v>
      </c>
      <c r="B3167">
        <v>3484</v>
      </c>
      <c r="C3167" s="3">
        <v>4488.8496290000003</v>
      </c>
      <c r="D3167" s="2"/>
    </row>
    <row r="3168" spans="1:4" x14ac:dyDescent="0.25">
      <c r="A3168" s="2">
        <v>540</v>
      </c>
      <c r="B3168">
        <v>3485</v>
      </c>
      <c r="C3168" s="3">
        <v>63.895209000000001</v>
      </c>
      <c r="D3168" s="2"/>
    </row>
    <row r="3169" spans="1:4" x14ac:dyDescent="0.25">
      <c r="A3169" s="2">
        <v>540</v>
      </c>
      <c r="B3169">
        <v>3487</v>
      </c>
      <c r="C3169" s="3">
        <v>5631.2390869999999</v>
      </c>
      <c r="D3169" s="2"/>
    </row>
    <row r="3170" spans="1:4" x14ac:dyDescent="0.25">
      <c r="A3170" s="2">
        <v>540</v>
      </c>
      <c r="B3170">
        <v>3488</v>
      </c>
      <c r="C3170" s="3">
        <v>2109.4332909999998</v>
      </c>
      <c r="D3170" s="2"/>
    </row>
    <row r="3171" spans="1:4" x14ac:dyDescent="0.25">
      <c r="A3171" s="2">
        <v>540</v>
      </c>
      <c r="B3171">
        <v>3489</v>
      </c>
      <c r="C3171" s="3">
        <v>35673.286121999998</v>
      </c>
      <c r="D3171" s="2"/>
    </row>
    <row r="3172" spans="1:4" x14ac:dyDescent="0.25">
      <c r="A3172" s="2">
        <v>540</v>
      </c>
      <c r="B3172">
        <v>3490</v>
      </c>
      <c r="C3172" s="3">
        <v>37922.198811000002</v>
      </c>
      <c r="D3172" s="2"/>
    </row>
    <row r="3173" spans="1:4" x14ac:dyDescent="0.25">
      <c r="A3173" s="2">
        <v>540</v>
      </c>
      <c r="B3173">
        <v>3491</v>
      </c>
      <c r="C3173" s="3">
        <v>42219.818362999998</v>
      </c>
      <c r="D3173" s="2"/>
    </row>
    <row r="3174" spans="1:4" x14ac:dyDescent="0.25">
      <c r="A3174" s="2">
        <v>540</v>
      </c>
      <c r="B3174">
        <v>3492</v>
      </c>
      <c r="C3174" s="3">
        <v>2060.436451</v>
      </c>
      <c r="D3174" s="2"/>
    </row>
    <row r="3175" spans="1:4" x14ac:dyDescent="0.25">
      <c r="A3175" s="2">
        <v>540</v>
      </c>
      <c r="B3175">
        <v>3493</v>
      </c>
      <c r="C3175" s="3">
        <v>5753.0329270000002</v>
      </c>
      <c r="D3175" s="2"/>
    </row>
    <row r="3176" spans="1:4" x14ac:dyDescent="0.25">
      <c r="A3176" s="2">
        <v>540</v>
      </c>
      <c r="B3176">
        <v>3494</v>
      </c>
      <c r="C3176" s="3">
        <v>20725.500994000002</v>
      </c>
      <c r="D3176" s="2"/>
    </row>
    <row r="3177" spans="1:4" x14ac:dyDescent="0.25">
      <c r="A3177" s="2">
        <v>540</v>
      </c>
      <c r="B3177">
        <v>3495</v>
      </c>
      <c r="C3177" s="3">
        <v>22650.664175999998</v>
      </c>
      <c r="D3177" s="2"/>
    </row>
    <row r="3178" spans="1:4" x14ac:dyDescent="0.25">
      <c r="A3178" s="2">
        <v>540</v>
      </c>
      <c r="B3178">
        <v>3496</v>
      </c>
      <c r="C3178" s="3">
        <v>140.235096</v>
      </c>
      <c r="D3178" s="2"/>
    </row>
    <row r="3179" spans="1:4" x14ac:dyDescent="0.25">
      <c r="A3179" s="2">
        <v>540</v>
      </c>
      <c r="B3179">
        <v>3497</v>
      </c>
      <c r="C3179" s="3">
        <v>3201.9266259999999</v>
      </c>
      <c r="D3179" s="2"/>
    </row>
    <row r="3180" spans="1:4" x14ac:dyDescent="0.25">
      <c r="A3180" s="2">
        <v>540</v>
      </c>
      <c r="B3180">
        <v>3498</v>
      </c>
      <c r="C3180" s="3">
        <v>288.66060199999998</v>
      </c>
      <c r="D3180" s="2"/>
    </row>
    <row r="3181" spans="1:4" x14ac:dyDescent="0.25">
      <c r="A3181" s="2">
        <v>540</v>
      </c>
      <c r="B3181">
        <v>3499</v>
      </c>
      <c r="C3181" s="3">
        <v>7123.9875229999998</v>
      </c>
      <c r="D3181" s="2"/>
    </row>
    <row r="3182" spans="1:4" x14ac:dyDescent="0.25">
      <c r="A3182" s="2">
        <v>540</v>
      </c>
      <c r="B3182">
        <v>3500</v>
      </c>
      <c r="C3182" s="3">
        <v>6341.8156653320002</v>
      </c>
      <c r="D3182" s="2"/>
    </row>
    <row r="3183" spans="1:4" x14ac:dyDescent="0.25">
      <c r="A3183" s="2">
        <v>540</v>
      </c>
      <c r="B3183">
        <v>3501</v>
      </c>
      <c r="C3183" s="3">
        <v>7619.8128793320002</v>
      </c>
      <c r="D3183" s="2"/>
    </row>
    <row r="3184" spans="1:4" x14ac:dyDescent="0.25">
      <c r="A3184" s="2">
        <v>540</v>
      </c>
      <c r="B3184">
        <v>3502</v>
      </c>
      <c r="C3184" s="3">
        <v>3077.9124879999999</v>
      </c>
      <c r="D3184" s="2"/>
    </row>
    <row r="3185" spans="1:4" x14ac:dyDescent="0.25">
      <c r="A3185" s="2">
        <v>540</v>
      </c>
      <c r="B3185">
        <v>3503</v>
      </c>
      <c r="C3185" s="3">
        <v>9038.2244570000003</v>
      </c>
      <c r="D3185" s="2"/>
    </row>
    <row r="3186" spans="1:4" x14ac:dyDescent="0.25">
      <c r="A3186" s="2">
        <v>540</v>
      </c>
      <c r="B3186">
        <v>3504</v>
      </c>
      <c r="C3186" s="3">
        <v>9038.2244570000003</v>
      </c>
      <c r="D3186" s="2"/>
    </row>
    <row r="3187" spans="1:4" x14ac:dyDescent="0.25">
      <c r="A3187" s="2">
        <v>540</v>
      </c>
      <c r="B3187">
        <v>3505</v>
      </c>
      <c r="C3187" s="3">
        <v>0</v>
      </c>
      <c r="D3187" s="2"/>
    </row>
    <row r="3188" spans="1:4" x14ac:dyDescent="0.25">
      <c r="A3188" s="2">
        <v>540</v>
      </c>
      <c r="B3188">
        <v>3506</v>
      </c>
      <c r="C3188" s="3">
        <v>0</v>
      </c>
      <c r="D3188" s="2"/>
    </row>
    <row r="3189" spans="1:4" x14ac:dyDescent="0.25">
      <c r="A3189" s="2">
        <v>540</v>
      </c>
      <c r="B3189">
        <v>3507</v>
      </c>
      <c r="C3189" s="3">
        <v>10642.488934999999</v>
      </c>
      <c r="D3189" s="2"/>
    </row>
    <row r="3190" spans="1:4" x14ac:dyDescent="0.25">
      <c r="A3190" s="2">
        <v>540</v>
      </c>
      <c r="B3190">
        <v>3508</v>
      </c>
      <c r="C3190" s="3">
        <v>3139.2876160000001</v>
      </c>
      <c r="D3190" s="2"/>
    </row>
    <row r="3191" spans="1:4" x14ac:dyDescent="0.25">
      <c r="A3191" s="2">
        <v>540</v>
      </c>
      <c r="B3191">
        <v>3509</v>
      </c>
      <c r="C3191" s="3">
        <v>2416.7192719999998</v>
      </c>
      <c r="D3191" s="2"/>
    </row>
    <row r="3192" spans="1:4" x14ac:dyDescent="0.25">
      <c r="A3192" s="2">
        <v>540</v>
      </c>
      <c r="B3192">
        <v>3510</v>
      </c>
      <c r="C3192" s="3">
        <v>4205.1980716640001</v>
      </c>
      <c r="D3192" s="2"/>
    </row>
    <row r="3193" spans="1:4" x14ac:dyDescent="0.25">
      <c r="A3193" s="2">
        <v>540</v>
      </c>
      <c r="B3193">
        <v>3511</v>
      </c>
      <c r="C3193" s="3">
        <v>4143.9504586639996</v>
      </c>
      <c r="D3193" s="2"/>
    </row>
    <row r="3194" spans="1:4" x14ac:dyDescent="0.25">
      <c r="A3194" s="2">
        <v>540</v>
      </c>
      <c r="B3194">
        <v>3512</v>
      </c>
      <c r="C3194" s="3">
        <v>36368.330341000001</v>
      </c>
      <c r="D3194" s="2"/>
    </row>
    <row r="3195" spans="1:4" x14ac:dyDescent="0.25">
      <c r="A3195" s="2">
        <v>540</v>
      </c>
      <c r="B3195">
        <v>3513</v>
      </c>
      <c r="C3195" s="3">
        <v>17418.357685333001</v>
      </c>
      <c r="D3195" s="2"/>
    </row>
    <row r="3196" spans="1:4" x14ac:dyDescent="0.25">
      <c r="A3196" s="2">
        <v>540</v>
      </c>
      <c r="B3196">
        <v>3514</v>
      </c>
      <c r="C3196" s="3">
        <v>33228.339659333004</v>
      </c>
      <c r="D3196" s="2"/>
    </row>
    <row r="3197" spans="1:4" x14ac:dyDescent="0.25">
      <c r="A3197" s="2">
        <v>540</v>
      </c>
      <c r="B3197">
        <v>3516</v>
      </c>
      <c r="C3197" s="3">
        <v>268.27853699999997</v>
      </c>
      <c r="D3197" s="2"/>
    </row>
    <row r="3198" spans="1:4" x14ac:dyDescent="0.25">
      <c r="A3198" s="2">
        <v>540</v>
      </c>
      <c r="B3198">
        <v>3517</v>
      </c>
      <c r="C3198" s="3">
        <v>24040.546316</v>
      </c>
      <c r="D3198" s="2"/>
    </row>
    <row r="3199" spans="1:4" x14ac:dyDescent="0.25">
      <c r="A3199" s="2">
        <v>540</v>
      </c>
      <c r="B3199">
        <v>3518</v>
      </c>
      <c r="C3199" s="3">
        <v>18785.768520000001</v>
      </c>
      <c r="D3199" s="2"/>
    </row>
    <row r="3200" spans="1:4" x14ac:dyDescent="0.25">
      <c r="A3200" s="2">
        <v>540</v>
      </c>
      <c r="B3200">
        <v>3519</v>
      </c>
      <c r="C3200" s="3">
        <v>7039.5866999999998</v>
      </c>
      <c r="D3200" s="2"/>
    </row>
    <row r="3201" spans="1:4" x14ac:dyDescent="0.25">
      <c r="A3201" s="2">
        <v>540</v>
      </c>
      <c r="B3201">
        <v>3520</v>
      </c>
      <c r="C3201" s="3">
        <v>3032.010628</v>
      </c>
      <c r="D3201" s="2"/>
    </row>
    <row r="3202" spans="1:4" x14ac:dyDescent="0.25">
      <c r="A3202" s="2">
        <v>540</v>
      </c>
      <c r="B3202">
        <v>3521</v>
      </c>
      <c r="C3202" s="3">
        <v>170.72419300000001</v>
      </c>
      <c r="D3202" s="2"/>
    </row>
    <row r="3203" spans="1:4" x14ac:dyDescent="0.25">
      <c r="A3203" s="2">
        <v>540</v>
      </c>
      <c r="B3203">
        <v>3522</v>
      </c>
      <c r="C3203" s="3">
        <v>833.01584000000003</v>
      </c>
      <c r="D3203" s="2"/>
    </row>
    <row r="3204" spans="1:4" x14ac:dyDescent="0.25">
      <c r="A3204" s="2">
        <v>540</v>
      </c>
      <c r="B3204">
        <v>3523</v>
      </c>
      <c r="C3204" s="3">
        <v>85.180387999999994</v>
      </c>
      <c r="D3204" s="2"/>
    </row>
    <row r="3205" spans="1:4" x14ac:dyDescent="0.25">
      <c r="A3205" s="2">
        <v>540</v>
      </c>
      <c r="B3205">
        <v>3524</v>
      </c>
      <c r="C3205" s="3">
        <v>1853.8787239999999</v>
      </c>
      <c r="D3205" s="2"/>
    </row>
    <row r="3206" spans="1:4" x14ac:dyDescent="0.25">
      <c r="A3206" s="2">
        <v>540</v>
      </c>
      <c r="B3206">
        <v>3525</v>
      </c>
      <c r="C3206" s="3">
        <v>15475.163704000001</v>
      </c>
      <c r="D3206" s="2"/>
    </row>
    <row r="3207" spans="1:4" x14ac:dyDescent="0.25">
      <c r="A3207" s="2">
        <v>540</v>
      </c>
      <c r="B3207">
        <v>3526</v>
      </c>
      <c r="C3207" s="3">
        <v>3380.4511790000001</v>
      </c>
      <c r="D3207" s="2"/>
    </row>
    <row r="3208" spans="1:4" x14ac:dyDescent="0.25">
      <c r="A3208" s="2">
        <v>540</v>
      </c>
      <c r="B3208">
        <v>3527</v>
      </c>
      <c r="C3208" s="3">
        <v>1040.3279809999999</v>
      </c>
      <c r="D3208" s="2"/>
    </row>
    <row r="3209" spans="1:4" x14ac:dyDescent="0.25">
      <c r="A3209" s="2">
        <v>540</v>
      </c>
      <c r="B3209">
        <v>3528</v>
      </c>
      <c r="C3209" s="3">
        <v>6034.4223760000004</v>
      </c>
      <c r="D3209" s="2"/>
    </row>
    <row r="3210" spans="1:4" x14ac:dyDescent="0.25">
      <c r="A3210" s="2">
        <v>540</v>
      </c>
      <c r="B3210">
        <v>3531</v>
      </c>
      <c r="C3210" s="3">
        <v>706.24676599999998</v>
      </c>
      <c r="D3210" s="2"/>
    </row>
    <row r="3211" spans="1:4" x14ac:dyDescent="0.25">
      <c r="A3211" s="2">
        <v>540</v>
      </c>
      <c r="B3211">
        <v>3532</v>
      </c>
      <c r="C3211" s="3">
        <v>1042.157318</v>
      </c>
      <c r="D3211" s="2"/>
    </row>
    <row r="3212" spans="1:4" x14ac:dyDescent="0.25">
      <c r="A3212" s="2">
        <v>540</v>
      </c>
      <c r="B3212">
        <v>3533</v>
      </c>
      <c r="C3212" s="3">
        <v>706.24676599999998</v>
      </c>
      <c r="D3212" s="2"/>
    </row>
    <row r="3213" spans="1:4" x14ac:dyDescent="0.25">
      <c r="A3213" s="2">
        <v>540</v>
      </c>
      <c r="B3213">
        <v>3534</v>
      </c>
      <c r="C3213" s="3">
        <v>3888.9547309999998</v>
      </c>
      <c r="D3213" s="2"/>
    </row>
    <row r="3214" spans="1:4" x14ac:dyDescent="0.25">
      <c r="A3214" s="2">
        <v>540</v>
      </c>
      <c r="B3214">
        <v>3535</v>
      </c>
      <c r="C3214" s="3">
        <v>19422.035339333001</v>
      </c>
      <c r="D3214" s="2"/>
    </row>
    <row r="3215" spans="1:4" x14ac:dyDescent="0.25">
      <c r="A3215" s="2">
        <v>540</v>
      </c>
      <c r="B3215">
        <v>3536</v>
      </c>
      <c r="C3215" s="3">
        <v>4250.9653749999998</v>
      </c>
      <c r="D3215" s="2"/>
    </row>
    <row r="3216" spans="1:4" x14ac:dyDescent="0.25">
      <c r="A3216" s="2">
        <v>540</v>
      </c>
      <c r="B3216">
        <v>3538</v>
      </c>
      <c r="C3216" s="3">
        <v>9722.2474689999999</v>
      </c>
      <c r="D3216" s="2"/>
    </row>
    <row r="3217" spans="1:4" x14ac:dyDescent="0.25">
      <c r="A3217" s="2">
        <v>540</v>
      </c>
      <c r="B3217">
        <v>3539</v>
      </c>
      <c r="C3217" s="3">
        <v>4070.9030210000001</v>
      </c>
      <c r="D3217" s="2"/>
    </row>
    <row r="3218" spans="1:4" x14ac:dyDescent="0.25">
      <c r="A3218" s="2">
        <v>540</v>
      </c>
      <c r="B3218">
        <v>3540</v>
      </c>
      <c r="C3218" s="3">
        <v>18939.712263000001</v>
      </c>
      <c r="D3218" s="2"/>
    </row>
    <row r="3219" spans="1:4" x14ac:dyDescent="0.25">
      <c r="A3219" s="2">
        <v>540</v>
      </c>
      <c r="B3219">
        <v>3546</v>
      </c>
      <c r="C3219" s="3">
        <v>7410.7492030000003</v>
      </c>
      <c r="D3219" s="2"/>
    </row>
    <row r="3220" spans="1:4" x14ac:dyDescent="0.25">
      <c r="A3220" s="2">
        <v>540</v>
      </c>
      <c r="B3220">
        <v>3547</v>
      </c>
      <c r="C3220" s="3">
        <v>1696.657999</v>
      </c>
      <c r="D3220" s="2"/>
    </row>
    <row r="3221" spans="1:4" x14ac:dyDescent="0.25">
      <c r="A3221" s="2">
        <v>540</v>
      </c>
      <c r="B3221">
        <v>3548</v>
      </c>
      <c r="C3221" s="3">
        <v>0</v>
      </c>
      <c r="D3221" s="2"/>
    </row>
    <row r="3222" spans="1:4" x14ac:dyDescent="0.25">
      <c r="A3222" s="2">
        <v>540</v>
      </c>
      <c r="B3222">
        <v>3549</v>
      </c>
      <c r="C3222" s="3">
        <v>26309.723806999998</v>
      </c>
      <c r="D3222" s="2"/>
    </row>
    <row r="3223" spans="1:4" x14ac:dyDescent="0.25">
      <c r="A3223" s="2">
        <v>540</v>
      </c>
      <c r="B3223">
        <v>3552</v>
      </c>
      <c r="C3223" s="3">
        <v>4649.6171450000002</v>
      </c>
      <c r="D3223" s="2"/>
    </row>
    <row r="3224" spans="1:4" x14ac:dyDescent="0.25">
      <c r="A3224" s="2">
        <v>540</v>
      </c>
      <c r="B3224">
        <v>3553</v>
      </c>
      <c r="C3224" s="3">
        <v>0</v>
      </c>
      <c r="D3224" s="2"/>
    </row>
    <row r="3225" spans="1:4" x14ac:dyDescent="0.25">
      <c r="A3225" s="2">
        <v>540</v>
      </c>
      <c r="B3225">
        <v>3556</v>
      </c>
      <c r="C3225" s="3">
        <v>84</v>
      </c>
      <c r="D3225" s="2"/>
    </row>
    <row r="3226" spans="1:4" x14ac:dyDescent="0.25">
      <c r="A3226" s="2">
        <v>540</v>
      </c>
      <c r="B3226">
        <v>3557</v>
      </c>
      <c r="C3226" s="3">
        <v>1901.5361579999999</v>
      </c>
      <c r="D3226" s="2"/>
    </row>
    <row r="3227" spans="1:4" x14ac:dyDescent="0.25">
      <c r="A3227" s="2">
        <v>540</v>
      </c>
      <c r="B3227">
        <v>3561</v>
      </c>
      <c r="C3227" s="3">
        <v>3095.5113179999998</v>
      </c>
      <c r="D3227" s="2"/>
    </row>
    <row r="3228" spans="1:4" x14ac:dyDescent="0.25">
      <c r="A3228" s="2">
        <v>540</v>
      </c>
      <c r="B3228">
        <v>3562</v>
      </c>
      <c r="C3228" s="3">
        <v>16685.188474999999</v>
      </c>
      <c r="D3228" s="2"/>
    </row>
    <row r="3229" spans="1:4" x14ac:dyDescent="0.25">
      <c r="A3229" s="2">
        <v>540</v>
      </c>
      <c r="B3229">
        <v>3566</v>
      </c>
      <c r="C3229" s="3">
        <v>3995.65263</v>
      </c>
      <c r="D3229" s="2"/>
    </row>
    <row r="3230" spans="1:4" x14ac:dyDescent="0.25">
      <c r="A3230" s="2">
        <v>540</v>
      </c>
      <c r="B3230">
        <v>3567</v>
      </c>
      <c r="C3230" s="3">
        <v>513.50929499999995</v>
      </c>
      <c r="D3230" s="2"/>
    </row>
    <row r="3231" spans="1:4" x14ac:dyDescent="0.25">
      <c r="A3231" s="2">
        <v>540</v>
      </c>
      <c r="B3231">
        <v>3568</v>
      </c>
      <c r="C3231" s="3">
        <v>1194.608774</v>
      </c>
      <c r="D3231" s="2"/>
    </row>
    <row r="3232" spans="1:4" x14ac:dyDescent="0.25">
      <c r="A3232" s="2">
        <v>540</v>
      </c>
      <c r="B3232">
        <v>3569</v>
      </c>
      <c r="C3232" s="3">
        <v>2982.6333599999998</v>
      </c>
      <c r="D3232" s="2"/>
    </row>
    <row r="3233" spans="1:4" x14ac:dyDescent="0.25">
      <c r="A3233" s="2">
        <v>540</v>
      </c>
      <c r="B3233">
        <v>3570</v>
      </c>
      <c r="C3233" s="3">
        <v>12760.799051</v>
      </c>
      <c r="D3233" s="2"/>
    </row>
    <row r="3234" spans="1:4" x14ac:dyDescent="0.25">
      <c r="A3234" s="2">
        <v>540</v>
      </c>
      <c r="B3234">
        <v>3571</v>
      </c>
      <c r="C3234" s="3">
        <v>511.56201099999998</v>
      </c>
      <c r="D3234" s="2"/>
    </row>
    <row r="3235" spans="1:4" x14ac:dyDescent="0.25">
      <c r="A3235" s="2">
        <v>540</v>
      </c>
      <c r="B3235">
        <v>3572</v>
      </c>
      <c r="C3235" s="3">
        <v>758.42876200000001</v>
      </c>
      <c r="D3235" s="2"/>
    </row>
    <row r="3236" spans="1:4" x14ac:dyDescent="0.25">
      <c r="A3236" s="2">
        <v>540</v>
      </c>
      <c r="B3236">
        <v>3573</v>
      </c>
      <c r="C3236" s="3">
        <v>6518.9910110000001</v>
      </c>
      <c r="D3236" s="2"/>
    </row>
    <row r="3237" spans="1:4" x14ac:dyDescent="0.25">
      <c r="A3237" s="2">
        <v>540</v>
      </c>
      <c r="B3237">
        <v>3574</v>
      </c>
      <c r="C3237" s="3">
        <v>1091.4368750000001</v>
      </c>
      <c r="D3237" s="2"/>
    </row>
    <row r="3238" spans="1:4" x14ac:dyDescent="0.25">
      <c r="A3238" s="2">
        <v>540</v>
      </c>
      <c r="B3238">
        <v>3575</v>
      </c>
      <c r="C3238" s="3">
        <v>1166.8028650000001</v>
      </c>
      <c r="D3238" s="2"/>
    </row>
    <row r="3239" spans="1:4" x14ac:dyDescent="0.25">
      <c r="A3239" s="2">
        <v>540</v>
      </c>
      <c r="B3239">
        <v>3576</v>
      </c>
      <c r="C3239" s="3">
        <v>3289.0406370000001</v>
      </c>
      <c r="D3239" s="2"/>
    </row>
    <row r="3240" spans="1:4" x14ac:dyDescent="0.25">
      <c r="A3240" s="2">
        <v>540</v>
      </c>
      <c r="B3240">
        <v>3577</v>
      </c>
      <c r="C3240" s="3">
        <v>39035.531024000004</v>
      </c>
      <c r="D3240" s="2"/>
    </row>
    <row r="3241" spans="1:4" x14ac:dyDescent="0.25">
      <c r="A3241" s="2">
        <v>540</v>
      </c>
      <c r="B3241">
        <v>3578</v>
      </c>
      <c r="C3241" s="3">
        <v>64510.075683000003</v>
      </c>
      <c r="D3241" s="2"/>
    </row>
    <row r="3242" spans="1:4" x14ac:dyDescent="0.25">
      <c r="A3242" s="2">
        <v>540</v>
      </c>
      <c r="B3242">
        <v>3579</v>
      </c>
      <c r="C3242" s="3">
        <v>24575.510052000001</v>
      </c>
      <c r="D3242" s="2"/>
    </row>
    <row r="3243" spans="1:4" x14ac:dyDescent="0.25">
      <c r="A3243" s="2">
        <v>540</v>
      </c>
      <c r="B3243">
        <v>3580</v>
      </c>
      <c r="C3243" s="3">
        <v>30525.453021000001</v>
      </c>
      <c r="D3243" s="2"/>
    </row>
    <row r="3244" spans="1:4" x14ac:dyDescent="0.25">
      <c r="A3244" s="2">
        <v>540</v>
      </c>
      <c r="B3244">
        <v>3581</v>
      </c>
      <c r="C3244" s="3">
        <v>29105.827590000001</v>
      </c>
      <c r="D3244" s="2"/>
    </row>
    <row r="3245" spans="1:4" x14ac:dyDescent="0.25">
      <c r="A3245" s="2">
        <v>540</v>
      </c>
      <c r="B3245">
        <v>3582</v>
      </c>
      <c r="C3245" s="3">
        <v>691.052502</v>
      </c>
      <c r="D3245" s="2"/>
    </row>
    <row r="3246" spans="1:4" x14ac:dyDescent="0.25">
      <c r="A3246" s="2">
        <v>540</v>
      </c>
      <c r="B3246">
        <v>3583</v>
      </c>
      <c r="C3246" s="3">
        <v>6126.6249559999997</v>
      </c>
      <c r="D3246" s="2"/>
    </row>
    <row r="3247" spans="1:4" x14ac:dyDescent="0.25">
      <c r="A3247" s="2">
        <v>540</v>
      </c>
      <c r="B3247">
        <v>3585</v>
      </c>
      <c r="C3247" s="3">
        <v>15513.631380000001</v>
      </c>
      <c r="D3247" s="2"/>
    </row>
    <row r="3248" spans="1:4" x14ac:dyDescent="0.25">
      <c r="A3248" s="2">
        <v>540</v>
      </c>
      <c r="B3248">
        <v>3586</v>
      </c>
      <c r="C3248" s="3">
        <v>230.943984</v>
      </c>
      <c r="D3248" s="2"/>
    </row>
    <row r="3249" spans="1:4" x14ac:dyDescent="0.25">
      <c r="A3249" s="2">
        <v>540</v>
      </c>
      <c r="B3249">
        <v>3587</v>
      </c>
      <c r="C3249" s="3">
        <v>7708.7985403330003</v>
      </c>
      <c r="D3249" s="2"/>
    </row>
    <row r="3250" spans="1:4" x14ac:dyDescent="0.25">
      <c r="A3250" s="2">
        <v>540</v>
      </c>
      <c r="B3250">
        <v>3588</v>
      </c>
      <c r="C3250" s="3">
        <v>13.947754333000001</v>
      </c>
      <c r="D3250" s="2"/>
    </row>
    <row r="3251" spans="1:4" x14ac:dyDescent="0.25">
      <c r="A3251" s="2">
        <v>540</v>
      </c>
      <c r="B3251">
        <v>3590</v>
      </c>
      <c r="C3251" s="3">
        <v>3957.4029770000002</v>
      </c>
      <c r="D3251" s="2"/>
    </row>
    <row r="3252" spans="1:4" x14ac:dyDescent="0.25">
      <c r="A3252" s="2">
        <v>540</v>
      </c>
      <c r="B3252">
        <v>3591</v>
      </c>
      <c r="C3252" s="3">
        <v>1111.3115089999999</v>
      </c>
      <c r="D3252" s="2"/>
    </row>
    <row r="3253" spans="1:4" x14ac:dyDescent="0.25">
      <c r="A3253" s="2">
        <v>540</v>
      </c>
      <c r="B3253">
        <v>3592</v>
      </c>
      <c r="C3253" s="3">
        <v>1634.2068589999999</v>
      </c>
      <c r="D3253" s="2"/>
    </row>
    <row r="3254" spans="1:4" x14ac:dyDescent="0.25">
      <c r="A3254" s="2">
        <v>540</v>
      </c>
      <c r="B3254">
        <v>3597</v>
      </c>
      <c r="C3254" s="3">
        <v>2988.3442949999999</v>
      </c>
      <c r="D3254" s="2"/>
    </row>
    <row r="3255" spans="1:4" x14ac:dyDescent="0.25">
      <c r="A3255" s="2">
        <v>540</v>
      </c>
      <c r="B3255">
        <v>3598</v>
      </c>
      <c r="C3255" s="3">
        <v>10340.048246</v>
      </c>
      <c r="D3255" s="2"/>
    </row>
    <row r="3256" spans="1:4" x14ac:dyDescent="0.25">
      <c r="A3256" s="2">
        <v>540</v>
      </c>
      <c r="B3256">
        <v>3599</v>
      </c>
      <c r="C3256" s="3">
        <v>6059.2889510000005</v>
      </c>
      <c r="D3256" s="2"/>
    </row>
    <row r="3257" spans="1:4" x14ac:dyDescent="0.25">
      <c r="A3257" s="2">
        <v>540</v>
      </c>
      <c r="B3257">
        <v>3600</v>
      </c>
      <c r="C3257" s="3">
        <v>6219.2248650000001</v>
      </c>
      <c r="D3257" s="2"/>
    </row>
    <row r="3258" spans="1:4" x14ac:dyDescent="0.25">
      <c r="A3258" s="2">
        <v>540</v>
      </c>
      <c r="B3258">
        <v>3601</v>
      </c>
      <c r="C3258" s="3">
        <v>6046.8409140000003</v>
      </c>
      <c r="D3258" s="2"/>
    </row>
    <row r="3259" spans="1:4" x14ac:dyDescent="0.25">
      <c r="A3259" s="2">
        <v>540</v>
      </c>
      <c r="B3259">
        <v>3602</v>
      </c>
      <c r="C3259" s="3">
        <v>4357.6159379999999</v>
      </c>
      <c r="D3259" s="2"/>
    </row>
    <row r="3260" spans="1:4" x14ac:dyDescent="0.25">
      <c r="A3260" s="2">
        <v>540</v>
      </c>
      <c r="B3260">
        <v>3603</v>
      </c>
      <c r="C3260" s="3">
        <v>4335.1242860000002</v>
      </c>
      <c r="D3260" s="2"/>
    </row>
    <row r="3261" spans="1:4" x14ac:dyDescent="0.25">
      <c r="A3261" s="2">
        <v>540</v>
      </c>
      <c r="B3261">
        <v>3604</v>
      </c>
      <c r="C3261" s="3">
        <v>7545.0128699999996</v>
      </c>
      <c r="D3261" s="2"/>
    </row>
    <row r="3262" spans="1:4" x14ac:dyDescent="0.25">
      <c r="A3262" s="2">
        <v>540</v>
      </c>
      <c r="B3262">
        <v>3605</v>
      </c>
      <c r="C3262" s="3">
        <v>1920.079158</v>
      </c>
      <c r="D3262" s="2"/>
    </row>
    <row r="3263" spans="1:4" x14ac:dyDescent="0.25">
      <c r="A3263" s="2">
        <v>540</v>
      </c>
      <c r="B3263">
        <v>3607</v>
      </c>
      <c r="C3263" s="3">
        <v>12022.598727000001</v>
      </c>
      <c r="D3263" s="2"/>
    </row>
    <row r="3264" spans="1:4" x14ac:dyDescent="0.25">
      <c r="A3264" s="2">
        <v>540</v>
      </c>
      <c r="B3264">
        <v>3608</v>
      </c>
      <c r="C3264" s="3">
        <v>2864.4680880000001</v>
      </c>
      <c r="D3264" s="2"/>
    </row>
    <row r="3265" spans="1:4" x14ac:dyDescent="0.25">
      <c r="A3265" s="2">
        <v>540</v>
      </c>
      <c r="B3265">
        <v>3609</v>
      </c>
      <c r="C3265" s="3">
        <v>216.25561500000001</v>
      </c>
      <c r="D3265" s="2"/>
    </row>
    <row r="3266" spans="1:4" x14ac:dyDescent="0.25">
      <c r="A3266" s="2">
        <v>540</v>
      </c>
      <c r="B3266">
        <v>3610</v>
      </c>
      <c r="C3266" s="3">
        <v>180.28305399999999</v>
      </c>
      <c r="D3266" s="2"/>
    </row>
    <row r="3267" spans="1:4" x14ac:dyDescent="0.25">
      <c r="A3267" s="2">
        <v>540</v>
      </c>
      <c r="B3267">
        <v>3611</v>
      </c>
      <c r="C3267" s="3">
        <v>6273.6561940000001</v>
      </c>
      <c r="D3267" s="2"/>
    </row>
    <row r="3268" spans="1:4" x14ac:dyDescent="0.25">
      <c r="A3268" s="2">
        <v>540</v>
      </c>
      <c r="B3268">
        <v>3612</v>
      </c>
      <c r="C3268" s="3">
        <v>3599.3697090000001</v>
      </c>
      <c r="D3268" s="2"/>
    </row>
    <row r="3269" spans="1:4" x14ac:dyDescent="0.25">
      <c r="A3269" s="2">
        <v>540</v>
      </c>
      <c r="B3269">
        <v>3613</v>
      </c>
      <c r="C3269" s="3">
        <v>6961.4946900000004</v>
      </c>
      <c r="D3269" s="2"/>
    </row>
    <row r="3270" spans="1:4" x14ac:dyDescent="0.25">
      <c r="A3270" s="2">
        <v>540</v>
      </c>
      <c r="B3270">
        <v>3614</v>
      </c>
      <c r="C3270" s="3">
        <v>11264.826085000001</v>
      </c>
      <c r="D3270" s="2"/>
    </row>
    <row r="3271" spans="1:4" x14ac:dyDescent="0.25">
      <c r="A3271" s="2">
        <v>540</v>
      </c>
      <c r="B3271">
        <v>3615</v>
      </c>
      <c r="C3271" s="3">
        <v>1192.482827</v>
      </c>
      <c r="D3271" s="2"/>
    </row>
    <row r="3272" spans="1:4" x14ac:dyDescent="0.25">
      <c r="A3272" s="2">
        <v>540</v>
      </c>
      <c r="B3272">
        <v>3616</v>
      </c>
      <c r="C3272" s="3">
        <v>1584.55295</v>
      </c>
      <c r="D3272" s="2"/>
    </row>
    <row r="3273" spans="1:4" x14ac:dyDescent="0.25">
      <c r="A3273" s="2">
        <v>540</v>
      </c>
      <c r="B3273">
        <v>3617</v>
      </c>
      <c r="C3273" s="3">
        <v>422.39638200000002</v>
      </c>
      <c r="D3273" s="2"/>
    </row>
    <row r="3274" spans="1:4" x14ac:dyDescent="0.25">
      <c r="A3274" s="2">
        <v>540</v>
      </c>
      <c r="B3274">
        <v>3618</v>
      </c>
      <c r="C3274" s="3">
        <v>230.79088999999999</v>
      </c>
      <c r="D3274" s="2"/>
    </row>
    <row r="3275" spans="1:4" x14ac:dyDescent="0.25">
      <c r="A3275" s="2">
        <v>540</v>
      </c>
      <c r="B3275">
        <v>3619</v>
      </c>
      <c r="C3275" s="3">
        <v>10957.158253</v>
      </c>
      <c r="D3275" s="2"/>
    </row>
    <row r="3276" spans="1:4" x14ac:dyDescent="0.25">
      <c r="A3276" s="2">
        <v>540</v>
      </c>
      <c r="B3276">
        <v>3621</v>
      </c>
      <c r="C3276" s="3">
        <v>5040.3813099999998</v>
      </c>
      <c r="D3276" s="2"/>
    </row>
    <row r="3277" spans="1:4" x14ac:dyDescent="0.25">
      <c r="A3277" s="2">
        <v>540</v>
      </c>
      <c r="B3277">
        <v>3622</v>
      </c>
      <c r="C3277" s="3">
        <v>1396.6262280000001</v>
      </c>
      <c r="D3277" s="2"/>
    </row>
    <row r="3278" spans="1:4" x14ac:dyDescent="0.25">
      <c r="A3278" s="2">
        <v>540</v>
      </c>
      <c r="B3278">
        <v>3623</v>
      </c>
      <c r="C3278" s="3">
        <v>16485.564171999999</v>
      </c>
      <c r="D3278" s="2"/>
    </row>
    <row r="3279" spans="1:4" x14ac:dyDescent="0.25">
      <c r="A3279" s="2">
        <v>540</v>
      </c>
      <c r="B3279">
        <v>3625</v>
      </c>
      <c r="C3279" s="3">
        <v>3202.7876820000001</v>
      </c>
      <c r="D3279" s="2"/>
    </row>
    <row r="3280" spans="1:4" x14ac:dyDescent="0.25">
      <c r="A3280" s="2">
        <v>540</v>
      </c>
      <c r="B3280">
        <v>3626</v>
      </c>
      <c r="C3280" s="3">
        <v>6395.8191360000001</v>
      </c>
      <c r="D3280" s="2"/>
    </row>
    <row r="3281" spans="1:4" x14ac:dyDescent="0.25">
      <c r="A3281" s="2">
        <v>540</v>
      </c>
      <c r="B3281">
        <v>3627</v>
      </c>
      <c r="C3281" s="3">
        <v>341.520735</v>
      </c>
      <c r="D3281" s="2"/>
    </row>
    <row r="3282" spans="1:4" x14ac:dyDescent="0.25">
      <c r="A3282" s="2">
        <v>540</v>
      </c>
      <c r="B3282">
        <v>3628</v>
      </c>
      <c r="C3282" s="3">
        <v>922.46248500000002</v>
      </c>
      <c r="D3282" s="2"/>
    </row>
    <row r="3283" spans="1:4" x14ac:dyDescent="0.25">
      <c r="A3283" s="2">
        <v>540</v>
      </c>
      <c r="B3283">
        <v>3629</v>
      </c>
      <c r="C3283" s="3">
        <v>922.46248500000002</v>
      </c>
      <c r="D3283" s="2"/>
    </row>
    <row r="3284" spans="1:4" x14ac:dyDescent="0.25">
      <c r="A3284" s="2">
        <v>540</v>
      </c>
      <c r="B3284">
        <v>3630</v>
      </c>
      <c r="C3284" s="3">
        <v>11373.934552999999</v>
      </c>
      <c r="D3284" s="2"/>
    </row>
    <row r="3285" spans="1:4" x14ac:dyDescent="0.25">
      <c r="A3285" s="2">
        <v>540</v>
      </c>
      <c r="B3285">
        <v>3631</v>
      </c>
      <c r="C3285" s="3">
        <v>3398.4187569999999</v>
      </c>
      <c r="D3285" s="2"/>
    </row>
    <row r="3286" spans="1:4" x14ac:dyDescent="0.25">
      <c r="A3286" s="2">
        <v>540</v>
      </c>
      <c r="B3286">
        <v>3632</v>
      </c>
      <c r="C3286" s="3">
        <v>11118.705209</v>
      </c>
      <c r="D3286" s="2"/>
    </row>
    <row r="3287" spans="1:4" x14ac:dyDescent="0.25">
      <c r="A3287" s="2">
        <v>540</v>
      </c>
      <c r="B3287">
        <v>3633</v>
      </c>
      <c r="C3287" s="3">
        <v>1920.079158</v>
      </c>
      <c r="D3287" s="2"/>
    </row>
    <row r="3288" spans="1:4" x14ac:dyDescent="0.25">
      <c r="A3288" s="2">
        <v>540</v>
      </c>
      <c r="B3288">
        <v>3634</v>
      </c>
      <c r="C3288" s="3">
        <v>13288.849597</v>
      </c>
      <c r="D3288" s="2"/>
    </row>
    <row r="3289" spans="1:4" x14ac:dyDescent="0.25">
      <c r="A3289" s="2">
        <v>540</v>
      </c>
      <c r="B3289">
        <v>3635</v>
      </c>
      <c r="C3289" s="3">
        <v>10291.418927999999</v>
      </c>
      <c r="D3289" s="2"/>
    </row>
    <row r="3290" spans="1:4" x14ac:dyDescent="0.25">
      <c r="A3290" s="2">
        <v>540</v>
      </c>
      <c r="B3290">
        <v>3636</v>
      </c>
      <c r="C3290" s="3">
        <v>8313.4044389999999</v>
      </c>
      <c r="D3290" s="2"/>
    </row>
    <row r="3291" spans="1:4" x14ac:dyDescent="0.25">
      <c r="A3291" s="2">
        <v>540</v>
      </c>
      <c r="B3291">
        <v>3637</v>
      </c>
      <c r="C3291" s="3">
        <v>452.16824300000002</v>
      </c>
      <c r="D3291" s="2"/>
    </row>
    <row r="3292" spans="1:4" x14ac:dyDescent="0.25">
      <c r="A3292" s="2">
        <v>540</v>
      </c>
      <c r="B3292">
        <v>3638</v>
      </c>
      <c r="C3292" s="3">
        <v>7370.8353770000003</v>
      </c>
      <c r="D3292" s="2"/>
    </row>
    <row r="3293" spans="1:4" x14ac:dyDescent="0.25">
      <c r="A3293" s="2">
        <v>540</v>
      </c>
      <c r="B3293">
        <v>3639</v>
      </c>
      <c r="C3293" s="3">
        <v>230.79088999999999</v>
      </c>
      <c r="D3293" s="2"/>
    </row>
    <row r="3294" spans="1:4" x14ac:dyDescent="0.25">
      <c r="A3294" s="2">
        <v>540</v>
      </c>
      <c r="B3294">
        <v>3640</v>
      </c>
      <c r="C3294" s="3">
        <v>230.79088999999999</v>
      </c>
      <c r="D3294" s="2"/>
    </row>
    <row r="3295" spans="1:4" x14ac:dyDescent="0.25">
      <c r="A3295" s="2">
        <v>540</v>
      </c>
      <c r="B3295">
        <v>3641</v>
      </c>
      <c r="C3295" s="3">
        <v>38.574297999999999</v>
      </c>
      <c r="D3295" s="2"/>
    </row>
    <row r="3296" spans="1:4" x14ac:dyDescent="0.25">
      <c r="A3296" s="2">
        <v>540</v>
      </c>
      <c r="B3296">
        <v>3642</v>
      </c>
      <c r="C3296" s="3">
        <v>1299.1398810000001</v>
      </c>
      <c r="D3296" s="2"/>
    </row>
    <row r="3297" spans="1:4" x14ac:dyDescent="0.25">
      <c r="A3297" s="2">
        <v>540</v>
      </c>
      <c r="B3297">
        <v>3643</v>
      </c>
      <c r="C3297" s="3">
        <v>4533.641979</v>
      </c>
      <c r="D3297" s="2"/>
    </row>
    <row r="3298" spans="1:4" x14ac:dyDescent="0.25">
      <c r="A3298" s="2">
        <v>540</v>
      </c>
      <c r="B3298">
        <v>3644</v>
      </c>
      <c r="C3298" s="3">
        <v>3118.2302810000001</v>
      </c>
      <c r="D3298" s="2"/>
    </row>
    <row r="3299" spans="1:4" x14ac:dyDescent="0.25">
      <c r="A3299" s="2">
        <v>540</v>
      </c>
      <c r="B3299">
        <v>3645</v>
      </c>
      <c r="C3299" s="3">
        <v>5911.6272509999999</v>
      </c>
      <c r="D3299" s="2"/>
    </row>
    <row r="3300" spans="1:4" x14ac:dyDescent="0.25">
      <c r="A3300" s="2">
        <v>540</v>
      </c>
      <c r="B3300">
        <v>3646</v>
      </c>
      <c r="C3300" s="3">
        <v>3297.6361440000001</v>
      </c>
      <c r="D3300" s="2"/>
    </row>
    <row r="3301" spans="1:4" x14ac:dyDescent="0.25">
      <c r="A3301" s="2">
        <v>540</v>
      </c>
      <c r="B3301">
        <v>3647</v>
      </c>
      <c r="C3301" s="3">
        <v>25063.568125999998</v>
      </c>
      <c r="D3301" s="2"/>
    </row>
    <row r="3302" spans="1:4" x14ac:dyDescent="0.25">
      <c r="A3302" s="2">
        <v>540</v>
      </c>
      <c r="B3302">
        <v>3648</v>
      </c>
      <c r="C3302" s="3">
        <v>12942.021194000001</v>
      </c>
      <c r="D3302" s="2"/>
    </row>
    <row r="3303" spans="1:4" x14ac:dyDescent="0.25">
      <c r="A3303" s="2">
        <v>540</v>
      </c>
      <c r="B3303">
        <v>3649</v>
      </c>
      <c r="C3303" s="3">
        <v>16036.267222</v>
      </c>
      <c r="D3303" s="2"/>
    </row>
    <row r="3304" spans="1:4" x14ac:dyDescent="0.25">
      <c r="A3304" s="2">
        <v>540</v>
      </c>
      <c r="B3304">
        <v>3650</v>
      </c>
      <c r="C3304" s="3">
        <v>12125.857586</v>
      </c>
      <c r="D3304" s="2"/>
    </row>
    <row r="3305" spans="1:4" x14ac:dyDescent="0.25">
      <c r="A3305" s="2">
        <v>540</v>
      </c>
      <c r="B3305">
        <v>3651</v>
      </c>
      <c r="C3305" s="3">
        <v>4417.5961909999996</v>
      </c>
      <c r="D3305" s="2"/>
    </row>
    <row r="3306" spans="1:4" x14ac:dyDescent="0.25">
      <c r="A3306" s="2">
        <v>540</v>
      </c>
      <c r="B3306">
        <v>3652</v>
      </c>
      <c r="C3306" s="3">
        <v>6274.2463809999999</v>
      </c>
      <c r="D3306" s="2"/>
    </row>
    <row r="3307" spans="1:4" x14ac:dyDescent="0.25">
      <c r="A3307" s="2">
        <v>540</v>
      </c>
      <c r="B3307">
        <v>3653</v>
      </c>
      <c r="C3307" s="3">
        <v>10869.475725</v>
      </c>
      <c r="D3307" s="2"/>
    </row>
    <row r="3308" spans="1:4" x14ac:dyDescent="0.25">
      <c r="A3308" s="2">
        <v>540</v>
      </c>
      <c r="B3308">
        <v>3654</v>
      </c>
      <c r="C3308" s="3">
        <v>18970.086826999999</v>
      </c>
      <c r="D3308" s="2"/>
    </row>
    <row r="3309" spans="1:4" x14ac:dyDescent="0.25">
      <c r="A3309" s="2">
        <v>540</v>
      </c>
      <c r="B3309">
        <v>3655</v>
      </c>
      <c r="C3309" s="3">
        <v>1574.7185850000001</v>
      </c>
      <c r="D3309" s="2"/>
    </row>
    <row r="3310" spans="1:4" x14ac:dyDescent="0.25">
      <c r="A3310" s="2">
        <v>540</v>
      </c>
      <c r="B3310">
        <v>3656</v>
      </c>
      <c r="C3310" s="3">
        <v>9134.5417820000002</v>
      </c>
      <c r="D3310" s="2"/>
    </row>
    <row r="3311" spans="1:4" x14ac:dyDescent="0.25">
      <c r="A3311" s="2">
        <v>540</v>
      </c>
      <c r="B3311">
        <v>3657</v>
      </c>
      <c r="C3311" s="3">
        <v>13777.776016</v>
      </c>
      <c r="D3311" s="2"/>
    </row>
    <row r="3312" spans="1:4" x14ac:dyDescent="0.25">
      <c r="A3312" s="2">
        <v>540</v>
      </c>
      <c r="B3312">
        <v>3658</v>
      </c>
      <c r="C3312" s="3">
        <v>18625.413632</v>
      </c>
      <c r="D3312" s="2"/>
    </row>
    <row r="3313" spans="1:4" x14ac:dyDescent="0.25">
      <c r="A3313" s="2">
        <v>540</v>
      </c>
      <c r="B3313">
        <v>3659</v>
      </c>
      <c r="C3313" s="3">
        <v>22083.463746000001</v>
      </c>
      <c r="D3313" s="2"/>
    </row>
    <row r="3314" spans="1:4" x14ac:dyDescent="0.25">
      <c r="A3314" s="2">
        <v>540</v>
      </c>
      <c r="B3314">
        <v>3660</v>
      </c>
      <c r="C3314" s="3">
        <v>22083.463746000001</v>
      </c>
      <c r="D3314" s="2"/>
    </row>
    <row r="3315" spans="1:4" x14ac:dyDescent="0.25">
      <c r="A3315" s="2">
        <v>540</v>
      </c>
      <c r="B3315">
        <v>3661</v>
      </c>
      <c r="C3315" s="3">
        <v>16478.047187</v>
      </c>
      <c r="D3315" s="2"/>
    </row>
    <row r="3316" spans="1:4" x14ac:dyDescent="0.25">
      <c r="A3316" s="2">
        <v>540</v>
      </c>
      <c r="B3316">
        <v>3662</v>
      </c>
      <c r="C3316" s="3">
        <v>18804.402242</v>
      </c>
      <c r="D3316" s="2"/>
    </row>
    <row r="3317" spans="1:4" x14ac:dyDescent="0.25">
      <c r="A3317" s="2">
        <v>540</v>
      </c>
      <c r="B3317">
        <v>3663</v>
      </c>
      <c r="C3317" s="3">
        <v>22010.853758000001</v>
      </c>
      <c r="D3317" s="2"/>
    </row>
    <row r="3318" spans="1:4" x14ac:dyDescent="0.25">
      <c r="A3318" s="2">
        <v>540</v>
      </c>
      <c r="B3318">
        <v>3664</v>
      </c>
      <c r="C3318" s="3">
        <v>21056.256442999998</v>
      </c>
      <c r="D3318" s="2"/>
    </row>
    <row r="3319" spans="1:4" x14ac:dyDescent="0.25">
      <c r="A3319" s="2">
        <v>540</v>
      </c>
      <c r="B3319">
        <v>3665</v>
      </c>
      <c r="C3319" s="3">
        <v>28845.056716666</v>
      </c>
      <c r="D3319" s="2"/>
    </row>
    <row r="3320" spans="1:4" x14ac:dyDescent="0.25">
      <c r="A3320" s="2">
        <v>540</v>
      </c>
      <c r="B3320">
        <v>3666</v>
      </c>
      <c r="C3320" s="3">
        <v>4277.2410906659998</v>
      </c>
      <c r="D3320" s="2"/>
    </row>
    <row r="3321" spans="1:4" x14ac:dyDescent="0.25">
      <c r="A3321" s="2">
        <v>540</v>
      </c>
      <c r="B3321">
        <v>3667</v>
      </c>
      <c r="C3321" s="3">
        <v>14841.146348</v>
      </c>
      <c r="D3321" s="2"/>
    </row>
    <row r="3322" spans="1:4" x14ac:dyDescent="0.25">
      <c r="A3322" s="2">
        <v>540</v>
      </c>
      <c r="B3322">
        <v>3668</v>
      </c>
      <c r="C3322" s="3">
        <v>6715.5684819999997</v>
      </c>
      <c r="D3322" s="2"/>
    </row>
    <row r="3323" spans="1:4" x14ac:dyDescent="0.25">
      <c r="A3323" s="2">
        <v>540</v>
      </c>
      <c r="B3323">
        <v>3669</v>
      </c>
      <c r="C3323" s="3">
        <v>13902.353131</v>
      </c>
      <c r="D3323" s="2"/>
    </row>
    <row r="3324" spans="1:4" x14ac:dyDescent="0.25">
      <c r="A3324" s="2">
        <v>540</v>
      </c>
      <c r="B3324">
        <v>3670</v>
      </c>
      <c r="C3324" s="3">
        <v>4048.0949690000002</v>
      </c>
      <c r="D3324" s="2"/>
    </row>
    <row r="3325" spans="1:4" x14ac:dyDescent="0.25">
      <c r="A3325" s="2">
        <v>540</v>
      </c>
      <c r="B3325">
        <v>3671</v>
      </c>
      <c r="C3325" s="3">
        <v>4578.218801</v>
      </c>
      <c r="D3325" s="2"/>
    </row>
    <row r="3326" spans="1:4" x14ac:dyDescent="0.25">
      <c r="A3326" s="2">
        <v>540</v>
      </c>
      <c r="B3326">
        <v>3672</v>
      </c>
      <c r="C3326" s="3">
        <v>4296.0656779999999</v>
      </c>
      <c r="D3326" s="2"/>
    </row>
    <row r="3327" spans="1:4" x14ac:dyDescent="0.25">
      <c r="A3327" s="2">
        <v>540</v>
      </c>
      <c r="B3327">
        <v>3673</v>
      </c>
      <c r="C3327" s="3">
        <v>26214.333055999999</v>
      </c>
      <c r="D3327" s="2"/>
    </row>
    <row r="3328" spans="1:4" x14ac:dyDescent="0.25">
      <c r="A3328" s="2">
        <v>540</v>
      </c>
      <c r="B3328">
        <v>3674</v>
      </c>
      <c r="C3328" s="3">
        <v>4878.9263350000001</v>
      </c>
      <c r="D3328" s="2"/>
    </row>
    <row r="3329" spans="1:4" x14ac:dyDescent="0.25">
      <c r="A3329" s="2">
        <v>540</v>
      </c>
      <c r="B3329">
        <v>3675</v>
      </c>
      <c r="C3329" s="3">
        <v>6495.4364809999997</v>
      </c>
      <c r="D3329" s="2"/>
    </row>
    <row r="3330" spans="1:4" x14ac:dyDescent="0.25">
      <c r="A3330" s="2">
        <v>540</v>
      </c>
      <c r="B3330">
        <v>3676</v>
      </c>
      <c r="C3330" s="3">
        <v>14841.146348</v>
      </c>
      <c r="D3330" s="2"/>
    </row>
    <row r="3331" spans="1:4" x14ac:dyDescent="0.25">
      <c r="A3331" s="2">
        <v>540</v>
      </c>
      <c r="B3331">
        <v>3677</v>
      </c>
      <c r="C3331" s="3">
        <v>4882.5921269999999</v>
      </c>
      <c r="D3331" s="2"/>
    </row>
    <row r="3332" spans="1:4" x14ac:dyDescent="0.25">
      <c r="A3332" s="2">
        <v>540</v>
      </c>
      <c r="B3332">
        <v>3678</v>
      </c>
      <c r="C3332" s="3">
        <v>2924.401973</v>
      </c>
      <c r="D3332" s="2"/>
    </row>
    <row r="3333" spans="1:4" x14ac:dyDescent="0.25">
      <c r="A3333" s="2">
        <v>540</v>
      </c>
      <c r="B3333">
        <v>3679</v>
      </c>
      <c r="C3333" s="3">
        <v>2459.7556850000001</v>
      </c>
      <c r="D3333" s="2"/>
    </row>
    <row r="3334" spans="1:4" x14ac:dyDescent="0.25">
      <c r="A3334" s="2">
        <v>540</v>
      </c>
      <c r="B3334">
        <v>3680</v>
      </c>
      <c r="C3334" s="3">
        <v>2115.9806629999998</v>
      </c>
      <c r="D3334" s="2"/>
    </row>
    <row r="3335" spans="1:4" x14ac:dyDescent="0.25">
      <c r="A3335" s="2">
        <v>540</v>
      </c>
      <c r="B3335">
        <v>3681</v>
      </c>
      <c r="C3335" s="3">
        <v>7222.9483499999997</v>
      </c>
      <c r="D3335" s="2"/>
    </row>
    <row r="3336" spans="1:4" x14ac:dyDescent="0.25">
      <c r="A3336" s="2">
        <v>540</v>
      </c>
      <c r="B3336">
        <v>3683</v>
      </c>
      <c r="C3336" s="3">
        <v>3989.0585759999999</v>
      </c>
      <c r="D3336" s="2"/>
    </row>
    <row r="3337" spans="1:4" x14ac:dyDescent="0.25">
      <c r="A3337" s="2">
        <v>540</v>
      </c>
      <c r="B3337">
        <v>3684</v>
      </c>
      <c r="C3337" s="3">
        <v>4009.9631530000001</v>
      </c>
      <c r="D3337" s="2"/>
    </row>
    <row r="3338" spans="1:4" x14ac:dyDescent="0.25">
      <c r="A3338" s="2">
        <v>540</v>
      </c>
      <c r="B3338">
        <v>3685</v>
      </c>
      <c r="C3338" s="3">
        <v>784.94008599999995</v>
      </c>
      <c r="D3338" s="2"/>
    </row>
    <row r="3339" spans="1:4" x14ac:dyDescent="0.25">
      <c r="A3339" s="2">
        <v>540</v>
      </c>
      <c r="B3339">
        <v>3686</v>
      </c>
      <c r="C3339" s="3">
        <v>2091.358479</v>
      </c>
      <c r="D3339" s="2"/>
    </row>
    <row r="3340" spans="1:4" x14ac:dyDescent="0.25">
      <c r="A3340" s="2">
        <v>540</v>
      </c>
      <c r="B3340">
        <v>3687</v>
      </c>
      <c r="C3340" s="3">
        <v>1276.017625</v>
      </c>
      <c r="D3340" s="2"/>
    </row>
    <row r="3341" spans="1:4" x14ac:dyDescent="0.25">
      <c r="A3341" s="2">
        <v>540</v>
      </c>
      <c r="B3341">
        <v>3688</v>
      </c>
      <c r="C3341" s="3">
        <v>1572.1110490000001</v>
      </c>
      <c r="D3341" s="2"/>
    </row>
    <row r="3342" spans="1:4" x14ac:dyDescent="0.25">
      <c r="A3342" s="2">
        <v>540</v>
      </c>
      <c r="B3342">
        <v>3689</v>
      </c>
      <c r="C3342" s="3">
        <v>1352.2388530000001</v>
      </c>
      <c r="D3342" s="2"/>
    </row>
    <row r="3343" spans="1:4" x14ac:dyDescent="0.25">
      <c r="A3343" s="2">
        <v>540</v>
      </c>
      <c r="B3343">
        <v>3690</v>
      </c>
      <c r="C3343" s="3">
        <v>5837.2100899999996</v>
      </c>
      <c r="D3343" s="2"/>
    </row>
    <row r="3344" spans="1:4" x14ac:dyDescent="0.25">
      <c r="A3344" s="2">
        <v>540</v>
      </c>
      <c r="B3344">
        <v>3691</v>
      </c>
      <c r="C3344" s="3">
        <v>233.858259</v>
      </c>
      <c r="D3344" s="2"/>
    </row>
    <row r="3345" spans="1:4" x14ac:dyDescent="0.25">
      <c r="A3345" s="2">
        <v>540</v>
      </c>
      <c r="B3345">
        <v>3692</v>
      </c>
      <c r="C3345" s="3">
        <v>5561.8806169999998</v>
      </c>
      <c r="D3345" s="2"/>
    </row>
    <row r="3346" spans="1:4" x14ac:dyDescent="0.25">
      <c r="A3346" s="2">
        <v>540</v>
      </c>
      <c r="B3346">
        <v>3693</v>
      </c>
      <c r="C3346" s="3">
        <v>1818.728329</v>
      </c>
      <c r="D3346" s="2"/>
    </row>
    <row r="3347" spans="1:4" x14ac:dyDescent="0.25">
      <c r="A3347" s="2">
        <v>540</v>
      </c>
      <c r="B3347">
        <v>3694</v>
      </c>
      <c r="C3347" s="3">
        <v>0</v>
      </c>
      <c r="D3347" s="2"/>
    </row>
    <row r="3348" spans="1:4" x14ac:dyDescent="0.25">
      <c r="A3348" s="2">
        <v>540</v>
      </c>
      <c r="B3348">
        <v>3695</v>
      </c>
      <c r="C3348" s="3">
        <v>5561.8806169999998</v>
      </c>
      <c r="D3348" s="2"/>
    </row>
    <row r="3349" spans="1:4" x14ac:dyDescent="0.25">
      <c r="A3349" s="2">
        <v>540</v>
      </c>
      <c r="B3349">
        <v>3696</v>
      </c>
      <c r="C3349" s="3">
        <v>1690.742769</v>
      </c>
      <c r="D3349" s="2"/>
    </row>
    <row r="3350" spans="1:4" x14ac:dyDescent="0.25">
      <c r="A3350" s="2">
        <v>540</v>
      </c>
      <c r="B3350">
        <v>3697</v>
      </c>
      <c r="C3350" s="3">
        <v>0</v>
      </c>
      <c r="D3350" s="2"/>
    </row>
    <row r="3351" spans="1:4" x14ac:dyDescent="0.25">
      <c r="A3351" s="2">
        <v>540</v>
      </c>
      <c r="B3351">
        <v>3698</v>
      </c>
      <c r="C3351" s="3">
        <v>6341.3378570000004</v>
      </c>
      <c r="D3351" s="2"/>
    </row>
    <row r="3352" spans="1:4" x14ac:dyDescent="0.25">
      <c r="A3352" s="2">
        <v>540</v>
      </c>
      <c r="B3352">
        <v>3699</v>
      </c>
      <c r="C3352" s="3">
        <v>10111.896086999999</v>
      </c>
      <c r="D3352" s="2"/>
    </row>
    <row r="3353" spans="1:4" x14ac:dyDescent="0.25">
      <c r="A3353" s="2">
        <v>540</v>
      </c>
      <c r="B3353">
        <v>3700</v>
      </c>
      <c r="C3353" s="3">
        <v>5255.6406930000003</v>
      </c>
      <c r="D3353" s="2"/>
    </row>
    <row r="3354" spans="1:4" x14ac:dyDescent="0.25">
      <c r="A3354" s="2">
        <v>540</v>
      </c>
      <c r="B3354">
        <v>3701</v>
      </c>
      <c r="C3354" s="3">
        <v>89.421222999999998</v>
      </c>
      <c r="D3354" s="2"/>
    </row>
    <row r="3355" spans="1:4" x14ac:dyDescent="0.25">
      <c r="A3355" s="2">
        <v>540</v>
      </c>
      <c r="B3355">
        <v>3702</v>
      </c>
      <c r="C3355" s="3">
        <v>89.421222999999998</v>
      </c>
      <c r="D3355" s="2"/>
    </row>
    <row r="3356" spans="1:4" x14ac:dyDescent="0.25">
      <c r="A3356" s="2">
        <v>540</v>
      </c>
      <c r="B3356">
        <v>3703</v>
      </c>
      <c r="C3356" s="3">
        <v>357.99461100000002</v>
      </c>
      <c r="D3356" s="2"/>
    </row>
    <row r="3357" spans="1:4" x14ac:dyDescent="0.25">
      <c r="A3357" s="2">
        <v>540</v>
      </c>
      <c r="B3357">
        <v>3704</v>
      </c>
      <c r="C3357" s="3">
        <v>4080.368414</v>
      </c>
      <c r="D3357" s="2"/>
    </row>
    <row r="3358" spans="1:4" x14ac:dyDescent="0.25">
      <c r="A3358" s="2">
        <v>540</v>
      </c>
      <c r="B3358">
        <v>3705</v>
      </c>
      <c r="C3358" s="3">
        <v>3117.454937</v>
      </c>
      <c r="D3358" s="2"/>
    </row>
    <row r="3359" spans="1:4" x14ac:dyDescent="0.25">
      <c r="A3359" s="2">
        <v>540</v>
      </c>
      <c r="B3359">
        <v>3706</v>
      </c>
      <c r="C3359" s="3">
        <v>10466.568222665999</v>
      </c>
      <c r="D3359" s="2"/>
    </row>
    <row r="3360" spans="1:4" x14ac:dyDescent="0.25">
      <c r="A3360" s="2">
        <v>540</v>
      </c>
      <c r="B3360">
        <v>3707</v>
      </c>
      <c r="C3360" s="3">
        <v>554.08641599999999</v>
      </c>
      <c r="D3360" s="2"/>
    </row>
    <row r="3361" spans="1:4" x14ac:dyDescent="0.25">
      <c r="A3361" s="2">
        <v>540</v>
      </c>
      <c r="B3361">
        <v>3708</v>
      </c>
      <c r="C3361" s="3">
        <v>4476.7777379999998</v>
      </c>
      <c r="D3361" s="2"/>
    </row>
    <row r="3362" spans="1:4" x14ac:dyDescent="0.25">
      <c r="A3362" s="2">
        <v>540</v>
      </c>
      <c r="B3362">
        <v>3709</v>
      </c>
      <c r="C3362" s="3">
        <v>0</v>
      </c>
      <c r="D3362" s="2"/>
    </row>
    <row r="3363" spans="1:4" x14ac:dyDescent="0.25">
      <c r="A3363" s="2">
        <v>540</v>
      </c>
      <c r="B3363">
        <v>3711</v>
      </c>
      <c r="C3363" s="3">
        <v>20158.408437999999</v>
      </c>
      <c r="D3363" s="2"/>
    </row>
    <row r="3364" spans="1:4" x14ac:dyDescent="0.25">
      <c r="A3364" s="2">
        <v>540</v>
      </c>
      <c r="B3364">
        <v>3712</v>
      </c>
      <c r="C3364" s="3">
        <v>15033.903668000001</v>
      </c>
      <c r="D3364" s="2"/>
    </row>
    <row r="3365" spans="1:4" x14ac:dyDescent="0.25">
      <c r="A3365" s="2">
        <v>540</v>
      </c>
      <c r="B3365">
        <v>3713</v>
      </c>
      <c r="C3365" s="3">
        <v>12811.523300000001</v>
      </c>
      <c r="D3365" s="2"/>
    </row>
    <row r="3366" spans="1:4" x14ac:dyDescent="0.25">
      <c r="A3366" s="2">
        <v>540</v>
      </c>
      <c r="B3366">
        <v>3714</v>
      </c>
      <c r="C3366" s="3">
        <v>1831.023224</v>
      </c>
      <c r="D3366" s="2"/>
    </row>
    <row r="3367" spans="1:4" x14ac:dyDescent="0.25">
      <c r="A3367" s="2">
        <v>540</v>
      </c>
      <c r="B3367">
        <v>3715</v>
      </c>
      <c r="C3367" s="3">
        <v>10860.566105</v>
      </c>
      <c r="D3367" s="2"/>
    </row>
    <row r="3368" spans="1:4" x14ac:dyDescent="0.25">
      <c r="A3368" s="2">
        <v>540</v>
      </c>
      <c r="B3368">
        <v>3716</v>
      </c>
      <c r="C3368" s="3">
        <v>3763.3517660000002</v>
      </c>
      <c r="D3368" s="2"/>
    </row>
    <row r="3369" spans="1:4" x14ac:dyDescent="0.25">
      <c r="A3369" s="2">
        <v>540</v>
      </c>
      <c r="B3369">
        <v>3717</v>
      </c>
      <c r="C3369" s="3">
        <v>3390.297063</v>
      </c>
      <c r="D3369" s="2"/>
    </row>
    <row r="3370" spans="1:4" x14ac:dyDescent="0.25">
      <c r="A3370" s="2">
        <v>540</v>
      </c>
      <c r="B3370">
        <v>3718</v>
      </c>
      <c r="C3370" s="3">
        <v>1637.595806</v>
      </c>
      <c r="D3370" s="2"/>
    </row>
    <row r="3371" spans="1:4" x14ac:dyDescent="0.25">
      <c r="A3371" s="2">
        <v>540</v>
      </c>
      <c r="B3371">
        <v>3719</v>
      </c>
      <c r="C3371" s="3">
        <v>16092.197345</v>
      </c>
      <c r="D3371" s="2"/>
    </row>
    <row r="3372" spans="1:4" x14ac:dyDescent="0.25">
      <c r="A3372" s="2">
        <v>540</v>
      </c>
      <c r="B3372">
        <v>3720</v>
      </c>
      <c r="C3372" s="3">
        <v>3370.9431730000001</v>
      </c>
      <c r="D3372" s="2"/>
    </row>
    <row r="3373" spans="1:4" x14ac:dyDescent="0.25">
      <c r="A3373" s="2">
        <v>540</v>
      </c>
      <c r="B3373">
        <v>3721</v>
      </c>
      <c r="C3373" s="3">
        <v>15927.868654</v>
      </c>
      <c r="D3373" s="2"/>
    </row>
    <row r="3374" spans="1:4" x14ac:dyDescent="0.25">
      <c r="A3374" s="2">
        <v>540</v>
      </c>
      <c r="B3374">
        <v>3722</v>
      </c>
      <c r="C3374" s="3">
        <v>4357.671343</v>
      </c>
      <c r="D3374" s="2"/>
    </row>
    <row r="3375" spans="1:4" x14ac:dyDescent="0.25">
      <c r="A3375" s="2">
        <v>540</v>
      </c>
      <c r="B3375">
        <v>3723</v>
      </c>
      <c r="C3375" s="3">
        <v>16166.078401000001</v>
      </c>
      <c r="D3375" s="2"/>
    </row>
    <row r="3376" spans="1:4" x14ac:dyDescent="0.25">
      <c r="A3376" s="2">
        <v>540</v>
      </c>
      <c r="B3376">
        <v>3724</v>
      </c>
      <c r="C3376" s="3">
        <v>16166.078401000001</v>
      </c>
      <c r="D3376" s="2"/>
    </row>
    <row r="3377" spans="1:4" x14ac:dyDescent="0.25">
      <c r="A3377" s="2">
        <v>540</v>
      </c>
      <c r="B3377">
        <v>3725</v>
      </c>
      <c r="C3377" s="3">
        <v>10925.298468999999</v>
      </c>
      <c r="D3377" s="2"/>
    </row>
    <row r="3378" spans="1:4" x14ac:dyDescent="0.25">
      <c r="A3378" s="2">
        <v>540</v>
      </c>
      <c r="B3378">
        <v>3726</v>
      </c>
      <c r="C3378" s="3">
        <v>8919.2648019999997</v>
      </c>
      <c r="D3378" s="2"/>
    </row>
    <row r="3379" spans="1:4" x14ac:dyDescent="0.25">
      <c r="A3379" s="2">
        <v>540</v>
      </c>
      <c r="B3379">
        <v>3727</v>
      </c>
      <c r="C3379" s="3">
        <v>7110.4522040000002</v>
      </c>
      <c r="D3379" s="2"/>
    </row>
    <row r="3380" spans="1:4" x14ac:dyDescent="0.25">
      <c r="A3380" s="2">
        <v>540</v>
      </c>
      <c r="B3380">
        <v>3728</v>
      </c>
      <c r="C3380" s="3">
        <v>2702.500771</v>
      </c>
      <c r="D3380" s="2"/>
    </row>
    <row r="3381" spans="1:4" x14ac:dyDescent="0.25">
      <c r="A3381" s="2">
        <v>540</v>
      </c>
      <c r="B3381">
        <v>3729</v>
      </c>
      <c r="C3381" s="3">
        <v>5090.405186</v>
      </c>
      <c r="D3381" s="2"/>
    </row>
    <row r="3382" spans="1:4" x14ac:dyDescent="0.25">
      <c r="A3382" s="2">
        <v>540</v>
      </c>
      <c r="B3382">
        <v>3730</v>
      </c>
      <c r="C3382" s="3">
        <v>824.30730500000004</v>
      </c>
      <c r="D3382" s="2"/>
    </row>
    <row r="3383" spans="1:4" x14ac:dyDescent="0.25">
      <c r="A3383" s="2">
        <v>540</v>
      </c>
      <c r="B3383">
        <v>3731</v>
      </c>
      <c r="C3383" s="3">
        <v>1392.688028</v>
      </c>
      <c r="D3383" s="2"/>
    </row>
    <row r="3384" spans="1:4" x14ac:dyDescent="0.25">
      <c r="A3384" s="2">
        <v>540</v>
      </c>
      <c r="B3384">
        <v>3732</v>
      </c>
      <c r="C3384" s="3">
        <v>3095.7164670000002</v>
      </c>
      <c r="D3384" s="2"/>
    </row>
    <row r="3385" spans="1:4" x14ac:dyDescent="0.25">
      <c r="A3385" s="2">
        <v>540</v>
      </c>
      <c r="B3385">
        <v>3733</v>
      </c>
      <c r="C3385" s="3">
        <v>4641.6662329999999</v>
      </c>
      <c r="D3385" s="2"/>
    </row>
    <row r="3386" spans="1:4" x14ac:dyDescent="0.25">
      <c r="A3386" s="2">
        <v>540</v>
      </c>
      <c r="B3386">
        <v>3734</v>
      </c>
      <c r="C3386" s="3">
        <v>4641.6662329999999</v>
      </c>
      <c r="D3386" s="2"/>
    </row>
    <row r="3387" spans="1:4" x14ac:dyDescent="0.25">
      <c r="A3387" s="2">
        <v>540</v>
      </c>
      <c r="B3387">
        <v>3735</v>
      </c>
      <c r="C3387" s="3">
        <v>2621.8789630000001</v>
      </c>
      <c r="D3387" s="2"/>
    </row>
    <row r="3388" spans="1:4" x14ac:dyDescent="0.25">
      <c r="A3388" s="2">
        <v>540</v>
      </c>
      <c r="B3388">
        <v>3736</v>
      </c>
      <c r="C3388" s="3">
        <v>3006.7241690000001</v>
      </c>
      <c r="D3388" s="2"/>
    </row>
    <row r="3389" spans="1:4" x14ac:dyDescent="0.25">
      <c r="A3389" s="2">
        <v>540</v>
      </c>
      <c r="B3389">
        <v>3737</v>
      </c>
      <c r="C3389" s="3">
        <v>6322.0612080000001</v>
      </c>
      <c r="D3389" s="2"/>
    </row>
    <row r="3390" spans="1:4" x14ac:dyDescent="0.25">
      <c r="A3390" s="2">
        <v>540</v>
      </c>
      <c r="B3390">
        <v>3738</v>
      </c>
      <c r="C3390" s="3">
        <v>35504.586659000001</v>
      </c>
      <c r="D3390" s="2"/>
    </row>
    <row r="3391" spans="1:4" x14ac:dyDescent="0.25">
      <c r="A3391" s="2">
        <v>540</v>
      </c>
      <c r="B3391">
        <v>3739</v>
      </c>
      <c r="C3391" s="3">
        <v>35504.586659000001</v>
      </c>
      <c r="D3391" s="2"/>
    </row>
    <row r="3392" spans="1:4" x14ac:dyDescent="0.25">
      <c r="A3392" s="2">
        <v>540</v>
      </c>
      <c r="B3392">
        <v>3740</v>
      </c>
      <c r="C3392" s="3">
        <v>9767.0567009999995</v>
      </c>
      <c r="D3392" s="2"/>
    </row>
    <row r="3393" spans="1:4" x14ac:dyDescent="0.25">
      <c r="A3393" s="2">
        <v>540</v>
      </c>
      <c r="B3393">
        <v>3742</v>
      </c>
      <c r="C3393" s="3">
        <v>1551.594936</v>
      </c>
      <c r="D3393" s="2"/>
    </row>
    <row r="3394" spans="1:4" x14ac:dyDescent="0.25">
      <c r="A3394" s="2">
        <v>540</v>
      </c>
      <c r="B3394">
        <v>3743</v>
      </c>
      <c r="C3394" s="3">
        <v>7140.4002650000002</v>
      </c>
      <c r="D3394" s="2"/>
    </row>
    <row r="3395" spans="1:4" x14ac:dyDescent="0.25">
      <c r="A3395" s="2">
        <v>540</v>
      </c>
      <c r="B3395">
        <v>3744</v>
      </c>
      <c r="C3395" s="3">
        <v>6990.9244330000001</v>
      </c>
      <c r="D3395" s="2"/>
    </row>
    <row r="3396" spans="1:4" x14ac:dyDescent="0.25">
      <c r="A3396" s="2">
        <v>540</v>
      </c>
      <c r="B3396">
        <v>3745</v>
      </c>
      <c r="C3396" s="3">
        <v>2583.5835219999999</v>
      </c>
      <c r="D3396" s="2"/>
    </row>
    <row r="3397" spans="1:4" x14ac:dyDescent="0.25">
      <c r="A3397" s="2">
        <v>540</v>
      </c>
      <c r="B3397">
        <v>3746</v>
      </c>
      <c r="C3397" s="3">
        <v>20962.346342000001</v>
      </c>
      <c r="D3397" s="2"/>
    </row>
    <row r="3398" spans="1:4" x14ac:dyDescent="0.25">
      <c r="A3398" s="2">
        <v>540</v>
      </c>
      <c r="B3398">
        <v>3747</v>
      </c>
      <c r="C3398" s="3">
        <v>165.75789499999999</v>
      </c>
      <c r="D3398" s="2"/>
    </row>
    <row r="3399" spans="1:4" x14ac:dyDescent="0.25">
      <c r="A3399" s="2">
        <v>540</v>
      </c>
      <c r="B3399">
        <v>3748</v>
      </c>
      <c r="C3399" s="3">
        <v>4115.6705279999996</v>
      </c>
      <c r="D3399" s="2"/>
    </row>
    <row r="3400" spans="1:4" x14ac:dyDescent="0.25">
      <c r="A3400" s="2">
        <v>540</v>
      </c>
      <c r="B3400">
        <v>3749</v>
      </c>
      <c r="C3400" s="3">
        <v>6322.0612080000001</v>
      </c>
      <c r="D3400" s="2"/>
    </row>
    <row r="3401" spans="1:4" x14ac:dyDescent="0.25">
      <c r="A3401" s="2">
        <v>540</v>
      </c>
      <c r="B3401">
        <v>3750</v>
      </c>
      <c r="C3401" s="3">
        <v>9556.3014430000003</v>
      </c>
      <c r="D3401" s="2"/>
    </row>
    <row r="3402" spans="1:4" x14ac:dyDescent="0.25">
      <c r="A3402" s="2">
        <v>540</v>
      </c>
      <c r="B3402">
        <v>3751</v>
      </c>
      <c r="C3402" s="3">
        <v>4761.4384659999996</v>
      </c>
      <c r="D3402" s="2"/>
    </row>
    <row r="3403" spans="1:4" x14ac:dyDescent="0.25">
      <c r="A3403" s="2">
        <v>540</v>
      </c>
      <c r="B3403">
        <v>3752</v>
      </c>
      <c r="C3403" s="3">
        <v>4781.1928170000001</v>
      </c>
      <c r="D3403" s="2"/>
    </row>
    <row r="3404" spans="1:4" x14ac:dyDescent="0.25">
      <c r="A3404" s="2">
        <v>540</v>
      </c>
      <c r="B3404">
        <v>3753</v>
      </c>
      <c r="C3404" s="3">
        <v>2440.6385620000001</v>
      </c>
      <c r="D3404" s="2"/>
    </row>
    <row r="3405" spans="1:4" x14ac:dyDescent="0.25">
      <c r="A3405" s="2">
        <v>540</v>
      </c>
      <c r="B3405">
        <v>3755</v>
      </c>
      <c r="C3405" s="3">
        <v>7720.0844156659996</v>
      </c>
      <c r="D3405" s="2"/>
    </row>
    <row r="3406" spans="1:4" x14ac:dyDescent="0.25">
      <c r="A3406" s="2">
        <v>540</v>
      </c>
      <c r="B3406">
        <v>3757</v>
      </c>
      <c r="C3406" s="3">
        <v>20468.152635999999</v>
      </c>
      <c r="D3406" s="2"/>
    </row>
    <row r="3407" spans="1:4" x14ac:dyDescent="0.25">
      <c r="A3407" s="2">
        <v>540</v>
      </c>
      <c r="B3407">
        <v>3759</v>
      </c>
      <c r="C3407" s="3">
        <v>3727.42076</v>
      </c>
      <c r="D3407" s="2"/>
    </row>
    <row r="3408" spans="1:4" x14ac:dyDescent="0.25">
      <c r="A3408" s="2">
        <v>540</v>
      </c>
      <c r="B3408">
        <v>3760</v>
      </c>
      <c r="C3408" s="3">
        <v>4516.0603350000001</v>
      </c>
      <c r="D3408" s="2"/>
    </row>
    <row r="3409" spans="1:4" x14ac:dyDescent="0.25">
      <c r="A3409" s="2">
        <v>540</v>
      </c>
      <c r="B3409">
        <v>3761</v>
      </c>
      <c r="C3409" s="3">
        <v>12579.600654</v>
      </c>
      <c r="D3409" s="2"/>
    </row>
    <row r="3410" spans="1:4" x14ac:dyDescent="0.25">
      <c r="A3410" s="2">
        <v>540</v>
      </c>
      <c r="B3410">
        <v>3762</v>
      </c>
      <c r="C3410" s="3">
        <v>9334.5551610000002</v>
      </c>
      <c r="D3410" s="2"/>
    </row>
    <row r="3411" spans="1:4" x14ac:dyDescent="0.25">
      <c r="A3411" s="2">
        <v>540</v>
      </c>
      <c r="B3411">
        <v>3763</v>
      </c>
      <c r="C3411" s="3">
        <v>4445.3524470000002</v>
      </c>
      <c r="D3411" s="2"/>
    </row>
    <row r="3412" spans="1:4" x14ac:dyDescent="0.25">
      <c r="A3412" s="2">
        <v>540</v>
      </c>
      <c r="B3412">
        <v>3764</v>
      </c>
      <c r="C3412" s="3">
        <v>575.87515299999995</v>
      </c>
      <c r="D3412" s="2"/>
    </row>
    <row r="3413" spans="1:4" x14ac:dyDescent="0.25">
      <c r="A3413" s="2">
        <v>540</v>
      </c>
      <c r="B3413">
        <v>3768</v>
      </c>
      <c r="C3413" s="3">
        <v>6316.3485650000002</v>
      </c>
      <c r="D3413" s="2"/>
    </row>
    <row r="3414" spans="1:4" x14ac:dyDescent="0.25">
      <c r="A3414" s="2">
        <v>540</v>
      </c>
      <c r="B3414">
        <v>3769</v>
      </c>
      <c r="C3414" s="3">
        <v>1589.002557</v>
      </c>
      <c r="D3414" s="2"/>
    </row>
    <row r="3415" spans="1:4" x14ac:dyDescent="0.25">
      <c r="A3415" s="2">
        <v>540</v>
      </c>
      <c r="B3415">
        <v>3770</v>
      </c>
      <c r="C3415" s="3">
        <v>9680.2622439999996</v>
      </c>
      <c r="D3415" s="2"/>
    </row>
    <row r="3416" spans="1:4" x14ac:dyDescent="0.25">
      <c r="A3416" s="2">
        <v>540</v>
      </c>
      <c r="B3416">
        <v>3771</v>
      </c>
      <c r="C3416" s="3">
        <v>14438.373953666</v>
      </c>
      <c r="D3416" s="2"/>
    </row>
    <row r="3417" spans="1:4" x14ac:dyDescent="0.25">
      <c r="A3417" s="2">
        <v>540</v>
      </c>
      <c r="B3417">
        <v>3772</v>
      </c>
      <c r="C3417" s="3">
        <v>9230.2650329999997</v>
      </c>
      <c r="D3417" s="2"/>
    </row>
    <row r="3418" spans="1:4" x14ac:dyDescent="0.25">
      <c r="A3418" s="2">
        <v>540</v>
      </c>
      <c r="B3418">
        <v>3773</v>
      </c>
      <c r="C3418" s="3">
        <v>8762.3537610000003</v>
      </c>
      <c r="D3418" s="2"/>
    </row>
    <row r="3419" spans="1:4" x14ac:dyDescent="0.25">
      <c r="A3419" s="2">
        <v>540</v>
      </c>
      <c r="B3419">
        <v>3774</v>
      </c>
      <c r="C3419" s="3">
        <v>9269.8397889999997</v>
      </c>
      <c r="D3419" s="2"/>
    </row>
    <row r="3420" spans="1:4" x14ac:dyDescent="0.25">
      <c r="A3420" s="2">
        <v>540</v>
      </c>
      <c r="B3420">
        <v>3775</v>
      </c>
      <c r="C3420" s="3">
        <v>8355.3617169999998</v>
      </c>
      <c r="D3420" s="2"/>
    </row>
    <row r="3421" spans="1:4" x14ac:dyDescent="0.25">
      <c r="A3421" s="2">
        <v>540</v>
      </c>
      <c r="B3421">
        <v>3776</v>
      </c>
      <c r="C3421" s="3">
        <v>10602.802100000001</v>
      </c>
      <c r="D3421" s="2"/>
    </row>
    <row r="3422" spans="1:4" x14ac:dyDescent="0.25">
      <c r="A3422" s="2">
        <v>540</v>
      </c>
      <c r="B3422">
        <v>3777</v>
      </c>
      <c r="C3422" s="3">
        <v>7920.1246810000002</v>
      </c>
      <c r="D3422" s="2"/>
    </row>
    <row r="3423" spans="1:4" x14ac:dyDescent="0.25">
      <c r="A3423" s="2">
        <v>540</v>
      </c>
      <c r="B3423">
        <v>3778</v>
      </c>
      <c r="C3423" s="3">
        <v>11375.024517</v>
      </c>
      <c r="D3423" s="2"/>
    </row>
    <row r="3424" spans="1:4" x14ac:dyDescent="0.25">
      <c r="A3424" s="2">
        <v>540</v>
      </c>
      <c r="B3424">
        <v>3779</v>
      </c>
      <c r="C3424" s="3">
        <v>5542.3654420000003</v>
      </c>
      <c r="D3424" s="2"/>
    </row>
    <row r="3425" spans="1:4" x14ac:dyDescent="0.25">
      <c r="A3425" s="2">
        <v>540</v>
      </c>
      <c r="B3425">
        <v>3780</v>
      </c>
      <c r="C3425" s="3">
        <v>20039.737452000001</v>
      </c>
      <c r="D3425" s="2"/>
    </row>
    <row r="3426" spans="1:4" x14ac:dyDescent="0.25">
      <c r="A3426" s="2">
        <v>540</v>
      </c>
      <c r="B3426">
        <v>3781</v>
      </c>
      <c r="C3426" s="3">
        <v>18026.202025666</v>
      </c>
      <c r="D3426" s="2"/>
    </row>
    <row r="3427" spans="1:4" x14ac:dyDescent="0.25">
      <c r="A3427" s="2">
        <v>540</v>
      </c>
      <c r="B3427">
        <v>3782</v>
      </c>
      <c r="C3427" s="3">
        <v>14900.577848999999</v>
      </c>
      <c r="D3427" s="2"/>
    </row>
    <row r="3428" spans="1:4" x14ac:dyDescent="0.25">
      <c r="A3428" s="2">
        <v>540</v>
      </c>
      <c r="B3428">
        <v>3783</v>
      </c>
      <c r="C3428" s="3">
        <v>11371.865076</v>
      </c>
      <c r="D3428" s="2"/>
    </row>
    <row r="3429" spans="1:4" x14ac:dyDescent="0.25">
      <c r="A3429" s="2">
        <v>540</v>
      </c>
      <c r="B3429">
        <v>3784</v>
      </c>
      <c r="C3429" s="3">
        <v>4373.8387750000002</v>
      </c>
      <c r="D3429" s="2"/>
    </row>
    <row r="3430" spans="1:4" x14ac:dyDescent="0.25">
      <c r="A3430" s="2">
        <v>540</v>
      </c>
      <c r="B3430">
        <v>3785</v>
      </c>
      <c r="C3430" s="3">
        <v>11985.607271000001</v>
      </c>
      <c r="D3430" s="2"/>
    </row>
    <row r="3431" spans="1:4" x14ac:dyDescent="0.25">
      <c r="A3431" s="2">
        <v>540</v>
      </c>
      <c r="B3431">
        <v>3786</v>
      </c>
      <c r="C3431" s="3">
        <v>18026.202025666</v>
      </c>
      <c r="D3431" s="2"/>
    </row>
    <row r="3432" spans="1:4" x14ac:dyDescent="0.25">
      <c r="A3432" s="2">
        <v>540</v>
      </c>
      <c r="B3432">
        <v>3787</v>
      </c>
      <c r="C3432" s="3">
        <v>3971.6424390000002</v>
      </c>
      <c r="D3432" s="2"/>
    </row>
    <row r="3433" spans="1:4" x14ac:dyDescent="0.25">
      <c r="A3433" s="2">
        <v>540</v>
      </c>
      <c r="B3433">
        <v>3788</v>
      </c>
      <c r="C3433" s="3">
        <v>11576.083747999999</v>
      </c>
      <c r="D3433" s="2"/>
    </row>
    <row r="3434" spans="1:4" x14ac:dyDescent="0.25">
      <c r="A3434" s="2">
        <v>540</v>
      </c>
      <c r="B3434">
        <v>3789</v>
      </c>
      <c r="C3434" s="3">
        <v>16570.402738665998</v>
      </c>
      <c r="D3434" s="2"/>
    </row>
    <row r="3435" spans="1:4" x14ac:dyDescent="0.25">
      <c r="A3435" s="2">
        <v>540</v>
      </c>
      <c r="B3435">
        <v>3790</v>
      </c>
      <c r="C3435" s="3">
        <v>641.81964900000003</v>
      </c>
      <c r="D3435" s="2"/>
    </row>
    <row r="3436" spans="1:4" x14ac:dyDescent="0.25">
      <c r="A3436" s="2">
        <v>540</v>
      </c>
      <c r="B3436">
        <v>3791</v>
      </c>
      <c r="C3436" s="3">
        <v>15909.050037000001</v>
      </c>
      <c r="D3436" s="2"/>
    </row>
    <row r="3437" spans="1:4" x14ac:dyDescent="0.25">
      <c r="A3437" s="2">
        <v>540</v>
      </c>
      <c r="B3437">
        <v>3792</v>
      </c>
      <c r="C3437" s="3">
        <v>5466.2139070000003</v>
      </c>
      <c r="D3437" s="2"/>
    </row>
    <row r="3438" spans="1:4" x14ac:dyDescent="0.25">
      <c r="A3438" s="2">
        <v>540</v>
      </c>
      <c r="B3438">
        <v>3793</v>
      </c>
      <c r="C3438" s="3">
        <v>5570.0092459999996</v>
      </c>
      <c r="D3438" s="2"/>
    </row>
    <row r="3439" spans="1:4" x14ac:dyDescent="0.25">
      <c r="A3439" s="2">
        <v>540</v>
      </c>
      <c r="B3439">
        <v>3794</v>
      </c>
      <c r="C3439" s="3">
        <v>13492.629026000001</v>
      </c>
      <c r="D3439" s="2"/>
    </row>
    <row r="3440" spans="1:4" x14ac:dyDescent="0.25">
      <c r="A3440" s="2">
        <v>540</v>
      </c>
      <c r="B3440">
        <v>3795</v>
      </c>
      <c r="C3440" s="3">
        <v>5312.6182280000003</v>
      </c>
      <c r="D3440" s="2"/>
    </row>
    <row r="3441" spans="1:4" x14ac:dyDescent="0.25">
      <c r="A3441" s="2">
        <v>540</v>
      </c>
      <c r="B3441">
        <v>3796</v>
      </c>
      <c r="C3441" s="3">
        <v>4077.880451</v>
      </c>
      <c r="D3441" s="2"/>
    </row>
    <row r="3442" spans="1:4" x14ac:dyDescent="0.25">
      <c r="A3442" s="2">
        <v>540</v>
      </c>
      <c r="B3442">
        <v>3797</v>
      </c>
      <c r="C3442" s="3">
        <v>5510.1333729999997</v>
      </c>
      <c r="D3442" s="2"/>
    </row>
    <row r="3443" spans="1:4" x14ac:dyDescent="0.25">
      <c r="A3443" s="2">
        <v>540</v>
      </c>
      <c r="B3443">
        <v>3798</v>
      </c>
      <c r="C3443" s="3">
        <v>9009.9833230000004</v>
      </c>
      <c r="D3443" s="2"/>
    </row>
    <row r="3444" spans="1:4" x14ac:dyDescent="0.25">
      <c r="A3444" s="2">
        <v>540</v>
      </c>
      <c r="B3444">
        <v>3799</v>
      </c>
      <c r="C3444" s="3">
        <v>29769.620365999999</v>
      </c>
      <c r="D3444" s="2"/>
    </row>
    <row r="3445" spans="1:4" x14ac:dyDescent="0.25">
      <c r="A3445" s="2">
        <v>540</v>
      </c>
      <c r="B3445">
        <v>3800</v>
      </c>
      <c r="C3445" s="3">
        <v>2428.2287740000002</v>
      </c>
      <c r="D3445" s="2"/>
    </row>
    <row r="3446" spans="1:4" x14ac:dyDescent="0.25">
      <c r="A3446" s="2">
        <v>540</v>
      </c>
      <c r="B3446">
        <v>3802</v>
      </c>
      <c r="C3446" s="3">
        <v>2146.0355890000001</v>
      </c>
      <c r="D3446" s="2"/>
    </row>
    <row r="3447" spans="1:4" x14ac:dyDescent="0.25">
      <c r="A3447" s="2">
        <v>540</v>
      </c>
      <c r="B3447">
        <v>3803</v>
      </c>
      <c r="C3447" s="3">
        <v>3239.6167820000001</v>
      </c>
      <c r="D3447" s="2"/>
    </row>
    <row r="3448" spans="1:4" x14ac:dyDescent="0.25">
      <c r="A3448" s="2">
        <v>540</v>
      </c>
      <c r="B3448">
        <v>3804</v>
      </c>
      <c r="C3448" s="3">
        <v>7860.6117990000002</v>
      </c>
      <c r="D3448" s="2"/>
    </row>
    <row r="3449" spans="1:4" x14ac:dyDescent="0.25">
      <c r="A3449" s="2">
        <v>540</v>
      </c>
      <c r="B3449">
        <v>3805</v>
      </c>
      <c r="C3449" s="3">
        <v>8403.2305710000001</v>
      </c>
      <c r="D3449" s="2"/>
    </row>
    <row r="3450" spans="1:4" x14ac:dyDescent="0.25">
      <c r="A3450" s="2">
        <v>540</v>
      </c>
      <c r="B3450">
        <v>3806</v>
      </c>
      <c r="C3450" s="3">
        <v>2611.8700279999998</v>
      </c>
      <c r="D3450" s="2"/>
    </row>
    <row r="3451" spans="1:4" x14ac:dyDescent="0.25">
      <c r="A3451" s="2">
        <v>540</v>
      </c>
      <c r="B3451">
        <v>3807</v>
      </c>
      <c r="C3451" s="3">
        <v>5219.8727660000004</v>
      </c>
      <c r="D3451" s="2"/>
    </row>
    <row r="3452" spans="1:4" x14ac:dyDescent="0.25">
      <c r="A3452" s="2">
        <v>540</v>
      </c>
      <c r="B3452">
        <v>3808</v>
      </c>
      <c r="C3452" s="3">
        <v>2276.4261729999998</v>
      </c>
      <c r="D3452" s="2"/>
    </row>
    <row r="3453" spans="1:4" x14ac:dyDescent="0.25">
      <c r="A3453" s="2">
        <v>540</v>
      </c>
      <c r="B3453">
        <v>3809</v>
      </c>
      <c r="C3453" s="3">
        <v>2944.45876</v>
      </c>
      <c r="D3453" s="2"/>
    </row>
    <row r="3454" spans="1:4" x14ac:dyDescent="0.25">
      <c r="A3454" s="2">
        <v>540</v>
      </c>
      <c r="B3454">
        <v>3810</v>
      </c>
      <c r="C3454" s="3">
        <v>8422.8376169999992</v>
      </c>
      <c r="D3454" s="2"/>
    </row>
    <row r="3455" spans="1:4" x14ac:dyDescent="0.25">
      <c r="A3455" s="2">
        <v>540</v>
      </c>
      <c r="B3455">
        <v>3811</v>
      </c>
      <c r="C3455" s="3">
        <v>11266.903992</v>
      </c>
      <c r="D3455" s="2"/>
    </row>
    <row r="3456" spans="1:4" x14ac:dyDescent="0.25">
      <c r="A3456" s="2">
        <v>540</v>
      </c>
      <c r="B3456">
        <v>3812</v>
      </c>
      <c r="C3456" s="3">
        <v>3035.9074860000001</v>
      </c>
      <c r="D3456" s="2"/>
    </row>
    <row r="3457" spans="1:4" x14ac:dyDescent="0.25">
      <c r="A3457" s="2">
        <v>540</v>
      </c>
      <c r="B3457">
        <v>3813</v>
      </c>
      <c r="C3457" s="3">
        <v>4113.473857</v>
      </c>
      <c r="D3457" s="2"/>
    </row>
    <row r="3458" spans="1:4" x14ac:dyDescent="0.25">
      <c r="A3458" s="2">
        <v>540</v>
      </c>
      <c r="B3458">
        <v>3814</v>
      </c>
      <c r="C3458" s="3">
        <v>2944.670216</v>
      </c>
      <c r="D3458" s="2"/>
    </row>
    <row r="3459" spans="1:4" x14ac:dyDescent="0.25">
      <c r="A3459" s="2">
        <v>540</v>
      </c>
      <c r="B3459">
        <v>3815</v>
      </c>
      <c r="C3459" s="3">
        <v>2310.1239329999999</v>
      </c>
      <c r="D3459" s="2"/>
    </row>
    <row r="3460" spans="1:4" x14ac:dyDescent="0.25">
      <c r="A3460" s="2">
        <v>540</v>
      </c>
      <c r="B3460">
        <v>3816</v>
      </c>
      <c r="C3460" s="3">
        <v>582.77844200000004</v>
      </c>
      <c r="D3460" s="2"/>
    </row>
    <row r="3461" spans="1:4" x14ac:dyDescent="0.25">
      <c r="A3461" s="2">
        <v>540</v>
      </c>
      <c r="B3461">
        <v>3817</v>
      </c>
      <c r="C3461" s="3">
        <v>1137.9635479999999</v>
      </c>
      <c r="D3461" s="2"/>
    </row>
    <row r="3462" spans="1:4" x14ac:dyDescent="0.25">
      <c r="A3462" s="2">
        <v>540</v>
      </c>
      <c r="B3462">
        <v>3818</v>
      </c>
      <c r="C3462" s="3">
        <v>7232.1688750000003</v>
      </c>
      <c r="D3462" s="2"/>
    </row>
    <row r="3463" spans="1:4" x14ac:dyDescent="0.25">
      <c r="A3463" s="2">
        <v>540</v>
      </c>
      <c r="B3463">
        <v>3819</v>
      </c>
      <c r="C3463" s="3">
        <v>13180.903276999999</v>
      </c>
      <c r="D3463" s="2"/>
    </row>
    <row r="3464" spans="1:4" x14ac:dyDescent="0.25">
      <c r="A3464" s="2">
        <v>540</v>
      </c>
      <c r="B3464">
        <v>3820</v>
      </c>
      <c r="C3464" s="3">
        <v>3077.5528319999999</v>
      </c>
      <c r="D3464" s="2"/>
    </row>
    <row r="3465" spans="1:4" x14ac:dyDescent="0.25">
      <c r="A3465" s="2">
        <v>540</v>
      </c>
      <c r="B3465">
        <v>3821</v>
      </c>
      <c r="C3465" s="3">
        <v>224.71830499999999</v>
      </c>
      <c r="D3465" s="2"/>
    </row>
    <row r="3466" spans="1:4" x14ac:dyDescent="0.25">
      <c r="A3466" s="2">
        <v>540</v>
      </c>
      <c r="B3466">
        <v>3822</v>
      </c>
      <c r="C3466" s="3">
        <v>1241.827436</v>
      </c>
      <c r="D3466" s="2"/>
    </row>
    <row r="3467" spans="1:4" x14ac:dyDescent="0.25">
      <c r="A3467" s="2">
        <v>540</v>
      </c>
      <c r="B3467">
        <v>3823</v>
      </c>
      <c r="C3467" s="3">
        <v>4954.1312099999996</v>
      </c>
      <c r="D3467" s="2"/>
    </row>
    <row r="3468" spans="1:4" x14ac:dyDescent="0.25">
      <c r="A3468" s="2">
        <v>540</v>
      </c>
      <c r="B3468">
        <v>3824</v>
      </c>
      <c r="C3468" s="3">
        <v>1846.3094610000001</v>
      </c>
      <c r="D3468" s="2"/>
    </row>
    <row r="3469" spans="1:4" x14ac:dyDescent="0.25">
      <c r="A3469" s="2">
        <v>540</v>
      </c>
      <c r="B3469">
        <v>3825</v>
      </c>
      <c r="C3469" s="3">
        <v>1838.4244490000001</v>
      </c>
      <c r="D3469" s="2"/>
    </row>
    <row r="3470" spans="1:4" x14ac:dyDescent="0.25">
      <c r="A3470" s="2">
        <v>540</v>
      </c>
      <c r="B3470">
        <v>3826</v>
      </c>
      <c r="C3470" s="3">
        <v>2768.3836689999998</v>
      </c>
      <c r="D3470" s="2"/>
    </row>
    <row r="3471" spans="1:4" x14ac:dyDescent="0.25">
      <c r="A3471" s="2">
        <v>540</v>
      </c>
      <c r="B3471">
        <v>3827</v>
      </c>
      <c r="C3471" s="3">
        <v>5866.3889470000004</v>
      </c>
      <c r="D3471" s="2"/>
    </row>
    <row r="3472" spans="1:4" x14ac:dyDescent="0.25">
      <c r="A3472" s="2">
        <v>540</v>
      </c>
      <c r="B3472">
        <v>3828</v>
      </c>
      <c r="C3472" s="3">
        <v>3359.8002299999998</v>
      </c>
      <c r="D3472" s="2"/>
    </row>
    <row r="3473" spans="1:4" x14ac:dyDescent="0.25">
      <c r="A3473" s="2">
        <v>540</v>
      </c>
      <c r="B3473">
        <v>3829</v>
      </c>
      <c r="C3473" s="3">
        <v>9371.1157270000003</v>
      </c>
      <c r="D3473" s="2"/>
    </row>
    <row r="3474" spans="1:4" x14ac:dyDescent="0.25">
      <c r="A3474" s="2">
        <v>540</v>
      </c>
      <c r="B3474">
        <v>3830</v>
      </c>
      <c r="C3474" s="3">
        <v>13113.800079000001</v>
      </c>
      <c r="D3474" s="2"/>
    </row>
    <row r="3475" spans="1:4" x14ac:dyDescent="0.25">
      <c r="A3475" s="2">
        <v>540</v>
      </c>
      <c r="B3475">
        <v>3831</v>
      </c>
      <c r="C3475" s="3">
        <v>5487.07168</v>
      </c>
      <c r="D3475" s="2"/>
    </row>
    <row r="3476" spans="1:4" x14ac:dyDescent="0.25">
      <c r="A3476" s="2">
        <v>540</v>
      </c>
      <c r="B3476">
        <v>3832</v>
      </c>
      <c r="C3476" s="3">
        <v>3297.6361440000001</v>
      </c>
      <c r="D3476" s="2"/>
    </row>
    <row r="3477" spans="1:4" x14ac:dyDescent="0.25">
      <c r="A3477" s="2">
        <v>540</v>
      </c>
      <c r="B3477">
        <v>3833</v>
      </c>
      <c r="C3477" s="3">
        <v>7182.9840279999999</v>
      </c>
      <c r="D3477" s="2"/>
    </row>
    <row r="3478" spans="1:4" x14ac:dyDescent="0.25">
      <c r="A3478" s="2">
        <v>540</v>
      </c>
      <c r="B3478">
        <v>3834</v>
      </c>
      <c r="C3478" s="3">
        <v>6927.8246239999999</v>
      </c>
      <c r="D3478" s="2"/>
    </row>
    <row r="3479" spans="1:4" x14ac:dyDescent="0.25">
      <c r="A3479" s="2">
        <v>540</v>
      </c>
      <c r="B3479">
        <v>3835</v>
      </c>
      <c r="C3479" s="3">
        <v>7182.9840279999999</v>
      </c>
      <c r="D3479" s="2"/>
    </row>
    <row r="3480" spans="1:4" x14ac:dyDescent="0.25">
      <c r="A3480" s="2">
        <v>540</v>
      </c>
      <c r="B3480">
        <v>3836</v>
      </c>
      <c r="C3480" s="3">
        <v>2272.7057060000002</v>
      </c>
      <c r="D3480" s="2"/>
    </row>
    <row r="3481" spans="1:4" x14ac:dyDescent="0.25">
      <c r="A3481" s="2">
        <v>540</v>
      </c>
      <c r="B3481">
        <v>3838</v>
      </c>
      <c r="C3481" s="3">
        <v>36117.227349000001</v>
      </c>
      <c r="D3481" s="2"/>
    </row>
    <row r="3482" spans="1:4" x14ac:dyDescent="0.25">
      <c r="A3482" s="2">
        <v>540</v>
      </c>
      <c r="B3482">
        <v>3839</v>
      </c>
      <c r="C3482" s="3">
        <v>45278.523999999998</v>
      </c>
      <c r="D3482" s="2"/>
    </row>
    <row r="3483" spans="1:4" x14ac:dyDescent="0.25">
      <c r="A3483" s="2">
        <v>540</v>
      </c>
      <c r="B3483">
        <v>3840</v>
      </c>
      <c r="C3483" s="3">
        <v>27485.533134000001</v>
      </c>
      <c r="D3483" s="2"/>
    </row>
    <row r="3484" spans="1:4" x14ac:dyDescent="0.25">
      <c r="A3484" s="2">
        <v>540</v>
      </c>
      <c r="B3484">
        <v>3841</v>
      </c>
      <c r="C3484" s="3">
        <v>17297.730584000001</v>
      </c>
      <c r="D3484" s="2"/>
    </row>
    <row r="3485" spans="1:4" x14ac:dyDescent="0.25">
      <c r="A3485" s="2">
        <v>540</v>
      </c>
      <c r="B3485">
        <v>3842</v>
      </c>
      <c r="C3485" s="3">
        <v>44177.667773000001</v>
      </c>
      <c r="D3485" s="2"/>
    </row>
    <row r="3486" spans="1:4" x14ac:dyDescent="0.25">
      <c r="A3486" s="2">
        <v>540</v>
      </c>
      <c r="B3486">
        <v>3843</v>
      </c>
      <c r="C3486" s="3">
        <v>47942.790612999997</v>
      </c>
      <c r="D3486" s="2"/>
    </row>
    <row r="3487" spans="1:4" x14ac:dyDescent="0.25">
      <c r="A3487" s="2">
        <v>540</v>
      </c>
      <c r="B3487">
        <v>3844</v>
      </c>
      <c r="C3487" s="3">
        <v>9325.0469670000002</v>
      </c>
      <c r="D3487" s="2"/>
    </row>
    <row r="3488" spans="1:4" x14ac:dyDescent="0.25">
      <c r="A3488" s="2">
        <v>540</v>
      </c>
      <c r="B3488">
        <v>3845</v>
      </c>
      <c r="C3488" s="3">
        <v>2857.8688470000002</v>
      </c>
      <c r="D3488" s="2"/>
    </row>
    <row r="3489" spans="1:4" x14ac:dyDescent="0.25">
      <c r="A3489" s="2">
        <v>540</v>
      </c>
      <c r="B3489">
        <v>3846</v>
      </c>
      <c r="C3489" s="3">
        <v>3495.9245449999999</v>
      </c>
      <c r="D3489" s="2"/>
    </row>
    <row r="3490" spans="1:4" x14ac:dyDescent="0.25">
      <c r="A3490" s="2">
        <v>540</v>
      </c>
      <c r="B3490">
        <v>3847</v>
      </c>
      <c r="C3490" s="3">
        <v>6501.6662779999997</v>
      </c>
      <c r="D3490" s="2"/>
    </row>
    <row r="3491" spans="1:4" x14ac:dyDescent="0.25">
      <c r="A3491" s="2">
        <v>540</v>
      </c>
      <c r="B3491">
        <v>3848</v>
      </c>
      <c r="C3491" s="3">
        <v>3413.649637</v>
      </c>
      <c r="D3491" s="2"/>
    </row>
    <row r="3492" spans="1:4" x14ac:dyDescent="0.25">
      <c r="A3492" s="2">
        <v>540</v>
      </c>
      <c r="B3492">
        <v>3850</v>
      </c>
      <c r="C3492" s="3">
        <v>6607.6189400000003</v>
      </c>
      <c r="D3492" s="2"/>
    </row>
    <row r="3493" spans="1:4" x14ac:dyDescent="0.25">
      <c r="A3493" s="2">
        <v>540</v>
      </c>
      <c r="B3493">
        <v>3852</v>
      </c>
      <c r="C3493" s="3">
        <v>8027.8740930000004</v>
      </c>
      <c r="D3493" s="2"/>
    </row>
    <row r="3494" spans="1:4" x14ac:dyDescent="0.25">
      <c r="A3494" s="2">
        <v>540</v>
      </c>
      <c r="B3494">
        <v>3853</v>
      </c>
      <c r="C3494" s="3">
        <v>13026.385777</v>
      </c>
      <c r="D3494" s="2"/>
    </row>
    <row r="3495" spans="1:4" x14ac:dyDescent="0.25">
      <c r="A3495" s="2">
        <v>540</v>
      </c>
      <c r="B3495">
        <v>3854</v>
      </c>
      <c r="C3495" s="3">
        <v>61028.408474999997</v>
      </c>
      <c r="D3495" s="2"/>
    </row>
    <row r="3496" spans="1:4" x14ac:dyDescent="0.25">
      <c r="A3496" s="2">
        <v>540</v>
      </c>
      <c r="B3496">
        <v>3855</v>
      </c>
      <c r="C3496" s="3">
        <v>49638.503508000002</v>
      </c>
      <c r="D3496" s="2"/>
    </row>
    <row r="3497" spans="1:4" x14ac:dyDescent="0.25">
      <c r="A3497" s="2">
        <v>540</v>
      </c>
      <c r="B3497">
        <v>3856</v>
      </c>
      <c r="C3497" s="3">
        <v>46676.396094000003</v>
      </c>
      <c r="D3497" s="2"/>
    </row>
    <row r="3498" spans="1:4" x14ac:dyDescent="0.25">
      <c r="A3498" s="2">
        <v>540</v>
      </c>
      <c r="B3498">
        <v>3857</v>
      </c>
      <c r="C3498" s="3">
        <v>52691.177471000003</v>
      </c>
      <c r="D3498" s="2"/>
    </row>
    <row r="3499" spans="1:4" x14ac:dyDescent="0.25">
      <c r="A3499" s="2">
        <v>540</v>
      </c>
      <c r="B3499">
        <v>3858</v>
      </c>
      <c r="C3499" s="3">
        <v>51605.898023000002</v>
      </c>
      <c r="D3499" s="2"/>
    </row>
    <row r="3500" spans="1:4" x14ac:dyDescent="0.25">
      <c r="A3500" s="2">
        <v>540</v>
      </c>
      <c r="B3500">
        <v>3859</v>
      </c>
      <c r="C3500" s="3">
        <v>15197.402767</v>
      </c>
      <c r="D3500" s="2"/>
    </row>
    <row r="3501" spans="1:4" x14ac:dyDescent="0.25">
      <c r="A3501" s="2">
        <v>540</v>
      </c>
      <c r="B3501">
        <v>3860</v>
      </c>
      <c r="C3501" s="3">
        <v>10500.139266</v>
      </c>
      <c r="D3501" s="2"/>
    </row>
    <row r="3502" spans="1:4" x14ac:dyDescent="0.25">
      <c r="A3502" s="2">
        <v>540</v>
      </c>
      <c r="B3502">
        <v>3861</v>
      </c>
      <c r="C3502" s="3">
        <v>10970.890733</v>
      </c>
      <c r="D3502" s="2"/>
    </row>
    <row r="3503" spans="1:4" x14ac:dyDescent="0.25">
      <c r="A3503" s="2">
        <v>540</v>
      </c>
      <c r="B3503">
        <v>3862</v>
      </c>
      <c r="C3503" s="3">
        <v>10501.956630000001</v>
      </c>
      <c r="D3503" s="2"/>
    </row>
    <row r="3504" spans="1:4" x14ac:dyDescent="0.25">
      <c r="A3504" s="2">
        <v>540</v>
      </c>
      <c r="B3504">
        <v>3863</v>
      </c>
      <c r="C3504" s="3">
        <v>9179.6492330000001</v>
      </c>
      <c r="D3504" s="2"/>
    </row>
    <row r="3505" spans="1:4" x14ac:dyDescent="0.25">
      <c r="A3505" s="2">
        <v>540</v>
      </c>
      <c r="B3505">
        <v>3864</v>
      </c>
      <c r="C3505" s="3">
        <v>10425.458613999999</v>
      </c>
      <c r="D3505" s="2"/>
    </row>
    <row r="3506" spans="1:4" x14ac:dyDescent="0.25">
      <c r="A3506" s="2">
        <v>540</v>
      </c>
      <c r="B3506">
        <v>3865</v>
      </c>
      <c r="C3506" s="3">
        <v>11614.479775</v>
      </c>
      <c r="D3506" s="2"/>
    </row>
    <row r="3507" spans="1:4" x14ac:dyDescent="0.25">
      <c r="A3507" s="2">
        <v>540</v>
      </c>
      <c r="B3507">
        <v>3866</v>
      </c>
      <c r="C3507" s="3">
        <v>10970.890733</v>
      </c>
      <c r="D3507" s="2"/>
    </row>
    <row r="3508" spans="1:4" x14ac:dyDescent="0.25">
      <c r="A3508" s="2">
        <v>540</v>
      </c>
      <c r="B3508">
        <v>3867</v>
      </c>
      <c r="C3508" s="3">
        <v>9966.8327090000002</v>
      </c>
      <c r="D3508" s="2"/>
    </row>
    <row r="3509" spans="1:4" x14ac:dyDescent="0.25">
      <c r="A3509" s="2">
        <v>540</v>
      </c>
      <c r="B3509">
        <v>3868</v>
      </c>
      <c r="C3509" s="3">
        <v>4743.5874030000004</v>
      </c>
      <c r="D3509" s="2"/>
    </row>
    <row r="3510" spans="1:4" x14ac:dyDescent="0.25">
      <c r="A3510" s="2">
        <v>540</v>
      </c>
      <c r="B3510">
        <v>3869</v>
      </c>
      <c r="C3510" s="3">
        <v>23860.918739000001</v>
      </c>
      <c r="D3510" s="2"/>
    </row>
    <row r="3511" spans="1:4" x14ac:dyDescent="0.25">
      <c r="A3511" s="2">
        <v>540</v>
      </c>
      <c r="B3511">
        <v>3870</v>
      </c>
      <c r="C3511" s="3">
        <v>2043.7023369999999</v>
      </c>
      <c r="D3511" s="2"/>
    </row>
    <row r="3512" spans="1:4" x14ac:dyDescent="0.25">
      <c r="A3512" s="2">
        <v>540</v>
      </c>
      <c r="B3512">
        <v>3871</v>
      </c>
      <c r="C3512" s="3">
        <v>58138.433483000001</v>
      </c>
      <c r="D3512" s="2"/>
    </row>
    <row r="3513" spans="1:4" x14ac:dyDescent="0.25">
      <c r="A3513" s="2">
        <v>540</v>
      </c>
      <c r="B3513">
        <v>3872</v>
      </c>
      <c r="C3513" s="3">
        <v>5261.3507589999999</v>
      </c>
      <c r="D3513" s="2"/>
    </row>
    <row r="3514" spans="1:4" x14ac:dyDescent="0.25">
      <c r="A3514" s="2">
        <v>540</v>
      </c>
      <c r="B3514">
        <v>3873</v>
      </c>
      <c r="C3514" s="3">
        <v>1020.744505</v>
      </c>
      <c r="D3514" s="2"/>
    </row>
    <row r="3515" spans="1:4" x14ac:dyDescent="0.25">
      <c r="A3515" s="2">
        <v>540</v>
      </c>
      <c r="B3515">
        <v>3874</v>
      </c>
      <c r="C3515" s="3">
        <v>46140.835443000004</v>
      </c>
      <c r="D3515" s="2"/>
    </row>
    <row r="3516" spans="1:4" x14ac:dyDescent="0.25">
      <c r="A3516" s="2">
        <v>540</v>
      </c>
      <c r="B3516">
        <v>3875</v>
      </c>
      <c r="C3516" s="3">
        <v>5844.2090420000004</v>
      </c>
      <c r="D3516" s="2"/>
    </row>
    <row r="3517" spans="1:4" x14ac:dyDescent="0.25">
      <c r="A3517" s="2">
        <v>540</v>
      </c>
      <c r="B3517">
        <v>3876</v>
      </c>
      <c r="C3517" s="3">
        <v>14916.280161999999</v>
      </c>
      <c r="D3517" s="2"/>
    </row>
    <row r="3518" spans="1:4" x14ac:dyDescent="0.25">
      <c r="A3518" s="2">
        <v>540</v>
      </c>
      <c r="B3518">
        <v>3877</v>
      </c>
      <c r="C3518" s="3">
        <v>14650.604171000001</v>
      </c>
      <c r="D3518" s="2"/>
    </row>
    <row r="3519" spans="1:4" x14ac:dyDescent="0.25">
      <c r="A3519" s="2">
        <v>540</v>
      </c>
      <c r="B3519">
        <v>3878</v>
      </c>
      <c r="C3519" s="3">
        <v>14075.868525333</v>
      </c>
      <c r="D3519" s="2"/>
    </row>
    <row r="3520" spans="1:4" x14ac:dyDescent="0.25">
      <c r="A3520" s="2">
        <v>540</v>
      </c>
      <c r="B3520">
        <v>3879</v>
      </c>
      <c r="C3520" s="3">
        <v>10158.113724000001</v>
      </c>
      <c r="D3520" s="2"/>
    </row>
    <row r="3521" spans="1:4" x14ac:dyDescent="0.25">
      <c r="A3521" s="2">
        <v>540</v>
      </c>
      <c r="B3521">
        <v>3880</v>
      </c>
      <c r="C3521" s="3">
        <v>10672.485934</v>
      </c>
      <c r="D3521" s="2"/>
    </row>
    <row r="3522" spans="1:4" x14ac:dyDescent="0.25">
      <c r="A3522" s="2">
        <v>540</v>
      </c>
      <c r="B3522">
        <v>3881</v>
      </c>
      <c r="C3522" s="3">
        <v>4822.3604516659998</v>
      </c>
      <c r="D3522" s="2"/>
    </row>
    <row r="3523" spans="1:4" x14ac:dyDescent="0.25">
      <c r="A3523" s="2">
        <v>540</v>
      </c>
      <c r="B3523">
        <v>3882</v>
      </c>
      <c r="C3523" s="3">
        <v>7581.3154420000001</v>
      </c>
      <c r="D3523" s="2"/>
    </row>
    <row r="3524" spans="1:4" x14ac:dyDescent="0.25">
      <c r="A3524" s="2">
        <v>540</v>
      </c>
      <c r="B3524">
        <v>3883</v>
      </c>
      <c r="C3524" s="3">
        <v>4673.4402680000003</v>
      </c>
      <c r="D3524" s="2"/>
    </row>
    <row r="3525" spans="1:4" x14ac:dyDescent="0.25">
      <c r="A3525" s="2">
        <v>540</v>
      </c>
      <c r="B3525">
        <v>3884</v>
      </c>
      <c r="C3525" s="3">
        <v>4745.7289559999999</v>
      </c>
      <c r="D3525" s="2"/>
    </row>
    <row r="3526" spans="1:4" x14ac:dyDescent="0.25">
      <c r="A3526" s="2">
        <v>540</v>
      </c>
      <c r="B3526">
        <v>3885</v>
      </c>
      <c r="C3526" s="3">
        <v>766.23336500000005</v>
      </c>
      <c r="D3526" s="2"/>
    </row>
    <row r="3527" spans="1:4" x14ac:dyDescent="0.25">
      <c r="A3527" s="2">
        <v>540</v>
      </c>
      <c r="B3527">
        <v>3886</v>
      </c>
      <c r="C3527" s="3">
        <v>6878.9451870000003</v>
      </c>
      <c r="D3527" s="2"/>
    </row>
    <row r="3528" spans="1:4" x14ac:dyDescent="0.25">
      <c r="A3528" s="2">
        <v>540</v>
      </c>
      <c r="B3528">
        <v>3887</v>
      </c>
      <c r="C3528" s="3">
        <v>8617.9090120000001</v>
      </c>
      <c r="D3528" s="2"/>
    </row>
    <row r="3529" spans="1:4" x14ac:dyDescent="0.25">
      <c r="A3529" s="2">
        <v>540</v>
      </c>
      <c r="B3529">
        <v>3888</v>
      </c>
      <c r="C3529" s="3">
        <v>16352.231085333</v>
      </c>
      <c r="D3529" s="2"/>
    </row>
    <row r="3530" spans="1:4" x14ac:dyDescent="0.25">
      <c r="A3530" s="2">
        <v>540</v>
      </c>
      <c r="B3530">
        <v>3889</v>
      </c>
      <c r="C3530" s="3">
        <v>17038.732066332999</v>
      </c>
      <c r="D3530" s="2"/>
    </row>
    <row r="3531" spans="1:4" x14ac:dyDescent="0.25">
      <c r="A3531" s="2">
        <v>540</v>
      </c>
      <c r="B3531">
        <v>3890</v>
      </c>
      <c r="C3531" s="3">
        <v>4376.9111549999998</v>
      </c>
      <c r="D3531" s="2"/>
    </row>
    <row r="3532" spans="1:4" x14ac:dyDescent="0.25">
      <c r="A3532" s="2">
        <v>540</v>
      </c>
      <c r="B3532">
        <v>3891</v>
      </c>
      <c r="C3532" s="3">
        <v>15610.32674</v>
      </c>
      <c r="D3532" s="2"/>
    </row>
    <row r="3533" spans="1:4" x14ac:dyDescent="0.25">
      <c r="A3533" s="2">
        <v>540</v>
      </c>
      <c r="B3533">
        <v>3892</v>
      </c>
      <c r="C3533" s="3">
        <v>15610.32674</v>
      </c>
      <c r="D3533" s="2"/>
    </row>
    <row r="3534" spans="1:4" x14ac:dyDescent="0.25">
      <c r="A3534" s="2">
        <v>540</v>
      </c>
      <c r="B3534">
        <v>3893</v>
      </c>
      <c r="C3534" s="3">
        <v>14939.213718000001</v>
      </c>
      <c r="D3534" s="2"/>
    </row>
    <row r="3535" spans="1:4" x14ac:dyDescent="0.25">
      <c r="A3535" s="2">
        <v>540</v>
      </c>
      <c r="B3535">
        <v>3894</v>
      </c>
      <c r="C3535" s="3">
        <v>8555.1610660000006</v>
      </c>
      <c r="D3535" s="2"/>
    </row>
    <row r="3536" spans="1:4" x14ac:dyDescent="0.25">
      <c r="A3536" s="2">
        <v>540</v>
      </c>
      <c r="B3536">
        <v>3896</v>
      </c>
      <c r="C3536" s="3">
        <v>4827.1179920000004</v>
      </c>
      <c r="D3536" s="2"/>
    </row>
    <row r="3537" spans="1:4" x14ac:dyDescent="0.25">
      <c r="A3537" s="2">
        <v>540</v>
      </c>
      <c r="B3537">
        <v>3897</v>
      </c>
      <c r="C3537" s="3">
        <v>1337.0501380000001</v>
      </c>
      <c r="D3537" s="2"/>
    </row>
    <row r="3538" spans="1:4" x14ac:dyDescent="0.25">
      <c r="A3538" s="2">
        <v>540</v>
      </c>
      <c r="B3538">
        <v>3898</v>
      </c>
      <c r="C3538" s="3">
        <v>27224.779987000002</v>
      </c>
      <c r="D3538" s="2"/>
    </row>
    <row r="3539" spans="1:4" x14ac:dyDescent="0.25">
      <c r="A3539" s="2">
        <v>540</v>
      </c>
      <c r="B3539">
        <v>3899</v>
      </c>
      <c r="C3539" s="3">
        <v>26317.414000000001</v>
      </c>
      <c r="D3539" s="2"/>
    </row>
    <row r="3540" spans="1:4" x14ac:dyDescent="0.25">
      <c r="A3540" s="2">
        <v>540</v>
      </c>
      <c r="B3540">
        <v>3900</v>
      </c>
      <c r="C3540" s="3">
        <v>25281.446252000002</v>
      </c>
      <c r="D3540" s="2"/>
    </row>
    <row r="3541" spans="1:4" x14ac:dyDescent="0.25">
      <c r="A3541" s="2">
        <v>540</v>
      </c>
      <c r="B3541">
        <v>3901</v>
      </c>
      <c r="C3541" s="3">
        <v>10658.88996</v>
      </c>
      <c r="D3541" s="2"/>
    </row>
    <row r="3542" spans="1:4" x14ac:dyDescent="0.25">
      <c r="A3542" s="2">
        <v>540</v>
      </c>
      <c r="B3542">
        <v>3902</v>
      </c>
      <c r="C3542" s="3">
        <v>6133.616164</v>
      </c>
      <c r="D3542" s="2"/>
    </row>
    <row r="3543" spans="1:4" x14ac:dyDescent="0.25">
      <c r="A3543" s="2">
        <v>540</v>
      </c>
      <c r="B3543">
        <v>3903</v>
      </c>
      <c r="C3543" s="3">
        <v>16209.401005333</v>
      </c>
      <c r="D3543" s="2"/>
    </row>
    <row r="3544" spans="1:4" x14ac:dyDescent="0.25">
      <c r="A3544" s="2">
        <v>540</v>
      </c>
      <c r="B3544">
        <v>3904</v>
      </c>
      <c r="C3544" s="3">
        <v>13341.290348</v>
      </c>
      <c r="D3544" s="2"/>
    </row>
    <row r="3545" spans="1:4" x14ac:dyDescent="0.25">
      <c r="A3545" s="2">
        <v>540</v>
      </c>
      <c r="B3545">
        <v>3905</v>
      </c>
      <c r="C3545" s="3">
        <v>7130.5121449999997</v>
      </c>
      <c r="D3545" s="2"/>
    </row>
    <row r="3546" spans="1:4" x14ac:dyDescent="0.25">
      <c r="A3546" s="2">
        <v>540</v>
      </c>
      <c r="B3546">
        <v>3906</v>
      </c>
      <c r="C3546" s="3">
        <v>3829.6689200000001</v>
      </c>
      <c r="D3546" s="2"/>
    </row>
    <row r="3547" spans="1:4" x14ac:dyDescent="0.25">
      <c r="A3547" s="2">
        <v>540</v>
      </c>
      <c r="B3547">
        <v>3908</v>
      </c>
      <c r="C3547" s="3">
        <v>3371.3377909999999</v>
      </c>
      <c r="D3547" s="2"/>
    </row>
    <row r="3548" spans="1:4" x14ac:dyDescent="0.25">
      <c r="A3548" s="2">
        <v>540</v>
      </c>
      <c r="B3548">
        <v>3909</v>
      </c>
      <c r="C3548" s="3">
        <v>9225.0318650000008</v>
      </c>
      <c r="D3548" s="2"/>
    </row>
    <row r="3549" spans="1:4" x14ac:dyDescent="0.25">
      <c r="A3549" s="2">
        <v>540</v>
      </c>
      <c r="B3549">
        <v>3910</v>
      </c>
      <c r="C3549" s="3">
        <v>10359.673038999999</v>
      </c>
      <c r="D3549" s="2"/>
    </row>
    <row r="3550" spans="1:4" x14ac:dyDescent="0.25">
      <c r="A3550" s="2">
        <v>540</v>
      </c>
      <c r="B3550">
        <v>3911</v>
      </c>
      <c r="C3550" s="3">
        <v>9225.0318650000008</v>
      </c>
      <c r="D3550" s="2"/>
    </row>
    <row r="3551" spans="1:4" x14ac:dyDescent="0.25">
      <c r="A3551" s="2">
        <v>540</v>
      </c>
      <c r="B3551">
        <v>3912</v>
      </c>
      <c r="C3551" s="3">
        <v>3085.9708479999999</v>
      </c>
      <c r="D3551" s="2"/>
    </row>
    <row r="3552" spans="1:4" x14ac:dyDescent="0.25">
      <c r="A3552" s="2">
        <v>540</v>
      </c>
      <c r="B3552">
        <v>3913</v>
      </c>
      <c r="C3552" s="3">
        <v>5480.9748410000002</v>
      </c>
      <c r="D3552" s="2"/>
    </row>
    <row r="3553" spans="1:4" x14ac:dyDescent="0.25">
      <c r="A3553" s="2">
        <v>540</v>
      </c>
      <c r="B3553">
        <v>3914</v>
      </c>
      <c r="C3553" s="3">
        <v>5984.9787290000004</v>
      </c>
      <c r="D3553" s="2"/>
    </row>
    <row r="3554" spans="1:4" x14ac:dyDescent="0.25">
      <c r="A3554" s="2">
        <v>540</v>
      </c>
      <c r="B3554">
        <v>3915</v>
      </c>
      <c r="C3554" s="3">
        <v>18174.077651332002</v>
      </c>
      <c r="D3554" s="2"/>
    </row>
    <row r="3555" spans="1:4" x14ac:dyDescent="0.25">
      <c r="A3555" s="2">
        <v>540</v>
      </c>
      <c r="B3555">
        <v>3916</v>
      </c>
      <c r="C3555" s="3">
        <v>11317.398222332</v>
      </c>
      <c r="D3555" s="2"/>
    </row>
    <row r="3556" spans="1:4" x14ac:dyDescent="0.25">
      <c r="A3556" s="2">
        <v>540</v>
      </c>
      <c r="B3556">
        <v>3917</v>
      </c>
      <c r="C3556" s="3">
        <v>14893.720122999999</v>
      </c>
      <c r="D3556" s="2"/>
    </row>
    <row r="3557" spans="1:4" x14ac:dyDescent="0.25">
      <c r="A3557" s="2">
        <v>540</v>
      </c>
      <c r="B3557">
        <v>3918</v>
      </c>
      <c r="C3557" s="3">
        <v>0</v>
      </c>
      <c r="D3557" s="2"/>
    </row>
    <row r="3558" spans="1:4" x14ac:dyDescent="0.25">
      <c r="A3558" s="2">
        <v>540</v>
      </c>
      <c r="B3558">
        <v>3919</v>
      </c>
      <c r="C3558" s="3">
        <v>3404.1908760000001</v>
      </c>
      <c r="D3558" s="2"/>
    </row>
    <row r="3559" spans="1:4" x14ac:dyDescent="0.25">
      <c r="A3559" s="2">
        <v>540</v>
      </c>
      <c r="B3559">
        <v>3920</v>
      </c>
      <c r="C3559" s="3">
        <v>10191.824736</v>
      </c>
      <c r="D3559" s="2"/>
    </row>
    <row r="3560" spans="1:4" x14ac:dyDescent="0.25">
      <c r="A3560" s="2">
        <v>540</v>
      </c>
      <c r="B3560">
        <v>3921</v>
      </c>
      <c r="C3560" s="3">
        <v>223.461005</v>
      </c>
      <c r="D3560" s="2"/>
    </row>
    <row r="3561" spans="1:4" x14ac:dyDescent="0.25">
      <c r="A3561" s="2">
        <v>540</v>
      </c>
      <c r="B3561">
        <v>3922</v>
      </c>
      <c r="C3561" s="3">
        <v>44886.025593999999</v>
      </c>
      <c r="D3561" s="2"/>
    </row>
    <row r="3562" spans="1:4" x14ac:dyDescent="0.25">
      <c r="A3562" s="2">
        <v>540</v>
      </c>
      <c r="B3562">
        <v>3923</v>
      </c>
      <c r="C3562" s="3">
        <v>9701.2744540000003</v>
      </c>
      <c r="D3562" s="2"/>
    </row>
    <row r="3563" spans="1:4" x14ac:dyDescent="0.25">
      <c r="A3563" s="2">
        <v>540</v>
      </c>
      <c r="B3563">
        <v>3924</v>
      </c>
      <c r="C3563" s="3">
        <v>10916.621923999999</v>
      </c>
      <c r="D3563" s="2"/>
    </row>
    <row r="3564" spans="1:4" x14ac:dyDescent="0.25">
      <c r="A3564" s="2">
        <v>540</v>
      </c>
      <c r="B3564">
        <v>3925</v>
      </c>
      <c r="C3564" s="3">
        <v>33660.435087999998</v>
      </c>
      <c r="D3564" s="2"/>
    </row>
    <row r="3565" spans="1:4" x14ac:dyDescent="0.25">
      <c r="A3565" s="2">
        <v>540</v>
      </c>
      <c r="B3565">
        <v>3926</v>
      </c>
      <c r="C3565" s="3">
        <v>20573.253402999999</v>
      </c>
      <c r="D3565" s="2"/>
    </row>
    <row r="3566" spans="1:4" x14ac:dyDescent="0.25">
      <c r="A3566" s="2">
        <v>540</v>
      </c>
      <c r="B3566">
        <v>3927</v>
      </c>
      <c r="C3566" s="3">
        <v>3576.9708340000002</v>
      </c>
      <c r="D3566" s="2"/>
    </row>
    <row r="3567" spans="1:4" x14ac:dyDescent="0.25">
      <c r="A3567" s="2">
        <v>540</v>
      </c>
      <c r="B3567">
        <v>3928</v>
      </c>
      <c r="C3567" s="3">
        <v>10916.621923999999</v>
      </c>
      <c r="D3567" s="2"/>
    </row>
    <row r="3568" spans="1:4" x14ac:dyDescent="0.25">
      <c r="A3568" s="2">
        <v>540</v>
      </c>
      <c r="B3568">
        <v>3929</v>
      </c>
      <c r="C3568" s="3">
        <v>28412.891774</v>
      </c>
      <c r="D3568" s="2"/>
    </row>
    <row r="3569" spans="1:4" x14ac:dyDescent="0.25">
      <c r="A3569" s="2">
        <v>540</v>
      </c>
      <c r="B3569">
        <v>3930</v>
      </c>
      <c r="C3569" s="3">
        <v>24871.666473000001</v>
      </c>
      <c r="D3569" s="2"/>
    </row>
    <row r="3570" spans="1:4" x14ac:dyDescent="0.25">
      <c r="A3570" s="2">
        <v>540</v>
      </c>
      <c r="B3570">
        <v>3931</v>
      </c>
      <c r="C3570" s="3">
        <v>25250.143115999999</v>
      </c>
      <c r="D3570" s="2"/>
    </row>
    <row r="3571" spans="1:4" x14ac:dyDescent="0.25">
      <c r="A3571" s="2">
        <v>540</v>
      </c>
      <c r="B3571">
        <v>3932</v>
      </c>
      <c r="C3571" s="3">
        <v>110.956266</v>
      </c>
      <c r="D3571" s="2"/>
    </row>
    <row r="3572" spans="1:4" x14ac:dyDescent="0.25">
      <c r="A3572" s="2">
        <v>540</v>
      </c>
      <c r="B3572">
        <v>3933</v>
      </c>
      <c r="C3572" s="3">
        <v>2038.424471</v>
      </c>
      <c r="D3572" s="2"/>
    </row>
    <row r="3573" spans="1:4" x14ac:dyDescent="0.25">
      <c r="A3573" s="2">
        <v>540</v>
      </c>
      <c r="B3573">
        <v>3934</v>
      </c>
      <c r="C3573" s="3">
        <v>8076.4576420000003</v>
      </c>
      <c r="D3573" s="2"/>
    </row>
    <row r="3574" spans="1:4" x14ac:dyDescent="0.25">
      <c r="A3574" s="2">
        <v>540</v>
      </c>
      <c r="B3574">
        <v>3935</v>
      </c>
      <c r="C3574" s="3">
        <v>14409.725552</v>
      </c>
      <c r="D3574" s="2"/>
    </row>
    <row r="3575" spans="1:4" x14ac:dyDescent="0.25">
      <c r="A3575" s="2">
        <v>540</v>
      </c>
      <c r="B3575">
        <v>3936</v>
      </c>
      <c r="C3575" s="3">
        <v>8914.5797096660008</v>
      </c>
      <c r="D3575" s="2"/>
    </row>
    <row r="3576" spans="1:4" x14ac:dyDescent="0.25">
      <c r="A3576" s="2">
        <v>540</v>
      </c>
      <c r="B3576">
        <v>3937</v>
      </c>
      <c r="C3576" s="3">
        <v>16291.629572665999</v>
      </c>
      <c r="D3576" s="2"/>
    </row>
    <row r="3577" spans="1:4" x14ac:dyDescent="0.25">
      <c r="A3577" s="2">
        <v>540</v>
      </c>
      <c r="B3577">
        <v>3938</v>
      </c>
      <c r="C3577" s="3">
        <v>3314.4094580000001</v>
      </c>
      <c r="D3577" s="2"/>
    </row>
    <row r="3578" spans="1:4" x14ac:dyDescent="0.25">
      <c r="A3578" s="2">
        <v>540</v>
      </c>
      <c r="B3578">
        <v>3939</v>
      </c>
      <c r="C3578" s="3">
        <v>6799.6375529999996</v>
      </c>
      <c r="D3578" s="2"/>
    </row>
    <row r="3579" spans="1:4" x14ac:dyDescent="0.25">
      <c r="A3579" s="2">
        <v>540</v>
      </c>
      <c r="B3579">
        <v>3940</v>
      </c>
      <c r="C3579" s="3">
        <v>13514.645188</v>
      </c>
      <c r="D3579" s="2"/>
    </row>
    <row r="3580" spans="1:4" x14ac:dyDescent="0.25">
      <c r="A3580" s="2">
        <v>540</v>
      </c>
      <c r="B3580">
        <v>3941</v>
      </c>
      <c r="C3580" s="3">
        <v>8454.6225909999994</v>
      </c>
      <c r="D3580" s="2"/>
    </row>
    <row r="3581" spans="1:4" x14ac:dyDescent="0.25">
      <c r="A3581" s="2">
        <v>540</v>
      </c>
      <c r="B3581">
        <v>3942</v>
      </c>
      <c r="C3581" s="3">
        <v>2485.5045420000001</v>
      </c>
      <c r="D3581" s="2"/>
    </row>
    <row r="3582" spans="1:4" x14ac:dyDescent="0.25">
      <c r="A3582" s="2">
        <v>540</v>
      </c>
      <c r="B3582">
        <v>3944</v>
      </c>
      <c r="C3582" s="3">
        <v>15069.894931000001</v>
      </c>
      <c r="D3582" s="2"/>
    </row>
    <row r="3583" spans="1:4" x14ac:dyDescent="0.25">
      <c r="A3583" s="2">
        <v>540</v>
      </c>
      <c r="B3583">
        <v>3945</v>
      </c>
      <c r="C3583" s="3">
        <v>1745.031221</v>
      </c>
      <c r="D3583" s="2"/>
    </row>
    <row r="3584" spans="1:4" x14ac:dyDescent="0.25">
      <c r="A3584" s="2">
        <v>540</v>
      </c>
      <c r="B3584">
        <v>3946</v>
      </c>
      <c r="C3584" s="3">
        <v>618.45221800000002</v>
      </c>
      <c r="D3584" s="2"/>
    </row>
    <row r="3585" spans="1:4" x14ac:dyDescent="0.25">
      <c r="A3585" s="2">
        <v>540</v>
      </c>
      <c r="B3585">
        <v>3947</v>
      </c>
      <c r="C3585" s="3">
        <v>1745.031221</v>
      </c>
      <c r="D3585" s="2"/>
    </row>
    <row r="3586" spans="1:4" x14ac:dyDescent="0.25">
      <c r="A3586" s="2">
        <v>540</v>
      </c>
      <c r="B3586">
        <v>3948</v>
      </c>
      <c r="C3586" s="3">
        <v>2772.5394470000001</v>
      </c>
      <c r="D3586" s="2"/>
    </row>
    <row r="3587" spans="1:4" x14ac:dyDescent="0.25">
      <c r="A3587" s="2">
        <v>540</v>
      </c>
      <c r="B3587">
        <v>3949</v>
      </c>
      <c r="C3587" s="3">
        <v>2772.5394470000001</v>
      </c>
      <c r="D3587" s="2"/>
    </row>
    <row r="3588" spans="1:4" x14ac:dyDescent="0.25">
      <c r="A3588" s="2">
        <v>540</v>
      </c>
      <c r="B3588">
        <v>3950</v>
      </c>
      <c r="C3588" s="3">
        <v>9982.8846940000003</v>
      </c>
      <c r="D3588" s="2"/>
    </row>
    <row r="3589" spans="1:4" x14ac:dyDescent="0.25">
      <c r="A3589" s="2">
        <v>540</v>
      </c>
      <c r="B3589">
        <v>3955</v>
      </c>
      <c r="C3589" s="3">
        <v>3306.5844830000001</v>
      </c>
      <c r="D3589" s="2"/>
    </row>
    <row r="3590" spans="1:4" x14ac:dyDescent="0.25">
      <c r="A3590" s="2">
        <v>540</v>
      </c>
      <c r="B3590">
        <v>3956</v>
      </c>
      <c r="C3590" s="3">
        <v>43998.199210999999</v>
      </c>
      <c r="D3590" s="2"/>
    </row>
    <row r="3591" spans="1:4" x14ac:dyDescent="0.25">
      <c r="A3591" s="2">
        <v>540</v>
      </c>
      <c r="B3591">
        <v>3957</v>
      </c>
      <c r="C3591" s="3">
        <v>9463.3008179999997</v>
      </c>
      <c r="D3591" s="2"/>
    </row>
    <row r="3592" spans="1:4" x14ac:dyDescent="0.25">
      <c r="A3592" s="2">
        <v>540</v>
      </c>
      <c r="B3592">
        <v>3958</v>
      </c>
      <c r="C3592" s="3">
        <v>3814.5614909999999</v>
      </c>
      <c r="D3592" s="2"/>
    </row>
    <row r="3593" spans="1:4" x14ac:dyDescent="0.25">
      <c r="A3593" s="2">
        <v>540</v>
      </c>
      <c r="B3593">
        <v>3959</v>
      </c>
      <c r="C3593" s="3">
        <v>1359.4357170000001</v>
      </c>
      <c r="D3593" s="2"/>
    </row>
    <row r="3594" spans="1:4" x14ac:dyDescent="0.25">
      <c r="A3594" s="2">
        <v>540</v>
      </c>
      <c r="B3594">
        <v>3960</v>
      </c>
      <c r="C3594" s="3">
        <v>5041.1138030000002</v>
      </c>
      <c r="D3594" s="2"/>
    </row>
    <row r="3595" spans="1:4" x14ac:dyDescent="0.25">
      <c r="A3595" s="2">
        <v>540</v>
      </c>
      <c r="B3595">
        <v>3961</v>
      </c>
      <c r="C3595" s="3">
        <v>2649.7325270000001</v>
      </c>
      <c r="D3595" s="2"/>
    </row>
    <row r="3596" spans="1:4" x14ac:dyDescent="0.25">
      <c r="A3596" s="2">
        <v>540</v>
      </c>
      <c r="B3596">
        <v>3962</v>
      </c>
      <c r="C3596" s="3">
        <v>7097.2681830000001</v>
      </c>
      <c r="D3596" s="2"/>
    </row>
    <row r="3597" spans="1:4" x14ac:dyDescent="0.25">
      <c r="A3597" s="2">
        <v>540</v>
      </c>
      <c r="B3597">
        <v>3963</v>
      </c>
      <c r="C3597" s="3">
        <v>28522.044224000001</v>
      </c>
      <c r="D3597" s="2"/>
    </row>
    <row r="3598" spans="1:4" x14ac:dyDescent="0.25">
      <c r="A3598" s="2">
        <v>540</v>
      </c>
      <c r="B3598">
        <v>3964</v>
      </c>
      <c r="C3598" s="3">
        <v>12446.085852</v>
      </c>
      <c r="D3598" s="2"/>
    </row>
    <row r="3599" spans="1:4" x14ac:dyDescent="0.25">
      <c r="A3599" s="2">
        <v>540</v>
      </c>
      <c r="B3599">
        <v>3965</v>
      </c>
      <c r="C3599" s="3">
        <v>12446.085852</v>
      </c>
      <c r="D3599" s="2"/>
    </row>
    <row r="3600" spans="1:4" x14ac:dyDescent="0.25">
      <c r="A3600" s="2">
        <v>540</v>
      </c>
      <c r="B3600">
        <v>3967</v>
      </c>
      <c r="C3600" s="3">
        <v>5503.3149569999996</v>
      </c>
      <c r="D3600" s="2"/>
    </row>
    <row r="3601" spans="1:4" x14ac:dyDescent="0.25">
      <c r="A3601" s="2">
        <v>540</v>
      </c>
      <c r="B3601">
        <v>3968</v>
      </c>
      <c r="C3601" s="3">
        <v>99885.660292999994</v>
      </c>
      <c r="D3601" s="2"/>
    </row>
    <row r="3602" spans="1:4" x14ac:dyDescent="0.25">
      <c r="A3602" s="2">
        <v>540</v>
      </c>
      <c r="B3602">
        <v>3969</v>
      </c>
      <c r="C3602" s="3">
        <v>1141.6951340000001</v>
      </c>
      <c r="D3602" s="2"/>
    </row>
    <row r="3603" spans="1:4" x14ac:dyDescent="0.25">
      <c r="A3603" s="2">
        <v>540</v>
      </c>
      <c r="B3603">
        <v>3970</v>
      </c>
      <c r="C3603" s="3">
        <v>6965.9275109999999</v>
      </c>
      <c r="D3603" s="2"/>
    </row>
    <row r="3604" spans="1:4" x14ac:dyDescent="0.25">
      <c r="A3604" s="2">
        <v>540</v>
      </c>
      <c r="B3604">
        <v>3971</v>
      </c>
      <c r="C3604" s="3">
        <v>39453.138134000001</v>
      </c>
      <c r="D3604" s="2"/>
    </row>
    <row r="3605" spans="1:4" x14ac:dyDescent="0.25">
      <c r="A3605" s="2">
        <v>540</v>
      </c>
      <c r="B3605">
        <v>3972</v>
      </c>
      <c r="C3605" s="3">
        <v>39453.138134000001</v>
      </c>
      <c r="D3605" s="2"/>
    </row>
    <row r="3606" spans="1:4" x14ac:dyDescent="0.25">
      <c r="A3606" s="2">
        <v>540</v>
      </c>
      <c r="B3606">
        <v>3973</v>
      </c>
      <c r="C3606" s="3">
        <v>39453.138134000001</v>
      </c>
      <c r="D3606" s="2"/>
    </row>
    <row r="3607" spans="1:4" x14ac:dyDescent="0.25">
      <c r="A3607" s="2">
        <v>540</v>
      </c>
      <c r="B3607">
        <v>3974</v>
      </c>
      <c r="C3607" s="3">
        <v>9297.6190910000005</v>
      </c>
      <c r="D3607" s="2"/>
    </row>
    <row r="3608" spans="1:4" x14ac:dyDescent="0.25">
      <c r="A3608" s="2">
        <v>540</v>
      </c>
      <c r="B3608">
        <v>3975</v>
      </c>
      <c r="C3608" s="3">
        <v>9297.6190910000005</v>
      </c>
      <c r="D3608" s="2"/>
    </row>
    <row r="3609" spans="1:4" x14ac:dyDescent="0.25">
      <c r="A3609" s="2">
        <v>540</v>
      </c>
      <c r="B3609">
        <v>3976</v>
      </c>
      <c r="C3609" s="3">
        <v>4168.3001050000003</v>
      </c>
      <c r="D3609" s="2"/>
    </row>
    <row r="3610" spans="1:4" x14ac:dyDescent="0.25">
      <c r="A3610" s="2">
        <v>540</v>
      </c>
      <c r="B3610">
        <v>3977</v>
      </c>
      <c r="C3610" s="3">
        <v>3564.780107</v>
      </c>
      <c r="D3610" s="2"/>
    </row>
    <row r="3611" spans="1:4" x14ac:dyDescent="0.25">
      <c r="A3611" s="2">
        <v>540</v>
      </c>
      <c r="B3611">
        <v>3978</v>
      </c>
      <c r="C3611" s="3">
        <v>46669.095032999998</v>
      </c>
      <c r="D3611" s="2"/>
    </row>
    <row r="3612" spans="1:4" x14ac:dyDescent="0.25">
      <c r="A3612" s="2">
        <v>540</v>
      </c>
      <c r="B3612">
        <v>3979</v>
      </c>
      <c r="C3612" s="3">
        <v>5139.9726959999998</v>
      </c>
      <c r="D3612" s="2"/>
    </row>
    <row r="3613" spans="1:4" x14ac:dyDescent="0.25">
      <c r="A3613" s="2">
        <v>540</v>
      </c>
      <c r="B3613">
        <v>3980</v>
      </c>
      <c r="C3613" s="3">
        <v>1165.5214659999999</v>
      </c>
      <c r="D3613" s="2"/>
    </row>
    <row r="3614" spans="1:4" x14ac:dyDescent="0.25">
      <c r="A3614" s="2">
        <v>540</v>
      </c>
      <c r="B3614">
        <v>3981</v>
      </c>
      <c r="C3614" s="3">
        <v>17172.386186</v>
      </c>
      <c r="D3614" s="2"/>
    </row>
    <row r="3615" spans="1:4" x14ac:dyDescent="0.25">
      <c r="A3615" s="2">
        <v>540</v>
      </c>
      <c r="B3615">
        <v>3982</v>
      </c>
      <c r="C3615" s="3">
        <v>5967.4388719999997</v>
      </c>
      <c r="D3615" s="2"/>
    </row>
    <row r="3616" spans="1:4" x14ac:dyDescent="0.25">
      <c r="A3616" s="2">
        <v>540</v>
      </c>
      <c r="B3616">
        <v>3983</v>
      </c>
      <c r="C3616" s="3">
        <v>10927.492056999999</v>
      </c>
      <c r="D3616" s="2"/>
    </row>
    <row r="3617" spans="1:4" x14ac:dyDescent="0.25">
      <c r="A3617" s="2">
        <v>540</v>
      </c>
      <c r="B3617">
        <v>3984</v>
      </c>
      <c r="C3617" s="3">
        <v>10456.499186999999</v>
      </c>
      <c r="D3617" s="2"/>
    </row>
    <row r="3618" spans="1:4" x14ac:dyDescent="0.25">
      <c r="A3618" s="2">
        <v>540</v>
      </c>
      <c r="B3618">
        <v>3985</v>
      </c>
      <c r="C3618" s="3">
        <v>10456.499186999999</v>
      </c>
      <c r="D3618" s="2"/>
    </row>
    <row r="3619" spans="1:4" x14ac:dyDescent="0.25">
      <c r="A3619" s="2">
        <v>540</v>
      </c>
      <c r="B3619">
        <v>3986</v>
      </c>
      <c r="C3619" s="3">
        <v>13370.902232</v>
      </c>
      <c r="D3619" s="2"/>
    </row>
    <row r="3620" spans="1:4" x14ac:dyDescent="0.25">
      <c r="A3620" s="2">
        <v>540</v>
      </c>
      <c r="B3620">
        <v>3987</v>
      </c>
      <c r="C3620" s="3">
        <v>13192.802656</v>
      </c>
      <c r="D3620" s="2"/>
    </row>
    <row r="3621" spans="1:4" x14ac:dyDescent="0.25">
      <c r="A3621" s="2">
        <v>540</v>
      </c>
      <c r="B3621">
        <v>3988</v>
      </c>
      <c r="C3621" s="3">
        <v>19204.024283999999</v>
      </c>
      <c r="D3621" s="2"/>
    </row>
    <row r="3622" spans="1:4" x14ac:dyDescent="0.25">
      <c r="A3622" s="2">
        <v>540</v>
      </c>
      <c r="B3622">
        <v>3989</v>
      </c>
      <c r="C3622" s="3">
        <v>16039.031772</v>
      </c>
      <c r="D3622" s="2"/>
    </row>
    <row r="3623" spans="1:4" x14ac:dyDescent="0.25">
      <c r="A3623" s="2">
        <v>540</v>
      </c>
      <c r="B3623">
        <v>3990</v>
      </c>
      <c r="C3623" s="3">
        <v>9480.9602560000003</v>
      </c>
      <c r="D3623" s="2"/>
    </row>
    <row r="3624" spans="1:4" x14ac:dyDescent="0.25">
      <c r="A3624" s="2">
        <v>540</v>
      </c>
      <c r="B3624">
        <v>3991</v>
      </c>
      <c r="C3624" s="3">
        <v>16628.538812999999</v>
      </c>
      <c r="D3624" s="2"/>
    </row>
    <row r="3625" spans="1:4" x14ac:dyDescent="0.25">
      <c r="A3625" s="2">
        <v>540</v>
      </c>
      <c r="B3625">
        <v>3992</v>
      </c>
      <c r="C3625" s="3">
        <v>17644.362228000002</v>
      </c>
      <c r="D3625" s="2"/>
    </row>
    <row r="3626" spans="1:4" x14ac:dyDescent="0.25">
      <c r="A3626" s="2">
        <v>540</v>
      </c>
      <c r="B3626">
        <v>3993</v>
      </c>
      <c r="C3626" s="3">
        <v>10650.604084000001</v>
      </c>
      <c r="D3626" s="2"/>
    </row>
    <row r="3627" spans="1:4" x14ac:dyDescent="0.25">
      <c r="A3627" s="2">
        <v>540</v>
      </c>
      <c r="B3627">
        <v>3994</v>
      </c>
      <c r="C3627" s="3">
        <v>18136.912883000001</v>
      </c>
      <c r="D3627" s="2"/>
    </row>
    <row r="3628" spans="1:4" x14ac:dyDescent="0.25">
      <c r="A3628" s="2">
        <v>540</v>
      </c>
      <c r="B3628">
        <v>3995</v>
      </c>
      <c r="C3628" s="3">
        <v>8122.888226</v>
      </c>
      <c r="D3628" s="2"/>
    </row>
    <row r="3629" spans="1:4" x14ac:dyDescent="0.25">
      <c r="A3629" s="2">
        <v>540</v>
      </c>
      <c r="B3629">
        <v>3996</v>
      </c>
      <c r="C3629" s="3">
        <v>8890.2333749999998</v>
      </c>
      <c r="D3629" s="2"/>
    </row>
    <row r="3630" spans="1:4" x14ac:dyDescent="0.25">
      <c r="A3630" s="2">
        <v>540</v>
      </c>
      <c r="B3630">
        <v>3997</v>
      </c>
      <c r="C3630" s="3">
        <v>7760.688373</v>
      </c>
      <c r="D3630" s="2"/>
    </row>
    <row r="3631" spans="1:4" x14ac:dyDescent="0.25">
      <c r="A3631" s="2">
        <v>540</v>
      </c>
      <c r="B3631">
        <v>3998</v>
      </c>
      <c r="C3631" s="3">
        <v>11895.447849</v>
      </c>
      <c r="D3631" s="2"/>
    </row>
    <row r="3632" spans="1:4" x14ac:dyDescent="0.25">
      <c r="A3632" s="2">
        <v>540</v>
      </c>
      <c r="B3632">
        <v>3999</v>
      </c>
      <c r="C3632" s="3">
        <v>4999.4039329999996</v>
      </c>
      <c r="D3632" s="2"/>
    </row>
    <row r="3633" spans="1:4" x14ac:dyDescent="0.25">
      <c r="A3633" s="2">
        <v>540</v>
      </c>
      <c r="B3633">
        <v>4000</v>
      </c>
      <c r="C3633" s="3">
        <v>11895.447849</v>
      </c>
      <c r="D3633" s="2"/>
    </row>
    <row r="3634" spans="1:4" x14ac:dyDescent="0.25">
      <c r="A3634" s="2">
        <v>540</v>
      </c>
      <c r="B3634">
        <v>4001</v>
      </c>
      <c r="C3634" s="3">
        <v>14954.592773</v>
      </c>
      <c r="D3634" s="2"/>
    </row>
    <row r="3635" spans="1:4" x14ac:dyDescent="0.25">
      <c r="A3635" s="2">
        <v>540</v>
      </c>
      <c r="B3635">
        <v>4002</v>
      </c>
      <c r="C3635" s="3">
        <v>15021.561871</v>
      </c>
      <c r="D3635" s="2"/>
    </row>
    <row r="3636" spans="1:4" x14ac:dyDescent="0.25">
      <c r="A3636" s="2">
        <v>540</v>
      </c>
      <c r="B3636">
        <v>4003</v>
      </c>
      <c r="C3636" s="3">
        <v>346.54938700000002</v>
      </c>
      <c r="D3636" s="2"/>
    </row>
    <row r="3637" spans="1:4" x14ac:dyDescent="0.25">
      <c r="A3637" s="2">
        <v>540</v>
      </c>
      <c r="B3637">
        <v>4004</v>
      </c>
      <c r="C3637" s="3">
        <v>3491.8905249999998</v>
      </c>
      <c r="D3637" s="2"/>
    </row>
    <row r="3638" spans="1:4" x14ac:dyDescent="0.25">
      <c r="A3638" s="2">
        <v>540</v>
      </c>
      <c r="B3638">
        <v>4005</v>
      </c>
      <c r="C3638" s="3">
        <v>14954.592773</v>
      </c>
      <c r="D3638" s="2"/>
    </row>
    <row r="3639" spans="1:4" x14ac:dyDescent="0.25">
      <c r="A3639" s="2">
        <v>540</v>
      </c>
      <c r="B3639">
        <v>4006</v>
      </c>
      <c r="C3639" s="3">
        <v>13082.023612999999</v>
      </c>
      <c r="D3639" s="2"/>
    </row>
    <row r="3640" spans="1:4" x14ac:dyDescent="0.25">
      <c r="A3640" s="2">
        <v>540</v>
      </c>
      <c r="B3640">
        <v>4007</v>
      </c>
      <c r="C3640" s="3">
        <v>458.56512400000003</v>
      </c>
      <c r="D3640" s="2"/>
    </row>
    <row r="3641" spans="1:4" x14ac:dyDescent="0.25">
      <c r="A3641" s="2">
        <v>540</v>
      </c>
      <c r="B3641">
        <v>4008</v>
      </c>
      <c r="C3641" s="3">
        <v>1838.385912</v>
      </c>
      <c r="D3641" s="2"/>
    </row>
    <row r="3642" spans="1:4" x14ac:dyDescent="0.25">
      <c r="A3642" s="2">
        <v>540</v>
      </c>
      <c r="B3642">
        <v>4009</v>
      </c>
      <c r="C3642" s="3">
        <v>735.94865100000004</v>
      </c>
      <c r="D3642" s="2"/>
    </row>
    <row r="3643" spans="1:4" x14ac:dyDescent="0.25">
      <c r="A3643" s="2">
        <v>540</v>
      </c>
      <c r="B3643">
        <v>4010</v>
      </c>
      <c r="C3643" s="3">
        <v>458.56512400000003</v>
      </c>
      <c r="D3643" s="2"/>
    </row>
    <row r="3644" spans="1:4" x14ac:dyDescent="0.25">
      <c r="A3644" s="2">
        <v>540</v>
      </c>
      <c r="B3644">
        <v>4011</v>
      </c>
      <c r="C3644" s="3">
        <v>5462.953246</v>
      </c>
      <c r="D3644" s="2"/>
    </row>
    <row r="3645" spans="1:4" x14ac:dyDescent="0.25">
      <c r="A3645" s="2">
        <v>540</v>
      </c>
      <c r="B3645">
        <v>4012</v>
      </c>
      <c r="C3645" s="3">
        <v>2502.4274009999999</v>
      </c>
      <c r="D3645" s="2"/>
    </row>
    <row r="3646" spans="1:4" x14ac:dyDescent="0.25">
      <c r="A3646" s="2">
        <v>540</v>
      </c>
      <c r="B3646">
        <v>4013</v>
      </c>
      <c r="C3646" s="3">
        <v>3853.8510470000001</v>
      </c>
      <c r="D3646" s="2"/>
    </row>
    <row r="3647" spans="1:4" x14ac:dyDescent="0.25">
      <c r="A3647" s="2">
        <v>540</v>
      </c>
      <c r="B3647">
        <v>4014</v>
      </c>
      <c r="C3647" s="3">
        <v>4098.4394009999996</v>
      </c>
      <c r="D3647" s="2"/>
    </row>
    <row r="3648" spans="1:4" x14ac:dyDescent="0.25">
      <c r="A3648" s="2">
        <v>540</v>
      </c>
      <c r="B3648">
        <v>4015</v>
      </c>
      <c r="C3648" s="3">
        <v>4098.4394009999996</v>
      </c>
      <c r="D3648" s="2"/>
    </row>
    <row r="3649" spans="1:4" x14ac:dyDescent="0.25">
      <c r="A3649" s="2">
        <v>540</v>
      </c>
      <c r="B3649">
        <v>4016</v>
      </c>
      <c r="C3649" s="3">
        <v>1840.115716</v>
      </c>
      <c r="D3649" s="2"/>
    </row>
    <row r="3650" spans="1:4" x14ac:dyDescent="0.25">
      <c r="A3650" s="2">
        <v>540</v>
      </c>
      <c r="B3650">
        <v>4017</v>
      </c>
      <c r="C3650" s="3">
        <v>10953.665121</v>
      </c>
      <c r="D3650" s="2"/>
    </row>
    <row r="3651" spans="1:4" x14ac:dyDescent="0.25">
      <c r="A3651" s="2">
        <v>540</v>
      </c>
      <c r="B3651">
        <v>4018</v>
      </c>
      <c r="C3651" s="3">
        <v>10953.665121</v>
      </c>
      <c r="D3651" s="2"/>
    </row>
    <row r="3652" spans="1:4" x14ac:dyDescent="0.25">
      <c r="A3652" s="2">
        <v>540</v>
      </c>
      <c r="B3652">
        <v>4019</v>
      </c>
      <c r="C3652" s="3">
        <v>5382.8692300000002</v>
      </c>
      <c r="D3652" s="2"/>
    </row>
    <row r="3653" spans="1:4" x14ac:dyDescent="0.25">
      <c r="A3653" s="2">
        <v>540</v>
      </c>
      <c r="B3653">
        <v>4021</v>
      </c>
      <c r="C3653" s="3">
        <v>2917.183356</v>
      </c>
      <c r="D3653" s="2"/>
    </row>
    <row r="3654" spans="1:4" x14ac:dyDescent="0.25">
      <c r="A3654" s="2">
        <v>540</v>
      </c>
      <c r="B3654">
        <v>4022</v>
      </c>
      <c r="C3654" s="3">
        <v>6894.9088170000005</v>
      </c>
      <c r="D3654" s="2"/>
    </row>
    <row r="3655" spans="1:4" x14ac:dyDescent="0.25">
      <c r="A3655" s="2">
        <v>540</v>
      </c>
      <c r="B3655">
        <v>4023</v>
      </c>
      <c r="C3655" s="3">
        <v>27685.903204999999</v>
      </c>
      <c r="D3655" s="2"/>
    </row>
    <row r="3656" spans="1:4" x14ac:dyDescent="0.25">
      <c r="A3656" s="2">
        <v>540</v>
      </c>
      <c r="B3656">
        <v>4024</v>
      </c>
      <c r="C3656" s="3">
        <v>30291.995252000001</v>
      </c>
      <c r="D3656" s="2"/>
    </row>
    <row r="3657" spans="1:4" x14ac:dyDescent="0.25">
      <c r="A3657" s="2">
        <v>540</v>
      </c>
      <c r="B3657">
        <v>4025</v>
      </c>
      <c r="C3657" s="3">
        <v>12892.972646</v>
      </c>
      <c r="D3657" s="2"/>
    </row>
    <row r="3658" spans="1:4" x14ac:dyDescent="0.25">
      <c r="A3658" s="2">
        <v>540</v>
      </c>
      <c r="B3658">
        <v>4026</v>
      </c>
      <c r="C3658" s="3">
        <v>12892.972646</v>
      </c>
      <c r="D3658" s="2"/>
    </row>
    <row r="3659" spans="1:4" x14ac:dyDescent="0.25">
      <c r="A3659" s="2">
        <v>540</v>
      </c>
      <c r="B3659">
        <v>4027</v>
      </c>
      <c r="C3659" s="3">
        <v>13624.227306999999</v>
      </c>
      <c r="D3659" s="2"/>
    </row>
    <row r="3660" spans="1:4" x14ac:dyDescent="0.25">
      <c r="A3660" s="2">
        <v>540</v>
      </c>
      <c r="B3660">
        <v>4028</v>
      </c>
      <c r="C3660" s="3">
        <v>2847.0938110000002</v>
      </c>
      <c r="D3660" s="2"/>
    </row>
    <row r="3661" spans="1:4" x14ac:dyDescent="0.25">
      <c r="A3661" s="2">
        <v>540</v>
      </c>
      <c r="B3661">
        <v>4029</v>
      </c>
      <c r="C3661" s="3">
        <v>3936.1370619999998</v>
      </c>
      <c r="D3661" s="2"/>
    </row>
    <row r="3662" spans="1:4" x14ac:dyDescent="0.25">
      <c r="A3662" s="2">
        <v>540</v>
      </c>
      <c r="B3662">
        <v>4030</v>
      </c>
      <c r="C3662" s="3">
        <v>13979.976476</v>
      </c>
      <c r="D3662" s="2"/>
    </row>
    <row r="3663" spans="1:4" x14ac:dyDescent="0.25">
      <c r="A3663" s="2">
        <v>540</v>
      </c>
      <c r="B3663">
        <v>4031</v>
      </c>
      <c r="C3663" s="3">
        <v>10293.868721000001</v>
      </c>
      <c r="D3663" s="2"/>
    </row>
    <row r="3664" spans="1:4" x14ac:dyDescent="0.25">
      <c r="A3664" s="2">
        <v>540</v>
      </c>
      <c r="B3664">
        <v>4032</v>
      </c>
      <c r="C3664" s="3">
        <v>3928.2097880000001</v>
      </c>
      <c r="D3664" s="2"/>
    </row>
    <row r="3665" spans="1:4" x14ac:dyDescent="0.25">
      <c r="A3665" s="2">
        <v>540</v>
      </c>
      <c r="B3665">
        <v>4033</v>
      </c>
      <c r="C3665" s="3">
        <v>6186.2561180000002</v>
      </c>
      <c r="D3665" s="2"/>
    </row>
    <row r="3666" spans="1:4" x14ac:dyDescent="0.25">
      <c r="A3666" s="2">
        <v>540</v>
      </c>
      <c r="B3666">
        <v>4034</v>
      </c>
      <c r="C3666" s="3">
        <v>173.203003</v>
      </c>
      <c r="D3666" s="2"/>
    </row>
    <row r="3667" spans="1:4" x14ac:dyDescent="0.25">
      <c r="A3667" s="2">
        <v>540</v>
      </c>
      <c r="B3667">
        <v>4035</v>
      </c>
      <c r="C3667" s="3">
        <v>3559.1385599999999</v>
      </c>
      <c r="D3667" s="2"/>
    </row>
    <row r="3668" spans="1:4" x14ac:dyDescent="0.25">
      <c r="A3668" s="2">
        <v>540</v>
      </c>
      <c r="B3668">
        <v>4036</v>
      </c>
      <c r="C3668" s="3">
        <v>12118.366996000001</v>
      </c>
      <c r="D3668" s="2"/>
    </row>
    <row r="3669" spans="1:4" x14ac:dyDescent="0.25">
      <c r="A3669" s="2">
        <v>540</v>
      </c>
      <c r="B3669">
        <v>4037</v>
      </c>
      <c r="C3669" s="3">
        <v>10438.025781</v>
      </c>
      <c r="D3669" s="2"/>
    </row>
    <row r="3670" spans="1:4" x14ac:dyDescent="0.25">
      <c r="A3670" s="2">
        <v>540</v>
      </c>
      <c r="B3670">
        <v>4038</v>
      </c>
      <c r="C3670" s="3">
        <v>11198.619572</v>
      </c>
      <c r="D3670" s="2"/>
    </row>
    <row r="3671" spans="1:4" x14ac:dyDescent="0.25">
      <c r="A3671" s="2">
        <v>540</v>
      </c>
      <c r="B3671">
        <v>4039</v>
      </c>
      <c r="C3671" s="3">
        <v>11099.785641</v>
      </c>
      <c r="D3671" s="2"/>
    </row>
    <row r="3672" spans="1:4" x14ac:dyDescent="0.25">
      <c r="A3672" s="2">
        <v>540</v>
      </c>
      <c r="B3672">
        <v>4040</v>
      </c>
      <c r="C3672" s="3">
        <v>11976.474781000001</v>
      </c>
      <c r="D3672" s="2"/>
    </row>
    <row r="3673" spans="1:4" x14ac:dyDescent="0.25">
      <c r="A3673" s="2">
        <v>540</v>
      </c>
      <c r="B3673">
        <v>4041</v>
      </c>
      <c r="C3673" s="3">
        <v>11976.474781000001</v>
      </c>
      <c r="D3673" s="2"/>
    </row>
    <row r="3674" spans="1:4" x14ac:dyDescent="0.25">
      <c r="A3674" s="2">
        <v>540</v>
      </c>
      <c r="B3674">
        <v>4042</v>
      </c>
      <c r="C3674" s="3">
        <v>10523.304866666</v>
      </c>
      <c r="D3674" s="2"/>
    </row>
    <row r="3675" spans="1:4" x14ac:dyDescent="0.25">
      <c r="A3675" s="2">
        <v>540</v>
      </c>
      <c r="B3675">
        <v>4043</v>
      </c>
      <c r="C3675" s="3">
        <v>907.95707600000003</v>
      </c>
      <c r="D3675" s="2"/>
    </row>
    <row r="3676" spans="1:4" x14ac:dyDescent="0.25">
      <c r="A3676" s="2">
        <v>540</v>
      </c>
      <c r="B3676">
        <v>4044</v>
      </c>
      <c r="C3676" s="3">
        <v>914.68277499999999</v>
      </c>
      <c r="D3676" s="2"/>
    </row>
    <row r="3677" spans="1:4" x14ac:dyDescent="0.25">
      <c r="A3677" s="2">
        <v>540</v>
      </c>
      <c r="B3677">
        <v>4046</v>
      </c>
      <c r="C3677" s="3">
        <v>43998.199210999999</v>
      </c>
      <c r="D3677" s="2"/>
    </row>
    <row r="3678" spans="1:4" x14ac:dyDescent="0.25">
      <c r="A3678" s="2">
        <v>540</v>
      </c>
      <c r="B3678">
        <v>4048</v>
      </c>
      <c r="C3678" s="3">
        <v>10225.088734999999</v>
      </c>
      <c r="D3678" s="2"/>
    </row>
    <row r="3679" spans="1:4" x14ac:dyDescent="0.25">
      <c r="A3679" s="2">
        <v>540</v>
      </c>
      <c r="B3679">
        <v>4050</v>
      </c>
      <c r="C3679" s="3">
        <v>6726.7046639999999</v>
      </c>
      <c r="D3679" s="2"/>
    </row>
    <row r="3680" spans="1:4" x14ac:dyDescent="0.25">
      <c r="A3680" s="2">
        <v>540</v>
      </c>
      <c r="B3680">
        <v>4051</v>
      </c>
      <c r="C3680" s="3">
        <v>4412.4065700000001</v>
      </c>
      <c r="D3680" s="2"/>
    </row>
    <row r="3681" spans="1:4" x14ac:dyDescent="0.25">
      <c r="A3681" s="2">
        <v>540</v>
      </c>
      <c r="B3681">
        <v>4052</v>
      </c>
      <c r="C3681" s="3">
        <v>4412.4065700000001</v>
      </c>
      <c r="D3681" s="2"/>
    </row>
    <row r="3682" spans="1:4" x14ac:dyDescent="0.25">
      <c r="A3682" s="2">
        <v>540</v>
      </c>
      <c r="B3682">
        <v>4053</v>
      </c>
      <c r="C3682" s="3">
        <v>1235.4720910000001</v>
      </c>
      <c r="D3682" s="2"/>
    </row>
    <row r="3683" spans="1:4" x14ac:dyDescent="0.25">
      <c r="A3683" s="2">
        <v>540</v>
      </c>
      <c r="B3683">
        <v>4054</v>
      </c>
      <c r="C3683" s="3">
        <v>3377.5646360000001</v>
      </c>
      <c r="D3683" s="2"/>
    </row>
    <row r="3684" spans="1:4" x14ac:dyDescent="0.25">
      <c r="A3684" s="2">
        <v>540</v>
      </c>
      <c r="B3684">
        <v>4055</v>
      </c>
      <c r="C3684" s="3">
        <v>7741.6522199999999</v>
      </c>
      <c r="D3684" s="2"/>
    </row>
    <row r="3685" spans="1:4" x14ac:dyDescent="0.25">
      <c r="A3685" s="2">
        <v>540</v>
      </c>
      <c r="B3685">
        <v>4056</v>
      </c>
      <c r="C3685" s="3">
        <v>4080.4342940000001</v>
      </c>
      <c r="D3685" s="2"/>
    </row>
    <row r="3686" spans="1:4" x14ac:dyDescent="0.25">
      <c r="A3686" s="2">
        <v>540</v>
      </c>
      <c r="B3686">
        <v>4057</v>
      </c>
      <c r="C3686" s="3">
        <v>135.36579800000001</v>
      </c>
      <c r="D3686" s="2"/>
    </row>
    <row r="3687" spans="1:4" x14ac:dyDescent="0.25">
      <c r="A3687" s="2">
        <v>540</v>
      </c>
      <c r="B3687">
        <v>4058</v>
      </c>
      <c r="C3687" s="3">
        <v>1850.3007689999999</v>
      </c>
      <c r="D3687" s="2"/>
    </row>
    <row r="3688" spans="1:4" x14ac:dyDescent="0.25">
      <c r="A3688" s="2">
        <v>540</v>
      </c>
      <c r="B3688">
        <v>4059</v>
      </c>
      <c r="C3688" s="3">
        <v>2587.9027289999999</v>
      </c>
      <c r="D3688" s="2"/>
    </row>
    <row r="3689" spans="1:4" x14ac:dyDescent="0.25">
      <c r="A3689" s="2">
        <v>540</v>
      </c>
      <c r="B3689">
        <v>4062</v>
      </c>
      <c r="C3689" s="3">
        <v>650.29717900000003</v>
      </c>
      <c r="D3689" s="2"/>
    </row>
    <row r="3690" spans="1:4" x14ac:dyDescent="0.25">
      <c r="A3690" s="2">
        <v>540</v>
      </c>
      <c r="B3690">
        <v>4063</v>
      </c>
      <c r="C3690" s="3">
        <v>355.30757</v>
      </c>
      <c r="D3690" s="2"/>
    </row>
    <row r="3691" spans="1:4" x14ac:dyDescent="0.25">
      <c r="A3691" s="2">
        <v>540</v>
      </c>
      <c r="B3691">
        <v>4064</v>
      </c>
      <c r="C3691" s="3">
        <v>522.65666399999998</v>
      </c>
      <c r="D3691" s="2"/>
    </row>
    <row r="3692" spans="1:4" x14ac:dyDescent="0.25">
      <c r="A3692" s="2">
        <v>540</v>
      </c>
      <c r="B3692">
        <v>4065</v>
      </c>
      <c r="C3692" s="3">
        <v>506.53871299999997</v>
      </c>
      <c r="D3692" s="2"/>
    </row>
    <row r="3693" spans="1:4" x14ac:dyDescent="0.25">
      <c r="A3693" s="2">
        <v>540</v>
      </c>
      <c r="B3693">
        <v>4066</v>
      </c>
      <c r="C3693" s="3">
        <v>808.00373000000002</v>
      </c>
      <c r="D3693" s="2"/>
    </row>
    <row r="3694" spans="1:4" x14ac:dyDescent="0.25">
      <c r="A3694" s="2">
        <v>540</v>
      </c>
      <c r="B3694">
        <v>4067</v>
      </c>
      <c r="C3694" s="3">
        <v>292.77391</v>
      </c>
      <c r="D3694" s="2"/>
    </row>
    <row r="3695" spans="1:4" x14ac:dyDescent="0.25">
      <c r="A3695" s="2">
        <v>540</v>
      </c>
      <c r="B3695">
        <v>4068</v>
      </c>
      <c r="C3695" s="3">
        <v>1212.809258</v>
      </c>
      <c r="D3695" s="2"/>
    </row>
    <row r="3696" spans="1:4" x14ac:dyDescent="0.25">
      <c r="A3696" s="2">
        <v>540</v>
      </c>
      <c r="B3696">
        <v>4069</v>
      </c>
      <c r="C3696" s="3">
        <v>1212.809258</v>
      </c>
      <c r="D3696" s="2"/>
    </row>
    <row r="3697" spans="1:4" x14ac:dyDescent="0.25">
      <c r="A3697" s="2">
        <v>540</v>
      </c>
      <c r="B3697">
        <v>4070</v>
      </c>
      <c r="C3697" s="3">
        <v>386.02317799999997</v>
      </c>
      <c r="D3697" s="2"/>
    </row>
    <row r="3698" spans="1:4" x14ac:dyDescent="0.25">
      <c r="A3698" s="2">
        <v>540</v>
      </c>
      <c r="B3698">
        <v>4071</v>
      </c>
      <c r="C3698" s="3">
        <v>16029.437105999999</v>
      </c>
      <c r="D3698" s="2"/>
    </row>
    <row r="3699" spans="1:4" x14ac:dyDescent="0.25">
      <c r="A3699" s="2">
        <v>540</v>
      </c>
      <c r="B3699">
        <v>4072</v>
      </c>
      <c r="C3699" s="3">
        <v>16029.437105999999</v>
      </c>
      <c r="D3699" s="2"/>
    </row>
    <row r="3700" spans="1:4" x14ac:dyDescent="0.25">
      <c r="A3700" s="2">
        <v>540</v>
      </c>
      <c r="B3700">
        <v>4073</v>
      </c>
      <c r="C3700" s="3">
        <v>5214.85473</v>
      </c>
      <c r="D3700" s="2"/>
    </row>
    <row r="3701" spans="1:4" x14ac:dyDescent="0.25">
      <c r="A3701" s="2">
        <v>540</v>
      </c>
      <c r="B3701">
        <v>4074</v>
      </c>
      <c r="C3701" s="3">
        <v>5214.85473</v>
      </c>
      <c r="D3701" s="2"/>
    </row>
    <row r="3702" spans="1:4" x14ac:dyDescent="0.25">
      <c r="A3702" s="2">
        <v>540</v>
      </c>
      <c r="B3702">
        <v>4075</v>
      </c>
      <c r="C3702" s="3">
        <v>3317.7128440000001</v>
      </c>
      <c r="D3702" s="2"/>
    </row>
    <row r="3703" spans="1:4" x14ac:dyDescent="0.25">
      <c r="A3703" s="2">
        <v>540</v>
      </c>
      <c r="B3703">
        <v>4076</v>
      </c>
      <c r="C3703" s="3">
        <v>1396.5319649999999</v>
      </c>
      <c r="D3703" s="2"/>
    </row>
    <row r="3704" spans="1:4" x14ac:dyDescent="0.25">
      <c r="A3704" s="2">
        <v>540</v>
      </c>
      <c r="B3704">
        <v>4077</v>
      </c>
      <c r="C3704" s="3">
        <v>2720.3153539999998</v>
      </c>
      <c r="D3704" s="2"/>
    </row>
    <row r="3705" spans="1:4" x14ac:dyDescent="0.25">
      <c r="A3705" s="2">
        <v>540</v>
      </c>
      <c r="B3705">
        <v>4078</v>
      </c>
      <c r="C3705" s="3">
        <v>13566.506233</v>
      </c>
      <c r="D3705" s="2"/>
    </row>
    <row r="3706" spans="1:4" x14ac:dyDescent="0.25">
      <c r="A3706" s="2">
        <v>540</v>
      </c>
      <c r="B3706">
        <v>4079</v>
      </c>
      <c r="C3706" s="3">
        <v>10981.353529</v>
      </c>
      <c r="D3706" s="2"/>
    </row>
    <row r="3707" spans="1:4" x14ac:dyDescent="0.25">
      <c r="A3707" s="2">
        <v>540</v>
      </c>
      <c r="B3707">
        <v>4080</v>
      </c>
      <c r="C3707" s="3">
        <v>12506.7883</v>
      </c>
      <c r="D3707" s="2"/>
    </row>
    <row r="3708" spans="1:4" x14ac:dyDescent="0.25">
      <c r="A3708" s="2">
        <v>540</v>
      </c>
      <c r="B3708">
        <v>4081</v>
      </c>
      <c r="C3708" s="3">
        <v>17658.841939999998</v>
      </c>
      <c r="D3708" s="2"/>
    </row>
    <row r="3709" spans="1:4" x14ac:dyDescent="0.25">
      <c r="A3709" s="2">
        <v>540</v>
      </c>
      <c r="B3709">
        <v>4082</v>
      </c>
      <c r="C3709" s="3">
        <v>1126.8678089990001</v>
      </c>
      <c r="D3709" s="2"/>
    </row>
    <row r="3710" spans="1:4" x14ac:dyDescent="0.25">
      <c r="A3710" s="2">
        <v>540</v>
      </c>
      <c r="B3710">
        <v>4083</v>
      </c>
      <c r="C3710" s="3">
        <v>1222.003556999</v>
      </c>
      <c r="D3710" s="2"/>
    </row>
    <row r="3711" spans="1:4" x14ac:dyDescent="0.25">
      <c r="A3711" s="2">
        <v>540</v>
      </c>
      <c r="B3711">
        <v>4084</v>
      </c>
      <c r="C3711" s="3">
        <v>1502.1172689990001</v>
      </c>
      <c r="D3711" s="2"/>
    </row>
    <row r="3712" spans="1:4" x14ac:dyDescent="0.25">
      <c r="A3712" s="2">
        <v>540</v>
      </c>
      <c r="B3712">
        <v>4085</v>
      </c>
      <c r="C3712" s="3">
        <v>1623.9012909989999</v>
      </c>
      <c r="D3712" s="2"/>
    </row>
    <row r="3713" spans="1:4" x14ac:dyDescent="0.25">
      <c r="A3713" s="2">
        <v>540</v>
      </c>
      <c r="B3713">
        <v>4086</v>
      </c>
      <c r="C3713" s="3">
        <v>1718.879327999</v>
      </c>
      <c r="D3713" s="2"/>
    </row>
    <row r="3714" spans="1:4" x14ac:dyDescent="0.25">
      <c r="A3714" s="2">
        <v>540</v>
      </c>
      <c r="B3714">
        <v>4087</v>
      </c>
      <c r="C3714" s="3">
        <v>1288.1090179989999</v>
      </c>
      <c r="D3714" s="2"/>
    </row>
    <row r="3715" spans="1:4" x14ac:dyDescent="0.25">
      <c r="A3715" s="2">
        <v>540</v>
      </c>
      <c r="B3715">
        <v>4088</v>
      </c>
      <c r="C3715" s="3">
        <v>455.51612099900001</v>
      </c>
      <c r="D3715" s="2"/>
    </row>
    <row r="3716" spans="1:4" x14ac:dyDescent="0.25">
      <c r="A3716" s="2">
        <v>540</v>
      </c>
      <c r="B3716">
        <v>4089</v>
      </c>
      <c r="C3716" s="3">
        <v>7253.6984130000001</v>
      </c>
      <c r="D3716" s="2"/>
    </row>
    <row r="3717" spans="1:4" x14ac:dyDescent="0.25">
      <c r="A3717" s="2">
        <v>540</v>
      </c>
      <c r="B3717">
        <v>4090</v>
      </c>
      <c r="C3717" s="3">
        <v>2459.6845429999998</v>
      </c>
      <c r="D3717" s="2"/>
    </row>
    <row r="3718" spans="1:4" x14ac:dyDescent="0.25">
      <c r="A3718" s="2">
        <v>540</v>
      </c>
      <c r="B3718">
        <v>4091</v>
      </c>
      <c r="C3718" s="3">
        <v>5522.1687996660003</v>
      </c>
      <c r="D3718" s="2"/>
    </row>
    <row r="3719" spans="1:4" x14ac:dyDescent="0.25">
      <c r="A3719" s="2">
        <v>540</v>
      </c>
      <c r="B3719">
        <v>4092</v>
      </c>
      <c r="C3719" s="3">
        <v>9561.1149339999993</v>
      </c>
      <c r="D3719" s="2"/>
    </row>
    <row r="3720" spans="1:4" x14ac:dyDescent="0.25">
      <c r="A3720" s="2">
        <v>540</v>
      </c>
      <c r="B3720">
        <v>4093</v>
      </c>
      <c r="C3720" s="3">
        <v>7774.7353439999997</v>
      </c>
      <c r="D3720" s="2"/>
    </row>
    <row r="3721" spans="1:4" x14ac:dyDescent="0.25">
      <c r="A3721" s="2">
        <v>540</v>
      </c>
      <c r="B3721">
        <v>4094</v>
      </c>
      <c r="C3721" s="3">
        <v>3896.3317900000002</v>
      </c>
      <c r="D3721" s="2"/>
    </row>
    <row r="3722" spans="1:4" x14ac:dyDescent="0.25">
      <c r="A3722" s="2">
        <v>540</v>
      </c>
      <c r="B3722">
        <v>4095</v>
      </c>
      <c r="C3722" s="3">
        <v>8288.4015930000005</v>
      </c>
      <c r="D3722" s="2"/>
    </row>
    <row r="3723" spans="1:4" x14ac:dyDescent="0.25">
      <c r="A3723" s="2">
        <v>540</v>
      </c>
      <c r="B3723">
        <v>4096</v>
      </c>
      <c r="C3723" s="3">
        <v>912.559888</v>
      </c>
      <c r="D3723" s="2"/>
    </row>
    <row r="3724" spans="1:4" x14ac:dyDescent="0.25">
      <c r="A3724" s="2">
        <v>540</v>
      </c>
      <c r="B3724">
        <v>4097</v>
      </c>
      <c r="C3724" s="3">
        <v>1677.4602339999999</v>
      </c>
      <c r="D3724" s="2"/>
    </row>
    <row r="3725" spans="1:4" x14ac:dyDescent="0.25">
      <c r="A3725" s="2">
        <v>540</v>
      </c>
      <c r="B3725">
        <v>4098</v>
      </c>
      <c r="C3725" s="3">
        <v>15753.314659</v>
      </c>
      <c r="D3725" s="2"/>
    </row>
    <row r="3726" spans="1:4" x14ac:dyDescent="0.25">
      <c r="A3726" s="2">
        <v>540</v>
      </c>
      <c r="B3726">
        <v>4099</v>
      </c>
      <c r="C3726" s="3">
        <v>16307.341182</v>
      </c>
      <c r="D3726" s="2"/>
    </row>
    <row r="3727" spans="1:4" x14ac:dyDescent="0.25">
      <c r="A3727" s="2">
        <v>540</v>
      </c>
      <c r="B3727">
        <v>4100</v>
      </c>
      <c r="C3727" s="3">
        <v>2193.1879439999998</v>
      </c>
      <c r="D3727" s="2"/>
    </row>
    <row r="3728" spans="1:4" x14ac:dyDescent="0.25">
      <c r="A3728" s="2">
        <v>540</v>
      </c>
      <c r="B3728">
        <v>4101</v>
      </c>
      <c r="C3728" s="3">
        <v>1438.592093</v>
      </c>
      <c r="D3728" s="2"/>
    </row>
    <row r="3729" spans="1:4" x14ac:dyDescent="0.25">
      <c r="A3729" s="2">
        <v>540</v>
      </c>
      <c r="B3729">
        <v>4102</v>
      </c>
      <c r="C3729" s="3">
        <v>11615.481707999999</v>
      </c>
      <c r="D3729" s="2"/>
    </row>
    <row r="3730" spans="1:4" x14ac:dyDescent="0.25">
      <c r="A3730" s="2">
        <v>540</v>
      </c>
      <c r="B3730">
        <v>4103</v>
      </c>
      <c r="C3730" s="3">
        <v>7458.3511550000003</v>
      </c>
      <c r="D3730" s="2"/>
    </row>
    <row r="3731" spans="1:4" x14ac:dyDescent="0.25">
      <c r="A3731" s="2">
        <v>540</v>
      </c>
      <c r="B3731">
        <v>4104</v>
      </c>
      <c r="C3731" s="3">
        <v>3120.264506</v>
      </c>
      <c r="D3731" s="2"/>
    </row>
    <row r="3732" spans="1:4" x14ac:dyDescent="0.25">
      <c r="A3732" s="2">
        <v>540</v>
      </c>
      <c r="B3732">
        <v>4105</v>
      </c>
      <c r="C3732" s="3">
        <v>484.24624</v>
      </c>
      <c r="D3732" s="2"/>
    </row>
    <row r="3733" spans="1:4" x14ac:dyDescent="0.25">
      <c r="A3733" s="2">
        <v>540</v>
      </c>
      <c r="B3733">
        <v>4106</v>
      </c>
      <c r="C3733" s="3">
        <v>487.579341</v>
      </c>
      <c r="D3733" s="2"/>
    </row>
    <row r="3734" spans="1:4" x14ac:dyDescent="0.25">
      <c r="A3734" s="2">
        <v>540</v>
      </c>
      <c r="B3734">
        <v>4107</v>
      </c>
      <c r="C3734" s="3">
        <v>6.2725020000000002</v>
      </c>
      <c r="D3734" s="2"/>
    </row>
    <row r="3735" spans="1:4" x14ac:dyDescent="0.25">
      <c r="A3735" s="2">
        <v>540</v>
      </c>
      <c r="B3735">
        <v>4112</v>
      </c>
      <c r="C3735" s="3">
        <v>12123.250996000001</v>
      </c>
      <c r="D3735" s="2"/>
    </row>
    <row r="3736" spans="1:4" x14ac:dyDescent="0.25">
      <c r="A3736" s="2">
        <v>540</v>
      </c>
      <c r="B3736">
        <v>4114</v>
      </c>
      <c r="C3736" s="3">
        <v>3654.0608099999999</v>
      </c>
      <c r="D3736" s="2"/>
    </row>
    <row r="3737" spans="1:4" x14ac:dyDescent="0.25">
      <c r="A3737" s="2">
        <v>540</v>
      </c>
      <c r="B3737">
        <v>4115</v>
      </c>
      <c r="C3737" s="3">
        <v>4238.4467290000002</v>
      </c>
      <c r="D3737" s="2"/>
    </row>
    <row r="3738" spans="1:4" x14ac:dyDescent="0.25">
      <c r="A3738" s="2">
        <v>540</v>
      </c>
      <c r="B3738">
        <v>4116</v>
      </c>
      <c r="C3738" s="3">
        <v>4510.865804</v>
      </c>
      <c r="D3738" s="2"/>
    </row>
    <row r="3739" spans="1:4" x14ac:dyDescent="0.25">
      <c r="A3739" s="2">
        <v>540</v>
      </c>
      <c r="B3739">
        <v>4117</v>
      </c>
      <c r="C3739" s="3">
        <v>7182.004336</v>
      </c>
      <c r="D3739" s="2"/>
    </row>
    <row r="3740" spans="1:4" x14ac:dyDescent="0.25">
      <c r="A3740" s="2">
        <v>540</v>
      </c>
      <c r="B3740">
        <v>4118</v>
      </c>
      <c r="C3740" s="3">
        <v>1475.9836069999999</v>
      </c>
      <c r="D3740" s="2"/>
    </row>
    <row r="3741" spans="1:4" x14ac:dyDescent="0.25">
      <c r="A3741" s="2">
        <v>540</v>
      </c>
      <c r="B3741">
        <v>4119</v>
      </c>
      <c r="C3741" s="3">
        <v>5055.9098219999996</v>
      </c>
      <c r="D3741" s="2"/>
    </row>
    <row r="3742" spans="1:4" x14ac:dyDescent="0.25">
      <c r="A3742" s="2">
        <v>540</v>
      </c>
      <c r="B3742">
        <v>4120</v>
      </c>
      <c r="C3742" s="3">
        <v>7362.4558100000004</v>
      </c>
      <c r="D3742" s="2"/>
    </row>
    <row r="3743" spans="1:4" x14ac:dyDescent="0.25">
      <c r="A3743" s="2">
        <v>540</v>
      </c>
      <c r="B3743">
        <v>4121</v>
      </c>
      <c r="C3743" s="3">
        <v>6606.1704449999997</v>
      </c>
      <c r="D3743" s="2"/>
    </row>
    <row r="3744" spans="1:4" x14ac:dyDescent="0.25">
      <c r="A3744" s="2">
        <v>540</v>
      </c>
      <c r="B3744">
        <v>4122</v>
      </c>
      <c r="C3744" s="3">
        <v>20837.699674</v>
      </c>
      <c r="D3744" s="2"/>
    </row>
    <row r="3745" spans="1:4" x14ac:dyDescent="0.25">
      <c r="A3745" s="2">
        <v>540</v>
      </c>
      <c r="B3745">
        <v>4123</v>
      </c>
      <c r="C3745" s="3">
        <v>12410.065504</v>
      </c>
      <c r="D3745" s="2"/>
    </row>
    <row r="3746" spans="1:4" x14ac:dyDescent="0.25">
      <c r="A3746" s="2">
        <v>540</v>
      </c>
      <c r="B3746">
        <v>4124</v>
      </c>
      <c r="C3746" s="3">
        <v>11979.103227</v>
      </c>
      <c r="D3746" s="2"/>
    </row>
    <row r="3747" spans="1:4" x14ac:dyDescent="0.25">
      <c r="A3747" s="2">
        <v>540</v>
      </c>
      <c r="B3747">
        <v>4125</v>
      </c>
      <c r="C3747" s="3">
        <v>12410.065504</v>
      </c>
      <c r="D3747" s="2"/>
    </row>
    <row r="3748" spans="1:4" x14ac:dyDescent="0.25">
      <c r="A3748" s="2">
        <v>540</v>
      </c>
      <c r="B3748">
        <v>4126</v>
      </c>
      <c r="C3748" s="3">
        <v>37573.575035665999</v>
      </c>
      <c r="D3748" s="2"/>
    </row>
    <row r="3749" spans="1:4" x14ac:dyDescent="0.25">
      <c r="A3749" s="2">
        <v>540</v>
      </c>
      <c r="B3749">
        <v>4127</v>
      </c>
      <c r="C3749" s="3">
        <v>30264.307927332</v>
      </c>
      <c r="D3749" s="2"/>
    </row>
    <row r="3750" spans="1:4" x14ac:dyDescent="0.25">
      <c r="A3750" s="2">
        <v>540</v>
      </c>
      <c r="B3750">
        <v>4128</v>
      </c>
      <c r="C3750" s="3">
        <v>37755.862750665998</v>
      </c>
      <c r="D3750" s="2"/>
    </row>
    <row r="3751" spans="1:4" x14ac:dyDescent="0.25">
      <c r="A3751" s="2">
        <v>540</v>
      </c>
      <c r="B3751">
        <v>4129</v>
      </c>
      <c r="C3751" s="3">
        <v>975.98875699999996</v>
      </c>
      <c r="D3751" s="2"/>
    </row>
    <row r="3752" spans="1:4" x14ac:dyDescent="0.25">
      <c r="A3752" s="2">
        <v>540</v>
      </c>
      <c r="B3752">
        <v>4130</v>
      </c>
      <c r="C3752" s="3">
        <v>0</v>
      </c>
      <c r="D3752" s="2"/>
    </row>
    <row r="3753" spans="1:4" x14ac:dyDescent="0.25">
      <c r="A3753" s="2">
        <v>540</v>
      </c>
      <c r="B3753">
        <v>4131</v>
      </c>
      <c r="C3753" s="3">
        <v>4073.2995190000001</v>
      </c>
      <c r="D3753" s="2"/>
    </row>
    <row r="3754" spans="1:4" x14ac:dyDescent="0.25">
      <c r="A3754" s="2">
        <v>540</v>
      </c>
      <c r="B3754">
        <v>4133</v>
      </c>
      <c r="C3754" s="3">
        <v>32440.719934000001</v>
      </c>
      <c r="D3754" s="2"/>
    </row>
    <row r="3755" spans="1:4" x14ac:dyDescent="0.25">
      <c r="A3755" s="2">
        <v>540</v>
      </c>
      <c r="B3755">
        <v>4134</v>
      </c>
      <c r="C3755" s="3">
        <v>3786.3581279999999</v>
      </c>
      <c r="D3755" s="2"/>
    </row>
    <row r="3756" spans="1:4" x14ac:dyDescent="0.25">
      <c r="A3756" s="2">
        <v>540</v>
      </c>
      <c r="B3756">
        <v>4135</v>
      </c>
      <c r="C3756" s="3">
        <v>18897.400035999999</v>
      </c>
      <c r="D3756" s="2"/>
    </row>
    <row r="3757" spans="1:4" x14ac:dyDescent="0.25">
      <c r="A3757" s="2">
        <v>540</v>
      </c>
      <c r="B3757">
        <v>4137</v>
      </c>
      <c r="C3757" s="3">
        <v>2401.4723949999998</v>
      </c>
      <c r="D3757" s="2"/>
    </row>
    <row r="3758" spans="1:4" x14ac:dyDescent="0.25">
      <c r="A3758" s="2">
        <v>540</v>
      </c>
      <c r="B3758">
        <v>4138</v>
      </c>
      <c r="C3758" s="3">
        <v>27452.028685000001</v>
      </c>
      <c r="D3758" s="2"/>
    </row>
    <row r="3759" spans="1:4" x14ac:dyDescent="0.25">
      <c r="A3759" s="2">
        <v>540</v>
      </c>
      <c r="B3759">
        <v>4139</v>
      </c>
      <c r="C3759" s="3">
        <v>29769.620365999999</v>
      </c>
      <c r="D3759" s="2"/>
    </row>
    <row r="3760" spans="1:4" x14ac:dyDescent="0.25">
      <c r="A3760" s="2">
        <v>540</v>
      </c>
      <c r="B3760">
        <v>4140</v>
      </c>
      <c r="C3760" s="3">
        <v>32548.474492000001</v>
      </c>
      <c r="D3760" s="2"/>
    </row>
    <row r="3761" spans="1:4" x14ac:dyDescent="0.25">
      <c r="A3761" s="2">
        <v>540</v>
      </c>
      <c r="B3761">
        <v>4141</v>
      </c>
      <c r="C3761" s="3">
        <v>22801.650573999999</v>
      </c>
      <c r="D3761" s="2"/>
    </row>
    <row r="3762" spans="1:4" x14ac:dyDescent="0.25">
      <c r="A3762" s="2">
        <v>540</v>
      </c>
      <c r="B3762">
        <v>4142</v>
      </c>
      <c r="C3762" s="3">
        <v>4897.2684360000003</v>
      </c>
      <c r="D3762" s="2"/>
    </row>
    <row r="3763" spans="1:4" x14ac:dyDescent="0.25">
      <c r="A3763" s="2">
        <v>540</v>
      </c>
      <c r="B3763">
        <v>4143</v>
      </c>
      <c r="C3763" s="3">
        <v>4526.8850000000002</v>
      </c>
      <c r="D3763" s="2"/>
    </row>
    <row r="3764" spans="1:4" x14ac:dyDescent="0.25">
      <c r="A3764" s="2">
        <v>540</v>
      </c>
      <c r="B3764">
        <v>4144</v>
      </c>
      <c r="C3764" s="3">
        <v>32266.472915999999</v>
      </c>
      <c r="D3764" s="2"/>
    </row>
    <row r="3765" spans="1:4" x14ac:dyDescent="0.25">
      <c r="A3765" s="2">
        <v>540</v>
      </c>
      <c r="B3765">
        <v>4145</v>
      </c>
      <c r="C3765" s="3">
        <v>34574.674119000003</v>
      </c>
      <c r="D3765" s="2"/>
    </row>
    <row r="3766" spans="1:4" x14ac:dyDescent="0.25">
      <c r="A3766" s="2">
        <v>540</v>
      </c>
      <c r="B3766">
        <v>4146</v>
      </c>
      <c r="C3766" s="3">
        <v>34574.674119000003</v>
      </c>
      <c r="D3766" s="2"/>
    </row>
    <row r="3767" spans="1:4" x14ac:dyDescent="0.25">
      <c r="A3767" s="2">
        <v>540</v>
      </c>
      <c r="B3767">
        <v>4147</v>
      </c>
      <c r="C3767" s="3">
        <v>5442.9322000000002</v>
      </c>
      <c r="D3767" s="2"/>
    </row>
    <row r="3768" spans="1:4" x14ac:dyDescent="0.25">
      <c r="A3768" s="2">
        <v>540</v>
      </c>
      <c r="B3768">
        <v>4148</v>
      </c>
      <c r="C3768" s="3">
        <v>17739.806175000002</v>
      </c>
      <c r="D3768" s="2"/>
    </row>
    <row r="3769" spans="1:4" x14ac:dyDescent="0.25">
      <c r="A3769" s="2">
        <v>540</v>
      </c>
      <c r="B3769">
        <v>4149</v>
      </c>
      <c r="C3769" s="3">
        <v>5805.5757450000001</v>
      </c>
      <c r="D3769" s="2"/>
    </row>
    <row r="3770" spans="1:4" x14ac:dyDescent="0.25">
      <c r="A3770" s="2">
        <v>540</v>
      </c>
      <c r="B3770">
        <v>4150</v>
      </c>
      <c r="C3770" s="3">
        <v>0</v>
      </c>
      <c r="D3770" s="2"/>
    </row>
    <row r="3771" spans="1:4" x14ac:dyDescent="0.25">
      <c r="A3771" s="2">
        <v>540</v>
      </c>
      <c r="B3771">
        <v>4151</v>
      </c>
      <c r="C3771" s="3">
        <v>1630.8299259999999</v>
      </c>
      <c r="D3771" s="2"/>
    </row>
    <row r="3772" spans="1:4" x14ac:dyDescent="0.25">
      <c r="A3772" s="2">
        <v>540</v>
      </c>
      <c r="B3772">
        <v>4152</v>
      </c>
      <c r="C3772" s="3">
        <v>2220.6050340000002</v>
      </c>
      <c r="D3772" s="2"/>
    </row>
    <row r="3773" spans="1:4" x14ac:dyDescent="0.25">
      <c r="A3773" s="2">
        <v>540</v>
      </c>
      <c r="B3773">
        <v>4153</v>
      </c>
      <c r="C3773" s="3">
        <v>11682.747163</v>
      </c>
      <c r="D3773" s="2"/>
    </row>
    <row r="3774" spans="1:4" x14ac:dyDescent="0.25">
      <c r="A3774" s="2">
        <v>540</v>
      </c>
      <c r="B3774">
        <v>4154</v>
      </c>
      <c r="C3774" s="3">
        <v>12458.150567999999</v>
      </c>
      <c r="D3774" s="2"/>
    </row>
    <row r="3775" spans="1:4" x14ac:dyDescent="0.25">
      <c r="A3775" s="2">
        <v>540</v>
      </c>
      <c r="B3775">
        <v>4155</v>
      </c>
      <c r="C3775" s="3">
        <v>13721.271333999999</v>
      </c>
      <c r="D3775" s="2"/>
    </row>
    <row r="3776" spans="1:4" x14ac:dyDescent="0.25">
      <c r="A3776" s="2">
        <v>540</v>
      </c>
      <c r="B3776">
        <v>4156</v>
      </c>
      <c r="C3776" s="3">
        <v>87.392464000000004</v>
      </c>
      <c r="D3776" s="2"/>
    </row>
    <row r="3777" spans="1:4" x14ac:dyDescent="0.25">
      <c r="A3777" s="2">
        <v>540</v>
      </c>
      <c r="B3777">
        <v>4157</v>
      </c>
      <c r="C3777" s="3">
        <v>6625.5201909999996</v>
      </c>
      <c r="D3777" s="2"/>
    </row>
    <row r="3778" spans="1:4" x14ac:dyDescent="0.25">
      <c r="A3778" s="2">
        <v>540</v>
      </c>
      <c r="B3778">
        <v>4159</v>
      </c>
      <c r="C3778" s="3">
        <v>5767.6454610000001</v>
      </c>
      <c r="D3778" s="2"/>
    </row>
    <row r="3779" spans="1:4" x14ac:dyDescent="0.25">
      <c r="A3779" s="2">
        <v>540</v>
      </c>
      <c r="B3779">
        <v>4160</v>
      </c>
      <c r="C3779" s="3">
        <v>24833.232210999999</v>
      </c>
      <c r="D3779" s="2"/>
    </row>
    <row r="3780" spans="1:4" x14ac:dyDescent="0.25">
      <c r="A3780" s="2">
        <v>540</v>
      </c>
      <c r="B3780">
        <v>4161</v>
      </c>
      <c r="C3780" s="3">
        <v>4689.3050579999999</v>
      </c>
      <c r="D3780" s="2"/>
    </row>
    <row r="3781" spans="1:4" x14ac:dyDescent="0.25">
      <c r="A3781" s="2">
        <v>540</v>
      </c>
      <c r="B3781">
        <v>4162</v>
      </c>
      <c r="C3781" s="3">
        <v>18399.436807999999</v>
      </c>
      <c r="D3781" s="2"/>
    </row>
    <row r="3782" spans="1:4" x14ac:dyDescent="0.25">
      <c r="A3782" s="2">
        <v>540</v>
      </c>
      <c r="B3782">
        <v>4163</v>
      </c>
      <c r="C3782" s="3">
        <v>3377.0592700000002</v>
      </c>
      <c r="D3782" s="2"/>
    </row>
    <row r="3783" spans="1:4" x14ac:dyDescent="0.25">
      <c r="A3783" s="2">
        <v>540</v>
      </c>
      <c r="B3783">
        <v>4164</v>
      </c>
      <c r="C3783" s="3">
        <v>525.71155799999997</v>
      </c>
      <c r="D3783" s="2"/>
    </row>
    <row r="3784" spans="1:4" x14ac:dyDescent="0.25">
      <c r="A3784" s="2">
        <v>540</v>
      </c>
      <c r="B3784">
        <v>4165</v>
      </c>
      <c r="C3784" s="3">
        <v>10.478922000000001</v>
      </c>
      <c r="D3784" s="2"/>
    </row>
    <row r="3785" spans="1:4" x14ac:dyDescent="0.25">
      <c r="A3785" s="2">
        <v>540</v>
      </c>
      <c r="B3785">
        <v>4166</v>
      </c>
      <c r="C3785" s="3">
        <v>28378.975887331999</v>
      </c>
      <c r="D3785" s="2"/>
    </row>
    <row r="3786" spans="1:4" x14ac:dyDescent="0.25">
      <c r="A3786" s="2">
        <v>540</v>
      </c>
      <c r="B3786">
        <v>4167</v>
      </c>
      <c r="C3786" s="3">
        <v>24929.472368332001</v>
      </c>
      <c r="D3786" s="2"/>
    </row>
    <row r="3787" spans="1:4" x14ac:dyDescent="0.25">
      <c r="A3787" s="2">
        <v>540</v>
      </c>
      <c r="B3787">
        <v>4168</v>
      </c>
      <c r="C3787" s="3">
        <v>1224.940028</v>
      </c>
      <c r="D3787" s="2"/>
    </row>
    <row r="3788" spans="1:4" x14ac:dyDescent="0.25">
      <c r="A3788" s="2">
        <v>540</v>
      </c>
      <c r="B3788">
        <v>4169</v>
      </c>
      <c r="C3788" s="3">
        <v>5533.1679869999998</v>
      </c>
      <c r="D3788" s="2"/>
    </row>
    <row r="3789" spans="1:4" x14ac:dyDescent="0.25">
      <c r="A3789" s="2">
        <v>540</v>
      </c>
      <c r="B3789">
        <v>4170</v>
      </c>
      <c r="C3789" s="3">
        <v>5533.1679869999998</v>
      </c>
      <c r="D3789" s="2"/>
    </row>
    <row r="3790" spans="1:4" x14ac:dyDescent="0.25">
      <c r="A3790" s="2">
        <v>540</v>
      </c>
      <c r="B3790">
        <v>4171</v>
      </c>
      <c r="C3790" s="3">
        <v>3644.388704</v>
      </c>
      <c r="D3790" s="2"/>
    </row>
    <row r="3791" spans="1:4" x14ac:dyDescent="0.25">
      <c r="A3791" s="2">
        <v>540</v>
      </c>
      <c r="B3791">
        <v>4172</v>
      </c>
      <c r="C3791" s="3">
        <v>1675.9909700000001</v>
      </c>
      <c r="D3791" s="2"/>
    </row>
    <row r="3792" spans="1:4" x14ac:dyDescent="0.25">
      <c r="A3792" s="2">
        <v>540</v>
      </c>
      <c r="B3792">
        <v>4173</v>
      </c>
      <c r="C3792" s="3">
        <v>2700.8756920000001</v>
      </c>
      <c r="D3792" s="2"/>
    </row>
    <row r="3793" spans="1:4" x14ac:dyDescent="0.25">
      <c r="A3793" s="2">
        <v>540</v>
      </c>
      <c r="B3793">
        <v>4174</v>
      </c>
      <c r="C3793" s="3">
        <v>5222.4179359999998</v>
      </c>
      <c r="D3793" s="2"/>
    </row>
    <row r="3794" spans="1:4" x14ac:dyDescent="0.25">
      <c r="A3794" s="2">
        <v>540</v>
      </c>
      <c r="B3794">
        <v>4175</v>
      </c>
      <c r="C3794" s="3">
        <v>5222.4179359999998</v>
      </c>
      <c r="D3794" s="2"/>
    </row>
    <row r="3795" spans="1:4" x14ac:dyDescent="0.25">
      <c r="A3795" s="2">
        <v>540</v>
      </c>
      <c r="B3795">
        <v>4176</v>
      </c>
      <c r="C3795" s="3">
        <v>22719.252736999999</v>
      </c>
      <c r="D3795" s="2"/>
    </row>
    <row r="3796" spans="1:4" x14ac:dyDescent="0.25">
      <c r="A3796" s="2">
        <v>540</v>
      </c>
      <c r="B3796">
        <v>4177</v>
      </c>
      <c r="C3796" s="3">
        <v>13416.696873000001</v>
      </c>
      <c r="D3796" s="2"/>
    </row>
    <row r="3797" spans="1:4" x14ac:dyDescent="0.25">
      <c r="A3797" s="2">
        <v>540</v>
      </c>
      <c r="B3797">
        <v>4178</v>
      </c>
      <c r="C3797" s="3">
        <v>13416.696873000001</v>
      </c>
      <c r="D3797" s="2"/>
    </row>
    <row r="3798" spans="1:4" x14ac:dyDescent="0.25">
      <c r="A3798" s="2">
        <v>540</v>
      </c>
      <c r="B3798">
        <v>4179</v>
      </c>
      <c r="C3798" s="3">
        <v>15918.12592</v>
      </c>
      <c r="D3798" s="2"/>
    </row>
    <row r="3799" spans="1:4" x14ac:dyDescent="0.25">
      <c r="A3799" s="2">
        <v>540</v>
      </c>
      <c r="B3799">
        <v>4180</v>
      </c>
      <c r="C3799" s="3">
        <v>13727.373027</v>
      </c>
      <c r="D3799" s="2"/>
    </row>
    <row r="3800" spans="1:4" x14ac:dyDescent="0.25">
      <c r="A3800" s="2">
        <v>540</v>
      </c>
      <c r="B3800">
        <v>4181</v>
      </c>
      <c r="C3800" s="3">
        <v>14617.285022</v>
      </c>
      <c r="D3800" s="2"/>
    </row>
    <row r="3801" spans="1:4" x14ac:dyDescent="0.25">
      <c r="A3801" s="2">
        <v>540</v>
      </c>
      <c r="B3801">
        <v>4182</v>
      </c>
      <c r="C3801" s="3">
        <v>26490.158310999999</v>
      </c>
      <c r="D3801" s="2"/>
    </row>
    <row r="3802" spans="1:4" x14ac:dyDescent="0.25">
      <c r="A3802" s="2">
        <v>540</v>
      </c>
      <c r="B3802">
        <v>4183</v>
      </c>
      <c r="C3802" s="3">
        <v>26490.158310999999</v>
      </c>
      <c r="D3802" s="2"/>
    </row>
    <row r="3803" spans="1:4" x14ac:dyDescent="0.25">
      <c r="A3803" s="2">
        <v>540</v>
      </c>
      <c r="B3803">
        <v>4184</v>
      </c>
      <c r="C3803" s="3">
        <v>28717.964770999999</v>
      </c>
      <c r="D3803" s="2"/>
    </row>
    <row r="3804" spans="1:4" x14ac:dyDescent="0.25">
      <c r="A3804" s="2">
        <v>540</v>
      </c>
      <c r="B3804">
        <v>4185</v>
      </c>
      <c r="C3804" s="3">
        <v>12820.783079000001</v>
      </c>
      <c r="D3804" s="2"/>
    </row>
    <row r="3805" spans="1:4" x14ac:dyDescent="0.25">
      <c r="A3805" s="2">
        <v>540</v>
      </c>
      <c r="B3805">
        <v>4186</v>
      </c>
      <c r="C3805" s="3">
        <v>11437.439789</v>
      </c>
      <c r="D3805" s="2"/>
    </row>
    <row r="3806" spans="1:4" x14ac:dyDescent="0.25">
      <c r="A3806" s="2">
        <v>540</v>
      </c>
      <c r="B3806">
        <v>4187</v>
      </c>
      <c r="C3806" s="3">
        <v>13901.143395999999</v>
      </c>
      <c r="D3806" s="2"/>
    </row>
    <row r="3807" spans="1:4" x14ac:dyDescent="0.25">
      <c r="A3807" s="2">
        <v>540</v>
      </c>
      <c r="B3807">
        <v>4188</v>
      </c>
      <c r="C3807" s="3">
        <v>13167.823112</v>
      </c>
      <c r="D3807" s="2"/>
    </row>
    <row r="3808" spans="1:4" x14ac:dyDescent="0.25">
      <c r="A3808" s="2">
        <v>540</v>
      </c>
      <c r="B3808">
        <v>4189</v>
      </c>
      <c r="C3808" s="3">
        <v>28717.964770999999</v>
      </c>
      <c r="D3808" s="2"/>
    </row>
    <row r="3809" spans="1:4" x14ac:dyDescent="0.25">
      <c r="A3809" s="2">
        <v>540</v>
      </c>
      <c r="B3809">
        <v>4190</v>
      </c>
      <c r="C3809" s="3">
        <v>13613.060713999999</v>
      </c>
      <c r="D3809" s="2"/>
    </row>
    <row r="3810" spans="1:4" x14ac:dyDescent="0.25">
      <c r="A3810" s="2">
        <v>540</v>
      </c>
      <c r="B3810">
        <v>4191</v>
      </c>
      <c r="C3810" s="3">
        <v>14582.233557</v>
      </c>
      <c r="D3810" s="2"/>
    </row>
    <row r="3811" spans="1:4" x14ac:dyDescent="0.25">
      <c r="A3811" s="2">
        <v>540</v>
      </c>
      <c r="B3811">
        <v>4192</v>
      </c>
      <c r="C3811" s="3">
        <v>19872.924018999998</v>
      </c>
      <c r="D3811" s="2"/>
    </row>
    <row r="3812" spans="1:4" x14ac:dyDescent="0.25">
      <c r="A3812" s="2">
        <v>540</v>
      </c>
      <c r="B3812">
        <v>4193</v>
      </c>
      <c r="C3812" s="3">
        <v>21925.324068000002</v>
      </c>
      <c r="D3812" s="2"/>
    </row>
    <row r="3813" spans="1:4" x14ac:dyDescent="0.25">
      <c r="A3813" s="2">
        <v>540</v>
      </c>
      <c r="B3813">
        <v>4194</v>
      </c>
      <c r="C3813" s="3">
        <v>23555.100795999999</v>
      </c>
      <c r="D3813" s="2"/>
    </row>
    <row r="3814" spans="1:4" x14ac:dyDescent="0.25">
      <c r="A3814" s="2">
        <v>540</v>
      </c>
      <c r="B3814">
        <v>4195</v>
      </c>
      <c r="C3814" s="3">
        <v>22519.867106999998</v>
      </c>
      <c r="D3814" s="2"/>
    </row>
    <row r="3815" spans="1:4" x14ac:dyDescent="0.25">
      <c r="A3815" s="2">
        <v>540</v>
      </c>
      <c r="B3815">
        <v>4196</v>
      </c>
      <c r="C3815" s="3">
        <v>21745.686129000002</v>
      </c>
      <c r="D3815" s="2"/>
    </row>
    <row r="3816" spans="1:4" x14ac:dyDescent="0.25">
      <c r="A3816" s="2">
        <v>540</v>
      </c>
      <c r="B3816">
        <v>4197</v>
      </c>
      <c r="C3816" s="3">
        <v>11172.630343000001</v>
      </c>
      <c r="D3816" s="2"/>
    </row>
    <row r="3817" spans="1:4" x14ac:dyDescent="0.25">
      <c r="A3817" s="2">
        <v>540</v>
      </c>
      <c r="B3817">
        <v>4198</v>
      </c>
      <c r="C3817" s="3">
        <v>9927.9900969999999</v>
      </c>
      <c r="D3817" s="2"/>
    </row>
    <row r="3818" spans="1:4" x14ac:dyDescent="0.25">
      <c r="A3818" s="2">
        <v>540</v>
      </c>
      <c r="B3818">
        <v>4199</v>
      </c>
      <c r="C3818" s="3">
        <v>21745.686129000002</v>
      </c>
      <c r="D3818" s="2"/>
    </row>
    <row r="3819" spans="1:4" x14ac:dyDescent="0.25">
      <c r="A3819" s="2">
        <v>540</v>
      </c>
      <c r="B3819">
        <v>4200</v>
      </c>
      <c r="C3819" s="3">
        <v>9927.9900969999999</v>
      </c>
      <c r="D3819" s="2"/>
    </row>
    <row r="3820" spans="1:4" x14ac:dyDescent="0.25">
      <c r="A3820" s="2">
        <v>540</v>
      </c>
      <c r="B3820">
        <v>4201</v>
      </c>
      <c r="C3820" s="3">
        <v>12259.11227</v>
      </c>
      <c r="D3820" s="2"/>
    </row>
    <row r="3821" spans="1:4" x14ac:dyDescent="0.25">
      <c r="A3821" s="2">
        <v>540</v>
      </c>
      <c r="B3821">
        <v>4202</v>
      </c>
      <c r="C3821" s="3">
        <v>12259.11227</v>
      </c>
      <c r="D3821" s="2"/>
    </row>
    <row r="3822" spans="1:4" x14ac:dyDescent="0.25">
      <c r="A3822" s="2">
        <v>540</v>
      </c>
      <c r="B3822">
        <v>4203</v>
      </c>
      <c r="C3822" s="3">
        <v>41232.619788999997</v>
      </c>
      <c r="D3822" s="2"/>
    </row>
    <row r="3823" spans="1:4" x14ac:dyDescent="0.25">
      <c r="A3823" s="2">
        <v>540</v>
      </c>
      <c r="B3823">
        <v>4204</v>
      </c>
      <c r="C3823" s="3">
        <v>11361.623532</v>
      </c>
      <c r="D3823" s="2"/>
    </row>
    <row r="3824" spans="1:4" x14ac:dyDescent="0.25">
      <c r="A3824" s="2">
        <v>540</v>
      </c>
      <c r="B3824">
        <v>4205</v>
      </c>
      <c r="C3824" s="3">
        <v>6541.5274769999996</v>
      </c>
      <c r="D3824" s="2"/>
    </row>
    <row r="3825" spans="1:4" x14ac:dyDescent="0.25">
      <c r="A3825" s="2">
        <v>540</v>
      </c>
      <c r="B3825">
        <v>4206</v>
      </c>
      <c r="C3825" s="3">
        <v>11170.370951000001</v>
      </c>
      <c r="D3825" s="2"/>
    </row>
    <row r="3826" spans="1:4" x14ac:dyDescent="0.25">
      <c r="A3826" s="2">
        <v>540</v>
      </c>
      <c r="B3826">
        <v>4207</v>
      </c>
      <c r="C3826" s="3">
        <v>5636.5643049999999</v>
      </c>
      <c r="D3826" s="2"/>
    </row>
    <row r="3827" spans="1:4" x14ac:dyDescent="0.25">
      <c r="A3827" s="2">
        <v>540</v>
      </c>
      <c r="B3827">
        <v>4208</v>
      </c>
      <c r="C3827" s="3">
        <v>4531.3541150000001</v>
      </c>
      <c r="D3827" s="2"/>
    </row>
    <row r="3828" spans="1:4" x14ac:dyDescent="0.25">
      <c r="A3828" s="2">
        <v>540</v>
      </c>
      <c r="B3828">
        <v>4209</v>
      </c>
      <c r="C3828" s="3">
        <v>35183.762124000001</v>
      </c>
      <c r="D3828" s="2"/>
    </row>
    <row r="3829" spans="1:4" x14ac:dyDescent="0.25">
      <c r="A3829" s="2">
        <v>540</v>
      </c>
      <c r="B3829">
        <v>4210</v>
      </c>
      <c r="C3829" s="3">
        <v>10534.744479999999</v>
      </c>
      <c r="D3829" s="2"/>
    </row>
    <row r="3830" spans="1:4" x14ac:dyDescent="0.25">
      <c r="A3830" s="2">
        <v>540</v>
      </c>
      <c r="B3830">
        <v>4211</v>
      </c>
      <c r="C3830" s="3">
        <v>37456.259855999997</v>
      </c>
      <c r="D3830" s="2"/>
    </row>
    <row r="3831" spans="1:4" x14ac:dyDescent="0.25">
      <c r="A3831" s="2">
        <v>540</v>
      </c>
      <c r="B3831">
        <v>4212</v>
      </c>
      <c r="C3831" s="3">
        <v>5243.61319</v>
      </c>
      <c r="D3831" s="2"/>
    </row>
    <row r="3832" spans="1:4" x14ac:dyDescent="0.25">
      <c r="A3832" s="2">
        <v>540</v>
      </c>
      <c r="B3832">
        <v>4213</v>
      </c>
      <c r="C3832" s="3">
        <v>230.31058300000001</v>
      </c>
      <c r="D3832" s="2"/>
    </row>
    <row r="3833" spans="1:4" x14ac:dyDescent="0.25">
      <c r="A3833" s="2">
        <v>540</v>
      </c>
      <c r="B3833">
        <v>4214</v>
      </c>
      <c r="C3833" s="3">
        <v>542.89759900000001</v>
      </c>
      <c r="D3833" s="2"/>
    </row>
    <row r="3834" spans="1:4" x14ac:dyDescent="0.25">
      <c r="A3834" s="2">
        <v>540</v>
      </c>
      <c r="B3834">
        <v>4215</v>
      </c>
      <c r="C3834" s="3">
        <v>27855.496281</v>
      </c>
      <c r="D3834" s="2"/>
    </row>
    <row r="3835" spans="1:4" x14ac:dyDescent="0.25">
      <c r="A3835" s="2">
        <v>540</v>
      </c>
      <c r="B3835">
        <v>4216</v>
      </c>
      <c r="C3835" s="3">
        <v>27023.180873000001</v>
      </c>
      <c r="D3835" s="2"/>
    </row>
    <row r="3836" spans="1:4" x14ac:dyDescent="0.25">
      <c r="A3836" s="2">
        <v>540</v>
      </c>
      <c r="B3836">
        <v>4217</v>
      </c>
      <c r="C3836" s="3">
        <v>836.697543</v>
      </c>
      <c r="D3836" s="2"/>
    </row>
    <row r="3837" spans="1:4" x14ac:dyDescent="0.25">
      <c r="A3837" s="2">
        <v>540</v>
      </c>
      <c r="B3837">
        <v>4218</v>
      </c>
      <c r="C3837" s="3">
        <v>5295.5696550000002</v>
      </c>
      <c r="D3837" s="2"/>
    </row>
    <row r="3838" spans="1:4" x14ac:dyDescent="0.25">
      <c r="A3838" s="2">
        <v>540</v>
      </c>
      <c r="B3838">
        <v>4219</v>
      </c>
      <c r="C3838" s="3">
        <v>27076.810573999999</v>
      </c>
      <c r="D3838" s="2"/>
    </row>
    <row r="3839" spans="1:4" x14ac:dyDescent="0.25">
      <c r="A3839" s="2">
        <v>540</v>
      </c>
      <c r="B3839">
        <v>4220</v>
      </c>
      <c r="C3839" s="3">
        <v>1276.702573</v>
      </c>
      <c r="D3839" s="2"/>
    </row>
    <row r="3840" spans="1:4" x14ac:dyDescent="0.25">
      <c r="A3840" s="2">
        <v>540</v>
      </c>
      <c r="B3840">
        <v>4221</v>
      </c>
      <c r="C3840" s="3">
        <v>1276.702573</v>
      </c>
      <c r="D3840" s="2"/>
    </row>
    <row r="3841" spans="1:4" x14ac:dyDescent="0.25">
      <c r="A3841" s="2">
        <v>540</v>
      </c>
      <c r="B3841">
        <v>4222</v>
      </c>
      <c r="C3841" s="3">
        <v>25745.451324000001</v>
      </c>
      <c r="D3841" s="2"/>
    </row>
    <row r="3842" spans="1:4" x14ac:dyDescent="0.25">
      <c r="A3842" s="2">
        <v>540</v>
      </c>
      <c r="B3842">
        <v>4223</v>
      </c>
      <c r="C3842" s="3">
        <v>23488.179955</v>
      </c>
      <c r="D3842" s="2"/>
    </row>
    <row r="3843" spans="1:4" x14ac:dyDescent="0.25">
      <c r="A3843" s="2">
        <v>540</v>
      </c>
      <c r="B3843">
        <v>4224</v>
      </c>
      <c r="C3843" s="3">
        <v>25691.794921000001</v>
      </c>
      <c r="D3843" s="2"/>
    </row>
    <row r="3844" spans="1:4" x14ac:dyDescent="0.25">
      <c r="A3844" s="2">
        <v>540</v>
      </c>
      <c r="B3844">
        <v>4225</v>
      </c>
      <c r="C3844" s="3">
        <v>1521.931648</v>
      </c>
      <c r="D3844" s="2"/>
    </row>
    <row r="3845" spans="1:4" x14ac:dyDescent="0.25">
      <c r="A3845" s="2">
        <v>540</v>
      </c>
      <c r="B3845">
        <v>4226</v>
      </c>
      <c r="C3845" s="3">
        <v>1800.0373930000001</v>
      </c>
      <c r="D3845" s="2"/>
    </row>
    <row r="3846" spans="1:4" x14ac:dyDescent="0.25">
      <c r="A3846" s="2">
        <v>540</v>
      </c>
      <c r="B3846">
        <v>4227</v>
      </c>
      <c r="C3846" s="3">
        <v>79.088524000000007</v>
      </c>
      <c r="D3846" s="2"/>
    </row>
    <row r="3847" spans="1:4" x14ac:dyDescent="0.25">
      <c r="A3847" s="2">
        <v>540</v>
      </c>
      <c r="B3847">
        <v>4228</v>
      </c>
      <c r="C3847" s="3">
        <v>331.68821200000002</v>
      </c>
      <c r="D3847" s="2"/>
    </row>
    <row r="3848" spans="1:4" x14ac:dyDescent="0.25">
      <c r="A3848" s="2">
        <v>540</v>
      </c>
      <c r="B3848">
        <v>4229</v>
      </c>
      <c r="C3848" s="3">
        <v>2215.8738159999998</v>
      </c>
      <c r="D3848" s="2"/>
    </row>
    <row r="3849" spans="1:4" x14ac:dyDescent="0.25">
      <c r="A3849" s="2">
        <v>540</v>
      </c>
      <c r="B3849">
        <v>4230</v>
      </c>
      <c r="C3849" s="3">
        <v>20029.268283000001</v>
      </c>
      <c r="D3849" s="2"/>
    </row>
    <row r="3850" spans="1:4" x14ac:dyDescent="0.25">
      <c r="A3850" s="2">
        <v>540</v>
      </c>
      <c r="B3850">
        <v>4231</v>
      </c>
      <c r="C3850" s="3">
        <v>19442.224187</v>
      </c>
      <c r="D3850" s="2"/>
    </row>
    <row r="3851" spans="1:4" x14ac:dyDescent="0.25">
      <c r="A3851" s="2">
        <v>540</v>
      </c>
      <c r="B3851">
        <v>4232</v>
      </c>
      <c r="C3851" s="3">
        <v>38920.884373998</v>
      </c>
      <c r="D3851" s="2"/>
    </row>
    <row r="3852" spans="1:4" x14ac:dyDescent="0.25">
      <c r="A3852" s="2">
        <v>540</v>
      </c>
      <c r="B3852">
        <v>4233</v>
      </c>
      <c r="C3852" s="3">
        <v>22944.637705000001</v>
      </c>
      <c r="D3852" s="2"/>
    </row>
    <row r="3853" spans="1:4" x14ac:dyDescent="0.25">
      <c r="A3853" s="2">
        <v>540</v>
      </c>
      <c r="B3853">
        <v>4234</v>
      </c>
      <c r="C3853" s="3">
        <v>21244.658610999999</v>
      </c>
      <c r="D3853" s="2"/>
    </row>
    <row r="3854" spans="1:4" x14ac:dyDescent="0.25">
      <c r="A3854" s="2">
        <v>540</v>
      </c>
      <c r="B3854">
        <v>4235</v>
      </c>
      <c r="C3854" s="3">
        <v>20839.258333000002</v>
      </c>
      <c r="D3854" s="2"/>
    </row>
    <row r="3855" spans="1:4" x14ac:dyDescent="0.25">
      <c r="A3855" s="2">
        <v>540</v>
      </c>
      <c r="B3855">
        <v>4236</v>
      </c>
      <c r="C3855" s="3">
        <v>24852.355553000001</v>
      </c>
      <c r="D3855" s="2"/>
    </row>
    <row r="3856" spans="1:4" x14ac:dyDescent="0.25">
      <c r="A3856" s="2">
        <v>540</v>
      </c>
      <c r="B3856">
        <v>4237</v>
      </c>
      <c r="C3856" s="3">
        <v>21124.975578000001</v>
      </c>
      <c r="D3856" s="2"/>
    </row>
    <row r="3857" spans="1:4" x14ac:dyDescent="0.25">
      <c r="A3857" s="2">
        <v>540</v>
      </c>
      <c r="B3857">
        <v>4238</v>
      </c>
      <c r="C3857" s="3">
        <v>15228.684899</v>
      </c>
      <c r="D3857" s="2"/>
    </row>
    <row r="3858" spans="1:4" x14ac:dyDescent="0.25">
      <c r="A3858" s="2">
        <v>540</v>
      </c>
      <c r="B3858">
        <v>4239</v>
      </c>
      <c r="C3858" s="3">
        <v>5854.8329610000001</v>
      </c>
      <c r="D3858" s="2"/>
    </row>
    <row r="3859" spans="1:4" x14ac:dyDescent="0.25">
      <c r="A3859" s="2">
        <v>540</v>
      </c>
      <c r="B3859">
        <v>4240</v>
      </c>
      <c r="C3859" s="3">
        <v>9022.5386670000007</v>
      </c>
      <c r="D3859" s="2"/>
    </row>
    <row r="3860" spans="1:4" x14ac:dyDescent="0.25">
      <c r="A3860" s="2">
        <v>540</v>
      </c>
      <c r="B3860">
        <v>4241</v>
      </c>
      <c r="C3860" s="3">
        <v>24703.965123999998</v>
      </c>
      <c r="D3860" s="2"/>
    </row>
    <row r="3861" spans="1:4" x14ac:dyDescent="0.25">
      <c r="A3861" s="2">
        <v>540</v>
      </c>
      <c r="B3861">
        <v>4242</v>
      </c>
      <c r="C3861" s="3">
        <v>1386.494993</v>
      </c>
      <c r="D3861" s="2"/>
    </row>
    <row r="3862" spans="1:4" x14ac:dyDescent="0.25">
      <c r="A3862" s="2">
        <v>540</v>
      </c>
      <c r="B3862">
        <v>4243</v>
      </c>
      <c r="C3862" s="3">
        <v>1838.862781</v>
      </c>
      <c r="D3862" s="2"/>
    </row>
    <row r="3863" spans="1:4" x14ac:dyDescent="0.25">
      <c r="A3863" s="2">
        <v>540</v>
      </c>
      <c r="B3863">
        <v>4244</v>
      </c>
      <c r="C3863" s="3">
        <v>2551.7688159999998</v>
      </c>
      <c r="D3863" s="2"/>
    </row>
    <row r="3864" spans="1:4" x14ac:dyDescent="0.25">
      <c r="A3864" s="2">
        <v>540</v>
      </c>
      <c r="B3864">
        <v>4245</v>
      </c>
      <c r="C3864" s="3">
        <v>13956.536318</v>
      </c>
      <c r="D3864" s="2"/>
    </row>
    <row r="3865" spans="1:4" x14ac:dyDescent="0.25">
      <c r="A3865" s="2">
        <v>540</v>
      </c>
      <c r="B3865">
        <v>4246</v>
      </c>
      <c r="C3865" s="3">
        <v>19208.986629999999</v>
      </c>
      <c r="D3865" s="2"/>
    </row>
    <row r="3866" spans="1:4" x14ac:dyDescent="0.25">
      <c r="A3866" s="2">
        <v>540</v>
      </c>
      <c r="B3866">
        <v>4247</v>
      </c>
      <c r="C3866" s="3">
        <v>1836.7974670000001</v>
      </c>
      <c r="D3866" s="2"/>
    </row>
    <row r="3867" spans="1:4" x14ac:dyDescent="0.25">
      <c r="A3867" s="2">
        <v>540</v>
      </c>
      <c r="B3867">
        <v>4248</v>
      </c>
      <c r="C3867" s="3">
        <v>2969.5384389999999</v>
      </c>
      <c r="D3867" s="2"/>
    </row>
    <row r="3868" spans="1:4" x14ac:dyDescent="0.25">
      <c r="A3868" s="2">
        <v>540</v>
      </c>
      <c r="B3868">
        <v>4249</v>
      </c>
      <c r="C3868" s="3">
        <v>9413.614673</v>
      </c>
      <c r="D3868" s="2"/>
    </row>
    <row r="3869" spans="1:4" x14ac:dyDescent="0.25">
      <c r="A3869" s="2">
        <v>540</v>
      </c>
      <c r="B3869">
        <v>4250</v>
      </c>
      <c r="C3869" s="3">
        <v>22763.860078999998</v>
      </c>
      <c r="D3869" s="2"/>
    </row>
    <row r="3870" spans="1:4" x14ac:dyDescent="0.25">
      <c r="A3870" s="2">
        <v>540</v>
      </c>
      <c r="B3870">
        <v>4251</v>
      </c>
      <c r="C3870" s="3">
        <v>23854.597174999999</v>
      </c>
      <c r="D3870" s="2"/>
    </row>
    <row r="3871" spans="1:4" x14ac:dyDescent="0.25">
      <c r="A3871" s="2">
        <v>540</v>
      </c>
      <c r="B3871">
        <v>4252</v>
      </c>
      <c r="C3871" s="3">
        <v>23854.597174999999</v>
      </c>
      <c r="D3871" s="2"/>
    </row>
    <row r="3872" spans="1:4" x14ac:dyDescent="0.25">
      <c r="A3872" s="2">
        <v>540</v>
      </c>
      <c r="B3872">
        <v>4253</v>
      </c>
      <c r="C3872" s="3">
        <v>20338.409892</v>
      </c>
      <c r="D3872" s="2"/>
    </row>
    <row r="3873" spans="1:4" x14ac:dyDescent="0.25">
      <c r="A3873" s="2">
        <v>540</v>
      </c>
      <c r="B3873">
        <v>4254</v>
      </c>
      <c r="C3873" s="3">
        <v>20775.700588</v>
      </c>
      <c r="D3873" s="2"/>
    </row>
    <row r="3874" spans="1:4" x14ac:dyDescent="0.25">
      <c r="A3874" s="2">
        <v>540</v>
      </c>
      <c r="B3874">
        <v>4255</v>
      </c>
      <c r="C3874" s="3">
        <v>23344.364435</v>
      </c>
      <c r="D3874" s="2"/>
    </row>
    <row r="3875" spans="1:4" x14ac:dyDescent="0.25">
      <c r="A3875" s="2">
        <v>540</v>
      </c>
      <c r="B3875">
        <v>4256</v>
      </c>
      <c r="C3875" s="3">
        <v>15200.089706999999</v>
      </c>
      <c r="D3875" s="2"/>
    </row>
    <row r="3876" spans="1:4" x14ac:dyDescent="0.25">
      <c r="A3876" s="2">
        <v>540</v>
      </c>
      <c r="B3876">
        <v>4257</v>
      </c>
      <c r="C3876" s="3">
        <v>14429.908672</v>
      </c>
      <c r="D3876" s="2"/>
    </row>
    <row r="3877" spans="1:4" x14ac:dyDescent="0.25">
      <c r="A3877" s="2">
        <v>540</v>
      </c>
      <c r="B3877">
        <v>4258</v>
      </c>
      <c r="C3877" s="3">
        <v>14824.713666</v>
      </c>
      <c r="D3877" s="2"/>
    </row>
    <row r="3878" spans="1:4" x14ac:dyDescent="0.25">
      <c r="A3878" s="2">
        <v>540</v>
      </c>
      <c r="B3878">
        <v>4259</v>
      </c>
      <c r="C3878" s="3">
        <v>14866.803694</v>
      </c>
      <c r="D3878" s="2"/>
    </row>
    <row r="3879" spans="1:4" x14ac:dyDescent="0.25">
      <c r="A3879" s="2">
        <v>540</v>
      </c>
      <c r="B3879">
        <v>4260</v>
      </c>
      <c r="C3879" s="3">
        <v>14866.803694</v>
      </c>
      <c r="D3879" s="2"/>
    </row>
    <row r="3880" spans="1:4" x14ac:dyDescent="0.25">
      <c r="A3880" s="2">
        <v>540</v>
      </c>
      <c r="B3880">
        <v>4261</v>
      </c>
      <c r="C3880" s="3">
        <v>19392.275530999999</v>
      </c>
      <c r="D3880" s="2"/>
    </row>
    <row r="3881" spans="1:4" x14ac:dyDescent="0.25">
      <c r="A3881" s="2">
        <v>540</v>
      </c>
      <c r="B3881">
        <v>4262</v>
      </c>
      <c r="C3881" s="3">
        <v>21358.355097</v>
      </c>
      <c r="D3881" s="2"/>
    </row>
    <row r="3882" spans="1:4" x14ac:dyDescent="0.25">
      <c r="A3882" s="2">
        <v>540</v>
      </c>
      <c r="B3882">
        <v>4263</v>
      </c>
      <c r="C3882" s="3">
        <v>1527.159359</v>
      </c>
      <c r="D3882" s="2"/>
    </row>
    <row r="3883" spans="1:4" x14ac:dyDescent="0.25">
      <c r="A3883" s="2">
        <v>540</v>
      </c>
      <c r="B3883">
        <v>4264</v>
      </c>
      <c r="C3883" s="3">
        <v>9169.6468280000008</v>
      </c>
      <c r="D3883" s="2"/>
    </row>
    <row r="3884" spans="1:4" x14ac:dyDescent="0.25">
      <c r="A3884" s="2">
        <v>540</v>
      </c>
      <c r="B3884">
        <v>4265</v>
      </c>
      <c r="C3884" s="3">
        <v>21708.220945000001</v>
      </c>
      <c r="D3884" s="2"/>
    </row>
    <row r="3885" spans="1:4" x14ac:dyDescent="0.25">
      <c r="A3885" s="2">
        <v>540</v>
      </c>
      <c r="B3885">
        <v>4266</v>
      </c>
      <c r="C3885" s="3">
        <v>27071.470222997999</v>
      </c>
      <c r="D3885" s="2"/>
    </row>
    <row r="3886" spans="1:4" x14ac:dyDescent="0.25">
      <c r="A3886" s="2">
        <v>540</v>
      </c>
      <c r="B3886">
        <v>4267</v>
      </c>
      <c r="C3886" s="3">
        <v>27071.470222997999</v>
      </c>
      <c r="D3886" s="2"/>
    </row>
    <row r="3887" spans="1:4" x14ac:dyDescent="0.25">
      <c r="A3887" s="2">
        <v>540</v>
      </c>
      <c r="B3887">
        <v>4268</v>
      </c>
      <c r="C3887" s="3">
        <v>32109.053805</v>
      </c>
      <c r="D3887" s="2"/>
    </row>
    <row r="3888" spans="1:4" x14ac:dyDescent="0.25">
      <c r="A3888" s="2">
        <v>540</v>
      </c>
      <c r="B3888">
        <v>4269</v>
      </c>
      <c r="C3888" s="3">
        <v>46330.012555000001</v>
      </c>
      <c r="D3888" s="2"/>
    </row>
    <row r="3889" spans="1:4" x14ac:dyDescent="0.25">
      <c r="A3889" s="2">
        <v>540</v>
      </c>
      <c r="B3889">
        <v>4270</v>
      </c>
      <c r="C3889" s="3">
        <v>33316.422773999999</v>
      </c>
      <c r="D3889" s="2"/>
    </row>
    <row r="3890" spans="1:4" x14ac:dyDescent="0.25">
      <c r="A3890" s="2">
        <v>540</v>
      </c>
      <c r="B3890">
        <v>4271</v>
      </c>
      <c r="C3890" s="3">
        <v>34578.110968000001</v>
      </c>
      <c r="D3890" s="2"/>
    </row>
    <row r="3891" spans="1:4" x14ac:dyDescent="0.25">
      <c r="A3891" s="2">
        <v>540</v>
      </c>
      <c r="B3891">
        <v>4272</v>
      </c>
      <c r="C3891" s="3">
        <v>42679.408337000001</v>
      </c>
      <c r="D3891" s="2"/>
    </row>
    <row r="3892" spans="1:4" x14ac:dyDescent="0.25">
      <c r="A3892" s="2">
        <v>540</v>
      </c>
      <c r="B3892">
        <v>4273</v>
      </c>
      <c r="C3892" s="3">
        <v>31697.777216999999</v>
      </c>
      <c r="D3892" s="2"/>
    </row>
    <row r="3893" spans="1:4" x14ac:dyDescent="0.25">
      <c r="A3893" s="2">
        <v>540</v>
      </c>
      <c r="B3893">
        <v>4274</v>
      </c>
      <c r="C3893" s="3">
        <v>14293.446473</v>
      </c>
      <c r="D3893" s="2"/>
    </row>
    <row r="3894" spans="1:4" x14ac:dyDescent="0.25">
      <c r="A3894" s="2">
        <v>540</v>
      </c>
      <c r="B3894">
        <v>4275</v>
      </c>
      <c r="C3894" s="3">
        <v>25373.041489997999</v>
      </c>
      <c r="D3894" s="2"/>
    </row>
    <row r="3895" spans="1:4" x14ac:dyDescent="0.25">
      <c r="A3895" s="2">
        <v>540</v>
      </c>
      <c r="B3895">
        <v>4276</v>
      </c>
      <c r="C3895" s="3">
        <v>26548.677411998</v>
      </c>
      <c r="D3895" s="2"/>
    </row>
    <row r="3896" spans="1:4" x14ac:dyDescent="0.25">
      <c r="A3896" s="2">
        <v>540</v>
      </c>
      <c r="B3896">
        <v>4277</v>
      </c>
      <c r="C3896" s="3">
        <v>1305.613476</v>
      </c>
      <c r="D3896" s="2"/>
    </row>
    <row r="3897" spans="1:4" x14ac:dyDescent="0.25">
      <c r="A3897" s="2">
        <v>540</v>
      </c>
      <c r="B3897">
        <v>4278</v>
      </c>
      <c r="C3897" s="3">
        <v>646.57865800000002</v>
      </c>
      <c r="D3897" s="2"/>
    </row>
    <row r="3898" spans="1:4" x14ac:dyDescent="0.25">
      <c r="A3898" s="2">
        <v>540</v>
      </c>
      <c r="B3898">
        <v>4279</v>
      </c>
      <c r="C3898" s="3">
        <v>1982.832253</v>
      </c>
      <c r="D3898" s="2"/>
    </row>
    <row r="3899" spans="1:4" x14ac:dyDescent="0.25">
      <c r="A3899" s="2">
        <v>540</v>
      </c>
      <c r="B3899">
        <v>4280</v>
      </c>
      <c r="C3899" s="3">
        <v>9071.0617789999997</v>
      </c>
      <c r="D3899" s="2"/>
    </row>
    <row r="3900" spans="1:4" x14ac:dyDescent="0.25">
      <c r="A3900" s="2">
        <v>540</v>
      </c>
      <c r="B3900">
        <v>4281</v>
      </c>
      <c r="C3900" s="3">
        <v>498.30526200000003</v>
      </c>
      <c r="D3900" s="2"/>
    </row>
    <row r="3901" spans="1:4" x14ac:dyDescent="0.25">
      <c r="A3901" s="2">
        <v>540</v>
      </c>
      <c r="B3901">
        <v>4282</v>
      </c>
      <c r="C3901" s="3">
        <v>17568.770952999999</v>
      </c>
      <c r="D3901" s="2"/>
    </row>
    <row r="3902" spans="1:4" x14ac:dyDescent="0.25">
      <c r="A3902" s="2">
        <v>540</v>
      </c>
      <c r="B3902">
        <v>4283</v>
      </c>
      <c r="C3902" s="3">
        <v>32442.252982000002</v>
      </c>
      <c r="D3902" s="2"/>
    </row>
    <row r="3903" spans="1:4" x14ac:dyDescent="0.25">
      <c r="A3903" s="2">
        <v>540</v>
      </c>
      <c r="B3903">
        <v>4284</v>
      </c>
      <c r="C3903" s="3">
        <v>10626.062389999999</v>
      </c>
      <c r="D3903" s="2"/>
    </row>
    <row r="3904" spans="1:4" x14ac:dyDescent="0.25">
      <c r="A3904" s="2">
        <v>540</v>
      </c>
      <c r="B3904">
        <v>4285</v>
      </c>
      <c r="C3904" s="3">
        <v>27631.591269</v>
      </c>
      <c r="D3904" s="2"/>
    </row>
    <row r="3905" spans="1:4" x14ac:dyDescent="0.25">
      <c r="A3905" s="2">
        <v>540</v>
      </c>
      <c r="B3905">
        <v>4286</v>
      </c>
      <c r="C3905" s="3">
        <v>29784.620341999998</v>
      </c>
      <c r="D3905" s="2"/>
    </row>
    <row r="3906" spans="1:4" x14ac:dyDescent="0.25">
      <c r="A3906" s="2">
        <v>540</v>
      </c>
      <c r="B3906">
        <v>4287</v>
      </c>
      <c r="C3906" s="3">
        <v>29784.620341999998</v>
      </c>
      <c r="D3906" s="2"/>
    </row>
    <row r="3907" spans="1:4" x14ac:dyDescent="0.25">
      <c r="A3907" s="2">
        <v>540</v>
      </c>
      <c r="B3907">
        <v>4288</v>
      </c>
      <c r="C3907" s="3">
        <v>18464.513052999999</v>
      </c>
      <c r="D3907" s="2"/>
    </row>
    <row r="3908" spans="1:4" x14ac:dyDescent="0.25">
      <c r="A3908" s="2">
        <v>540</v>
      </c>
      <c r="B3908">
        <v>4289</v>
      </c>
      <c r="C3908" s="3">
        <v>18817.658307000002</v>
      </c>
      <c r="D3908" s="2"/>
    </row>
    <row r="3909" spans="1:4" x14ac:dyDescent="0.25">
      <c r="A3909" s="2">
        <v>540</v>
      </c>
      <c r="B3909">
        <v>4290</v>
      </c>
      <c r="C3909" s="3">
        <v>19851.302164000001</v>
      </c>
      <c r="D3909" s="2"/>
    </row>
    <row r="3910" spans="1:4" x14ac:dyDescent="0.25">
      <c r="A3910" s="2">
        <v>540</v>
      </c>
      <c r="B3910">
        <v>4291</v>
      </c>
      <c r="C3910" s="3">
        <v>7658.962485</v>
      </c>
      <c r="D3910" s="2"/>
    </row>
    <row r="3911" spans="1:4" x14ac:dyDescent="0.25">
      <c r="A3911" s="2">
        <v>540</v>
      </c>
      <c r="B3911">
        <v>4292</v>
      </c>
      <c r="C3911" s="3">
        <v>5767.6454610000001</v>
      </c>
      <c r="D3911" s="2"/>
    </row>
    <row r="3912" spans="1:4" x14ac:dyDescent="0.25">
      <c r="A3912" s="2">
        <v>540</v>
      </c>
      <c r="B3912">
        <v>4293</v>
      </c>
      <c r="C3912" s="3">
        <v>3297.6361440000001</v>
      </c>
      <c r="D3912" s="2"/>
    </row>
    <row r="3913" spans="1:4" x14ac:dyDescent="0.25">
      <c r="A3913" s="2">
        <v>540</v>
      </c>
      <c r="B3913">
        <v>4294</v>
      </c>
      <c r="C3913" s="3">
        <v>11469.762554000001</v>
      </c>
      <c r="D3913" s="2"/>
    </row>
    <row r="3914" spans="1:4" x14ac:dyDescent="0.25">
      <c r="A3914" s="2">
        <v>540</v>
      </c>
      <c r="B3914">
        <v>4295</v>
      </c>
      <c r="C3914" s="3">
        <v>17727.247047000001</v>
      </c>
      <c r="D3914" s="2"/>
    </row>
    <row r="3915" spans="1:4" x14ac:dyDescent="0.25">
      <c r="A3915" s="2">
        <v>540</v>
      </c>
      <c r="B3915">
        <v>4296</v>
      </c>
      <c r="C3915" s="3">
        <v>15751.280703</v>
      </c>
      <c r="D3915" s="2"/>
    </row>
    <row r="3916" spans="1:4" x14ac:dyDescent="0.25">
      <c r="A3916" s="2">
        <v>540</v>
      </c>
      <c r="B3916">
        <v>4297</v>
      </c>
      <c r="C3916" s="3">
        <v>6275.7875899999999</v>
      </c>
      <c r="D3916" s="2"/>
    </row>
    <row r="3917" spans="1:4" x14ac:dyDescent="0.25">
      <c r="A3917" s="2">
        <v>540</v>
      </c>
      <c r="B3917">
        <v>4298</v>
      </c>
      <c r="C3917" s="3">
        <v>12439.253376999999</v>
      </c>
      <c r="D3917" s="2"/>
    </row>
    <row r="3918" spans="1:4" x14ac:dyDescent="0.25">
      <c r="A3918" s="2">
        <v>540</v>
      </c>
      <c r="B3918">
        <v>4299</v>
      </c>
      <c r="C3918" s="3">
        <v>1407.1008360000001</v>
      </c>
      <c r="D3918" s="2"/>
    </row>
    <row r="3919" spans="1:4" x14ac:dyDescent="0.25">
      <c r="A3919" s="2">
        <v>540</v>
      </c>
      <c r="B3919">
        <v>4300</v>
      </c>
      <c r="C3919" s="3">
        <v>24835.043940666001</v>
      </c>
      <c r="D3919" s="2"/>
    </row>
    <row r="3920" spans="1:4" x14ac:dyDescent="0.25">
      <c r="A3920" s="2">
        <v>540</v>
      </c>
      <c r="B3920">
        <v>4301</v>
      </c>
      <c r="C3920" s="3">
        <v>30833.432014665999</v>
      </c>
      <c r="D3920" s="2"/>
    </row>
    <row r="3921" spans="1:4" x14ac:dyDescent="0.25">
      <c r="A3921" s="2">
        <v>540</v>
      </c>
      <c r="B3921">
        <v>4302</v>
      </c>
      <c r="C3921" s="3">
        <v>0</v>
      </c>
      <c r="D3921" s="2"/>
    </row>
    <row r="3922" spans="1:4" x14ac:dyDescent="0.25">
      <c r="A3922" s="2">
        <v>540</v>
      </c>
      <c r="B3922">
        <v>4303</v>
      </c>
      <c r="C3922" s="3">
        <v>554.08641599999999</v>
      </c>
      <c r="D3922" s="2"/>
    </row>
    <row r="3923" spans="1:4" x14ac:dyDescent="0.25">
      <c r="A3923" s="2">
        <v>540</v>
      </c>
      <c r="B3923">
        <v>4304</v>
      </c>
      <c r="C3923" s="3">
        <v>1690.616254</v>
      </c>
      <c r="D3923" s="2"/>
    </row>
    <row r="3924" spans="1:4" x14ac:dyDescent="0.25">
      <c r="A3924" s="2">
        <v>540</v>
      </c>
      <c r="B3924">
        <v>4305</v>
      </c>
      <c r="C3924" s="3">
        <v>12195.053180000001</v>
      </c>
      <c r="D3924" s="2"/>
    </row>
    <row r="3925" spans="1:4" x14ac:dyDescent="0.25">
      <c r="A3925" s="2">
        <v>540</v>
      </c>
      <c r="B3925">
        <v>4306</v>
      </c>
      <c r="C3925" s="3">
        <v>2378.169868</v>
      </c>
      <c r="D3925" s="2"/>
    </row>
    <row r="3926" spans="1:4" x14ac:dyDescent="0.25">
      <c r="A3926" s="2">
        <v>540</v>
      </c>
      <c r="B3926">
        <v>4307</v>
      </c>
      <c r="C3926" s="3">
        <v>12195.053180000001</v>
      </c>
      <c r="D3926" s="2"/>
    </row>
    <row r="3927" spans="1:4" x14ac:dyDescent="0.25">
      <c r="A3927" s="2">
        <v>540</v>
      </c>
      <c r="B3927">
        <v>4308</v>
      </c>
      <c r="C3927" s="3">
        <v>689.45032200000003</v>
      </c>
      <c r="D3927" s="2"/>
    </row>
    <row r="3928" spans="1:4" x14ac:dyDescent="0.25">
      <c r="A3928" s="2">
        <v>540</v>
      </c>
      <c r="B3928">
        <v>4309</v>
      </c>
      <c r="C3928" s="3">
        <v>943.215194</v>
      </c>
      <c r="D3928" s="2"/>
    </row>
    <row r="3929" spans="1:4" x14ac:dyDescent="0.25">
      <c r="A3929" s="2">
        <v>540</v>
      </c>
      <c r="B3929">
        <v>4310</v>
      </c>
      <c r="C3929" s="3">
        <v>2222.8036080000002</v>
      </c>
      <c r="D3929" s="2"/>
    </row>
    <row r="3930" spans="1:4" x14ac:dyDescent="0.25">
      <c r="A3930" s="2">
        <v>540</v>
      </c>
      <c r="B3930">
        <v>4311</v>
      </c>
      <c r="C3930" s="3">
        <v>481.76272899999998</v>
      </c>
      <c r="D3930" s="2"/>
    </row>
    <row r="3931" spans="1:4" x14ac:dyDescent="0.25">
      <c r="A3931" s="2">
        <v>540</v>
      </c>
      <c r="B3931">
        <v>4312</v>
      </c>
      <c r="C3931" s="3">
        <v>659.95293000000004</v>
      </c>
      <c r="D3931" s="2"/>
    </row>
    <row r="3932" spans="1:4" x14ac:dyDescent="0.25">
      <c r="A3932" s="2">
        <v>540</v>
      </c>
      <c r="B3932">
        <v>4313</v>
      </c>
      <c r="C3932" s="3">
        <v>176.19486800000001</v>
      </c>
      <c r="D3932" s="2"/>
    </row>
    <row r="3933" spans="1:4" x14ac:dyDescent="0.25">
      <c r="A3933" s="2">
        <v>540</v>
      </c>
      <c r="B3933">
        <v>4314</v>
      </c>
      <c r="C3933" s="3">
        <v>679.96515099999999</v>
      </c>
      <c r="D3933" s="2"/>
    </row>
    <row r="3934" spans="1:4" x14ac:dyDescent="0.25">
      <c r="A3934" s="2">
        <v>540</v>
      </c>
      <c r="B3934">
        <v>4315</v>
      </c>
      <c r="C3934" s="3">
        <v>1520.1444739999999</v>
      </c>
      <c r="D3934" s="2"/>
    </row>
    <row r="3935" spans="1:4" x14ac:dyDescent="0.25">
      <c r="A3935" s="2">
        <v>540</v>
      </c>
      <c r="B3935">
        <v>4316</v>
      </c>
      <c r="C3935" s="3">
        <v>1681.481693</v>
      </c>
      <c r="D3935" s="2"/>
    </row>
    <row r="3936" spans="1:4" x14ac:dyDescent="0.25">
      <c r="A3936" s="2">
        <v>540</v>
      </c>
      <c r="B3936">
        <v>4317</v>
      </c>
      <c r="C3936" s="3">
        <v>4530.2858900000001</v>
      </c>
      <c r="D3936" s="2"/>
    </row>
    <row r="3937" spans="1:4" x14ac:dyDescent="0.25">
      <c r="A3937" s="2">
        <v>540</v>
      </c>
      <c r="B3937">
        <v>4318</v>
      </c>
      <c r="C3937" s="3">
        <v>4530.2858900000001</v>
      </c>
      <c r="D3937" s="2"/>
    </row>
    <row r="3938" spans="1:4" x14ac:dyDescent="0.25">
      <c r="A3938" s="2">
        <v>540</v>
      </c>
      <c r="B3938">
        <v>4319</v>
      </c>
      <c r="C3938" s="3">
        <v>3674.7660209999999</v>
      </c>
      <c r="D3938" s="2"/>
    </row>
    <row r="3939" spans="1:4" x14ac:dyDescent="0.25">
      <c r="A3939" s="2">
        <v>540</v>
      </c>
      <c r="B3939">
        <v>4320</v>
      </c>
      <c r="C3939" s="3">
        <v>1750.3651150000001</v>
      </c>
      <c r="D3939" s="2"/>
    </row>
    <row r="3940" spans="1:4" x14ac:dyDescent="0.25">
      <c r="A3940" s="2">
        <v>540</v>
      </c>
      <c r="B3940">
        <v>4321</v>
      </c>
      <c r="C3940" s="3">
        <v>1750.3651150000001</v>
      </c>
      <c r="D3940" s="2"/>
    </row>
    <row r="3941" spans="1:4" x14ac:dyDescent="0.25">
      <c r="A3941" s="2">
        <v>540</v>
      </c>
      <c r="B3941">
        <v>4322</v>
      </c>
      <c r="C3941" s="3">
        <v>13336.66864</v>
      </c>
      <c r="D3941" s="2"/>
    </row>
    <row r="3942" spans="1:4" x14ac:dyDescent="0.25">
      <c r="A3942" s="2">
        <v>540</v>
      </c>
      <c r="B3942">
        <v>4323</v>
      </c>
      <c r="C3942" s="3">
        <v>10711.034947</v>
      </c>
      <c r="D3942" s="2"/>
    </row>
    <row r="3943" spans="1:4" x14ac:dyDescent="0.25">
      <c r="A3943" s="2">
        <v>540</v>
      </c>
      <c r="B3943">
        <v>4325</v>
      </c>
      <c r="C3943" s="3">
        <v>2433.8326459999998</v>
      </c>
      <c r="D3943" s="2"/>
    </row>
    <row r="3944" spans="1:4" x14ac:dyDescent="0.25">
      <c r="A3944" s="2">
        <v>540</v>
      </c>
      <c r="B3944">
        <v>4326</v>
      </c>
      <c r="C3944" s="3">
        <v>735.05345599999998</v>
      </c>
      <c r="D3944" s="2"/>
    </row>
    <row r="3945" spans="1:4" x14ac:dyDescent="0.25">
      <c r="A3945" s="2">
        <v>540</v>
      </c>
      <c r="B3945">
        <v>4327</v>
      </c>
      <c r="C3945" s="3">
        <v>699.052502</v>
      </c>
      <c r="D3945" s="2"/>
    </row>
    <row r="3946" spans="1:4" x14ac:dyDescent="0.25">
      <c r="A3946" s="2">
        <v>540</v>
      </c>
      <c r="B3946">
        <v>4328</v>
      </c>
      <c r="C3946" s="3">
        <v>463.99907899999999</v>
      </c>
      <c r="D3946" s="2"/>
    </row>
    <row r="3947" spans="1:4" x14ac:dyDescent="0.25">
      <c r="A3947" s="2">
        <v>540</v>
      </c>
      <c r="B3947">
        <v>4329</v>
      </c>
      <c r="C3947" s="3">
        <v>88.391628999999995</v>
      </c>
      <c r="D3947" s="2"/>
    </row>
    <row r="3948" spans="1:4" x14ac:dyDescent="0.25">
      <c r="A3948" s="2">
        <v>540</v>
      </c>
      <c r="B3948">
        <v>4330</v>
      </c>
      <c r="C3948" s="3">
        <v>2751.977378</v>
      </c>
      <c r="D3948" s="2"/>
    </row>
    <row r="3949" spans="1:4" x14ac:dyDescent="0.25">
      <c r="A3949" s="2">
        <v>540</v>
      </c>
      <c r="B3949">
        <v>4331</v>
      </c>
      <c r="C3949" s="3">
        <v>2620.7503040000001</v>
      </c>
      <c r="D3949" s="2"/>
    </row>
    <row r="3950" spans="1:4" x14ac:dyDescent="0.25">
      <c r="A3950" s="2">
        <v>540</v>
      </c>
      <c r="B3950">
        <v>4332</v>
      </c>
      <c r="C3950" s="3">
        <v>2103.2878850000002</v>
      </c>
      <c r="D3950" s="2"/>
    </row>
    <row r="3951" spans="1:4" x14ac:dyDescent="0.25">
      <c r="A3951" s="2">
        <v>540</v>
      </c>
      <c r="B3951">
        <v>4333</v>
      </c>
      <c r="C3951" s="3">
        <v>1068.608639</v>
      </c>
      <c r="D3951" s="2"/>
    </row>
    <row r="3952" spans="1:4" x14ac:dyDescent="0.25">
      <c r="A3952" s="2">
        <v>540</v>
      </c>
      <c r="B3952">
        <v>4334</v>
      </c>
      <c r="C3952" s="3">
        <v>1263.9832200000001</v>
      </c>
      <c r="D3952" s="2"/>
    </row>
    <row r="3953" spans="1:4" x14ac:dyDescent="0.25">
      <c r="A3953" s="2">
        <v>540</v>
      </c>
      <c r="B3953">
        <v>4335</v>
      </c>
      <c r="C3953" s="3">
        <v>923.49002099999996</v>
      </c>
      <c r="D3953" s="2"/>
    </row>
    <row r="3954" spans="1:4" x14ac:dyDescent="0.25">
      <c r="A3954" s="2">
        <v>540</v>
      </c>
      <c r="B3954">
        <v>4336</v>
      </c>
      <c r="C3954" s="3">
        <v>2107.2172439999999</v>
      </c>
      <c r="D3954" s="2"/>
    </row>
    <row r="3955" spans="1:4" x14ac:dyDescent="0.25">
      <c r="A3955" s="2">
        <v>540</v>
      </c>
      <c r="B3955">
        <v>4337</v>
      </c>
      <c r="C3955" s="3">
        <v>4044.0082750000001</v>
      </c>
      <c r="D3955" s="2"/>
    </row>
    <row r="3956" spans="1:4" x14ac:dyDescent="0.25">
      <c r="A3956" s="2">
        <v>540</v>
      </c>
      <c r="B3956">
        <v>4338</v>
      </c>
      <c r="C3956" s="3">
        <v>3848.4186500000001</v>
      </c>
      <c r="D3956" s="2"/>
    </row>
    <row r="3957" spans="1:4" x14ac:dyDescent="0.25">
      <c r="A3957" s="2">
        <v>540</v>
      </c>
      <c r="B3957">
        <v>4339</v>
      </c>
      <c r="C3957" s="3">
        <v>2562.5802399999998</v>
      </c>
      <c r="D3957" s="2"/>
    </row>
    <row r="3958" spans="1:4" x14ac:dyDescent="0.25">
      <c r="A3958" s="2">
        <v>540</v>
      </c>
      <c r="B3958">
        <v>4340</v>
      </c>
      <c r="C3958" s="3">
        <v>5885.5103289999997</v>
      </c>
      <c r="D3958" s="2"/>
    </row>
    <row r="3959" spans="1:4" x14ac:dyDescent="0.25">
      <c r="A3959" s="2">
        <v>540</v>
      </c>
      <c r="B3959">
        <v>4341</v>
      </c>
      <c r="C3959" s="3">
        <v>4611.3913860000002</v>
      </c>
      <c r="D3959" s="2"/>
    </row>
    <row r="3960" spans="1:4" x14ac:dyDescent="0.25">
      <c r="A3960" s="2">
        <v>540</v>
      </c>
      <c r="B3960">
        <v>4342</v>
      </c>
      <c r="C3960" s="3">
        <v>8671.4259509999993</v>
      </c>
      <c r="D3960" s="2"/>
    </row>
    <row r="3961" spans="1:4" x14ac:dyDescent="0.25">
      <c r="A3961" s="2">
        <v>540</v>
      </c>
      <c r="B3961">
        <v>4343</v>
      </c>
      <c r="C3961" s="3">
        <v>3327.8820959999998</v>
      </c>
      <c r="D3961" s="2"/>
    </row>
    <row r="3962" spans="1:4" x14ac:dyDescent="0.25">
      <c r="A3962" s="2">
        <v>540</v>
      </c>
      <c r="B3962">
        <v>4344</v>
      </c>
      <c r="C3962" s="3">
        <v>5682.05501</v>
      </c>
      <c r="D3962" s="2"/>
    </row>
    <row r="3963" spans="1:4" x14ac:dyDescent="0.25">
      <c r="A3963" s="2">
        <v>540</v>
      </c>
      <c r="B3963">
        <v>4345</v>
      </c>
      <c r="C3963" s="3">
        <v>5615.6191930000005</v>
      </c>
      <c r="D3963" s="2"/>
    </row>
    <row r="3964" spans="1:4" x14ac:dyDescent="0.25">
      <c r="A3964" s="2">
        <v>540</v>
      </c>
      <c r="B3964">
        <v>4346</v>
      </c>
      <c r="C3964" s="3">
        <v>16201.769456</v>
      </c>
      <c r="D3964" s="2"/>
    </row>
    <row r="3965" spans="1:4" x14ac:dyDescent="0.25">
      <c r="A3965" s="2">
        <v>540</v>
      </c>
      <c r="B3965">
        <v>4347</v>
      </c>
      <c r="C3965" s="3">
        <v>3037.2986259999998</v>
      </c>
      <c r="D3965" s="2"/>
    </row>
    <row r="3966" spans="1:4" x14ac:dyDescent="0.25">
      <c r="A3966" s="2">
        <v>540</v>
      </c>
      <c r="B3966">
        <v>4348</v>
      </c>
      <c r="C3966" s="3">
        <v>2211.8019720000002</v>
      </c>
      <c r="D3966" s="2"/>
    </row>
    <row r="3967" spans="1:4" x14ac:dyDescent="0.25">
      <c r="A3967" s="2">
        <v>540</v>
      </c>
      <c r="B3967">
        <v>4349</v>
      </c>
      <c r="C3967" s="3">
        <v>2760.4397939999999</v>
      </c>
      <c r="D3967" s="2"/>
    </row>
    <row r="3968" spans="1:4" x14ac:dyDescent="0.25">
      <c r="A3968" s="2">
        <v>540</v>
      </c>
      <c r="B3968">
        <v>4350</v>
      </c>
      <c r="C3968" s="3">
        <v>3837.9307399999998</v>
      </c>
      <c r="D3968" s="2"/>
    </row>
    <row r="3969" spans="1:4" x14ac:dyDescent="0.25">
      <c r="A3969" s="2">
        <v>540</v>
      </c>
      <c r="B3969">
        <v>4351</v>
      </c>
      <c r="C3969" s="3">
        <v>2303.8860650000001</v>
      </c>
      <c r="D3969" s="2"/>
    </row>
    <row r="3970" spans="1:4" x14ac:dyDescent="0.25">
      <c r="A3970" s="2">
        <v>540</v>
      </c>
      <c r="B3970">
        <v>4352</v>
      </c>
      <c r="C3970" s="3">
        <v>1429.731409</v>
      </c>
      <c r="D3970" s="2"/>
    </row>
    <row r="3971" spans="1:4" x14ac:dyDescent="0.25">
      <c r="A3971" s="2">
        <v>540</v>
      </c>
      <c r="B3971">
        <v>4353</v>
      </c>
      <c r="C3971" s="3">
        <v>278.72454499999998</v>
      </c>
      <c r="D3971" s="2"/>
    </row>
    <row r="3972" spans="1:4" x14ac:dyDescent="0.25">
      <c r="A3972" s="2">
        <v>540</v>
      </c>
      <c r="B3972">
        <v>4354</v>
      </c>
      <c r="C3972" s="3">
        <v>5413.0761560000001</v>
      </c>
      <c r="D3972" s="2"/>
    </row>
    <row r="3973" spans="1:4" x14ac:dyDescent="0.25">
      <c r="A3973" s="2">
        <v>540</v>
      </c>
      <c r="B3973">
        <v>4355</v>
      </c>
      <c r="C3973" s="3">
        <v>2196.278233</v>
      </c>
      <c r="D3973" s="2"/>
    </row>
    <row r="3974" spans="1:4" x14ac:dyDescent="0.25">
      <c r="A3974" s="2">
        <v>540</v>
      </c>
      <c r="B3974">
        <v>4356</v>
      </c>
      <c r="C3974" s="3">
        <v>3970.21893</v>
      </c>
      <c r="D3974" s="2"/>
    </row>
    <row r="3975" spans="1:4" x14ac:dyDescent="0.25">
      <c r="A3975" s="2">
        <v>540</v>
      </c>
      <c r="B3975">
        <v>4357</v>
      </c>
      <c r="C3975" s="3">
        <v>32789.749498999998</v>
      </c>
      <c r="D3975" s="2"/>
    </row>
    <row r="3976" spans="1:4" x14ac:dyDescent="0.25">
      <c r="A3976" s="2">
        <v>540</v>
      </c>
      <c r="B3976">
        <v>4358</v>
      </c>
      <c r="C3976" s="3">
        <v>31837.472106000001</v>
      </c>
      <c r="D3976" s="2"/>
    </row>
    <row r="3977" spans="1:4" x14ac:dyDescent="0.25">
      <c r="A3977" s="2">
        <v>540</v>
      </c>
      <c r="B3977">
        <v>4359</v>
      </c>
      <c r="C3977" s="3">
        <v>31714.315158000001</v>
      </c>
      <c r="D3977" s="2"/>
    </row>
    <row r="3978" spans="1:4" x14ac:dyDescent="0.25">
      <c r="A3978" s="2">
        <v>540</v>
      </c>
      <c r="B3978">
        <v>4360</v>
      </c>
      <c r="C3978" s="3">
        <v>7048.1580480000002</v>
      </c>
      <c r="D3978" s="2"/>
    </row>
    <row r="3979" spans="1:4" x14ac:dyDescent="0.25">
      <c r="A3979" s="2">
        <v>540</v>
      </c>
      <c r="B3979">
        <v>4361</v>
      </c>
      <c r="C3979" s="3">
        <v>5237.1036190000004</v>
      </c>
      <c r="D3979" s="2"/>
    </row>
    <row r="3980" spans="1:4" x14ac:dyDescent="0.25">
      <c r="A3980" s="2">
        <v>540</v>
      </c>
      <c r="B3980">
        <v>4362</v>
      </c>
      <c r="C3980" s="3">
        <v>3249.7368280000001</v>
      </c>
      <c r="D3980" s="2"/>
    </row>
    <row r="3981" spans="1:4" x14ac:dyDescent="0.25">
      <c r="A3981" s="2">
        <v>540</v>
      </c>
      <c r="B3981">
        <v>4363</v>
      </c>
      <c r="C3981" s="3">
        <v>5237.1036190000004</v>
      </c>
      <c r="D3981" s="2"/>
    </row>
    <row r="3982" spans="1:4" x14ac:dyDescent="0.25">
      <c r="A3982" s="2">
        <v>540</v>
      </c>
      <c r="B3982">
        <v>4364</v>
      </c>
      <c r="C3982" s="3">
        <v>730.024046</v>
      </c>
      <c r="D3982" s="2"/>
    </row>
    <row r="3983" spans="1:4" x14ac:dyDescent="0.25">
      <c r="A3983" s="2">
        <v>540</v>
      </c>
      <c r="B3983">
        <v>4365</v>
      </c>
      <c r="C3983" s="3">
        <v>251.19136599999999</v>
      </c>
      <c r="D3983" s="2"/>
    </row>
    <row r="3984" spans="1:4" x14ac:dyDescent="0.25">
      <c r="A3984" s="2">
        <v>540</v>
      </c>
      <c r="B3984">
        <v>4366</v>
      </c>
      <c r="C3984" s="3">
        <v>3824.7622839999999</v>
      </c>
      <c r="D3984" s="2"/>
    </row>
    <row r="3985" spans="1:4" x14ac:dyDescent="0.25">
      <c r="A3985" s="2">
        <v>540</v>
      </c>
      <c r="B3985">
        <v>4367</v>
      </c>
      <c r="C3985" s="3">
        <v>7261.0882000000001</v>
      </c>
      <c r="D3985" s="2"/>
    </row>
    <row r="3986" spans="1:4" x14ac:dyDescent="0.25">
      <c r="A3986" s="2">
        <v>540</v>
      </c>
      <c r="B3986">
        <v>4368</v>
      </c>
      <c r="C3986" s="3">
        <v>2757.956745</v>
      </c>
      <c r="D3986" s="2"/>
    </row>
    <row r="3987" spans="1:4" x14ac:dyDescent="0.25">
      <c r="A3987" s="2">
        <v>540</v>
      </c>
      <c r="B3987">
        <v>4369</v>
      </c>
      <c r="C3987" s="3">
        <v>2181.8551229999998</v>
      </c>
      <c r="D3987" s="2"/>
    </row>
    <row r="3988" spans="1:4" x14ac:dyDescent="0.25">
      <c r="A3988" s="2">
        <v>540</v>
      </c>
      <c r="B3988">
        <v>4370</v>
      </c>
      <c r="C3988" s="3">
        <v>5586.7684840000002</v>
      </c>
      <c r="D3988" s="2"/>
    </row>
    <row r="3989" spans="1:4" x14ac:dyDescent="0.25">
      <c r="A3989" s="2">
        <v>540</v>
      </c>
      <c r="B3989">
        <v>4371</v>
      </c>
      <c r="C3989" s="3">
        <v>4848.9153679999999</v>
      </c>
      <c r="D3989" s="2"/>
    </row>
    <row r="3990" spans="1:4" x14ac:dyDescent="0.25">
      <c r="A3990" s="2">
        <v>540</v>
      </c>
      <c r="B3990">
        <v>4372</v>
      </c>
      <c r="C3990" s="3">
        <v>4848.9153679999999</v>
      </c>
      <c r="D3990" s="2"/>
    </row>
    <row r="3991" spans="1:4" x14ac:dyDescent="0.25">
      <c r="A3991" s="2">
        <v>540</v>
      </c>
      <c r="B3991">
        <v>4373</v>
      </c>
      <c r="C3991" s="3">
        <v>2615.189793</v>
      </c>
      <c r="D3991" s="2"/>
    </row>
    <row r="3992" spans="1:4" x14ac:dyDescent="0.25">
      <c r="A3992" s="2">
        <v>540</v>
      </c>
      <c r="B3992">
        <v>4374</v>
      </c>
      <c r="C3992" s="3">
        <v>958.75237000000004</v>
      </c>
      <c r="D3992" s="2"/>
    </row>
    <row r="3993" spans="1:4" x14ac:dyDescent="0.25">
      <c r="A3993" s="2">
        <v>540</v>
      </c>
      <c r="B3993">
        <v>4375</v>
      </c>
      <c r="C3993" s="3">
        <v>1934.3004860000001</v>
      </c>
      <c r="D3993" s="2"/>
    </row>
    <row r="3994" spans="1:4" x14ac:dyDescent="0.25">
      <c r="A3994" s="2">
        <v>540</v>
      </c>
      <c r="B3994">
        <v>4376</v>
      </c>
      <c r="C3994" s="3">
        <v>4729.2511216659996</v>
      </c>
      <c r="D3994" s="2"/>
    </row>
    <row r="3995" spans="1:4" x14ac:dyDescent="0.25">
      <c r="A3995" s="2">
        <v>540</v>
      </c>
      <c r="B3995">
        <v>4377</v>
      </c>
      <c r="C3995" s="3">
        <v>3125.139046666</v>
      </c>
      <c r="D3995" s="2"/>
    </row>
    <row r="3996" spans="1:4" x14ac:dyDescent="0.25">
      <c r="A3996" s="2">
        <v>540</v>
      </c>
      <c r="B3996">
        <v>4378</v>
      </c>
      <c r="C3996" s="3">
        <v>3125.139046666</v>
      </c>
      <c r="D3996" s="2"/>
    </row>
    <row r="3997" spans="1:4" x14ac:dyDescent="0.25">
      <c r="A3997" s="2">
        <v>540</v>
      </c>
      <c r="B3997">
        <v>4379</v>
      </c>
      <c r="C3997" s="3">
        <v>7627.6568889999999</v>
      </c>
      <c r="D3997" s="2"/>
    </row>
    <row r="3998" spans="1:4" x14ac:dyDescent="0.25">
      <c r="A3998" s="2">
        <v>540</v>
      </c>
      <c r="B3998">
        <v>4380</v>
      </c>
      <c r="C3998" s="3">
        <v>4719.2450070000004</v>
      </c>
      <c r="D3998" s="2"/>
    </row>
    <row r="3999" spans="1:4" x14ac:dyDescent="0.25">
      <c r="A3999" s="2">
        <v>540</v>
      </c>
      <c r="B3999">
        <v>4381</v>
      </c>
      <c r="C3999" s="3">
        <v>4613.9266260000004</v>
      </c>
      <c r="D3999" s="2"/>
    </row>
    <row r="4000" spans="1:4" x14ac:dyDescent="0.25">
      <c r="A4000" s="2">
        <v>540</v>
      </c>
      <c r="B4000">
        <v>4382</v>
      </c>
      <c r="C4000" s="3">
        <v>7336.7024549999996</v>
      </c>
      <c r="D4000" s="2"/>
    </row>
    <row r="4001" spans="1:4" x14ac:dyDescent="0.25">
      <c r="A4001" s="2">
        <v>540</v>
      </c>
      <c r="B4001">
        <v>4383</v>
      </c>
      <c r="C4001" s="3">
        <v>8.2609390000000005</v>
      </c>
      <c r="D4001" s="2"/>
    </row>
    <row r="4002" spans="1:4" x14ac:dyDescent="0.25">
      <c r="A4002" s="2">
        <v>540</v>
      </c>
      <c r="B4002">
        <v>4384</v>
      </c>
      <c r="C4002" s="3">
        <v>7539.1121720000001</v>
      </c>
      <c r="D4002" s="2"/>
    </row>
    <row r="4003" spans="1:4" x14ac:dyDescent="0.25">
      <c r="A4003" s="2">
        <v>540</v>
      </c>
      <c r="B4003">
        <v>4385</v>
      </c>
      <c r="C4003" s="3">
        <v>7130.5552070000003</v>
      </c>
      <c r="D4003" s="2"/>
    </row>
    <row r="4004" spans="1:4" x14ac:dyDescent="0.25">
      <c r="A4004" s="2">
        <v>540</v>
      </c>
      <c r="B4004">
        <v>4386</v>
      </c>
      <c r="C4004" s="3">
        <v>6910.9155680000003</v>
      </c>
      <c r="D4004" s="2"/>
    </row>
    <row r="4005" spans="1:4" x14ac:dyDescent="0.25">
      <c r="A4005" s="2">
        <v>540</v>
      </c>
      <c r="B4005">
        <v>4387</v>
      </c>
      <c r="C4005" s="3">
        <v>3581.4380270000001</v>
      </c>
      <c r="D4005" s="2"/>
    </row>
    <row r="4006" spans="1:4" x14ac:dyDescent="0.25">
      <c r="A4006" s="2">
        <v>540</v>
      </c>
      <c r="B4006">
        <v>4388</v>
      </c>
      <c r="C4006" s="3">
        <v>6581.6711420000001</v>
      </c>
      <c r="D4006" s="2"/>
    </row>
    <row r="4007" spans="1:4" x14ac:dyDescent="0.25">
      <c r="A4007" s="2">
        <v>540</v>
      </c>
      <c r="B4007">
        <v>4389</v>
      </c>
      <c r="C4007" s="3">
        <v>6914.2651640000004</v>
      </c>
      <c r="D4007" s="2"/>
    </row>
    <row r="4008" spans="1:4" x14ac:dyDescent="0.25">
      <c r="A4008" s="2">
        <v>540</v>
      </c>
      <c r="B4008">
        <v>4390</v>
      </c>
      <c r="C4008" s="3">
        <v>7115.5635410000004</v>
      </c>
      <c r="D4008" s="2"/>
    </row>
    <row r="4009" spans="1:4" x14ac:dyDescent="0.25">
      <c r="A4009" s="2">
        <v>540</v>
      </c>
      <c r="B4009">
        <v>4391</v>
      </c>
      <c r="C4009" s="3">
        <v>1287.7538489999999</v>
      </c>
      <c r="D4009" s="2"/>
    </row>
    <row r="4010" spans="1:4" x14ac:dyDescent="0.25">
      <c r="A4010" s="2">
        <v>540</v>
      </c>
      <c r="B4010">
        <v>4392</v>
      </c>
      <c r="C4010" s="3">
        <v>4528.9017839999997</v>
      </c>
      <c r="D4010" s="2"/>
    </row>
    <row r="4011" spans="1:4" x14ac:dyDescent="0.25">
      <c r="A4011" s="2">
        <v>540</v>
      </c>
      <c r="B4011">
        <v>4393</v>
      </c>
      <c r="C4011" s="3">
        <v>1287.7538489999999</v>
      </c>
      <c r="D4011" s="2"/>
    </row>
    <row r="4012" spans="1:4" x14ac:dyDescent="0.25">
      <c r="A4012" s="2">
        <v>540</v>
      </c>
      <c r="B4012">
        <v>4394</v>
      </c>
      <c r="C4012" s="3">
        <v>4675.8482270000004</v>
      </c>
      <c r="D4012" s="2"/>
    </row>
    <row r="4013" spans="1:4" x14ac:dyDescent="0.25">
      <c r="A4013" s="2">
        <v>540</v>
      </c>
      <c r="B4013">
        <v>4395</v>
      </c>
      <c r="C4013" s="3">
        <v>7254.9564200000004</v>
      </c>
      <c r="D4013" s="2"/>
    </row>
    <row r="4014" spans="1:4" x14ac:dyDescent="0.25">
      <c r="A4014" s="2">
        <v>540</v>
      </c>
      <c r="B4014">
        <v>4396</v>
      </c>
      <c r="C4014" s="3">
        <v>7976.1840860000002</v>
      </c>
      <c r="D4014" s="2"/>
    </row>
    <row r="4015" spans="1:4" x14ac:dyDescent="0.25">
      <c r="A4015" s="2">
        <v>540</v>
      </c>
      <c r="B4015">
        <v>4397</v>
      </c>
      <c r="C4015" s="3">
        <v>9169.5656639999997</v>
      </c>
      <c r="D4015" s="2"/>
    </row>
    <row r="4016" spans="1:4" x14ac:dyDescent="0.25">
      <c r="A4016" s="2">
        <v>540</v>
      </c>
      <c r="B4016">
        <v>4398</v>
      </c>
      <c r="C4016" s="3">
        <v>6732.5811800000001</v>
      </c>
      <c r="D4016" s="2"/>
    </row>
    <row r="4017" spans="1:4" x14ac:dyDescent="0.25">
      <c r="A4017" s="2">
        <v>540</v>
      </c>
      <c r="B4017">
        <v>4399</v>
      </c>
      <c r="C4017" s="3">
        <v>4156.8015480000004</v>
      </c>
      <c r="D4017" s="2"/>
    </row>
    <row r="4018" spans="1:4" x14ac:dyDescent="0.25">
      <c r="A4018" s="2">
        <v>540</v>
      </c>
      <c r="B4018">
        <v>4400</v>
      </c>
      <c r="C4018" s="3">
        <v>4156.8015480000004</v>
      </c>
      <c r="D4018" s="2"/>
    </row>
    <row r="4019" spans="1:4" x14ac:dyDescent="0.25">
      <c r="A4019" s="2">
        <v>540</v>
      </c>
      <c r="B4019">
        <v>4401</v>
      </c>
      <c r="C4019" s="3">
        <v>4802.7829760000004</v>
      </c>
      <c r="D4019" s="2"/>
    </row>
    <row r="4020" spans="1:4" x14ac:dyDescent="0.25">
      <c r="A4020" s="2">
        <v>540</v>
      </c>
      <c r="B4020">
        <v>4402</v>
      </c>
      <c r="C4020" s="3">
        <v>899.74421600000005</v>
      </c>
      <c r="D4020" s="2"/>
    </row>
    <row r="4021" spans="1:4" x14ac:dyDescent="0.25">
      <c r="A4021" s="2">
        <v>540</v>
      </c>
      <c r="B4021">
        <v>4403</v>
      </c>
      <c r="C4021" s="3">
        <v>310.58338700000002</v>
      </c>
      <c r="D4021" s="2"/>
    </row>
    <row r="4022" spans="1:4" x14ac:dyDescent="0.25">
      <c r="A4022" s="2">
        <v>540</v>
      </c>
      <c r="B4022">
        <v>4404</v>
      </c>
      <c r="C4022" s="3">
        <v>4973.1530050000001</v>
      </c>
      <c r="D4022" s="2"/>
    </row>
    <row r="4023" spans="1:4" x14ac:dyDescent="0.25">
      <c r="A4023" s="2">
        <v>540</v>
      </c>
      <c r="B4023">
        <v>4405</v>
      </c>
      <c r="C4023" s="3">
        <v>5994.0484420000003</v>
      </c>
      <c r="D4023" s="2"/>
    </row>
    <row r="4024" spans="1:4" x14ac:dyDescent="0.25">
      <c r="A4024" s="2">
        <v>540</v>
      </c>
      <c r="B4024">
        <v>4406</v>
      </c>
      <c r="C4024" s="3">
        <v>3626.946598</v>
      </c>
      <c r="D4024" s="2"/>
    </row>
    <row r="4025" spans="1:4" x14ac:dyDescent="0.25">
      <c r="A4025" s="2">
        <v>540</v>
      </c>
      <c r="B4025">
        <v>4407</v>
      </c>
      <c r="C4025" s="3">
        <v>197.54768100000001</v>
      </c>
      <c r="D4025" s="2"/>
    </row>
    <row r="4026" spans="1:4" x14ac:dyDescent="0.25">
      <c r="A4026" s="2">
        <v>540</v>
      </c>
      <c r="B4026">
        <v>4408</v>
      </c>
      <c r="C4026" s="3">
        <v>10132.456550999999</v>
      </c>
      <c r="D4026" s="2"/>
    </row>
    <row r="4027" spans="1:4" x14ac:dyDescent="0.25">
      <c r="A4027" s="2">
        <v>540</v>
      </c>
      <c r="B4027">
        <v>4409</v>
      </c>
      <c r="C4027" s="3">
        <v>4460.2732759999999</v>
      </c>
      <c r="D4027" s="2"/>
    </row>
    <row r="4028" spans="1:4" x14ac:dyDescent="0.25">
      <c r="A4028" s="2">
        <v>540</v>
      </c>
      <c r="B4028">
        <v>4410</v>
      </c>
      <c r="C4028" s="3">
        <v>1219.5363199999999</v>
      </c>
      <c r="D4028" s="2"/>
    </row>
    <row r="4029" spans="1:4" x14ac:dyDescent="0.25">
      <c r="A4029" s="2">
        <v>540</v>
      </c>
      <c r="B4029">
        <v>4411</v>
      </c>
      <c r="C4029" s="3">
        <v>1137.9635479999999</v>
      </c>
      <c r="D4029" s="2"/>
    </row>
    <row r="4030" spans="1:4" x14ac:dyDescent="0.25">
      <c r="A4030" s="2">
        <v>540</v>
      </c>
      <c r="B4030">
        <v>4412</v>
      </c>
      <c r="C4030" s="3">
        <v>2571.5644860000002</v>
      </c>
      <c r="D4030" s="2"/>
    </row>
    <row r="4031" spans="1:4" x14ac:dyDescent="0.25">
      <c r="A4031" s="2">
        <v>540</v>
      </c>
      <c r="B4031">
        <v>4413</v>
      </c>
      <c r="C4031" s="3">
        <v>1141.9315819999999</v>
      </c>
      <c r="D4031" s="2"/>
    </row>
    <row r="4032" spans="1:4" x14ac:dyDescent="0.25">
      <c r="A4032" s="2">
        <v>540</v>
      </c>
      <c r="B4032">
        <v>4414</v>
      </c>
      <c r="C4032" s="3">
        <v>1299.5827879999999</v>
      </c>
      <c r="D4032" s="2"/>
    </row>
    <row r="4033" spans="1:4" x14ac:dyDescent="0.25">
      <c r="A4033" s="2">
        <v>540</v>
      </c>
      <c r="B4033">
        <v>4415</v>
      </c>
      <c r="C4033" s="3">
        <v>2373.289792</v>
      </c>
      <c r="D4033" s="2"/>
    </row>
    <row r="4034" spans="1:4" x14ac:dyDescent="0.25">
      <c r="A4034" s="2">
        <v>540</v>
      </c>
      <c r="B4034">
        <v>4416</v>
      </c>
      <c r="C4034" s="3">
        <v>2097.2796079999998</v>
      </c>
      <c r="D4034" s="2"/>
    </row>
    <row r="4035" spans="1:4" x14ac:dyDescent="0.25">
      <c r="A4035" s="2">
        <v>540</v>
      </c>
      <c r="B4035">
        <v>4417</v>
      </c>
      <c r="C4035" s="3">
        <v>227.834869</v>
      </c>
      <c r="D4035" s="2"/>
    </row>
    <row r="4036" spans="1:4" x14ac:dyDescent="0.25">
      <c r="A4036" s="2">
        <v>540</v>
      </c>
      <c r="B4036">
        <v>4418</v>
      </c>
      <c r="C4036" s="3">
        <v>243.16161199999999</v>
      </c>
      <c r="D4036" s="2"/>
    </row>
    <row r="4037" spans="1:4" x14ac:dyDescent="0.25">
      <c r="A4037" s="2">
        <v>540</v>
      </c>
      <c r="B4037">
        <v>4419</v>
      </c>
      <c r="C4037" s="3">
        <v>3564.780107</v>
      </c>
      <c r="D4037" s="2"/>
    </row>
    <row r="4038" spans="1:4" x14ac:dyDescent="0.25">
      <c r="A4038" s="2">
        <v>540</v>
      </c>
      <c r="B4038">
        <v>4420</v>
      </c>
      <c r="C4038" s="3">
        <v>13869.116306</v>
      </c>
      <c r="D4038" s="2"/>
    </row>
    <row r="4039" spans="1:4" x14ac:dyDescent="0.25">
      <c r="A4039" s="2">
        <v>540</v>
      </c>
      <c r="B4039">
        <v>4421</v>
      </c>
      <c r="C4039" s="3">
        <v>9059.561678</v>
      </c>
      <c r="D4039" s="2"/>
    </row>
    <row r="4040" spans="1:4" x14ac:dyDescent="0.25">
      <c r="A4040" s="2">
        <v>540</v>
      </c>
      <c r="B4040">
        <v>4422</v>
      </c>
      <c r="C4040" s="3">
        <v>8174.7346630000002</v>
      </c>
      <c r="D4040" s="2"/>
    </row>
    <row r="4041" spans="1:4" x14ac:dyDescent="0.25">
      <c r="A4041" s="2">
        <v>540</v>
      </c>
      <c r="B4041">
        <v>4423</v>
      </c>
      <c r="C4041" s="3">
        <v>12917.765691000001</v>
      </c>
      <c r="D4041" s="2"/>
    </row>
    <row r="4042" spans="1:4" x14ac:dyDescent="0.25">
      <c r="A4042" s="2">
        <v>540</v>
      </c>
      <c r="B4042">
        <v>4424</v>
      </c>
      <c r="C4042" s="3">
        <v>6385.4281840000003</v>
      </c>
      <c r="D4042" s="2"/>
    </row>
    <row r="4043" spans="1:4" x14ac:dyDescent="0.25">
      <c r="A4043" s="2">
        <v>540</v>
      </c>
      <c r="B4043">
        <v>4425</v>
      </c>
      <c r="C4043" s="3">
        <v>11368.456872999999</v>
      </c>
      <c r="D4043" s="2"/>
    </row>
    <row r="4044" spans="1:4" x14ac:dyDescent="0.25">
      <c r="A4044" s="2">
        <v>540</v>
      </c>
      <c r="B4044">
        <v>4426</v>
      </c>
      <c r="C4044" s="3">
        <v>2548.2292630000002</v>
      </c>
      <c r="D4044" s="2"/>
    </row>
    <row r="4045" spans="1:4" x14ac:dyDescent="0.25">
      <c r="A4045" s="2">
        <v>540</v>
      </c>
      <c r="B4045">
        <v>4427</v>
      </c>
      <c r="C4045" s="3">
        <v>5503.6530380000004</v>
      </c>
      <c r="D4045" s="2"/>
    </row>
    <row r="4046" spans="1:4" x14ac:dyDescent="0.25">
      <c r="A4046" s="2">
        <v>540</v>
      </c>
      <c r="B4046">
        <v>4428</v>
      </c>
      <c r="C4046" s="3">
        <v>609.72585000000004</v>
      </c>
      <c r="D4046" s="2"/>
    </row>
    <row r="4047" spans="1:4" x14ac:dyDescent="0.25">
      <c r="A4047" s="2">
        <v>540</v>
      </c>
      <c r="B4047">
        <v>4429</v>
      </c>
      <c r="C4047" s="3">
        <v>1590.6343939999999</v>
      </c>
      <c r="D4047" s="2"/>
    </row>
    <row r="4048" spans="1:4" x14ac:dyDescent="0.25">
      <c r="A4048" s="2">
        <v>540</v>
      </c>
      <c r="B4048">
        <v>4430</v>
      </c>
      <c r="C4048" s="3">
        <v>2550.603118</v>
      </c>
      <c r="D4048" s="2"/>
    </row>
    <row r="4049" spans="1:4" x14ac:dyDescent="0.25">
      <c r="A4049" s="2">
        <v>540</v>
      </c>
      <c r="B4049">
        <v>4431</v>
      </c>
      <c r="C4049" s="3">
        <v>16736.667936999998</v>
      </c>
      <c r="D4049" s="2"/>
    </row>
    <row r="4050" spans="1:4" x14ac:dyDescent="0.25">
      <c r="A4050" s="2">
        <v>540</v>
      </c>
      <c r="B4050">
        <v>4432</v>
      </c>
      <c r="C4050" s="3">
        <v>8493.8468709999997</v>
      </c>
      <c r="D4050" s="2"/>
    </row>
    <row r="4051" spans="1:4" x14ac:dyDescent="0.25">
      <c r="A4051" s="2">
        <v>540</v>
      </c>
      <c r="B4051">
        <v>4433</v>
      </c>
      <c r="C4051" s="3">
        <v>8076.2341729999998</v>
      </c>
      <c r="D4051" s="2"/>
    </row>
    <row r="4052" spans="1:4" x14ac:dyDescent="0.25">
      <c r="A4052" s="2">
        <v>540</v>
      </c>
      <c r="B4052">
        <v>4434</v>
      </c>
      <c r="C4052" s="3">
        <v>14096.288517000001</v>
      </c>
      <c r="D4052" s="2"/>
    </row>
    <row r="4053" spans="1:4" x14ac:dyDescent="0.25">
      <c r="A4053" s="2">
        <v>540</v>
      </c>
      <c r="B4053">
        <v>4435</v>
      </c>
      <c r="C4053" s="3">
        <v>1265.8431849999999</v>
      </c>
      <c r="D4053" s="2"/>
    </row>
    <row r="4054" spans="1:4" x14ac:dyDescent="0.25">
      <c r="A4054" s="2">
        <v>540</v>
      </c>
      <c r="B4054">
        <v>4436</v>
      </c>
      <c r="C4054" s="3">
        <v>25601.830280999999</v>
      </c>
      <c r="D4054" s="2"/>
    </row>
    <row r="4055" spans="1:4" x14ac:dyDescent="0.25">
      <c r="A4055" s="2">
        <v>540</v>
      </c>
      <c r="B4055">
        <v>4437</v>
      </c>
      <c r="C4055" s="3">
        <v>25601.830280999999</v>
      </c>
      <c r="D4055" s="2"/>
    </row>
    <row r="4056" spans="1:4" x14ac:dyDescent="0.25">
      <c r="A4056" s="2">
        <v>540</v>
      </c>
      <c r="B4056">
        <v>4438</v>
      </c>
      <c r="C4056" s="3">
        <v>2132.868555</v>
      </c>
      <c r="D4056" s="2"/>
    </row>
    <row r="4057" spans="1:4" x14ac:dyDescent="0.25">
      <c r="A4057" s="2">
        <v>540</v>
      </c>
      <c r="B4057">
        <v>4439</v>
      </c>
      <c r="C4057" s="3">
        <v>3618.582195</v>
      </c>
      <c r="D4057" s="2"/>
    </row>
    <row r="4058" spans="1:4" x14ac:dyDescent="0.25">
      <c r="A4058" s="2">
        <v>540</v>
      </c>
      <c r="B4058">
        <v>4440</v>
      </c>
      <c r="C4058" s="3">
        <v>3390.2976720000001</v>
      </c>
      <c r="D4058" s="2"/>
    </row>
    <row r="4059" spans="1:4" x14ac:dyDescent="0.25">
      <c r="A4059" s="2">
        <v>540</v>
      </c>
      <c r="B4059">
        <v>4441</v>
      </c>
      <c r="C4059" s="3">
        <v>7072.6222230000003</v>
      </c>
      <c r="D4059" s="2"/>
    </row>
    <row r="4060" spans="1:4" x14ac:dyDescent="0.25">
      <c r="A4060" s="2">
        <v>540</v>
      </c>
      <c r="B4060">
        <v>4442</v>
      </c>
      <c r="C4060" s="3">
        <v>2348.5817010000001</v>
      </c>
      <c r="D4060" s="2"/>
    </row>
    <row r="4061" spans="1:4" x14ac:dyDescent="0.25">
      <c r="A4061" s="2">
        <v>540</v>
      </c>
      <c r="B4061">
        <v>4443</v>
      </c>
      <c r="C4061" s="3">
        <v>7309.550056</v>
      </c>
      <c r="D4061" s="2"/>
    </row>
    <row r="4062" spans="1:4" x14ac:dyDescent="0.25">
      <c r="A4062" s="2">
        <v>540</v>
      </c>
      <c r="B4062">
        <v>4444</v>
      </c>
      <c r="C4062" s="3">
        <v>22957.082209</v>
      </c>
      <c r="D4062" s="2"/>
    </row>
    <row r="4063" spans="1:4" x14ac:dyDescent="0.25">
      <c r="A4063" s="2">
        <v>540</v>
      </c>
      <c r="B4063">
        <v>4445</v>
      </c>
      <c r="C4063" s="3">
        <v>22957.082209</v>
      </c>
      <c r="D4063" s="2"/>
    </row>
    <row r="4064" spans="1:4" x14ac:dyDescent="0.25">
      <c r="A4064" s="2">
        <v>540</v>
      </c>
      <c r="B4064">
        <v>4446</v>
      </c>
      <c r="C4064" s="3">
        <v>11952.762059999999</v>
      </c>
      <c r="D4064" s="2"/>
    </row>
    <row r="4065" spans="1:4" x14ac:dyDescent="0.25">
      <c r="A4065" s="2">
        <v>540</v>
      </c>
      <c r="B4065">
        <v>4447</v>
      </c>
      <c r="C4065" s="3">
        <v>11353.507793666</v>
      </c>
      <c r="D4065" s="2"/>
    </row>
    <row r="4066" spans="1:4" x14ac:dyDescent="0.25">
      <c r="A4066" s="2">
        <v>540</v>
      </c>
      <c r="B4066">
        <v>4448</v>
      </c>
      <c r="C4066" s="3">
        <v>6970.0935186659999</v>
      </c>
      <c r="D4066" s="2"/>
    </row>
    <row r="4067" spans="1:4" x14ac:dyDescent="0.25">
      <c r="A4067" s="2">
        <v>540</v>
      </c>
      <c r="B4067">
        <v>4449</v>
      </c>
      <c r="C4067" s="3">
        <v>38207.888961333003</v>
      </c>
      <c r="D4067" s="2"/>
    </row>
    <row r="4068" spans="1:4" x14ac:dyDescent="0.25">
      <c r="A4068" s="2">
        <v>540</v>
      </c>
      <c r="B4068">
        <v>4450</v>
      </c>
      <c r="C4068" s="3">
        <v>30557.346991999999</v>
      </c>
      <c r="D4068" s="2"/>
    </row>
    <row r="4069" spans="1:4" x14ac:dyDescent="0.25">
      <c r="A4069" s="2">
        <v>540</v>
      </c>
      <c r="B4069">
        <v>4451</v>
      </c>
      <c r="C4069" s="3">
        <v>20431.181461</v>
      </c>
      <c r="D4069" s="2"/>
    </row>
    <row r="4070" spans="1:4" x14ac:dyDescent="0.25">
      <c r="A4070" s="2">
        <v>540</v>
      </c>
      <c r="B4070">
        <v>4452</v>
      </c>
      <c r="C4070" s="3">
        <v>34210.578704332998</v>
      </c>
      <c r="D4070" s="2"/>
    </row>
    <row r="4071" spans="1:4" x14ac:dyDescent="0.25">
      <c r="A4071" s="2">
        <v>540</v>
      </c>
      <c r="B4071">
        <v>4453</v>
      </c>
      <c r="C4071" s="3">
        <v>43426.909351333001</v>
      </c>
      <c r="D4071" s="2"/>
    </row>
    <row r="4072" spans="1:4" x14ac:dyDescent="0.25">
      <c r="A4072" s="2">
        <v>540</v>
      </c>
      <c r="B4072">
        <v>4454</v>
      </c>
      <c r="C4072" s="3">
        <v>37749.150076332997</v>
      </c>
      <c r="D4072" s="2"/>
    </row>
    <row r="4073" spans="1:4" x14ac:dyDescent="0.25">
      <c r="A4073" s="2">
        <v>540</v>
      </c>
      <c r="B4073">
        <v>4455</v>
      </c>
      <c r="C4073" s="3">
        <v>48714.427392332997</v>
      </c>
      <c r="D4073" s="2"/>
    </row>
    <row r="4074" spans="1:4" x14ac:dyDescent="0.25">
      <c r="A4074" s="2">
        <v>540</v>
      </c>
      <c r="B4074">
        <v>4456</v>
      </c>
      <c r="C4074" s="3">
        <v>38971.436139332996</v>
      </c>
      <c r="D4074" s="2"/>
    </row>
    <row r="4075" spans="1:4" x14ac:dyDescent="0.25">
      <c r="A4075" s="2">
        <v>540</v>
      </c>
      <c r="B4075">
        <v>4457</v>
      </c>
      <c r="C4075" s="3">
        <v>5276.4795569999997</v>
      </c>
      <c r="D4075" s="2"/>
    </row>
    <row r="4076" spans="1:4" x14ac:dyDescent="0.25">
      <c r="A4076" s="2">
        <v>540</v>
      </c>
      <c r="B4076">
        <v>4458</v>
      </c>
      <c r="C4076" s="3">
        <v>1533.7681560000001</v>
      </c>
      <c r="D4076" s="2"/>
    </row>
    <row r="4077" spans="1:4" x14ac:dyDescent="0.25">
      <c r="A4077" s="2">
        <v>540</v>
      </c>
      <c r="B4077">
        <v>4459</v>
      </c>
      <c r="C4077" s="3">
        <v>13573.536692</v>
      </c>
      <c r="D4077" s="2"/>
    </row>
    <row r="4078" spans="1:4" x14ac:dyDescent="0.25">
      <c r="A4078" s="2">
        <v>540</v>
      </c>
      <c r="B4078">
        <v>4460</v>
      </c>
      <c r="C4078" s="3">
        <v>1828.754083</v>
      </c>
      <c r="D4078" s="2"/>
    </row>
    <row r="4079" spans="1:4" x14ac:dyDescent="0.25">
      <c r="A4079" s="2">
        <v>540</v>
      </c>
      <c r="B4079">
        <v>4462</v>
      </c>
      <c r="C4079" s="3">
        <v>36753.054579000003</v>
      </c>
      <c r="D4079" s="2"/>
    </row>
    <row r="4080" spans="1:4" x14ac:dyDescent="0.25">
      <c r="A4080" s="2">
        <v>540</v>
      </c>
      <c r="B4080">
        <v>4463</v>
      </c>
      <c r="C4080" s="3">
        <v>17626.052594000001</v>
      </c>
      <c r="D4080" s="2"/>
    </row>
    <row r="4081" spans="1:4" x14ac:dyDescent="0.25">
      <c r="A4081" s="2">
        <v>540</v>
      </c>
      <c r="B4081">
        <v>4464</v>
      </c>
      <c r="C4081" s="3">
        <v>22717.223738000001</v>
      </c>
      <c r="D4081" s="2"/>
    </row>
    <row r="4082" spans="1:4" x14ac:dyDescent="0.25">
      <c r="A4082" s="2">
        <v>540</v>
      </c>
      <c r="B4082">
        <v>4465</v>
      </c>
      <c r="C4082" s="3">
        <v>5977.7486609999996</v>
      </c>
      <c r="D4082" s="2"/>
    </row>
    <row r="4083" spans="1:4" x14ac:dyDescent="0.25">
      <c r="A4083" s="2">
        <v>540</v>
      </c>
      <c r="B4083">
        <v>4466</v>
      </c>
      <c r="C4083" s="3">
        <v>1854.0499259999999</v>
      </c>
      <c r="D4083" s="2"/>
    </row>
    <row r="4084" spans="1:4" x14ac:dyDescent="0.25">
      <c r="A4084" s="2">
        <v>540</v>
      </c>
      <c r="B4084">
        <v>4467</v>
      </c>
      <c r="C4084" s="3">
        <v>4131.0331999999999</v>
      </c>
      <c r="D4084" s="2"/>
    </row>
    <row r="4085" spans="1:4" x14ac:dyDescent="0.25">
      <c r="A4085" s="2">
        <v>540</v>
      </c>
      <c r="B4085">
        <v>4468</v>
      </c>
      <c r="C4085" s="3">
        <v>2146.9511029999999</v>
      </c>
      <c r="D4085" s="2"/>
    </row>
    <row r="4086" spans="1:4" x14ac:dyDescent="0.25">
      <c r="A4086" s="2">
        <v>540</v>
      </c>
      <c r="B4086">
        <v>4469</v>
      </c>
      <c r="C4086" s="3">
        <v>5673.0964260000001</v>
      </c>
      <c r="D4086" s="2"/>
    </row>
    <row r="4087" spans="1:4" x14ac:dyDescent="0.25">
      <c r="A4087" s="2">
        <v>540</v>
      </c>
      <c r="B4087">
        <v>4470</v>
      </c>
      <c r="C4087" s="3">
        <v>2111.2739259999998</v>
      </c>
      <c r="D4087" s="2"/>
    </row>
    <row r="4088" spans="1:4" x14ac:dyDescent="0.25">
      <c r="A4088" s="2">
        <v>540</v>
      </c>
      <c r="B4088">
        <v>4471</v>
      </c>
      <c r="C4088" s="3">
        <v>2111.2739259999998</v>
      </c>
      <c r="D4088" s="2"/>
    </row>
    <row r="4089" spans="1:4" x14ac:dyDescent="0.25">
      <c r="A4089" s="2">
        <v>540</v>
      </c>
      <c r="B4089">
        <v>4472</v>
      </c>
      <c r="C4089" s="3">
        <v>1292.3332760000001</v>
      </c>
      <c r="D4089" s="2"/>
    </row>
    <row r="4090" spans="1:4" x14ac:dyDescent="0.25">
      <c r="A4090" s="2">
        <v>540</v>
      </c>
      <c r="B4090">
        <v>4473</v>
      </c>
      <c r="C4090" s="3">
        <v>13424.254223999</v>
      </c>
      <c r="D4090" s="2"/>
    </row>
    <row r="4091" spans="1:4" x14ac:dyDescent="0.25">
      <c r="A4091" s="2">
        <v>540</v>
      </c>
      <c r="B4091">
        <v>4474</v>
      </c>
      <c r="C4091" s="3">
        <v>6808.6409709999998</v>
      </c>
      <c r="D4091" s="2"/>
    </row>
    <row r="4092" spans="1:4" x14ac:dyDescent="0.25">
      <c r="A4092" s="2">
        <v>540</v>
      </c>
      <c r="B4092">
        <v>4475</v>
      </c>
      <c r="C4092" s="3">
        <v>33168.396146332001</v>
      </c>
      <c r="D4092" s="2"/>
    </row>
    <row r="4093" spans="1:4" x14ac:dyDescent="0.25">
      <c r="A4093" s="2">
        <v>540</v>
      </c>
      <c r="B4093">
        <v>4476</v>
      </c>
      <c r="C4093" s="3">
        <v>20805.661671333</v>
      </c>
      <c r="D4093" s="2"/>
    </row>
    <row r="4094" spans="1:4" x14ac:dyDescent="0.25">
      <c r="A4094" s="2">
        <v>540</v>
      </c>
      <c r="B4094">
        <v>4477</v>
      </c>
      <c r="C4094" s="3">
        <v>2303.8397450000002</v>
      </c>
      <c r="D4094" s="2"/>
    </row>
    <row r="4095" spans="1:4" x14ac:dyDescent="0.25">
      <c r="A4095" s="2">
        <v>540</v>
      </c>
      <c r="B4095">
        <v>4478</v>
      </c>
      <c r="C4095" s="3">
        <v>3409.0539060000001</v>
      </c>
      <c r="D4095" s="2"/>
    </row>
    <row r="4096" spans="1:4" x14ac:dyDescent="0.25">
      <c r="A4096" s="2">
        <v>540</v>
      </c>
      <c r="B4096">
        <v>4479</v>
      </c>
      <c r="C4096" s="3">
        <v>23303.559861000002</v>
      </c>
      <c r="D4096" s="2"/>
    </row>
    <row r="4097" spans="1:4" x14ac:dyDescent="0.25">
      <c r="A4097" s="2">
        <v>540</v>
      </c>
      <c r="B4097">
        <v>4480</v>
      </c>
      <c r="C4097" s="3">
        <v>19200.369916332998</v>
      </c>
      <c r="D4097" s="2"/>
    </row>
    <row r="4098" spans="1:4" x14ac:dyDescent="0.25">
      <c r="A4098" s="2">
        <v>540</v>
      </c>
      <c r="B4098">
        <v>4481</v>
      </c>
      <c r="C4098" s="3">
        <v>5245.6003520000004</v>
      </c>
      <c r="D4098" s="2"/>
    </row>
    <row r="4099" spans="1:4" x14ac:dyDescent="0.25">
      <c r="A4099" s="2">
        <v>540</v>
      </c>
      <c r="B4099">
        <v>4482</v>
      </c>
      <c r="C4099" s="3">
        <v>27507.113595999999</v>
      </c>
      <c r="D4099" s="2"/>
    </row>
    <row r="4100" spans="1:4" x14ac:dyDescent="0.25">
      <c r="A4100" s="2">
        <v>540</v>
      </c>
      <c r="B4100">
        <v>4483</v>
      </c>
      <c r="C4100" s="3">
        <v>22594.221847000001</v>
      </c>
      <c r="D4100" s="2"/>
    </row>
    <row r="4101" spans="1:4" x14ac:dyDescent="0.25">
      <c r="A4101" s="2">
        <v>540</v>
      </c>
      <c r="B4101">
        <v>4484</v>
      </c>
      <c r="C4101" s="3">
        <v>1924.0033639999999</v>
      </c>
      <c r="D4101" s="2"/>
    </row>
    <row r="4102" spans="1:4" x14ac:dyDescent="0.25">
      <c r="A4102" s="2">
        <v>540</v>
      </c>
      <c r="B4102">
        <v>4485</v>
      </c>
      <c r="C4102" s="3">
        <v>33739.935205000002</v>
      </c>
      <c r="D4102" s="2"/>
    </row>
    <row r="4103" spans="1:4" x14ac:dyDescent="0.25">
      <c r="A4103" s="2">
        <v>540</v>
      </c>
      <c r="B4103">
        <v>4486</v>
      </c>
      <c r="C4103" s="3">
        <v>30648.402496999999</v>
      </c>
      <c r="D4103" s="2"/>
    </row>
    <row r="4104" spans="1:4" x14ac:dyDescent="0.25">
      <c r="A4104" s="2">
        <v>540</v>
      </c>
      <c r="B4104">
        <v>4487</v>
      </c>
      <c r="C4104" s="3">
        <v>5731.4433200000003</v>
      </c>
      <c r="D4104" s="2"/>
    </row>
    <row r="4105" spans="1:4" x14ac:dyDescent="0.25">
      <c r="A4105" s="2">
        <v>540</v>
      </c>
      <c r="B4105">
        <v>4488</v>
      </c>
      <c r="C4105" s="3">
        <v>13025.03671</v>
      </c>
      <c r="D4105" s="2"/>
    </row>
    <row r="4106" spans="1:4" x14ac:dyDescent="0.25">
      <c r="A4106" s="2">
        <v>540</v>
      </c>
      <c r="B4106">
        <v>4489</v>
      </c>
      <c r="C4106" s="3">
        <v>28059.014092000001</v>
      </c>
      <c r="D4106" s="2"/>
    </row>
    <row r="4107" spans="1:4" x14ac:dyDescent="0.25">
      <c r="A4107" s="2">
        <v>540</v>
      </c>
      <c r="B4107">
        <v>4490</v>
      </c>
      <c r="C4107" s="3">
        <v>25866.395320332998</v>
      </c>
      <c r="D4107" s="2"/>
    </row>
    <row r="4108" spans="1:4" x14ac:dyDescent="0.25">
      <c r="A4108" s="2">
        <v>540</v>
      </c>
      <c r="B4108">
        <v>4491</v>
      </c>
      <c r="C4108" s="3">
        <v>24673.895489333001</v>
      </c>
      <c r="D4108" s="2"/>
    </row>
    <row r="4109" spans="1:4" x14ac:dyDescent="0.25">
      <c r="A4109" s="2">
        <v>540</v>
      </c>
      <c r="B4109">
        <v>4492</v>
      </c>
      <c r="C4109" s="3">
        <v>11627.272625</v>
      </c>
      <c r="D4109" s="2"/>
    </row>
    <row r="4110" spans="1:4" x14ac:dyDescent="0.25">
      <c r="A4110" s="2">
        <v>540</v>
      </c>
      <c r="B4110">
        <v>4493</v>
      </c>
      <c r="C4110" s="3">
        <v>31159.331154</v>
      </c>
      <c r="D4110" s="2"/>
    </row>
    <row r="4111" spans="1:4" x14ac:dyDescent="0.25">
      <c r="A4111" s="2">
        <v>540</v>
      </c>
      <c r="B4111">
        <v>4494</v>
      </c>
      <c r="C4111" s="3">
        <v>3300.2472979999998</v>
      </c>
      <c r="D4111" s="2"/>
    </row>
    <row r="4112" spans="1:4" x14ac:dyDescent="0.25">
      <c r="A4112" s="2">
        <v>540</v>
      </c>
      <c r="B4112">
        <v>4495</v>
      </c>
      <c r="C4112" s="3">
        <v>2378.169868</v>
      </c>
      <c r="D4112" s="2"/>
    </row>
    <row r="4113" spans="1:4" x14ac:dyDescent="0.25">
      <c r="A4113" s="2">
        <v>540</v>
      </c>
      <c r="B4113">
        <v>4496</v>
      </c>
      <c r="C4113" s="3">
        <v>20419.653414</v>
      </c>
      <c r="D4113" s="2"/>
    </row>
    <row r="4114" spans="1:4" x14ac:dyDescent="0.25">
      <c r="A4114" s="2">
        <v>540</v>
      </c>
      <c r="B4114">
        <v>4497</v>
      </c>
      <c r="C4114" s="3">
        <v>20419.653414</v>
      </c>
      <c r="D4114" s="2"/>
    </row>
    <row r="4115" spans="1:4" x14ac:dyDescent="0.25">
      <c r="A4115" s="2">
        <v>540</v>
      </c>
      <c r="B4115">
        <v>4498</v>
      </c>
      <c r="C4115" s="3">
        <v>3617.3253260000001</v>
      </c>
      <c r="D4115" s="2"/>
    </row>
    <row r="4116" spans="1:4" x14ac:dyDescent="0.25">
      <c r="A4116" s="2">
        <v>540</v>
      </c>
      <c r="B4116">
        <v>4499</v>
      </c>
      <c r="C4116" s="3">
        <v>32131.070715999998</v>
      </c>
      <c r="D4116" s="2"/>
    </row>
    <row r="4117" spans="1:4" x14ac:dyDescent="0.25">
      <c r="A4117" s="2">
        <v>540</v>
      </c>
      <c r="B4117">
        <v>4500</v>
      </c>
      <c r="C4117" s="3">
        <v>13634.968865999999</v>
      </c>
      <c r="D4117" s="2"/>
    </row>
    <row r="4118" spans="1:4" x14ac:dyDescent="0.25">
      <c r="A4118" s="2">
        <v>540</v>
      </c>
      <c r="B4118">
        <v>4501</v>
      </c>
      <c r="C4118" s="3">
        <v>6804.6672769999996</v>
      </c>
      <c r="D4118" s="2"/>
    </row>
    <row r="4119" spans="1:4" x14ac:dyDescent="0.25">
      <c r="A4119" s="2">
        <v>540</v>
      </c>
      <c r="B4119">
        <v>4502</v>
      </c>
      <c r="C4119" s="3">
        <v>13372.120413000001</v>
      </c>
      <c r="D4119" s="2"/>
    </row>
    <row r="4120" spans="1:4" x14ac:dyDescent="0.25">
      <c r="A4120" s="2">
        <v>540</v>
      </c>
      <c r="B4120">
        <v>4503</v>
      </c>
      <c r="C4120" s="3">
        <v>16524.914425999999</v>
      </c>
      <c r="D4120" s="2"/>
    </row>
    <row r="4121" spans="1:4" x14ac:dyDescent="0.25">
      <c r="A4121" s="2">
        <v>540</v>
      </c>
      <c r="B4121">
        <v>4504</v>
      </c>
      <c r="C4121" s="3">
        <v>18404.457926999999</v>
      </c>
      <c r="D4121" s="2"/>
    </row>
    <row r="4122" spans="1:4" x14ac:dyDescent="0.25">
      <c r="A4122" s="2">
        <v>540</v>
      </c>
      <c r="B4122">
        <v>4505</v>
      </c>
      <c r="C4122" s="3">
        <v>18116.763857000002</v>
      </c>
      <c r="D4122" s="2"/>
    </row>
    <row r="4123" spans="1:4" x14ac:dyDescent="0.25">
      <c r="A4123" s="2">
        <v>540</v>
      </c>
      <c r="B4123">
        <v>4506</v>
      </c>
      <c r="C4123" s="3">
        <v>8167.7279829999998</v>
      </c>
      <c r="D4123" s="2"/>
    </row>
    <row r="4124" spans="1:4" x14ac:dyDescent="0.25">
      <c r="A4124" s="2">
        <v>540</v>
      </c>
      <c r="B4124">
        <v>4507</v>
      </c>
      <c r="C4124" s="3">
        <v>31386.37242</v>
      </c>
      <c r="D4124" s="2"/>
    </row>
    <row r="4125" spans="1:4" x14ac:dyDescent="0.25">
      <c r="A4125" s="2">
        <v>540</v>
      </c>
      <c r="B4125">
        <v>4508</v>
      </c>
      <c r="C4125" s="3">
        <v>21181.503466999999</v>
      </c>
      <c r="D4125" s="2"/>
    </row>
    <row r="4126" spans="1:4" x14ac:dyDescent="0.25">
      <c r="A4126" s="2">
        <v>540</v>
      </c>
      <c r="B4126">
        <v>4509</v>
      </c>
      <c r="C4126" s="3">
        <v>58556.138789999997</v>
      </c>
      <c r="D4126" s="2"/>
    </row>
    <row r="4127" spans="1:4" x14ac:dyDescent="0.25">
      <c r="A4127" s="2">
        <v>540</v>
      </c>
      <c r="B4127">
        <v>4510</v>
      </c>
      <c r="C4127" s="3">
        <v>58556.138789999997</v>
      </c>
      <c r="D4127" s="2"/>
    </row>
    <row r="4128" spans="1:4" x14ac:dyDescent="0.25">
      <c r="A4128" s="2">
        <v>540</v>
      </c>
      <c r="B4128">
        <v>4511</v>
      </c>
      <c r="C4128" s="3">
        <v>58556.138789999997</v>
      </c>
      <c r="D4128" s="2"/>
    </row>
    <row r="4129" spans="1:4" x14ac:dyDescent="0.25">
      <c r="A4129" s="2">
        <v>540</v>
      </c>
      <c r="B4129">
        <v>4512</v>
      </c>
      <c r="C4129" s="3">
        <v>20433.389836333001</v>
      </c>
      <c r="D4129" s="2"/>
    </row>
    <row r="4130" spans="1:4" x14ac:dyDescent="0.25">
      <c r="A4130" s="2">
        <v>540</v>
      </c>
      <c r="B4130">
        <v>4513</v>
      </c>
      <c r="C4130" s="3">
        <v>18536.649530333001</v>
      </c>
      <c r="D4130" s="2"/>
    </row>
    <row r="4131" spans="1:4" x14ac:dyDescent="0.25">
      <c r="A4131" s="2">
        <v>540</v>
      </c>
      <c r="B4131">
        <v>4514</v>
      </c>
      <c r="C4131" s="3">
        <v>58044.070838</v>
      </c>
      <c r="D4131" s="2"/>
    </row>
    <row r="4132" spans="1:4" x14ac:dyDescent="0.25">
      <c r="A4132" s="2">
        <v>540</v>
      </c>
      <c r="B4132">
        <v>4515</v>
      </c>
      <c r="C4132" s="3">
        <v>25137.918981999999</v>
      </c>
      <c r="D4132" s="2"/>
    </row>
    <row r="4133" spans="1:4" x14ac:dyDescent="0.25">
      <c r="A4133" s="2">
        <v>540</v>
      </c>
      <c r="B4133">
        <v>4516</v>
      </c>
      <c r="C4133" s="3">
        <v>15832.893517666</v>
      </c>
      <c r="D4133" s="2"/>
    </row>
    <row r="4134" spans="1:4" x14ac:dyDescent="0.25">
      <c r="A4134" s="2">
        <v>540</v>
      </c>
      <c r="B4134">
        <v>4517</v>
      </c>
      <c r="C4134" s="3">
        <v>45152.437261999999</v>
      </c>
      <c r="D4134" s="2"/>
    </row>
    <row r="4135" spans="1:4" x14ac:dyDescent="0.25">
      <c r="A4135" s="2">
        <v>540</v>
      </c>
      <c r="B4135">
        <v>4518</v>
      </c>
      <c r="C4135" s="3">
        <v>3693.3870350000002</v>
      </c>
      <c r="D4135" s="2"/>
    </row>
    <row r="4136" spans="1:4" x14ac:dyDescent="0.25">
      <c r="A4136" s="2">
        <v>540</v>
      </c>
      <c r="B4136">
        <v>4519</v>
      </c>
      <c r="C4136" s="3">
        <v>7474.9303309999996</v>
      </c>
      <c r="D4136" s="2"/>
    </row>
    <row r="4137" spans="1:4" x14ac:dyDescent="0.25">
      <c r="A4137" s="2">
        <v>540</v>
      </c>
      <c r="B4137">
        <v>4520</v>
      </c>
      <c r="C4137" s="3">
        <v>49992.229014999997</v>
      </c>
      <c r="D4137" s="2"/>
    </row>
    <row r="4138" spans="1:4" x14ac:dyDescent="0.25">
      <c r="A4138" s="2">
        <v>540</v>
      </c>
      <c r="B4138">
        <v>4521</v>
      </c>
      <c r="C4138" s="3">
        <v>6904.6378510000004</v>
      </c>
      <c r="D4138" s="2"/>
    </row>
    <row r="4139" spans="1:4" x14ac:dyDescent="0.25">
      <c r="A4139" s="2">
        <v>540</v>
      </c>
      <c r="B4139">
        <v>4522</v>
      </c>
      <c r="C4139" s="3">
        <v>5241.5515789999999</v>
      </c>
      <c r="D4139" s="2"/>
    </row>
    <row r="4140" spans="1:4" x14ac:dyDescent="0.25">
      <c r="A4140" s="2">
        <v>540</v>
      </c>
      <c r="B4140">
        <v>4523</v>
      </c>
      <c r="C4140" s="3">
        <v>21890.674353999999</v>
      </c>
      <c r="D4140" s="2"/>
    </row>
    <row r="4141" spans="1:4" x14ac:dyDescent="0.25">
      <c r="A4141" s="2">
        <v>540</v>
      </c>
      <c r="B4141">
        <v>4524</v>
      </c>
      <c r="C4141" s="3">
        <v>50373.068120000004</v>
      </c>
      <c r="D4141" s="2"/>
    </row>
    <row r="4142" spans="1:4" x14ac:dyDescent="0.25">
      <c r="A4142" s="2">
        <v>540</v>
      </c>
      <c r="B4142">
        <v>4525</v>
      </c>
      <c r="C4142" s="3">
        <v>43137.253582999998</v>
      </c>
      <c r="D4142" s="2"/>
    </row>
    <row r="4143" spans="1:4" x14ac:dyDescent="0.25">
      <c r="A4143" s="2">
        <v>540</v>
      </c>
      <c r="B4143">
        <v>4526</v>
      </c>
      <c r="C4143" s="3">
        <v>1803.8954309999999</v>
      </c>
      <c r="D4143" s="2"/>
    </row>
    <row r="4144" spans="1:4" x14ac:dyDescent="0.25">
      <c r="A4144" s="2">
        <v>540</v>
      </c>
      <c r="B4144">
        <v>4527</v>
      </c>
      <c r="C4144" s="3">
        <v>3128.9875980000002</v>
      </c>
      <c r="D4144" s="2"/>
    </row>
    <row r="4145" spans="1:4" x14ac:dyDescent="0.25">
      <c r="A4145" s="2">
        <v>540</v>
      </c>
      <c r="B4145">
        <v>4529</v>
      </c>
      <c r="C4145" s="3">
        <v>11547.366614</v>
      </c>
      <c r="D4145" s="2"/>
    </row>
    <row r="4146" spans="1:4" x14ac:dyDescent="0.25">
      <c r="A4146" s="2">
        <v>540</v>
      </c>
      <c r="B4146">
        <v>4530</v>
      </c>
      <c r="C4146" s="3">
        <v>14398.156766665999</v>
      </c>
      <c r="D4146" s="2"/>
    </row>
    <row r="4147" spans="1:4" x14ac:dyDescent="0.25">
      <c r="A4147" s="2">
        <v>540</v>
      </c>
      <c r="B4147">
        <v>4531</v>
      </c>
      <c r="C4147" s="3">
        <v>4523.8809959999999</v>
      </c>
      <c r="D4147" s="2"/>
    </row>
    <row r="4148" spans="1:4" x14ac:dyDescent="0.25">
      <c r="A4148" s="2">
        <v>540</v>
      </c>
      <c r="B4148">
        <v>4532</v>
      </c>
      <c r="C4148" s="3">
        <v>23658.717412665999</v>
      </c>
      <c r="D4148" s="2"/>
    </row>
    <row r="4149" spans="1:4" x14ac:dyDescent="0.25">
      <c r="A4149" s="2">
        <v>540</v>
      </c>
      <c r="B4149">
        <v>4533</v>
      </c>
      <c r="C4149" s="3">
        <v>14109.546315666001</v>
      </c>
      <c r="D4149" s="2"/>
    </row>
    <row r="4150" spans="1:4" x14ac:dyDescent="0.25">
      <c r="A4150" s="2">
        <v>540</v>
      </c>
      <c r="B4150">
        <v>4534</v>
      </c>
      <c r="C4150" s="3">
        <v>12554.090124</v>
      </c>
      <c r="D4150" s="2"/>
    </row>
    <row r="4151" spans="1:4" x14ac:dyDescent="0.25">
      <c r="A4151" s="2">
        <v>540</v>
      </c>
      <c r="B4151">
        <v>4537</v>
      </c>
      <c r="C4151" s="3">
        <v>5550.5567449999999</v>
      </c>
      <c r="D4151" s="2"/>
    </row>
    <row r="4152" spans="1:4" x14ac:dyDescent="0.25">
      <c r="A4152" s="2">
        <v>540</v>
      </c>
      <c r="B4152">
        <v>4538</v>
      </c>
      <c r="C4152" s="3">
        <v>5367.7608149999996</v>
      </c>
      <c r="D4152" s="2"/>
    </row>
    <row r="4153" spans="1:4" x14ac:dyDescent="0.25">
      <c r="A4153" s="2">
        <v>540</v>
      </c>
      <c r="B4153">
        <v>4539</v>
      </c>
      <c r="C4153" s="3">
        <v>6138.4353929999997</v>
      </c>
      <c r="D4153" s="2"/>
    </row>
    <row r="4154" spans="1:4" x14ac:dyDescent="0.25">
      <c r="A4154" s="2">
        <v>540</v>
      </c>
      <c r="B4154">
        <v>4540</v>
      </c>
      <c r="C4154" s="3">
        <v>12206.508897</v>
      </c>
      <c r="D4154" s="2"/>
    </row>
    <row r="4155" spans="1:4" x14ac:dyDescent="0.25">
      <c r="A4155" s="2">
        <v>540</v>
      </c>
      <c r="B4155">
        <v>4541</v>
      </c>
      <c r="C4155" s="3">
        <v>11464.562868999999</v>
      </c>
      <c r="D4155" s="2"/>
    </row>
    <row r="4156" spans="1:4" x14ac:dyDescent="0.25">
      <c r="A4156" s="2">
        <v>540</v>
      </c>
      <c r="B4156">
        <v>4542</v>
      </c>
      <c r="C4156" s="3">
        <v>15816.991400000001</v>
      </c>
      <c r="D4156" s="2"/>
    </row>
    <row r="4157" spans="1:4" x14ac:dyDescent="0.25">
      <c r="A4157" s="2">
        <v>540</v>
      </c>
      <c r="B4157">
        <v>4543</v>
      </c>
      <c r="C4157" s="3">
        <v>5559.6049720000001</v>
      </c>
      <c r="D4157" s="2"/>
    </row>
    <row r="4158" spans="1:4" x14ac:dyDescent="0.25">
      <c r="A4158" s="2">
        <v>540</v>
      </c>
      <c r="B4158">
        <v>4544</v>
      </c>
      <c r="C4158" s="3">
        <v>2422.63771</v>
      </c>
      <c r="D4158" s="2"/>
    </row>
    <row r="4159" spans="1:4" x14ac:dyDescent="0.25">
      <c r="A4159" s="2">
        <v>540</v>
      </c>
      <c r="B4159">
        <v>4545</v>
      </c>
      <c r="C4159" s="3">
        <v>15139.882141</v>
      </c>
      <c r="D4159" s="2"/>
    </row>
    <row r="4160" spans="1:4" x14ac:dyDescent="0.25">
      <c r="A4160" s="2">
        <v>540</v>
      </c>
      <c r="B4160">
        <v>4546</v>
      </c>
      <c r="C4160" s="3">
        <v>15261.540675</v>
      </c>
      <c r="D4160" s="2"/>
    </row>
    <row r="4161" spans="1:4" x14ac:dyDescent="0.25">
      <c r="A4161" s="2">
        <v>540</v>
      </c>
      <c r="B4161">
        <v>4547</v>
      </c>
      <c r="C4161" s="3">
        <v>13666.766677</v>
      </c>
      <c r="D4161" s="2"/>
    </row>
    <row r="4162" spans="1:4" x14ac:dyDescent="0.25">
      <c r="A4162" s="2">
        <v>540</v>
      </c>
      <c r="B4162">
        <v>4549</v>
      </c>
      <c r="C4162" s="3">
        <v>1725.605219</v>
      </c>
      <c r="D4162" s="2"/>
    </row>
    <row r="4163" spans="1:4" x14ac:dyDescent="0.25">
      <c r="A4163" s="2">
        <v>540</v>
      </c>
      <c r="B4163">
        <v>4550</v>
      </c>
      <c r="C4163" s="3">
        <v>11872.665204999999</v>
      </c>
      <c r="D4163" s="2"/>
    </row>
    <row r="4164" spans="1:4" x14ac:dyDescent="0.25">
      <c r="A4164" s="2">
        <v>540</v>
      </c>
      <c r="B4164">
        <v>4551</v>
      </c>
      <c r="C4164" s="3">
        <v>12208.722972</v>
      </c>
      <c r="D4164" s="2"/>
    </row>
    <row r="4165" spans="1:4" x14ac:dyDescent="0.25">
      <c r="A4165" s="2">
        <v>540</v>
      </c>
      <c r="B4165">
        <v>4552</v>
      </c>
      <c r="C4165" s="3">
        <v>11303.128822999999</v>
      </c>
      <c r="D4165" s="2"/>
    </row>
    <row r="4166" spans="1:4" x14ac:dyDescent="0.25">
      <c r="A4166" s="2">
        <v>540</v>
      </c>
      <c r="B4166">
        <v>4553</v>
      </c>
      <c r="C4166" s="3">
        <v>12141.9758</v>
      </c>
      <c r="D4166" s="2"/>
    </row>
    <row r="4167" spans="1:4" x14ac:dyDescent="0.25">
      <c r="A4167" s="2">
        <v>540</v>
      </c>
      <c r="B4167">
        <v>4554</v>
      </c>
      <c r="C4167" s="3">
        <v>9039.6208910000005</v>
      </c>
      <c r="D4167" s="2"/>
    </row>
    <row r="4168" spans="1:4" x14ac:dyDescent="0.25">
      <c r="A4168" s="2">
        <v>540</v>
      </c>
      <c r="B4168">
        <v>4555</v>
      </c>
      <c r="C4168" s="3">
        <v>5448.6876990000001</v>
      </c>
      <c r="D4168" s="2"/>
    </row>
    <row r="4169" spans="1:4" x14ac:dyDescent="0.25">
      <c r="A4169" s="2">
        <v>540</v>
      </c>
      <c r="B4169">
        <v>4556</v>
      </c>
      <c r="C4169" s="3">
        <v>31468.911064</v>
      </c>
      <c r="D4169" s="2"/>
    </row>
    <row r="4170" spans="1:4" x14ac:dyDescent="0.25">
      <c r="A4170" s="2">
        <v>540</v>
      </c>
      <c r="B4170">
        <v>4557</v>
      </c>
      <c r="C4170" s="3">
        <v>31468.911064</v>
      </c>
      <c r="D4170" s="2"/>
    </row>
    <row r="4171" spans="1:4" x14ac:dyDescent="0.25">
      <c r="A4171" s="2">
        <v>540</v>
      </c>
      <c r="B4171">
        <v>4559</v>
      </c>
      <c r="C4171" s="3">
        <v>14923.261326</v>
      </c>
      <c r="D4171" s="2"/>
    </row>
    <row r="4172" spans="1:4" x14ac:dyDescent="0.25">
      <c r="A4172" s="2">
        <v>540</v>
      </c>
      <c r="B4172">
        <v>4560</v>
      </c>
      <c r="C4172" s="3">
        <v>15837.226659</v>
      </c>
      <c r="D4172" s="2"/>
    </row>
    <row r="4173" spans="1:4" x14ac:dyDescent="0.25">
      <c r="A4173" s="2">
        <v>540</v>
      </c>
      <c r="B4173">
        <v>4561</v>
      </c>
      <c r="C4173" s="3">
        <v>11341.997404</v>
      </c>
      <c r="D4173" s="2"/>
    </row>
    <row r="4174" spans="1:4" x14ac:dyDescent="0.25">
      <c r="A4174" s="2">
        <v>540</v>
      </c>
      <c r="B4174">
        <v>4562</v>
      </c>
      <c r="C4174" s="3">
        <v>11260.919379000001</v>
      </c>
      <c r="D4174" s="2"/>
    </row>
    <row r="4175" spans="1:4" x14ac:dyDescent="0.25">
      <c r="A4175" s="2">
        <v>540</v>
      </c>
      <c r="B4175">
        <v>4563</v>
      </c>
      <c r="C4175" s="3">
        <v>16347.615157</v>
      </c>
      <c r="D4175" s="2"/>
    </row>
    <row r="4176" spans="1:4" x14ac:dyDescent="0.25">
      <c r="A4176" s="2">
        <v>540</v>
      </c>
      <c r="B4176">
        <v>4564</v>
      </c>
      <c r="C4176" s="3">
        <v>12274.213648000001</v>
      </c>
      <c r="D4176" s="2"/>
    </row>
    <row r="4177" spans="1:4" x14ac:dyDescent="0.25">
      <c r="A4177" s="2">
        <v>540</v>
      </c>
      <c r="B4177">
        <v>4565</v>
      </c>
      <c r="C4177" s="3">
        <v>17288.544440999998</v>
      </c>
      <c r="D4177" s="2"/>
    </row>
    <row r="4178" spans="1:4" x14ac:dyDescent="0.25">
      <c r="A4178" s="2">
        <v>540</v>
      </c>
      <c r="B4178">
        <v>4566</v>
      </c>
      <c r="C4178" s="3">
        <v>13457.671618</v>
      </c>
      <c r="D4178" s="2"/>
    </row>
    <row r="4179" spans="1:4" x14ac:dyDescent="0.25">
      <c r="A4179" s="2">
        <v>540</v>
      </c>
      <c r="B4179">
        <v>4567</v>
      </c>
      <c r="C4179" s="3">
        <v>13513.897263000001</v>
      </c>
      <c r="D4179" s="2"/>
    </row>
    <row r="4180" spans="1:4" x14ac:dyDescent="0.25">
      <c r="A4180" s="2">
        <v>540</v>
      </c>
      <c r="B4180">
        <v>4568</v>
      </c>
      <c r="C4180" s="3">
        <v>2094.306955</v>
      </c>
      <c r="D4180" s="2"/>
    </row>
    <row r="4181" spans="1:4" x14ac:dyDescent="0.25">
      <c r="A4181" s="2">
        <v>540</v>
      </c>
      <c r="B4181">
        <v>4569</v>
      </c>
      <c r="C4181" s="3">
        <v>13326.310014000001</v>
      </c>
      <c r="D4181" s="2"/>
    </row>
    <row r="4182" spans="1:4" x14ac:dyDescent="0.25">
      <c r="A4182" s="2">
        <v>540</v>
      </c>
      <c r="B4182">
        <v>4570</v>
      </c>
      <c r="C4182" s="3">
        <v>3878.8284010000002</v>
      </c>
      <c r="D4182" s="2"/>
    </row>
    <row r="4183" spans="1:4" x14ac:dyDescent="0.25">
      <c r="A4183" s="2">
        <v>540</v>
      </c>
      <c r="B4183">
        <v>4571</v>
      </c>
      <c r="C4183" s="3">
        <v>4508.1651009999996</v>
      </c>
      <c r="D4183" s="2"/>
    </row>
    <row r="4184" spans="1:4" x14ac:dyDescent="0.25">
      <c r="A4184" s="2">
        <v>540</v>
      </c>
      <c r="B4184">
        <v>4572</v>
      </c>
      <c r="C4184" s="3">
        <v>4674.393239</v>
      </c>
      <c r="D4184" s="2"/>
    </row>
    <row r="4185" spans="1:4" x14ac:dyDescent="0.25">
      <c r="A4185" s="2">
        <v>540</v>
      </c>
      <c r="B4185">
        <v>4573</v>
      </c>
      <c r="C4185" s="3">
        <v>4223.2249949999996</v>
      </c>
      <c r="D4185" s="2"/>
    </row>
    <row r="4186" spans="1:4" x14ac:dyDescent="0.25">
      <c r="A4186" s="2">
        <v>540</v>
      </c>
      <c r="B4186">
        <v>4574</v>
      </c>
      <c r="C4186" s="3">
        <v>14522.432696</v>
      </c>
      <c r="D4186" s="2"/>
    </row>
    <row r="4187" spans="1:4" x14ac:dyDescent="0.25">
      <c r="A4187" s="2">
        <v>540</v>
      </c>
      <c r="B4187">
        <v>4575</v>
      </c>
      <c r="C4187" s="3">
        <v>16685.220106000001</v>
      </c>
      <c r="D4187" s="2"/>
    </row>
    <row r="4188" spans="1:4" x14ac:dyDescent="0.25">
      <c r="A4188" s="2">
        <v>540</v>
      </c>
      <c r="B4188">
        <v>4576</v>
      </c>
      <c r="C4188" s="3">
        <v>11099.992496999999</v>
      </c>
      <c r="D4188" s="2"/>
    </row>
    <row r="4189" spans="1:4" x14ac:dyDescent="0.25">
      <c r="A4189" s="2">
        <v>540</v>
      </c>
      <c r="B4189">
        <v>4577</v>
      </c>
      <c r="C4189" s="3">
        <v>11618.454089999999</v>
      </c>
      <c r="D4189" s="2"/>
    </row>
    <row r="4190" spans="1:4" x14ac:dyDescent="0.25">
      <c r="A4190" s="2">
        <v>540</v>
      </c>
      <c r="B4190">
        <v>4578</v>
      </c>
      <c r="C4190" s="3">
        <v>6203.4895150000002</v>
      </c>
      <c r="D4190" s="2"/>
    </row>
    <row r="4191" spans="1:4" x14ac:dyDescent="0.25">
      <c r="A4191" s="2">
        <v>540</v>
      </c>
      <c r="B4191">
        <v>4579</v>
      </c>
      <c r="C4191" s="3">
        <v>4392.8562540000003</v>
      </c>
      <c r="D4191" s="2"/>
    </row>
    <row r="4192" spans="1:4" x14ac:dyDescent="0.25">
      <c r="A4192" s="2">
        <v>540</v>
      </c>
      <c r="B4192">
        <v>4580</v>
      </c>
      <c r="C4192" s="3">
        <v>4299.6748630000002</v>
      </c>
      <c r="D4192" s="2"/>
    </row>
    <row r="4193" spans="1:4" x14ac:dyDescent="0.25">
      <c r="A4193" s="2">
        <v>540</v>
      </c>
      <c r="B4193">
        <v>4581</v>
      </c>
      <c r="C4193" s="3">
        <v>8057.960137</v>
      </c>
      <c r="D4193" s="2"/>
    </row>
    <row r="4194" spans="1:4" x14ac:dyDescent="0.25">
      <c r="A4194" s="2">
        <v>540</v>
      </c>
      <c r="B4194">
        <v>4582</v>
      </c>
      <c r="C4194" s="3">
        <v>8057.960137</v>
      </c>
      <c r="D4194" s="2"/>
    </row>
    <row r="4195" spans="1:4" x14ac:dyDescent="0.25">
      <c r="A4195" s="2">
        <v>540</v>
      </c>
      <c r="B4195">
        <v>4583</v>
      </c>
      <c r="C4195" s="3">
        <v>5092.5249819999999</v>
      </c>
      <c r="D4195" s="2"/>
    </row>
    <row r="4196" spans="1:4" x14ac:dyDescent="0.25">
      <c r="A4196" s="2">
        <v>540</v>
      </c>
      <c r="B4196">
        <v>4584</v>
      </c>
      <c r="C4196" s="3">
        <v>6705.9349309999998</v>
      </c>
      <c r="D4196" s="2"/>
    </row>
    <row r="4197" spans="1:4" x14ac:dyDescent="0.25">
      <c r="A4197" s="2">
        <v>540</v>
      </c>
      <c r="B4197">
        <v>4585</v>
      </c>
      <c r="C4197" s="3">
        <v>18062.099752999999</v>
      </c>
      <c r="D4197" s="2"/>
    </row>
    <row r="4198" spans="1:4" x14ac:dyDescent="0.25">
      <c r="A4198" s="2">
        <v>540</v>
      </c>
      <c r="B4198">
        <v>4586</v>
      </c>
      <c r="C4198" s="3">
        <v>12810.712915</v>
      </c>
      <c r="D4198" s="2"/>
    </row>
    <row r="4199" spans="1:4" x14ac:dyDescent="0.25">
      <c r="A4199" s="2">
        <v>540</v>
      </c>
      <c r="B4199">
        <v>4587</v>
      </c>
      <c r="C4199" s="3">
        <v>15270.391511</v>
      </c>
      <c r="D4199" s="2"/>
    </row>
    <row r="4200" spans="1:4" x14ac:dyDescent="0.25">
      <c r="A4200" s="2">
        <v>540</v>
      </c>
      <c r="B4200">
        <v>4588</v>
      </c>
      <c r="C4200" s="3">
        <v>15629.85029</v>
      </c>
      <c r="D4200" s="2"/>
    </row>
    <row r="4201" spans="1:4" x14ac:dyDescent="0.25">
      <c r="A4201" s="2">
        <v>540</v>
      </c>
      <c r="B4201">
        <v>4589</v>
      </c>
      <c r="C4201" s="3">
        <v>15629.85029</v>
      </c>
      <c r="D4201" s="2"/>
    </row>
    <row r="4202" spans="1:4" x14ac:dyDescent="0.25">
      <c r="A4202" s="2">
        <v>540</v>
      </c>
      <c r="B4202">
        <v>4590</v>
      </c>
      <c r="C4202" s="3">
        <v>10922.453474</v>
      </c>
      <c r="D4202" s="2"/>
    </row>
    <row r="4203" spans="1:4" x14ac:dyDescent="0.25">
      <c r="A4203" s="2">
        <v>540</v>
      </c>
      <c r="B4203">
        <v>4591</v>
      </c>
      <c r="C4203" s="3">
        <v>0</v>
      </c>
      <c r="D4203" s="2"/>
    </row>
    <row r="4204" spans="1:4" x14ac:dyDescent="0.25">
      <c r="A4204" s="2">
        <v>540</v>
      </c>
      <c r="B4204">
        <v>4592</v>
      </c>
      <c r="C4204" s="3">
        <v>3458.8941220000002</v>
      </c>
      <c r="D4204" s="2"/>
    </row>
    <row r="4205" spans="1:4" x14ac:dyDescent="0.25">
      <c r="A4205" s="2">
        <v>540</v>
      </c>
      <c r="B4205">
        <v>4593</v>
      </c>
      <c r="C4205" s="3">
        <v>617.08286499999997</v>
      </c>
      <c r="D4205" s="2"/>
    </row>
    <row r="4206" spans="1:4" x14ac:dyDescent="0.25">
      <c r="A4206" s="2">
        <v>540</v>
      </c>
      <c r="B4206">
        <v>4594</v>
      </c>
      <c r="C4206" s="3">
        <v>978.55914499999994</v>
      </c>
      <c r="D4206" s="2"/>
    </row>
    <row r="4207" spans="1:4" x14ac:dyDescent="0.25">
      <c r="A4207" s="2">
        <v>540</v>
      </c>
      <c r="B4207">
        <v>4595</v>
      </c>
      <c r="C4207" s="3">
        <v>16507.229691</v>
      </c>
      <c r="D4207" s="2"/>
    </row>
    <row r="4208" spans="1:4" x14ac:dyDescent="0.25">
      <c r="A4208" s="2">
        <v>540</v>
      </c>
      <c r="B4208">
        <v>4598</v>
      </c>
      <c r="C4208" s="3">
        <v>17500.044613999999</v>
      </c>
      <c r="D4208" s="2"/>
    </row>
    <row r="4209" spans="1:4" x14ac:dyDescent="0.25">
      <c r="A4209" s="2">
        <v>540</v>
      </c>
      <c r="B4209">
        <v>4599</v>
      </c>
      <c r="C4209" s="3">
        <v>18956.957372000001</v>
      </c>
      <c r="D4209" s="2"/>
    </row>
    <row r="4210" spans="1:4" x14ac:dyDescent="0.25">
      <c r="A4210" s="2">
        <v>540</v>
      </c>
      <c r="B4210">
        <v>4600</v>
      </c>
      <c r="C4210" s="3">
        <v>16921.631617999999</v>
      </c>
      <c r="D4210" s="2"/>
    </row>
    <row r="4211" spans="1:4" x14ac:dyDescent="0.25">
      <c r="A4211" s="2">
        <v>540</v>
      </c>
      <c r="B4211">
        <v>4601</v>
      </c>
      <c r="C4211" s="3">
        <v>13769.10039</v>
      </c>
      <c r="D4211" s="2"/>
    </row>
    <row r="4212" spans="1:4" x14ac:dyDescent="0.25">
      <c r="A4212" s="2">
        <v>540</v>
      </c>
      <c r="B4212">
        <v>4602</v>
      </c>
      <c r="C4212" s="3">
        <v>2979.7791200000001</v>
      </c>
      <c r="D4212" s="2"/>
    </row>
    <row r="4213" spans="1:4" x14ac:dyDescent="0.25">
      <c r="A4213" s="2">
        <v>540</v>
      </c>
      <c r="B4213">
        <v>4603</v>
      </c>
      <c r="C4213" s="3">
        <v>2561.615832</v>
      </c>
      <c r="D4213" s="2"/>
    </row>
    <row r="4214" spans="1:4" x14ac:dyDescent="0.25">
      <c r="A4214" s="2">
        <v>540</v>
      </c>
      <c r="B4214">
        <v>4604</v>
      </c>
      <c r="C4214" s="3">
        <v>1446.4512380000001</v>
      </c>
      <c r="D4214" s="2"/>
    </row>
    <row r="4215" spans="1:4" x14ac:dyDescent="0.25">
      <c r="A4215" s="2">
        <v>540</v>
      </c>
      <c r="B4215">
        <v>4605</v>
      </c>
      <c r="C4215" s="3">
        <v>4325.4149710000002</v>
      </c>
      <c r="D4215" s="2"/>
    </row>
    <row r="4216" spans="1:4" x14ac:dyDescent="0.25">
      <c r="A4216" s="2">
        <v>540</v>
      </c>
      <c r="B4216">
        <v>4606</v>
      </c>
      <c r="C4216" s="3">
        <v>4380.7023289999997</v>
      </c>
      <c r="D4216" s="2"/>
    </row>
    <row r="4217" spans="1:4" x14ac:dyDescent="0.25">
      <c r="A4217" s="2">
        <v>540</v>
      </c>
      <c r="B4217">
        <v>4607</v>
      </c>
      <c r="C4217" s="3">
        <v>0</v>
      </c>
      <c r="D4217" s="2"/>
    </row>
    <row r="4218" spans="1:4" x14ac:dyDescent="0.25">
      <c r="A4218" s="2">
        <v>540</v>
      </c>
      <c r="B4218">
        <v>4608</v>
      </c>
      <c r="C4218" s="3">
        <v>1753.078262</v>
      </c>
      <c r="D4218" s="2"/>
    </row>
    <row r="4219" spans="1:4" x14ac:dyDescent="0.25">
      <c r="A4219" s="2">
        <v>540</v>
      </c>
      <c r="B4219">
        <v>4609</v>
      </c>
      <c r="C4219" s="3">
        <v>460.47736099999997</v>
      </c>
      <c r="D4219" s="2"/>
    </row>
    <row r="4220" spans="1:4" x14ac:dyDescent="0.25">
      <c r="A4220" s="2">
        <v>540</v>
      </c>
      <c r="B4220">
        <v>4611</v>
      </c>
      <c r="C4220" s="3">
        <v>2049.6847619999999</v>
      </c>
      <c r="D4220" s="2"/>
    </row>
    <row r="4221" spans="1:4" x14ac:dyDescent="0.25">
      <c r="A4221" s="2">
        <v>540</v>
      </c>
      <c r="B4221">
        <v>4612</v>
      </c>
      <c r="C4221" s="3">
        <v>2512.3973329999999</v>
      </c>
      <c r="D4221" s="2"/>
    </row>
    <row r="4222" spans="1:4" x14ac:dyDescent="0.25">
      <c r="A4222" s="2">
        <v>540</v>
      </c>
      <c r="B4222">
        <v>4613</v>
      </c>
      <c r="C4222" s="3">
        <v>0</v>
      </c>
      <c r="D4222" s="2"/>
    </row>
    <row r="4223" spans="1:4" x14ac:dyDescent="0.25">
      <c r="A4223" s="2">
        <v>540</v>
      </c>
      <c r="B4223">
        <v>4614</v>
      </c>
      <c r="C4223" s="3">
        <v>5798.0793139999996</v>
      </c>
      <c r="D4223" s="2"/>
    </row>
    <row r="4224" spans="1:4" x14ac:dyDescent="0.25">
      <c r="A4224" s="2">
        <v>540</v>
      </c>
      <c r="B4224">
        <v>4615</v>
      </c>
      <c r="C4224" s="3">
        <v>5137.8039070000004</v>
      </c>
      <c r="D4224" s="2"/>
    </row>
    <row r="4225" spans="1:4" x14ac:dyDescent="0.25">
      <c r="A4225" s="2">
        <v>540</v>
      </c>
      <c r="B4225">
        <v>4616</v>
      </c>
      <c r="C4225" s="3">
        <v>1865.5804740000001</v>
      </c>
      <c r="D4225" s="2"/>
    </row>
    <row r="4226" spans="1:4" x14ac:dyDescent="0.25">
      <c r="A4226" s="2">
        <v>540</v>
      </c>
      <c r="B4226">
        <v>4617</v>
      </c>
      <c r="C4226" s="3">
        <v>5150.4618769999997</v>
      </c>
      <c r="D4226" s="2"/>
    </row>
    <row r="4227" spans="1:4" x14ac:dyDescent="0.25">
      <c r="A4227" s="2">
        <v>540</v>
      </c>
      <c r="B4227">
        <v>4618</v>
      </c>
      <c r="C4227" s="3">
        <v>4465.2472479999997</v>
      </c>
      <c r="D4227" s="2"/>
    </row>
    <row r="4228" spans="1:4" x14ac:dyDescent="0.25">
      <c r="A4228" s="2">
        <v>540</v>
      </c>
      <c r="B4228">
        <v>4619</v>
      </c>
      <c r="C4228" s="3">
        <v>3909.8968540000001</v>
      </c>
      <c r="D4228" s="2"/>
    </row>
    <row r="4229" spans="1:4" x14ac:dyDescent="0.25">
      <c r="A4229" s="2">
        <v>540</v>
      </c>
      <c r="B4229">
        <v>4620</v>
      </c>
      <c r="C4229" s="3">
        <v>2956.817595</v>
      </c>
      <c r="D4229" s="2"/>
    </row>
    <row r="4230" spans="1:4" x14ac:dyDescent="0.25">
      <c r="A4230" s="2">
        <v>540</v>
      </c>
      <c r="B4230">
        <v>4621</v>
      </c>
      <c r="C4230" s="3">
        <v>6215.4658200000003</v>
      </c>
      <c r="D4230" s="2"/>
    </row>
    <row r="4231" spans="1:4" x14ac:dyDescent="0.25">
      <c r="A4231" s="2">
        <v>540</v>
      </c>
      <c r="B4231">
        <v>4622</v>
      </c>
      <c r="C4231" s="3">
        <v>11970.378572</v>
      </c>
      <c r="D4231" s="2"/>
    </row>
    <row r="4232" spans="1:4" x14ac:dyDescent="0.25">
      <c r="A4232" s="2">
        <v>540</v>
      </c>
      <c r="B4232">
        <v>4623</v>
      </c>
      <c r="C4232" s="3">
        <v>6318.8749559999997</v>
      </c>
      <c r="D4232" s="2"/>
    </row>
    <row r="4233" spans="1:4" x14ac:dyDescent="0.25">
      <c r="A4233" s="2">
        <v>540</v>
      </c>
      <c r="B4233">
        <v>4624</v>
      </c>
      <c r="C4233" s="3">
        <v>6318.8749559999997</v>
      </c>
      <c r="D4233" s="2"/>
    </row>
    <row r="4234" spans="1:4" x14ac:dyDescent="0.25">
      <c r="A4234" s="2">
        <v>540</v>
      </c>
      <c r="B4234">
        <v>4625</v>
      </c>
      <c r="C4234" s="3">
        <v>6318.8749559999997</v>
      </c>
      <c r="D4234" s="2"/>
    </row>
    <row r="4235" spans="1:4" x14ac:dyDescent="0.25">
      <c r="A4235" s="2">
        <v>540</v>
      </c>
      <c r="B4235">
        <v>4626</v>
      </c>
      <c r="C4235" s="3">
        <v>9494.9927040000002</v>
      </c>
      <c r="D4235" s="2"/>
    </row>
    <row r="4236" spans="1:4" x14ac:dyDescent="0.25">
      <c r="A4236" s="2">
        <v>540</v>
      </c>
      <c r="B4236">
        <v>4627</v>
      </c>
      <c r="C4236" s="3">
        <v>10939.724238999999</v>
      </c>
      <c r="D4236" s="2"/>
    </row>
    <row r="4237" spans="1:4" x14ac:dyDescent="0.25">
      <c r="A4237" s="2">
        <v>540</v>
      </c>
      <c r="B4237">
        <v>4628</v>
      </c>
      <c r="C4237" s="3">
        <v>8052.7135799999996</v>
      </c>
      <c r="D4237" s="2"/>
    </row>
    <row r="4238" spans="1:4" x14ac:dyDescent="0.25">
      <c r="A4238" s="2">
        <v>540</v>
      </c>
      <c r="B4238">
        <v>4629</v>
      </c>
      <c r="C4238" s="3">
        <v>410.63833499999998</v>
      </c>
      <c r="D4238" s="2"/>
    </row>
    <row r="4239" spans="1:4" x14ac:dyDescent="0.25">
      <c r="A4239" s="2">
        <v>540</v>
      </c>
      <c r="B4239">
        <v>4630</v>
      </c>
      <c r="C4239" s="3">
        <v>1954.472694</v>
      </c>
      <c r="D4239" s="2"/>
    </row>
    <row r="4240" spans="1:4" x14ac:dyDescent="0.25">
      <c r="A4240" s="2">
        <v>540</v>
      </c>
      <c r="B4240">
        <v>4631</v>
      </c>
      <c r="C4240" s="3">
        <v>0</v>
      </c>
      <c r="D4240" s="2"/>
    </row>
    <row r="4241" spans="1:4" x14ac:dyDescent="0.25">
      <c r="A4241" s="2">
        <v>540</v>
      </c>
      <c r="B4241">
        <v>4632</v>
      </c>
      <c r="C4241" s="3">
        <v>1759.5858169999999</v>
      </c>
      <c r="D4241" s="2"/>
    </row>
    <row r="4242" spans="1:4" x14ac:dyDescent="0.25">
      <c r="A4242" s="2">
        <v>540</v>
      </c>
      <c r="B4242">
        <v>4633</v>
      </c>
      <c r="C4242" s="3">
        <v>3287.4493819999998</v>
      </c>
      <c r="D4242" s="2"/>
    </row>
    <row r="4243" spans="1:4" x14ac:dyDescent="0.25">
      <c r="A4243" s="2">
        <v>540</v>
      </c>
      <c r="B4243">
        <v>4634</v>
      </c>
      <c r="C4243" s="3">
        <v>16775.725203000002</v>
      </c>
      <c r="D4243" s="2"/>
    </row>
    <row r="4244" spans="1:4" x14ac:dyDescent="0.25">
      <c r="A4244" s="2">
        <v>540</v>
      </c>
      <c r="B4244">
        <v>4635</v>
      </c>
      <c r="C4244" s="3">
        <v>10254.771232999999</v>
      </c>
      <c r="D4244" s="2"/>
    </row>
    <row r="4245" spans="1:4" x14ac:dyDescent="0.25">
      <c r="A4245" s="2">
        <v>540</v>
      </c>
      <c r="B4245">
        <v>4636</v>
      </c>
      <c r="C4245" s="3">
        <v>3557.5923480000001</v>
      </c>
      <c r="D4245" s="2"/>
    </row>
    <row r="4246" spans="1:4" x14ac:dyDescent="0.25">
      <c r="A4246" s="2">
        <v>540</v>
      </c>
      <c r="B4246">
        <v>4637</v>
      </c>
      <c r="C4246" s="3">
        <v>9385.9617460000009</v>
      </c>
      <c r="D4246" s="2"/>
    </row>
    <row r="4247" spans="1:4" x14ac:dyDescent="0.25">
      <c r="A4247" s="2">
        <v>540</v>
      </c>
      <c r="B4247">
        <v>4638</v>
      </c>
      <c r="C4247" s="3">
        <v>10000.612837999999</v>
      </c>
      <c r="D4247" s="2"/>
    </row>
    <row r="4248" spans="1:4" x14ac:dyDescent="0.25">
      <c r="A4248" s="2">
        <v>540</v>
      </c>
      <c r="B4248">
        <v>4639</v>
      </c>
      <c r="C4248" s="3">
        <v>10751.711123999999</v>
      </c>
      <c r="D4248" s="2"/>
    </row>
    <row r="4249" spans="1:4" x14ac:dyDescent="0.25">
      <c r="A4249" s="2">
        <v>540</v>
      </c>
      <c r="B4249">
        <v>4640</v>
      </c>
      <c r="C4249" s="3">
        <v>2651.2034359999998</v>
      </c>
      <c r="D4249" s="2"/>
    </row>
    <row r="4250" spans="1:4" x14ac:dyDescent="0.25">
      <c r="A4250" s="2">
        <v>540</v>
      </c>
      <c r="B4250">
        <v>4641</v>
      </c>
      <c r="C4250" s="3">
        <v>1341.8158040000001</v>
      </c>
      <c r="D4250" s="2"/>
    </row>
    <row r="4251" spans="1:4" x14ac:dyDescent="0.25">
      <c r="A4251" s="2">
        <v>540</v>
      </c>
      <c r="B4251">
        <v>4642</v>
      </c>
      <c r="C4251" s="3">
        <v>5985.3087589999996</v>
      </c>
      <c r="D4251" s="2"/>
    </row>
    <row r="4252" spans="1:4" x14ac:dyDescent="0.25">
      <c r="A4252" s="2">
        <v>540</v>
      </c>
      <c r="B4252">
        <v>4643</v>
      </c>
      <c r="C4252" s="3">
        <v>331.14936699999998</v>
      </c>
      <c r="D4252" s="2"/>
    </row>
    <row r="4253" spans="1:4" x14ac:dyDescent="0.25">
      <c r="A4253" s="2">
        <v>540</v>
      </c>
      <c r="B4253">
        <v>4644</v>
      </c>
      <c r="C4253" s="3">
        <v>5470.6646659999997</v>
      </c>
      <c r="D4253" s="2"/>
    </row>
    <row r="4254" spans="1:4" x14ac:dyDescent="0.25">
      <c r="A4254" s="2">
        <v>540</v>
      </c>
      <c r="B4254">
        <v>4645</v>
      </c>
      <c r="C4254" s="3">
        <v>3337.1437583319998</v>
      </c>
      <c r="D4254" s="2"/>
    </row>
    <row r="4255" spans="1:4" x14ac:dyDescent="0.25">
      <c r="A4255" s="2">
        <v>540</v>
      </c>
      <c r="B4255">
        <v>4646</v>
      </c>
      <c r="C4255" s="3">
        <v>8585.9990830000006</v>
      </c>
      <c r="D4255" s="2"/>
    </row>
    <row r="4256" spans="1:4" x14ac:dyDescent="0.25">
      <c r="A4256" s="2">
        <v>540</v>
      </c>
      <c r="B4256">
        <v>4647</v>
      </c>
      <c r="C4256" s="3">
        <v>10632.322179999999</v>
      </c>
      <c r="D4256" s="2"/>
    </row>
    <row r="4257" spans="1:4" x14ac:dyDescent="0.25">
      <c r="A4257" s="2">
        <v>540</v>
      </c>
      <c r="B4257">
        <v>4648</v>
      </c>
      <c r="C4257" s="3">
        <v>10582.645007998</v>
      </c>
      <c r="D4257" s="2"/>
    </row>
    <row r="4258" spans="1:4" x14ac:dyDescent="0.25">
      <c r="A4258" s="2">
        <v>540</v>
      </c>
      <c r="B4258">
        <v>4649</v>
      </c>
      <c r="C4258" s="3">
        <v>10087.978456998</v>
      </c>
      <c r="D4258" s="2"/>
    </row>
    <row r="4259" spans="1:4" x14ac:dyDescent="0.25">
      <c r="A4259" s="2">
        <v>540</v>
      </c>
      <c r="B4259">
        <v>4650</v>
      </c>
      <c r="C4259" s="3">
        <v>8417.9079349999993</v>
      </c>
      <c r="D4259" s="2"/>
    </row>
    <row r="4260" spans="1:4" x14ac:dyDescent="0.25">
      <c r="A4260" s="2">
        <v>540</v>
      </c>
      <c r="B4260">
        <v>4651</v>
      </c>
      <c r="C4260" s="3">
        <v>4108.6866689999997</v>
      </c>
      <c r="D4260" s="2"/>
    </row>
    <row r="4261" spans="1:4" x14ac:dyDescent="0.25">
      <c r="A4261" s="2">
        <v>540</v>
      </c>
      <c r="B4261">
        <v>4652</v>
      </c>
      <c r="C4261" s="3">
        <v>5265.7986119999996</v>
      </c>
      <c r="D4261" s="2"/>
    </row>
    <row r="4262" spans="1:4" x14ac:dyDescent="0.25">
      <c r="A4262" s="2">
        <v>540</v>
      </c>
      <c r="B4262">
        <v>4653</v>
      </c>
      <c r="C4262" s="3">
        <v>13819.997855</v>
      </c>
      <c r="D4262" s="2"/>
    </row>
    <row r="4263" spans="1:4" x14ac:dyDescent="0.25">
      <c r="A4263" s="2">
        <v>540</v>
      </c>
      <c r="B4263">
        <v>4654</v>
      </c>
      <c r="C4263" s="3">
        <v>1537.9508800000001</v>
      </c>
      <c r="D4263" s="2"/>
    </row>
    <row r="4264" spans="1:4" x14ac:dyDescent="0.25">
      <c r="A4264" s="2">
        <v>540</v>
      </c>
      <c r="B4264">
        <v>4655</v>
      </c>
      <c r="C4264" s="3">
        <v>1942.887377</v>
      </c>
      <c r="D4264" s="2"/>
    </row>
    <row r="4265" spans="1:4" x14ac:dyDescent="0.25">
      <c r="A4265" s="2">
        <v>540</v>
      </c>
      <c r="B4265">
        <v>4656</v>
      </c>
      <c r="C4265" s="3">
        <v>1472.6879739999999</v>
      </c>
      <c r="D4265" s="2"/>
    </row>
    <row r="4266" spans="1:4" x14ac:dyDescent="0.25">
      <c r="A4266" s="2">
        <v>540</v>
      </c>
      <c r="B4266">
        <v>4657</v>
      </c>
      <c r="C4266" s="3">
        <v>1195.358125</v>
      </c>
      <c r="D4266" s="2"/>
    </row>
    <row r="4267" spans="1:4" x14ac:dyDescent="0.25">
      <c r="A4267" s="2">
        <v>540</v>
      </c>
      <c r="B4267">
        <v>4658</v>
      </c>
      <c r="C4267" s="3">
        <v>8412.6609210000006</v>
      </c>
      <c r="D4267" s="2"/>
    </row>
    <row r="4268" spans="1:4" x14ac:dyDescent="0.25">
      <c r="A4268" s="2">
        <v>540</v>
      </c>
      <c r="B4268">
        <v>4659</v>
      </c>
      <c r="C4268" s="3">
        <v>2280.3148259999998</v>
      </c>
      <c r="D4268" s="2"/>
    </row>
    <row r="4269" spans="1:4" x14ac:dyDescent="0.25">
      <c r="A4269" s="2">
        <v>540</v>
      </c>
      <c r="B4269">
        <v>4660</v>
      </c>
      <c r="C4269" s="3">
        <v>5567.8604439999999</v>
      </c>
      <c r="D4269" s="2"/>
    </row>
    <row r="4270" spans="1:4" x14ac:dyDescent="0.25">
      <c r="A4270" s="2">
        <v>540</v>
      </c>
      <c r="B4270">
        <v>4661</v>
      </c>
      <c r="C4270" s="3">
        <v>5589.0207920000003</v>
      </c>
      <c r="D4270" s="2"/>
    </row>
    <row r="4271" spans="1:4" x14ac:dyDescent="0.25">
      <c r="A4271" s="2">
        <v>540</v>
      </c>
      <c r="B4271">
        <v>4662</v>
      </c>
      <c r="C4271" s="3">
        <v>2637.4166599999999</v>
      </c>
      <c r="D4271" s="2"/>
    </row>
    <row r="4272" spans="1:4" x14ac:dyDescent="0.25">
      <c r="A4272" s="2">
        <v>540</v>
      </c>
      <c r="B4272">
        <v>4663</v>
      </c>
      <c r="C4272" s="3">
        <v>20024.734853000002</v>
      </c>
      <c r="D4272" s="2"/>
    </row>
    <row r="4273" spans="1:4" x14ac:dyDescent="0.25">
      <c r="A4273" s="2">
        <v>540</v>
      </c>
      <c r="B4273">
        <v>4665</v>
      </c>
      <c r="C4273" s="3">
        <v>6529.5215896660002</v>
      </c>
      <c r="D4273" s="2"/>
    </row>
    <row r="4274" spans="1:4" x14ac:dyDescent="0.25">
      <c r="A4274" s="2">
        <v>540</v>
      </c>
      <c r="B4274">
        <v>4666</v>
      </c>
      <c r="C4274" s="3">
        <v>6529.5215896660002</v>
      </c>
      <c r="D4274" s="2"/>
    </row>
    <row r="4275" spans="1:4" x14ac:dyDescent="0.25">
      <c r="A4275" s="2">
        <v>540</v>
      </c>
      <c r="B4275">
        <v>4667</v>
      </c>
      <c r="C4275" s="3">
        <v>11288.652823998</v>
      </c>
      <c r="D4275" s="2"/>
    </row>
    <row r="4276" spans="1:4" x14ac:dyDescent="0.25">
      <c r="A4276" s="2">
        <v>540</v>
      </c>
      <c r="B4276">
        <v>4668</v>
      </c>
      <c r="C4276" s="3">
        <v>13715.053887997999</v>
      </c>
      <c r="D4276" s="2"/>
    </row>
    <row r="4277" spans="1:4" x14ac:dyDescent="0.25">
      <c r="A4277" s="2">
        <v>540</v>
      </c>
      <c r="B4277">
        <v>4669</v>
      </c>
      <c r="C4277" s="3">
        <v>13928.926224998</v>
      </c>
      <c r="D4277" s="2"/>
    </row>
    <row r="4278" spans="1:4" x14ac:dyDescent="0.25">
      <c r="A4278" s="2">
        <v>540</v>
      </c>
      <c r="B4278">
        <v>4670</v>
      </c>
      <c r="C4278" s="3">
        <v>1030.447627</v>
      </c>
      <c r="D4278" s="2"/>
    </row>
    <row r="4279" spans="1:4" x14ac:dyDescent="0.25">
      <c r="A4279" s="2">
        <v>540</v>
      </c>
      <c r="B4279">
        <v>4671</v>
      </c>
      <c r="C4279" s="3">
        <v>1184.6032740000001</v>
      </c>
      <c r="D4279" s="2"/>
    </row>
    <row r="4280" spans="1:4" x14ac:dyDescent="0.25">
      <c r="A4280" s="2">
        <v>540</v>
      </c>
      <c r="B4280">
        <v>4672</v>
      </c>
      <c r="C4280" s="3">
        <v>6866.1113880000003</v>
      </c>
      <c r="D4280" s="2"/>
    </row>
    <row r="4281" spans="1:4" x14ac:dyDescent="0.25">
      <c r="A4281" s="2">
        <v>540</v>
      </c>
      <c r="B4281">
        <v>4673</v>
      </c>
      <c r="C4281" s="3">
        <v>7219.3182100000004</v>
      </c>
      <c r="D4281" s="2"/>
    </row>
    <row r="4282" spans="1:4" x14ac:dyDescent="0.25">
      <c r="A4282" s="2">
        <v>540</v>
      </c>
      <c r="B4282">
        <v>4674</v>
      </c>
      <c r="C4282" s="3">
        <v>8609.4238600000008</v>
      </c>
      <c r="D4282" s="2"/>
    </row>
    <row r="4283" spans="1:4" x14ac:dyDescent="0.25">
      <c r="A4283" s="2">
        <v>540</v>
      </c>
      <c r="B4283">
        <v>4675</v>
      </c>
      <c r="C4283" s="3">
        <v>3500.8480209999998</v>
      </c>
      <c r="D4283" s="2"/>
    </row>
    <row r="4284" spans="1:4" x14ac:dyDescent="0.25">
      <c r="A4284" s="2">
        <v>540</v>
      </c>
      <c r="B4284">
        <v>4676</v>
      </c>
      <c r="C4284" s="3">
        <v>2895.8111829999998</v>
      </c>
      <c r="D4284" s="2"/>
    </row>
    <row r="4285" spans="1:4" x14ac:dyDescent="0.25">
      <c r="A4285" s="2">
        <v>540</v>
      </c>
      <c r="B4285">
        <v>4677</v>
      </c>
      <c r="C4285" s="3">
        <v>8068.416655</v>
      </c>
      <c r="D4285" s="2"/>
    </row>
    <row r="4286" spans="1:4" x14ac:dyDescent="0.25">
      <c r="A4286" s="2">
        <v>540</v>
      </c>
      <c r="B4286">
        <v>4678</v>
      </c>
      <c r="C4286" s="3">
        <v>5296.9592789999997</v>
      </c>
      <c r="D4286" s="2"/>
    </row>
    <row r="4287" spans="1:4" x14ac:dyDescent="0.25">
      <c r="A4287" s="2">
        <v>540</v>
      </c>
      <c r="B4287">
        <v>4679</v>
      </c>
      <c r="C4287" s="3">
        <v>3329.6820640000001</v>
      </c>
      <c r="D4287" s="2"/>
    </row>
    <row r="4288" spans="1:4" x14ac:dyDescent="0.25">
      <c r="A4288" s="2">
        <v>540</v>
      </c>
      <c r="B4288">
        <v>4680</v>
      </c>
      <c r="C4288" s="3">
        <v>437.40786800000001</v>
      </c>
      <c r="D4288" s="2"/>
    </row>
    <row r="4289" spans="1:4" x14ac:dyDescent="0.25">
      <c r="A4289" s="2">
        <v>540</v>
      </c>
      <c r="B4289">
        <v>4681</v>
      </c>
      <c r="C4289" s="3">
        <v>4755.182656</v>
      </c>
      <c r="D4289" s="2"/>
    </row>
    <row r="4290" spans="1:4" x14ac:dyDescent="0.25">
      <c r="A4290" s="2">
        <v>540</v>
      </c>
      <c r="B4290">
        <v>4682</v>
      </c>
      <c r="C4290" s="3">
        <v>4195.1410450000003</v>
      </c>
      <c r="D4290" s="2"/>
    </row>
    <row r="4291" spans="1:4" x14ac:dyDescent="0.25">
      <c r="A4291" s="2">
        <v>540</v>
      </c>
      <c r="B4291">
        <v>4683</v>
      </c>
      <c r="C4291" s="3">
        <v>13782.080556999999</v>
      </c>
      <c r="D4291" s="2"/>
    </row>
    <row r="4292" spans="1:4" x14ac:dyDescent="0.25">
      <c r="A4292" s="2">
        <v>540</v>
      </c>
      <c r="B4292">
        <v>4684</v>
      </c>
      <c r="C4292" s="3">
        <v>4653.3623120000002</v>
      </c>
      <c r="D4292" s="2"/>
    </row>
    <row r="4293" spans="1:4" x14ac:dyDescent="0.25">
      <c r="A4293" s="2">
        <v>540</v>
      </c>
      <c r="B4293">
        <v>4685</v>
      </c>
      <c r="C4293" s="3">
        <v>12251.199737999999</v>
      </c>
      <c r="D4293" s="2"/>
    </row>
    <row r="4294" spans="1:4" x14ac:dyDescent="0.25">
      <c r="A4294" s="2">
        <v>540</v>
      </c>
      <c r="B4294">
        <v>4686</v>
      </c>
      <c r="C4294" s="3">
        <v>5856.1014880000002</v>
      </c>
      <c r="D4294" s="2"/>
    </row>
    <row r="4295" spans="1:4" x14ac:dyDescent="0.25">
      <c r="A4295" s="2">
        <v>540</v>
      </c>
      <c r="B4295">
        <v>4687</v>
      </c>
      <c r="C4295" s="3">
        <v>6099.3514059999998</v>
      </c>
      <c r="D4295" s="2"/>
    </row>
    <row r="4296" spans="1:4" x14ac:dyDescent="0.25">
      <c r="A4296" s="2">
        <v>540</v>
      </c>
      <c r="B4296">
        <v>4688</v>
      </c>
      <c r="C4296" s="3">
        <v>7389.5145160000002</v>
      </c>
      <c r="D4296" s="2"/>
    </row>
    <row r="4297" spans="1:4" x14ac:dyDescent="0.25">
      <c r="A4297" s="2">
        <v>540</v>
      </c>
      <c r="B4297">
        <v>4689</v>
      </c>
      <c r="C4297" s="3">
        <v>9298.7173390000007</v>
      </c>
      <c r="D4297" s="2"/>
    </row>
    <row r="4298" spans="1:4" x14ac:dyDescent="0.25">
      <c r="A4298" s="2">
        <v>540</v>
      </c>
      <c r="B4298">
        <v>4691</v>
      </c>
      <c r="C4298" s="3">
        <v>0</v>
      </c>
      <c r="D4298" s="2"/>
    </row>
    <row r="4299" spans="1:4" x14ac:dyDescent="0.25">
      <c r="A4299" s="2">
        <v>540</v>
      </c>
      <c r="B4299">
        <v>4692</v>
      </c>
      <c r="C4299" s="3">
        <v>1320.713778</v>
      </c>
      <c r="D4299" s="2"/>
    </row>
    <row r="4300" spans="1:4" x14ac:dyDescent="0.25">
      <c r="A4300" s="2">
        <v>540</v>
      </c>
      <c r="B4300">
        <v>4693</v>
      </c>
      <c r="C4300" s="3">
        <v>4663.5273690000004</v>
      </c>
      <c r="D4300" s="2"/>
    </row>
    <row r="4301" spans="1:4" x14ac:dyDescent="0.25">
      <c r="A4301" s="2">
        <v>540</v>
      </c>
      <c r="B4301">
        <v>4694</v>
      </c>
      <c r="C4301" s="3">
        <v>14498.097152</v>
      </c>
      <c r="D4301" s="2"/>
    </row>
    <row r="4302" spans="1:4" x14ac:dyDescent="0.25">
      <c r="A4302" s="2">
        <v>540</v>
      </c>
      <c r="B4302">
        <v>4695</v>
      </c>
      <c r="C4302" s="3">
        <v>16760.688704</v>
      </c>
      <c r="D4302" s="2"/>
    </row>
    <row r="4303" spans="1:4" x14ac:dyDescent="0.25">
      <c r="A4303" s="2">
        <v>540</v>
      </c>
      <c r="B4303">
        <v>4696</v>
      </c>
      <c r="C4303" s="3">
        <v>16760.688704</v>
      </c>
      <c r="D4303" s="2"/>
    </row>
    <row r="4304" spans="1:4" x14ac:dyDescent="0.25">
      <c r="A4304" s="2">
        <v>540</v>
      </c>
      <c r="B4304">
        <v>4697</v>
      </c>
      <c r="C4304" s="3">
        <v>10430.497380999999</v>
      </c>
      <c r="D4304" s="2"/>
    </row>
    <row r="4305" spans="1:4" x14ac:dyDescent="0.25">
      <c r="A4305" s="2">
        <v>540</v>
      </c>
      <c r="B4305">
        <v>4699</v>
      </c>
      <c r="C4305" s="3">
        <v>16181.570788000001</v>
      </c>
      <c r="D4305" s="2"/>
    </row>
    <row r="4306" spans="1:4" x14ac:dyDescent="0.25">
      <c r="A4306" s="2">
        <v>540</v>
      </c>
      <c r="B4306">
        <v>4700</v>
      </c>
      <c r="C4306" s="3">
        <v>1416.5623189999999</v>
      </c>
      <c r="D4306" s="2"/>
    </row>
    <row r="4307" spans="1:4" x14ac:dyDescent="0.25">
      <c r="A4307" s="2">
        <v>540</v>
      </c>
      <c r="B4307">
        <v>4701</v>
      </c>
      <c r="C4307" s="3">
        <v>1416.5623189999999</v>
      </c>
      <c r="D4307" s="2"/>
    </row>
    <row r="4308" spans="1:4" x14ac:dyDescent="0.25">
      <c r="A4308" s="2">
        <v>540</v>
      </c>
      <c r="B4308">
        <v>4702</v>
      </c>
      <c r="C4308" s="3">
        <v>1946.434025</v>
      </c>
      <c r="D4308" s="2"/>
    </row>
    <row r="4309" spans="1:4" x14ac:dyDescent="0.25">
      <c r="A4309" s="2">
        <v>540</v>
      </c>
      <c r="B4309">
        <v>4703</v>
      </c>
      <c r="C4309" s="3">
        <v>6152.5369689999998</v>
      </c>
      <c r="D4309" s="2"/>
    </row>
    <row r="4310" spans="1:4" x14ac:dyDescent="0.25">
      <c r="A4310" s="2">
        <v>540</v>
      </c>
      <c r="B4310">
        <v>4704</v>
      </c>
      <c r="C4310" s="3">
        <v>468.94415400000003</v>
      </c>
      <c r="D4310" s="2"/>
    </row>
    <row r="4311" spans="1:4" x14ac:dyDescent="0.25">
      <c r="A4311" s="2">
        <v>540</v>
      </c>
      <c r="B4311">
        <v>4705</v>
      </c>
      <c r="C4311" s="3">
        <v>572.81783800000005</v>
      </c>
      <c r="D4311" s="2"/>
    </row>
    <row r="4312" spans="1:4" x14ac:dyDescent="0.25">
      <c r="A4312" s="2">
        <v>540</v>
      </c>
      <c r="B4312">
        <v>4706</v>
      </c>
      <c r="C4312" s="3">
        <v>934.89280900000006</v>
      </c>
      <c r="D4312" s="2"/>
    </row>
    <row r="4313" spans="1:4" x14ac:dyDescent="0.25">
      <c r="A4313" s="2">
        <v>540</v>
      </c>
      <c r="B4313">
        <v>4707</v>
      </c>
      <c r="C4313" s="3">
        <v>1879.8548109999999</v>
      </c>
      <c r="D4313" s="2"/>
    </row>
    <row r="4314" spans="1:4" x14ac:dyDescent="0.25">
      <c r="A4314" s="2">
        <v>540</v>
      </c>
      <c r="B4314">
        <v>4708</v>
      </c>
      <c r="C4314" s="3">
        <v>1879.8548109999999</v>
      </c>
      <c r="D4314" s="2"/>
    </row>
    <row r="4315" spans="1:4" x14ac:dyDescent="0.25">
      <c r="A4315" s="2">
        <v>540</v>
      </c>
      <c r="B4315">
        <v>4709</v>
      </c>
      <c r="C4315" s="3">
        <v>2604.542097</v>
      </c>
      <c r="D4315" s="2"/>
    </row>
    <row r="4316" spans="1:4" x14ac:dyDescent="0.25">
      <c r="A4316" s="2">
        <v>540</v>
      </c>
      <c r="B4316">
        <v>4710</v>
      </c>
      <c r="C4316" s="3">
        <v>5458.2348709999997</v>
      </c>
      <c r="D4316" s="2"/>
    </row>
    <row r="4317" spans="1:4" x14ac:dyDescent="0.25">
      <c r="A4317" s="2">
        <v>540</v>
      </c>
      <c r="B4317">
        <v>4711</v>
      </c>
      <c r="C4317" s="3">
        <v>1336.0397680000001</v>
      </c>
      <c r="D4317" s="2"/>
    </row>
    <row r="4318" spans="1:4" x14ac:dyDescent="0.25">
      <c r="A4318" s="2">
        <v>540</v>
      </c>
      <c r="B4318">
        <v>4712</v>
      </c>
      <c r="C4318" s="3">
        <v>34590.457603333001</v>
      </c>
      <c r="D4318" s="2"/>
    </row>
    <row r="4319" spans="1:4" x14ac:dyDescent="0.25">
      <c r="A4319" s="2">
        <v>540</v>
      </c>
      <c r="B4319">
        <v>4713</v>
      </c>
      <c r="C4319" s="3">
        <v>16473.023753333</v>
      </c>
      <c r="D4319" s="2"/>
    </row>
    <row r="4320" spans="1:4" x14ac:dyDescent="0.25">
      <c r="A4320" s="2">
        <v>540</v>
      </c>
      <c r="B4320">
        <v>4714</v>
      </c>
      <c r="C4320" s="3">
        <v>11380.668315000001</v>
      </c>
      <c r="D4320" s="2"/>
    </row>
    <row r="4321" spans="1:4" x14ac:dyDescent="0.25">
      <c r="A4321" s="2">
        <v>540</v>
      </c>
      <c r="B4321">
        <v>4715</v>
      </c>
      <c r="C4321" s="3">
        <v>13350.554144</v>
      </c>
      <c r="D4321" s="2"/>
    </row>
    <row r="4322" spans="1:4" x14ac:dyDescent="0.25">
      <c r="A4322" s="2">
        <v>540</v>
      </c>
      <c r="B4322">
        <v>4716</v>
      </c>
      <c r="C4322" s="3">
        <v>6579.9034830000001</v>
      </c>
      <c r="D4322" s="2"/>
    </row>
    <row r="4323" spans="1:4" x14ac:dyDescent="0.25">
      <c r="A4323" s="2">
        <v>540</v>
      </c>
      <c r="B4323">
        <v>4717</v>
      </c>
      <c r="C4323" s="3">
        <v>13489.567046</v>
      </c>
      <c r="D4323" s="2"/>
    </row>
    <row r="4324" spans="1:4" x14ac:dyDescent="0.25">
      <c r="A4324" s="2">
        <v>540</v>
      </c>
      <c r="B4324">
        <v>4718</v>
      </c>
      <c r="C4324" s="3">
        <v>11918.796724</v>
      </c>
      <c r="D4324" s="2"/>
    </row>
    <row r="4325" spans="1:4" x14ac:dyDescent="0.25">
      <c r="A4325" s="2">
        <v>540</v>
      </c>
      <c r="B4325">
        <v>4719</v>
      </c>
      <c r="C4325" s="3">
        <v>26.153552999999999</v>
      </c>
      <c r="D4325" s="2"/>
    </row>
    <row r="4326" spans="1:4" x14ac:dyDescent="0.25">
      <c r="A4326" s="2">
        <v>540</v>
      </c>
      <c r="B4326">
        <v>4720</v>
      </c>
      <c r="C4326" s="3">
        <v>2087.1393990000001</v>
      </c>
      <c r="D4326" s="2"/>
    </row>
    <row r="4327" spans="1:4" x14ac:dyDescent="0.25">
      <c r="A4327" s="2">
        <v>540</v>
      </c>
      <c r="B4327">
        <v>4725</v>
      </c>
      <c r="C4327" s="3">
        <v>4778.7542830000002</v>
      </c>
      <c r="D4327" s="2"/>
    </row>
    <row r="4328" spans="1:4" x14ac:dyDescent="0.25">
      <c r="A4328" s="2">
        <v>540</v>
      </c>
      <c r="B4328">
        <v>4726</v>
      </c>
      <c r="C4328" s="3">
        <v>1474.213778</v>
      </c>
      <c r="D4328" s="2"/>
    </row>
    <row r="4329" spans="1:4" x14ac:dyDescent="0.25">
      <c r="A4329" s="2">
        <v>540</v>
      </c>
      <c r="B4329">
        <v>4727</v>
      </c>
      <c r="C4329" s="3">
        <v>9565.2132079999992</v>
      </c>
      <c r="D4329" s="2"/>
    </row>
    <row r="4330" spans="1:4" x14ac:dyDescent="0.25">
      <c r="A4330" s="2">
        <v>540</v>
      </c>
      <c r="B4330">
        <v>4728</v>
      </c>
      <c r="C4330" s="3">
        <v>799.23880999999994</v>
      </c>
      <c r="D4330" s="2"/>
    </row>
    <row r="4331" spans="1:4" x14ac:dyDescent="0.25">
      <c r="A4331" s="2">
        <v>540</v>
      </c>
      <c r="B4331">
        <v>4729</v>
      </c>
      <c r="C4331" s="3">
        <v>799.23880999999994</v>
      </c>
      <c r="D4331" s="2"/>
    </row>
    <row r="4332" spans="1:4" x14ac:dyDescent="0.25">
      <c r="A4332" s="2">
        <v>540</v>
      </c>
      <c r="B4332">
        <v>4732</v>
      </c>
      <c r="C4332" s="3">
        <v>12402.280586000001</v>
      </c>
      <c r="D4332" s="2"/>
    </row>
    <row r="4333" spans="1:4" x14ac:dyDescent="0.25">
      <c r="A4333" s="2">
        <v>540</v>
      </c>
      <c r="B4333">
        <v>4733</v>
      </c>
      <c r="C4333" s="3">
        <v>9883.641576</v>
      </c>
      <c r="D4333" s="2"/>
    </row>
    <row r="4334" spans="1:4" x14ac:dyDescent="0.25">
      <c r="A4334" s="2">
        <v>540</v>
      </c>
      <c r="B4334">
        <v>4734</v>
      </c>
      <c r="C4334" s="3">
        <v>2018.821772</v>
      </c>
      <c r="D4334" s="2"/>
    </row>
    <row r="4335" spans="1:4" x14ac:dyDescent="0.25">
      <c r="A4335" s="2">
        <v>540</v>
      </c>
      <c r="B4335">
        <v>4735</v>
      </c>
      <c r="C4335" s="3">
        <v>1920.079158</v>
      </c>
      <c r="D4335" s="2"/>
    </row>
    <row r="4336" spans="1:4" x14ac:dyDescent="0.25">
      <c r="A4336" s="2">
        <v>540</v>
      </c>
      <c r="B4336">
        <v>4736</v>
      </c>
      <c r="C4336" s="3">
        <v>9476.2807720000001</v>
      </c>
      <c r="D4336" s="2"/>
    </row>
    <row r="4337" spans="1:4" x14ac:dyDescent="0.25">
      <c r="A4337" s="2">
        <v>540</v>
      </c>
      <c r="B4337">
        <v>4737</v>
      </c>
      <c r="C4337" s="3">
        <v>383.27756499999998</v>
      </c>
      <c r="D4337" s="2"/>
    </row>
    <row r="4338" spans="1:4" x14ac:dyDescent="0.25">
      <c r="A4338" s="2">
        <v>540</v>
      </c>
      <c r="B4338">
        <v>4739</v>
      </c>
      <c r="C4338" s="3">
        <v>7060.6098330000004</v>
      </c>
      <c r="D4338" s="2"/>
    </row>
    <row r="4339" spans="1:4" x14ac:dyDescent="0.25">
      <c r="A4339" s="2">
        <v>540</v>
      </c>
      <c r="B4339">
        <v>4741</v>
      </c>
      <c r="C4339" s="3">
        <v>5862.3925079959999</v>
      </c>
      <c r="D4339" s="2"/>
    </row>
    <row r="4340" spans="1:4" x14ac:dyDescent="0.25">
      <c r="A4340" s="2">
        <v>540</v>
      </c>
      <c r="B4340">
        <v>4742</v>
      </c>
      <c r="C4340" s="3">
        <v>4255.275173</v>
      </c>
      <c r="D4340" s="2"/>
    </row>
    <row r="4341" spans="1:4" x14ac:dyDescent="0.25">
      <c r="A4341" s="2">
        <v>540</v>
      </c>
      <c r="B4341">
        <v>4743</v>
      </c>
      <c r="C4341" s="3">
        <v>4145.0203920000004</v>
      </c>
      <c r="D4341" s="2"/>
    </row>
    <row r="4342" spans="1:4" x14ac:dyDescent="0.25">
      <c r="A4342" s="2">
        <v>540</v>
      </c>
      <c r="B4342">
        <v>4744</v>
      </c>
      <c r="C4342" s="3">
        <v>2010.082721</v>
      </c>
      <c r="D4342" s="2"/>
    </row>
    <row r="4343" spans="1:4" x14ac:dyDescent="0.25">
      <c r="A4343" s="2">
        <v>540</v>
      </c>
      <c r="B4343">
        <v>4745</v>
      </c>
      <c r="C4343" s="3">
        <v>5515.1252480000003</v>
      </c>
      <c r="D4343" s="2"/>
    </row>
    <row r="4344" spans="1:4" x14ac:dyDescent="0.25">
      <c r="A4344" s="2">
        <v>540</v>
      </c>
      <c r="B4344">
        <v>4746</v>
      </c>
      <c r="C4344" s="3">
        <v>31293.935737</v>
      </c>
      <c r="D4344" s="2"/>
    </row>
    <row r="4345" spans="1:4" x14ac:dyDescent="0.25">
      <c r="A4345" s="2">
        <v>540</v>
      </c>
      <c r="B4345">
        <v>4747</v>
      </c>
      <c r="C4345" s="3">
        <v>9695.7664390000009</v>
      </c>
      <c r="D4345" s="2"/>
    </row>
    <row r="4346" spans="1:4" x14ac:dyDescent="0.25">
      <c r="A4346" s="2">
        <v>540</v>
      </c>
      <c r="B4346">
        <v>4748</v>
      </c>
      <c r="C4346" s="3">
        <v>37414.256321000001</v>
      </c>
      <c r="D4346" s="2"/>
    </row>
    <row r="4347" spans="1:4" x14ac:dyDescent="0.25">
      <c r="A4347" s="2">
        <v>540</v>
      </c>
      <c r="B4347">
        <v>4749</v>
      </c>
      <c r="C4347" s="3">
        <v>17698.20939</v>
      </c>
      <c r="D4347" s="2"/>
    </row>
    <row r="4348" spans="1:4" x14ac:dyDescent="0.25">
      <c r="A4348" s="2">
        <v>540</v>
      </c>
      <c r="B4348">
        <v>4750</v>
      </c>
      <c r="C4348" s="3">
        <v>8839.0546620000005</v>
      </c>
      <c r="D4348" s="2"/>
    </row>
    <row r="4349" spans="1:4" x14ac:dyDescent="0.25">
      <c r="A4349" s="2">
        <v>540</v>
      </c>
      <c r="B4349">
        <v>4751</v>
      </c>
      <c r="C4349" s="3">
        <v>1718.604462</v>
      </c>
      <c r="D4349" s="2"/>
    </row>
    <row r="4350" spans="1:4" x14ac:dyDescent="0.25">
      <c r="A4350" s="2">
        <v>540</v>
      </c>
      <c r="B4350">
        <v>4752</v>
      </c>
      <c r="C4350" s="3">
        <v>1650.940576</v>
      </c>
      <c r="D4350" s="2"/>
    </row>
    <row r="4351" spans="1:4" x14ac:dyDescent="0.25">
      <c r="A4351" s="2">
        <v>540</v>
      </c>
      <c r="B4351">
        <v>4753</v>
      </c>
      <c r="C4351" s="3">
        <v>14777.218827000001</v>
      </c>
      <c r="D4351" s="2"/>
    </row>
    <row r="4352" spans="1:4" x14ac:dyDescent="0.25">
      <c r="A4352" s="2">
        <v>540</v>
      </c>
      <c r="B4352">
        <v>4754</v>
      </c>
      <c r="C4352" s="3">
        <v>16690.936106000001</v>
      </c>
      <c r="D4352" s="2"/>
    </row>
    <row r="4353" spans="1:4" x14ac:dyDescent="0.25">
      <c r="A4353" s="2">
        <v>540</v>
      </c>
      <c r="B4353">
        <v>4757</v>
      </c>
      <c r="C4353" s="3">
        <v>20024.734853000002</v>
      </c>
      <c r="D4353" s="2"/>
    </row>
    <row r="4354" spans="1:4" x14ac:dyDescent="0.25">
      <c r="A4354" s="2">
        <v>540</v>
      </c>
      <c r="B4354">
        <v>4758</v>
      </c>
      <c r="C4354" s="3">
        <v>5305.7937780000002</v>
      </c>
      <c r="D4354" s="2"/>
    </row>
    <row r="4355" spans="1:4" x14ac:dyDescent="0.25">
      <c r="A4355" s="2">
        <v>540</v>
      </c>
      <c r="B4355">
        <v>4759</v>
      </c>
      <c r="C4355" s="3">
        <v>5305.7937780000002</v>
      </c>
      <c r="D4355" s="2"/>
    </row>
    <row r="4356" spans="1:4" x14ac:dyDescent="0.25">
      <c r="A4356" s="2">
        <v>540</v>
      </c>
      <c r="B4356">
        <v>4760</v>
      </c>
      <c r="C4356" s="3">
        <v>5305.7937780000002</v>
      </c>
      <c r="D4356" s="2"/>
    </row>
    <row r="4357" spans="1:4" x14ac:dyDescent="0.25">
      <c r="A4357" s="2">
        <v>540</v>
      </c>
      <c r="B4357">
        <v>4761</v>
      </c>
      <c r="C4357" s="3">
        <v>6495.9928520000003</v>
      </c>
      <c r="D4357" s="2"/>
    </row>
    <row r="4358" spans="1:4" x14ac:dyDescent="0.25">
      <c r="A4358" s="2">
        <v>540</v>
      </c>
      <c r="B4358">
        <v>4762</v>
      </c>
      <c r="C4358" s="3">
        <v>7016.5359760000001</v>
      </c>
      <c r="D4358" s="2"/>
    </row>
    <row r="4359" spans="1:4" x14ac:dyDescent="0.25">
      <c r="A4359" s="2">
        <v>540</v>
      </c>
      <c r="B4359">
        <v>4763</v>
      </c>
      <c r="C4359" s="3">
        <v>6767.6087379999999</v>
      </c>
      <c r="D4359" s="2"/>
    </row>
    <row r="4360" spans="1:4" x14ac:dyDescent="0.25">
      <c r="A4360" s="2">
        <v>540</v>
      </c>
      <c r="B4360">
        <v>4764</v>
      </c>
      <c r="C4360" s="3">
        <v>5326.1725210000004</v>
      </c>
      <c r="D4360" s="2"/>
    </row>
    <row r="4361" spans="1:4" x14ac:dyDescent="0.25">
      <c r="A4361" s="2">
        <v>540</v>
      </c>
      <c r="B4361">
        <v>4765</v>
      </c>
      <c r="C4361" s="3">
        <v>6213.4057149999999</v>
      </c>
      <c r="D4361" s="2"/>
    </row>
    <row r="4362" spans="1:4" x14ac:dyDescent="0.25">
      <c r="A4362" s="2">
        <v>540</v>
      </c>
      <c r="B4362">
        <v>4766</v>
      </c>
      <c r="C4362" s="3">
        <v>5703.1896820000002</v>
      </c>
      <c r="D4362" s="2"/>
    </row>
    <row r="4363" spans="1:4" x14ac:dyDescent="0.25">
      <c r="A4363" s="2">
        <v>540</v>
      </c>
      <c r="B4363">
        <v>4768</v>
      </c>
      <c r="C4363" s="3">
        <v>6200.9850390000001</v>
      </c>
      <c r="D4363" s="2"/>
    </row>
    <row r="4364" spans="1:4" x14ac:dyDescent="0.25">
      <c r="A4364" s="2">
        <v>540</v>
      </c>
      <c r="B4364">
        <v>4769</v>
      </c>
      <c r="C4364" s="3">
        <v>27498.735360999999</v>
      </c>
      <c r="D4364" s="2"/>
    </row>
    <row r="4365" spans="1:4" x14ac:dyDescent="0.25">
      <c r="A4365" s="2">
        <v>540</v>
      </c>
      <c r="B4365">
        <v>4770</v>
      </c>
      <c r="C4365" s="3">
        <v>21806.936596666001</v>
      </c>
      <c r="D4365" s="2"/>
    </row>
    <row r="4366" spans="1:4" x14ac:dyDescent="0.25">
      <c r="A4366" s="2">
        <v>540</v>
      </c>
      <c r="B4366">
        <v>4771</v>
      </c>
      <c r="C4366" s="3">
        <v>38030.441073330003</v>
      </c>
      <c r="D4366" s="2"/>
    </row>
    <row r="4367" spans="1:4" x14ac:dyDescent="0.25">
      <c r="A4367" s="2">
        <v>540</v>
      </c>
      <c r="B4367">
        <v>4772</v>
      </c>
      <c r="C4367" s="3">
        <v>19622.789661332001</v>
      </c>
      <c r="D4367" s="2"/>
    </row>
    <row r="4368" spans="1:4" x14ac:dyDescent="0.25">
      <c r="A4368" s="2">
        <v>540</v>
      </c>
      <c r="B4368">
        <v>4773</v>
      </c>
      <c r="C4368" s="3">
        <v>2720.196105</v>
      </c>
      <c r="D4368" s="2"/>
    </row>
    <row r="4369" spans="1:4" x14ac:dyDescent="0.25">
      <c r="A4369" s="2">
        <v>540</v>
      </c>
      <c r="B4369">
        <v>4774</v>
      </c>
      <c r="C4369" s="3">
        <v>7133.0052349999996</v>
      </c>
      <c r="D4369" s="2"/>
    </row>
    <row r="4370" spans="1:4" x14ac:dyDescent="0.25">
      <c r="A4370" s="2">
        <v>540</v>
      </c>
      <c r="B4370">
        <v>4775</v>
      </c>
      <c r="C4370" s="3">
        <v>1455.2127969999999</v>
      </c>
      <c r="D4370" s="2"/>
    </row>
    <row r="4371" spans="1:4" x14ac:dyDescent="0.25">
      <c r="A4371" s="2">
        <v>540</v>
      </c>
      <c r="B4371">
        <v>4776</v>
      </c>
      <c r="C4371" s="3">
        <v>18536.889192999999</v>
      </c>
      <c r="D4371" s="2"/>
    </row>
    <row r="4372" spans="1:4" x14ac:dyDescent="0.25">
      <c r="A4372" s="2">
        <v>540</v>
      </c>
      <c r="B4372">
        <v>4777</v>
      </c>
      <c r="C4372" s="3">
        <v>23240.077627999999</v>
      </c>
      <c r="D4372" s="2"/>
    </row>
    <row r="4373" spans="1:4" x14ac:dyDescent="0.25">
      <c r="A4373" s="2">
        <v>540</v>
      </c>
      <c r="B4373">
        <v>4778</v>
      </c>
      <c r="C4373" s="3">
        <v>23240.077627999999</v>
      </c>
      <c r="D4373" s="2"/>
    </row>
    <row r="4374" spans="1:4" x14ac:dyDescent="0.25">
      <c r="A4374" s="2">
        <v>540</v>
      </c>
      <c r="B4374">
        <v>4779</v>
      </c>
      <c r="C4374" s="3">
        <v>2422.0652279999999</v>
      </c>
      <c r="D4374" s="2"/>
    </row>
    <row r="4375" spans="1:4" x14ac:dyDescent="0.25">
      <c r="A4375" s="2">
        <v>540</v>
      </c>
      <c r="B4375">
        <v>4780</v>
      </c>
      <c r="C4375" s="3">
        <v>40576.523205999998</v>
      </c>
      <c r="D4375" s="2"/>
    </row>
    <row r="4376" spans="1:4" x14ac:dyDescent="0.25">
      <c r="A4376" s="2">
        <v>540</v>
      </c>
      <c r="B4376">
        <v>4781</v>
      </c>
      <c r="C4376" s="3">
        <v>40244.634967999998</v>
      </c>
      <c r="D4376" s="2"/>
    </row>
    <row r="4377" spans="1:4" x14ac:dyDescent="0.25">
      <c r="A4377" s="2">
        <v>540</v>
      </c>
      <c r="B4377">
        <v>4782</v>
      </c>
      <c r="C4377" s="3">
        <v>3804.1354593320002</v>
      </c>
      <c r="D4377" s="2"/>
    </row>
    <row r="4378" spans="1:4" x14ac:dyDescent="0.25">
      <c r="A4378" s="2">
        <v>540</v>
      </c>
      <c r="B4378">
        <v>4783</v>
      </c>
      <c r="C4378" s="3">
        <v>8080.781508</v>
      </c>
      <c r="D4378" s="2"/>
    </row>
    <row r="4379" spans="1:4" x14ac:dyDescent="0.25">
      <c r="A4379" s="2">
        <v>540</v>
      </c>
      <c r="B4379">
        <v>4784</v>
      </c>
      <c r="C4379" s="3">
        <v>3244.5532429999998</v>
      </c>
      <c r="D4379" s="2"/>
    </row>
    <row r="4380" spans="1:4" x14ac:dyDescent="0.25">
      <c r="A4380" s="2">
        <v>540</v>
      </c>
      <c r="B4380">
        <v>4785</v>
      </c>
      <c r="C4380" s="3">
        <v>2839.1121779999999</v>
      </c>
      <c r="D4380" s="2"/>
    </row>
    <row r="4381" spans="1:4" x14ac:dyDescent="0.25">
      <c r="A4381" s="2">
        <v>540</v>
      </c>
      <c r="B4381">
        <v>4786</v>
      </c>
      <c r="C4381" s="3">
        <v>2483.9350129959998</v>
      </c>
      <c r="D4381" s="2"/>
    </row>
    <row r="4382" spans="1:4" x14ac:dyDescent="0.25">
      <c r="A4382" s="2">
        <v>540</v>
      </c>
      <c r="B4382">
        <v>4787</v>
      </c>
      <c r="C4382" s="3">
        <v>3075.4550969960001</v>
      </c>
      <c r="D4382" s="2"/>
    </row>
    <row r="4383" spans="1:4" x14ac:dyDescent="0.25">
      <c r="A4383" s="2">
        <v>540</v>
      </c>
      <c r="B4383">
        <v>4788</v>
      </c>
      <c r="C4383" s="3">
        <v>4607.5343959960001</v>
      </c>
      <c r="D4383" s="2"/>
    </row>
    <row r="4384" spans="1:4" x14ac:dyDescent="0.25">
      <c r="A4384" s="2">
        <v>540</v>
      </c>
      <c r="B4384">
        <v>4789</v>
      </c>
      <c r="C4384" s="3">
        <v>10758.995008996</v>
      </c>
      <c r="D4384" s="2"/>
    </row>
    <row r="4385" spans="1:4" x14ac:dyDescent="0.25">
      <c r="A4385" s="2">
        <v>540</v>
      </c>
      <c r="B4385">
        <v>4790</v>
      </c>
      <c r="C4385" s="3">
        <v>3780.450831996</v>
      </c>
      <c r="D4385" s="2"/>
    </row>
    <row r="4386" spans="1:4" x14ac:dyDescent="0.25">
      <c r="A4386" s="2">
        <v>540</v>
      </c>
      <c r="B4386">
        <v>4791</v>
      </c>
      <c r="C4386" s="3">
        <v>9336.7672049960001</v>
      </c>
      <c r="D4386" s="2"/>
    </row>
    <row r="4387" spans="1:4" x14ac:dyDescent="0.25">
      <c r="A4387" s="2">
        <v>540</v>
      </c>
      <c r="B4387">
        <v>4792</v>
      </c>
      <c r="C4387" s="3">
        <v>8132.0281309960001</v>
      </c>
      <c r="D4387" s="2"/>
    </row>
    <row r="4388" spans="1:4" x14ac:dyDescent="0.25">
      <c r="A4388" s="2">
        <v>540</v>
      </c>
      <c r="B4388">
        <v>4793</v>
      </c>
      <c r="C4388" s="3">
        <v>8451.6842039999992</v>
      </c>
      <c r="D4388" s="2"/>
    </row>
    <row r="4389" spans="1:4" x14ac:dyDescent="0.25">
      <c r="A4389" s="2">
        <v>540</v>
      </c>
      <c r="B4389">
        <v>4794</v>
      </c>
      <c r="C4389" s="3">
        <v>9490.8920999999991</v>
      </c>
      <c r="D4389" s="2"/>
    </row>
    <row r="4390" spans="1:4" x14ac:dyDescent="0.25">
      <c r="A4390" s="2">
        <v>540</v>
      </c>
      <c r="B4390">
        <v>4795</v>
      </c>
      <c r="C4390" s="3">
        <v>17513.181688000001</v>
      </c>
      <c r="D4390" s="2"/>
    </row>
    <row r="4391" spans="1:4" x14ac:dyDescent="0.25">
      <c r="A4391" s="2">
        <v>540</v>
      </c>
      <c r="B4391">
        <v>4796</v>
      </c>
      <c r="C4391" s="3">
        <v>19508.667711999999</v>
      </c>
      <c r="D4391" s="2"/>
    </row>
    <row r="4392" spans="1:4" x14ac:dyDescent="0.25">
      <c r="A4392" s="2">
        <v>540</v>
      </c>
      <c r="B4392">
        <v>4797</v>
      </c>
      <c r="C4392" s="3">
        <v>1622.833484</v>
      </c>
      <c r="D4392" s="2"/>
    </row>
    <row r="4393" spans="1:4" x14ac:dyDescent="0.25">
      <c r="A4393" s="2">
        <v>540</v>
      </c>
      <c r="B4393">
        <v>4798</v>
      </c>
      <c r="C4393" s="3">
        <v>3909.928664</v>
      </c>
      <c r="D4393" s="2"/>
    </row>
    <row r="4394" spans="1:4" x14ac:dyDescent="0.25">
      <c r="A4394" s="2">
        <v>540</v>
      </c>
      <c r="B4394">
        <v>4799</v>
      </c>
      <c r="C4394" s="3">
        <v>15098.733571000001</v>
      </c>
      <c r="D4394" s="2"/>
    </row>
    <row r="4395" spans="1:4" x14ac:dyDescent="0.25">
      <c r="A4395" s="2">
        <v>540</v>
      </c>
      <c r="B4395">
        <v>4800</v>
      </c>
      <c r="C4395" s="3">
        <v>14419.848542</v>
      </c>
      <c r="D4395" s="2"/>
    </row>
    <row r="4396" spans="1:4" x14ac:dyDescent="0.25">
      <c r="A4396" s="2">
        <v>540</v>
      </c>
      <c r="B4396">
        <v>4801</v>
      </c>
      <c r="C4396" s="3">
        <v>64654.991462999998</v>
      </c>
      <c r="D4396" s="2"/>
    </row>
    <row r="4397" spans="1:4" x14ac:dyDescent="0.25">
      <c r="A4397" s="2">
        <v>540</v>
      </c>
      <c r="B4397">
        <v>4802</v>
      </c>
      <c r="C4397" s="3">
        <v>20919.527694666001</v>
      </c>
      <c r="D4397" s="2"/>
    </row>
    <row r="4398" spans="1:4" x14ac:dyDescent="0.25">
      <c r="A4398" s="2">
        <v>540</v>
      </c>
      <c r="B4398">
        <v>4803</v>
      </c>
      <c r="C4398" s="3">
        <v>20919.527694666001</v>
      </c>
      <c r="D4398" s="2"/>
    </row>
    <row r="4399" spans="1:4" x14ac:dyDescent="0.25">
      <c r="A4399" s="2">
        <v>540</v>
      </c>
      <c r="B4399">
        <v>4804</v>
      </c>
      <c r="C4399" s="3">
        <v>7.9552259999999997</v>
      </c>
      <c r="D4399" s="2"/>
    </row>
    <row r="4400" spans="1:4" x14ac:dyDescent="0.25">
      <c r="A4400" s="2">
        <v>540</v>
      </c>
      <c r="B4400">
        <v>4805</v>
      </c>
      <c r="C4400" s="3">
        <v>2353.0654909999998</v>
      </c>
      <c r="D4400" s="2"/>
    </row>
    <row r="4401" spans="1:4" x14ac:dyDescent="0.25">
      <c r="A4401" s="2">
        <v>540</v>
      </c>
      <c r="B4401">
        <v>4806</v>
      </c>
      <c r="C4401" s="3">
        <v>2957.2833719999999</v>
      </c>
      <c r="D4401" s="2"/>
    </row>
    <row r="4402" spans="1:4" x14ac:dyDescent="0.25">
      <c r="A4402" s="2">
        <v>540</v>
      </c>
      <c r="B4402">
        <v>4807</v>
      </c>
      <c r="C4402" s="3">
        <v>1041.4319290000001</v>
      </c>
      <c r="D4402" s="2"/>
    </row>
    <row r="4403" spans="1:4" x14ac:dyDescent="0.25">
      <c r="A4403" s="2">
        <v>540</v>
      </c>
      <c r="B4403">
        <v>4808</v>
      </c>
      <c r="C4403" s="3">
        <v>1652.5681950000001</v>
      </c>
      <c r="D4403" s="2"/>
    </row>
    <row r="4404" spans="1:4" x14ac:dyDescent="0.25">
      <c r="A4404" s="2">
        <v>540</v>
      </c>
      <c r="B4404">
        <v>4809</v>
      </c>
      <c r="C4404" s="3">
        <v>1739.482614</v>
      </c>
      <c r="D4404" s="2"/>
    </row>
    <row r="4405" spans="1:4" x14ac:dyDescent="0.25">
      <c r="A4405" s="2">
        <v>540</v>
      </c>
      <c r="B4405">
        <v>4810</v>
      </c>
      <c r="C4405" s="3">
        <v>299.95451100000002</v>
      </c>
      <c r="D4405" s="2"/>
    </row>
    <row r="4406" spans="1:4" x14ac:dyDescent="0.25">
      <c r="A4406" s="2">
        <v>540</v>
      </c>
      <c r="B4406">
        <v>4811</v>
      </c>
      <c r="C4406" s="3">
        <v>62.427576000000002</v>
      </c>
      <c r="D4406" s="2"/>
    </row>
    <row r="4407" spans="1:4" x14ac:dyDescent="0.25">
      <c r="A4407" s="2">
        <v>540</v>
      </c>
      <c r="B4407">
        <v>4812</v>
      </c>
      <c r="C4407" s="3">
        <v>2957.2833719999999</v>
      </c>
      <c r="D4407" s="2"/>
    </row>
    <row r="4408" spans="1:4" x14ac:dyDescent="0.25">
      <c r="A4408" s="2">
        <v>540</v>
      </c>
      <c r="B4408">
        <v>4813</v>
      </c>
      <c r="C4408" s="3">
        <v>3450.0062600000001</v>
      </c>
      <c r="D4408" s="2"/>
    </row>
    <row r="4409" spans="1:4" x14ac:dyDescent="0.25">
      <c r="A4409" s="2">
        <v>540</v>
      </c>
      <c r="B4409">
        <v>4814</v>
      </c>
      <c r="C4409" s="3">
        <v>4892.8325400000003</v>
      </c>
      <c r="D4409" s="2"/>
    </row>
    <row r="4410" spans="1:4" x14ac:dyDescent="0.25">
      <c r="A4410" s="2">
        <v>540</v>
      </c>
      <c r="B4410">
        <v>4815</v>
      </c>
      <c r="C4410" s="3">
        <v>4826.412746</v>
      </c>
      <c r="D4410" s="2"/>
    </row>
    <row r="4411" spans="1:4" x14ac:dyDescent="0.25">
      <c r="A4411" s="2">
        <v>540</v>
      </c>
      <c r="B4411">
        <v>4816</v>
      </c>
      <c r="C4411" s="3">
        <v>9142.3609319999996</v>
      </c>
      <c r="D4411" s="2"/>
    </row>
    <row r="4412" spans="1:4" x14ac:dyDescent="0.25">
      <c r="A4412" s="2">
        <v>540</v>
      </c>
      <c r="B4412">
        <v>4817</v>
      </c>
      <c r="C4412" s="3">
        <v>9039.6208910000005</v>
      </c>
      <c r="D4412" s="2"/>
    </row>
    <row r="4413" spans="1:4" x14ac:dyDescent="0.25">
      <c r="A4413" s="2">
        <v>540</v>
      </c>
      <c r="B4413">
        <v>4818</v>
      </c>
      <c r="C4413" s="3">
        <v>2344.2639250000002</v>
      </c>
      <c r="D4413" s="2"/>
    </row>
    <row r="4414" spans="1:4" x14ac:dyDescent="0.25">
      <c r="A4414" s="2">
        <v>540</v>
      </c>
      <c r="B4414">
        <v>4819</v>
      </c>
      <c r="C4414" s="3">
        <v>3018.309902</v>
      </c>
      <c r="D4414" s="2"/>
    </row>
    <row r="4415" spans="1:4" x14ac:dyDescent="0.25">
      <c r="A4415" s="2">
        <v>540</v>
      </c>
      <c r="B4415">
        <v>4820</v>
      </c>
      <c r="C4415" s="3">
        <v>74.009919999999994</v>
      </c>
      <c r="D4415" s="2"/>
    </row>
    <row r="4416" spans="1:4" x14ac:dyDescent="0.25">
      <c r="A4416" s="2">
        <v>540</v>
      </c>
      <c r="B4416">
        <v>4821</v>
      </c>
      <c r="C4416" s="3">
        <v>74.009919999999994</v>
      </c>
      <c r="D4416" s="2"/>
    </row>
    <row r="4417" spans="1:4" x14ac:dyDescent="0.25">
      <c r="A4417" s="2">
        <v>540</v>
      </c>
      <c r="B4417">
        <v>4822</v>
      </c>
      <c r="C4417" s="3">
        <v>126.092814</v>
      </c>
      <c r="D4417" s="2"/>
    </row>
    <row r="4418" spans="1:4" x14ac:dyDescent="0.25">
      <c r="A4418" s="2">
        <v>540</v>
      </c>
      <c r="B4418">
        <v>4823</v>
      </c>
      <c r="C4418" s="3">
        <v>12977.912504</v>
      </c>
      <c r="D4418" s="2"/>
    </row>
    <row r="4419" spans="1:4" x14ac:dyDescent="0.25">
      <c r="A4419" s="2">
        <v>540</v>
      </c>
      <c r="B4419">
        <v>4824</v>
      </c>
      <c r="C4419" s="3">
        <v>10829.832326</v>
      </c>
      <c r="D4419" s="2"/>
    </row>
    <row r="4420" spans="1:4" x14ac:dyDescent="0.25">
      <c r="A4420" s="2">
        <v>540</v>
      </c>
      <c r="B4420">
        <v>4825</v>
      </c>
      <c r="C4420" s="3">
        <v>7407.6087269999998</v>
      </c>
      <c r="D4420" s="2"/>
    </row>
    <row r="4421" spans="1:4" x14ac:dyDescent="0.25">
      <c r="A4421" s="2">
        <v>540</v>
      </c>
      <c r="B4421">
        <v>4826</v>
      </c>
      <c r="C4421" s="3">
        <v>6355.7783410000002</v>
      </c>
      <c r="D4421" s="2"/>
    </row>
    <row r="4422" spans="1:4" x14ac:dyDescent="0.25">
      <c r="A4422" s="2">
        <v>540</v>
      </c>
      <c r="B4422">
        <v>4827</v>
      </c>
      <c r="C4422" s="3">
        <v>6355.7783410000002</v>
      </c>
      <c r="D4422" s="2"/>
    </row>
    <row r="4423" spans="1:4" x14ac:dyDescent="0.25">
      <c r="A4423" s="2">
        <v>540</v>
      </c>
      <c r="B4423">
        <v>4828</v>
      </c>
      <c r="C4423" s="3">
        <v>8305.7199240000009</v>
      </c>
      <c r="D4423" s="2"/>
    </row>
    <row r="4424" spans="1:4" x14ac:dyDescent="0.25">
      <c r="A4424" s="2">
        <v>540</v>
      </c>
      <c r="B4424">
        <v>4829</v>
      </c>
      <c r="C4424" s="3">
        <v>5450.9641590000001</v>
      </c>
      <c r="D4424" s="2"/>
    </row>
    <row r="4425" spans="1:4" x14ac:dyDescent="0.25">
      <c r="A4425" s="2">
        <v>540</v>
      </c>
      <c r="B4425">
        <v>4830</v>
      </c>
      <c r="C4425" s="3">
        <v>4287.3067490000003</v>
      </c>
      <c r="D4425" s="2"/>
    </row>
    <row r="4426" spans="1:4" x14ac:dyDescent="0.25">
      <c r="A4426" s="2">
        <v>540</v>
      </c>
      <c r="B4426">
        <v>4831</v>
      </c>
      <c r="C4426" s="3">
        <v>11387.667654000001</v>
      </c>
      <c r="D4426" s="2"/>
    </row>
    <row r="4427" spans="1:4" x14ac:dyDescent="0.25">
      <c r="A4427" s="2">
        <v>540</v>
      </c>
      <c r="B4427">
        <v>4832</v>
      </c>
      <c r="C4427" s="3">
        <v>2397.2587290000001</v>
      </c>
      <c r="D4427" s="2"/>
    </row>
    <row r="4428" spans="1:4" x14ac:dyDescent="0.25">
      <c r="A4428" s="2">
        <v>540</v>
      </c>
      <c r="B4428">
        <v>4834</v>
      </c>
      <c r="C4428" s="3">
        <v>1427.8217099999999</v>
      </c>
      <c r="D4428" s="2"/>
    </row>
    <row r="4429" spans="1:4" x14ac:dyDescent="0.25">
      <c r="A4429" s="2">
        <v>540</v>
      </c>
      <c r="B4429">
        <v>4835</v>
      </c>
      <c r="C4429" s="3">
        <v>4597.0194380000003</v>
      </c>
      <c r="D4429" s="2"/>
    </row>
    <row r="4430" spans="1:4" x14ac:dyDescent="0.25">
      <c r="A4430" s="2">
        <v>540</v>
      </c>
      <c r="B4430">
        <v>4836</v>
      </c>
      <c r="C4430" s="3">
        <v>4597.0194380000003</v>
      </c>
      <c r="D4430" s="2"/>
    </row>
    <row r="4431" spans="1:4" x14ac:dyDescent="0.25">
      <c r="A4431" s="2">
        <v>540</v>
      </c>
      <c r="B4431">
        <v>4837</v>
      </c>
      <c r="C4431" s="3">
        <v>1688.737382</v>
      </c>
      <c r="D4431" s="2"/>
    </row>
    <row r="4432" spans="1:4" x14ac:dyDescent="0.25">
      <c r="A4432" s="2">
        <v>540</v>
      </c>
      <c r="B4432">
        <v>4838</v>
      </c>
      <c r="C4432" s="3">
        <v>3727.0642349999998</v>
      </c>
      <c r="D4432" s="2"/>
    </row>
    <row r="4433" spans="1:4" x14ac:dyDescent="0.25">
      <c r="A4433" s="2">
        <v>540</v>
      </c>
      <c r="B4433">
        <v>4839</v>
      </c>
      <c r="C4433" s="3">
        <v>7674.3073270000004</v>
      </c>
      <c r="D4433" s="2"/>
    </row>
    <row r="4434" spans="1:4" x14ac:dyDescent="0.25">
      <c r="A4434" s="2">
        <v>540</v>
      </c>
      <c r="B4434">
        <v>4840</v>
      </c>
      <c r="C4434" s="3">
        <v>4387.0656859999999</v>
      </c>
      <c r="D4434" s="2"/>
    </row>
    <row r="4435" spans="1:4" x14ac:dyDescent="0.25">
      <c r="A4435" s="2">
        <v>540</v>
      </c>
      <c r="B4435">
        <v>4842</v>
      </c>
      <c r="C4435" s="3">
        <v>2138.050009</v>
      </c>
      <c r="D4435" s="2"/>
    </row>
    <row r="4436" spans="1:4" x14ac:dyDescent="0.25">
      <c r="A4436" s="2">
        <v>540</v>
      </c>
      <c r="B4436">
        <v>4843</v>
      </c>
      <c r="C4436" s="3">
        <v>2138.050009</v>
      </c>
      <c r="D4436" s="2"/>
    </row>
    <row r="4437" spans="1:4" x14ac:dyDescent="0.25">
      <c r="A4437" s="2">
        <v>540</v>
      </c>
      <c r="B4437">
        <v>4844</v>
      </c>
      <c r="C4437" s="3">
        <v>2311.1906770000001</v>
      </c>
      <c r="D4437" s="2"/>
    </row>
    <row r="4438" spans="1:4" x14ac:dyDescent="0.25">
      <c r="A4438" s="2">
        <v>540</v>
      </c>
      <c r="B4438">
        <v>4845</v>
      </c>
      <c r="C4438" s="3">
        <v>6044.0037730000004</v>
      </c>
      <c r="D4438" s="2"/>
    </row>
    <row r="4439" spans="1:4" x14ac:dyDescent="0.25">
      <c r="A4439" s="2">
        <v>540</v>
      </c>
      <c r="B4439">
        <v>4848</v>
      </c>
      <c r="C4439" s="3">
        <v>5775.8193689999998</v>
      </c>
      <c r="D4439" s="2"/>
    </row>
    <row r="4440" spans="1:4" x14ac:dyDescent="0.25">
      <c r="A4440" s="2">
        <v>540</v>
      </c>
      <c r="B4440">
        <v>4849</v>
      </c>
      <c r="C4440" s="3">
        <v>5209.7789140000004</v>
      </c>
      <c r="D4440" s="2"/>
    </row>
    <row r="4441" spans="1:4" x14ac:dyDescent="0.25">
      <c r="A4441" s="2">
        <v>540</v>
      </c>
      <c r="B4441">
        <v>4850</v>
      </c>
      <c r="C4441" s="3">
        <v>291.629704</v>
      </c>
      <c r="D4441" s="2"/>
    </row>
    <row r="4442" spans="1:4" x14ac:dyDescent="0.25">
      <c r="A4442" s="2">
        <v>540</v>
      </c>
      <c r="B4442">
        <v>4851</v>
      </c>
      <c r="C4442" s="3">
        <v>18289.560208999999</v>
      </c>
      <c r="D4442" s="2"/>
    </row>
    <row r="4443" spans="1:4" x14ac:dyDescent="0.25">
      <c r="A4443" s="2">
        <v>540</v>
      </c>
      <c r="B4443">
        <v>4852</v>
      </c>
      <c r="C4443" s="3">
        <v>2240.6819289999999</v>
      </c>
      <c r="D4443" s="2"/>
    </row>
    <row r="4444" spans="1:4" x14ac:dyDescent="0.25">
      <c r="A4444" s="2">
        <v>540</v>
      </c>
      <c r="B4444">
        <v>4853</v>
      </c>
      <c r="C4444" s="3">
        <v>4027.325906</v>
      </c>
      <c r="D4444" s="2"/>
    </row>
    <row r="4445" spans="1:4" x14ac:dyDescent="0.25">
      <c r="A4445" s="2">
        <v>540</v>
      </c>
      <c r="B4445">
        <v>4854</v>
      </c>
      <c r="C4445" s="3">
        <v>2639.3528540000002</v>
      </c>
      <c r="D4445" s="2"/>
    </row>
    <row r="4446" spans="1:4" x14ac:dyDescent="0.25">
      <c r="A4446" s="2">
        <v>540</v>
      </c>
      <c r="B4446">
        <v>4855</v>
      </c>
      <c r="C4446" s="3">
        <v>1776.2502609999999</v>
      </c>
      <c r="D4446" s="2"/>
    </row>
    <row r="4447" spans="1:4" x14ac:dyDescent="0.25">
      <c r="A4447" s="2">
        <v>540</v>
      </c>
      <c r="B4447">
        <v>4856</v>
      </c>
      <c r="C4447" s="3">
        <v>18154.604635997999</v>
      </c>
      <c r="D4447" s="2"/>
    </row>
    <row r="4448" spans="1:4" x14ac:dyDescent="0.25">
      <c r="A4448" s="2">
        <v>540</v>
      </c>
      <c r="B4448">
        <v>4857</v>
      </c>
      <c r="C4448" s="3">
        <v>3166.028339</v>
      </c>
      <c r="D4448" s="2"/>
    </row>
    <row r="4449" spans="1:4" x14ac:dyDescent="0.25">
      <c r="A4449" s="2">
        <v>540</v>
      </c>
      <c r="B4449">
        <v>4858</v>
      </c>
      <c r="C4449" s="3">
        <v>2844.6391619999999</v>
      </c>
      <c r="D4449" s="2"/>
    </row>
    <row r="4450" spans="1:4" x14ac:dyDescent="0.25">
      <c r="A4450" s="2">
        <v>540</v>
      </c>
      <c r="B4450">
        <v>4859</v>
      </c>
      <c r="C4450" s="3">
        <v>6899.9320459999999</v>
      </c>
      <c r="D4450" s="2"/>
    </row>
    <row r="4451" spans="1:4" x14ac:dyDescent="0.25">
      <c r="A4451" s="2">
        <v>540</v>
      </c>
      <c r="B4451">
        <v>4860</v>
      </c>
      <c r="C4451" s="3">
        <v>6749.3575780000001</v>
      </c>
      <c r="D4451" s="2"/>
    </row>
    <row r="4452" spans="1:4" x14ac:dyDescent="0.25">
      <c r="A4452" s="2">
        <v>540</v>
      </c>
      <c r="B4452">
        <v>4861</v>
      </c>
      <c r="C4452" s="3">
        <v>9219.3747480000002</v>
      </c>
      <c r="D4452" s="2"/>
    </row>
    <row r="4453" spans="1:4" x14ac:dyDescent="0.25">
      <c r="A4453" s="2">
        <v>540</v>
      </c>
      <c r="B4453">
        <v>4862</v>
      </c>
      <c r="C4453" s="3">
        <v>8701.7939829999996</v>
      </c>
      <c r="D4453" s="2"/>
    </row>
    <row r="4454" spans="1:4" x14ac:dyDescent="0.25">
      <c r="A4454" s="2">
        <v>540</v>
      </c>
      <c r="B4454">
        <v>4863</v>
      </c>
      <c r="C4454" s="3">
        <v>6896.9389709999996</v>
      </c>
      <c r="D4454" s="2"/>
    </row>
    <row r="4455" spans="1:4" x14ac:dyDescent="0.25">
      <c r="A4455" s="2">
        <v>540</v>
      </c>
      <c r="B4455">
        <v>4864</v>
      </c>
      <c r="C4455" s="3">
        <v>7040.7920489999997</v>
      </c>
      <c r="D4455" s="2"/>
    </row>
    <row r="4456" spans="1:4" x14ac:dyDescent="0.25">
      <c r="A4456" s="2">
        <v>540</v>
      </c>
      <c r="B4456">
        <v>4865</v>
      </c>
      <c r="C4456" s="3">
        <v>8701.7939829999996</v>
      </c>
      <c r="D4456" s="2"/>
    </row>
    <row r="4457" spans="1:4" x14ac:dyDescent="0.25">
      <c r="A4457" s="2">
        <v>540</v>
      </c>
      <c r="B4457">
        <v>4866</v>
      </c>
      <c r="C4457" s="3">
        <v>14502.100838</v>
      </c>
      <c r="D4457" s="2"/>
    </row>
    <row r="4458" spans="1:4" x14ac:dyDescent="0.25">
      <c r="A4458" s="2">
        <v>540</v>
      </c>
      <c r="B4458">
        <v>4867</v>
      </c>
      <c r="C4458" s="3">
        <v>6208.4992350000002</v>
      </c>
      <c r="D4458" s="2"/>
    </row>
    <row r="4459" spans="1:4" x14ac:dyDescent="0.25">
      <c r="A4459" s="2">
        <v>540</v>
      </c>
      <c r="B4459">
        <v>4868</v>
      </c>
      <c r="C4459" s="3">
        <v>857.76217599999995</v>
      </c>
      <c r="D4459" s="2"/>
    </row>
    <row r="4460" spans="1:4" x14ac:dyDescent="0.25">
      <c r="A4460" s="2">
        <v>540</v>
      </c>
      <c r="B4460">
        <v>4870</v>
      </c>
      <c r="C4460" s="3">
        <v>27576.382779</v>
      </c>
      <c r="D4460" s="2"/>
    </row>
    <row r="4461" spans="1:4" x14ac:dyDescent="0.25">
      <c r="A4461" s="2">
        <v>540</v>
      </c>
      <c r="B4461">
        <v>4871</v>
      </c>
      <c r="C4461" s="3">
        <v>649.71642399999996</v>
      </c>
      <c r="D4461" s="2"/>
    </row>
    <row r="4462" spans="1:4" x14ac:dyDescent="0.25">
      <c r="A4462" s="2">
        <v>540</v>
      </c>
      <c r="B4462">
        <v>4872</v>
      </c>
      <c r="C4462" s="3">
        <v>10971.259668999999</v>
      </c>
      <c r="D4462" s="2"/>
    </row>
    <row r="4463" spans="1:4" x14ac:dyDescent="0.25">
      <c r="A4463" s="2">
        <v>540</v>
      </c>
      <c r="B4463">
        <v>4873</v>
      </c>
      <c r="C4463" s="3">
        <v>5122.9496099999997</v>
      </c>
      <c r="D4463" s="2"/>
    </row>
    <row r="4464" spans="1:4" x14ac:dyDescent="0.25">
      <c r="A4464" s="2">
        <v>540</v>
      </c>
      <c r="B4464">
        <v>4874</v>
      </c>
      <c r="C4464" s="3">
        <v>5122.9496099999997</v>
      </c>
      <c r="D4464" s="2"/>
    </row>
    <row r="4465" spans="1:4" x14ac:dyDescent="0.25">
      <c r="A4465" s="2">
        <v>540</v>
      </c>
      <c r="B4465">
        <v>4875</v>
      </c>
      <c r="C4465" s="3">
        <v>649.01565800000003</v>
      </c>
      <c r="D4465" s="2"/>
    </row>
    <row r="4466" spans="1:4" x14ac:dyDescent="0.25">
      <c r="A4466" s="2">
        <v>540</v>
      </c>
      <c r="B4466">
        <v>4876</v>
      </c>
      <c r="C4466" s="3">
        <v>10971.259668999999</v>
      </c>
      <c r="D4466" s="2"/>
    </row>
    <row r="4467" spans="1:4" x14ac:dyDescent="0.25">
      <c r="A4467" s="2">
        <v>540</v>
      </c>
      <c r="B4467">
        <v>4877</v>
      </c>
      <c r="C4467" s="3">
        <v>10971.259668999999</v>
      </c>
      <c r="D4467" s="2"/>
    </row>
    <row r="4468" spans="1:4" x14ac:dyDescent="0.25">
      <c r="A4468" s="2">
        <v>540</v>
      </c>
      <c r="B4468">
        <v>4878</v>
      </c>
      <c r="C4468" s="3">
        <v>13019.627726999999</v>
      </c>
      <c r="D4468" s="2"/>
    </row>
    <row r="4469" spans="1:4" x14ac:dyDescent="0.25">
      <c r="A4469" s="2">
        <v>540</v>
      </c>
      <c r="B4469">
        <v>4879</v>
      </c>
      <c r="C4469" s="3">
        <v>17097.118457</v>
      </c>
      <c r="D4469" s="2"/>
    </row>
    <row r="4470" spans="1:4" x14ac:dyDescent="0.25">
      <c r="A4470" s="2">
        <v>540</v>
      </c>
      <c r="B4470">
        <v>4880</v>
      </c>
      <c r="C4470" s="3">
        <v>4697.0222610000001</v>
      </c>
      <c r="D4470" s="2"/>
    </row>
    <row r="4471" spans="1:4" x14ac:dyDescent="0.25">
      <c r="A4471" s="2">
        <v>540</v>
      </c>
      <c r="B4471">
        <v>4881</v>
      </c>
      <c r="C4471" s="3">
        <v>4760.5133159999996</v>
      </c>
      <c r="D4471" s="2"/>
    </row>
    <row r="4472" spans="1:4" x14ac:dyDescent="0.25">
      <c r="A4472" s="2">
        <v>540</v>
      </c>
      <c r="B4472">
        <v>4882</v>
      </c>
      <c r="C4472" s="3">
        <v>3659.1385749999999</v>
      </c>
      <c r="D4472" s="2"/>
    </row>
    <row r="4473" spans="1:4" x14ac:dyDescent="0.25">
      <c r="A4473" s="2">
        <v>540</v>
      </c>
      <c r="B4473">
        <v>4883</v>
      </c>
      <c r="C4473" s="3">
        <v>2617.2954140000002</v>
      </c>
      <c r="D4473" s="2"/>
    </row>
    <row r="4474" spans="1:4" x14ac:dyDescent="0.25">
      <c r="A4474" s="2">
        <v>540</v>
      </c>
      <c r="B4474">
        <v>4884</v>
      </c>
      <c r="C4474" s="3">
        <v>2986.229664</v>
      </c>
      <c r="D4474" s="2"/>
    </row>
    <row r="4475" spans="1:4" x14ac:dyDescent="0.25">
      <c r="A4475" s="2">
        <v>540</v>
      </c>
      <c r="B4475">
        <v>4885</v>
      </c>
      <c r="C4475" s="3">
        <v>6237.2318349999996</v>
      </c>
      <c r="D4475" s="2"/>
    </row>
    <row r="4476" spans="1:4" x14ac:dyDescent="0.25">
      <c r="A4476" s="2">
        <v>540</v>
      </c>
      <c r="B4476">
        <v>4886</v>
      </c>
      <c r="C4476" s="3">
        <v>7012.7893050000002</v>
      </c>
      <c r="D4476" s="2"/>
    </row>
    <row r="4477" spans="1:4" x14ac:dyDescent="0.25">
      <c r="A4477" s="2">
        <v>540</v>
      </c>
      <c r="B4477">
        <v>4887</v>
      </c>
      <c r="C4477" s="3">
        <v>113306.464202</v>
      </c>
      <c r="D4477" s="2"/>
    </row>
    <row r="4478" spans="1:4" x14ac:dyDescent="0.25">
      <c r="A4478" s="2">
        <v>540</v>
      </c>
      <c r="B4478">
        <v>4888</v>
      </c>
      <c r="C4478" s="3">
        <v>2447.260327</v>
      </c>
      <c r="D4478" s="2"/>
    </row>
    <row r="4479" spans="1:4" x14ac:dyDescent="0.25">
      <c r="A4479" s="2">
        <v>540</v>
      </c>
      <c r="B4479">
        <v>4889</v>
      </c>
      <c r="C4479" s="3">
        <v>525.97590500000001</v>
      </c>
      <c r="D4479" s="2"/>
    </row>
    <row r="4480" spans="1:4" x14ac:dyDescent="0.25">
      <c r="A4480" s="2">
        <v>540</v>
      </c>
      <c r="B4480">
        <v>4890</v>
      </c>
      <c r="C4480" s="3">
        <v>3663.4763389999998</v>
      </c>
      <c r="D4480" s="2"/>
    </row>
    <row r="4481" spans="1:4" x14ac:dyDescent="0.25">
      <c r="A4481" s="2">
        <v>540</v>
      </c>
      <c r="B4481">
        <v>4891</v>
      </c>
      <c r="C4481" s="3">
        <v>6694.2801529999997</v>
      </c>
      <c r="D4481" s="2"/>
    </row>
    <row r="4482" spans="1:4" x14ac:dyDescent="0.25">
      <c r="A4482" s="2">
        <v>540</v>
      </c>
      <c r="B4482">
        <v>4892</v>
      </c>
      <c r="C4482" s="3">
        <v>3998.8160680000001</v>
      </c>
      <c r="D4482" s="2"/>
    </row>
    <row r="4483" spans="1:4" x14ac:dyDescent="0.25">
      <c r="A4483" s="2">
        <v>540</v>
      </c>
      <c r="B4483">
        <v>4893</v>
      </c>
      <c r="C4483" s="3">
        <v>1650.0420630000001</v>
      </c>
      <c r="D4483" s="2"/>
    </row>
    <row r="4484" spans="1:4" x14ac:dyDescent="0.25">
      <c r="A4484" s="2">
        <v>540</v>
      </c>
      <c r="B4484">
        <v>4898</v>
      </c>
      <c r="C4484" s="3">
        <v>4021.9107760000002</v>
      </c>
      <c r="D4484" s="2"/>
    </row>
    <row r="4485" spans="1:4" x14ac:dyDescent="0.25">
      <c r="A4485" s="2">
        <v>540</v>
      </c>
      <c r="B4485">
        <v>4900</v>
      </c>
      <c r="C4485" s="3">
        <v>25132.065569999999</v>
      </c>
      <c r="D4485" s="2"/>
    </row>
    <row r="4486" spans="1:4" x14ac:dyDescent="0.25">
      <c r="A4486" s="2">
        <v>540</v>
      </c>
      <c r="B4486">
        <v>4901</v>
      </c>
      <c r="C4486" s="3">
        <v>25559.019011</v>
      </c>
      <c r="D4486" s="2"/>
    </row>
    <row r="4487" spans="1:4" x14ac:dyDescent="0.25">
      <c r="A4487" s="2">
        <v>540</v>
      </c>
      <c r="B4487">
        <v>4902</v>
      </c>
      <c r="C4487" s="3">
        <v>17727.247047000001</v>
      </c>
      <c r="D4487" s="2"/>
    </row>
    <row r="4488" spans="1:4" x14ac:dyDescent="0.25">
      <c r="A4488" s="2">
        <v>540</v>
      </c>
      <c r="B4488">
        <v>4903</v>
      </c>
      <c r="C4488" s="3">
        <v>2615.6643650000001</v>
      </c>
      <c r="D4488" s="2"/>
    </row>
    <row r="4489" spans="1:4" x14ac:dyDescent="0.25">
      <c r="A4489" s="2">
        <v>540</v>
      </c>
      <c r="B4489">
        <v>4904</v>
      </c>
      <c r="C4489" s="3">
        <v>1583.2781500000001</v>
      </c>
      <c r="D4489" s="2"/>
    </row>
    <row r="4490" spans="1:4" x14ac:dyDescent="0.25">
      <c r="A4490" s="2">
        <v>540</v>
      </c>
      <c r="B4490">
        <v>4905</v>
      </c>
      <c r="C4490" s="3">
        <v>9668.6096280000002</v>
      </c>
      <c r="D4490" s="2"/>
    </row>
    <row r="4491" spans="1:4" x14ac:dyDescent="0.25">
      <c r="A4491" s="2">
        <v>540</v>
      </c>
      <c r="B4491">
        <v>4906</v>
      </c>
      <c r="C4491" s="3">
        <v>18195.307121999998</v>
      </c>
      <c r="D4491" s="2"/>
    </row>
    <row r="4492" spans="1:4" x14ac:dyDescent="0.25">
      <c r="A4492" s="2">
        <v>540</v>
      </c>
      <c r="B4492">
        <v>4907</v>
      </c>
      <c r="C4492" s="3">
        <v>19210.240830999999</v>
      </c>
      <c r="D4492" s="2"/>
    </row>
    <row r="4493" spans="1:4" x14ac:dyDescent="0.25">
      <c r="A4493" s="2">
        <v>540</v>
      </c>
      <c r="B4493">
        <v>4908</v>
      </c>
      <c r="C4493" s="3">
        <v>17281.492392</v>
      </c>
      <c r="D4493" s="2"/>
    </row>
    <row r="4494" spans="1:4" x14ac:dyDescent="0.25">
      <c r="A4494" s="2">
        <v>540</v>
      </c>
      <c r="B4494">
        <v>4909</v>
      </c>
      <c r="C4494" s="3">
        <v>7493.3515479999996</v>
      </c>
      <c r="D4494" s="2"/>
    </row>
    <row r="4495" spans="1:4" x14ac:dyDescent="0.25">
      <c r="A4495" s="2">
        <v>540</v>
      </c>
      <c r="B4495">
        <v>4910</v>
      </c>
      <c r="C4495" s="3">
        <v>6561.4651089999998</v>
      </c>
      <c r="D4495" s="2"/>
    </row>
    <row r="4496" spans="1:4" x14ac:dyDescent="0.25">
      <c r="A4496" s="2">
        <v>540</v>
      </c>
      <c r="B4496">
        <v>4911</v>
      </c>
      <c r="C4496" s="3">
        <v>33206.690736666002</v>
      </c>
      <c r="D4496" s="2"/>
    </row>
    <row r="4497" spans="1:4" x14ac:dyDescent="0.25">
      <c r="A4497" s="2">
        <v>540</v>
      </c>
      <c r="B4497">
        <v>4913</v>
      </c>
      <c r="C4497" s="3">
        <v>54.67465</v>
      </c>
      <c r="D4497" s="2"/>
    </row>
    <row r="4498" spans="1:4" x14ac:dyDescent="0.25">
      <c r="A4498" s="2">
        <v>540</v>
      </c>
      <c r="B4498">
        <v>4916</v>
      </c>
      <c r="C4498" s="3">
        <v>29273.980753666001</v>
      </c>
      <c r="D4498" s="2"/>
    </row>
    <row r="4499" spans="1:4" x14ac:dyDescent="0.25">
      <c r="A4499" s="2">
        <v>540</v>
      </c>
      <c r="B4499">
        <v>4917</v>
      </c>
      <c r="C4499" s="3">
        <v>35555.824424666003</v>
      </c>
      <c r="D4499" s="2"/>
    </row>
    <row r="4500" spans="1:4" x14ac:dyDescent="0.25">
      <c r="A4500" s="2">
        <v>540</v>
      </c>
      <c r="B4500">
        <v>4918</v>
      </c>
      <c r="C4500" s="3">
        <v>2056.8867169999999</v>
      </c>
      <c r="D4500" s="2"/>
    </row>
    <row r="4501" spans="1:4" x14ac:dyDescent="0.25">
      <c r="A4501" s="2">
        <v>540</v>
      </c>
      <c r="B4501">
        <v>4919</v>
      </c>
      <c r="C4501" s="3">
        <v>926.87972100000002</v>
      </c>
      <c r="D4501" s="2"/>
    </row>
    <row r="4502" spans="1:4" x14ac:dyDescent="0.25">
      <c r="A4502" s="2">
        <v>540</v>
      </c>
      <c r="B4502">
        <v>4920</v>
      </c>
      <c r="C4502" s="3">
        <v>987.30850799999996</v>
      </c>
      <c r="D4502" s="2"/>
    </row>
    <row r="4503" spans="1:4" x14ac:dyDescent="0.25">
      <c r="A4503" s="2">
        <v>540</v>
      </c>
      <c r="B4503">
        <v>4921</v>
      </c>
      <c r="C4503" s="3">
        <v>1030.4494830000001</v>
      </c>
      <c r="D4503" s="2"/>
    </row>
    <row r="4504" spans="1:4" x14ac:dyDescent="0.25">
      <c r="A4504" s="2">
        <v>540</v>
      </c>
      <c r="B4504">
        <v>4922</v>
      </c>
      <c r="C4504" s="3">
        <v>35555.824424666003</v>
      </c>
      <c r="D4504" s="2"/>
    </row>
    <row r="4505" spans="1:4" x14ac:dyDescent="0.25">
      <c r="A4505" s="2">
        <v>540</v>
      </c>
      <c r="B4505">
        <v>4923</v>
      </c>
      <c r="C4505" s="3">
        <v>32050.431669000001</v>
      </c>
      <c r="D4505" s="2"/>
    </row>
    <row r="4506" spans="1:4" x14ac:dyDescent="0.25">
      <c r="A4506" s="2">
        <v>540</v>
      </c>
      <c r="B4506">
        <v>4924</v>
      </c>
      <c r="C4506" s="3">
        <v>34756.943558665997</v>
      </c>
      <c r="D4506" s="2"/>
    </row>
    <row r="4507" spans="1:4" x14ac:dyDescent="0.25">
      <c r="A4507" s="2">
        <v>540</v>
      </c>
      <c r="B4507">
        <v>4925</v>
      </c>
      <c r="C4507" s="3">
        <v>8421.7470979999998</v>
      </c>
      <c r="D4507" s="2"/>
    </row>
    <row r="4508" spans="1:4" x14ac:dyDescent="0.25">
      <c r="A4508" s="2">
        <v>540</v>
      </c>
      <c r="B4508">
        <v>4926</v>
      </c>
      <c r="C4508" s="3">
        <v>2984.4498570000001</v>
      </c>
      <c r="D4508" s="2"/>
    </row>
    <row r="4509" spans="1:4" x14ac:dyDescent="0.25">
      <c r="A4509" s="2">
        <v>540</v>
      </c>
      <c r="B4509">
        <v>4927</v>
      </c>
      <c r="C4509" s="3">
        <v>3787.2434899999998</v>
      </c>
      <c r="D4509" s="2"/>
    </row>
    <row r="4510" spans="1:4" x14ac:dyDescent="0.25">
      <c r="A4510" s="2">
        <v>540</v>
      </c>
      <c r="B4510">
        <v>4928</v>
      </c>
      <c r="C4510" s="3">
        <v>34756.943558665997</v>
      </c>
      <c r="D4510" s="2"/>
    </row>
    <row r="4511" spans="1:4" x14ac:dyDescent="0.25">
      <c r="A4511" s="2">
        <v>540</v>
      </c>
      <c r="B4511">
        <v>4929</v>
      </c>
      <c r="C4511" s="3">
        <v>28504.743854666001</v>
      </c>
      <c r="D4511" s="2"/>
    </row>
    <row r="4512" spans="1:4" x14ac:dyDescent="0.25">
      <c r="A4512" s="2">
        <v>540</v>
      </c>
      <c r="B4512">
        <v>4930</v>
      </c>
      <c r="C4512" s="3">
        <v>19587.269423999998</v>
      </c>
      <c r="D4512" s="2"/>
    </row>
    <row r="4513" spans="1:4" x14ac:dyDescent="0.25">
      <c r="A4513" s="2">
        <v>540</v>
      </c>
      <c r="B4513">
        <v>4931</v>
      </c>
      <c r="C4513" s="3">
        <v>28504.743854666001</v>
      </c>
      <c r="D4513" s="2"/>
    </row>
    <row r="4514" spans="1:4" x14ac:dyDescent="0.25">
      <c r="A4514" s="2">
        <v>540</v>
      </c>
      <c r="B4514">
        <v>4932</v>
      </c>
      <c r="C4514" s="3">
        <v>27880.356806666001</v>
      </c>
      <c r="D4514" s="2"/>
    </row>
    <row r="4515" spans="1:4" x14ac:dyDescent="0.25">
      <c r="A4515" s="2">
        <v>540</v>
      </c>
      <c r="B4515">
        <v>4933</v>
      </c>
      <c r="C4515" s="3">
        <v>32050.431669000001</v>
      </c>
      <c r="D4515" s="2"/>
    </row>
    <row r="4516" spans="1:4" x14ac:dyDescent="0.25">
      <c r="A4516" s="2">
        <v>540</v>
      </c>
      <c r="B4516">
        <v>4934</v>
      </c>
      <c r="C4516" s="3">
        <v>16222.771906</v>
      </c>
      <c r="D4516" s="2"/>
    </row>
    <row r="4517" spans="1:4" x14ac:dyDescent="0.25">
      <c r="A4517" s="2">
        <v>540</v>
      </c>
      <c r="B4517">
        <v>4935</v>
      </c>
      <c r="C4517" s="3">
        <v>3128.9757530000002</v>
      </c>
      <c r="D4517" s="2"/>
    </row>
    <row r="4518" spans="1:4" x14ac:dyDescent="0.25">
      <c r="A4518" s="2">
        <v>540</v>
      </c>
      <c r="B4518">
        <v>4936</v>
      </c>
      <c r="C4518" s="3">
        <v>28419.282926666001</v>
      </c>
      <c r="D4518" s="2"/>
    </row>
    <row r="4519" spans="1:4" x14ac:dyDescent="0.25">
      <c r="A4519" s="2">
        <v>540</v>
      </c>
      <c r="B4519">
        <v>4937</v>
      </c>
      <c r="C4519" s="3">
        <v>2382.4535940000001</v>
      </c>
      <c r="D4519" s="2"/>
    </row>
    <row r="4520" spans="1:4" x14ac:dyDescent="0.25">
      <c r="A4520" s="2">
        <v>540</v>
      </c>
      <c r="B4520">
        <v>4938</v>
      </c>
      <c r="C4520" s="3">
        <v>20084.188785999999</v>
      </c>
      <c r="D4520" s="2"/>
    </row>
    <row r="4521" spans="1:4" x14ac:dyDescent="0.25">
      <c r="A4521" s="2">
        <v>540</v>
      </c>
      <c r="B4521">
        <v>4939</v>
      </c>
      <c r="C4521" s="3">
        <v>17912.710729999999</v>
      </c>
      <c r="D4521" s="2"/>
    </row>
    <row r="4522" spans="1:4" x14ac:dyDescent="0.25">
      <c r="A4522" s="2">
        <v>540</v>
      </c>
      <c r="B4522">
        <v>4940</v>
      </c>
      <c r="C4522" s="3">
        <v>19931.417056999999</v>
      </c>
      <c r="D4522" s="2"/>
    </row>
    <row r="4523" spans="1:4" x14ac:dyDescent="0.25">
      <c r="A4523" s="2">
        <v>540</v>
      </c>
      <c r="B4523">
        <v>4941</v>
      </c>
      <c r="C4523" s="3">
        <v>19992.424011332001</v>
      </c>
      <c r="D4523" s="2"/>
    </row>
    <row r="4524" spans="1:4" x14ac:dyDescent="0.25">
      <c r="A4524" s="2">
        <v>540</v>
      </c>
      <c r="B4524">
        <v>4942</v>
      </c>
      <c r="C4524" s="3">
        <v>19931.417056999999</v>
      </c>
      <c r="D4524" s="2"/>
    </row>
    <row r="4525" spans="1:4" x14ac:dyDescent="0.25">
      <c r="A4525" s="2">
        <v>540</v>
      </c>
      <c r="B4525">
        <v>4943</v>
      </c>
      <c r="C4525" s="3">
        <v>19931.417056999999</v>
      </c>
      <c r="D4525" s="2"/>
    </row>
    <row r="4526" spans="1:4" x14ac:dyDescent="0.25">
      <c r="A4526" s="2">
        <v>540</v>
      </c>
      <c r="B4526">
        <v>4944</v>
      </c>
      <c r="C4526" s="3">
        <v>16526.896657000001</v>
      </c>
      <c r="D4526" s="2"/>
    </row>
    <row r="4527" spans="1:4" x14ac:dyDescent="0.25">
      <c r="A4527" s="2">
        <v>540</v>
      </c>
      <c r="B4527">
        <v>4945</v>
      </c>
      <c r="C4527" s="3">
        <v>18654.785502999999</v>
      </c>
      <c r="D4527" s="2"/>
    </row>
    <row r="4528" spans="1:4" x14ac:dyDescent="0.25">
      <c r="A4528" s="2">
        <v>540</v>
      </c>
      <c r="B4528">
        <v>4946</v>
      </c>
      <c r="C4528" s="3">
        <v>17299.342350999999</v>
      </c>
      <c r="D4528" s="2"/>
    </row>
    <row r="4529" spans="1:4" x14ac:dyDescent="0.25">
      <c r="A4529" s="2">
        <v>540</v>
      </c>
      <c r="B4529">
        <v>4947</v>
      </c>
      <c r="C4529" s="3">
        <v>14637.597147</v>
      </c>
      <c r="D4529" s="2"/>
    </row>
    <row r="4530" spans="1:4" x14ac:dyDescent="0.25">
      <c r="A4530" s="2">
        <v>540</v>
      </c>
      <c r="B4530">
        <v>4948</v>
      </c>
      <c r="C4530" s="3">
        <v>14637.597147</v>
      </c>
      <c r="D4530" s="2"/>
    </row>
    <row r="4531" spans="1:4" x14ac:dyDescent="0.25">
      <c r="A4531" s="2">
        <v>540</v>
      </c>
      <c r="B4531">
        <v>4949</v>
      </c>
      <c r="C4531" s="3">
        <v>14637.597147</v>
      </c>
      <c r="D4531" s="2"/>
    </row>
    <row r="4532" spans="1:4" x14ac:dyDescent="0.25">
      <c r="A4532" s="2">
        <v>540</v>
      </c>
      <c r="B4532">
        <v>4950</v>
      </c>
      <c r="C4532" s="3">
        <v>24506.912953999999</v>
      </c>
      <c r="D4532" s="2"/>
    </row>
    <row r="4533" spans="1:4" x14ac:dyDescent="0.25">
      <c r="A4533" s="2">
        <v>540</v>
      </c>
      <c r="B4533">
        <v>4951</v>
      </c>
      <c r="C4533" s="3">
        <v>14433.533705</v>
      </c>
      <c r="D4533" s="2"/>
    </row>
    <row r="4534" spans="1:4" x14ac:dyDescent="0.25">
      <c r="A4534" s="2">
        <v>540</v>
      </c>
      <c r="B4534">
        <v>4952</v>
      </c>
      <c r="C4534" s="3">
        <v>26755.614353665998</v>
      </c>
      <c r="D4534" s="2"/>
    </row>
    <row r="4535" spans="1:4" x14ac:dyDescent="0.25">
      <c r="A4535" s="2">
        <v>540</v>
      </c>
      <c r="B4535">
        <v>4953</v>
      </c>
      <c r="C4535" s="3">
        <v>26755.614353665998</v>
      </c>
      <c r="D4535" s="2"/>
    </row>
    <row r="4536" spans="1:4" x14ac:dyDescent="0.25">
      <c r="A4536" s="2">
        <v>540</v>
      </c>
      <c r="B4536">
        <v>4954</v>
      </c>
      <c r="C4536" s="3">
        <v>21551.144266666</v>
      </c>
      <c r="D4536" s="2"/>
    </row>
    <row r="4537" spans="1:4" x14ac:dyDescent="0.25">
      <c r="A4537" s="2">
        <v>540</v>
      </c>
      <c r="B4537">
        <v>4955</v>
      </c>
      <c r="C4537" s="3">
        <v>14833.320592665999</v>
      </c>
      <c r="D4537" s="2"/>
    </row>
    <row r="4538" spans="1:4" x14ac:dyDescent="0.25">
      <c r="A4538" s="2">
        <v>540</v>
      </c>
      <c r="B4538">
        <v>4956</v>
      </c>
      <c r="C4538" s="3">
        <v>13163.379811666</v>
      </c>
      <c r="D4538" s="2"/>
    </row>
    <row r="4539" spans="1:4" x14ac:dyDescent="0.25">
      <c r="A4539" s="2">
        <v>540</v>
      </c>
      <c r="B4539">
        <v>4957</v>
      </c>
      <c r="C4539" s="3">
        <v>13163.379811666</v>
      </c>
      <c r="D4539" s="2"/>
    </row>
    <row r="4540" spans="1:4" x14ac:dyDescent="0.25">
      <c r="A4540" s="2">
        <v>540</v>
      </c>
      <c r="B4540">
        <v>4958</v>
      </c>
      <c r="C4540" s="3">
        <v>6579.4780909999999</v>
      </c>
      <c r="D4540" s="2"/>
    </row>
    <row r="4541" spans="1:4" x14ac:dyDescent="0.25">
      <c r="A4541" s="2">
        <v>540</v>
      </c>
      <c r="B4541">
        <v>4959</v>
      </c>
      <c r="C4541" s="3">
        <v>10166.683467000001</v>
      </c>
      <c r="D4541" s="2"/>
    </row>
    <row r="4542" spans="1:4" x14ac:dyDescent="0.25">
      <c r="A4542" s="2">
        <v>540</v>
      </c>
      <c r="B4542">
        <v>4960</v>
      </c>
      <c r="C4542" s="3">
        <v>3924.9099339999998</v>
      </c>
      <c r="D4542" s="2"/>
    </row>
    <row r="4543" spans="1:4" x14ac:dyDescent="0.25">
      <c r="A4543" s="2">
        <v>540</v>
      </c>
      <c r="B4543">
        <v>4961</v>
      </c>
      <c r="C4543" s="3">
        <v>15368.606406666</v>
      </c>
      <c r="D4543" s="2"/>
    </row>
    <row r="4544" spans="1:4" x14ac:dyDescent="0.25">
      <c r="A4544" s="2">
        <v>540</v>
      </c>
      <c r="B4544">
        <v>4962</v>
      </c>
      <c r="C4544" s="3">
        <v>11044.537783666001</v>
      </c>
      <c r="D4544" s="2"/>
    </row>
    <row r="4545" spans="1:4" x14ac:dyDescent="0.25">
      <c r="A4545" s="2">
        <v>540</v>
      </c>
      <c r="B4545">
        <v>4963</v>
      </c>
      <c r="C4545" s="3">
        <v>11044.537783666001</v>
      </c>
      <c r="D4545" s="2"/>
    </row>
    <row r="4546" spans="1:4" x14ac:dyDescent="0.25">
      <c r="A4546" s="2">
        <v>540</v>
      </c>
      <c r="B4546">
        <v>4964</v>
      </c>
      <c r="C4546" s="3">
        <v>10824.10745</v>
      </c>
      <c r="D4546" s="2"/>
    </row>
    <row r="4547" spans="1:4" x14ac:dyDescent="0.25">
      <c r="A4547" s="2">
        <v>540</v>
      </c>
      <c r="B4547">
        <v>4966</v>
      </c>
      <c r="C4547" s="3">
        <v>15054.546546</v>
      </c>
      <c r="D4547" s="2"/>
    </row>
    <row r="4548" spans="1:4" x14ac:dyDescent="0.25">
      <c r="A4548" s="2">
        <v>540</v>
      </c>
      <c r="B4548">
        <v>4969</v>
      </c>
      <c r="C4548" s="3">
        <v>6566.3169120000002</v>
      </c>
      <c r="D4548" s="2"/>
    </row>
    <row r="4549" spans="1:4" x14ac:dyDescent="0.25">
      <c r="A4549" s="2">
        <v>540</v>
      </c>
      <c r="B4549">
        <v>4970</v>
      </c>
      <c r="C4549" s="3">
        <v>6878.1504080000004</v>
      </c>
      <c r="D4549" s="2"/>
    </row>
    <row r="4550" spans="1:4" x14ac:dyDescent="0.25">
      <c r="A4550" s="2">
        <v>540</v>
      </c>
      <c r="B4550">
        <v>4971</v>
      </c>
      <c r="C4550" s="3">
        <v>6878.1504080000004</v>
      </c>
      <c r="D4550" s="2"/>
    </row>
    <row r="4551" spans="1:4" x14ac:dyDescent="0.25">
      <c r="A4551" s="2">
        <v>540</v>
      </c>
      <c r="B4551">
        <v>4972</v>
      </c>
      <c r="C4551" s="3">
        <v>1932.1874700000001</v>
      </c>
      <c r="D4551" s="2"/>
    </row>
    <row r="4552" spans="1:4" x14ac:dyDescent="0.25">
      <c r="A4552" s="2">
        <v>540</v>
      </c>
      <c r="B4552">
        <v>4973</v>
      </c>
      <c r="C4552" s="3">
        <v>3238.1456760000001</v>
      </c>
      <c r="D4552" s="2"/>
    </row>
    <row r="4553" spans="1:4" x14ac:dyDescent="0.25">
      <c r="A4553" s="2">
        <v>540</v>
      </c>
      <c r="B4553">
        <v>4974</v>
      </c>
      <c r="C4553" s="3">
        <v>4022.224667</v>
      </c>
      <c r="D4553" s="2"/>
    </row>
    <row r="4554" spans="1:4" x14ac:dyDescent="0.25">
      <c r="A4554" s="2">
        <v>540</v>
      </c>
      <c r="B4554">
        <v>4975</v>
      </c>
      <c r="C4554" s="3">
        <v>800.86618899999996</v>
      </c>
      <c r="D4554" s="2"/>
    </row>
    <row r="4555" spans="1:4" x14ac:dyDescent="0.25">
      <c r="A4555" s="2">
        <v>540</v>
      </c>
      <c r="B4555">
        <v>4976</v>
      </c>
      <c r="C4555" s="3">
        <v>1045.793451</v>
      </c>
      <c r="D4555" s="2"/>
    </row>
    <row r="4556" spans="1:4" x14ac:dyDescent="0.25">
      <c r="A4556" s="2">
        <v>540</v>
      </c>
      <c r="B4556">
        <v>4977</v>
      </c>
      <c r="C4556" s="3">
        <v>1174.774752</v>
      </c>
      <c r="D4556" s="2"/>
    </row>
    <row r="4557" spans="1:4" x14ac:dyDescent="0.25">
      <c r="A4557" s="2">
        <v>540</v>
      </c>
      <c r="B4557">
        <v>4978</v>
      </c>
      <c r="C4557" s="3">
        <v>26063.959447331999</v>
      </c>
      <c r="D4557" s="2"/>
    </row>
    <row r="4558" spans="1:4" x14ac:dyDescent="0.25">
      <c r="A4558" s="2">
        <v>540</v>
      </c>
      <c r="B4558">
        <v>4980</v>
      </c>
      <c r="C4558" s="3">
        <v>14655.093172999999</v>
      </c>
      <c r="D4558" s="2"/>
    </row>
    <row r="4559" spans="1:4" x14ac:dyDescent="0.25">
      <c r="A4559" s="2">
        <v>540</v>
      </c>
      <c r="B4559">
        <v>4981</v>
      </c>
      <c r="C4559" s="3">
        <v>1873.589279</v>
      </c>
      <c r="D4559" s="2"/>
    </row>
    <row r="4560" spans="1:4" x14ac:dyDescent="0.25">
      <c r="A4560" s="2">
        <v>540</v>
      </c>
      <c r="B4560">
        <v>4982</v>
      </c>
      <c r="C4560" s="3">
        <v>9857.3813719999998</v>
      </c>
      <c r="D4560" s="2"/>
    </row>
    <row r="4561" spans="1:4" x14ac:dyDescent="0.25">
      <c r="A4561" s="2">
        <v>540</v>
      </c>
      <c r="B4561">
        <v>4983</v>
      </c>
      <c r="C4561" s="3">
        <v>16733.594897999999</v>
      </c>
      <c r="D4561" s="2"/>
    </row>
    <row r="4562" spans="1:4" x14ac:dyDescent="0.25">
      <c r="A4562" s="2">
        <v>540</v>
      </c>
      <c r="B4562">
        <v>4984</v>
      </c>
      <c r="C4562" s="3">
        <v>16733.594897999999</v>
      </c>
      <c r="D4562" s="2"/>
    </row>
    <row r="4563" spans="1:4" x14ac:dyDescent="0.25">
      <c r="A4563" s="2">
        <v>540</v>
      </c>
      <c r="B4563">
        <v>4985</v>
      </c>
      <c r="C4563" s="3">
        <v>2457.174743</v>
      </c>
      <c r="D4563" s="2"/>
    </row>
    <row r="4564" spans="1:4" x14ac:dyDescent="0.25">
      <c r="A4564" s="2">
        <v>540</v>
      </c>
      <c r="B4564">
        <v>4986</v>
      </c>
      <c r="C4564" s="3">
        <v>27495.622083666</v>
      </c>
      <c r="D4564" s="2"/>
    </row>
    <row r="4565" spans="1:4" x14ac:dyDescent="0.25">
      <c r="A4565" s="2">
        <v>540</v>
      </c>
      <c r="B4565">
        <v>4987</v>
      </c>
      <c r="C4565" s="3">
        <v>31087.755116331999</v>
      </c>
      <c r="D4565" s="2"/>
    </row>
    <row r="4566" spans="1:4" x14ac:dyDescent="0.25">
      <c r="A4566" s="2">
        <v>540</v>
      </c>
      <c r="B4566">
        <v>4988</v>
      </c>
      <c r="C4566" s="3">
        <v>35576.692194666</v>
      </c>
      <c r="D4566" s="2"/>
    </row>
    <row r="4567" spans="1:4" x14ac:dyDescent="0.25">
      <c r="A4567" s="2">
        <v>540</v>
      </c>
      <c r="B4567">
        <v>4989</v>
      </c>
      <c r="C4567" s="3">
        <v>26607.602156665998</v>
      </c>
      <c r="D4567" s="2"/>
    </row>
    <row r="4568" spans="1:4" x14ac:dyDescent="0.25">
      <c r="A4568" s="2">
        <v>540</v>
      </c>
      <c r="B4568">
        <v>4990</v>
      </c>
      <c r="C4568" s="3">
        <v>31067.945284665999</v>
      </c>
      <c r="D4568" s="2"/>
    </row>
    <row r="4569" spans="1:4" x14ac:dyDescent="0.25">
      <c r="A4569" s="2">
        <v>540</v>
      </c>
      <c r="B4569">
        <v>4991</v>
      </c>
      <c r="C4569" s="3">
        <v>29266.575309332002</v>
      </c>
      <c r="D4569" s="2"/>
    </row>
    <row r="4570" spans="1:4" x14ac:dyDescent="0.25">
      <c r="A4570" s="2">
        <v>540</v>
      </c>
      <c r="B4570">
        <v>4992</v>
      </c>
      <c r="C4570" s="3">
        <v>11177.921021665999</v>
      </c>
      <c r="D4570" s="2"/>
    </row>
    <row r="4571" spans="1:4" x14ac:dyDescent="0.25">
      <c r="A4571" s="2">
        <v>540</v>
      </c>
      <c r="B4571">
        <v>4993</v>
      </c>
      <c r="C4571" s="3">
        <v>73725.071974000006</v>
      </c>
      <c r="D4571" s="2"/>
    </row>
    <row r="4572" spans="1:4" x14ac:dyDescent="0.25">
      <c r="A4572" s="2">
        <v>540</v>
      </c>
      <c r="B4572">
        <v>4994</v>
      </c>
      <c r="C4572" s="3">
        <v>64317.451026000002</v>
      </c>
      <c r="D4572" s="2"/>
    </row>
    <row r="4573" spans="1:4" x14ac:dyDescent="0.25">
      <c r="A4573" s="2">
        <v>540</v>
      </c>
      <c r="B4573">
        <v>4995</v>
      </c>
      <c r="C4573" s="3">
        <v>30473.699306999999</v>
      </c>
      <c r="D4573" s="2"/>
    </row>
    <row r="4574" spans="1:4" x14ac:dyDescent="0.25">
      <c r="A4574" s="2">
        <v>540</v>
      </c>
      <c r="B4574">
        <v>4996</v>
      </c>
      <c r="C4574" s="3">
        <v>25148.045561999999</v>
      </c>
      <c r="D4574" s="2"/>
    </row>
    <row r="4575" spans="1:4" x14ac:dyDescent="0.25">
      <c r="A4575" s="2">
        <v>540</v>
      </c>
      <c r="B4575">
        <v>4997</v>
      </c>
      <c r="C4575" s="3">
        <v>2550.6465490000001</v>
      </c>
      <c r="D4575" s="2"/>
    </row>
    <row r="4576" spans="1:4" x14ac:dyDescent="0.25">
      <c r="A4576" s="2">
        <v>540</v>
      </c>
      <c r="B4576">
        <v>4998</v>
      </c>
      <c r="C4576" s="3">
        <v>3507.935301</v>
      </c>
      <c r="D4576" s="2"/>
    </row>
    <row r="4577" spans="1:4" x14ac:dyDescent="0.25">
      <c r="A4577" s="2">
        <v>540</v>
      </c>
      <c r="B4577">
        <v>5000</v>
      </c>
      <c r="C4577" s="3">
        <v>4944.604147</v>
      </c>
      <c r="D4577" s="2"/>
    </row>
    <row r="4578" spans="1:4" x14ac:dyDescent="0.25">
      <c r="A4578" s="2">
        <v>540</v>
      </c>
      <c r="B4578">
        <v>5001</v>
      </c>
      <c r="C4578" s="3">
        <v>560.90439400000002</v>
      </c>
      <c r="D4578" s="2"/>
    </row>
    <row r="4579" spans="1:4" x14ac:dyDescent="0.25">
      <c r="A4579" s="2">
        <v>540</v>
      </c>
      <c r="B4579">
        <v>5002</v>
      </c>
      <c r="C4579" s="3">
        <v>770.28148999999996</v>
      </c>
      <c r="D4579" s="2"/>
    </row>
    <row r="4580" spans="1:4" x14ac:dyDescent="0.25">
      <c r="A4580" s="2">
        <v>540</v>
      </c>
      <c r="B4580">
        <v>5003</v>
      </c>
      <c r="C4580" s="3">
        <v>1205.649281</v>
      </c>
      <c r="D4580" s="2"/>
    </row>
    <row r="4581" spans="1:4" x14ac:dyDescent="0.25">
      <c r="A4581" s="2">
        <v>540</v>
      </c>
      <c r="B4581">
        <v>5004</v>
      </c>
      <c r="C4581" s="3">
        <v>635.30099099999995</v>
      </c>
      <c r="D4581" s="2"/>
    </row>
    <row r="4582" spans="1:4" x14ac:dyDescent="0.25">
      <c r="A4582" s="2">
        <v>540</v>
      </c>
      <c r="B4582">
        <v>5005</v>
      </c>
      <c r="C4582" s="3">
        <v>10186.703812</v>
      </c>
      <c r="D4582" s="2"/>
    </row>
    <row r="4583" spans="1:4" x14ac:dyDescent="0.25">
      <c r="A4583" s="2">
        <v>540</v>
      </c>
      <c r="B4583">
        <v>5006</v>
      </c>
      <c r="C4583" s="3">
        <v>4014.4490799999999</v>
      </c>
      <c r="D4583" s="2"/>
    </row>
    <row r="4584" spans="1:4" x14ac:dyDescent="0.25">
      <c r="A4584" s="2">
        <v>540</v>
      </c>
      <c r="B4584">
        <v>5007</v>
      </c>
      <c r="C4584" s="3">
        <v>14741.835093</v>
      </c>
      <c r="D4584" s="2"/>
    </row>
    <row r="4585" spans="1:4" x14ac:dyDescent="0.25">
      <c r="A4585" s="2">
        <v>540</v>
      </c>
      <c r="B4585">
        <v>5008</v>
      </c>
      <c r="C4585" s="3">
        <v>9277.0345550000002</v>
      </c>
      <c r="D4585" s="2"/>
    </row>
    <row r="4586" spans="1:4" x14ac:dyDescent="0.25">
      <c r="A4586" s="2">
        <v>540</v>
      </c>
      <c r="B4586">
        <v>5009</v>
      </c>
      <c r="C4586" s="3">
        <v>12937.362424999999</v>
      </c>
      <c r="D4586" s="2"/>
    </row>
    <row r="4587" spans="1:4" x14ac:dyDescent="0.25">
      <c r="A4587" s="2">
        <v>540</v>
      </c>
      <c r="B4587">
        <v>5010</v>
      </c>
      <c r="C4587" s="3">
        <v>12937.362424999999</v>
      </c>
      <c r="D4587" s="2"/>
    </row>
    <row r="4588" spans="1:4" x14ac:dyDescent="0.25">
      <c r="A4588" s="2">
        <v>540</v>
      </c>
      <c r="B4588">
        <v>5011</v>
      </c>
      <c r="C4588" s="3">
        <v>12937.362424999999</v>
      </c>
      <c r="D4588" s="2"/>
    </row>
    <row r="4589" spans="1:4" x14ac:dyDescent="0.25">
      <c r="A4589" s="2">
        <v>540</v>
      </c>
      <c r="B4589">
        <v>5012</v>
      </c>
      <c r="C4589" s="3">
        <v>9138.6192910000009</v>
      </c>
      <c r="D4589" s="2"/>
    </row>
    <row r="4590" spans="1:4" x14ac:dyDescent="0.25">
      <c r="A4590" s="2">
        <v>540</v>
      </c>
      <c r="B4590">
        <v>5013</v>
      </c>
      <c r="C4590" s="3">
        <v>2268.2784310000002</v>
      </c>
      <c r="D4590" s="2"/>
    </row>
    <row r="4591" spans="1:4" x14ac:dyDescent="0.25">
      <c r="A4591" s="2">
        <v>540</v>
      </c>
      <c r="B4591">
        <v>5014</v>
      </c>
      <c r="C4591" s="3">
        <v>4194.0298590000002</v>
      </c>
      <c r="D4591" s="2"/>
    </row>
    <row r="4592" spans="1:4" x14ac:dyDescent="0.25">
      <c r="A4592" s="2">
        <v>540</v>
      </c>
      <c r="B4592">
        <v>5015</v>
      </c>
      <c r="C4592" s="3">
        <v>9110.3647130000008</v>
      </c>
      <c r="D4592" s="2"/>
    </row>
    <row r="4593" spans="1:4" x14ac:dyDescent="0.25">
      <c r="A4593" s="2">
        <v>540</v>
      </c>
      <c r="B4593">
        <v>5016</v>
      </c>
      <c r="C4593" s="3">
        <v>5611.2974789999998</v>
      </c>
      <c r="D4593" s="2"/>
    </row>
    <row r="4594" spans="1:4" x14ac:dyDescent="0.25">
      <c r="A4594" s="2">
        <v>540</v>
      </c>
      <c r="B4594">
        <v>5017</v>
      </c>
      <c r="C4594" s="3">
        <v>14677.184437</v>
      </c>
      <c r="D4594" s="2"/>
    </row>
    <row r="4595" spans="1:4" x14ac:dyDescent="0.25">
      <c r="A4595" s="2">
        <v>540</v>
      </c>
      <c r="B4595">
        <v>5018</v>
      </c>
      <c r="C4595" s="3">
        <v>14677.184437</v>
      </c>
      <c r="D4595" s="2"/>
    </row>
    <row r="4596" spans="1:4" x14ac:dyDescent="0.25">
      <c r="A4596" s="2">
        <v>540</v>
      </c>
      <c r="B4596">
        <v>5019</v>
      </c>
      <c r="C4596" s="3">
        <v>11942.148748</v>
      </c>
      <c r="D4596" s="2"/>
    </row>
    <row r="4597" spans="1:4" x14ac:dyDescent="0.25">
      <c r="A4597" s="2">
        <v>540</v>
      </c>
      <c r="B4597">
        <v>5020</v>
      </c>
      <c r="C4597" s="3">
        <v>11942.148748</v>
      </c>
      <c r="D4597" s="2"/>
    </row>
    <row r="4598" spans="1:4" x14ac:dyDescent="0.25">
      <c r="A4598" s="2">
        <v>540</v>
      </c>
      <c r="B4598">
        <v>5021</v>
      </c>
      <c r="C4598" s="3">
        <v>11942.148748</v>
      </c>
      <c r="D4598" s="2"/>
    </row>
    <row r="4599" spans="1:4" x14ac:dyDescent="0.25">
      <c r="A4599" s="2">
        <v>540</v>
      </c>
      <c r="B4599">
        <v>5022</v>
      </c>
      <c r="C4599" s="3">
        <v>11942.148748</v>
      </c>
      <c r="D4599" s="2"/>
    </row>
    <row r="4600" spans="1:4" x14ac:dyDescent="0.25">
      <c r="A4600" s="2">
        <v>540</v>
      </c>
      <c r="B4600">
        <v>5023</v>
      </c>
      <c r="C4600" s="3">
        <v>11942.148748</v>
      </c>
      <c r="D4600" s="2"/>
    </row>
    <row r="4601" spans="1:4" x14ac:dyDescent="0.25">
      <c r="A4601" s="2">
        <v>540</v>
      </c>
      <c r="B4601">
        <v>5024</v>
      </c>
      <c r="C4601" s="3">
        <v>4420.9242649999997</v>
      </c>
      <c r="D4601" s="2"/>
    </row>
    <row r="4602" spans="1:4" x14ac:dyDescent="0.25">
      <c r="A4602" s="2">
        <v>540</v>
      </c>
      <c r="B4602">
        <v>5025</v>
      </c>
      <c r="C4602" s="3">
        <v>4466.4810680000001</v>
      </c>
      <c r="D4602" s="2"/>
    </row>
    <row r="4603" spans="1:4" x14ac:dyDescent="0.25">
      <c r="A4603" s="2">
        <v>540</v>
      </c>
      <c r="B4603">
        <v>5026</v>
      </c>
      <c r="C4603" s="3">
        <v>7906.9663</v>
      </c>
      <c r="D4603" s="2"/>
    </row>
    <row r="4604" spans="1:4" x14ac:dyDescent="0.25">
      <c r="A4604" s="2">
        <v>540</v>
      </c>
      <c r="B4604">
        <v>5027</v>
      </c>
      <c r="C4604" s="3">
        <v>8045.1282529999999</v>
      </c>
      <c r="D4604" s="2"/>
    </row>
    <row r="4605" spans="1:4" x14ac:dyDescent="0.25">
      <c r="A4605" s="2">
        <v>540</v>
      </c>
      <c r="B4605">
        <v>5028</v>
      </c>
      <c r="C4605" s="3">
        <v>7798.9936239999997</v>
      </c>
      <c r="D4605" s="2"/>
    </row>
    <row r="4606" spans="1:4" x14ac:dyDescent="0.25">
      <c r="A4606" s="2">
        <v>540</v>
      </c>
      <c r="B4606">
        <v>5029</v>
      </c>
      <c r="C4606" s="3">
        <v>6526.6466030000001</v>
      </c>
      <c r="D4606" s="2"/>
    </row>
    <row r="4607" spans="1:4" x14ac:dyDescent="0.25">
      <c r="A4607" s="2">
        <v>540</v>
      </c>
      <c r="B4607">
        <v>5030</v>
      </c>
      <c r="C4607" s="3">
        <v>10592.809225999999</v>
      </c>
      <c r="D4607" s="2"/>
    </row>
    <row r="4608" spans="1:4" x14ac:dyDescent="0.25">
      <c r="A4608" s="2">
        <v>540</v>
      </c>
      <c r="B4608">
        <v>5031</v>
      </c>
      <c r="C4608" s="3">
        <v>11390.697951</v>
      </c>
      <c r="D4608" s="2"/>
    </row>
    <row r="4609" spans="1:4" x14ac:dyDescent="0.25">
      <c r="A4609" s="2">
        <v>540</v>
      </c>
      <c r="B4609">
        <v>5032</v>
      </c>
      <c r="C4609" s="3">
        <v>11390.697951</v>
      </c>
      <c r="D4609" s="2"/>
    </row>
    <row r="4610" spans="1:4" x14ac:dyDescent="0.25">
      <c r="A4610" s="2">
        <v>540</v>
      </c>
      <c r="B4610">
        <v>5033</v>
      </c>
      <c r="C4610" s="3">
        <v>24816.565616</v>
      </c>
      <c r="D4610" s="2"/>
    </row>
    <row r="4611" spans="1:4" x14ac:dyDescent="0.25">
      <c r="A4611" s="2">
        <v>540</v>
      </c>
      <c r="B4611">
        <v>5034</v>
      </c>
      <c r="C4611" s="3">
        <v>34517.592724000002</v>
      </c>
      <c r="D4611" s="2"/>
    </row>
    <row r="4612" spans="1:4" x14ac:dyDescent="0.25">
      <c r="A4612" s="2">
        <v>540</v>
      </c>
      <c r="B4612">
        <v>5035</v>
      </c>
      <c r="C4612" s="3">
        <v>31468.911064</v>
      </c>
      <c r="D4612" s="2"/>
    </row>
    <row r="4613" spans="1:4" x14ac:dyDescent="0.25">
      <c r="A4613" s="2">
        <v>540</v>
      </c>
      <c r="B4613">
        <v>5036</v>
      </c>
      <c r="C4613" s="3">
        <v>17947.224969999999</v>
      </c>
      <c r="D4613" s="2"/>
    </row>
    <row r="4614" spans="1:4" x14ac:dyDescent="0.25">
      <c r="A4614" s="2">
        <v>540</v>
      </c>
      <c r="B4614">
        <v>5037</v>
      </c>
      <c r="C4614" s="3">
        <v>17152.924439999999</v>
      </c>
      <c r="D4614" s="2"/>
    </row>
    <row r="4615" spans="1:4" x14ac:dyDescent="0.25">
      <c r="A4615" s="2">
        <v>540</v>
      </c>
      <c r="B4615">
        <v>5038</v>
      </c>
      <c r="C4615" s="3">
        <v>17425.955915999999</v>
      </c>
      <c r="D4615" s="2"/>
    </row>
    <row r="4616" spans="1:4" x14ac:dyDescent="0.25">
      <c r="A4616" s="2">
        <v>540</v>
      </c>
      <c r="B4616">
        <v>5039</v>
      </c>
      <c r="C4616" s="3">
        <v>12169.045351999999</v>
      </c>
      <c r="D4616" s="2"/>
    </row>
    <row r="4617" spans="1:4" x14ac:dyDescent="0.25">
      <c r="A4617" s="2">
        <v>540</v>
      </c>
      <c r="B4617">
        <v>5040</v>
      </c>
      <c r="C4617" s="3">
        <v>16148.747476</v>
      </c>
      <c r="D4617" s="2"/>
    </row>
    <row r="4618" spans="1:4" x14ac:dyDescent="0.25">
      <c r="A4618" s="2">
        <v>540</v>
      </c>
      <c r="B4618">
        <v>5041</v>
      </c>
      <c r="C4618" s="3">
        <v>7632.5070249999999</v>
      </c>
      <c r="D4618" s="2"/>
    </row>
    <row r="4619" spans="1:4" x14ac:dyDescent="0.25">
      <c r="A4619" s="2">
        <v>540</v>
      </c>
      <c r="B4619">
        <v>5042</v>
      </c>
      <c r="C4619" s="3">
        <v>1467.3061296660001</v>
      </c>
      <c r="D4619" s="2"/>
    </row>
    <row r="4620" spans="1:4" x14ac:dyDescent="0.25">
      <c r="A4620" s="2">
        <v>540</v>
      </c>
      <c r="B4620">
        <v>5043</v>
      </c>
      <c r="C4620" s="3">
        <v>12705.665523666001</v>
      </c>
      <c r="D4620" s="2"/>
    </row>
    <row r="4621" spans="1:4" x14ac:dyDescent="0.25">
      <c r="A4621" s="2">
        <v>540</v>
      </c>
      <c r="B4621">
        <v>5044</v>
      </c>
      <c r="C4621" s="3">
        <v>12605.709387666</v>
      </c>
      <c r="D4621" s="2"/>
    </row>
    <row r="4622" spans="1:4" x14ac:dyDescent="0.25">
      <c r="A4622" s="2">
        <v>540</v>
      </c>
      <c r="B4622">
        <v>5045</v>
      </c>
      <c r="C4622" s="3">
        <v>12308.807518666001</v>
      </c>
      <c r="D4622" s="2"/>
    </row>
    <row r="4623" spans="1:4" x14ac:dyDescent="0.25">
      <c r="A4623" s="2">
        <v>540</v>
      </c>
      <c r="B4623">
        <v>5046</v>
      </c>
      <c r="C4623" s="3">
        <v>6264.4605540000002</v>
      </c>
      <c r="D4623" s="2"/>
    </row>
    <row r="4624" spans="1:4" x14ac:dyDescent="0.25">
      <c r="A4624" s="2">
        <v>540</v>
      </c>
      <c r="B4624">
        <v>5047</v>
      </c>
      <c r="C4624" s="3">
        <v>2017.961094</v>
      </c>
      <c r="D4624" s="2"/>
    </row>
    <row r="4625" spans="1:4" x14ac:dyDescent="0.25">
      <c r="A4625" s="2">
        <v>540</v>
      </c>
      <c r="B4625">
        <v>5048</v>
      </c>
      <c r="C4625" s="3">
        <v>585.58928200000003</v>
      </c>
      <c r="D4625" s="2"/>
    </row>
    <row r="4626" spans="1:4" x14ac:dyDescent="0.25">
      <c r="A4626" s="2">
        <v>540</v>
      </c>
      <c r="B4626">
        <v>5049</v>
      </c>
      <c r="C4626" s="3">
        <v>585.58928200000003</v>
      </c>
      <c r="D4626" s="2"/>
    </row>
    <row r="4627" spans="1:4" x14ac:dyDescent="0.25">
      <c r="A4627" s="2">
        <v>540</v>
      </c>
      <c r="B4627">
        <v>5050</v>
      </c>
      <c r="C4627" s="3">
        <v>42562.186904000002</v>
      </c>
      <c r="D4627" s="2"/>
    </row>
    <row r="4628" spans="1:4" x14ac:dyDescent="0.25">
      <c r="A4628" s="2">
        <v>540</v>
      </c>
      <c r="B4628">
        <v>5051</v>
      </c>
      <c r="C4628" s="3">
        <v>43771.894426665996</v>
      </c>
      <c r="D4628" s="2"/>
    </row>
    <row r="4629" spans="1:4" x14ac:dyDescent="0.25">
      <c r="A4629" s="2">
        <v>540</v>
      </c>
      <c r="B4629">
        <v>5052</v>
      </c>
      <c r="C4629" s="3">
        <v>28104.870764666</v>
      </c>
      <c r="D4629" s="2"/>
    </row>
    <row r="4630" spans="1:4" x14ac:dyDescent="0.25">
      <c r="A4630" s="2">
        <v>540</v>
      </c>
      <c r="B4630">
        <v>5053</v>
      </c>
      <c r="C4630" s="3">
        <v>24039.807078999998</v>
      </c>
      <c r="D4630" s="2"/>
    </row>
    <row r="4631" spans="1:4" x14ac:dyDescent="0.25">
      <c r="A4631" s="2">
        <v>540</v>
      </c>
      <c r="B4631">
        <v>5054</v>
      </c>
      <c r="C4631" s="3">
        <v>7658.962485</v>
      </c>
      <c r="D4631" s="2"/>
    </row>
    <row r="4632" spans="1:4" x14ac:dyDescent="0.25">
      <c r="A4632" s="2">
        <v>540</v>
      </c>
      <c r="B4632">
        <v>5055</v>
      </c>
      <c r="C4632" s="3">
        <v>6311.4182049999999</v>
      </c>
      <c r="D4632" s="2"/>
    </row>
    <row r="4633" spans="1:4" x14ac:dyDescent="0.25">
      <c r="A4633" s="2">
        <v>540</v>
      </c>
      <c r="B4633">
        <v>5056</v>
      </c>
      <c r="C4633" s="3">
        <v>11479.553771999999</v>
      </c>
      <c r="D4633" s="2"/>
    </row>
    <row r="4634" spans="1:4" x14ac:dyDescent="0.25">
      <c r="A4634" s="2">
        <v>540</v>
      </c>
      <c r="B4634">
        <v>5057</v>
      </c>
      <c r="C4634" s="3">
        <v>0</v>
      </c>
      <c r="D4634" s="2"/>
    </row>
    <row r="4635" spans="1:4" x14ac:dyDescent="0.25">
      <c r="A4635" s="2">
        <v>540</v>
      </c>
      <c r="B4635">
        <v>5058</v>
      </c>
      <c r="C4635" s="3">
        <v>2017.961094</v>
      </c>
      <c r="D4635" s="2"/>
    </row>
    <row r="4636" spans="1:4" x14ac:dyDescent="0.25">
      <c r="A4636" s="2">
        <v>540</v>
      </c>
      <c r="B4636">
        <v>5059</v>
      </c>
      <c r="C4636" s="3">
        <v>2638.9489920000001</v>
      </c>
      <c r="D4636" s="2"/>
    </row>
    <row r="4637" spans="1:4" x14ac:dyDescent="0.25">
      <c r="A4637" s="2">
        <v>540</v>
      </c>
      <c r="B4637">
        <v>5060</v>
      </c>
      <c r="C4637" s="3">
        <v>2014.799591</v>
      </c>
      <c r="D4637" s="2"/>
    </row>
    <row r="4638" spans="1:4" x14ac:dyDescent="0.25">
      <c r="A4638" s="2">
        <v>540</v>
      </c>
      <c r="B4638">
        <v>5061</v>
      </c>
      <c r="C4638" s="3">
        <v>18891.566984000001</v>
      </c>
      <c r="D4638" s="2"/>
    </row>
    <row r="4639" spans="1:4" x14ac:dyDescent="0.25">
      <c r="A4639" s="2">
        <v>540</v>
      </c>
      <c r="B4639">
        <v>5062</v>
      </c>
      <c r="C4639" s="3">
        <v>15308.568783999999</v>
      </c>
      <c r="D4639" s="2"/>
    </row>
    <row r="4640" spans="1:4" x14ac:dyDescent="0.25">
      <c r="A4640" s="2">
        <v>540</v>
      </c>
      <c r="B4640">
        <v>5063</v>
      </c>
      <c r="C4640" s="3">
        <v>578.74305800000002</v>
      </c>
      <c r="D4640" s="2"/>
    </row>
    <row r="4641" spans="1:4" x14ac:dyDescent="0.25">
      <c r="A4641" s="2">
        <v>540</v>
      </c>
      <c r="B4641">
        <v>5064</v>
      </c>
      <c r="C4641" s="3">
        <v>21122.353757000001</v>
      </c>
      <c r="D4641" s="2"/>
    </row>
    <row r="4642" spans="1:4" x14ac:dyDescent="0.25">
      <c r="A4642" s="2">
        <v>540</v>
      </c>
      <c r="B4642">
        <v>5065</v>
      </c>
      <c r="C4642" s="3">
        <v>29152.927737333001</v>
      </c>
      <c r="D4642" s="2"/>
    </row>
    <row r="4643" spans="1:4" x14ac:dyDescent="0.25">
      <c r="A4643" s="2">
        <v>540</v>
      </c>
      <c r="B4643">
        <v>5066</v>
      </c>
      <c r="C4643" s="3">
        <v>7660.7340379999996</v>
      </c>
      <c r="D4643" s="2"/>
    </row>
    <row r="4644" spans="1:4" x14ac:dyDescent="0.25">
      <c r="A4644" s="2">
        <v>540</v>
      </c>
      <c r="B4644">
        <v>5067</v>
      </c>
      <c r="C4644" s="3">
        <v>8542.6562009999998</v>
      </c>
      <c r="D4644" s="2"/>
    </row>
    <row r="4645" spans="1:4" x14ac:dyDescent="0.25">
      <c r="A4645" s="2">
        <v>540</v>
      </c>
      <c r="B4645">
        <v>5068</v>
      </c>
      <c r="C4645" s="3">
        <v>5205.6748969999999</v>
      </c>
      <c r="D4645" s="2"/>
    </row>
    <row r="4646" spans="1:4" x14ac:dyDescent="0.25">
      <c r="A4646" s="2">
        <v>540</v>
      </c>
      <c r="B4646">
        <v>5069</v>
      </c>
      <c r="C4646" s="3">
        <v>975.26892299999997</v>
      </c>
      <c r="D4646" s="2"/>
    </row>
    <row r="4647" spans="1:4" x14ac:dyDescent="0.25">
      <c r="A4647" s="2">
        <v>540</v>
      </c>
      <c r="B4647">
        <v>5070</v>
      </c>
      <c r="C4647" s="3">
        <v>975.26892299999997</v>
      </c>
      <c r="D4647" s="2"/>
    </row>
    <row r="4648" spans="1:4" x14ac:dyDescent="0.25">
      <c r="A4648" s="2">
        <v>540</v>
      </c>
      <c r="B4648">
        <v>5071</v>
      </c>
      <c r="C4648" s="3">
        <v>22138.743624333001</v>
      </c>
      <c r="D4648" s="2"/>
    </row>
    <row r="4649" spans="1:4" x14ac:dyDescent="0.25">
      <c r="A4649" s="2">
        <v>540</v>
      </c>
      <c r="B4649">
        <v>5072</v>
      </c>
      <c r="C4649" s="3">
        <v>16160.457146999999</v>
      </c>
      <c r="D4649" s="2"/>
    </row>
    <row r="4650" spans="1:4" x14ac:dyDescent="0.25">
      <c r="A4650" s="2">
        <v>540</v>
      </c>
      <c r="B4650">
        <v>5073</v>
      </c>
      <c r="C4650" s="3">
        <v>8516.4063129999995</v>
      </c>
      <c r="D4650" s="2"/>
    </row>
    <row r="4651" spans="1:4" x14ac:dyDescent="0.25">
      <c r="A4651" s="2">
        <v>540</v>
      </c>
      <c r="B4651">
        <v>5074</v>
      </c>
      <c r="C4651" s="3">
        <v>7535.0651159999998</v>
      </c>
      <c r="D4651" s="2"/>
    </row>
    <row r="4652" spans="1:4" x14ac:dyDescent="0.25">
      <c r="A4652" s="2">
        <v>540</v>
      </c>
      <c r="B4652">
        <v>5075</v>
      </c>
      <c r="C4652" s="3">
        <v>6633.7582179999999</v>
      </c>
      <c r="D4652" s="2"/>
    </row>
    <row r="4653" spans="1:4" x14ac:dyDescent="0.25">
      <c r="A4653" s="2">
        <v>540</v>
      </c>
      <c r="B4653">
        <v>5076</v>
      </c>
      <c r="C4653" s="3">
        <v>7287.4810230000003</v>
      </c>
      <c r="D4653" s="2"/>
    </row>
    <row r="4654" spans="1:4" x14ac:dyDescent="0.25">
      <c r="A4654" s="2">
        <v>540</v>
      </c>
      <c r="B4654">
        <v>5077</v>
      </c>
      <c r="C4654" s="3">
        <v>4662.882345</v>
      </c>
      <c r="D4654" s="2"/>
    </row>
    <row r="4655" spans="1:4" x14ac:dyDescent="0.25">
      <c r="A4655" s="2">
        <v>540</v>
      </c>
      <c r="B4655">
        <v>5078</v>
      </c>
      <c r="C4655" s="3">
        <v>7079.0174850000003</v>
      </c>
      <c r="D4655" s="2"/>
    </row>
    <row r="4656" spans="1:4" x14ac:dyDescent="0.25">
      <c r="A4656" s="2">
        <v>540</v>
      </c>
      <c r="B4656">
        <v>5079</v>
      </c>
      <c r="C4656" s="3">
        <v>14330.839432000001</v>
      </c>
      <c r="D4656" s="2"/>
    </row>
    <row r="4657" spans="1:4" x14ac:dyDescent="0.25">
      <c r="A4657" s="2">
        <v>540</v>
      </c>
      <c r="B4657">
        <v>5080</v>
      </c>
      <c r="C4657" s="3">
        <v>903.27414699999997</v>
      </c>
      <c r="D4657" s="2"/>
    </row>
    <row r="4658" spans="1:4" x14ac:dyDescent="0.25">
      <c r="A4658" s="2">
        <v>540</v>
      </c>
      <c r="B4658">
        <v>5081</v>
      </c>
      <c r="C4658" s="3">
        <v>11545.643394999999</v>
      </c>
      <c r="D4658" s="2"/>
    </row>
    <row r="4659" spans="1:4" x14ac:dyDescent="0.25">
      <c r="A4659" s="2">
        <v>540</v>
      </c>
      <c r="B4659">
        <v>5082</v>
      </c>
      <c r="C4659" s="3">
        <v>2618.5052700000001</v>
      </c>
      <c r="D4659" s="2"/>
    </row>
    <row r="4660" spans="1:4" x14ac:dyDescent="0.25">
      <c r="A4660" s="2">
        <v>540</v>
      </c>
      <c r="B4660">
        <v>5083</v>
      </c>
      <c r="C4660" s="3">
        <v>6845.2158950000003</v>
      </c>
      <c r="D4660" s="2"/>
    </row>
    <row r="4661" spans="1:4" x14ac:dyDescent="0.25">
      <c r="A4661" s="2">
        <v>540</v>
      </c>
      <c r="B4661">
        <v>5084</v>
      </c>
      <c r="C4661" s="3">
        <v>1509.619772</v>
      </c>
      <c r="D4661" s="2"/>
    </row>
    <row r="4662" spans="1:4" x14ac:dyDescent="0.25">
      <c r="A4662" s="2">
        <v>540</v>
      </c>
      <c r="B4662">
        <v>5085</v>
      </c>
      <c r="C4662" s="3">
        <v>5950.7578960000001</v>
      </c>
      <c r="D4662" s="2"/>
    </row>
    <row r="4663" spans="1:4" x14ac:dyDescent="0.25">
      <c r="A4663" s="2">
        <v>540</v>
      </c>
      <c r="B4663">
        <v>5086</v>
      </c>
      <c r="C4663" s="3">
        <v>4602.6503270000003</v>
      </c>
      <c r="D4663" s="2"/>
    </row>
    <row r="4664" spans="1:4" x14ac:dyDescent="0.25">
      <c r="A4664" s="2">
        <v>540</v>
      </c>
      <c r="B4664">
        <v>5087</v>
      </c>
      <c r="C4664" s="3">
        <v>3056.4386909999998</v>
      </c>
      <c r="D4664" s="2"/>
    </row>
    <row r="4665" spans="1:4" x14ac:dyDescent="0.25">
      <c r="A4665" s="2">
        <v>540</v>
      </c>
      <c r="B4665">
        <v>5088</v>
      </c>
      <c r="C4665" s="3">
        <v>3131.142879</v>
      </c>
      <c r="D4665" s="2"/>
    </row>
    <row r="4666" spans="1:4" x14ac:dyDescent="0.25">
      <c r="A4666" s="2">
        <v>540</v>
      </c>
      <c r="B4666">
        <v>5089</v>
      </c>
      <c r="C4666" s="3">
        <v>10626.708350999999</v>
      </c>
      <c r="D4666" s="2"/>
    </row>
    <row r="4667" spans="1:4" x14ac:dyDescent="0.25">
      <c r="A4667" s="2">
        <v>540</v>
      </c>
      <c r="B4667">
        <v>5090</v>
      </c>
      <c r="C4667" s="3">
        <v>17853.344442000001</v>
      </c>
      <c r="D4667" s="2"/>
    </row>
    <row r="4668" spans="1:4" x14ac:dyDescent="0.25">
      <c r="A4668" s="2">
        <v>540</v>
      </c>
      <c r="B4668">
        <v>5091</v>
      </c>
      <c r="C4668" s="3">
        <v>10649.651386</v>
      </c>
      <c r="D4668" s="2"/>
    </row>
    <row r="4669" spans="1:4" x14ac:dyDescent="0.25">
      <c r="A4669" s="2">
        <v>540</v>
      </c>
      <c r="B4669">
        <v>5092</v>
      </c>
      <c r="C4669" s="3">
        <v>11474.256359999999</v>
      </c>
      <c r="D4669" s="2"/>
    </row>
    <row r="4670" spans="1:4" x14ac:dyDescent="0.25">
      <c r="A4670" s="2">
        <v>540</v>
      </c>
      <c r="B4670">
        <v>5093</v>
      </c>
      <c r="C4670" s="3">
        <v>13078.276517</v>
      </c>
      <c r="D4670" s="2"/>
    </row>
    <row r="4671" spans="1:4" x14ac:dyDescent="0.25">
      <c r="A4671" s="2">
        <v>540</v>
      </c>
      <c r="B4671">
        <v>5094</v>
      </c>
      <c r="C4671" s="3">
        <v>10806.280654</v>
      </c>
      <c r="D4671" s="2"/>
    </row>
    <row r="4672" spans="1:4" x14ac:dyDescent="0.25">
      <c r="A4672" s="2">
        <v>540</v>
      </c>
      <c r="B4672">
        <v>5095</v>
      </c>
      <c r="C4672" s="3">
        <v>3128.9757530000002</v>
      </c>
      <c r="D4672" s="2"/>
    </row>
    <row r="4673" spans="1:4" x14ac:dyDescent="0.25">
      <c r="A4673" s="2">
        <v>540</v>
      </c>
      <c r="B4673">
        <v>5096</v>
      </c>
      <c r="C4673" s="3">
        <v>1908.235152</v>
      </c>
      <c r="D4673" s="2"/>
    </row>
    <row r="4674" spans="1:4" x14ac:dyDescent="0.25">
      <c r="A4674" s="2">
        <v>540</v>
      </c>
      <c r="B4674">
        <v>5097</v>
      </c>
      <c r="C4674" s="3">
        <v>1719.9672290000001</v>
      </c>
      <c r="D4674" s="2"/>
    </row>
    <row r="4675" spans="1:4" x14ac:dyDescent="0.25">
      <c r="A4675" s="2">
        <v>540</v>
      </c>
      <c r="B4675">
        <v>5098</v>
      </c>
      <c r="C4675" s="3">
        <v>17727.247047000001</v>
      </c>
      <c r="D4675" s="2"/>
    </row>
    <row r="4676" spans="1:4" x14ac:dyDescent="0.25">
      <c r="A4676" s="2">
        <v>540</v>
      </c>
      <c r="B4676">
        <v>5099</v>
      </c>
      <c r="C4676" s="3">
        <v>7756.6549569999997</v>
      </c>
      <c r="D4676" s="2"/>
    </row>
    <row r="4677" spans="1:4" x14ac:dyDescent="0.25">
      <c r="A4677" s="2">
        <v>540</v>
      </c>
      <c r="B4677">
        <v>5100</v>
      </c>
      <c r="C4677" s="3">
        <v>22078.670941</v>
      </c>
      <c r="D4677" s="2"/>
    </row>
    <row r="4678" spans="1:4" x14ac:dyDescent="0.25">
      <c r="A4678" s="2">
        <v>540</v>
      </c>
      <c r="B4678">
        <v>5101</v>
      </c>
      <c r="C4678" s="3">
        <v>4792.0851670000002</v>
      </c>
      <c r="D4678" s="2"/>
    </row>
    <row r="4679" spans="1:4" x14ac:dyDescent="0.25">
      <c r="A4679" s="2">
        <v>540</v>
      </c>
      <c r="B4679">
        <v>5102</v>
      </c>
      <c r="C4679" s="3">
        <v>19334.756505000001</v>
      </c>
      <c r="D4679" s="2"/>
    </row>
    <row r="4680" spans="1:4" x14ac:dyDescent="0.25">
      <c r="A4680" s="2">
        <v>540</v>
      </c>
      <c r="B4680">
        <v>5103</v>
      </c>
      <c r="C4680" s="3">
        <v>19334.756505000001</v>
      </c>
      <c r="D4680" s="2"/>
    </row>
    <row r="4681" spans="1:4" x14ac:dyDescent="0.25">
      <c r="A4681" s="2">
        <v>540</v>
      </c>
      <c r="B4681">
        <v>5104</v>
      </c>
      <c r="C4681" s="3">
        <v>30216.545247999999</v>
      </c>
      <c r="D4681" s="2"/>
    </row>
    <row r="4682" spans="1:4" x14ac:dyDescent="0.25">
      <c r="A4682" s="2">
        <v>540</v>
      </c>
      <c r="B4682">
        <v>5105</v>
      </c>
      <c r="C4682" s="3">
        <v>19334.756505000001</v>
      </c>
      <c r="D4682" s="2"/>
    </row>
    <row r="4683" spans="1:4" x14ac:dyDescent="0.25">
      <c r="A4683" s="2">
        <v>540</v>
      </c>
      <c r="B4683">
        <v>5106</v>
      </c>
      <c r="C4683" s="3">
        <v>26218.375442</v>
      </c>
      <c r="D4683" s="2"/>
    </row>
    <row r="4684" spans="1:4" x14ac:dyDescent="0.25">
      <c r="A4684" s="2">
        <v>540</v>
      </c>
      <c r="B4684">
        <v>5107</v>
      </c>
      <c r="C4684" s="3">
        <v>5917.1543369999999</v>
      </c>
      <c r="D4684" s="2"/>
    </row>
    <row r="4685" spans="1:4" x14ac:dyDescent="0.25">
      <c r="A4685" s="2">
        <v>540</v>
      </c>
      <c r="B4685">
        <v>5108</v>
      </c>
      <c r="C4685" s="3">
        <v>4528.1187449999998</v>
      </c>
      <c r="D4685" s="2"/>
    </row>
    <row r="4686" spans="1:4" x14ac:dyDescent="0.25">
      <c r="A4686" s="2">
        <v>540</v>
      </c>
      <c r="B4686">
        <v>5109</v>
      </c>
      <c r="C4686" s="3">
        <v>20287.559082</v>
      </c>
      <c r="D4686" s="2"/>
    </row>
    <row r="4687" spans="1:4" x14ac:dyDescent="0.25">
      <c r="A4687" s="2">
        <v>540</v>
      </c>
      <c r="B4687">
        <v>5110</v>
      </c>
      <c r="C4687" s="3">
        <v>7782.1841910000003</v>
      </c>
      <c r="D4687" s="2"/>
    </row>
    <row r="4688" spans="1:4" x14ac:dyDescent="0.25">
      <c r="A4688" s="2">
        <v>540</v>
      </c>
      <c r="B4688">
        <v>5111</v>
      </c>
      <c r="C4688" s="3">
        <v>7319.0339029999996</v>
      </c>
      <c r="D4688" s="2"/>
    </row>
    <row r="4689" spans="1:4" x14ac:dyDescent="0.25">
      <c r="A4689" s="2">
        <v>540</v>
      </c>
      <c r="B4689">
        <v>5112</v>
      </c>
      <c r="C4689" s="3">
        <v>12974.877929</v>
      </c>
      <c r="D4689" s="2"/>
    </row>
    <row r="4690" spans="1:4" x14ac:dyDescent="0.25">
      <c r="A4690" s="2">
        <v>540</v>
      </c>
      <c r="B4690">
        <v>5113</v>
      </c>
      <c r="C4690" s="3">
        <v>6502.160151</v>
      </c>
      <c r="D4690" s="2"/>
    </row>
    <row r="4691" spans="1:4" x14ac:dyDescent="0.25">
      <c r="A4691" s="2">
        <v>540</v>
      </c>
      <c r="B4691">
        <v>5114</v>
      </c>
      <c r="C4691" s="3">
        <v>38947.893642000003</v>
      </c>
      <c r="D4691" s="2"/>
    </row>
    <row r="4692" spans="1:4" x14ac:dyDescent="0.25">
      <c r="A4692" s="2">
        <v>540</v>
      </c>
      <c r="B4692">
        <v>5115</v>
      </c>
      <c r="C4692" s="3">
        <v>28264.615397000001</v>
      </c>
      <c r="D4692" s="2"/>
    </row>
    <row r="4693" spans="1:4" x14ac:dyDescent="0.25">
      <c r="A4693" s="2">
        <v>540</v>
      </c>
      <c r="B4693">
        <v>5116</v>
      </c>
      <c r="C4693" s="3">
        <v>6550.7644819999996</v>
      </c>
      <c r="D4693" s="2"/>
    </row>
    <row r="4694" spans="1:4" x14ac:dyDescent="0.25">
      <c r="A4694" s="2">
        <v>540</v>
      </c>
      <c r="B4694">
        <v>5117</v>
      </c>
      <c r="C4694" s="3">
        <v>5259.6654850000004</v>
      </c>
      <c r="D4694" s="2"/>
    </row>
    <row r="4695" spans="1:4" x14ac:dyDescent="0.25">
      <c r="A4695" s="2">
        <v>540</v>
      </c>
      <c r="B4695">
        <v>5118</v>
      </c>
      <c r="C4695" s="3">
        <v>25859.890213999999</v>
      </c>
      <c r="D4695" s="2"/>
    </row>
    <row r="4696" spans="1:4" x14ac:dyDescent="0.25">
      <c r="A4696" s="2">
        <v>540</v>
      </c>
      <c r="B4696">
        <v>5119</v>
      </c>
      <c r="C4696" s="3">
        <v>15094.487634666</v>
      </c>
      <c r="D4696" s="2"/>
    </row>
    <row r="4697" spans="1:4" x14ac:dyDescent="0.25">
      <c r="A4697" s="2">
        <v>540</v>
      </c>
      <c r="B4697">
        <v>5120</v>
      </c>
      <c r="C4697" s="3">
        <v>9962.3161299999992</v>
      </c>
      <c r="D4697" s="2"/>
    </row>
    <row r="4698" spans="1:4" x14ac:dyDescent="0.25">
      <c r="A4698" s="2">
        <v>540</v>
      </c>
      <c r="B4698">
        <v>5121</v>
      </c>
      <c r="C4698" s="3">
        <v>6501.0817749999997</v>
      </c>
      <c r="D4698" s="2"/>
    </row>
    <row r="4699" spans="1:4" x14ac:dyDescent="0.25">
      <c r="A4699" s="2">
        <v>540</v>
      </c>
      <c r="B4699">
        <v>5122</v>
      </c>
      <c r="C4699" s="3">
        <v>10319.186377</v>
      </c>
      <c r="D4699" s="2"/>
    </row>
    <row r="4700" spans="1:4" x14ac:dyDescent="0.25">
      <c r="A4700" s="2">
        <v>540</v>
      </c>
      <c r="B4700">
        <v>5123</v>
      </c>
      <c r="C4700" s="3">
        <v>10773.763539</v>
      </c>
      <c r="D4700" s="2"/>
    </row>
    <row r="4701" spans="1:4" x14ac:dyDescent="0.25">
      <c r="A4701" s="2">
        <v>540</v>
      </c>
      <c r="B4701">
        <v>5124</v>
      </c>
      <c r="C4701" s="3">
        <v>2209.4165069999999</v>
      </c>
      <c r="D4701" s="2"/>
    </row>
    <row r="4702" spans="1:4" x14ac:dyDescent="0.25">
      <c r="A4702" s="2">
        <v>540</v>
      </c>
      <c r="B4702">
        <v>5125</v>
      </c>
      <c r="C4702" s="3">
        <v>16102.483528000001</v>
      </c>
      <c r="D4702" s="2"/>
    </row>
    <row r="4703" spans="1:4" x14ac:dyDescent="0.25">
      <c r="A4703" s="2">
        <v>540</v>
      </c>
      <c r="B4703">
        <v>5126</v>
      </c>
      <c r="C4703" s="3">
        <v>11736.669006</v>
      </c>
      <c r="D4703" s="2"/>
    </row>
    <row r="4704" spans="1:4" x14ac:dyDescent="0.25">
      <c r="A4704" s="2">
        <v>540</v>
      </c>
      <c r="B4704">
        <v>5127</v>
      </c>
      <c r="C4704" s="3">
        <v>59600.595795000001</v>
      </c>
      <c r="D4704" s="2"/>
    </row>
    <row r="4705" spans="1:4" x14ac:dyDescent="0.25">
      <c r="A4705" s="2">
        <v>540</v>
      </c>
      <c r="B4705">
        <v>5128</v>
      </c>
      <c r="C4705" s="3">
        <v>993.35650499999997</v>
      </c>
      <c r="D4705" s="2"/>
    </row>
    <row r="4706" spans="1:4" x14ac:dyDescent="0.25">
      <c r="A4706" s="2">
        <v>540</v>
      </c>
      <c r="B4706">
        <v>5129</v>
      </c>
      <c r="C4706" s="3">
        <v>6434.208887666</v>
      </c>
      <c r="D4706" s="2"/>
    </row>
    <row r="4707" spans="1:4" x14ac:dyDescent="0.25">
      <c r="A4707" s="2">
        <v>540</v>
      </c>
      <c r="B4707">
        <v>5130</v>
      </c>
      <c r="C4707" s="3">
        <v>852.33664899999997</v>
      </c>
      <c r="D4707" s="2"/>
    </row>
    <row r="4708" spans="1:4" x14ac:dyDescent="0.25">
      <c r="A4708" s="2">
        <v>540</v>
      </c>
      <c r="B4708">
        <v>5131</v>
      </c>
      <c r="C4708" s="3">
        <v>852.33664899999997</v>
      </c>
      <c r="D4708" s="2"/>
    </row>
    <row r="4709" spans="1:4" x14ac:dyDescent="0.25">
      <c r="A4709" s="2">
        <v>540</v>
      </c>
      <c r="B4709">
        <v>5132</v>
      </c>
      <c r="C4709" s="3">
        <v>4561.5383780000002</v>
      </c>
      <c r="D4709" s="2"/>
    </row>
    <row r="4710" spans="1:4" x14ac:dyDescent="0.25">
      <c r="A4710" s="2">
        <v>540</v>
      </c>
      <c r="B4710">
        <v>5133</v>
      </c>
      <c r="C4710" s="3">
        <v>5818.7132949999996</v>
      </c>
      <c r="D4710" s="2"/>
    </row>
    <row r="4711" spans="1:4" x14ac:dyDescent="0.25">
      <c r="A4711" s="2">
        <v>540</v>
      </c>
      <c r="B4711">
        <v>5134</v>
      </c>
      <c r="C4711" s="3">
        <v>0</v>
      </c>
      <c r="D4711" s="2"/>
    </row>
    <row r="4712" spans="1:4" x14ac:dyDescent="0.25">
      <c r="A4712" s="2">
        <v>540</v>
      </c>
      <c r="B4712">
        <v>5135</v>
      </c>
      <c r="C4712" s="3">
        <v>8959.0718849999994</v>
      </c>
      <c r="D4712" s="2"/>
    </row>
    <row r="4713" spans="1:4" x14ac:dyDescent="0.25">
      <c r="A4713" s="2">
        <v>540</v>
      </c>
      <c r="B4713">
        <v>5136</v>
      </c>
      <c r="C4713" s="3">
        <v>9124.6285950000001</v>
      </c>
      <c r="D4713" s="2"/>
    </row>
    <row r="4714" spans="1:4" x14ac:dyDescent="0.25">
      <c r="A4714" s="2">
        <v>540</v>
      </c>
      <c r="B4714">
        <v>5137</v>
      </c>
      <c r="C4714" s="3">
        <v>10566.559520000001</v>
      </c>
      <c r="D4714" s="2"/>
    </row>
    <row r="4715" spans="1:4" x14ac:dyDescent="0.25">
      <c r="A4715" s="2">
        <v>540</v>
      </c>
      <c r="B4715">
        <v>5138</v>
      </c>
      <c r="C4715" s="3">
        <v>2763.7154390000001</v>
      </c>
      <c r="D4715" s="2"/>
    </row>
    <row r="4716" spans="1:4" x14ac:dyDescent="0.25">
      <c r="A4716" s="2">
        <v>540</v>
      </c>
      <c r="B4716">
        <v>5139</v>
      </c>
      <c r="C4716" s="3">
        <v>9623.7766769999998</v>
      </c>
      <c r="D4716" s="2"/>
    </row>
    <row r="4717" spans="1:4" x14ac:dyDescent="0.25">
      <c r="A4717" s="2">
        <v>540</v>
      </c>
      <c r="B4717">
        <v>5140</v>
      </c>
      <c r="C4717" s="3">
        <v>13113.800079000001</v>
      </c>
      <c r="D4717" s="2"/>
    </row>
    <row r="4718" spans="1:4" x14ac:dyDescent="0.25">
      <c r="A4718" s="2">
        <v>540</v>
      </c>
      <c r="B4718">
        <v>5141</v>
      </c>
      <c r="C4718" s="3">
        <v>13113.800079000001</v>
      </c>
      <c r="D4718" s="2"/>
    </row>
    <row r="4719" spans="1:4" x14ac:dyDescent="0.25">
      <c r="A4719" s="2">
        <v>540</v>
      </c>
      <c r="B4719">
        <v>5142</v>
      </c>
      <c r="C4719" s="3">
        <v>31129.500098</v>
      </c>
      <c r="D4719" s="2"/>
    </row>
    <row r="4720" spans="1:4" x14ac:dyDescent="0.25">
      <c r="A4720" s="2">
        <v>540</v>
      </c>
      <c r="B4720">
        <v>5143</v>
      </c>
      <c r="C4720" s="3">
        <v>33726.891180999999</v>
      </c>
      <c r="D4720" s="2"/>
    </row>
    <row r="4721" spans="1:4" x14ac:dyDescent="0.25">
      <c r="A4721" s="2">
        <v>540</v>
      </c>
      <c r="B4721">
        <v>5144</v>
      </c>
      <c r="C4721" s="3">
        <v>57031.224081</v>
      </c>
      <c r="D4721" s="2"/>
    </row>
    <row r="4722" spans="1:4" x14ac:dyDescent="0.25">
      <c r="A4722" s="2">
        <v>540</v>
      </c>
      <c r="B4722">
        <v>5145</v>
      </c>
      <c r="C4722" s="3">
        <v>4194.3079826659996</v>
      </c>
      <c r="D4722" s="2"/>
    </row>
    <row r="4723" spans="1:4" x14ac:dyDescent="0.25">
      <c r="A4723" s="2">
        <v>540</v>
      </c>
      <c r="B4723">
        <v>5146</v>
      </c>
      <c r="C4723" s="3">
        <v>6105.4547899999998</v>
      </c>
      <c r="D4723" s="2"/>
    </row>
    <row r="4724" spans="1:4" x14ac:dyDescent="0.25">
      <c r="A4724" s="2">
        <v>540</v>
      </c>
      <c r="B4724">
        <v>5147</v>
      </c>
      <c r="C4724" s="3">
        <v>10834.520199000001</v>
      </c>
      <c r="D4724" s="2"/>
    </row>
    <row r="4725" spans="1:4" x14ac:dyDescent="0.25">
      <c r="A4725" s="2">
        <v>540</v>
      </c>
      <c r="B4725">
        <v>5148</v>
      </c>
      <c r="C4725" s="3">
        <v>5300.7799729999997</v>
      </c>
      <c r="D4725" s="2"/>
    </row>
    <row r="4726" spans="1:4" x14ac:dyDescent="0.25">
      <c r="A4726" s="2">
        <v>540</v>
      </c>
      <c r="B4726">
        <v>5149</v>
      </c>
      <c r="C4726" s="3">
        <v>21340.436044999999</v>
      </c>
      <c r="D4726" s="2"/>
    </row>
    <row r="4727" spans="1:4" x14ac:dyDescent="0.25">
      <c r="A4727" s="2">
        <v>540</v>
      </c>
      <c r="B4727">
        <v>5150</v>
      </c>
      <c r="C4727" s="3">
        <v>1443.1532569999999</v>
      </c>
      <c r="D4727" s="2"/>
    </row>
    <row r="4728" spans="1:4" x14ac:dyDescent="0.25">
      <c r="A4728" s="2">
        <v>540</v>
      </c>
      <c r="B4728">
        <v>5151</v>
      </c>
      <c r="C4728" s="3">
        <v>17839.962858999999</v>
      </c>
      <c r="D4728" s="2"/>
    </row>
    <row r="4729" spans="1:4" x14ac:dyDescent="0.25">
      <c r="A4729" s="2">
        <v>540</v>
      </c>
      <c r="B4729">
        <v>5152</v>
      </c>
      <c r="C4729" s="3">
        <v>15164.31575</v>
      </c>
      <c r="D4729" s="2"/>
    </row>
    <row r="4730" spans="1:4" x14ac:dyDescent="0.25">
      <c r="A4730" s="2">
        <v>540</v>
      </c>
      <c r="B4730">
        <v>5153</v>
      </c>
      <c r="C4730" s="3">
        <v>3317.2614640000002</v>
      </c>
      <c r="D4730" s="2"/>
    </row>
    <row r="4731" spans="1:4" x14ac:dyDescent="0.25">
      <c r="A4731" s="2">
        <v>540</v>
      </c>
      <c r="B4731">
        <v>5154</v>
      </c>
      <c r="C4731" s="3">
        <v>789.99767699999995</v>
      </c>
      <c r="D4731" s="2"/>
    </row>
    <row r="4732" spans="1:4" x14ac:dyDescent="0.25">
      <c r="A4732" s="2">
        <v>540</v>
      </c>
      <c r="B4732">
        <v>5155</v>
      </c>
      <c r="C4732" s="3">
        <v>2094.2593360000001</v>
      </c>
      <c r="D4732" s="2"/>
    </row>
    <row r="4733" spans="1:4" x14ac:dyDescent="0.25">
      <c r="A4733" s="2">
        <v>540</v>
      </c>
      <c r="B4733">
        <v>5156</v>
      </c>
      <c r="C4733" s="3">
        <v>5749.5986409999996</v>
      </c>
      <c r="D4733" s="2"/>
    </row>
    <row r="4734" spans="1:4" x14ac:dyDescent="0.25">
      <c r="A4734" s="2">
        <v>540</v>
      </c>
      <c r="B4734">
        <v>5157</v>
      </c>
      <c r="C4734" s="3">
        <v>5678.6606899999997</v>
      </c>
      <c r="D4734" s="2"/>
    </row>
    <row r="4735" spans="1:4" x14ac:dyDescent="0.25">
      <c r="A4735" s="2">
        <v>540</v>
      </c>
      <c r="B4735">
        <v>5158</v>
      </c>
      <c r="C4735" s="3">
        <v>6076.0946899999999</v>
      </c>
      <c r="D4735" s="2"/>
    </row>
    <row r="4736" spans="1:4" x14ac:dyDescent="0.25">
      <c r="A4736" s="2">
        <v>540</v>
      </c>
      <c r="B4736">
        <v>5159</v>
      </c>
      <c r="C4736" s="3">
        <v>5920.3500869999998</v>
      </c>
      <c r="D4736" s="2"/>
    </row>
    <row r="4737" spans="1:4" x14ac:dyDescent="0.25">
      <c r="A4737" s="2">
        <v>540</v>
      </c>
      <c r="B4737">
        <v>5160</v>
      </c>
      <c r="C4737" s="3">
        <v>5920.3500869999998</v>
      </c>
      <c r="D4737" s="2"/>
    </row>
    <row r="4738" spans="1:4" x14ac:dyDescent="0.25">
      <c r="A4738" s="2">
        <v>540</v>
      </c>
      <c r="B4738">
        <v>5161</v>
      </c>
      <c r="C4738" s="3">
        <v>8481.5452829999995</v>
      </c>
      <c r="D4738" s="2"/>
    </row>
    <row r="4739" spans="1:4" x14ac:dyDescent="0.25">
      <c r="A4739" s="2">
        <v>540</v>
      </c>
      <c r="B4739">
        <v>5162</v>
      </c>
      <c r="C4739" s="3">
        <v>7440.1084529999998</v>
      </c>
      <c r="D4739" s="2"/>
    </row>
    <row r="4740" spans="1:4" x14ac:dyDescent="0.25">
      <c r="A4740" s="2">
        <v>540</v>
      </c>
      <c r="B4740">
        <v>5163</v>
      </c>
      <c r="C4740" s="3">
        <v>14093.327151</v>
      </c>
      <c r="D4740" s="2"/>
    </row>
    <row r="4741" spans="1:4" x14ac:dyDescent="0.25">
      <c r="A4741" s="2">
        <v>540</v>
      </c>
      <c r="B4741">
        <v>5164</v>
      </c>
      <c r="C4741" s="3">
        <v>5585.6175540000004</v>
      </c>
      <c r="D4741" s="2"/>
    </row>
    <row r="4742" spans="1:4" x14ac:dyDescent="0.25">
      <c r="A4742" s="2">
        <v>540</v>
      </c>
      <c r="B4742">
        <v>5165</v>
      </c>
      <c r="C4742" s="3">
        <v>4432.9450660000002</v>
      </c>
      <c r="D4742" s="2"/>
    </row>
    <row r="4743" spans="1:4" x14ac:dyDescent="0.25">
      <c r="A4743" s="2">
        <v>540</v>
      </c>
      <c r="B4743">
        <v>5166</v>
      </c>
      <c r="C4743" s="3">
        <v>4767.4976630000001</v>
      </c>
      <c r="D4743" s="2"/>
    </row>
    <row r="4744" spans="1:4" x14ac:dyDescent="0.25">
      <c r="A4744" s="2">
        <v>540</v>
      </c>
      <c r="B4744">
        <v>5167</v>
      </c>
      <c r="C4744" s="3">
        <v>4892.7575106659997</v>
      </c>
      <c r="D4744" s="2"/>
    </row>
    <row r="4745" spans="1:4" x14ac:dyDescent="0.25">
      <c r="A4745" s="2">
        <v>540</v>
      </c>
      <c r="B4745">
        <v>5168</v>
      </c>
      <c r="C4745" s="3">
        <v>15638.002845000001</v>
      </c>
      <c r="D4745" s="2"/>
    </row>
    <row r="4746" spans="1:4" x14ac:dyDescent="0.25">
      <c r="A4746" s="2">
        <v>540</v>
      </c>
      <c r="B4746">
        <v>5169</v>
      </c>
      <c r="C4746" s="3">
        <v>12708.306237999999</v>
      </c>
      <c r="D4746" s="2"/>
    </row>
    <row r="4747" spans="1:4" x14ac:dyDescent="0.25">
      <c r="A4747" s="2">
        <v>540</v>
      </c>
      <c r="B4747">
        <v>5170</v>
      </c>
      <c r="C4747" s="3">
        <v>1063.4124179999999</v>
      </c>
      <c r="D4747" s="2"/>
    </row>
    <row r="4748" spans="1:4" x14ac:dyDescent="0.25">
      <c r="A4748" s="2">
        <v>540</v>
      </c>
      <c r="B4748">
        <v>5171</v>
      </c>
      <c r="C4748" s="3">
        <v>685.155304</v>
      </c>
      <c r="D4748" s="2"/>
    </row>
    <row r="4749" spans="1:4" x14ac:dyDescent="0.25">
      <c r="A4749" s="2">
        <v>540</v>
      </c>
      <c r="B4749">
        <v>5172</v>
      </c>
      <c r="C4749" s="3">
        <v>9750.5396120000005</v>
      </c>
      <c r="D4749" s="2"/>
    </row>
    <row r="4750" spans="1:4" x14ac:dyDescent="0.25">
      <c r="A4750" s="2">
        <v>540</v>
      </c>
      <c r="B4750">
        <v>5173</v>
      </c>
      <c r="C4750" s="3">
        <v>0</v>
      </c>
      <c r="D4750" s="2"/>
    </row>
    <row r="4751" spans="1:4" x14ac:dyDescent="0.25">
      <c r="A4751" s="2">
        <v>540</v>
      </c>
      <c r="B4751">
        <v>5174</v>
      </c>
      <c r="C4751" s="3">
        <v>14873.684604</v>
      </c>
      <c r="D4751" s="2"/>
    </row>
    <row r="4752" spans="1:4" x14ac:dyDescent="0.25">
      <c r="A4752" s="2">
        <v>540</v>
      </c>
      <c r="B4752">
        <v>5175</v>
      </c>
      <c r="C4752" s="3">
        <v>12468.797280999999</v>
      </c>
      <c r="D4752" s="2"/>
    </row>
    <row r="4753" spans="1:4" x14ac:dyDescent="0.25">
      <c r="A4753" s="2">
        <v>540</v>
      </c>
      <c r="B4753">
        <v>5176</v>
      </c>
      <c r="C4753" s="3">
        <v>8964.9660600000007</v>
      </c>
      <c r="D4753" s="2"/>
    </row>
    <row r="4754" spans="1:4" x14ac:dyDescent="0.25">
      <c r="A4754" s="2">
        <v>540</v>
      </c>
      <c r="B4754">
        <v>5177</v>
      </c>
      <c r="C4754" s="3">
        <v>3905.8107239999999</v>
      </c>
      <c r="D4754" s="2"/>
    </row>
    <row r="4755" spans="1:4" x14ac:dyDescent="0.25">
      <c r="A4755" s="2">
        <v>540</v>
      </c>
      <c r="B4755">
        <v>5178</v>
      </c>
      <c r="C4755" s="3">
        <v>6381.5597529999995</v>
      </c>
      <c r="D4755" s="2"/>
    </row>
    <row r="4756" spans="1:4" x14ac:dyDescent="0.25">
      <c r="A4756" s="2">
        <v>540</v>
      </c>
      <c r="B4756">
        <v>5179</v>
      </c>
      <c r="C4756" s="3">
        <v>6988.3611570000003</v>
      </c>
      <c r="D4756" s="2"/>
    </row>
    <row r="4757" spans="1:4" x14ac:dyDescent="0.25">
      <c r="A4757" s="2">
        <v>540</v>
      </c>
      <c r="B4757">
        <v>5182</v>
      </c>
      <c r="C4757" s="3">
        <v>3970.21893</v>
      </c>
      <c r="D4757" s="2"/>
    </row>
    <row r="4758" spans="1:4" x14ac:dyDescent="0.25">
      <c r="A4758" s="2">
        <v>540</v>
      </c>
      <c r="B4758">
        <v>5184</v>
      </c>
      <c r="C4758" s="3">
        <v>3118.2302810000001</v>
      </c>
      <c r="D4758" s="2"/>
    </row>
    <row r="4759" spans="1:4" x14ac:dyDescent="0.25">
      <c r="A4759" s="2">
        <v>540</v>
      </c>
      <c r="B4759">
        <v>5185</v>
      </c>
      <c r="C4759" s="3">
        <v>1343.135295</v>
      </c>
      <c r="D4759" s="2"/>
    </row>
    <row r="4760" spans="1:4" x14ac:dyDescent="0.25">
      <c r="A4760" s="2">
        <v>540</v>
      </c>
      <c r="B4760">
        <v>5186</v>
      </c>
      <c r="C4760" s="3">
        <v>12718.485957000001</v>
      </c>
      <c r="D4760" s="2"/>
    </row>
    <row r="4761" spans="1:4" x14ac:dyDescent="0.25">
      <c r="A4761" s="2">
        <v>540</v>
      </c>
      <c r="B4761">
        <v>5187</v>
      </c>
      <c r="C4761" s="3">
        <v>11417.316765</v>
      </c>
      <c r="D4761" s="2"/>
    </row>
    <row r="4762" spans="1:4" x14ac:dyDescent="0.25">
      <c r="A4762" s="2">
        <v>540</v>
      </c>
      <c r="B4762">
        <v>5188</v>
      </c>
      <c r="C4762" s="3">
        <v>28799.911287999999</v>
      </c>
      <c r="D4762" s="2"/>
    </row>
    <row r="4763" spans="1:4" x14ac:dyDescent="0.25">
      <c r="A4763" s="2">
        <v>540</v>
      </c>
      <c r="B4763">
        <v>5189</v>
      </c>
      <c r="C4763" s="3">
        <v>161.79518300000001</v>
      </c>
      <c r="D4763" s="2"/>
    </row>
    <row r="4764" spans="1:4" x14ac:dyDescent="0.25">
      <c r="A4764" s="2">
        <v>540</v>
      </c>
      <c r="B4764">
        <v>5190</v>
      </c>
      <c r="C4764" s="3">
        <v>434.17839700000002</v>
      </c>
      <c r="D4764" s="2"/>
    </row>
    <row r="4765" spans="1:4" x14ac:dyDescent="0.25">
      <c r="A4765" s="2">
        <v>540</v>
      </c>
      <c r="B4765">
        <v>5191</v>
      </c>
      <c r="C4765" s="3">
        <v>16.353121999999999</v>
      </c>
      <c r="D4765" s="2"/>
    </row>
    <row r="4766" spans="1:4" x14ac:dyDescent="0.25">
      <c r="A4766" s="2">
        <v>540</v>
      </c>
      <c r="B4766">
        <v>5192</v>
      </c>
      <c r="C4766" s="3">
        <v>3326.838432</v>
      </c>
      <c r="D4766" s="2"/>
    </row>
    <row r="4767" spans="1:4" x14ac:dyDescent="0.25">
      <c r="A4767" s="2">
        <v>540</v>
      </c>
      <c r="B4767">
        <v>5193</v>
      </c>
      <c r="C4767" s="3">
        <v>1646.567507</v>
      </c>
      <c r="D4767" s="2"/>
    </row>
    <row r="4768" spans="1:4" x14ac:dyDescent="0.25">
      <c r="A4768" s="2">
        <v>540</v>
      </c>
      <c r="B4768">
        <v>5194</v>
      </c>
      <c r="C4768" s="3">
        <v>1217.32051</v>
      </c>
      <c r="D4768" s="2"/>
    </row>
    <row r="4769" spans="1:4" x14ac:dyDescent="0.25">
      <c r="A4769" s="2">
        <v>540</v>
      </c>
      <c r="B4769">
        <v>5195</v>
      </c>
      <c r="C4769" s="3">
        <v>4876.3189750000001</v>
      </c>
      <c r="D4769" s="2"/>
    </row>
    <row r="4770" spans="1:4" x14ac:dyDescent="0.25">
      <c r="A4770" s="2">
        <v>540</v>
      </c>
      <c r="B4770">
        <v>5196</v>
      </c>
      <c r="C4770" s="3">
        <v>4341.8346979999997</v>
      </c>
      <c r="D4770" s="2"/>
    </row>
    <row r="4771" spans="1:4" x14ac:dyDescent="0.25">
      <c r="A4771" s="2">
        <v>540</v>
      </c>
      <c r="B4771">
        <v>5198</v>
      </c>
      <c r="C4771" s="3">
        <v>4473.0255459999998</v>
      </c>
      <c r="D4771" s="2"/>
    </row>
    <row r="4772" spans="1:4" x14ac:dyDescent="0.25">
      <c r="A4772" s="2">
        <v>540</v>
      </c>
      <c r="B4772">
        <v>5199</v>
      </c>
      <c r="C4772" s="3">
        <v>2943.0139239999999</v>
      </c>
      <c r="D4772" s="2"/>
    </row>
    <row r="4773" spans="1:4" x14ac:dyDescent="0.25">
      <c r="A4773" s="2">
        <v>540</v>
      </c>
      <c r="B4773">
        <v>5200</v>
      </c>
      <c r="C4773" s="3">
        <v>11727.86152</v>
      </c>
      <c r="D4773" s="2"/>
    </row>
    <row r="4774" spans="1:4" x14ac:dyDescent="0.25">
      <c r="A4774" s="2">
        <v>540</v>
      </c>
      <c r="B4774">
        <v>5201</v>
      </c>
      <c r="C4774" s="3">
        <v>2595.5863810000001</v>
      </c>
      <c r="D4774" s="2"/>
    </row>
    <row r="4775" spans="1:4" x14ac:dyDescent="0.25">
      <c r="A4775" s="2">
        <v>540</v>
      </c>
      <c r="B4775">
        <v>5202</v>
      </c>
      <c r="C4775" s="3">
        <v>3674.7660209999999</v>
      </c>
      <c r="D4775" s="2"/>
    </row>
    <row r="4776" spans="1:4" x14ac:dyDescent="0.25">
      <c r="A4776" s="2">
        <v>540</v>
      </c>
      <c r="B4776">
        <v>5203</v>
      </c>
      <c r="C4776" s="3">
        <v>6295.6762930000004</v>
      </c>
      <c r="D4776" s="2"/>
    </row>
    <row r="4777" spans="1:4" x14ac:dyDescent="0.25">
      <c r="A4777" s="2">
        <v>540</v>
      </c>
      <c r="B4777">
        <v>5204</v>
      </c>
      <c r="C4777" s="3">
        <v>339.84470399999998</v>
      </c>
      <c r="D4777" s="2"/>
    </row>
    <row r="4778" spans="1:4" x14ac:dyDescent="0.25">
      <c r="A4778" s="2">
        <v>540</v>
      </c>
      <c r="B4778">
        <v>5205</v>
      </c>
      <c r="C4778" s="3">
        <v>1481.269994</v>
      </c>
      <c r="D4778" s="2"/>
    </row>
    <row r="4779" spans="1:4" x14ac:dyDescent="0.25">
      <c r="A4779" s="2">
        <v>540</v>
      </c>
      <c r="B4779">
        <v>5209</v>
      </c>
      <c r="C4779" s="3">
        <v>892.13622799999996</v>
      </c>
      <c r="D4779" s="2"/>
    </row>
    <row r="4780" spans="1:4" x14ac:dyDescent="0.25">
      <c r="A4780" s="2">
        <v>540</v>
      </c>
      <c r="B4780">
        <v>5210</v>
      </c>
      <c r="C4780" s="3">
        <v>14.764257000000001</v>
      </c>
      <c r="D4780" s="2"/>
    </row>
    <row r="4781" spans="1:4" x14ac:dyDescent="0.25">
      <c r="A4781" s="2">
        <v>540</v>
      </c>
      <c r="B4781">
        <v>5211</v>
      </c>
      <c r="C4781" s="3">
        <v>31036.796697999998</v>
      </c>
      <c r="D4781" s="2"/>
    </row>
    <row r="4782" spans="1:4" x14ac:dyDescent="0.25">
      <c r="A4782" s="2">
        <v>540</v>
      </c>
      <c r="B4782">
        <v>5212</v>
      </c>
      <c r="C4782" s="3">
        <v>7471.5585300000002</v>
      </c>
      <c r="D4782" s="2"/>
    </row>
    <row r="4783" spans="1:4" x14ac:dyDescent="0.25">
      <c r="A4783" s="2">
        <v>540</v>
      </c>
      <c r="B4783">
        <v>5213</v>
      </c>
      <c r="C4783" s="3">
        <v>3580.552369</v>
      </c>
      <c r="D4783" s="2"/>
    </row>
    <row r="4784" spans="1:4" x14ac:dyDescent="0.25">
      <c r="A4784" s="2">
        <v>540</v>
      </c>
      <c r="B4784">
        <v>5214</v>
      </c>
      <c r="C4784" s="3">
        <v>7593.403311</v>
      </c>
      <c r="D4784" s="2"/>
    </row>
    <row r="4785" spans="1:4" x14ac:dyDescent="0.25">
      <c r="A4785" s="2">
        <v>540</v>
      </c>
      <c r="B4785">
        <v>5215</v>
      </c>
      <c r="C4785" s="3">
        <v>27823.720713999999</v>
      </c>
      <c r="D4785" s="2"/>
    </row>
    <row r="4786" spans="1:4" x14ac:dyDescent="0.25">
      <c r="A4786" s="2">
        <v>540</v>
      </c>
      <c r="B4786">
        <v>5216</v>
      </c>
      <c r="C4786" s="3">
        <v>1643.226175</v>
      </c>
      <c r="D4786" s="2"/>
    </row>
    <row r="4787" spans="1:4" x14ac:dyDescent="0.25">
      <c r="A4787" s="2">
        <v>540</v>
      </c>
      <c r="B4787">
        <v>5217</v>
      </c>
      <c r="C4787" s="3">
        <v>10676.235812999999</v>
      </c>
      <c r="D4787" s="2"/>
    </row>
    <row r="4788" spans="1:4" x14ac:dyDescent="0.25">
      <c r="A4788" s="2">
        <v>540</v>
      </c>
      <c r="B4788">
        <v>5218</v>
      </c>
      <c r="C4788" s="3">
        <v>7653.3928390000001</v>
      </c>
      <c r="D4788" s="2"/>
    </row>
    <row r="4789" spans="1:4" x14ac:dyDescent="0.25">
      <c r="A4789" s="2">
        <v>540</v>
      </c>
      <c r="B4789">
        <v>5219</v>
      </c>
      <c r="C4789" s="3">
        <v>302.40619900000002</v>
      </c>
      <c r="D4789" s="2"/>
    </row>
    <row r="4790" spans="1:4" x14ac:dyDescent="0.25">
      <c r="A4790" s="2">
        <v>540</v>
      </c>
      <c r="B4790">
        <v>5221</v>
      </c>
      <c r="C4790" s="3">
        <v>14448.562086</v>
      </c>
      <c r="D4790" s="2"/>
    </row>
    <row r="4791" spans="1:4" x14ac:dyDescent="0.25">
      <c r="A4791" s="2">
        <v>540</v>
      </c>
      <c r="B4791">
        <v>5222</v>
      </c>
      <c r="C4791" s="3">
        <v>14448.562086</v>
      </c>
      <c r="D4791" s="2"/>
    </row>
    <row r="4792" spans="1:4" x14ac:dyDescent="0.25">
      <c r="A4792" s="2">
        <v>540</v>
      </c>
      <c r="B4792">
        <v>5223</v>
      </c>
      <c r="C4792" s="3">
        <v>18084.14761</v>
      </c>
      <c r="D4792" s="2"/>
    </row>
    <row r="4793" spans="1:4" x14ac:dyDescent="0.25">
      <c r="A4793" s="2">
        <v>540</v>
      </c>
      <c r="B4793">
        <v>5224</v>
      </c>
      <c r="C4793" s="3">
        <v>1746.972219</v>
      </c>
      <c r="D4793" s="2"/>
    </row>
    <row r="4794" spans="1:4" x14ac:dyDescent="0.25">
      <c r="A4794" s="2">
        <v>540</v>
      </c>
      <c r="B4794">
        <v>5225</v>
      </c>
      <c r="C4794" s="3">
        <v>360.478229</v>
      </c>
      <c r="D4794" s="2"/>
    </row>
    <row r="4795" spans="1:4" x14ac:dyDescent="0.25">
      <c r="A4795" s="2">
        <v>540</v>
      </c>
      <c r="B4795">
        <v>5226</v>
      </c>
      <c r="C4795" s="3">
        <v>0</v>
      </c>
      <c r="D4795" s="2"/>
    </row>
    <row r="4796" spans="1:4" x14ac:dyDescent="0.25">
      <c r="A4796" s="2">
        <v>540</v>
      </c>
      <c r="B4796">
        <v>5227</v>
      </c>
      <c r="C4796" s="3">
        <v>577.11308699999995</v>
      </c>
      <c r="D4796" s="2"/>
    </row>
    <row r="4797" spans="1:4" x14ac:dyDescent="0.25">
      <c r="A4797" s="2">
        <v>540</v>
      </c>
      <c r="B4797">
        <v>5231</v>
      </c>
      <c r="C4797" s="3">
        <v>18226.141944999999</v>
      </c>
      <c r="D4797" s="2"/>
    </row>
    <row r="4798" spans="1:4" x14ac:dyDescent="0.25">
      <c r="A4798" s="2">
        <v>540</v>
      </c>
      <c r="B4798">
        <v>5232</v>
      </c>
      <c r="C4798" s="3">
        <v>19542.022024999998</v>
      </c>
      <c r="D4798" s="2"/>
    </row>
    <row r="4799" spans="1:4" x14ac:dyDescent="0.25">
      <c r="A4799" s="2">
        <v>540</v>
      </c>
      <c r="B4799">
        <v>5233</v>
      </c>
      <c r="C4799" s="3">
        <v>11165.910395000001</v>
      </c>
      <c r="D4799" s="2"/>
    </row>
    <row r="4800" spans="1:4" x14ac:dyDescent="0.25">
      <c r="A4800" s="2">
        <v>540</v>
      </c>
      <c r="B4800">
        <v>5234</v>
      </c>
      <c r="C4800" s="3">
        <v>20412.198899999999</v>
      </c>
      <c r="D4800" s="2"/>
    </row>
    <row r="4801" spans="1:4" x14ac:dyDescent="0.25">
      <c r="A4801" s="2">
        <v>540</v>
      </c>
      <c r="B4801">
        <v>5235</v>
      </c>
      <c r="C4801" s="3">
        <v>15667.980296</v>
      </c>
      <c r="D4801" s="2"/>
    </row>
    <row r="4802" spans="1:4" x14ac:dyDescent="0.25">
      <c r="A4802" s="2">
        <v>540</v>
      </c>
      <c r="B4802">
        <v>5236</v>
      </c>
      <c r="C4802" s="3">
        <v>28048.596572999999</v>
      </c>
      <c r="D4802" s="2"/>
    </row>
    <row r="4803" spans="1:4" x14ac:dyDescent="0.25">
      <c r="A4803" s="2">
        <v>540</v>
      </c>
      <c r="B4803">
        <v>5237</v>
      </c>
      <c r="C4803" s="3">
        <v>16697.736537000001</v>
      </c>
      <c r="D4803" s="2"/>
    </row>
    <row r="4804" spans="1:4" x14ac:dyDescent="0.25">
      <c r="A4804" s="2">
        <v>540</v>
      </c>
      <c r="B4804">
        <v>5238</v>
      </c>
      <c r="C4804" s="3">
        <v>13086.797457000001</v>
      </c>
      <c r="D4804" s="2"/>
    </row>
    <row r="4805" spans="1:4" x14ac:dyDescent="0.25">
      <c r="A4805" s="2">
        <v>540</v>
      </c>
      <c r="B4805">
        <v>5239</v>
      </c>
      <c r="C4805" s="3">
        <v>23038.519297999999</v>
      </c>
      <c r="D4805" s="2"/>
    </row>
    <row r="4806" spans="1:4" x14ac:dyDescent="0.25">
      <c r="A4806" s="2">
        <v>540</v>
      </c>
      <c r="B4806">
        <v>5240</v>
      </c>
      <c r="C4806" s="3">
        <v>12951.397843999999</v>
      </c>
      <c r="D4806" s="2"/>
    </row>
    <row r="4807" spans="1:4" x14ac:dyDescent="0.25">
      <c r="A4807" s="2">
        <v>540</v>
      </c>
      <c r="B4807">
        <v>5241</v>
      </c>
      <c r="C4807" s="3">
        <v>14912.412544999999</v>
      </c>
      <c r="D4807" s="2"/>
    </row>
    <row r="4808" spans="1:4" x14ac:dyDescent="0.25">
      <c r="A4808" s="2">
        <v>540</v>
      </c>
      <c r="B4808">
        <v>5242</v>
      </c>
      <c r="C4808" s="3">
        <v>14103.232425</v>
      </c>
      <c r="D4808" s="2"/>
    </row>
    <row r="4809" spans="1:4" x14ac:dyDescent="0.25">
      <c r="A4809" s="2">
        <v>540</v>
      </c>
      <c r="B4809">
        <v>5243</v>
      </c>
      <c r="C4809" s="3">
        <v>6447.0955999999996</v>
      </c>
      <c r="D4809" s="2"/>
    </row>
    <row r="4810" spans="1:4" x14ac:dyDescent="0.25">
      <c r="A4810" s="2">
        <v>540</v>
      </c>
      <c r="B4810">
        <v>5244</v>
      </c>
      <c r="C4810" s="3">
        <v>4578.218801</v>
      </c>
      <c r="D4810" s="2"/>
    </row>
    <row r="4811" spans="1:4" x14ac:dyDescent="0.25">
      <c r="A4811" s="2">
        <v>540</v>
      </c>
      <c r="B4811">
        <v>5245</v>
      </c>
      <c r="C4811" s="3">
        <v>3316.1003649999998</v>
      </c>
      <c r="D4811" s="2"/>
    </row>
    <row r="4812" spans="1:4" x14ac:dyDescent="0.25">
      <c r="A4812" s="2">
        <v>540</v>
      </c>
      <c r="B4812">
        <v>5246</v>
      </c>
      <c r="C4812" s="3">
        <v>2368.0161840000001</v>
      </c>
      <c r="D4812" s="2"/>
    </row>
    <row r="4813" spans="1:4" x14ac:dyDescent="0.25">
      <c r="A4813" s="2">
        <v>540</v>
      </c>
      <c r="B4813">
        <v>5247</v>
      </c>
      <c r="C4813" s="3">
        <v>2072.0302940000001</v>
      </c>
      <c r="D4813" s="2"/>
    </row>
    <row r="4814" spans="1:4" x14ac:dyDescent="0.25">
      <c r="A4814" s="2">
        <v>540</v>
      </c>
      <c r="B4814">
        <v>5248</v>
      </c>
      <c r="C4814" s="3">
        <v>293.47817300000003</v>
      </c>
      <c r="D4814" s="2"/>
    </row>
    <row r="4815" spans="1:4" x14ac:dyDescent="0.25">
      <c r="A4815" s="2">
        <v>540</v>
      </c>
      <c r="B4815">
        <v>5249</v>
      </c>
      <c r="C4815" s="3">
        <v>782.49205800000004</v>
      </c>
      <c r="D4815" s="2"/>
    </row>
    <row r="4816" spans="1:4" x14ac:dyDescent="0.25">
      <c r="A4816" s="2">
        <v>540</v>
      </c>
      <c r="B4816">
        <v>5250</v>
      </c>
      <c r="C4816" s="3">
        <v>254.136303</v>
      </c>
      <c r="D4816" s="2"/>
    </row>
    <row r="4817" spans="1:4" x14ac:dyDescent="0.25">
      <c r="A4817" s="2">
        <v>540</v>
      </c>
      <c r="B4817">
        <v>5251</v>
      </c>
      <c r="C4817" s="3">
        <v>2991.5728800000002</v>
      </c>
      <c r="D4817" s="2"/>
    </row>
    <row r="4818" spans="1:4" x14ac:dyDescent="0.25">
      <c r="A4818" s="2">
        <v>540</v>
      </c>
      <c r="B4818">
        <v>5252</v>
      </c>
      <c r="C4818" s="3">
        <v>0</v>
      </c>
      <c r="D4818" s="2"/>
    </row>
    <row r="4819" spans="1:4" x14ac:dyDescent="0.25">
      <c r="A4819" s="2">
        <v>540</v>
      </c>
      <c r="B4819">
        <v>5253</v>
      </c>
      <c r="C4819" s="3">
        <v>2718.7787109999999</v>
      </c>
      <c r="D4819" s="2"/>
    </row>
    <row r="4820" spans="1:4" x14ac:dyDescent="0.25">
      <c r="A4820" s="2">
        <v>540</v>
      </c>
      <c r="B4820">
        <v>5254</v>
      </c>
      <c r="C4820" s="3">
        <v>4524.3446329999997</v>
      </c>
      <c r="D4820" s="2"/>
    </row>
    <row r="4821" spans="1:4" x14ac:dyDescent="0.25">
      <c r="A4821" s="2">
        <v>540</v>
      </c>
      <c r="B4821">
        <v>5255</v>
      </c>
      <c r="C4821" s="3">
        <v>3020.929948</v>
      </c>
      <c r="D4821" s="2"/>
    </row>
    <row r="4822" spans="1:4" x14ac:dyDescent="0.25">
      <c r="A4822" s="2">
        <v>540</v>
      </c>
      <c r="B4822">
        <v>5256</v>
      </c>
      <c r="C4822" s="3">
        <v>4726.7780240000002</v>
      </c>
      <c r="D4822" s="2"/>
    </row>
    <row r="4823" spans="1:4" x14ac:dyDescent="0.25">
      <c r="A4823" s="2">
        <v>540</v>
      </c>
      <c r="B4823">
        <v>5257</v>
      </c>
      <c r="C4823" s="3">
        <v>4726.7780240000002</v>
      </c>
      <c r="D4823" s="2"/>
    </row>
    <row r="4824" spans="1:4" x14ac:dyDescent="0.25">
      <c r="A4824" s="2">
        <v>540</v>
      </c>
      <c r="B4824">
        <v>5258</v>
      </c>
      <c r="C4824" s="3">
        <v>2081.682765</v>
      </c>
      <c r="D4824" s="2"/>
    </row>
    <row r="4825" spans="1:4" x14ac:dyDescent="0.25">
      <c r="A4825" s="2">
        <v>540</v>
      </c>
      <c r="B4825">
        <v>5259</v>
      </c>
      <c r="C4825" s="3">
        <v>3706.4764340000002</v>
      </c>
      <c r="D4825" s="2"/>
    </row>
    <row r="4826" spans="1:4" x14ac:dyDescent="0.25">
      <c r="A4826" s="2">
        <v>540</v>
      </c>
      <c r="B4826">
        <v>5260</v>
      </c>
      <c r="C4826" s="3">
        <v>175.09694999999999</v>
      </c>
      <c r="D4826" s="2"/>
    </row>
    <row r="4827" spans="1:4" x14ac:dyDescent="0.25">
      <c r="A4827" s="2">
        <v>540</v>
      </c>
      <c r="B4827">
        <v>5261</v>
      </c>
      <c r="C4827" s="3">
        <v>175.09694999999999</v>
      </c>
      <c r="D4827" s="2"/>
    </row>
    <row r="4828" spans="1:4" x14ac:dyDescent="0.25">
      <c r="A4828" s="2">
        <v>540</v>
      </c>
      <c r="B4828">
        <v>5262</v>
      </c>
      <c r="C4828" s="3">
        <v>2152.73146</v>
      </c>
      <c r="D4828" s="2"/>
    </row>
    <row r="4829" spans="1:4" x14ac:dyDescent="0.25">
      <c r="A4829" s="2">
        <v>540</v>
      </c>
      <c r="B4829">
        <v>5263</v>
      </c>
      <c r="C4829" s="3">
        <v>4220.1096369999996</v>
      </c>
      <c r="D4829" s="2"/>
    </row>
    <row r="4830" spans="1:4" x14ac:dyDescent="0.25">
      <c r="A4830" s="2">
        <v>540</v>
      </c>
      <c r="B4830">
        <v>5264</v>
      </c>
      <c r="C4830" s="3">
        <v>6824.7730549999997</v>
      </c>
      <c r="D4830" s="2"/>
    </row>
    <row r="4831" spans="1:4" x14ac:dyDescent="0.25">
      <c r="A4831" s="2">
        <v>540</v>
      </c>
      <c r="B4831">
        <v>5265</v>
      </c>
      <c r="C4831" s="3">
        <v>10778.142448000001</v>
      </c>
      <c r="D4831" s="2"/>
    </row>
    <row r="4832" spans="1:4" x14ac:dyDescent="0.25">
      <c r="A4832" s="2">
        <v>540</v>
      </c>
      <c r="B4832">
        <v>5266</v>
      </c>
      <c r="C4832" s="3">
        <v>3645.3163359999999</v>
      </c>
      <c r="D4832" s="2"/>
    </row>
    <row r="4833" spans="1:4" x14ac:dyDescent="0.25">
      <c r="A4833" s="2">
        <v>540</v>
      </c>
      <c r="B4833">
        <v>5267</v>
      </c>
      <c r="C4833" s="3">
        <v>3645.3163359999999</v>
      </c>
      <c r="D4833" s="2"/>
    </row>
    <row r="4834" spans="1:4" x14ac:dyDescent="0.25">
      <c r="A4834" s="2">
        <v>540</v>
      </c>
      <c r="B4834">
        <v>5268</v>
      </c>
      <c r="C4834" s="3">
        <v>3193.171347</v>
      </c>
      <c r="D4834" s="2"/>
    </row>
    <row r="4835" spans="1:4" x14ac:dyDescent="0.25">
      <c r="A4835" s="2">
        <v>540</v>
      </c>
      <c r="B4835">
        <v>5269</v>
      </c>
      <c r="C4835" s="3">
        <v>0</v>
      </c>
      <c r="D4835" s="2"/>
    </row>
    <row r="4836" spans="1:4" x14ac:dyDescent="0.25">
      <c r="A4836" s="2">
        <v>540</v>
      </c>
      <c r="B4836">
        <v>5270</v>
      </c>
      <c r="C4836" s="3">
        <v>151.3212</v>
      </c>
      <c r="D4836" s="2"/>
    </row>
    <row r="4837" spans="1:4" x14ac:dyDescent="0.25">
      <c r="A4837" s="2">
        <v>540</v>
      </c>
      <c r="B4837">
        <v>5271</v>
      </c>
      <c r="C4837" s="3">
        <v>63.740124000000002</v>
      </c>
      <c r="D4837" s="2"/>
    </row>
    <row r="4838" spans="1:4" x14ac:dyDescent="0.25">
      <c r="A4838" s="2">
        <v>540</v>
      </c>
      <c r="B4838">
        <v>5272</v>
      </c>
      <c r="C4838" s="3">
        <v>1840.3387150000001</v>
      </c>
      <c r="D4838" s="2"/>
    </row>
    <row r="4839" spans="1:4" x14ac:dyDescent="0.25">
      <c r="A4839" s="2">
        <v>540</v>
      </c>
      <c r="B4839">
        <v>5273</v>
      </c>
      <c r="C4839" s="3">
        <v>2748.8108189999998</v>
      </c>
      <c r="D4839" s="2"/>
    </row>
    <row r="4840" spans="1:4" x14ac:dyDescent="0.25">
      <c r="A4840" s="2">
        <v>540</v>
      </c>
      <c r="B4840">
        <v>5274</v>
      </c>
      <c r="C4840" s="3">
        <v>3740.0643399999999</v>
      </c>
      <c r="D4840" s="2"/>
    </row>
    <row r="4841" spans="1:4" x14ac:dyDescent="0.25">
      <c r="A4841" s="2">
        <v>540</v>
      </c>
      <c r="B4841">
        <v>5275</v>
      </c>
      <c r="C4841" s="3">
        <v>559.70659499999999</v>
      </c>
      <c r="D4841" s="2"/>
    </row>
    <row r="4842" spans="1:4" x14ac:dyDescent="0.25">
      <c r="A4842" s="2">
        <v>540</v>
      </c>
      <c r="B4842">
        <v>5276</v>
      </c>
      <c r="C4842" s="3">
        <v>2238.4350370000002</v>
      </c>
      <c r="D4842" s="2"/>
    </row>
    <row r="4843" spans="1:4" x14ac:dyDescent="0.25">
      <c r="A4843" s="2">
        <v>540</v>
      </c>
      <c r="B4843">
        <v>5277</v>
      </c>
      <c r="C4843" s="3">
        <v>2238.4350370000002</v>
      </c>
      <c r="D4843" s="2"/>
    </row>
    <row r="4844" spans="1:4" x14ac:dyDescent="0.25">
      <c r="A4844" s="2">
        <v>540</v>
      </c>
      <c r="B4844">
        <v>5278</v>
      </c>
      <c r="C4844" s="3">
        <v>0</v>
      </c>
      <c r="D4844" s="2"/>
    </row>
    <row r="4845" spans="1:4" x14ac:dyDescent="0.25">
      <c r="A4845" s="2">
        <v>540</v>
      </c>
      <c r="B4845">
        <v>5279</v>
      </c>
      <c r="C4845" s="3">
        <v>31227.584930999001</v>
      </c>
      <c r="D4845" s="2"/>
    </row>
    <row r="4846" spans="1:4" x14ac:dyDescent="0.25">
      <c r="A4846" s="2">
        <v>540</v>
      </c>
      <c r="B4846">
        <v>5280</v>
      </c>
      <c r="C4846" s="3">
        <v>30541.957558999002</v>
      </c>
      <c r="D4846" s="2"/>
    </row>
    <row r="4847" spans="1:4" x14ac:dyDescent="0.25">
      <c r="A4847" s="2">
        <v>540</v>
      </c>
      <c r="B4847">
        <v>5281</v>
      </c>
      <c r="C4847" s="3">
        <v>16190.483375</v>
      </c>
      <c r="D4847" s="2"/>
    </row>
    <row r="4848" spans="1:4" x14ac:dyDescent="0.25">
      <c r="A4848" s="2">
        <v>540</v>
      </c>
      <c r="B4848">
        <v>5282</v>
      </c>
      <c r="C4848" s="3">
        <v>18769.132275</v>
      </c>
      <c r="D4848" s="2"/>
    </row>
    <row r="4849" spans="1:4" x14ac:dyDescent="0.25">
      <c r="A4849" s="2">
        <v>540</v>
      </c>
      <c r="B4849">
        <v>5283</v>
      </c>
      <c r="C4849" s="3">
        <v>16240.965044</v>
      </c>
      <c r="D4849" s="2"/>
    </row>
    <row r="4850" spans="1:4" x14ac:dyDescent="0.25">
      <c r="A4850" s="2">
        <v>540</v>
      </c>
      <c r="B4850">
        <v>5284</v>
      </c>
      <c r="C4850" s="3">
        <v>20381.384502000001</v>
      </c>
      <c r="D4850" s="2"/>
    </row>
    <row r="4851" spans="1:4" x14ac:dyDescent="0.25">
      <c r="A4851" s="2">
        <v>540</v>
      </c>
      <c r="B4851">
        <v>5285</v>
      </c>
      <c r="C4851" s="3">
        <v>29175.894205000001</v>
      </c>
      <c r="D4851" s="2"/>
    </row>
    <row r="4852" spans="1:4" x14ac:dyDescent="0.25">
      <c r="A4852" s="2">
        <v>540</v>
      </c>
      <c r="B4852">
        <v>5286</v>
      </c>
      <c r="C4852" s="3">
        <v>2198.708995</v>
      </c>
      <c r="D4852" s="2"/>
    </row>
    <row r="4853" spans="1:4" x14ac:dyDescent="0.25">
      <c r="A4853" s="2">
        <v>540</v>
      </c>
      <c r="B4853">
        <v>5287</v>
      </c>
      <c r="C4853" s="3">
        <v>1213.8378789999999</v>
      </c>
      <c r="D4853" s="2"/>
    </row>
    <row r="4854" spans="1:4" x14ac:dyDescent="0.25">
      <c r="A4854" s="2">
        <v>540</v>
      </c>
      <c r="B4854">
        <v>5288</v>
      </c>
      <c r="C4854" s="3">
        <v>1593.4717889999999</v>
      </c>
      <c r="D4854" s="2"/>
    </row>
    <row r="4855" spans="1:4" x14ac:dyDescent="0.25">
      <c r="A4855" s="2">
        <v>540</v>
      </c>
      <c r="B4855">
        <v>5289</v>
      </c>
      <c r="C4855" s="3">
        <v>3511.54072</v>
      </c>
      <c r="D4855" s="2"/>
    </row>
    <row r="4856" spans="1:4" x14ac:dyDescent="0.25">
      <c r="A4856" s="2">
        <v>540</v>
      </c>
      <c r="B4856">
        <v>5290</v>
      </c>
      <c r="C4856" s="3">
        <v>3891.6962149999999</v>
      </c>
      <c r="D4856" s="2"/>
    </row>
    <row r="4857" spans="1:4" x14ac:dyDescent="0.25">
      <c r="A4857" s="2">
        <v>540</v>
      </c>
      <c r="B4857">
        <v>5291</v>
      </c>
      <c r="C4857" s="3">
        <v>4310.6287920000004</v>
      </c>
      <c r="D4857" s="2"/>
    </row>
    <row r="4858" spans="1:4" x14ac:dyDescent="0.25">
      <c r="A4858" s="2">
        <v>540</v>
      </c>
      <c r="B4858">
        <v>5292</v>
      </c>
      <c r="C4858" s="3">
        <v>2433.3801090000002</v>
      </c>
      <c r="D4858" s="2"/>
    </row>
    <row r="4859" spans="1:4" x14ac:dyDescent="0.25">
      <c r="A4859" s="2">
        <v>540</v>
      </c>
      <c r="B4859">
        <v>5293</v>
      </c>
      <c r="C4859" s="3">
        <v>2523.6034880000002</v>
      </c>
      <c r="D4859" s="2"/>
    </row>
    <row r="4860" spans="1:4" x14ac:dyDescent="0.25">
      <c r="A4860" s="2">
        <v>540</v>
      </c>
      <c r="B4860">
        <v>5294</v>
      </c>
      <c r="C4860" s="3">
        <v>3099.9097350000002</v>
      </c>
      <c r="D4860" s="2"/>
    </row>
    <row r="4861" spans="1:4" x14ac:dyDescent="0.25">
      <c r="A4861" s="2">
        <v>540</v>
      </c>
      <c r="B4861">
        <v>5295</v>
      </c>
      <c r="C4861" s="3">
        <v>14248.647331</v>
      </c>
      <c r="D4861" s="2"/>
    </row>
    <row r="4862" spans="1:4" x14ac:dyDescent="0.25">
      <c r="A4862" s="2">
        <v>540</v>
      </c>
      <c r="B4862">
        <v>5296</v>
      </c>
      <c r="C4862" s="3">
        <v>735.445741</v>
      </c>
      <c r="D4862" s="2"/>
    </row>
    <row r="4863" spans="1:4" x14ac:dyDescent="0.25">
      <c r="A4863" s="2">
        <v>540</v>
      </c>
      <c r="B4863">
        <v>5297</v>
      </c>
      <c r="C4863" s="3">
        <v>15229.729369000001</v>
      </c>
      <c r="D4863" s="2"/>
    </row>
    <row r="4864" spans="1:4" x14ac:dyDescent="0.25">
      <c r="A4864" s="2">
        <v>540</v>
      </c>
      <c r="B4864">
        <v>5298</v>
      </c>
      <c r="C4864" s="3">
        <v>5535.275063</v>
      </c>
      <c r="D4864" s="2"/>
    </row>
    <row r="4865" spans="1:4" x14ac:dyDescent="0.25">
      <c r="A4865" s="2">
        <v>540</v>
      </c>
      <c r="B4865">
        <v>5299</v>
      </c>
      <c r="C4865" s="3">
        <v>4357.671343</v>
      </c>
      <c r="D4865" s="2"/>
    </row>
    <row r="4866" spans="1:4" x14ac:dyDescent="0.25">
      <c r="A4866" s="2">
        <v>540</v>
      </c>
      <c r="B4866">
        <v>5300</v>
      </c>
      <c r="C4866" s="3">
        <v>7404.5521140000001</v>
      </c>
      <c r="D4866" s="2"/>
    </row>
    <row r="4867" spans="1:4" x14ac:dyDescent="0.25">
      <c r="A4867" s="2">
        <v>540</v>
      </c>
      <c r="B4867">
        <v>5301</v>
      </c>
      <c r="C4867" s="3">
        <v>2257.0371249959999</v>
      </c>
      <c r="D4867" s="2"/>
    </row>
    <row r="4868" spans="1:4" x14ac:dyDescent="0.25">
      <c r="A4868" s="2">
        <v>540</v>
      </c>
      <c r="B4868">
        <v>5302</v>
      </c>
      <c r="C4868" s="3">
        <v>9985.0794249999999</v>
      </c>
      <c r="D4868" s="2"/>
    </row>
    <row r="4869" spans="1:4" x14ac:dyDescent="0.25">
      <c r="A4869" s="2">
        <v>540</v>
      </c>
      <c r="B4869">
        <v>5303</v>
      </c>
      <c r="C4869" s="3">
        <v>2257.0371249959999</v>
      </c>
      <c r="D4869" s="2"/>
    </row>
    <row r="4870" spans="1:4" x14ac:dyDescent="0.25">
      <c r="A4870" s="2">
        <v>540</v>
      </c>
      <c r="B4870">
        <v>5304</v>
      </c>
      <c r="C4870" s="3">
        <v>3621.9481609999998</v>
      </c>
      <c r="D4870" s="2"/>
    </row>
    <row r="4871" spans="1:4" x14ac:dyDescent="0.25">
      <c r="A4871" s="2">
        <v>540</v>
      </c>
      <c r="B4871">
        <v>5305</v>
      </c>
      <c r="C4871" s="3">
        <v>2257.0371249959999</v>
      </c>
      <c r="D4871" s="2"/>
    </row>
    <row r="4872" spans="1:4" x14ac:dyDescent="0.25">
      <c r="A4872" s="2">
        <v>540</v>
      </c>
      <c r="B4872">
        <v>5306</v>
      </c>
      <c r="C4872" s="3">
        <v>2257.0371249959999</v>
      </c>
      <c r="D4872" s="2"/>
    </row>
    <row r="4873" spans="1:4" x14ac:dyDescent="0.25">
      <c r="A4873" s="2">
        <v>540</v>
      </c>
      <c r="B4873">
        <v>5307</v>
      </c>
      <c r="C4873" s="3">
        <v>4694.072572</v>
      </c>
      <c r="D4873" s="2"/>
    </row>
    <row r="4874" spans="1:4" x14ac:dyDescent="0.25">
      <c r="A4874" s="2">
        <v>540</v>
      </c>
      <c r="B4874">
        <v>5308</v>
      </c>
      <c r="C4874" s="3">
        <v>2734.4014379999999</v>
      </c>
      <c r="D4874" s="2"/>
    </row>
    <row r="4875" spans="1:4" x14ac:dyDescent="0.25">
      <c r="A4875" s="2">
        <v>540</v>
      </c>
      <c r="B4875">
        <v>5309</v>
      </c>
      <c r="C4875" s="3">
        <v>4806.2425549999998</v>
      </c>
      <c r="D4875" s="2"/>
    </row>
    <row r="4876" spans="1:4" x14ac:dyDescent="0.25">
      <c r="A4876" s="2">
        <v>540</v>
      </c>
      <c r="B4876">
        <v>5310</v>
      </c>
      <c r="C4876" s="3">
        <v>2621.8789630000001</v>
      </c>
      <c r="D4876" s="2"/>
    </row>
    <row r="4877" spans="1:4" x14ac:dyDescent="0.25">
      <c r="A4877" s="2">
        <v>540</v>
      </c>
      <c r="B4877">
        <v>5311</v>
      </c>
      <c r="C4877" s="3">
        <v>5535.275063</v>
      </c>
      <c r="D4877" s="2"/>
    </row>
    <row r="4878" spans="1:4" x14ac:dyDescent="0.25">
      <c r="A4878" s="2">
        <v>540</v>
      </c>
      <c r="B4878">
        <v>5312</v>
      </c>
      <c r="C4878" s="3">
        <v>11499.514466000001</v>
      </c>
      <c r="D4878" s="2"/>
    </row>
    <row r="4879" spans="1:4" x14ac:dyDescent="0.25">
      <c r="A4879" s="2">
        <v>540</v>
      </c>
      <c r="B4879">
        <v>5313</v>
      </c>
      <c r="C4879" s="3">
        <v>1190.3257819999999</v>
      </c>
      <c r="D4879" s="2"/>
    </row>
    <row r="4880" spans="1:4" x14ac:dyDescent="0.25">
      <c r="A4880" s="2">
        <v>540</v>
      </c>
      <c r="B4880">
        <v>5314</v>
      </c>
      <c r="C4880" s="3">
        <v>7239.881335</v>
      </c>
      <c r="D4880" s="2"/>
    </row>
    <row r="4881" spans="1:4" x14ac:dyDescent="0.25">
      <c r="A4881" s="2">
        <v>540</v>
      </c>
      <c r="B4881">
        <v>5315</v>
      </c>
      <c r="C4881" s="3">
        <v>3043.7649839999999</v>
      </c>
      <c r="D4881" s="2"/>
    </row>
    <row r="4882" spans="1:4" x14ac:dyDescent="0.25">
      <c r="A4882" s="2">
        <v>540</v>
      </c>
      <c r="B4882">
        <v>5316</v>
      </c>
      <c r="C4882" s="3">
        <v>2257.0371249959999</v>
      </c>
      <c r="D4882" s="2"/>
    </row>
    <row r="4883" spans="1:4" x14ac:dyDescent="0.25">
      <c r="A4883" s="2">
        <v>540</v>
      </c>
      <c r="B4883">
        <v>5317</v>
      </c>
      <c r="C4883" s="3">
        <v>2671.7438040000002</v>
      </c>
      <c r="D4883" s="2"/>
    </row>
    <row r="4884" spans="1:4" x14ac:dyDescent="0.25">
      <c r="A4884" s="2">
        <v>540</v>
      </c>
      <c r="B4884">
        <v>5318</v>
      </c>
      <c r="C4884" s="3">
        <v>2321.722295</v>
      </c>
      <c r="D4884" s="2"/>
    </row>
    <row r="4885" spans="1:4" x14ac:dyDescent="0.25">
      <c r="A4885" s="2">
        <v>540</v>
      </c>
      <c r="B4885">
        <v>5319</v>
      </c>
      <c r="C4885" s="3">
        <v>3026.678629</v>
      </c>
      <c r="D4885" s="2"/>
    </row>
    <row r="4886" spans="1:4" x14ac:dyDescent="0.25">
      <c r="A4886" s="2">
        <v>540</v>
      </c>
      <c r="B4886">
        <v>5320</v>
      </c>
      <c r="C4886" s="3">
        <v>1574.7185850000001</v>
      </c>
      <c r="D4886" s="2"/>
    </row>
    <row r="4887" spans="1:4" x14ac:dyDescent="0.25">
      <c r="A4887" s="2">
        <v>540</v>
      </c>
      <c r="B4887">
        <v>5321</v>
      </c>
      <c r="C4887" s="3">
        <v>6078.6489959999999</v>
      </c>
      <c r="D4887" s="2"/>
    </row>
    <row r="4888" spans="1:4" x14ac:dyDescent="0.25">
      <c r="A4888" s="2">
        <v>540</v>
      </c>
      <c r="B4888">
        <v>5322</v>
      </c>
      <c r="C4888" s="3">
        <v>5758.3194320000002</v>
      </c>
      <c r="D4888" s="2"/>
    </row>
    <row r="4889" spans="1:4" x14ac:dyDescent="0.25">
      <c r="A4889" s="2">
        <v>540</v>
      </c>
      <c r="B4889">
        <v>5323</v>
      </c>
      <c r="C4889" s="3">
        <v>5660.9069790000003</v>
      </c>
      <c r="D4889" s="2"/>
    </row>
    <row r="4890" spans="1:4" x14ac:dyDescent="0.25">
      <c r="A4890" s="2">
        <v>540</v>
      </c>
      <c r="B4890">
        <v>5324</v>
      </c>
      <c r="C4890" s="3">
        <v>4813.6868880000002</v>
      </c>
      <c r="D4890" s="2"/>
    </row>
    <row r="4891" spans="1:4" x14ac:dyDescent="0.25">
      <c r="A4891" s="2">
        <v>540</v>
      </c>
      <c r="B4891">
        <v>5325</v>
      </c>
      <c r="C4891" s="3">
        <v>4808.5828860000001</v>
      </c>
      <c r="D4891" s="2"/>
    </row>
    <row r="4892" spans="1:4" x14ac:dyDescent="0.25">
      <c r="A4892" s="2">
        <v>540</v>
      </c>
      <c r="B4892">
        <v>5326</v>
      </c>
      <c r="C4892" s="3">
        <v>659.64747</v>
      </c>
      <c r="D4892" s="2"/>
    </row>
    <row r="4893" spans="1:4" x14ac:dyDescent="0.25">
      <c r="A4893" s="2">
        <v>540</v>
      </c>
      <c r="B4893">
        <v>5327</v>
      </c>
      <c r="C4893" s="3">
        <v>2257.0371249959999</v>
      </c>
      <c r="D4893" s="2"/>
    </row>
    <row r="4894" spans="1:4" x14ac:dyDescent="0.25">
      <c r="A4894" s="2">
        <v>540</v>
      </c>
      <c r="B4894">
        <v>5328</v>
      </c>
      <c r="C4894" s="3">
        <v>2257.0371249959999</v>
      </c>
      <c r="D4894" s="2"/>
    </row>
    <row r="4895" spans="1:4" x14ac:dyDescent="0.25">
      <c r="A4895" s="2">
        <v>540</v>
      </c>
      <c r="B4895">
        <v>5329</v>
      </c>
      <c r="C4895" s="3">
        <v>9384.6149000000005</v>
      </c>
      <c r="D4895" s="2"/>
    </row>
    <row r="4896" spans="1:4" x14ac:dyDescent="0.25">
      <c r="A4896" s="2">
        <v>540</v>
      </c>
      <c r="B4896">
        <v>5330</v>
      </c>
      <c r="C4896" s="3">
        <v>5440.9684040000002</v>
      </c>
      <c r="D4896" s="2"/>
    </row>
    <row r="4897" spans="1:4" x14ac:dyDescent="0.25">
      <c r="A4897" s="2">
        <v>540</v>
      </c>
      <c r="B4897">
        <v>5331</v>
      </c>
      <c r="C4897" s="3">
        <v>9269.8397889999997</v>
      </c>
      <c r="D4897" s="2"/>
    </row>
    <row r="4898" spans="1:4" x14ac:dyDescent="0.25">
      <c r="A4898" s="2">
        <v>540</v>
      </c>
      <c r="B4898">
        <v>5332</v>
      </c>
      <c r="C4898" s="3">
        <v>7224.7791090000001</v>
      </c>
      <c r="D4898" s="2"/>
    </row>
    <row r="4899" spans="1:4" x14ac:dyDescent="0.25">
      <c r="A4899" s="2">
        <v>540</v>
      </c>
      <c r="B4899">
        <v>5333</v>
      </c>
      <c r="C4899" s="3">
        <v>10275.15436</v>
      </c>
      <c r="D4899" s="2"/>
    </row>
    <row r="4900" spans="1:4" x14ac:dyDescent="0.25">
      <c r="A4900" s="2">
        <v>540</v>
      </c>
      <c r="B4900">
        <v>5334</v>
      </c>
      <c r="C4900" s="3">
        <v>3488.861406</v>
      </c>
      <c r="D4900" s="2"/>
    </row>
    <row r="4901" spans="1:4" x14ac:dyDescent="0.25">
      <c r="A4901" s="2">
        <v>540</v>
      </c>
      <c r="B4901">
        <v>5335</v>
      </c>
      <c r="C4901" s="3">
        <v>1684.2831020000001</v>
      </c>
      <c r="D4901" s="2"/>
    </row>
    <row r="4902" spans="1:4" x14ac:dyDescent="0.25">
      <c r="A4902" s="2">
        <v>540</v>
      </c>
      <c r="B4902">
        <v>5336</v>
      </c>
      <c r="C4902" s="3">
        <v>6068.0624029999999</v>
      </c>
      <c r="D4902" s="2"/>
    </row>
    <row r="4903" spans="1:4" x14ac:dyDescent="0.25">
      <c r="A4903" s="2">
        <v>540</v>
      </c>
      <c r="B4903">
        <v>5337</v>
      </c>
      <c r="C4903" s="3">
        <v>5440.9684040000002</v>
      </c>
      <c r="D4903" s="2"/>
    </row>
    <row r="4904" spans="1:4" x14ac:dyDescent="0.25">
      <c r="A4904" s="2">
        <v>540</v>
      </c>
      <c r="B4904">
        <v>5338</v>
      </c>
      <c r="C4904" s="3">
        <v>12002.226099</v>
      </c>
      <c r="D4904" s="2"/>
    </row>
    <row r="4905" spans="1:4" x14ac:dyDescent="0.25">
      <c r="A4905" s="2">
        <v>540</v>
      </c>
      <c r="B4905">
        <v>5339</v>
      </c>
      <c r="C4905" s="3">
        <v>4043.7520300000001</v>
      </c>
      <c r="D4905" s="2"/>
    </row>
    <row r="4906" spans="1:4" x14ac:dyDescent="0.25">
      <c r="A4906" s="2">
        <v>540</v>
      </c>
      <c r="B4906">
        <v>5340</v>
      </c>
      <c r="C4906" s="3">
        <v>857.40585599999997</v>
      </c>
      <c r="D4906" s="2"/>
    </row>
    <row r="4907" spans="1:4" x14ac:dyDescent="0.25">
      <c r="A4907" s="2">
        <v>540</v>
      </c>
      <c r="B4907">
        <v>5341</v>
      </c>
      <c r="C4907" s="3">
        <v>2078.631558</v>
      </c>
      <c r="D4907" s="2"/>
    </row>
    <row r="4908" spans="1:4" x14ac:dyDescent="0.25">
      <c r="A4908" s="2">
        <v>540</v>
      </c>
      <c r="B4908">
        <v>5342</v>
      </c>
      <c r="C4908" s="3">
        <v>3469.6647670000002</v>
      </c>
      <c r="D4908" s="2"/>
    </row>
    <row r="4909" spans="1:4" x14ac:dyDescent="0.25">
      <c r="A4909" s="2">
        <v>540</v>
      </c>
      <c r="B4909">
        <v>5343</v>
      </c>
      <c r="C4909" s="3">
        <v>1461.433164</v>
      </c>
      <c r="D4909" s="2"/>
    </row>
    <row r="4910" spans="1:4" x14ac:dyDescent="0.25">
      <c r="A4910" s="2">
        <v>540</v>
      </c>
      <c r="B4910">
        <v>5344</v>
      </c>
      <c r="C4910" s="3">
        <v>2821.0927419999998</v>
      </c>
      <c r="D4910" s="2"/>
    </row>
    <row r="4911" spans="1:4" x14ac:dyDescent="0.25">
      <c r="A4911" s="2">
        <v>540</v>
      </c>
      <c r="B4911">
        <v>5345</v>
      </c>
      <c r="C4911" s="3">
        <v>8416.8290849999994</v>
      </c>
      <c r="D4911" s="2"/>
    </row>
    <row r="4912" spans="1:4" x14ac:dyDescent="0.25">
      <c r="A4912" s="2">
        <v>540</v>
      </c>
      <c r="B4912">
        <v>5346</v>
      </c>
      <c r="C4912" s="3">
        <v>12310.911875</v>
      </c>
      <c r="D4912" s="2"/>
    </row>
    <row r="4913" spans="1:4" x14ac:dyDescent="0.25">
      <c r="A4913" s="2">
        <v>540</v>
      </c>
      <c r="B4913">
        <v>5347</v>
      </c>
      <c r="C4913" s="3">
        <v>3385.538059</v>
      </c>
      <c r="D4913" s="2"/>
    </row>
    <row r="4914" spans="1:4" x14ac:dyDescent="0.25">
      <c r="A4914" s="2">
        <v>540</v>
      </c>
      <c r="B4914">
        <v>5348</v>
      </c>
      <c r="C4914" s="3">
        <v>4653.6984570000004</v>
      </c>
      <c r="D4914" s="2"/>
    </row>
    <row r="4915" spans="1:4" x14ac:dyDescent="0.25">
      <c r="A4915" s="2">
        <v>540</v>
      </c>
      <c r="B4915">
        <v>5349</v>
      </c>
      <c r="C4915" s="3">
        <v>5295.3290960000004</v>
      </c>
      <c r="D4915" s="2"/>
    </row>
    <row r="4916" spans="1:4" x14ac:dyDescent="0.25">
      <c r="A4916" s="2">
        <v>540</v>
      </c>
      <c r="B4916">
        <v>5350</v>
      </c>
      <c r="C4916" s="3">
        <v>3605.7211940000002</v>
      </c>
      <c r="D4916" s="2"/>
    </row>
    <row r="4917" spans="1:4" x14ac:dyDescent="0.25">
      <c r="A4917" s="2">
        <v>540</v>
      </c>
      <c r="B4917">
        <v>5351</v>
      </c>
      <c r="C4917" s="3">
        <v>4077.880451</v>
      </c>
      <c r="D4917" s="2"/>
    </row>
    <row r="4918" spans="1:4" x14ac:dyDescent="0.25">
      <c r="A4918" s="2">
        <v>540</v>
      </c>
      <c r="B4918">
        <v>5352</v>
      </c>
      <c r="C4918" s="3">
        <v>3605.7211940000002</v>
      </c>
      <c r="D4918" s="2"/>
    </row>
    <row r="4919" spans="1:4" x14ac:dyDescent="0.25">
      <c r="A4919" s="2">
        <v>540</v>
      </c>
      <c r="B4919">
        <v>5353</v>
      </c>
      <c r="C4919" s="3">
        <v>26371.775130000002</v>
      </c>
      <c r="D4919" s="2"/>
    </row>
    <row r="4920" spans="1:4" x14ac:dyDescent="0.25">
      <c r="A4920" s="2">
        <v>540</v>
      </c>
      <c r="B4920">
        <v>5354</v>
      </c>
      <c r="C4920" s="3">
        <v>7719.206518</v>
      </c>
      <c r="D4920" s="2"/>
    </row>
    <row r="4921" spans="1:4" x14ac:dyDescent="0.25">
      <c r="A4921" s="2">
        <v>540</v>
      </c>
      <c r="B4921">
        <v>5355</v>
      </c>
      <c r="C4921" s="3">
        <v>1727.201423</v>
      </c>
      <c r="D4921" s="2"/>
    </row>
    <row r="4922" spans="1:4" x14ac:dyDescent="0.25">
      <c r="A4922" s="2">
        <v>540</v>
      </c>
      <c r="B4922">
        <v>5356</v>
      </c>
      <c r="C4922" s="3">
        <v>796.651115</v>
      </c>
      <c r="D4922" s="2"/>
    </row>
    <row r="4923" spans="1:4" x14ac:dyDescent="0.25">
      <c r="A4923" s="2">
        <v>540</v>
      </c>
      <c r="B4923">
        <v>5357</v>
      </c>
      <c r="C4923" s="3">
        <v>1680.1528040000001</v>
      </c>
      <c r="D4923" s="2"/>
    </row>
    <row r="4924" spans="1:4" x14ac:dyDescent="0.25">
      <c r="A4924" s="2">
        <v>540</v>
      </c>
      <c r="B4924">
        <v>5358</v>
      </c>
      <c r="C4924" s="3">
        <v>1424.1476869999999</v>
      </c>
      <c r="D4924" s="2"/>
    </row>
    <row r="4925" spans="1:4" x14ac:dyDescent="0.25">
      <c r="A4925" s="2">
        <v>540</v>
      </c>
      <c r="B4925">
        <v>5359</v>
      </c>
      <c r="C4925" s="3">
        <v>8449.5331389999992</v>
      </c>
      <c r="D4925" s="2"/>
    </row>
    <row r="4926" spans="1:4" x14ac:dyDescent="0.25">
      <c r="A4926" s="2">
        <v>540</v>
      </c>
      <c r="B4926">
        <v>5360</v>
      </c>
      <c r="C4926" s="3">
        <v>6525.4526400000004</v>
      </c>
      <c r="D4926" s="2"/>
    </row>
    <row r="4927" spans="1:4" x14ac:dyDescent="0.25">
      <c r="A4927" s="2">
        <v>540</v>
      </c>
      <c r="B4927">
        <v>5361</v>
      </c>
      <c r="C4927" s="3">
        <v>8346.1843840000001</v>
      </c>
      <c r="D4927" s="2"/>
    </row>
    <row r="4928" spans="1:4" x14ac:dyDescent="0.25">
      <c r="A4928" s="2">
        <v>540</v>
      </c>
      <c r="B4928">
        <v>5362</v>
      </c>
      <c r="C4928" s="3">
        <v>3235.4803270000002</v>
      </c>
      <c r="D4928" s="2"/>
    </row>
    <row r="4929" spans="1:4" x14ac:dyDescent="0.25">
      <c r="A4929" s="2">
        <v>540</v>
      </c>
      <c r="B4929">
        <v>5363</v>
      </c>
      <c r="C4929" s="3">
        <v>4463.9226680000002</v>
      </c>
      <c r="D4929" s="2"/>
    </row>
    <row r="4930" spans="1:4" x14ac:dyDescent="0.25">
      <c r="A4930" s="2">
        <v>540</v>
      </c>
      <c r="B4930">
        <v>5364</v>
      </c>
      <c r="C4930" s="3">
        <v>11879.418124</v>
      </c>
      <c r="D4930" s="2"/>
    </row>
    <row r="4931" spans="1:4" x14ac:dyDescent="0.25">
      <c r="A4931" s="2">
        <v>540</v>
      </c>
      <c r="B4931">
        <v>5365</v>
      </c>
      <c r="C4931" s="3">
        <v>5926.7265799999996</v>
      </c>
      <c r="D4931" s="2"/>
    </row>
    <row r="4932" spans="1:4" x14ac:dyDescent="0.25">
      <c r="A4932" s="2">
        <v>540</v>
      </c>
      <c r="B4932">
        <v>5366</v>
      </c>
      <c r="C4932" s="3">
        <v>2192.7355419999999</v>
      </c>
      <c r="D4932" s="2"/>
    </row>
    <row r="4933" spans="1:4" x14ac:dyDescent="0.25">
      <c r="A4933" s="2">
        <v>540</v>
      </c>
      <c r="B4933">
        <v>5367</v>
      </c>
      <c r="C4933" s="3">
        <v>3644.9797490000001</v>
      </c>
      <c r="D4933" s="2"/>
    </row>
    <row r="4934" spans="1:4" x14ac:dyDescent="0.25">
      <c r="A4934" s="2">
        <v>540</v>
      </c>
      <c r="B4934">
        <v>5368</v>
      </c>
      <c r="C4934" s="3">
        <v>518.51087800000005</v>
      </c>
      <c r="D4934" s="2"/>
    </row>
    <row r="4935" spans="1:4" x14ac:dyDescent="0.25">
      <c r="A4935" s="2">
        <v>540</v>
      </c>
      <c r="B4935">
        <v>5369</v>
      </c>
      <c r="C4935" s="3">
        <v>1053.7719360000001</v>
      </c>
      <c r="D4935" s="2"/>
    </row>
    <row r="4936" spans="1:4" x14ac:dyDescent="0.25">
      <c r="A4936" s="2">
        <v>540</v>
      </c>
      <c r="B4936">
        <v>5370</v>
      </c>
      <c r="C4936" s="3">
        <v>1005.061468</v>
      </c>
      <c r="D4936" s="2"/>
    </row>
    <row r="4937" spans="1:4" x14ac:dyDescent="0.25">
      <c r="A4937" s="2">
        <v>540</v>
      </c>
      <c r="B4937">
        <v>5371</v>
      </c>
      <c r="C4937" s="3">
        <v>3385.9711860000002</v>
      </c>
      <c r="D4937" s="2"/>
    </row>
    <row r="4938" spans="1:4" x14ac:dyDescent="0.25">
      <c r="A4938" s="2">
        <v>540</v>
      </c>
      <c r="B4938">
        <v>5372</v>
      </c>
      <c r="C4938" s="3">
        <v>2674.3438550000001</v>
      </c>
      <c r="D4938" s="2"/>
    </row>
    <row r="4939" spans="1:4" x14ac:dyDescent="0.25">
      <c r="A4939" s="2">
        <v>540</v>
      </c>
      <c r="B4939">
        <v>5373</v>
      </c>
      <c r="C4939" s="3">
        <v>6311.8855290000001</v>
      </c>
      <c r="D4939" s="2"/>
    </row>
    <row r="4940" spans="1:4" x14ac:dyDescent="0.25">
      <c r="A4940" s="2">
        <v>540</v>
      </c>
      <c r="B4940">
        <v>5374</v>
      </c>
      <c r="C4940" s="3">
        <v>7182.9840279999999</v>
      </c>
      <c r="D4940" s="2"/>
    </row>
    <row r="4941" spans="1:4" x14ac:dyDescent="0.25">
      <c r="A4941" s="2">
        <v>540</v>
      </c>
      <c r="B4941">
        <v>5375</v>
      </c>
      <c r="C4941" s="3">
        <v>8074.0373950000003</v>
      </c>
      <c r="D4941" s="2"/>
    </row>
    <row r="4942" spans="1:4" x14ac:dyDescent="0.25">
      <c r="A4942" s="2">
        <v>540</v>
      </c>
      <c r="B4942">
        <v>5376</v>
      </c>
      <c r="C4942" s="3">
        <v>1306.0001440000001</v>
      </c>
      <c r="D4942" s="2"/>
    </row>
    <row r="4943" spans="1:4" x14ac:dyDescent="0.25">
      <c r="A4943" s="2">
        <v>540</v>
      </c>
      <c r="B4943">
        <v>5377</v>
      </c>
      <c r="C4943" s="3">
        <v>4381.2642830000004</v>
      </c>
      <c r="D4943" s="2"/>
    </row>
    <row r="4944" spans="1:4" x14ac:dyDescent="0.25">
      <c r="A4944" s="2">
        <v>540</v>
      </c>
      <c r="B4944">
        <v>5378</v>
      </c>
      <c r="C4944" s="3">
        <v>8821.2961039999991</v>
      </c>
      <c r="D4944" s="2"/>
    </row>
    <row r="4945" spans="1:4" x14ac:dyDescent="0.25">
      <c r="A4945" s="2">
        <v>540</v>
      </c>
      <c r="B4945">
        <v>5379</v>
      </c>
      <c r="C4945" s="3">
        <v>2272.7057060000002</v>
      </c>
      <c r="D4945" s="2"/>
    </row>
    <row r="4946" spans="1:4" x14ac:dyDescent="0.25">
      <c r="A4946" s="2">
        <v>540</v>
      </c>
      <c r="B4946">
        <v>5380</v>
      </c>
      <c r="C4946" s="3">
        <v>8074.0373950000003</v>
      </c>
      <c r="D4946" s="2"/>
    </row>
    <row r="4947" spans="1:4" x14ac:dyDescent="0.25">
      <c r="A4947" s="2">
        <v>540</v>
      </c>
      <c r="B4947">
        <v>5381</v>
      </c>
      <c r="C4947" s="3">
        <v>2708.9071829999998</v>
      </c>
      <c r="D4947" s="2"/>
    </row>
    <row r="4948" spans="1:4" x14ac:dyDescent="0.25">
      <c r="A4948" s="2">
        <v>540</v>
      </c>
      <c r="B4948">
        <v>5382</v>
      </c>
      <c r="C4948" s="3">
        <v>3188.1828679999999</v>
      </c>
      <c r="D4948" s="2"/>
    </row>
    <row r="4949" spans="1:4" x14ac:dyDescent="0.25">
      <c r="A4949" s="2">
        <v>540</v>
      </c>
      <c r="B4949">
        <v>5383</v>
      </c>
      <c r="C4949" s="3">
        <v>4276.3396320000002</v>
      </c>
      <c r="D4949" s="2"/>
    </row>
    <row r="4950" spans="1:4" x14ac:dyDescent="0.25">
      <c r="A4950" s="2">
        <v>540</v>
      </c>
      <c r="B4950">
        <v>5384</v>
      </c>
      <c r="C4950" s="3">
        <v>6076.971141</v>
      </c>
      <c r="D4950" s="2"/>
    </row>
    <row r="4951" spans="1:4" x14ac:dyDescent="0.25">
      <c r="A4951" s="2">
        <v>540</v>
      </c>
      <c r="B4951">
        <v>5385</v>
      </c>
      <c r="C4951" s="3">
        <v>6163.6690550000003</v>
      </c>
      <c r="D4951" s="2"/>
    </row>
    <row r="4952" spans="1:4" x14ac:dyDescent="0.25">
      <c r="A4952" s="2">
        <v>540</v>
      </c>
      <c r="B4952">
        <v>5386</v>
      </c>
      <c r="C4952" s="3">
        <v>4856.763473</v>
      </c>
      <c r="D4952" s="2"/>
    </row>
    <row r="4953" spans="1:4" x14ac:dyDescent="0.25">
      <c r="A4953" s="2">
        <v>540</v>
      </c>
      <c r="B4953">
        <v>5387</v>
      </c>
      <c r="C4953" s="3">
        <v>419.606922</v>
      </c>
      <c r="D4953" s="2"/>
    </row>
    <row r="4954" spans="1:4" x14ac:dyDescent="0.25">
      <c r="A4954" s="2">
        <v>540</v>
      </c>
      <c r="B4954">
        <v>5388</v>
      </c>
      <c r="C4954" s="3">
        <v>3586.9313160000002</v>
      </c>
      <c r="D4954" s="2"/>
    </row>
    <row r="4955" spans="1:4" x14ac:dyDescent="0.25">
      <c r="A4955" s="2">
        <v>540</v>
      </c>
      <c r="B4955">
        <v>5389</v>
      </c>
      <c r="C4955" s="3">
        <v>16129.203962</v>
      </c>
      <c r="D4955" s="2"/>
    </row>
    <row r="4956" spans="1:4" x14ac:dyDescent="0.25">
      <c r="A4956" s="2">
        <v>540</v>
      </c>
      <c r="B4956">
        <v>5390</v>
      </c>
      <c r="C4956" s="3">
        <v>17397.934700333</v>
      </c>
      <c r="D4956" s="2"/>
    </row>
    <row r="4957" spans="1:4" x14ac:dyDescent="0.25">
      <c r="A4957" s="2">
        <v>540</v>
      </c>
      <c r="B4957">
        <v>5391</v>
      </c>
      <c r="C4957" s="3">
        <v>17966.546977333001</v>
      </c>
      <c r="D4957" s="2"/>
    </row>
    <row r="4958" spans="1:4" x14ac:dyDescent="0.25">
      <c r="A4958" s="2">
        <v>540</v>
      </c>
      <c r="B4958">
        <v>5392</v>
      </c>
      <c r="C4958" s="3">
        <v>14630.984563</v>
      </c>
      <c r="D4958" s="2"/>
    </row>
    <row r="4959" spans="1:4" x14ac:dyDescent="0.25">
      <c r="A4959" s="2">
        <v>540</v>
      </c>
      <c r="B4959">
        <v>5393</v>
      </c>
      <c r="C4959" s="3">
        <v>1486.964911</v>
      </c>
      <c r="D4959" s="2"/>
    </row>
    <row r="4960" spans="1:4" x14ac:dyDescent="0.25">
      <c r="A4960" s="2">
        <v>540</v>
      </c>
      <c r="B4960">
        <v>5394</v>
      </c>
      <c r="C4960" s="3">
        <v>2722.5827380000001</v>
      </c>
      <c r="D4960" s="2"/>
    </row>
    <row r="4961" spans="1:4" x14ac:dyDescent="0.25">
      <c r="A4961" s="2">
        <v>540</v>
      </c>
      <c r="B4961">
        <v>5395</v>
      </c>
      <c r="C4961" s="3">
        <v>4121.5637699999997</v>
      </c>
      <c r="D4961" s="2"/>
    </row>
    <row r="4962" spans="1:4" x14ac:dyDescent="0.25">
      <c r="A4962" s="2">
        <v>540</v>
      </c>
      <c r="B4962">
        <v>5396</v>
      </c>
      <c r="C4962" s="3">
        <v>3033.860678</v>
      </c>
      <c r="D4962" s="2"/>
    </row>
    <row r="4963" spans="1:4" x14ac:dyDescent="0.25">
      <c r="A4963" s="2">
        <v>540</v>
      </c>
      <c r="B4963">
        <v>5398</v>
      </c>
      <c r="C4963" s="3">
        <v>1747.970579</v>
      </c>
      <c r="D4963" s="2"/>
    </row>
    <row r="4964" spans="1:4" x14ac:dyDescent="0.25">
      <c r="A4964" s="2">
        <v>540</v>
      </c>
      <c r="B4964">
        <v>5399</v>
      </c>
      <c r="C4964" s="3">
        <v>19483.259684998</v>
      </c>
      <c r="D4964" s="2"/>
    </row>
    <row r="4965" spans="1:4" x14ac:dyDescent="0.25">
      <c r="A4965" s="2">
        <v>540</v>
      </c>
      <c r="B4965">
        <v>5400</v>
      </c>
      <c r="C4965" s="3">
        <v>19442.222589998</v>
      </c>
      <c r="D4965" s="2"/>
    </row>
    <row r="4966" spans="1:4" x14ac:dyDescent="0.25">
      <c r="A4966" s="2">
        <v>540</v>
      </c>
      <c r="B4966">
        <v>5401</v>
      </c>
      <c r="C4966" s="3">
        <v>14681.623774997999</v>
      </c>
      <c r="D4966" s="2"/>
    </row>
    <row r="4967" spans="1:4" x14ac:dyDescent="0.25">
      <c r="A4967" s="2">
        <v>540</v>
      </c>
      <c r="B4967">
        <v>5402</v>
      </c>
      <c r="C4967" s="3">
        <v>4732.1993119999997</v>
      </c>
      <c r="D4967" s="2"/>
    </row>
    <row r="4968" spans="1:4" x14ac:dyDescent="0.25">
      <c r="A4968" s="2">
        <v>540</v>
      </c>
      <c r="B4968">
        <v>5403</v>
      </c>
      <c r="C4968" s="3">
        <v>19436.950809000002</v>
      </c>
      <c r="D4968" s="2"/>
    </row>
    <row r="4969" spans="1:4" x14ac:dyDescent="0.25">
      <c r="A4969" s="2">
        <v>540</v>
      </c>
      <c r="B4969">
        <v>5404</v>
      </c>
      <c r="C4969" s="3">
        <v>22877.354200999998</v>
      </c>
      <c r="D4969" s="2"/>
    </row>
    <row r="4970" spans="1:4" x14ac:dyDescent="0.25">
      <c r="A4970" s="2">
        <v>540</v>
      </c>
      <c r="B4970">
        <v>5405</v>
      </c>
      <c r="C4970" s="3">
        <v>7027.6146710000003</v>
      </c>
      <c r="D4970" s="2"/>
    </row>
    <row r="4971" spans="1:4" x14ac:dyDescent="0.25">
      <c r="A4971" s="2">
        <v>540</v>
      </c>
      <c r="B4971">
        <v>5406</v>
      </c>
      <c r="C4971" s="3">
        <v>6821.8778009999996</v>
      </c>
      <c r="D4971" s="2"/>
    </row>
    <row r="4972" spans="1:4" x14ac:dyDescent="0.25">
      <c r="A4972" s="2">
        <v>540</v>
      </c>
      <c r="B4972">
        <v>5407</v>
      </c>
      <c r="C4972" s="3">
        <v>7479.963804</v>
      </c>
      <c r="D4972" s="2"/>
    </row>
    <row r="4973" spans="1:4" x14ac:dyDescent="0.25">
      <c r="A4973" s="2">
        <v>540</v>
      </c>
      <c r="B4973">
        <v>5408</v>
      </c>
      <c r="C4973" s="3">
        <v>2502.3428650000001</v>
      </c>
      <c r="D4973" s="2"/>
    </row>
    <row r="4974" spans="1:4" x14ac:dyDescent="0.25">
      <c r="A4974" s="2">
        <v>540</v>
      </c>
      <c r="B4974">
        <v>5409</v>
      </c>
      <c r="C4974" s="3">
        <v>6540.9928680000003</v>
      </c>
      <c r="D4974" s="2"/>
    </row>
    <row r="4975" spans="1:4" x14ac:dyDescent="0.25">
      <c r="A4975" s="2">
        <v>540</v>
      </c>
      <c r="B4975">
        <v>5410</v>
      </c>
      <c r="C4975" s="3">
        <v>1153.34185</v>
      </c>
      <c r="D4975" s="2"/>
    </row>
    <row r="4976" spans="1:4" x14ac:dyDescent="0.25">
      <c r="A4976" s="2">
        <v>540</v>
      </c>
      <c r="B4976">
        <v>5411</v>
      </c>
      <c r="C4976" s="3">
        <v>2471.693902</v>
      </c>
      <c r="D4976" s="2"/>
    </row>
    <row r="4977" spans="1:4" x14ac:dyDescent="0.25">
      <c r="A4977" s="2">
        <v>540</v>
      </c>
      <c r="B4977">
        <v>5412</v>
      </c>
      <c r="C4977" s="3">
        <v>1276.9357219999999</v>
      </c>
      <c r="D4977" s="2"/>
    </row>
    <row r="4978" spans="1:4" x14ac:dyDescent="0.25">
      <c r="A4978" s="2">
        <v>540</v>
      </c>
      <c r="B4978">
        <v>5413</v>
      </c>
      <c r="C4978" s="3">
        <v>1533.7681560000001</v>
      </c>
      <c r="D4978" s="2"/>
    </row>
    <row r="4979" spans="1:4" x14ac:dyDescent="0.25">
      <c r="A4979" s="2">
        <v>540</v>
      </c>
      <c r="B4979">
        <v>5414</v>
      </c>
      <c r="C4979" s="3">
        <v>805.15440100000001</v>
      </c>
      <c r="D4979" s="2"/>
    </row>
    <row r="4980" spans="1:4" x14ac:dyDescent="0.25">
      <c r="A4980" s="2">
        <v>540</v>
      </c>
      <c r="B4980">
        <v>5415</v>
      </c>
      <c r="C4980" s="3">
        <v>1854.18254</v>
      </c>
      <c r="D4980" s="2"/>
    </row>
    <row r="4981" spans="1:4" x14ac:dyDescent="0.25">
      <c r="A4981" s="2">
        <v>540</v>
      </c>
      <c r="B4981">
        <v>5416</v>
      </c>
      <c r="C4981" s="3">
        <v>6824.0420759999997</v>
      </c>
      <c r="D4981" s="2"/>
    </row>
    <row r="4982" spans="1:4" x14ac:dyDescent="0.25">
      <c r="A4982" s="2">
        <v>540</v>
      </c>
      <c r="B4982">
        <v>5417</v>
      </c>
      <c r="C4982" s="3">
        <v>14652.720520999999</v>
      </c>
      <c r="D4982" s="2"/>
    </row>
    <row r="4983" spans="1:4" x14ac:dyDescent="0.25">
      <c r="A4983" s="2">
        <v>540</v>
      </c>
      <c r="B4983">
        <v>5418</v>
      </c>
      <c r="C4983" s="3">
        <v>4364.3850899999998</v>
      </c>
      <c r="D4983" s="2"/>
    </row>
    <row r="4984" spans="1:4" x14ac:dyDescent="0.25">
      <c r="A4984" s="2">
        <v>540</v>
      </c>
      <c r="B4984">
        <v>5419</v>
      </c>
      <c r="C4984" s="3">
        <v>3081.4642469999999</v>
      </c>
      <c r="D4984" s="2"/>
    </row>
    <row r="4985" spans="1:4" x14ac:dyDescent="0.25">
      <c r="A4985" s="2">
        <v>540</v>
      </c>
      <c r="B4985">
        <v>5420</v>
      </c>
      <c r="C4985" s="3">
        <v>8025.3427529999999</v>
      </c>
      <c r="D4985" s="2"/>
    </row>
    <row r="4986" spans="1:4" x14ac:dyDescent="0.25">
      <c r="A4986" s="2">
        <v>540</v>
      </c>
      <c r="B4986">
        <v>5421</v>
      </c>
      <c r="C4986" s="3">
        <v>2980.1277300000002</v>
      </c>
      <c r="D4986" s="2"/>
    </row>
    <row r="4987" spans="1:4" x14ac:dyDescent="0.25">
      <c r="A4987" s="2">
        <v>540</v>
      </c>
      <c r="B4987">
        <v>5422</v>
      </c>
      <c r="C4987" s="3">
        <v>2386.591308</v>
      </c>
      <c r="D4987" s="2"/>
    </row>
    <row r="4988" spans="1:4" x14ac:dyDescent="0.25">
      <c r="A4988" s="2">
        <v>540</v>
      </c>
      <c r="B4988">
        <v>5423</v>
      </c>
      <c r="C4988" s="3">
        <v>1667.056605</v>
      </c>
      <c r="D4988" s="2"/>
    </row>
    <row r="4989" spans="1:4" x14ac:dyDescent="0.25">
      <c r="A4989" s="2">
        <v>540</v>
      </c>
      <c r="B4989">
        <v>5424</v>
      </c>
      <c r="C4989" s="3">
        <v>2526.0272629999999</v>
      </c>
      <c r="D4989" s="2"/>
    </row>
    <row r="4990" spans="1:4" x14ac:dyDescent="0.25">
      <c r="A4990" s="2">
        <v>540</v>
      </c>
      <c r="B4990">
        <v>5425</v>
      </c>
      <c r="C4990" s="3">
        <v>16129.203962</v>
      </c>
      <c r="D4990" s="2"/>
    </row>
    <row r="4991" spans="1:4" x14ac:dyDescent="0.25">
      <c r="A4991" s="2">
        <v>540</v>
      </c>
      <c r="B4991">
        <v>5426</v>
      </c>
      <c r="C4991" s="3">
        <v>16129.203962</v>
      </c>
      <c r="D4991" s="2"/>
    </row>
    <row r="4992" spans="1:4" x14ac:dyDescent="0.25">
      <c r="A4992" s="2">
        <v>540</v>
      </c>
      <c r="B4992">
        <v>5427</v>
      </c>
      <c r="C4992" s="3">
        <v>3728.4186540000001</v>
      </c>
      <c r="D4992" s="2"/>
    </row>
    <row r="4993" spans="1:4" x14ac:dyDescent="0.25">
      <c r="A4993" s="2">
        <v>540</v>
      </c>
      <c r="B4993">
        <v>5428</v>
      </c>
      <c r="C4993" s="3">
        <v>3821.0430310000002</v>
      </c>
      <c r="D4993" s="2"/>
    </row>
    <row r="4994" spans="1:4" x14ac:dyDescent="0.25">
      <c r="A4994" s="2">
        <v>540</v>
      </c>
      <c r="B4994">
        <v>5429</v>
      </c>
      <c r="C4994" s="3">
        <v>9077.4457070000008</v>
      </c>
      <c r="D4994" s="2"/>
    </row>
    <row r="4995" spans="1:4" x14ac:dyDescent="0.25">
      <c r="A4995" s="2">
        <v>540</v>
      </c>
      <c r="B4995">
        <v>5430</v>
      </c>
      <c r="C4995" s="3">
        <v>4929.8801199999998</v>
      </c>
      <c r="D4995" s="2"/>
    </row>
    <row r="4996" spans="1:4" x14ac:dyDescent="0.25">
      <c r="A4996" s="2">
        <v>540</v>
      </c>
      <c r="B4996">
        <v>5431</v>
      </c>
      <c r="C4996" s="3">
        <v>611.24131299999999</v>
      </c>
      <c r="D4996" s="2"/>
    </row>
    <row r="4997" spans="1:4" x14ac:dyDescent="0.25">
      <c r="A4997" s="2">
        <v>540</v>
      </c>
      <c r="B4997">
        <v>5432</v>
      </c>
      <c r="C4997" s="3">
        <v>4117.9798309999996</v>
      </c>
      <c r="D4997" s="2"/>
    </row>
    <row r="4998" spans="1:4" x14ac:dyDescent="0.25">
      <c r="A4998" s="2">
        <v>540</v>
      </c>
      <c r="B4998">
        <v>5433</v>
      </c>
      <c r="C4998" s="3">
        <v>3586.9313160000002</v>
      </c>
      <c r="D4998" s="2"/>
    </row>
    <row r="4999" spans="1:4" x14ac:dyDescent="0.25">
      <c r="A4999" s="2">
        <v>540</v>
      </c>
      <c r="B4999">
        <v>5434</v>
      </c>
      <c r="C4999" s="3">
        <v>6878.9451870000003</v>
      </c>
      <c r="D4999" s="2"/>
    </row>
    <row r="5000" spans="1:4" x14ac:dyDescent="0.25">
      <c r="A5000" s="2">
        <v>540</v>
      </c>
      <c r="B5000">
        <v>5435</v>
      </c>
      <c r="C5000" s="3">
        <v>8396.0314749999998</v>
      </c>
      <c r="D5000" s="2"/>
    </row>
    <row r="5001" spans="1:4" x14ac:dyDescent="0.25">
      <c r="A5001" s="2">
        <v>540</v>
      </c>
      <c r="B5001">
        <v>5436</v>
      </c>
      <c r="C5001" s="3">
        <v>9833.5637100000004</v>
      </c>
      <c r="D5001" s="2"/>
    </row>
    <row r="5002" spans="1:4" x14ac:dyDescent="0.25">
      <c r="A5002" s="2">
        <v>540</v>
      </c>
      <c r="B5002">
        <v>5437</v>
      </c>
      <c r="C5002" s="3">
        <v>8454.3474939999996</v>
      </c>
      <c r="D5002" s="2"/>
    </row>
    <row r="5003" spans="1:4" x14ac:dyDescent="0.25">
      <c r="A5003" s="2">
        <v>540</v>
      </c>
      <c r="B5003">
        <v>5438</v>
      </c>
      <c r="C5003" s="3">
        <v>7873.3977480000003</v>
      </c>
      <c r="D5003" s="2"/>
    </row>
    <row r="5004" spans="1:4" x14ac:dyDescent="0.25">
      <c r="A5004" s="2">
        <v>540</v>
      </c>
      <c r="B5004">
        <v>5439</v>
      </c>
      <c r="C5004" s="3">
        <v>1945.824736</v>
      </c>
      <c r="D5004" s="2"/>
    </row>
    <row r="5005" spans="1:4" x14ac:dyDescent="0.25">
      <c r="A5005" s="2">
        <v>540</v>
      </c>
      <c r="B5005">
        <v>5440</v>
      </c>
      <c r="C5005" s="3">
        <v>6258.6969220000001</v>
      </c>
      <c r="D5005" s="2"/>
    </row>
    <row r="5006" spans="1:4" x14ac:dyDescent="0.25">
      <c r="A5006" s="2">
        <v>540</v>
      </c>
      <c r="B5006">
        <v>5441</v>
      </c>
      <c r="C5006" s="3">
        <v>13478.527443999999</v>
      </c>
      <c r="D5006" s="2"/>
    </row>
    <row r="5007" spans="1:4" x14ac:dyDescent="0.25">
      <c r="A5007" s="2">
        <v>540</v>
      </c>
      <c r="B5007">
        <v>5442</v>
      </c>
      <c r="C5007" s="3">
        <v>1381.3555819999999</v>
      </c>
      <c r="D5007" s="2"/>
    </row>
    <row r="5008" spans="1:4" x14ac:dyDescent="0.25">
      <c r="A5008" s="2">
        <v>540</v>
      </c>
      <c r="B5008">
        <v>5443</v>
      </c>
      <c r="C5008" s="3">
        <v>3390.142116</v>
      </c>
      <c r="D5008" s="2"/>
    </row>
    <row r="5009" spans="1:4" x14ac:dyDescent="0.25">
      <c r="A5009" s="2">
        <v>540</v>
      </c>
      <c r="B5009">
        <v>5444</v>
      </c>
      <c r="C5009" s="3">
        <v>1945.824736</v>
      </c>
      <c r="D5009" s="2"/>
    </row>
    <row r="5010" spans="1:4" x14ac:dyDescent="0.25">
      <c r="A5010" s="2">
        <v>540</v>
      </c>
      <c r="B5010">
        <v>5445</v>
      </c>
      <c r="C5010" s="3">
        <v>11717.615511</v>
      </c>
      <c r="D5010" s="2"/>
    </row>
    <row r="5011" spans="1:4" x14ac:dyDescent="0.25">
      <c r="A5011" s="2">
        <v>540</v>
      </c>
      <c r="B5011">
        <v>5446</v>
      </c>
      <c r="C5011" s="3">
        <v>16129.203962</v>
      </c>
      <c r="D5011" s="2"/>
    </row>
    <row r="5012" spans="1:4" x14ac:dyDescent="0.25">
      <c r="A5012" s="2">
        <v>540</v>
      </c>
      <c r="B5012">
        <v>5447</v>
      </c>
      <c r="C5012" s="3">
        <v>16809.321893</v>
      </c>
      <c r="D5012" s="2"/>
    </row>
    <row r="5013" spans="1:4" x14ac:dyDescent="0.25">
      <c r="A5013" s="2">
        <v>540</v>
      </c>
      <c r="B5013">
        <v>5448</v>
      </c>
      <c r="C5013" s="3">
        <v>16809.321893</v>
      </c>
      <c r="D5013" s="2"/>
    </row>
    <row r="5014" spans="1:4" x14ac:dyDescent="0.25">
      <c r="A5014" s="2">
        <v>540</v>
      </c>
      <c r="B5014">
        <v>5449</v>
      </c>
      <c r="C5014" s="3">
        <v>10741.663889333</v>
      </c>
      <c r="D5014" s="2"/>
    </row>
    <row r="5015" spans="1:4" x14ac:dyDescent="0.25">
      <c r="A5015" s="2">
        <v>540</v>
      </c>
      <c r="B5015">
        <v>5451</v>
      </c>
      <c r="C5015" s="3">
        <v>15192.001464999999</v>
      </c>
      <c r="D5015" s="2"/>
    </row>
    <row r="5016" spans="1:4" x14ac:dyDescent="0.25">
      <c r="A5016" s="2">
        <v>540</v>
      </c>
      <c r="B5016">
        <v>5452</v>
      </c>
      <c r="C5016" s="3">
        <v>2467.4860749999998</v>
      </c>
      <c r="D5016" s="2"/>
    </row>
    <row r="5017" spans="1:4" x14ac:dyDescent="0.25">
      <c r="A5017" s="2">
        <v>540</v>
      </c>
      <c r="B5017">
        <v>5453</v>
      </c>
      <c r="C5017" s="3">
        <v>1614.452841</v>
      </c>
      <c r="D5017" s="2"/>
    </row>
    <row r="5018" spans="1:4" x14ac:dyDescent="0.25">
      <c r="A5018" s="2">
        <v>540</v>
      </c>
      <c r="B5018">
        <v>5454</v>
      </c>
      <c r="C5018" s="3">
        <v>15539.773203999999</v>
      </c>
      <c r="D5018" s="2"/>
    </row>
    <row r="5019" spans="1:4" x14ac:dyDescent="0.25">
      <c r="A5019" s="2">
        <v>540</v>
      </c>
      <c r="B5019">
        <v>5455</v>
      </c>
      <c r="C5019" s="3">
        <v>8746.4170140000006</v>
      </c>
      <c r="D5019" s="2"/>
    </row>
    <row r="5020" spans="1:4" x14ac:dyDescent="0.25">
      <c r="A5020" s="2">
        <v>540</v>
      </c>
      <c r="B5020">
        <v>5456</v>
      </c>
      <c r="C5020" s="3">
        <v>6275.7875899999999</v>
      </c>
      <c r="D5020" s="2"/>
    </row>
    <row r="5021" spans="1:4" x14ac:dyDescent="0.25">
      <c r="A5021" s="2">
        <v>540</v>
      </c>
      <c r="B5021">
        <v>5458</v>
      </c>
      <c r="C5021" s="3">
        <v>10639.006047999999</v>
      </c>
      <c r="D5021" s="2"/>
    </row>
    <row r="5022" spans="1:4" x14ac:dyDescent="0.25">
      <c r="A5022" s="2">
        <v>540</v>
      </c>
      <c r="B5022">
        <v>5459</v>
      </c>
      <c r="C5022" s="3">
        <v>1343.135295</v>
      </c>
      <c r="D5022" s="2"/>
    </row>
    <row r="5023" spans="1:4" x14ac:dyDescent="0.25">
      <c r="A5023" s="2">
        <v>540</v>
      </c>
      <c r="B5023">
        <v>5460</v>
      </c>
      <c r="C5023" s="3">
        <v>7213.5532450000001</v>
      </c>
      <c r="D5023" s="2"/>
    </row>
    <row r="5024" spans="1:4" x14ac:dyDescent="0.25">
      <c r="A5024" s="2">
        <v>540</v>
      </c>
      <c r="B5024">
        <v>5461</v>
      </c>
      <c r="C5024" s="3">
        <v>13514.645188</v>
      </c>
      <c r="D5024" s="2"/>
    </row>
    <row r="5025" spans="1:4" x14ac:dyDescent="0.25">
      <c r="A5025" s="2">
        <v>540</v>
      </c>
      <c r="B5025">
        <v>5462</v>
      </c>
      <c r="C5025" s="3">
        <v>9225.0318650000008</v>
      </c>
      <c r="D5025" s="2"/>
    </row>
    <row r="5026" spans="1:4" x14ac:dyDescent="0.25">
      <c r="A5026" s="2">
        <v>540</v>
      </c>
      <c r="B5026">
        <v>5463</v>
      </c>
      <c r="C5026" s="3">
        <v>6030.669218</v>
      </c>
      <c r="D5026" s="2"/>
    </row>
    <row r="5027" spans="1:4" x14ac:dyDescent="0.25">
      <c r="A5027" s="2">
        <v>540</v>
      </c>
      <c r="B5027">
        <v>5464</v>
      </c>
      <c r="C5027" s="3">
        <v>10198.282763331999</v>
      </c>
      <c r="D5027" s="2"/>
    </row>
    <row r="5028" spans="1:4" x14ac:dyDescent="0.25">
      <c r="A5028" s="2">
        <v>540</v>
      </c>
      <c r="B5028">
        <v>5465</v>
      </c>
      <c r="C5028" s="3">
        <v>1524.391482</v>
      </c>
      <c r="D5028" s="2"/>
    </row>
    <row r="5029" spans="1:4" x14ac:dyDescent="0.25">
      <c r="A5029" s="2">
        <v>540</v>
      </c>
      <c r="B5029">
        <v>5466</v>
      </c>
      <c r="C5029" s="3">
        <v>1638.804249</v>
      </c>
      <c r="D5029" s="2"/>
    </row>
    <row r="5030" spans="1:4" x14ac:dyDescent="0.25">
      <c r="A5030" s="2">
        <v>540</v>
      </c>
      <c r="B5030">
        <v>5467</v>
      </c>
      <c r="C5030" s="3">
        <v>1638.804249</v>
      </c>
      <c r="D5030" s="2"/>
    </row>
    <row r="5031" spans="1:4" x14ac:dyDescent="0.25">
      <c r="A5031" s="2">
        <v>540</v>
      </c>
      <c r="B5031">
        <v>5468</v>
      </c>
      <c r="C5031" s="3">
        <v>22778.083524000001</v>
      </c>
      <c r="D5031" s="2"/>
    </row>
    <row r="5032" spans="1:4" x14ac:dyDescent="0.25">
      <c r="A5032" s="2">
        <v>540</v>
      </c>
      <c r="B5032">
        <v>5469</v>
      </c>
      <c r="C5032" s="3">
        <v>4899.7583409999997</v>
      </c>
      <c r="D5032" s="2"/>
    </row>
    <row r="5033" spans="1:4" x14ac:dyDescent="0.25">
      <c r="A5033" s="2">
        <v>540</v>
      </c>
      <c r="B5033">
        <v>5470</v>
      </c>
      <c r="C5033" s="3">
        <v>2535.6218869999998</v>
      </c>
      <c r="D5033" s="2"/>
    </row>
    <row r="5034" spans="1:4" x14ac:dyDescent="0.25">
      <c r="A5034" s="2">
        <v>540</v>
      </c>
      <c r="B5034">
        <v>5471</v>
      </c>
      <c r="C5034" s="3">
        <v>10918.191072</v>
      </c>
      <c r="D5034" s="2"/>
    </row>
    <row r="5035" spans="1:4" x14ac:dyDescent="0.25">
      <c r="A5035" s="2">
        <v>540</v>
      </c>
      <c r="B5035">
        <v>5472</v>
      </c>
      <c r="C5035" s="3">
        <v>11575.647741999999</v>
      </c>
      <c r="D5035" s="2"/>
    </row>
    <row r="5036" spans="1:4" x14ac:dyDescent="0.25">
      <c r="A5036" s="2">
        <v>540</v>
      </c>
      <c r="B5036">
        <v>5473</v>
      </c>
      <c r="C5036" s="3">
        <v>15634.548909333</v>
      </c>
      <c r="D5036" s="2"/>
    </row>
    <row r="5037" spans="1:4" x14ac:dyDescent="0.25">
      <c r="A5037" s="2">
        <v>540</v>
      </c>
      <c r="B5037">
        <v>5474</v>
      </c>
      <c r="C5037" s="3">
        <v>18044.852616332999</v>
      </c>
      <c r="D5037" s="2"/>
    </row>
    <row r="5038" spans="1:4" x14ac:dyDescent="0.25">
      <c r="A5038" s="2">
        <v>540</v>
      </c>
      <c r="B5038">
        <v>5475</v>
      </c>
      <c r="C5038" s="3">
        <v>2605.992945</v>
      </c>
      <c r="D5038" s="2"/>
    </row>
    <row r="5039" spans="1:4" x14ac:dyDescent="0.25">
      <c r="A5039" s="2">
        <v>540</v>
      </c>
      <c r="B5039">
        <v>5476</v>
      </c>
      <c r="C5039" s="3">
        <v>3404.1908760000001</v>
      </c>
      <c r="D5039" s="2"/>
    </row>
    <row r="5040" spans="1:4" x14ac:dyDescent="0.25">
      <c r="A5040" s="2">
        <v>540</v>
      </c>
      <c r="B5040">
        <v>5477</v>
      </c>
      <c r="C5040" s="3">
        <v>3430.6469820000002</v>
      </c>
      <c r="D5040" s="2"/>
    </row>
    <row r="5041" spans="1:4" x14ac:dyDescent="0.25">
      <c r="A5041" s="2">
        <v>540</v>
      </c>
      <c r="B5041">
        <v>5478</v>
      </c>
      <c r="C5041" s="3">
        <v>1579.00792</v>
      </c>
      <c r="D5041" s="2"/>
    </row>
    <row r="5042" spans="1:4" x14ac:dyDescent="0.25">
      <c r="A5042" s="2">
        <v>540</v>
      </c>
      <c r="B5042">
        <v>5479</v>
      </c>
      <c r="C5042" s="3">
        <v>18084.747348000001</v>
      </c>
      <c r="D5042" s="2"/>
    </row>
    <row r="5043" spans="1:4" x14ac:dyDescent="0.25">
      <c r="A5043" s="2">
        <v>540</v>
      </c>
      <c r="B5043">
        <v>5480</v>
      </c>
      <c r="C5043" s="3">
        <v>1193.420327</v>
      </c>
      <c r="D5043" s="2"/>
    </row>
    <row r="5044" spans="1:4" x14ac:dyDescent="0.25">
      <c r="A5044" s="2">
        <v>540</v>
      </c>
      <c r="B5044">
        <v>5481</v>
      </c>
      <c r="C5044" s="3">
        <v>1419.0227689999999</v>
      </c>
      <c r="D5044" s="2"/>
    </row>
    <row r="5045" spans="1:4" x14ac:dyDescent="0.25">
      <c r="A5045" s="2">
        <v>540</v>
      </c>
      <c r="B5045">
        <v>5482</v>
      </c>
      <c r="C5045" s="3">
        <v>856.59330999999997</v>
      </c>
      <c r="D5045" s="2"/>
    </row>
    <row r="5046" spans="1:4" x14ac:dyDescent="0.25">
      <c r="A5046" s="2">
        <v>540</v>
      </c>
      <c r="B5046">
        <v>5483</v>
      </c>
      <c r="C5046" s="3">
        <v>1490.507259</v>
      </c>
      <c r="D5046" s="2"/>
    </row>
    <row r="5047" spans="1:4" x14ac:dyDescent="0.25">
      <c r="A5047" s="2">
        <v>540</v>
      </c>
      <c r="B5047">
        <v>5484</v>
      </c>
      <c r="C5047" s="3">
        <v>52.526814999999999</v>
      </c>
      <c r="D5047" s="2"/>
    </row>
    <row r="5048" spans="1:4" x14ac:dyDescent="0.25">
      <c r="A5048" s="2">
        <v>540</v>
      </c>
      <c r="B5048">
        <v>5485</v>
      </c>
      <c r="C5048" s="3">
        <v>26410.902402</v>
      </c>
      <c r="D5048" s="2"/>
    </row>
    <row r="5049" spans="1:4" x14ac:dyDescent="0.25">
      <c r="A5049" s="2">
        <v>540</v>
      </c>
      <c r="B5049">
        <v>5486</v>
      </c>
      <c r="C5049" s="3">
        <v>1581.1993990000001</v>
      </c>
      <c r="D5049" s="2"/>
    </row>
    <row r="5050" spans="1:4" x14ac:dyDescent="0.25">
      <c r="A5050" s="2">
        <v>540</v>
      </c>
      <c r="B5050">
        <v>5487</v>
      </c>
      <c r="C5050" s="3">
        <v>5426.9175240000004</v>
      </c>
      <c r="D5050" s="2"/>
    </row>
    <row r="5051" spans="1:4" x14ac:dyDescent="0.25">
      <c r="A5051" s="2">
        <v>540</v>
      </c>
      <c r="B5051">
        <v>5488</v>
      </c>
      <c r="C5051" s="3">
        <v>1141.6951340000001</v>
      </c>
      <c r="D5051" s="2"/>
    </row>
    <row r="5052" spans="1:4" x14ac:dyDescent="0.25">
      <c r="A5052" s="2">
        <v>540</v>
      </c>
      <c r="B5052">
        <v>5489</v>
      </c>
      <c r="C5052" s="3">
        <v>12985.915991</v>
      </c>
      <c r="D5052" s="2"/>
    </row>
    <row r="5053" spans="1:4" x14ac:dyDescent="0.25">
      <c r="A5053" s="2">
        <v>540</v>
      </c>
      <c r="B5053">
        <v>5490</v>
      </c>
      <c r="C5053" s="3">
        <v>4073.2476900000001</v>
      </c>
      <c r="D5053" s="2"/>
    </row>
    <row r="5054" spans="1:4" x14ac:dyDescent="0.25">
      <c r="A5054" s="2">
        <v>540</v>
      </c>
      <c r="B5054">
        <v>5491</v>
      </c>
      <c r="C5054" s="3">
        <v>11214.363020000001</v>
      </c>
      <c r="D5054" s="2"/>
    </row>
    <row r="5055" spans="1:4" x14ac:dyDescent="0.25">
      <c r="A5055" s="2">
        <v>540</v>
      </c>
      <c r="B5055">
        <v>5492</v>
      </c>
      <c r="C5055" s="3">
        <v>3662.8432050000001</v>
      </c>
      <c r="D5055" s="2"/>
    </row>
    <row r="5056" spans="1:4" x14ac:dyDescent="0.25">
      <c r="A5056" s="2">
        <v>540</v>
      </c>
      <c r="B5056">
        <v>5493</v>
      </c>
      <c r="C5056" s="3">
        <v>20994.266478000001</v>
      </c>
      <c r="D5056" s="2"/>
    </row>
    <row r="5057" spans="1:4" x14ac:dyDescent="0.25">
      <c r="A5057" s="2">
        <v>540</v>
      </c>
      <c r="B5057">
        <v>5494</v>
      </c>
      <c r="C5057" s="3">
        <v>28135.087942999999</v>
      </c>
      <c r="D5057" s="2"/>
    </row>
    <row r="5058" spans="1:4" x14ac:dyDescent="0.25">
      <c r="A5058" s="2">
        <v>540</v>
      </c>
      <c r="B5058">
        <v>5495</v>
      </c>
      <c r="C5058" s="3">
        <v>12700.822018000001</v>
      </c>
      <c r="D5058" s="2"/>
    </row>
    <row r="5059" spans="1:4" x14ac:dyDescent="0.25">
      <c r="A5059" s="2">
        <v>540</v>
      </c>
      <c r="B5059">
        <v>5496</v>
      </c>
      <c r="C5059" s="3">
        <v>10717.238327999999</v>
      </c>
      <c r="D5059" s="2"/>
    </row>
    <row r="5060" spans="1:4" x14ac:dyDescent="0.25">
      <c r="A5060" s="2">
        <v>540</v>
      </c>
      <c r="B5060">
        <v>5497</v>
      </c>
      <c r="C5060" s="3">
        <v>8584.1446890000007</v>
      </c>
      <c r="D5060" s="2"/>
    </row>
    <row r="5061" spans="1:4" x14ac:dyDescent="0.25">
      <c r="A5061" s="2">
        <v>540</v>
      </c>
      <c r="B5061">
        <v>5498</v>
      </c>
      <c r="C5061" s="3">
        <v>9250.0273319999997</v>
      </c>
      <c r="D5061" s="2"/>
    </row>
    <row r="5062" spans="1:4" x14ac:dyDescent="0.25">
      <c r="A5062" s="2">
        <v>540</v>
      </c>
      <c r="B5062">
        <v>5499</v>
      </c>
      <c r="C5062" s="3">
        <v>9730.1549329999998</v>
      </c>
      <c r="D5062" s="2"/>
    </row>
    <row r="5063" spans="1:4" x14ac:dyDescent="0.25">
      <c r="A5063" s="2">
        <v>540</v>
      </c>
      <c r="B5063">
        <v>5500</v>
      </c>
      <c r="C5063" s="3">
        <v>9782.0612579999997</v>
      </c>
      <c r="D5063" s="2"/>
    </row>
    <row r="5064" spans="1:4" x14ac:dyDescent="0.25">
      <c r="A5064" s="2">
        <v>540</v>
      </c>
      <c r="B5064">
        <v>5501</v>
      </c>
      <c r="C5064" s="3">
        <v>11726.136528000001</v>
      </c>
      <c r="D5064" s="2"/>
    </row>
    <row r="5065" spans="1:4" x14ac:dyDescent="0.25">
      <c r="A5065" s="2">
        <v>540</v>
      </c>
      <c r="B5065">
        <v>5502</v>
      </c>
      <c r="C5065" s="3">
        <v>3556.0354630000002</v>
      </c>
      <c r="D5065" s="2"/>
    </row>
    <row r="5066" spans="1:4" x14ac:dyDescent="0.25">
      <c r="A5066" s="2">
        <v>540</v>
      </c>
      <c r="B5066">
        <v>5503</v>
      </c>
      <c r="C5066" s="3">
        <v>279.02702900000003</v>
      </c>
      <c r="D5066" s="2"/>
    </row>
    <row r="5067" spans="1:4" x14ac:dyDescent="0.25">
      <c r="A5067" s="2">
        <v>540</v>
      </c>
      <c r="B5067">
        <v>5504</v>
      </c>
      <c r="C5067" s="3">
        <v>1485.8392389999999</v>
      </c>
      <c r="D5067" s="2"/>
    </row>
    <row r="5068" spans="1:4" x14ac:dyDescent="0.25">
      <c r="A5068" s="2">
        <v>540</v>
      </c>
      <c r="B5068">
        <v>5505</v>
      </c>
      <c r="C5068" s="3">
        <v>18.163803000000001</v>
      </c>
      <c r="D5068" s="2"/>
    </row>
    <row r="5069" spans="1:4" x14ac:dyDescent="0.25">
      <c r="A5069" s="2">
        <v>540</v>
      </c>
      <c r="B5069">
        <v>5506</v>
      </c>
      <c r="C5069" s="3">
        <v>21736.719216000001</v>
      </c>
      <c r="D5069" s="2"/>
    </row>
    <row r="5070" spans="1:4" x14ac:dyDescent="0.25">
      <c r="A5070" s="2">
        <v>540</v>
      </c>
      <c r="B5070">
        <v>5507</v>
      </c>
      <c r="C5070" s="3">
        <v>24212.993311999999</v>
      </c>
      <c r="D5070" s="2"/>
    </row>
    <row r="5071" spans="1:4" x14ac:dyDescent="0.25">
      <c r="A5071" s="2">
        <v>540</v>
      </c>
      <c r="B5071">
        <v>5508</v>
      </c>
      <c r="C5071" s="3">
        <v>6383.4922699999997</v>
      </c>
      <c r="D5071" s="2"/>
    </row>
    <row r="5072" spans="1:4" x14ac:dyDescent="0.25">
      <c r="A5072" s="2">
        <v>540</v>
      </c>
      <c r="B5072">
        <v>5509</v>
      </c>
      <c r="C5072" s="3">
        <v>10679.901884000001</v>
      </c>
      <c r="D5072" s="2"/>
    </row>
    <row r="5073" spans="1:4" x14ac:dyDescent="0.25">
      <c r="A5073" s="2">
        <v>540</v>
      </c>
      <c r="B5073">
        <v>5510</v>
      </c>
      <c r="C5073" s="3">
        <v>10456.499186999999</v>
      </c>
      <c r="D5073" s="2"/>
    </row>
    <row r="5074" spans="1:4" x14ac:dyDescent="0.25">
      <c r="A5074" s="2">
        <v>540</v>
      </c>
      <c r="B5074">
        <v>5511</v>
      </c>
      <c r="C5074" s="3">
        <v>4915.5129010000001</v>
      </c>
      <c r="D5074" s="2"/>
    </row>
    <row r="5075" spans="1:4" x14ac:dyDescent="0.25">
      <c r="A5075" s="2">
        <v>540</v>
      </c>
      <c r="B5075">
        <v>5512</v>
      </c>
      <c r="C5075" s="3">
        <v>5967.4388719999997</v>
      </c>
      <c r="D5075" s="2"/>
    </row>
    <row r="5076" spans="1:4" x14ac:dyDescent="0.25">
      <c r="A5076" s="2">
        <v>540</v>
      </c>
      <c r="B5076">
        <v>5513</v>
      </c>
      <c r="C5076" s="3">
        <v>10951.498296</v>
      </c>
      <c r="D5076" s="2"/>
    </row>
    <row r="5077" spans="1:4" x14ac:dyDescent="0.25">
      <c r="A5077" s="2">
        <v>540</v>
      </c>
      <c r="B5077">
        <v>5514</v>
      </c>
      <c r="C5077" s="3">
        <v>10588.756701</v>
      </c>
      <c r="D5077" s="2"/>
    </row>
    <row r="5078" spans="1:4" x14ac:dyDescent="0.25">
      <c r="A5078" s="2">
        <v>540</v>
      </c>
      <c r="B5078">
        <v>5515</v>
      </c>
      <c r="C5078" s="3">
        <v>12811.799284999999</v>
      </c>
      <c r="D5078" s="2"/>
    </row>
    <row r="5079" spans="1:4" x14ac:dyDescent="0.25">
      <c r="A5079" s="2">
        <v>540</v>
      </c>
      <c r="B5079">
        <v>5516</v>
      </c>
      <c r="C5079" s="3">
        <v>16203.150868999999</v>
      </c>
      <c r="D5079" s="2"/>
    </row>
    <row r="5080" spans="1:4" x14ac:dyDescent="0.25">
      <c r="A5080" s="2">
        <v>540</v>
      </c>
      <c r="B5080">
        <v>5517</v>
      </c>
      <c r="C5080" s="3">
        <v>3418.4161899999999</v>
      </c>
      <c r="D5080" s="2"/>
    </row>
    <row r="5081" spans="1:4" x14ac:dyDescent="0.25">
      <c r="A5081" s="2">
        <v>540</v>
      </c>
      <c r="B5081">
        <v>5518</v>
      </c>
      <c r="C5081" s="3">
        <v>2052.6445779999999</v>
      </c>
      <c r="D5081" s="2"/>
    </row>
    <row r="5082" spans="1:4" x14ac:dyDescent="0.25">
      <c r="A5082" s="2">
        <v>540</v>
      </c>
      <c r="B5082">
        <v>5519</v>
      </c>
      <c r="C5082" s="3">
        <v>519.89128500000004</v>
      </c>
      <c r="D5082" s="2"/>
    </row>
    <row r="5083" spans="1:4" x14ac:dyDescent="0.25">
      <c r="A5083" s="2">
        <v>540</v>
      </c>
      <c r="B5083">
        <v>5520</v>
      </c>
      <c r="C5083" s="3">
        <v>2158.3823309999998</v>
      </c>
      <c r="D5083" s="2"/>
    </row>
    <row r="5084" spans="1:4" x14ac:dyDescent="0.25">
      <c r="A5084" s="2">
        <v>540</v>
      </c>
      <c r="B5084">
        <v>5521</v>
      </c>
      <c r="C5084" s="3">
        <v>9730.4786100000001</v>
      </c>
      <c r="D5084" s="2"/>
    </row>
    <row r="5085" spans="1:4" x14ac:dyDescent="0.25">
      <c r="A5085" s="2">
        <v>540</v>
      </c>
      <c r="B5085">
        <v>5522</v>
      </c>
      <c r="C5085" s="3">
        <v>9655.0627380000005</v>
      </c>
      <c r="D5085" s="2"/>
    </row>
    <row r="5086" spans="1:4" x14ac:dyDescent="0.25">
      <c r="A5086" s="2">
        <v>540</v>
      </c>
      <c r="B5086">
        <v>5523</v>
      </c>
      <c r="C5086" s="3">
        <v>6694.7468849999996</v>
      </c>
      <c r="D5086" s="2"/>
    </row>
    <row r="5087" spans="1:4" x14ac:dyDescent="0.25">
      <c r="A5087" s="2">
        <v>540</v>
      </c>
      <c r="B5087">
        <v>5524</v>
      </c>
      <c r="C5087" s="3">
        <v>4817.5243369999998</v>
      </c>
      <c r="D5087" s="2"/>
    </row>
    <row r="5088" spans="1:4" x14ac:dyDescent="0.25">
      <c r="A5088" s="2">
        <v>540</v>
      </c>
      <c r="B5088">
        <v>5525</v>
      </c>
      <c r="C5088" s="3">
        <v>4732.9825940000001</v>
      </c>
      <c r="D5088" s="2"/>
    </row>
    <row r="5089" spans="1:4" x14ac:dyDescent="0.25">
      <c r="A5089" s="2">
        <v>540</v>
      </c>
      <c r="B5089">
        <v>5526</v>
      </c>
      <c r="C5089" s="3">
        <v>6383.4922699999997</v>
      </c>
      <c r="D5089" s="2"/>
    </row>
    <row r="5090" spans="1:4" x14ac:dyDescent="0.25">
      <c r="A5090" s="2">
        <v>540</v>
      </c>
      <c r="B5090">
        <v>5527</v>
      </c>
      <c r="C5090" s="3">
        <v>6694.7468849999996</v>
      </c>
      <c r="D5090" s="2"/>
    </row>
    <row r="5091" spans="1:4" x14ac:dyDescent="0.25">
      <c r="A5091" s="2">
        <v>540</v>
      </c>
      <c r="B5091">
        <v>5528</v>
      </c>
      <c r="C5091" s="3">
        <v>10559.540679</v>
      </c>
      <c r="D5091" s="2"/>
    </row>
    <row r="5092" spans="1:4" x14ac:dyDescent="0.25">
      <c r="A5092" s="2">
        <v>540</v>
      </c>
      <c r="B5092">
        <v>5529</v>
      </c>
      <c r="C5092" s="3">
        <v>6542.1137879999997</v>
      </c>
      <c r="D5092" s="2"/>
    </row>
    <row r="5093" spans="1:4" x14ac:dyDescent="0.25">
      <c r="A5093" s="2">
        <v>540</v>
      </c>
      <c r="B5093">
        <v>5530</v>
      </c>
      <c r="C5093" s="3">
        <v>6542.1137879999997</v>
      </c>
      <c r="D5093" s="2"/>
    </row>
    <row r="5094" spans="1:4" x14ac:dyDescent="0.25">
      <c r="A5094" s="2">
        <v>540</v>
      </c>
      <c r="B5094">
        <v>5531</v>
      </c>
      <c r="C5094" s="3">
        <v>8070.6609040000003</v>
      </c>
      <c r="D5094" s="2"/>
    </row>
    <row r="5095" spans="1:4" x14ac:dyDescent="0.25">
      <c r="A5095" s="2">
        <v>540</v>
      </c>
      <c r="B5095">
        <v>5532</v>
      </c>
      <c r="C5095" s="3">
        <v>8869.2280200000005</v>
      </c>
      <c r="D5095" s="2"/>
    </row>
    <row r="5096" spans="1:4" x14ac:dyDescent="0.25">
      <c r="A5096" s="2">
        <v>540</v>
      </c>
      <c r="B5096">
        <v>5533</v>
      </c>
      <c r="C5096" s="3">
        <v>6238.4477349999997</v>
      </c>
      <c r="D5096" s="2"/>
    </row>
    <row r="5097" spans="1:4" x14ac:dyDescent="0.25">
      <c r="A5097" s="2">
        <v>540</v>
      </c>
      <c r="B5097">
        <v>5534</v>
      </c>
      <c r="C5097" s="3">
        <v>14954.592773</v>
      </c>
      <c r="D5097" s="2"/>
    </row>
    <row r="5098" spans="1:4" x14ac:dyDescent="0.25">
      <c r="A5098" s="2">
        <v>540</v>
      </c>
      <c r="B5098">
        <v>5535</v>
      </c>
      <c r="C5098" s="3">
        <v>2833.9816089999999</v>
      </c>
      <c r="D5098" s="2"/>
    </row>
    <row r="5099" spans="1:4" x14ac:dyDescent="0.25">
      <c r="A5099" s="2">
        <v>540</v>
      </c>
      <c r="B5099">
        <v>5536</v>
      </c>
      <c r="C5099" s="3">
        <v>3038.7901879999999</v>
      </c>
      <c r="D5099" s="2"/>
    </row>
    <row r="5100" spans="1:4" x14ac:dyDescent="0.25">
      <c r="A5100" s="2">
        <v>540</v>
      </c>
      <c r="B5100">
        <v>5537</v>
      </c>
      <c r="C5100" s="3">
        <v>1465.6574989999999</v>
      </c>
      <c r="D5100" s="2"/>
    </row>
    <row r="5101" spans="1:4" x14ac:dyDescent="0.25">
      <c r="A5101" s="2">
        <v>540</v>
      </c>
      <c r="B5101">
        <v>5538</v>
      </c>
      <c r="C5101" s="3">
        <v>1372.9525699999999</v>
      </c>
      <c r="D5101" s="2"/>
    </row>
    <row r="5102" spans="1:4" x14ac:dyDescent="0.25">
      <c r="A5102" s="2">
        <v>540</v>
      </c>
      <c r="B5102">
        <v>5539</v>
      </c>
      <c r="C5102" s="3">
        <v>1119.6827579999999</v>
      </c>
      <c r="D5102" s="2"/>
    </row>
    <row r="5103" spans="1:4" x14ac:dyDescent="0.25">
      <c r="A5103" s="2">
        <v>540</v>
      </c>
      <c r="B5103">
        <v>5540</v>
      </c>
      <c r="C5103" s="3">
        <v>4769.3629259999998</v>
      </c>
      <c r="D5103" s="2"/>
    </row>
    <row r="5104" spans="1:4" x14ac:dyDescent="0.25">
      <c r="A5104" s="2">
        <v>540</v>
      </c>
      <c r="B5104">
        <v>5541</v>
      </c>
      <c r="C5104" s="3">
        <v>2086.861735</v>
      </c>
      <c r="D5104" s="2"/>
    </row>
    <row r="5105" spans="1:4" x14ac:dyDescent="0.25">
      <c r="A5105" s="2">
        <v>540</v>
      </c>
      <c r="B5105">
        <v>5542</v>
      </c>
      <c r="C5105" s="3">
        <v>4725.1315919999997</v>
      </c>
      <c r="D5105" s="2"/>
    </row>
    <row r="5106" spans="1:4" x14ac:dyDescent="0.25">
      <c r="A5106" s="2">
        <v>540</v>
      </c>
      <c r="B5106">
        <v>5543</v>
      </c>
      <c r="C5106" s="3">
        <v>735.94865100000004</v>
      </c>
      <c r="D5106" s="2"/>
    </row>
    <row r="5107" spans="1:4" x14ac:dyDescent="0.25">
      <c r="A5107" s="2">
        <v>540</v>
      </c>
      <c r="B5107">
        <v>5544</v>
      </c>
      <c r="C5107" s="3">
        <v>1838.385912</v>
      </c>
      <c r="D5107" s="2"/>
    </row>
    <row r="5108" spans="1:4" x14ac:dyDescent="0.25">
      <c r="A5108" s="2">
        <v>540</v>
      </c>
      <c r="B5108">
        <v>5545</v>
      </c>
      <c r="C5108" s="3">
        <v>3869.1222899999998</v>
      </c>
      <c r="D5108" s="2"/>
    </row>
    <row r="5109" spans="1:4" x14ac:dyDescent="0.25">
      <c r="A5109" s="2">
        <v>540</v>
      </c>
      <c r="B5109">
        <v>5546</v>
      </c>
      <c r="C5109" s="3">
        <v>2134.0635630000002</v>
      </c>
      <c r="D5109" s="2"/>
    </row>
    <row r="5110" spans="1:4" x14ac:dyDescent="0.25">
      <c r="A5110" s="2">
        <v>540</v>
      </c>
      <c r="B5110">
        <v>5547</v>
      </c>
      <c r="C5110" s="3">
        <v>4429.4517740000001</v>
      </c>
      <c r="D5110" s="2"/>
    </row>
    <row r="5111" spans="1:4" x14ac:dyDescent="0.25">
      <c r="A5111" s="2">
        <v>540</v>
      </c>
      <c r="B5111">
        <v>5548</v>
      </c>
      <c r="C5111" s="3">
        <v>4989.0673479999996</v>
      </c>
      <c r="D5111" s="2"/>
    </row>
    <row r="5112" spans="1:4" x14ac:dyDescent="0.25">
      <c r="A5112" s="2">
        <v>540</v>
      </c>
      <c r="B5112">
        <v>5549</v>
      </c>
      <c r="C5112" s="3">
        <v>4537.9796480000005</v>
      </c>
      <c r="D5112" s="2"/>
    </row>
    <row r="5113" spans="1:4" x14ac:dyDescent="0.25">
      <c r="A5113" s="2">
        <v>540</v>
      </c>
      <c r="B5113">
        <v>5550</v>
      </c>
      <c r="C5113" s="3">
        <v>4537.9796480000005</v>
      </c>
      <c r="D5113" s="2"/>
    </row>
    <row r="5114" spans="1:4" x14ac:dyDescent="0.25">
      <c r="A5114" s="2">
        <v>540</v>
      </c>
      <c r="B5114">
        <v>5551</v>
      </c>
      <c r="C5114" s="3">
        <v>2727.062289</v>
      </c>
      <c r="D5114" s="2"/>
    </row>
    <row r="5115" spans="1:4" x14ac:dyDescent="0.25">
      <c r="A5115" s="2">
        <v>540</v>
      </c>
      <c r="B5115">
        <v>5552</v>
      </c>
      <c r="C5115" s="3">
        <v>2727.062289</v>
      </c>
      <c r="D5115" s="2"/>
    </row>
    <row r="5116" spans="1:4" x14ac:dyDescent="0.25">
      <c r="A5116" s="2">
        <v>540</v>
      </c>
      <c r="B5116">
        <v>5553</v>
      </c>
      <c r="C5116" s="3">
        <v>1614.714962</v>
      </c>
      <c r="D5116" s="2"/>
    </row>
    <row r="5117" spans="1:4" x14ac:dyDescent="0.25">
      <c r="A5117" s="2">
        <v>540</v>
      </c>
      <c r="B5117">
        <v>5554</v>
      </c>
      <c r="C5117" s="3">
        <v>2034.825149</v>
      </c>
      <c r="D5117" s="2"/>
    </row>
    <row r="5118" spans="1:4" x14ac:dyDescent="0.25">
      <c r="A5118" s="2">
        <v>540</v>
      </c>
      <c r="B5118">
        <v>5555</v>
      </c>
      <c r="C5118" s="3">
        <v>30291.995252000001</v>
      </c>
      <c r="D5118" s="2"/>
    </row>
    <row r="5119" spans="1:4" x14ac:dyDescent="0.25">
      <c r="A5119" s="2">
        <v>540</v>
      </c>
      <c r="B5119">
        <v>5556</v>
      </c>
      <c r="C5119" s="3">
        <v>11224.867971</v>
      </c>
      <c r="D5119" s="2"/>
    </row>
    <row r="5120" spans="1:4" x14ac:dyDescent="0.25">
      <c r="A5120" s="2">
        <v>540</v>
      </c>
      <c r="B5120">
        <v>5557</v>
      </c>
      <c r="C5120" s="3">
        <v>20252.379045999998</v>
      </c>
      <c r="D5120" s="2"/>
    </row>
    <row r="5121" spans="1:4" x14ac:dyDescent="0.25">
      <c r="A5121" s="2">
        <v>540</v>
      </c>
      <c r="B5121">
        <v>5558</v>
      </c>
      <c r="C5121" s="3">
        <v>20096.930245</v>
      </c>
      <c r="D5121" s="2"/>
    </row>
    <row r="5122" spans="1:4" x14ac:dyDescent="0.25">
      <c r="A5122" s="2">
        <v>540</v>
      </c>
      <c r="B5122">
        <v>5559</v>
      </c>
      <c r="C5122" s="3">
        <v>12789.80566</v>
      </c>
      <c r="D5122" s="2"/>
    </row>
    <row r="5123" spans="1:4" x14ac:dyDescent="0.25">
      <c r="A5123" s="2">
        <v>540</v>
      </c>
      <c r="B5123">
        <v>5560</v>
      </c>
      <c r="C5123" s="3">
        <v>3705.8008610000002</v>
      </c>
      <c r="D5123" s="2"/>
    </row>
    <row r="5124" spans="1:4" x14ac:dyDescent="0.25">
      <c r="A5124" s="2">
        <v>540</v>
      </c>
      <c r="B5124">
        <v>5561</v>
      </c>
      <c r="C5124" s="3">
        <v>34.13552</v>
      </c>
      <c r="D5124" s="2"/>
    </row>
    <row r="5125" spans="1:4" x14ac:dyDescent="0.25">
      <c r="A5125" s="2">
        <v>540</v>
      </c>
      <c r="B5125">
        <v>5562</v>
      </c>
      <c r="C5125" s="3">
        <v>2859.29675</v>
      </c>
      <c r="D5125" s="2"/>
    </row>
    <row r="5126" spans="1:4" x14ac:dyDescent="0.25">
      <c r="A5126" s="2">
        <v>540</v>
      </c>
      <c r="B5126">
        <v>5563</v>
      </c>
      <c r="C5126" s="3">
        <v>6238.4477349999997</v>
      </c>
      <c r="D5126" s="2"/>
    </row>
    <row r="5127" spans="1:4" x14ac:dyDescent="0.25">
      <c r="A5127" s="2">
        <v>540</v>
      </c>
      <c r="B5127">
        <v>5564</v>
      </c>
      <c r="C5127" s="3">
        <v>24753.192039000001</v>
      </c>
      <c r="D5127" s="2"/>
    </row>
    <row r="5128" spans="1:4" x14ac:dyDescent="0.25">
      <c r="A5128" s="2">
        <v>540</v>
      </c>
      <c r="B5128">
        <v>5565</v>
      </c>
      <c r="C5128" s="3">
        <v>24753.192039000001</v>
      </c>
      <c r="D5128" s="2"/>
    </row>
    <row r="5129" spans="1:4" x14ac:dyDescent="0.25">
      <c r="A5129" s="2">
        <v>540</v>
      </c>
      <c r="B5129">
        <v>5566</v>
      </c>
      <c r="C5129" s="3">
        <v>24753.192039000001</v>
      </c>
      <c r="D5129" s="2"/>
    </row>
    <row r="5130" spans="1:4" x14ac:dyDescent="0.25">
      <c r="A5130" s="2">
        <v>540</v>
      </c>
      <c r="B5130">
        <v>5567</v>
      </c>
      <c r="C5130" s="3">
        <v>20695.576120000002</v>
      </c>
      <c r="D5130" s="2"/>
    </row>
    <row r="5131" spans="1:4" x14ac:dyDescent="0.25">
      <c r="A5131" s="2">
        <v>540</v>
      </c>
      <c r="B5131">
        <v>5568</v>
      </c>
      <c r="C5131" s="3">
        <v>3567.327538</v>
      </c>
      <c r="D5131" s="2"/>
    </row>
    <row r="5132" spans="1:4" x14ac:dyDescent="0.25">
      <c r="A5132" s="2">
        <v>540</v>
      </c>
      <c r="B5132">
        <v>5569</v>
      </c>
      <c r="C5132" s="3">
        <v>1053.626724</v>
      </c>
      <c r="D5132" s="2"/>
    </row>
    <row r="5133" spans="1:4" x14ac:dyDescent="0.25">
      <c r="A5133" s="2">
        <v>540</v>
      </c>
      <c r="B5133">
        <v>5570</v>
      </c>
      <c r="C5133" s="3">
        <v>266.41512599999999</v>
      </c>
      <c r="D5133" s="2"/>
    </row>
    <row r="5134" spans="1:4" x14ac:dyDescent="0.25">
      <c r="A5134" s="2">
        <v>540</v>
      </c>
      <c r="B5134">
        <v>5571</v>
      </c>
      <c r="C5134" s="3">
        <v>940.59761700000001</v>
      </c>
      <c r="D5134" s="2"/>
    </row>
    <row r="5135" spans="1:4" x14ac:dyDescent="0.25">
      <c r="A5135" s="2">
        <v>540</v>
      </c>
      <c r="B5135">
        <v>5572</v>
      </c>
      <c r="C5135" s="3">
        <v>148.655438</v>
      </c>
      <c r="D5135" s="2"/>
    </row>
    <row r="5136" spans="1:4" x14ac:dyDescent="0.25">
      <c r="A5136" s="2">
        <v>540</v>
      </c>
      <c r="B5136">
        <v>5573</v>
      </c>
      <c r="C5136" s="3">
        <v>758.94951100000003</v>
      </c>
      <c r="D5136" s="2"/>
    </row>
    <row r="5137" spans="1:4" x14ac:dyDescent="0.25">
      <c r="A5137" s="2">
        <v>540</v>
      </c>
      <c r="B5137">
        <v>5574</v>
      </c>
      <c r="C5137" s="3">
        <v>5894.2659210000002</v>
      </c>
      <c r="D5137" s="2"/>
    </row>
    <row r="5138" spans="1:4" x14ac:dyDescent="0.25">
      <c r="A5138" s="2">
        <v>540</v>
      </c>
      <c r="B5138">
        <v>5575</v>
      </c>
      <c r="C5138" s="3">
        <v>16575.789077000001</v>
      </c>
      <c r="D5138" s="2"/>
    </row>
    <row r="5139" spans="1:4" x14ac:dyDescent="0.25">
      <c r="A5139" s="2">
        <v>540</v>
      </c>
      <c r="B5139">
        <v>5576</v>
      </c>
      <c r="C5139" s="3">
        <v>17249.082682</v>
      </c>
      <c r="D5139" s="2"/>
    </row>
    <row r="5140" spans="1:4" x14ac:dyDescent="0.25">
      <c r="A5140" s="2">
        <v>540</v>
      </c>
      <c r="B5140">
        <v>5577</v>
      </c>
      <c r="C5140" s="3">
        <v>148.655438</v>
      </c>
      <c r="D5140" s="2"/>
    </row>
    <row r="5141" spans="1:4" x14ac:dyDescent="0.25">
      <c r="A5141" s="2">
        <v>540</v>
      </c>
      <c r="B5141">
        <v>5578</v>
      </c>
      <c r="C5141" s="3">
        <v>2081.0904820000001</v>
      </c>
      <c r="D5141" s="2"/>
    </row>
    <row r="5142" spans="1:4" x14ac:dyDescent="0.25">
      <c r="A5142" s="2">
        <v>540</v>
      </c>
      <c r="B5142">
        <v>5579</v>
      </c>
      <c r="C5142" s="3">
        <v>18765.038111999998</v>
      </c>
      <c r="D5142" s="2"/>
    </row>
    <row r="5143" spans="1:4" x14ac:dyDescent="0.25">
      <c r="A5143" s="2">
        <v>540</v>
      </c>
      <c r="B5143">
        <v>5580</v>
      </c>
      <c r="C5143" s="3">
        <v>6238.4477349999997</v>
      </c>
      <c r="D5143" s="2"/>
    </row>
    <row r="5144" spans="1:4" x14ac:dyDescent="0.25">
      <c r="A5144" s="2">
        <v>540</v>
      </c>
      <c r="B5144">
        <v>5581</v>
      </c>
      <c r="C5144" s="3">
        <v>5894.2659210000002</v>
      </c>
      <c r="D5144" s="2"/>
    </row>
    <row r="5145" spans="1:4" x14ac:dyDescent="0.25">
      <c r="A5145" s="2">
        <v>540</v>
      </c>
      <c r="B5145">
        <v>5582</v>
      </c>
      <c r="C5145" s="3">
        <v>2432.2503379999998</v>
      </c>
      <c r="D5145" s="2"/>
    </row>
    <row r="5146" spans="1:4" x14ac:dyDescent="0.25">
      <c r="A5146" s="2">
        <v>540</v>
      </c>
      <c r="B5146">
        <v>5583</v>
      </c>
      <c r="C5146" s="3">
        <v>2902.8222059999998</v>
      </c>
      <c r="D5146" s="2"/>
    </row>
    <row r="5147" spans="1:4" x14ac:dyDescent="0.25">
      <c r="A5147" s="2">
        <v>540</v>
      </c>
      <c r="B5147">
        <v>5585</v>
      </c>
      <c r="C5147" s="3">
        <v>2001.454651</v>
      </c>
      <c r="D5147" s="2"/>
    </row>
    <row r="5148" spans="1:4" x14ac:dyDescent="0.25">
      <c r="A5148" s="2">
        <v>540</v>
      </c>
      <c r="B5148">
        <v>5586</v>
      </c>
      <c r="C5148" s="3">
        <v>6259.8514100000002</v>
      </c>
      <c r="D5148" s="2"/>
    </row>
    <row r="5149" spans="1:4" x14ac:dyDescent="0.25">
      <c r="A5149" s="2">
        <v>540</v>
      </c>
      <c r="B5149">
        <v>5587</v>
      </c>
      <c r="C5149" s="3">
        <v>20050.834991</v>
      </c>
      <c r="D5149" s="2"/>
    </row>
    <row r="5150" spans="1:4" x14ac:dyDescent="0.25">
      <c r="A5150" s="2">
        <v>540</v>
      </c>
      <c r="B5150">
        <v>5588</v>
      </c>
      <c r="C5150" s="3">
        <v>22058.007691999999</v>
      </c>
      <c r="D5150" s="2"/>
    </row>
    <row r="5151" spans="1:4" x14ac:dyDescent="0.25">
      <c r="A5151" s="2">
        <v>540</v>
      </c>
      <c r="B5151">
        <v>5589</v>
      </c>
      <c r="C5151" s="3">
        <v>5975.8611860000001</v>
      </c>
      <c r="D5151" s="2"/>
    </row>
    <row r="5152" spans="1:4" x14ac:dyDescent="0.25">
      <c r="A5152" s="2">
        <v>540</v>
      </c>
      <c r="B5152">
        <v>5590</v>
      </c>
      <c r="C5152" s="3">
        <v>6307.01055</v>
      </c>
      <c r="D5152" s="2"/>
    </row>
    <row r="5153" spans="1:4" x14ac:dyDescent="0.25">
      <c r="A5153" s="2">
        <v>540</v>
      </c>
      <c r="B5153">
        <v>5591</v>
      </c>
      <c r="C5153" s="3">
        <v>3724.0381590000002</v>
      </c>
      <c r="D5153" s="2"/>
    </row>
    <row r="5154" spans="1:4" x14ac:dyDescent="0.25">
      <c r="A5154" s="2">
        <v>540</v>
      </c>
      <c r="B5154">
        <v>5592</v>
      </c>
      <c r="C5154" s="3">
        <v>358.53752300000002</v>
      </c>
      <c r="D5154" s="2"/>
    </row>
    <row r="5155" spans="1:4" x14ac:dyDescent="0.25">
      <c r="A5155" s="2">
        <v>540</v>
      </c>
      <c r="B5155">
        <v>5593</v>
      </c>
      <c r="C5155" s="3">
        <v>735.05345599999998</v>
      </c>
      <c r="D5155" s="2"/>
    </row>
    <row r="5156" spans="1:4" x14ac:dyDescent="0.25">
      <c r="A5156" s="2">
        <v>540</v>
      </c>
      <c r="B5156">
        <v>5594</v>
      </c>
      <c r="C5156" s="3">
        <v>6548.6459240000004</v>
      </c>
      <c r="D5156" s="2"/>
    </row>
    <row r="5157" spans="1:4" x14ac:dyDescent="0.25">
      <c r="A5157" s="2">
        <v>540</v>
      </c>
      <c r="B5157">
        <v>5595</v>
      </c>
      <c r="C5157" s="3">
        <v>18863.024240999999</v>
      </c>
      <c r="D5157" s="2"/>
    </row>
    <row r="5158" spans="1:4" x14ac:dyDescent="0.25">
      <c r="A5158" s="2">
        <v>540</v>
      </c>
      <c r="B5158">
        <v>5596</v>
      </c>
      <c r="C5158" s="3">
        <v>8313.1433020000004</v>
      </c>
      <c r="D5158" s="2"/>
    </row>
    <row r="5159" spans="1:4" x14ac:dyDescent="0.25">
      <c r="A5159" s="2">
        <v>540</v>
      </c>
      <c r="B5159">
        <v>5597</v>
      </c>
      <c r="C5159" s="3">
        <v>8141.8280480000003</v>
      </c>
      <c r="D5159" s="2"/>
    </row>
    <row r="5160" spans="1:4" x14ac:dyDescent="0.25">
      <c r="A5160" s="2">
        <v>540</v>
      </c>
      <c r="B5160">
        <v>5598</v>
      </c>
      <c r="C5160" s="3">
        <v>1118.4228949999999</v>
      </c>
      <c r="D5160" s="2"/>
    </row>
    <row r="5161" spans="1:4" x14ac:dyDescent="0.25">
      <c r="A5161" s="2">
        <v>540</v>
      </c>
      <c r="B5161">
        <v>5599</v>
      </c>
      <c r="C5161" s="3">
        <v>577.08280999999999</v>
      </c>
      <c r="D5161" s="2"/>
    </row>
    <row r="5162" spans="1:4" x14ac:dyDescent="0.25">
      <c r="A5162" s="2">
        <v>540</v>
      </c>
      <c r="B5162">
        <v>5600</v>
      </c>
      <c r="C5162" s="3">
        <v>0</v>
      </c>
      <c r="D5162" s="2"/>
    </row>
    <row r="5163" spans="1:4" x14ac:dyDescent="0.25">
      <c r="A5163" s="2">
        <v>540</v>
      </c>
      <c r="B5163">
        <v>5601</v>
      </c>
      <c r="C5163" s="3">
        <v>10033.31547</v>
      </c>
      <c r="D5163" s="2"/>
    </row>
    <row r="5164" spans="1:4" x14ac:dyDescent="0.25">
      <c r="A5164" s="2">
        <v>540</v>
      </c>
      <c r="B5164">
        <v>5602</v>
      </c>
      <c r="C5164" s="3">
        <v>10012.42369</v>
      </c>
      <c r="D5164" s="2"/>
    </row>
    <row r="5165" spans="1:4" x14ac:dyDescent="0.25">
      <c r="A5165" s="2">
        <v>540</v>
      </c>
      <c r="B5165">
        <v>5603</v>
      </c>
      <c r="C5165" s="3">
        <v>1072.863198</v>
      </c>
      <c r="D5165" s="2"/>
    </row>
    <row r="5166" spans="1:4" x14ac:dyDescent="0.25">
      <c r="A5166" s="2">
        <v>540</v>
      </c>
      <c r="B5166">
        <v>5604</v>
      </c>
      <c r="C5166" s="3">
        <v>6548.6459240000004</v>
      </c>
      <c r="D5166" s="2"/>
    </row>
    <row r="5167" spans="1:4" x14ac:dyDescent="0.25">
      <c r="A5167" s="2">
        <v>540</v>
      </c>
      <c r="B5167">
        <v>5606</v>
      </c>
      <c r="C5167" s="3">
        <v>0</v>
      </c>
      <c r="D5167" s="2"/>
    </row>
    <row r="5168" spans="1:4" x14ac:dyDescent="0.25">
      <c r="A5168" s="2">
        <v>540</v>
      </c>
      <c r="B5168">
        <v>5607</v>
      </c>
      <c r="C5168" s="3">
        <v>1995.8930869999999</v>
      </c>
      <c r="D5168" s="2"/>
    </row>
    <row r="5169" spans="1:4" x14ac:dyDescent="0.25">
      <c r="A5169" s="2">
        <v>540</v>
      </c>
      <c r="B5169">
        <v>5608</v>
      </c>
      <c r="C5169" s="3">
        <v>762.95484199999999</v>
      </c>
      <c r="D5169" s="2"/>
    </row>
    <row r="5170" spans="1:4" x14ac:dyDescent="0.25">
      <c r="A5170" s="2">
        <v>540</v>
      </c>
      <c r="B5170">
        <v>5609</v>
      </c>
      <c r="C5170" s="3">
        <v>1453.807476</v>
      </c>
      <c r="D5170" s="2"/>
    </row>
    <row r="5171" spans="1:4" x14ac:dyDescent="0.25">
      <c r="A5171" s="2">
        <v>540</v>
      </c>
      <c r="B5171">
        <v>5610</v>
      </c>
      <c r="C5171" s="3">
        <v>6634.6477379999997</v>
      </c>
      <c r="D5171" s="2"/>
    </row>
    <row r="5172" spans="1:4" x14ac:dyDescent="0.25">
      <c r="A5172" s="2">
        <v>540</v>
      </c>
      <c r="B5172">
        <v>5611</v>
      </c>
      <c r="C5172" s="3">
        <v>2093.987427</v>
      </c>
      <c r="D5172" s="2"/>
    </row>
    <row r="5173" spans="1:4" x14ac:dyDescent="0.25">
      <c r="A5173" s="2">
        <v>540</v>
      </c>
      <c r="B5173">
        <v>5612</v>
      </c>
      <c r="C5173" s="3">
        <v>1401.4427840000001</v>
      </c>
      <c r="D5173" s="2"/>
    </row>
    <row r="5174" spans="1:4" x14ac:dyDescent="0.25">
      <c r="A5174" s="2">
        <v>540</v>
      </c>
      <c r="B5174">
        <v>5613</v>
      </c>
      <c r="C5174" s="3">
        <v>2197.3842070000001</v>
      </c>
      <c r="D5174" s="2"/>
    </row>
    <row r="5175" spans="1:4" x14ac:dyDescent="0.25">
      <c r="A5175" s="2">
        <v>540</v>
      </c>
      <c r="B5175">
        <v>5614</v>
      </c>
      <c r="C5175" s="3">
        <v>19735.963157999999</v>
      </c>
      <c r="D5175" s="2"/>
    </row>
    <row r="5176" spans="1:4" x14ac:dyDescent="0.25">
      <c r="A5176" s="2">
        <v>540</v>
      </c>
      <c r="B5176">
        <v>5615</v>
      </c>
      <c r="C5176" s="3">
        <v>1072.863198</v>
      </c>
      <c r="D5176" s="2"/>
    </row>
    <row r="5177" spans="1:4" x14ac:dyDescent="0.25">
      <c r="A5177" s="2">
        <v>540</v>
      </c>
      <c r="B5177">
        <v>5616</v>
      </c>
      <c r="C5177" s="3">
        <v>3610.3602980000001</v>
      </c>
      <c r="D5177" s="2"/>
    </row>
    <row r="5178" spans="1:4" x14ac:dyDescent="0.25">
      <c r="A5178" s="2">
        <v>540</v>
      </c>
      <c r="B5178">
        <v>5617</v>
      </c>
      <c r="C5178" s="3">
        <v>5355.6190939999997</v>
      </c>
      <c r="D5178" s="2"/>
    </row>
    <row r="5179" spans="1:4" x14ac:dyDescent="0.25">
      <c r="A5179" s="2">
        <v>540</v>
      </c>
      <c r="B5179">
        <v>5618</v>
      </c>
      <c r="C5179" s="3">
        <v>7984.7729200000003</v>
      </c>
      <c r="D5179" s="2"/>
    </row>
    <row r="5180" spans="1:4" x14ac:dyDescent="0.25">
      <c r="A5180" s="2">
        <v>540</v>
      </c>
      <c r="B5180">
        <v>5619</v>
      </c>
      <c r="C5180" s="3">
        <v>1077.694254</v>
      </c>
      <c r="D5180" s="2"/>
    </row>
    <row r="5181" spans="1:4" x14ac:dyDescent="0.25">
      <c r="A5181" s="2">
        <v>540</v>
      </c>
      <c r="B5181">
        <v>5620</v>
      </c>
      <c r="C5181" s="3">
        <v>2326.4974539999998</v>
      </c>
      <c r="D5181" s="2"/>
    </row>
    <row r="5182" spans="1:4" x14ac:dyDescent="0.25">
      <c r="A5182" s="2">
        <v>540</v>
      </c>
      <c r="B5182">
        <v>5621</v>
      </c>
      <c r="C5182" s="3">
        <v>1259.1745450000001</v>
      </c>
      <c r="D5182" s="2"/>
    </row>
    <row r="5183" spans="1:4" x14ac:dyDescent="0.25">
      <c r="A5183" s="2">
        <v>540</v>
      </c>
      <c r="B5183">
        <v>5622</v>
      </c>
      <c r="C5183" s="3">
        <v>1893.5386370000001</v>
      </c>
      <c r="D5183" s="2"/>
    </row>
    <row r="5184" spans="1:4" x14ac:dyDescent="0.25">
      <c r="A5184" s="2">
        <v>540</v>
      </c>
      <c r="B5184">
        <v>5623</v>
      </c>
      <c r="C5184" s="3">
        <v>6515.7652159999998</v>
      </c>
      <c r="D5184" s="2"/>
    </row>
    <row r="5185" spans="1:4" x14ac:dyDescent="0.25">
      <c r="A5185" s="2">
        <v>540</v>
      </c>
      <c r="B5185">
        <v>5624</v>
      </c>
      <c r="C5185" s="3">
        <v>140.54200499999999</v>
      </c>
      <c r="D5185" s="2"/>
    </row>
    <row r="5186" spans="1:4" x14ac:dyDescent="0.25">
      <c r="A5186" s="2">
        <v>540</v>
      </c>
      <c r="B5186">
        <v>5625</v>
      </c>
      <c r="C5186" s="3">
        <v>0</v>
      </c>
      <c r="D5186" s="2"/>
    </row>
    <row r="5187" spans="1:4" x14ac:dyDescent="0.25">
      <c r="A5187" s="2">
        <v>540</v>
      </c>
      <c r="B5187">
        <v>5626</v>
      </c>
      <c r="C5187" s="3">
        <v>2338.0519079999999</v>
      </c>
      <c r="D5187" s="2"/>
    </row>
    <row r="5188" spans="1:4" x14ac:dyDescent="0.25">
      <c r="A5188" s="2">
        <v>540</v>
      </c>
      <c r="B5188">
        <v>5627</v>
      </c>
      <c r="C5188" s="3">
        <v>808.00373000000002</v>
      </c>
      <c r="D5188" s="2"/>
    </row>
    <row r="5189" spans="1:4" x14ac:dyDescent="0.25">
      <c r="A5189" s="2">
        <v>540</v>
      </c>
      <c r="B5189">
        <v>5630</v>
      </c>
      <c r="C5189" s="3">
        <v>1300.031428</v>
      </c>
      <c r="D5189" s="2"/>
    </row>
    <row r="5190" spans="1:4" x14ac:dyDescent="0.25">
      <c r="A5190" s="2">
        <v>540</v>
      </c>
      <c r="B5190">
        <v>5631</v>
      </c>
      <c r="C5190" s="3">
        <v>229.09720300000001</v>
      </c>
      <c r="D5190" s="2"/>
    </row>
    <row r="5191" spans="1:4" x14ac:dyDescent="0.25">
      <c r="A5191" s="2">
        <v>540</v>
      </c>
      <c r="B5191">
        <v>5632</v>
      </c>
      <c r="C5191" s="3">
        <v>443.95831099999998</v>
      </c>
      <c r="D5191" s="2"/>
    </row>
    <row r="5192" spans="1:4" x14ac:dyDescent="0.25">
      <c r="A5192" s="2">
        <v>540</v>
      </c>
      <c r="B5192">
        <v>5633</v>
      </c>
      <c r="C5192" s="3">
        <v>443.95831099999998</v>
      </c>
      <c r="D5192" s="2"/>
    </row>
    <row r="5193" spans="1:4" x14ac:dyDescent="0.25">
      <c r="A5193" s="2">
        <v>540</v>
      </c>
      <c r="B5193">
        <v>5634</v>
      </c>
      <c r="C5193" s="3">
        <v>506.53871299999997</v>
      </c>
      <c r="D5193" s="2"/>
    </row>
    <row r="5194" spans="1:4" x14ac:dyDescent="0.25">
      <c r="A5194" s="2">
        <v>540</v>
      </c>
      <c r="B5194">
        <v>5635</v>
      </c>
      <c r="C5194" s="3">
        <v>2781.4884480000001</v>
      </c>
      <c r="D5194" s="2"/>
    </row>
    <row r="5195" spans="1:4" x14ac:dyDescent="0.25">
      <c r="A5195" s="2">
        <v>540</v>
      </c>
      <c r="B5195">
        <v>5636</v>
      </c>
      <c r="C5195" s="3">
        <v>894.34942599999999</v>
      </c>
      <c r="D5195" s="2"/>
    </row>
    <row r="5196" spans="1:4" x14ac:dyDescent="0.25">
      <c r="A5196" s="2">
        <v>540</v>
      </c>
      <c r="B5196">
        <v>5637</v>
      </c>
      <c r="C5196" s="3">
        <v>815.26090199999999</v>
      </c>
      <c r="D5196" s="2"/>
    </row>
    <row r="5197" spans="1:4" x14ac:dyDescent="0.25">
      <c r="A5197" s="2">
        <v>540</v>
      </c>
      <c r="B5197">
        <v>5638</v>
      </c>
      <c r="C5197" s="3">
        <v>7170.202577</v>
      </c>
      <c r="D5197" s="2"/>
    </row>
    <row r="5198" spans="1:4" x14ac:dyDescent="0.25">
      <c r="A5198" s="2">
        <v>540</v>
      </c>
      <c r="B5198">
        <v>5639</v>
      </c>
      <c r="C5198" s="3">
        <v>1826.7513530000001</v>
      </c>
      <c r="D5198" s="2"/>
    </row>
    <row r="5199" spans="1:4" x14ac:dyDescent="0.25">
      <c r="A5199" s="2">
        <v>540</v>
      </c>
      <c r="B5199">
        <v>5640</v>
      </c>
      <c r="C5199" s="3">
        <v>2255.2333979999999</v>
      </c>
      <c r="D5199" s="2"/>
    </row>
    <row r="5200" spans="1:4" x14ac:dyDescent="0.25">
      <c r="A5200" s="2">
        <v>540</v>
      </c>
      <c r="B5200">
        <v>5641</v>
      </c>
      <c r="C5200" s="3">
        <v>358.20084900000001</v>
      </c>
      <c r="D5200" s="2"/>
    </row>
    <row r="5201" spans="1:4" x14ac:dyDescent="0.25">
      <c r="A5201" s="2">
        <v>540</v>
      </c>
      <c r="B5201">
        <v>5642</v>
      </c>
      <c r="C5201" s="3">
        <v>9451.5212219999994</v>
      </c>
      <c r="D5201" s="2"/>
    </row>
    <row r="5202" spans="1:4" x14ac:dyDescent="0.25">
      <c r="A5202" s="2">
        <v>540</v>
      </c>
      <c r="B5202">
        <v>5643</v>
      </c>
      <c r="C5202" s="3">
        <v>10645.182164</v>
      </c>
      <c r="D5202" s="2"/>
    </row>
    <row r="5203" spans="1:4" x14ac:dyDescent="0.25">
      <c r="A5203" s="2">
        <v>540</v>
      </c>
      <c r="B5203">
        <v>5644</v>
      </c>
      <c r="C5203" s="3">
        <v>2172.8868309999998</v>
      </c>
      <c r="D5203" s="2"/>
    </row>
    <row r="5204" spans="1:4" x14ac:dyDescent="0.25">
      <c r="A5204" s="2">
        <v>540</v>
      </c>
      <c r="B5204">
        <v>5645</v>
      </c>
      <c r="C5204" s="3">
        <v>9868.5184449999997</v>
      </c>
      <c r="D5204" s="2"/>
    </row>
    <row r="5205" spans="1:4" x14ac:dyDescent="0.25">
      <c r="A5205" s="2">
        <v>540</v>
      </c>
      <c r="B5205">
        <v>5646</v>
      </c>
      <c r="C5205" s="3">
        <v>4561.9666770000003</v>
      </c>
      <c r="D5205" s="2"/>
    </row>
    <row r="5206" spans="1:4" x14ac:dyDescent="0.25">
      <c r="A5206" s="2">
        <v>540</v>
      </c>
      <c r="B5206">
        <v>5647</v>
      </c>
      <c r="C5206" s="3">
        <v>5070.7706959999996</v>
      </c>
      <c r="D5206" s="2"/>
    </row>
    <row r="5207" spans="1:4" x14ac:dyDescent="0.25">
      <c r="A5207" s="2">
        <v>540</v>
      </c>
      <c r="B5207">
        <v>5648</v>
      </c>
      <c r="C5207" s="3">
        <v>5593.6919420000004</v>
      </c>
      <c r="D5207" s="2"/>
    </row>
    <row r="5208" spans="1:4" x14ac:dyDescent="0.25">
      <c r="A5208" s="2">
        <v>540</v>
      </c>
      <c r="B5208">
        <v>5649</v>
      </c>
      <c r="C5208" s="3">
        <v>10822.515334</v>
      </c>
      <c r="D5208" s="2"/>
    </row>
    <row r="5209" spans="1:4" x14ac:dyDescent="0.25">
      <c r="A5209" s="2">
        <v>540</v>
      </c>
      <c r="B5209">
        <v>5650</v>
      </c>
      <c r="C5209" s="3">
        <v>10443.219385</v>
      </c>
      <c r="D5209" s="2"/>
    </row>
    <row r="5210" spans="1:4" x14ac:dyDescent="0.25">
      <c r="A5210" s="2">
        <v>540</v>
      </c>
      <c r="B5210">
        <v>5651</v>
      </c>
      <c r="C5210" s="3">
        <v>6383.7767450000001</v>
      </c>
      <c r="D5210" s="2"/>
    </row>
    <row r="5211" spans="1:4" x14ac:dyDescent="0.25">
      <c r="A5211" s="2">
        <v>540</v>
      </c>
      <c r="B5211">
        <v>5652</v>
      </c>
      <c r="C5211" s="3">
        <v>3460.2164130000001</v>
      </c>
      <c r="D5211" s="2"/>
    </row>
    <row r="5212" spans="1:4" x14ac:dyDescent="0.25">
      <c r="A5212" s="2">
        <v>540</v>
      </c>
      <c r="B5212">
        <v>5653</v>
      </c>
      <c r="C5212" s="3">
        <v>3127.8178469999998</v>
      </c>
      <c r="D5212" s="2"/>
    </row>
    <row r="5213" spans="1:4" x14ac:dyDescent="0.25">
      <c r="A5213" s="2">
        <v>540</v>
      </c>
      <c r="B5213">
        <v>5654</v>
      </c>
      <c r="C5213" s="3">
        <v>844.95631000000003</v>
      </c>
      <c r="D5213" s="2"/>
    </row>
    <row r="5214" spans="1:4" x14ac:dyDescent="0.25">
      <c r="A5214" s="2">
        <v>540</v>
      </c>
      <c r="B5214">
        <v>5655</v>
      </c>
      <c r="C5214" s="3">
        <v>1518.51485</v>
      </c>
      <c r="D5214" s="2"/>
    </row>
    <row r="5215" spans="1:4" x14ac:dyDescent="0.25">
      <c r="A5215" s="2">
        <v>540</v>
      </c>
      <c r="B5215">
        <v>5656</v>
      </c>
      <c r="C5215" s="3">
        <v>9706.8875599999992</v>
      </c>
      <c r="D5215" s="2"/>
    </row>
    <row r="5216" spans="1:4" x14ac:dyDescent="0.25">
      <c r="A5216" s="2">
        <v>540</v>
      </c>
      <c r="B5216">
        <v>5657</v>
      </c>
      <c r="C5216" s="3">
        <v>1056.499458</v>
      </c>
      <c r="D5216" s="2"/>
    </row>
    <row r="5217" spans="1:4" x14ac:dyDescent="0.25">
      <c r="A5217" s="2">
        <v>540</v>
      </c>
      <c r="B5217">
        <v>5658</v>
      </c>
      <c r="C5217" s="3">
        <v>14374.079529000001</v>
      </c>
      <c r="D5217" s="2"/>
    </row>
    <row r="5218" spans="1:4" x14ac:dyDescent="0.25">
      <c r="A5218" s="2">
        <v>540</v>
      </c>
      <c r="B5218">
        <v>5659</v>
      </c>
      <c r="C5218" s="3">
        <v>13685.691956999999</v>
      </c>
      <c r="D5218" s="2"/>
    </row>
    <row r="5219" spans="1:4" x14ac:dyDescent="0.25">
      <c r="A5219" s="2">
        <v>540</v>
      </c>
      <c r="B5219">
        <v>5660</v>
      </c>
      <c r="C5219" s="3">
        <v>10626.062389999999</v>
      </c>
      <c r="D5219" s="2"/>
    </row>
    <row r="5220" spans="1:4" x14ac:dyDescent="0.25">
      <c r="A5220" s="2">
        <v>540</v>
      </c>
      <c r="B5220">
        <v>5661</v>
      </c>
      <c r="C5220" s="3">
        <v>10626.062389999999</v>
      </c>
      <c r="D5220" s="2"/>
    </row>
    <row r="5221" spans="1:4" x14ac:dyDescent="0.25">
      <c r="A5221" s="2">
        <v>540</v>
      </c>
      <c r="B5221">
        <v>5662</v>
      </c>
      <c r="C5221" s="3">
        <v>1206.7881069990001</v>
      </c>
      <c r="D5221" s="2"/>
    </row>
    <row r="5222" spans="1:4" x14ac:dyDescent="0.25">
      <c r="A5222" s="2">
        <v>540</v>
      </c>
      <c r="B5222">
        <v>5663</v>
      </c>
      <c r="C5222" s="3">
        <v>11528.177098</v>
      </c>
      <c r="D5222" s="2"/>
    </row>
    <row r="5223" spans="1:4" x14ac:dyDescent="0.25">
      <c r="A5223" s="2">
        <v>540</v>
      </c>
      <c r="B5223">
        <v>5664</v>
      </c>
      <c r="C5223" s="3">
        <v>1888.289342</v>
      </c>
      <c r="D5223" s="2"/>
    </row>
    <row r="5224" spans="1:4" x14ac:dyDescent="0.25">
      <c r="A5224" s="2">
        <v>540</v>
      </c>
      <c r="B5224">
        <v>5665</v>
      </c>
      <c r="C5224" s="3">
        <v>1275.795473999</v>
      </c>
      <c r="D5224" s="2"/>
    </row>
    <row r="5225" spans="1:4" x14ac:dyDescent="0.25">
      <c r="A5225" s="2">
        <v>540</v>
      </c>
      <c r="B5225">
        <v>5666</v>
      </c>
      <c r="C5225" s="3">
        <v>4875.4649289999998</v>
      </c>
      <c r="D5225" s="2"/>
    </row>
    <row r="5226" spans="1:4" x14ac:dyDescent="0.25">
      <c r="A5226" s="2">
        <v>540</v>
      </c>
      <c r="B5226">
        <v>5667</v>
      </c>
      <c r="C5226" s="3">
        <v>4475.761904</v>
      </c>
      <c r="D5226" s="2"/>
    </row>
    <row r="5227" spans="1:4" x14ac:dyDescent="0.25">
      <c r="A5227" s="2">
        <v>540</v>
      </c>
      <c r="B5227">
        <v>5668</v>
      </c>
      <c r="C5227" s="3">
        <v>6064.4112580000001</v>
      </c>
      <c r="D5227" s="2"/>
    </row>
    <row r="5228" spans="1:4" x14ac:dyDescent="0.25">
      <c r="A5228" s="2">
        <v>540</v>
      </c>
      <c r="B5228">
        <v>5670</v>
      </c>
      <c r="C5228" s="3">
        <v>22378.515149999999</v>
      </c>
      <c r="D5228" s="2"/>
    </row>
    <row r="5229" spans="1:4" x14ac:dyDescent="0.25">
      <c r="A5229" s="2">
        <v>540</v>
      </c>
      <c r="B5229">
        <v>5671</v>
      </c>
      <c r="C5229" s="3">
        <v>22378.515149999999</v>
      </c>
      <c r="D5229" s="2"/>
    </row>
    <row r="5230" spans="1:4" x14ac:dyDescent="0.25">
      <c r="A5230" s="2">
        <v>540</v>
      </c>
      <c r="B5230">
        <v>5672</v>
      </c>
      <c r="C5230" s="3">
        <v>123.180682</v>
      </c>
      <c r="D5230" s="2"/>
    </row>
    <row r="5231" spans="1:4" x14ac:dyDescent="0.25">
      <c r="A5231" s="2">
        <v>540</v>
      </c>
      <c r="B5231">
        <v>5673</v>
      </c>
      <c r="C5231" s="3">
        <v>2363.5539690000001</v>
      </c>
      <c r="D5231" s="2"/>
    </row>
    <row r="5232" spans="1:4" x14ac:dyDescent="0.25">
      <c r="A5232" s="2">
        <v>540</v>
      </c>
      <c r="B5232">
        <v>5674</v>
      </c>
      <c r="C5232" s="3">
        <v>1294.9816020000001</v>
      </c>
      <c r="D5232" s="2"/>
    </row>
    <row r="5233" spans="1:4" x14ac:dyDescent="0.25">
      <c r="A5233" s="2">
        <v>540</v>
      </c>
      <c r="B5233">
        <v>5675</v>
      </c>
      <c r="C5233" s="3">
        <v>1468.572285</v>
      </c>
      <c r="D5233" s="2"/>
    </row>
    <row r="5234" spans="1:4" x14ac:dyDescent="0.25">
      <c r="A5234" s="2">
        <v>540</v>
      </c>
      <c r="B5234">
        <v>5676</v>
      </c>
      <c r="C5234" s="3">
        <v>1440.1574459999999</v>
      </c>
      <c r="D5234" s="2"/>
    </row>
    <row r="5235" spans="1:4" x14ac:dyDescent="0.25">
      <c r="A5235" s="2">
        <v>540</v>
      </c>
      <c r="B5235">
        <v>5677</v>
      </c>
      <c r="C5235" s="3">
        <v>1174.0240209999999</v>
      </c>
      <c r="D5235" s="2"/>
    </row>
    <row r="5236" spans="1:4" x14ac:dyDescent="0.25">
      <c r="A5236" s="2">
        <v>540</v>
      </c>
      <c r="B5236">
        <v>5678</v>
      </c>
      <c r="C5236" s="3">
        <v>2029.581623</v>
      </c>
      <c r="D5236" s="2"/>
    </row>
    <row r="5237" spans="1:4" x14ac:dyDescent="0.25">
      <c r="A5237" s="2">
        <v>540</v>
      </c>
      <c r="B5237">
        <v>5679</v>
      </c>
      <c r="C5237" s="3">
        <v>2806.7095370000002</v>
      </c>
      <c r="D5237" s="2"/>
    </row>
    <row r="5238" spans="1:4" x14ac:dyDescent="0.25">
      <c r="A5238" s="2">
        <v>540</v>
      </c>
      <c r="B5238">
        <v>5681</v>
      </c>
      <c r="C5238" s="3">
        <v>4398.6965829999999</v>
      </c>
      <c r="D5238" s="2"/>
    </row>
    <row r="5239" spans="1:4" x14ac:dyDescent="0.25">
      <c r="A5239" s="2">
        <v>540</v>
      </c>
      <c r="B5239">
        <v>5682</v>
      </c>
      <c r="C5239" s="3">
        <v>7847.2230989999998</v>
      </c>
      <c r="D5239" s="2"/>
    </row>
    <row r="5240" spans="1:4" x14ac:dyDescent="0.25">
      <c r="A5240" s="2">
        <v>540</v>
      </c>
      <c r="B5240">
        <v>5683</v>
      </c>
      <c r="C5240" s="3">
        <v>506.54714899999999</v>
      </c>
      <c r="D5240" s="2"/>
    </row>
    <row r="5241" spans="1:4" x14ac:dyDescent="0.25">
      <c r="A5241" s="2">
        <v>540</v>
      </c>
      <c r="B5241">
        <v>5684</v>
      </c>
      <c r="C5241" s="3">
        <v>5522.3154459999996</v>
      </c>
      <c r="D5241" s="2"/>
    </row>
    <row r="5242" spans="1:4" x14ac:dyDescent="0.25">
      <c r="A5242" s="2">
        <v>540</v>
      </c>
      <c r="B5242">
        <v>5685</v>
      </c>
      <c r="C5242" s="3">
        <v>2011.712252</v>
      </c>
      <c r="D5242" s="2"/>
    </row>
    <row r="5243" spans="1:4" x14ac:dyDescent="0.25">
      <c r="A5243" s="2">
        <v>540</v>
      </c>
      <c r="B5243">
        <v>5686</v>
      </c>
      <c r="C5243" s="3">
        <v>222.99170100000001</v>
      </c>
      <c r="D5243" s="2"/>
    </row>
    <row r="5244" spans="1:4" x14ac:dyDescent="0.25">
      <c r="A5244" s="2">
        <v>540</v>
      </c>
      <c r="B5244">
        <v>5687</v>
      </c>
      <c r="C5244" s="3">
        <v>7847.2230989999998</v>
      </c>
      <c r="D5244" s="2"/>
    </row>
    <row r="5245" spans="1:4" x14ac:dyDescent="0.25">
      <c r="A5245" s="2">
        <v>540</v>
      </c>
      <c r="B5245">
        <v>5688</v>
      </c>
      <c r="C5245" s="3">
        <v>1475.9836069999999</v>
      </c>
      <c r="D5245" s="2"/>
    </row>
    <row r="5246" spans="1:4" x14ac:dyDescent="0.25">
      <c r="A5246" s="2">
        <v>540</v>
      </c>
      <c r="B5246">
        <v>5689</v>
      </c>
      <c r="C5246" s="3">
        <v>1475.9836069999999</v>
      </c>
      <c r="D5246" s="2"/>
    </row>
    <row r="5247" spans="1:4" x14ac:dyDescent="0.25">
      <c r="A5247" s="2">
        <v>540</v>
      </c>
      <c r="B5247">
        <v>5690</v>
      </c>
      <c r="C5247" s="3">
        <v>3349.8901999999998</v>
      </c>
      <c r="D5247" s="2"/>
    </row>
    <row r="5248" spans="1:4" x14ac:dyDescent="0.25">
      <c r="A5248" s="2">
        <v>540</v>
      </c>
      <c r="B5248">
        <v>5691</v>
      </c>
      <c r="C5248" s="3">
        <v>7050.4919540000001</v>
      </c>
      <c r="D5248" s="2"/>
    </row>
    <row r="5249" spans="1:4" x14ac:dyDescent="0.25">
      <c r="A5249" s="2">
        <v>540</v>
      </c>
      <c r="B5249">
        <v>5692</v>
      </c>
      <c r="C5249" s="3">
        <v>6882.1411779999999</v>
      </c>
      <c r="D5249" s="2"/>
    </row>
    <row r="5250" spans="1:4" x14ac:dyDescent="0.25">
      <c r="A5250" s="2">
        <v>540</v>
      </c>
      <c r="B5250">
        <v>5693</v>
      </c>
      <c r="C5250" s="3">
        <v>6323.5334780000003</v>
      </c>
      <c r="D5250" s="2"/>
    </row>
    <row r="5251" spans="1:4" x14ac:dyDescent="0.25">
      <c r="A5251" s="2">
        <v>540</v>
      </c>
      <c r="B5251">
        <v>5694</v>
      </c>
      <c r="C5251" s="3">
        <v>21073.913650999999</v>
      </c>
      <c r="D5251" s="2"/>
    </row>
    <row r="5252" spans="1:4" x14ac:dyDescent="0.25">
      <c r="A5252" s="2">
        <v>540</v>
      </c>
      <c r="B5252">
        <v>5695</v>
      </c>
      <c r="C5252" s="3">
        <v>6314.2800900000002</v>
      </c>
      <c r="D5252" s="2"/>
    </row>
    <row r="5253" spans="1:4" x14ac:dyDescent="0.25">
      <c r="A5253" s="2">
        <v>540</v>
      </c>
      <c r="B5253">
        <v>5696</v>
      </c>
      <c r="C5253" s="3">
        <v>15916.48733</v>
      </c>
      <c r="D5253" s="2"/>
    </row>
    <row r="5254" spans="1:4" x14ac:dyDescent="0.25">
      <c r="A5254" s="2">
        <v>540</v>
      </c>
      <c r="B5254">
        <v>5697</v>
      </c>
      <c r="C5254" s="3">
        <v>20708.475461000002</v>
      </c>
      <c r="D5254" s="2"/>
    </row>
    <row r="5255" spans="1:4" x14ac:dyDescent="0.25">
      <c r="A5255" s="2">
        <v>540</v>
      </c>
      <c r="B5255">
        <v>5698</v>
      </c>
      <c r="C5255" s="3">
        <v>17518.831157000001</v>
      </c>
      <c r="D5255" s="2"/>
    </row>
    <row r="5256" spans="1:4" x14ac:dyDescent="0.25">
      <c r="A5256" s="2">
        <v>540</v>
      </c>
      <c r="B5256">
        <v>5699</v>
      </c>
      <c r="C5256" s="3">
        <v>17518.831157000001</v>
      </c>
      <c r="D5256" s="2"/>
    </row>
    <row r="5257" spans="1:4" x14ac:dyDescent="0.25">
      <c r="A5257" s="2">
        <v>540</v>
      </c>
      <c r="B5257">
        <v>5700</v>
      </c>
      <c r="C5257" s="3">
        <v>2686.8966340000002</v>
      </c>
      <c r="D5257" s="2"/>
    </row>
    <row r="5258" spans="1:4" x14ac:dyDescent="0.25">
      <c r="A5258" s="2">
        <v>540</v>
      </c>
      <c r="B5258">
        <v>5701</v>
      </c>
      <c r="C5258" s="3">
        <v>2686.8966340000002</v>
      </c>
      <c r="D5258" s="2"/>
    </row>
    <row r="5259" spans="1:4" x14ac:dyDescent="0.25">
      <c r="A5259" s="2">
        <v>540</v>
      </c>
      <c r="B5259">
        <v>5703</v>
      </c>
      <c r="C5259" s="3">
        <v>2890.267953</v>
      </c>
      <c r="D5259" s="2"/>
    </row>
    <row r="5260" spans="1:4" x14ac:dyDescent="0.25">
      <c r="A5260" s="2">
        <v>540</v>
      </c>
      <c r="B5260">
        <v>5704</v>
      </c>
      <c r="C5260" s="3">
        <v>2768.014815</v>
      </c>
      <c r="D5260" s="2"/>
    </row>
    <row r="5261" spans="1:4" x14ac:dyDescent="0.25">
      <c r="A5261" s="2">
        <v>540</v>
      </c>
      <c r="B5261">
        <v>5705</v>
      </c>
      <c r="C5261" s="3">
        <v>4569.924368</v>
      </c>
      <c r="D5261" s="2"/>
    </row>
    <row r="5262" spans="1:4" x14ac:dyDescent="0.25">
      <c r="A5262" s="2">
        <v>540</v>
      </c>
      <c r="B5262">
        <v>5706</v>
      </c>
      <c r="C5262" s="3">
        <v>29385.356342999999</v>
      </c>
      <c r="D5262" s="2"/>
    </row>
    <row r="5263" spans="1:4" x14ac:dyDescent="0.25">
      <c r="A5263" s="2">
        <v>540</v>
      </c>
      <c r="B5263">
        <v>5707</v>
      </c>
      <c r="C5263" s="3">
        <v>29385.356342999999</v>
      </c>
      <c r="D5263" s="2"/>
    </row>
    <row r="5264" spans="1:4" x14ac:dyDescent="0.25">
      <c r="A5264" s="2">
        <v>540</v>
      </c>
      <c r="B5264">
        <v>5708</v>
      </c>
      <c r="C5264" s="3">
        <v>17821.025654000001</v>
      </c>
      <c r="D5264" s="2"/>
    </row>
    <row r="5265" spans="1:4" x14ac:dyDescent="0.25">
      <c r="A5265" s="2">
        <v>540</v>
      </c>
      <c r="B5265">
        <v>5709</v>
      </c>
      <c r="C5265" s="3">
        <v>24996.761782999001</v>
      </c>
      <c r="D5265" s="2"/>
    </row>
    <row r="5266" spans="1:4" x14ac:dyDescent="0.25">
      <c r="A5266" s="2">
        <v>540</v>
      </c>
      <c r="B5266">
        <v>5710</v>
      </c>
      <c r="C5266" s="3">
        <v>16240.965044</v>
      </c>
      <c r="D5266" s="2"/>
    </row>
    <row r="5267" spans="1:4" x14ac:dyDescent="0.25">
      <c r="A5267" s="2">
        <v>540</v>
      </c>
      <c r="B5267">
        <v>5711</v>
      </c>
      <c r="C5267" s="3">
        <v>16357.074019</v>
      </c>
      <c r="D5267" s="2"/>
    </row>
    <row r="5268" spans="1:4" x14ac:dyDescent="0.25">
      <c r="A5268" s="2">
        <v>540</v>
      </c>
      <c r="B5268">
        <v>5712</v>
      </c>
      <c r="C5268" s="3">
        <v>14532.995959</v>
      </c>
      <c r="D5268" s="2"/>
    </row>
    <row r="5269" spans="1:4" x14ac:dyDescent="0.25">
      <c r="A5269" s="2">
        <v>540</v>
      </c>
      <c r="B5269">
        <v>5713</v>
      </c>
      <c r="C5269" s="3">
        <v>10574.014249</v>
      </c>
      <c r="D5269" s="2"/>
    </row>
    <row r="5270" spans="1:4" x14ac:dyDescent="0.25">
      <c r="A5270" s="2">
        <v>540</v>
      </c>
      <c r="B5270">
        <v>5714</v>
      </c>
      <c r="C5270" s="3">
        <v>45.033532999999998</v>
      </c>
      <c r="D5270" s="2"/>
    </row>
    <row r="5271" spans="1:4" x14ac:dyDescent="0.25">
      <c r="A5271" s="2">
        <v>540</v>
      </c>
      <c r="B5271">
        <v>5715</v>
      </c>
      <c r="C5271" s="3">
        <v>16406.920730333</v>
      </c>
      <c r="D5271" s="2"/>
    </row>
    <row r="5272" spans="1:4" x14ac:dyDescent="0.25">
      <c r="A5272" s="2">
        <v>540</v>
      </c>
      <c r="B5272">
        <v>5716</v>
      </c>
      <c r="C5272" s="3">
        <v>1224.940028</v>
      </c>
      <c r="D5272" s="2"/>
    </row>
    <row r="5273" spans="1:4" x14ac:dyDescent="0.25">
      <c r="A5273" s="2">
        <v>540</v>
      </c>
      <c r="B5273">
        <v>5717</v>
      </c>
      <c r="C5273" s="3">
        <v>1393.993731</v>
      </c>
      <c r="D5273" s="2"/>
    </row>
    <row r="5274" spans="1:4" x14ac:dyDescent="0.25">
      <c r="A5274" s="2">
        <v>540</v>
      </c>
      <c r="B5274">
        <v>5718</v>
      </c>
      <c r="C5274" s="3">
        <v>7177.9598390000001</v>
      </c>
      <c r="D5274" s="2"/>
    </row>
    <row r="5275" spans="1:4" x14ac:dyDescent="0.25">
      <c r="A5275" s="2">
        <v>540</v>
      </c>
      <c r="B5275">
        <v>5719</v>
      </c>
      <c r="C5275" s="3">
        <v>6810.9111039999998</v>
      </c>
      <c r="D5275" s="2"/>
    </row>
    <row r="5276" spans="1:4" x14ac:dyDescent="0.25">
      <c r="A5276" s="2">
        <v>540</v>
      </c>
      <c r="B5276">
        <v>5720</v>
      </c>
      <c r="C5276" s="3">
        <v>3770.846442</v>
      </c>
      <c r="D5276" s="2"/>
    </row>
    <row r="5277" spans="1:4" x14ac:dyDescent="0.25">
      <c r="A5277" s="2">
        <v>540</v>
      </c>
      <c r="B5277">
        <v>5721</v>
      </c>
      <c r="C5277" s="3">
        <v>1590.818401</v>
      </c>
      <c r="D5277" s="2"/>
    </row>
    <row r="5278" spans="1:4" x14ac:dyDescent="0.25">
      <c r="A5278" s="2">
        <v>540</v>
      </c>
      <c r="B5278">
        <v>5722</v>
      </c>
      <c r="C5278" s="3">
        <v>2444.642092</v>
      </c>
      <c r="D5278" s="2"/>
    </row>
    <row r="5279" spans="1:4" x14ac:dyDescent="0.25">
      <c r="A5279" s="2">
        <v>540</v>
      </c>
      <c r="B5279">
        <v>5723</v>
      </c>
      <c r="C5279" s="3">
        <v>1675.9909700000001</v>
      </c>
      <c r="D5279" s="2"/>
    </row>
    <row r="5280" spans="1:4" x14ac:dyDescent="0.25">
      <c r="A5280" s="2">
        <v>540</v>
      </c>
      <c r="B5280">
        <v>5724</v>
      </c>
      <c r="C5280" s="3">
        <v>11902.621422</v>
      </c>
      <c r="D5280" s="2"/>
    </row>
    <row r="5281" spans="1:4" x14ac:dyDescent="0.25">
      <c r="A5281" s="2">
        <v>540</v>
      </c>
      <c r="B5281">
        <v>5725</v>
      </c>
      <c r="C5281" s="3">
        <v>5548.4746740000001</v>
      </c>
      <c r="D5281" s="2"/>
    </row>
    <row r="5282" spans="1:4" x14ac:dyDescent="0.25">
      <c r="A5282" s="2">
        <v>540</v>
      </c>
      <c r="B5282">
        <v>5726</v>
      </c>
      <c r="C5282" s="3">
        <v>12335.605388</v>
      </c>
      <c r="D5282" s="2"/>
    </row>
    <row r="5283" spans="1:4" x14ac:dyDescent="0.25">
      <c r="A5283" s="2">
        <v>540</v>
      </c>
      <c r="B5283">
        <v>5727</v>
      </c>
      <c r="C5283" s="3">
        <v>20272.820865000002</v>
      </c>
      <c r="D5283" s="2"/>
    </row>
    <row r="5284" spans="1:4" x14ac:dyDescent="0.25">
      <c r="A5284" s="2">
        <v>540</v>
      </c>
      <c r="B5284">
        <v>5728</v>
      </c>
      <c r="C5284" s="3">
        <v>7757.4334930000005</v>
      </c>
      <c r="D5284" s="2"/>
    </row>
    <row r="5285" spans="1:4" x14ac:dyDescent="0.25">
      <c r="A5285" s="2">
        <v>540</v>
      </c>
      <c r="B5285">
        <v>5729</v>
      </c>
      <c r="C5285" s="3">
        <v>11184.642689</v>
      </c>
      <c r="D5285" s="2"/>
    </row>
    <row r="5286" spans="1:4" x14ac:dyDescent="0.25">
      <c r="A5286" s="2">
        <v>540</v>
      </c>
      <c r="B5286">
        <v>5730</v>
      </c>
      <c r="C5286" s="3">
        <v>10978.751548</v>
      </c>
      <c r="D5286" s="2"/>
    </row>
    <row r="5287" spans="1:4" x14ac:dyDescent="0.25">
      <c r="A5287" s="2">
        <v>540</v>
      </c>
      <c r="B5287">
        <v>5731</v>
      </c>
      <c r="C5287" s="3">
        <v>4485.0304480000004</v>
      </c>
      <c r="D5287" s="2"/>
    </row>
    <row r="5288" spans="1:4" x14ac:dyDescent="0.25">
      <c r="A5288" s="2">
        <v>540</v>
      </c>
      <c r="B5288">
        <v>5732</v>
      </c>
      <c r="C5288" s="3">
        <v>5477.1263980000003</v>
      </c>
      <c r="D5288" s="2"/>
    </row>
    <row r="5289" spans="1:4" x14ac:dyDescent="0.25">
      <c r="A5289" s="2">
        <v>540</v>
      </c>
      <c r="B5289">
        <v>5733</v>
      </c>
      <c r="C5289" s="3">
        <v>8419.2274849999994</v>
      </c>
      <c r="D5289" s="2"/>
    </row>
    <row r="5290" spans="1:4" x14ac:dyDescent="0.25">
      <c r="A5290" s="2">
        <v>540</v>
      </c>
      <c r="B5290">
        <v>5734</v>
      </c>
      <c r="C5290" s="3">
        <v>21925.324068000002</v>
      </c>
      <c r="D5290" s="2"/>
    </row>
    <row r="5291" spans="1:4" x14ac:dyDescent="0.25">
      <c r="A5291" s="2">
        <v>540</v>
      </c>
      <c r="B5291">
        <v>5735</v>
      </c>
      <c r="C5291" s="3">
        <v>1721.834388</v>
      </c>
      <c r="D5291" s="2"/>
    </row>
    <row r="5292" spans="1:4" x14ac:dyDescent="0.25">
      <c r="A5292" s="2">
        <v>540</v>
      </c>
      <c r="B5292">
        <v>5736</v>
      </c>
      <c r="C5292" s="3">
        <v>882.68640900000003</v>
      </c>
      <c r="D5292" s="2"/>
    </row>
    <row r="5293" spans="1:4" x14ac:dyDescent="0.25">
      <c r="A5293" s="2">
        <v>540</v>
      </c>
      <c r="B5293">
        <v>5737</v>
      </c>
      <c r="C5293" s="3">
        <v>2884.472432</v>
      </c>
      <c r="D5293" s="2"/>
    </row>
    <row r="5294" spans="1:4" x14ac:dyDescent="0.25">
      <c r="A5294" s="2">
        <v>540</v>
      </c>
      <c r="B5294">
        <v>5738</v>
      </c>
      <c r="C5294" s="3">
        <v>14135.899959</v>
      </c>
      <c r="D5294" s="2"/>
    </row>
    <row r="5295" spans="1:4" x14ac:dyDescent="0.25">
      <c r="A5295" s="2">
        <v>540</v>
      </c>
      <c r="B5295">
        <v>5739</v>
      </c>
      <c r="C5295" s="3">
        <v>8783.2085069999994</v>
      </c>
      <c r="D5295" s="2"/>
    </row>
    <row r="5296" spans="1:4" x14ac:dyDescent="0.25">
      <c r="A5296" s="2">
        <v>540</v>
      </c>
      <c r="B5296">
        <v>5740</v>
      </c>
      <c r="C5296" s="3">
        <v>5810.2260939999996</v>
      </c>
      <c r="D5296" s="2"/>
    </row>
    <row r="5297" spans="1:4" x14ac:dyDescent="0.25">
      <c r="A5297" s="2">
        <v>540</v>
      </c>
      <c r="B5297">
        <v>5741</v>
      </c>
      <c r="C5297" s="3">
        <v>8150.1804350000002</v>
      </c>
      <c r="D5297" s="2"/>
    </row>
    <row r="5298" spans="1:4" x14ac:dyDescent="0.25">
      <c r="A5298" s="2">
        <v>540</v>
      </c>
      <c r="B5298">
        <v>5742</v>
      </c>
      <c r="C5298" s="3">
        <v>5363.6797900000001</v>
      </c>
      <c r="D5298" s="2"/>
    </row>
    <row r="5299" spans="1:4" x14ac:dyDescent="0.25">
      <c r="A5299" s="2">
        <v>540</v>
      </c>
      <c r="B5299">
        <v>5743</v>
      </c>
      <c r="C5299" s="3">
        <v>9452.4648870000001</v>
      </c>
      <c r="D5299" s="2"/>
    </row>
    <row r="5300" spans="1:4" x14ac:dyDescent="0.25">
      <c r="A5300" s="2">
        <v>540</v>
      </c>
      <c r="B5300">
        <v>5744</v>
      </c>
      <c r="C5300" s="3">
        <v>11843.39149</v>
      </c>
      <c r="D5300" s="2"/>
    </row>
    <row r="5301" spans="1:4" x14ac:dyDescent="0.25">
      <c r="A5301" s="2">
        <v>540</v>
      </c>
      <c r="B5301">
        <v>5745</v>
      </c>
      <c r="C5301" s="3">
        <v>6541.5274769999996</v>
      </c>
      <c r="D5301" s="2"/>
    </row>
    <row r="5302" spans="1:4" x14ac:dyDescent="0.25">
      <c r="A5302" s="2">
        <v>540</v>
      </c>
      <c r="B5302">
        <v>5746</v>
      </c>
      <c r="C5302" s="3">
        <v>12543.311275</v>
      </c>
      <c r="D5302" s="2"/>
    </row>
    <row r="5303" spans="1:4" x14ac:dyDescent="0.25">
      <c r="A5303" s="2">
        <v>540</v>
      </c>
      <c r="B5303">
        <v>5747</v>
      </c>
      <c r="C5303" s="3">
        <v>0</v>
      </c>
      <c r="D5303" s="2"/>
    </row>
    <row r="5304" spans="1:4" x14ac:dyDescent="0.25">
      <c r="A5304" s="2">
        <v>540</v>
      </c>
      <c r="B5304">
        <v>5748</v>
      </c>
      <c r="C5304" s="3">
        <v>2.074252</v>
      </c>
      <c r="D5304" s="2"/>
    </row>
    <row r="5305" spans="1:4" x14ac:dyDescent="0.25">
      <c r="A5305" s="2">
        <v>540</v>
      </c>
      <c r="B5305">
        <v>5749</v>
      </c>
      <c r="C5305" s="3">
        <v>658.840146</v>
      </c>
      <c r="D5305" s="2"/>
    </row>
    <row r="5306" spans="1:4" x14ac:dyDescent="0.25">
      <c r="A5306" s="2">
        <v>540</v>
      </c>
      <c r="B5306">
        <v>5750</v>
      </c>
      <c r="C5306" s="3">
        <v>660.68796999999995</v>
      </c>
      <c r="D5306" s="2"/>
    </row>
    <row r="5307" spans="1:4" x14ac:dyDescent="0.25">
      <c r="A5307" s="2">
        <v>540</v>
      </c>
      <c r="B5307">
        <v>5751</v>
      </c>
      <c r="C5307" s="3">
        <v>18159.486046999999</v>
      </c>
      <c r="D5307" s="2"/>
    </row>
    <row r="5308" spans="1:4" x14ac:dyDescent="0.25">
      <c r="A5308" s="2">
        <v>540</v>
      </c>
      <c r="B5308">
        <v>5752</v>
      </c>
      <c r="C5308" s="3">
        <v>2421.0631530000001</v>
      </c>
      <c r="D5308" s="2"/>
    </row>
    <row r="5309" spans="1:4" x14ac:dyDescent="0.25">
      <c r="A5309" s="2">
        <v>540</v>
      </c>
      <c r="B5309">
        <v>5753</v>
      </c>
      <c r="C5309" s="3">
        <v>4329.1752059999999</v>
      </c>
      <c r="D5309" s="2"/>
    </row>
    <row r="5310" spans="1:4" x14ac:dyDescent="0.25">
      <c r="A5310" s="2">
        <v>540</v>
      </c>
      <c r="B5310">
        <v>5754</v>
      </c>
      <c r="C5310" s="3">
        <v>4265.8735580000002</v>
      </c>
      <c r="D5310" s="2"/>
    </row>
    <row r="5311" spans="1:4" x14ac:dyDescent="0.25">
      <c r="A5311" s="2">
        <v>540</v>
      </c>
      <c r="B5311">
        <v>5755</v>
      </c>
      <c r="C5311" s="3">
        <v>387.128221</v>
      </c>
      <c r="D5311" s="2"/>
    </row>
    <row r="5312" spans="1:4" x14ac:dyDescent="0.25">
      <c r="A5312" s="2">
        <v>540</v>
      </c>
      <c r="B5312">
        <v>5756</v>
      </c>
      <c r="C5312" s="3">
        <v>5338.477965</v>
      </c>
      <c r="D5312" s="2"/>
    </row>
    <row r="5313" spans="1:4" x14ac:dyDescent="0.25">
      <c r="A5313" s="2">
        <v>540</v>
      </c>
      <c r="B5313">
        <v>5757</v>
      </c>
      <c r="C5313" s="3">
        <v>1156.7733579999999</v>
      </c>
      <c r="D5313" s="2"/>
    </row>
    <row r="5314" spans="1:4" x14ac:dyDescent="0.25">
      <c r="A5314" s="2">
        <v>540</v>
      </c>
      <c r="B5314">
        <v>5758</v>
      </c>
      <c r="C5314" s="3">
        <v>6035.5748670000003</v>
      </c>
      <c r="D5314" s="2"/>
    </row>
    <row r="5315" spans="1:4" x14ac:dyDescent="0.25">
      <c r="A5315" s="2">
        <v>540</v>
      </c>
      <c r="B5315">
        <v>5759</v>
      </c>
      <c r="C5315" s="3">
        <v>6911.87637</v>
      </c>
      <c r="D5315" s="2"/>
    </row>
    <row r="5316" spans="1:4" x14ac:dyDescent="0.25">
      <c r="A5316" s="2">
        <v>540</v>
      </c>
      <c r="B5316">
        <v>5760</v>
      </c>
      <c r="C5316" s="3">
        <v>1521.931648</v>
      </c>
      <c r="D5316" s="2"/>
    </row>
    <row r="5317" spans="1:4" x14ac:dyDescent="0.25">
      <c r="A5317" s="2">
        <v>540</v>
      </c>
      <c r="B5317">
        <v>5761</v>
      </c>
      <c r="C5317" s="3">
        <v>11828.313303000001</v>
      </c>
      <c r="D5317" s="2"/>
    </row>
    <row r="5318" spans="1:4" x14ac:dyDescent="0.25">
      <c r="A5318" s="2">
        <v>540</v>
      </c>
      <c r="B5318">
        <v>5762</v>
      </c>
      <c r="C5318" s="3">
        <v>1726.0174910000001</v>
      </c>
      <c r="D5318" s="2"/>
    </row>
    <row r="5319" spans="1:4" x14ac:dyDescent="0.25">
      <c r="A5319" s="2">
        <v>540</v>
      </c>
      <c r="B5319">
        <v>5763</v>
      </c>
      <c r="C5319" s="3">
        <v>10904.650062666</v>
      </c>
      <c r="D5319" s="2"/>
    </row>
    <row r="5320" spans="1:4" x14ac:dyDescent="0.25">
      <c r="A5320" s="2">
        <v>540</v>
      </c>
      <c r="B5320">
        <v>5764</v>
      </c>
      <c r="C5320" s="3">
        <v>3223.693264</v>
      </c>
      <c r="D5320" s="2"/>
    </row>
    <row r="5321" spans="1:4" x14ac:dyDescent="0.25">
      <c r="A5321" s="2">
        <v>540</v>
      </c>
      <c r="B5321">
        <v>5765</v>
      </c>
      <c r="C5321" s="3">
        <v>1008.320815</v>
      </c>
      <c r="D5321" s="2"/>
    </row>
    <row r="5322" spans="1:4" x14ac:dyDescent="0.25">
      <c r="A5322" s="2">
        <v>540</v>
      </c>
      <c r="B5322">
        <v>5766</v>
      </c>
      <c r="C5322" s="3">
        <v>844.689573</v>
      </c>
      <c r="D5322" s="2"/>
    </row>
    <row r="5323" spans="1:4" x14ac:dyDescent="0.25">
      <c r="A5323" s="2">
        <v>540</v>
      </c>
      <c r="B5323">
        <v>5767</v>
      </c>
      <c r="C5323" s="3">
        <v>624.20834100000002</v>
      </c>
      <c r="D5323" s="2"/>
    </row>
    <row r="5324" spans="1:4" x14ac:dyDescent="0.25">
      <c r="A5324" s="2">
        <v>540</v>
      </c>
      <c r="B5324">
        <v>5768</v>
      </c>
      <c r="C5324" s="3">
        <v>17055.408162</v>
      </c>
      <c r="D5324" s="2"/>
    </row>
    <row r="5325" spans="1:4" x14ac:dyDescent="0.25">
      <c r="A5325" s="2">
        <v>540</v>
      </c>
      <c r="B5325">
        <v>5769</v>
      </c>
      <c r="C5325" s="3">
        <v>14924.189247</v>
      </c>
      <c r="D5325" s="2"/>
    </row>
    <row r="5326" spans="1:4" x14ac:dyDescent="0.25">
      <c r="A5326" s="2">
        <v>540</v>
      </c>
      <c r="B5326">
        <v>5770</v>
      </c>
      <c r="C5326" s="3">
        <v>2984.449529</v>
      </c>
      <c r="D5326" s="2"/>
    </row>
    <row r="5327" spans="1:4" x14ac:dyDescent="0.25">
      <c r="A5327" s="2">
        <v>540</v>
      </c>
      <c r="B5327">
        <v>5771</v>
      </c>
      <c r="C5327" s="3">
        <v>15751.280703</v>
      </c>
      <c r="D5327" s="2"/>
    </row>
    <row r="5328" spans="1:4" x14ac:dyDescent="0.25">
      <c r="A5328" s="2">
        <v>540</v>
      </c>
      <c r="B5328">
        <v>5772</v>
      </c>
      <c r="C5328" s="3">
        <v>3438.3313039999998</v>
      </c>
      <c r="D5328" s="2"/>
    </row>
    <row r="5329" spans="1:4" x14ac:dyDescent="0.25">
      <c r="A5329" s="2">
        <v>540</v>
      </c>
      <c r="B5329">
        <v>5773</v>
      </c>
      <c r="C5329" s="3">
        <v>1522.1791029999999</v>
      </c>
      <c r="D5329" s="2"/>
    </row>
    <row r="5330" spans="1:4" x14ac:dyDescent="0.25">
      <c r="A5330" s="2">
        <v>540</v>
      </c>
      <c r="B5330">
        <v>5774</v>
      </c>
      <c r="C5330" s="3">
        <v>3334.722448</v>
      </c>
      <c r="D5330" s="2"/>
    </row>
    <row r="5331" spans="1:4" x14ac:dyDescent="0.25">
      <c r="A5331" s="2">
        <v>540</v>
      </c>
      <c r="B5331">
        <v>5775</v>
      </c>
      <c r="C5331" s="3">
        <v>9503.8464690000001</v>
      </c>
      <c r="D5331" s="2"/>
    </row>
    <row r="5332" spans="1:4" x14ac:dyDescent="0.25">
      <c r="A5332" s="2">
        <v>540</v>
      </c>
      <c r="B5332">
        <v>5776</v>
      </c>
      <c r="C5332" s="3">
        <v>5825.7551039999998</v>
      </c>
      <c r="D5332" s="2"/>
    </row>
    <row r="5333" spans="1:4" x14ac:dyDescent="0.25">
      <c r="A5333" s="2">
        <v>540</v>
      </c>
      <c r="B5333">
        <v>5777</v>
      </c>
      <c r="C5333" s="3">
        <v>4218.8492366660003</v>
      </c>
      <c r="D5333" s="2"/>
    </row>
    <row r="5334" spans="1:4" x14ac:dyDescent="0.25">
      <c r="A5334" s="2">
        <v>540</v>
      </c>
      <c r="B5334">
        <v>5778</v>
      </c>
      <c r="C5334" s="3">
        <v>4317.0601859999997</v>
      </c>
      <c r="D5334" s="2"/>
    </row>
    <row r="5335" spans="1:4" x14ac:dyDescent="0.25">
      <c r="A5335" s="2">
        <v>540</v>
      </c>
      <c r="B5335">
        <v>5779</v>
      </c>
      <c r="C5335" s="3">
        <v>992.50196700000004</v>
      </c>
      <c r="D5335" s="2"/>
    </row>
    <row r="5336" spans="1:4" x14ac:dyDescent="0.25">
      <c r="A5336" s="2">
        <v>540</v>
      </c>
      <c r="B5336">
        <v>5780</v>
      </c>
      <c r="C5336" s="3">
        <v>1739.7764110000001</v>
      </c>
      <c r="D5336" s="2"/>
    </row>
    <row r="5337" spans="1:4" x14ac:dyDescent="0.25">
      <c r="A5337" s="2">
        <v>540</v>
      </c>
      <c r="B5337">
        <v>5781</v>
      </c>
      <c r="C5337" s="3">
        <v>1544.022579</v>
      </c>
      <c r="D5337" s="2"/>
    </row>
    <row r="5338" spans="1:4" x14ac:dyDescent="0.25">
      <c r="A5338" s="2">
        <v>540</v>
      </c>
      <c r="B5338">
        <v>5782</v>
      </c>
      <c r="C5338" s="3">
        <v>2969.5384389999999</v>
      </c>
      <c r="D5338" s="2"/>
    </row>
    <row r="5339" spans="1:4" x14ac:dyDescent="0.25">
      <c r="A5339" s="2">
        <v>540</v>
      </c>
      <c r="B5339">
        <v>5783</v>
      </c>
      <c r="C5339" s="3">
        <v>2587.8643510000002</v>
      </c>
      <c r="D5339" s="2"/>
    </row>
    <row r="5340" spans="1:4" x14ac:dyDescent="0.25">
      <c r="A5340" s="2">
        <v>540</v>
      </c>
      <c r="B5340">
        <v>5784</v>
      </c>
      <c r="C5340" s="3">
        <v>2372.9831859999999</v>
      </c>
      <c r="D5340" s="2"/>
    </row>
    <row r="5341" spans="1:4" x14ac:dyDescent="0.25">
      <c r="A5341" s="2">
        <v>540</v>
      </c>
      <c r="B5341">
        <v>5785</v>
      </c>
      <c r="C5341" s="3">
        <v>4548.6650879999997</v>
      </c>
      <c r="D5341" s="2"/>
    </row>
    <row r="5342" spans="1:4" x14ac:dyDescent="0.25">
      <c r="A5342" s="2">
        <v>540</v>
      </c>
      <c r="B5342">
        <v>5786</v>
      </c>
      <c r="C5342" s="3">
        <v>2372.9831859999999</v>
      </c>
      <c r="D5342" s="2"/>
    </row>
    <row r="5343" spans="1:4" x14ac:dyDescent="0.25">
      <c r="A5343" s="2">
        <v>540</v>
      </c>
      <c r="B5343">
        <v>5787</v>
      </c>
      <c r="C5343" s="3">
        <v>6335.7506940000003</v>
      </c>
      <c r="D5343" s="2"/>
    </row>
    <row r="5344" spans="1:4" x14ac:dyDescent="0.25">
      <c r="A5344" s="2">
        <v>540</v>
      </c>
      <c r="B5344">
        <v>5788</v>
      </c>
      <c r="C5344" s="3">
        <v>2163.836452</v>
      </c>
      <c r="D5344" s="2"/>
    </row>
    <row r="5345" spans="1:4" x14ac:dyDescent="0.25">
      <c r="A5345" s="2">
        <v>540</v>
      </c>
      <c r="B5345">
        <v>5789</v>
      </c>
      <c r="C5345" s="3">
        <v>3773.3291596660001</v>
      </c>
      <c r="D5345" s="2"/>
    </row>
    <row r="5346" spans="1:4" x14ac:dyDescent="0.25">
      <c r="A5346" s="2">
        <v>540</v>
      </c>
      <c r="B5346">
        <v>5790</v>
      </c>
      <c r="C5346" s="3">
        <v>2314.2852579999999</v>
      </c>
      <c r="D5346" s="2"/>
    </row>
    <row r="5347" spans="1:4" x14ac:dyDescent="0.25">
      <c r="A5347" s="2">
        <v>540</v>
      </c>
      <c r="B5347">
        <v>5791</v>
      </c>
      <c r="C5347" s="3">
        <v>4165.079299</v>
      </c>
      <c r="D5347" s="2"/>
    </row>
    <row r="5348" spans="1:4" x14ac:dyDescent="0.25">
      <c r="A5348" s="2">
        <v>540</v>
      </c>
      <c r="B5348">
        <v>5792</v>
      </c>
      <c r="C5348" s="3">
        <v>17.700481</v>
      </c>
      <c r="D5348" s="2"/>
    </row>
    <row r="5349" spans="1:4" x14ac:dyDescent="0.25">
      <c r="A5349" s="2">
        <v>540</v>
      </c>
      <c r="B5349">
        <v>5793</v>
      </c>
      <c r="C5349" s="3">
        <v>3773.3291596660001</v>
      </c>
      <c r="D5349" s="2"/>
    </row>
    <row r="5350" spans="1:4" x14ac:dyDescent="0.25">
      <c r="A5350" s="2">
        <v>540</v>
      </c>
      <c r="B5350">
        <v>5794</v>
      </c>
      <c r="C5350" s="3">
        <v>797.18546300000003</v>
      </c>
      <c r="D5350" s="2"/>
    </row>
    <row r="5351" spans="1:4" x14ac:dyDescent="0.25">
      <c r="A5351" s="2">
        <v>540</v>
      </c>
      <c r="B5351">
        <v>5795</v>
      </c>
      <c r="C5351" s="3">
        <v>314.97971799999999</v>
      </c>
      <c r="D5351" s="2"/>
    </row>
    <row r="5352" spans="1:4" x14ac:dyDescent="0.25">
      <c r="A5352" s="2">
        <v>540</v>
      </c>
      <c r="B5352">
        <v>5796</v>
      </c>
      <c r="C5352" s="3">
        <v>1806.7154680000001</v>
      </c>
      <c r="D5352" s="2"/>
    </row>
    <row r="5353" spans="1:4" x14ac:dyDescent="0.25">
      <c r="A5353" s="2">
        <v>540</v>
      </c>
      <c r="B5353">
        <v>5797</v>
      </c>
      <c r="C5353" s="3">
        <v>797.18546300000003</v>
      </c>
      <c r="D5353" s="2"/>
    </row>
    <row r="5354" spans="1:4" x14ac:dyDescent="0.25">
      <c r="A5354" s="2">
        <v>540</v>
      </c>
      <c r="B5354">
        <v>5798</v>
      </c>
      <c r="C5354" s="3">
        <v>307.96759900000001</v>
      </c>
      <c r="D5354" s="2"/>
    </row>
    <row r="5355" spans="1:4" x14ac:dyDescent="0.25">
      <c r="A5355" s="2">
        <v>540</v>
      </c>
      <c r="B5355">
        <v>5799</v>
      </c>
      <c r="C5355" s="3">
        <v>9942.2094606659994</v>
      </c>
      <c r="D5355" s="2"/>
    </row>
    <row r="5356" spans="1:4" x14ac:dyDescent="0.25">
      <c r="A5356" s="2">
        <v>540</v>
      </c>
      <c r="B5356">
        <v>5800</v>
      </c>
      <c r="C5356" s="3">
        <v>1585.201</v>
      </c>
      <c r="D5356" s="2"/>
    </row>
    <row r="5357" spans="1:4" x14ac:dyDescent="0.25">
      <c r="A5357" s="2">
        <v>540</v>
      </c>
      <c r="B5357">
        <v>5801</v>
      </c>
      <c r="C5357" s="3">
        <v>20723.686882000002</v>
      </c>
      <c r="D5357" s="2"/>
    </row>
    <row r="5358" spans="1:4" x14ac:dyDescent="0.25">
      <c r="A5358" s="2">
        <v>540</v>
      </c>
      <c r="B5358">
        <v>5802</v>
      </c>
      <c r="C5358" s="3">
        <v>514.55532300000004</v>
      </c>
      <c r="D5358" s="2"/>
    </row>
    <row r="5359" spans="1:4" x14ac:dyDescent="0.25">
      <c r="A5359" s="2">
        <v>540</v>
      </c>
      <c r="B5359">
        <v>5803</v>
      </c>
      <c r="C5359" s="3">
        <v>563.83534899999995</v>
      </c>
      <c r="D5359" s="2"/>
    </row>
    <row r="5360" spans="1:4" x14ac:dyDescent="0.25">
      <c r="A5360" s="2">
        <v>540</v>
      </c>
      <c r="B5360">
        <v>5804</v>
      </c>
      <c r="C5360" s="3">
        <v>14824.713666</v>
      </c>
      <c r="D5360" s="2"/>
    </row>
    <row r="5361" spans="1:4" x14ac:dyDescent="0.25">
      <c r="A5361" s="2">
        <v>540</v>
      </c>
      <c r="B5361">
        <v>5805</v>
      </c>
      <c r="C5361" s="3">
        <v>14429.908672</v>
      </c>
      <c r="D5361" s="2"/>
    </row>
    <row r="5362" spans="1:4" x14ac:dyDescent="0.25">
      <c r="A5362" s="2">
        <v>540</v>
      </c>
      <c r="B5362">
        <v>5806</v>
      </c>
      <c r="C5362" s="3">
        <v>14382.640684</v>
      </c>
      <c r="D5362" s="2"/>
    </row>
    <row r="5363" spans="1:4" x14ac:dyDescent="0.25">
      <c r="A5363" s="2">
        <v>540</v>
      </c>
      <c r="B5363">
        <v>5807</v>
      </c>
      <c r="C5363" s="3">
        <v>4451.9028189999999</v>
      </c>
      <c r="D5363" s="2"/>
    </row>
    <row r="5364" spans="1:4" x14ac:dyDescent="0.25">
      <c r="A5364" s="2">
        <v>540</v>
      </c>
      <c r="B5364">
        <v>5808</v>
      </c>
      <c r="C5364" s="3">
        <v>10980.136829666</v>
      </c>
      <c r="D5364" s="2"/>
    </row>
    <row r="5365" spans="1:4" x14ac:dyDescent="0.25">
      <c r="A5365" s="2">
        <v>540</v>
      </c>
      <c r="B5365">
        <v>5809</v>
      </c>
      <c r="C5365" s="3">
        <v>21390.899366000001</v>
      </c>
      <c r="D5365" s="2"/>
    </row>
    <row r="5366" spans="1:4" x14ac:dyDescent="0.25">
      <c r="A5366" s="2">
        <v>540</v>
      </c>
      <c r="B5366">
        <v>5810</v>
      </c>
      <c r="C5366" s="3">
        <v>12940.974808000001</v>
      </c>
      <c r="D5366" s="2"/>
    </row>
    <row r="5367" spans="1:4" x14ac:dyDescent="0.25">
      <c r="A5367" s="2">
        <v>540</v>
      </c>
      <c r="B5367">
        <v>5811</v>
      </c>
      <c r="C5367" s="3">
        <v>2812.181466</v>
      </c>
      <c r="D5367" s="2"/>
    </row>
    <row r="5368" spans="1:4" x14ac:dyDescent="0.25">
      <c r="A5368" s="2">
        <v>540</v>
      </c>
      <c r="B5368">
        <v>5812</v>
      </c>
      <c r="C5368" s="3">
        <v>3682.8735069999998</v>
      </c>
      <c r="D5368" s="2"/>
    </row>
    <row r="5369" spans="1:4" x14ac:dyDescent="0.25">
      <c r="A5369" s="2">
        <v>540</v>
      </c>
      <c r="B5369">
        <v>5813</v>
      </c>
      <c r="C5369" s="3">
        <v>10980.136829666</v>
      </c>
      <c r="D5369" s="2"/>
    </row>
    <row r="5370" spans="1:4" x14ac:dyDescent="0.25">
      <c r="A5370" s="2">
        <v>540</v>
      </c>
      <c r="B5370">
        <v>5814</v>
      </c>
      <c r="C5370" s="3">
        <v>10980.136829666</v>
      </c>
      <c r="D5370" s="2"/>
    </row>
    <row r="5371" spans="1:4" x14ac:dyDescent="0.25">
      <c r="A5371" s="2">
        <v>540</v>
      </c>
      <c r="B5371">
        <v>5815</v>
      </c>
      <c r="C5371" s="3">
        <v>3822.286439</v>
      </c>
      <c r="D5371" s="2"/>
    </row>
    <row r="5372" spans="1:4" x14ac:dyDescent="0.25">
      <c r="A5372" s="2">
        <v>540</v>
      </c>
      <c r="B5372">
        <v>5816</v>
      </c>
      <c r="C5372" s="3">
        <v>3078.8495349999998</v>
      </c>
      <c r="D5372" s="2"/>
    </row>
    <row r="5373" spans="1:4" x14ac:dyDescent="0.25">
      <c r="A5373" s="2">
        <v>540</v>
      </c>
      <c r="B5373">
        <v>5817</v>
      </c>
      <c r="C5373" s="3">
        <v>278.18659400000001</v>
      </c>
      <c r="D5373" s="2"/>
    </row>
    <row r="5374" spans="1:4" x14ac:dyDescent="0.25">
      <c r="A5374" s="2">
        <v>540</v>
      </c>
      <c r="B5374">
        <v>5818</v>
      </c>
      <c r="C5374" s="3">
        <v>518.56820100000004</v>
      </c>
      <c r="D5374" s="2"/>
    </row>
    <row r="5375" spans="1:4" x14ac:dyDescent="0.25">
      <c r="A5375" s="2">
        <v>540</v>
      </c>
      <c r="B5375">
        <v>5819</v>
      </c>
      <c r="C5375" s="3">
        <v>1703.8114880000001</v>
      </c>
      <c r="D5375" s="2"/>
    </row>
    <row r="5376" spans="1:4" x14ac:dyDescent="0.25">
      <c r="A5376" s="2">
        <v>540</v>
      </c>
      <c r="B5376">
        <v>5820</v>
      </c>
      <c r="C5376" s="3">
        <v>1758.1464129999999</v>
      </c>
      <c r="D5376" s="2"/>
    </row>
    <row r="5377" spans="1:4" x14ac:dyDescent="0.25">
      <c r="A5377" s="2">
        <v>540</v>
      </c>
      <c r="B5377">
        <v>5822</v>
      </c>
      <c r="C5377" s="3">
        <v>4171.9763800000001</v>
      </c>
      <c r="D5377" s="2"/>
    </row>
    <row r="5378" spans="1:4" x14ac:dyDescent="0.25">
      <c r="A5378" s="2">
        <v>540</v>
      </c>
      <c r="B5378">
        <v>5824</v>
      </c>
      <c r="C5378" s="3">
        <v>2333.691276</v>
      </c>
      <c r="D5378" s="2"/>
    </row>
    <row r="5379" spans="1:4" x14ac:dyDescent="0.25">
      <c r="A5379" s="2">
        <v>540</v>
      </c>
      <c r="B5379">
        <v>5827</v>
      </c>
      <c r="C5379" s="3">
        <v>6536.6121199999998</v>
      </c>
      <c r="D5379" s="2"/>
    </row>
    <row r="5380" spans="1:4" x14ac:dyDescent="0.25">
      <c r="A5380" s="2">
        <v>540</v>
      </c>
      <c r="B5380">
        <v>5828</v>
      </c>
      <c r="C5380" s="3">
        <v>5256.5797469999998</v>
      </c>
      <c r="D5380" s="2"/>
    </row>
    <row r="5381" spans="1:4" x14ac:dyDescent="0.25">
      <c r="A5381" s="2">
        <v>540</v>
      </c>
      <c r="B5381">
        <v>5829</v>
      </c>
      <c r="C5381" s="3">
        <v>3592.909463</v>
      </c>
      <c r="D5381" s="2"/>
    </row>
    <row r="5382" spans="1:4" x14ac:dyDescent="0.25">
      <c r="A5382" s="2">
        <v>540</v>
      </c>
      <c r="B5382">
        <v>5830</v>
      </c>
      <c r="C5382" s="3">
        <v>13334.838345</v>
      </c>
      <c r="D5382" s="2"/>
    </row>
    <row r="5383" spans="1:4" x14ac:dyDescent="0.25">
      <c r="A5383" s="2">
        <v>540</v>
      </c>
      <c r="B5383">
        <v>5831</v>
      </c>
      <c r="C5383" s="3">
        <v>1501.4740959999999</v>
      </c>
      <c r="D5383" s="2"/>
    </row>
    <row r="5384" spans="1:4" x14ac:dyDescent="0.25">
      <c r="A5384" s="2">
        <v>540</v>
      </c>
      <c r="B5384">
        <v>5832</v>
      </c>
      <c r="C5384" s="3">
        <v>198.91214299999999</v>
      </c>
      <c r="D5384" s="2"/>
    </row>
    <row r="5385" spans="1:4" x14ac:dyDescent="0.25">
      <c r="A5385" s="2">
        <v>540</v>
      </c>
      <c r="B5385">
        <v>5833</v>
      </c>
      <c r="C5385" s="3">
        <v>1134.8743689999999</v>
      </c>
      <c r="D5385" s="2"/>
    </row>
    <row r="5386" spans="1:4" x14ac:dyDescent="0.25">
      <c r="A5386" s="2">
        <v>540</v>
      </c>
      <c r="B5386">
        <v>5834</v>
      </c>
      <c r="C5386" s="3">
        <v>7820.785785</v>
      </c>
      <c r="D5386" s="2"/>
    </row>
    <row r="5387" spans="1:4" x14ac:dyDescent="0.25">
      <c r="A5387" s="2">
        <v>540</v>
      </c>
      <c r="B5387">
        <v>5836</v>
      </c>
      <c r="C5387" s="3">
        <v>5250.4675010000001</v>
      </c>
      <c r="D5387" s="2"/>
    </row>
    <row r="5388" spans="1:4" x14ac:dyDescent="0.25">
      <c r="A5388" s="2">
        <v>540</v>
      </c>
      <c r="B5388">
        <v>5837</v>
      </c>
      <c r="C5388" s="3">
        <v>4844.0053699999999</v>
      </c>
      <c r="D5388" s="2"/>
    </row>
    <row r="5389" spans="1:4" x14ac:dyDescent="0.25">
      <c r="A5389" s="2">
        <v>540</v>
      </c>
      <c r="B5389">
        <v>5838</v>
      </c>
      <c r="C5389" s="3">
        <v>2532.944424666</v>
      </c>
      <c r="D5389" s="2"/>
    </row>
    <row r="5390" spans="1:4" x14ac:dyDescent="0.25">
      <c r="A5390" s="2">
        <v>540</v>
      </c>
      <c r="B5390">
        <v>5839</v>
      </c>
      <c r="C5390" s="3">
        <v>1226.0187060000001</v>
      </c>
      <c r="D5390" s="2"/>
    </row>
    <row r="5391" spans="1:4" x14ac:dyDescent="0.25">
      <c r="A5391" s="2">
        <v>540</v>
      </c>
      <c r="B5391">
        <v>5840</v>
      </c>
      <c r="C5391" s="3">
        <v>15229.729369000001</v>
      </c>
      <c r="D5391" s="2"/>
    </row>
    <row r="5392" spans="1:4" x14ac:dyDescent="0.25">
      <c r="A5392" s="2">
        <v>540</v>
      </c>
      <c r="B5392">
        <v>5841</v>
      </c>
      <c r="C5392" s="3">
        <v>972.53853300000003</v>
      </c>
      <c r="D5392" s="2"/>
    </row>
    <row r="5393" spans="1:4" x14ac:dyDescent="0.25">
      <c r="A5393" s="2">
        <v>540</v>
      </c>
      <c r="B5393">
        <v>5842</v>
      </c>
      <c r="C5393" s="3">
        <v>2243.217443</v>
      </c>
      <c r="D5393" s="2"/>
    </row>
    <row r="5394" spans="1:4" x14ac:dyDescent="0.25">
      <c r="A5394" s="2">
        <v>540</v>
      </c>
      <c r="B5394">
        <v>5843</v>
      </c>
      <c r="C5394" s="3">
        <v>15229.729369000001</v>
      </c>
      <c r="D5394" s="2"/>
    </row>
    <row r="5395" spans="1:4" x14ac:dyDescent="0.25">
      <c r="A5395" s="2">
        <v>540</v>
      </c>
      <c r="B5395">
        <v>5844</v>
      </c>
      <c r="C5395" s="3">
        <v>2273.6847666660001</v>
      </c>
      <c r="D5395" s="2"/>
    </row>
    <row r="5396" spans="1:4" x14ac:dyDescent="0.25">
      <c r="A5396" s="2">
        <v>540</v>
      </c>
      <c r="B5396">
        <v>5845</v>
      </c>
      <c r="C5396" s="3">
        <v>9016.1924930000005</v>
      </c>
      <c r="D5396" s="2"/>
    </row>
    <row r="5397" spans="1:4" x14ac:dyDescent="0.25">
      <c r="A5397" s="2">
        <v>540</v>
      </c>
      <c r="B5397">
        <v>5846</v>
      </c>
      <c r="C5397" s="3">
        <v>7998.7302110000001</v>
      </c>
      <c r="D5397" s="2"/>
    </row>
    <row r="5398" spans="1:4" x14ac:dyDescent="0.25">
      <c r="A5398" s="2">
        <v>540</v>
      </c>
      <c r="B5398">
        <v>5847</v>
      </c>
      <c r="C5398" s="3">
        <v>7720.7857629999999</v>
      </c>
      <c r="D5398" s="2"/>
    </row>
    <row r="5399" spans="1:4" x14ac:dyDescent="0.25">
      <c r="A5399" s="2">
        <v>540</v>
      </c>
      <c r="B5399">
        <v>5848</v>
      </c>
      <c r="C5399" s="3">
        <v>7118.8326790000001</v>
      </c>
      <c r="D5399" s="2"/>
    </row>
    <row r="5400" spans="1:4" x14ac:dyDescent="0.25">
      <c r="A5400" s="2">
        <v>540</v>
      </c>
      <c r="B5400">
        <v>5849</v>
      </c>
      <c r="C5400" s="3">
        <v>9177.3538410000001</v>
      </c>
      <c r="D5400" s="2"/>
    </row>
    <row r="5401" spans="1:4" x14ac:dyDescent="0.25">
      <c r="A5401" s="2">
        <v>540</v>
      </c>
      <c r="B5401">
        <v>5850</v>
      </c>
      <c r="C5401" s="3">
        <v>7303.8528990000004</v>
      </c>
      <c r="D5401" s="2"/>
    </row>
    <row r="5402" spans="1:4" x14ac:dyDescent="0.25">
      <c r="A5402" s="2">
        <v>540</v>
      </c>
      <c r="B5402">
        <v>5851</v>
      </c>
      <c r="C5402" s="3">
        <v>2501.2208390000001</v>
      </c>
      <c r="D5402" s="2"/>
    </row>
    <row r="5403" spans="1:4" x14ac:dyDescent="0.25">
      <c r="A5403" s="2">
        <v>540</v>
      </c>
      <c r="B5403">
        <v>5852</v>
      </c>
      <c r="C5403" s="3">
        <v>2183.2594020000001</v>
      </c>
      <c r="D5403" s="2"/>
    </row>
    <row r="5404" spans="1:4" x14ac:dyDescent="0.25">
      <c r="A5404" s="2">
        <v>540</v>
      </c>
      <c r="B5404">
        <v>5853</v>
      </c>
      <c r="C5404" s="3">
        <v>2962.7615409999999</v>
      </c>
      <c r="D5404" s="2"/>
    </row>
    <row r="5405" spans="1:4" x14ac:dyDescent="0.25">
      <c r="A5405" s="2">
        <v>540</v>
      </c>
      <c r="B5405">
        <v>5854</v>
      </c>
      <c r="C5405" s="3">
        <v>2778.791526</v>
      </c>
      <c r="D5405" s="2"/>
    </row>
    <row r="5406" spans="1:4" x14ac:dyDescent="0.25">
      <c r="A5406" s="2">
        <v>540</v>
      </c>
      <c r="B5406">
        <v>5855</v>
      </c>
      <c r="C5406" s="3">
        <v>3837.9307399999998</v>
      </c>
      <c r="D5406" s="2"/>
    </row>
    <row r="5407" spans="1:4" x14ac:dyDescent="0.25">
      <c r="A5407" s="2">
        <v>540</v>
      </c>
      <c r="B5407">
        <v>5856</v>
      </c>
      <c r="C5407" s="3">
        <v>4660.9807709999995</v>
      </c>
      <c r="D5407" s="2"/>
    </row>
    <row r="5408" spans="1:4" x14ac:dyDescent="0.25">
      <c r="A5408" s="2">
        <v>540</v>
      </c>
      <c r="B5408">
        <v>5857</v>
      </c>
      <c r="C5408" s="3">
        <v>256.54039</v>
      </c>
      <c r="D5408" s="2"/>
    </row>
    <row r="5409" spans="1:4" x14ac:dyDescent="0.25">
      <c r="A5409" s="2">
        <v>540</v>
      </c>
      <c r="B5409">
        <v>5858</v>
      </c>
      <c r="C5409" s="3">
        <v>5793.7132149999998</v>
      </c>
      <c r="D5409" s="2"/>
    </row>
    <row r="5410" spans="1:4" x14ac:dyDescent="0.25">
      <c r="A5410" s="2">
        <v>540</v>
      </c>
      <c r="B5410">
        <v>5859</v>
      </c>
      <c r="C5410" s="3">
        <v>3970.21893</v>
      </c>
      <c r="D5410" s="2"/>
    </row>
    <row r="5411" spans="1:4" x14ac:dyDescent="0.25">
      <c r="A5411" s="2">
        <v>540</v>
      </c>
      <c r="B5411">
        <v>5860</v>
      </c>
      <c r="C5411" s="3">
        <v>3002.4831380000001</v>
      </c>
      <c r="D5411" s="2"/>
    </row>
    <row r="5412" spans="1:4" x14ac:dyDescent="0.25">
      <c r="A5412" s="2">
        <v>540</v>
      </c>
      <c r="B5412">
        <v>5861</v>
      </c>
      <c r="C5412" s="3">
        <v>2910.2745580000001</v>
      </c>
      <c r="D5412" s="2"/>
    </row>
    <row r="5413" spans="1:4" x14ac:dyDescent="0.25">
      <c r="A5413" s="2">
        <v>540</v>
      </c>
      <c r="B5413">
        <v>5862</v>
      </c>
      <c r="C5413" s="3">
        <v>5034.2176339999996</v>
      </c>
      <c r="D5413" s="2"/>
    </row>
    <row r="5414" spans="1:4" x14ac:dyDescent="0.25">
      <c r="A5414" s="2">
        <v>540</v>
      </c>
      <c r="B5414">
        <v>5863</v>
      </c>
      <c r="C5414" s="3">
        <v>4299.4526070000002</v>
      </c>
      <c r="D5414" s="2"/>
    </row>
    <row r="5415" spans="1:4" x14ac:dyDescent="0.25">
      <c r="A5415" s="2">
        <v>540</v>
      </c>
      <c r="B5415">
        <v>5864</v>
      </c>
      <c r="C5415" s="3">
        <v>7160.5333929999997</v>
      </c>
      <c r="D5415" s="2"/>
    </row>
    <row r="5416" spans="1:4" x14ac:dyDescent="0.25">
      <c r="A5416" s="2">
        <v>540</v>
      </c>
      <c r="B5416">
        <v>5865</v>
      </c>
      <c r="C5416" s="3">
        <v>2530.4188319999998</v>
      </c>
      <c r="D5416" s="2"/>
    </row>
    <row r="5417" spans="1:4" x14ac:dyDescent="0.25">
      <c r="A5417" s="2">
        <v>540</v>
      </c>
      <c r="B5417">
        <v>5866</v>
      </c>
      <c r="C5417" s="3">
        <v>6629.6235740000002</v>
      </c>
      <c r="D5417" s="2"/>
    </row>
    <row r="5418" spans="1:4" x14ac:dyDescent="0.25">
      <c r="A5418" s="2">
        <v>540</v>
      </c>
      <c r="B5418">
        <v>5867</v>
      </c>
      <c r="C5418" s="3">
        <v>2402.069532</v>
      </c>
      <c r="D5418" s="2"/>
    </row>
    <row r="5419" spans="1:4" x14ac:dyDescent="0.25">
      <c r="A5419" s="2">
        <v>540</v>
      </c>
      <c r="B5419">
        <v>5868</v>
      </c>
      <c r="C5419" s="3">
        <v>4620.0464920000004</v>
      </c>
      <c r="D5419" s="2"/>
    </row>
    <row r="5420" spans="1:4" x14ac:dyDescent="0.25">
      <c r="A5420" s="2">
        <v>540</v>
      </c>
      <c r="B5420">
        <v>5869</v>
      </c>
      <c r="C5420" s="3">
        <v>557.49201300000004</v>
      </c>
      <c r="D5420" s="2"/>
    </row>
    <row r="5421" spans="1:4" x14ac:dyDescent="0.25">
      <c r="A5421" s="2">
        <v>540</v>
      </c>
      <c r="B5421">
        <v>5870</v>
      </c>
      <c r="C5421" s="3">
        <v>3801.8573110000002</v>
      </c>
      <c r="D5421" s="2"/>
    </row>
    <row r="5422" spans="1:4" x14ac:dyDescent="0.25">
      <c r="A5422" s="2">
        <v>540</v>
      </c>
      <c r="B5422">
        <v>5871</v>
      </c>
      <c r="C5422" s="3">
        <v>1691.4975979999999</v>
      </c>
      <c r="D5422" s="2"/>
    </row>
    <row r="5423" spans="1:4" x14ac:dyDescent="0.25">
      <c r="A5423" s="2">
        <v>540</v>
      </c>
      <c r="B5423">
        <v>5872</v>
      </c>
      <c r="C5423" s="3">
        <v>3100.2004710000001</v>
      </c>
      <c r="D5423" s="2"/>
    </row>
    <row r="5424" spans="1:4" x14ac:dyDescent="0.25">
      <c r="A5424" s="2">
        <v>540</v>
      </c>
      <c r="B5424">
        <v>5873</v>
      </c>
      <c r="C5424" s="3">
        <v>5266.0721380000005</v>
      </c>
      <c r="D5424" s="2"/>
    </row>
    <row r="5425" spans="1:4" x14ac:dyDescent="0.25">
      <c r="A5425" s="2">
        <v>540</v>
      </c>
      <c r="B5425">
        <v>5874</v>
      </c>
      <c r="C5425" s="3">
        <v>1663.5247240000001</v>
      </c>
      <c r="D5425" s="2"/>
    </row>
    <row r="5426" spans="1:4" x14ac:dyDescent="0.25">
      <c r="A5426" s="2">
        <v>540</v>
      </c>
      <c r="B5426">
        <v>5875</v>
      </c>
      <c r="C5426" s="3">
        <v>1779.813795</v>
      </c>
      <c r="D5426" s="2"/>
    </row>
    <row r="5427" spans="1:4" x14ac:dyDescent="0.25">
      <c r="A5427" s="2">
        <v>540</v>
      </c>
      <c r="B5427">
        <v>5876</v>
      </c>
      <c r="C5427" s="3">
        <v>1339.2662989999999</v>
      </c>
      <c r="D5427" s="2"/>
    </row>
    <row r="5428" spans="1:4" x14ac:dyDescent="0.25">
      <c r="A5428" s="2">
        <v>540</v>
      </c>
      <c r="B5428">
        <v>5877</v>
      </c>
      <c r="C5428" s="3">
        <v>958.75237000000004</v>
      </c>
      <c r="D5428" s="2"/>
    </row>
    <row r="5429" spans="1:4" x14ac:dyDescent="0.25">
      <c r="A5429" s="2">
        <v>540</v>
      </c>
      <c r="B5429">
        <v>5878</v>
      </c>
      <c r="C5429" s="3">
        <v>7984.4312049999999</v>
      </c>
      <c r="D5429" s="2"/>
    </row>
    <row r="5430" spans="1:4" x14ac:dyDescent="0.25">
      <c r="A5430" s="2">
        <v>540</v>
      </c>
      <c r="B5430">
        <v>5881</v>
      </c>
      <c r="C5430" s="3">
        <v>4729.2511216659996</v>
      </c>
      <c r="D5430" s="2"/>
    </row>
    <row r="5431" spans="1:4" x14ac:dyDescent="0.25">
      <c r="A5431" s="2">
        <v>540</v>
      </c>
      <c r="B5431">
        <v>5882</v>
      </c>
      <c r="C5431" s="3">
        <v>1263.688455</v>
      </c>
      <c r="D5431" s="2"/>
    </row>
    <row r="5432" spans="1:4" x14ac:dyDescent="0.25">
      <c r="A5432" s="2">
        <v>540</v>
      </c>
      <c r="B5432">
        <v>5884</v>
      </c>
      <c r="C5432" s="3">
        <v>3204.313116666</v>
      </c>
      <c r="D5432" s="2"/>
    </row>
    <row r="5433" spans="1:4" x14ac:dyDescent="0.25">
      <c r="A5433" s="2">
        <v>540</v>
      </c>
      <c r="B5433">
        <v>5885</v>
      </c>
      <c r="C5433" s="3">
        <v>9451.2347969999992</v>
      </c>
      <c r="D5433" s="2"/>
    </row>
    <row r="5434" spans="1:4" x14ac:dyDescent="0.25">
      <c r="A5434" s="2">
        <v>540</v>
      </c>
      <c r="B5434">
        <v>5886</v>
      </c>
      <c r="C5434" s="3">
        <v>3320.195322</v>
      </c>
      <c r="D5434" s="2"/>
    </row>
    <row r="5435" spans="1:4" x14ac:dyDescent="0.25">
      <c r="A5435" s="2">
        <v>540</v>
      </c>
      <c r="B5435">
        <v>5887</v>
      </c>
      <c r="C5435" s="3">
        <v>4491.304521</v>
      </c>
      <c r="D5435" s="2"/>
    </row>
    <row r="5436" spans="1:4" x14ac:dyDescent="0.25">
      <c r="A5436" s="2">
        <v>540</v>
      </c>
      <c r="B5436">
        <v>5888</v>
      </c>
      <c r="C5436" s="3">
        <v>4367.9649829999998</v>
      </c>
      <c r="D5436" s="2"/>
    </row>
    <row r="5437" spans="1:4" x14ac:dyDescent="0.25">
      <c r="A5437" s="2">
        <v>540</v>
      </c>
      <c r="B5437">
        <v>5889</v>
      </c>
      <c r="C5437" s="3">
        <v>5695.7032369999997</v>
      </c>
      <c r="D5437" s="2"/>
    </row>
    <row r="5438" spans="1:4" x14ac:dyDescent="0.25">
      <c r="A5438" s="2">
        <v>540</v>
      </c>
      <c r="B5438">
        <v>5890</v>
      </c>
      <c r="C5438" s="3">
        <v>4520.121408</v>
      </c>
      <c r="D5438" s="2"/>
    </row>
    <row r="5439" spans="1:4" x14ac:dyDescent="0.25">
      <c r="A5439" s="2">
        <v>540</v>
      </c>
      <c r="B5439">
        <v>5891</v>
      </c>
      <c r="C5439" s="3">
        <v>6605.4595600000002</v>
      </c>
      <c r="D5439" s="2"/>
    </row>
    <row r="5440" spans="1:4" x14ac:dyDescent="0.25">
      <c r="A5440" s="2">
        <v>540</v>
      </c>
      <c r="B5440">
        <v>5892</v>
      </c>
      <c r="C5440" s="3">
        <v>5613.2814550000003</v>
      </c>
      <c r="D5440" s="2"/>
    </row>
    <row r="5441" spans="1:4" x14ac:dyDescent="0.25">
      <c r="A5441" s="2">
        <v>540</v>
      </c>
      <c r="B5441">
        <v>5893</v>
      </c>
      <c r="C5441" s="3">
        <v>7158.16878</v>
      </c>
      <c r="D5441" s="2"/>
    </row>
    <row r="5442" spans="1:4" x14ac:dyDescent="0.25">
      <c r="A5442" s="2">
        <v>540</v>
      </c>
      <c r="B5442">
        <v>5894</v>
      </c>
      <c r="C5442" s="3">
        <v>5937.0881799999997</v>
      </c>
      <c r="D5442" s="2"/>
    </row>
    <row r="5443" spans="1:4" x14ac:dyDescent="0.25">
      <c r="A5443" s="2">
        <v>540</v>
      </c>
      <c r="B5443">
        <v>5895</v>
      </c>
      <c r="C5443" s="3">
        <v>4074.7854430000002</v>
      </c>
      <c r="D5443" s="2"/>
    </row>
    <row r="5444" spans="1:4" x14ac:dyDescent="0.25">
      <c r="A5444" s="2">
        <v>540</v>
      </c>
      <c r="B5444">
        <v>5896</v>
      </c>
      <c r="C5444" s="3">
        <v>4130.9422400000003</v>
      </c>
      <c r="D5444" s="2"/>
    </row>
    <row r="5445" spans="1:4" x14ac:dyDescent="0.25">
      <c r="A5445" s="2">
        <v>540</v>
      </c>
      <c r="B5445">
        <v>5897</v>
      </c>
      <c r="C5445" s="3">
        <v>2373.2308320000002</v>
      </c>
      <c r="D5445" s="2"/>
    </row>
    <row r="5446" spans="1:4" x14ac:dyDescent="0.25">
      <c r="A5446" s="2">
        <v>540</v>
      </c>
      <c r="B5446">
        <v>5898</v>
      </c>
      <c r="C5446" s="3">
        <v>2657.6984010000001</v>
      </c>
      <c r="D5446" s="2"/>
    </row>
    <row r="5447" spans="1:4" x14ac:dyDescent="0.25">
      <c r="A5447" s="2">
        <v>540</v>
      </c>
      <c r="B5447">
        <v>5899</v>
      </c>
      <c r="C5447" s="3">
        <v>2321.722295</v>
      </c>
      <c r="D5447" s="2"/>
    </row>
    <row r="5448" spans="1:4" x14ac:dyDescent="0.25">
      <c r="A5448" s="2">
        <v>540</v>
      </c>
      <c r="B5448">
        <v>5900</v>
      </c>
      <c r="C5448" s="3">
        <v>7320.4176530000004</v>
      </c>
      <c r="D5448" s="2"/>
    </row>
    <row r="5449" spans="1:4" x14ac:dyDescent="0.25">
      <c r="A5449" s="2">
        <v>540</v>
      </c>
      <c r="B5449">
        <v>5901</v>
      </c>
      <c r="C5449" s="3">
        <v>1116.0632230000001</v>
      </c>
      <c r="D5449" s="2"/>
    </row>
    <row r="5450" spans="1:4" x14ac:dyDescent="0.25">
      <c r="A5450" s="2">
        <v>540</v>
      </c>
      <c r="B5450">
        <v>5902</v>
      </c>
      <c r="C5450" s="3">
        <v>2040.22306</v>
      </c>
      <c r="D5450" s="2"/>
    </row>
    <row r="5451" spans="1:4" x14ac:dyDescent="0.25">
      <c r="A5451" s="2">
        <v>540</v>
      </c>
      <c r="B5451">
        <v>5903</v>
      </c>
      <c r="C5451" s="3">
        <v>6861.1073509999997</v>
      </c>
      <c r="D5451" s="2"/>
    </row>
    <row r="5452" spans="1:4" x14ac:dyDescent="0.25">
      <c r="A5452" s="2">
        <v>540</v>
      </c>
      <c r="B5452">
        <v>5904</v>
      </c>
      <c r="C5452" s="3">
        <v>12057.035236</v>
      </c>
      <c r="D5452" s="2"/>
    </row>
    <row r="5453" spans="1:4" x14ac:dyDescent="0.25">
      <c r="A5453" s="2">
        <v>540</v>
      </c>
      <c r="B5453">
        <v>5905</v>
      </c>
      <c r="C5453" s="3">
        <v>11270.178577000001</v>
      </c>
      <c r="D5453" s="2"/>
    </row>
    <row r="5454" spans="1:4" x14ac:dyDescent="0.25">
      <c r="A5454" s="2">
        <v>540</v>
      </c>
      <c r="B5454">
        <v>5906</v>
      </c>
      <c r="C5454" s="3">
        <v>1313.16092</v>
      </c>
      <c r="D5454" s="2"/>
    </row>
    <row r="5455" spans="1:4" x14ac:dyDescent="0.25">
      <c r="A5455" s="2">
        <v>540</v>
      </c>
      <c r="B5455">
        <v>5907</v>
      </c>
      <c r="C5455" s="3">
        <v>4535.0017529999996</v>
      </c>
      <c r="D5455" s="2"/>
    </row>
    <row r="5456" spans="1:4" x14ac:dyDescent="0.25">
      <c r="A5456" s="2">
        <v>540</v>
      </c>
      <c r="B5456">
        <v>5908</v>
      </c>
      <c r="C5456" s="3">
        <v>589.28198799999996</v>
      </c>
      <c r="D5456" s="2"/>
    </row>
    <row r="5457" spans="1:4" x14ac:dyDescent="0.25">
      <c r="A5457" s="2">
        <v>540</v>
      </c>
      <c r="B5457">
        <v>5909</v>
      </c>
      <c r="C5457" s="3">
        <v>4999.9991579999996</v>
      </c>
      <c r="D5457" s="2"/>
    </row>
    <row r="5458" spans="1:4" x14ac:dyDescent="0.25">
      <c r="A5458" s="2">
        <v>540</v>
      </c>
      <c r="B5458">
        <v>5910</v>
      </c>
      <c r="C5458" s="3">
        <v>1228.6217529999999</v>
      </c>
      <c r="D5458" s="2"/>
    </row>
    <row r="5459" spans="1:4" x14ac:dyDescent="0.25">
      <c r="A5459" s="2">
        <v>540</v>
      </c>
      <c r="B5459">
        <v>5911</v>
      </c>
      <c r="C5459" s="3">
        <v>993.35650499999997</v>
      </c>
      <c r="D5459" s="2"/>
    </row>
    <row r="5460" spans="1:4" x14ac:dyDescent="0.25">
      <c r="A5460" s="2">
        <v>540</v>
      </c>
      <c r="B5460">
        <v>5912</v>
      </c>
      <c r="C5460" s="3">
        <v>4361.7731709999998</v>
      </c>
      <c r="D5460" s="2"/>
    </row>
    <row r="5461" spans="1:4" x14ac:dyDescent="0.25">
      <c r="A5461" s="2">
        <v>540</v>
      </c>
      <c r="B5461">
        <v>5913</v>
      </c>
      <c r="C5461" s="3">
        <v>4361.7731709999998</v>
      </c>
      <c r="D5461" s="2"/>
    </row>
    <row r="5462" spans="1:4" x14ac:dyDescent="0.25">
      <c r="A5462" s="2">
        <v>540</v>
      </c>
      <c r="B5462">
        <v>5914</v>
      </c>
      <c r="C5462" s="3">
        <v>2163.26629</v>
      </c>
      <c r="D5462" s="2"/>
    </row>
    <row r="5463" spans="1:4" x14ac:dyDescent="0.25">
      <c r="A5463" s="2">
        <v>540</v>
      </c>
      <c r="B5463">
        <v>5915</v>
      </c>
      <c r="C5463" s="3">
        <v>2416.191006</v>
      </c>
      <c r="D5463" s="2"/>
    </row>
    <row r="5464" spans="1:4" x14ac:dyDescent="0.25">
      <c r="A5464" s="2">
        <v>540</v>
      </c>
      <c r="B5464">
        <v>5916</v>
      </c>
      <c r="C5464" s="3">
        <v>2673.9587710000001</v>
      </c>
      <c r="D5464" s="2"/>
    </row>
    <row r="5465" spans="1:4" x14ac:dyDescent="0.25">
      <c r="A5465" s="2">
        <v>540</v>
      </c>
      <c r="B5465">
        <v>5917</v>
      </c>
      <c r="C5465" s="3">
        <v>2291.4620329999998</v>
      </c>
      <c r="D5465" s="2"/>
    </row>
    <row r="5466" spans="1:4" x14ac:dyDescent="0.25">
      <c r="A5466" s="2">
        <v>540</v>
      </c>
      <c r="B5466">
        <v>5918</v>
      </c>
      <c r="C5466" s="3">
        <v>1336.710022</v>
      </c>
      <c r="D5466" s="2"/>
    </row>
    <row r="5467" spans="1:4" x14ac:dyDescent="0.25">
      <c r="A5467" s="2">
        <v>540</v>
      </c>
      <c r="B5467">
        <v>5919</v>
      </c>
      <c r="C5467" s="3">
        <v>3306.349999</v>
      </c>
      <c r="D5467" s="2"/>
    </row>
    <row r="5468" spans="1:4" x14ac:dyDescent="0.25">
      <c r="A5468" s="2">
        <v>540</v>
      </c>
      <c r="B5468">
        <v>5920</v>
      </c>
      <c r="C5468" s="3">
        <v>470.99648000000002</v>
      </c>
      <c r="D5468" s="2"/>
    </row>
    <row r="5469" spans="1:4" x14ac:dyDescent="0.25">
      <c r="A5469" s="2">
        <v>540</v>
      </c>
      <c r="B5469">
        <v>5921</v>
      </c>
      <c r="C5469" s="3">
        <v>1247.1017240000001</v>
      </c>
      <c r="D5469" s="2"/>
    </row>
    <row r="5470" spans="1:4" x14ac:dyDescent="0.25">
      <c r="A5470" s="2">
        <v>540</v>
      </c>
      <c r="B5470">
        <v>5922</v>
      </c>
      <c r="C5470" s="3">
        <v>243.16161199999999</v>
      </c>
      <c r="D5470" s="2"/>
    </row>
    <row r="5471" spans="1:4" x14ac:dyDescent="0.25">
      <c r="A5471" s="2">
        <v>540</v>
      </c>
      <c r="B5471">
        <v>5923</v>
      </c>
      <c r="C5471" s="3">
        <v>3338.9291910000002</v>
      </c>
      <c r="D5471" s="2"/>
    </row>
    <row r="5472" spans="1:4" x14ac:dyDescent="0.25">
      <c r="A5472" s="2">
        <v>540</v>
      </c>
      <c r="B5472">
        <v>5924</v>
      </c>
      <c r="C5472" s="3">
        <v>227.834869</v>
      </c>
      <c r="D5472" s="2"/>
    </row>
    <row r="5473" spans="1:4" x14ac:dyDescent="0.25">
      <c r="A5473" s="2">
        <v>540</v>
      </c>
      <c r="B5473">
        <v>5925</v>
      </c>
      <c r="C5473" s="3">
        <v>3938.6994140000002</v>
      </c>
      <c r="D5473" s="2"/>
    </row>
    <row r="5474" spans="1:4" x14ac:dyDescent="0.25">
      <c r="A5474" s="2">
        <v>540</v>
      </c>
      <c r="B5474">
        <v>5926</v>
      </c>
      <c r="C5474" s="3">
        <v>1567.3207170000001</v>
      </c>
      <c r="D5474" s="2"/>
    </row>
    <row r="5475" spans="1:4" x14ac:dyDescent="0.25">
      <c r="A5475" s="2">
        <v>540</v>
      </c>
      <c r="B5475">
        <v>5927</v>
      </c>
      <c r="C5475" s="3">
        <v>24881.692985000001</v>
      </c>
      <c r="D5475" s="2"/>
    </row>
    <row r="5476" spans="1:4" x14ac:dyDescent="0.25">
      <c r="A5476" s="2">
        <v>540</v>
      </c>
      <c r="B5476">
        <v>5928</v>
      </c>
      <c r="C5476" s="3">
        <v>2592.603118</v>
      </c>
      <c r="D5476" s="2"/>
    </row>
    <row r="5477" spans="1:4" x14ac:dyDescent="0.25">
      <c r="A5477" s="2">
        <v>540</v>
      </c>
      <c r="B5477">
        <v>5929</v>
      </c>
      <c r="C5477" s="3">
        <v>9099.3944250000004</v>
      </c>
      <c r="D5477" s="2"/>
    </row>
    <row r="5478" spans="1:4" x14ac:dyDescent="0.25">
      <c r="A5478" s="2">
        <v>540</v>
      </c>
      <c r="B5478">
        <v>5930</v>
      </c>
      <c r="C5478" s="3">
        <v>25363.748780000002</v>
      </c>
      <c r="D5478" s="2"/>
    </row>
    <row r="5479" spans="1:4" x14ac:dyDescent="0.25">
      <c r="A5479" s="2">
        <v>540</v>
      </c>
      <c r="B5479">
        <v>5931</v>
      </c>
      <c r="C5479" s="3">
        <v>1787.3870939999999</v>
      </c>
      <c r="D5479" s="2"/>
    </row>
    <row r="5480" spans="1:4" x14ac:dyDescent="0.25">
      <c r="A5480" s="2">
        <v>540</v>
      </c>
      <c r="B5480">
        <v>5932</v>
      </c>
      <c r="C5480" s="3">
        <v>3390.2976720000001</v>
      </c>
      <c r="D5480" s="2"/>
    </row>
    <row r="5481" spans="1:4" x14ac:dyDescent="0.25">
      <c r="A5481" s="2">
        <v>540</v>
      </c>
      <c r="B5481">
        <v>5933</v>
      </c>
      <c r="C5481" s="3">
        <v>7324.043471</v>
      </c>
      <c r="D5481" s="2"/>
    </row>
    <row r="5482" spans="1:4" x14ac:dyDescent="0.25">
      <c r="A5482" s="2">
        <v>540</v>
      </c>
      <c r="B5482">
        <v>5934</v>
      </c>
      <c r="C5482" s="3">
        <v>3390.2976720000001</v>
      </c>
      <c r="D5482" s="2"/>
    </row>
    <row r="5483" spans="1:4" x14ac:dyDescent="0.25">
      <c r="A5483" s="2">
        <v>540</v>
      </c>
      <c r="B5483">
        <v>5938</v>
      </c>
      <c r="C5483" s="3">
        <v>1990.4304890000001</v>
      </c>
      <c r="D5483" s="2"/>
    </row>
    <row r="5484" spans="1:4" x14ac:dyDescent="0.25">
      <c r="A5484" s="2">
        <v>540</v>
      </c>
      <c r="B5484">
        <v>5939</v>
      </c>
      <c r="C5484" s="3">
        <v>7365.6694669999997</v>
      </c>
      <c r="D5484" s="2"/>
    </row>
    <row r="5485" spans="1:4" x14ac:dyDescent="0.25">
      <c r="A5485" s="2">
        <v>540</v>
      </c>
      <c r="B5485">
        <v>5940</v>
      </c>
      <c r="C5485" s="3">
        <v>6650.2947370000002</v>
      </c>
      <c r="D5485" s="2"/>
    </row>
    <row r="5486" spans="1:4" x14ac:dyDescent="0.25">
      <c r="A5486" s="2">
        <v>540</v>
      </c>
      <c r="B5486">
        <v>5941</v>
      </c>
      <c r="C5486" s="3">
        <v>6924.2537759999996</v>
      </c>
      <c r="D5486" s="2"/>
    </row>
    <row r="5487" spans="1:4" x14ac:dyDescent="0.25">
      <c r="A5487" s="2">
        <v>540</v>
      </c>
      <c r="B5487">
        <v>5942</v>
      </c>
      <c r="C5487" s="3">
        <v>6924.2537759999996</v>
      </c>
      <c r="D5487" s="2"/>
    </row>
    <row r="5488" spans="1:4" x14ac:dyDescent="0.25">
      <c r="A5488" s="2">
        <v>540</v>
      </c>
      <c r="B5488">
        <v>5943</v>
      </c>
      <c r="C5488" s="3">
        <v>3586.9313160000002</v>
      </c>
      <c r="D5488" s="2"/>
    </row>
    <row r="5489" spans="1:4" x14ac:dyDescent="0.25">
      <c r="A5489" s="2">
        <v>540</v>
      </c>
      <c r="B5489">
        <v>5944</v>
      </c>
      <c r="C5489" s="3">
        <v>14398.156766665999</v>
      </c>
      <c r="D5489" s="2"/>
    </row>
    <row r="5490" spans="1:4" x14ac:dyDescent="0.25">
      <c r="A5490" s="2">
        <v>540</v>
      </c>
      <c r="B5490">
        <v>5945</v>
      </c>
      <c r="C5490" s="3">
        <v>24873.752812999999</v>
      </c>
      <c r="D5490" s="2"/>
    </row>
    <row r="5491" spans="1:4" x14ac:dyDescent="0.25">
      <c r="A5491" s="2">
        <v>540</v>
      </c>
      <c r="B5491">
        <v>5946</v>
      </c>
      <c r="C5491" s="3">
        <v>6527.746991</v>
      </c>
      <c r="D5491" s="2"/>
    </row>
    <row r="5492" spans="1:4" x14ac:dyDescent="0.25">
      <c r="A5492" s="2">
        <v>540</v>
      </c>
      <c r="B5492">
        <v>5947</v>
      </c>
      <c r="C5492" s="3">
        <v>5174.9348559999999</v>
      </c>
      <c r="D5492" s="2"/>
    </row>
    <row r="5493" spans="1:4" x14ac:dyDescent="0.25">
      <c r="A5493" s="2">
        <v>540</v>
      </c>
      <c r="B5493">
        <v>5949</v>
      </c>
      <c r="C5493" s="3">
        <v>2398.8617479999998</v>
      </c>
      <c r="D5493" s="2"/>
    </row>
    <row r="5494" spans="1:4" x14ac:dyDescent="0.25">
      <c r="A5494" s="2">
        <v>540</v>
      </c>
      <c r="B5494">
        <v>5951</v>
      </c>
      <c r="C5494" s="3">
        <v>2187.3866760000001</v>
      </c>
      <c r="D5494" s="2"/>
    </row>
    <row r="5495" spans="1:4" x14ac:dyDescent="0.25">
      <c r="A5495" s="2">
        <v>540</v>
      </c>
      <c r="B5495">
        <v>5952</v>
      </c>
      <c r="C5495" s="3">
        <v>2121.111085</v>
      </c>
      <c r="D5495" s="2"/>
    </row>
    <row r="5496" spans="1:4" x14ac:dyDescent="0.25">
      <c r="A5496" s="2">
        <v>540</v>
      </c>
      <c r="B5496">
        <v>5953</v>
      </c>
      <c r="C5496" s="3">
        <v>3060.1123280000002</v>
      </c>
      <c r="D5496" s="2"/>
    </row>
    <row r="5497" spans="1:4" x14ac:dyDescent="0.25">
      <c r="A5497" s="2">
        <v>540</v>
      </c>
      <c r="B5497">
        <v>5954</v>
      </c>
      <c r="C5497" s="3">
        <v>5187.9922839999999</v>
      </c>
      <c r="D5497" s="2"/>
    </row>
    <row r="5498" spans="1:4" x14ac:dyDescent="0.25">
      <c r="A5498" s="2">
        <v>540</v>
      </c>
      <c r="B5498">
        <v>5955</v>
      </c>
      <c r="C5498" s="3">
        <v>2443.8657229999999</v>
      </c>
      <c r="D5498" s="2"/>
    </row>
    <row r="5499" spans="1:4" x14ac:dyDescent="0.25">
      <c r="A5499" s="2">
        <v>540</v>
      </c>
      <c r="B5499">
        <v>5956</v>
      </c>
      <c r="C5499" s="3">
        <v>1787.3870939999999</v>
      </c>
      <c r="D5499" s="2"/>
    </row>
    <row r="5500" spans="1:4" x14ac:dyDescent="0.25">
      <c r="A5500" s="2">
        <v>540</v>
      </c>
      <c r="B5500">
        <v>5957</v>
      </c>
      <c r="C5500" s="3">
        <v>7516.9895539999998</v>
      </c>
      <c r="D5500" s="2"/>
    </row>
    <row r="5501" spans="1:4" x14ac:dyDescent="0.25">
      <c r="A5501" s="2">
        <v>540</v>
      </c>
      <c r="B5501">
        <v>5958</v>
      </c>
      <c r="C5501" s="3">
        <v>2237.5365529999999</v>
      </c>
      <c r="D5501" s="2"/>
    </row>
    <row r="5502" spans="1:4" x14ac:dyDescent="0.25">
      <c r="A5502" s="2">
        <v>540</v>
      </c>
      <c r="B5502">
        <v>5959</v>
      </c>
      <c r="C5502" s="3">
        <v>2730.987286</v>
      </c>
      <c r="D5502" s="2"/>
    </row>
    <row r="5503" spans="1:4" x14ac:dyDescent="0.25">
      <c r="A5503" s="2">
        <v>540</v>
      </c>
      <c r="B5503">
        <v>5960</v>
      </c>
      <c r="C5503" s="3">
        <v>1976.2965939999999</v>
      </c>
      <c r="D5503" s="2"/>
    </row>
    <row r="5504" spans="1:4" x14ac:dyDescent="0.25">
      <c r="A5504" s="2">
        <v>540</v>
      </c>
      <c r="B5504">
        <v>5961</v>
      </c>
      <c r="C5504" s="3">
        <v>4686.261493</v>
      </c>
      <c r="D5504" s="2"/>
    </row>
    <row r="5505" spans="1:4" x14ac:dyDescent="0.25">
      <c r="A5505" s="2">
        <v>540</v>
      </c>
      <c r="B5505">
        <v>5963</v>
      </c>
      <c r="C5505" s="3">
        <v>27908.897848000001</v>
      </c>
      <c r="D5505" s="2"/>
    </row>
    <row r="5506" spans="1:4" x14ac:dyDescent="0.25">
      <c r="A5506" s="2">
        <v>540</v>
      </c>
      <c r="B5506">
        <v>5964</v>
      </c>
      <c r="C5506" s="3">
        <v>492.18366700000001</v>
      </c>
      <c r="D5506" s="2"/>
    </row>
    <row r="5507" spans="1:4" x14ac:dyDescent="0.25">
      <c r="A5507" s="2">
        <v>540</v>
      </c>
      <c r="B5507">
        <v>5966</v>
      </c>
      <c r="C5507" s="3">
        <v>12980.833672000001</v>
      </c>
      <c r="D5507" s="2"/>
    </row>
    <row r="5508" spans="1:4" x14ac:dyDescent="0.25">
      <c r="A5508" s="2">
        <v>540</v>
      </c>
      <c r="B5508">
        <v>5967</v>
      </c>
      <c r="C5508" s="3">
        <v>836.62584100000004</v>
      </c>
      <c r="D5508" s="2"/>
    </row>
    <row r="5509" spans="1:4" x14ac:dyDescent="0.25">
      <c r="A5509" s="2">
        <v>540</v>
      </c>
      <c r="B5509">
        <v>5968</v>
      </c>
      <c r="C5509" s="3">
        <v>2516.0626360000001</v>
      </c>
      <c r="D5509" s="2"/>
    </row>
    <row r="5510" spans="1:4" x14ac:dyDescent="0.25">
      <c r="A5510" s="2">
        <v>540</v>
      </c>
      <c r="B5510">
        <v>5970</v>
      </c>
      <c r="C5510" s="3">
        <v>22957.082209</v>
      </c>
      <c r="D5510" s="2"/>
    </row>
    <row r="5511" spans="1:4" x14ac:dyDescent="0.25">
      <c r="A5511" s="2">
        <v>540</v>
      </c>
      <c r="B5511">
        <v>5971</v>
      </c>
      <c r="C5511" s="3">
        <v>2935.6197280000001</v>
      </c>
      <c r="D5511" s="2"/>
    </row>
    <row r="5512" spans="1:4" x14ac:dyDescent="0.25">
      <c r="A5512" s="2">
        <v>540</v>
      </c>
      <c r="B5512">
        <v>5972</v>
      </c>
      <c r="C5512" s="3">
        <v>16456.362915000002</v>
      </c>
      <c r="D5512" s="2"/>
    </row>
    <row r="5513" spans="1:4" x14ac:dyDescent="0.25">
      <c r="A5513" s="2">
        <v>540</v>
      </c>
      <c r="B5513">
        <v>5973</v>
      </c>
      <c r="C5513" s="3">
        <v>2809.7221089999998</v>
      </c>
      <c r="D5513" s="2"/>
    </row>
    <row r="5514" spans="1:4" x14ac:dyDescent="0.25">
      <c r="A5514" s="2">
        <v>540</v>
      </c>
      <c r="B5514">
        <v>5974</v>
      </c>
      <c r="C5514" s="3">
        <v>15248.245242000001</v>
      </c>
      <c r="D5514" s="2"/>
    </row>
    <row r="5515" spans="1:4" x14ac:dyDescent="0.25">
      <c r="A5515" s="2">
        <v>540</v>
      </c>
      <c r="B5515">
        <v>5975</v>
      </c>
      <c r="C5515" s="3">
        <v>2122.0001520000001</v>
      </c>
      <c r="D5515" s="2"/>
    </row>
    <row r="5516" spans="1:4" x14ac:dyDescent="0.25">
      <c r="A5516" s="2">
        <v>540</v>
      </c>
      <c r="B5516">
        <v>5979</v>
      </c>
      <c r="C5516" s="3">
        <v>32669.153157000001</v>
      </c>
      <c r="D5516" s="2"/>
    </row>
    <row r="5517" spans="1:4" x14ac:dyDescent="0.25">
      <c r="A5517" s="2">
        <v>540</v>
      </c>
      <c r="B5517">
        <v>5980</v>
      </c>
      <c r="C5517" s="3">
        <v>31327.834557999999</v>
      </c>
      <c r="D5517" s="2"/>
    </row>
    <row r="5518" spans="1:4" x14ac:dyDescent="0.25">
      <c r="A5518" s="2">
        <v>540</v>
      </c>
      <c r="B5518">
        <v>5981</v>
      </c>
      <c r="C5518" s="3">
        <v>21545.347097000002</v>
      </c>
      <c r="D5518" s="2"/>
    </row>
    <row r="5519" spans="1:4" x14ac:dyDescent="0.25">
      <c r="A5519" s="2">
        <v>540</v>
      </c>
      <c r="B5519">
        <v>5982</v>
      </c>
      <c r="C5519" s="3">
        <v>12299.305525</v>
      </c>
      <c r="D5519" s="2"/>
    </row>
    <row r="5520" spans="1:4" x14ac:dyDescent="0.25">
      <c r="A5520" s="2">
        <v>540</v>
      </c>
      <c r="B5520">
        <v>5983</v>
      </c>
      <c r="C5520" s="3">
        <v>47563.854882</v>
      </c>
      <c r="D5520" s="2"/>
    </row>
    <row r="5521" spans="1:4" x14ac:dyDescent="0.25">
      <c r="A5521" s="2">
        <v>540</v>
      </c>
      <c r="B5521">
        <v>5985</v>
      </c>
      <c r="C5521" s="3">
        <v>23753.024999000001</v>
      </c>
      <c r="D5521" s="2"/>
    </row>
    <row r="5522" spans="1:4" x14ac:dyDescent="0.25">
      <c r="A5522" s="2">
        <v>540</v>
      </c>
      <c r="B5522">
        <v>5986</v>
      </c>
      <c r="C5522" s="3">
        <v>27630.483421000001</v>
      </c>
      <c r="D5522" s="2"/>
    </row>
    <row r="5523" spans="1:4" x14ac:dyDescent="0.25">
      <c r="A5523" s="2">
        <v>540</v>
      </c>
      <c r="B5523">
        <v>5987</v>
      </c>
      <c r="C5523" s="3">
        <v>9390.9854360000008</v>
      </c>
      <c r="D5523" s="2"/>
    </row>
    <row r="5524" spans="1:4" x14ac:dyDescent="0.25">
      <c r="A5524" s="2">
        <v>540</v>
      </c>
      <c r="B5524">
        <v>5988</v>
      </c>
      <c r="C5524" s="3">
        <v>5635.316538</v>
      </c>
      <c r="D5524" s="2"/>
    </row>
    <row r="5525" spans="1:4" x14ac:dyDescent="0.25">
      <c r="A5525" s="2">
        <v>540</v>
      </c>
      <c r="B5525">
        <v>5989</v>
      </c>
      <c r="C5525" s="3">
        <v>13991.693056</v>
      </c>
      <c r="D5525" s="2"/>
    </row>
    <row r="5526" spans="1:4" x14ac:dyDescent="0.25">
      <c r="A5526" s="2">
        <v>540</v>
      </c>
      <c r="B5526">
        <v>5990</v>
      </c>
      <c r="C5526" s="3">
        <v>5006.3671770000001</v>
      </c>
      <c r="D5526" s="2"/>
    </row>
    <row r="5527" spans="1:4" x14ac:dyDescent="0.25">
      <c r="A5527" s="2">
        <v>540</v>
      </c>
      <c r="B5527">
        <v>5992</v>
      </c>
      <c r="C5527" s="3">
        <v>4020.1335909999998</v>
      </c>
      <c r="D5527" s="2"/>
    </row>
    <row r="5528" spans="1:4" x14ac:dyDescent="0.25">
      <c r="A5528" s="2">
        <v>540</v>
      </c>
      <c r="B5528">
        <v>5993</v>
      </c>
      <c r="C5528" s="3">
        <v>16208.978520000001</v>
      </c>
      <c r="D5528" s="2"/>
    </row>
    <row r="5529" spans="1:4" x14ac:dyDescent="0.25">
      <c r="A5529" s="2">
        <v>540</v>
      </c>
      <c r="B5529">
        <v>5994</v>
      </c>
      <c r="C5529" s="3">
        <v>1167.6055260000001</v>
      </c>
      <c r="D5529" s="2"/>
    </row>
    <row r="5530" spans="1:4" x14ac:dyDescent="0.25">
      <c r="A5530" s="2">
        <v>540</v>
      </c>
      <c r="B5530">
        <v>5995</v>
      </c>
      <c r="C5530" s="3">
        <v>4304.3877689999999</v>
      </c>
      <c r="D5530" s="2"/>
    </row>
    <row r="5531" spans="1:4" x14ac:dyDescent="0.25">
      <c r="A5531" s="2">
        <v>540</v>
      </c>
      <c r="B5531">
        <v>5996</v>
      </c>
      <c r="C5531" s="3">
        <v>2027.335865</v>
      </c>
      <c r="D5531" s="2"/>
    </row>
    <row r="5532" spans="1:4" x14ac:dyDescent="0.25">
      <c r="A5532" s="2">
        <v>540</v>
      </c>
      <c r="B5532">
        <v>5997</v>
      </c>
      <c r="C5532" s="3">
        <v>1824.2839019999999</v>
      </c>
      <c r="D5532" s="2"/>
    </row>
    <row r="5533" spans="1:4" x14ac:dyDescent="0.25">
      <c r="A5533" s="2">
        <v>540</v>
      </c>
      <c r="B5533">
        <v>5998</v>
      </c>
      <c r="C5533" s="3">
        <v>2938.6251309999998</v>
      </c>
      <c r="D5533" s="2"/>
    </row>
    <row r="5534" spans="1:4" x14ac:dyDescent="0.25">
      <c r="A5534" s="2">
        <v>540</v>
      </c>
      <c r="B5534">
        <v>5999</v>
      </c>
      <c r="C5534" s="3">
        <v>2422.63771</v>
      </c>
      <c r="D5534" s="2"/>
    </row>
    <row r="5535" spans="1:4" x14ac:dyDescent="0.25">
      <c r="A5535" s="2">
        <v>540</v>
      </c>
      <c r="B5535">
        <v>6000</v>
      </c>
      <c r="C5535" s="3">
        <v>15325.947835999999</v>
      </c>
      <c r="D5535" s="2"/>
    </row>
    <row r="5536" spans="1:4" x14ac:dyDescent="0.25">
      <c r="A5536" s="2">
        <v>540</v>
      </c>
      <c r="B5536">
        <v>6001</v>
      </c>
      <c r="C5536" s="3">
        <v>15261.540675</v>
      </c>
      <c r="D5536" s="2"/>
    </row>
    <row r="5537" spans="1:4" x14ac:dyDescent="0.25">
      <c r="A5537" s="2">
        <v>540</v>
      </c>
      <c r="B5537">
        <v>6002</v>
      </c>
      <c r="C5537" s="3">
        <v>1456.0738670000001</v>
      </c>
      <c r="D5537" s="2"/>
    </row>
    <row r="5538" spans="1:4" x14ac:dyDescent="0.25">
      <c r="A5538" s="2">
        <v>540</v>
      </c>
      <c r="B5538">
        <v>6003</v>
      </c>
      <c r="C5538" s="3">
        <v>18566.574704999999</v>
      </c>
      <c r="D5538" s="2"/>
    </row>
    <row r="5539" spans="1:4" x14ac:dyDescent="0.25">
      <c r="A5539" s="2">
        <v>540</v>
      </c>
      <c r="B5539">
        <v>6004</v>
      </c>
      <c r="C5539" s="3">
        <v>11872.665204999999</v>
      </c>
      <c r="D5539" s="2"/>
    </row>
    <row r="5540" spans="1:4" x14ac:dyDescent="0.25">
      <c r="A5540" s="2">
        <v>540</v>
      </c>
      <c r="B5540">
        <v>6006</v>
      </c>
      <c r="C5540" s="3">
        <v>11504.842114999999</v>
      </c>
      <c r="D5540" s="2"/>
    </row>
    <row r="5541" spans="1:4" x14ac:dyDescent="0.25">
      <c r="A5541" s="2">
        <v>540</v>
      </c>
      <c r="B5541">
        <v>6007</v>
      </c>
      <c r="C5541" s="3">
        <v>2111.3381260000001</v>
      </c>
      <c r="D5541" s="2"/>
    </row>
    <row r="5542" spans="1:4" x14ac:dyDescent="0.25">
      <c r="A5542" s="2">
        <v>540</v>
      </c>
      <c r="B5542">
        <v>6008</v>
      </c>
      <c r="C5542" s="3">
        <v>11865.240926</v>
      </c>
      <c r="D5542" s="2"/>
    </row>
    <row r="5543" spans="1:4" x14ac:dyDescent="0.25">
      <c r="A5543" s="2">
        <v>540</v>
      </c>
      <c r="B5543">
        <v>6009</v>
      </c>
      <c r="C5543" s="3">
        <v>11583.708877999999</v>
      </c>
      <c r="D5543" s="2"/>
    </row>
    <row r="5544" spans="1:4" x14ac:dyDescent="0.25">
      <c r="A5544" s="2">
        <v>540</v>
      </c>
      <c r="B5544">
        <v>6010</v>
      </c>
      <c r="C5544" s="3">
        <v>9236.9419999999991</v>
      </c>
      <c r="D5544" s="2"/>
    </row>
    <row r="5545" spans="1:4" x14ac:dyDescent="0.25">
      <c r="A5545" s="2">
        <v>540</v>
      </c>
      <c r="B5545">
        <v>6011</v>
      </c>
      <c r="C5545" s="3">
        <v>12709.136237000001</v>
      </c>
      <c r="D5545" s="2"/>
    </row>
    <row r="5546" spans="1:4" x14ac:dyDescent="0.25">
      <c r="A5546" s="2">
        <v>540</v>
      </c>
      <c r="B5546">
        <v>6012</v>
      </c>
      <c r="C5546" s="3">
        <v>4432.6324070000001</v>
      </c>
      <c r="D5546" s="2"/>
    </row>
    <row r="5547" spans="1:4" x14ac:dyDescent="0.25">
      <c r="A5547" s="2">
        <v>540</v>
      </c>
      <c r="B5547">
        <v>6013</v>
      </c>
      <c r="C5547" s="3">
        <v>14788.572713</v>
      </c>
      <c r="D5547" s="2"/>
    </row>
    <row r="5548" spans="1:4" x14ac:dyDescent="0.25">
      <c r="A5548" s="2">
        <v>540</v>
      </c>
      <c r="B5548">
        <v>6014</v>
      </c>
      <c r="C5548" s="3">
        <v>13734.518335000001</v>
      </c>
      <c r="D5548" s="2"/>
    </row>
    <row r="5549" spans="1:4" x14ac:dyDescent="0.25">
      <c r="A5549" s="2">
        <v>540</v>
      </c>
      <c r="B5549">
        <v>6015</v>
      </c>
      <c r="C5549" s="3">
        <v>11573.702426</v>
      </c>
      <c r="D5549" s="2"/>
    </row>
    <row r="5550" spans="1:4" x14ac:dyDescent="0.25">
      <c r="A5550" s="2">
        <v>540</v>
      </c>
      <c r="B5550">
        <v>6016</v>
      </c>
      <c r="C5550" s="3">
        <v>2185.3630539999999</v>
      </c>
      <c r="D5550" s="2"/>
    </row>
    <row r="5551" spans="1:4" x14ac:dyDescent="0.25">
      <c r="A5551" s="2">
        <v>540</v>
      </c>
      <c r="B5551">
        <v>6017</v>
      </c>
      <c r="C5551" s="3">
        <v>4247.1304639999998</v>
      </c>
      <c r="D5551" s="2"/>
    </row>
    <row r="5552" spans="1:4" x14ac:dyDescent="0.25">
      <c r="A5552" s="2">
        <v>540</v>
      </c>
      <c r="B5552">
        <v>6018</v>
      </c>
      <c r="C5552" s="3">
        <v>984.77490299999999</v>
      </c>
      <c r="D5552" s="2"/>
    </row>
    <row r="5553" spans="1:4" x14ac:dyDescent="0.25">
      <c r="A5553" s="2">
        <v>540</v>
      </c>
      <c r="B5553">
        <v>6019</v>
      </c>
      <c r="C5553" s="3">
        <v>1032.054222</v>
      </c>
      <c r="D5553" s="2"/>
    </row>
    <row r="5554" spans="1:4" x14ac:dyDescent="0.25">
      <c r="A5554" s="2">
        <v>540</v>
      </c>
      <c r="B5554">
        <v>6020</v>
      </c>
      <c r="C5554" s="3">
        <v>1372.450713</v>
      </c>
      <c r="D5554" s="2"/>
    </row>
    <row r="5555" spans="1:4" x14ac:dyDescent="0.25">
      <c r="A5555" s="2">
        <v>540</v>
      </c>
      <c r="B5555">
        <v>6021</v>
      </c>
      <c r="C5555" s="3">
        <v>1607.5942130000001</v>
      </c>
      <c r="D5555" s="2"/>
    </row>
    <row r="5556" spans="1:4" x14ac:dyDescent="0.25">
      <c r="A5556" s="2">
        <v>540</v>
      </c>
      <c r="B5556">
        <v>6022</v>
      </c>
      <c r="C5556" s="3">
        <v>11099.992496999999</v>
      </c>
      <c r="D5556" s="2"/>
    </row>
    <row r="5557" spans="1:4" x14ac:dyDescent="0.25">
      <c r="A5557" s="2">
        <v>540</v>
      </c>
      <c r="B5557">
        <v>6023</v>
      </c>
      <c r="C5557" s="3">
        <v>10145.250398</v>
      </c>
      <c r="D5557" s="2"/>
    </row>
    <row r="5558" spans="1:4" x14ac:dyDescent="0.25">
      <c r="A5558" s="2">
        <v>540</v>
      </c>
      <c r="B5558">
        <v>6024</v>
      </c>
      <c r="C5558" s="3">
        <v>5494.1695900000004</v>
      </c>
      <c r="D5558" s="2"/>
    </row>
    <row r="5559" spans="1:4" x14ac:dyDescent="0.25">
      <c r="A5559" s="2">
        <v>540</v>
      </c>
      <c r="B5559">
        <v>6025</v>
      </c>
      <c r="C5559" s="3">
        <v>6187.8754490000001</v>
      </c>
      <c r="D5559" s="2"/>
    </row>
    <row r="5560" spans="1:4" x14ac:dyDescent="0.25">
      <c r="A5560" s="2">
        <v>540</v>
      </c>
      <c r="B5560">
        <v>6026</v>
      </c>
      <c r="C5560" s="3">
        <v>6262.8053890000001</v>
      </c>
      <c r="D5560" s="2"/>
    </row>
    <row r="5561" spans="1:4" x14ac:dyDescent="0.25">
      <c r="A5561" s="2">
        <v>540</v>
      </c>
      <c r="B5561">
        <v>6027</v>
      </c>
      <c r="C5561" s="3">
        <v>7560.3985439999997</v>
      </c>
      <c r="D5561" s="2"/>
    </row>
    <row r="5562" spans="1:4" x14ac:dyDescent="0.25">
      <c r="A5562" s="2">
        <v>540</v>
      </c>
      <c r="B5562">
        <v>6028</v>
      </c>
      <c r="C5562" s="3">
        <v>6996.692771</v>
      </c>
      <c r="D5562" s="2"/>
    </row>
    <row r="5563" spans="1:4" x14ac:dyDescent="0.25">
      <c r="A5563" s="2">
        <v>540</v>
      </c>
      <c r="B5563">
        <v>6029</v>
      </c>
      <c r="C5563" s="3">
        <v>5836.4239269999998</v>
      </c>
      <c r="D5563" s="2"/>
    </row>
    <row r="5564" spans="1:4" x14ac:dyDescent="0.25">
      <c r="A5564" s="2">
        <v>540</v>
      </c>
      <c r="B5564">
        <v>6030</v>
      </c>
      <c r="C5564" s="3">
        <v>1728.007167</v>
      </c>
      <c r="D5564" s="2"/>
    </row>
    <row r="5565" spans="1:4" x14ac:dyDescent="0.25">
      <c r="A5565" s="2">
        <v>540</v>
      </c>
      <c r="B5565">
        <v>6031</v>
      </c>
      <c r="C5565" s="3">
        <v>7918.9947259999999</v>
      </c>
      <c r="D5565" s="2"/>
    </row>
    <row r="5566" spans="1:4" x14ac:dyDescent="0.25">
      <c r="A5566" s="2">
        <v>540</v>
      </c>
      <c r="B5566">
        <v>6032</v>
      </c>
      <c r="C5566" s="3">
        <v>7918.9947259999999</v>
      </c>
      <c r="D5566" s="2"/>
    </row>
    <row r="5567" spans="1:4" x14ac:dyDescent="0.25">
      <c r="A5567" s="2">
        <v>540</v>
      </c>
      <c r="B5567">
        <v>6033</v>
      </c>
      <c r="C5567" s="3">
        <v>4392.8562540000003</v>
      </c>
      <c r="D5567" s="2"/>
    </row>
    <row r="5568" spans="1:4" x14ac:dyDescent="0.25">
      <c r="A5568" s="2">
        <v>540</v>
      </c>
      <c r="B5568">
        <v>6034</v>
      </c>
      <c r="C5568" s="3">
        <v>6705.9349309999998</v>
      </c>
      <c r="D5568" s="2"/>
    </row>
    <row r="5569" spans="1:4" x14ac:dyDescent="0.25">
      <c r="A5569" s="2">
        <v>540</v>
      </c>
      <c r="B5569">
        <v>6035</v>
      </c>
      <c r="C5569" s="3">
        <v>14715.993267</v>
      </c>
      <c r="D5569" s="2"/>
    </row>
    <row r="5570" spans="1:4" x14ac:dyDescent="0.25">
      <c r="A5570" s="2">
        <v>540</v>
      </c>
      <c r="B5570">
        <v>6036</v>
      </c>
      <c r="C5570" s="3">
        <v>15407.415411</v>
      </c>
      <c r="D5570" s="2"/>
    </row>
    <row r="5571" spans="1:4" x14ac:dyDescent="0.25">
      <c r="A5571" s="2">
        <v>540</v>
      </c>
      <c r="B5571">
        <v>6037</v>
      </c>
      <c r="C5571" s="3">
        <v>12415.699255</v>
      </c>
      <c r="D5571" s="2"/>
    </row>
    <row r="5572" spans="1:4" x14ac:dyDescent="0.25">
      <c r="A5572" s="2">
        <v>540</v>
      </c>
      <c r="B5572">
        <v>6038</v>
      </c>
      <c r="C5572" s="3">
        <v>6225.2595490000003</v>
      </c>
      <c r="D5572" s="2"/>
    </row>
    <row r="5573" spans="1:4" x14ac:dyDescent="0.25">
      <c r="A5573" s="2">
        <v>540</v>
      </c>
      <c r="B5573">
        <v>6039</v>
      </c>
      <c r="C5573" s="3">
        <v>3254.323026</v>
      </c>
      <c r="D5573" s="2"/>
    </row>
    <row r="5574" spans="1:4" x14ac:dyDescent="0.25">
      <c r="A5574" s="2">
        <v>540</v>
      </c>
      <c r="B5574">
        <v>6040</v>
      </c>
      <c r="C5574" s="3">
        <v>4360.7252539999999</v>
      </c>
      <c r="D5574" s="2"/>
    </row>
    <row r="5575" spans="1:4" x14ac:dyDescent="0.25">
      <c r="A5575" s="2">
        <v>540</v>
      </c>
      <c r="B5575">
        <v>6042</v>
      </c>
      <c r="C5575" s="3">
        <v>875.63638100000003</v>
      </c>
      <c r="D5575" s="2"/>
    </row>
    <row r="5576" spans="1:4" x14ac:dyDescent="0.25">
      <c r="A5576" s="2">
        <v>540</v>
      </c>
      <c r="B5576">
        <v>6043</v>
      </c>
      <c r="C5576" s="3">
        <v>2470.952288</v>
      </c>
      <c r="D5576" s="2"/>
    </row>
    <row r="5577" spans="1:4" x14ac:dyDescent="0.25">
      <c r="A5577" s="2">
        <v>540</v>
      </c>
      <c r="B5577">
        <v>6044</v>
      </c>
      <c r="C5577" s="3">
        <v>691.60920799999997</v>
      </c>
      <c r="D5577" s="2"/>
    </row>
    <row r="5578" spans="1:4" x14ac:dyDescent="0.25">
      <c r="A5578" s="2">
        <v>540</v>
      </c>
      <c r="B5578">
        <v>6045</v>
      </c>
      <c r="C5578" s="3">
        <v>14267.214209</v>
      </c>
      <c r="D5578" s="2"/>
    </row>
    <row r="5579" spans="1:4" x14ac:dyDescent="0.25">
      <c r="A5579" s="2">
        <v>540</v>
      </c>
      <c r="B5579">
        <v>6046</v>
      </c>
      <c r="C5579" s="3">
        <v>17494.489238999999</v>
      </c>
      <c r="D5579" s="2"/>
    </row>
    <row r="5580" spans="1:4" x14ac:dyDescent="0.25">
      <c r="A5580" s="2">
        <v>540</v>
      </c>
      <c r="B5580">
        <v>6047</v>
      </c>
      <c r="C5580" s="3">
        <v>16259.886755</v>
      </c>
      <c r="D5580" s="2"/>
    </row>
    <row r="5581" spans="1:4" x14ac:dyDescent="0.25">
      <c r="A5581" s="2">
        <v>540</v>
      </c>
      <c r="B5581">
        <v>6049</v>
      </c>
      <c r="C5581" s="3">
        <v>1728.007167</v>
      </c>
      <c r="D5581" s="2"/>
    </row>
    <row r="5582" spans="1:4" x14ac:dyDescent="0.25">
      <c r="A5582" s="2">
        <v>540</v>
      </c>
      <c r="B5582">
        <v>6050</v>
      </c>
      <c r="C5582" s="3">
        <v>1728.007167</v>
      </c>
      <c r="D5582" s="2"/>
    </row>
    <row r="5583" spans="1:4" x14ac:dyDescent="0.25">
      <c r="A5583" s="2">
        <v>540</v>
      </c>
      <c r="B5583">
        <v>6051</v>
      </c>
      <c r="C5583" s="3">
        <v>17772.041404</v>
      </c>
      <c r="D5583" s="2"/>
    </row>
    <row r="5584" spans="1:4" x14ac:dyDescent="0.25">
      <c r="A5584" s="2">
        <v>540</v>
      </c>
      <c r="B5584">
        <v>6052</v>
      </c>
      <c r="C5584" s="3">
        <v>8152.2281030000004</v>
      </c>
      <c r="D5584" s="2"/>
    </row>
    <row r="5585" spans="1:4" x14ac:dyDescent="0.25">
      <c r="A5585" s="2">
        <v>540</v>
      </c>
      <c r="B5585">
        <v>6053</v>
      </c>
      <c r="C5585" s="3">
        <v>8152.2281030000004</v>
      </c>
      <c r="D5585" s="2"/>
    </row>
    <row r="5586" spans="1:4" x14ac:dyDescent="0.25">
      <c r="A5586" s="2">
        <v>540</v>
      </c>
      <c r="B5586">
        <v>6054</v>
      </c>
      <c r="C5586" s="3">
        <v>8600.1067249999996</v>
      </c>
      <c r="D5586" s="2"/>
    </row>
    <row r="5587" spans="1:4" x14ac:dyDescent="0.25">
      <c r="A5587" s="2">
        <v>540</v>
      </c>
      <c r="B5587">
        <v>6055</v>
      </c>
      <c r="C5587" s="3">
        <v>5740.3935009999996</v>
      </c>
      <c r="D5587" s="2"/>
    </row>
    <row r="5588" spans="1:4" x14ac:dyDescent="0.25">
      <c r="A5588" s="2">
        <v>540</v>
      </c>
      <c r="B5588">
        <v>6056</v>
      </c>
      <c r="C5588" s="3">
        <v>5790.3377739999996</v>
      </c>
      <c r="D5588" s="2"/>
    </row>
    <row r="5589" spans="1:4" x14ac:dyDescent="0.25">
      <c r="A5589" s="2">
        <v>540</v>
      </c>
      <c r="B5589">
        <v>6057</v>
      </c>
      <c r="C5589" s="3">
        <v>975.37751500000002</v>
      </c>
      <c r="D5589" s="2"/>
    </row>
    <row r="5590" spans="1:4" x14ac:dyDescent="0.25">
      <c r="A5590" s="2">
        <v>540</v>
      </c>
      <c r="B5590">
        <v>6058</v>
      </c>
      <c r="C5590" s="3">
        <v>1002.365904</v>
      </c>
      <c r="D5590" s="2"/>
    </row>
    <row r="5591" spans="1:4" x14ac:dyDescent="0.25">
      <c r="A5591" s="2">
        <v>540</v>
      </c>
      <c r="B5591">
        <v>6059</v>
      </c>
      <c r="C5591" s="3">
        <v>975.37751500000002</v>
      </c>
      <c r="D5591" s="2"/>
    </row>
    <row r="5592" spans="1:4" x14ac:dyDescent="0.25">
      <c r="A5592" s="2">
        <v>540</v>
      </c>
      <c r="B5592">
        <v>6061</v>
      </c>
      <c r="C5592" s="3">
        <v>85.394881999999996</v>
      </c>
      <c r="D5592" s="2"/>
    </row>
    <row r="5593" spans="1:4" x14ac:dyDescent="0.25">
      <c r="A5593" s="2">
        <v>540</v>
      </c>
      <c r="B5593">
        <v>6062</v>
      </c>
      <c r="C5593" s="3">
        <v>930.67895099999998</v>
      </c>
      <c r="D5593" s="2"/>
    </row>
    <row r="5594" spans="1:4" x14ac:dyDescent="0.25">
      <c r="A5594" s="2">
        <v>540</v>
      </c>
      <c r="B5594">
        <v>6063</v>
      </c>
      <c r="C5594" s="3">
        <v>872.72645899999998</v>
      </c>
      <c r="D5594" s="2"/>
    </row>
    <row r="5595" spans="1:4" x14ac:dyDescent="0.25">
      <c r="A5595" s="2">
        <v>540</v>
      </c>
      <c r="B5595">
        <v>6064</v>
      </c>
      <c r="C5595" s="3">
        <v>18.131758000000001</v>
      </c>
      <c r="D5595" s="2"/>
    </row>
    <row r="5596" spans="1:4" x14ac:dyDescent="0.25">
      <c r="A5596" s="2">
        <v>540</v>
      </c>
      <c r="B5596">
        <v>6065</v>
      </c>
      <c r="C5596" s="3">
        <v>994.48857499999997</v>
      </c>
      <c r="D5596" s="2"/>
    </row>
    <row r="5597" spans="1:4" x14ac:dyDescent="0.25">
      <c r="A5597" s="2">
        <v>540</v>
      </c>
      <c r="B5597">
        <v>6066</v>
      </c>
      <c r="C5597" s="3">
        <v>18.131758000000001</v>
      </c>
      <c r="D5597" s="2"/>
    </row>
    <row r="5598" spans="1:4" x14ac:dyDescent="0.25">
      <c r="A5598" s="2">
        <v>540</v>
      </c>
      <c r="B5598">
        <v>6067</v>
      </c>
      <c r="C5598" s="3">
        <v>382.90578099999999</v>
      </c>
      <c r="D5598" s="2"/>
    </row>
    <row r="5599" spans="1:4" x14ac:dyDescent="0.25">
      <c r="A5599" s="2">
        <v>540</v>
      </c>
      <c r="B5599">
        <v>6068</v>
      </c>
      <c r="C5599" s="3">
        <v>933.63216199999999</v>
      </c>
      <c r="D5599" s="2"/>
    </row>
    <row r="5600" spans="1:4" x14ac:dyDescent="0.25">
      <c r="A5600" s="2">
        <v>540</v>
      </c>
      <c r="B5600">
        <v>6069</v>
      </c>
      <c r="C5600" s="3">
        <v>1061.6914240000001</v>
      </c>
      <c r="D5600" s="2"/>
    </row>
    <row r="5601" spans="1:4" x14ac:dyDescent="0.25">
      <c r="A5601" s="2">
        <v>540</v>
      </c>
      <c r="B5601">
        <v>6070</v>
      </c>
      <c r="C5601" s="3">
        <v>1061.6914240000001</v>
      </c>
      <c r="D5601" s="2"/>
    </row>
    <row r="5602" spans="1:4" x14ac:dyDescent="0.25">
      <c r="A5602" s="2">
        <v>540</v>
      </c>
      <c r="B5602">
        <v>6071</v>
      </c>
      <c r="C5602" s="3">
        <v>4841.2139360000001</v>
      </c>
      <c r="D5602" s="2"/>
    </row>
    <row r="5603" spans="1:4" x14ac:dyDescent="0.25">
      <c r="A5603" s="2">
        <v>540</v>
      </c>
      <c r="B5603">
        <v>6072</v>
      </c>
      <c r="C5603" s="3">
        <v>6024.7118499999997</v>
      </c>
      <c r="D5603" s="2"/>
    </row>
    <row r="5604" spans="1:4" x14ac:dyDescent="0.25">
      <c r="A5604" s="2">
        <v>540</v>
      </c>
      <c r="B5604">
        <v>6073</v>
      </c>
      <c r="C5604" s="3">
        <v>4945.8041370000001</v>
      </c>
      <c r="D5604" s="2"/>
    </row>
    <row r="5605" spans="1:4" x14ac:dyDescent="0.25">
      <c r="A5605" s="2">
        <v>540</v>
      </c>
      <c r="B5605">
        <v>6074</v>
      </c>
      <c r="C5605" s="3">
        <v>465.88172800000001</v>
      </c>
      <c r="D5605" s="2"/>
    </row>
    <row r="5606" spans="1:4" x14ac:dyDescent="0.25">
      <c r="A5606" s="2">
        <v>540</v>
      </c>
      <c r="B5606">
        <v>6075</v>
      </c>
      <c r="C5606" s="3">
        <v>51.390279</v>
      </c>
      <c r="D5606" s="2"/>
    </row>
    <row r="5607" spans="1:4" x14ac:dyDescent="0.25">
      <c r="A5607" s="2">
        <v>540</v>
      </c>
      <c r="B5607">
        <v>6076</v>
      </c>
      <c r="C5607" s="3">
        <v>20.828517000000002</v>
      </c>
      <c r="D5607" s="2"/>
    </row>
    <row r="5608" spans="1:4" x14ac:dyDescent="0.25">
      <c r="A5608" s="2">
        <v>540</v>
      </c>
      <c r="B5608">
        <v>6077</v>
      </c>
      <c r="C5608" s="3">
        <v>1350.5402859999999</v>
      </c>
      <c r="D5608" s="2"/>
    </row>
    <row r="5609" spans="1:4" x14ac:dyDescent="0.25">
      <c r="A5609" s="2">
        <v>540</v>
      </c>
      <c r="B5609">
        <v>6078</v>
      </c>
      <c r="C5609" s="3">
        <v>4380.7023289999997</v>
      </c>
      <c r="D5609" s="2"/>
    </row>
    <row r="5610" spans="1:4" x14ac:dyDescent="0.25">
      <c r="A5610" s="2">
        <v>540</v>
      </c>
      <c r="B5610">
        <v>6079</v>
      </c>
      <c r="C5610" s="3">
        <v>44.187620000000003</v>
      </c>
      <c r="D5610" s="2"/>
    </row>
    <row r="5611" spans="1:4" x14ac:dyDescent="0.25">
      <c r="A5611" s="2">
        <v>540</v>
      </c>
      <c r="B5611">
        <v>6080</v>
      </c>
      <c r="C5611" s="3">
        <v>852.25171699999999</v>
      </c>
      <c r="D5611" s="2"/>
    </row>
    <row r="5612" spans="1:4" x14ac:dyDescent="0.25">
      <c r="A5612" s="2">
        <v>540</v>
      </c>
      <c r="B5612">
        <v>6081</v>
      </c>
      <c r="C5612" s="3">
        <v>828.28753400000005</v>
      </c>
      <c r="D5612" s="2"/>
    </row>
    <row r="5613" spans="1:4" x14ac:dyDescent="0.25">
      <c r="A5613" s="2">
        <v>540</v>
      </c>
      <c r="B5613">
        <v>6082</v>
      </c>
      <c r="C5613" s="3">
        <v>852.25171699999999</v>
      </c>
      <c r="D5613" s="2"/>
    </row>
    <row r="5614" spans="1:4" x14ac:dyDescent="0.25">
      <c r="A5614" s="2">
        <v>540</v>
      </c>
      <c r="B5614">
        <v>6083</v>
      </c>
      <c r="C5614" s="3">
        <v>434.17839700000002</v>
      </c>
      <c r="D5614" s="2"/>
    </row>
    <row r="5615" spans="1:4" x14ac:dyDescent="0.25">
      <c r="A5615" s="2">
        <v>540</v>
      </c>
      <c r="B5615">
        <v>6084</v>
      </c>
      <c r="C5615" s="3">
        <v>0</v>
      </c>
      <c r="D5615" s="2"/>
    </row>
    <row r="5616" spans="1:4" x14ac:dyDescent="0.25">
      <c r="A5616" s="2">
        <v>540</v>
      </c>
      <c r="B5616">
        <v>6085</v>
      </c>
      <c r="C5616" s="3">
        <v>1670.9817230000001</v>
      </c>
      <c r="D5616" s="2"/>
    </row>
    <row r="5617" spans="1:4" x14ac:dyDescent="0.25">
      <c r="A5617" s="2">
        <v>540</v>
      </c>
      <c r="B5617">
        <v>6086</v>
      </c>
      <c r="C5617" s="3">
        <v>5470.6646659999997</v>
      </c>
      <c r="D5617" s="2"/>
    </row>
    <row r="5618" spans="1:4" x14ac:dyDescent="0.25">
      <c r="A5618" s="2">
        <v>540</v>
      </c>
      <c r="B5618">
        <v>6087</v>
      </c>
      <c r="C5618" s="3">
        <v>9812.1633669999992</v>
      </c>
      <c r="D5618" s="2"/>
    </row>
    <row r="5619" spans="1:4" x14ac:dyDescent="0.25">
      <c r="A5619" s="2">
        <v>540</v>
      </c>
      <c r="B5619">
        <v>6088</v>
      </c>
      <c r="C5619" s="3">
        <v>9983.7880150000001</v>
      </c>
      <c r="D5619" s="2"/>
    </row>
    <row r="5620" spans="1:4" x14ac:dyDescent="0.25">
      <c r="A5620" s="2">
        <v>540</v>
      </c>
      <c r="B5620">
        <v>6089</v>
      </c>
      <c r="C5620" s="3">
        <v>3393.2858620000002</v>
      </c>
      <c r="D5620" s="2"/>
    </row>
    <row r="5621" spans="1:4" x14ac:dyDescent="0.25">
      <c r="A5621" s="2">
        <v>540</v>
      </c>
      <c r="B5621">
        <v>6090</v>
      </c>
      <c r="C5621" s="3">
        <v>4659.6710220000004</v>
      </c>
      <c r="D5621" s="2"/>
    </row>
    <row r="5622" spans="1:4" x14ac:dyDescent="0.25">
      <c r="A5622" s="2">
        <v>540</v>
      </c>
      <c r="B5622">
        <v>6091</v>
      </c>
      <c r="C5622" s="3">
        <v>8242.7366110000003</v>
      </c>
      <c r="D5622" s="2"/>
    </row>
    <row r="5623" spans="1:4" x14ac:dyDescent="0.25">
      <c r="A5623" s="2">
        <v>540</v>
      </c>
      <c r="B5623">
        <v>6092</v>
      </c>
      <c r="C5623" s="3">
        <v>1155.98605</v>
      </c>
      <c r="D5623" s="2"/>
    </row>
    <row r="5624" spans="1:4" x14ac:dyDescent="0.25">
      <c r="A5624" s="2">
        <v>540</v>
      </c>
      <c r="B5624">
        <v>6093</v>
      </c>
      <c r="C5624" s="3">
        <v>6098.8350540000001</v>
      </c>
      <c r="D5624" s="2"/>
    </row>
    <row r="5625" spans="1:4" x14ac:dyDescent="0.25">
      <c r="A5625" s="2">
        <v>540</v>
      </c>
      <c r="B5625">
        <v>6094</v>
      </c>
      <c r="C5625" s="3">
        <v>6451.4043300000003</v>
      </c>
      <c r="D5625" s="2"/>
    </row>
    <row r="5626" spans="1:4" x14ac:dyDescent="0.25">
      <c r="A5626" s="2">
        <v>540</v>
      </c>
      <c r="B5626">
        <v>6096</v>
      </c>
      <c r="C5626" s="3">
        <v>4996.3811489999998</v>
      </c>
      <c r="D5626" s="2"/>
    </row>
    <row r="5627" spans="1:4" x14ac:dyDescent="0.25">
      <c r="A5627" s="2">
        <v>540</v>
      </c>
      <c r="B5627">
        <v>6097</v>
      </c>
      <c r="C5627" s="3">
        <v>12693.040305</v>
      </c>
      <c r="D5627" s="2"/>
    </row>
    <row r="5628" spans="1:4" x14ac:dyDescent="0.25">
      <c r="A5628" s="2">
        <v>540</v>
      </c>
      <c r="B5628">
        <v>6098</v>
      </c>
      <c r="C5628" s="3">
        <v>11659.389512</v>
      </c>
      <c r="D5628" s="2"/>
    </row>
    <row r="5629" spans="1:4" x14ac:dyDescent="0.25">
      <c r="A5629" s="2">
        <v>540</v>
      </c>
      <c r="B5629">
        <v>6099</v>
      </c>
      <c r="C5629" s="3">
        <v>7679.3607229999998</v>
      </c>
      <c r="D5629" s="2"/>
    </row>
    <row r="5630" spans="1:4" x14ac:dyDescent="0.25">
      <c r="A5630" s="2">
        <v>540</v>
      </c>
      <c r="B5630">
        <v>6100</v>
      </c>
      <c r="C5630" s="3">
        <v>10176.796103999999</v>
      </c>
      <c r="D5630" s="2"/>
    </row>
    <row r="5631" spans="1:4" x14ac:dyDescent="0.25">
      <c r="A5631" s="2">
        <v>540</v>
      </c>
      <c r="B5631">
        <v>6101</v>
      </c>
      <c r="C5631" s="3">
        <v>1911.4851309999999</v>
      </c>
      <c r="D5631" s="2"/>
    </row>
    <row r="5632" spans="1:4" x14ac:dyDescent="0.25">
      <c r="A5632" s="2">
        <v>540</v>
      </c>
      <c r="B5632">
        <v>6102</v>
      </c>
      <c r="C5632" s="3">
        <v>16775.725203000002</v>
      </c>
      <c r="D5632" s="2"/>
    </row>
    <row r="5633" spans="1:4" x14ac:dyDescent="0.25">
      <c r="A5633" s="2">
        <v>540</v>
      </c>
      <c r="B5633">
        <v>6103</v>
      </c>
      <c r="C5633" s="3">
        <v>1193.454355332</v>
      </c>
      <c r="D5633" s="2"/>
    </row>
    <row r="5634" spans="1:4" x14ac:dyDescent="0.25">
      <c r="A5634" s="2">
        <v>540</v>
      </c>
      <c r="B5634">
        <v>6104</v>
      </c>
      <c r="C5634" s="3">
        <v>917.19456000000002</v>
      </c>
      <c r="D5634" s="2"/>
    </row>
    <row r="5635" spans="1:4" x14ac:dyDescent="0.25">
      <c r="A5635" s="2">
        <v>540</v>
      </c>
      <c r="B5635">
        <v>6105</v>
      </c>
      <c r="C5635" s="3">
        <v>6121.3413499999997</v>
      </c>
      <c r="D5635" s="2"/>
    </row>
    <row r="5636" spans="1:4" x14ac:dyDescent="0.25">
      <c r="A5636" s="2">
        <v>540</v>
      </c>
      <c r="B5636">
        <v>6106</v>
      </c>
      <c r="C5636" s="3">
        <v>9228.6014360000008</v>
      </c>
      <c r="D5636" s="2"/>
    </row>
    <row r="5637" spans="1:4" x14ac:dyDescent="0.25">
      <c r="A5637" s="2">
        <v>540</v>
      </c>
      <c r="B5637">
        <v>6107</v>
      </c>
      <c r="C5637" s="3">
        <v>10675.285674999999</v>
      </c>
      <c r="D5637" s="2"/>
    </row>
    <row r="5638" spans="1:4" x14ac:dyDescent="0.25">
      <c r="A5638" s="2">
        <v>540</v>
      </c>
      <c r="B5638">
        <v>6108</v>
      </c>
      <c r="C5638" s="3">
        <v>3560.7646789999999</v>
      </c>
      <c r="D5638" s="2"/>
    </row>
    <row r="5639" spans="1:4" x14ac:dyDescent="0.25">
      <c r="A5639" s="2">
        <v>540</v>
      </c>
      <c r="B5639">
        <v>6109</v>
      </c>
      <c r="C5639" s="3">
        <v>7743.8424859999996</v>
      </c>
      <c r="D5639" s="2"/>
    </row>
    <row r="5640" spans="1:4" x14ac:dyDescent="0.25">
      <c r="A5640" s="2">
        <v>540</v>
      </c>
      <c r="B5640">
        <v>6110</v>
      </c>
      <c r="C5640" s="3">
        <v>6018.2495079999999</v>
      </c>
      <c r="D5640" s="2"/>
    </row>
    <row r="5641" spans="1:4" x14ac:dyDescent="0.25">
      <c r="A5641" s="2">
        <v>540</v>
      </c>
      <c r="B5641">
        <v>6111</v>
      </c>
      <c r="C5641" s="3">
        <v>5642.4545099999996</v>
      </c>
      <c r="D5641" s="2"/>
    </row>
    <row r="5642" spans="1:4" x14ac:dyDescent="0.25">
      <c r="A5642" s="2">
        <v>540</v>
      </c>
      <c r="B5642">
        <v>6113</v>
      </c>
      <c r="C5642" s="3">
        <v>0</v>
      </c>
      <c r="D5642" s="2"/>
    </row>
    <row r="5643" spans="1:4" x14ac:dyDescent="0.25">
      <c r="A5643" s="2">
        <v>540</v>
      </c>
      <c r="B5643">
        <v>6114</v>
      </c>
      <c r="C5643" s="3">
        <v>0</v>
      </c>
      <c r="D5643" s="2"/>
    </row>
    <row r="5644" spans="1:4" x14ac:dyDescent="0.25">
      <c r="A5644" s="2">
        <v>540</v>
      </c>
      <c r="B5644">
        <v>6115</v>
      </c>
      <c r="C5644" s="3">
        <v>1421.6679119999999</v>
      </c>
      <c r="D5644" s="2"/>
    </row>
    <row r="5645" spans="1:4" x14ac:dyDescent="0.25">
      <c r="A5645" s="2">
        <v>540</v>
      </c>
      <c r="B5645">
        <v>6116</v>
      </c>
      <c r="C5645" s="3">
        <v>1995.013688</v>
      </c>
      <c r="D5645" s="2"/>
    </row>
    <row r="5646" spans="1:4" x14ac:dyDescent="0.25">
      <c r="A5646" s="2">
        <v>540</v>
      </c>
      <c r="B5646">
        <v>6117</v>
      </c>
      <c r="C5646" s="3">
        <v>1866.7265649999999</v>
      </c>
      <c r="D5646" s="2"/>
    </row>
    <row r="5647" spans="1:4" x14ac:dyDescent="0.25">
      <c r="A5647" s="2">
        <v>540</v>
      </c>
      <c r="B5647">
        <v>6118</v>
      </c>
      <c r="C5647" s="3">
        <v>12387.588400000001</v>
      </c>
      <c r="D5647" s="2"/>
    </row>
    <row r="5648" spans="1:4" x14ac:dyDescent="0.25">
      <c r="A5648" s="2">
        <v>540</v>
      </c>
      <c r="B5648">
        <v>6119</v>
      </c>
      <c r="C5648" s="3">
        <v>12387.588400000001</v>
      </c>
      <c r="D5648" s="2"/>
    </row>
    <row r="5649" spans="1:4" x14ac:dyDescent="0.25">
      <c r="A5649" s="2">
        <v>540</v>
      </c>
      <c r="B5649">
        <v>6120</v>
      </c>
      <c r="C5649" s="3">
        <v>230.259705</v>
      </c>
      <c r="D5649" s="2"/>
    </row>
    <row r="5650" spans="1:4" x14ac:dyDescent="0.25">
      <c r="A5650" s="2">
        <v>540</v>
      </c>
      <c r="B5650">
        <v>6121</v>
      </c>
      <c r="C5650" s="3">
        <v>1997.1597220000001</v>
      </c>
      <c r="D5650" s="2"/>
    </row>
    <row r="5651" spans="1:4" x14ac:dyDescent="0.25">
      <c r="A5651" s="2">
        <v>540</v>
      </c>
      <c r="B5651">
        <v>6122</v>
      </c>
      <c r="C5651" s="3">
        <v>93.876441</v>
      </c>
      <c r="D5651" s="2"/>
    </row>
    <row r="5652" spans="1:4" x14ac:dyDescent="0.25">
      <c r="A5652" s="2">
        <v>540</v>
      </c>
      <c r="B5652">
        <v>6123</v>
      </c>
      <c r="C5652" s="3">
        <v>7346.6286659999996</v>
      </c>
      <c r="D5652" s="2"/>
    </row>
    <row r="5653" spans="1:4" x14ac:dyDescent="0.25">
      <c r="A5653" s="2">
        <v>540</v>
      </c>
      <c r="B5653">
        <v>6124</v>
      </c>
      <c r="C5653" s="3">
        <v>2803.9380489999999</v>
      </c>
      <c r="D5653" s="2"/>
    </row>
    <row r="5654" spans="1:4" x14ac:dyDescent="0.25">
      <c r="A5654" s="2">
        <v>540</v>
      </c>
      <c r="B5654">
        <v>6125</v>
      </c>
      <c r="C5654" s="3">
        <v>2067.9281390000001</v>
      </c>
      <c r="D5654" s="2"/>
    </row>
    <row r="5655" spans="1:4" x14ac:dyDescent="0.25">
      <c r="A5655" s="2">
        <v>540</v>
      </c>
      <c r="B5655">
        <v>6126</v>
      </c>
      <c r="C5655" s="3">
        <v>13867.051074999999</v>
      </c>
      <c r="D5655" s="2"/>
    </row>
    <row r="5656" spans="1:4" x14ac:dyDescent="0.25">
      <c r="A5656" s="2">
        <v>540</v>
      </c>
      <c r="B5656">
        <v>6127</v>
      </c>
      <c r="C5656" s="3">
        <v>2584.2630770000001</v>
      </c>
      <c r="D5656" s="2"/>
    </row>
    <row r="5657" spans="1:4" x14ac:dyDescent="0.25">
      <c r="A5657" s="2">
        <v>540</v>
      </c>
      <c r="B5657">
        <v>6128</v>
      </c>
      <c r="C5657" s="3">
        <v>2584.2630770000001</v>
      </c>
      <c r="D5657" s="2"/>
    </row>
    <row r="5658" spans="1:4" x14ac:dyDescent="0.25">
      <c r="A5658" s="2">
        <v>540</v>
      </c>
      <c r="B5658">
        <v>6129</v>
      </c>
      <c r="C5658" s="3">
        <v>5519.2097700000004</v>
      </c>
      <c r="D5658" s="2"/>
    </row>
    <row r="5659" spans="1:4" x14ac:dyDescent="0.25">
      <c r="A5659" s="2">
        <v>540</v>
      </c>
      <c r="B5659">
        <v>6130</v>
      </c>
      <c r="C5659" s="3">
        <v>5564.516662</v>
      </c>
      <c r="D5659" s="2"/>
    </row>
    <row r="5660" spans="1:4" x14ac:dyDescent="0.25">
      <c r="A5660" s="2">
        <v>540</v>
      </c>
      <c r="B5660">
        <v>6131</v>
      </c>
      <c r="C5660" s="3">
        <v>16562.401663000001</v>
      </c>
      <c r="D5660" s="2"/>
    </row>
    <row r="5661" spans="1:4" x14ac:dyDescent="0.25">
      <c r="A5661" s="2">
        <v>540</v>
      </c>
      <c r="B5661">
        <v>6132</v>
      </c>
      <c r="C5661" s="3">
        <v>25483.504836</v>
      </c>
      <c r="D5661" s="2"/>
    </row>
    <row r="5662" spans="1:4" x14ac:dyDescent="0.25">
      <c r="A5662" s="2">
        <v>540</v>
      </c>
      <c r="B5662">
        <v>6133</v>
      </c>
      <c r="C5662" s="3">
        <v>17417.686341000001</v>
      </c>
      <c r="D5662" s="2"/>
    </row>
    <row r="5663" spans="1:4" x14ac:dyDescent="0.25">
      <c r="A5663" s="2">
        <v>540</v>
      </c>
      <c r="B5663">
        <v>6134</v>
      </c>
      <c r="C5663" s="3">
        <v>14859.744198</v>
      </c>
      <c r="D5663" s="2"/>
    </row>
    <row r="5664" spans="1:4" x14ac:dyDescent="0.25">
      <c r="A5664" s="2">
        <v>540</v>
      </c>
      <c r="B5664">
        <v>6135</v>
      </c>
      <c r="C5664" s="3">
        <v>20644.575353</v>
      </c>
      <c r="D5664" s="2"/>
    </row>
    <row r="5665" spans="1:4" x14ac:dyDescent="0.25">
      <c r="A5665" s="2">
        <v>540</v>
      </c>
      <c r="B5665">
        <v>6136</v>
      </c>
      <c r="C5665" s="3">
        <v>2991.0477599999999</v>
      </c>
      <c r="D5665" s="2"/>
    </row>
    <row r="5666" spans="1:4" x14ac:dyDescent="0.25">
      <c r="A5666" s="2">
        <v>540</v>
      </c>
      <c r="B5666">
        <v>6137</v>
      </c>
      <c r="C5666" s="3">
        <v>9457.3092369999995</v>
      </c>
      <c r="D5666" s="2"/>
    </row>
    <row r="5667" spans="1:4" x14ac:dyDescent="0.25">
      <c r="A5667" s="2">
        <v>540</v>
      </c>
      <c r="B5667">
        <v>6138</v>
      </c>
      <c r="C5667" s="3">
        <v>2839.308352</v>
      </c>
      <c r="D5667" s="2"/>
    </row>
    <row r="5668" spans="1:4" x14ac:dyDescent="0.25">
      <c r="A5668" s="2">
        <v>540</v>
      </c>
      <c r="B5668">
        <v>6139</v>
      </c>
      <c r="C5668" s="3">
        <v>1936.5271929999999</v>
      </c>
      <c r="D5668" s="2"/>
    </row>
    <row r="5669" spans="1:4" x14ac:dyDescent="0.25">
      <c r="A5669" s="2">
        <v>540</v>
      </c>
      <c r="B5669">
        <v>6140</v>
      </c>
      <c r="C5669" s="3">
        <v>8572.0742709999995</v>
      </c>
      <c r="D5669" s="2"/>
    </row>
    <row r="5670" spans="1:4" x14ac:dyDescent="0.25">
      <c r="A5670" s="2">
        <v>540</v>
      </c>
      <c r="B5670">
        <v>6141</v>
      </c>
      <c r="C5670" s="3">
        <v>889.63897699999995</v>
      </c>
      <c r="D5670" s="2"/>
    </row>
    <row r="5671" spans="1:4" x14ac:dyDescent="0.25">
      <c r="A5671" s="2">
        <v>540</v>
      </c>
      <c r="B5671">
        <v>6142</v>
      </c>
      <c r="C5671" s="3">
        <v>1576.3773960000001</v>
      </c>
      <c r="D5671" s="2"/>
    </row>
    <row r="5672" spans="1:4" x14ac:dyDescent="0.25">
      <c r="A5672" s="2">
        <v>540</v>
      </c>
      <c r="B5672">
        <v>6143</v>
      </c>
      <c r="C5672" s="3">
        <v>16080.004557998</v>
      </c>
      <c r="D5672" s="2"/>
    </row>
    <row r="5673" spans="1:4" x14ac:dyDescent="0.25">
      <c r="A5673" s="2">
        <v>540</v>
      </c>
      <c r="B5673">
        <v>6144</v>
      </c>
      <c r="C5673" s="3">
        <v>2212.5729799999999</v>
      </c>
      <c r="D5673" s="2"/>
    </row>
    <row r="5674" spans="1:4" x14ac:dyDescent="0.25">
      <c r="A5674" s="2">
        <v>540</v>
      </c>
      <c r="B5674">
        <v>6145</v>
      </c>
      <c r="C5674" s="3">
        <v>5130.7138340000001</v>
      </c>
      <c r="D5674" s="2"/>
    </row>
    <row r="5675" spans="1:4" x14ac:dyDescent="0.25">
      <c r="A5675" s="2">
        <v>540</v>
      </c>
      <c r="B5675">
        <v>6146</v>
      </c>
      <c r="C5675" s="3">
        <v>21112.990829999999</v>
      </c>
      <c r="D5675" s="2"/>
    </row>
    <row r="5676" spans="1:4" x14ac:dyDescent="0.25">
      <c r="A5676" s="2">
        <v>540</v>
      </c>
      <c r="B5676">
        <v>6147</v>
      </c>
      <c r="C5676" s="3">
        <v>5359.4549859999997</v>
      </c>
      <c r="D5676" s="2"/>
    </row>
    <row r="5677" spans="1:4" x14ac:dyDescent="0.25">
      <c r="A5677" s="2">
        <v>540</v>
      </c>
      <c r="B5677">
        <v>6148</v>
      </c>
      <c r="C5677" s="3">
        <v>5744.6799339999998</v>
      </c>
      <c r="D5677" s="2"/>
    </row>
    <row r="5678" spans="1:4" x14ac:dyDescent="0.25">
      <c r="A5678" s="2">
        <v>540</v>
      </c>
      <c r="B5678">
        <v>6149</v>
      </c>
      <c r="C5678" s="3">
        <v>1034.271761</v>
      </c>
      <c r="D5678" s="2"/>
    </row>
    <row r="5679" spans="1:4" x14ac:dyDescent="0.25">
      <c r="A5679" s="2">
        <v>540</v>
      </c>
      <c r="B5679">
        <v>6150</v>
      </c>
      <c r="C5679" s="3">
        <v>1310.258452</v>
      </c>
      <c r="D5679" s="2"/>
    </row>
    <row r="5680" spans="1:4" x14ac:dyDescent="0.25">
      <c r="A5680" s="2">
        <v>540</v>
      </c>
      <c r="B5680">
        <v>6151</v>
      </c>
      <c r="C5680" s="3">
        <v>3985.8230939999999</v>
      </c>
      <c r="D5680" s="2"/>
    </row>
    <row r="5681" spans="1:4" x14ac:dyDescent="0.25">
      <c r="A5681" s="2">
        <v>540</v>
      </c>
      <c r="B5681">
        <v>6152</v>
      </c>
      <c r="C5681" s="3">
        <v>13928.926224998</v>
      </c>
      <c r="D5681" s="2"/>
    </row>
    <row r="5682" spans="1:4" x14ac:dyDescent="0.25">
      <c r="A5682" s="2">
        <v>540</v>
      </c>
      <c r="B5682">
        <v>6153</v>
      </c>
      <c r="C5682" s="3">
        <v>9921.6845240000002</v>
      </c>
      <c r="D5682" s="2"/>
    </row>
    <row r="5683" spans="1:4" x14ac:dyDescent="0.25">
      <c r="A5683" s="2">
        <v>540</v>
      </c>
      <c r="B5683">
        <v>6154</v>
      </c>
      <c r="C5683" s="3">
        <v>16080.004557998</v>
      </c>
      <c r="D5683" s="2"/>
    </row>
    <row r="5684" spans="1:4" x14ac:dyDescent="0.25">
      <c r="A5684" s="2">
        <v>540</v>
      </c>
      <c r="B5684">
        <v>6155</v>
      </c>
      <c r="C5684" s="3">
        <v>16080.004557998</v>
      </c>
      <c r="D5684" s="2"/>
    </row>
    <row r="5685" spans="1:4" x14ac:dyDescent="0.25">
      <c r="A5685" s="2">
        <v>540</v>
      </c>
      <c r="B5685">
        <v>6156</v>
      </c>
      <c r="C5685" s="3">
        <v>1388.9512119999999</v>
      </c>
      <c r="D5685" s="2"/>
    </row>
    <row r="5686" spans="1:4" x14ac:dyDescent="0.25">
      <c r="A5686" s="2">
        <v>540</v>
      </c>
      <c r="B5686">
        <v>6157</v>
      </c>
      <c r="C5686" s="3">
        <v>625.002702</v>
      </c>
      <c r="D5686" s="2"/>
    </row>
    <row r="5687" spans="1:4" x14ac:dyDescent="0.25">
      <c r="A5687" s="2">
        <v>540</v>
      </c>
      <c r="B5687">
        <v>6158</v>
      </c>
      <c r="C5687" s="3">
        <v>1184.6032740000001</v>
      </c>
      <c r="D5687" s="2"/>
    </row>
    <row r="5688" spans="1:4" x14ac:dyDescent="0.25">
      <c r="A5688" s="2">
        <v>540</v>
      </c>
      <c r="B5688">
        <v>6159</v>
      </c>
      <c r="C5688" s="3">
        <v>8080.781508</v>
      </c>
      <c r="D5688" s="2"/>
    </row>
    <row r="5689" spans="1:4" x14ac:dyDescent="0.25">
      <c r="A5689" s="2">
        <v>540</v>
      </c>
      <c r="B5689">
        <v>6160</v>
      </c>
      <c r="C5689" s="3">
        <v>4382.4587019999999</v>
      </c>
      <c r="D5689" s="2"/>
    </row>
    <row r="5690" spans="1:4" x14ac:dyDescent="0.25">
      <c r="A5690" s="2">
        <v>540</v>
      </c>
      <c r="B5690">
        <v>6161</v>
      </c>
      <c r="C5690" s="3">
        <v>3212.34467</v>
      </c>
      <c r="D5690" s="2"/>
    </row>
    <row r="5691" spans="1:4" x14ac:dyDescent="0.25">
      <c r="A5691" s="2">
        <v>540</v>
      </c>
      <c r="B5691">
        <v>6162</v>
      </c>
      <c r="C5691" s="3">
        <v>6256.4798010000004</v>
      </c>
      <c r="D5691" s="2"/>
    </row>
    <row r="5692" spans="1:4" x14ac:dyDescent="0.25">
      <c r="A5692" s="2">
        <v>540</v>
      </c>
      <c r="B5692">
        <v>6163</v>
      </c>
      <c r="C5692" s="3">
        <v>1081.6017979999999</v>
      </c>
      <c r="D5692" s="2"/>
    </row>
    <row r="5693" spans="1:4" x14ac:dyDescent="0.25">
      <c r="A5693" s="2">
        <v>540</v>
      </c>
      <c r="B5693">
        <v>6164</v>
      </c>
      <c r="C5693" s="3">
        <v>2041.0587310000001</v>
      </c>
      <c r="D5693" s="2"/>
    </row>
    <row r="5694" spans="1:4" x14ac:dyDescent="0.25">
      <c r="A5694" s="2">
        <v>540</v>
      </c>
      <c r="B5694">
        <v>6165</v>
      </c>
      <c r="C5694" s="3">
        <v>7219.3182100000004</v>
      </c>
      <c r="D5694" s="2"/>
    </row>
    <row r="5695" spans="1:4" x14ac:dyDescent="0.25">
      <c r="A5695" s="2">
        <v>540</v>
      </c>
      <c r="B5695">
        <v>6169</v>
      </c>
      <c r="C5695" s="3">
        <v>2906.9502000000002</v>
      </c>
      <c r="D5695" s="2"/>
    </row>
    <row r="5696" spans="1:4" x14ac:dyDescent="0.25">
      <c r="A5696" s="2">
        <v>540</v>
      </c>
      <c r="B5696">
        <v>6171</v>
      </c>
      <c r="C5696" s="3">
        <v>387.29086599999999</v>
      </c>
      <c r="D5696" s="2"/>
    </row>
    <row r="5697" spans="1:4" x14ac:dyDescent="0.25">
      <c r="A5697" s="2">
        <v>540</v>
      </c>
      <c r="B5697">
        <v>6172</v>
      </c>
      <c r="C5697" s="3">
        <v>1787.9458589999999</v>
      </c>
      <c r="D5697" s="2"/>
    </row>
    <row r="5698" spans="1:4" x14ac:dyDescent="0.25">
      <c r="A5698" s="2">
        <v>540</v>
      </c>
      <c r="B5698">
        <v>6173</v>
      </c>
      <c r="C5698" s="3">
        <v>3746.8628159999998</v>
      </c>
      <c r="D5698" s="2"/>
    </row>
    <row r="5699" spans="1:4" x14ac:dyDescent="0.25">
      <c r="A5699" s="2">
        <v>540</v>
      </c>
      <c r="B5699">
        <v>6174</v>
      </c>
      <c r="C5699" s="3">
        <v>4195.1410450000003</v>
      </c>
      <c r="D5699" s="2"/>
    </row>
    <row r="5700" spans="1:4" x14ac:dyDescent="0.25">
      <c r="A5700" s="2">
        <v>540</v>
      </c>
      <c r="B5700">
        <v>6176</v>
      </c>
      <c r="C5700" s="3">
        <v>2569.1909270000001</v>
      </c>
      <c r="D5700" s="2"/>
    </row>
    <row r="5701" spans="1:4" x14ac:dyDescent="0.25">
      <c r="A5701" s="2">
        <v>540</v>
      </c>
      <c r="B5701">
        <v>6177</v>
      </c>
      <c r="C5701" s="3">
        <v>9654.4066210000001</v>
      </c>
      <c r="D5701" s="2"/>
    </row>
    <row r="5702" spans="1:4" x14ac:dyDescent="0.25">
      <c r="A5702" s="2">
        <v>540</v>
      </c>
      <c r="B5702">
        <v>6178</v>
      </c>
      <c r="C5702" s="3">
        <v>7957.8190459999996</v>
      </c>
      <c r="D5702" s="2"/>
    </row>
    <row r="5703" spans="1:4" x14ac:dyDescent="0.25">
      <c r="A5703" s="2">
        <v>540</v>
      </c>
      <c r="B5703">
        <v>6179</v>
      </c>
      <c r="C5703" s="3">
        <v>6724.1324059999997</v>
      </c>
      <c r="D5703" s="2"/>
    </row>
    <row r="5704" spans="1:4" x14ac:dyDescent="0.25">
      <c r="A5704" s="2">
        <v>540</v>
      </c>
      <c r="B5704">
        <v>6180</v>
      </c>
      <c r="C5704" s="3">
        <v>15804.680786000001</v>
      </c>
      <c r="D5704" s="2"/>
    </row>
    <row r="5705" spans="1:4" x14ac:dyDescent="0.25">
      <c r="A5705" s="2">
        <v>540</v>
      </c>
      <c r="B5705">
        <v>6181</v>
      </c>
      <c r="C5705" s="3">
        <v>20249.748691000001</v>
      </c>
      <c r="D5705" s="2"/>
    </row>
    <row r="5706" spans="1:4" x14ac:dyDescent="0.25">
      <c r="A5706" s="2">
        <v>540</v>
      </c>
      <c r="B5706">
        <v>6182</v>
      </c>
      <c r="C5706" s="3">
        <v>12948.609834999999</v>
      </c>
      <c r="D5706" s="2"/>
    </row>
    <row r="5707" spans="1:4" x14ac:dyDescent="0.25">
      <c r="A5707" s="2">
        <v>540</v>
      </c>
      <c r="B5707">
        <v>6183</v>
      </c>
      <c r="C5707" s="3">
        <v>9721.1210859999992</v>
      </c>
      <c r="D5707" s="2"/>
    </row>
    <row r="5708" spans="1:4" x14ac:dyDescent="0.25">
      <c r="A5708" s="2">
        <v>540</v>
      </c>
      <c r="B5708">
        <v>6184</v>
      </c>
      <c r="C5708" s="3">
        <v>4178.1204040000002</v>
      </c>
      <c r="D5708" s="2"/>
    </row>
    <row r="5709" spans="1:4" x14ac:dyDescent="0.25">
      <c r="A5709" s="2">
        <v>540</v>
      </c>
      <c r="B5709">
        <v>6185</v>
      </c>
      <c r="C5709" s="3">
        <v>4148.4410539999999</v>
      </c>
      <c r="D5709" s="2"/>
    </row>
    <row r="5710" spans="1:4" x14ac:dyDescent="0.25">
      <c r="A5710" s="2">
        <v>540</v>
      </c>
      <c r="B5710">
        <v>6188</v>
      </c>
      <c r="C5710" s="3">
        <v>876.57659200000001</v>
      </c>
      <c r="D5710" s="2"/>
    </row>
    <row r="5711" spans="1:4" x14ac:dyDescent="0.25">
      <c r="A5711" s="2">
        <v>540</v>
      </c>
      <c r="B5711">
        <v>6191</v>
      </c>
      <c r="C5711" s="3">
        <v>1093.108342</v>
      </c>
      <c r="D5711" s="2"/>
    </row>
    <row r="5712" spans="1:4" x14ac:dyDescent="0.25">
      <c r="A5712" s="2">
        <v>540</v>
      </c>
      <c r="B5712">
        <v>6192</v>
      </c>
      <c r="C5712" s="3">
        <v>1741.8837189999999</v>
      </c>
      <c r="D5712" s="2"/>
    </row>
    <row r="5713" spans="1:4" x14ac:dyDescent="0.25">
      <c r="A5713" s="2">
        <v>540</v>
      </c>
      <c r="B5713">
        <v>6193</v>
      </c>
      <c r="C5713" s="3">
        <v>1741.8837189999999</v>
      </c>
      <c r="D5713" s="2"/>
    </row>
    <row r="5714" spans="1:4" x14ac:dyDescent="0.25">
      <c r="A5714" s="2">
        <v>540</v>
      </c>
      <c r="B5714">
        <v>6194</v>
      </c>
      <c r="C5714" s="3">
        <v>2676.7765290000002</v>
      </c>
      <c r="D5714" s="2"/>
    </row>
    <row r="5715" spans="1:4" x14ac:dyDescent="0.25">
      <c r="A5715" s="2">
        <v>540</v>
      </c>
      <c r="B5715">
        <v>6195</v>
      </c>
      <c r="C5715" s="3">
        <v>6788.5418659999996</v>
      </c>
      <c r="D5715" s="2"/>
    </row>
    <row r="5716" spans="1:4" x14ac:dyDescent="0.25">
      <c r="A5716" s="2">
        <v>540</v>
      </c>
      <c r="B5716">
        <v>6196</v>
      </c>
      <c r="C5716" s="3">
        <v>5077.3326639999996</v>
      </c>
      <c r="D5716" s="2"/>
    </row>
    <row r="5717" spans="1:4" x14ac:dyDescent="0.25">
      <c r="A5717" s="2">
        <v>540</v>
      </c>
      <c r="B5717">
        <v>6198</v>
      </c>
      <c r="C5717" s="3">
        <v>1025.8281899999999</v>
      </c>
      <c r="D5717" s="2"/>
    </row>
    <row r="5718" spans="1:4" x14ac:dyDescent="0.25">
      <c r="A5718" s="2">
        <v>540</v>
      </c>
      <c r="B5718">
        <v>6200</v>
      </c>
      <c r="C5718" s="3">
        <v>5301.8243629999997</v>
      </c>
      <c r="D5718" s="2"/>
    </row>
    <row r="5719" spans="1:4" x14ac:dyDescent="0.25">
      <c r="A5719" s="2">
        <v>540</v>
      </c>
      <c r="B5719">
        <v>6201</v>
      </c>
      <c r="C5719" s="3">
        <v>6307.5982690000001</v>
      </c>
      <c r="D5719" s="2"/>
    </row>
    <row r="5720" spans="1:4" x14ac:dyDescent="0.25">
      <c r="A5720" s="2">
        <v>540</v>
      </c>
      <c r="B5720">
        <v>6202</v>
      </c>
      <c r="C5720" s="3">
        <v>5077.3326639999996</v>
      </c>
      <c r="D5720" s="2"/>
    </row>
    <row r="5721" spans="1:4" x14ac:dyDescent="0.25">
      <c r="A5721" s="2">
        <v>540</v>
      </c>
      <c r="B5721">
        <v>6203</v>
      </c>
      <c r="C5721" s="3">
        <v>1541.1048510000001</v>
      </c>
      <c r="D5721" s="2"/>
    </row>
    <row r="5722" spans="1:4" x14ac:dyDescent="0.25">
      <c r="A5722" s="2">
        <v>540</v>
      </c>
      <c r="B5722">
        <v>6204</v>
      </c>
      <c r="C5722" s="3">
        <v>3010.8940550000002</v>
      </c>
      <c r="D5722" s="2"/>
    </row>
    <row r="5723" spans="1:4" x14ac:dyDescent="0.25">
      <c r="A5723" s="2">
        <v>540</v>
      </c>
      <c r="B5723">
        <v>6206</v>
      </c>
      <c r="C5723" s="3">
        <v>9753.084535</v>
      </c>
      <c r="D5723" s="2"/>
    </row>
    <row r="5724" spans="1:4" x14ac:dyDescent="0.25">
      <c r="A5724" s="2">
        <v>540</v>
      </c>
      <c r="B5724">
        <v>6207</v>
      </c>
      <c r="C5724" s="3">
        <v>9753.084535</v>
      </c>
      <c r="D5724" s="2"/>
    </row>
    <row r="5725" spans="1:4" x14ac:dyDescent="0.25">
      <c r="A5725" s="2">
        <v>540</v>
      </c>
      <c r="B5725">
        <v>6208</v>
      </c>
      <c r="C5725" s="3">
        <v>17331.787291998</v>
      </c>
      <c r="D5725" s="2"/>
    </row>
    <row r="5726" spans="1:4" x14ac:dyDescent="0.25">
      <c r="A5726" s="2">
        <v>540</v>
      </c>
      <c r="B5726">
        <v>6209</v>
      </c>
      <c r="C5726" s="3">
        <v>13624.351758000001</v>
      </c>
      <c r="D5726" s="2"/>
    </row>
    <row r="5727" spans="1:4" x14ac:dyDescent="0.25">
      <c r="A5727" s="2">
        <v>540</v>
      </c>
      <c r="B5727">
        <v>6210</v>
      </c>
      <c r="C5727" s="3">
        <v>10906.405918</v>
      </c>
      <c r="D5727" s="2"/>
    </row>
    <row r="5728" spans="1:4" x14ac:dyDescent="0.25">
      <c r="A5728" s="2">
        <v>540</v>
      </c>
      <c r="B5728">
        <v>6211</v>
      </c>
      <c r="C5728" s="3">
        <v>8659.0604679999997</v>
      </c>
      <c r="D5728" s="2"/>
    </row>
    <row r="5729" spans="1:4" x14ac:dyDescent="0.25">
      <c r="A5729" s="2">
        <v>540</v>
      </c>
      <c r="B5729">
        <v>6212</v>
      </c>
      <c r="C5729" s="3">
        <v>2959.1014660000001</v>
      </c>
      <c r="D5729" s="2"/>
    </row>
    <row r="5730" spans="1:4" x14ac:dyDescent="0.25">
      <c r="A5730" s="2">
        <v>540</v>
      </c>
      <c r="B5730">
        <v>6213</v>
      </c>
      <c r="C5730" s="3">
        <v>5692.6823910000003</v>
      </c>
      <c r="D5730" s="2"/>
    </row>
    <row r="5731" spans="1:4" x14ac:dyDescent="0.25">
      <c r="A5731" s="2">
        <v>540</v>
      </c>
      <c r="B5731">
        <v>6214</v>
      </c>
      <c r="C5731" s="3">
        <v>5423.1860280000001</v>
      </c>
      <c r="D5731" s="2"/>
    </row>
    <row r="5732" spans="1:4" x14ac:dyDescent="0.25">
      <c r="A5732" s="2">
        <v>540</v>
      </c>
      <c r="B5732">
        <v>6215</v>
      </c>
      <c r="C5732" s="3">
        <v>10229.194439999999</v>
      </c>
      <c r="D5732" s="2"/>
    </row>
    <row r="5733" spans="1:4" x14ac:dyDescent="0.25">
      <c r="A5733" s="2">
        <v>540</v>
      </c>
      <c r="B5733">
        <v>6216</v>
      </c>
      <c r="C5733" s="3">
        <v>7692.9323493330003</v>
      </c>
      <c r="D5733" s="2"/>
    </row>
    <row r="5734" spans="1:4" x14ac:dyDescent="0.25">
      <c r="A5734" s="2">
        <v>540</v>
      </c>
      <c r="B5734">
        <v>6217</v>
      </c>
      <c r="C5734" s="3">
        <v>2061.7280559999999</v>
      </c>
      <c r="D5734" s="2"/>
    </row>
    <row r="5735" spans="1:4" x14ac:dyDescent="0.25">
      <c r="A5735" s="2">
        <v>540</v>
      </c>
      <c r="B5735">
        <v>6218</v>
      </c>
      <c r="C5735" s="3">
        <v>2386.7051719999999</v>
      </c>
      <c r="D5735" s="2"/>
    </row>
    <row r="5736" spans="1:4" x14ac:dyDescent="0.25">
      <c r="A5736" s="2">
        <v>540</v>
      </c>
      <c r="B5736">
        <v>6220</v>
      </c>
      <c r="C5736" s="3">
        <v>11170.936894</v>
      </c>
      <c r="D5736" s="2"/>
    </row>
    <row r="5737" spans="1:4" x14ac:dyDescent="0.25">
      <c r="A5737" s="2">
        <v>540</v>
      </c>
      <c r="B5737">
        <v>6221</v>
      </c>
      <c r="C5737" s="3">
        <v>9065.7923050000009</v>
      </c>
      <c r="D5737" s="2"/>
    </row>
    <row r="5738" spans="1:4" x14ac:dyDescent="0.25">
      <c r="A5738" s="2">
        <v>540</v>
      </c>
      <c r="B5738">
        <v>6222</v>
      </c>
      <c r="C5738" s="3">
        <v>9065.7923050000009</v>
      </c>
      <c r="D5738" s="2"/>
    </row>
    <row r="5739" spans="1:4" x14ac:dyDescent="0.25">
      <c r="A5739" s="2">
        <v>540</v>
      </c>
      <c r="B5739">
        <v>6224</v>
      </c>
      <c r="C5739" s="3">
        <v>1021.90569</v>
      </c>
      <c r="D5739" s="2"/>
    </row>
    <row r="5740" spans="1:4" x14ac:dyDescent="0.25">
      <c r="A5740" s="2">
        <v>540</v>
      </c>
      <c r="B5740">
        <v>6225</v>
      </c>
      <c r="C5740" s="3">
        <v>946.59161200000005</v>
      </c>
      <c r="D5740" s="2"/>
    </row>
    <row r="5741" spans="1:4" x14ac:dyDescent="0.25">
      <c r="A5741" s="2">
        <v>540</v>
      </c>
      <c r="B5741">
        <v>6226</v>
      </c>
      <c r="C5741" s="3">
        <v>855.92413799999997</v>
      </c>
      <c r="D5741" s="2"/>
    </row>
    <row r="5742" spans="1:4" x14ac:dyDescent="0.25">
      <c r="A5742" s="2">
        <v>540</v>
      </c>
      <c r="B5742">
        <v>6227</v>
      </c>
      <c r="C5742" s="3">
        <v>721.33076200000005</v>
      </c>
      <c r="D5742" s="2"/>
    </row>
    <row r="5743" spans="1:4" x14ac:dyDescent="0.25">
      <c r="A5743" s="2">
        <v>540</v>
      </c>
      <c r="B5743">
        <v>6228</v>
      </c>
      <c r="C5743" s="3">
        <v>2193.315051</v>
      </c>
      <c r="D5743" s="2"/>
    </row>
    <row r="5744" spans="1:4" x14ac:dyDescent="0.25">
      <c r="A5744" s="2">
        <v>540</v>
      </c>
      <c r="B5744">
        <v>6229</v>
      </c>
      <c r="C5744" s="3">
        <v>1920.079158</v>
      </c>
      <c r="D5744" s="2"/>
    </row>
    <row r="5745" spans="1:4" x14ac:dyDescent="0.25">
      <c r="A5745" s="2">
        <v>540</v>
      </c>
      <c r="B5745">
        <v>6230</v>
      </c>
      <c r="C5745" s="3">
        <v>13615.552508999999</v>
      </c>
      <c r="D5745" s="2"/>
    </row>
    <row r="5746" spans="1:4" x14ac:dyDescent="0.25">
      <c r="A5746" s="2">
        <v>540</v>
      </c>
      <c r="B5746">
        <v>6231</v>
      </c>
      <c r="C5746" s="3">
        <v>1976.0748160000001</v>
      </c>
      <c r="D5746" s="2"/>
    </row>
    <row r="5747" spans="1:4" x14ac:dyDescent="0.25">
      <c r="A5747" s="2">
        <v>540</v>
      </c>
      <c r="B5747">
        <v>6232</v>
      </c>
      <c r="C5747" s="3">
        <v>1354.773825</v>
      </c>
      <c r="D5747" s="2"/>
    </row>
    <row r="5748" spans="1:4" x14ac:dyDescent="0.25">
      <c r="A5748" s="2">
        <v>540</v>
      </c>
      <c r="B5748">
        <v>6233</v>
      </c>
      <c r="C5748" s="3">
        <v>1354.773825</v>
      </c>
      <c r="D5748" s="2"/>
    </row>
    <row r="5749" spans="1:4" x14ac:dyDescent="0.25">
      <c r="A5749" s="2">
        <v>540</v>
      </c>
      <c r="B5749">
        <v>6234</v>
      </c>
      <c r="C5749" s="3">
        <v>17158.459766</v>
      </c>
      <c r="D5749" s="2"/>
    </row>
    <row r="5750" spans="1:4" x14ac:dyDescent="0.25">
      <c r="A5750" s="2">
        <v>540</v>
      </c>
      <c r="B5750">
        <v>6235</v>
      </c>
      <c r="C5750" s="3">
        <v>5611.7488229999999</v>
      </c>
      <c r="D5750" s="2"/>
    </row>
    <row r="5751" spans="1:4" x14ac:dyDescent="0.25">
      <c r="A5751" s="2">
        <v>540</v>
      </c>
      <c r="B5751">
        <v>6236</v>
      </c>
      <c r="C5751" s="3">
        <v>11639.576977999999</v>
      </c>
      <c r="D5751" s="2"/>
    </row>
    <row r="5752" spans="1:4" x14ac:dyDescent="0.25">
      <c r="A5752" s="2">
        <v>540</v>
      </c>
      <c r="B5752">
        <v>6237</v>
      </c>
      <c r="C5752" s="3">
        <v>6985.4622019999997</v>
      </c>
      <c r="D5752" s="2"/>
    </row>
    <row r="5753" spans="1:4" x14ac:dyDescent="0.25">
      <c r="A5753" s="2">
        <v>540</v>
      </c>
      <c r="B5753">
        <v>6238</v>
      </c>
      <c r="C5753" s="3">
        <v>3194.4634649999998</v>
      </c>
      <c r="D5753" s="2"/>
    </row>
    <row r="5754" spans="1:4" x14ac:dyDescent="0.25">
      <c r="A5754" s="2">
        <v>540</v>
      </c>
      <c r="B5754">
        <v>6239</v>
      </c>
      <c r="C5754" s="3">
        <v>707.82083066600001</v>
      </c>
      <c r="D5754" s="2"/>
    </row>
    <row r="5755" spans="1:4" x14ac:dyDescent="0.25">
      <c r="A5755" s="2">
        <v>540</v>
      </c>
      <c r="B5755">
        <v>6240</v>
      </c>
      <c r="C5755" s="3">
        <v>122.78292999999999</v>
      </c>
      <c r="D5755" s="2"/>
    </row>
    <row r="5756" spans="1:4" x14ac:dyDescent="0.25">
      <c r="A5756" s="2">
        <v>540</v>
      </c>
      <c r="B5756">
        <v>6241</v>
      </c>
      <c r="C5756" s="3">
        <v>307.96759900000001</v>
      </c>
      <c r="D5756" s="2"/>
    </row>
    <row r="5757" spans="1:4" x14ac:dyDescent="0.25">
      <c r="A5757" s="2">
        <v>540</v>
      </c>
      <c r="B5757">
        <v>6242</v>
      </c>
      <c r="C5757" s="3">
        <v>26176.694667</v>
      </c>
      <c r="D5757" s="2"/>
    </row>
    <row r="5758" spans="1:4" x14ac:dyDescent="0.25">
      <c r="A5758" s="2">
        <v>540</v>
      </c>
      <c r="B5758">
        <v>6243</v>
      </c>
      <c r="C5758" s="3">
        <v>4789.0268619999997</v>
      </c>
      <c r="D5758" s="2"/>
    </row>
    <row r="5759" spans="1:4" x14ac:dyDescent="0.25">
      <c r="A5759" s="2">
        <v>540</v>
      </c>
      <c r="B5759">
        <v>6244</v>
      </c>
      <c r="C5759" s="3">
        <v>5725.4186419999996</v>
      </c>
      <c r="D5759" s="2"/>
    </row>
    <row r="5760" spans="1:4" x14ac:dyDescent="0.25">
      <c r="A5760" s="2">
        <v>540</v>
      </c>
      <c r="B5760">
        <v>6245</v>
      </c>
      <c r="C5760" s="3">
        <v>515.40628600000002</v>
      </c>
      <c r="D5760" s="2"/>
    </row>
    <row r="5761" spans="1:4" x14ac:dyDescent="0.25">
      <c r="A5761" s="2">
        <v>540</v>
      </c>
      <c r="B5761">
        <v>6246</v>
      </c>
      <c r="C5761" s="3">
        <v>12863.15648</v>
      </c>
      <c r="D5761" s="2"/>
    </row>
    <row r="5762" spans="1:4" x14ac:dyDescent="0.25">
      <c r="A5762" s="2">
        <v>540</v>
      </c>
      <c r="B5762">
        <v>6247</v>
      </c>
      <c r="C5762" s="3">
        <v>7202.7173030000004</v>
      </c>
      <c r="D5762" s="2"/>
    </row>
    <row r="5763" spans="1:4" x14ac:dyDescent="0.25">
      <c r="A5763" s="2">
        <v>540</v>
      </c>
      <c r="B5763">
        <v>6248</v>
      </c>
      <c r="C5763" s="3">
        <v>8050.3034859999998</v>
      </c>
      <c r="D5763" s="2"/>
    </row>
    <row r="5764" spans="1:4" x14ac:dyDescent="0.25">
      <c r="A5764" s="2">
        <v>540</v>
      </c>
      <c r="B5764">
        <v>6249</v>
      </c>
      <c r="C5764" s="3">
        <v>21339.332142666</v>
      </c>
      <c r="D5764" s="2"/>
    </row>
    <row r="5765" spans="1:4" x14ac:dyDescent="0.25">
      <c r="A5765" s="2">
        <v>540</v>
      </c>
      <c r="B5765">
        <v>6250</v>
      </c>
      <c r="C5765" s="3">
        <v>12305.347155666001</v>
      </c>
      <c r="D5765" s="2"/>
    </row>
    <row r="5766" spans="1:4" x14ac:dyDescent="0.25">
      <c r="A5766" s="2">
        <v>540</v>
      </c>
      <c r="B5766">
        <v>6251</v>
      </c>
      <c r="C5766" s="3">
        <v>23799.624775666001</v>
      </c>
      <c r="D5766" s="2"/>
    </row>
    <row r="5767" spans="1:4" x14ac:dyDescent="0.25">
      <c r="A5767" s="2">
        <v>540</v>
      </c>
      <c r="B5767">
        <v>6252</v>
      </c>
      <c r="C5767" s="3">
        <v>6664.0946199999998</v>
      </c>
      <c r="D5767" s="2"/>
    </row>
    <row r="5768" spans="1:4" x14ac:dyDescent="0.25">
      <c r="A5768" s="2">
        <v>540</v>
      </c>
      <c r="B5768">
        <v>6253</v>
      </c>
      <c r="C5768" s="3">
        <v>7903.2594346659998</v>
      </c>
      <c r="D5768" s="2"/>
    </row>
    <row r="5769" spans="1:4" x14ac:dyDescent="0.25">
      <c r="A5769" s="2">
        <v>540</v>
      </c>
      <c r="B5769">
        <v>6254</v>
      </c>
      <c r="C5769" s="3">
        <v>9114.6652549999999</v>
      </c>
      <c r="D5769" s="2"/>
    </row>
    <row r="5770" spans="1:4" x14ac:dyDescent="0.25">
      <c r="A5770" s="2">
        <v>540</v>
      </c>
      <c r="B5770">
        <v>6255</v>
      </c>
      <c r="C5770" s="3">
        <v>2513.9077830000001</v>
      </c>
      <c r="D5770" s="2"/>
    </row>
    <row r="5771" spans="1:4" x14ac:dyDescent="0.25">
      <c r="A5771" s="2">
        <v>540</v>
      </c>
      <c r="B5771">
        <v>6256</v>
      </c>
      <c r="C5771" s="3">
        <v>5805.3638950000004</v>
      </c>
      <c r="D5771" s="2"/>
    </row>
    <row r="5772" spans="1:4" x14ac:dyDescent="0.25">
      <c r="A5772" s="2">
        <v>540</v>
      </c>
      <c r="B5772">
        <v>6257</v>
      </c>
      <c r="C5772" s="3">
        <v>2513.9077830000001</v>
      </c>
      <c r="D5772" s="2"/>
    </row>
    <row r="5773" spans="1:4" x14ac:dyDescent="0.25">
      <c r="A5773" s="2">
        <v>540</v>
      </c>
      <c r="B5773">
        <v>6258</v>
      </c>
      <c r="C5773" s="3">
        <v>1344.4903750000001</v>
      </c>
      <c r="D5773" s="2"/>
    </row>
    <row r="5774" spans="1:4" x14ac:dyDescent="0.25">
      <c r="A5774" s="2">
        <v>540</v>
      </c>
      <c r="B5774">
        <v>6259</v>
      </c>
      <c r="C5774" s="3">
        <v>2310.7218600000001</v>
      </c>
      <c r="D5774" s="2"/>
    </row>
    <row r="5775" spans="1:4" x14ac:dyDescent="0.25">
      <c r="A5775" s="2">
        <v>540</v>
      </c>
      <c r="B5775">
        <v>6260</v>
      </c>
      <c r="C5775" s="3">
        <v>1767.5991650000001</v>
      </c>
      <c r="D5775" s="2"/>
    </row>
    <row r="5776" spans="1:4" x14ac:dyDescent="0.25">
      <c r="A5776" s="2">
        <v>540</v>
      </c>
      <c r="B5776">
        <v>6261</v>
      </c>
      <c r="C5776" s="3">
        <v>18180.278853</v>
      </c>
      <c r="D5776" s="2"/>
    </row>
    <row r="5777" spans="1:4" x14ac:dyDescent="0.25">
      <c r="A5777" s="2">
        <v>540</v>
      </c>
      <c r="B5777">
        <v>6262</v>
      </c>
      <c r="C5777" s="3">
        <v>19050.440000999999</v>
      </c>
      <c r="D5777" s="2"/>
    </row>
    <row r="5778" spans="1:4" x14ac:dyDescent="0.25">
      <c r="A5778" s="2">
        <v>540</v>
      </c>
      <c r="B5778">
        <v>6263</v>
      </c>
      <c r="C5778" s="3">
        <v>20108.553462</v>
      </c>
      <c r="D5778" s="2"/>
    </row>
    <row r="5779" spans="1:4" x14ac:dyDescent="0.25">
      <c r="A5779" s="2">
        <v>540</v>
      </c>
      <c r="B5779">
        <v>6264</v>
      </c>
      <c r="C5779" s="3">
        <v>3488.5304780000001</v>
      </c>
      <c r="D5779" s="2"/>
    </row>
    <row r="5780" spans="1:4" x14ac:dyDescent="0.25">
      <c r="A5780" s="2">
        <v>540</v>
      </c>
      <c r="B5780">
        <v>6265</v>
      </c>
      <c r="C5780" s="3">
        <v>7035.4825659999997</v>
      </c>
      <c r="D5780" s="2"/>
    </row>
    <row r="5781" spans="1:4" x14ac:dyDescent="0.25">
      <c r="A5781" s="2">
        <v>540</v>
      </c>
      <c r="B5781">
        <v>6266</v>
      </c>
      <c r="C5781" s="3">
        <v>8726.750763</v>
      </c>
      <c r="D5781" s="2"/>
    </row>
    <row r="5782" spans="1:4" x14ac:dyDescent="0.25">
      <c r="A5782" s="2">
        <v>540</v>
      </c>
      <c r="B5782">
        <v>6267</v>
      </c>
      <c r="C5782" s="3">
        <v>5256.2909200000004</v>
      </c>
      <c r="D5782" s="2"/>
    </row>
    <row r="5783" spans="1:4" x14ac:dyDescent="0.25">
      <c r="A5783" s="2">
        <v>540</v>
      </c>
      <c r="B5783">
        <v>6268</v>
      </c>
      <c r="C5783" s="3">
        <v>5952.6896589999997</v>
      </c>
      <c r="D5783" s="2"/>
    </row>
    <row r="5784" spans="1:4" x14ac:dyDescent="0.25">
      <c r="A5784" s="2">
        <v>540</v>
      </c>
      <c r="B5784">
        <v>6269</v>
      </c>
      <c r="C5784" s="3">
        <v>5144.15409</v>
      </c>
      <c r="D5784" s="2"/>
    </row>
    <row r="5785" spans="1:4" x14ac:dyDescent="0.25">
      <c r="A5785" s="2">
        <v>540</v>
      </c>
      <c r="B5785">
        <v>6270</v>
      </c>
      <c r="C5785" s="3">
        <v>2727.8722419999999</v>
      </c>
      <c r="D5785" s="2"/>
    </row>
    <row r="5786" spans="1:4" x14ac:dyDescent="0.25">
      <c r="A5786" s="2">
        <v>540</v>
      </c>
      <c r="B5786">
        <v>6271</v>
      </c>
      <c r="C5786" s="3">
        <v>34719.698876998998</v>
      </c>
      <c r="D5786" s="2"/>
    </row>
    <row r="5787" spans="1:4" x14ac:dyDescent="0.25">
      <c r="A5787" s="2">
        <v>540</v>
      </c>
      <c r="B5787">
        <v>6272</v>
      </c>
      <c r="C5787" s="3">
        <v>9815.1741899989993</v>
      </c>
      <c r="D5787" s="2"/>
    </row>
    <row r="5788" spans="1:4" x14ac:dyDescent="0.25">
      <c r="A5788" s="2">
        <v>540</v>
      </c>
      <c r="B5788">
        <v>6273</v>
      </c>
      <c r="C5788" s="3">
        <v>8892.0710149999995</v>
      </c>
      <c r="D5788" s="2"/>
    </row>
    <row r="5789" spans="1:4" x14ac:dyDescent="0.25">
      <c r="A5789" s="2">
        <v>540</v>
      </c>
      <c r="B5789">
        <v>6274</v>
      </c>
      <c r="C5789" s="3">
        <v>4278.4838010000003</v>
      </c>
      <c r="D5789" s="2"/>
    </row>
    <row r="5790" spans="1:4" x14ac:dyDescent="0.25">
      <c r="A5790" s="2">
        <v>540</v>
      </c>
      <c r="B5790">
        <v>6275</v>
      </c>
      <c r="C5790" s="3">
        <v>4278.4838010000003</v>
      </c>
      <c r="D5790" s="2"/>
    </row>
    <row r="5791" spans="1:4" x14ac:dyDescent="0.25">
      <c r="A5791" s="2">
        <v>540</v>
      </c>
      <c r="B5791">
        <v>6276</v>
      </c>
      <c r="C5791" s="3">
        <v>2146.920118</v>
      </c>
      <c r="D5791" s="2"/>
    </row>
    <row r="5792" spans="1:4" x14ac:dyDescent="0.25">
      <c r="A5792" s="2">
        <v>540</v>
      </c>
      <c r="B5792">
        <v>6277</v>
      </c>
      <c r="C5792" s="3">
        <v>3272.82494</v>
      </c>
      <c r="D5792" s="2"/>
    </row>
    <row r="5793" spans="1:4" x14ac:dyDescent="0.25">
      <c r="A5793" s="2">
        <v>540</v>
      </c>
      <c r="B5793">
        <v>6278</v>
      </c>
      <c r="C5793" s="3">
        <v>2785.5721359999998</v>
      </c>
      <c r="D5793" s="2"/>
    </row>
    <row r="5794" spans="1:4" x14ac:dyDescent="0.25">
      <c r="A5794" s="2">
        <v>540</v>
      </c>
      <c r="B5794">
        <v>6279</v>
      </c>
      <c r="C5794" s="3">
        <v>2785.5721359999998</v>
      </c>
      <c r="D5794" s="2"/>
    </row>
    <row r="5795" spans="1:4" x14ac:dyDescent="0.25">
      <c r="A5795" s="2">
        <v>540</v>
      </c>
      <c r="B5795">
        <v>6280</v>
      </c>
      <c r="C5795" s="3">
        <v>1468.460288</v>
      </c>
      <c r="D5795" s="2"/>
    </row>
    <row r="5796" spans="1:4" x14ac:dyDescent="0.25">
      <c r="A5796" s="2">
        <v>540</v>
      </c>
      <c r="B5796">
        <v>6281</v>
      </c>
      <c r="C5796" s="3">
        <v>1854.6358729999999</v>
      </c>
      <c r="D5796" s="2"/>
    </row>
    <row r="5797" spans="1:4" x14ac:dyDescent="0.25">
      <c r="A5797" s="2">
        <v>540</v>
      </c>
      <c r="B5797">
        <v>6282</v>
      </c>
      <c r="C5797" s="3">
        <v>1041.4319290000001</v>
      </c>
      <c r="D5797" s="2"/>
    </row>
    <row r="5798" spans="1:4" x14ac:dyDescent="0.25">
      <c r="A5798" s="2">
        <v>540</v>
      </c>
      <c r="B5798">
        <v>6283</v>
      </c>
      <c r="C5798" s="3">
        <v>1652.5681950000001</v>
      </c>
      <c r="D5798" s="2"/>
    </row>
    <row r="5799" spans="1:4" x14ac:dyDescent="0.25">
      <c r="A5799" s="2">
        <v>540</v>
      </c>
      <c r="B5799">
        <v>6284</v>
      </c>
      <c r="C5799" s="3">
        <v>2888.9887570000001</v>
      </c>
      <c r="D5799" s="2"/>
    </row>
    <row r="5800" spans="1:4" x14ac:dyDescent="0.25">
      <c r="A5800" s="2">
        <v>540</v>
      </c>
      <c r="B5800">
        <v>6288</v>
      </c>
      <c r="C5800" s="3">
        <v>13217.782224</v>
      </c>
      <c r="D5800" s="2"/>
    </row>
    <row r="5801" spans="1:4" x14ac:dyDescent="0.25">
      <c r="A5801" s="2">
        <v>540</v>
      </c>
      <c r="B5801">
        <v>6289</v>
      </c>
      <c r="C5801" s="3">
        <v>17138.191438000002</v>
      </c>
      <c r="D5801" s="2"/>
    </row>
    <row r="5802" spans="1:4" x14ac:dyDescent="0.25">
      <c r="A5802" s="2">
        <v>540</v>
      </c>
      <c r="B5802">
        <v>6290</v>
      </c>
      <c r="C5802" s="3">
        <v>17138.191438000002</v>
      </c>
      <c r="D5802" s="2"/>
    </row>
    <row r="5803" spans="1:4" x14ac:dyDescent="0.25">
      <c r="A5803" s="2">
        <v>540</v>
      </c>
      <c r="B5803">
        <v>6291</v>
      </c>
      <c r="C5803" s="3">
        <v>12838.919393</v>
      </c>
      <c r="D5803" s="2"/>
    </row>
    <row r="5804" spans="1:4" x14ac:dyDescent="0.25">
      <c r="A5804" s="2">
        <v>540</v>
      </c>
      <c r="B5804">
        <v>6292</v>
      </c>
      <c r="C5804" s="3">
        <v>126.092814</v>
      </c>
      <c r="D5804" s="2"/>
    </row>
    <row r="5805" spans="1:4" x14ac:dyDescent="0.25">
      <c r="A5805" s="2">
        <v>540</v>
      </c>
      <c r="B5805">
        <v>6293</v>
      </c>
      <c r="C5805" s="3">
        <v>8713.5332969999999</v>
      </c>
      <c r="D5805" s="2"/>
    </row>
    <row r="5806" spans="1:4" x14ac:dyDescent="0.25">
      <c r="A5806" s="2">
        <v>540</v>
      </c>
      <c r="B5806">
        <v>6294</v>
      </c>
      <c r="C5806" s="3">
        <v>1975.2402629999999</v>
      </c>
      <c r="D5806" s="2"/>
    </row>
    <row r="5807" spans="1:4" x14ac:dyDescent="0.25">
      <c r="A5807" s="2">
        <v>540</v>
      </c>
      <c r="B5807">
        <v>6295</v>
      </c>
      <c r="C5807" s="3">
        <v>1729.5449570000001</v>
      </c>
      <c r="D5807" s="2"/>
    </row>
    <row r="5808" spans="1:4" x14ac:dyDescent="0.25">
      <c r="A5808" s="2">
        <v>540</v>
      </c>
      <c r="B5808">
        <v>6296</v>
      </c>
      <c r="C5808" s="3">
        <v>1866.476228</v>
      </c>
      <c r="D5808" s="2"/>
    </row>
    <row r="5809" spans="1:4" x14ac:dyDescent="0.25">
      <c r="A5809" s="2">
        <v>540</v>
      </c>
      <c r="B5809">
        <v>6297</v>
      </c>
      <c r="C5809" s="3">
        <v>1952.5434330000001</v>
      </c>
      <c r="D5809" s="2"/>
    </row>
    <row r="5810" spans="1:4" x14ac:dyDescent="0.25">
      <c r="A5810" s="2">
        <v>540</v>
      </c>
      <c r="B5810">
        <v>6298</v>
      </c>
      <c r="C5810" s="3">
        <v>3494.0387249999999</v>
      </c>
      <c r="D5810" s="2"/>
    </row>
    <row r="5811" spans="1:4" x14ac:dyDescent="0.25">
      <c r="A5811" s="2">
        <v>540</v>
      </c>
      <c r="B5811">
        <v>6299</v>
      </c>
      <c r="C5811" s="3">
        <v>2085.159279</v>
      </c>
      <c r="D5811" s="2"/>
    </row>
    <row r="5812" spans="1:4" x14ac:dyDescent="0.25">
      <c r="A5812" s="2">
        <v>540</v>
      </c>
      <c r="B5812">
        <v>6300</v>
      </c>
      <c r="C5812" s="3">
        <v>5150.7229639999996</v>
      </c>
      <c r="D5812" s="2"/>
    </row>
    <row r="5813" spans="1:4" x14ac:dyDescent="0.25">
      <c r="A5813" s="2">
        <v>540</v>
      </c>
      <c r="B5813">
        <v>6301</v>
      </c>
      <c r="C5813" s="3">
        <v>4426.6456559999997</v>
      </c>
      <c r="D5813" s="2"/>
    </row>
    <row r="5814" spans="1:4" x14ac:dyDescent="0.25">
      <c r="A5814" s="2">
        <v>540</v>
      </c>
      <c r="B5814">
        <v>6302</v>
      </c>
      <c r="C5814" s="3">
        <v>3550.4398449999999</v>
      </c>
      <c r="D5814" s="2"/>
    </row>
    <row r="5815" spans="1:4" x14ac:dyDescent="0.25">
      <c r="A5815" s="2">
        <v>540</v>
      </c>
      <c r="B5815">
        <v>6303</v>
      </c>
      <c r="C5815" s="3">
        <v>1426.3404250000001</v>
      </c>
      <c r="D5815" s="2"/>
    </row>
    <row r="5816" spans="1:4" x14ac:dyDescent="0.25">
      <c r="A5816" s="2">
        <v>540</v>
      </c>
      <c r="B5816">
        <v>6304</v>
      </c>
      <c r="C5816" s="3">
        <v>2111.3381260000001</v>
      </c>
      <c r="D5816" s="2"/>
    </row>
    <row r="5817" spans="1:4" x14ac:dyDescent="0.25">
      <c r="A5817" s="2">
        <v>540</v>
      </c>
      <c r="B5817">
        <v>6305</v>
      </c>
      <c r="C5817" s="3">
        <v>7157.6596090000003</v>
      </c>
      <c r="D5817" s="2"/>
    </row>
    <row r="5818" spans="1:4" x14ac:dyDescent="0.25">
      <c r="A5818" s="2">
        <v>540</v>
      </c>
      <c r="B5818">
        <v>6306</v>
      </c>
      <c r="C5818" s="3">
        <v>2806.5529809999998</v>
      </c>
      <c r="D5818" s="2"/>
    </row>
    <row r="5819" spans="1:4" x14ac:dyDescent="0.25">
      <c r="A5819" s="2">
        <v>540</v>
      </c>
      <c r="B5819">
        <v>6307</v>
      </c>
      <c r="C5819" s="3">
        <v>2008.496116</v>
      </c>
      <c r="D5819" s="2"/>
    </row>
    <row r="5820" spans="1:4" x14ac:dyDescent="0.25">
      <c r="A5820" s="2">
        <v>540</v>
      </c>
      <c r="B5820">
        <v>6308</v>
      </c>
      <c r="C5820" s="3">
        <v>12323.66021</v>
      </c>
      <c r="D5820" s="2"/>
    </row>
    <row r="5821" spans="1:4" x14ac:dyDescent="0.25">
      <c r="A5821" s="2">
        <v>540</v>
      </c>
      <c r="B5821">
        <v>6309</v>
      </c>
      <c r="C5821" s="3">
        <v>7439.9863489999998</v>
      </c>
      <c r="D5821" s="2"/>
    </row>
    <row r="5822" spans="1:4" x14ac:dyDescent="0.25">
      <c r="A5822" s="2">
        <v>540</v>
      </c>
      <c r="B5822">
        <v>6310</v>
      </c>
      <c r="C5822" s="3">
        <v>3898.2439939999999</v>
      </c>
      <c r="D5822" s="2"/>
    </row>
    <row r="5823" spans="1:4" x14ac:dyDescent="0.25">
      <c r="A5823" s="2">
        <v>540</v>
      </c>
      <c r="B5823">
        <v>6312</v>
      </c>
      <c r="C5823" s="3">
        <v>6649.2992160000003</v>
      </c>
      <c r="D5823" s="2"/>
    </row>
    <row r="5824" spans="1:4" x14ac:dyDescent="0.25">
      <c r="A5824" s="2">
        <v>540</v>
      </c>
      <c r="B5824">
        <v>6314</v>
      </c>
      <c r="C5824" s="3">
        <v>2037.9823819999999</v>
      </c>
      <c r="D5824" s="2"/>
    </row>
    <row r="5825" spans="1:4" x14ac:dyDescent="0.25">
      <c r="A5825" s="2">
        <v>540</v>
      </c>
      <c r="B5825">
        <v>6315</v>
      </c>
      <c r="C5825" s="3">
        <v>5820.6602999999996</v>
      </c>
      <c r="D5825" s="2"/>
    </row>
    <row r="5826" spans="1:4" x14ac:dyDescent="0.25">
      <c r="A5826" s="2">
        <v>540</v>
      </c>
      <c r="B5826">
        <v>6316</v>
      </c>
      <c r="C5826" s="3">
        <v>2387.5322540000002</v>
      </c>
      <c r="D5826" s="2"/>
    </row>
    <row r="5827" spans="1:4" x14ac:dyDescent="0.25">
      <c r="A5827" s="2">
        <v>540</v>
      </c>
      <c r="B5827">
        <v>6317</v>
      </c>
      <c r="C5827" s="3">
        <v>4561.2875530000001</v>
      </c>
      <c r="D5827" s="2"/>
    </row>
    <row r="5828" spans="1:4" x14ac:dyDescent="0.25">
      <c r="A5828" s="2">
        <v>540</v>
      </c>
      <c r="B5828">
        <v>6318</v>
      </c>
      <c r="C5828" s="3">
        <v>7145.2688619999999</v>
      </c>
      <c r="D5828" s="2"/>
    </row>
    <row r="5829" spans="1:4" x14ac:dyDescent="0.25">
      <c r="A5829" s="2">
        <v>540</v>
      </c>
      <c r="B5829">
        <v>6319</v>
      </c>
      <c r="C5829" s="3">
        <v>106.056287</v>
      </c>
      <c r="D5829" s="2"/>
    </row>
    <row r="5830" spans="1:4" x14ac:dyDescent="0.25">
      <c r="A5830" s="2">
        <v>540</v>
      </c>
      <c r="B5830">
        <v>6320</v>
      </c>
      <c r="C5830" s="3">
        <v>144.163026</v>
      </c>
      <c r="D5830" s="2"/>
    </row>
    <row r="5831" spans="1:4" x14ac:dyDescent="0.25">
      <c r="A5831" s="2">
        <v>540</v>
      </c>
      <c r="B5831">
        <v>6321</v>
      </c>
      <c r="C5831" s="3">
        <v>106.454885</v>
      </c>
      <c r="D5831" s="2"/>
    </row>
    <row r="5832" spans="1:4" x14ac:dyDescent="0.25">
      <c r="A5832" s="2">
        <v>540</v>
      </c>
      <c r="B5832">
        <v>6322</v>
      </c>
      <c r="C5832" s="3">
        <v>106.454885</v>
      </c>
      <c r="D5832" s="2"/>
    </row>
    <row r="5833" spans="1:4" x14ac:dyDescent="0.25">
      <c r="A5833" s="2">
        <v>540</v>
      </c>
      <c r="B5833">
        <v>6323</v>
      </c>
      <c r="C5833" s="3">
        <v>21004.146569</v>
      </c>
      <c r="D5833" s="2"/>
    </row>
    <row r="5834" spans="1:4" x14ac:dyDescent="0.25">
      <c r="A5834" s="2">
        <v>540</v>
      </c>
      <c r="B5834">
        <v>6324</v>
      </c>
      <c r="C5834" s="3">
        <v>28864.234627999998</v>
      </c>
      <c r="D5834" s="2"/>
    </row>
    <row r="5835" spans="1:4" x14ac:dyDescent="0.25">
      <c r="A5835" s="2">
        <v>540</v>
      </c>
      <c r="B5835">
        <v>6325</v>
      </c>
      <c r="C5835" s="3">
        <v>13748.520501000001</v>
      </c>
      <c r="D5835" s="2"/>
    </row>
    <row r="5836" spans="1:4" x14ac:dyDescent="0.25">
      <c r="A5836" s="2">
        <v>540</v>
      </c>
      <c r="B5836">
        <v>6326</v>
      </c>
      <c r="C5836" s="3">
        <v>3731.207355</v>
      </c>
      <c r="D5836" s="2"/>
    </row>
    <row r="5837" spans="1:4" x14ac:dyDescent="0.25">
      <c r="A5837" s="2">
        <v>540</v>
      </c>
      <c r="B5837">
        <v>6327</v>
      </c>
      <c r="C5837" s="3">
        <v>3285.908109</v>
      </c>
      <c r="D5837" s="2"/>
    </row>
    <row r="5838" spans="1:4" x14ac:dyDescent="0.25">
      <c r="A5838" s="2">
        <v>540</v>
      </c>
      <c r="B5838">
        <v>6328</v>
      </c>
      <c r="C5838" s="3">
        <v>2240.6819289999999</v>
      </c>
      <c r="D5838" s="2"/>
    </row>
    <row r="5839" spans="1:4" x14ac:dyDescent="0.25">
      <c r="A5839" s="2">
        <v>540</v>
      </c>
      <c r="B5839">
        <v>6329</v>
      </c>
      <c r="C5839" s="3">
        <v>4002.8219439999998</v>
      </c>
      <c r="D5839" s="2"/>
    </row>
    <row r="5840" spans="1:4" x14ac:dyDescent="0.25">
      <c r="A5840" s="2">
        <v>540</v>
      </c>
      <c r="B5840">
        <v>6330</v>
      </c>
      <c r="C5840" s="3">
        <v>1436.6708149999999</v>
      </c>
      <c r="D5840" s="2"/>
    </row>
    <row r="5841" spans="1:4" x14ac:dyDescent="0.25">
      <c r="A5841" s="2">
        <v>540</v>
      </c>
      <c r="B5841">
        <v>6331</v>
      </c>
      <c r="C5841" s="3">
        <v>4349.3589519999996</v>
      </c>
      <c r="D5841" s="2"/>
    </row>
    <row r="5842" spans="1:4" x14ac:dyDescent="0.25">
      <c r="A5842" s="2">
        <v>540</v>
      </c>
      <c r="B5842">
        <v>6332</v>
      </c>
      <c r="C5842" s="3">
        <v>3968.9220319999999</v>
      </c>
      <c r="D5842" s="2"/>
    </row>
    <row r="5843" spans="1:4" x14ac:dyDescent="0.25">
      <c r="A5843" s="2">
        <v>540</v>
      </c>
      <c r="B5843">
        <v>6333</v>
      </c>
      <c r="C5843" s="3">
        <v>2964.5476669999998</v>
      </c>
      <c r="D5843" s="2"/>
    </row>
    <row r="5844" spans="1:4" x14ac:dyDescent="0.25">
      <c r="A5844" s="2">
        <v>540</v>
      </c>
      <c r="B5844">
        <v>6334</v>
      </c>
      <c r="C5844" s="3">
        <v>3166.028339</v>
      </c>
      <c r="D5844" s="2"/>
    </row>
    <row r="5845" spans="1:4" x14ac:dyDescent="0.25">
      <c r="A5845" s="2">
        <v>540</v>
      </c>
      <c r="B5845">
        <v>6335</v>
      </c>
      <c r="C5845" s="3">
        <v>3166.028339</v>
      </c>
      <c r="D5845" s="2"/>
    </row>
    <row r="5846" spans="1:4" x14ac:dyDescent="0.25">
      <c r="A5846" s="2">
        <v>540</v>
      </c>
      <c r="B5846">
        <v>6336</v>
      </c>
      <c r="C5846" s="3">
        <v>0</v>
      </c>
      <c r="D5846" s="2"/>
    </row>
    <row r="5847" spans="1:4" x14ac:dyDescent="0.25">
      <c r="A5847" s="2">
        <v>540</v>
      </c>
      <c r="B5847">
        <v>6337</v>
      </c>
      <c r="C5847" s="3">
        <v>0</v>
      </c>
      <c r="D5847" s="2"/>
    </row>
    <row r="5848" spans="1:4" x14ac:dyDescent="0.25">
      <c r="A5848" s="2">
        <v>540</v>
      </c>
      <c r="B5848">
        <v>6338</v>
      </c>
      <c r="C5848" s="3">
        <v>1752.251019</v>
      </c>
      <c r="D5848" s="2"/>
    </row>
    <row r="5849" spans="1:4" x14ac:dyDescent="0.25">
      <c r="A5849" s="2">
        <v>540</v>
      </c>
      <c r="B5849">
        <v>6339</v>
      </c>
      <c r="C5849" s="3">
        <v>989.58591200000001</v>
      </c>
      <c r="D5849" s="2"/>
    </row>
    <row r="5850" spans="1:4" x14ac:dyDescent="0.25">
      <c r="A5850" s="2">
        <v>540</v>
      </c>
      <c r="B5850">
        <v>6340</v>
      </c>
      <c r="C5850" s="3">
        <v>7323.0668839999998</v>
      </c>
      <c r="D5850" s="2"/>
    </row>
    <row r="5851" spans="1:4" x14ac:dyDescent="0.25">
      <c r="A5851" s="2">
        <v>540</v>
      </c>
      <c r="B5851">
        <v>6341</v>
      </c>
      <c r="C5851" s="3">
        <v>7620.9785629999997</v>
      </c>
      <c r="D5851" s="2"/>
    </row>
    <row r="5852" spans="1:4" x14ac:dyDescent="0.25">
      <c r="A5852" s="2">
        <v>540</v>
      </c>
      <c r="B5852">
        <v>6342</v>
      </c>
      <c r="C5852" s="3">
        <v>13748.520501000001</v>
      </c>
      <c r="D5852" s="2"/>
    </row>
    <row r="5853" spans="1:4" x14ac:dyDescent="0.25">
      <c r="A5853" s="2">
        <v>540</v>
      </c>
      <c r="B5853">
        <v>6343</v>
      </c>
      <c r="C5853" s="3">
        <v>4683.0490730000001</v>
      </c>
      <c r="D5853" s="2"/>
    </row>
    <row r="5854" spans="1:4" x14ac:dyDescent="0.25">
      <c r="A5854" s="2">
        <v>540</v>
      </c>
      <c r="B5854">
        <v>6344</v>
      </c>
      <c r="C5854" s="3">
        <v>2406.765472</v>
      </c>
      <c r="D5854" s="2"/>
    </row>
    <row r="5855" spans="1:4" x14ac:dyDescent="0.25">
      <c r="A5855" s="2">
        <v>540</v>
      </c>
      <c r="B5855">
        <v>6345</v>
      </c>
      <c r="C5855" s="3">
        <v>2128.240202</v>
      </c>
      <c r="D5855" s="2"/>
    </row>
    <row r="5856" spans="1:4" x14ac:dyDescent="0.25">
      <c r="A5856" s="2">
        <v>540</v>
      </c>
      <c r="B5856">
        <v>6346</v>
      </c>
      <c r="C5856" s="3">
        <v>5738.8538390000003</v>
      </c>
      <c r="D5856" s="2"/>
    </row>
    <row r="5857" spans="1:4" x14ac:dyDescent="0.25">
      <c r="A5857" s="2">
        <v>540</v>
      </c>
      <c r="B5857">
        <v>6347</v>
      </c>
      <c r="C5857" s="3">
        <v>6243.3206959999998</v>
      </c>
      <c r="D5857" s="2"/>
    </row>
    <row r="5858" spans="1:4" x14ac:dyDescent="0.25">
      <c r="A5858" s="2">
        <v>540</v>
      </c>
      <c r="B5858">
        <v>6348</v>
      </c>
      <c r="C5858" s="3">
        <v>9936.4114989999998</v>
      </c>
      <c r="D5858" s="2"/>
    </row>
    <row r="5859" spans="1:4" x14ac:dyDescent="0.25">
      <c r="A5859" s="2">
        <v>540</v>
      </c>
      <c r="B5859">
        <v>6349</v>
      </c>
      <c r="C5859" s="3">
        <v>2789.2339889999998</v>
      </c>
      <c r="D5859" s="2"/>
    </row>
    <row r="5860" spans="1:4" x14ac:dyDescent="0.25">
      <c r="A5860" s="2">
        <v>540</v>
      </c>
      <c r="B5860">
        <v>6350</v>
      </c>
      <c r="C5860" s="3">
        <v>2739.9214820000002</v>
      </c>
      <c r="D5860" s="2"/>
    </row>
    <row r="5861" spans="1:4" x14ac:dyDescent="0.25">
      <c r="A5861" s="2">
        <v>540</v>
      </c>
      <c r="B5861">
        <v>6351</v>
      </c>
      <c r="C5861" s="3">
        <v>5092.760988</v>
      </c>
      <c r="D5861" s="2"/>
    </row>
    <row r="5862" spans="1:4" x14ac:dyDescent="0.25">
      <c r="A5862" s="2">
        <v>540</v>
      </c>
      <c r="B5862">
        <v>6352</v>
      </c>
      <c r="C5862" s="3">
        <v>5074.1771479999998</v>
      </c>
      <c r="D5862" s="2"/>
    </row>
    <row r="5863" spans="1:4" x14ac:dyDescent="0.25">
      <c r="A5863" s="2">
        <v>540</v>
      </c>
      <c r="B5863">
        <v>6353</v>
      </c>
      <c r="C5863" s="3">
        <v>2503.7072109999999</v>
      </c>
      <c r="D5863" s="2"/>
    </row>
    <row r="5864" spans="1:4" x14ac:dyDescent="0.25">
      <c r="A5864" s="2">
        <v>540</v>
      </c>
      <c r="B5864">
        <v>6354</v>
      </c>
      <c r="C5864" s="3">
        <v>2577.5007489999998</v>
      </c>
      <c r="D5864" s="2"/>
    </row>
    <row r="5865" spans="1:4" x14ac:dyDescent="0.25">
      <c r="A5865" s="2">
        <v>540</v>
      </c>
      <c r="B5865">
        <v>6355</v>
      </c>
      <c r="C5865" s="3">
        <v>5146.8460279999999</v>
      </c>
      <c r="D5865" s="2"/>
    </row>
    <row r="5866" spans="1:4" x14ac:dyDescent="0.25">
      <c r="A5866" s="2">
        <v>540</v>
      </c>
      <c r="B5866">
        <v>6356</v>
      </c>
      <c r="C5866" s="3">
        <v>3839.8661179999999</v>
      </c>
      <c r="D5866" s="2"/>
    </row>
    <row r="5867" spans="1:4" x14ac:dyDescent="0.25">
      <c r="A5867" s="2">
        <v>540</v>
      </c>
      <c r="B5867">
        <v>6357</v>
      </c>
      <c r="C5867" s="3">
        <v>3569.0113160000001</v>
      </c>
      <c r="D5867" s="2"/>
    </row>
    <row r="5868" spans="1:4" x14ac:dyDescent="0.25">
      <c r="A5868" s="2">
        <v>540</v>
      </c>
      <c r="B5868">
        <v>6358</v>
      </c>
      <c r="C5868" s="3">
        <v>6210.937191</v>
      </c>
      <c r="D5868" s="2"/>
    </row>
    <row r="5869" spans="1:4" x14ac:dyDescent="0.25">
      <c r="A5869" s="2">
        <v>540</v>
      </c>
      <c r="B5869">
        <v>6359</v>
      </c>
      <c r="C5869" s="3">
        <v>3172.595491</v>
      </c>
      <c r="D5869" s="2"/>
    </row>
    <row r="5870" spans="1:4" x14ac:dyDescent="0.25">
      <c r="A5870" s="2">
        <v>540</v>
      </c>
      <c r="B5870">
        <v>6360</v>
      </c>
      <c r="C5870" s="3">
        <v>1655.8892860000001</v>
      </c>
      <c r="D5870" s="2"/>
    </row>
    <row r="5871" spans="1:4" x14ac:dyDescent="0.25">
      <c r="A5871" s="2">
        <v>540</v>
      </c>
      <c r="B5871">
        <v>6361</v>
      </c>
      <c r="C5871" s="3">
        <v>1514.18606</v>
      </c>
      <c r="D5871" s="2"/>
    </row>
    <row r="5872" spans="1:4" x14ac:dyDescent="0.25">
      <c r="A5872" s="2">
        <v>540</v>
      </c>
      <c r="B5872">
        <v>6362</v>
      </c>
      <c r="C5872" s="3">
        <v>3230.4191799999999</v>
      </c>
      <c r="D5872" s="2"/>
    </row>
    <row r="5873" spans="1:4" x14ac:dyDescent="0.25">
      <c r="A5873" s="2">
        <v>540</v>
      </c>
      <c r="B5873">
        <v>6364</v>
      </c>
      <c r="C5873" s="3">
        <v>17038.632977000001</v>
      </c>
      <c r="D5873" s="2"/>
    </row>
    <row r="5874" spans="1:4" x14ac:dyDescent="0.25">
      <c r="A5874" s="2">
        <v>540</v>
      </c>
      <c r="B5874">
        <v>6365</v>
      </c>
      <c r="C5874" s="3">
        <v>2844.0631899999998</v>
      </c>
      <c r="D5874" s="2"/>
    </row>
    <row r="5875" spans="1:4" x14ac:dyDescent="0.25">
      <c r="A5875" s="2">
        <v>540</v>
      </c>
      <c r="B5875">
        <v>6366</v>
      </c>
      <c r="C5875" s="3">
        <v>3071.844435</v>
      </c>
      <c r="D5875" s="2"/>
    </row>
    <row r="5876" spans="1:4" x14ac:dyDescent="0.25">
      <c r="A5876" s="2">
        <v>540</v>
      </c>
      <c r="B5876">
        <v>6367</v>
      </c>
      <c r="C5876" s="3">
        <v>2607.1099119999999</v>
      </c>
      <c r="D5876" s="2"/>
    </row>
    <row r="5877" spans="1:4" x14ac:dyDescent="0.25">
      <c r="A5877" s="2">
        <v>540</v>
      </c>
      <c r="B5877">
        <v>6368</v>
      </c>
      <c r="C5877" s="3">
        <v>19151.74682</v>
      </c>
      <c r="D5877" s="2"/>
    </row>
    <row r="5878" spans="1:4" x14ac:dyDescent="0.25">
      <c r="A5878" s="2">
        <v>540</v>
      </c>
      <c r="B5878">
        <v>6369</v>
      </c>
      <c r="C5878" s="3">
        <v>19151.74682</v>
      </c>
      <c r="D5878" s="2"/>
    </row>
    <row r="5879" spans="1:4" x14ac:dyDescent="0.25">
      <c r="A5879" s="2">
        <v>540</v>
      </c>
      <c r="B5879">
        <v>6370</v>
      </c>
      <c r="C5879" s="3">
        <v>19210.240830999999</v>
      </c>
      <c r="D5879" s="2"/>
    </row>
    <row r="5880" spans="1:4" x14ac:dyDescent="0.25">
      <c r="A5880" s="2">
        <v>540</v>
      </c>
      <c r="B5880">
        <v>6371</v>
      </c>
      <c r="C5880" s="3">
        <v>17044.137000999999</v>
      </c>
      <c r="D5880" s="2"/>
    </row>
    <row r="5881" spans="1:4" x14ac:dyDescent="0.25">
      <c r="A5881" s="2">
        <v>540</v>
      </c>
      <c r="B5881">
        <v>6372</v>
      </c>
      <c r="C5881" s="3">
        <v>790.61996199999999</v>
      </c>
      <c r="D5881" s="2"/>
    </row>
    <row r="5882" spans="1:4" x14ac:dyDescent="0.25">
      <c r="A5882" s="2">
        <v>540</v>
      </c>
      <c r="B5882">
        <v>6373</v>
      </c>
      <c r="C5882" s="3">
        <v>1054.3271279999999</v>
      </c>
      <c r="D5882" s="2"/>
    </row>
    <row r="5883" spans="1:4" x14ac:dyDescent="0.25">
      <c r="A5883" s="2">
        <v>540</v>
      </c>
      <c r="B5883">
        <v>6374</v>
      </c>
      <c r="C5883" s="3">
        <v>750.94311700000003</v>
      </c>
      <c r="D5883" s="2"/>
    </row>
    <row r="5884" spans="1:4" x14ac:dyDescent="0.25">
      <c r="A5884" s="2">
        <v>540</v>
      </c>
      <c r="B5884">
        <v>6375</v>
      </c>
      <c r="C5884" s="3">
        <v>4697.0222610000001</v>
      </c>
      <c r="D5884" s="2"/>
    </row>
    <row r="5885" spans="1:4" x14ac:dyDescent="0.25">
      <c r="A5885" s="2">
        <v>540</v>
      </c>
      <c r="B5885">
        <v>6376</v>
      </c>
      <c r="C5885" s="3">
        <v>3581.4878020000001</v>
      </c>
      <c r="D5885" s="2"/>
    </row>
    <row r="5886" spans="1:4" x14ac:dyDescent="0.25">
      <c r="A5886" s="2">
        <v>540</v>
      </c>
      <c r="B5886">
        <v>6377</v>
      </c>
      <c r="C5886" s="3">
        <v>0</v>
      </c>
      <c r="D5886" s="2"/>
    </row>
    <row r="5887" spans="1:4" x14ac:dyDescent="0.25">
      <c r="A5887" s="2">
        <v>540</v>
      </c>
      <c r="B5887">
        <v>6378</v>
      </c>
      <c r="C5887" s="3">
        <v>7109.0417390000002</v>
      </c>
      <c r="D5887" s="2"/>
    </row>
    <row r="5888" spans="1:4" x14ac:dyDescent="0.25">
      <c r="A5888" s="2">
        <v>540</v>
      </c>
      <c r="B5888">
        <v>6379</v>
      </c>
      <c r="C5888" s="3">
        <v>1359.6005210000001</v>
      </c>
      <c r="D5888" s="2"/>
    </row>
    <row r="5889" spans="1:4" x14ac:dyDescent="0.25">
      <c r="A5889" s="2">
        <v>540</v>
      </c>
      <c r="B5889">
        <v>6380</v>
      </c>
      <c r="C5889" s="3">
        <v>1429.2720139999999</v>
      </c>
      <c r="D5889" s="2"/>
    </row>
    <row r="5890" spans="1:4" x14ac:dyDescent="0.25">
      <c r="A5890" s="2">
        <v>540</v>
      </c>
      <c r="B5890">
        <v>6381</v>
      </c>
      <c r="C5890" s="3">
        <v>1955.1042070000001</v>
      </c>
      <c r="D5890" s="2"/>
    </row>
    <row r="5891" spans="1:4" x14ac:dyDescent="0.25">
      <c r="A5891" s="2">
        <v>540</v>
      </c>
      <c r="B5891">
        <v>6382</v>
      </c>
      <c r="C5891" s="3">
        <v>5257.2475210000002</v>
      </c>
      <c r="D5891" s="2"/>
    </row>
    <row r="5892" spans="1:4" x14ac:dyDescent="0.25">
      <c r="A5892" s="2">
        <v>540</v>
      </c>
      <c r="B5892">
        <v>6383</v>
      </c>
      <c r="C5892" s="3">
        <v>5246.1537330000001</v>
      </c>
      <c r="D5892" s="2"/>
    </row>
    <row r="5893" spans="1:4" x14ac:dyDescent="0.25">
      <c r="A5893" s="2">
        <v>540</v>
      </c>
      <c r="B5893">
        <v>6385</v>
      </c>
      <c r="C5893" s="3">
        <v>788.47817799999996</v>
      </c>
      <c r="D5893" s="2"/>
    </row>
    <row r="5894" spans="1:4" x14ac:dyDescent="0.25">
      <c r="A5894" s="2">
        <v>540</v>
      </c>
      <c r="B5894">
        <v>6386</v>
      </c>
      <c r="C5894" s="3">
        <v>7663.1741700000002</v>
      </c>
      <c r="D5894" s="2"/>
    </row>
    <row r="5895" spans="1:4" x14ac:dyDescent="0.25">
      <c r="A5895" s="2">
        <v>540</v>
      </c>
      <c r="B5895">
        <v>6387</v>
      </c>
      <c r="C5895" s="3">
        <v>6208.3079509999998</v>
      </c>
      <c r="D5895" s="2"/>
    </row>
    <row r="5896" spans="1:4" x14ac:dyDescent="0.25">
      <c r="A5896" s="2">
        <v>540</v>
      </c>
      <c r="B5896">
        <v>6388</v>
      </c>
      <c r="C5896" s="3">
        <v>1911.2360839999999</v>
      </c>
      <c r="D5896" s="2"/>
    </row>
    <row r="5897" spans="1:4" x14ac:dyDescent="0.25">
      <c r="A5897" s="2">
        <v>540</v>
      </c>
      <c r="B5897">
        <v>6389</v>
      </c>
      <c r="C5897" s="3">
        <v>2496.2773889999999</v>
      </c>
      <c r="D5897" s="2"/>
    </row>
    <row r="5898" spans="1:4" x14ac:dyDescent="0.25">
      <c r="A5898" s="2">
        <v>540</v>
      </c>
      <c r="B5898">
        <v>6390</v>
      </c>
      <c r="C5898" s="3">
        <v>1383.035044</v>
      </c>
      <c r="D5898" s="2"/>
    </row>
    <row r="5899" spans="1:4" x14ac:dyDescent="0.25">
      <c r="A5899" s="2">
        <v>540</v>
      </c>
      <c r="B5899">
        <v>6391</v>
      </c>
      <c r="C5899" s="3">
        <v>6295.1973120000002</v>
      </c>
      <c r="D5899" s="2"/>
    </row>
    <row r="5900" spans="1:4" x14ac:dyDescent="0.25">
      <c r="A5900" s="2">
        <v>540</v>
      </c>
      <c r="B5900">
        <v>6392</v>
      </c>
      <c r="C5900" s="3">
        <v>18105.227459000002</v>
      </c>
      <c r="D5900" s="2"/>
    </row>
    <row r="5901" spans="1:4" x14ac:dyDescent="0.25">
      <c r="A5901" s="2">
        <v>540</v>
      </c>
      <c r="B5901">
        <v>6393</v>
      </c>
      <c r="C5901" s="3">
        <v>1973.461221</v>
      </c>
      <c r="D5901" s="2"/>
    </row>
    <row r="5902" spans="1:4" x14ac:dyDescent="0.25">
      <c r="A5902" s="2">
        <v>540</v>
      </c>
      <c r="B5902">
        <v>6394</v>
      </c>
      <c r="C5902" s="3">
        <v>4081.3121689999998</v>
      </c>
      <c r="D5902" s="2"/>
    </row>
    <row r="5903" spans="1:4" x14ac:dyDescent="0.25">
      <c r="A5903" s="2">
        <v>540</v>
      </c>
      <c r="B5903">
        <v>6395</v>
      </c>
      <c r="C5903" s="3">
        <v>10215.038850000001</v>
      </c>
      <c r="D5903" s="2"/>
    </row>
    <row r="5904" spans="1:4" x14ac:dyDescent="0.25">
      <c r="A5904" s="2">
        <v>540</v>
      </c>
      <c r="B5904">
        <v>6396</v>
      </c>
      <c r="C5904" s="3">
        <v>18825.606456000001</v>
      </c>
      <c r="D5904" s="2"/>
    </row>
    <row r="5905" spans="1:4" x14ac:dyDescent="0.25">
      <c r="A5905" s="2">
        <v>540</v>
      </c>
      <c r="B5905">
        <v>6398</v>
      </c>
      <c r="C5905" s="3">
        <v>1932.1874700000001</v>
      </c>
      <c r="D5905" s="2"/>
    </row>
    <row r="5906" spans="1:4" x14ac:dyDescent="0.25">
      <c r="A5906" s="2">
        <v>540</v>
      </c>
      <c r="B5906">
        <v>6399</v>
      </c>
      <c r="C5906" s="3">
        <v>8304.2668709999998</v>
      </c>
      <c r="D5906" s="2"/>
    </row>
    <row r="5907" spans="1:4" x14ac:dyDescent="0.25">
      <c r="A5907" s="2">
        <v>540</v>
      </c>
      <c r="B5907">
        <v>6400</v>
      </c>
      <c r="C5907" s="3">
        <v>5069.6056829999998</v>
      </c>
      <c r="D5907" s="2"/>
    </row>
    <row r="5908" spans="1:4" x14ac:dyDescent="0.25">
      <c r="A5908" s="2">
        <v>540</v>
      </c>
      <c r="B5908">
        <v>6401</v>
      </c>
      <c r="C5908" s="3">
        <v>10295.836019</v>
      </c>
      <c r="D5908" s="2"/>
    </row>
    <row r="5909" spans="1:4" x14ac:dyDescent="0.25">
      <c r="A5909" s="2">
        <v>540</v>
      </c>
      <c r="B5909">
        <v>6402</v>
      </c>
      <c r="C5909" s="3">
        <v>1854.7183010000001</v>
      </c>
      <c r="D5909" s="2"/>
    </row>
    <row r="5910" spans="1:4" x14ac:dyDescent="0.25">
      <c r="A5910" s="2">
        <v>540</v>
      </c>
      <c r="B5910">
        <v>6403</v>
      </c>
      <c r="C5910" s="3">
        <v>35798.701585000003</v>
      </c>
      <c r="D5910" s="2"/>
    </row>
    <row r="5911" spans="1:4" x14ac:dyDescent="0.25">
      <c r="A5911" s="2">
        <v>540</v>
      </c>
      <c r="B5911">
        <v>6404</v>
      </c>
      <c r="C5911" s="3">
        <v>4890.7120860000005</v>
      </c>
      <c r="D5911" s="2"/>
    </row>
    <row r="5912" spans="1:4" x14ac:dyDescent="0.25">
      <c r="A5912" s="2">
        <v>540</v>
      </c>
      <c r="B5912">
        <v>6405</v>
      </c>
      <c r="C5912" s="3">
        <v>7436.5009040000004</v>
      </c>
      <c r="D5912" s="2"/>
    </row>
    <row r="5913" spans="1:4" x14ac:dyDescent="0.25">
      <c r="A5913" s="2">
        <v>540</v>
      </c>
      <c r="B5913">
        <v>6406</v>
      </c>
      <c r="C5913" s="3">
        <v>7410.2005369999997</v>
      </c>
      <c r="D5913" s="2"/>
    </row>
    <row r="5914" spans="1:4" x14ac:dyDescent="0.25">
      <c r="A5914" s="2">
        <v>540</v>
      </c>
      <c r="B5914">
        <v>6407</v>
      </c>
      <c r="C5914" s="3">
        <v>2178.0850660000001</v>
      </c>
      <c r="D5914" s="2"/>
    </row>
    <row r="5915" spans="1:4" x14ac:dyDescent="0.25">
      <c r="A5915" s="2">
        <v>540</v>
      </c>
      <c r="B5915">
        <v>6408</v>
      </c>
      <c r="C5915" s="3">
        <v>635.65229499999998</v>
      </c>
      <c r="D5915" s="2"/>
    </row>
    <row r="5916" spans="1:4" x14ac:dyDescent="0.25">
      <c r="A5916" s="2">
        <v>540</v>
      </c>
      <c r="B5916">
        <v>6410</v>
      </c>
      <c r="C5916" s="3">
        <v>14208.861430000001</v>
      </c>
      <c r="D5916" s="2"/>
    </row>
    <row r="5917" spans="1:4" x14ac:dyDescent="0.25">
      <c r="A5917" s="2">
        <v>540</v>
      </c>
      <c r="B5917">
        <v>6411</v>
      </c>
      <c r="C5917" s="3">
        <v>14450.439913</v>
      </c>
      <c r="D5917" s="2"/>
    </row>
    <row r="5918" spans="1:4" x14ac:dyDescent="0.25">
      <c r="A5918" s="2">
        <v>540</v>
      </c>
      <c r="B5918">
        <v>6412</v>
      </c>
      <c r="C5918" s="3">
        <v>12755.255531999999</v>
      </c>
      <c r="D5918" s="2"/>
    </row>
    <row r="5919" spans="1:4" x14ac:dyDescent="0.25">
      <c r="A5919" s="2">
        <v>540</v>
      </c>
      <c r="B5919">
        <v>6413</v>
      </c>
      <c r="C5919" s="3">
        <v>10277.883379000001</v>
      </c>
      <c r="D5919" s="2"/>
    </row>
    <row r="5920" spans="1:4" x14ac:dyDescent="0.25">
      <c r="A5920" s="2">
        <v>540</v>
      </c>
      <c r="B5920">
        <v>6414</v>
      </c>
      <c r="C5920" s="3">
        <v>13810.760636999999</v>
      </c>
      <c r="D5920" s="2"/>
    </row>
    <row r="5921" spans="1:4" x14ac:dyDescent="0.25">
      <c r="A5921" s="2">
        <v>540</v>
      </c>
      <c r="B5921">
        <v>6415</v>
      </c>
      <c r="C5921" s="3">
        <v>13476.382073000001</v>
      </c>
      <c r="D5921" s="2"/>
    </row>
    <row r="5922" spans="1:4" x14ac:dyDescent="0.25">
      <c r="A5922" s="2">
        <v>540</v>
      </c>
      <c r="B5922">
        <v>6416</v>
      </c>
      <c r="C5922" s="3">
        <v>9242.5508009999994</v>
      </c>
      <c r="D5922" s="2"/>
    </row>
    <row r="5923" spans="1:4" x14ac:dyDescent="0.25">
      <c r="A5923" s="2">
        <v>540</v>
      </c>
      <c r="B5923">
        <v>6417</v>
      </c>
      <c r="C5923" s="3">
        <v>10358.709181</v>
      </c>
      <c r="D5923" s="2"/>
    </row>
    <row r="5924" spans="1:4" x14ac:dyDescent="0.25">
      <c r="A5924" s="2">
        <v>540</v>
      </c>
      <c r="B5924">
        <v>6418</v>
      </c>
      <c r="C5924" s="3">
        <v>10146.142758</v>
      </c>
      <c r="D5924" s="2"/>
    </row>
    <row r="5925" spans="1:4" x14ac:dyDescent="0.25">
      <c r="A5925" s="2">
        <v>540</v>
      </c>
      <c r="B5925">
        <v>6419</v>
      </c>
      <c r="C5925" s="3">
        <v>5508.7714900000001</v>
      </c>
      <c r="D5925" s="2"/>
    </row>
    <row r="5926" spans="1:4" x14ac:dyDescent="0.25">
      <c r="A5926" s="2">
        <v>540</v>
      </c>
      <c r="B5926">
        <v>6420</v>
      </c>
      <c r="C5926" s="3">
        <v>1396.0546449999999</v>
      </c>
      <c r="D5926" s="2"/>
    </row>
    <row r="5927" spans="1:4" x14ac:dyDescent="0.25">
      <c r="A5927" s="2">
        <v>540</v>
      </c>
      <c r="B5927">
        <v>6421</v>
      </c>
      <c r="C5927" s="3">
        <v>11257.782149000001</v>
      </c>
      <c r="D5927" s="2"/>
    </row>
    <row r="5928" spans="1:4" x14ac:dyDescent="0.25">
      <c r="A5928" s="2">
        <v>540</v>
      </c>
      <c r="B5928">
        <v>6422</v>
      </c>
      <c r="C5928" s="3">
        <v>8304.2668709999998</v>
      </c>
      <c r="D5928" s="2"/>
    </row>
    <row r="5929" spans="1:4" x14ac:dyDescent="0.25">
      <c r="A5929" s="2">
        <v>540</v>
      </c>
      <c r="B5929">
        <v>6423</v>
      </c>
      <c r="C5929" s="3">
        <v>4194.0298590000002</v>
      </c>
      <c r="D5929" s="2"/>
    </row>
    <row r="5930" spans="1:4" x14ac:dyDescent="0.25">
      <c r="A5930" s="2">
        <v>540</v>
      </c>
      <c r="B5930">
        <v>6424</v>
      </c>
      <c r="C5930" s="3">
        <v>11231.626421999999</v>
      </c>
      <c r="D5930" s="2"/>
    </row>
    <row r="5931" spans="1:4" x14ac:dyDescent="0.25">
      <c r="A5931" s="2">
        <v>540</v>
      </c>
      <c r="B5931">
        <v>6425</v>
      </c>
      <c r="C5931" s="3">
        <v>3133.0337020000002</v>
      </c>
      <c r="D5931" s="2"/>
    </row>
    <row r="5932" spans="1:4" x14ac:dyDescent="0.25">
      <c r="A5932" s="2">
        <v>540</v>
      </c>
      <c r="B5932">
        <v>6426</v>
      </c>
      <c r="C5932" s="3">
        <v>1183.6049640000001</v>
      </c>
      <c r="D5932" s="2"/>
    </row>
    <row r="5933" spans="1:4" x14ac:dyDescent="0.25">
      <c r="A5933" s="2">
        <v>540</v>
      </c>
      <c r="B5933">
        <v>6427</v>
      </c>
      <c r="C5933" s="3">
        <v>7501.4954399999997</v>
      </c>
      <c r="D5933" s="2"/>
    </row>
    <row r="5934" spans="1:4" x14ac:dyDescent="0.25">
      <c r="A5934" s="2">
        <v>540</v>
      </c>
      <c r="B5934">
        <v>6428</v>
      </c>
      <c r="C5934" s="3">
        <v>9683.6064999999999</v>
      </c>
      <c r="D5934" s="2"/>
    </row>
    <row r="5935" spans="1:4" x14ac:dyDescent="0.25">
      <c r="A5935" s="2">
        <v>540</v>
      </c>
      <c r="B5935">
        <v>6429</v>
      </c>
      <c r="C5935" s="3">
        <v>5052.0102790000001</v>
      </c>
      <c r="D5935" s="2"/>
    </row>
    <row r="5936" spans="1:4" x14ac:dyDescent="0.25">
      <c r="A5936" s="2">
        <v>540</v>
      </c>
      <c r="B5936">
        <v>6430</v>
      </c>
      <c r="C5936" s="3">
        <v>4873.3129310000004</v>
      </c>
      <c r="D5936" s="2"/>
    </row>
    <row r="5937" spans="1:4" x14ac:dyDescent="0.25">
      <c r="A5937" s="2">
        <v>540</v>
      </c>
      <c r="B5937">
        <v>6431</v>
      </c>
      <c r="C5937" s="3">
        <v>6679.0809300000001</v>
      </c>
      <c r="D5937" s="2"/>
    </row>
    <row r="5938" spans="1:4" x14ac:dyDescent="0.25">
      <c r="A5938" s="2">
        <v>540</v>
      </c>
      <c r="B5938">
        <v>6432</v>
      </c>
      <c r="C5938" s="3">
        <v>5975.4334980000003</v>
      </c>
      <c r="D5938" s="2"/>
    </row>
    <row r="5939" spans="1:4" x14ac:dyDescent="0.25">
      <c r="A5939" s="2">
        <v>540</v>
      </c>
      <c r="B5939">
        <v>6433</v>
      </c>
      <c r="C5939" s="3">
        <v>8791.6942830000007</v>
      </c>
      <c r="D5939" s="2"/>
    </row>
    <row r="5940" spans="1:4" x14ac:dyDescent="0.25">
      <c r="A5940" s="2">
        <v>540</v>
      </c>
      <c r="B5940">
        <v>6434</v>
      </c>
      <c r="C5940" s="3">
        <v>8791.6942830000007</v>
      </c>
      <c r="D5940" s="2"/>
    </row>
    <row r="5941" spans="1:4" x14ac:dyDescent="0.25">
      <c r="A5941" s="2">
        <v>540</v>
      </c>
      <c r="B5941">
        <v>6435</v>
      </c>
      <c r="C5941" s="3">
        <v>13935.317300000001</v>
      </c>
      <c r="D5941" s="2"/>
    </row>
    <row r="5942" spans="1:4" x14ac:dyDescent="0.25">
      <c r="A5942" s="2">
        <v>540</v>
      </c>
      <c r="B5942">
        <v>6436</v>
      </c>
      <c r="C5942" s="3">
        <v>4111.6550479999996</v>
      </c>
      <c r="D5942" s="2"/>
    </row>
    <row r="5943" spans="1:4" x14ac:dyDescent="0.25">
      <c r="A5943" s="2">
        <v>540</v>
      </c>
      <c r="B5943">
        <v>6437</v>
      </c>
      <c r="C5943" s="3">
        <v>5072.2837570000002</v>
      </c>
      <c r="D5943" s="2"/>
    </row>
    <row r="5944" spans="1:4" x14ac:dyDescent="0.25">
      <c r="A5944" s="2">
        <v>540</v>
      </c>
      <c r="B5944">
        <v>6438</v>
      </c>
      <c r="C5944" s="3">
        <v>7632.5070249999999</v>
      </c>
      <c r="D5944" s="2"/>
    </row>
    <row r="5945" spans="1:4" x14ac:dyDescent="0.25">
      <c r="A5945" s="2">
        <v>540</v>
      </c>
      <c r="B5945">
        <v>6439</v>
      </c>
      <c r="C5945" s="3">
        <v>5843.8307679999998</v>
      </c>
      <c r="D5945" s="2"/>
    </row>
    <row r="5946" spans="1:4" x14ac:dyDescent="0.25">
      <c r="A5946" s="2">
        <v>540</v>
      </c>
      <c r="B5946">
        <v>6440</v>
      </c>
      <c r="C5946" s="3">
        <v>578.74305800000002</v>
      </c>
      <c r="D5946" s="2"/>
    </row>
    <row r="5947" spans="1:4" x14ac:dyDescent="0.25">
      <c r="A5947" s="2">
        <v>540</v>
      </c>
      <c r="B5947">
        <v>6441</v>
      </c>
      <c r="C5947" s="3">
        <v>7147.9626589999998</v>
      </c>
      <c r="D5947" s="2"/>
    </row>
    <row r="5948" spans="1:4" x14ac:dyDescent="0.25">
      <c r="A5948" s="2">
        <v>540</v>
      </c>
      <c r="B5948">
        <v>6442</v>
      </c>
      <c r="C5948" s="3">
        <v>8937.4222370000007</v>
      </c>
      <c r="D5948" s="2"/>
    </row>
    <row r="5949" spans="1:4" x14ac:dyDescent="0.25">
      <c r="A5949" s="2">
        <v>540</v>
      </c>
      <c r="B5949">
        <v>6443</v>
      </c>
      <c r="C5949" s="3">
        <v>6985.6040759999996</v>
      </c>
      <c r="D5949" s="2"/>
    </row>
    <row r="5950" spans="1:4" x14ac:dyDescent="0.25">
      <c r="A5950" s="2">
        <v>540</v>
      </c>
      <c r="B5950">
        <v>6444</v>
      </c>
      <c r="C5950" s="3">
        <v>946.60579900000005</v>
      </c>
      <c r="D5950" s="2"/>
    </row>
    <row r="5951" spans="1:4" x14ac:dyDescent="0.25">
      <c r="A5951" s="2">
        <v>540</v>
      </c>
      <c r="B5951">
        <v>6445</v>
      </c>
      <c r="C5951" s="3">
        <v>113.054745</v>
      </c>
      <c r="D5951" s="2"/>
    </row>
    <row r="5952" spans="1:4" x14ac:dyDescent="0.25">
      <c r="A5952" s="2">
        <v>540</v>
      </c>
      <c r="B5952">
        <v>6446</v>
      </c>
      <c r="C5952" s="3">
        <v>900.72971299999995</v>
      </c>
      <c r="D5952" s="2"/>
    </row>
    <row r="5953" spans="1:4" x14ac:dyDescent="0.25">
      <c r="A5953" s="2">
        <v>540</v>
      </c>
      <c r="B5953">
        <v>6447</v>
      </c>
      <c r="C5953" s="3">
        <v>3894.3372020000002</v>
      </c>
      <c r="D5953" s="2"/>
    </row>
    <row r="5954" spans="1:4" x14ac:dyDescent="0.25">
      <c r="A5954" s="2">
        <v>540</v>
      </c>
      <c r="B5954">
        <v>6448</v>
      </c>
      <c r="C5954" s="3">
        <v>5833.7110069999999</v>
      </c>
      <c r="D5954" s="2"/>
    </row>
    <row r="5955" spans="1:4" x14ac:dyDescent="0.25">
      <c r="A5955" s="2">
        <v>540</v>
      </c>
      <c r="B5955">
        <v>6449</v>
      </c>
      <c r="C5955" s="3">
        <v>4804.3128370000004</v>
      </c>
      <c r="D5955" s="2"/>
    </row>
    <row r="5956" spans="1:4" x14ac:dyDescent="0.25">
      <c r="A5956" s="2">
        <v>540</v>
      </c>
      <c r="B5956">
        <v>6450</v>
      </c>
      <c r="C5956" s="3">
        <v>2774.937653</v>
      </c>
      <c r="D5956" s="2"/>
    </row>
    <row r="5957" spans="1:4" x14ac:dyDescent="0.25">
      <c r="A5957" s="2">
        <v>540</v>
      </c>
      <c r="B5957">
        <v>6451</v>
      </c>
      <c r="C5957" s="3">
        <v>3302.9598420000002</v>
      </c>
      <c r="D5957" s="2"/>
    </row>
    <row r="5958" spans="1:4" x14ac:dyDescent="0.25">
      <c r="A5958" s="2">
        <v>540</v>
      </c>
      <c r="B5958">
        <v>6452</v>
      </c>
      <c r="C5958" s="3">
        <v>1913.587121</v>
      </c>
      <c r="D5958" s="2"/>
    </row>
    <row r="5959" spans="1:4" x14ac:dyDescent="0.25">
      <c r="A5959" s="2">
        <v>540</v>
      </c>
      <c r="B5959">
        <v>6453</v>
      </c>
      <c r="C5959" s="3">
        <v>1913.587121</v>
      </c>
      <c r="D5959" s="2"/>
    </row>
    <row r="5960" spans="1:4" x14ac:dyDescent="0.25">
      <c r="A5960" s="2">
        <v>540</v>
      </c>
      <c r="B5960">
        <v>6454</v>
      </c>
      <c r="C5960" s="3">
        <v>36630.082303000003</v>
      </c>
      <c r="D5960" s="2"/>
    </row>
    <row r="5961" spans="1:4" x14ac:dyDescent="0.25">
      <c r="A5961" s="2">
        <v>540</v>
      </c>
      <c r="B5961">
        <v>6455</v>
      </c>
      <c r="C5961" s="3">
        <v>12043.398454</v>
      </c>
      <c r="D5961" s="2"/>
    </row>
    <row r="5962" spans="1:4" x14ac:dyDescent="0.25">
      <c r="A5962" s="2">
        <v>540</v>
      </c>
      <c r="B5962">
        <v>6456</v>
      </c>
      <c r="C5962" s="3">
        <v>10806.280654</v>
      </c>
      <c r="D5962" s="2"/>
    </row>
    <row r="5963" spans="1:4" x14ac:dyDescent="0.25">
      <c r="A5963" s="2">
        <v>540</v>
      </c>
      <c r="B5963">
        <v>6457</v>
      </c>
      <c r="C5963" s="3">
        <v>7980.6935240000003</v>
      </c>
      <c r="D5963" s="2"/>
    </row>
    <row r="5964" spans="1:4" x14ac:dyDescent="0.25">
      <c r="A5964" s="2">
        <v>540</v>
      </c>
      <c r="B5964">
        <v>6458</v>
      </c>
      <c r="C5964" s="3">
        <v>7946.63393</v>
      </c>
      <c r="D5964" s="2"/>
    </row>
    <row r="5965" spans="1:4" x14ac:dyDescent="0.25">
      <c r="A5965" s="2">
        <v>540</v>
      </c>
      <c r="B5965">
        <v>6459</v>
      </c>
      <c r="C5965" s="3">
        <v>32996.969194999998</v>
      </c>
      <c r="D5965" s="2"/>
    </row>
    <row r="5966" spans="1:4" x14ac:dyDescent="0.25">
      <c r="A5966" s="2">
        <v>540</v>
      </c>
      <c r="B5966">
        <v>6460</v>
      </c>
      <c r="C5966" s="3">
        <v>38932.336618000001</v>
      </c>
      <c r="D5966" s="2"/>
    </row>
    <row r="5967" spans="1:4" x14ac:dyDescent="0.25">
      <c r="A5967" s="2">
        <v>540</v>
      </c>
      <c r="B5967">
        <v>6461</v>
      </c>
      <c r="C5967" s="3">
        <v>32996.969194999998</v>
      </c>
      <c r="D5967" s="2"/>
    </row>
    <row r="5968" spans="1:4" x14ac:dyDescent="0.25">
      <c r="A5968" s="2">
        <v>540</v>
      </c>
      <c r="B5968">
        <v>6462</v>
      </c>
      <c r="C5968" s="3">
        <v>26535.357629999999</v>
      </c>
      <c r="D5968" s="2"/>
    </row>
    <row r="5969" spans="1:4" x14ac:dyDescent="0.25">
      <c r="A5969" s="2">
        <v>540</v>
      </c>
      <c r="B5969">
        <v>6463</v>
      </c>
      <c r="C5969" s="3">
        <v>32321.299829</v>
      </c>
      <c r="D5969" s="2"/>
    </row>
    <row r="5970" spans="1:4" x14ac:dyDescent="0.25">
      <c r="A5970" s="2">
        <v>540</v>
      </c>
      <c r="B5970">
        <v>6464</v>
      </c>
      <c r="C5970" s="3">
        <v>2265.4105530000002</v>
      </c>
      <c r="D5970" s="2"/>
    </row>
    <row r="5971" spans="1:4" x14ac:dyDescent="0.25">
      <c r="A5971" s="2">
        <v>540</v>
      </c>
      <c r="B5971">
        <v>6465</v>
      </c>
      <c r="C5971" s="3">
        <v>2329.4697759999999</v>
      </c>
      <c r="D5971" s="2"/>
    </row>
    <row r="5972" spans="1:4" x14ac:dyDescent="0.25">
      <c r="A5972" s="2">
        <v>540</v>
      </c>
      <c r="B5972">
        <v>6466</v>
      </c>
      <c r="C5972" s="3">
        <v>6169.6081519999998</v>
      </c>
      <c r="D5972" s="2"/>
    </row>
    <row r="5973" spans="1:4" x14ac:dyDescent="0.25">
      <c r="A5973" s="2">
        <v>540</v>
      </c>
      <c r="B5973">
        <v>6467</v>
      </c>
      <c r="C5973" s="3">
        <v>6169.6081519999998</v>
      </c>
      <c r="D5973" s="2"/>
    </row>
    <row r="5974" spans="1:4" x14ac:dyDescent="0.25">
      <c r="A5974" s="2">
        <v>540</v>
      </c>
      <c r="B5974">
        <v>6468</v>
      </c>
      <c r="C5974" s="3">
        <v>3805.212563</v>
      </c>
      <c r="D5974" s="2"/>
    </row>
    <row r="5975" spans="1:4" x14ac:dyDescent="0.25">
      <c r="A5975" s="2">
        <v>540</v>
      </c>
      <c r="B5975">
        <v>6469</v>
      </c>
      <c r="C5975" s="3">
        <v>11934.123986000001</v>
      </c>
      <c r="D5975" s="2"/>
    </row>
    <row r="5976" spans="1:4" x14ac:dyDescent="0.25">
      <c r="A5976" s="2">
        <v>540</v>
      </c>
      <c r="B5976">
        <v>6470</v>
      </c>
      <c r="C5976" s="3">
        <v>11934.123986000001</v>
      </c>
      <c r="D5976" s="2"/>
    </row>
    <row r="5977" spans="1:4" x14ac:dyDescent="0.25">
      <c r="A5977" s="2">
        <v>540</v>
      </c>
      <c r="B5977">
        <v>6471</v>
      </c>
      <c r="C5977" s="3">
        <v>11936.662415000001</v>
      </c>
      <c r="D5977" s="2"/>
    </row>
    <row r="5978" spans="1:4" x14ac:dyDescent="0.25">
      <c r="A5978" s="2">
        <v>540</v>
      </c>
      <c r="B5978">
        <v>6472</v>
      </c>
      <c r="C5978" s="3">
        <v>54.67465</v>
      </c>
      <c r="D5978" s="2"/>
    </row>
    <row r="5979" spans="1:4" x14ac:dyDescent="0.25">
      <c r="A5979" s="2">
        <v>540</v>
      </c>
      <c r="B5979">
        <v>6473</v>
      </c>
      <c r="C5979" s="3">
        <v>551.71779300000003</v>
      </c>
      <c r="D5979" s="2"/>
    </row>
    <row r="5980" spans="1:4" x14ac:dyDescent="0.25">
      <c r="A5980" s="2">
        <v>540</v>
      </c>
      <c r="B5980">
        <v>6474</v>
      </c>
      <c r="C5980" s="3">
        <v>8256.3569939999998</v>
      </c>
      <c r="D5980" s="2"/>
    </row>
    <row r="5981" spans="1:4" x14ac:dyDescent="0.25">
      <c r="A5981" s="2">
        <v>540</v>
      </c>
      <c r="B5981">
        <v>6475</v>
      </c>
      <c r="C5981" s="3">
        <v>4277.3492120000001</v>
      </c>
      <c r="D5981" s="2"/>
    </row>
    <row r="5982" spans="1:4" x14ac:dyDescent="0.25">
      <c r="A5982" s="2">
        <v>540</v>
      </c>
      <c r="B5982">
        <v>6476</v>
      </c>
      <c r="C5982" s="3">
        <v>8178.9001639999997</v>
      </c>
      <c r="D5982" s="2"/>
    </row>
    <row r="5983" spans="1:4" x14ac:dyDescent="0.25">
      <c r="A5983" s="2">
        <v>540</v>
      </c>
      <c r="B5983">
        <v>6477</v>
      </c>
      <c r="C5983" s="3">
        <v>2924.052627</v>
      </c>
      <c r="D5983" s="2"/>
    </row>
    <row r="5984" spans="1:4" x14ac:dyDescent="0.25">
      <c r="A5984" s="2">
        <v>540</v>
      </c>
      <c r="B5984">
        <v>6478</v>
      </c>
      <c r="C5984" s="3">
        <v>1927.7602589999999</v>
      </c>
      <c r="D5984" s="2"/>
    </row>
    <row r="5985" spans="1:4" x14ac:dyDescent="0.25">
      <c r="A5985" s="2">
        <v>540</v>
      </c>
      <c r="B5985">
        <v>6479</v>
      </c>
      <c r="C5985" s="3">
        <v>7319.0339029999996</v>
      </c>
      <c r="D5985" s="2"/>
    </row>
    <row r="5986" spans="1:4" x14ac:dyDescent="0.25">
      <c r="A5986" s="2">
        <v>540</v>
      </c>
      <c r="B5986">
        <v>6480</v>
      </c>
      <c r="C5986" s="3">
        <v>2841.9471159999998</v>
      </c>
      <c r="D5986" s="2"/>
    </row>
    <row r="5987" spans="1:4" x14ac:dyDescent="0.25">
      <c r="A5987" s="2">
        <v>540</v>
      </c>
      <c r="B5987">
        <v>6481</v>
      </c>
      <c r="C5987" s="3">
        <v>8106.9236069999997</v>
      </c>
      <c r="D5987" s="2"/>
    </row>
    <row r="5988" spans="1:4" x14ac:dyDescent="0.25">
      <c r="A5988" s="2">
        <v>540</v>
      </c>
      <c r="B5988">
        <v>6482</v>
      </c>
      <c r="C5988" s="3">
        <v>4776.4364969999997</v>
      </c>
      <c r="D5988" s="2"/>
    </row>
    <row r="5989" spans="1:4" x14ac:dyDescent="0.25">
      <c r="A5989" s="2">
        <v>540</v>
      </c>
      <c r="B5989">
        <v>6483</v>
      </c>
      <c r="C5989" s="3">
        <v>11672.850117</v>
      </c>
      <c r="D5989" s="2"/>
    </row>
    <row r="5990" spans="1:4" x14ac:dyDescent="0.25">
      <c r="A5990" s="2">
        <v>540</v>
      </c>
      <c r="B5990">
        <v>6484</v>
      </c>
      <c r="C5990" s="3">
        <v>7902.1283139999996</v>
      </c>
      <c r="D5990" s="2"/>
    </row>
    <row r="5991" spans="1:4" x14ac:dyDescent="0.25">
      <c r="A5991" s="2">
        <v>540</v>
      </c>
      <c r="B5991">
        <v>6485</v>
      </c>
      <c r="C5991" s="3">
        <v>3997.506684</v>
      </c>
      <c r="D5991" s="2"/>
    </row>
    <row r="5992" spans="1:4" x14ac:dyDescent="0.25">
      <c r="A5992" s="2">
        <v>540</v>
      </c>
      <c r="B5992">
        <v>6486</v>
      </c>
      <c r="C5992" s="3">
        <v>0</v>
      </c>
      <c r="D5992" s="2"/>
    </row>
    <row r="5993" spans="1:4" x14ac:dyDescent="0.25">
      <c r="A5993" s="2">
        <v>540</v>
      </c>
      <c r="B5993">
        <v>6487</v>
      </c>
      <c r="C5993" s="3">
        <v>12733.661658999999</v>
      </c>
      <c r="D5993" s="2"/>
    </row>
    <row r="5994" spans="1:4" x14ac:dyDescent="0.25">
      <c r="A5994" s="2">
        <v>540</v>
      </c>
      <c r="B5994">
        <v>6488</v>
      </c>
      <c r="C5994" s="3">
        <v>39070.566012000003</v>
      </c>
      <c r="D5994" s="2"/>
    </row>
    <row r="5995" spans="1:4" x14ac:dyDescent="0.25">
      <c r="A5995" s="2">
        <v>540</v>
      </c>
      <c r="B5995">
        <v>6489</v>
      </c>
      <c r="C5995" s="3">
        <v>6317.3926080000001</v>
      </c>
      <c r="D5995" s="2"/>
    </row>
    <row r="5996" spans="1:4" x14ac:dyDescent="0.25">
      <c r="A5996" s="2">
        <v>540</v>
      </c>
      <c r="B5996">
        <v>6490</v>
      </c>
      <c r="C5996" s="3">
        <v>2841.9471159999998</v>
      </c>
      <c r="D5996" s="2"/>
    </row>
    <row r="5997" spans="1:4" x14ac:dyDescent="0.25">
      <c r="A5997" s="2">
        <v>540</v>
      </c>
      <c r="B5997">
        <v>6491</v>
      </c>
      <c r="C5997" s="3">
        <v>8744.7192269999996</v>
      </c>
      <c r="D5997" s="2"/>
    </row>
    <row r="5998" spans="1:4" x14ac:dyDescent="0.25">
      <c r="A5998" s="2">
        <v>540</v>
      </c>
      <c r="B5998">
        <v>6492</v>
      </c>
      <c r="C5998" s="3">
        <v>1693.1706770000001</v>
      </c>
      <c r="D5998" s="2"/>
    </row>
    <row r="5999" spans="1:4" x14ac:dyDescent="0.25">
      <c r="A5999" s="2">
        <v>540</v>
      </c>
      <c r="B5999">
        <v>6493</v>
      </c>
      <c r="C5999" s="3">
        <v>630.02956200000006</v>
      </c>
      <c r="D5999" s="2"/>
    </row>
    <row r="6000" spans="1:4" x14ac:dyDescent="0.25">
      <c r="A6000" s="2">
        <v>540</v>
      </c>
      <c r="B6000">
        <v>6494</v>
      </c>
      <c r="C6000" s="3">
        <v>665.87631399999998</v>
      </c>
      <c r="D6000" s="2"/>
    </row>
    <row r="6001" spans="1:4" x14ac:dyDescent="0.25">
      <c r="A6001" s="2">
        <v>540</v>
      </c>
      <c r="B6001">
        <v>6495</v>
      </c>
      <c r="C6001" s="3">
        <v>2186.6581299999998</v>
      </c>
      <c r="D6001" s="2"/>
    </row>
    <row r="6002" spans="1:4" x14ac:dyDescent="0.25">
      <c r="A6002" s="2">
        <v>540</v>
      </c>
      <c r="B6002">
        <v>6497</v>
      </c>
      <c r="C6002" s="3">
        <v>3206.704291</v>
      </c>
      <c r="D6002" s="2"/>
    </row>
    <row r="6003" spans="1:4" x14ac:dyDescent="0.25">
      <c r="A6003" s="2">
        <v>540</v>
      </c>
      <c r="B6003">
        <v>6498</v>
      </c>
      <c r="C6003" s="3">
        <v>5538.22073</v>
      </c>
      <c r="D6003" s="2"/>
    </row>
    <row r="6004" spans="1:4" x14ac:dyDescent="0.25">
      <c r="A6004" s="2">
        <v>540</v>
      </c>
      <c r="B6004">
        <v>6499</v>
      </c>
      <c r="C6004" s="3">
        <v>3213.2283170000001</v>
      </c>
      <c r="D6004" s="2"/>
    </row>
    <row r="6005" spans="1:4" x14ac:dyDescent="0.25">
      <c r="A6005" s="2">
        <v>540</v>
      </c>
      <c r="B6005">
        <v>6500</v>
      </c>
      <c r="C6005" s="3">
        <v>3062.7086810000001</v>
      </c>
      <c r="D6005" s="2"/>
    </row>
    <row r="6006" spans="1:4" x14ac:dyDescent="0.25">
      <c r="A6006" s="2">
        <v>540</v>
      </c>
      <c r="B6006">
        <v>6501</v>
      </c>
      <c r="C6006" s="3">
        <v>669.159989</v>
      </c>
      <c r="D6006" s="2"/>
    </row>
    <row r="6007" spans="1:4" x14ac:dyDescent="0.25">
      <c r="A6007" s="2">
        <v>540</v>
      </c>
      <c r="B6007">
        <v>6502</v>
      </c>
      <c r="C6007" s="3">
        <v>571.330603</v>
      </c>
      <c r="D6007" s="2"/>
    </row>
    <row r="6008" spans="1:4" x14ac:dyDescent="0.25">
      <c r="A6008" s="2">
        <v>540</v>
      </c>
      <c r="B6008">
        <v>6503</v>
      </c>
      <c r="C6008" s="3">
        <v>2043.7773030000001</v>
      </c>
      <c r="D6008" s="2"/>
    </row>
    <row r="6009" spans="1:4" x14ac:dyDescent="0.25">
      <c r="A6009" s="2">
        <v>540</v>
      </c>
      <c r="B6009">
        <v>6504</v>
      </c>
      <c r="C6009" s="3">
        <v>1935.9975730000001</v>
      </c>
      <c r="D6009" s="2"/>
    </row>
    <row r="6010" spans="1:4" x14ac:dyDescent="0.25">
      <c r="A6010" s="2">
        <v>540</v>
      </c>
      <c r="B6010">
        <v>6505</v>
      </c>
      <c r="C6010" s="3">
        <v>3102.3110670000001</v>
      </c>
      <c r="D6010" s="2"/>
    </row>
    <row r="6011" spans="1:4" x14ac:dyDescent="0.25">
      <c r="A6011" s="2">
        <v>540</v>
      </c>
      <c r="B6011">
        <v>6506</v>
      </c>
      <c r="C6011" s="3">
        <v>3613.9743060000001</v>
      </c>
      <c r="D6011" s="2"/>
    </row>
    <row r="6012" spans="1:4" x14ac:dyDescent="0.25">
      <c r="A6012" s="2">
        <v>540</v>
      </c>
      <c r="B6012">
        <v>6507</v>
      </c>
      <c r="C6012" s="3">
        <v>6287.0205649999998</v>
      </c>
      <c r="D6012" s="2"/>
    </row>
    <row r="6013" spans="1:4" x14ac:dyDescent="0.25">
      <c r="A6013" s="2">
        <v>540</v>
      </c>
      <c r="B6013">
        <v>6508</v>
      </c>
      <c r="C6013" s="3">
        <v>6512.8808040000004</v>
      </c>
      <c r="D6013" s="2"/>
    </row>
    <row r="6014" spans="1:4" x14ac:dyDescent="0.25">
      <c r="A6014" s="2">
        <v>540</v>
      </c>
      <c r="B6014">
        <v>6509</v>
      </c>
      <c r="C6014" s="3">
        <v>6512.8808040000004</v>
      </c>
      <c r="D6014" s="2"/>
    </row>
    <row r="6015" spans="1:4" x14ac:dyDescent="0.25">
      <c r="A6015" s="2">
        <v>540</v>
      </c>
      <c r="B6015">
        <v>6511</v>
      </c>
      <c r="C6015" s="3">
        <v>9366.5629200000003</v>
      </c>
      <c r="D6015" s="2"/>
    </row>
    <row r="6016" spans="1:4" x14ac:dyDescent="0.25">
      <c r="A6016" s="2">
        <v>540</v>
      </c>
      <c r="B6016">
        <v>6512</v>
      </c>
      <c r="C6016" s="3">
        <v>9366.5629200000003</v>
      </c>
      <c r="D6016" s="2"/>
    </row>
    <row r="6017" spans="1:4" x14ac:dyDescent="0.25">
      <c r="A6017" s="2">
        <v>540</v>
      </c>
      <c r="B6017">
        <v>6513</v>
      </c>
      <c r="C6017" s="3">
        <v>18740.698548</v>
      </c>
      <c r="D6017" s="2"/>
    </row>
    <row r="6018" spans="1:4" x14ac:dyDescent="0.25">
      <c r="A6018" s="2">
        <v>540</v>
      </c>
      <c r="B6018">
        <v>6514</v>
      </c>
      <c r="C6018" s="3">
        <v>17724.749360000002</v>
      </c>
      <c r="D6018" s="2"/>
    </row>
    <row r="6019" spans="1:4" x14ac:dyDescent="0.25">
      <c r="A6019" s="2">
        <v>540</v>
      </c>
      <c r="B6019">
        <v>6515</v>
      </c>
      <c r="C6019" s="3">
        <v>15701.595817998001</v>
      </c>
      <c r="D6019" s="2"/>
    </row>
    <row r="6020" spans="1:4" x14ac:dyDescent="0.25">
      <c r="A6020" s="2">
        <v>540</v>
      </c>
      <c r="B6020">
        <v>6516</v>
      </c>
      <c r="C6020" s="3">
        <v>14681.623774997999</v>
      </c>
      <c r="D6020" s="2"/>
    </row>
    <row r="6021" spans="1:4" x14ac:dyDescent="0.25">
      <c r="A6021" s="2">
        <v>540</v>
      </c>
      <c r="B6021">
        <v>6517</v>
      </c>
      <c r="C6021" s="3">
        <v>768.89081599999997</v>
      </c>
      <c r="D6021" s="2"/>
    </row>
    <row r="6022" spans="1:4" x14ac:dyDescent="0.25">
      <c r="A6022" s="2">
        <v>540</v>
      </c>
      <c r="B6022">
        <v>6518</v>
      </c>
      <c r="C6022" s="3">
        <v>3297.6361440000001</v>
      </c>
      <c r="D6022" s="2"/>
    </row>
    <row r="6023" spans="1:4" x14ac:dyDescent="0.25">
      <c r="A6023" s="2">
        <v>540</v>
      </c>
      <c r="B6023">
        <v>6519</v>
      </c>
      <c r="C6023" s="3">
        <v>3853.9972779999998</v>
      </c>
      <c r="D6023" s="2"/>
    </row>
    <row r="6024" spans="1:4" x14ac:dyDescent="0.25">
      <c r="A6024" s="2">
        <v>540</v>
      </c>
      <c r="B6024">
        <v>6520</v>
      </c>
      <c r="C6024" s="3">
        <v>4576.8468400000002</v>
      </c>
      <c r="D6024" s="2"/>
    </row>
    <row r="6025" spans="1:4" x14ac:dyDescent="0.25">
      <c r="A6025" s="2">
        <v>540</v>
      </c>
      <c r="B6025">
        <v>6521</v>
      </c>
      <c r="C6025" s="3">
        <v>1906.6513110000001</v>
      </c>
      <c r="D6025" s="2"/>
    </row>
    <row r="6026" spans="1:4" x14ac:dyDescent="0.25">
      <c r="A6026" s="2">
        <v>540</v>
      </c>
      <c r="B6026">
        <v>6523</v>
      </c>
      <c r="C6026" s="3">
        <v>113.75303099999999</v>
      </c>
      <c r="D6026" s="2"/>
    </row>
    <row r="6027" spans="1:4" x14ac:dyDescent="0.25">
      <c r="A6027" s="2">
        <v>540</v>
      </c>
      <c r="B6027">
        <v>6525</v>
      </c>
      <c r="C6027" s="3">
        <v>624.00349700000004</v>
      </c>
      <c r="D6027" s="2"/>
    </row>
    <row r="6028" spans="1:4" x14ac:dyDescent="0.25">
      <c r="A6028" s="2">
        <v>540</v>
      </c>
      <c r="B6028">
        <v>6528</v>
      </c>
      <c r="C6028" s="3">
        <v>433.31976333300003</v>
      </c>
      <c r="D6028" s="2"/>
    </row>
    <row r="6029" spans="1:4" x14ac:dyDescent="0.25">
      <c r="A6029" s="2">
        <v>540</v>
      </c>
      <c r="B6029">
        <v>6529</v>
      </c>
      <c r="C6029" s="3">
        <v>1841.6597240000001</v>
      </c>
      <c r="D6029" s="2"/>
    </row>
    <row r="6030" spans="1:4" x14ac:dyDescent="0.25">
      <c r="A6030" s="2">
        <v>540</v>
      </c>
      <c r="B6030">
        <v>6530</v>
      </c>
      <c r="C6030" s="3">
        <v>10357.648267</v>
      </c>
      <c r="D6030" s="2"/>
    </row>
    <row r="6031" spans="1:4" x14ac:dyDescent="0.25">
      <c r="A6031" s="2">
        <v>540</v>
      </c>
      <c r="B6031">
        <v>6531</v>
      </c>
      <c r="C6031" s="3">
        <v>10357.648267</v>
      </c>
      <c r="D6031" s="2"/>
    </row>
    <row r="6032" spans="1:4" x14ac:dyDescent="0.25">
      <c r="A6032" s="2">
        <v>540</v>
      </c>
      <c r="B6032">
        <v>6533</v>
      </c>
      <c r="C6032" s="3">
        <v>17966.797578999998</v>
      </c>
      <c r="D6032" s="2"/>
    </row>
    <row r="6033" spans="1:4" x14ac:dyDescent="0.25">
      <c r="A6033" s="2">
        <v>540</v>
      </c>
      <c r="B6033">
        <v>6534</v>
      </c>
      <c r="C6033" s="3">
        <v>7153.397747</v>
      </c>
      <c r="D6033" s="2"/>
    </row>
    <row r="6034" spans="1:4" x14ac:dyDescent="0.25">
      <c r="A6034" s="2">
        <v>540</v>
      </c>
      <c r="B6034">
        <v>6535</v>
      </c>
      <c r="C6034" s="3">
        <v>7541.6917309999999</v>
      </c>
      <c r="D6034" s="2"/>
    </row>
    <row r="6035" spans="1:4" x14ac:dyDescent="0.25">
      <c r="A6035" s="2">
        <v>540</v>
      </c>
      <c r="B6035">
        <v>6536</v>
      </c>
      <c r="C6035" s="3">
        <v>8032.3659479999997</v>
      </c>
      <c r="D6035" s="2"/>
    </row>
    <row r="6036" spans="1:4" x14ac:dyDescent="0.25">
      <c r="A6036" s="2">
        <v>540</v>
      </c>
      <c r="B6036">
        <v>6537</v>
      </c>
      <c r="C6036" s="3">
        <v>8032.3659479999997</v>
      </c>
      <c r="D6036" s="2"/>
    </row>
    <row r="6037" spans="1:4" x14ac:dyDescent="0.25">
      <c r="A6037" s="2">
        <v>540</v>
      </c>
      <c r="B6037">
        <v>6538</v>
      </c>
      <c r="C6037" s="3">
        <v>8505.0330350000004</v>
      </c>
      <c r="D6037" s="2"/>
    </row>
    <row r="6038" spans="1:4" x14ac:dyDescent="0.25">
      <c r="A6038" s="2">
        <v>540</v>
      </c>
      <c r="B6038">
        <v>6539</v>
      </c>
      <c r="C6038" s="3">
        <v>8638.8127469999999</v>
      </c>
      <c r="D6038" s="2"/>
    </row>
    <row r="6039" spans="1:4" x14ac:dyDescent="0.25">
      <c r="A6039" s="2">
        <v>540</v>
      </c>
      <c r="B6039">
        <v>6540</v>
      </c>
      <c r="C6039" s="3">
        <v>8602.4079010000005</v>
      </c>
      <c r="D6039" s="2"/>
    </row>
    <row r="6040" spans="1:4" x14ac:dyDescent="0.25">
      <c r="A6040" s="2">
        <v>540</v>
      </c>
      <c r="B6040">
        <v>6541</v>
      </c>
      <c r="C6040" s="3">
        <v>5224.4310489999998</v>
      </c>
      <c r="D6040" s="2"/>
    </row>
    <row r="6041" spans="1:4" x14ac:dyDescent="0.25">
      <c r="A6041" s="2">
        <v>540</v>
      </c>
      <c r="B6041">
        <v>6542</v>
      </c>
      <c r="C6041" s="3">
        <v>7147.9626589999998</v>
      </c>
      <c r="D6041" s="2"/>
    </row>
    <row r="6042" spans="1:4" x14ac:dyDescent="0.25">
      <c r="A6042" s="2">
        <v>540</v>
      </c>
      <c r="B6042">
        <v>6543</v>
      </c>
      <c r="C6042" s="3">
        <v>5933.8134259999997</v>
      </c>
      <c r="D6042" s="2"/>
    </row>
    <row r="6043" spans="1:4" x14ac:dyDescent="0.25">
      <c r="A6043" s="2">
        <v>540</v>
      </c>
      <c r="B6043">
        <v>6544</v>
      </c>
      <c r="C6043" s="3">
        <v>8937.4222370000007</v>
      </c>
      <c r="D6043" s="2"/>
    </row>
    <row r="6044" spans="1:4" x14ac:dyDescent="0.25">
      <c r="A6044" s="2">
        <v>540</v>
      </c>
      <c r="B6044">
        <v>6545</v>
      </c>
      <c r="C6044" s="3">
        <v>10543.038570000001</v>
      </c>
      <c r="D6044" s="2"/>
    </row>
    <row r="6045" spans="1:4" x14ac:dyDescent="0.25">
      <c r="A6045" s="2">
        <v>540</v>
      </c>
      <c r="B6045">
        <v>6546</v>
      </c>
      <c r="C6045" s="3">
        <v>10121.384869</v>
      </c>
      <c r="D6045" s="2"/>
    </row>
    <row r="6046" spans="1:4" x14ac:dyDescent="0.25">
      <c r="A6046" s="2">
        <v>540</v>
      </c>
      <c r="B6046">
        <v>6547</v>
      </c>
      <c r="C6046" s="3">
        <v>7232.000865</v>
      </c>
      <c r="D6046" s="2"/>
    </row>
    <row r="6047" spans="1:4" x14ac:dyDescent="0.25">
      <c r="A6047" s="2">
        <v>540</v>
      </c>
      <c r="B6047">
        <v>6548</v>
      </c>
      <c r="C6047" s="3">
        <v>7579.597968</v>
      </c>
      <c r="D6047" s="2"/>
    </row>
    <row r="6048" spans="1:4" x14ac:dyDescent="0.25">
      <c r="A6048" s="2">
        <v>540</v>
      </c>
      <c r="B6048">
        <v>6549</v>
      </c>
      <c r="C6048" s="3">
        <v>7906.9663</v>
      </c>
      <c r="D6048" s="2"/>
    </row>
    <row r="6049" spans="1:4" x14ac:dyDescent="0.25">
      <c r="A6049" s="2">
        <v>540</v>
      </c>
      <c r="B6049">
        <v>6550</v>
      </c>
      <c r="C6049" s="3">
        <v>14977.997615</v>
      </c>
      <c r="D6049" s="2"/>
    </row>
    <row r="6050" spans="1:4" x14ac:dyDescent="0.25">
      <c r="A6050" s="2">
        <v>540</v>
      </c>
      <c r="B6050">
        <v>6551</v>
      </c>
      <c r="C6050" s="3">
        <v>5933.8134259999997</v>
      </c>
      <c r="D6050" s="2"/>
    </row>
    <row r="6051" spans="1:4" x14ac:dyDescent="0.25">
      <c r="A6051" s="2">
        <v>540</v>
      </c>
      <c r="B6051">
        <v>6552</v>
      </c>
      <c r="C6051" s="3">
        <v>5933.8134259999997</v>
      </c>
      <c r="D6051" s="2"/>
    </row>
    <row r="6052" spans="1:4" x14ac:dyDescent="0.25">
      <c r="A6052" s="2">
        <v>540</v>
      </c>
      <c r="B6052">
        <v>6553</v>
      </c>
      <c r="C6052" s="3">
        <v>5205.6748969999999</v>
      </c>
      <c r="D6052" s="2"/>
    </row>
    <row r="6053" spans="1:4" x14ac:dyDescent="0.25">
      <c r="A6053" s="2">
        <v>540</v>
      </c>
      <c r="B6053">
        <v>6554</v>
      </c>
      <c r="C6053" s="3">
        <v>5224.4310489999998</v>
      </c>
      <c r="D6053" s="2"/>
    </row>
    <row r="6054" spans="1:4" x14ac:dyDescent="0.25">
      <c r="A6054" s="2">
        <v>540</v>
      </c>
      <c r="B6054">
        <v>6555</v>
      </c>
      <c r="C6054" s="3">
        <v>7147.9626589999998</v>
      </c>
      <c r="D6054" s="2"/>
    </row>
    <row r="6055" spans="1:4" x14ac:dyDescent="0.25">
      <c r="A6055" s="2">
        <v>540</v>
      </c>
      <c r="B6055">
        <v>6556</v>
      </c>
      <c r="C6055" s="3">
        <v>15281.61621</v>
      </c>
      <c r="D6055" s="2"/>
    </row>
    <row r="6056" spans="1:4" x14ac:dyDescent="0.25">
      <c r="A6056" s="2">
        <v>540</v>
      </c>
      <c r="B6056">
        <v>6557</v>
      </c>
      <c r="C6056" s="3">
        <v>18625.413632</v>
      </c>
      <c r="D6056" s="2"/>
    </row>
    <row r="6057" spans="1:4" x14ac:dyDescent="0.25">
      <c r="A6057" s="2">
        <v>540</v>
      </c>
      <c r="B6057">
        <v>6558</v>
      </c>
      <c r="C6057" s="3">
        <v>17966.797578999998</v>
      </c>
      <c r="D6057" s="2"/>
    </row>
    <row r="6058" spans="1:4" x14ac:dyDescent="0.25">
      <c r="A6058" s="2">
        <v>540</v>
      </c>
      <c r="B6058">
        <v>6559</v>
      </c>
      <c r="C6058" s="3">
        <v>23011.646588</v>
      </c>
      <c r="D6058" s="2"/>
    </row>
    <row r="6059" spans="1:4" x14ac:dyDescent="0.25">
      <c r="A6059" s="2">
        <v>540</v>
      </c>
      <c r="B6059">
        <v>6560</v>
      </c>
      <c r="C6059" s="3">
        <v>16697.736537000001</v>
      </c>
      <c r="D6059" s="2"/>
    </row>
    <row r="6060" spans="1:4" x14ac:dyDescent="0.25">
      <c r="A6060" s="2">
        <v>540</v>
      </c>
      <c r="B6060">
        <v>6561</v>
      </c>
      <c r="C6060" s="3">
        <v>16697.736537000001</v>
      </c>
      <c r="D6060" s="2"/>
    </row>
    <row r="6061" spans="1:4" x14ac:dyDescent="0.25">
      <c r="A6061" s="2">
        <v>540</v>
      </c>
      <c r="B6061">
        <v>6562</v>
      </c>
      <c r="C6061" s="3">
        <v>13086.797457000001</v>
      </c>
      <c r="D6061" s="2"/>
    </row>
    <row r="6062" spans="1:4" x14ac:dyDescent="0.25">
      <c r="A6062" s="2">
        <v>540</v>
      </c>
      <c r="B6062">
        <v>6563</v>
      </c>
      <c r="C6062" s="3">
        <v>14210.16468</v>
      </c>
      <c r="D6062" s="2"/>
    </row>
    <row r="6063" spans="1:4" x14ac:dyDescent="0.25">
      <c r="A6063" s="2">
        <v>540</v>
      </c>
      <c r="B6063">
        <v>6564</v>
      </c>
      <c r="C6063" s="3">
        <v>11547.347497000001</v>
      </c>
      <c r="D6063" s="2"/>
    </row>
    <row r="6064" spans="1:4" x14ac:dyDescent="0.25">
      <c r="A6064" s="2">
        <v>540</v>
      </c>
      <c r="B6064">
        <v>6565</v>
      </c>
      <c r="C6064" s="3">
        <v>19864.557229999999</v>
      </c>
      <c r="D6064" s="2"/>
    </row>
    <row r="6065" spans="1:4" x14ac:dyDescent="0.25">
      <c r="A6065" s="2">
        <v>540</v>
      </c>
      <c r="B6065">
        <v>6566</v>
      </c>
      <c r="C6065" s="3">
        <v>13902.353131</v>
      </c>
      <c r="D6065" s="2"/>
    </row>
    <row r="6066" spans="1:4" x14ac:dyDescent="0.25">
      <c r="A6066" s="2">
        <v>540</v>
      </c>
      <c r="B6066">
        <v>6567</v>
      </c>
      <c r="C6066" s="3">
        <v>14086.318614</v>
      </c>
      <c r="D6066" s="2"/>
    </row>
    <row r="6067" spans="1:4" x14ac:dyDescent="0.25">
      <c r="A6067" s="2">
        <v>540</v>
      </c>
      <c r="B6067">
        <v>6569</v>
      </c>
      <c r="C6067" s="3">
        <v>10721.044234999999</v>
      </c>
      <c r="D6067" s="2"/>
    </row>
    <row r="6068" spans="1:4" x14ac:dyDescent="0.25">
      <c r="A6068" s="2">
        <v>540</v>
      </c>
      <c r="B6068">
        <v>6570</v>
      </c>
      <c r="C6068" s="3">
        <v>52516.638372332003</v>
      </c>
      <c r="D6068" s="2"/>
    </row>
    <row r="6069" spans="1:4" x14ac:dyDescent="0.25">
      <c r="A6069" s="2">
        <v>540</v>
      </c>
      <c r="B6069">
        <v>6571</v>
      </c>
      <c r="C6069" s="3">
        <v>12434.759172</v>
      </c>
      <c r="D6069" s="2"/>
    </row>
    <row r="6070" spans="1:4" x14ac:dyDescent="0.25">
      <c r="A6070" s="2">
        <v>540</v>
      </c>
      <c r="B6070">
        <v>6572</v>
      </c>
      <c r="C6070" s="3">
        <v>21056.256442999998</v>
      </c>
      <c r="D6070" s="2"/>
    </row>
    <row r="6071" spans="1:4" x14ac:dyDescent="0.25">
      <c r="A6071" s="2">
        <v>540</v>
      </c>
      <c r="B6071">
        <v>6573</v>
      </c>
      <c r="C6071" s="3">
        <v>24576.400394</v>
      </c>
      <c r="D6071" s="2"/>
    </row>
    <row r="6072" spans="1:4" x14ac:dyDescent="0.25">
      <c r="A6072" s="2">
        <v>540</v>
      </c>
      <c r="B6072">
        <v>6574</v>
      </c>
      <c r="C6072" s="3">
        <v>13574.014101999999</v>
      </c>
      <c r="D6072" s="2"/>
    </row>
    <row r="6073" spans="1:4" x14ac:dyDescent="0.25">
      <c r="A6073" s="2">
        <v>540</v>
      </c>
      <c r="B6073">
        <v>6575</v>
      </c>
      <c r="C6073" s="3">
        <v>13086.797457000001</v>
      </c>
      <c r="D6073" s="2"/>
    </row>
    <row r="6074" spans="1:4" x14ac:dyDescent="0.25">
      <c r="A6074" s="2">
        <v>540</v>
      </c>
      <c r="B6074">
        <v>6576</v>
      </c>
      <c r="C6074" s="3">
        <v>13086.797457000001</v>
      </c>
      <c r="D6074" s="2"/>
    </row>
    <row r="6075" spans="1:4" x14ac:dyDescent="0.25">
      <c r="A6075" s="2">
        <v>540</v>
      </c>
      <c r="B6075">
        <v>6577</v>
      </c>
      <c r="C6075" s="3">
        <v>4398.3905279999999</v>
      </c>
      <c r="D6075" s="2"/>
    </row>
    <row r="6076" spans="1:4" x14ac:dyDescent="0.25">
      <c r="A6076" s="2">
        <v>540</v>
      </c>
      <c r="B6076">
        <v>6578</v>
      </c>
      <c r="C6076" s="3">
        <v>9110.3647130000008</v>
      </c>
      <c r="D6076" s="2"/>
    </row>
    <row r="6077" spans="1:4" x14ac:dyDescent="0.25">
      <c r="A6077" s="2">
        <v>540</v>
      </c>
      <c r="B6077">
        <v>6581</v>
      </c>
      <c r="C6077" s="3">
        <v>7720.7510510000002</v>
      </c>
      <c r="D6077" s="2"/>
    </row>
    <row r="6078" spans="1:4" x14ac:dyDescent="0.25">
      <c r="A6078" s="2">
        <v>540</v>
      </c>
      <c r="B6078">
        <v>6582</v>
      </c>
      <c r="C6078" s="3">
        <v>4417.5961909999996</v>
      </c>
      <c r="D6078" s="2"/>
    </row>
    <row r="6079" spans="1:4" x14ac:dyDescent="0.25">
      <c r="A6079" s="2">
        <v>540</v>
      </c>
      <c r="B6079">
        <v>6583</v>
      </c>
      <c r="C6079" s="3">
        <v>5961.5575580000004</v>
      </c>
      <c r="D6079" s="2"/>
    </row>
    <row r="6080" spans="1:4" x14ac:dyDescent="0.25">
      <c r="A6080" s="2">
        <v>540</v>
      </c>
      <c r="B6080">
        <v>6584</v>
      </c>
      <c r="C6080" s="3">
        <v>3133.4240049999999</v>
      </c>
      <c r="D6080" s="2"/>
    </row>
    <row r="6081" spans="1:4" x14ac:dyDescent="0.25">
      <c r="A6081" s="2">
        <v>540</v>
      </c>
      <c r="B6081">
        <v>6585</v>
      </c>
      <c r="C6081" s="3">
        <v>2311.5492869999998</v>
      </c>
      <c r="D6081" s="2"/>
    </row>
    <row r="6082" spans="1:4" x14ac:dyDescent="0.25">
      <c r="A6082" s="2">
        <v>540</v>
      </c>
      <c r="B6082">
        <v>6586</v>
      </c>
      <c r="C6082" s="3">
        <v>5197.4287009999998</v>
      </c>
      <c r="D6082" s="2"/>
    </row>
    <row r="6083" spans="1:4" x14ac:dyDescent="0.25">
      <c r="A6083" s="2">
        <v>540</v>
      </c>
      <c r="B6083">
        <v>6587</v>
      </c>
      <c r="C6083" s="3">
        <v>2245.8856470000001</v>
      </c>
      <c r="D6083" s="2"/>
    </row>
    <row r="6084" spans="1:4" x14ac:dyDescent="0.25">
      <c r="A6084" s="2">
        <v>540</v>
      </c>
      <c r="B6084">
        <v>6588</v>
      </c>
      <c r="C6084" s="3">
        <v>752.21292400000004</v>
      </c>
      <c r="D6084" s="2"/>
    </row>
    <row r="6085" spans="1:4" x14ac:dyDescent="0.25">
      <c r="A6085" s="2">
        <v>540</v>
      </c>
      <c r="B6085">
        <v>6589</v>
      </c>
      <c r="C6085" s="3">
        <v>752.21292400000004</v>
      </c>
      <c r="D6085" s="2"/>
    </row>
    <row r="6086" spans="1:4" x14ac:dyDescent="0.25">
      <c r="A6086" s="2">
        <v>540</v>
      </c>
      <c r="B6086">
        <v>6590</v>
      </c>
      <c r="C6086" s="3">
        <v>1910.0820610000001</v>
      </c>
      <c r="D6086" s="2"/>
    </row>
    <row r="6087" spans="1:4" x14ac:dyDescent="0.25">
      <c r="A6087" s="2">
        <v>540</v>
      </c>
      <c r="B6087">
        <v>6591</v>
      </c>
      <c r="C6087" s="3">
        <v>1306.0001440000001</v>
      </c>
      <c r="D6087" s="2"/>
    </row>
    <row r="6088" spans="1:4" x14ac:dyDescent="0.25">
      <c r="A6088" s="2">
        <v>540</v>
      </c>
      <c r="B6088">
        <v>6592</v>
      </c>
      <c r="C6088" s="3">
        <v>3728.4186540000001</v>
      </c>
      <c r="D6088" s="2"/>
    </row>
    <row r="6089" spans="1:4" x14ac:dyDescent="0.25">
      <c r="A6089" s="2">
        <v>540</v>
      </c>
      <c r="B6089">
        <v>6593</v>
      </c>
      <c r="C6089" s="3">
        <v>1375.8205869999999</v>
      </c>
      <c r="D6089" s="2"/>
    </row>
    <row r="6090" spans="1:4" x14ac:dyDescent="0.25">
      <c r="A6090" s="2">
        <v>540</v>
      </c>
      <c r="B6090">
        <v>6594</v>
      </c>
      <c r="C6090" s="3">
        <v>1375.8205869999999</v>
      </c>
      <c r="D6090" s="2"/>
    </row>
    <row r="6091" spans="1:4" x14ac:dyDescent="0.25">
      <c r="A6091" s="2">
        <v>540</v>
      </c>
      <c r="B6091">
        <v>6595</v>
      </c>
      <c r="C6091" s="3">
        <v>165.75789499999999</v>
      </c>
      <c r="D6091" s="2"/>
    </row>
    <row r="6092" spans="1:4" x14ac:dyDescent="0.25">
      <c r="A6092" s="2">
        <v>540</v>
      </c>
      <c r="B6092">
        <v>6596</v>
      </c>
      <c r="C6092" s="3">
        <v>165.75789499999999</v>
      </c>
      <c r="D6092" s="2"/>
    </row>
    <row r="6093" spans="1:4" x14ac:dyDescent="0.25">
      <c r="A6093" s="2">
        <v>540</v>
      </c>
      <c r="B6093">
        <v>6597</v>
      </c>
      <c r="C6093" s="3">
        <v>165.75789499999999</v>
      </c>
      <c r="D6093" s="2"/>
    </row>
    <row r="6094" spans="1:4" x14ac:dyDescent="0.25">
      <c r="A6094" s="2">
        <v>540</v>
      </c>
      <c r="B6094">
        <v>6598</v>
      </c>
      <c r="C6094" s="3">
        <v>165.75789499999999</v>
      </c>
      <c r="D6094" s="2"/>
    </row>
    <row r="6095" spans="1:4" x14ac:dyDescent="0.25">
      <c r="A6095" s="2">
        <v>540</v>
      </c>
      <c r="B6095">
        <v>6599</v>
      </c>
      <c r="C6095" s="3">
        <v>2368.0760380000002</v>
      </c>
      <c r="D6095" s="2"/>
    </row>
    <row r="6096" spans="1:4" x14ac:dyDescent="0.25">
      <c r="A6096" s="2">
        <v>540</v>
      </c>
      <c r="B6096">
        <v>6600</v>
      </c>
      <c r="C6096" s="3">
        <v>2368.0760380000002</v>
      </c>
      <c r="D6096" s="2"/>
    </row>
    <row r="6097" spans="1:4" x14ac:dyDescent="0.25">
      <c r="A6097" s="2">
        <v>540</v>
      </c>
      <c r="B6097">
        <v>6601</v>
      </c>
      <c r="C6097" s="3">
        <v>3671.9925600000001</v>
      </c>
      <c r="D6097" s="2"/>
    </row>
    <row r="6098" spans="1:4" x14ac:dyDescent="0.25">
      <c r="A6098" s="2">
        <v>540</v>
      </c>
      <c r="B6098">
        <v>6602</v>
      </c>
      <c r="C6098" s="3">
        <v>22791.621663665999</v>
      </c>
      <c r="D6098" s="2"/>
    </row>
    <row r="6099" spans="1:4" x14ac:dyDescent="0.25">
      <c r="A6099" s="2">
        <v>540</v>
      </c>
      <c r="B6099">
        <v>6603</v>
      </c>
      <c r="C6099" s="3">
        <v>74099.023671000003</v>
      </c>
      <c r="D6099" s="2"/>
    </row>
    <row r="6100" spans="1:4" x14ac:dyDescent="0.25">
      <c r="A6100" s="2">
        <v>540</v>
      </c>
      <c r="B6100">
        <v>6604</v>
      </c>
      <c r="C6100" s="3">
        <v>72489.644545000003</v>
      </c>
      <c r="D6100" s="2"/>
    </row>
    <row r="6101" spans="1:4" x14ac:dyDescent="0.25">
      <c r="A6101" s="2">
        <v>540</v>
      </c>
      <c r="B6101">
        <v>6605</v>
      </c>
      <c r="C6101" s="3">
        <v>9643.2454749999997</v>
      </c>
      <c r="D6101" s="2"/>
    </row>
    <row r="6102" spans="1:4" x14ac:dyDescent="0.25">
      <c r="A6102" s="2">
        <v>540</v>
      </c>
      <c r="B6102">
        <v>6606</v>
      </c>
      <c r="C6102" s="3">
        <v>9643.2454749999997</v>
      </c>
      <c r="D6102" s="2"/>
    </row>
    <row r="6103" spans="1:4" x14ac:dyDescent="0.25">
      <c r="A6103" s="2">
        <v>540</v>
      </c>
      <c r="B6103">
        <v>6607</v>
      </c>
      <c r="C6103" s="3">
        <v>1332.175086</v>
      </c>
      <c r="D6103" s="2"/>
    </row>
    <row r="6104" spans="1:4" x14ac:dyDescent="0.25">
      <c r="A6104" s="2">
        <v>540</v>
      </c>
      <c r="B6104">
        <v>6608</v>
      </c>
      <c r="C6104" s="3">
        <v>4555.3987850000003</v>
      </c>
      <c r="D6104" s="2"/>
    </row>
    <row r="6105" spans="1:4" x14ac:dyDescent="0.25">
      <c r="A6105" s="2">
        <v>540</v>
      </c>
      <c r="B6105">
        <v>6609</v>
      </c>
      <c r="C6105" s="3">
        <v>8638.8127469999999</v>
      </c>
      <c r="D6105" s="2"/>
    </row>
    <row r="6106" spans="1:4" x14ac:dyDescent="0.25">
      <c r="A6106" s="2">
        <v>540</v>
      </c>
      <c r="B6106">
        <v>6610</v>
      </c>
      <c r="C6106" s="3">
        <v>8693.151511</v>
      </c>
      <c r="D6106" s="2"/>
    </row>
    <row r="6107" spans="1:4" x14ac:dyDescent="0.25">
      <c r="A6107" s="2">
        <v>540</v>
      </c>
      <c r="B6107">
        <v>6611</v>
      </c>
      <c r="C6107" s="3">
        <v>20437.197541000001</v>
      </c>
      <c r="D6107" s="2"/>
    </row>
    <row r="6108" spans="1:4" x14ac:dyDescent="0.25">
      <c r="A6108" s="2">
        <v>540</v>
      </c>
      <c r="B6108">
        <v>6612</v>
      </c>
      <c r="C6108" s="3">
        <v>20437.197541000001</v>
      </c>
      <c r="D6108" s="2"/>
    </row>
    <row r="6109" spans="1:4" x14ac:dyDescent="0.25">
      <c r="A6109" s="2">
        <v>540</v>
      </c>
      <c r="B6109">
        <v>6613</v>
      </c>
      <c r="C6109" s="3">
        <v>16830.636922999998</v>
      </c>
      <c r="D6109" s="2"/>
    </row>
    <row r="6110" spans="1:4" x14ac:dyDescent="0.25">
      <c r="A6110" s="2">
        <v>540</v>
      </c>
      <c r="B6110">
        <v>6617</v>
      </c>
      <c r="C6110" s="3">
        <v>10553.525460999999</v>
      </c>
      <c r="D6110" s="2"/>
    </row>
    <row r="6111" spans="1:4" x14ac:dyDescent="0.25">
      <c r="A6111" s="2">
        <v>540</v>
      </c>
      <c r="B6111">
        <v>6618</v>
      </c>
      <c r="C6111" s="3">
        <v>19943.696113000002</v>
      </c>
      <c r="D6111" s="2"/>
    </row>
    <row r="6112" spans="1:4" x14ac:dyDescent="0.25">
      <c r="A6112" s="2">
        <v>540</v>
      </c>
      <c r="B6112">
        <v>6619</v>
      </c>
      <c r="C6112" s="3">
        <v>19223.764077</v>
      </c>
      <c r="D6112" s="2"/>
    </row>
    <row r="6113" spans="1:4" x14ac:dyDescent="0.25">
      <c r="A6113" s="2">
        <v>540</v>
      </c>
      <c r="B6113">
        <v>6620</v>
      </c>
      <c r="C6113" s="3">
        <v>25439.504289</v>
      </c>
      <c r="D6113" s="2"/>
    </row>
    <row r="6114" spans="1:4" x14ac:dyDescent="0.25">
      <c r="A6114" s="2">
        <v>540</v>
      </c>
      <c r="B6114">
        <v>6621</v>
      </c>
      <c r="C6114" s="3">
        <v>5950.6407870000003</v>
      </c>
      <c r="D6114" s="2"/>
    </row>
    <row r="6115" spans="1:4" x14ac:dyDescent="0.25">
      <c r="A6115" s="2">
        <v>540</v>
      </c>
      <c r="B6115">
        <v>6622</v>
      </c>
      <c r="C6115" s="3">
        <v>8320.4436000000005</v>
      </c>
      <c r="D6115" s="2"/>
    </row>
    <row r="6116" spans="1:4" x14ac:dyDescent="0.25">
      <c r="A6116" s="2">
        <v>540</v>
      </c>
      <c r="B6116">
        <v>6623</v>
      </c>
      <c r="C6116" s="3">
        <v>4353.6067780000003</v>
      </c>
      <c r="D6116" s="2"/>
    </row>
    <row r="6117" spans="1:4" x14ac:dyDescent="0.25">
      <c r="A6117" s="2">
        <v>540</v>
      </c>
      <c r="B6117">
        <v>6624</v>
      </c>
      <c r="C6117" s="3">
        <v>20695.576120000002</v>
      </c>
      <c r="D6117" s="2"/>
    </row>
    <row r="6118" spans="1:4" x14ac:dyDescent="0.25">
      <c r="A6118" s="2">
        <v>540</v>
      </c>
      <c r="B6118">
        <v>6625</v>
      </c>
      <c r="C6118" s="3">
        <v>9848.5698400000001</v>
      </c>
      <c r="D6118" s="2"/>
    </row>
    <row r="6119" spans="1:4" x14ac:dyDescent="0.25">
      <c r="A6119" s="2">
        <v>540</v>
      </c>
      <c r="B6119">
        <v>6626</v>
      </c>
      <c r="C6119" s="3">
        <v>6067.790704</v>
      </c>
      <c r="D6119" s="2"/>
    </row>
    <row r="6120" spans="1:4" x14ac:dyDescent="0.25">
      <c r="A6120" s="2">
        <v>540</v>
      </c>
      <c r="B6120">
        <v>6627</v>
      </c>
      <c r="C6120" s="3">
        <v>32699.956917</v>
      </c>
      <c r="D6120" s="2"/>
    </row>
    <row r="6121" spans="1:4" x14ac:dyDescent="0.25">
      <c r="A6121" s="2">
        <v>540</v>
      </c>
      <c r="B6121">
        <v>6628</v>
      </c>
      <c r="C6121" s="3">
        <v>3300.9269949999998</v>
      </c>
      <c r="D6121" s="2"/>
    </row>
    <row r="6122" spans="1:4" x14ac:dyDescent="0.25">
      <c r="A6122" s="2">
        <v>540</v>
      </c>
      <c r="B6122">
        <v>6629</v>
      </c>
      <c r="C6122" s="3">
        <v>3976.115366</v>
      </c>
      <c r="D6122" s="2"/>
    </row>
    <row r="6123" spans="1:4" x14ac:dyDescent="0.25">
      <c r="A6123" s="2">
        <v>540</v>
      </c>
      <c r="B6123">
        <v>6630</v>
      </c>
      <c r="C6123" s="3">
        <v>5282.106624</v>
      </c>
      <c r="D6123" s="2"/>
    </row>
    <row r="6124" spans="1:4" x14ac:dyDescent="0.25">
      <c r="A6124" s="2">
        <v>540</v>
      </c>
      <c r="B6124">
        <v>6631</v>
      </c>
      <c r="C6124" s="3">
        <v>4028.5373610000001</v>
      </c>
      <c r="D6124" s="2"/>
    </row>
    <row r="6125" spans="1:4" x14ac:dyDescent="0.25">
      <c r="A6125" s="2">
        <v>540</v>
      </c>
      <c r="B6125">
        <v>6632</v>
      </c>
      <c r="C6125" s="3">
        <v>5428.2920919999997</v>
      </c>
      <c r="D6125" s="2"/>
    </row>
    <row r="6126" spans="1:4" x14ac:dyDescent="0.25">
      <c r="A6126" s="2">
        <v>540</v>
      </c>
      <c r="B6126">
        <v>6633</v>
      </c>
      <c r="C6126" s="3">
        <v>5829.5739370000001</v>
      </c>
      <c r="D6126" s="2"/>
    </row>
    <row r="6127" spans="1:4" x14ac:dyDescent="0.25">
      <c r="A6127" s="2">
        <v>540</v>
      </c>
      <c r="B6127">
        <v>6634</v>
      </c>
      <c r="C6127" s="3">
        <v>20028.665601331999</v>
      </c>
      <c r="D6127" s="2"/>
    </row>
    <row r="6128" spans="1:4" x14ac:dyDescent="0.25">
      <c r="A6128" s="2">
        <v>540</v>
      </c>
      <c r="B6128">
        <v>6635</v>
      </c>
      <c r="C6128" s="3">
        <v>3892.962372</v>
      </c>
      <c r="D6128" s="2"/>
    </row>
    <row r="6129" spans="1:4" x14ac:dyDescent="0.25">
      <c r="A6129" s="2">
        <v>540</v>
      </c>
      <c r="B6129">
        <v>6638</v>
      </c>
      <c r="C6129" s="3">
        <v>2175.664831</v>
      </c>
      <c r="D6129" s="2"/>
    </row>
    <row r="6130" spans="1:4" x14ac:dyDescent="0.25">
      <c r="A6130" s="2">
        <v>540</v>
      </c>
      <c r="B6130">
        <v>6639</v>
      </c>
      <c r="C6130" s="3">
        <v>49449.743716999998</v>
      </c>
      <c r="D6130" s="2"/>
    </row>
    <row r="6131" spans="1:4" x14ac:dyDescent="0.25">
      <c r="A6131" s="2">
        <v>540</v>
      </c>
      <c r="B6131">
        <v>6640</v>
      </c>
      <c r="C6131" s="3">
        <v>16079.800004999999</v>
      </c>
      <c r="D6131" s="2"/>
    </row>
    <row r="6132" spans="1:4" x14ac:dyDescent="0.25">
      <c r="A6132" s="2">
        <v>540</v>
      </c>
      <c r="B6132">
        <v>6641</v>
      </c>
      <c r="C6132" s="3">
        <v>16079.800004999999</v>
      </c>
      <c r="D6132" s="2"/>
    </row>
    <row r="6133" spans="1:4" x14ac:dyDescent="0.25">
      <c r="A6133" s="2">
        <v>540</v>
      </c>
      <c r="B6133">
        <v>6642</v>
      </c>
      <c r="C6133" s="3">
        <v>30370.91978</v>
      </c>
      <c r="D6133" s="2"/>
    </row>
    <row r="6134" spans="1:4" x14ac:dyDescent="0.25">
      <c r="A6134" s="2">
        <v>540</v>
      </c>
      <c r="B6134">
        <v>6643</v>
      </c>
      <c r="C6134" s="3">
        <v>2422.9878880000001</v>
      </c>
      <c r="D6134" s="2"/>
    </row>
    <row r="6135" spans="1:4" x14ac:dyDescent="0.25">
      <c r="A6135" s="2">
        <v>540</v>
      </c>
      <c r="B6135">
        <v>6644</v>
      </c>
      <c r="C6135" s="3">
        <v>2723.8796600000001</v>
      </c>
      <c r="D6135" s="2"/>
    </row>
    <row r="6136" spans="1:4" x14ac:dyDescent="0.25">
      <c r="A6136" s="2">
        <v>540</v>
      </c>
      <c r="B6136">
        <v>6646</v>
      </c>
      <c r="C6136" s="3">
        <v>7684.9943059999996</v>
      </c>
      <c r="D6136" s="2"/>
    </row>
    <row r="6137" spans="1:4" x14ac:dyDescent="0.25">
      <c r="A6137" s="2">
        <v>540</v>
      </c>
      <c r="B6137">
        <v>6647</v>
      </c>
      <c r="C6137" s="3">
        <v>7684.9943059999996</v>
      </c>
      <c r="D6137" s="2"/>
    </row>
    <row r="6138" spans="1:4" x14ac:dyDescent="0.25">
      <c r="A6138" s="2">
        <v>540</v>
      </c>
      <c r="B6138">
        <v>6648</v>
      </c>
      <c r="C6138" s="3">
        <v>7863.2864890000001</v>
      </c>
      <c r="D6138" s="2"/>
    </row>
    <row r="6139" spans="1:4" x14ac:dyDescent="0.25">
      <c r="A6139" s="2">
        <v>540</v>
      </c>
      <c r="B6139">
        <v>6649</v>
      </c>
      <c r="C6139" s="3">
        <v>4800.172732</v>
      </c>
      <c r="D6139" s="2"/>
    </row>
    <row r="6140" spans="1:4" x14ac:dyDescent="0.25">
      <c r="A6140" s="2">
        <v>540</v>
      </c>
      <c r="B6140">
        <v>6650</v>
      </c>
      <c r="C6140" s="3">
        <v>3892.962372</v>
      </c>
      <c r="D6140" s="2"/>
    </row>
    <row r="6141" spans="1:4" x14ac:dyDescent="0.25">
      <c r="A6141" s="2">
        <v>540</v>
      </c>
      <c r="B6141">
        <v>6655</v>
      </c>
      <c r="C6141" s="3">
        <v>18088.729759000002</v>
      </c>
      <c r="D6141" s="2"/>
    </row>
    <row r="6142" spans="1:4" x14ac:dyDescent="0.25">
      <c r="A6142" s="2">
        <v>540</v>
      </c>
      <c r="B6142">
        <v>6656</v>
      </c>
      <c r="C6142" s="3">
        <v>18088.729759000002</v>
      </c>
      <c r="D6142" s="2"/>
    </row>
    <row r="6143" spans="1:4" x14ac:dyDescent="0.25">
      <c r="A6143" s="2">
        <v>540</v>
      </c>
      <c r="B6143">
        <v>6657</v>
      </c>
      <c r="C6143" s="3">
        <v>11061.728271</v>
      </c>
      <c r="D6143" s="2"/>
    </row>
    <row r="6144" spans="1:4" x14ac:dyDescent="0.25">
      <c r="A6144" s="2">
        <v>540</v>
      </c>
      <c r="B6144">
        <v>6658</v>
      </c>
      <c r="C6144" s="3">
        <v>12045.990003999999</v>
      </c>
      <c r="D6144" s="2"/>
    </row>
    <row r="6145" spans="1:4" x14ac:dyDescent="0.25">
      <c r="A6145" s="2">
        <v>540</v>
      </c>
      <c r="B6145">
        <v>6659</v>
      </c>
      <c r="C6145" s="3">
        <v>15423.952481</v>
      </c>
      <c r="D6145" s="2"/>
    </row>
    <row r="6146" spans="1:4" x14ac:dyDescent="0.25">
      <c r="A6146" s="2">
        <v>540</v>
      </c>
      <c r="B6146">
        <v>6660</v>
      </c>
      <c r="C6146" s="3">
        <v>15423.952481</v>
      </c>
      <c r="D6146" s="2"/>
    </row>
    <row r="6147" spans="1:4" x14ac:dyDescent="0.25">
      <c r="A6147" s="2">
        <v>540</v>
      </c>
      <c r="B6147">
        <v>6661</v>
      </c>
      <c r="C6147" s="3">
        <v>14828.995979333</v>
      </c>
      <c r="D6147" s="2"/>
    </row>
    <row r="6148" spans="1:4" x14ac:dyDescent="0.25">
      <c r="A6148" s="2">
        <v>540</v>
      </c>
      <c r="B6148">
        <v>6662</v>
      </c>
      <c r="C6148" s="3">
        <v>14828.995979333</v>
      </c>
      <c r="D6148" s="2"/>
    </row>
    <row r="6149" spans="1:4" x14ac:dyDescent="0.25">
      <c r="A6149" s="2">
        <v>540</v>
      </c>
      <c r="B6149">
        <v>6665</v>
      </c>
      <c r="C6149" s="3">
        <v>758.88257799999997</v>
      </c>
      <c r="D6149" s="2"/>
    </row>
    <row r="6150" spans="1:4" x14ac:dyDescent="0.25">
      <c r="A6150" s="2">
        <v>540</v>
      </c>
      <c r="B6150">
        <v>6667</v>
      </c>
      <c r="C6150" s="3">
        <v>11609.456340000001</v>
      </c>
      <c r="D6150" s="2"/>
    </row>
    <row r="6151" spans="1:4" x14ac:dyDescent="0.25">
      <c r="A6151" s="2">
        <v>540</v>
      </c>
      <c r="B6151">
        <v>6669</v>
      </c>
      <c r="C6151" s="3">
        <v>9347.7522730000001</v>
      </c>
      <c r="D6151" s="2"/>
    </row>
    <row r="6152" spans="1:4" x14ac:dyDescent="0.25">
      <c r="A6152" s="2">
        <v>540</v>
      </c>
      <c r="B6152">
        <v>6670</v>
      </c>
      <c r="C6152" s="3">
        <v>10657.833433</v>
      </c>
      <c r="D6152" s="2"/>
    </row>
    <row r="6153" spans="1:4" x14ac:dyDescent="0.25">
      <c r="A6153" s="2">
        <v>540</v>
      </c>
      <c r="B6153">
        <v>6671</v>
      </c>
      <c r="C6153" s="3">
        <v>3595.18469</v>
      </c>
      <c r="D6153" s="2"/>
    </row>
    <row r="6154" spans="1:4" x14ac:dyDescent="0.25">
      <c r="A6154" s="2">
        <v>540</v>
      </c>
      <c r="B6154">
        <v>6672</v>
      </c>
      <c r="C6154" s="3">
        <v>4431.361578</v>
      </c>
      <c r="D6154" s="2"/>
    </row>
    <row r="6155" spans="1:4" x14ac:dyDescent="0.25">
      <c r="A6155" s="2">
        <v>540</v>
      </c>
      <c r="B6155">
        <v>6673</v>
      </c>
      <c r="C6155" s="3">
        <v>13030.926512</v>
      </c>
      <c r="D6155" s="2"/>
    </row>
    <row r="6156" spans="1:4" x14ac:dyDescent="0.25">
      <c r="A6156" s="2">
        <v>540</v>
      </c>
      <c r="B6156">
        <v>6674</v>
      </c>
      <c r="C6156" s="3">
        <v>4620.8749049999997</v>
      </c>
      <c r="D6156" s="2"/>
    </row>
    <row r="6157" spans="1:4" x14ac:dyDescent="0.25">
      <c r="A6157" s="2">
        <v>540</v>
      </c>
      <c r="B6157">
        <v>6677</v>
      </c>
      <c r="C6157" s="3">
        <v>2107.7700169999998</v>
      </c>
      <c r="D6157" s="2"/>
    </row>
    <row r="6158" spans="1:4" x14ac:dyDescent="0.25">
      <c r="A6158" s="2">
        <v>540</v>
      </c>
      <c r="B6158">
        <v>6678</v>
      </c>
      <c r="C6158" s="3">
        <v>10277.883379000001</v>
      </c>
      <c r="D6158" s="2"/>
    </row>
    <row r="6159" spans="1:4" x14ac:dyDescent="0.25">
      <c r="A6159" s="2">
        <v>540</v>
      </c>
      <c r="B6159">
        <v>6679</v>
      </c>
      <c r="C6159" s="3">
        <v>10277.883379000001</v>
      </c>
      <c r="D6159" s="2"/>
    </row>
    <row r="6160" spans="1:4" x14ac:dyDescent="0.25">
      <c r="A6160" s="2">
        <v>540</v>
      </c>
      <c r="B6160">
        <v>6680</v>
      </c>
      <c r="C6160" s="3">
        <v>30519.472192665999</v>
      </c>
      <c r="D6160" s="2"/>
    </row>
    <row r="6161" spans="1:4" x14ac:dyDescent="0.25">
      <c r="A6161" s="2">
        <v>540</v>
      </c>
      <c r="B6161">
        <v>6681</v>
      </c>
      <c r="C6161" s="3">
        <v>29273.980753666001</v>
      </c>
      <c r="D6161" s="2"/>
    </row>
    <row r="6162" spans="1:4" x14ac:dyDescent="0.25">
      <c r="A6162" s="2">
        <v>540</v>
      </c>
      <c r="B6162">
        <v>6682</v>
      </c>
      <c r="C6162" s="3">
        <v>6353.4083449999998</v>
      </c>
      <c r="D6162" s="2"/>
    </row>
    <row r="6163" spans="1:4" x14ac:dyDescent="0.25">
      <c r="A6163" s="2">
        <v>540</v>
      </c>
      <c r="B6163">
        <v>6685</v>
      </c>
      <c r="C6163" s="3">
        <v>23036.72378</v>
      </c>
      <c r="D6163" s="2"/>
    </row>
    <row r="6164" spans="1:4" x14ac:dyDescent="0.25">
      <c r="A6164" s="2">
        <v>540</v>
      </c>
      <c r="B6164">
        <v>6686</v>
      </c>
      <c r="C6164" s="3">
        <v>21800.781781999998</v>
      </c>
      <c r="D6164" s="2"/>
    </row>
    <row r="6165" spans="1:4" x14ac:dyDescent="0.25">
      <c r="A6165" s="2">
        <v>540</v>
      </c>
      <c r="B6165">
        <v>6690</v>
      </c>
      <c r="C6165" s="3">
        <v>1123.049804</v>
      </c>
      <c r="D6165" s="2"/>
    </row>
    <row r="6166" spans="1:4" x14ac:dyDescent="0.25">
      <c r="A6166" s="2">
        <v>540</v>
      </c>
      <c r="B6166">
        <v>6691</v>
      </c>
      <c r="C6166" s="3">
        <v>9278.0634320000008</v>
      </c>
      <c r="D6166" s="2"/>
    </row>
    <row r="6167" spans="1:4" x14ac:dyDescent="0.25">
      <c r="A6167" s="2">
        <v>540</v>
      </c>
      <c r="B6167">
        <v>6692</v>
      </c>
      <c r="C6167" s="3">
        <v>14604.865779</v>
      </c>
      <c r="D6167" s="2"/>
    </row>
    <row r="6168" spans="1:4" x14ac:dyDescent="0.25">
      <c r="A6168" s="2">
        <v>540</v>
      </c>
      <c r="B6168">
        <v>6693</v>
      </c>
      <c r="C6168" s="3">
        <v>3450.0062600000001</v>
      </c>
      <c r="D6168" s="2"/>
    </row>
    <row r="6169" spans="1:4" x14ac:dyDescent="0.25">
      <c r="A6169" s="2">
        <v>540</v>
      </c>
      <c r="B6169">
        <v>6695</v>
      </c>
      <c r="C6169" s="3">
        <v>15648.607739999999</v>
      </c>
      <c r="D6169" s="2"/>
    </row>
    <row r="6170" spans="1:4" x14ac:dyDescent="0.25">
      <c r="A6170" s="2">
        <v>540</v>
      </c>
      <c r="B6170">
        <v>6696</v>
      </c>
      <c r="C6170" s="3">
        <v>25561.976313332001</v>
      </c>
      <c r="D6170" s="2"/>
    </row>
    <row r="6171" spans="1:4" x14ac:dyDescent="0.25">
      <c r="A6171" s="2">
        <v>540</v>
      </c>
      <c r="B6171">
        <v>6697</v>
      </c>
      <c r="C6171" s="3">
        <v>14604.865779</v>
      </c>
      <c r="D6171" s="2"/>
    </row>
    <row r="6172" spans="1:4" x14ac:dyDescent="0.25">
      <c r="A6172" s="2">
        <v>540</v>
      </c>
      <c r="B6172">
        <v>6699</v>
      </c>
      <c r="C6172" s="3">
        <v>5702.3227749999996</v>
      </c>
      <c r="D6172" s="2"/>
    </row>
    <row r="6173" spans="1:4" x14ac:dyDescent="0.25">
      <c r="A6173" s="2">
        <v>540</v>
      </c>
      <c r="B6173">
        <v>6700</v>
      </c>
      <c r="C6173" s="3">
        <v>7094.9282839999996</v>
      </c>
      <c r="D6173" s="2"/>
    </row>
    <row r="6174" spans="1:4" x14ac:dyDescent="0.25">
      <c r="A6174" s="2">
        <v>540</v>
      </c>
      <c r="B6174">
        <v>6701</v>
      </c>
      <c r="C6174" s="3">
        <v>3743.2811790000001</v>
      </c>
      <c r="D6174" s="2"/>
    </row>
    <row r="6175" spans="1:4" x14ac:dyDescent="0.25">
      <c r="A6175" s="2">
        <v>540</v>
      </c>
      <c r="B6175">
        <v>6702</v>
      </c>
      <c r="C6175" s="3">
        <v>1813.4365640000001</v>
      </c>
      <c r="D6175" s="2"/>
    </row>
    <row r="6176" spans="1:4" x14ac:dyDescent="0.25">
      <c r="A6176" s="2">
        <v>540</v>
      </c>
      <c r="B6176">
        <v>6703</v>
      </c>
      <c r="C6176" s="3">
        <v>13014.522577</v>
      </c>
      <c r="D6176" s="2"/>
    </row>
    <row r="6177" spans="1:4" x14ac:dyDescent="0.25">
      <c r="A6177" s="2">
        <v>540</v>
      </c>
      <c r="B6177">
        <v>6704</v>
      </c>
      <c r="C6177" s="3">
        <v>14950.201754</v>
      </c>
      <c r="D6177" s="2"/>
    </row>
    <row r="6178" spans="1:4" x14ac:dyDescent="0.25">
      <c r="A6178" s="2">
        <v>540</v>
      </c>
      <c r="B6178">
        <v>6705</v>
      </c>
      <c r="C6178" s="3">
        <v>4231.0260669999998</v>
      </c>
      <c r="D6178" s="2"/>
    </row>
    <row r="6179" spans="1:4" x14ac:dyDescent="0.25">
      <c r="A6179" s="2">
        <v>540</v>
      </c>
      <c r="B6179">
        <v>6706</v>
      </c>
      <c r="C6179" s="3">
        <v>11606.52673</v>
      </c>
      <c r="D6179" s="2"/>
    </row>
    <row r="6180" spans="1:4" x14ac:dyDescent="0.25">
      <c r="A6180" s="2">
        <v>540</v>
      </c>
      <c r="B6180">
        <v>6707</v>
      </c>
      <c r="C6180" s="3">
        <v>3693.7082909999999</v>
      </c>
      <c r="D6180" s="2"/>
    </row>
    <row r="6181" spans="1:4" x14ac:dyDescent="0.25">
      <c r="A6181" s="2">
        <v>540</v>
      </c>
      <c r="B6181">
        <v>6708</v>
      </c>
      <c r="C6181" s="3">
        <v>5510.1333729999997</v>
      </c>
      <c r="D6181" s="2"/>
    </row>
    <row r="6182" spans="1:4" x14ac:dyDescent="0.25">
      <c r="A6182" s="2">
        <v>540</v>
      </c>
      <c r="B6182">
        <v>6709</v>
      </c>
      <c r="C6182" s="3">
        <v>747.18719299999998</v>
      </c>
      <c r="D6182" s="2"/>
    </row>
    <row r="6183" spans="1:4" x14ac:dyDescent="0.25">
      <c r="A6183" s="2">
        <v>540</v>
      </c>
      <c r="B6183">
        <v>6710</v>
      </c>
      <c r="C6183" s="3">
        <v>211.83685800000001</v>
      </c>
      <c r="D6183" s="2"/>
    </row>
    <row r="6184" spans="1:4" x14ac:dyDescent="0.25">
      <c r="A6184" s="2">
        <v>540</v>
      </c>
      <c r="B6184">
        <v>6711</v>
      </c>
      <c r="C6184" s="3">
        <v>211.83685800000001</v>
      </c>
      <c r="D6184" s="2"/>
    </row>
    <row r="6185" spans="1:4" x14ac:dyDescent="0.25">
      <c r="A6185" s="2">
        <v>540</v>
      </c>
      <c r="B6185">
        <v>6712</v>
      </c>
      <c r="C6185" s="3">
        <v>2030.6686050000001</v>
      </c>
      <c r="D6185" s="2"/>
    </row>
    <row r="6186" spans="1:4" x14ac:dyDescent="0.25">
      <c r="A6186" s="2">
        <v>540</v>
      </c>
      <c r="B6186">
        <v>6713</v>
      </c>
      <c r="C6186" s="3">
        <v>434.81618800000001</v>
      </c>
      <c r="D6186" s="2"/>
    </row>
    <row r="6187" spans="1:4" x14ac:dyDescent="0.25">
      <c r="A6187" s="2">
        <v>540</v>
      </c>
      <c r="B6187">
        <v>6714</v>
      </c>
      <c r="C6187" s="3">
        <v>13377.171872000001</v>
      </c>
      <c r="D6187" s="2"/>
    </row>
    <row r="6188" spans="1:4" x14ac:dyDescent="0.25">
      <c r="A6188" s="2">
        <v>540</v>
      </c>
      <c r="B6188">
        <v>6715</v>
      </c>
      <c r="C6188" s="3">
        <v>3012.8984019999998</v>
      </c>
      <c r="D6188" s="2"/>
    </row>
    <row r="6189" spans="1:4" x14ac:dyDescent="0.25">
      <c r="A6189" s="2">
        <v>540</v>
      </c>
      <c r="B6189">
        <v>6716</v>
      </c>
      <c r="C6189" s="3">
        <v>1707.529644</v>
      </c>
      <c r="D6189" s="2"/>
    </row>
    <row r="6190" spans="1:4" x14ac:dyDescent="0.25">
      <c r="A6190" s="2">
        <v>540</v>
      </c>
      <c r="B6190">
        <v>6717</v>
      </c>
      <c r="C6190" s="3">
        <v>1722.4486340000001</v>
      </c>
      <c r="D6190" s="2"/>
    </row>
    <row r="6191" spans="1:4" x14ac:dyDescent="0.25">
      <c r="A6191" s="2">
        <v>540</v>
      </c>
      <c r="B6191">
        <v>6718</v>
      </c>
      <c r="C6191" s="3">
        <v>16211.525441</v>
      </c>
      <c r="D6191" s="2"/>
    </row>
    <row r="6192" spans="1:4" x14ac:dyDescent="0.25">
      <c r="A6192" s="2">
        <v>540</v>
      </c>
      <c r="B6192">
        <v>6719</v>
      </c>
      <c r="C6192" s="3">
        <v>10751.746821999999</v>
      </c>
      <c r="D6192" s="2"/>
    </row>
    <row r="6193" spans="1:4" x14ac:dyDescent="0.25">
      <c r="A6193" s="2">
        <v>540</v>
      </c>
      <c r="B6193">
        <v>6720</v>
      </c>
      <c r="C6193" s="3">
        <v>10634.357969000001</v>
      </c>
      <c r="D6193" s="2"/>
    </row>
    <row r="6194" spans="1:4" x14ac:dyDescent="0.25">
      <c r="A6194" s="2">
        <v>540</v>
      </c>
      <c r="B6194">
        <v>6721</v>
      </c>
      <c r="C6194" s="3">
        <v>5876.587923</v>
      </c>
      <c r="D6194" s="2"/>
    </row>
    <row r="6195" spans="1:4" x14ac:dyDescent="0.25">
      <c r="A6195" s="2">
        <v>540</v>
      </c>
      <c r="B6195">
        <v>6722</v>
      </c>
      <c r="C6195" s="3">
        <v>6155.9618870000004</v>
      </c>
      <c r="D6195" s="2"/>
    </row>
    <row r="6196" spans="1:4" x14ac:dyDescent="0.25">
      <c r="A6196" s="2">
        <v>540</v>
      </c>
      <c r="B6196">
        <v>6723</v>
      </c>
      <c r="C6196" s="3">
        <v>6317.4739140000001</v>
      </c>
      <c r="D6196" s="2"/>
    </row>
    <row r="6197" spans="1:4" x14ac:dyDescent="0.25">
      <c r="A6197" s="2">
        <v>540</v>
      </c>
      <c r="B6197">
        <v>6724</v>
      </c>
      <c r="C6197" s="3">
        <v>6458.5288769999997</v>
      </c>
      <c r="D6197" s="2"/>
    </row>
    <row r="6198" spans="1:4" x14ac:dyDescent="0.25">
      <c r="A6198" s="2">
        <v>540</v>
      </c>
      <c r="B6198">
        <v>6725</v>
      </c>
      <c r="C6198" s="3">
        <v>6458.5288769999997</v>
      </c>
      <c r="D6198" s="2"/>
    </row>
    <row r="6199" spans="1:4" x14ac:dyDescent="0.25">
      <c r="A6199" s="2">
        <v>540</v>
      </c>
      <c r="B6199">
        <v>6726</v>
      </c>
      <c r="C6199" s="3">
        <v>3916.5409540000001</v>
      </c>
      <c r="D6199" s="2"/>
    </row>
    <row r="6200" spans="1:4" x14ac:dyDescent="0.25">
      <c r="A6200" s="2">
        <v>540</v>
      </c>
      <c r="B6200">
        <v>6727</v>
      </c>
      <c r="C6200" s="3">
        <v>5373.4722469999997</v>
      </c>
      <c r="D6200" s="2"/>
    </row>
    <row r="6201" spans="1:4" x14ac:dyDescent="0.25">
      <c r="A6201" s="2">
        <v>540</v>
      </c>
      <c r="B6201">
        <v>6728</v>
      </c>
      <c r="C6201" s="3">
        <v>18649.01383</v>
      </c>
      <c r="D6201" s="2"/>
    </row>
    <row r="6202" spans="1:4" x14ac:dyDescent="0.25">
      <c r="A6202" s="2">
        <v>540</v>
      </c>
      <c r="B6202">
        <v>6729</v>
      </c>
      <c r="C6202" s="3">
        <v>18649.01383</v>
      </c>
      <c r="D6202" s="2"/>
    </row>
    <row r="6203" spans="1:4" x14ac:dyDescent="0.25">
      <c r="A6203" s="2">
        <v>540</v>
      </c>
      <c r="B6203">
        <v>6730</v>
      </c>
      <c r="C6203" s="3">
        <v>8890.2333749999998</v>
      </c>
      <c r="D6203" s="2"/>
    </row>
    <row r="6204" spans="1:4" x14ac:dyDescent="0.25">
      <c r="A6204" s="2">
        <v>540</v>
      </c>
      <c r="B6204">
        <v>6731</v>
      </c>
      <c r="C6204" s="3">
        <v>8890.2333749999998</v>
      </c>
      <c r="D6204" s="2"/>
    </row>
    <row r="6205" spans="1:4" x14ac:dyDescent="0.25">
      <c r="A6205" s="2">
        <v>540</v>
      </c>
      <c r="B6205">
        <v>6732</v>
      </c>
      <c r="C6205" s="3">
        <v>6930.6154020000004</v>
      </c>
      <c r="D6205" s="2"/>
    </row>
    <row r="6206" spans="1:4" x14ac:dyDescent="0.25">
      <c r="A6206" s="2">
        <v>540</v>
      </c>
      <c r="B6206">
        <v>6733</v>
      </c>
      <c r="C6206" s="3">
        <v>6930.6154020000004</v>
      </c>
      <c r="D6206" s="2"/>
    </row>
    <row r="6207" spans="1:4" x14ac:dyDescent="0.25">
      <c r="A6207" s="2">
        <v>540</v>
      </c>
      <c r="B6207">
        <v>6734</v>
      </c>
      <c r="C6207" s="3">
        <v>9761.9979490000005</v>
      </c>
      <c r="D6207" s="2"/>
    </row>
    <row r="6208" spans="1:4" x14ac:dyDescent="0.25">
      <c r="A6208" s="2">
        <v>540</v>
      </c>
      <c r="B6208">
        <v>6735</v>
      </c>
      <c r="C6208" s="3">
        <v>9761.9979490000005</v>
      </c>
      <c r="D6208" s="2"/>
    </row>
    <row r="6209" spans="1:4" x14ac:dyDescent="0.25">
      <c r="A6209" s="2">
        <v>540</v>
      </c>
      <c r="B6209">
        <v>6736</v>
      </c>
      <c r="C6209" s="3">
        <v>38140.266944000003</v>
      </c>
      <c r="D6209" s="2"/>
    </row>
    <row r="6210" spans="1:4" x14ac:dyDescent="0.25">
      <c r="A6210" s="2">
        <v>540</v>
      </c>
      <c r="B6210">
        <v>6737</v>
      </c>
      <c r="C6210" s="3">
        <v>2163.380549</v>
      </c>
      <c r="D6210" s="2"/>
    </row>
    <row r="6211" spans="1:4" x14ac:dyDescent="0.25">
      <c r="A6211" s="2">
        <v>540</v>
      </c>
      <c r="B6211">
        <v>6738</v>
      </c>
      <c r="C6211" s="3">
        <v>2163.380549</v>
      </c>
      <c r="D6211" s="2"/>
    </row>
    <row r="6212" spans="1:4" x14ac:dyDescent="0.25">
      <c r="A6212" s="2">
        <v>540</v>
      </c>
      <c r="B6212">
        <v>6739</v>
      </c>
      <c r="C6212" s="3">
        <v>3136.7226350000001</v>
      </c>
      <c r="D6212" s="2"/>
    </row>
    <row r="6213" spans="1:4" x14ac:dyDescent="0.25">
      <c r="A6213" s="2">
        <v>540</v>
      </c>
      <c r="B6213">
        <v>6740</v>
      </c>
      <c r="C6213" s="3">
        <v>3136.7226350000001</v>
      </c>
      <c r="D6213" s="2"/>
    </row>
    <row r="6214" spans="1:4" x14ac:dyDescent="0.25">
      <c r="A6214" s="2">
        <v>540</v>
      </c>
      <c r="B6214">
        <v>6743</v>
      </c>
      <c r="C6214" s="3">
        <v>10626.708350999999</v>
      </c>
      <c r="D6214" s="2"/>
    </row>
    <row r="6215" spans="1:4" x14ac:dyDescent="0.25">
      <c r="A6215" s="2">
        <v>540</v>
      </c>
      <c r="B6215">
        <v>6744</v>
      </c>
      <c r="C6215" s="3">
        <v>6336.6462250000004</v>
      </c>
      <c r="D6215" s="2"/>
    </row>
    <row r="6216" spans="1:4" x14ac:dyDescent="0.25">
      <c r="A6216" s="2">
        <v>540</v>
      </c>
      <c r="B6216">
        <v>6745</v>
      </c>
      <c r="C6216" s="3">
        <v>11895.447849</v>
      </c>
      <c r="D6216" s="2"/>
    </row>
    <row r="6217" spans="1:4" x14ac:dyDescent="0.25">
      <c r="A6217" s="2">
        <v>540</v>
      </c>
      <c r="B6217">
        <v>6746</v>
      </c>
      <c r="C6217" s="3">
        <v>13712.236933</v>
      </c>
      <c r="D6217" s="2"/>
    </row>
    <row r="6218" spans="1:4" x14ac:dyDescent="0.25">
      <c r="A6218" s="2">
        <v>540</v>
      </c>
      <c r="B6218">
        <v>6747</v>
      </c>
      <c r="C6218" s="3">
        <v>13712.236933</v>
      </c>
      <c r="D6218" s="2"/>
    </row>
    <row r="6219" spans="1:4" x14ac:dyDescent="0.25">
      <c r="A6219" s="2">
        <v>540</v>
      </c>
      <c r="B6219">
        <v>6748</v>
      </c>
      <c r="C6219" s="3">
        <v>14059.644050000001</v>
      </c>
      <c r="D6219" s="2"/>
    </row>
    <row r="6220" spans="1:4" x14ac:dyDescent="0.25">
      <c r="A6220" s="2">
        <v>540</v>
      </c>
      <c r="B6220">
        <v>6749</v>
      </c>
      <c r="C6220" s="3">
        <v>29735.969243666001</v>
      </c>
      <c r="D6220" s="2"/>
    </row>
    <row r="6221" spans="1:4" x14ac:dyDescent="0.25">
      <c r="A6221" s="2">
        <v>540</v>
      </c>
      <c r="B6221">
        <v>6750</v>
      </c>
      <c r="C6221" s="3">
        <v>29735.969243666001</v>
      </c>
      <c r="D6221" s="2"/>
    </row>
    <row r="6222" spans="1:4" x14ac:dyDescent="0.25">
      <c r="A6222" s="2">
        <v>540</v>
      </c>
      <c r="B6222">
        <v>6752</v>
      </c>
      <c r="C6222" s="3">
        <v>9243.422235</v>
      </c>
      <c r="D6222" s="2"/>
    </row>
    <row r="6223" spans="1:4" x14ac:dyDescent="0.25">
      <c r="A6223" s="2">
        <v>540</v>
      </c>
      <c r="B6223">
        <v>6753</v>
      </c>
      <c r="C6223" s="3">
        <v>9243.422235</v>
      </c>
      <c r="D6223" s="2"/>
    </row>
    <row r="6224" spans="1:4" x14ac:dyDescent="0.25">
      <c r="A6224" s="2">
        <v>540</v>
      </c>
      <c r="B6224">
        <v>6754</v>
      </c>
      <c r="C6224" s="3">
        <v>16675.242928</v>
      </c>
      <c r="D6224" s="2"/>
    </row>
    <row r="6225" spans="1:4" x14ac:dyDescent="0.25">
      <c r="A6225" s="2">
        <v>540</v>
      </c>
      <c r="B6225">
        <v>6755</v>
      </c>
      <c r="C6225" s="3">
        <v>16675.242928</v>
      </c>
      <c r="D6225" s="2"/>
    </row>
    <row r="6226" spans="1:4" x14ac:dyDescent="0.25">
      <c r="A6226" s="2">
        <v>540</v>
      </c>
      <c r="B6226">
        <v>6756</v>
      </c>
      <c r="C6226" s="3">
        <v>5176.3386559999999</v>
      </c>
      <c r="D6226" s="2"/>
    </row>
    <row r="6227" spans="1:4" x14ac:dyDescent="0.25">
      <c r="A6227" s="2">
        <v>540</v>
      </c>
      <c r="B6227">
        <v>6757</v>
      </c>
      <c r="C6227" s="3">
        <v>4527.2769399999997</v>
      </c>
      <c r="D6227" s="2"/>
    </row>
    <row r="6228" spans="1:4" x14ac:dyDescent="0.25">
      <c r="A6228" s="2">
        <v>540</v>
      </c>
      <c r="B6228">
        <v>6758</v>
      </c>
      <c r="C6228" s="3">
        <v>3279.1967169999998</v>
      </c>
      <c r="D6228" s="2"/>
    </row>
    <row r="6229" spans="1:4" x14ac:dyDescent="0.25">
      <c r="A6229" s="2">
        <v>540</v>
      </c>
      <c r="B6229">
        <v>6759</v>
      </c>
      <c r="C6229" s="3">
        <v>3279.1967169999998</v>
      </c>
      <c r="D6229" s="2"/>
    </row>
    <row r="6230" spans="1:4" x14ac:dyDescent="0.25">
      <c r="A6230" s="2">
        <v>540</v>
      </c>
      <c r="B6230">
        <v>6760</v>
      </c>
      <c r="C6230" s="3">
        <v>1185.0781119999999</v>
      </c>
      <c r="D6230" s="2"/>
    </row>
    <row r="6231" spans="1:4" x14ac:dyDescent="0.25">
      <c r="A6231" s="2">
        <v>540</v>
      </c>
      <c r="B6231">
        <v>6761</v>
      </c>
      <c r="C6231" s="3">
        <v>10988.843604</v>
      </c>
      <c r="D6231" s="2"/>
    </row>
    <row r="6232" spans="1:4" x14ac:dyDescent="0.25">
      <c r="A6232" s="2">
        <v>540</v>
      </c>
      <c r="B6232">
        <v>6762</v>
      </c>
      <c r="C6232" s="3">
        <v>11388.501727999999</v>
      </c>
      <c r="D6232" s="2"/>
    </row>
    <row r="6233" spans="1:4" x14ac:dyDescent="0.25">
      <c r="A6233" s="2">
        <v>540</v>
      </c>
      <c r="B6233">
        <v>6765</v>
      </c>
      <c r="C6233" s="3">
        <v>9526.3504940000003</v>
      </c>
      <c r="D6233" s="2"/>
    </row>
    <row r="6234" spans="1:4" x14ac:dyDescent="0.25">
      <c r="A6234" s="2">
        <v>540</v>
      </c>
      <c r="B6234">
        <v>6766</v>
      </c>
      <c r="C6234" s="3">
        <v>6387.885749</v>
      </c>
      <c r="D6234" s="2"/>
    </row>
    <row r="6235" spans="1:4" x14ac:dyDescent="0.25">
      <c r="A6235" s="2">
        <v>540</v>
      </c>
      <c r="B6235">
        <v>6767</v>
      </c>
      <c r="C6235" s="3">
        <v>2635.7739390000002</v>
      </c>
      <c r="D6235" s="2"/>
    </row>
    <row r="6236" spans="1:4" x14ac:dyDescent="0.25">
      <c r="A6236" s="2">
        <v>540</v>
      </c>
      <c r="B6236">
        <v>6768</v>
      </c>
      <c r="C6236" s="3">
        <v>7240.7033270000002</v>
      </c>
      <c r="D6236" s="2"/>
    </row>
    <row r="6237" spans="1:4" x14ac:dyDescent="0.25">
      <c r="A6237" s="2">
        <v>540</v>
      </c>
      <c r="B6237">
        <v>6774</v>
      </c>
      <c r="C6237" s="3">
        <v>14681.623774997999</v>
      </c>
      <c r="D6237" s="2"/>
    </row>
    <row r="6238" spans="1:4" x14ac:dyDescent="0.25">
      <c r="A6238" s="2">
        <v>540</v>
      </c>
      <c r="B6238">
        <v>6775</v>
      </c>
      <c r="C6238" s="3">
        <v>14681.623774997999</v>
      </c>
      <c r="D6238" s="2"/>
    </row>
    <row r="6239" spans="1:4" x14ac:dyDescent="0.25">
      <c r="A6239" s="2">
        <v>540</v>
      </c>
      <c r="B6239">
        <v>6776</v>
      </c>
      <c r="C6239" s="3">
        <v>1229.5350739999999</v>
      </c>
      <c r="D6239" s="2"/>
    </row>
    <row r="6240" spans="1:4" x14ac:dyDescent="0.25">
      <c r="A6240" s="2">
        <v>540</v>
      </c>
      <c r="B6240">
        <v>6777</v>
      </c>
      <c r="C6240" s="3">
        <v>2376.0465359999998</v>
      </c>
      <c r="D6240" s="2"/>
    </row>
    <row r="6241" spans="1:4" x14ac:dyDescent="0.25">
      <c r="A6241" s="2">
        <v>540</v>
      </c>
      <c r="B6241">
        <v>6778</v>
      </c>
      <c r="C6241" s="3">
        <v>16416.442115999998</v>
      </c>
      <c r="D6241" s="2"/>
    </row>
    <row r="6242" spans="1:4" x14ac:dyDescent="0.25">
      <c r="A6242" s="2">
        <v>540</v>
      </c>
      <c r="B6242">
        <v>6780</v>
      </c>
      <c r="C6242" s="3">
        <v>26804.853636</v>
      </c>
      <c r="D6242" s="2"/>
    </row>
    <row r="6243" spans="1:4" x14ac:dyDescent="0.25">
      <c r="A6243" s="2">
        <v>540</v>
      </c>
      <c r="B6243">
        <v>6781</v>
      </c>
      <c r="C6243" s="3">
        <v>0</v>
      </c>
      <c r="D6243" s="2"/>
    </row>
    <row r="6244" spans="1:4" x14ac:dyDescent="0.25">
      <c r="A6244" s="2">
        <v>540</v>
      </c>
      <c r="B6244">
        <v>6782</v>
      </c>
      <c r="C6244" s="3">
        <v>8420.0376149999993</v>
      </c>
      <c r="D6244" s="2"/>
    </row>
    <row r="6245" spans="1:4" x14ac:dyDescent="0.25">
      <c r="A6245" s="2">
        <v>540</v>
      </c>
      <c r="B6245">
        <v>6783</v>
      </c>
      <c r="C6245" s="3">
        <v>14210.16468</v>
      </c>
      <c r="D6245" s="2"/>
    </row>
    <row r="6246" spans="1:4" x14ac:dyDescent="0.25">
      <c r="A6246" s="2">
        <v>540</v>
      </c>
      <c r="B6246">
        <v>6784</v>
      </c>
      <c r="C6246" s="3">
        <v>12951.397843999999</v>
      </c>
      <c r="D6246" s="2"/>
    </row>
    <row r="6247" spans="1:4" x14ac:dyDescent="0.25">
      <c r="A6247" s="2">
        <v>540</v>
      </c>
      <c r="B6247">
        <v>6785</v>
      </c>
      <c r="C6247" s="3">
        <v>23693.871730999999</v>
      </c>
      <c r="D6247" s="2"/>
    </row>
    <row r="6248" spans="1:4" x14ac:dyDescent="0.25">
      <c r="A6248" s="2">
        <v>540</v>
      </c>
      <c r="B6248">
        <v>6786</v>
      </c>
      <c r="C6248" s="3">
        <v>3802.1822539999998</v>
      </c>
      <c r="D6248" s="2"/>
    </row>
    <row r="6249" spans="1:4" x14ac:dyDescent="0.25">
      <c r="A6249" s="2">
        <v>540</v>
      </c>
      <c r="B6249">
        <v>6787</v>
      </c>
      <c r="C6249" s="3">
        <v>16697.736537000001</v>
      </c>
      <c r="D6249" s="2"/>
    </row>
    <row r="6250" spans="1:4" x14ac:dyDescent="0.25">
      <c r="A6250" s="2">
        <v>540</v>
      </c>
      <c r="B6250">
        <v>6788</v>
      </c>
      <c r="C6250" s="3">
        <v>21800.781781999998</v>
      </c>
      <c r="D6250" s="2"/>
    </row>
    <row r="6251" spans="1:4" x14ac:dyDescent="0.25">
      <c r="A6251" s="2">
        <v>540</v>
      </c>
      <c r="B6251">
        <v>6789</v>
      </c>
      <c r="C6251" s="3">
        <v>21365.861494000001</v>
      </c>
      <c r="D6251" s="2"/>
    </row>
    <row r="6252" spans="1:4" x14ac:dyDescent="0.25">
      <c r="A6252" s="2">
        <v>540</v>
      </c>
      <c r="B6252">
        <v>6790</v>
      </c>
      <c r="C6252" s="3">
        <v>17966.797578999998</v>
      </c>
      <c r="D6252" s="2"/>
    </row>
    <row r="6253" spans="1:4" x14ac:dyDescent="0.25">
      <c r="A6253" s="2">
        <v>540</v>
      </c>
      <c r="B6253">
        <v>6793</v>
      </c>
      <c r="C6253" s="3">
        <v>2079.607152</v>
      </c>
      <c r="D6253" s="2"/>
    </row>
    <row r="6254" spans="1:4" x14ac:dyDescent="0.25">
      <c r="A6254" s="2">
        <v>540</v>
      </c>
      <c r="B6254">
        <v>6794</v>
      </c>
      <c r="C6254" s="3">
        <v>1025.5363199999999</v>
      </c>
      <c r="D6254" s="2"/>
    </row>
    <row r="6255" spans="1:4" x14ac:dyDescent="0.25">
      <c r="A6255" s="2">
        <v>540</v>
      </c>
      <c r="B6255">
        <v>6795</v>
      </c>
      <c r="C6255" s="3">
        <v>12380.238378</v>
      </c>
      <c r="D6255" s="2"/>
    </row>
    <row r="6256" spans="1:4" x14ac:dyDescent="0.25">
      <c r="A6256" s="2">
        <v>540</v>
      </c>
      <c r="B6256">
        <v>6797</v>
      </c>
      <c r="C6256" s="3">
        <v>2079.607152</v>
      </c>
      <c r="D6256" s="2"/>
    </row>
    <row r="6257" spans="1:4" x14ac:dyDescent="0.25">
      <c r="A6257" s="2">
        <v>540</v>
      </c>
      <c r="B6257">
        <v>6798</v>
      </c>
      <c r="C6257" s="3">
        <v>2055.2341510000001</v>
      </c>
      <c r="D6257" s="2"/>
    </row>
    <row r="6258" spans="1:4" x14ac:dyDescent="0.25">
      <c r="A6258" s="2">
        <v>540</v>
      </c>
      <c r="B6258">
        <v>6799</v>
      </c>
      <c r="C6258" s="3">
        <v>1331.9635479999999</v>
      </c>
      <c r="D6258" s="2"/>
    </row>
    <row r="6259" spans="1:4" x14ac:dyDescent="0.25">
      <c r="A6259" s="2">
        <v>540</v>
      </c>
      <c r="B6259">
        <v>6800</v>
      </c>
      <c r="C6259" s="3">
        <v>894.85987499999999</v>
      </c>
      <c r="D6259" s="2"/>
    </row>
    <row r="6260" spans="1:4" x14ac:dyDescent="0.25">
      <c r="A6260" s="2">
        <v>540</v>
      </c>
      <c r="B6260">
        <v>6801</v>
      </c>
      <c r="C6260" s="3">
        <v>9110.3647130000008</v>
      </c>
      <c r="D6260" s="2"/>
    </row>
    <row r="6261" spans="1:4" x14ac:dyDescent="0.25">
      <c r="A6261" s="2">
        <v>540</v>
      </c>
      <c r="B6261">
        <v>6802</v>
      </c>
      <c r="C6261" s="3">
        <v>5863.0758349999996</v>
      </c>
      <c r="D6261" s="2"/>
    </row>
    <row r="6262" spans="1:4" x14ac:dyDescent="0.25">
      <c r="A6262" s="2">
        <v>540</v>
      </c>
      <c r="B6262">
        <v>6803</v>
      </c>
      <c r="C6262" s="3">
        <v>17055.642394999999</v>
      </c>
      <c r="D6262" s="2"/>
    </row>
    <row r="6263" spans="1:4" x14ac:dyDescent="0.25">
      <c r="A6263" s="2">
        <v>540</v>
      </c>
      <c r="B6263">
        <v>6804</v>
      </c>
      <c r="C6263" s="3">
        <v>15431.491889999999</v>
      </c>
      <c r="D6263" s="2"/>
    </row>
    <row r="6264" spans="1:4" x14ac:dyDescent="0.25">
      <c r="A6264" s="2">
        <v>540</v>
      </c>
      <c r="B6264">
        <v>6805</v>
      </c>
      <c r="C6264" s="3">
        <v>1447.773506</v>
      </c>
      <c r="D6264" s="2"/>
    </row>
    <row r="6265" spans="1:4" x14ac:dyDescent="0.25">
      <c r="A6265" s="2">
        <v>540</v>
      </c>
      <c r="B6265">
        <v>6806</v>
      </c>
      <c r="C6265" s="3">
        <v>1447.773506</v>
      </c>
      <c r="D6265" s="2"/>
    </row>
    <row r="6266" spans="1:4" x14ac:dyDescent="0.25">
      <c r="A6266" s="2">
        <v>540</v>
      </c>
      <c r="B6266">
        <v>6807</v>
      </c>
      <c r="C6266" s="3">
        <v>1888.130956</v>
      </c>
      <c r="D6266" s="2"/>
    </row>
    <row r="6267" spans="1:4" x14ac:dyDescent="0.25">
      <c r="A6267" s="2">
        <v>540</v>
      </c>
      <c r="B6267">
        <v>6808</v>
      </c>
      <c r="C6267" s="3">
        <v>11985.607271000001</v>
      </c>
      <c r="D6267" s="2"/>
    </row>
    <row r="6268" spans="1:4" x14ac:dyDescent="0.25">
      <c r="A6268" s="2">
        <v>540</v>
      </c>
      <c r="B6268">
        <v>6809</v>
      </c>
      <c r="C6268" s="3">
        <v>9386.2701280000001</v>
      </c>
      <c r="D6268" s="2"/>
    </row>
    <row r="6269" spans="1:4" x14ac:dyDescent="0.25">
      <c r="A6269" s="2">
        <v>540</v>
      </c>
      <c r="B6269">
        <v>6810</v>
      </c>
      <c r="C6269" s="3">
        <v>3929.037112</v>
      </c>
      <c r="D6269" s="2"/>
    </row>
    <row r="6270" spans="1:4" x14ac:dyDescent="0.25">
      <c r="A6270" s="2">
        <v>540</v>
      </c>
      <c r="B6270">
        <v>6811</v>
      </c>
      <c r="C6270" s="3">
        <v>937.51691600000004</v>
      </c>
      <c r="D6270" s="2"/>
    </row>
    <row r="6271" spans="1:4" x14ac:dyDescent="0.25">
      <c r="A6271" s="2">
        <v>540</v>
      </c>
      <c r="B6271">
        <v>6812</v>
      </c>
      <c r="C6271" s="3">
        <v>880.23277399999995</v>
      </c>
      <c r="D6271" s="2"/>
    </row>
    <row r="6272" spans="1:4" x14ac:dyDescent="0.25">
      <c r="A6272" s="2">
        <v>540</v>
      </c>
      <c r="B6272">
        <v>6813</v>
      </c>
      <c r="C6272" s="3">
        <v>369.318941</v>
      </c>
      <c r="D6272" s="2"/>
    </row>
    <row r="6273" spans="1:4" x14ac:dyDescent="0.25">
      <c r="A6273" s="2">
        <v>540</v>
      </c>
      <c r="B6273">
        <v>6814</v>
      </c>
      <c r="C6273" s="3">
        <v>167.17713000000001</v>
      </c>
      <c r="D6273" s="2"/>
    </row>
    <row r="6274" spans="1:4" x14ac:dyDescent="0.25">
      <c r="A6274" s="2">
        <v>540</v>
      </c>
      <c r="B6274">
        <v>6815</v>
      </c>
      <c r="C6274" s="3">
        <v>547.07689200000004</v>
      </c>
      <c r="D6274" s="2"/>
    </row>
    <row r="6275" spans="1:4" x14ac:dyDescent="0.25">
      <c r="A6275" s="2">
        <v>540</v>
      </c>
      <c r="B6275">
        <v>6816</v>
      </c>
      <c r="C6275" s="3">
        <v>376.70345500000002</v>
      </c>
      <c r="D6275" s="2"/>
    </row>
    <row r="6276" spans="1:4" x14ac:dyDescent="0.25">
      <c r="A6276" s="2">
        <v>540</v>
      </c>
      <c r="B6276">
        <v>6817</v>
      </c>
      <c r="C6276" s="3">
        <v>1544.9208679999999</v>
      </c>
      <c r="D6276" s="2"/>
    </row>
    <row r="6277" spans="1:4" x14ac:dyDescent="0.25">
      <c r="A6277" s="2">
        <v>540</v>
      </c>
      <c r="B6277">
        <v>6818</v>
      </c>
      <c r="C6277" s="3">
        <v>4002.1902970000001</v>
      </c>
      <c r="D6277" s="2"/>
    </row>
    <row r="6278" spans="1:4" x14ac:dyDescent="0.25">
      <c r="A6278" s="2">
        <v>540</v>
      </c>
      <c r="B6278">
        <v>6819</v>
      </c>
      <c r="C6278" s="3">
        <v>350.51658800000001</v>
      </c>
      <c r="D6278" s="2"/>
    </row>
    <row r="6279" spans="1:4" x14ac:dyDescent="0.25">
      <c r="A6279" s="2">
        <v>540</v>
      </c>
      <c r="B6279">
        <v>6820</v>
      </c>
      <c r="C6279" s="3">
        <v>3521.3394709999998</v>
      </c>
      <c r="D6279" s="2"/>
    </row>
    <row r="6280" spans="1:4" x14ac:dyDescent="0.25">
      <c r="A6280" s="2">
        <v>540</v>
      </c>
      <c r="B6280">
        <v>6821</v>
      </c>
      <c r="C6280" s="3">
        <v>12826.986645000001</v>
      </c>
      <c r="D6280" s="2"/>
    </row>
    <row r="6281" spans="1:4" x14ac:dyDescent="0.25">
      <c r="A6281" s="2">
        <v>540</v>
      </c>
      <c r="B6281">
        <v>6822</v>
      </c>
      <c r="C6281" s="3">
        <v>13881.293129</v>
      </c>
      <c r="D6281" s="2"/>
    </row>
    <row r="6282" spans="1:4" x14ac:dyDescent="0.25">
      <c r="A6282" s="2">
        <v>540</v>
      </c>
      <c r="B6282">
        <v>6823</v>
      </c>
      <c r="C6282" s="3">
        <v>19763.213115999999</v>
      </c>
      <c r="D6282" s="2"/>
    </row>
    <row r="6283" spans="1:4" x14ac:dyDescent="0.25">
      <c r="A6283" s="2">
        <v>540</v>
      </c>
      <c r="B6283">
        <v>6824</v>
      </c>
      <c r="C6283" s="3">
        <v>521.47206000000006</v>
      </c>
      <c r="D6283" s="2"/>
    </row>
    <row r="6284" spans="1:4" x14ac:dyDescent="0.25">
      <c r="A6284" s="2">
        <v>540</v>
      </c>
      <c r="B6284">
        <v>6825</v>
      </c>
      <c r="C6284" s="3">
        <v>662.35418300000003</v>
      </c>
      <c r="D6284" s="2"/>
    </row>
    <row r="6285" spans="1:4" x14ac:dyDescent="0.25">
      <c r="A6285" s="2">
        <v>540</v>
      </c>
      <c r="B6285">
        <v>6826</v>
      </c>
      <c r="C6285" s="3">
        <v>2399.6979379999998</v>
      </c>
      <c r="D6285" s="2"/>
    </row>
    <row r="6286" spans="1:4" x14ac:dyDescent="0.25">
      <c r="A6286" s="2">
        <v>540</v>
      </c>
      <c r="B6286">
        <v>6827</v>
      </c>
      <c r="C6286" s="3">
        <v>3423.3918319999998</v>
      </c>
      <c r="D6286" s="2"/>
    </row>
    <row r="6287" spans="1:4" x14ac:dyDescent="0.25">
      <c r="A6287" s="2">
        <v>540</v>
      </c>
      <c r="B6287">
        <v>6828</v>
      </c>
      <c r="C6287" s="3">
        <v>3165.0155789999999</v>
      </c>
      <c r="D6287" s="2"/>
    </row>
    <row r="6288" spans="1:4" x14ac:dyDescent="0.25">
      <c r="A6288" s="2">
        <v>540</v>
      </c>
      <c r="B6288">
        <v>6829</v>
      </c>
      <c r="C6288" s="3">
        <v>2672.4453699999999</v>
      </c>
      <c r="D6288" s="2"/>
    </row>
    <row r="6289" spans="1:4" x14ac:dyDescent="0.25">
      <c r="A6289" s="2">
        <v>540</v>
      </c>
      <c r="B6289">
        <v>6830</v>
      </c>
      <c r="C6289" s="3">
        <v>2052.7341120000001</v>
      </c>
      <c r="D6289" s="2"/>
    </row>
    <row r="6290" spans="1:4" x14ac:dyDescent="0.25">
      <c r="A6290" s="2">
        <v>540</v>
      </c>
      <c r="B6290">
        <v>6831</v>
      </c>
      <c r="C6290" s="3">
        <v>1332.662086</v>
      </c>
      <c r="D6290" s="2"/>
    </row>
    <row r="6291" spans="1:4" x14ac:dyDescent="0.25">
      <c r="A6291" s="2">
        <v>540</v>
      </c>
      <c r="B6291">
        <v>6832</v>
      </c>
      <c r="C6291" s="3">
        <v>8462.9536329999992</v>
      </c>
      <c r="D6291" s="2"/>
    </row>
    <row r="6292" spans="1:4" x14ac:dyDescent="0.25">
      <c r="A6292" s="2">
        <v>540</v>
      </c>
      <c r="B6292">
        <v>6833</v>
      </c>
      <c r="C6292" s="3">
        <v>2132.1904949999998</v>
      </c>
      <c r="D6292" s="2"/>
    </row>
    <row r="6293" spans="1:4" x14ac:dyDescent="0.25">
      <c r="A6293" s="2">
        <v>540</v>
      </c>
      <c r="B6293">
        <v>6835</v>
      </c>
      <c r="C6293" s="3">
        <v>4769.7716099999998</v>
      </c>
      <c r="D6293" s="2"/>
    </row>
    <row r="6294" spans="1:4" x14ac:dyDescent="0.25">
      <c r="A6294" s="2">
        <v>540</v>
      </c>
      <c r="B6294">
        <v>6836</v>
      </c>
      <c r="C6294" s="3">
        <v>424.234983</v>
      </c>
      <c r="D6294" s="2"/>
    </row>
    <row r="6295" spans="1:4" x14ac:dyDescent="0.25">
      <c r="A6295" s="2">
        <v>540</v>
      </c>
      <c r="B6295">
        <v>6837</v>
      </c>
      <c r="C6295" s="3">
        <v>0</v>
      </c>
      <c r="D6295" s="2"/>
    </row>
    <row r="6296" spans="1:4" x14ac:dyDescent="0.25">
      <c r="A6296" s="2">
        <v>540</v>
      </c>
      <c r="B6296">
        <v>6838</v>
      </c>
      <c r="C6296" s="3">
        <v>13014.522577</v>
      </c>
      <c r="D6296" s="2"/>
    </row>
    <row r="6297" spans="1:4" x14ac:dyDescent="0.25">
      <c r="A6297" s="2">
        <v>540</v>
      </c>
      <c r="B6297">
        <v>6839</v>
      </c>
      <c r="C6297" s="3">
        <v>9484.5917590000008</v>
      </c>
      <c r="D6297" s="2"/>
    </row>
    <row r="6298" spans="1:4" x14ac:dyDescent="0.25">
      <c r="A6298" s="2">
        <v>540</v>
      </c>
      <c r="B6298">
        <v>6840</v>
      </c>
      <c r="C6298" s="3">
        <v>9484.5917590000008</v>
      </c>
      <c r="D6298" s="2"/>
    </row>
    <row r="6299" spans="1:4" x14ac:dyDescent="0.25">
      <c r="A6299" s="2">
        <v>540</v>
      </c>
      <c r="B6299">
        <v>6841</v>
      </c>
      <c r="C6299" s="3">
        <v>19122.456139999998</v>
      </c>
      <c r="D6299" s="2"/>
    </row>
    <row r="6300" spans="1:4" x14ac:dyDescent="0.25">
      <c r="A6300" s="2">
        <v>540</v>
      </c>
      <c r="B6300">
        <v>6842</v>
      </c>
      <c r="C6300" s="3">
        <v>18248.254354000001</v>
      </c>
      <c r="D6300" s="2"/>
    </row>
    <row r="6301" spans="1:4" x14ac:dyDescent="0.25">
      <c r="A6301" s="2">
        <v>540</v>
      </c>
      <c r="B6301">
        <v>6843</v>
      </c>
      <c r="C6301" s="3">
        <v>12380.238378</v>
      </c>
      <c r="D6301" s="2"/>
    </row>
    <row r="6302" spans="1:4" x14ac:dyDescent="0.25">
      <c r="A6302" s="2">
        <v>540</v>
      </c>
      <c r="B6302">
        <v>6844</v>
      </c>
      <c r="C6302" s="3">
        <v>12380.238378</v>
      </c>
      <c r="D6302" s="2"/>
    </row>
    <row r="6303" spans="1:4" x14ac:dyDescent="0.25">
      <c r="A6303" s="2">
        <v>540</v>
      </c>
      <c r="B6303">
        <v>6845</v>
      </c>
      <c r="C6303" s="3">
        <v>2444.642092</v>
      </c>
      <c r="D6303" s="2"/>
    </row>
    <row r="6304" spans="1:4" x14ac:dyDescent="0.25">
      <c r="A6304" s="2">
        <v>540</v>
      </c>
      <c r="B6304">
        <v>6846</v>
      </c>
      <c r="C6304" s="3">
        <v>2314.93496</v>
      </c>
      <c r="D6304" s="2"/>
    </row>
    <row r="6305" spans="1:4" x14ac:dyDescent="0.25">
      <c r="A6305" s="2">
        <v>540</v>
      </c>
      <c r="B6305">
        <v>6847</v>
      </c>
      <c r="C6305" s="3">
        <v>7700.8021509999999</v>
      </c>
      <c r="D6305" s="2"/>
    </row>
    <row r="6306" spans="1:4" x14ac:dyDescent="0.25">
      <c r="A6306" s="2">
        <v>540</v>
      </c>
      <c r="B6306">
        <v>6848</v>
      </c>
      <c r="C6306" s="3">
        <v>2104.2863550000002</v>
      </c>
      <c r="D6306" s="2"/>
    </row>
    <row r="6307" spans="1:4" x14ac:dyDescent="0.25">
      <c r="A6307" s="2">
        <v>540</v>
      </c>
      <c r="B6307">
        <v>6849</v>
      </c>
      <c r="C6307" s="3">
        <v>11979.103227</v>
      </c>
      <c r="D6307" s="2"/>
    </row>
    <row r="6308" spans="1:4" x14ac:dyDescent="0.25">
      <c r="A6308" s="2">
        <v>540</v>
      </c>
      <c r="B6308">
        <v>6850</v>
      </c>
      <c r="C6308" s="3">
        <v>19698.675913999999</v>
      </c>
      <c r="D6308" s="2"/>
    </row>
    <row r="6309" spans="1:4" x14ac:dyDescent="0.25">
      <c r="A6309" s="2">
        <v>540</v>
      </c>
      <c r="B6309">
        <v>6852</v>
      </c>
      <c r="C6309" s="3">
        <v>68859.006439999997</v>
      </c>
      <c r="D6309" s="2"/>
    </row>
    <row r="6310" spans="1:4" x14ac:dyDescent="0.25">
      <c r="A6310" s="2">
        <v>540</v>
      </c>
      <c r="B6310">
        <v>6853</v>
      </c>
      <c r="C6310" s="3">
        <v>5413.0761560000001</v>
      </c>
      <c r="D6310" s="2"/>
    </row>
    <row r="6311" spans="1:4" x14ac:dyDescent="0.25">
      <c r="A6311" s="2">
        <v>540</v>
      </c>
      <c r="B6311">
        <v>6854</v>
      </c>
      <c r="C6311" s="3">
        <v>4408.3601769999996</v>
      </c>
      <c r="D6311" s="2"/>
    </row>
    <row r="6312" spans="1:4" x14ac:dyDescent="0.25">
      <c r="A6312" s="2">
        <v>540</v>
      </c>
      <c r="B6312">
        <v>6855</v>
      </c>
      <c r="C6312" s="3">
        <v>14887.083979999999</v>
      </c>
      <c r="D6312" s="2"/>
    </row>
    <row r="6313" spans="1:4" x14ac:dyDescent="0.25">
      <c r="A6313" s="2">
        <v>540</v>
      </c>
      <c r="B6313">
        <v>6856</v>
      </c>
      <c r="C6313" s="3">
        <v>14029.102174</v>
      </c>
      <c r="D6313" s="2"/>
    </row>
    <row r="6314" spans="1:4" x14ac:dyDescent="0.25">
      <c r="A6314" s="2">
        <v>540</v>
      </c>
      <c r="B6314">
        <v>6857</v>
      </c>
      <c r="C6314" s="3">
        <v>137.52160900000001</v>
      </c>
      <c r="D6314" s="2"/>
    </row>
    <row r="6315" spans="1:4" x14ac:dyDescent="0.25">
      <c r="A6315" s="2">
        <v>540</v>
      </c>
      <c r="B6315">
        <v>6858</v>
      </c>
      <c r="C6315" s="3">
        <v>3177.9205000000002</v>
      </c>
      <c r="D6315" s="2"/>
    </row>
    <row r="6316" spans="1:4" x14ac:dyDescent="0.25">
      <c r="A6316" s="2">
        <v>540</v>
      </c>
      <c r="B6316">
        <v>6859</v>
      </c>
      <c r="C6316" s="3">
        <v>4823.3796480000001</v>
      </c>
      <c r="D6316" s="2"/>
    </row>
    <row r="6317" spans="1:4" x14ac:dyDescent="0.25">
      <c r="A6317" s="2">
        <v>540</v>
      </c>
      <c r="B6317">
        <v>6860</v>
      </c>
      <c r="C6317" s="3">
        <v>1306.0001440000001</v>
      </c>
      <c r="D6317" s="2"/>
    </row>
    <row r="6318" spans="1:4" x14ac:dyDescent="0.25">
      <c r="A6318" s="2">
        <v>540</v>
      </c>
      <c r="B6318">
        <v>6861</v>
      </c>
      <c r="C6318" s="3">
        <v>267.07655599999998</v>
      </c>
      <c r="D6318" s="2"/>
    </row>
    <row r="6319" spans="1:4" x14ac:dyDescent="0.25">
      <c r="A6319" s="2">
        <v>540</v>
      </c>
      <c r="B6319">
        <v>6862</v>
      </c>
      <c r="C6319" s="3">
        <v>0</v>
      </c>
      <c r="D6319" s="2"/>
    </row>
    <row r="6320" spans="1:4" x14ac:dyDescent="0.25">
      <c r="A6320" s="2">
        <v>540</v>
      </c>
      <c r="B6320">
        <v>6863</v>
      </c>
      <c r="C6320" s="3">
        <v>9077.4457070000008</v>
      </c>
      <c r="D6320" s="2"/>
    </row>
    <row r="6321" spans="1:4" x14ac:dyDescent="0.25">
      <c r="A6321" s="2">
        <v>540</v>
      </c>
      <c r="B6321">
        <v>6864</v>
      </c>
      <c r="C6321" s="3">
        <v>14773.174297</v>
      </c>
      <c r="D6321" s="2"/>
    </row>
    <row r="6322" spans="1:4" x14ac:dyDescent="0.25">
      <c r="A6322" s="2">
        <v>540</v>
      </c>
      <c r="B6322">
        <v>6865</v>
      </c>
      <c r="C6322" s="3">
        <v>4745.7289559999999</v>
      </c>
      <c r="D6322" s="2"/>
    </row>
    <row r="6323" spans="1:4" x14ac:dyDescent="0.25">
      <c r="A6323" s="2">
        <v>540</v>
      </c>
      <c r="B6323">
        <v>6866</v>
      </c>
      <c r="C6323" s="3">
        <v>4745.7289559999999</v>
      </c>
      <c r="D6323" s="2"/>
    </row>
    <row r="6324" spans="1:4" x14ac:dyDescent="0.25">
      <c r="A6324" s="2">
        <v>540</v>
      </c>
      <c r="B6324">
        <v>6867</v>
      </c>
      <c r="C6324" s="3">
        <v>12890.429676</v>
      </c>
      <c r="D6324" s="2"/>
    </row>
    <row r="6325" spans="1:4" x14ac:dyDescent="0.25">
      <c r="A6325" s="2">
        <v>540</v>
      </c>
      <c r="B6325">
        <v>6868</v>
      </c>
      <c r="C6325" s="3">
        <v>12045.990003999999</v>
      </c>
      <c r="D6325" s="2"/>
    </row>
    <row r="6326" spans="1:4" x14ac:dyDescent="0.25">
      <c r="A6326" s="2">
        <v>540</v>
      </c>
      <c r="B6326">
        <v>6869</v>
      </c>
      <c r="C6326" s="3">
        <v>10554.786835000001</v>
      </c>
      <c r="D6326" s="2"/>
    </row>
    <row r="6327" spans="1:4" x14ac:dyDescent="0.25">
      <c r="A6327" s="2">
        <v>540</v>
      </c>
      <c r="B6327">
        <v>6870</v>
      </c>
      <c r="C6327" s="3">
        <v>8989.2961039999991</v>
      </c>
      <c r="D6327" s="2"/>
    </row>
    <row r="6328" spans="1:4" x14ac:dyDescent="0.25">
      <c r="A6328" s="2">
        <v>540</v>
      </c>
      <c r="B6328">
        <v>6871</v>
      </c>
      <c r="C6328" s="3">
        <v>8989.2961039999991</v>
      </c>
      <c r="D6328" s="2"/>
    </row>
    <row r="6329" spans="1:4" x14ac:dyDescent="0.25">
      <c r="A6329" s="2">
        <v>540</v>
      </c>
      <c r="B6329">
        <v>6872</v>
      </c>
      <c r="C6329" s="3">
        <v>6927.8246239999999</v>
      </c>
      <c r="D6329" s="2"/>
    </row>
    <row r="6330" spans="1:4" x14ac:dyDescent="0.25">
      <c r="A6330" s="2">
        <v>540</v>
      </c>
      <c r="B6330">
        <v>6873</v>
      </c>
      <c r="C6330" s="3">
        <v>11804.965092</v>
      </c>
      <c r="D6330" s="2"/>
    </row>
    <row r="6331" spans="1:4" x14ac:dyDescent="0.25">
      <c r="A6331" s="2">
        <v>540</v>
      </c>
      <c r="B6331">
        <v>6874</v>
      </c>
      <c r="C6331" s="3">
        <v>10359.673038999999</v>
      </c>
      <c r="D6331" s="2"/>
    </row>
    <row r="6332" spans="1:4" x14ac:dyDescent="0.25">
      <c r="A6332" s="2">
        <v>540</v>
      </c>
      <c r="B6332">
        <v>6875</v>
      </c>
      <c r="C6332" s="3">
        <v>13572.066622</v>
      </c>
      <c r="D6332" s="2"/>
    </row>
    <row r="6333" spans="1:4" x14ac:dyDescent="0.25">
      <c r="A6333" s="2">
        <v>540</v>
      </c>
      <c r="B6333">
        <v>6876</v>
      </c>
      <c r="C6333" s="3">
        <v>13834.399018</v>
      </c>
      <c r="D6333" s="2"/>
    </row>
    <row r="6334" spans="1:4" x14ac:dyDescent="0.25">
      <c r="A6334" s="2">
        <v>540</v>
      </c>
      <c r="B6334">
        <v>6877</v>
      </c>
      <c r="C6334" s="3">
        <v>13834.399018</v>
      </c>
      <c r="D6334" s="2"/>
    </row>
    <row r="6335" spans="1:4" x14ac:dyDescent="0.25">
      <c r="A6335" s="2">
        <v>540</v>
      </c>
      <c r="B6335">
        <v>6878</v>
      </c>
      <c r="C6335" s="3">
        <v>15512.769179000001</v>
      </c>
      <c r="D6335" s="2"/>
    </row>
    <row r="6336" spans="1:4" x14ac:dyDescent="0.25">
      <c r="A6336" s="2">
        <v>540</v>
      </c>
      <c r="B6336">
        <v>6879</v>
      </c>
      <c r="C6336" s="3">
        <v>2686.3710569999998</v>
      </c>
      <c r="D6336" s="2"/>
    </row>
    <row r="6337" spans="1:4" x14ac:dyDescent="0.25">
      <c r="A6337" s="2">
        <v>540</v>
      </c>
      <c r="B6337">
        <v>6880</v>
      </c>
      <c r="C6337" s="3">
        <v>7339.2885239999996</v>
      </c>
      <c r="D6337" s="2"/>
    </row>
    <row r="6338" spans="1:4" x14ac:dyDescent="0.25">
      <c r="A6338" s="2">
        <v>540</v>
      </c>
      <c r="B6338">
        <v>6881</v>
      </c>
      <c r="C6338" s="3">
        <v>1492.2331730000001</v>
      </c>
      <c r="D6338" s="2"/>
    </row>
    <row r="6339" spans="1:4" x14ac:dyDescent="0.25">
      <c r="A6339" s="2">
        <v>540</v>
      </c>
      <c r="B6339">
        <v>6882</v>
      </c>
      <c r="C6339" s="3">
        <v>3390.2976720000001</v>
      </c>
      <c r="D6339" s="2"/>
    </row>
    <row r="6340" spans="1:4" x14ac:dyDescent="0.25">
      <c r="A6340" s="2">
        <v>540</v>
      </c>
      <c r="B6340">
        <v>6883</v>
      </c>
      <c r="C6340" s="3">
        <v>5550.5567449999999</v>
      </c>
      <c r="D6340" s="2"/>
    </row>
    <row r="6341" spans="1:4" x14ac:dyDescent="0.25">
      <c r="A6341" s="2">
        <v>540</v>
      </c>
      <c r="B6341">
        <v>6884</v>
      </c>
      <c r="C6341" s="3">
        <v>4390.9419859999998</v>
      </c>
      <c r="D6341" s="2"/>
    </row>
    <row r="6342" spans="1:4" x14ac:dyDescent="0.25">
      <c r="A6342" s="2">
        <v>540</v>
      </c>
      <c r="B6342">
        <v>6885</v>
      </c>
      <c r="C6342" s="3">
        <v>11929.612870999999</v>
      </c>
      <c r="D6342" s="2"/>
    </row>
    <row r="6343" spans="1:4" x14ac:dyDescent="0.25">
      <c r="A6343" s="2">
        <v>540</v>
      </c>
      <c r="B6343">
        <v>6886</v>
      </c>
      <c r="C6343" s="3">
        <v>5550.5567449999999</v>
      </c>
      <c r="D6343" s="2"/>
    </row>
    <row r="6344" spans="1:4" x14ac:dyDescent="0.25">
      <c r="A6344" s="2">
        <v>540</v>
      </c>
      <c r="B6344">
        <v>6887</v>
      </c>
      <c r="C6344" s="3">
        <v>5550.5567449999999</v>
      </c>
      <c r="D6344" s="2"/>
    </row>
    <row r="6345" spans="1:4" x14ac:dyDescent="0.25">
      <c r="A6345" s="2">
        <v>540</v>
      </c>
      <c r="B6345">
        <v>6888</v>
      </c>
      <c r="C6345" s="3">
        <v>2422.63771</v>
      </c>
      <c r="D6345" s="2"/>
    </row>
    <row r="6346" spans="1:4" x14ac:dyDescent="0.25">
      <c r="A6346" s="2">
        <v>540</v>
      </c>
      <c r="B6346">
        <v>6889</v>
      </c>
      <c r="C6346" s="3">
        <v>1492.2331730000001</v>
      </c>
      <c r="D6346" s="2"/>
    </row>
    <row r="6347" spans="1:4" x14ac:dyDescent="0.25">
      <c r="A6347" s="2">
        <v>540</v>
      </c>
      <c r="B6347">
        <v>6890</v>
      </c>
      <c r="C6347" s="3">
        <v>6353.4083449999998</v>
      </c>
      <c r="D6347" s="2"/>
    </row>
    <row r="6348" spans="1:4" x14ac:dyDescent="0.25">
      <c r="A6348" s="2">
        <v>540</v>
      </c>
      <c r="B6348">
        <v>6891</v>
      </c>
      <c r="C6348" s="3">
        <v>11266.903992</v>
      </c>
      <c r="D6348" s="2"/>
    </row>
    <row r="6349" spans="1:4" x14ac:dyDescent="0.25">
      <c r="A6349" s="2">
        <v>540</v>
      </c>
      <c r="B6349">
        <v>6892</v>
      </c>
      <c r="C6349" s="3">
        <v>5510.1333729999997</v>
      </c>
      <c r="D6349" s="2"/>
    </row>
    <row r="6350" spans="1:4" x14ac:dyDescent="0.25">
      <c r="A6350" s="2">
        <v>540</v>
      </c>
      <c r="B6350">
        <v>6893</v>
      </c>
      <c r="C6350" s="3">
        <v>5510.1333729999997</v>
      </c>
      <c r="D6350" s="2"/>
    </row>
    <row r="6351" spans="1:4" x14ac:dyDescent="0.25">
      <c r="A6351" s="2">
        <v>540</v>
      </c>
      <c r="B6351">
        <v>6894</v>
      </c>
      <c r="C6351" s="3">
        <v>940.89884500000005</v>
      </c>
      <c r="D6351" s="2"/>
    </row>
    <row r="6352" spans="1:4" x14ac:dyDescent="0.25">
      <c r="A6352" s="2">
        <v>540</v>
      </c>
      <c r="B6352">
        <v>6895</v>
      </c>
      <c r="C6352" s="3">
        <v>13239.991677</v>
      </c>
      <c r="D6352" s="2"/>
    </row>
    <row r="6353" spans="1:4" x14ac:dyDescent="0.25">
      <c r="A6353" s="2">
        <v>540</v>
      </c>
      <c r="B6353">
        <v>6897</v>
      </c>
      <c r="C6353" s="3">
        <v>23890.925179000002</v>
      </c>
      <c r="D6353" s="2"/>
    </row>
    <row r="6354" spans="1:4" x14ac:dyDescent="0.25">
      <c r="A6354" s="2">
        <v>540</v>
      </c>
      <c r="B6354">
        <v>6898</v>
      </c>
      <c r="C6354" s="3">
        <v>3020.929948</v>
      </c>
      <c r="D6354" s="2"/>
    </row>
    <row r="6355" spans="1:4" x14ac:dyDescent="0.25">
      <c r="A6355" s="2">
        <v>540</v>
      </c>
      <c r="B6355">
        <v>6899</v>
      </c>
      <c r="C6355" s="3">
        <v>3805.055554</v>
      </c>
      <c r="D6355" s="2"/>
    </row>
    <row r="6356" spans="1:4" x14ac:dyDescent="0.25">
      <c r="A6356" s="2">
        <v>540</v>
      </c>
      <c r="B6356">
        <v>6900</v>
      </c>
      <c r="C6356" s="3">
        <v>2245.6796490000002</v>
      </c>
      <c r="D6356" s="2"/>
    </row>
    <row r="6357" spans="1:4" x14ac:dyDescent="0.25">
      <c r="A6357" s="2">
        <v>540</v>
      </c>
      <c r="B6357">
        <v>6902</v>
      </c>
      <c r="C6357" s="3">
        <v>18421.460824000002</v>
      </c>
      <c r="D6357" s="2"/>
    </row>
    <row r="6358" spans="1:4" x14ac:dyDescent="0.25">
      <c r="A6358" s="2">
        <v>540</v>
      </c>
      <c r="B6358">
        <v>6903</v>
      </c>
      <c r="C6358" s="3">
        <v>5043.3136480000003</v>
      </c>
      <c r="D6358" s="2"/>
    </row>
    <row r="6359" spans="1:4" x14ac:dyDescent="0.25">
      <c r="A6359" s="2">
        <v>540</v>
      </c>
      <c r="B6359">
        <v>6904</v>
      </c>
      <c r="C6359" s="3">
        <v>1567.9531939999999</v>
      </c>
      <c r="D6359" s="2"/>
    </row>
    <row r="6360" spans="1:4" x14ac:dyDescent="0.25">
      <c r="A6360" s="2">
        <v>540</v>
      </c>
      <c r="B6360">
        <v>6905</v>
      </c>
      <c r="C6360" s="3">
        <v>1845.2025309999999</v>
      </c>
      <c r="D6360" s="2"/>
    </row>
    <row r="6361" spans="1:4" x14ac:dyDescent="0.25">
      <c r="A6361" s="2">
        <v>540</v>
      </c>
      <c r="B6361">
        <v>6907</v>
      </c>
      <c r="C6361" s="3">
        <v>589.06121099999996</v>
      </c>
      <c r="D6361" s="2"/>
    </row>
    <row r="6362" spans="1:4" x14ac:dyDescent="0.25">
      <c r="A6362" s="2">
        <v>540</v>
      </c>
      <c r="B6362">
        <v>6908</v>
      </c>
      <c r="C6362" s="3">
        <v>2107.7700169999998</v>
      </c>
      <c r="D6362" s="2"/>
    </row>
    <row r="6363" spans="1:4" x14ac:dyDescent="0.25">
      <c r="A6363" s="2">
        <v>540</v>
      </c>
      <c r="B6363">
        <v>6909</v>
      </c>
      <c r="C6363" s="3">
        <v>9277.0345550000002</v>
      </c>
      <c r="D6363" s="2"/>
    </row>
    <row r="6364" spans="1:4" x14ac:dyDescent="0.25">
      <c r="A6364" s="2">
        <v>540</v>
      </c>
      <c r="B6364">
        <v>6910</v>
      </c>
      <c r="C6364" s="3">
        <v>2368.0760380000002</v>
      </c>
      <c r="D6364" s="2"/>
    </row>
    <row r="6365" spans="1:4" x14ac:dyDescent="0.25">
      <c r="A6365" s="2">
        <v>540</v>
      </c>
      <c r="B6365">
        <v>6911</v>
      </c>
      <c r="C6365" s="3">
        <v>10006.125162</v>
      </c>
      <c r="D6365" s="2"/>
    </row>
    <row r="6366" spans="1:4" x14ac:dyDescent="0.25">
      <c r="A6366" s="2">
        <v>540</v>
      </c>
      <c r="B6366">
        <v>6912</v>
      </c>
      <c r="C6366" s="3">
        <v>695.45759599999997</v>
      </c>
      <c r="D6366" s="2"/>
    </row>
    <row r="6367" spans="1:4" x14ac:dyDescent="0.25">
      <c r="A6367" s="2">
        <v>540</v>
      </c>
      <c r="B6367">
        <v>6913</v>
      </c>
      <c r="C6367" s="3">
        <v>18425.636562</v>
      </c>
      <c r="D6367" s="2"/>
    </row>
    <row r="6368" spans="1:4" x14ac:dyDescent="0.25">
      <c r="A6368" s="2">
        <v>540</v>
      </c>
      <c r="B6368">
        <v>6914</v>
      </c>
      <c r="C6368" s="3">
        <v>2118.4228819999998</v>
      </c>
      <c r="D6368" s="2"/>
    </row>
    <row r="6369" spans="1:4" x14ac:dyDescent="0.25">
      <c r="A6369" s="2">
        <v>540</v>
      </c>
      <c r="B6369">
        <v>6915</v>
      </c>
      <c r="C6369" s="3">
        <v>2129.138571</v>
      </c>
      <c r="D6369" s="2"/>
    </row>
    <row r="6370" spans="1:4" x14ac:dyDescent="0.25">
      <c r="A6370" s="2">
        <v>540</v>
      </c>
      <c r="B6370">
        <v>6916</v>
      </c>
      <c r="C6370" s="3">
        <v>2129.138571</v>
      </c>
      <c r="D6370" s="2"/>
    </row>
    <row r="6371" spans="1:4" x14ac:dyDescent="0.25">
      <c r="A6371" s="2">
        <v>540</v>
      </c>
      <c r="B6371">
        <v>6917</v>
      </c>
      <c r="C6371" s="3">
        <v>3671.9925600000001</v>
      </c>
      <c r="D6371" s="2"/>
    </row>
    <row r="6372" spans="1:4" x14ac:dyDescent="0.25">
      <c r="A6372" s="2">
        <v>540</v>
      </c>
      <c r="B6372">
        <v>6925</v>
      </c>
      <c r="C6372" s="3">
        <v>10649.289416</v>
      </c>
      <c r="D6372" s="2"/>
    </row>
    <row r="6373" spans="1:4" x14ac:dyDescent="0.25">
      <c r="A6373" s="2">
        <v>540</v>
      </c>
      <c r="B6373">
        <v>6930</v>
      </c>
      <c r="C6373" s="3">
        <v>14771.515219000001</v>
      </c>
      <c r="D6373" s="2"/>
    </row>
    <row r="6374" spans="1:4" x14ac:dyDescent="0.25">
      <c r="A6374" s="2">
        <v>540</v>
      </c>
      <c r="B6374">
        <v>6935</v>
      </c>
      <c r="C6374" s="3">
        <v>6770.57654</v>
      </c>
      <c r="D6374" s="2"/>
    </row>
    <row r="6375" spans="1:4" x14ac:dyDescent="0.25">
      <c r="A6375" s="2">
        <v>540</v>
      </c>
      <c r="B6375">
        <v>6936</v>
      </c>
      <c r="C6375" s="3">
        <v>2374.529348</v>
      </c>
      <c r="D6375" s="2"/>
    </row>
    <row r="6376" spans="1:4" x14ac:dyDescent="0.25">
      <c r="A6376" s="2">
        <v>540</v>
      </c>
      <c r="B6376">
        <v>6938</v>
      </c>
      <c r="C6376" s="3">
        <v>9278.0634320000008</v>
      </c>
      <c r="D6376" s="2"/>
    </row>
    <row r="6377" spans="1:4" x14ac:dyDescent="0.25">
      <c r="A6377" s="2">
        <v>540</v>
      </c>
      <c r="B6377">
        <v>6939</v>
      </c>
      <c r="C6377" s="3">
        <v>4572.3708699999997</v>
      </c>
      <c r="D6377" s="2"/>
    </row>
    <row r="6378" spans="1:4" x14ac:dyDescent="0.25">
      <c r="A6378" s="2">
        <v>540</v>
      </c>
      <c r="B6378">
        <v>6940</v>
      </c>
      <c r="C6378" s="3">
        <v>2880.3989860000001</v>
      </c>
      <c r="D6378" s="2"/>
    </row>
    <row r="6379" spans="1:4" x14ac:dyDescent="0.25">
      <c r="A6379" s="2">
        <v>540</v>
      </c>
      <c r="B6379">
        <v>6941</v>
      </c>
      <c r="C6379" s="3">
        <v>6682.1588250000004</v>
      </c>
      <c r="D6379" s="2"/>
    </row>
    <row r="6380" spans="1:4" x14ac:dyDescent="0.25">
      <c r="A6380" s="2">
        <v>540</v>
      </c>
      <c r="B6380">
        <v>6942</v>
      </c>
      <c r="C6380" s="3">
        <v>1292.3332760000001</v>
      </c>
      <c r="D6380" s="2"/>
    </row>
    <row r="6381" spans="1:4" x14ac:dyDescent="0.25">
      <c r="A6381" s="2">
        <v>540</v>
      </c>
      <c r="B6381">
        <v>6943</v>
      </c>
      <c r="C6381" s="3">
        <v>1292.3332760000001</v>
      </c>
      <c r="D6381" s="2"/>
    </row>
    <row r="6382" spans="1:4" x14ac:dyDescent="0.25">
      <c r="A6382" s="2">
        <v>540</v>
      </c>
      <c r="B6382">
        <v>6944</v>
      </c>
      <c r="C6382" s="3">
        <v>2111.2739259999998</v>
      </c>
      <c r="D6382" s="2"/>
    </row>
    <row r="6383" spans="1:4" x14ac:dyDescent="0.25">
      <c r="A6383" s="2">
        <v>540</v>
      </c>
      <c r="B6383">
        <v>6945</v>
      </c>
      <c r="C6383" s="3">
        <v>2809.7221089999998</v>
      </c>
      <c r="D6383" s="2"/>
    </row>
    <row r="6384" spans="1:4" x14ac:dyDescent="0.25">
      <c r="A6384" s="2">
        <v>540</v>
      </c>
      <c r="B6384">
        <v>6946</v>
      </c>
      <c r="C6384" s="3">
        <v>21389.251292000001</v>
      </c>
      <c r="D6384" s="2"/>
    </row>
    <row r="6385" spans="1:4" x14ac:dyDescent="0.25">
      <c r="A6385" s="2">
        <v>540</v>
      </c>
      <c r="B6385">
        <v>6947</v>
      </c>
      <c r="C6385" s="3">
        <v>14673.266947</v>
      </c>
      <c r="D6385" s="2"/>
    </row>
    <row r="6386" spans="1:4" x14ac:dyDescent="0.25">
      <c r="A6386" s="2">
        <v>540</v>
      </c>
      <c r="B6386">
        <v>6949</v>
      </c>
      <c r="C6386" s="3">
        <v>12258.227699999999</v>
      </c>
      <c r="D6386" s="2"/>
    </row>
    <row r="6387" spans="1:4" x14ac:dyDescent="0.25">
      <c r="A6387" s="2">
        <v>540</v>
      </c>
      <c r="B6387">
        <v>6950</v>
      </c>
      <c r="C6387" s="3">
        <v>3186.3070929999999</v>
      </c>
      <c r="D6387" s="2"/>
    </row>
    <row r="6388" spans="1:4" x14ac:dyDescent="0.25">
      <c r="A6388" s="2">
        <v>540</v>
      </c>
      <c r="B6388">
        <v>6951</v>
      </c>
      <c r="C6388" s="3">
        <v>11311.646069666</v>
      </c>
      <c r="D6388" s="2"/>
    </row>
    <row r="6389" spans="1:4" x14ac:dyDescent="0.25">
      <c r="A6389" s="2">
        <v>540</v>
      </c>
      <c r="B6389">
        <v>6952</v>
      </c>
      <c r="C6389" s="3">
        <v>919.33209099999999</v>
      </c>
      <c r="D6389" s="2"/>
    </row>
    <row r="6390" spans="1:4" x14ac:dyDescent="0.25">
      <c r="A6390" s="2">
        <v>540</v>
      </c>
      <c r="B6390">
        <v>6953</v>
      </c>
      <c r="C6390" s="3">
        <v>881.05935299999999</v>
      </c>
      <c r="D6390" s="2"/>
    </row>
    <row r="6391" spans="1:4" x14ac:dyDescent="0.25">
      <c r="A6391" s="2">
        <v>540</v>
      </c>
      <c r="B6391">
        <v>6954</v>
      </c>
      <c r="C6391" s="3">
        <v>20385.207483665999</v>
      </c>
      <c r="D6391" s="2"/>
    </row>
    <row r="6392" spans="1:4" x14ac:dyDescent="0.25">
      <c r="A6392" s="2">
        <v>540</v>
      </c>
      <c r="B6392">
        <v>6955</v>
      </c>
      <c r="C6392" s="3">
        <v>1750.8073979999999</v>
      </c>
      <c r="D6392" s="2"/>
    </row>
    <row r="6393" spans="1:4" x14ac:dyDescent="0.25">
      <c r="A6393" s="2">
        <v>540</v>
      </c>
      <c r="B6393">
        <v>6956</v>
      </c>
      <c r="C6393" s="3">
        <v>1945.6250339999999</v>
      </c>
      <c r="D6393" s="2"/>
    </row>
    <row r="6394" spans="1:4" x14ac:dyDescent="0.25">
      <c r="A6394" s="2">
        <v>540</v>
      </c>
      <c r="B6394">
        <v>6957</v>
      </c>
      <c r="C6394" s="3">
        <v>2263.6941769999999</v>
      </c>
      <c r="D6394" s="2"/>
    </row>
    <row r="6395" spans="1:4" x14ac:dyDescent="0.25">
      <c r="A6395" s="2">
        <v>540</v>
      </c>
      <c r="B6395">
        <v>6958</v>
      </c>
      <c r="C6395" s="3">
        <v>2263.6941769999999</v>
      </c>
      <c r="D6395" s="2"/>
    </row>
    <row r="6396" spans="1:4" x14ac:dyDescent="0.25">
      <c r="A6396" s="2">
        <v>540</v>
      </c>
      <c r="B6396">
        <v>6960</v>
      </c>
      <c r="C6396" s="3">
        <v>3125.139046666</v>
      </c>
      <c r="D6396" s="2"/>
    </row>
    <row r="6397" spans="1:4" x14ac:dyDescent="0.25">
      <c r="A6397" s="2">
        <v>540</v>
      </c>
      <c r="B6397">
        <v>6961</v>
      </c>
      <c r="C6397" s="3">
        <v>3204.313116666</v>
      </c>
      <c r="D6397" s="2"/>
    </row>
    <row r="6398" spans="1:4" x14ac:dyDescent="0.25">
      <c r="A6398" s="2">
        <v>540</v>
      </c>
      <c r="B6398">
        <v>6964</v>
      </c>
      <c r="C6398" s="3">
        <v>6492.9879010000004</v>
      </c>
      <c r="D6398" s="2"/>
    </row>
    <row r="6399" spans="1:4" x14ac:dyDescent="0.25">
      <c r="A6399" s="2">
        <v>540</v>
      </c>
      <c r="B6399">
        <v>6965</v>
      </c>
      <c r="C6399" s="3">
        <v>6492.9879010000004</v>
      </c>
      <c r="D6399" s="2"/>
    </row>
    <row r="6400" spans="1:4" x14ac:dyDescent="0.25">
      <c r="A6400" s="2">
        <v>540</v>
      </c>
      <c r="B6400">
        <v>6966</v>
      </c>
      <c r="C6400" s="3">
        <v>3427.64455</v>
      </c>
      <c r="D6400" s="2"/>
    </row>
    <row r="6401" spans="1:4" x14ac:dyDescent="0.25">
      <c r="A6401" s="2">
        <v>540</v>
      </c>
      <c r="B6401">
        <v>6967</v>
      </c>
      <c r="C6401" s="3">
        <v>12972.781638</v>
      </c>
      <c r="D6401" s="2"/>
    </row>
    <row r="6402" spans="1:4" x14ac:dyDescent="0.25">
      <c r="A6402" s="2">
        <v>540</v>
      </c>
      <c r="B6402">
        <v>6968</v>
      </c>
      <c r="C6402" s="3">
        <v>6828.155812</v>
      </c>
      <c r="D6402" s="2"/>
    </row>
    <row r="6403" spans="1:4" x14ac:dyDescent="0.25">
      <c r="A6403" s="2">
        <v>540</v>
      </c>
      <c r="B6403">
        <v>6969</v>
      </c>
      <c r="C6403" s="3">
        <v>3427.64455</v>
      </c>
      <c r="D6403" s="2"/>
    </row>
    <row r="6404" spans="1:4" x14ac:dyDescent="0.25">
      <c r="A6404" s="2">
        <v>540</v>
      </c>
      <c r="B6404">
        <v>6970</v>
      </c>
      <c r="C6404" s="3">
        <v>4361.7731709999998</v>
      </c>
      <c r="D6404" s="2"/>
    </row>
    <row r="6405" spans="1:4" x14ac:dyDescent="0.25">
      <c r="A6405" s="2">
        <v>540</v>
      </c>
      <c r="B6405">
        <v>6971</v>
      </c>
      <c r="C6405" s="3">
        <v>9908.0765080000001</v>
      </c>
      <c r="D6405" s="2"/>
    </row>
    <row r="6406" spans="1:4" x14ac:dyDescent="0.25">
      <c r="A6406" s="2">
        <v>540</v>
      </c>
      <c r="B6406">
        <v>6972</v>
      </c>
      <c r="C6406" s="3">
        <v>4802.7829760000004</v>
      </c>
      <c r="D6406" s="2"/>
    </row>
    <row r="6407" spans="1:4" x14ac:dyDescent="0.25">
      <c r="A6407" s="2">
        <v>540</v>
      </c>
      <c r="B6407">
        <v>6974</v>
      </c>
      <c r="C6407" s="3">
        <v>3665.9692420000001</v>
      </c>
      <c r="D6407" s="2"/>
    </row>
    <row r="6408" spans="1:4" x14ac:dyDescent="0.25">
      <c r="A6408" s="2">
        <v>540</v>
      </c>
      <c r="B6408">
        <v>6975</v>
      </c>
      <c r="C6408" s="3">
        <v>6920.9940349999997</v>
      </c>
      <c r="D6408" s="2"/>
    </row>
    <row r="6409" spans="1:4" x14ac:dyDescent="0.25">
      <c r="A6409" s="2">
        <v>540</v>
      </c>
      <c r="B6409">
        <v>6976</v>
      </c>
      <c r="C6409" s="3">
        <v>1703.7627629999999</v>
      </c>
      <c r="D6409" s="2"/>
    </row>
    <row r="6410" spans="1:4" x14ac:dyDescent="0.25">
      <c r="A6410" s="2">
        <v>540</v>
      </c>
      <c r="B6410">
        <v>6979</v>
      </c>
      <c r="C6410" s="3">
        <v>4888.3641100000004</v>
      </c>
      <c r="D6410" s="2"/>
    </row>
    <row r="6411" spans="1:4" x14ac:dyDescent="0.25">
      <c r="A6411" s="2">
        <v>540</v>
      </c>
      <c r="B6411">
        <v>6980</v>
      </c>
      <c r="C6411" s="3">
        <v>7116.2098319999996</v>
      </c>
      <c r="D6411" s="2"/>
    </row>
    <row r="6412" spans="1:4" x14ac:dyDescent="0.25">
      <c r="A6412" s="2">
        <v>540</v>
      </c>
      <c r="B6412">
        <v>6981</v>
      </c>
      <c r="C6412" s="3">
        <v>6582.5086799999999</v>
      </c>
      <c r="D6412" s="2"/>
    </row>
    <row r="6413" spans="1:4" x14ac:dyDescent="0.25">
      <c r="A6413" s="2">
        <v>540</v>
      </c>
      <c r="B6413">
        <v>6982</v>
      </c>
      <c r="C6413" s="3">
        <v>3822.5535129999998</v>
      </c>
      <c r="D6413" s="2"/>
    </row>
    <row r="6414" spans="1:4" x14ac:dyDescent="0.25">
      <c r="A6414" s="2">
        <v>540</v>
      </c>
      <c r="B6414">
        <v>6983</v>
      </c>
      <c r="C6414" s="3">
        <v>7644.611742</v>
      </c>
      <c r="D6414" s="2"/>
    </row>
    <row r="6415" spans="1:4" x14ac:dyDescent="0.25">
      <c r="A6415" s="2">
        <v>540</v>
      </c>
      <c r="B6415">
        <v>6984</v>
      </c>
      <c r="C6415" s="3">
        <v>11255.267848</v>
      </c>
      <c r="D6415" s="2"/>
    </row>
    <row r="6416" spans="1:4" x14ac:dyDescent="0.25">
      <c r="A6416" s="2">
        <v>540</v>
      </c>
      <c r="B6416">
        <v>6986</v>
      </c>
      <c r="C6416" s="3">
        <v>5326.277607</v>
      </c>
      <c r="D6416" s="2"/>
    </row>
    <row r="6417" spans="1:4" x14ac:dyDescent="0.25">
      <c r="A6417" s="2">
        <v>540</v>
      </c>
      <c r="B6417">
        <v>6987</v>
      </c>
      <c r="C6417" s="3">
        <v>6023.8310069999998</v>
      </c>
      <c r="D6417" s="2"/>
    </row>
    <row r="6418" spans="1:4" x14ac:dyDescent="0.25">
      <c r="A6418" s="2">
        <v>540</v>
      </c>
      <c r="B6418">
        <v>6988</v>
      </c>
      <c r="C6418" s="3">
        <v>9524.1312550000002</v>
      </c>
      <c r="D6418" s="2"/>
    </row>
    <row r="6419" spans="1:4" x14ac:dyDescent="0.25">
      <c r="A6419" s="2">
        <v>540</v>
      </c>
      <c r="B6419">
        <v>6989</v>
      </c>
      <c r="C6419" s="3">
        <v>5396.9019563330003</v>
      </c>
      <c r="D6419" s="2"/>
    </row>
    <row r="6420" spans="1:4" x14ac:dyDescent="0.25">
      <c r="A6420" s="2">
        <v>540</v>
      </c>
      <c r="B6420">
        <v>6990</v>
      </c>
      <c r="C6420" s="3">
        <v>10572.18245</v>
      </c>
      <c r="D6420" s="2"/>
    </row>
    <row r="6421" spans="1:4" x14ac:dyDescent="0.25">
      <c r="A6421" s="2">
        <v>540</v>
      </c>
      <c r="B6421">
        <v>6991</v>
      </c>
      <c r="C6421" s="3">
        <v>11877.430348</v>
      </c>
      <c r="D6421" s="2"/>
    </row>
    <row r="6422" spans="1:4" x14ac:dyDescent="0.25">
      <c r="A6422" s="2">
        <v>540</v>
      </c>
      <c r="B6422">
        <v>6993</v>
      </c>
      <c r="C6422" s="3">
        <v>9410.1022049999992</v>
      </c>
      <c r="D6422" s="2"/>
    </row>
    <row r="6423" spans="1:4" x14ac:dyDescent="0.25">
      <c r="A6423" s="2">
        <v>540</v>
      </c>
      <c r="B6423">
        <v>6994</v>
      </c>
      <c r="C6423" s="3">
        <v>3586.9313160000002</v>
      </c>
      <c r="D6423" s="2"/>
    </row>
    <row r="6424" spans="1:4" x14ac:dyDescent="0.25">
      <c r="A6424" s="2">
        <v>540</v>
      </c>
      <c r="B6424">
        <v>6995</v>
      </c>
      <c r="C6424" s="3">
        <v>21761.626875000002</v>
      </c>
      <c r="D6424" s="2"/>
    </row>
    <row r="6425" spans="1:4" x14ac:dyDescent="0.25">
      <c r="A6425" s="2">
        <v>540</v>
      </c>
      <c r="B6425">
        <v>6996</v>
      </c>
      <c r="C6425" s="3">
        <v>7194.2606750000004</v>
      </c>
      <c r="D6425" s="2"/>
    </row>
    <row r="6426" spans="1:4" x14ac:dyDescent="0.25">
      <c r="A6426" s="2">
        <v>540</v>
      </c>
      <c r="B6426">
        <v>6997</v>
      </c>
      <c r="C6426" s="3">
        <v>14742.441220999999</v>
      </c>
      <c r="D6426" s="2"/>
    </row>
    <row r="6427" spans="1:4" x14ac:dyDescent="0.25">
      <c r="A6427" s="2">
        <v>540</v>
      </c>
      <c r="B6427">
        <v>6998</v>
      </c>
      <c r="C6427" s="3">
        <v>37759.671549332998</v>
      </c>
      <c r="D6427" s="2"/>
    </row>
    <row r="6428" spans="1:4" x14ac:dyDescent="0.25">
      <c r="A6428" s="2">
        <v>540</v>
      </c>
      <c r="B6428">
        <v>6999</v>
      </c>
      <c r="C6428" s="3">
        <v>2992.2510950000001</v>
      </c>
      <c r="D6428" s="2"/>
    </row>
    <row r="6429" spans="1:4" x14ac:dyDescent="0.25">
      <c r="A6429" s="2">
        <v>540</v>
      </c>
      <c r="B6429">
        <v>7000</v>
      </c>
      <c r="C6429" s="3">
        <v>29346.339919333001</v>
      </c>
      <c r="D6429" s="2"/>
    </row>
    <row r="6430" spans="1:4" x14ac:dyDescent="0.25">
      <c r="A6430" s="2">
        <v>540</v>
      </c>
      <c r="B6430">
        <v>7001</v>
      </c>
      <c r="C6430" s="3">
        <v>29346.339919333001</v>
      </c>
      <c r="D6430" s="2"/>
    </row>
    <row r="6431" spans="1:4" x14ac:dyDescent="0.25">
      <c r="A6431" s="2">
        <v>540</v>
      </c>
      <c r="B6431">
        <v>7002</v>
      </c>
      <c r="C6431" s="3">
        <v>19231.276012333001</v>
      </c>
      <c r="D6431" s="2"/>
    </row>
    <row r="6432" spans="1:4" x14ac:dyDescent="0.25">
      <c r="A6432" s="2">
        <v>540</v>
      </c>
      <c r="B6432">
        <v>7003</v>
      </c>
      <c r="C6432" s="3">
        <v>22138.743624333001</v>
      </c>
      <c r="D6432" s="2"/>
    </row>
    <row r="6433" spans="1:4" x14ac:dyDescent="0.25">
      <c r="A6433" s="2">
        <v>540</v>
      </c>
      <c r="B6433">
        <v>7004</v>
      </c>
      <c r="C6433" s="3">
        <v>16712.93304</v>
      </c>
      <c r="D6433" s="2"/>
    </row>
    <row r="6434" spans="1:4" x14ac:dyDescent="0.25">
      <c r="A6434" s="2">
        <v>540</v>
      </c>
      <c r="B6434">
        <v>7005</v>
      </c>
      <c r="C6434" s="3">
        <v>10135.225086</v>
      </c>
      <c r="D6434" s="2"/>
    </row>
    <row r="6435" spans="1:4" x14ac:dyDescent="0.25">
      <c r="A6435" s="2">
        <v>540</v>
      </c>
      <c r="B6435">
        <v>7006</v>
      </c>
      <c r="C6435" s="3">
        <v>11900.376878999999</v>
      </c>
      <c r="D6435" s="2"/>
    </row>
    <row r="6436" spans="1:4" x14ac:dyDescent="0.25">
      <c r="A6436" s="2">
        <v>540</v>
      </c>
      <c r="B6436">
        <v>7007</v>
      </c>
      <c r="C6436" s="3">
        <v>39132.867639999997</v>
      </c>
      <c r="D6436" s="2"/>
    </row>
    <row r="6437" spans="1:4" x14ac:dyDescent="0.25">
      <c r="A6437" s="2">
        <v>540</v>
      </c>
      <c r="B6437">
        <v>7009</v>
      </c>
      <c r="C6437" s="3">
        <v>1845.1431789999999</v>
      </c>
      <c r="D6437" s="2"/>
    </row>
    <row r="6438" spans="1:4" x14ac:dyDescent="0.25">
      <c r="A6438" s="2">
        <v>540</v>
      </c>
      <c r="B6438">
        <v>7010</v>
      </c>
      <c r="C6438" s="3">
        <v>7273.4078870000003</v>
      </c>
      <c r="D6438" s="2"/>
    </row>
    <row r="6439" spans="1:4" x14ac:dyDescent="0.25">
      <c r="A6439" s="2">
        <v>540</v>
      </c>
      <c r="B6439">
        <v>7011</v>
      </c>
      <c r="C6439" s="3">
        <v>7211.4035379999996</v>
      </c>
      <c r="D6439" s="2"/>
    </row>
    <row r="6440" spans="1:4" x14ac:dyDescent="0.25">
      <c r="A6440" s="2">
        <v>540</v>
      </c>
      <c r="B6440">
        <v>7012</v>
      </c>
      <c r="C6440" s="3">
        <v>6037.7897540000004</v>
      </c>
      <c r="D6440" s="2"/>
    </row>
    <row r="6441" spans="1:4" x14ac:dyDescent="0.25">
      <c r="A6441" s="2">
        <v>540</v>
      </c>
      <c r="B6441">
        <v>7013</v>
      </c>
      <c r="C6441" s="3">
        <v>6387.885749</v>
      </c>
      <c r="D6441" s="2"/>
    </row>
    <row r="6442" spans="1:4" x14ac:dyDescent="0.25">
      <c r="A6442" s="2">
        <v>540</v>
      </c>
      <c r="B6442">
        <v>7014</v>
      </c>
      <c r="C6442" s="3">
        <v>3788.6520230000001</v>
      </c>
      <c r="D6442" s="2"/>
    </row>
    <row r="6443" spans="1:4" x14ac:dyDescent="0.25">
      <c r="A6443" s="2">
        <v>540</v>
      </c>
      <c r="B6443">
        <v>7015</v>
      </c>
      <c r="C6443" s="3">
        <v>10094.696663999999</v>
      </c>
      <c r="D6443" s="2"/>
    </row>
    <row r="6444" spans="1:4" x14ac:dyDescent="0.25">
      <c r="A6444" s="2">
        <v>540</v>
      </c>
      <c r="B6444">
        <v>7016</v>
      </c>
      <c r="C6444" s="3">
        <v>6069.6826000000001</v>
      </c>
      <c r="D6444" s="2"/>
    </row>
    <row r="6445" spans="1:4" x14ac:dyDescent="0.25">
      <c r="A6445" s="2">
        <v>540</v>
      </c>
      <c r="B6445">
        <v>7017</v>
      </c>
      <c r="C6445" s="3">
        <v>2981.5645760000002</v>
      </c>
      <c r="D6445" s="2"/>
    </row>
    <row r="6446" spans="1:4" x14ac:dyDescent="0.25">
      <c r="A6446" s="2">
        <v>540</v>
      </c>
      <c r="B6446">
        <v>7018</v>
      </c>
      <c r="C6446" s="3">
        <v>8684.8953290000009</v>
      </c>
      <c r="D6446" s="2"/>
    </row>
    <row r="6447" spans="1:4" x14ac:dyDescent="0.25">
      <c r="A6447" s="2">
        <v>540</v>
      </c>
      <c r="B6447">
        <v>7019</v>
      </c>
      <c r="C6447" s="3">
        <v>7788.7896739999996</v>
      </c>
      <c r="D6447" s="2"/>
    </row>
    <row r="6448" spans="1:4" x14ac:dyDescent="0.25">
      <c r="A6448" s="2">
        <v>540</v>
      </c>
      <c r="B6448">
        <v>7020</v>
      </c>
      <c r="C6448" s="3">
        <v>9390.6999199999991</v>
      </c>
      <c r="D6448" s="2"/>
    </row>
    <row r="6449" spans="1:4" x14ac:dyDescent="0.25">
      <c r="A6449" s="2">
        <v>540</v>
      </c>
      <c r="B6449">
        <v>7021</v>
      </c>
      <c r="C6449" s="3">
        <v>7838.9913880000004</v>
      </c>
      <c r="D6449" s="2"/>
    </row>
    <row r="6450" spans="1:4" x14ac:dyDescent="0.25">
      <c r="A6450" s="2">
        <v>540</v>
      </c>
      <c r="B6450">
        <v>7022</v>
      </c>
      <c r="C6450" s="3">
        <v>9680.2622439999996</v>
      </c>
      <c r="D6450" s="2"/>
    </row>
    <row r="6451" spans="1:4" x14ac:dyDescent="0.25">
      <c r="A6451" s="2">
        <v>540</v>
      </c>
      <c r="B6451">
        <v>7023</v>
      </c>
      <c r="C6451" s="3">
        <v>9821.3114490000007</v>
      </c>
      <c r="D6451" s="2"/>
    </row>
    <row r="6452" spans="1:4" x14ac:dyDescent="0.25">
      <c r="A6452" s="2">
        <v>540</v>
      </c>
      <c r="B6452">
        <v>7024</v>
      </c>
      <c r="C6452" s="3">
        <v>4657.310246</v>
      </c>
      <c r="D6452" s="2"/>
    </row>
    <row r="6453" spans="1:4" x14ac:dyDescent="0.25">
      <c r="A6453" s="2">
        <v>540</v>
      </c>
      <c r="B6453">
        <v>7025</v>
      </c>
      <c r="C6453" s="3">
        <v>4606.647097</v>
      </c>
      <c r="D6453" s="2"/>
    </row>
    <row r="6454" spans="1:4" x14ac:dyDescent="0.25">
      <c r="A6454" s="2">
        <v>540</v>
      </c>
      <c r="B6454">
        <v>7026</v>
      </c>
      <c r="C6454" s="3">
        <v>10510.698666</v>
      </c>
      <c r="D6454" s="2"/>
    </row>
    <row r="6455" spans="1:4" x14ac:dyDescent="0.25">
      <c r="A6455" s="2">
        <v>540</v>
      </c>
      <c r="B6455">
        <v>7027</v>
      </c>
      <c r="C6455" s="3">
        <v>2255.1264860000001</v>
      </c>
      <c r="D6455" s="2"/>
    </row>
    <row r="6456" spans="1:4" x14ac:dyDescent="0.25">
      <c r="A6456" s="2">
        <v>540</v>
      </c>
      <c r="B6456">
        <v>7028</v>
      </c>
      <c r="C6456" s="3">
        <v>34283.075358665999</v>
      </c>
      <c r="D6456" s="2"/>
    </row>
    <row r="6457" spans="1:4" x14ac:dyDescent="0.25">
      <c r="A6457" s="2">
        <v>540</v>
      </c>
      <c r="B6457">
        <v>7029</v>
      </c>
      <c r="C6457" s="3">
        <v>29385.202415666001</v>
      </c>
      <c r="D6457" s="2"/>
    </row>
    <row r="6458" spans="1:4" x14ac:dyDescent="0.25">
      <c r="A6458" s="2">
        <v>540</v>
      </c>
      <c r="B6458">
        <v>7030</v>
      </c>
      <c r="C6458" s="3">
        <v>28419.282926666001</v>
      </c>
      <c r="D6458" s="2"/>
    </row>
    <row r="6459" spans="1:4" x14ac:dyDescent="0.25">
      <c r="A6459" s="2">
        <v>540</v>
      </c>
      <c r="B6459">
        <v>7031</v>
      </c>
      <c r="C6459" s="3">
        <v>22791.621663665999</v>
      </c>
      <c r="D6459" s="2"/>
    </row>
    <row r="6460" spans="1:4" x14ac:dyDescent="0.25">
      <c r="A6460" s="2">
        <v>540</v>
      </c>
      <c r="B6460">
        <v>7033</v>
      </c>
      <c r="C6460" s="3">
        <v>14739.958554666</v>
      </c>
      <c r="D6460" s="2"/>
    </row>
    <row r="6461" spans="1:4" x14ac:dyDescent="0.25">
      <c r="A6461" s="2">
        <v>540</v>
      </c>
      <c r="B6461">
        <v>7034</v>
      </c>
      <c r="C6461" s="3">
        <v>16733.594897999999</v>
      </c>
      <c r="D6461" s="2"/>
    </row>
    <row r="6462" spans="1:4" x14ac:dyDescent="0.25">
      <c r="A6462" s="2">
        <v>540</v>
      </c>
      <c r="B6462">
        <v>7041</v>
      </c>
      <c r="C6462" s="3">
        <v>7842.2905730000002</v>
      </c>
      <c r="D6462" s="2"/>
    </row>
    <row r="6463" spans="1:4" x14ac:dyDescent="0.25">
      <c r="A6463" s="2">
        <v>540</v>
      </c>
      <c r="B6463">
        <v>7043</v>
      </c>
      <c r="C6463" s="3">
        <v>16129.203962</v>
      </c>
      <c r="D6463" s="2"/>
    </row>
    <row r="6464" spans="1:4" x14ac:dyDescent="0.25">
      <c r="A6464" s="2">
        <v>540</v>
      </c>
      <c r="B6464">
        <v>7044</v>
      </c>
      <c r="C6464" s="3">
        <v>10308.279818000001</v>
      </c>
      <c r="D6464" s="2"/>
    </row>
    <row r="6465" spans="1:4" x14ac:dyDescent="0.25">
      <c r="A6465" s="2">
        <v>540</v>
      </c>
      <c r="B6465">
        <v>7045</v>
      </c>
      <c r="C6465" s="3">
        <v>11354.42915</v>
      </c>
      <c r="D6465" s="2"/>
    </row>
    <row r="6466" spans="1:4" x14ac:dyDescent="0.25">
      <c r="A6466" s="2">
        <v>540</v>
      </c>
      <c r="B6466">
        <v>7047</v>
      </c>
      <c r="C6466" s="3">
        <v>26148.794955000001</v>
      </c>
      <c r="D6466" s="2"/>
    </row>
    <row r="6467" spans="1:4" x14ac:dyDescent="0.25">
      <c r="A6467" s="2">
        <v>540</v>
      </c>
      <c r="B6467">
        <v>7048</v>
      </c>
      <c r="C6467" s="3">
        <v>22127.621373000002</v>
      </c>
      <c r="D6467" s="2"/>
    </row>
    <row r="6468" spans="1:4" x14ac:dyDescent="0.25">
      <c r="A6468" s="2">
        <v>540</v>
      </c>
      <c r="B6468">
        <v>7049</v>
      </c>
      <c r="C6468" s="3">
        <v>8822.6854039999998</v>
      </c>
      <c r="D6468" s="2"/>
    </row>
    <row r="6469" spans="1:4" x14ac:dyDescent="0.25">
      <c r="A6469" s="2">
        <v>540</v>
      </c>
      <c r="B6469">
        <v>7050</v>
      </c>
      <c r="C6469" s="3">
        <v>11530.873366</v>
      </c>
      <c r="D6469" s="2"/>
    </row>
    <row r="6470" spans="1:4" x14ac:dyDescent="0.25">
      <c r="A6470" s="2">
        <v>540</v>
      </c>
      <c r="B6470">
        <v>7051</v>
      </c>
      <c r="C6470" s="3">
        <v>9966.8327090000002</v>
      </c>
      <c r="D6470" s="2"/>
    </row>
    <row r="6471" spans="1:4" x14ac:dyDescent="0.25">
      <c r="A6471" s="2">
        <v>540</v>
      </c>
      <c r="B6471">
        <v>7052</v>
      </c>
      <c r="C6471" s="3">
        <v>9966.8327090000002</v>
      </c>
      <c r="D6471" s="2"/>
    </row>
    <row r="6472" spans="1:4" x14ac:dyDescent="0.25">
      <c r="A6472" s="2">
        <v>540</v>
      </c>
      <c r="B6472">
        <v>7053</v>
      </c>
      <c r="C6472" s="3">
        <v>10970.890733</v>
      </c>
      <c r="D6472" s="2"/>
    </row>
    <row r="6473" spans="1:4" x14ac:dyDescent="0.25">
      <c r="A6473" s="2">
        <v>540</v>
      </c>
      <c r="B6473">
        <v>7054</v>
      </c>
      <c r="C6473" s="3">
        <v>9179.6492330000001</v>
      </c>
      <c r="D6473" s="2"/>
    </row>
    <row r="6474" spans="1:4" x14ac:dyDescent="0.25">
      <c r="A6474" s="2">
        <v>540</v>
      </c>
      <c r="B6474">
        <v>7055</v>
      </c>
      <c r="C6474" s="3">
        <v>15426.635769</v>
      </c>
      <c r="D6474" s="2"/>
    </row>
    <row r="6475" spans="1:4" x14ac:dyDescent="0.25">
      <c r="A6475" s="2">
        <v>540</v>
      </c>
      <c r="B6475">
        <v>7056</v>
      </c>
      <c r="C6475" s="3">
        <v>16129.203962</v>
      </c>
      <c r="D6475" s="2"/>
    </row>
    <row r="6476" spans="1:4" x14ac:dyDescent="0.25">
      <c r="A6476" s="2">
        <v>540</v>
      </c>
      <c r="B6476">
        <v>7058</v>
      </c>
      <c r="C6476" s="3">
        <v>10527.956435665999</v>
      </c>
      <c r="D6476" s="2"/>
    </row>
    <row r="6477" spans="1:4" x14ac:dyDescent="0.25">
      <c r="A6477" s="2">
        <v>540</v>
      </c>
      <c r="B6477">
        <v>7059</v>
      </c>
      <c r="C6477" s="3">
        <v>5702.3227749999996</v>
      </c>
      <c r="D6477" s="2"/>
    </row>
    <row r="6478" spans="1:4" x14ac:dyDescent="0.25">
      <c r="A6478" s="2">
        <v>540</v>
      </c>
      <c r="B6478">
        <v>7060</v>
      </c>
      <c r="C6478" s="3">
        <v>21780.641997999999</v>
      </c>
      <c r="D6478" s="2"/>
    </row>
    <row r="6479" spans="1:4" x14ac:dyDescent="0.25">
      <c r="A6479" s="2">
        <v>540</v>
      </c>
      <c r="B6479">
        <v>7061</v>
      </c>
      <c r="C6479" s="3">
        <v>970.564481</v>
      </c>
      <c r="D6479" s="2"/>
    </row>
    <row r="6480" spans="1:4" x14ac:dyDescent="0.25">
      <c r="A6480" s="2">
        <v>540</v>
      </c>
      <c r="B6480">
        <v>7062</v>
      </c>
      <c r="C6480" s="3">
        <v>11318.622416</v>
      </c>
      <c r="D6480" s="2"/>
    </row>
    <row r="6481" spans="1:4" x14ac:dyDescent="0.25">
      <c r="A6481" s="2">
        <v>540</v>
      </c>
      <c r="B6481">
        <v>7063</v>
      </c>
      <c r="C6481" s="3">
        <v>11318.622416</v>
      </c>
      <c r="D6481" s="2"/>
    </row>
    <row r="6482" spans="1:4" x14ac:dyDescent="0.25">
      <c r="A6482" s="2">
        <v>540</v>
      </c>
      <c r="B6482">
        <v>7064</v>
      </c>
      <c r="C6482" s="3">
        <v>11002.541001</v>
      </c>
      <c r="D6482" s="2"/>
    </row>
    <row r="6483" spans="1:4" x14ac:dyDescent="0.25">
      <c r="A6483" s="2">
        <v>540</v>
      </c>
      <c r="B6483">
        <v>7065</v>
      </c>
      <c r="C6483" s="3">
        <v>31227.584930999001</v>
      </c>
      <c r="D6483" s="2"/>
    </row>
    <row r="6484" spans="1:4" x14ac:dyDescent="0.25">
      <c r="A6484" s="2">
        <v>540</v>
      </c>
      <c r="B6484">
        <v>7066</v>
      </c>
      <c r="C6484" s="3">
        <v>2849.4130679999998</v>
      </c>
      <c r="D6484" s="2"/>
    </row>
    <row r="6485" spans="1:4" x14ac:dyDescent="0.25">
      <c r="A6485" s="2">
        <v>540</v>
      </c>
      <c r="B6485">
        <v>7067</v>
      </c>
      <c r="C6485" s="3">
        <v>2990.693659</v>
      </c>
      <c r="D6485" s="2"/>
    </row>
    <row r="6486" spans="1:4" x14ac:dyDescent="0.25">
      <c r="A6486" s="2">
        <v>540</v>
      </c>
      <c r="B6486">
        <v>7068</v>
      </c>
      <c r="C6486" s="3">
        <v>5173.9647850000001</v>
      </c>
      <c r="D6486" s="2"/>
    </row>
    <row r="6487" spans="1:4" x14ac:dyDescent="0.25">
      <c r="A6487" s="2">
        <v>540</v>
      </c>
      <c r="B6487">
        <v>7069</v>
      </c>
      <c r="C6487" s="3">
        <v>13238.905465</v>
      </c>
      <c r="D6487" s="2"/>
    </row>
    <row r="6488" spans="1:4" x14ac:dyDescent="0.25">
      <c r="A6488" s="2">
        <v>540</v>
      </c>
      <c r="B6488">
        <v>7070</v>
      </c>
      <c r="C6488" s="3">
        <v>12307.076356</v>
      </c>
      <c r="D6488" s="2"/>
    </row>
    <row r="6489" spans="1:4" x14ac:dyDescent="0.25">
      <c r="A6489" s="2">
        <v>540</v>
      </c>
      <c r="B6489">
        <v>7071</v>
      </c>
      <c r="C6489" s="3">
        <v>12565.842398000001</v>
      </c>
      <c r="D6489" s="2"/>
    </row>
    <row r="6490" spans="1:4" x14ac:dyDescent="0.25">
      <c r="A6490" s="2">
        <v>540</v>
      </c>
      <c r="B6490">
        <v>7072</v>
      </c>
      <c r="C6490" s="3">
        <v>12598.951841</v>
      </c>
      <c r="D6490" s="2"/>
    </row>
    <row r="6491" spans="1:4" x14ac:dyDescent="0.25">
      <c r="A6491" s="2">
        <v>540</v>
      </c>
      <c r="B6491">
        <v>7073</v>
      </c>
      <c r="C6491" s="3">
        <v>1396.0754219999999</v>
      </c>
      <c r="D6491" s="2"/>
    </row>
    <row r="6492" spans="1:4" x14ac:dyDescent="0.25">
      <c r="A6492" s="2">
        <v>540</v>
      </c>
      <c r="B6492">
        <v>7074</v>
      </c>
      <c r="C6492" s="3">
        <v>2507.386931</v>
      </c>
      <c r="D6492" s="2"/>
    </row>
    <row r="6493" spans="1:4" x14ac:dyDescent="0.25">
      <c r="A6493" s="2">
        <v>540</v>
      </c>
      <c r="B6493">
        <v>7075</v>
      </c>
      <c r="C6493" s="3">
        <v>38971.436139332996</v>
      </c>
      <c r="D6493" s="2"/>
    </row>
    <row r="6494" spans="1:4" x14ac:dyDescent="0.25">
      <c r="A6494" s="2">
        <v>540</v>
      </c>
      <c r="B6494">
        <v>7076</v>
      </c>
      <c r="C6494" s="3">
        <v>28743.318652999998</v>
      </c>
      <c r="D6494" s="2"/>
    </row>
    <row r="6495" spans="1:4" x14ac:dyDescent="0.25">
      <c r="A6495" s="2">
        <v>540</v>
      </c>
      <c r="B6495">
        <v>7077</v>
      </c>
      <c r="C6495" s="3">
        <v>24577.196350999999</v>
      </c>
      <c r="D6495" s="2"/>
    </row>
    <row r="6496" spans="1:4" x14ac:dyDescent="0.25">
      <c r="A6496" s="2">
        <v>540</v>
      </c>
      <c r="B6496">
        <v>7078</v>
      </c>
      <c r="C6496" s="3">
        <v>11991.627944</v>
      </c>
      <c r="D6496" s="2"/>
    </row>
    <row r="6497" spans="1:4" x14ac:dyDescent="0.25">
      <c r="A6497" s="2">
        <v>540</v>
      </c>
      <c r="B6497">
        <v>7079</v>
      </c>
      <c r="C6497" s="3">
        <v>10223.148708000001</v>
      </c>
      <c r="D6497" s="2"/>
    </row>
    <row r="6498" spans="1:4" x14ac:dyDescent="0.25">
      <c r="A6498" s="2">
        <v>540</v>
      </c>
      <c r="B6498">
        <v>7081</v>
      </c>
      <c r="C6498" s="3">
        <v>7874.2066359999999</v>
      </c>
      <c r="D6498" s="2"/>
    </row>
    <row r="6499" spans="1:4" x14ac:dyDescent="0.25">
      <c r="A6499" s="2">
        <v>540</v>
      </c>
      <c r="B6499">
        <v>7082</v>
      </c>
      <c r="C6499" s="3">
        <v>19422.655357</v>
      </c>
      <c r="D6499" s="2"/>
    </row>
    <row r="6500" spans="1:4" x14ac:dyDescent="0.25">
      <c r="A6500" s="2">
        <v>540</v>
      </c>
      <c r="B6500">
        <v>7083</v>
      </c>
      <c r="C6500" s="3">
        <v>19422.655357</v>
      </c>
      <c r="D6500" s="2"/>
    </row>
    <row r="6501" spans="1:4" x14ac:dyDescent="0.25">
      <c r="A6501" s="2">
        <v>540</v>
      </c>
      <c r="B6501">
        <v>7084</v>
      </c>
      <c r="C6501" s="3">
        <v>30350.009092</v>
      </c>
      <c r="D6501" s="2"/>
    </row>
    <row r="6502" spans="1:4" x14ac:dyDescent="0.25">
      <c r="A6502" s="2">
        <v>540</v>
      </c>
      <c r="B6502">
        <v>7085</v>
      </c>
      <c r="C6502" s="3">
        <v>30350.009092</v>
      </c>
      <c r="D6502" s="2"/>
    </row>
    <row r="6503" spans="1:4" x14ac:dyDescent="0.25">
      <c r="A6503" s="2">
        <v>540</v>
      </c>
      <c r="B6503">
        <v>7086</v>
      </c>
      <c r="C6503" s="3">
        <v>17056.027171000002</v>
      </c>
      <c r="D6503" s="2"/>
    </row>
    <row r="6504" spans="1:4" x14ac:dyDescent="0.25">
      <c r="A6504" s="2">
        <v>540</v>
      </c>
      <c r="B6504">
        <v>7087</v>
      </c>
      <c r="C6504" s="3">
        <v>3803.5982979999999</v>
      </c>
      <c r="D6504" s="2"/>
    </row>
    <row r="6505" spans="1:4" x14ac:dyDescent="0.25">
      <c r="A6505" s="2">
        <v>540</v>
      </c>
      <c r="B6505">
        <v>7088</v>
      </c>
      <c r="C6505" s="3">
        <v>2402.069532</v>
      </c>
      <c r="D6505" s="2"/>
    </row>
    <row r="6506" spans="1:4" x14ac:dyDescent="0.25">
      <c r="A6506" s="2">
        <v>540</v>
      </c>
      <c r="B6506">
        <v>7089</v>
      </c>
      <c r="C6506" s="3">
        <v>11356.745585000001</v>
      </c>
      <c r="D6506" s="2"/>
    </row>
    <row r="6507" spans="1:4" x14ac:dyDescent="0.25">
      <c r="A6507" s="2">
        <v>540</v>
      </c>
      <c r="B6507">
        <v>7090</v>
      </c>
      <c r="C6507" s="3">
        <v>9854.9025980000006</v>
      </c>
      <c r="D6507" s="2"/>
    </row>
    <row r="6508" spans="1:4" x14ac:dyDescent="0.25">
      <c r="A6508" s="2">
        <v>540</v>
      </c>
      <c r="B6508">
        <v>7091</v>
      </c>
      <c r="C6508" s="3">
        <v>7130.5552070000003</v>
      </c>
      <c r="D6508" s="2"/>
    </row>
    <row r="6509" spans="1:4" x14ac:dyDescent="0.25">
      <c r="A6509" s="2">
        <v>540</v>
      </c>
      <c r="B6509">
        <v>7095</v>
      </c>
      <c r="C6509" s="3">
        <v>4621.4754279999997</v>
      </c>
      <c r="D6509" s="2"/>
    </row>
    <row r="6510" spans="1:4" x14ac:dyDescent="0.25">
      <c r="A6510" s="2">
        <v>540</v>
      </c>
      <c r="B6510">
        <v>7096</v>
      </c>
      <c r="C6510" s="3">
        <v>10209.074388999999</v>
      </c>
      <c r="D6510" s="2"/>
    </row>
    <row r="6511" spans="1:4" x14ac:dyDescent="0.25">
      <c r="A6511" s="2">
        <v>540</v>
      </c>
      <c r="B6511">
        <v>7097</v>
      </c>
      <c r="C6511" s="3">
        <v>4418.9284600000001</v>
      </c>
      <c r="D6511" s="2"/>
    </row>
    <row r="6512" spans="1:4" x14ac:dyDescent="0.25">
      <c r="A6512" s="2">
        <v>540</v>
      </c>
      <c r="B6512">
        <v>7098</v>
      </c>
      <c r="C6512" s="3">
        <v>7437.0026330000001</v>
      </c>
      <c r="D6512" s="2"/>
    </row>
    <row r="6513" spans="1:4" x14ac:dyDescent="0.25">
      <c r="A6513" s="2">
        <v>540</v>
      </c>
      <c r="B6513">
        <v>7099</v>
      </c>
      <c r="C6513" s="3">
        <v>4270.5553</v>
      </c>
      <c r="D6513" s="2"/>
    </row>
    <row r="6514" spans="1:4" x14ac:dyDescent="0.25">
      <c r="A6514" s="2">
        <v>540</v>
      </c>
      <c r="B6514">
        <v>7100</v>
      </c>
      <c r="C6514" s="3">
        <v>10297.581711999999</v>
      </c>
      <c r="D6514" s="2"/>
    </row>
    <row r="6515" spans="1:4" x14ac:dyDescent="0.25">
      <c r="A6515" s="2">
        <v>540</v>
      </c>
      <c r="B6515">
        <v>7101</v>
      </c>
      <c r="C6515" s="3">
        <v>9709.1917389999999</v>
      </c>
      <c r="D6515" s="2"/>
    </row>
    <row r="6516" spans="1:4" x14ac:dyDescent="0.25">
      <c r="A6516" s="2">
        <v>540</v>
      </c>
      <c r="B6516">
        <v>7102</v>
      </c>
      <c r="C6516" s="3">
        <v>7437.0026330000001</v>
      </c>
      <c r="D6516" s="2"/>
    </row>
    <row r="6517" spans="1:4" x14ac:dyDescent="0.25">
      <c r="A6517" s="2">
        <v>540</v>
      </c>
      <c r="B6517">
        <v>7103</v>
      </c>
      <c r="C6517" s="3">
        <v>3693.7082909999999</v>
      </c>
      <c r="D6517" s="2"/>
    </row>
    <row r="6518" spans="1:4" x14ac:dyDescent="0.25">
      <c r="A6518" s="2">
        <v>540</v>
      </c>
      <c r="B6518">
        <v>7104</v>
      </c>
      <c r="C6518" s="3">
        <v>3909.1747869999999</v>
      </c>
      <c r="D6518" s="2"/>
    </row>
    <row r="6519" spans="1:4" x14ac:dyDescent="0.25">
      <c r="A6519" s="2">
        <v>540</v>
      </c>
      <c r="B6519">
        <v>7105</v>
      </c>
      <c r="C6519" s="3">
        <v>9033.4721460000001</v>
      </c>
      <c r="D6519" s="2"/>
    </row>
    <row r="6520" spans="1:4" x14ac:dyDescent="0.25">
      <c r="A6520" s="2">
        <v>540</v>
      </c>
      <c r="B6520">
        <v>7106</v>
      </c>
      <c r="C6520" s="3">
        <v>8169.4937710000004</v>
      </c>
      <c r="D6520" s="2"/>
    </row>
    <row r="6521" spans="1:4" x14ac:dyDescent="0.25">
      <c r="A6521" s="2">
        <v>540</v>
      </c>
      <c r="B6521">
        <v>7107</v>
      </c>
      <c r="C6521" s="3">
        <v>28287.651254</v>
      </c>
      <c r="D6521" s="2"/>
    </row>
    <row r="6522" spans="1:4" x14ac:dyDescent="0.25">
      <c r="A6522" s="2">
        <v>540</v>
      </c>
      <c r="B6522">
        <v>7108</v>
      </c>
      <c r="C6522" s="3">
        <v>9937.8437300000005</v>
      </c>
      <c r="D6522" s="2"/>
    </row>
    <row r="6523" spans="1:4" x14ac:dyDescent="0.25">
      <c r="A6523" s="2">
        <v>540</v>
      </c>
      <c r="B6523">
        <v>7109</v>
      </c>
      <c r="C6523" s="3">
        <v>12908.535485</v>
      </c>
      <c r="D6523" s="2"/>
    </row>
    <row r="6524" spans="1:4" x14ac:dyDescent="0.25">
      <c r="A6524" s="2">
        <v>540</v>
      </c>
      <c r="B6524">
        <v>7110</v>
      </c>
      <c r="C6524" s="3">
        <v>8679.8951730000008</v>
      </c>
      <c r="D6524" s="2"/>
    </row>
    <row r="6525" spans="1:4" x14ac:dyDescent="0.25">
      <c r="A6525" s="2">
        <v>540</v>
      </c>
      <c r="B6525">
        <v>7111</v>
      </c>
      <c r="C6525" s="3">
        <v>9446.1983290000007</v>
      </c>
      <c r="D6525" s="2"/>
    </row>
    <row r="6526" spans="1:4" x14ac:dyDescent="0.25">
      <c r="A6526" s="2">
        <v>540</v>
      </c>
      <c r="B6526">
        <v>7112</v>
      </c>
      <c r="C6526" s="3">
        <v>12138.028753000001</v>
      </c>
      <c r="D6526" s="2"/>
    </row>
    <row r="6527" spans="1:4" x14ac:dyDescent="0.25">
      <c r="A6527" s="2">
        <v>540</v>
      </c>
      <c r="B6527">
        <v>7113</v>
      </c>
      <c r="C6527" s="3">
        <v>11185.492086</v>
      </c>
      <c r="D6527" s="2"/>
    </row>
    <row r="6528" spans="1:4" x14ac:dyDescent="0.25">
      <c r="A6528" s="2">
        <v>540</v>
      </c>
      <c r="B6528">
        <v>7114</v>
      </c>
      <c r="C6528" s="3">
        <v>17821.025654000001</v>
      </c>
      <c r="D6528" s="2"/>
    </row>
    <row r="6529" spans="1:4" x14ac:dyDescent="0.25">
      <c r="A6529" s="2">
        <v>540</v>
      </c>
      <c r="B6529">
        <v>7115</v>
      </c>
      <c r="C6529" s="3">
        <v>17280.947458999999</v>
      </c>
      <c r="D6529" s="2"/>
    </row>
    <row r="6530" spans="1:4" x14ac:dyDescent="0.25">
      <c r="A6530" s="2">
        <v>540</v>
      </c>
      <c r="B6530">
        <v>7116</v>
      </c>
      <c r="C6530" s="3">
        <v>17280.947458999999</v>
      </c>
      <c r="D6530" s="2"/>
    </row>
    <row r="6531" spans="1:4" x14ac:dyDescent="0.25">
      <c r="A6531" s="2">
        <v>540</v>
      </c>
      <c r="B6531">
        <v>7117</v>
      </c>
      <c r="C6531" s="3">
        <v>2251.7463459999999</v>
      </c>
      <c r="D6531" s="2"/>
    </row>
    <row r="6532" spans="1:4" x14ac:dyDescent="0.25">
      <c r="A6532" s="2">
        <v>540</v>
      </c>
      <c r="B6532">
        <v>7120</v>
      </c>
      <c r="C6532" s="3">
        <v>3152.8708280000001</v>
      </c>
      <c r="D6532" s="2"/>
    </row>
    <row r="6533" spans="1:4" x14ac:dyDescent="0.25">
      <c r="A6533" s="2">
        <v>540</v>
      </c>
      <c r="B6533">
        <v>7121</v>
      </c>
      <c r="C6533" s="3">
        <v>3152.8708280000001</v>
      </c>
      <c r="D6533" s="2"/>
    </row>
    <row r="6534" spans="1:4" x14ac:dyDescent="0.25">
      <c r="A6534" s="2">
        <v>540</v>
      </c>
      <c r="B6534">
        <v>7122</v>
      </c>
      <c r="C6534" s="3">
        <v>18.163803000000001</v>
      </c>
      <c r="D6534" s="2"/>
    </row>
    <row r="6535" spans="1:4" x14ac:dyDescent="0.25">
      <c r="A6535" s="2">
        <v>540</v>
      </c>
      <c r="B6535">
        <v>7123</v>
      </c>
      <c r="C6535" s="3">
        <v>7618.264674</v>
      </c>
      <c r="D6535" s="2"/>
    </row>
    <row r="6536" spans="1:4" x14ac:dyDescent="0.25">
      <c r="A6536" s="2">
        <v>540</v>
      </c>
      <c r="B6536">
        <v>7124</v>
      </c>
      <c r="C6536" s="3">
        <v>8369.8260009999995</v>
      </c>
      <c r="D6536" s="2"/>
    </row>
    <row r="6537" spans="1:4" x14ac:dyDescent="0.25">
      <c r="A6537" s="2">
        <v>540</v>
      </c>
      <c r="B6537">
        <v>7125</v>
      </c>
      <c r="C6537" s="3">
        <v>4590.2851890000002</v>
      </c>
      <c r="D6537" s="2"/>
    </row>
    <row r="6538" spans="1:4" x14ac:dyDescent="0.25">
      <c r="A6538" s="2">
        <v>540</v>
      </c>
      <c r="B6538">
        <v>7126</v>
      </c>
      <c r="C6538" s="3">
        <v>10327.338436</v>
      </c>
      <c r="D6538" s="2"/>
    </row>
    <row r="6539" spans="1:4" x14ac:dyDescent="0.25">
      <c r="A6539" s="2">
        <v>540</v>
      </c>
      <c r="B6539">
        <v>7127</v>
      </c>
      <c r="C6539" s="3">
        <v>2593.5651889999999</v>
      </c>
      <c r="D6539" s="2"/>
    </row>
    <row r="6540" spans="1:4" x14ac:dyDescent="0.25">
      <c r="A6540" s="2">
        <v>540</v>
      </c>
      <c r="B6540">
        <v>7128</v>
      </c>
      <c r="C6540" s="3">
        <v>3808.3737270000001</v>
      </c>
      <c r="D6540" s="2"/>
    </row>
    <row r="6541" spans="1:4" x14ac:dyDescent="0.25">
      <c r="A6541" s="2">
        <v>540</v>
      </c>
      <c r="B6541">
        <v>7129</v>
      </c>
      <c r="C6541" s="3">
        <v>2591.8467473320002</v>
      </c>
      <c r="D6541" s="2"/>
    </row>
    <row r="6542" spans="1:4" x14ac:dyDescent="0.25">
      <c r="A6542" s="2">
        <v>540</v>
      </c>
      <c r="B6542">
        <v>7130</v>
      </c>
      <c r="C6542" s="3">
        <v>2591.8467473320002</v>
      </c>
      <c r="D6542" s="2"/>
    </row>
    <row r="6543" spans="1:4" x14ac:dyDescent="0.25">
      <c r="A6543" s="2">
        <v>540</v>
      </c>
      <c r="B6543">
        <v>7131</v>
      </c>
      <c r="C6543" s="3">
        <v>11190.285282000001</v>
      </c>
      <c r="D6543" s="2"/>
    </row>
    <row r="6544" spans="1:4" x14ac:dyDescent="0.25">
      <c r="A6544" s="2">
        <v>540</v>
      </c>
      <c r="B6544">
        <v>7132</v>
      </c>
      <c r="C6544" s="3">
        <v>14544.882323</v>
      </c>
      <c r="D6544" s="2"/>
    </row>
    <row r="6545" spans="1:4" x14ac:dyDescent="0.25">
      <c r="A6545" s="2">
        <v>540</v>
      </c>
      <c r="B6545">
        <v>7133</v>
      </c>
      <c r="C6545" s="3">
        <v>8616.7282589999995</v>
      </c>
      <c r="D6545" s="2"/>
    </row>
    <row r="6546" spans="1:4" x14ac:dyDescent="0.25">
      <c r="A6546" s="2">
        <v>540</v>
      </c>
      <c r="B6546">
        <v>7134</v>
      </c>
      <c r="C6546" s="3">
        <v>4494.505236</v>
      </c>
      <c r="D6546" s="2"/>
    </row>
    <row r="6547" spans="1:4" x14ac:dyDescent="0.25">
      <c r="A6547" s="2">
        <v>540</v>
      </c>
      <c r="B6547">
        <v>7135</v>
      </c>
      <c r="C6547" s="3">
        <v>5133.724639</v>
      </c>
      <c r="D6547" s="2"/>
    </row>
    <row r="6548" spans="1:4" x14ac:dyDescent="0.25">
      <c r="A6548" s="2">
        <v>540</v>
      </c>
      <c r="B6548">
        <v>7136</v>
      </c>
      <c r="C6548" s="3">
        <v>4420.7496469999996</v>
      </c>
      <c r="D6548" s="2"/>
    </row>
    <row r="6549" spans="1:4" x14ac:dyDescent="0.25">
      <c r="A6549" s="2">
        <v>540</v>
      </c>
      <c r="B6549">
        <v>7137</v>
      </c>
      <c r="C6549" s="3">
        <v>4494.505236</v>
      </c>
      <c r="D6549" s="2"/>
    </row>
    <row r="6550" spans="1:4" x14ac:dyDescent="0.25">
      <c r="A6550" s="2">
        <v>540</v>
      </c>
      <c r="B6550">
        <v>7138</v>
      </c>
      <c r="C6550" s="3">
        <v>11833.296933</v>
      </c>
      <c r="D6550" s="2"/>
    </row>
    <row r="6551" spans="1:4" x14ac:dyDescent="0.25">
      <c r="A6551" s="2">
        <v>540</v>
      </c>
      <c r="B6551">
        <v>7139</v>
      </c>
      <c r="C6551" s="3">
        <v>10084.304095</v>
      </c>
      <c r="D6551" s="2"/>
    </row>
    <row r="6552" spans="1:4" x14ac:dyDescent="0.25">
      <c r="A6552" s="2">
        <v>540</v>
      </c>
      <c r="B6552">
        <v>7140</v>
      </c>
      <c r="C6552" s="3">
        <v>6817.812218</v>
      </c>
      <c r="D6552" s="2"/>
    </row>
    <row r="6553" spans="1:4" x14ac:dyDescent="0.25">
      <c r="A6553" s="2">
        <v>540</v>
      </c>
      <c r="B6553">
        <v>7141</v>
      </c>
      <c r="C6553" s="3">
        <v>6155.9618870000004</v>
      </c>
      <c r="D6553" s="2"/>
    </row>
    <row r="6554" spans="1:4" x14ac:dyDescent="0.25">
      <c r="A6554" s="2">
        <v>540</v>
      </c>
      <c r="B6554">
        <v>7142</v>
      </c>
      <c r="C6554" s="3">
        <v>6317.4739140000001</v>
      </c>
      <c r="D6554" s="2"/>
    </row>
    <row r="6555" spans="1:4" x14ac:dyDescent="0.25">
      <c r="A6555" s="2">
        <v>540</v>
      </c>
      <c r="B6555">
        <v>7143</v>
      </c>
      <c r="C6555" s="3">
        <v>9417.7018160000007</v>
      </c>
      <c r="D6555" s="2"/>
    </row>
    <row r="6556" spans="1:4" x14ac:dyDescent="0.25">
      <c r="A6556" s="2">
        <v>540</v>
      </c>
      <c r="B6556">
        <v>7144</v>
      </c>
      <c r="C6556" s="3">
        <v>9417.7018160000007</v>
      </c>
      <c r="D6556" s="2"/>
    </row>
    <row r="6557" spans="1:4" x14ac:dyDescent="0.25">
      <c r="A6557" s="2">
        <v>540</v>
      </c>
      <c r="B6557">
        <v>7145</v>
      </c>
      <c r="C6557" s="3">
        <v>23807.529181999998</v>
      </c>
      <c r="D6557" s="2"/>
    </row>
    <row r="6558" spans="1:4" x14ac:dyDescent="0.25">
      <c r="A6558" s="2">
        <v>540</v>
      </c>
      <c r="B6558">
        <v>7146</v>
      </c>
      <c r="C6558" s="3">
        <v>17523.404162999999</v>
      </c>
      <c r="D6558" s="2"/>
    </row>
    <row r="6559" spans="1:4" x14ac:dyDescent="0.25">
      <c r="A6559" s="2">
        <v>540</v>
      </c>
      <c r="B6559">
        <v>7147</v>
      </c>
      <c r="C6559" s="3">
        <v>18649.01383</v>
      </c>
      <c r="D6559" s="2"/>
    </row>
    <row r="6560" spans="1:4" x14ac:dyDescent="0.25">
      <c r="A6560" s="2">
        <v>540</v>
      </c>
      <c r="B6560">
        <v>7148</v>
      </c>
      <c r="C6560" s="3">
        <v>18649.01383</v>
      </c>
      <c r="D6560" s="2"/>
    </row>
    <row r="6561" spans="1:4" x14ac:dyDescent="0.25">
      <c r="A6561" s="2">
        <v>540</v>
      </c>
      <c r="B6561">
        <v>7149</v>
      </c>
      <c r="C6561" s="3">
        <v>193.073083</v>
      </c>
      <c r="D6561" s="2"/>
    </row>
    <row r="6562" spans="1:4" x14ac:dyDescent="0.25">
      <c r="A6562" s="2">
        <v>540</v>
      </c>
      <c r="B6562">
        <v>7150</v>
      </c>
      <c r="C6562" s="3">
        <v>16401.83872</v>
      </c>
      <c r="D6562" s="2"/>
    </row>
    <row r="6563" spans="1:4" x14ac:dyDescent="0.25">
      <c r="A6563" s="2">
        <v>540</v>
      </c>
      <c r="B6563">
        <v>7151</v>
      </c>
      <c r="C6563" s="3">
        <v>169.61012700000001</v>
      </c>
      <c r="D6563" s="2"/>
    </row>
    <row r="6564" spans="1:4" x14ac:dyDescent="0.25">
      <c r="A6564" s="2">
        <v>540</v>
      </c>
      <c r="B6564">
        <v>7152</v>
      </c>
      <c r="C6564" s="3">
        <v>54010.826837000001</v>
      </c>
      <c r="D6564" s="2"/>
    </row>
    <row r="6565" spans="1:4" x14ac:dyDescent="0.25">
      <c r="A6565" s="2">
        <v>540</v>
      </c>
      <c r="B6565">
        <v>7153</v>
      </c>
      <c r="C6565" s="3">
        <v>38140.266944000003</v>
      </c>
      <c r="D6565" s="2"/>
    </row>
    <row r="6566" spans="1:4" x14ac:dyDescent="0.25">
      <c r="A6566" s="2">
        <v>540</v>
      </c>
      <c r="B6566">
        <v>7154</v>
      </c>
      <c r="C6566" s="3">
        <v>8894.7258689999999</v>
      </c>
      <c r="D6566" s="2"/>
    </row>
    <row r="6567" spans="1:4" x14ac:dyDescent="0.25">
      <c r="A6567" s="2">
        <v>540</v>
      </c>
      <c r="B6567">
        <v>7155</v>
      </c>
      <c r="C6567" s="3">
        <v>8869.2280200000005</v>
      </c>
      <c r="D6567" s="2"/>
    </row>
    <row r="6568" spans="1:4" x14ac:dyDescent="0.25">
      <c r="A6568" s="2">
        <v>540</v>
      </c>
      <c r="B6568">
        <v>7156</v>
      </c>
      <c r="C6568" s="3">
        <v>12198.796334000001</v>
      </c>
      <c r="D6568" s="2"/>
    </row>
    <row r="6569" spans="1:4" x14ac:dyDescent="0.25">
      <c r="A6569" s="2">
        <v>540</v>
      </c>
      <c r="B6569">
        <v>7157</v>
      </c>
      <c r="C6569" s="3">
        <v>4694.2537400000001</v>
      </c>
      <c r="D6569" s="2"/>
    </row>
    <row r="6570" spans="1:4" x14ac:dyDescent="0.25">
      <c r="A6570" s="2">
        <v>540</v>
      </c>
      <c r="B6570">
        <v>7158</v>
      </c>
      <c r="C6570" s="3">
        <v>11646.600732999999</v>
      </c>
      <c r="D6570" s="2"/>
    </row>
    <row r="6571" spans="1:4" x14ac:dyDescent="0.25">
      <c r="A6571" s="2">
        <v>540</v>
      </c>
      <c r="B6571">
        <v>7159</v>
      </c>
      <c r="C6571" s="3">
        <v>10693.058908000001</v>
      </c>
      <c r="D6571" s="2"/>
    </row>
    <row r="6572" spans="1:4" x14ac:dyDescent="0.25">
      <c r="A6572" s="2">
        <v>540</v>
      </c>
      <c r="B6572">
        <v>7160</v>
      </c>
      <c r="C6572" s="3">
        <v>11545.215149997999</v>
      </c>
      <c r="D6572" s="2"/>
    </row>
    <row r="6573" spans="1:4" x14ac:dyDescent="0.25">
      <c r="A6573" s="2">
        <v>540</v>
      </c>
      <c r="B6573">
        <v>7161</v>
      </c>
      <c r="C6573" s="3">
        <v>11545.215149997999</v>
      </c>
      <c r="D6573" s="2"/>
    </row>
    <row r="6574" spans="1:4" x14ac:dyDescent="0.25">
      <c r="A6574" s="2">
        <v>540</v>
      </c>
      <c r="B6574">
        <v>7162</v>
      </c>
      <c r="C6574" s="3">
        <v>13715.053887997999</v>
      </c>
      <c r="D6574" s="2"/>
    </row>
    <row r="6575" spans="1:4" x14ac:dyDescent="0.25">
      <c r="A6575" s="2">
        <v>540</v>
      </c>
      <c r="B6575">
        <v>7163</v>
      </c>
      <c r="C6575" s="3">
        <v>12600.36918</v>
      </c>
      <c r="D6575" s="2"/>
    </row>
    <row r="6576" spans="1:4" x14ac:dyDescent="0.25">
      <c r="A6576" s="2">
        <v>540</v>
      </c>
      <c r="B6576">
        <v>7164</v>
      </c>
      <c r="C6576" s="3">
        <v>13021.043379999999</v>
      </c>
      <c r="D6576" s="2"/>
    </row>
    <row r="6577" spans="1:4" x14ac:dyDescent="0.25">
      <c r="A6577" s="2">
        <v>540</v>
      </c>
      <c r="B6577">
        <v>7165</v>
      </c>
      <c r="C6577" s="3">
        <v>11245.240355</v>
      </c>
      <c r="D6577" s="2"/>
    </row>
    <row r="6578" spans="1:4" x14ac:dyDescent="0.25">
      <c r="A6578" s="2">
        <v>540</v>
      </c>
      <c r="B6578">
        <v>7166</v>
      </c>
      <c r="C6578" s="3">
        <v>8745.4717280000004</v>
      </c>
      <c r="D6578" s="2"/>
    </row>
    <row r="6579" spans="1:4" x14ac:dyDescent="0.25">
      <c r="A6579" s="2">
        <v>540</v>
      </c>
      <c r="B6579">
        <v>7167</v>
      </c>
      <c r="C6579" s="3">
        <v>11006.870919000001</v>
      </c>
      <c r="D6579" s="2"/>
    </row>
    <row r="6580" spans="1:4" x14ac:dyDescent="0.25">
      <c r="A6580" s="2">
        <v>540</v>
      </c>
      <c r="B6580">
        <v>7168</v>
      </c>
      <c r="C6580" s="3">
        <v>10540.269648</v>
      </c>
      <c r="D6580" s="2"/>
    </row>
    <row r="6581" spans="1:4" x14ac:dyDescent="0.25">
      <c r="A6581" s="2">
        <v>540</v>
      </c>
      <c r="B6581">
        <v>7169</v>
      </c>
      <c r="C6581" s="3">
        <v>10777.288552</v>
      </c>
      <c r="D6581" s="2"/>
    </row>
    <row r="6582" spans="1:4" x14ac:dyDescent="0.25">
      <c r="A6582" s="2">
        <v>540</v>
      </c>
      <c r="B6582">
        <v>7170</v>
      </c>
      <c r="C6582" s="3">
        <v>9081.8848579999994</v>
      </c>
      <c r="D6582" s="2"/>
    </row>
    <row r="6583" spans="1:4" x14ac:dyDescent="0.25">
      <c r="A6583" s="2">
        <v>540</v>
      </c>
      <c r="B6583">
        <v>7171</v>
      </c>
      <c r="C6583" s="3">
        <v>9474.4880740000008</v>
      </c>
      <c r="D6583" s="2"/>
    </row>
    <row r="6584" spans="1:4" x14ac:dyDescent="0.25">
      <c r="A6584" s="2">
        <v>540</v>
      </c>
      <c r="B6584">
        <v>7172</v>
      </c>
      <c r="C6584" s="3">
        <v>6564.240213</v>
      </c>
      <c r="D6584" s="2"/>
    </row>
    <row r="6585" spans="1:4" x14ac:dyDescent="0.25">
      <c r="A6585" s="2">
        <v>540</v>
      </c>
      <c r="B6585">
        <v>7174</v>
      </c>
      <c r="C6585" s="3">
        <v>12902.952788000001</v>
      </c>
      <c r="D6585" s="2"/>
    </row>
    <row r="6586" spans="1:4" x14ac:dyDescent="0.25">
      <c r="A6586" s="2">
        <v>540</v>
      </c>
      <c r="B6586">
        <v>7175</v>
      </c>
      <c r="C6586" s="3">
        <v>16545.098300000001</v>
      </c>
      <c r="D6586" s="2"/>
    </row>
    <row r="6587" spans="1:4" x14ac:dyDescent="0.25">
      <c r="A6587" s="2">
        <v>540</v>
      </c>
      <c r="B6587">
        <v>7176</v>
      </c>
      <c r="C6587" s="3">
        <v>20219.315204999999</v>
      </c>
      <c r="D6587" s="2"/>
    </row>
    <row r="6588" spans="1:4" x14ac:dyDescent="0.25">
      <c r="A6588" s="2">
        <v>540</v>
      </c>
      <c r="B6588">
        <v>7177</v>
      </c>
      <c r="C6588" s="3">
        <v>12572.219588</v>
      </c>
      <c r="D6588" s="2"/>
    </row>
    <row r="6589" spans="1:4" x14ac:dyDescent="0.25">
      <c r="A6589" s="2">
        <v>540</v>
      </c>
      <c r="B6589">
        <v>7178</v>
      </c>
      <c r="C6589" s="3">
        <v>8926.4187309999998</v>
      </c>
      <c r="D6589" s="2"/>
    </row>
    <row r="6590" spans="1:4" x14ac:dyDescent="0.25">
      <c r="A6590" s="2">
        <v>540</v>
      </c>
      <c r="B6590">
        <v>7179</v>
      </c>
      <c r="C6590" s="3">
        <v>12893.118178000001</v>
      </c>
      <c r="D6590" s="2"/>
    </row>
    <row r="6591" spans="1:4" x14ac:dyDescent="0.25">
      <c r="A6591" s="2">
        <v>540</v>
      </c>
      <c r="B6591">
        <v>7180</v>
      </c>
      <c r="C6591" s="3">
        <v>12893.118178000001</v>
      </c>
      <c r="D6591" s="2"/>
    </row>
    <row r="6592" spans="1:4" x14ac:dyDescent="0.25">
      <c r="A6592" s="2">
        <v>540</v>
      </c>
      <c r="B6592">
        <v>7181</v>
      </c>
      <c r="C6592" s="3">
        <v>13113.923998</v>
      </c>
      <c r="D6592" s="2"/>
    </row>
    <row r="6593" spans="1:4" x14ac:dyDescent="0.25">
      <c r="A6593" s="2">
        <v>540</v>
      </c>
      <c r="B6593">
        <v>7182</v>
      </c>
      <c r="C6593" s="3">
        <v>12192.442086999999</v>
      </c>
      <c r="D6593" s="2"/>
    </row>
    <row r="6594" spans="1:4" x14ac:dyDescent="0.25">
      <c r="A6594" s="2">
        <v>540</v>
      </c>
      <c r="B6594">
        <v>7183</v>
      </c>
      <c r="C6594" s="3">
        <v>12192.442086999999</v>
      </c>
      <c r="D6594" s="2"/>
    </row>
    <row r="6595" spans="1:4" x14ac:dyDescent="0.25">
      <c r="A6595" s="2">
        <v>540</v>
      </c>
      <c r="B6595">
        <v>7184</v>
      </c>
      <c r="C6595" s="3">
        <v>9656.5493499999993</v>
      </c>
      <c r="D6595" s="2"/>
    </row>
    <row r="6596" spans="1:4" x14ac:dyDescent="0.25">
      <c r="A6596" s="2">
        <v>540</v>
      </c>
      <c r="B6596">
        <v>7185</v>
      </c>
      <c r="C6596" s="3">
        <v>31956.991834</v>
      </c>
      <c r="D6596" s="2"/>
    </row>
    <row r="6597" spans="1:4" x14ac:dyDescent="0.25">
      <c r="A6597" s="2">
        <v>540</v>
      </c>
      <c r="B6597">
        <v>7186</v>
      </c>
      <c r="C6597" s="3">
        <v>7459.4617369999996</v>
      </c>
      <c r="D6597" s="2"/>
    </row>
    <row r="6598" spans="1:4" x14ac:dyDescent="0.25">
      <c r="A6598" s="2">
        <v>540</v>
      </c>
      <c r="B6598">
        <v>7190</v>
      </c>
      <c r="C6598" s="3">
        <v>53171.987884000002</v>
      </c>
      <c r="D6598" s="2"/>
    </row>
    <row r="6599" spans="1:4" x14ac:dyDescent="0.25">
      <c r="A6599" s="2">
        <v>540</v>
      </c>
      <c r="B6599">
        <v>7192</v>
      </c>
      <c r="C6599" s="3">
        <v>3073.1878999999999</v>
      </c>
      <c r="D6599" s="2"/>
    </row>
    <row r="6600" spans="1:4" x14ac:dyDescent="0.25">
      <c r="A6600" s="2">
        <v>540</v>
      </c>
      <c r="B6600">
        <v>7195</v>
      </c>
      <c r="C6600" s="3">
        <v>8221.3419849999991</v>
      </c>
      <c r="D6600" s="2"/>
    </row>
    <row r="6601" spans="1:4" x14ac:dyDescent="0.25">
      <c r="A6601" s="2">
        <v>540</v>
      </c>
      <c r="B6601">
        <v>7196</v>
      </c>
      <c r="C6601" s="3">
        <v>10774.875</v>
      </c>
      <c r="D6601" s="2"/>
    </row>
    <row r="6602" spans="1:4" x14ac:dyDescent="0.25">
      <c r="A6602" s="2">
        <v>540</v>
      </c>
      <c r="B6602">
        <v>7197</v>
      </c>
      <c r="C6602" s="3">
        <v>10649.651386</v>
      </c>
      <c r="D6602" s="2"/>
    </row>
    <row r="6603" spans="1:4" x14ac:dyDescent="0.25">
      <c r="A6603" s="2">
        <v>540</v>
      </c>
      <c r="B6603">
        <v>7198</v>
      </c>
      <c r="C6603" s="3">
        <v>14222.368606</v>
      </c>
      <c r="D6603" s="2"/>
    </row>
    <row r="6604" spans="1:4" x14ac:dyDescent="0.25">
      <c r="A6604" s="2">
        <v>540</v>
      </c>
      <c r="B6604">
        <v>7199</v>
      </c>
      <c r="C6604" s="3">
        <v>9202.7131900000004</v>
      </c>
      <c r="D6604" s="2"/>
    </row>
    <row r="6605" spans="1:4" x14ac:dyDescent="0.25">
      <c r="A6605" s="2">
        <v>540</v>
      </c>
      <c r="B6605">
        <v>7200</v>
      </c>
      <c r="C6605" s="3">
        <v>25559.019011</v>
      </c>
      <c r="D6605" s="2"/>
    </row>
    <row r="6606" spans="1:4" x14ac:dyDescent="0.25">
      <c r="A6606" s="2">
        <v>540</v>
      </c>
      <c r="B6606">
        <v>7201</v>
      </c>
      <c r="C6606" s="3">
        <v>14267.287369</v>
      </c>
      <c r="D6606" s="2"/>
    </row>
    <row r="6607" spans="1:4" x14ac:dyDescent="0.25">
      <c r="A6607" s="2">
        <v>540</v>
      </c>
      <c r="B6607">
        <v>7202</v>
      </c>
      <c r="C6607" s="3">
        <v>20386.063320000001</v>
      </c>
      <c r="D6607" s="2"/>
    </row>
    <row r="6608" spans="1:4" x14ac:dyDescent="0.25">
      <c r="A6608" s="2">
        <v>540</v>
      </c>
      <c r="B6608">
        <v>7203</v>
      </c>
      <c r="C6608" s="3">
        <v>19390.764549</v>
      </c>
      <c r="D6608" s="2"/>
    </row>
    <row r="6609" spans="1:4" x14ac:dyDescent="0.25">
      <c r="A6609" s="2">
        <v>540</v>
      </c>
      <c r="B6609">
        <v>7204</v>
      </c>
      <c r="C6609" s="3">
        <v>17249.082682</v>
      </c>
      <c r="D6609" s="2"/>
    </row>
    <row r="6610" spans="1:4" x14ac:dyDescent="0.25">
      <c r="A6610" s="2">
        <v>540</v>
      </c>
      <c r="B6610">
        <v>7205</v>
      </c>
      <c r="C6610" s="3">
        <v>20695.576120000002</v>
      </c>
      <c r="D6610" s="2"/>
    </row>
    <row r="6611" spans="1:4" x14ac:dyDescent="0.25">
      <c r="A6611" s="2">
        <v>540</v>
      </c>
      <c r="B6611">
        <v>7206</v>
      </c>
      <c r="C6611" s="3">
        <v>22980.270638999998</v>
      </c>
      <c r="D6611" s="2"/>
    </row>
    <row r="6612" spans="1:4" x14ac:dyDescent="0.25">
      <c r="A6612" s="2">
        <v>540</v>
      </c>
      <c r="B6612">
        <v>7207</v>
      </c>
      <c r="C6612" s="3">
        <v>22730.494546999998</v>
      </c>
      <c r="D6612" s="2"/>
    </row>
    <row r="6613" spans="1:4" x14ac:dyDescent="0.25">
      <c r="A6613" s="2">
        <v>540</v>
      </c>
      <c r="B6613">
        <v>7208</v>
      </c>
      <c r="C6613" s="3">
        <v>23930.223794000001</v>
      </c>
      <c r="D6613" s="2"/>
    </row>
    <row r="6614" spans="1:4" x14ac:dyDescent="0.25">
      <c r="A6614" s="2">
        <v>540</v>
      </c>
      <c r="B6614">
        <v>7211</v>
      </c>
      <c r="C6614" s="3">
        <v>19553.619611999999</v>
      </c>
      <c r="D6614" s="2"/>
    </row>
    <row r="6615" spans="1:4" x14ac:dyDescent="0.25">
      <c r="A6615" s="2">
        <v>540</v>
      </c>
      <c r="B6615">
        <v>7212</v>
      </c>
      <c r="C6615" s="3">
        <v>14497.700489998</v>
      </c>
      <c r="D6615" s="2"/>
    </row>
    <row r="6616" spans="1:4" x14ac:dyDescent="0.25">
      <c r="A6616" s="2">
        <v>540</v>
      </c>
      <c r="B6616">
        <v>7215</v>
      </c>
      <c r="C6616" s="3">
        <v>46205.389108000003</v>
      </c>
      <c r="D6616" s="2"/>
    </row>
    <row r="6617" spans="1:4" x14ac:dyDescent="0.25">
      <c r="A6617" s="2">
        <v>540</v>
      </c>
      <c r="B6617">
        <v>7216</v>
      </c>
      <c r="C6617" s="3">
        <v>53588.940079</v>
      </c>
      <c r="D6617" s="2"/>
    </row>
    <row r="6618" spans="1:4" x14ac:dyDescent="0.25">
      <c r="A6618" s="2">
        <v>540</v>
      </c>
      <c r="B6618">
        <v>7217</v>
      </c>
      <c r="C6618" s="3">
        <v>6606.8798340000003</v>
      </c>
      <c r="D6618" s="2"/>
    </row>
    <row r="6619" spans="1:4" x14ac:dyDescent="0.25">
      <c r="A6619" s="2">
        <v>540</v>
      </c>
      <c r="B6619">
        <v>7218</v>
      </c>
      <c r="C6619" s="3">
        <v>7134.7152050000004</v>
      </c>
      <c r="D6619" s="2"/>
    </row>
    <row r="6620" spans="1:4" x14ac:dyDescent="0.25">
      <c r="A6620" s="2">
        <v>540</v>
      </c>
      <c r="B6620">
        <v>7219</v>
      </c>
      <c r="C6620" s="3">
        <v>2524.3474700000002</v>
      </c>
      <c r="D6620" s="2"/>
    </row>
    <row r="6621" spans="1:4" x14ac:dyDescent="0.25">
      <c r="A6621" s="2">
        <v>540</v>
      </c>
      <c r="B6621">
        <v>7220</v>
      </c>
      <c r="C6621" s="3">
        <v>2517.5697009999999</v>
      </c>
      <c r="D6621" s="2"/>
    </row>
    <row r="6622" spans="1:4" x14ac:dyDescent="0.25">
      <c r="A6622" s="2">
        <v>540</v>
      </c>
      <c r="B6622">
        <v>7221</v>
      </c>
      <c r="C6622" s="3">
        <v>2532.4221579999999</v>
      </c>
      <c r="D6622" s="2"/>
    </row>
    <row r="6623" spans="1:4" x14ac:dyDescent="0.25">
      <c r="A6623" s="2">
        <v>540</v>
      </c>
      <c r="B6623">
        <v>7222</v>
      </c>
      <c r="C6623" s="3">
        <v>47069.949067000001</v>
      </c>
      <c r="D6623" s="2"/>
    </row>
    <row r="6624" spans="1:4" x14ac:dyDescent="0.25">
      <c r="A6624" s="2">
        <v>540</v>
      </c>
      <c r="B6624">
        <v>7223</v>
      </c>
      <c r="C6624" s="3">
        <v>45702.299292999996</v>
      </c>
      <c r="D6624" s="2"/>
    </row>
    <row r="6625" spans="1:4" x14ac:dyDescent="0.25">
      <c r="A6625" s="2">
        <v>540</v>
      </c>
      <c r="B6625">
        <v>7224</v>
      </c>
      <c r="C6625" s="3">
        <v>28844.043263</v>
      </c>
      <c r="D6625" s="2"/>
    </row>
    <row r="6626" spans="1:4" x14ac:dyDescent="0.25">
      <c r="A6626" s="2">
        <v>540</v>
      </c>
      <c r="B6626">
        <v>7225</v>
      </c>
      <c r="C6626" s="3">
        <v>29486.618571999999</v>
      </c>
      <c r="D6626" s="2"/>
    </row>
    <row r="6627" spans="1:4" x14ac:dyDescent="0.25">
      <c r="A6627" s="2">
        <v>540</v>
      </c>
      <c r="B6627">
        <v>7226</v>
      </c>
      <c r="C6627" s="3">
        <v>5996.666064</v>
      </c>
      <c r="D6627" s="2"/>
    </row>
    <row r="6628" spans="1:4" x14ac:dyDescent="0.25">
      <c r="A6628" s="2">
        <v>540</v>
      </c>
      <c r="B6628">
        <v>7227</v>
      </c>
      <c r="C6628" s="3">
        <v>19565.000606000001</v>
      </c>
      <c r="D6628" s="2"/>
    </row>
    <row r="6629" spans="1:4" x14ac:dyDescent="0.25">
      <c r="A6629" s="2">
        <v>540</v>
      </c>
      <c r="B6629">
        <v>7228</v>
      </c>
      <c r="C6629" s="3">
        <v>11037.785626000001</v>
      </c>
      <c r="D6629" s="2"/>
    </row>
    <row r="6630" spans="1:4" x14ac:dyDescent="0.25">
      <c r="A6630" s="2">
        <v>540</v>
      </c>
      <c r="B6630">
        <v>7229</v>
      </c>
      <c r="C6630" s="3">
        <v>19708.198004999998</v>
      </c>
      <c r="D6630" s="2"/>
    </row>
    <row r="6631" spans="1:4" x14ac:dyDescent="0.25">
      <c r="A6631" s="2">
        <v>540</v>
      </c>
      <c r="B6631">
        <v>7230</v>
      </c>
      <c r="C6631" s="3">
        <v>17491.709691</v>
      </c>
      <c r="D6631" s="2"/>
    </row>
    <row r="6632" spans="1:4" x14ac:dyDescent="0.25">
      <c r="A6632" s="2">
        <v>540</v>
      </c>
      <c r="B6632">
        <v>7231</v>
      </c>
      <c r="C6632" s="3">
        <v>9222.4207409999999</v>
      </c>
      <c r="D6632" s="2"/>
    </row>
    <row r="6633" spans="1:4" x14ac:dyDescent="0.25">
      <c r="A6633" s="2">
        <v>540</v>
      </c>
      <c r="B6633">
        <v>7232</v>
      </c>
      <c r="C6633" s="3">
        <v>9222.4207409999999</v>
      </c>
      <c r="D6633" s="2"/>
    </row>
    <row r="6634" spans="1:4" x14ac:dyDescent="0.25">
      <c r="A6634" s="2">
        <v>540</v>
      </c>
      <c r="B6634">
        <v>7233</v>
      </c>
      <c r="C6634" s="3">
        <v>6504.2699089999996</v>
      </c>
      <c r="D6634" s="2"/>
    </row>
    <row r="6635" spans="1:4" x14ac:dyDescent="0.25">
      <c r="A6635" s="2">
        <v>540</v>
      </c>
      <c r="B6635">
        <v>7234</v>
      </c>
      <c r="C6635" s="3">
        <v>9228.4785830000001</v>
      </c>
      <c r="D6635" s="2"/>
    </row>
    <row r="6636" spans="1:4" x14ac:dyDescent="0.25">
      <c r="A6636" s="2">
        <v>540</v>
      </c>
      <c r="B6636">
        <v>7235</v>
      </c>
      <c r="C6636" s="3">
        <v>10188.202346</v>
      </c>
      <c r="D6636" s="2"/>
    </row>
    <row r="6637" spans="1:4" x14ac:dyDescent="0.25">
      <c r="A6637" s="2">
        <v>540</v>
      </c>
      <c r="B6637">
        <v>7236</v>
      </c>
      <c r="C6637" s="3">
        <v>17496.126976</v>
      </c>
      <c r="D6637" s="2"/>
    </row>
    <row r="6638" spans="1:4" x14ac:dyDescent="0.25">
      <c r="A6638" s="2">
        <v>540</v>
      </c>
      <c r="B6638">
        <v>7237</v>
      </c>
      <c r="C6638" s="3">
        <v>19949.051506</v>
      </c>
      <c r="D6638" s="2"/>
    </row>
    <row r="6639" spans="1:4" x14ac:dyDescent="0.25">
      <c r="A6639" s="2">
        <v>540</v>
      </c>
      <c r="B6639">
        <v>7238</v>
      </c>
      <c r="C6639" s="3">
        <v>16702.655334999999</v>
      </c>
      <c r="D6639" s="2"/>
    </row>
    <row r="6640" spans="1:4" x14ac:dyDescent="0.25">
      <c r="A6640" s="2">
        <v>540</v>
      </c>
      <c r="B6640">
        <v>7239</v>
      </c>
      <c r="C6640" s="3">
        <v>10188.202346</v>
      </c>
      <c r="D6640" s="2"/>
    </row>
    <row r="6641" spans="1:4" x14ac:dyDescent="0.25">
      <c r="A6641" s="2">
        <v>540</v>
      </c>
      <c r="B6641">
        <v>7240</v>
      </c>
      <c r="C6641" s="3">
        <v>6264.5829830000002</v>
      </c>
      <c r="D6641" s="2"/>
    </row>
    <row r="6642" spans="1:4" x14ac:dyDescent="0.25">
      <c r="A6642" s="2">
        <v>540</v>
      </c>
      <c r="B6642">
        <v>7241</v>
      </c>
      <c r="C6642" s="3">
        <v>26121.849419999999</v>
      </c>
      <c r="D6642" s="2"/>
    </row>
    <row r="6643" spans="1:4" x14ac:dyDescent="0.25">
      <c r="A6643" s="2">
        <v>540</v>
      </c>
      <c r="B6643">
        <v>7242</v>
      </c>
      <c r="C6643" s="3">
        <v>23788.674663000002</v>
      </c>
      <c r="D6643" s="2"/>
    </row>
    <row r="6644" spans="1:4" x14ac:dyDescent="0.25">
      <c r="A6644" s="2">
        <v>540</v>
      </c>
      <c r="B6644">
        <v>7243</v>
      </c>
      <c r="C6644" s="3">
        <v>33728.724496000003</v>
      </c>
      <c r="D6644" s="2"/>
    </row>
    <row r="6645" spans="1:4" x14ac:dyDescent="0.25">
      <c r="A6645" s="2">
        <v>540</v>
      </c>
      <c r="B6645">
        <v>7244</v>
      </c>
      <c r="C6645" s="3">
        <v>6377.868066</v>
      </c>
      <c r="D6645" s="2"/>
    </row>
    <row r="6646" spans="1:4" x14ac:dyDescent="0.25">
      <c r="A6646" s="2">
        <v>540</v>
      </c>
      <c r="B6646">
        <v>7245</v>
      </c>
      <c r="C6646" s="3">
        <v>7352.7039210000003</v>
      </c>
      <c r="D6646" s="2"/>
    </row>
    <row r="6647" spans="1:4" x14ac:dyDescent="0.25">
      <c r="A6647" s="2">
        <v>540</v>
      </c>
      <c r="B6647">
        <v>7246</v>
      </c>
      <c r="C6647" s="3">
        <v>9225.3037839999997</v>
      </c>
      <c r="D6647" s="2"/>
    </row>
    <row r="6648" spans="1:4" x14ac:dyDescent="0.25">
      <c r="A6648" s="2">
        <v>540</v>
      </c>
      <c r="B6648">
        <v>7247</v>
      </c>
      <c r="C6648" s="3">
        <v>19223.764077</v>
      </c>
      <c r="D6648" s="2"/>
    </row>
    <row r="6649" spans="1:4" x14ac:dyDescent="0.25">
      <c r="A6649" s="2">
        <v>540</v>
      </c>
      <c r="B6649">
        <v>7248</v>
      </c>
      <c r="C6649" s="3">
        <v>20568.229587999998</v>
      </c>
      <c r="D6649" s="2"/>
    </row>
    <row r="6650" spans="1:4" x14ac:dyDescent="0.25">
      <c r="A6650" s="2">
        <v>540</v>
      </c>
      <c r="B6650">
        <v>7249</v>
      </c>
      <c r="C6650" s="3">
        <v>24077.306713999998</v>
      </c>
      <c r="D6650" s="2"/>
    </row>
    <row r="6651" spans="1:4" x14ac:dyDescent="0.25">
      <c r="A6651" s="2">
        <v>540</v>
      </c>
      <c r="B6651">
        <v>7250</v>
      </c>
      <c r="C6651" s="3">
        <v>2238.5965769999998</v>
      </c>
      <c r="D6651" s="2"/>
    </row>
    <row r="6652" spans="1:4" x14ac:dyDescent="0.25">
      <c r="A6652" s="2">
        <v>540</v>
      </c>
      <c r="B6652">
        <v>7251</v>
      </c>
      <c r="C6652" s="3">
        <v>1029.8371159999999</v>
      </c>
      <c r="D6652" s="2"/>
    </row>
    <row r="6653" spans="1:4" x14ac:dyDescent="0.25">
      <c r="A6653" s="2">
        <v>540</v>
      </c>
      <c r="B6653">
        <v>7252</v>
      </c>
      <c r="C6653" s="3">
        <v>4059.2854069999999</v>
      </c>
      <c r="D6653" s="2"/>
    </row>
    <row r="6654" spans="1:4" x14ac:dyDescent="0.25">
      <c r="A6654" s="2">
        <v>540</v>
      </c>
      <c r="B6654">
        <v>7254</v>
      </c>
      <c r="C6654" s="3">
        <v>4059.2854069999999</v>
      </c>
      <c r="D6654" s="2"/>
    </row>
    <row r="6655" spans="1:4" x14ac:dyDescent="0.25">
      <c r="A6655" s="2">
        <v>540</v>
      </c>
      <c r="B6655">
        <v>7256</v>
      </c>
      <c r="C6655" s="3">
        <v>20524.757056999999</v>
      </c>
      <c r="D6655" s="2"/>
    </row>
    <row r="6656" spans="1:4" x14ac:dyDescent="0.25">
      <c r="A6656" s="2">
        <v>540</v>
      </c>
      <c r="B6656">
        <v>7257</v>
      </c>
      <c r="C6656" s="3">
        <v>20524.757056999999</v>
      </c>
      <c r="D6656" s="2"/>
    </row>
    <row r="6657" spans="1:4" x14ac:dyDescent="0.25">
      <c r="A6657" s="2">
        <v>540</v>
      </c>
      <c r="B6657">
        <v>7258</v>
      </c>
      <c r="C6657" s="3">
        <v>51976.545673000001</v>
      </c>
      <c r="D6657" s="2"/>
    </row>
    <row r="6658" spans="1:4" x14ac:dyDescent="0.25">
      <c r="A6658" s="2">
        <v>540</v>
      </c>
      <c r="B6658">
        <v>7259</v>
      </c>
      <c r="C6658" s="3">
        <v>44440.398882000001</v>
      </c>
      <c r="D6658" s="2"/>
    </row>
    <row r="6659" spans="1:4" x14ac:dyDescent="0.25">
      <c r="A6659" s="2">
        <v>540</v>
      </c>
      <c r="B6659">
        <v>7260</v>
      </c>
      <c r="C6659" s="3">
        <v>51663.347233</v>
      </c>
      <c r="D6659" s="2"/>
    </row>
    <row r="6660" spans="1:4" x14ac:dyDescent="0.25">
      <c r="A6660" s="2">
        <v>540</v>
      </c>
      <c r="B6660">
        <v>7261</v>
      </c>
      <c r="C6660" s="3">
        <v>6851.8923599999998</v>
      </c>
      <c r="D6660" s="2"/>
    </row>
    <row r="6661" spans="1:4" x14ac:dyDescent="0.25">
      <c r="A6661" s="2">
        <v>540</v>
      </c>
      <c r="B6661">
        <v>7262</v>
      </c>
      <c r="C6661" s="3">
        <v>37225.828600000001</v>
      </c>
      <c r="D6661" s="2"/>
    </row>
    <row r="6662" spans="1:4" x14ac:dyDescent="0.25">
      <c r="A6662" s="2">
        <v>540</v>
      </c>
      <c r="B6662">
        <v>7265</v>
      </c>
      <c r="C6662" s="3">
        <v>2604.5749099999998</v>
      </c>
      <c r="D6662" s="2"/>
    </row>
    <row r="6663" spans="1:4" x14ac:dyDescent="0.25">
      <c r="A6663" s="2">
        <v>540</v>
      </c>
      <c r="B6663">
        <v>7268</v>
      </c>
      <c r="C6663" s="3">
        <v>170.36602500000001</v>
      </c>
      <c r="D6663" s="2"/>
    </row>
    <row r="6664" spans="1:4" x14ac:dyDescent="0.25">
      <c r="A6664" s="2">
        <v>540</v>
      </c>
      <c r="B6664">
        <v>7269</v>
      </c>
      <c r="C6664" s="3">
        <v>3913.7352030000002</v>
      </c>
      <c r="D6664" s="2"/>
    </row>
    <row r="6665" spans="1:4" x14ac:dyDescent="0.25">
      <c r="A6665" s="2">
        <v>540</v>
      </c>
      <c r="B6665">
        <v>7270</v>
      </c>
      <c r="C6665" s="3">
        <v>1739.7764110000001</v>
      </c>
      <c r="D6665" s="2"/>
    </row>
    <row r="6666" spans="1:4" x14ac:dyDescent="0.25">
      <c r="A6666" s="2">
        <v>540</v>
      </c>
      <c r="B6666">
        <v>7271</v>
      </c>
      <c r="C6666" s="3">
        <v>6851.8923599999998</v>
      </c>
      <c r="D6666" s="2"/>
    </row>
    <row r="6667" spans="1:4" x14ac:dyDescent="0.25">
      <c r="A6667" s="2">
        <v>540</v>
      </c>
      <c r="B6667">
        <v>7272</v>
      </c>
      <c r="C6667" s="3">
        <v>235.48014599999999</v>
      </c>
      <c r="D6667" s="2"/>
    </row>
    <row r="6668" spans="1:4" x14ac:dyDescent="0.25">
      <c r="A6668" s="2">
        <v>540</v>
      </c>
      <c r="B6668">
        <v>7273</v>
      </c>
      <c r="C6668" s="3">
        <v>235.48014599999999</v>
      </c>
      <c r="D6668" s="2"/>
    </row>
    <row r="6669" spans="1:4" x14ac:dyDescent="0.25">
      <c r="A6669" s="2">
        <v>540</v>
      </c>
      <c r="B6669">
        <v>7274</v>
      </c>
      <c r="C6669" s="3">
        <v>2811.2270789999998</v>
      </c>
      <c r="D6669" s="2"/>
    </row>
    <row r="6670" spans="1:4" x14ac:dyDescent="0.25">
      <c r="A6670" s="2">
        <v>540</v>
      </c>
      <c r="B6670">
        <v>7275</v>
      </c>
      <c r="C6670" s="3">
        <v>8124.940208</v>
      </c>
      <c r="D6670" s="2"/>
    </row>
    <row r="6671" spans="1:4" x14ac:dyDescent="0.25">
      <c r="A6671" s="2">
        <v>540</v>
      </c>
      <c r="B6671">
        <v>7276</v>
      </c>
      <c r="C6671" s="3">
        <v>4308.6831110000003</v>
      </c>
      <c r="D6671" s="2"/>
    </row>
    <row r="6672" spans="1:4" x14ac:dyDescent="0.25">
      <c r="A6672" s="2">
        <v>540</v>
      </c>
      <c r="B6672">
        <v>7277</v>
      </c>
      <c r="C6672" s="3">
        <v>2844.6391619999999</v>
      </c>
      <c r="D6672" s="2"/>
    </row>
    <row r="6673" spans="1:4" x14ac:dyDescent="0.25">
      <c r="A6673" s="2">
        <v>540</v>
      </c>
      <c r="B6673">
        <v>7278</v>
      </c>
      <c r="C6673" s="3">
        <v>2844.6391619999999</v>
      </c>
      <c r="D6673" s="2"/>
    </row>
    <row r="6674" spans="1:4" x14ac:dyDescent="0.25">
      <c r="A6674" s="2">
        <v>540</v>
      </c>
      <c r="B6674">
        <v>7279</v>
      </c>
      <c r="C6674" s="3">
        <v>3804.059002</v>
      </c>
      <c r="D6674" s="2"/>
    </row>
    <row r="6675" spans="1:4" x14ac:dyDescent="0.25">
      <c r="A6675" s="2">
        <v>540</v>
      </c>
      <c r="B6675">
        <v>7280</v>
      </c>
      <c r="C6675" s="3">
        <v>4002.8219439999998</v>
      </c>
      <c r="D6675" s="2"/>
    </row>
    <row r="6676" spans="1:4" x14ac:dyDescent="0.25">
      <c r="A6676" s="2">
        <v>540</v>
      </c>
      <c r="B6676">
        <v>7281</v>
      </c>
      <c r="C6676" s="3">
        <v>4448.3569239999997</v>
      </c>
      <c r="D6676" s="2"/>
    </row>
    <row r="6677" spans="1:4" x14ac:dyDescent="0.25">
      <c r="A6677" s="2">
        <v>540</v>
      </c>
      <c r="B6677">
        <v>7282</v>
      </c>
      <c r="C6677" s="3">
        <v>14502.100838</v>
      </c>
      <c r="D6677" s="2"/>
    </row>
    <row r="6678" spans="1:4" x14ac:dyDescent="0.25">
      <c r="A6678" s="2">
        <v>540</v>
      </c>
      <c r="B6678">
        <v>7283</v>
      </c>
      <c r="C6678" s="3">
        <v>14502.100838</v>
      </c>
      <c r="D6678" s="2"/>
    </row>
    <row r="6679" spans="1:4" x14ac:dyDescent="0.25">
      <c r="A6679" s="2">
        <v>540</v>
      </c>
      <c r="B6679">
        <v>7284</v>
      </c>
      <c r="C6679" s="3">
        <v>15130.600235</v>
      </c>
      <c r="D6679" s="2"/>
    </row>
    <row r="6680" spans="1:4" x14ac:dyDescent="0.25">
      <c r="A6680" s="2">
        <v>540</v>
      </c>
      <c r="B6680">
        <v>7285</v>
      </c>
      <c r="C6680" s="3">
        <v>16658.785338999998</v>
      </c>
      <c r="D6680" s="2"/>
    </row>
    <row r="6681" spans="1:4" x14ac:dyDescent="0.25">
      <c r="A6681" s="2">
        <v>540</v>
      </c>
      <c r="B6681">
        <v>7286</v>
      </c>
      <c r="C6681" s="3">
        <v>742.04131800000005</v>
      </c>
      <c r="D6681" s="2"/>
    </row>
    <row r="6682" spans="1:4" x14ac:dyDescent="0.25">
      <c r="A6682" s="2">
        <v>540</v>
      </c>
      <c r="B6682">
        <v>7287</v>
      </c>
      <c r="C6682" s="3">
        <v>10621.643592</v>
      </c>
      <c r="D6682" s="2"/>
    </row>
    <row r="6683" spans="1:4" x14ac:dyDescent="0.25">
      <c r="A6683" s="2">
        <v>540</v>
      </c>
      <c r="B6683">
        <v>7288</v>
      </c>
      <c r="C6683" s="3">
        <v>860.950782</v>
      </c>
      <c r="D6683" s="2"/>
    </row>
    <row r="6684" spans="1:4" x14ac:dyDescent="0.25">
      <c r="A6684" s="2">
        <v>540</v>
      </c>
      <c r="B6684">
        <v>7289</v>
      </c>
      <c r="C6684" s="3">
        <v>1436.298047</v>
      </c>
      <c r="D6684" s="2"/>
    </row>
    <row r="6685" spans="1:4" x14ac:dyDescent="0.25">
      <c r="A6685" s="2">
        <v>540</v>
      </c>
      <c r="B6685">
        <v>7290</v>
      </c>
      <c r="C6685" s="3">
        <v>1816.7459389999999</v>
      </c>
      <c r="D6685" s="2"/>
    </row>
    <row r="6686" spans="1:4" x14ac:dyDescent="0.25">
      <c r="A6686" s="2">
        <v>540</v>
      </c>
      <c r="B6686">
        <v>7291</v>
      </c>
      <c r="C6686" s="3">
        <v>2301.9620249999998</v>
      </c>
      <c r="D6686" s="2"/>
    </row>
    <row r="6687" spans="1:4" x14ac:dyDescent="0.25">
      <c r="A6687" s="2">
        <v>540</v>
      </c>
      <c r="B6687">
        <v>7292</v>
      </c>
      <c r="C6687" s="3">
        <v>2301.9620249999998</v>
      </c>
      <c r="D6687" s="2"/>
    </row>
    <row r="6688" spans="1:4" x14ac:dyDescent="0.25">
      <c r="A6688" s="2">
        <v>540</v>
      </c>
      <c r="B6688">
        <v>7293</v>
      </c>
      <c r="C6688" s="3">
        <v>14222.368606</v>
      </c>
      <c r="D6688" s="2"/>
    </row>
    <row r="6689" spans="1:4" x14ac:dyDescent="0.25">
      <c r="A6689" s="2">
        <v>540</v>
      </c>
      <c r="B6689">
        <v>7294</v>
      </c>
      <c r="C6689" s="3">
        <v>829.43927199999996</v>
      </c>
      <c r="D6689" s="2"/>
    </row>
    <row r="6690" spans="1:4" x14ac:dyDescent="0.25">
      <c r="A6690" s="2">
        <v>540</v>
      </c>
      <c r="B6690">
        <v>7299</v>
      </c>
      <c r="C6690" s="3">
        <v>35.930163</v>
      </c>
      <c r="D6690" s="2"/>
    </row>
    <row r="6691" spans="1:4" x14ac:dyDescent="0.25">
      <c r="A6691" s="2">
        <v>540</v>
      </c>
      <c r="B6691">
        <v>7300</v>
      </c>
      <c r="C6691" s="3">
        <v>4406.5805829999999</v>
      </c>
      <c r="D6691" s="2"/>
    </row>
    <row r="6692" spans="1:4" x14ac:dyDescent="0.25">
      <c r="A6692" s="2">
        <v>540</v>
      </c>
      <c r="B6692">
        <v>7301</v>
      </c>
      <c r="C6692" s="3">
        <v>3447.410531</v>
      </c>
      <c r="D6692" s="2"/>
    </row>
    <row r="6693" spans="1:4" x14ac:dyDescent="0.25">
      <c r="A6693" s="2">
        <v>540</v>
      </c>
      <c r="B6693">
        <v>7302</v>
      </c>
      <c r="C6693" s="3">
        <v>20972.980780999998</v>
      </c>
      <c r="D6693" s="2"/>
    </row>
    <row r="6694" spans="1:4" x14ac:dyDescent="0.25">
      <c r="A6694" s="2">
        <v>540</v>
      </c>
      <c r="B6694">
        <v>7303</v>
      </c>
      <c r="C6694" s="3">
        <v>12060.481906000001</v>
      </c>
      <c r="D6694" s="2"/>
    </row>
    <row r="6695" spans="1:4" x14ac:dyDescent="0.25">
      <c r="A6695" s="2">
        <v>540</v>
      </c>
      <c r="B6695">
        <v>7304</v>
      </c>
      <c r="C6695" s="3">
        <v>18105.227459000002</v>
      </c>
      <c r="D6695" s="2"/>
    </row>
    <row r="6696" spans="1:4" x14ac:dyDescent="0.25">
      <c r="A6696" s="2">
        <v>540</v>
      </c>
      <c r="B6696">
        <v>7305</v>
      </c>
      <c r="C6696" s="3">
        <v>18772.991993</v>
      </c>
      <c r="D6696" s="2"/>
    </row>
    <row r="6697" spans="1:4" x14ac:dyDescent="0.25">
      <c r="A6697" s="2">
        <v>540</v>
      </c>
      <c r="B6697">
        <v>7306</v>
      </c>
      <c r="C6697" s="3">
        <v>20084.188785999999</v>
      </c>
      <c r="D6697" s="2"/>
    </row>
    <row r="6698" spans="1:4" x14ac:dyDescent="0.25">
      <c r="A6698" s="2">
        <v>540</v>
      </c>
      <c r="B6698">
        <v>7307</v>
      </c>
      <c r="C6698" s="3">
        <v>7408.1155410000001</v>
      </c>
      <c r="D6698" s="2"/>
    </row>
    <row r="6699" spans="1:4" x14ac:dyDescent="0.25">
      <c r="A6699" s="2">
        <v>540</v>
      </c>
      <c r="B6699">
        <v>7310</v>
      </c>
      <c r="C6699" s="3">
        <v>1768.8182200000001</v>
      </c>
      <c r="D6699" s="2"/>
    </row>
    <row r="6700" spans="1:4" x14ac:dyDescent="0.25">
      <c r="A6700" s="2">
        <v>540</v>
      </c>
      <c r="B6700">
        <v>7311</v>
      </c>
      <c r="C6700" s="3">
        <v>8551.2247069999994</v>
      </c>
      <c r="D6700" s="2"/>
    </row>
    <row r="6701" spans="1:4" x14ac:dyDescent="0.25">
      <c r="A6701" s="2">
        <v>540</v>
      </c>
      <c r="B6701">
        <v>7312</v>
      </c>
      <c r="C6701" s="3">
        <v>17378.811575</v>
      </c>
      <c r="D6701" s="2"/>
    </row>
    <row r="6702" spans="1:4" x14ac:dyDescent="0.25">
      <c r="A6702" s="2">
        <v>540</v>
      </c>
      <c r="B6702">
        <v>7313</v>
      </c>
      <c r="C6702" s="3">
        <v>18457.883028</v>
      </c>
      <c r="D6702" s="2"/>
    </row>
    <row r="6703" spans="1:4" x14ac:dyDescent="0.25">
      <c r="A6703" s="2">
        <v>540</v>
      </c>
      <c r="B6703">
        <v>7317</v>
      </c>
      <c r="C6703" s="3">
        <v>5281.5488019960003</v>
      </c>
      <c r="D6703" s="2"/>
    </row>
    <row r="6704" spans="1:4" x14ac:dyDescent="0.25">
      <c r="A6704" s="2">
        <v>540</v>
      </c>
      <c r="B6704">
        <v>7338</v>
      </c>
      <c r="C6704" s="3">
        <v>17299.342350999999</v>
      </c>
      <c r="D6704" s="2"/>
    </row>
    <row r="6705" spans="1:4" x14ac:dyDescent="0.25">
      <c r="A6705" s="2">
        <v>540</v>
      </c>
      <c r="B6705">
        <v>7339</v>
      </c>
      <c r="C6705" s="3">
        <v>19659.796071000001</v>
      </c>
      <c r="D6705" s="2"/>
    </row>
    <row r="6706" spans="1:4" x14ac:dyDescent="0.25">
      <c r="A6706" s="2">
        <v>540</v>
      </c>
      <c r="B6706">
        <v>7340</v>
      </c>
      <c r="C6706" s="3">
        <v>28026.808603000001</v>
      </c>
      <c r="D6706" s="2"/>
    </row>
    <row r="6707" spans="1:4" x14ac:dyDescent="0.25">
      <c r="A6707" s="2">
        <v>540</v>
      </c>
      <c r="B6707">
        <v>7341</v>
      </c>
      <c r="C6707" s="3">
        <v>32779.892451</v>
      </c>
      <c r="D6707" s="2"/>
    </row>
    <row r="6708" spans="1:4" x14ac:dyDescent="0.25">
      <c r="A6708" s="2">
        <v>540</v>
      </c>
      <c r="B6708">
        <v>7342</v>
      </c>
      <c r="C6708" s="3">
        <v>2447.260327</v>
      </c>
      <c r="D6708" s="2"/>
    </row>
    <row r="6709" spans="1:4" x14ac:dyDescent="0.25">
      <c r="A6709" s="2">
        <v>540</v>
      </c>
      <c r="B6709">
        <v>7343</v>
      </c>
      <c r="C6709" s="3">
        <v>16385.213442331002</v>
      </c>
      <c r="D6709" s="2"/>
    </row>
    <row r="6710" spans="1:4" x14ac:dyDescent="0.25">
      <c r="A6710" s="2">
        <v>540</v>
      </c>
      <c r="B6710">
        <v>7344</v>
      </c>
      <c r="C6710" s="3">
        <v>6956.4367190000003</v>
      </c>
      <c r="D6710" s="2"/>
    </row>
    <row r="6711" spans="1:4" x14ac:dyDescent="0.25">
      <c r="A6711" s="2">
        <v>540</v>
      </c>
      <c r="B6711">
        <v>7345</v>
      </c>
      <c r="C6711" s="3">
        <v>7829.210779</v>
      </c>
      <c r="D6711" s="2"/>
    </row>
    <row r="6712" spans="1:4" x14ac:dyDescent="0.25">
      <c r="A6712" s="2">
        <v>540</v>
      </c>
      <c r="B6712">
        <v>7346</v>
      </c>
      <c r="C6712" s="3">
        <v>2929.6799150000002</v>
      </c>
      <c r="D6712" s="2"/>
    </row>
    <row r="6713" spans="1:4" x14ac:dyDescent="0.25">
      <c r="A6713" s="2">
        <v>540</v>
      </c>
      <c r="B6713">
        <v>7347</v>
      </c>
      <c r="C6713" s="3">
        <v>3243.8846640000002</v>
      </c>
      <c r="D6713" s="2"/>
    </row>
    <row r="6714" spans="1:4" x14ac:dyDescent="0.25">
      <c r="A6714" s="2">
        <v>540</v>
      </c>
      <c r="B6714">
        <v>7348</v>
      </c>
      <c r="C6714" s="3">
        <v>3243.8846640000002</v>
      </c>
      <c r="D6714" s="2"/>
    </row>
    <row r="6715" spans="1:4" x14ac:dyDescent="0.25">
      <c r="A6715" s="2">
        <v>540</v>
      </c>
      <c r="B6715">
        <v>7349</v>
      </c>
      <c r="C6715" s="3">
        <v>7091.6795679999996</v>
      </c>
      <c r="D6715" s="2"/>
    </row>
    <row r="6716" spans="1:4" x14ac:dyDescent="0.25">
      <c r="A6716" s="2">
        <v>540</v>
      </c>
      <c r="B6716">
        <v>7350</v>
      </c>
      <c r="C6716" s="3">
        <v>0</v>
      </c>
      <c r="D6716" s="2"/>
    </row>
    <row r="6717" spans="1:4" x14ac:dyDescent="0.25">
      <c r="A6717" s="2">
        <v>540</v>
      </c>
      <c r="B6717">
        <v>7351</v>
      </c>
      <c r="C6717" s="3">
        <v>880.34803899999997</v>
      </c>
      <c r="D6717" s="2"/>
    </row>
    <row r="6718" spans="1:4" x14ac:dyDescent="0.25">
      <c r="A6718" s="2">
        <v>540</v>
      </c>
      <c r="B6718">
        <v>7352</v>
      </c>
      <c r="C6718" s="3">
        <v>671.62948500000005</v>
      </c>
      <c r="D6718" s="2"/>
    </row>
    <row r="6719" spans="1:4" x14ac:dyDescent="0.25">
      <c r="A6719" s="2">
        <v>540</v>
      </c>
      <c r="B6719">
        <v>7353</v>
      </c>
      <c r="C6719" s="3">
        <v>3866.6694969999999</v>
      </c>
      <c r="D6719" s="2"/>
    </row>
    <row r="6720" spans="1:4" x14ac:dyDescent="0.25">
      <c r="A6720" s="2">
        <v>540</v>
      </c>
      <c r="B6720">
        <v>7354</v>
      </c>
      <c r="C6720" s="3">
        <v>3055.0386619999999</v>
      </c>
      <c r="D6720" s="2"/>
    </row>
    <row r="6721" spans="1:4" x14ac:dyDescent="0.25">
      <c r="A6721" s="2">
        <v>540</v>
      </c>
      <c r="B6721">
        <v>7355</v>
      </c>
      <c r="C6721" s="3">
        <v>2212.8984439999999</v>
      </c>
      <c r="D6721" s="2"/>
    </row>
    <row r="6722" spans="1:4" x14ac:dyDescent="0.25">
      <c r="A6722" s="2">
        <v>540</v>
      </c>
      <c r="B6722">
        <v>7356</v>
      </c>
      <c r="C6722" s="3">
        <v>2279.2673530000002</v>
      </c>
      <c r="D6722" s="2"/>
    </row>
    <row r="6723" spans="1:4" x14ac:dyDescent="0.25">
      <c r="A6723" s="2">
        <v>540</v>
      </c>
      <c r="B6723">
        <v>7357</v>
      </c>
      <c r="C6723" s="3">
        <v>3987.4442669999999</v>
      </c>
      <c r="D6723" s="2"/>
    </row>
    <row r="6724" spans="1:4" x14ac:dyDescent="0.25">
      <c r="A6724" s="2">
        <v>540</v>
      </c>
      <c r="B6724">
        <v>7358</v>
      </c>
      <c r="C6724" s="3">
        <v>7566.5944790000003</v>
      </c>
      <c r="D6724" s="2"/>
    </row>
    <row r="6725" spans="1:4" x14ac:dyDescent="0.25">
      <c r="A6725" s="2">
        <v>540</v>
      </c>
      <c r="B6725">
        <v>7359</v>
      </c>
      <c r="C6725" s="3">
        <v>800.29798300000004</v>
      </c>
      <c r="D6725" s="2"/>
    </row>
    <row r="6726" spans="1:4" x14ac:dyDescent="0.25">
      <c r="A6726" s="2">
        <v>540</v>
      </c>
      <c r="B6726">
        <v>7360</v>
      </c>
      <c r="C6726" s="3">
        <v>7553.2235430000001</v>
      </c>
      <c r="D6726" s="2"/>
    </row>
    <row r="6727" spans="1:4" x14ac:dyDescent="0.25">
      <c r="A6727" s="2">
        <v>540</v>
      </c>
      <c r="B6727">
        <v>7362</v>
      </c>
      <c r="C6727" s="3">
        <v>799.23880999999994</v>
      </c>
      <c r="D6727" s="2"/>
    </row>
    <row r="6728" spans="1:4" x14ac:dyDescent="0.25">
      <c r="A6728" s="2">
        <v>540</v>
      </c>
      <c r="B6728">
        <v>7363</v>
      </c>
      <c r="C6728" s="3">
        <v>27674.574666</v>
      </c>
      <c r="D6728" s="2"/>
    </row>
    <row r="6729" spans="1:4" x14ac:dyDescent="0.25">
      <c r="A6729" s="2">
        <v>540</v>
      </c>
      <c r="B6729">
        <v>7364</v>
      </c>
      <c r="C6729" s="3">
        <v>27444.019938000001</v>
      </c>
      <c r="D6729" s="2"/>
    </row>
    <row r="6730" spans="1:4" x14ac:dyDescent="0.25">
      <c r="A6730" s="2">
        <v>540</v>
      </c>
      <c r="B6730">
        <v>7365</v>
      </c>
      <c r="C6730" s="3">
        <v>13902.274471000001</v>
      </c>
      <c r="D6730" s="2"/>
    </row>
    <row r="6731" spans="1:4" x14ac:dyDescent="0.25">
      <c r="A6731" s="2">
        <v>540</v>
      </c>
      <c r="B6731">
        <v>7366</v>
      </c>
      <c r="C6731" s="3">
        <v>3317.7128440000001</v>
      </c>
      <c r="D6731" s="2"/>
    </row>
    <row r="6732" spans="1:4" x14ac:dyDescent="0.25">
      <c r="A6732" s="2">
        <v>540</v>
      </c>
      <c r="B6732">
        <v>7367</v>
      </c>
      <c r="C6732" s="3">
        <v>38752.869284</v>
      </c>
      <c r="D6732" s="2"/>
    </row>
    <row r="6733" spans="1:4" x14ac:dyDescent="0.25">
      <c r="A6733" s="2">
        <v>540</v>
      </c>
      <c r="B6733">
        <v>7368</v>
      </c>
      <c r="C6733" s="3">
        <v>32321.299829</v>
      </c>
      <c r="D6733" s="2"/>
    </row>
    <row r="6734" spans="1:4" x14ac:dyDescent="0.25">
      <c r="A6734" s="2">
        <v>540</v>
      </c>
      <c r="B6734">
        <v>7369</v>
      </c>
      <c r="C6734" s="3">
        <v>33381.592454999998</v>
      </c>
      <c r="D6734" s="2"/>
    </row>
    <row r="6735" spans="1:4" x14ac:dyDescent="0.25">
      <c r="A6735" s="2">
        <v>540</v>
      </c>
      <c r="B6735">
        <v>7370</v>
      </c>
      <c r="C6735" s="3">
        <v>31891.202345999998</v>
      </c>
      <c r="D6735" s="2"/>
    </row>
    <row r="6736" spans="1:4" x14ac:dyDescent="0.25">
      <c r="A6736" s="2">
        <v>540</v>
      </c>
      <c r="B6736">
        <v>7371</v>
      </c>
      <c r="C6736" s="3">
        <v>3827.795955</v>
      </c>
      <c r="D6736" s="2"/>
    </row>
    <row r="6737" spans="1:4" x14ac:dyDescent="0.25">
      <c r="A6737" s="2">
        <v>540</v>
      </c>
      <c r="B6737">
        <v>7372</v>
      </c>
      <c r="C6737" s="3">
        <v>20381.384502000001</v>
      </c>
      <c r="D6737" s="2"/>
    </row>
    <row r="6738" spans="1:4" x14ac:dyDescent="0.25">
      <c r="A6738" s="2">
        <v>540</v>
      </c>
      <c r="B6738">
        <v>7373</v>
      </c>
      <c r="C6738" s="3">
        <v>85979.108665666005</v>
      </c>
      <c r="D6738" s="2"/>
    </row>
    <row r="6739" spans="1:4" x14ac:dyDescent="0.25">
      <c r="A6739" s="2">
        <v>540</v>
      </c>
      <c r="B6739">
        <v>7374</v>
      </c>
      <c r="C6739" s="3">
        <v>67065.509909999993</v>
      </c>
      <c r="D6739" s="2"/>
    </row>
    <row r="6740" spans="1:4" x14ac:dyDescent="0.25">
      <c r="A6740" s="2">
        <v>540</v>
      </c>
      <c r="B6740">
        <v>7375</v>
      </c>
      <c r="C6740" s="3">
        <v>59460.304948333003</v>
      </c>
      <c r="D6740" s="2"/>
    </row>
    <row r="6741" spans="1:4" x14ac:dyDescent="0.25">
      <c r="A6741" s="2">
        <v>540</v>
      </c>
      <c r="B6741">
        <v>7376</v>
      </c>
      <c r="C6741" s="3">
        <v>47059.389657</v>
      </c>
      <c r="D6741" s="2"/>
    </row>
    <row r="6742" spans="1:4" x14ac:dyDescent="0.25">
      <c r="A6742" s="2">
        <v>540</v>
      </c>
      <c r="B6742">
        <v>7377</v>
      </c>
      <c r="C6742" s="3">
        <v>51555.809573999999</v>
      </c>
      <c r="D6742" s="2"/>
    </row>
    <row r="6743" spans="1:4" x14ac:dyDescent="0.25">
      <c r="A6743" s="2">
        <v>540</v>
      </c>
      <c r="B6743">
        <v>7378</v>
      </c>
      <c r="C6743" s="3">
        <v>3486.5895620000001</v>
      </c>
      <c r="D6743" s="2"/>
    </row>
    <row r="6744" spans="1:4" x14ac:dyDescent="0.25">
      <c r="A6744" s="2">
        <v>540</v>
      </c>
      <c r="B6744">
        <v>7379</v>
      </c>
      <c r="C6744" s="3">
        <v>8475.8211360000005</v>
      </c>
      <c r="D6744" s="2"/>
    </row>
    <row r="6745" spans="1:4" x14ac:dyDescent="0.25">
      <c r="A6745" s="2">
        <v>540</v>
      </c>
      <c r="B6745">
        <v>7380</v>
      </c>
      <c r="C6745" s="3">
        <v>56341.301471332998</v>
      </c>
      <c r="D6745" s="2"/>
    </row>
    <row r="6746" spans="1:4" x14ac:dyDescent="0.25">
      <c r="A6746" s="2">
        <v>540</v>
      </c>
      <c r="B6746">
        <v>7381</v>
      </c>
      <c r="C6746" s="3">
        <v>18399.436807999999</v>
      </c>
      <c r="D6746" s="2"/>
    </row>
    <row r="6747" spans="1:4" x14ac:dyDescent="0.25">
      <c r="A6747" s="2">
        <v>540</v>
      </c>
      <c r="B6747">
        <v>7384</v>
      </c>
      <c r="C6747" s="3">
        <v>50.117001000000002</v>
      </c>
      <c r="D6747" s="2"/>
    </row>
    <row r="6748" spans="1:4" x14ac:dyDescent="0.25">
      <c r="A6748" s="2">
        <v>540</v>
      </c>
      <c r="B6748">
        <v>7385</v>
      </c>
      <c r="C6748" s="3">
        <v>55.293208</v>
      </c>
      <c r="D6748" s="2"/>
    </row>
    <row r="6749" spans="1:4" x14ac:dyDescent="0.25">
      <c r="A6749" s="2">
        <v>540</v>
      </c>
      <c r="B6749">
        <v>7386</v>
      </c>
      <c r="C6749" s="3">
        <v>9065.7923050000009</v>
      </c>
      <c r="D6749" s="2"/>
    </row>
    <row r="6750" spans="1:4" x14ac:dyDescent="0.25">
      <c r="A6750" s="2">
        <v>540</v>
      </c>
      <c r="B6750">
        <v>7387</v>
      </c>
      <c r="C6750" s="3">
        <v>9065.7923050000009</v>
      </c>
      <c r="D6750" s="2"/>
    </row>
    <row r="6751" spans="1:4" x14ac:dyDescent="0.25">
      <c r="A6751" s="2">
        <v>540</v>
      </c>
      <c r="B6751">
        <v>7388</v>
      </c>
      <c r="C6751" s="3">
        <v>14105.878509</v>
      </c>
      <c r="D6751" s="2"/>
    </row>
    <row r="6752" spans="1:4" x14ac:dyDescent="0.25">
      <c r="A6752" s="2">
        <v>540</v>
      </c>
      <c r="B6752">
        <v>7389</v>
      </c>
      <c r="C6752" s="3">
        <v>1404.8953429999999</v>
      </c>
      <c r="D6752" s="2"/>
    </row>
    <row r="6753" spans="1:4" x14ac:dyDescent="0.25">
      <c r="A6753" s="2">
        <v>540</v>
      </c>
      <c r="B6753">
        <v>7390</v>
      </c>
      <c r="C6753" s="3">
        <v>11309.911962</v>
      </c>
      <c r="D6753" s="2"/>
    </row>
    <row r="6754" spans="1:4" x14ac:dyDescent="0.25">
      <c r="A6754" s="2">
        <v>540</v>
      </c>
      <c r="B6754">
        <v>7391</v>
      </c>
      <c r="C6754" s="3">
        <v>2917.7519739999998</v>
      </c>
      <c r="D6754" s="2"/>
    </row>
    <row r="6755" spans="1:4" x14ac:dyDescent="0.25">
      <c r="A6755" s="2">
        <v>540</v>
      </c>
      <c r="B6755">
        <v>7394</v>
      </c>
      <c r="C6755" s="3">
        <v>1404.8953429999999</v>
      </c>
      <c r="D6755" s="2"/>
    </row>
    <row r="6756" spans="1:4" x14ac:dyDescent="0.25">
      <c r="A6756" s="2">
        <v>540</v>
      </c>
      <c r="B6756">
        <v>7395</v>
      </c>
      <c r="C6756" s="3">
        <v>8404.2455470000004</v>
      </c>
      <c r="D6756" s="2"/>
    </row>
    <row r="6757" spans="1:4" x14ac:dyDescent="0.25">
      <c r="A6757" s="2">
        <v>540</v>
      </c>
      <c r="B6757">
        <v>7396</v>
      </c>
      <c r="C6757" s="3">
        <v>8404.2455470000004</v>
      </c>
      <c r="D6757" s="2"/>
    </row>
    <row r="6758" spans="1:4" x14ac:dyDescent="0.25">
      <c r="A6758" s="2">
        <v>540</v>
      </c>
      <c r="B6758">
        <v>7397</v>
      </c>
      <c r="C6758" s="3">
        <v>3334.0655160000001</v>
      </c>
      <c r="D6758" s="2"/>
    </row>
    <row r="6759" spans="1:4" x14ac:dyDescent="0.25">
      <c r="A6759" s="2">
        <v>540</v>
      </c>
      <c r="B6759">
        <v>7398</v>
      </c>
      <c r="C6759" s="3">
        <v>6774.0693309999997</v>
      </c>
      <c r="D6759" s="2"/>
    </row>
    <row r="6760" spans="1:4" x14ac:dyDescent="0.25">
      <c r="A6760" s="2">
        <v>540</v>
      </c>
      <c r="B6760">
        <v>7399</v>
      </c>
      <c r="C6760" s="3">
        <v>6774.0693309999997</v>
      </c>
      <c r="D6760" s="2"/>
    </row>
    <row r="6761" spans="1:4" x14ac:dyDescent="0.25">
      <c r="A6761" s="2">
        <v>540</v>
      </c>
      <c r="B6761">
        <v>7400</v>
      </c>
      <c r="C6761" s="3">
        <v>8167.0527410000004</v>
      </c>
      <c r="D6761" s="2"/>
    </row>
    <row r="6762" spans="1:4" x14ac:dyDescent="0.25">
      <c r="A6762" s="2">
        <v>540</v>
      </c>
      <c r="B6762">
        <v>7401</v>
      </c>
      <c r="C6762" s="3">
        <v>3334.0655160000001</v>
      </c>
      <c r="D6762" s="2"/>
    </row>
    <row r="6763" spans="1:4" x14ac:dyDescent="0.25">
      <c r="A6763" s="2">
        <v>540</v>
      </c>
      <c r="B6763">
        <v>7402</v>
      </c>
      <c r="C6763" s="3">
        <v>11955.290892999999</v>
      </c>
      <c r="D6763" s="2"/>
    </row>
    <row r="6764" spans="1:4" x14ac:dyDescent="0.25">
      <c r="A6764" s="2">
        <v>540</v>
      </c>
      <c r="B6764">
        <v>7403</v>
      </c>
      <c r="C6764" s="3">
        <v>10826.160931</v>
      </c>
      <c r="D6764" s="2"/>
    </row>
    <row r="6765" spans="1:4" x14ac:dyDescent="0.25">
      <c r="A6765" s="2">
        <v>540</v>
      </c>
      <c r="B6765">
        <v>7404</v>
      </c>
      <c r="C6765" s="3">
        <v>20395.383855</v>
      </c>
      <c r="D6765" s="2"/>
    </row>
    <row r="6766" spans="1:4" x14ac:dyDescent="0.25">
      <c r="A6766" s="2">
        <v>540</v>
      </c>
      <c r="B6766">
        <v>7405</v>
      </c>
      <c r="C6766" s="3">
        <v>3464.8456660000002</v>
      </c>
      <c r="D6766" s="2"/>
    </row>
    <row r="6767" spans="1:4" x14ac:dyDescent="0.25">
      <c r="A6767" s="2">
        <v>540</v>
      </c>
      <c r="B6767">
        <v>7406</v>
      </c>
      <c r="C6767" s="3">
        <v>11150.825613999999</v>
      </c>
      <c r="D6767" s="2"/>
    </row>
    <row r="6768" spans="1:4" x14ac:dyDescent="0.25">
      <c r="A6768" s="2">
        <v>540</v>
      </c>
      <c r="B6768">
        <v>7407</v>
      </c>
      <c r="C6768" s="3">
        <v>2877.5577429999998</v>
      </c>
      <c r="D6768" s="2"/>
    </row>
    <row r="6769" spans="1:4" x14ac:dyDescent="0.25">
      <c r="A6769" s="2">
        <v>540</v>
      </c>
      <c r="B6769">
        <v>7408</v>
      </c>
      <c r="C6769" s="3">
        <v>3875.6133089999998</v>
      </c>
      <c r="D6769" s="2"/>
    </row>
    <row r="6770" spans="1:4" x14ac:dyDescent="0.25">
      <c r="A6770" s="2">
        <v>540</v>
      </c>
      <c r="B6770">
        <v>7409</v>
      </c>
      <c r="C6770" s="3">
        <v>6762.6846580000001</v>
      </c>
      <c r="D6770" s="2"/>
    </row>
    <row r="6771" spans="1:4" x14ac:dyDescent="0.25">
      <c r="A6771" s="2">
        <v>540</v>
      </c>
      <c r="B6771">
        <v>7410</v>
      </c>
      <c r="C6771" s="3">
        <v>6417.4310310000001</v>
      </c>
      <c r="D6771" s="2"/>
    </row>
    <row r="6772" spans="1:4" x14ac:dyDescent="0.25">
      <c r="A6772" s="2">
        <v>540</v>
      </c>
      <c r="B6772">
        <v>7411</v>
      </c>
      <c r="C6772" s="3">
        <v>2877.5577429999998</v>
      </c>
      <c r="D6772" s="2"/>
    </row>
    <row r="6773" spans="1:4" x14ac:dyDescent="0.25">
      <c r="A6773" s="2">
        <v>540</v>
      </c>
      <c r="B6773">
        <v>7412</v>
      </c>
      <c r="C6773" s="3">
        <v>10053.345885000001</v>
      </c>
      <c r="D6773" s="2"/>
    </row>
    <row r="6774" spans="1:4" x14ac:dyDescent="0.25">
      <c r="A6774" s="2">
        <v>540</v>
      </c>
      <c r="B6774">
        <v>7413</v>
      </c>
      <c r="C6774" s="3">
        <v>1123.3932789999999</v>
      </c>
      <c r="D6774" s="2"/>
    </row>
    <row r="6775" spans="1:4" x14ac:dyDescent="0.25">
      <c r="A6775" s="2">
        <v>540</v>
      </c>
      <c r="B6775">
        <v>7414</v>
      </c>
      <c r="C6775" s="3">
        <v>14009.776406000001</v>
      </c>
      <c r="D6775" s="2"/>
    </row>
    <row r="6776" spans="1:4" x14ac:dyDescent="0.25">
      <c r="A6776" s="2">
        <v>540</v>
      </c>
      <c r="B6776">
        <v>7415</v>
      </c>
      <c r="C6776" s="3">
        <v>10354.546109999999</v>
      </c>
      <c r="D6776" s="2"/>
    </row>
    <row r="6777" spans="1:4" x14ac:dyDescent="0.25">
      <c r="A6777" s="2">
        <v>540</v>
      </c>
      <c r="B6777">
        <v>7416</v>
      </c>
      <c r="C6777" s="3">
        <v>5661.2883039999997</v>
      </c>
      <c r="D6777" s="2"/>
    </row>
    <row r="6778" spans="1:4" x14ac:dyDescent="0.25">
      <c r="A6778" s="2">
        <v>540</v>
      </c>
      <c r="B6778">
        <v>7417</v>
      </c>
      <c r="C6778" s="3">
        <v>13788.827175</v>
      </c>
      <c r="D6778" s="2"/>
    </row>
    <row r="6779" spans="1:4" x14ac:dyDescent="0.25">
      <c r="A6779" s="2">
        <v>540</v>
      </c>
      <c r="B6779">
        <v>7418</v>
      </c>
      <c r="C6779" s="3">
        <v>4100.8661810000003</v>
      </c>
      <c r="D6779" s="2"/>
    </row>
    <row r="6780" spans="1:4" x14ac:dyDescent="0.25">
      <c r="A6780" s="2">
        <v>540</v>
      </c>
      <c r="B6780">
        <v>7419</v>
      </c>
      <c r="C6780" s="3">
        <v>10222.296263</v>
      </c>
      <c r="D6780" s="2"/>
    </row>
    <row r="6781" spans="1:4" x14ac:dyDescent="0.25">
      <c r="A6781" s="2">
        <v>540</v>
      </c>
      <c r="B6781">
        <v>7420</v>
      </c>
      <c r="C6781" s="3">
        <v>19700.185485000002</v>
      </c>
      <c r="D6781" s="2"/>
    </row>
    <row r="6782" spans="1:4" x14ac:dyDescent="0.25">
      <c r="A6782" s="2">
        <v>540</v>
      </c>
      <c r="B6782">
        <v>7421</v>
      </c>
      <c r="C6782" s="3">
        <v>20933.182846</v>
      </c>
      <c r="D6782" s="2"/>
    </row>
    <row r="6783" spans="1:4" x14ac:dyDescent="0.25">
      <c r="A6783" s="2">
        <v>540</v>
      </c>
      <c r="B6783">
        <v>7422</v>
      </c>
      <c r="C6783" s="3">
        <v>182.69347099999999</v>
      </c>
      <c r="D6783" s="2"/>
    </row>
    <row r="6784" spans="1:4" x14ac:dyDescent="0.25">
      <c r="A6784" s="2">
        <v>540</v>
      </c>
      <c r="B6784">
        <v>7424</v>
      </c>
      <c r="C6784" s="3">
        <v>14778.125082</v>
      </c>
      <c r="D6784" s="2"/>
    </row>
    <row r="6785" spans="1:4" x14ac:dyDescent="0.25">
      <c r="A6785" s="2">
        <v>540</v>
      </c>
      <c r="B6785">
        <v>7425</v>
      </c>
      <c r="C6785" s="3">
        <v>14778.125082</v>
      </c>
      <c r="D6785" s="2"/>
    </row>
    <row r="6786" spans="1:4" x14ac:dyDescent="0.25">
      <c r="A6786" s="2">
        <v>540</v>
      </c>
      <c r="B6786">
        <v>7426</v>
      </c>
      <c r="C6786" s="3">
        <v>15106.54975</v>
      </c>
      <c r="D6786" s="2"/>
    </row>
    <row r="6787" spans="1:4" x14ac:dyDescent="0.25">
      <c r="A6787" s="2">
        <v>540</v>
      </c>
      <c r="B6787">
        <v>7427</v>
      </c>
      <c r="C6787" s="3">
        <v>6354.6409210000002</v>
      </c>
      <c r="D6787" s="2"/>
    </row>
    <row r="6788" spans="1:4" x14ac:dyDescent="0.25">
      <c r="A6788" s="2">
        <v>540</v>
      </c>
      <c r="B6788">
        <v>7428</v>
      </c>
      <c r="C6788" s="3">
        <v>7794.9443439999995</v>
      </c>
      <c r="D6788" s="2"/>
    </row>
    <row r="6789" spans="1:4" x14ac:dyDescent="0.25">
      <c r="A6789" s="2">
        <v>540</v>
      </c>
      <c r="B6789">
        <v>7430</v>
      </c>
      <c r="C6789" s="3">
        <v>64739.086861000003</v>
      </c>
      <c r="D6789" s="2"/>
    </row>
    <row r="6790" spans="1:4" x14ac:dyDescent="0.25">
      <c r="A6790" s="2">
        <v>540</v>
      </c>
      <c r="B6790">
        <v>7431</v>
      </c>
      <c r="C6790" s="3">
        <v>1024.025429</v>
      </c>
      <c r="D6790" s="2"/>
    </row>
    <row r="6791" spans="1:4" x14ac:dyDescent="0.25">
      <c r="A6791" s="2">
        <v>540</v>
      </c>
      <c r="B6791">
        <v>7432</v>
      </c>
      <c r="C6791" s="3">
        <v>13382.086894997001</v>
      </c>
      <c r="D6791" s="2"/>
    </row>
    <row r="6792" spans="1:4" x14ac:dyDescent="0.25">
      <c r="A6792" s="2">
        <v>540</v>
      </c>
      <c r="B6792">
        <v>7434</v>
      </c>
      <c r="C6792" s="3">
        <v>23168.106501999999</v>
      </c>
      <c r="D6792" s="2"/>
    </row>
    <row r="6793" spans="1:4" x14ac:dyDescent="0.25">
      <c r="A6793" s="2">
        <v>540</v>
      </c>
      <c r="B6793">
        <v>7435</v>
      </c>
      <c r="C6793" s="3">
        <v>8670.9165759999996</v>
      </c>
      <c r="D6793" s="2"/>
    </row>
    <row r="6794" spans="1:4" x14ac:dyDescent="0.25">
      <c r="A6794" s="2">
        <v>540</v>
      </c>
      <c r="B6794">
        <v>7436</v>
      </c>
      <c r="C6794" s="3">
        <v>7041.0067710000003</v>
      </c>
      <c r="D6794" s="2"/>
    </row>
    <row r="6795" spans="1:4" x14ac:dyDescent="0.25">
      <c r="A6795" s="2">
        <v>540</v>
      </c>
      <c r="B6795">
        <v>7437</v>
      </c>
      <c r="C6795" s="3">
        <v>7041.0067710000003</v>
      </c>
      <c r="D6795" s="2"/>
    </row>
    <row r="6796" spans="1:4" x14ac:dyDescent="0.25">
      <c r="A6796" s="2">
        <v>540</v>
      </c>
      <c r="B6796">
        <v>7438</v>
      </c>
      <c r="C6796" s="3">
        <v>7041.0067710000003</v>
      </c>
      <c r="D6796" s="2"/>
    </row>
    <row r="6797" spans="1:4" x14ac:dyDescent="0.25">
      <c r="A6797" s="2">
        <v>540</v>
      </c>
      <c r="B6797">
        <v>7439</v>
      </c>
      <c r="C6797" s="3">
        <v>230.943984</v>
      </c>
      <c r="D6797" s="2"/>
    </row>
    <row r="6798" spans="1:4" x14ac:dyDescent="0.25">
      <c r="A6798" s="2">
        <v>540</v>
      </c>
      <c r="B6798">
        <v>7440</v>
      </c>
      <c r="C6798" s="3">
        <v>4981.4387040000001</v>
      </c>
      <c r="D6798" s="2"/>
    </row>
    <row r="6799" spans="1:4" x14ac:dyDescent="0.25">
      <c r="A6799" s="2">
        <v>540</v>
      </c>
      <c r="B6799">
        <v>7441</v>
      </c>
      <c r="C6799" s="3">
        <v>4981.4387040000001</v>
      </c>
      <c r="D6799" s="2"/>
    </row>
    <row r="6800" spans="1:4" x14ac:dyDescent="0.25">
      <c r="A6800" s="2">
        <v>540</v>
      </c>
      <c r="B6800">
        <v>7442</v>
      </c>
      <c r="C6800" s="3">
        <v>60754.557947000001</v>
      </c>
      <c r="D6800" s="2"/>
    </row>
    <row r="6801" spans="1:4" x14ac:dyDescent="0.25">
      <c r="A6801" s="2">
        <v>540</v>
      </c>
      <c r="B6801">
        <v>7444</v>
      </c>
      <c r="C6801" s="3">
        <v>31472.930952999999</v>
      </c>
      <c r="D6801" s="2"/>
    </row>
    <row r="6802" spans="1:4" x14ac:dyDescent="0.25">
      <c r="A6802" s="2">
        <v>540</v>
      </c>
      <c r="B6802">
        <v>7445</v>
      </c>
      <c r="C6802" s="3">
        <v>21397.027600000001</v>
      </c>
      <c r="D6802" s="2"/>
    </row>
    <row r="6803" spans="1:4" x14ac:dyDescent="0.25">
      <c r="A6803" s="2">
        <v>540</v>
      </c>
      <c r="B6803">
        <v>7446</v>
      </c>
      <c r="C6803" s="3">
        <v>8614.3208439999999</v>
      </c>
      <c r="D6803" s="2"/>
    </row>
    <row r="6804" spans="1:4" x14ac:dyDescent="0.25">
      <c r="A6804" s="2">
        <v>540</v>
      </c>
      <c r="B6804">
        <v>7447</v>
      </c>
      <c r="C6804" s="3">
        <v>8614.3208439999999</v>
      </c>
      <c r="D6804" s="2"/>
    </row>
    <row r="6805" spans="1:4" x14ac:dyDescent="0.25">
      <c r="A6805" s="2">
        <v>540</v>
      </c>
      <c r="B6805">
        <v>7448</v>
      </c>
      <c r="C6805" s="3">
        <v>8614.3208439999999</v>
      </c>
      <c r="D6805" s="2"/>
    </row>
    <row r="6806" spans="1:4" x14ac:dyDescent="0.25">
      <c r="A6806" s="2">
        <v>540</v>
      </c>
      <c r="B6806">
        <v>7449</v>
      </c>
      <c r="C6806" s="3">
        <v>6112.1577669999997</v>
      </c>
      <c r="D6806" s="2"/>
    </row>
    <row r="6807" spans="1:4" x14ac:dyDescent="0.25">
      <c r="A6807" s="2">
        <v>540</v>
      </c>
      <c r="B6807">
        <v>7450</v>
      </c>
      <c r="C6807" s="3">
        <v>6200.0526470000004</v>
      </c>
      <c r="D6807" s="2"/>
    </row>
    <row r="6808" spans="1:4" x14ac:dyDescent="0.25">
      <c r="A6808" s="2">
        <v>540</v>
      </c>
      <c r="B6808">
        <v>7451</v>
      </c>
      <c r="C6808" s="3">
        <v>10702.650987000001</v>
      </c>
      <c r="D6808" s="2"/>
    </row>
    <row r="6809" spans="1:4" x14ac:dyDescent="0.25">
      <c r="A6809" s="2">
        <v>540</v>
      </c>
      <c r="B6809">
        <v>7452</v>
      </c>
      <c r="C6809" s="3">
        <v>2766.2402729999999</v>
      </c>
      <c r="D6809" s="2"/>
    </row>
    <row r="6810" spans="1:4" x14ac:dyDescent="0.25">
      <c r="A6810" s="2">
        <v>540</v>
      </c>
      <c r="B6810">
        <v>7453</v>
      </c>
      <c r="C6810" s="3">
        <v>31798.442205998999</v>
      </c>
      <c r="D6810" s="2"/>
    </row>
    <row r="6811" spans="1:4" x14ac:dyDescent="0.25">
      <c r="A6811" s="2">
        <v>540</v>
      </c>
      <c r="B6811">
        <v>7454</v>
      </c>
      <c r="C6811" s="3">
        <v>25941.694831331999</v>
      </c>
      <c r="D6811" s="2"/>
    </row>
    <row r="6812" spans="1:4" x14ac:dyDescent="0.25">
      <c r="A6812" s="2">
        <v>540</v>
      </c>
      <c r="B6812">
        <v>7455</v>
      </c>
      <c r="C6812" s="3">
        <v>25877.874451332002</v>
      </c>
      <c r="D6812" s="2"/>
    </row>
    <row r="6813" spans="1:4" x14ac:dyDescent="0.25">
      <c r="A6813" s="2">
        <v>540</v>
      </c>
      <c r="B6813">
        <v>7456</v>
      </c>
      <c r="C6813" s="3">
        <v>25725.007655332</v>
      </c>
      <c r="D6813" s="2"/>
    </row>
    <row r="6814" spans="1:4" x14ac:dyDescent="0.25">
      <c r="A6814" s="2">
        <v>540</v>
      </c>
      <c r="B6814">
        <v>7457</v>
      </c>
      <c r="C6814" s="3">
        <v>25359.394816331998</v>
      </c>
      <c r="D6814" s="2"/>
    </row>
    <row r="6815" spans="1:4" x14ac:dyDescent="0.25">
      <c r="A6815" s="2">
        <v>540</v>
      </c>
      <c r="B6815">
        <v>7458</v>
      </c>
      <c r="C6815" s="3">
        <v>20154.331999332</v>
      </c>
      <c r="D6815" s="2"/>
    </row>
    <row r="6816" spans="1:4" x14ac:dyDescent="0.25">
      <c r="A6816" s="2">
        <v>540</v>
      </c>
      <c r="B6816">
        <v>7459</v>
      </c>
      <c r="C6816" s="3">
        <v>17351.594015333001</v>
      </c>
      <c r="D6816" s="2"/>
    </row>
    <row r="6817" spans="1:4" x14ac:dyDescent="0.25">
      <c r="A6817" s="2">
        <v>540</v>
      </c>
      <c r="B6817">
        <v>7460</v>
      </c>
      <c r="C6817" s="3">
        <v>17351.594015333001</v>
      </c>
      <c r="D6817" s="2"/>
    </row>
    <row r="6818" spans="1:4" x14ac:dyDescent="0.25">
      <c r="A6818" s="2">
        <v>540</v>
      </c>
      <c r="B6818">
        <v>7461</v>
      </c>
      <c r="C6818" s="3">
        <v>25535.017234999999</v>
      </c>
      <c r="D6818" s="2"/>
    </row>
    <row r="6819" spans="1:4" x14ac:dyDescent="0.25">
      <c r="A6819" s="2">
        <v>540</v>
      </c>
      <c r="B6819">
        <v>7462</v>
      </c>
      <c r="C6819" s="3">
        <v>1433.897058</v>
      </c>
      <c r="D6819" s="2"/>
    </row>
    <row r="6820" spans="1:4" x14ac:dyDescent="0.25">
      <c r="A6820" s="2">
        <v>540</v>
      </c>
      <c r="B6820">
        <v>7463</v>
      </c>
      <c r="C6820" s="3">
        <v>201.62566899999999</v>
      </c>
      <c r="D6820" s="2"/>
    </row>
    <row r="6821" spans="1:4" x14ac:dyDescent="0.25">
      <c r="A6821" s="2">
        <v>540</v>
      </c>
      <c r="B6821">
        <v>7464</v>
      </c>
      <c r="C6821" s="3">
        <v>2169.1428620000002</v>
      </c>
      <c r="D6821" s="2"/>
    </row>
    <row r="6822" spans="1:4" x14ac:dyDescent="0.25">
      <c r="A6822" s="2">
        <v>540</v>
      </c>
      <c r="B6822">
        <v>7466</v>
      </c>
      <c r="C6822" s="3">
        <v>5568.3951746659995</v>
      </c>
      <c r="D6822" s="2"/>
    </row>
    <row r="6823" spans="1:4" x14ac:dyDescent="0.25">
      <c r="A6823" s="2">
        <v>540</v>
      </c>
      <c r="B6823">
        <v>7469</v>
      </c>
      <c r="C6823" s="3">
        <v>4512.281569666</v>
      </c>
      <c r="D6823" s="2"/>
    </row>
    <row r="6824" spans="1:4" x14ac:dyDescent="0.25">
      <c r="A6824" s="2">
        <v>540</v>
      </c>
      <c r="B6824">
        <v>7470</v>
      </c>
      <c r="C6824" s="3">
        <v>56341.301471332998</v>
      </c>
      <c r="D6824" s="2"/>
    </row>
    <row r="6825" spans="1:4" x14ac:dyDescent="0.25">
      <c r="A6825" s="2">
        <v>540</v>
      </c>
      <c r="B6825">
        <v>7472</v>
      </c>
      <c r="C6825" s="3">
        <v>13741.311114665999</v>
      </c>
      <c r="D6825" s="2"/>
    </row>
    <row r="6826" spans="1:4" x14ac:dyDescent="0.25">
      <c r="A6826" s="2">
        <v>540</v>
      </c>
      <c r="B6826">
        <v>7474</v>
      </c>
      <c r="C6826" s="3">
        <v>19698.675913999999</v>
      </c>
      <c r="D6826" s="2"/>
    </row>
    <row r="6827" spans="1:4" x14ac:dyDescent="0.25">
      <c r="A6827" s="2">
        <v>540</v>
      </c>
      <c r="B6827">
        <v>7476</v>
      </c>
      <c r="C6827" s="3">
        <v>766.34743300000002</v>
      </c>
      <c r="D6827" s="2"/>
    </row>
    <row r="6828" spans="1:4" x14ac:dyDescent="0.25">
      <c r="A6828" s="2">
        <v>540</v>
      </c>
      <c r="B6828">
        <v>7477</v>
      </c>
      <c r="C6828" s="3">
        <v>766.34743300000002</v>
      </c>
      <c r="D6828" s="2"/>
    </row>
    <row r="6829" spans="1:4" x14ac:dyDescent="0.25">
      <c r="A6829" s="2">
        <v>540</v>
      </c>
      <c r="B6829">
        <v>7479</v>
      </c>
      <c r="C6829" s="3">
        <v>18868.521042</v>
      </c>
      <c r="D6829" s="2"/>
    </row>
    <row r="6830" spans="1:4" x14ac:dyDescent="0.25">
      <c r="A6830" s="2">
        <v>540</v>
      </c>
      <c r="B6830">
        <v>7480</v>
      </c>
      <c r="C6830" s="3">
        <v>17746.812749000001</v>
      </c>
      <c r="D6830" s="2"/>
    </row>
    <row r="6831" spans="1:4" x14ac:dyDescent="0.25">
      <c r="A6831" s="2">
        <v>540</v>
      </c>
      <c r="B6831">
        <v>7481</v>
      </c>
      <c r="C6831" s="3">
        <v>17746.812749000001</v>
      </c>
      <c r="D6831" s="2"/>
    </row>
    <row r="6832" spans="1:4" x14ac:dyDescent="0.25">
      <c r="A6832" s="2">
        <v>540</v>
      </c>
      <c r="B6832">
        <v>7482</v>
      </c>
      <c r="C6832" s="3">
        <v>17746.812749000001</v>
      </c>
      <c r="D6832" s="2"/>
    </row>
    <row r="6833" spans="1:4" x14ac:dyDescent="0.25">
      <c r="A6833" s="2">
        <v>540</v>
      </c>
      <c r="B6833">
        <v>7485</v>
      </c>
      <c r="C6833" s="3">
        <v>16918.799125000001</v>
      </c>
      <c r="D6833" s="2"/>
    </row>
    <row r="6834" spans="1:4" x14ac:dyDescent="0.25">
      <c r="A6834" s="2">
        <v>540</v>
      </c>
      <c r="B6834">
        <v>7487</v>
      </c>
      <c r="C6834" s="3">
        <v>24413.446762666001</v>
      </c>
      <c r="D6834" s="2"/>
    </row>
    <row r="6835" spans="1:4" x14ac:dyDescent="0.25">
      <c r="A6835" s="2">
        <v>540</v>
      </c>
      <c r="B6835">
        <v>7488</v>
      </c>
      <c r="C6835" s="3">
        <v>3936.1370619999998</v>
      </c>
      <c r="D6835" s="2"/>
    </row>
    <row r="6836" spans="1:4" x14ac:dyDescent="0.25">
      <c r="A6836" s="2">
        <v>540</v>
      </c>
      <c r="B6836">
        <v>7489</v>
      </c>
      <c r="C6836" s="3">
        <v>5310.1980439999998</v>
      </c>
      <c r="D6836" s="2"/>
    </row>
    <row r="6837" spans="1:4" x14ac:dyDescent="0.25">
      <c r="A6837" s="2">
        <v>540</v>
      </c>
      <c r="B6837">
        <v>7492</v>
      </c>
      <c r="C6837" s="3">
        <v>44833.071237999997</v>
      </c>
      <c r="D6837" s="2"/>
    </row>
    <row r="6838" spans="1:4" x14ac:dyDescent="0.25">
      <c r="A6838" s="2">
        <v>540</v>
      </c>
      <c r="B6838">
        <v>7493</v>
      </c>
      <c r="C6838" s="3">
        <v>18529.829614999999</v>
      </c>
      <c r="D6838" s="2"/>
    </row>
    <row r="6839" spans="1:4" x14ac:dyDescent="0.25">
      <c r="A6839" s="2">
        <v>540</v>
      </c>
      <c r="B6839">
        <v>7494</v>
      </c>
      <c r="C6839" s="3">
        <v>18452.297383000001</v>
      </c>
      <c r="D6839" s="2"/>
    </row>
    <row r="6840" spans="1:4" x14ac:dyDescent="0.25">
      <c r="A6840" s="2">
        <v>540</v>
      </c>
      <c r="B6840">
        <v>7495</v>
      </c>
      <c r="C6840" s="3">
        <v>17161.441836000002</v>
      </c>
      <c r="D6840" s="2"/>
    </row>
    <row r="6841" spans="1:4" x14ac:dyDescent="0.25">
      <c r="A6841" s="2">
        <v>540</v>
      </c>
      <c r="B6841">
        <v>7496</v>
      </c>
      <c r="C6841" s="3">
        <v>19213.246295000001</v>
      </c>
      <c r="D6841" s="2"/>
    </row>
    <row r="6842" spans="1:4" x14ac:dyDescent="0.25">
      <c r="A6842" s="2">
        <v>540</v>
      </c>
      <c r="B6842">
        <v>7497</v>
      </c>
      <c r="C6842" s="3">
        <v>64739.086861000003</v>
      </c>
      <c r="D6842" s="2"/>
    </row>
    <row r="6843" spans="1:4" x14ac:dyDescent="0.25">
      <c r="A6843" s="2">
        <v>540</v>
      </c>
      <c r="B6843">
        <v>7499</v>
      </c>
      <c r="C6843" s="3">
        <v>43669.413119999997</v>
      </c>
      <c r="D6843" s="2"/>
    </row>
    <row r="6844" spans="1:4" x14ac:dyDescent="0.25">
      <c r="A6844" s="2">
        <v>540</v>
      </c>
      <c r="B6844">
        <v>7500</v>
      </c>
      <c r="C6844" s="3">
        <v>8925.2283110000008</v>
      </c>
      <c r="D6844" s="2"/>
    </row>
    <row r="6845" spans="1:4" x14ac:dyDescent="0.25">
      <c r="A6845" s="2">
        <v>540</v>
      </c>
      <c r="B6845">
        <v>7501</v>
      </c>
      <c r="C6845" s="3">
        <v>54940.824610000003</v>
      </c>
      <c r="D6845" s="2"/>
    </row>
    <row r="6846" spans="1:4" x14ac:dyDescent="0.25">
      <c r="A6846" s="2">
        <v>540</v>
      </c>
      <c r="B6846">
        <v>7502</v>
      </c>
      <c r="C6846" s="3">
        <v>11361.623532</v>
      </c>
      <c r="D6846" s="2"/>
    </row>
    <row r="6847" spans="1:4" x14ac:dyDescent="0.25">
      <c r="A6847" s="2">
        <v>540</v>
      </c>
      <c r="B6847">
        <v>7503</v>
      </c>
      <c r="C6847" s="3">
        <v>12087.001522</v>
      </c>
      <c r="D6847" s="2"/>
    </row>
    <row r="6848" spans="1:4" x14ac:dyDescent="0.25">
      <c r="A6848" s="2">
        <v>540</v>
      </c>
      <c r="B6848">
        <v>7504</v>
      </c>
      <c r="C6848" s="3">
        <v>6643.8106939999998</v>
      </c>
      <c r="D6848" s="2"/>
    </row>
    <row r="6849" spans="1:4" x14ac:dyDescent="0.25">
      <c r="A6849" s="2">
        <v>540</v>
      </c>
      <c r="B6849">
        <v>7505</v>
      </c>
      <c r="C6849" s="3">
        <v>27796.927356</v>
      </c>
      <c r="D6849" s="2"/>
    </row>
    <row r="6850" spans="1:4" x14ac:dyDescent="0.25">
      <c r="A6850" s="2">
        <v>540</v>
      </c>
      <c r="B6850">
        <v>7506</v>
      </c>
      <c r="C6850" s="3">
        <v>45978.141520999998</v>
      </c>
      <c r="D6850" s="2"/>
    </row>
    <row r="6851" spans="1:4" x14ac:dyDescent="0.25">
      <c r="A6851" s="2">
        <v>540</v>
      </c>
      <c r="B6851">
        <v>7508</v>
      </c>
      <c r="C6851" s="3">
        <v>434.81618800000001</v>
      </c>
      <c r="D6851" s="2"/>
    </row>
    <row r="6852" spans="1:4" x14ac:dyDescent="0.25">
      <c r="A6852" s="2">
        <v>540</v>
      </c>
      <c r="B6852">
        <v>7509</v>
      </c>
      <c r="C6852" s="3">
        <v>3814.1519760000001</v>
      </c>
      <c r="D6852" s="2"/>
    </row>
    <row r="6853" spans="1:4" x14ac:dyDescent="0.25">
      <c r="A6853" s="2">
        <v>540</v>
      </c>
      <c r="B6853">
        <v>7510</v>
      </c>
      <c r="C6853" s="3">
        <v>3814.1519760000001</v>
      </c>
      <c r="D6853" s="2"/>
    </row>
    <row r="6854" spans="1:4" x14ac:dyDescent="0.25">
      <c r="A6854" s="2">
        <v>540</v>
      </c>
      <c r="B6854">
        <v>7513</v>
      </c>
      <c r="C6854" s="3">
        <v>10037.0581</v>
      </c>
      <c r="D6854" s="2"/>
    </row>
    <row r="6855" spans="1:4" x14ac:dyDescent="0.25">
      <c r="A6855" s="2">
        <v>540</v>
      </c>
      <c r="B6855">
        <v>7514</v>
      </c>
      <c r="C6855" s="3">
        <v>43439.858558</v>
      </c>
      <c r="D6855" s="2"/>
    </row>
    <row r="6856" spans="1:4" x14ac:dyDescent="0.25">
      <c r="A6856" s="2">
        <v>540</v>
      </c>
      <c r="B6856">
        <v>7515</v>
      </c>
      <c r="C6856" s="3">
        <v>211.83685800000001</v>
      </c>
      <c r="D6856" s="2"/>
    </row>
    <row r="6857" spans="1:4" x14ac:dyDescent="0.25">
      <c r="A6857" s="2">
        <v>540</v>
      </c>
      <c r="B6857">
        <v>7516</v>
      </c>
      <c r="C6857" s="3">
        <v>211.83685800000001</v>
      </c>
      <c r="D6857" s="2"/>
    </row>
    <row r="6858" spans="1:4" x14ac:dyDescent="0.25">
      <c r="A6858" s="2">
        <v>540</v>
      </c>
      <c r="B6858">
        <v>7517</v>
      </c>
      <c r="C6858" s="3">
        <v>211.83685800000001</v>
      </c>
      <c r="D6858" s="2"/>
    </row>
    <row r="6859" spans="1:4" x14ac:dyDescent="0.25">
      <c r="A6859" s="2">
        <v>540</v>
      </c>
      <c r="B6859">
        <v>7518</v>
      </c>
      <c r="C6859" s="3">
        <v>1722.4486340000001</v>
      </c>
      <c r="D6859" s="2"/>
    </row>
    <row r="6860" spans="1:4" x14ac:dyDescent="0.25">
      <c r="A6860" s="2">
        <v>540</v>
      </c>
      <c r="B6860">
        <v>7519</v>
      </c>
      <c r="C6860" s="3">
        <v>1707.529644</v>
      </c>
      <c r="D6860" s="2"/>
    </row>
    <row r="6861" spans="1:4" x14ac:dyDescent="0.25">
      <c r="A6861" s="2">
        <v>540</v>
      </c>
      <c r="B6861">
        <v>7520</v>
      </c>
      <c r="C6861" s="3">
        <v>3374.6525980000001</v>
      </c>
      <c r="D6861" s="2"/>
    </row>
    <row r="6862" spans="1:4" x14ac:dyDescent="0.25">
      <c r="A6862" s="2">
        <v>540</v>
      </c>
      <c r="B6862">
        <v>7521</v>
      </c>
      <c r="C6862" s="3">
        <v>15333.634645</v>
      </c>
      <c r="D6862" s="2"/>
    </row>
    <row r="6863" spans="1:4" x14ac:dyDescent="0.25">
      <c r="A6863" s="2">
        <v>540</v>
      </c>
      <c r="B6863">
        <v>7522</v>
      </c>
      <c r="C6863" s="3">
        <v>3814.1519760000001</v>
      </c>
      <c r="D6863" s="2"/>
    </row>
    <row r="6864" spans="1:4" x14ac:dyDescent="0.25">
      <c r="A6864" s="2">
        <v>540</v>
      </c>
      <c r="B6864">
        <v>7523</v>
      </c>
      <c r="C6864" s="3">
        <v>3666.9766519999998</v>
      </c>
      <c r="D6864" s="2"/>
    </row>
    <row r="6865" spans="1:4" x14ac:dyDescent="0.25">
      <c r="A6865" s="2">
        <v>540</v>
      </c>
      <c r="B6865">
        <v>7524</v>
      </c>
      <c r="C6865" s="3">
        <v>2030.6686050000001</v>
      </c>
      <c r="D6865" s="2"/>
    </row>
    <row r="6866" spans="1:4" x14ac:dyDescent="0.25">
      <c r="A6866" s="2">
        <v>540</v>
      </c>
      <c r="B6866">
        <v>7525</v>
      </c>
      <c r="C6866" s="3">
        <v>52157.142215</v>
      </c>
      <c r="D6866" s="2"/>
    </row>
    <row r="6867" spans="1:4" x14ac:dyDescent="0.25">
      <c r="A6867" s="2">
        <v>540</v>
      </c>
      <c r="B6867">
        <v>7526</v>
      </c>
      <c r="C6867" s="3">
        <v>45712.526145999997</v>
      </c>
      <c r="D6867" s="2"/>
    </row>
    <row r="6868" spans="1:4" x14ac:dyDescent="0.25">
      <c r="A6868" s="2">
        <v>540</v>
      </c>
      <c r="B6868">
        <v>7527</v>
      </c>
      <c r="C6868" s="3">
        <v>37755.862750665998</v>
      </c>
      <c r="D6868" s="2"/>
    </row>
    <row r="6869" spans="1:4" x14ac:dyDescent="0.25">
      <c r="A6869" s="2">
        <v>540</v>
      </c>
      <c r="B6869">
        <v>7528</v>
      </c>
      <c r="C6869" s="3">
        <v>2991.2143040000001</v>
      </c>
      <c r="D6869" s="2"/>
    </row>
    <row r="6870" spans="1:4" x14ac:dyDescent="0.25">
      <c r="A6870" s="2">
        <v>540</v>
      </c>
      <c r="B6870">
        <v>7531</v>
      </c>
      <c r="C6870" s="3">
        <v>4625.327679</v>
      </c>
      <c r="D6870" s="2"/>
    </row>
    <row r="6871" spans="1:4" x14ac:dyDescent="0.25">
      <c r="A6871" s="2">
        <v>540</v>
      </c>
      <c r="B6871">
        <v>7532</v>
      </c>
      <c r="C6871" s="3">
        <v>4930.8722870000001</v>
      </c>
      <c r="D6871" s="2"/>
    </row>
    <row r="6872" spans="1:4" x14ac:dyDescent="0.25">
      <c r="A6872" s="2">
        <v>540</v>
      </c>
      <c r="B6872">
        <v>7533</v>
      </c>
      <c r="C6872" s="3">
        <v>5041.2890479999996</v>
      </c>
      <c r="D6872" s="2"/>
    </row>
    <row r="6873" spans="1:4" x14ac:dyDescent="0.25">
      <c r="A6873" s="2">
        <v>540</v>
      </c>
      <c r="B6873">
        <v>7537</v>
      </c>
      <c r="C6873" s="3">
        <v>139.43144799999999</v>
      </c>
      <c r="D6873" s="2"/>
    </row>
    <row r="6874" spans="1:4" x14ac:dyDescent="0.25">
      <c r="A6874" s="2">
        <v>540</v>
      </c>
      <c r="B6874">
        <v>7538</v>
      </c>
      <c r="C6874" s="3">
        <v>29137.505657999998</v>
      </c>
      <c r="D6874" s="2"/>
    </row>
    <row r="6875" spans="1:4" x14ac:dyDescent="0.25">
      <c r="A6875" s="2">
        <v>540</v>
      </c>
      <c r="B6875">
        <v>7539</v>
      </c>
      <c r="C6875" s="3">
        <v>975.90614100000005</v>
      </c>
      <c r="D6875" s="2"/>
    </row>
    <row r="6876" spans="1:4" x14ac:dyDescent="0.25">
      <c r="A6876" s="2">
        <v>540</v>
      </c>
      <c r="B6876">
        <v>7543</v>
      </c>
      <c r="C6876" s="3">
        <v>3223.3664920000001</v>
      </c>
      <c r="D6876" s="2"/>
    </row>
    <row r="6877" spans="1:4" x14ac:dyDescent="0.25">
      <c r="A6877" s="2">
        <v>540</v>
      </c>
      <c r="B6877">
        <v>7544</v>
      </c>
      <c r="C6877" s="3">
        <v>3875.6133089999998</v>
      </c>
      <c r="D6877" s="2"/>
    </row>
    <row r="6878" spans="1:4" x14ac:dyDescent="0.25">
      <c r="A6878" s="2">
        <v>540</v>
      </c>
      <c r="B6878">
        <v>7545</v>
      </c>
      <c r="C6878" s="3">
        <v>38669.982301999997</v>
      </c>
      <c r="D6878" s="2"/>
    </row>
    <row r="6879" spans="1:4" x14ac:dyDescent="0.25">
      <c r="A6879" s="2">
        <v>540</v>
      </c>
      <c r="B6879">
        <v>7546</v>
      </c>
      <c r="C6879" s="3">
        <v>17044.137000999999</v>
      </c>
      <c r="D6879" s="2"/>
    </row>
    <row r="6880" spans="1:4" x14ac:dyDescent="0.25">
      <c r="A6880" s="2">
        <v>540</v>
      </c>
      <c r="B6880">
        <v>7549</v>
      </c>
      <c r="C6880" s="3">
        <v>0</v>
      </c>
      <c r="D6880" s="2"/>
    </row>
    <row r="6881" spans="1:4" x14ac:dyDescent="0.25">
      <c r="A6881" s="2">
        <v>540</v>
      </c>
      <c r="B6881">
        <v>7550</v>
      </c>
      <c r="C6881" s="3">
        <v>6432.8503209999999</v>
      </c>
      <c r="D6881" s="2"/>
    </row>
    <row r="6882" spans="1:4" x14ac:dyDescent="0.25">
      <c r="A6882" s="2">
        <v>540</v>
      </c>
      <c r="B6882">
        <v>7558</v>
      </c>
      <c r="C6882" s="3">
        <v>3034.7136850000002</v>
      </c>
      <c r="D6882" s="2"/>
    </row>
    <row r="6883" spans="1:4" x14ac:dyDescent="0.25">
      <c r="A6883" s="2">
        <v>540</v>
      </c>
      <c r="B6883">
        <v>7559</v>
      </c>
      <c r="C6883" s="3">
        <v>25102.53645</v>
      </c>
      <c r="D6883" s="2"/>
    </row>
    <row r="6884" spans="1:4" x14ac:dyDescent="0.25">
      <c r="A6884" s="2">
        <v>540</v>
      </c>
      <c r="B6884">
        <v>7561</v>
      </c>
      <c r="C6884" s="3">
        <v>12493.141019999999</v>
      </c>
      <c r="D6884" s="2"/>
    </row>
    <row r="6885" spans="1:4" x14ac:dyDescent="0.25">
      <c r="A6885" s="2">
        <v>540</v>
      </c>
      <c r="B6885">
        <v>7563</v>
      </c>
      <c r="C6885" s="3">
        <v>15696.058824</v>
      </c>
      <c r="D6885" s="2"/>
    </row>
    <row r="6886" spans="1:4" x14ac:dyDescent="0.25">
      <c r="A6886" s="2">
        <v>540</v>
      </c>
      <c r="B6886">
        <v>7564</v>
      </c>
      <c r="C6886" s="3">
        <v>13549.387236</v>
      </c>
      <c r="D6886" s="2"/>
    </row>
    <row r="6887" spans="1:4" x14ac:dyDescent="0.25">
      <c r="A6887" s="2">
        <v>540</v>
      </c>
      <c r="B6887">
        <v>7565</v>
      </c>
      <c r="C6887" s="3">
        <v>9014.6496520000001</v>
      </c>
      <c r="D6887" s="2"/>
    </row>
    <row r="6888" spans="1:4" x14ac:dyDescent="0.25">
      <c r="A6888" s="2">
        <v>540</v>
      </c>
      <c r="B6888">
        <v>7566</v>
      </c>
      <c r="C6888" s="3">
        <v>19108.060974</v>
      </c>
      <c r="D6888" s="2"/>
    </row>
    <row r="6889" spans="1:4" x14ac:dyDescent="0.25">
      <c r="A6889" s="2">
        <v>540</v>
      </c>
      <c r="B6889">
        <v>7567</v>
      </c>
      <c r="C6889" s="3">
        <v>17539.271500999999</v>
      </c>
      <c r="D6889" s="2"/>
    </row>
    <row r="6890" spans="1:4" x14ac:dyDescent="0.25">
      <c r="A6890" s="2">
        <v>540</v>
      </c>
      <c r="B6890">
        <v>7569</v>
      </c>
      <c r="C6890" s="3">
        <v>14934.446771999999</v>
      </c>
      <c r="D6890" s="2"/>
    </row>
    <row r="6891" spans="1:4" x14ac:dyDescent="0.25">
      <c r="A6891" s="2">
        <v>540</v>
      </c>
      <c r="B6891">
        <v>7570</v>
      </c>
      <c r="C6891" s="3">
        <v>1258.354812</v>
      </c>
      <c r="D6891" s="2"/>
    </row>
    <row r="6892" spans="1:4" x14ac:dyDescent="0.25">
      <c r="A6892" s="2">
        <v>540</v>
      </c>
      <c r="B6892">
        <v>7571</v>
      </c>
      <c r="C6892" s="3">
        <v>26964.397068999999</v>
      </c>
      <c r="D6892" s="2"/>
    </row>
    <row r="6893" spans="1:4" x14ac:dyDescent="0.25">
      <c r="A6893" s="2">
        <v>540</v>
      </c>
      <c r="B6893">
        <v>7572</v>
      </c>
      <c r="C6893" s="3">
        <v>3424.7152980000001</v>
      </c>
      <c r="D6893" s="2"/>
    </row>
    <row r="6894" spans="1:4" x14ac:dyDescent="0.25">
      <c r="A6894" s="2">
        <v>540</v>
      </c>
      <c r="B6894">
        <v>7573</v>
      </c>
      <c r="C6894" s="3">
        <v>10926.193474</v>
      </c>
      <c r="D6894" s="2"/>
    </row>
    <row r="6895" spans="1:4" x14ac:dyDescent="0.25">
      <c r="A6895" s="2">
        <v>540</v>
      </c>
      <c r="B6895">
        <v>7574</v>
      </c>
      <c r="C6895" s="3">
        <v>13221.451816000001</v>
      </c>
      <c r="D6895" s="2"/>
    </row>
    <row r="6896" spans="1:4" x14ac:dyDescent="0.25">
      <c r="A6896" s="2">
        <v>540</v>
      </c>
      <c r="B6896">
        <v>7575</v>
      </c>
      <c r="C6896" s="3">
        <v>13081.994198</v>
      </c>
      <c r="D6896" s="2"/>
    </row>
    <row r="6897" spans="1:4" x14ac:dyDescent="0.25">
      <c r="A6897" s="2">
        <v>540</v>
      </c>
      <c r="B6897">
        <v>7576</v>
      </c>
      <c r="C6897" s="3">
        <v>8719.2086560000007</v>
      </c>
      <c r="D6897" s="2"/>
    </row>
    <row r="6898" spans="1:4" x14ac:dyDescent="0.25">
      <c r="A6898" s="2">
        <v>540</v>
      </c>
      <c r="B6898">
        <v>7577</v>
      </c>
      <c r="C6898" s="3">
        <v>3686.1077559999999</v>
      </c>
      <c r="D6898" s="2"/>
    </row>
    <row r="6899" spans="1:4" x14ac:dyDescent="0.25">
      <c r="A6899" s="2">
        <v>540</v>
      </c>
      <c r="B6899">
        <v>7578</v>
      </c>
      <c r="C6899" s="3">
        <v>10623.013299</v>
      </c>
      <c r="D6899" s="2"/>
    </row>
    <row r="6900" spans="1:4" x14ac:dyDescent="0.25">
      <c r="A6900" s="2">
        <v>540</v>
      </c>
      <c r="B6900">
        <v>7579</v>
      </c>
      <c r="C6900" s="3">
        <v>10623.013299</v>
      </c>
      <c r="D6900" s="2"/>
    </row>
    <row r="6901" spans="1:4" x14ac:dyDescent="0.25">
      <c r="A6901" s="2">
        <v>540</v>
      </c>
      <c r="B6901">
        <v>7580</v>
      </c>
      <c r="C6901" s="3">
        <v>4775.6027649999996</v>
      </c>
      <c r="D6901" s="2"/>
    </row>
    <row r="6902" spans="1:4" x14ac:dyDescent="0.25">
      <c r="A6902" s="2">
        <v>540</v>
      </c>
      <c r="B6902">
        <v>7581</v>
      </c>
      <c r="C6902" s="3">
        <v>2497.4222220000001</v>
      </c>
      <c r="D6902" s="2"/>
    </row>
    <row r="6903" spans="1:4" x14ac:dyDescent="0.25">
      <c r="A6903" s="2">
        <v>540</v>
      </c>
      <c r="B6903">
        <v>7582</v>
      </c>
      <c r="C6903" s="3">
        <v>2862.2761169999999</v>
      </c>
      <c r="D6903" s="2"/>
    </row>
    <row r="6904" spans="1:4" x14ac:dyDescent="0.25">
      <c r="A6904" s="2">
        <v>540</v>
      </c>
      <c r="B6904">
        <v>7583</v>
      </c>
      <c r="C6904" s="3">
        <v>2862.2761169999999</v>
      </c>
      <c r="D6904" s="2"/>
    </row>
    <row r="6905" spans="1:4" x14ac:dyDescent="0.25">
      <c r="A6905" s="2">
        <v>540</v>
      </c>
      <c r="B6905">
        <v>7584</v>
      </c>
      <c r="C6905" s="3">
        <v>20716.515899000002</v>
      </c>
      <c r="D6905" s="2"/>
    </row>
    <row r="6906" spans="1:4" x14ac:dyDescent="0.25">
      <c r="A6906" s="2">
        <v>540</v>
      </c>
      <c r="B6906">
        <v>7585</v>
      </c>
      <c r="C6906" s="3">
        <v>12890.194100999999</v>
      </c>
      <c r="D6906" s="2"/>
    </row>
    <row r="6907" spans="1:4" x14ac:dyDescent="0.25">
      <c r="A6907" s="2">
        <v>540</v>
      </c>
      <c r="B6907">
        <v>7587</v>
      </c>
      <c r="C6907" s="3">
        <v>3248.8884029999999</v>
      </c>
      <c r="D6907" s="2"/>
    </row>
    <row r="6908" spans="1:4" x14ac:dyDescent="0.25">
      <c r="A6908" s="2">
        <v>540</v>
      </c>
      <c r="B6908">
        <v>7589</v>
      </c>
      <c r="C6908" s="3">
        <v>1426.8165670000001</v>
      </c>
      <c r="D6908" s="2"/>
    </row>
    <row r="6909" spans="1:4" x14ac:dyDescent="0.25">
      <c r="A6909" s="2">
        <v>540</v>
      </c>
      <c r="B6909">
        <v>7590</v>
      </c>
      <c r="C6909" s="3">
        <v>266.12487099999998</v>
      </c>
      <c r="D6909" s="2"/>
    </row>
    <row r="6910" spans="1:4" x14ac:dyDescent="0.25">
      <c r="A6910" s="2">
        <v>540</v>
      </c>
      <c r="B6910">
        <v>7591</v>
      </c>
      <c r="C6910" s="3">
        <v>8335.1776129999998</v>
      </c>
      <c r="D6910" s="2"/>
    </row>
    <row r="6911" spans="1:4" x14ac:dyDescent="0.25">
      <c r="A6911" s="2">
        <v>540</v>
      </c>
      <c r="B6911">
        <v>7592</v>
      </c>
      <c r="C6911" s="3">
        <v>7180.803148</v>
      </c>
      <c r="D6911" s="2"/>
    </row>
    <row r="6912" spans="1:4" x14ac:dyDescent="0.25">
      <c r="A6912" s="2">
        <v>540</v>
      </c>
      <c r="B6912">
        <v>7593</v>
      </c>
      <c r="C6912" s="3">
        <v>5386.4559600000002</v>
      </c>
      <c r="D6912" s="2"/>
    </row>
    <row r="6913" spans="1:4" x14ac:dyDescent="0.25">
      <c r="A6913" s="2">
        <v>540</v>
      </c>
      <c r="B6913">
        <v>7594</v>
      </c>
      <c r="C6913" s="3">
        <v>12122.244948</v>
      </c>
      <c r="D6913" s="2"/>
    </row>
    <row r="6914" spans="1:4" x14ac:dyDescent="0.25">
      <c r="A6914" s="2">
        <v>540</v>
      </c>
      <c r="B6914">
        <v>7595</v>
      </c>
      <c r="C6914" s="3">
        <v>13514.711055</v>
      </c>
      <c r="D6914" s="2"/>
    </row>
    <row r="6915" spans="1:4" x14ac:dyDescent="0.25">
      <c r="A6915" s="2">
        <v>540</v>
      </c>
      <c r="B6915">
        <v>7596</v>
      </c>
      <c r="C6915" s="3">
        <v>4634.1962659999999</v>
      </c>
      <c r="D6915" s="2"/>
    </row>
    <row r="6916" spans="1:4" x14ac:dyDescent="0.25">
      <c r="A6916" s="2">
        <v>540</v>
      </c>
      <c r="B6916">
        <v>7597</v>
      </c>
      <c r="C6916" s="3">
        <v>14421.92145</v>
      </c>
      <c r="D6916" s="2"/>
    </row>
    <row r="6917" spans="1:4" x14ac:dyDescent="0.25">
      <c r="A6917" s="2">
        <v>540</v>
      </c>
      <c r="B6917">
        <v>7601</v>
      </c>
      <c r="C6917" s="3">
        <v>3468.743105</v>
      </c>
      <c r="D6917" s="2"/>
    </row>
    <row r="6918" spans="1:4" x14ac:dyDescent="0.25">
      <c r="A6918" s="2">
        <v>540</v>
      </c>
      <c r="B6918">
        <v>7602</v>
      </c>
      <c r="C6918" s="3">
        <v>19478.033426000002</v>
      </c>
      <c r="D6918" s="2"/>
    </row>
    <row r="6919" spans="1:4" x14ac:dyDescent="0.25">
      <c r="A6919" s="2">
        <v>540</v>
      </c>
      <c r="B6919">
        <v>7603</v>
      </c>
      <c r="C6919" s="3">
        <v>9939.2186459999994</v>
      </c>
      <c r="D6919" s="2"/>
    </row>
    <row r="6920" spans="1:4" x14ac:dyDescent="0.25">
      <c r="A6920" s="2">
        <v>540</v>
      </c>
      <c r="B6920">
        <v>7604</v>
      </c>
      <c r="C6920" s="3">
        <v>19591.592660999999</v>
      </c>
      <c r="D6920" s="2"/>
    </row>
    <row r="6921" spans="1:4" x14ac:dyDescent="0.25">
      <c r="A6921" s="2">
        <v>540</v>
      </c>
      <c r="B6921">
        <v>7607</v>
      </c>
      <c r="C6921" s="3">
        <v>10214.945107</v>
      </c>
      <c r="D6921" s="2"/>
    </row>
    <row r="6922" spans="1:4" x14ac:dyDescent="0.25">
      <c r="A6922" s="2">
        <v>540</v>
      </c>
      <c r="B6922">
        <v>7608</v>
      </c>
      <c r="C6922" s="3">
        <v>2902.4716269999999</v>
      </c>
      <c r="D6922" s="2"/>
    </row>
    <row r="6923" spans="1:4" x14ac:dyDescent="0.25">
      <c r="A6923" s="2">
        <v>540</v>
      </c>
      <c r="B6923">
        <v>7609</v>
      </c>
      <c r="C6923" s="3">
        <v>518.10942899999998</v>
      </c>
      <c r="D6923" s="2"/>
    </row>
    <row r="6924" spans="1:4" x14ac:dyDescent="0.25">
      <c r="A6924" s="2">
        <v>540</v>
      </c>
      <c r="B6924">
        <v>7610</v>
      </c>
      <c r="C6924" s="3">
        <v>518.10942899999998</v>
      </c>
      <c r="D6924" s="2"/>
    </row>
    <row r="6925" spans="1:4" x14ac:dyDescent="0.25">
      <c r="A6925" s="2">
        <v>540</v>
      </c>
      <c r="B6925">
        <v>7611</v>
      </c>
      <c r="C6925" s="3">
        <v>4474.528397</v>
      </c>
      <c r="D6925" s="2"/>
    </row>
    <row r="6926" spans="1:4" x14ac:dyDescent="0.25">
      <c r="A6926" s="2">
        <v>540</v>
      </c>
      <c r="B6926">
        <v>7612</v>
      </c>
      <c r="C6926" s="3">
        <v>1201.272766</v>
      </c>
      <c r="D6926" s="2"/>
    </row>
    <row r="6927" spans="1:4" x14ac:dyDescent="0.25">
      <c r="A6927" s="2">
        <v>540</v>
      </c>
      <c r="B6927">
        <v>7613</v>
      </c>
      <c r="C6927" s="3">
        <v>260.88371899999999</v>
      </c>
      <c r="D6927" s="2"/>
    </row>
    <row r="6928" spans="1:4" x14ac:dyDescent="0.25">
      <c r="A6928" s="2">
        <v>540</v>
      </c>
      <c r="B6928">
        <v>7614</v>
      </c>
      <c r="C6928" s="3">
        <v>1899.383519</v>
      </c>
      <c r="D6928" s="2"/>
    </row>
    <row r="6929" spans="1:4" x14ac:dyDescent="0.25">
      <c r="A6929" s="2">
        <v>540</v>
      </c>
      <c r="B6929">
        <v>7615</v>
      </c>
      <c r="C6929" s="3">
        <v>8915.7813810000007</v>
      </c>
      <c r="D6929" s="2"/>
    </row>
    <row r="6930" spans="1:4" x14ac:dyDescent="0.25">
      <c r="A6930" s="2">
        <v>540</v>
      </c>
      <c r="B6930">
        <v>7616</v>
      </c>
      <c r="C6930" s="3">
        <v>0</v>
      </c>
      <c r="D6930" s="2"/>
    </row>
    <row r="6931" spans="1:4" x14ac:dyDescent="0.25">
      <c r="A6931" s="2">
        <v>540</v>
      </c>
      <c r="B6931">
        <v>7617</v>
      </c>
      <c r="C6931" s="3">
        <v>1440.5114129999999</v>
      </c>
      <c r="D6931" s="2"/>
    </row>
    <row r="6932" spans="1:4" x14ac:dyDescent="0.25">
      <c r="A6932" s="2">
        <v>540</v>
      </c>
      <c r="B6932">
        <v>7618</v>
      </c>
      <c r="C6932" s="3">
        <v>2133.7164130000001</v>
      </c>
      <c r="D6932" s="2"/>
    </row>
    <row r="6933" spans="1:4" x14ac:dyDescent="0.25">
      <c r="A6933" s="2">
        <v>540</v>
      </c>
      <c r="B6933">
        <v>7620</v>
      </c>
      <c r="C6933" s="3">
        <v>3546.7904739999999</v>
      </c>
      <c r="D6933" s="2"/>
    </row>
    <row r="6934" spans="1:4" x14ac:dyDescent="0.25">
      <c r="A6934" s="2">
        <v>540</v>
      </c>
      <c r="B6934">
        <v>7621</v>
      </c>
      <c r="C6934" s="3">
        <v>7861.9403549999997</v>
      </c>
      <c r="D6934" s="2"/>
    </row>
    <row r="6935" spans="1:4" x14ac:dyDescent="0.25">
      <c r="A6935" s="2">
        <v>540</v>
      </c>
      <c r="B6935">
        <v>7622</v>
      </c>
      <c r="C6935" s="3">
        <v>6896.0006030000004</v>
      </c>
      <c r="D6935" s="2"/>
    </row>
    <row r="6936" spans="1:4" x14ac:dyDescent="0.25">
      <c r="A6936" s="2">
        <v>540</v>
      </c>
      <c r="B6936">
        <v>7623</v>
      </c>
      <c r="C6936" s="3">
        <v>5178.7216589999998</v>
      </c>
      <c r="D6936" s="2"/>
    </row>
    <row r="6937" spans="1:4" x14ac:dyDescent="0.25">
      <c r="A6937" s="2">
        <v>540</v>
      </c>
      <c r="B6937">
        <v>7624</v>
      </c>
      <c r="C6937" s="3">
        <v>3609.2279010000002</v>
      </c>
      <c r="D6937" s="2"/>
    </row>
    <row r="6938" spans="1:4" x14ac:dyDescent="0.25">
      <c r="A6938" s="2">
        <v>540</v>
      </c>
      <c r="B6938">
        <v>7625</v>
      </c>
      <c r="C6938" s="3">
        <v>9561.1452090000002</v>
      </c>
      <c r="D6938" s="2"/>
    </row>
    <row r="6939" spans="1:4" x14ac:dyDescent="0.25">
      <c r="A6939" s="2">
        <v>540</v>
      </c>
      <c r="B6939">
        <v>7626</v>
      </c>
      <c r="C6939" s="3">
        <v>7657.8386689999998</v>
      </c>
      <c r="D6939" s="2"/>
    </row>
    <row r="6940" spans="1:4" x14ac:dyDescent="0.25">
      <c r="A6940" s="2">
        <v>540</v>
      </c>
      <c r="B6940">
        <v>7627</v>
      </c>
      <c r="C6940" s="3">
        <v>3609.2279010000002</v>
      </c>
      <c r="D6940" s="2"/>
    </row>
    <row r="6941" spans="1:4" x14ac:dyDescent="0.25">
      <c r="A6941" s="2">
        <v>540</v>
      </c>
      <c r="B6941">
        <v>7630</v>
      </c>
      <c r="C6941" s="3">
        <v>44811.454871000002</v>
      </c>
      <c r="D6941" s="2"/>
    </row>
    <row r="6942" spans="1:4" x14ac:dyDescent="0.25">
      <c r="A6942" s="2">
        <v>540</v>
      </c>
      <c r="B6942">
        <v>7635</v>
      </c>
      <c r="C6942" s="3">
        <v>76205.632572666</v>
      </c>
      <c r="D6942" s="2"/>
    </row>
    <row r="6943" spans="1:4" x14ac:dyDescent="0.25">
      <c r="A6943" s="2">
        <v>540</v>
      </c>
      <c r="B6943">
        <v>7636</v>
      </c>
      <c r="C6943" s="3">
        <v>28635.256497999999</v>
      </c>
      <c r="D6943" s="2"/>
    </row>
    <row r="6944" spans="1:4" x14ac:dyDescent="0.25">
      <c r="A6944" s="2">
        <v>540</v>
      </c>
      <c r="B6944">
        <v>7637</v>
      </c>
      <c r="C6944" s="3">
        <v>22003.719735999999</v>
      </c>
      <c r="D6944" s="2"/>
    </row>
    <row r="6945" spans="1:4" x14ac:dyDescent="0.25">
      <c r="A6945" s="2">
        <v>540</v>
      </c>
      <c r="B6945">
        <v>7638</v>
      </c>
      <c r="C6945" s="3">
        <v>26855.300372000002</v>
      </c>
      <c r="D6945" s="2"/>
    </row>
    <row r="6946" spans="1:4" x14ac:dyDescent="0.25">
      <c r="A6946" s="2">
        <v>540</v>
      </c>
      <c r="B6946">
        <v>7639</v>
      </c>
      <c r="C6946" s="3">
        <v>28538.83958</v>
      </c>
      <c r="D6946" s="2"/>
    </row>
    <row r="6947" spans="1:4" x14ac:dyDescent="0.25">
      <c r="A6947" s="2">
        <v>540</v>
      </c>
      <c r="B6947">
        <v>7640</v>
      </c>
      <c r="C6947" s="3">
        <v>1446.1929070000001</v>
      </c>
      <c r="D6947" s="2"/>
    </row>
    <row r="6948" spans="1:4" x14ac:dyDescent="0.25">
      <c r="A6948" s="2">
        <v>540</v>
      </c>
      <c r="B6948">
        <v>7641</v>
      </c>
      <c r="C6948" s="3">
        <v>36399.928892999997</v>
      </c>
      <c r="D6948" s="2"/>
    </row>
    <row r="6949" spans="1:4" x14ac:dyDescent="0.25">
      <c r="A6949" s="2">
        <v>540</v>
      </c>
      <c r="B6949">
        <v>7642</v>
      </c>
      <c r="C6949" s="3">
        <v>35870.218663</v>
      </c>
      <c r="D6949" s="2"/>
    </row>
    <row r="6950" spans="1:4" x14ac:dyDescent="0.25">
      <c r="A6950" s="2">
        <v>540</v>
      </c>
      <c r="B6950">
        <v>7643</v>
      </c>
      <c r="C6950" s="3">
        <v>1218.960386</v>
      </c>
      <c r="D6950" s="2"/>
    </row>
    <row r="6951" spans="1:4" x14ac:dyDescent="0.25">
      <c r="A6951" s="2">
        <v>540</v>
      </c>
      <c r="B6951">
        <v>7644</v>
      </c>
      <c r="C6951" s="3">
        <v>5142.0982780000004</v>
      </c>
      <c r="D6951" s="2"/>
    </row>
    <row r="6952" spans="1:4" x14ac:dyDescent="0.25">
      <c r="A6952" s="2">
        <v>540</v>
      </c>
      <c r="B6952">
        <v>7645</v>
      </c>
      <c r="C6952" s="3">
        <v>3954.173996</v>
      </c>
      <c r="D6952" s="2"/>
    </row>
    <row r="6953" spans="1:4" x14ac:dyDescent="0.25">
      <c r="A6953" s="2">
        <v>540</v>
      </c>
      <c r="B6953">
        <v>7646</v>
      </c>
      <c r="C6953" s="3">
        <v>3128.3850389999998</v>
      </c>
      <c r="D6953" s="2"/>
    </row>
    <row r="6954" spans="1:4" x14ac:dyDescent="0.25">
      <c r="A6954" s="2">
        <v>540</v>
      </c>
      <c r="B6954">
        <v>7647</v>
      </c>
      <c r="C6954" s="3">
        <v>31908.516463</v>
      </c>
      <c r="D6954" s="2"/>
    </row>
    <row r="6955" spans="1:4" x14ac:dyDescent="0.25">
      <c r="A6955" s="2">
        <v>540</v>
      </c>
      <c r="B6955">
        <v>7648</v>
      </c>
      <c r="C6955" s="3">
        <v>31278.076991000002</v>
      </c>
      <c r="D6955" s="2"/>
    </row>
    <row r="6956" spans="1:4" x14ac:dyDescent="0.25">
      <c r="A6956" s="2">
        <v>540</v>
      </c>
      <c r="B6956">
        <v>7649</v>
      </c>
      <c r="C6956" s="3">
        <v>999.51404600000001</v>
      </c>
      <c r="D6956" s="2"/>
    </row>
    <row r="6957" spans="1:4" x14ac:dyDescent="0.25">
      <c r="A6957" s="2">
        <v>540</v>
      </c>
      <c r="B6957">
        <v>7650</v>
      </c>
      <c r="C6957" s="3">
        <v>27495.976728000001</v>
      </c>
      <c r="D6957" s="2"/>
    </row>
    <row r="6958" spans="1:4" x14ac:dyDescent="0.25">
      <c r="A6958" s="2">
        <v>540</v>
      </c>
      <c r="B6958">
        <v>7653</v>
      </c>
      <c r="C6958" s="3">
        <v>27495.976728000001</v>
      </c>
      <c r="D6958" s="2"/>
    </row>
    <row r="6959" spans="1:4" x14ac:dyDescent="0.25">
      <c r="A6959" s="2">
        <v>540</v>
      </c>
      <c r="B6959">
        <v>7654</v>
      </c>
      <c r="C6959" s="3">
        <v>4219.2410989999998</v>
      </c>
      <c r="D6959" s="2"/>
    </row>
    <row r="6960" spans="1:4" x14ac:dyDescent="0.25">
      <c r="A6960" s="2">
        <v>540</v>
      </c>
      <c r="B6960">
        <v>7655</v>
      </c>
      <c r="C6960" s="3">
        <v>28209.561195999999</v>
      </c>
      <c r="D6960" s="2"/>
    </row>
    <row r="6961" spans="1:4" x14ac:dyDescent="0.25">
      <c r="A6961" s="2">
        <v>540</v>
      </c>
      <c r="B6961">
        <v>7656</v>
      </c>
      <c r="C6961" s="3">
        <v>6726.6323700000003</v>
      </c>
      <c r="D6961" s="2"/>
    </row>
    <row r="6962" spans="1:4" x14ac:dyDescent="0.25">
      <c r="A6962" s="2">
        <v>540</v>
      </c>
      <c r="B6962">
        <v>7657</v>
      </c>
      <c r="C6962" s="3">
        <v>13673.017469</v>
      </c>
      <c r="D6962" s="2"/>
    </row>
    <row r="6963" spans="1:4" x14ac:dyDescent="0.25">
      <c r="A6963" s="2">
        <v>540</v>
      </c>
      <c r="B6963">
        <v>7658</v>
      </c>
      <c r="C6963" s="3">
        <v>13673.017469</v>
      </c>
      <c r="D6963" s="2"/>
    </row>
    <row r="6964" spans="1:4" x14ac:dyDescent="0.25">
      <c r="A6964" s="2">
        <v>540</v>
      </c>
      <c r="B6964">
        <v>7659</v>
      </c>
      <c r="C6964" s="3">
        <v>448.07257499999997</v>
      </c>
      <c r="D6964" s="2"/>
    </row>
    <row r="6965" spans="1:4" x14ac:dyDescent="0.25">
      <c r="A6965" s="2">
        <v>540</v>
      </c>
      <c r="B6965">
        <v>7660</v>
      </c>
      <c r="C6965" s="3">
        <v>4765.8555850000002</v>
      </c>
      <c r="D6965" s="2"/>
    </row>
    <row r="6966" spans="1:4" x14ac:dyDescent="0.25">
      <c r="A6966" s="2">
        <v>540</v>
      </c>
      <c r="B6966">
        <v>7664</v>
      </c>
      <c r="C6966" s="3">
        <v>38533.927052665997</v>
      </c>
      <c r="D6966" s="2"/>
    </row>
    <row r="6967" spans="1:4" x14ac:dyDescent="0.25">
      <c r="A6967" s="2">
        <v>540</v>
      </c>
      <c r="B6967">
        <v>7665</v>
      </c>
      <c r="C6967" s="3">
        <v>33711.566599999998</v>
      </c>
      <c r="D6967" s="2"/>
    </row>
    <row r="6968" spans="1:4" x14ac:dyDescent="0.25">
      <c r="A6968" s="2">
        <v>540</v>
      </c>
      <c r="B6968">
        <v>7666</v>
      </c>
      <c r="C6968" s="3">
        <v>48092.174875999997</v>
      </c>
      <c r="D6968" s="2"/>
    </row>
    <row r="6969" spans="1:4" x14ac:dyDescent="0.25">
      <c r="A6969" s="2">
        <v>540</v>
      </c>
      <c r="B6969">
        <v>7667</v>
      </c>
      <c r="C6969" s="3">
        <v>35126.160715999999</v>
      </c>
      <c r="D6969" s="2"/>
    </row>
    <row r="6970" spans="1:4" x14ac:dyDescent="0.25">
      <c r="A6970" s="2">
        <v>540</v>
      </c>
      <c r="B6970">
        <v>7668</v>
      </c>
      <c r="C6970" s="3">
        <v>17257.19428</v>
      </c>
      <c r="D6970" s="2"/>
    </row>
    <row r="6971" spans="1:4" x14ac:dyDescent="0.25">
      <c r="A6971" s="2">
        <v>540</v>
      </c>
      <c r="B6971">
        <v>7669</v>
      </c>
      <c r="C6971" s="3">
        <v>20346.117864</v>
      </c>
      <c r="D6971" s="2"/>
    </row>
    <row r="6972" spans="1:4" x14ac:dyDescent="0.25">
      <c r="A6972" s="2">
        <v>540</v>
      </c>
      <c r="B6972">
        <v>7670</v>
      </c>
      <c r="C6972" s="3">
        <v>19662.487668000002</v>
      </c>
      <c r="D6972" s="2"/>
    </row>
    <row r="6973" spans="1:4" x14ac:dyDescent="0.25">
      <c r="A6973" s="2">
        <v>540</v>
      </c>
      <c r="B6973">
        <v>7671</v>
      </c>
      <c r="C6973" s="3">
        <v>26283.418420999998</v>
      </c>
      <c r="D6973" s="2"/>
    </row>
    <row r="6974" spans="1:4" x14ac:dyDescent="0.25">
      <c r="A6974" s="2">
        <v>540</v>
      </c>
      <c r="B6974">
        <v>7672</v>
      </c>
      <c r="C6974" s="3">
        <v>26291.444063999999</v>
      </c>
      <c r="D6974" s="2"/>
    </row>
    <row r="6975" spans="1:4" x14ac:dyDescent="0.25">
      <c r="A6975" s="2">
        <v>540</v>
      </c>
      <c r="B6975">
        <v>7673</v>
      </c>
      <c r="C6975" s="3">
        <v>23982.393878999999</v>
      </c>
      <c r="D6975" s="2"/>
    </row>
    <row r="6976" spans="1:4" x14ac:dyDescent="0.25">
      <c r="A6976" s="2">
        <v>540</v>
      </c>
      <c r="B6976">
        <v>7674</v>
      </c>
      <c r="C6976" s="3">
        <v>24565.445478000001</v>
      </c>
      <c r="D6976" s="2"/>
    </row>
    <row r="6977" spans="1:4" x14ac:dyDescent="0.25">
      <c r="A6977" s="2">
        <v>540</v>
      </c>
      <c r="B6977">
        <v>7675</v>
      </c>
      <c r="C6977" s="3">
        <v>26291.444063999999</v>
      </c>
      <c r="D6977" s="2"/>
    </row>
    <row r="6978" spans="1:4" x14ac:dyDescent="0.25">
      <c r="A6978" s="2">
        <v>540</v>
      </c>
      <c r="B6978">
        <v>7676</v>
      </c>
      <c r="C6978" s="3">
        <v>25448.402838999998</v>
      </c>
      <c r="D6978" s="2"/>
    </row>
    <row r="6979" spans="1:4" x14ac:dyDescent="0.25">
      <c r="A6979" s="2">
        <v>540</v>
      </c>
      <c r="B6979">
        <v>7677</v>
      </c>
      <c r="C6979" s="3">
        <v>24225.172946999999</v>
      </c>
      <c r="D6979" s="2"/>
    </row>
    <row r="6980" spans="1:4" x14ac:dyDescent="0.25">
      <c r="A6980" s="2">
        <v>540</v>
      </c>
      <c r="B6980">
        <v>7678</v>
      </c>
      <c r="C6980" s="3">
        <v>23693.871730999999</v>
      </c>
      <c r="D6980" s="2"/>
    </row>
    <row r="6981" spans="1:4" x14ac:dyDescent="0.25">
      <c r="A6981" s="2">
        <v>540</v>
      </c>
      <c r="B6981">
        <v>7679</v>
      </c>
      <c r="C6981" s="3">
        <v>2108.2665590000001</v>
      </c>
      <c r="D6981" s="2"/>
    </row>
    <row r="6982" spans="1:4" x14ac:dyDescent="0.25">
      <c r="A6982" s="2">
        <v>540</v>
      </c>
      <c r="B6982">
        <v>7680</v>
      </c>
      <c r="C6982" s="3">
        <v>2103.7397850000002</v>
      </c>
      <c r="D6982" s="2"/>
    </row>
    <row r="6983" spans="1:4" x14ac:dyDescent="0.25">
      <c r="A6983" s="2">
        <v>540</v>
      </c>
      <c r="B6983">
        <v>7681</v>
      </c>
      <c r="C6983" s="3">
        <v>2088.030233</v>
      </c>
      <c r="D6983" s="2"/>
    </row>
    <row r="6984" spans="1:4" x14ac:dyDescent="0.25">
      <c r="A6984" s="2">
        <v>540</v>
      </c>
      <c r="B6984">
        <v>7682</v>
      </c>
      <c r="C6984" s="3">
        <v>2506.2300679999998</v>
      </c>
      <c r="D6984" s="2"/>
    </row>
    <row r="6985" spans="1:4" x14ac:dyDescent="0.25">
      <c r="A6985" s="2">
        <v>540</v>
      </c>
      <c r="B6985">
        <v>7683</v>
      </c>
      <c r="C6985" s="3">
        <v>2506.31781</v>
      </c>
      <c r="D6985" s="2"/>
    </row>
    <row r="6986" spans="1:4" x14ac:dyDescent="0.25">
      <c r="A6986" s="2">
        <v>540</v>
      </c>
      <c r="B6986">
        <v>7684</v>
      </c>
      <c r="C6986" s="3">
        <v>2381.3941110000001</v>
      </c>
      <c r="D6986" s="2"/>
    </row>
    <row r="6987" spans="1:4" x14ac:dyDescent="0.25">
      <c r="A6987" s="2">
        <v>540</v>
      </c>
      <c r="B6987">
        <v>7685</v>
      </c>
      <c r="C6987" s="3">
        <v>2381.3941110000001</v>
      </c>
      <c r="D6987" s="2"/>
    </row>
    <row r="6988" spans="1:4" x14ac:dyDescent="0.25">
      <c r="A6988" s="2">
        <v>540</v>
      </c>
      <c r="B6988">
        <v>7686</v>
      </c>
      <c r="C6988" s="3">
        <v>8500.7784869999996</v>
      </c>
      <c r="D6988" s="2"/>
    </row>
    <row r="6989" spans="1:4" x14ac:dyDescent="0.25">
      <c r="A6989" s="2">
        <v>540</v>
      </c>
      <c r="B6989">
        <v>7687</v>
      </c>
      <c r="C6989" s="3">
        <v>8342.4468259999994</v>
      </c>
      <c r="D6989" s="2"/>
    </row>
    <row r="6990" spans="1:4" x14ac:dyDescent="0.25">
      <c r="A6990" s="2">
        <v>540</v>
      </c>
      <c r="B6990">
        <v>7688</v>
      </c>
      <c r="C6990" s="3">
        <v>291.39574599999997</v>
      </c>
      <c r="D6990" s="2"/>
    </row>
    <row r="6991" spans="1:4" x14ac:dyDescent="0.25">
      <c r="A6991" s="2">
        <v>540</v>
      </c>
      <c r="B6991">
        <v>7689</v>
      </c>
      <c r="C6991" s="3">
        <v>7226.982008</v>
      </c>
      <c r="D6991" s="2"/>
    </row>
    <row r="6992" spans="1:4" x14ac:dyDescent="0.25">
      <c r="A6992" s="2">
        <v>540</v>
      </c>
      <c r="B6992">
        <v>7690</v>
      </c>
      <c r="C6992" s="3">
        <v>978.68425400000001</v>
      </c>
      <c r="D6992" s="2"/>
    </row>
    <row r="6993" spans="1:4" x14ac:dyDescent="0.25">
      <c r="A6993" s="2">
        <v>540</v>
      </c>
      <c r="B6993">
        <v>7691</v>
      </c>
      <c r="C6993" s="3">
        <v>5174.0413609999996</v>
      </c>
      <c r="D6993" s="2"/>
    </row>
    <row r="6994" spans="1:4" x14ac:dyDescent="0.25">
      <c r="A6994" s="2">
        <v>540</v>
      </c>
      <c r="B6994">
        <v>7692</v>
      </c>
      <c r="C6994" s="3">
        <v>5174.0413609999996</v>
      </c>
      <c r="D6994" s="2"/>
    </row>
    <row r="6995" spans="1:4" x14ac:dyDescent="0.25">
      <c r="A6995" s="2">
        <v>540</v>
      </c>
      <c r="B6995">
        <v>7693</v>
      </c>
      <c r="C6995" s="3">
        <v>7226.982008</v>
      </c>
      <c r="D6995" s="2"/>
    </row>
    <row r="6996" spans="1:4" x14ac:dyDescent="0.25">
      <c r="A6996" s="2">
        <v>540</v>
      </c>
      <c r="B6996">
        <v>7694</v>
      </c>
      <c r="C6996" s="3">
        <v>18479.915347999999</v>
      </c>
      <c r="D6996" s="2"/>
    </row>
    <row r="6997" spans="1:4" x14ac:dyDescent="0.25">
      <c r="A6997" s="2">
        <v>540</v>
      </c>
      <c r="B6997">
        <v>7695</v>
      </c>
      <c r="C6997" s="3">
        <v>21533.738932</v>
      </c>
      <c r="D6997" s="2"/>
    </row>
    <row r="6998" spans="1:4" x14ac:dyDescent="0.25">
      <c r="A6998" s="2">
        <v>540</v>
      </c>
      <c r="B6998">
        <v>7696</v>
      </c>
      <c r="C6998" s="3">
        <v>17693.683575999999</v>
      </c>
      <c r="D6998" s="2"/>
    </row>
    <row r="6999" spans="1:4" x14ac:dyDescent="0.25">
      <c r="A6999" s="2">
        <v>540</v>
      </c>
      <c r="B6999">
        <v>7697</v>
      </c>
      <c r="C6999" s="3">
        <v>17112.488334999998</v>
      </c>
      <c r="D6999" s="2"/>
    </row>
    <row r="7000" spans="1:4" x14ac:dyDescent="0.25">
      <c r="A7000" s="2">
        <v>540</v>
      </c>
      <c r="B7000">
        <v>7698</v>
      </c>
      <c r="C7000" s="3">
        <v>1264.160646</v>
      </c>
      <c r="D7000" s="2"/>
    </row>
    <row r="7001" spans="1:4" x14ac:dyDescent="0.25">
      <c r="A7001" s="2">
        <v>540</v>
      </c>
      <c r="B7001">
        <v>7699</v>
      </c>
      <c r="C7001" s="3">
        <v>21931.343027666</v>
      </c>
      <c r="D7001" s="2"/>
    </row>
    <row r="7002" spans="1:4" x14ac:dyDescent="0.25">
      <c r="A7002" s="2">
        <v>540</v>
      </c>
      <c r="B7002">
        <v>7700</v>
      </c>
      <c r="C7002" s="3">
        <v>26022.736342</v>
      </c>
      <c r="D7002" s="2"/>
    </row>
    <row r="7003" spans="1:4" x14ac:dyDescent="0.25">
      <c r="A7003" s="2">
        <v>540</v>
      </c>
      <c r="B7003">
        <v>7701</v>
      </c>
      <c r="C7003" s="3">
        <v>30008.917128000001</v>
      </c>
      <c r="D7003" s="2"/>
    </row>
    <row r="7004" spans="1:4" x14ac:dyDescent="0.25">
      <c r="A7004" s="2">
        <v>540</v>
      </c>
      <c r="B7004">
        <v>7702</v>
      </c>
      <c r="C7004" s="3">
        <v>24926.133845</v>
      </c>
      <c r="D7004" s="2"/>
    </row>
    <row r="7005" spans="1:4" x14ac:dyDescent="0.25">
      <c r="A7005" s="2">
        <v>540</v>
      </c>
      <c r="B7005">
        <v>7703</v>
      </c>
      <c r="C7005" s="3">
        <v>12099.992628</v>
      </c>
      <c r="D7005" s="2"/>
    </row>
    <row r="7006" spans="1:4" x14ac:dyDescent="0.25">
      <c r="A7006" s="2">
        <v>540</v>
      </c>
      <c r="B7006">
        <v>7704</v>
      </c>
      <c r="C7006" s="3">
        <v>1046.064304</v>
      </c>
      <c r="D7006" s="2"/>
    </row>
    <row r="7007" spans="1:4" x14ac:dyDescent="0.25">
      <c r="A7007" s="2">
        <v>540</v>
      </c>
      <c r="B7007">
        <v>7705</v>
      </c>
      <c r="C7007" s="3">
        <v>570.00922500000001</v>
      </c>
      <c r="D7007" s="2"/>
    </row>
    <row r="7008" spans="1:4" x14ac:dyDescent="0.25">
      <c r="A7008" s="2">
        <v>540</v>
      </c>
      <c r="B7008">
        <v>7706</v>
      </c>
      <c r="C7008" s="3">
        <v>5586.7684840000002</v>
      </c>
      <c r="D7008" s="2"/>
    </row>
    <row r="7009" spans="1:4" x14ac:dyDescent="0.25">
      <c r="A7009" s="2">
        <v>540</v>
      </c>
      <c r="B7009">
        <v>7707</v>
      </c>
      <c r="C7009" s="3">
        <v>12987.756927</v>
      </c>
      <c r="D7009" s="2"/>
    </row>
    <row r="7010" spans="1:4" x14ac:dyDescent="0.25">
      <c r="A7010" s="2">
        <v>540</v>
      </c>
      <c r="B7010">
        <v>7708</v>
      </c>
      <c r="C7010" s="3">
        <v>208.583854</v>
      </c>
      <c r="D7010" s="2"/>
    </row>
    <row r="7011" spans="1:4" x14ac:dyDescent="0.25">
      <c r="A7011" s="2">
        <v>540</v>
      </c>
      <c r="B7011">
        <v>7709</v>
      </c>
      <c r="C7011" s="3">
        <v>10709.695927000001</v>
      </c>
      <c r="D7011" s="2"/>
    </row>
    <row r="7012" spans="1:4" x14ac:dyDescent="0.25">
      <c r="A7012" s="2">
        <v>540</v>
      </c>
      <c r="B7012">
        <v>7710</v>
      </c>
      <c r="C7012" s="3">
        <v>12316.597324</v>
      </c>
      <c r="D7012" s="2"/>
    </row>
    <row r="7013" spans="1:4" x14ac:dyDescent="0.25">
      <c r="A7013" s="2">
        <v>540</v>
      </c>
      <c r="B7013">
        <v>7711</v>
      </c>
      <c r="C7013" s="3">
        <v>11112.938281999999</v>
      </c>
      <c r="D7013" s="2"/>
    </row>
    <row r="7014" spans="1:4" x14ac:dyDescent="0.25">
      <c r="A7014" s="2">
        <v>540</v>
      </c>
      <c r="B7014">
        <v>7712</v>
      </c>
      <c r="C7014" s="3">
        <v>9746.8533939999998</v>
      </c>
      <c r="D7014" s="2"/>
    </row>
    <row r="7015" spans="1:4" x14ac:dyDescent="0.25">
      <c r="A7015" s="2">
        <v>540</v>
      </c>
      <c r="B7015">
        <v>7714</v>
      </c>
      <c r="C7015" s="3">
        <v>0</v>
      </c>
      <c r="D7015" s="2"/>
    </row>
    <row r="7016" spans="1:4" x14ac:dyDescent="0.25">
      <c r="A7016" s="2">
        <v>540</v>
      </c>
      <c r="B7016">
        <v>7715</v>
      </c>
      <c r="C7016" s="3">
        <v>3718.7851690000002</v>
      </c>
      <c r="D7016" s="2"/>
    </row>
    <row r="7017" spans="1:4" x14ac:dyDescent="0.25">
      <c r="A7017" s="2">
        <v>540</v>
      </c>
      <c r="B7017">
        <v>7716</v>
      </c>
      <c r="C7017" s="3">
        <v>26141.955378999999</v>
      </c>
      <c r="D7017" s="2"/>
    </row>
    <row r="7018" spans="1:4" x14ac:dyDescent="0.25">
      <c r="A7018" s="2">
        <v>540</v>
      </c>
      <c r="B7018">
        <v>7717</v>
      </c>
      <c r="C7018" s="3">
        <v>3812.0361200000002</v>
      </c>
      <c r="D7018" s="2"/>
    </row>
    <row r="7019" spans="1:4" x14ac:dyDescent="0.25">
      <c r="A7019" s="2">
        <v>540</v>
      </c>
      <c r="B7019">
        <v>7718</v>
      </c>
      <c r="C7019" s="3">
        <v>4273.2721789999996</v>
      </c>
      <c r="D7019" s="2"/>
    </row>
    <row r="7020" spans="1:4" x14ac:dyDescent="0.25">
      <c r="A7020" s="2">
        <v>540</v>
      </c>
      <c r="B7020">
        <v>7719</v>
      </c>
      <c r="C7020" s="3">
        <v>2189.7446340000001</v>
      </c>
      <c r="D7020" s="2"/>
    </row>
    <row r="7021" spans="1:4" x14ac:dyDescent="0.25">
      <c r="A7021" s="2">
        <v>540</v>
      </c>
      <c r="B7021">
        <v>7720</v>
      </c>
      <c r="C7021" s="3">
        <v>3732.5678619999999</v>
      </c>
      <c r="D7021" s="2"/>
    </row>
    <row r="7022" spans="1:4" x14ac:dyDescent="0.25">
      <c r="A7022" s="2">
        <v>540</v>
      </c>
      <c r="B7022">
        <v>7721</v>
      </c>
      <c r="C7022" s="3">
        <v>721.31061999999997</v>
      </c>
      <c r="D7022" s="2"/>
    </row>
    <row r="7023" spans="1:4" x14ac:dyDescent="0.25">
      <c r="A7023" s="2">
        <v>540</v>
      </c>
      <c r="B7023">
        <v>7722</v>
      </c>
      <c r="C7023" s="3">
        <v>721.31061999999997</v>
      </c>
      <c r="D7023" s="2"/>
    </row>
    <row r="7024" spans="1:4" x14ac:dyDescent="0.25">
      <c r="A7024" s="2">
        <v>540</v>
      </c>
      <c r="B7024">
        <v>7723</v>
      </c>
      <c r="C7024" s="3">
        <v>39083.160950999998</v>
      </c>
      <c r="D7024" s="2"/>
    </row>
    <row r="7025" spans="1:4" x14ac:dyDescent="0.25">
      <c r="A7025" s="2">
        <v>540</v>
      </c>
      <c r="B7025">
        <v>7724</v>
      </c>
      <c r="C7025" s="3">
        <v>52516.866140999999</v>
      </c>
      <c r="D7025" s="2"/>
    </row>
    <row r="7026" spans="1:4" x14ac:dyDescent="0.25">
      <c r="A7026" s="2">
        <v>540</v>
      </c>
      <c r="B7026">
        <v>7725</v>
      </c>
      <c r="C7026" s="3">
        <v>52516.866140999999</v>
      </c>
      <c r="D7026" s="2"/>
    </row>
    <row r="7027" spans="1:4" x14ac:dyDescent="0.25">
      <c r="A7027" s="2">
        <v>540</v>
      </c>
      <c r="B7027">
        <v>7726</v>
      </c>
      <c r="C7027" s="3">
        <v>22508.338175000001</v>
      </c>
      <c r="D7027" s="2"/>
    </row>
    <row r="7028" spans="1:4" x14ac:dyDescent="0.25">
      <c r="A7028" s="2">
        <v>540</v>
      </c>
      <c r="B7028">
        <v>7727</v>
      </c>
      <c r="C7028" s="3">
        <v>22508.338175000001</v>
      </c>
      <c r="D7028" s="2"/>
    </row>
    <row r="7029" spans="1:4" x14ac:dyDescent="0.25">
      <c r="A7029" s="2">
        <v>540</v>
      </c>
      <c r="B7029">
        <v>7728</v>
      </c>
      <c r="C7029" s="3">
        <v>7142.7518669999999</v>
      </c>
      <c r="D7029" s="2"/>
    </row>
    <row r="7030" spans="1:4" x14ac:dyDescent="0.25">
      <c r="A7030" s="2">
        <v>540</v>
      </c>
      <c r="B7030">
        <v>7729</v>
      </c>
      <c r="C7030" s="3">
        <v>24027.963600999999</v>
      </c>
      <c r="D7030" s="2"/>
    </row>
    <row r="7031" spans="1:4" x14ac:dyDescent="0.25">
      <c r="A7031" s="2">
        <v>540</v>
      </c>
      <c r="B7031">
        <v>7730</v>
      </c>
      <c r="C7031" s="3">
        <v>14368.286056000001</v>
      </c>
      <c r="D7031" s="2"/>
    </row>
    <row r="7032" spans="1:4" x14ac:dyDescent="0.25">
      <c r="A7032" s="2">
        <v>540</v>
      </c>
      <c r="B7032">
        <v>7731</v>
      </c>
      <c r="C7032" s="3">
        <v>15348.544715</v>
      </c>
      <c r="D7032" s="2"/>
    </row>
    <row r="7033" spans="1:4" x14ac:dyDescent="0.25">
      <c r="A7033" s="2">
        <v>540</v>
      </c>
      <c r="B7033">
        <v>7732</v>
      </c>
      <c r="C7033" s="3">
        <v>17454.793226000002</v>
      </c>
      <c r="D7033" s="2"/>
    </row>
    <row r="7034" spans="1:4" x14ac:dyDescent="0.25">
      <c r="A7034" s="2">
        <v>540</v>
      </c>
      <c r="B7034">
        <v>7733</v>
      </c>
      <c r="C7034" s="3">
        <v>17106.025947999999</v>
      </c>
      <c r="D7034" s="2"/>
    </row>
    <row r="7035" spans="1:4" x14ac:dyDescent="0.25">
      <c r="A7035" s="2">
        <v>540</v>
      </c>
      <c r="B7035">
        <v>7734</v>
      </c>
      <c r="C7035" s="3">
        <v>7049.4002149979997</v>
      </c>
      <c r="D7035" s="2"/>
    </row>
    <row r="7036" spans="1:4" x14ac:dyDescent="0.25">
      <c r="A7036" s="2">
        <v>540</v>
      </c>
      <c r="B7036">
        <v>7735</v>
      </c>
      <c r="C7036" s="3">
        <v>3197.9983219999999</v>
      </c>
      <c r="D7036" s="2"/>
    </row>
    <row r="7037" spans="1:4" x14ac:dyDescent="0.25">
      <c r="A7037" s="2">
        <v>540</v>
      </c>
      <c r="B7037">
        <v>7736</v>
      </c>
      <c r="C7037" s="3">
        <v>3123.3674190000002</v>
      </c>
      <c r="D7037" s="2"/>
    </row>
    <row r="7038" spans="1:4" x14ac:dyDescent="0.25">
      <c r="A7038" s="2">
        <v>540</v>
      </c>
      <c r="B7038">
        <v>7737</v>
      </c>
      <c r="C7038" s="3">
        <v>17720.977688999999</v>
      </c>
      <c r="D7038" s="2"/>
    </row>
    <row r="7039" spans="1:4" x14ac:dyDescent="0.25">
      <c r="A7039" s="2">
        <v>540</v>
      </c>
      <c r="B7039">
        <v>7738</v>
      </c>
      <c r="C7039" s="3">
        <v>6585.814206</v>
      </c>
      <c r="D7039" s="2"/>
    </row>
    <row r="7040" spans="1:4" x14ac:dyDescent="0.25">
      <c r="A7040" s="2">
        <v>540</v>
      </c>
      <c r="B7040">
        <v>7739</v>
      </c>
      <c r="C7040" s="3">
        <v>6619.5722169999999</v>
      </c>
      <c r="D7040" s="2"/>
    </row>
    <row r="7041" spans="1:4" x14ac:dyDescent="0.25">
      <c r="A7041" s="2">
        <v>540</v>
      </c>
      <c r="B7041">
        <v>7740</v>
      </c>
      <c r="C7041" s="3">
        <v>5766.3929520000002</v>
      </c>
      <c r="D7041" s="2"/>
    </row>
    <row r="7042" spans="1:4" x14ac:dyDescent="0.25">
      <c r="A7042" s="2">
        <v>540</v>
      </c>
      <c r="B7042">
        <v>7741</v>
      </c>
      <c r="C7042" s="3">
        <v>3118.8753190000002</v>
      </c>
      <c r="D7042" s="2"/>
    </row>
    <row r="7043" spans="1:4" x14ac:dyDescent="0.25">
      <c r="A7043" s="2">
        <v>540</v>
      </c>
      <c r="B7043">
        <v>7742</v>
      </c>
      <c r="C7043" s="3">
        <v>3071.8129450000001</v>
      </c>
      <c r="D7043" s="2"/>
    </row>
    <row r="7044" spans="1:4" x14ac:dyDescent="0.25">
      <c r="A7044" s="2">
        <v>540</v>
      </c>
      <c r="B7044">
        <v>7743</v>
      </c>
      <c r="C7044" s="3">
        <v>24821.204100999999</v>
      </c>
      <c r="D7044" s="2"/>
    </row>
    <row r="7045" spans="1:4" x14ac:dyDescent="0.25">
      <c r="A7045" s="2">
        <v>540</v>
      </c>
      <c r="B7045">
        <v>7744</v>
      </c>
      <c r="C7045" s="3">
        <v>31963.955968999999</v>
      </c>
      <c r="D7045" s="2"/>
    </row>
    <row r="7046" spans="1:4" x14ac:dyDescent="0.25">
      <c r="A7046" s="2">
        <v>540</v>
      </c>
      <c r="B7046">
        <v>7745</v>
      </c>
      <c r="C7046" s="3">
        <v>31554.131167</v>
      </c>
      <c r="D7046" s="2"/>
    </row>
    <row r="7047" spans="1:4" x14ac:dyDescent="0.25">
      <c r="A7047" s="2">
        <v>540</v>
      </c>
      <c r="B7047">
        <v>7747</v>
      </c>
      <c r="C7047" s="3">
        <v>3128.9757530000002</v>
      </c>
      <c r="D7047" s="2"/>
    </row>
    <row r="7048" spans="1:4" x14ac:dyDescent="0.25">
      <c r="A7048" s="2">
        <v>540</v>
      </c>
      <c r="B7048">
        <v>7748</v>
      </c>
      <c r="C7048" s="3">
        <v>33565.155735</v>
      </c>
      <c r="D7048" s="2"/>
    </row>
    <row r="7049" spans="1:4" x14ac:dyDescent="0.25">
      <c r="A7049" s="2">
        <v>540</v>
      </c>
      <c r="B7049">
        <v>7749</v>
      </c>
      <c r="C7049" s="3">
        <v>14681.623774997999</v>
      </c>
      <c r="D7049" s="2"/>
    </row>
    <row r="7050" spans="1:4" x14ac:dyDescent="0.25">
      <c r="A7050" s="2">
        <v>540</v>
      </c>
      <c r="B7050">
        <v>7750</v>
      </c>
      <c r="C7050" s="3">
        <v>14556.997538998001</v>
      </c>
      <c r="D7050" s="2"/>
    </row>
    <row r="7051" spans="1:4" x14ac:dyDescent="0.25">
      <c r="A7051" s="2">
        <v>540</v>
      </c>
      <c r="B7051">
        <v>7752</v>
      </c>
      <c r="C7051" s="3">
        <v>12246.186116000001</v>
      </c>
      <c r="D7051" s="2"/>
    </row>
    <row r="7052" spans="1:4" x14ac:dyDescent="0.25">
      <c r="A7052" s="2">
        <v>540</v>
      </c>
      <c r="B7052">
        <v>7753</v>
      </c>
      <c r="C7052" s="3">
        <v>19336.026186999999</v>
      </c>
      <c r="D7052" s="2"/>
    </row>
    <row r="7053" spans="1:4" x14ac:dyDescent="0.25">
      <c r="A7053" s="2">
        <v>540</v>
      </c>
      <c r="B7053">
        <v>7754</v>
      </c>
      <c r="C7053" s="3">
        <v>9782.4781549979998</v>
      </c>
      <c r="D7053" s="2"/>
    </row>
    <row r="7054" spans="1:4" x14ac:dyDescent="0.25">
      <c r="A7054" s="2">
        <v>540</v>
      </c>
      <c r="B7054">
        <v>7755</v>
      </c>
      <c r="C7054" s="3">
        <v>4470.9938229999998</v>
      </c>
      <c r="D7054" s="2"/>
    </row>
    <row r="7055" spans="1:4" x14ac:dyDescent="0.25">
      <c r="A7055" s="2">
        <v>540</v>
      </c>
      <c r="B7055">
        <v>7756</v>
      </c>
      <c r="C7055" s="3">
        <v>4470.9938229999998</v>
      </c>
      <c r="D7055" s="2"/>
    </row>
    <row r="7056" spans="1:4" x14ac:dyDescent="0.25">
      <c r="A7056" s="2">
        <v>540</v>
      </c>
      <c r="B7056">
        <v>7757</v>
      </c>
      <c r="C7056" s="3">
        <v>7766.0624520000001</v>
      </c>
      <c r="D7056" s="2"/>
    </row>
    <row r="7057" spans="1:4" x14ac:dyDescent="0.25">
      <c r="A7057" s="2">
        <v>540</v>
      </c>
      <c r="B7057">
        <v>7758</v>
      </c>
      <c r="C7057" s="3">
        <v>5902.670505</v>
      </c>
      <c r="D7057" s="2"/>
    </row>
    <row r="7058" spans="1:4" x14ac:dyDescent="0.25">
      <c r="A7058" s="2">
        <v>540</v>
      </c>
      <c r="B7058">
        <v>7759</v>
      </c>
      <c r="C7058" s="3">
        <v>4182.005647</v>
      </c>
      <c r="D7058" s="2"/>
    </row>
    <row r="7059" spans="1:4" x14ac:dyDescent="0.25">
      <c r="A7059" s="2">
        <v>540</v>
      </c>
      <c r="B7059">
        <v>7760</v>
      </c>
      <c r="C7059" s="3">
        <v>9395.7466810000005</v>
      </c>
      <c r="D7059" s="2"/>
    </row>
    <row r="7060" spans="1:4" x14ac:dyDescent="0.25">
      <c r="A7060" s="2">
        <v>540</v>
      </c>
      <c r="B7060">
        <v>7761</v>
      </c>
      <c r="C7060" s="3">
        <v>14879.911448000001</v>
      </c>
      <c r="D7060" s="2"/>
    </row>
    <row r="7061" spans="1:4" x14ac:dyDescent="0.25">
      <c r="A7061" s="2">
        <v>540</v>
      </c>
      <c r="B7061">
        <v>7762</v>
      </c>
      <c r="C7061" s="3">
        <v>12076.383881</v>
      </c>
      <c r="D7061" s="2"/>
    </row>
    <row r="7062" spans="1:4" x14ac:dyDescent="0.25">
      <c r="A7062" s="2">
        <v>540</v>
      </c>
      <c r="B7062">
        <v>7763</v>
      </c>
      <c r="C7062" s="3">
        <v>29124.953173000002</v>
      </c>
      <c r="D7062" s="2"/>
    </row>
    <row r="7063" spans="1:4" x14ac:dyDescent="0.25">
      <c r="A7063" s="2">
        <v>540</v>
      </c>
      <c r="B7063">
        <v>7764</v>
      </c>
      <c r="C7063" s="3">
        <v>3926.4479040000001</v>
      </c>
      <c r="D7063" s="2"/>
    </row>
    <row r="7064" spans="1:4" x14ac:dyDescent="0.25">
      <c r="A7064" s="2">
        <v>540</v>
      </c>
      <c r="B7064">
        <v>7765</v>
      </c>
      <c r="C7064" s="3">
        <v>4522.9129169999997</v>
      </c>
      <c r="D7064" s="2"/>
    </row>
    <row r="7065" spans="1:4" x14ac:dyDescent="0.25">
      <c r="A7065" s="2">
        <v>540</v>
      </c>
      <c r="B7065">
        <v>7766</v>
      </c>
      <c r="C7065" s="3">
        <v>9043.0506750000004</v>
      </c>
      <c r="D7065" s="2"/>
    </row>
    <row r="7066" spans="1:4" x14ac:dyDescent="0.25">
      <c r="A7066" s="2">
        <v>540</v>
      </c>
      <c r="B7066">
        <v>7767</v>
      </c>
      <c r="C7066" s="3">
        <v>5129.3566890000002</v>
      </c>
      <c r="D7066" s="2"/>
    </row>
    <row r="7067" spans="1:4" x14ac:dyDescent="0.25">
      <c r="A7067" s="2">
        <v>540</v>
      </c>
      <c r="B7067">
        <v>7768</v>
      </c>
      <c r="C7067" s="3">
        <v>8514.5726020000002</v>
      </c>
      <c r="D7067" s="2"/>
    </row>
    <row r="7068" spans="1:4" x14ac:dyDescent="0.25">
      <c r="A7068" s="2">
        <v>540</v>
      </c>
      <c r="B7068">
        <v>7769</v>
      </c>
      <c r="C7068" s="3">
        <v>23062.134813000001</v>
      </c>
      <c r="D7068" s="2"/>
    </row>
    <row r="7069" spans="1:4" x14ac:dyDescent="0.25">
      <c r="A7069" s="2">
        <v>540</v>
      </c>
      <c r="B7069">
        <v>7770</v>
      </c>
      <c r="C7069" s="3">
        <v>14985.679265000001</v>
      </c>
      <c r="D7069" s="2"/>
    </row>
    <row r="7070" spans="1:4" x14ac:dyDescent="0.25">
      <c r="A7070" s="2">
        <v>540</v>
      </c>
      <c r="B7070">
        <v>7771</v>
      </c>
      <c r="C7070" s="3">
        <v>4044.517039333</v>
      </c>
      <c r="D7070" s="2"/>
    </row>
    <row r="7071" spans="1:4" x14ac:dyDescent="0.25">
      <c r="A7071" s="2">
        <v>540</v>
      </c>
      <c r="B7071">
        <v>7772</v>
      </c>
      <c r="C7071" s="3">
        <v>59460.304948333003</v>
      </c>
      <c r="D7071" s="2"/>
    </row>
    <row r="7072" spans="1:4" x14ac:dyDescent="0.25">
      <c r="A7072" s="2">
        <v>540</v>
      </c>
      <c r="B7072">
        <v>7773</v>
      </c>
      <c r="C7072" s="3">
        <v>7076.4511949999996</v>
      </c>
      <c r="D7072" s="2"/>
    </row>
    <row r="7073" spans="1:4" x14ac:dyDescent="0.25">
      <c r="A7073" s="2">
        <v>540</v>
      </c>
      <c r="B7073">
        <v>7774</v>
      </c>
      <c r="C7073" s="3">
        <v>8701.1806699999997</v>
      </c>
      <c r="D7073" s="2"/>
    </row>
    <row r="7074" spans="1:4" x14ac:dyDescent="0.25">
      <c r="A7074" s="2">
        <v>540</v>
      </c>
      <c r="B7074">
        <v>7775</v>
      </c>
      <c r="C7074" s="3">
        <v>5841.6329269999997</v>
      </c>
      <c r="D7074" s="2"/>
    </row>
    <row r="7075" spans="1:4" x14ac:dyDescent="0.25">
      <c r="A7075" s="2">
        <v>540</v>
      </c>
      <c r="B7075">
        <v>7776</v>
      </c>
      <c r="C7075" s="3">
        <v>9590.1985540000005</v>
      </c>
      <c r="D7075" s="2"/>
    </row>
    <row r="7076" spans="1:4" x14ac:dyDescent="0.25">
      <c r="A7076" s="2">
        <v>540</v>
      </c>
      <c r="B7076">
        <v>7777</v>
      </c>
      <c r="C7076" s="3">
        <v>9527.747378</v>
      </c>
      <c r="D7076" s="2"/>
    </row>
    <row r="7077" spans="1:4" x14ac:dyDescent="0.25">
      <c r="A7077" s="2">
        <v>540</v>
      </c>
      <c r="B7077">
        <v>7778</v>
      </c>
      <c r="C7077" s="3">
        <v>5411.6656569999996</v>
      </c>
      <c r="D7077" s="2"/>
    </row>
    <row r="7078" spans="1:4" x14ac:dyDescent="0.25">
      <c r="A7078" s="2">
        <v>540</v>
      </c>
      <c r="B7078">
        <v>7779</v>
      </c>
      <c r="C7078" s="3">
        <v>6841.3856660000001</v>
      </c>
      <c r="D7078" s="2"/>
    </row>
    <row r="7079" spans="1:4" x14ac:dyDescent="0.25">
      <c r="A7079" s="2">
        <v>540</v>
      </c>
      <c r="B7079">
        <v>7780</v>
      </c>
      <c r="C7079" s="3">
        <v>5769.2429789999997</v>
      </c>
      <c r="D7079" s="2"/>
    </row>
    <row r="7080" spans="1:4" x14ac:dyDescent="0.25">
      <c r="A7080" s="2">
        <v>540</v>
      </c>
      <c r="B7080">
        <v>7781</v>
      </c>
      <c r="C7080" s="3">
        <v>4702.164624</v>
      </c>
      <c r="D7080" s="2"/>
    </row>
    <row r="7081" spans="1:4" x14ac:dyDescent="0.25">
      <c r="A7081" s="2">
        <v>540</v>
      </c>
      <c r="B7081">
        <v>7782</v>
      </c>
      <c r="C7081" s="3">
        <v>8544.8462519999994</v>
      </c>
      <c r="D7081" s="2"/>
    </row>
    <row r="7082" spans="1:4" x14ac:dyDescent="0.25">
      <c r="A7082" s="2">
        <v>540</v>
      </c>
      <c r="B7082">
        <v>7783</v>
      </c>
      <c r="C7082" s="3">
        <v>8290.154622</v>
      </c>
      <c r="D7082" s="2"/>
    </row>
    <row r="7083" spans="1:4" x14ac:dyDescent="0.25">
      <c r="A7083" s="2">
        <v>540</v>
      </c>
      <c r="B7083">
        <v>7784</v>
      </c>
      <c r="C7083" s="3">
        <v>5637.4071590000003</v>
      </c>
      <c r="D7083" s="2"/>
    </row>
    <row r="7084" spans="1:4" x14ac:dyDescent="0.25">
      <c r="A7084" s="2">
        <v>540</v>
      </c>
      <c r="B7084">
        <v>7785</v>
      </c>
      <c r="C7084" s="3">
        <v>5662.0678680000001</v>
      </c>
      <c r="D7084" s="2"/>
    </row>
    <row r="7085" spans="1:4" x14ac:dyDescent="0.25">
      <c r="A7085" s="2">
        <v>540</v>
      </c>
      <c r="B7085">
        <v>7786</v>
      </c>
      <c r="C7085" s="3">
        <v>4613.2214320000003</v>
      </c>
      <c r="D7085" s="2"/>
    </row>
    <row r="7086" spans="1:4" x14ac:dyDescent="0.25">
      <c r="A7086" s="2">
        <v>540</v>
      </c>
      <c r="B7086">
        <v>7787</v>
      </c>
      <c r="C7086" s="3">
        <v>4779.3064629999999</v>
      </c>
      <c r="D7086" s="2"/>
    </row>
    <row r="7087" spans="1:4" x14ac:dyDescent="0.25">
      <c r="A7087" s="2">
        <v>540</v>
      </c>
      <c r="B7087">
        <v>7788</v>
      </c>
      <c r="C7087" s="3">
        <v>14985.783584000001</v>
      </c>
      <c r="D7087" s="2"/>
    </row>
    <row r="7088" spans="1:4" x14ac:dyDescent="0.25">
      <c r="A7088" s="2">
        <v>540</v>
      </c>
      <c r="B7088">
        <v>7789</v>
      </c>
      <c r="C7088" s="3">
        <v>14985.783584000001</v>
      </c>
      <c r="D7088" s="2"/>
    </row>
    <row r="7089" spans="1:4" x14ac:dyDescent="0.25">
      <c r="A7089" s="2">
        <v>540</v>
      </c>
      <c r="B7089">
        <v>7790</v>
      </c>
      <c r="C7089" s="3">
        <v>4282.5389230000001</v>
      </c>
      <c r="D7089" s="2"/>
    </row>
    <row r="7090" spans="1:4" x14ac:dyDescent="0.25">
      <c r="A7090" s="2">
        <v>540</v>
      </c>
      <c r="B7090">
        <v>7791</v>
      </c>
      <c r="C7090" s="3">
        <v>36748.541968999001</v>
      </c>
      <c r="D7090" s="2"/>
    </row>
    <row r="7091" spans="1:4" x14ac:dyDescent="0.25">
      <c r="A7091" s="2">
        <v>540</v>
      </c>
      <c r="B7091">
        <v>7792</v>
      </c>
      <c r="C7091" s="3">
        <v>17736.440367998999</v>
      </c>
      <c r="D7091" s="2"/>
    </row>
    <row r="7092" spans="1:4" x14ac:dyDescent="0.25">
      <c r="A7092" s="2">
        <v>540</v>
      </c>
      <c r="B7092">
        <v>7793</v>
      </c>
      <c r="C7092" s="3">
        <v>20085.267004999001</v>
      </c>
      <c r="D7092" s="2"/>
    </row>
    <row r="7093" spans="1:4" x14ac:dyDescent="0.25">
      <c r="A7093" s="2">
        <v>540</v>
      </c>
      <c r="B7093">
        <v>7794</v>
      </c>
      <c r="C7093" s="3">
        <v>18644.570205</v>
      </c>
      <c r="D7093" s="2"/>
    </row>
    <row r="7094" spans="1:4" x14ac:dyDescent="0.25">
      <c r="A7094" s="2">
        <v>540</v>
      </c>
      <c r="B7094">
        <v>7795</v>
      </c>
      <c r="C7094" s="3">
        <v>14473.650571</v>
      </c>
      <c r="D7094" s="2"/>
    </row>
    <row r="7095" spans="1:4" x14ac:dyDescent="0.25">
      <c r="A7095" s="2">
        <v>540</v>
      </c>
      <c r="B7095">
        <v>7796</v>
      </c>
      <c r="C7095" s="3">
        <v>18644.570205</v>
      </c>
      <c r="D7095" s="2"/>
    </row>
    <row r="7096" spans="1:4" x14ac:dyDescent="0.25">
      <c r="A7096" s="2">
        <v>540</v>
      </c>
      <c r="B7096">
        <v>7797</v>
      </c>
      <c r="C7096" s="3">
        <v>18994.431570000001</v>
      </c>
      <c r="D7096" s="2"/>
    </row>
    <row r="7097" spans="1:4" x14ac:dyDescent="0.25">
      <c r="A7097" s="2">
        <v>540</v>
      </c>
      <c r="B7097">
        <v>7798</v>
      </c>
      <c r="C7097" s="3">
        <v>5445.9061220000003</v>
      </c>
      <c r="D7097" s="2"/>
    </row>
    <row r="7098" spans="1:4" x14ac:dyDescent="0.25">
      <c r="A7098" s="2">
        <v>540</v>
      </c>
      <c r="B7098">
        <v>7799</v>
      </c>
      <c r="C7098" s="3">
        <v>8506.1199250000009</v>
      </c>
      <c r="D7098" s="2"/>
    </row>
    <row r="7099" spans="1:4" x14ac:dyDescent="0.25">
      <c r="A7099" s="2">
        <v>540</v>
      </c>
      <c r="B7099">
        <v>7800</v>
      </c>
      <c r="C7099" s="3">
        <v>5660.7924139999996</v>
      </c>
      <c r="D7099" s="2"/>
    </row>
    <row r="7100" spans="1:4" x14ac:dyDescent="0.25">
      <c r="A7100" s="2">
        <v>540</v>
      </c>
      <c r="B7100">
        <v>7801</v>
      </c>
      <c r="C7100" s="3">
        <v>6248.3184860000001</v>
      </c>
      <c r="D7100" s="2"/>
    </row>
    <row r="7101" spans="1:4" x14ac:dyDescent="0.25">
      <c r="A7101" s="2">
        <v>540</v>
      </c>
      <c r="B7101">
        <v>7802</v>
      </c>
      <c r="C7101" s="3">
        <v>5660.7924139999996</v>
      </c>
      <c r="D7101" s="2"/>
    </row>
    <row r="7102" spans="1:4" x14ac:dyDescent="0.25">
      <c r="A7102" s="2">
        <v>540</v>
      </c>
      <c r="B7102">
        <v>7803</v>
      </c>
      <c r="C7102" s="3">
        <v>285.49615</v>
      </c>
      <c r="D7102" s="2"/>
    </row>
    <row r="7103" spans="1:4" x14ac:dyDescent="0.25">
      <c r="A7103" s="2">
        <v>540</v>
      </c>
      <c r="B7103">
        <v>7805</v>
      </c>
      <c r="C7103" s="3">
        <v>11796.472281</v>
      </c>
      <c r="D7103" s="2"/>
    </row>
    <row r="7104" spans="1:4" x14ac:dyDescent="0.25">
      <c r="A7104" s="2">
        <v>540</v>
      </c>
      <c r="B7104">
        <v>7806</v>
      </c>
      <c r="C7104" s="3">
        <v>4856.922356</v>
      </c>
      <c r="D7104" s="2"/>
    </row>
    <row r="7105" spans="1:4" x14ac:dyDescent="0.25">
      <c r="A7105" s="2">
        <v>540</v>
      </c>
      <c r="B7105">
        <v>7807</v>
      </c>
      <c r="C7105" s="3">
        <v>6333.3144689999999</v>
      </c>
      <c r="D7105" s="2"/>
    </row>
    <row r="7106" spans="1:4" x14ac:dyDescent="0.25">
      <c r="A7106" s="2">
        <v>540</v>
      </c>
      <c r="B7106">
        <v>7808</v>
      </c>
      <c r="C7106" s="3">
        <v>5780.5079329999999</v>
      </c>
      <c r="D7106" s="2"/>
    </row>
    <row r="7107" spans="1:4" x14ac:dyDescent="0.25">
      <c r="A7107" s="2">
        <v>540</v>
      </c>
      <c r="B7107">
        <v>7809</v>
      </c>
      <c r="C7107" s="3">
        <v>3541.1725729999998</v>
      </c>
      <c r="D7107" s="2"/>
    </row>
    <row r="7108" spans="1:4" x14ac:dyDescent="0.25">
      <c r="A7108" s="2">
        <v>540</v>
      </c>
      <c r="B7108">
        <v>7810</v>
      </c>
      <c r="C7108" s="3">
        <v>5818.1463290000002</v>
      </c>
      <c r="D7108" s="2"/>
    </row>
    <row r="7109" spans="1:4" x14ac:dyDescent="0.25">
      <c r="A7109" s="2">
        <v>540</v>
      </c>
      <c r="B7109">
        <v>7811</v>
      </c>
      <c r="C7109" s="3">
        <v>8514.5726020000002</v>
      </c>
      <c r="D7109" s="2"/>
    </row>
    <row r="7110" spans="1:4" x14ac:dyDescent="0.25">
      <c r="A7110" s="2">
        <v>540</v>
      </c>
      <c r="B7110">
        <v>7812</v>
      </c>
      <c r="C7110" s="3">
        <v>8514.5726020000002</v>
      </c>
      <c r="D7110" s="2"/>
    </row>
    <row r="7111" spans="1:4" x14ac:dyDescent="0.25">
      <c r="A7111" s="2">
        <v>540</v>
      </c>
      <c r="B7111">
        <v>7813</v>
      </c>
      <c r="C7111" s="3">
        <v>8514.5726020000002</v>
      </c>
      <c r="D7111" s="2"/>
    </row>
    <row r="7112" spans="1:4" x14ac:dyDescent="0.25">
      <c r="A7112" s="2">
        <v>540</v>
      </c>
      <c r="B7112">
        <v>7814</v>
      </c>
      <c r="C7112" s="3">
        <v>8514.5726020000002</v>
      </c>
      <c r="D7112" s="2"/>
    </row>
    <row r="7113" spans="1:4" x14ac:dyDescent="0.25">
      <c r="A7113" s="2">
        <v>540</v>
      </c>
      <c r="B7113">
        <v>7815</v>
      </c>
      <c r="C7113" s="3">
        <v>20419.961581</v>
      </c>
      <c r="D7113" s="2"/>
    </row>
    <row r="7114" spans="1:4" x14ac:dyDescent="0.25">
      <c r="A7114" s="2">
        <v>540</v>
      </c>
      <c r="B7114">
        <v>7817</v>
      </c>
      <c r="C7114" s="3">
        <v>6419.4441829999996</v>
      </c>
      <c r="D7114" s="2"/>
    </row>
    <row r="7115" spans="1:4" x14ac:dyDescent="0.25">
      <c r="A7115" s="2">
        <v>540</v>
      </c>
      <c r="B7115">
        <v>7818</v>
      </c>
      <c r="C7115" s="3">
        <v>0</v>
      </c>
      <c r="D7115" s="2"/>
    </row>
    <row r="7116" spans="1:4" x14ac:dyDescent="0.25">
      <c r="A7116" s="2">
        <v>540</v>
      </c>
      <c r="B7116">
        <v>7819</v>
      </c>
      <c r="C7116" s="3">
        <v>3212.5266569999999</v>
      </c>
      <c r="D7116" s="2"/>
    </row>
    <row r="7117" spans="1:4" x14ac:dyDescent="0.25">
      <c r="A7117" s="2">
        <v>540</v>
      </c>
      <c r="B7117">
        <v>7820</v>
      </c>
      <c r="C7117" s="3">
        <v>3220.323664</v>
      </c>
      <c r="D7117" s="2"/>
    </row>
    <row r="7118" spans="1:4" x14ac:dyDescent="0.25">
      <c r="A7118" s="2">
        <v>540</v>
      </c>
      <c r="B7118">
        <v>7822</v>
      </c>
      <c r="C7118" s="3">
        <v>4350.2989820000003</v>
      </c>
      <c r="D7118" s="2"/>
    </row>
    <row r="7119" spans="1:4" x14ac:dyDescent="0.25">
      <c r="A7119" s="2">
        <v>540</v>
      </c>
      <c r="B7119">
        <v>7824</v>
      </c>
      <c r="C7119" s="3">
        <v>5448.5987999999998</v>
      </c>
      <c r="D7119" s="2"/>
    </row>
    <row r="7120" spans="1:4" x14ac:dyDescent="0.25">
      <c r="A7120" s="2">
        <v>540</v>
      </c>
      <c r="B7120">
        <v>7825</v>
      </c>
      <c r="C7120" s="3">
        <v>3078.8318829999998</v>
      </c>
      <c r="D7120" s="2"/>
    </row>
    <row r="7121" spans="1:4" x14ac:dyDescent="0.25">
      <c r="A7121" s="2">
        <v>540</v>
      </c>
      <c r="B7121">
        <v>7826</v>
      </c>
      <c r="C7121" s="3">
        <v>4828.8679599999996</v>
      </c>
      <c r="D7121" s="2"/>
    </row>
    <row r="7122" spans="1:4" x14ac:dyDescent="0.25">
      <c r="A7122" s="2">
        <v>540</v>
      </c>
      <c r="B7122">
        <v>7827</v>
      </c>
      <c r="C7122" s="3">
        <v>3450.0062600000001</v>
      </c>
      <c r="D7122" s="2"/>
    </row>
    <row r="7123" spans="1:4" x14ac:dyDescent="0.25">
      <c r="A7123" s="2">
        <v>540</v>
      </c>
      <c r="B7123">
        <v>7828</v>
      </c>
      <c r="C7123" s="3">
        <v>14950.201754</v>
      </c>
      <c r="D7123" s="2"/>
    </row>
    <row r="7124" spans="1:4" x14ac:dyDescent="0.25">
      <c r="A7124" s="2">
        <v>540</v>
      </c>
      <c r="B7124">
        <v>7829</v>
      </c>
      <c r="C7124" s="3">
        <v>2876.6872539999999</v>
      </c>
      <c r="D7124" s="2"/>
    </row>
    <row r="7125" spans="1:4" x14ac:dyDescent="0.25">
      <c r="A7125" s="2">
        <v>540</v>
      </c>
      <c r="B7125">
        <v>7830</v>
      </c>
      <c r="C7125" s="3">
        <v>8053.4055479999997</v>
      </c>
      <c r="D7125" s="2"/>
    </row>
    <row r="7126" spans="1:4" x14ac:dyDescent="0.25">
      <c r="A7126" s="2">
        <v>540</v>
      </c>
      <c r="B7126">
        <v>7831</v>
      </c>
      <c r="C7126" s="3">
        <v>2371.4160029999998</v>
      </c>
      <c r="D7126" s="2"/>
    </row>
    <row r="7127" spans="1:4" x14ac:dyDescent="0.25">
      <c r="A7127" s="2">
        <v>540</v>
      </c>
      <c r="B7127">
        <v>7832</v>
      </c>
      <c r="C7127" s="3">
        <v>2264.6964859999998</v>
      </c>
      <c r="D7127" s="2"/>
    </row>
    <row r="7128" spans="1:4" x14ac:dyDescent="0.25">
      <c r="A7128" s="2">
        <v>540</v>
      </c>
      <c r="B7128">
        <v>7833</v>
      </c>
      <c r="C7128" s="3">
        <v>11053.312030999999</v>
      </c>
      <c r="D7128" s="2"/>
    </row>
    <row r="7129" spans="1:4" x14ac:dyDescent="0.25">
      <c r="A7129" s="2">
        <v>540</v>
      </c>
      <c r="B7129">
        <v>7834</v>
      </c>
      <c r="C7129" s="3">
        <v>16193.167659999999</v>
      </c>
      <c r="D7129" s="2"/>
    </row>
    <row r="7130" spans="1:4" x14ac:dyDescent="0.25">
      <c r="A7130" s="2">
        <v>540</v>
      </c>
      <c r="B7130">
        <v>7835</v>
      </c>
      <c r="C7130" s="3">
        <v>5139.8556269999999</v>
      </c>
      <c r="D7130" s="2"/>
    </row>
    <row r="7131" spans="1:4" x14ac:dyDescent="0.25">
      <c r="A7131" s="2">
        <v>540</v>
      </c>
      <c r="B7131">
        <v>7836</v>
      </c>
      <c r="C7131" s="3">
        <v>4828.8679599999996</v>
      </c>
      <c r="D7131" s="2"/>
    </row>
    <row r="7132" spans="1:4" x14ac:dyDescent="0.25">
      <c r="A7132" s="2">
        <v>540</v>
      </c>
      <c r="B7132">
        <v>7837</v>
      </c>
      <c r="C7132" s="3">
        <v>4821.4268730000003</v>
      </c>
      <c r="D7132" s="2"/>
    </row>
    <row r="7133" spans="1:4" x14ac:dyDescent="0.25">
      <c r="A7133" s="2">
        <v>540</v>
      </c>
      <c r="B7133">
        <v>7838</v>
      </c>
      <c r="C7133" s="3">
        <v>3232.7650319999998</v>
      </c>
      <c r="D7133" s="2"/>
    </row>
    <row r="7134" spans="1:4" x14ac:dyDescent="0.25">
      <c r="A7134" s="2">
        <v>540</v>
      </c>
      <c r="B7134">
        <v>7839</v>
      </c>
      <c r="C7134" s="3">
        <v>4754.8019180000001</v>
      </c>
      <c r="D7134" s="2"/>
    </row>
    <row r="7135" spans="1:4" x14ac:dyDescent="0.25">
      <c r="A7135" s="2">
        <v>540</v>
      </c>
      <c r="B7135">
        <v>7840</v>
      </c>
      <c r="C7135" s="3">
        <v>4754.8019180000001</v>
      </c>
      <c r="D7135" s="2"/>
    </row>
    <row r="7136" spans="1:4" x14ac:dyDescent="0.25">
      <c r="A7136" s="2">
        <v>540</v>
      </c>
      <c r="B7136">
        <v>7841</v>
      </c>
      <c r="C7136" s="3">
        <v>23822.221019000001</v>
      </c>
      <c r="D7136" s="2"/>
    </row>
    <row r="7137" spans="1:4" x14ac:dyDescent="0.25">
      <c r="A7137" s="2">
        <v>540</v>
      </c>
      <c r="B7137">
        <v>7842</v>
      </c>
      <c r="C7137" s="3">
        <v>6963.6294870000002</v>
      </c>
      <c r="D7137" s="2"/>
    </row>
    <row r="7138" spans="1:4" x14ac:dyDescent="0.25">
      <c r="A7138" s="2">
        <v>540</v>
      </c>
      <c r="B7138">
        <v>7843</v>
      </c>
      <c r="C7138" s="3">
        <v>4904.6656039999998</v>
      </c>
      <c r="D7138" s="2"/>
    </row>
    <row r="7139" spans="1:4" x14ac:dyDescent="0.25">
      <c r="A7139" s="2">
        <v>540</v>
      </c>
      <c r="B7139">
        <v>7844</v>
      </c>
      <c r="C7139" s="3">
        <v>2651.6559350000002</v>
      </c>
      <c r="D7139" s="2"/>
    </row>
    <row r="7140" spans="1:4" x14ac:dyDescent="0.25">
      <c r="A7140" s="2">
        <v>540</v>
      </c>
      <c r="B7140">
        <v>7845</v>
      </c>
      <c r="C7140" s="3">
        <v>2720.3891990000002</v>
      </c>
      <c r="D7140" s="2"/>
    </row>
    <row r="7141" spans="1:4" x14ac:dyDescent="0.25">
      <c r="A7141" s="2">
        <v>540</v>
      </c>
      <c r="B7141">
        <v>7846</v>
      </c>
      <c r="C7141" s="3">
        <v>6377.867612</v>
      </c>
      <c r="D7141" s="2"/>
    </row>
    <row r="7142" spans="1:4" x14ac:dyDescent="0.25">
      <c r="A7142" s="2">
        <v>540</v>
      </c>
      <c r="B7142">
        <v>7847</v>
      </c>
      <c r="C7142" s="3">
        <v>6783.9910749999999</v>
      </c>
      <c r="D7142" s="2"/>
    </row>
    <row r="7143" spans="1:4" x14ac:dyDescent="0.25">
      <c r="A7143" s="2">
        <v>540</v>
      </c>
      <c r="B7143">
        <v>7848</v>
      </c>
      <c r="C7143" s="3">
        <v>5336.1863389999999</v>
      </c>
      <c r="D7143" s="2"/>
    </row>
    <row r="7144" spans="1:4" x14ac:dyDescent="0.25">
      <c r="A7144" s="2">
        <v>540</v>
      </c>
      <c r="B7144">
        <v>7849</v>
      </c>
      <c r="C7144" s="3">
        <v>4928.3368840000003</v>
      </c>
      <c r="D7144" s="2"/>
    </row>
    <row r="7145" spans="1:4" x14ac:dyDescent="0.25">
      <c r="A7145" s="2">
        <v>540</v>
      </c>
      <c r="B7145">
        <v>7850</v>
      </c>
      <c r="C7145" s="3">
        <v>16459.917678999998</v>
      </c>
      <c r="D7145" s="2"/>
    </row>
    <row r="7146" spans="1:4" x14ac:dyDescent="0.25">
      <c r="A7146" s="2">
        <v>540</v>
      </c>
      <c r="B7146">
        <v>7851</v>
      </c>
      <c r="C7146" s="3">
        <v>2717.8101689999999</v>
      </c>
      <c r="D7146" s="2"/>
    </row>
    <row r="7147" spans="1:4" x14ac:dyDescent="0.25">
      <c r="A7147" s="2">
        <v>540</v>
      </c>
      <c r="B7147">
        <v>7852</v>
      </c>
      <c r="C7147" s="3">
        <v>10006.822550999999</v>
      </c>
      <c r="D7147" s="2"/>
    </row>
    <row r="7148" spans="1:4" x14ac:dyDescent="0.25">
      <c r="A7148" s="2">
        <v>540</v>
      </c>
      <c r="B7148">
        <v>7853</v>
      </c>
      <c r="C7148" s="3">
        <v>5292.0568629999998</v>
      </c>
      <c r="D7148" s="2"/>
    </row>
    <row r="7149" spans="1:4" x14ac:dyDescent="0.25">
      <c r="A7149" s="2">
        <v>540</v>
      </c>
      <c r="B7149">
        <v>7854</v>
      </c>
      <c r="C7149" s="3">
        <v>6489.5867600000001</v>
      </c>
      <c r="D7149" s="2"/>
    </row>
    <row r="7150" spans="1:4" x14ac:dyDescent="0.25">
      <c r="A7150" s="2">
        <v>540</v>
      </c>
      <c r="B7150">
        <v>7855</v>
      </c>
      <c r="C7150" s="3">
        <v>8857.7089680000008</v>
      </c>
      <c r="D7150" s="2"/>
    </row>
    <row r="7151" spans="1:4" x14ac:dyDescent="0.25">
      <c r="A7151" s="2">
        <v>540</v>
      </c>
      <c r="B7151">
        <v>7856</v>
      </c>
      <c r="C7151" s="3">
        <v>6549.6349250000003</v>
      </c>
      <c r="D7151" s="2"/>
    </row>
    <row r="7152" spans="1:4" x14ac:dyDescent="0.25">
      <c r="A7152" s="2">
        <v>540</v>
      </c>
      <c r="B7152">
        <v>7858</v>
      </c>
      <c r="C7152" s="3">
        <v>7277.5995370000001</v>
      </c>
      <c r="D7152" s="2"/>
    </row>
    <row r="7153" spans="1:4" x14ac:dyDescent="0.25">
      <c r="A7153" s="2">
        <v>540</v>
      </c>
      <c r="B7153">
        <v>7860</v>
      </c>
      <c r="C7153" s="3">
        <v>8557.1064189999997</v>
      </c>
      <c r="D7153" s="2"/>
    </row>
    <row r="7154" spans="1:4" x14ac:dyDescent="0.25">
      <c r="A7154" s="2">
        <v>540</v>
      </c>
      <c r="B7154">
        <v>7861</v>
      </c>
      <c r="C7154" s="3">
        <v>11493.772885</v>
      </c>
      <c r="D7154" s="2"/>
    </row>
    <row r="7155" spans="1:4" x14ac:dyDescent="0.25">
      <c r="A7155" s="2">
        <v>540</v>
      </c>
      <c r="B7155">
        <v>7862</v>
      </c>
      <c r="C7155" s="3">
        <v>54772.832776333002</v>
      </c>
      <c r="D7155" s="2"/>
    </row>
    <row r="7156" spans="1:4" x14ac:dyDescent="0.25">
      <c r="A7156" s="2">
        <v>540</v>
      </c>
      <c r="B7156">
        <v>7863</v>
      </c>
      <c r="C7156" s="3">
        <v>21822.518631999999</v>
      </c>
      <c r="D7156" s="2"/>
    </row>
    <row r="7157" spans="1:4" x14ac:dyDescent="0.25">
      <c r="A7157" s="2">
        <v>540</v>
      </c>
      <c r="B7157">
        <v>7864</v>
      </c>
      <c r="C7157" s="3">
        <v>4928.3368840000003</v>
      </c>
      <c r="D7157" s="2"/>
    </row>
    <row r="7158" spans="1:4" x14ac:dyDescent="0.25">
      <c r="A7158" s="2">
        <v>540</v>
      </c>
      <c r="B7158">
        <v>7865</v>
      </c>
      <c r="C7158" s="3">
        <v>4706.4882809999999</v>
      </c>
      <c r="D7158" s="2"/>
    </row>
    <row r="7159" spans="1:4" x14ac:dyDescent="0.25">
      <c r="A7159" s="2">
        <v>540</v>
      </c>
      <c r="B7159">
        <v>7866</v>
      </c>
      <c r="C7159" s="3">
        <v>3034.1258440000001</v>
      </c>
      <c r="D7159" s="2"/>
    </row>
    <row r="7160" spans="1:4" x14ac:dyDescent="0.25">
      <c r="A7160" s="2">
        <v>540</v>
      </c>
      <c r="B7160">
        <v>7867</v>
      </c>
      <c r="C7160" s="3">
        <v>3064.7128899999998</v>
      </c>
      <c r="D7160" s="2"/>
    </row>
    <row r="7161" spans="1:4" x14ac:dyDescent="0.25">
      <c r="A7161" s="2">
        <v>540</v>
      </c>
      <c r="B7161">
        <v>7870</v>
      </c>
      <c r="C7161" s="3">
        <v>2656.8540790000002</v>
      </c>
      <c r="D7161" s="2"/>
    </row>
    <row r="7162" spans="1:4" x14ac:dyDescent="0.25">
      <c r="A7162" s="2">
        <v>540</v>
      </c>
      <c r="B7162">
        <v>7871</v>
      </c>
      <c r="C7162" s="3">
        <v>22683.744997000002</v>
      </c>
      <c r="D7162" s="2"/>
    </row>
    <row r="7163" spans="1:4" x14ac:dyDescent="0.25">
      <c r="A7163" s="2">
        <v>540</v>
      </c>
      <c r="B7163">
        <v>7872</v>
      </c>
      <c r="C7163" s="3">
        <v>49801.397359000002</v>
      </c>
      <c r="D7163" s="2"/>
    </row>
    <row r="7164" spans="1:4" x14ac:dyDescent="0.25">
      <c r="A7164" s="2">
        <v>540</v>
      </c>
      <c r="B7164">
        <v>7873</v>
      </c>
      <c r="C7164" s="3">
        <v>58808.891414999998</v>
      </c>
      <c r="D7164" s="2"/>
    </row>
    <row r="7165" spans="1:4" x14ac:dyDescent="0.25">
      <c r="A7165" s="2">
        <v>540</v>
      </c>
      <c r="B7165">
        <v>7874</v>
      </c>
      <c r="C7165" s="3">
        <v>72411.223811000003</v>
      </c>
      <c r="D7165" s="2"/>
    </row>
    <row r="7166" spans="1:4" x14ac:dyDescent="0.25">
      <c r="A7166" s="2">
        <v>540</v>
      </c>
      <c r="B7166">
        <v>7876</v>
      </c>
      <c r="C7166" s="3">
        <v>2907.1935020000001</v>
      </c>
      <c r="D7166" s="2"/>
    </row>
    <row r="7167" spans="1:4" x14ac:dyDescent="0.25">
      <c r="A7167" s="2">
        <v>540</v>
      </c>
      <c r="B7167">
        <v>7877</v>
      </c>
      <c r="C7167" s="3">
        <v>23783.045302999999</v>
      </c>
      <c r="D7167" s="2"/>
    </row>
    <row r="7168" spans="1:4" x14ac:dyDescent="0.25">
      <c r="A7168" s="2">
        <v>540</v>
      </c>
      <c r="B7168">
        <v>7879</v>
      </c>
      <c r="C7168" s="3">
        <v>4913.3062010000003</v>
      </c>
      <c r="D7168" s="2"/>
    </row>
    <row r="7169" spans="1:4" x14ac:dyDescent="0.25">
      <c r="A7169" s="2">
        <v>540</v>
      </c>
      <c r="B7169">
        <v>7880</v>
      </c>
      <c r="C7169" s="3">
        <v>3400.7782400000001</v>
      </c>
      <c r="D7169" s="2"/>
    </row>
    <row r="7170" spans="1:4" x14ac:dyDescent="0.25">
      <c r="A7170" s="2">
        <v>540</v>
      </c>
      <c r="B7170">
        <v>7881</v>
      </c>
      <c r="C7170" s="3">
        <v>6535.5773410000002</v>
      </c>
      <c r="D7170" s="2"/>
    </row>
    <row r="7171" spans="1:4" x14ac:dyDescent="0.25">
      <c r="A7171" s="2">
        <v>540</v>
      </c>
      <c r="B7171">
        <v>7882</v>
      </c>
      <c r="C7171" s="3">
        <v>3226.0510650000001</v>
      </c>
      <c r="D7171" s="2"/>
    </row>
    <row r="7172" spans="1:4" x14ac:dyDescent="0.25">
      <c r="A7172" s="2">
        <v>540</v>
      </c>
      <c r="B7172">
        <v>7883</v>
      </c>
      <c r="C7172" s="3">
        <v>6783.9910749999999</v>
      </c>
      <c r="D7172" s="2"/>
    </row>
    <row r="7173" spans="1:4" x14ac:dyDescent="0.25">
      <c r="A7173" s="2">
        <v>540</v>
      </c>
      <c r="B7173">
        <v>7884</v>
      </c>
      <c r="C7173" s="3">
        <v>1765.1257479999999</v>
      </c>
      <c r="D7173" s="2"/>
    </row>
    <row r="7174" spans="1:4" x14ac:dyDescent="0.25">
      <c r="A7174" s="2">
        <v>540</v>
      </c>
      <c r="B7174">
        <v>7885</v>
      </c>
      <c r="C7174" s="3">
        <v>2723.8796600000001</v>
      </c>
      <c r="D7174" s="2"/>
    </row>
    <row r="7175" spans="1:4" x14ac:dyDescent="0.25">
      <c r="A7175" s="2">
        <v>540</v>
      </c>
      <c r="B7175">
        <v>7886</v>
      </c>
      <c r="C7175" s="3">
        <v>4037.2893399999998</v>
      </c>
      <c r="D7175" s="2"/>
    </row>
    <row r="7176" spans="1:4" x14ac:dyDescent="0.25">
      <c r="A7176" s="2">
        <v>540</v>
      </c>
      <c r="B7176">
        <v>7888</v>
      </c>
      <c r="C7176" s="3">
        <v>1146.6592800000001</v>
      </c>
      <c r="D7176" s="2"/>
    </row>
    <row r="7177" spans="1:4" x14ac:dyDescent="0.25">
      <c r="A7177" s="2">
        <v>540</v>
      </c>
      <c r="B7177">
        <v>7889</v>
      </c>
      <c r="C7177" s="3">
        <v>11004.535962</v>
      </c>
      <c r="D7177" s="2"/>
    </row>
    <row r="7178" spans="1:4" x14ac:dyDescent="0.25">
      <c r="A7178" s="2">
        <v>540</v>
      </c>
      <c r="B7178">
        <v>7890</v>
      </c>
      <c r="C7178" s="3">
        <v>10127.895087999999</v>
      </c>
      <c r="D7178" s="2"/>
    </row>
    <row r="7179" spans="1:4" x14ac:dyDescent="0.25">
      <c r="A7179" s="2">
        <v>540</v>
      </c>
      <c r="B7179">
        <v>7891</v>
      </c>
      <c r="C7179" s="3">
        <v>6213.1485249999996</v>
      </c>
      <c r="D7179" s="2"/>
    </row>
    <row r="7180" spans="1:4" x14ac:dyDescent="0.25">
      <c r="A7180" s="2">
        <v>540</v>
      </c>
      <c r="B7180">
        <v>7892</v>
      </c>
      <c r="C7180" s="3">
        <v>3157.5359279999998</v>
      </c>
      <c r="D7180" s="2"/>
    </row>
    <row r="7181" spans="1:4" x14ac:dyDescent="0.25">
      <c r="A7181" s="2">
        <v>540</v>
      </c>
      <c r="B7181">
        <v>7893</v>
      </c>
      <c r="C7181" s="3">
        <v>7631.6604669999997</v>
      </c>
      <c r="D7181" s="2"/>
    </row>
    <row r="7182" spans="1:4" x14ac:dyDescent="0.25">
      <c r="A7182" s="2">
        <v>540</v>
      </c>
      <c r="B7182">
        <v>7894</v>
      </c>
      <c r="C7182" s="3">
        <v>5255.900251</v>
      </c>
      <c r="D7182" s="2"/>
    </row>
    <row r="7183" spans="1:4" x14ac:dyDescent="0.25">
      <c r="A7183" s="2">
        <v>540</v>
      </c>
      <c r="B7183">
        <v>7895</v>
      </c>
      <c r="C7183" s="3">
        <v>10292.956188</v>
      </c>
      <c r="D7183" s="2"/>
    </row>
    <row r="7184" spans="1:4" x14ac:dyDescent="0.25">
      <c r="A7184" s="2">
        <v>540</v>
      </c>
      <c r="B7184">
        <v>7896</v>
      </c>
      <c r="C7184" s="3">
        <v>2280.797024</v>
      </c>
      <c r="D7184" s="2"/>
    </row>
    <row r="7185" spans="1:4" x14ac:dyDescent="0.25">
      <c r="A7185" s="2">
        <v>540</v>
      </c>
      <c r="B7185">
        <v>7897</v>
      </c>
      <c r="C7185" s="3">
        <v>10292.956188</v>
      </c>
      <c r="D7185" s="2"/>
    </row>
    <row r="7186" spans="1:4" x14ac:dyDescent="0.25">
      <c r="A7186" s="2">
        <v>540</v>
      </c>
      <c r="B7186">
        <v>7898</v>
      </c>
      <c r="C7186" s="3">
        <v>2706.5839059999998</v>
      </c>
      <c r="D7186" s="2"/>
    </row>
    <row r="7187" spans="1:4" x14ac:dyDescent="0.25">
      <c r="A7187" s="2">
        <v>540</v>
      </c>
      <c r="B7187">
        <v>7899</v>
      </c>
      <c r="C7187" s="3">
        <v>14719.593982</v>
      </c>
      <c r="D7187" s="2"/>
    </row>
    <row r="7188" spans="1:4" x14ac:dyDescent="0.25">
      <c r="A7188" s="2">
        <v>540</v>
      </c>
      <c r="B7188">
        <v>7900</v>
      </c>
      <c r="C7188" s="3">
        <v>1844.8799309999999</v>
      </c>
      <c r="D7188" s="2"/>
    </row>
    <row r="7189" spans="1:4" x14ac:dyDescent="0.25">
      <c r="A7189" s="2">
        <v>540</v>
      </c>
      <c r="B7189">
        <v>7901</v>
      </c>
      <c r="C7189" s="3">
        <v>2984.0172870000001</v>
      </c>
      <c r="D7189" s="2"/>
    </row>
    <row r="7190" spans="1:4" x14ac:dyDescent="0.25">
      <c r="A7190" s="2">
        <v>540</v>
      </c>
      <c r="B7190">
        <v>7902</v>
      </c>
      <c r="C7190" s="3">
        <v>76.456851999999998</v>
      </c>
      <c r="D7190" s="2"/>
    </row>
    <row r="7191" spans="1:4" x14ac:dyDescent="0.25">
      <c r="A7191" s="2">
        <v>540</v>
      </c>
      <c r="B7191">
        <v>7903</v>
      </c>
      <c r="C7191" s="3">
        <v>3437.1307320000001</v>
      </c>
      <c r="D7191" s="2"/>
    </row>
    <row r="7192" spans="1:4" x14ac:dyDescent="0.25">
      <c r="A7192" s="2">
        <v>540</v>
      </c>
      <c r="B7192">
        <v>7904</v>
      </c>
      <c r="C7192" s="3">
        <v>24890.877219000002</v>
      </c>
      <c r="D7192" s="2"/>
    </row>
    <row r="7193" spans="1:4" x14ac:dyDescent="0.25">
      <c r="A7193" s="2">
        <v>540</v>
      </c>
      <c r="B7193">
        <v>7905</v>
      </c>
      <c r="C7193" s="3">
        <v>13463.08834</v>
      </c>
      <c r="D7193" s="2"/>
    </row>
    <row r="7194" spans="1:4" x14ac:dyDescent="0.25">
      <c r="A7194" s="2">
        <v>540</v>
      </c>
      <c r="B7194">
        <v>7906</v>
      </c>
      <c r="C7194" s="3">
        <v>31468.911064</v>
      </c>
      <c r="D7194" s="2"/>
    </row>
    <row r="7195" spans="1:4" x14ac:dyDescent="0.25">
      <c r="A7195" s="2">
        <v>540</v>
      </c>
      <c r="B7195">
        <v>7907</v>
      </c>
      <c r="C7195" s="3">
        <v>22043.690483999999</v>
      </c>
      <c r="D7195" s="2"/>
    </row>
    <row r="7196" spans="1:4" x14ac:dyDescent="0.25">
      <c r="A7196" s="2">
        <v>540</v>
      </c>
      <c r="B7196">
        <v>7908</v>
      </c>
      <c r="C7196" s="3">
        <v>6862.0246180000004</v>
      </c>
      <c r="D7196" s="2"/>
    </row>
    <row r="7197" spans="1:4" x14ac:dyDescent="0.25">
      <c r="A7197" s="2">
        <v>540</v>
      </c>
      <c r="B7197">
        <v>7909</v>
      </c>
      <c r="C7197" s="3">
        <v>15853.856695</v>
      </c>
      <c r="D7197" s="2"/>
    </row>
    <row r="7198" spans="1:4" x14ac:dyDescent="0.25">
      <c r="A7198" s="2">
        <v>540</v>
      </c>
      <c r="B7198">
        <v>7910</v>
      </c>
      <c r="C7198" s="3">
        <v>8988.929365</v>
      </c>
      <c r="D7198" s="2"/>
    </row>
    <row r="7199" spans="1:4" x14ac:dyDescent="0.25">
      <c r="A7199" s="2">
        <v>540</v>
      </c>
      <c r="B7199">
        <v>7911</v>
      </c>
      <c r="C7199" s="3">
        <v>8455.8667690000002</v>
      </c>
      <c r="D7199" s="2"/>
    </row>
    <row r="7200" spans="1:4" x14ac:dyDescent="0.25">
      <c r="A7200" s="2">
        <v>540</v>
      </c>
      <c r="B7200">
        <v>7912</v>
      </c>
      <c r="C7200" s="3">
        <v>11093.567879</v>
      </c>
      <c r="D7200" s="2"/>
    </row>
    <row r="7201" spans="1:4" x14ac:dyDescent="0.25">
      <c r="A7201" s="2">
        <v>540</v>
      </c>
      <c r="B7201">
        <v>7913</v>
      </c>
      <c r="C7201" s="3">
        <v>19919.40237</v>
      </c>
      <c r="D7201" s="2"/>
    </row>
    <row r="7202" spans="1:4" x14ac:dyDescent="0.25">
      <c r="A7202" s="2">
        <v>540</v>
      </c>
      <c r="B7202">
        <v>7914</v>
      </c>
      <c r="C7202" s="3">
        <v>7140.7311339999997</v>
      </c>
      <c r="D7202" s="2"/>
    </row>
    <row r="7203" spans="1:4" x14ac:dyDescent="0.25">
      <c r="A7203" s="2">
        <v>540</v>
      </c>
      <c r="B7203">
        <v>7915</v>
      </c>
      <c r="C7203" s="3">
        <v>22382.73647</v>
      </c>
      <c r="D7203" s="2"/>
    </row>
    <row r="7204" spans="1:4" x14ac:dyDescent="0.25">
      <c r="A7204" s="2">
        <v>540</v>
      </c>
      <c r="B7204">
        <v>7916</v>
      </c>
      <c r="C7204" s="3">
        <v>21683.740157</v>
      </c>
      <c r="D7204" s="2"/>
    </row>
    <row r="7205" spans="1:4" x14ac:dyDescent="0.25">
      <c r="A7205" s="2">
        <v>540</v>
      </c>
      <c r="B7205">
        <v>7917</v>
      </c>
      <c r="C7205" s="3">
        <v>6730.9896310000004</v>
      </c>
      <c r="D7205" s="2"/>
    </row>
    <row r="7206" spans="1:4" x14ac:dyDescent="0.25">
      <c r="A7206" s="2">
        <v>540</v>
      </c>
      <c r="B7206">
        <v>7918</v>
      </c>
      <c r="C7206" s="3">
        <v>8066.8864999999996</v>
      </c>
      <c r="D7206" s="2"/>
    </row>
    <row r="7207" spans="1:4" x14ac:dyDescent="0.25">
      <c r="A7207" s="2">
        <v>540</v>
      </c>
      <c r="B7207">
        <v>7919</v>
      </c>
      <c r="C7207" s="3">
        <v>19004.082828999999</v>
      </c>
      <c r="D7207" s="2"/>
    </row>
    <row r="7208" spans="1:4" x14ac:dyDescent="0.25">
      <c r="A7208" s="2">
        <v>540</v>
      </c>
      <c r="B7208">
        <v>7920</v>
      </c>
      <c r="C7208" s="3">
        <v>15712.581722999999</v>
      </c>
      <c r="D7208" s="2"/>
    </row>
    <row r="7209" spans="1:4" x14ac:dyDescent="0.25">
      <c r="A7209" s="2">
        <v>540</v>
      </c>
      <c r="B7209">
        <v>7921</v>
      </c>
      <c r="C7209" s="3">
        <v>17020.253006999999</v>
      </c>
      <c r="D7209" s="2"/>
    </row>
    <row r="7210" spans="1:4" x14ac:dyDescent="0.25">
      <c r="A7210" s="2">
        <v>540</v>
      </c>
      <c r="B7210">
        <v>7922</v>
      </c>
      <c r="C7210" s="3">
        <v>8039.3314220000002</v>
      </c>
      <c r="D7210" s="2"/>
    </row>
    <row r="7211" spans="1:4" x14ac:dyDescent="0.25">
      <c r="A7211" s="2">
        <v>540</v>
      </c>
      <c r="B7211">
        <v>7923</v>
      </c>
      <c r="C7211" s="3">
        <v>10182.997842000001</v>
      </c>
      <c r="D7211" s="2"/>
    </row>
    <row r="7212" spans="1:4" x14ac:dyDescent="0.25">
      <c r="A7212" s="2">
        <v>540</v>
      </c>
      <c r="B7212">
        <v>7924</v>
      </c>
      <c r="C7212" s="3">
        <v>10698.355207000001</v>
      </c>
      <c r="D7212" s="2"/>
    </row>
    <row r="7213" spans="1:4" x14ac:dyDescent="0.25">
      <c r="A7213" s="2">
        <v>540</v>
      </c>
      <c r="B7213">
        <v>7925</v>
      </c>
      <c r="C7213" s="3">
        <v>8831.7611670000006</v>
      </c>
      <c r="D7213" s="2"/>
    </row>
    <row r="7214" spans="1:4" x14ac:dyDescent="0.25">
      <c r="A7214" s="2">
        <v>540</v>
      </c>
      <c r="B7214">
        <v>7926</v>
      </c>
      <c r="C7214" s="3">
        <v>14291.570023</v>
      </c>
      <c r="D7214" s="2"/>
    </row>
    <row r="7215" spans="1:4" x14ac:dyDescent="0.25">
      <c r="A7215" s="2">
        <v>540</v>
      </c>
      <c r="B7215">
        <v>7927</v>
      </c>
      <c r="C7215" s="3">
        <v>10698.355207000001</v>
      </c>
      <c r="D7215" s="2"/>
    </row>
    <row r="7216" spans="1:4" x14ac:dyDescent="0.25">
      <c r="A7216" s="2">
        <v>540</v>
      </c>
      <c r="B7216">
        <v>7928</v>
      </c>
      <c r="C7216" s="3">
        <v>30377.709399666001</v>
      </c>
      <c r="D7216" s="2"/>
    </row>
    <row r="7217" spans="1:4" x14ac:dyDescent="0.25">
      <c r="A7217" s="2">
        <v>540</v>
      </c>
      <c r="B7217">
        <v>7929</v>
      </c>
      <c r="C7217" s="3">
        <v>30377.709399666001</v>
      </c>
      <c r="D7217" s="2"/>
    </row>
    <row r="7218" spans="1:4" x14ac:dyDescent="0.25">
      <c r="A7218" s="2">
        <v>540</v>
      </c>
      <c r="B7218">
        <v>7930</v>
      </c>
      <c r="C7218" s="3">
        <v>9025.4862539999995</v>
      </c>
      <c r="D7218" s="2"/>
    </row>
    <row r="7219" spans="1:4" x14ac:dyDescent="0.25">
      <c r="A7219" s="2">
        <v>540</v>
      </c>
      <c r="B7219">
        <v>7931</v>
      </c>
      <c r="C7219" s="3">
        <v>6795.465999</v>
      </c>
      <c r="D7219" s="2"/>
    </row>
    <row r="7220" spans="1:4" x14ac:dyDescent="0.25">
      <c r="A7220" s="2">
        <v>540</v>
      </c>
      <c r="B7220">
        <v>7932</v>
      </c>
      <c r="C7220" s="3">
        <v>2609.2665109999998</v>
      </c>
      <c r="D7220" s="2"/>
    </row>
    <row r="7221" spans="1:4" x14ac:dyDescent="0.25">
      <c r="A7221" s="2">
        <v>540</v>
      </c>
      <c r="B7221">
        <v>7933</v>
      </c>
      <c r="C7221" s="3">
        <v>16549.193442</v>
      </c>
      <c r="D7221" s="2"/>
    </row>
    <row r="7222" spans="1:4" x14ac:dyDescent="0.25">
      <c r="A7222" s="2">
        <v>540</v>
      </c>
      <c r="B7222">
        <v>7934</v>
      </c>
      <c r="C7222" s="3">
        <v>2071.9377420000001</v>
      </c>
      <c r="D7222" s="2"/>
    </row>
    <row r="7223" spans="1:4" x14ac:dyDescent="0.25">
      <c r="A7223" s="2">
        <v>540</v>
      </c>
      <c r="B7223">
        <v>7935</v>
      </c>
      <c r="C7223" s="3">
        <v>2558.9589139999998</v>
      </c>
      <c r="D7223" s="2"/>
    </row>
    <row r="7224" spans="1:4" x14ac:dyDescent="0.25">
      <c r="A7224" s="2">
        <v>540</v>
      </c>
      <c r="B7224">
        <v>7936</v>
      </c>
      <c r="C7224" s="3">
        <v>8788.7454820000003</v>
      </c>
      <c r="D7224" s="2"/>
    </row>
    <row r="7225" spans="1:4" x14ac:dyDescent="0.25">
      <c r="A7225" s="2">
        <v>540</v>
      </c>
      <c r="B7225">
        <v>7937</v>
      </c>
      <c r="C7225" s="3">
        <v>4911.2056929999999</v>
      </c>
      <c r="D7225" s="2"/>
    </row>
    <row r="7226" spans="1:4" x14ac:dyDescent="0.25">
      <c r="A7226" s="2">
        <v>540</v>
      </c>
      <c r="B7226">
        <v>7938</v>
      </c>
      <c r="C7226" s="3">
        <v>20722.388373000002</v>
      </c>
      <c r="D7226" s="2"/>
    </row>
    <row r="7227" spans="1:4" x14ac:dyDescent="0.25">
      <c r="A7227" s="2">
        <v>540</v>
      </c>
      <c r="B7227">
        <v>7939</v>
      </c>
      <c r="C7227" s="3">
        <v>1051.7985229999999</v>
      </c>
      <c r="D7227" s="2"/>
    </row>
    <row r="7228" spans="1:4" x14ac:dyDescent="0.25">
      <c r="A7228" s="2">
        <v>540</v>
      </c>
      <c r="B7228">
        <v>7940</v>
      </c>
      <c r="C7228" s="3">
        <v>3009.6027760000002</v>
      </c>
      <c r="D7228" s="2"/>
    </row>
    <row r="7229" spans="1:4" x14ac:dyDescent="0.25">
      <c r="A7229" s="2">
        <v>540</v>
      </c>
      <c r="B7229">
        <v>7941</v>
      </c>
      <c r="C7229" s="3">
        <v>25333.084168000001</v>
      </c>
      <c r="D7229" s="2"/>
    </row>
    <row r="7230" spans="1:4" x14ac:dyDescent="0.25">
      <c r="A7230" s="2">
        <v>540</v>
      </c>
      <c r="B7230">
        <v>7942</v>
      </c>
      <c r="C7230" s="3">
        <v>2368.730552</v>
      </c>
      <c r="D7230" s="2"/>
    </row>
    <row r="7231" spans="1:4" x14ac:dyDescent="0.25">
      <c r="A7231" s="2">
        <v>540</v>
      </c>
      <c r="B7231">
        <v>7943</v>
      </c>
      <c r="C7231" s="3">
        <v>4968.1976210000003</v>
      </c>
      <c r="D7231" s="2"/>
    </row>
    <row r="7232" spans="1:4" x14ac:dyDescent="0.25">
      <c r="A7232" s="2">
        <v>540</v>
      </c>
      <c r="B7232">
        <v>7944</v>
      </c>
      <c r="C7232" s="3">
        <v>4968.1976210000003</v>
      </c>
      <c r="D7232" s="2"/>
    </row>
    <row r="7233" spans="1:4" x14ac:dyDescent="0.25">
      <c r="A7233" s="2">
        <v>540</v>
      </c>
      <c r="B7233">
        <v>7945</v>
      </c>
      <c r="C7233" s="3">
        <v>14410.728666999999</v>
      </c>
      <c r="D7233" s="2"/>
    </row>
    <row r="7234" spans="1:4" x14ac:dyDescent="0.25">
      <c r="A7234" s="2">
        <v>540</v>
      </c>
      <c r="B7234">
        <v>7946</v>
      </c>
      <c r="C7234" s="3">
        <v>7373.8746069999997</v>
      </c>
      <c r="D7234" s="2"/>
    </row>
    <row r="7235" spans="1:4" x14ac:dyDescent="0.25">
      <c r="A7235" s="2">
        <v>540</v>
      </c>
      <c r="B7235">
        <v>7947</v>
      </c>
      <c r="C7235" s="3">
        <v>5684.3628699999999</v>
      </c>
      <c r="D7235" s="2"/>
    </row>
    <row r="7236" spans="1:4" x14ac:dyDescent="0.25">
      <c r="A7236" s="2">
        <v>540</v>
      </c>
      <c r="B7236">
        <v>7948</v>
      </c>
      <c r="C7236" s="3">
        <v>6110.2471770000002</v>
      </c>
      <c r="D7236" s="2"/>
    </row>
    <row r="7237" spans="1:4" x14ac:dyDescent="0.25">
      <c r="A7237" s="2">
        <v>540</v>
      </c>
      <c r="B7237">
        <v>7949</v>
      </c>
      <c r="C7237" s="3">
        <v>25025.382347999999</v>
      </c>
      <c r="D7237" s="2"/>
    </row>
    <row r="7238" spans="1:4" x14ac:dyDescent="0.25">
      <c r="A7238" s="2">
        <v>540</v>
      </c>
      <c r="B7238">
        <v>7950</v>
      </c>
      <c r="C7238" s="3">
        <v>3728.1128180000001</v>
      </c>
      <c r="D7238" s="2"/>
    </row>
    <row r="7239" spans="1:4" x14ac:dyDescent="0.25">
      <c r="A7239" s="2">
        <v>540</v>
      </c>
      <c r="B7239">
        <v>7951</v>
      </c>
      <c r="C7239" s="3">
        <v>3221.878729</v>
      </c>
      <c r="D7239" s="2"/>
    </row>
    <row r="7240" spans="1:4" x14ac:dyDescent="0.25">
      <c r="A7240" s="2">
        <v>540</v>
      </c>
      <c r="B7240">
        <v>7952</v>
      </c>
      <c r="C7240" s="3">
        <v>22527.537920999999</v>
      </c>
      <c r="D7240" s="2"/>
    </row>
    <row r="7241" spans="1:4" x14ac:dyDescent="0.25">
      <c r="A7241" s="2">
        <v>540</v>
      </c>
      <c r="B7241">
        <v>7953</v>
      </c>
      <c r="C7241" s="3">
        <v>16948.317381000001</v>
      </c>
      <c r="D7241" s="2"/>
    </row>
    <row r="7242" spans="1:4" x14ac:dyDescent="0.25">
      <c r="A7242" s="2">
        <v>540</v>
      </c>
      <c r="B7242">
        <v>7954</v>
      </c>
      <c r="C7242" s="3">
        <v>15712.581722999999</v>
      </c>
      <c r="D7242" s="2"/>
    </row>
    <row r="7243" spans="1:4" x14ac:dyDescent="0.25">
      <c r="A7243" s="2">
        <v>540</v>
      </c>
      <c r="B7243">
        <v>7955</v>
      </c>
      <c r="C7243" s="3">
        <v>16526.329311000001</v>
      </c>
      <c r="D7243" s="2"/>
    </row>
    <row r="7244" spans="1:4" x14ac:dyDescent="0.25">
      <c r="A7244" s="2">
        <v>540</v>
      </c>
      <c r="B7244">
        <v>7956</v>
      </c>
      <c r="C7244" s="3">
        <v>6450.070858</v>
      </c>
      <c r="D7244" s="2"/>
    </row>
    <row r="7245" spans="1:4" x14ac:dyDescent="0.25">
      <c r="A7245" s="2">
        <v>540</v>
      </c>
      <c r="B7245">
        <v>7957</v>
      </c>
      <c r="C7245" s="3">
        <v>10778.142448000001</v>
      </c>
      <c r="D7245" s="2"/>
    </row>
    <row r="7246" spans="1:4" x14ac:dyDescent="0.25">
      <c r="A7246" s="2">
        <v>540</v>
      </c>
      <c r="B7246">
        <v>7958</v>
      </c>
      <c r="C7246" s="3">
        <v>14291.570023</v>
      </c>
      <c r="D7246" s="2"/>
    </row>
    <row r="7247" spans="1:4" x14ac:dyDescent="0.25">
      <c r="A7247" s="2">
        <v>540</v>
      </c>
      <c r="B7247">
        <v>7959</v>
      </c>
      <c r="C7247" s="3">
        <v>27199.012305331999</v>
      </c>
      <c r="D7247" s="2"/>
    </row>
    <row r="7248" spans="1:4" x14ac:dyDescent="0.25">
      <c r="A7248" s="2">
        <v>540</v>
      </c>
      <c r="B7248">
        <v>7960</v>
      </c>
      <c r="C7248" s="3">
        <v>15177.022993</v>
      </c>
      <c r="D7248" s="2"/>
    </row>
    <row r="7249" spans="1:4" x14ac:dyDescent="0.25">
      <c r="A7249" s="2">
        <v>540</v>
      </c>
      <c r="B7249">
        <v>7961</v>
      </c>
      <c r="C7249" s="3">
        <v>14557.343124000001</v>
      </c>
      <c r="D7249" s="2"/>
    </row>
    <row r="7250" spans="1:4" x14ac:dyDescent="0.25">
      <c r="A7250" s="2">
        <v>540</v>
      </c>
      <c r="B7250">
        <v>7962</v>
      </c>
      <c r="C7250" s="3">
        <v>15150.548623999999</v>
      </c>
      <c r="D7250" s="2"/>
    </row>
    <row r="7251" spans="1:4" x14ac:dyDescent="0.25">
      <c r="A7251" s="2">
        <v>540</v>
      </c>
      <c r="B7251">
        <v>7963</v>
      </c>
      <c r="C7251" s="3">
        <v>77663.711442999993</v>
      </c>
      <c r="D7251" s="2"/>
    </row>
    <row r="7252" spans="1:4" x14ac:dyDescent="0.25">
      <c r="A7252" s="2">
        <v>540</v>
      </c>
      <c r="B7252">
        <v>7964</v>
      </c>
      <c r="C7252" s="3">
        <v>29100.804351999999</v>
      </c>
      <c r="D7252" s="2"/>
    </row>
    <row r="7253" spans="1:4" x14ac:dyDescent="0.25">
      <c r="A7253" s="2">
        <v>540</v>
      </c>
      <c r="B7253">
        <v>7965</v>
      </c>
      <c r="C7253" s="3">
        <v>8647.7350480000005</v>
      </c>
      <c r="D7253" s="2"/>
    </row>
    <row r="7254" spans="1:4" x14ac:dyDescent="0.25">
      <c r="A7254" s="2">
        <v>540</v>
      </c>
      <c r="B7254">
        <v>7966</v>
      </c>
      <c r="C7254" s="3">
        <v>14430.859622</v>
      </c>
      <c r="D7254" s="2"/>
    </row>
    <row r="7255" spans="1:4" x14ac:dyDescent="0.25">
      <c r="A7255" s="2">
        <v>540</v>
      </c>
      <c r="B7255">
        <v>7967</v>
      </c>
      <c r="C7255" s="3">
        <v>12492.940409000001</v>
      </c>
      <c r="D7255" s="2"/>
    </row>
    <row r="7256" spans="1:4" x14ac:dyDescent="0.25">
      <c r="A7256" s="2">
        <v>540</v>
      </c>
      <c r="B7256">
        <v>7968</v>
      </c>
      <c r="C7256" s="3">
        <v>9418.0691580000002</v>
      </c>
      <c r="D7256" s="2"/>
    </row>
    <row r="7257" spans="1:4" x14ac:dyDescent="0.25">
      <c r="A7257" s="2">
        <v>540</v>
      </c>
      <c r="B7257">
        <v>7969</v>
      </c>
      <c r="C7257" s="3">
        <v>9128.0650989999995</v>
      </c>
      <c r="D7257" s="2"/>
    </row>
    <row r="7258" spans="1:4" x14ac:dyDescent="0.25">
      <c r="A7258" s="2">
        <v>540</v>
      </c>
      <c r="B7258">
        <v>7970</v>
      </c>
      <c r="C7258" s="3">
        <v>12422.878000000001</v>
      </c>
      <c r="D7258" s="2"/>
    </row>
    <row r="7259" spans="1:4" x14ac:dyDescent="0.25">
      <c r="A7259" s="2">
        <v>540</v>
      </c>
      <c r="B7259">
        <v>7971</v>
      </c>
      <c r="C7259" s="3">
        <v>17176.602312999999</v>
      </c>
      <c r="D7259" s="2"/>
    </row>
    <row r="7260" spans="1:4" x14ac:dyDescent="0.25">
      <c r="A7260" s="2">
        <v>540</v>
      </c>
      <c r="B7260">
        <v>7972</v>
      </c>
      <c r="C7260" s="3">
        <v>3717.7899900000002</v>
      </c>
      <c r="D7260" s="2"/>
    </row>
    <row r="7261" spans="1:4" x14ac:dyDescent="0.25">
      <c r="A7261" s="2">
        <v>540</v>
      </c>
      <c r="B7261">
        <v>7973</v>
      </c>
      <c r="C7261" s="3">
        <v>4046.7877789999998</v>
      </c>
      <c r="D7261" s="2"/>
    </row>
    <row r="7262" spans="1:4" x14ac:dyDescent="0.25">
      <c r="A7262" s="2">
        <v>540</v>
      </c>
      <c r="B7262">
        <v>7974</v>
      </c>
      <c r="C7262" s="3">
        <v>6839.0185149999998</v>
      </c>
      <c r="D7262" s="2"/>
    </row>
    <row r="7263" spans="1:4" x14ac:dyDescent="0.25">
      <c r="A7263" s="2">
        <v>540</v>
      </c>
      <c r="B7263">
        <v>7975</v>
      </c>
      <c r="C7263" s="3">
        <v>13663.127354</v>
      </c>
      <c r="D7263" s="2"/>
    </row>
    <row r="7264" spans="1:4" x14ac:dyDescent="0.25">
      <c r="A7264" s="2">
        <v>540</v>
      </c>
      <c r="B7264">
        <v>7976</v>
      </c>
      <c r="C7264" s="3">
        <v>13663.127354</v>
      </c>
      <c r="D7264" s="2"/>
    </row>
    <row r="7265" spans="1:4" x14ac:dyDescent="0.25">
      <c r="A7265" s="2">
        <v>540</v>
      </c>
      <c r="B7265">
        <v>7977</v>
      </c>
      <c r="C7265" s="3">
        <v>34916.075957000001</v>
      </c>
      <c r="D7265" s="2"/>
    </row>
    <row r="7266" spans="1:4" x14ac:dyDescent="0.25">
      <c r="A7266" s="2">
        <v>540</v>
      </c>
      <c r="B7266">
        <v>7978</v>
      </c>
      <c r="C7266" s="3">
        <v>5312.5070889999997</v>
      </c>
      <c r="D7266" s="2"/>
    </row>
    <row r="7267" spans="1:4" x14ac:dyDescent="0.25">
      <c r="A7267" s="2">
        <v>540</v>
      </c>
      <c r="B7267">
        <v>7979</v>
      </c>
      <c r="C7267" s="3">
        <v>4440.9873610000004</v>
      </c>
      <c r="D7267" s="2"/>
    </row>
    <row r="7268" spans="1:4" x14ac:dyDescent="0.25">
      <c r="A7268" s="2">
        <v>540</v>
      </c>
      <c r="B7268">
        <v>7980</v>
      </c>
      <c r="C7268" s="3">
        <v>3979.3154469999999</v>
      </c>
      <c r="D7268" s="2"/>
    </row>
    <row r="7269" spans="1:4" x14ac:dyDescent="0.25">
      <c r="A7269" s="2">
        <v>540</v>
      </c>
      <c r="B7269">
        <v>7981</v>
      </c>
      <c r="C7269" s="3">
        <v>5312.5070889999997</v>
      </c>
      <c r="D7269" s="2"/>
    </row>
    <row r="7270" spans="1:4" x14ac:dyDescent="0.25">
      <c r="A7270" s="2">
        <v>540</v>
      </c>
      <c r="B7270">
        <v>7982</v>
      </c>
      <c r="C7270" s="3">
        <v>20819.448256</v>
      </c>
      <c r="D7270" s="2"/>
    </row>
    <row r="7271" spans="1:4" x14ac:dyDescent="0.25">
      <c r="A7271" s="2">
        <v>540</v>
      </c>
      <c r="B7271">
        <v>7983</v>
      </c>
      <c r="C7271" s="3">
        <v>10410.356859</v>
      </c>
      <c r="D7271" s="2"/>
    </row>
    <row r="7272" spans="1:4" x14ac:dyDescent="0.25">
      <c r="A7272" s="2">
        <v>540</v>
      </c>
      <c r="B7272">
        <v>7984</v>
      </c>
      <c r="C7272" s="3">
        <v>44.121124000000002</v>
      </c>
      <c r="D7272" s="2"/>
    </row>
    <row r="7273" spans="1:4" x14ac:dyDescent="0.25">
      <c r="A7273" s="2">
        <v>540</v>
      </c>
      <c r="B7273">
        <v>7985</v>
      </c>
      <c r="C7273" s="3">
        <v>2146.9511029999999</v>
      </c>
      <c r="D7273" s="2"/>
    </row>
    <row r="7274" spans="1:4" x14ac:dyDescent="0.25">
      <c r="A7274" s="2">
        <v>540</v>
      </c>
      <c r="B7274">
        <v>7986</v>
      </c>
      <c r="C7274" s="3">
        <v>19787.747982000001</v>
      </c>
      <c r="D7274" s="2"/>
    </row>
    <row r="7275" spans="1:4" x14ac:dyDescent="0.25">
      <c r="A7275" s="2">
        <v>540</v>
      </c>
      <c r="B7275">
        <v>7987</v>
      </c>
      <c r="C7275" s="3">
        <v>7087.0339750000003</v>
      </c>
      <c r="D7275" s="2"/>
    </row>
    <row r="7276" spans="1:4" x14ac:dyDescent="0.25">
      <c r="A7276" s="2">
        <v>540</v>
      </c>
      <c r="B7276">
        <v>7988</v>
      </c>
      <c r="C7276" s="3">
        <v>10341.270490000001</v>
      </c>
      <c r="D7276" s="2"/>
    </row>
    <row r="7277" spans="1:4" x14ac:dyDescent="0.25">
      <c r="A7277" s="2">
        <v>540</v>
      </c>
      <c r="B7277">
        <v>7989</v>
      </c>
      <c r="C7277" s="3">
        <v>10458.664976</v>
      </c>
      <c r="D7277" s="2"/>
    </row>
    <row r="7278" spans="1:4" x14ac:dyDescent="0.25">
      <c r="A7278" s="2">
        <v>540</v>
      </c>
      <c r="B7278">
        <v>7990</v>
      </c>
      <c r="C7278" s="3">
        <v>7931.0092459999996</v>
      </c>
      <c r="D7278" s="2"/>
    </row>
    <row r="7279" spans="1:4" x14ac:dyDescent="0.25">
      <c r="A7279" s="2">
        <v>540</v>
      </c>
      <c r="B7279">
        <v>7991</v>
      </c>
      <c r="C7279" s="3">
        <v>5131.3764440000004</v>
      </c>
      <c r="D7279" s="2"/>
    </row>
    <row r="7280" spans="1:4" x14ac:dyDescent="0.25">
      <c r="A7280" s="2">
        <v>540</v>
      </c>
      <c r="B7280">
        <v>7992</v>
      </c>
      <c r="C7280" s="3">
        <v>15860.010899000001</v>
      </c>
      <c r="D7280" s="2"/>
    </row>
    <row r="7281" spans="1:4" x14ac:dyDescent="0.25">
      <c r="A7281" s="2">
        <v>540</v>
      </c>
      <c r="B7281">
        <v>7993</v>
      </c>
      <c r="C7281" s="3">
        <v>16098.439949</v>
      </c>
      <c r="D7281" s="2"/>
    </row>
    <row r="7282" spans="1:4" x14ac:dyDescent="0.25">
      <c r="A7282" s="2">
        <v>540</v>
      </c>
      <c r="B7282">
        <v>7994</v>
      </c>
      <c r="C7282" s="3">
        <v>39203.154556000001</v>
      </c>
      <c r="D7282" s="2"/>
    </row>
    <row r="7283" spans="1:4" x14ac:dyDescent="0.25">
      <c r="A7283" s="2">
        <v>540</v>
      </c>
      <c r="B7283">
        <v>7995</v>
      </c>
      <c r="C7283" s="3">
        <v>2514.6322249999998</v>
      </c>
      <c r="D7283" s="2"/>
    </row>
    <row r="7284" spans="1:4" x14ac:dyDescent="0.25">
      <c r="A7284" s="2">
        <v>540</v>
      </c>
      <c r="B7284">
        <v>7996</v>
      </c>
      <c r="C7284" s="3">
        <v>3963.1449419999999</v>
      </c>
      <c r="D7284" s="2"/>
    </row>
    <row r="7285" spans="1:4" x14ac:dyDescent="0.25">
      <c r="A7285" s="2">
        <v>540</v>
      </c>
      <c r="B7285">
        <v>7997</v>
      </c>
      <c r="C7285" s="3">
        <v>8240.9790489999996</v>
      </c>
      <c r="D7285" s="2"/>
    </row>
    <row r="7286" spans="1:4" x14ac:dyDescent="0.25">
      <c r="A7286" s="2">
        <v>540</v>
      </c>
      <c r="B7286">
        <v>7998</v>
      </c>
      <c r="C7286" s="3">
        <v>8757.6250920000002</v>
      </c>
      <c r="D7286" s="2"/>
    </row>
    <row r="7287" spans="1:4" x14ac:dyDescent="0.25">
      <c r="A7287" s="2">
        <v>540</v>
      </c>
      <c r="B7287">
        <v>7999</v>
      </c>
      <c r="C7287" s="3">
        <v>12000.04125</v>
      </c>
      <c r="D7287" s="2"/>
    </row>
    <row r="7288" spans="1:4" x14ac:dyDescent="0.25">
      <c r="A7288" s="2">
        <v>540</v>
      </c>
      <c r="B7288">
        <v>8000</v>
      </c>
      <c r="C7288" s="3">
        <v>15434.977365999999</v>
      </c>
      <c r="D7288" s="2"/>
    </row>
    <row r="7289" spans="1:4" x14ac:dyDescent="0.25">
      <c r="A7289" s="2">
        <v>540</v>
      </c>
      <c r="B7289">
        <v>8003</v>
      </c>
      <c r="C7289" s="3">
        <v>13058.469930333</v>
      </c>
      <c r="D7289" s="2"/>
    </row>
    <row r="7290" spans="1:4" x14ac:dyDescent="0.25">
      <c r="A7290" s="2">
        <v>540</v>
      </c>
      <c r="B7290">
        <v>8004</v>
      </c>
      <c r="C7290" s="3">
        <v>12269.239089000001</v>
      </c>
      <c r="D7290" s="2"/>
    </row>
    <row r="7291" spans="1:4" x14ac:dyDescent="0.25">
      <c r="A7291" s="2">
        <v>540</v>
      </c>
      <c r="B7291">
        <v>8005</v>
      </c>
      <c r="C7291" s="3">
        <v>13149.553293333</v>
      </c>
      <c r="D7291" s="2"/>
    </row>
    <row r="7292" spans="1:4" x14ac:dyDescent="0.25">
      <c r="A7292" s="2">
        <v>540</v>
      </c>
      <c r="B7292">
        <v>8006</v>
      </c>
      <c r="C7292" s="3">
        <v>39292.349404000001</v>
      </c>
      <c r="D7292" s="2"/>
    </row>
    <row r="7293" spans="1:4" x14ac:dyDescent="0.25">
      <c r="A7293" s="2">
        <v>540</v>
      </c>
      <c r="B7293">
        <v>8007</v>
      </c>
      <c r="C7293" s="3">
        <v>27439.157665999999</v>
      </c>
      <c r="D7293" s="2"/>
    </row>
    <row r="7294" spans="1:4" x14ac:dyDescent="0.25">
      <c r="A7294" s="2">
        <v>540</v>
      </c>
      <c r="B7294">
        <v>8008</v>
      </c>
      <c r="C7294" s="3">
        <v>27439.157665999999</v>
      </c>
      <c r="D7294" s="2"/>
    </row>
    <row r="7295" spans="1:4" x14ac:dyDescent="0.25">
      <c r="A7295" s="2">
        <v>540</v>
      </c>
      <c r="B7295">
        <v>8009</v>
      </c>
      <c r="C7295" s="3">
        <v>7874.2085829999996</v>
      </c>
      <c r="D7295" s="2"/>
    </row>
    <row r="7296" spans="1:4" x14ac:dyDescent="0.25">
      <c r="A7296" s="2">
        <v>540</v>
      </c>
      <c r="B7296">
        <v>8010</v>
      </c>
      <c r="C7296" s="3">
        <v>9832.8803489999991</v>
      </c>
      <c r="D7296" s="2"/>
    </row>
    <row r="7297" spans="1:4" x14ac:dyDescent="0.25">
      <c r="A7297" s="2">
        <v>540</v>
      </c>
      <c r="B7297">
        <v>8011</v>
      </c>
      <c r="C7297" s="3">
        <v>20952.292731000001</v>
      </c>
      <c r="D7297" s="2"/>
    </row>
    <row r="7298" spans="1:4" x14ac:dyDescent="0.25">
      <c r="A7298" s="2">
        <v>540</v>
      </c>
      <c r="B7298">
        <v>8012</v>
      </c>
      <c r="C7298" s="3">
        <v>20248.372123000001</v>
      </c>
      <c r="D7298" s="2"/>
    </row>
    <row r="7299" spans="1:4" x14ac:dyDescent="0.25">
      <c r="A7299" s="2">
        <v>540</v>
      </c>
      <c r="B7299">
        <v>8013</v>
      </c>
      <c r="C7299" s="3">
        <v>5678.3459940000002</v>
      </c>
      <c r="D7299" s="2"/>
    </row>
    <row r="7300" spans="1:4" x14ac:dyDescent="0.25">
      <c r="A7300" s="2">
        <v>540</v>
      </c>
      <c r="B7300">
        <v>8014</v>
      </c>
      <c r="C7300" s="3">
        <v>2303.8397450000002</v>
      </c>
      <c r="D7300" s="2"/>
    </row>
    <row r="7301" spans="1:4" x14ac:dyDescent="0.25">
      <c r="A7301" s="2">
        <v>540</v>
      </c>
      <c r="B7301">
        <v>8015</v>
      </c>
      <c r="C7301" s="3">
        <v>9742.6070603330008</v>
      </c>
      <c r="D7301" s="2"/>
    </row>
    <row r="7302" spans="1:4" x14ac:dyDescent="0.25">
      <c r="A7302" s="2">
        <v>540</v>
      </c>
      <c r="B7302">
        <v>8017</v>
      </c>
      <c r="C7302" s="3">
        <v>2766.2402729999999</v>
      </c>
      <c r="D7302" s="2"/>
    </row>
    <row r="7303" spans="1:4" x14ac:dyDescent="0.25">
      <c r="A7303" s="2">
        <v>540</v>
      </c>
      <c r="B7303">
        <v>8018</v>
      </c>
      <c r="C7303" s="3">
        <v>11736.344924999999</v>
      </c>
      <c r="D7303" s="2"/>
    </row>
    <row r="7304" spans="1:4" x14ac:dyDescent="0.25">
      <c r="A7304" s="2">
        <v>540</v>
      </c>
      <c r="B7304">
        <v>8019</v>
      </c>
      <c r="C7304" s="3">
        <v>28153.362152000002</v>
      </c>
      <c r="D7304" s="2"/>
    </row>
    <row r="7305" spans="1:4" x14ac:dyDescent="0.25">
      <c r="A7305" s="2">
        <v>540</v>
      </c>
      <c r="B7305">
        <v>8020</v>
      </c>
      <c r="C7305" s="3">
        <v>15936.382132000001</v>
      </c>
      <c r="D7305" s="2"/>
    </row>
    <row r="7306" spans="1:4" x14ac:dyDescent="0.25">
      <c r="A7306" s="2">
        <v>540</v>
      </c>
      <c r="B7306">
        <v>8021</v>
      </c>
      <c r="C7306" s="3">
        <v>17406.331259999999</v>
      </c>
      <c r="D7306" s="2"/>
    </row>
    <row r="7307" spans="1:4" x14ac:dyDescent="0.25">
      <c r="A7307" s="2">
        <v>540</v>
      </c>
      <c r="B7307">
        <v>8022</v>
      </c>
      <c r="C7307" s="3">
        <v>84962.471789999996</v>
      </c>
      <c r="D7307" s="2"/>
    </row>
    <row r="7308" spans="1:4" x14ac:dyDescent="0.25">
      <c r="A7308" s="2">
        <v>540</v>
      </c>
      <c r="B7308">
        <v>8023</v>
      </c>
      <c r="C7308" s="3">
        <v>14790.836309</v>
      </c>
      <c r="D7308" s="2"/>
    </row>
    <row r="7309" spans="1:4" x14ac:dyDescent="0.25">
      <c r="A7309" s="2">
        <v>540</v>
      </c>
      <c r="B7309">
        <v>8024</v>
      </c>
      <c r="C7309" s="3">
        <v>7366.0943509999997</v>
      </c>
      <c r="D7309" s="2"/>
    </row>
    <row r="7310" spans="1:4" x14ac:dyDescent="0.25">
      <c r="A7310" s="2">
        <v>540</v>
      </c>
      <c r="B7310">
        <v>8025</v>
      </c>
      <c r="C7310" s="3">
        <v>17065.824315999998</v>
      </c>
      <c r="D7310" s="2"/>
    </row>
    <row r="7311" spans="1:4" x14ac:dyDescent="0.25">
      <c r="A7311" s="2">
        <v>540</v>
      </c>
      <c r="B7311">
        <v>8026</v>
      </c>
      <c r="C7311" s="3">
        <v>9750.5396120000005</v>
      </c>
      <c r="D7311" s="2"/>
    </row>
    <row r="7312" spans="1:4" x14ac:dyDescent="0.25">
      <c r="A7312" s="2">
        <v>540</v>
      </c>
      <c r="B7312">
        <v>8027</v>
      </c>
      <c r="C7312" s="3">
        <v>15029.836939000001</v>
      </c>
      <c r="D7312" s="2"/>
    </row>
    <row r="7313" spans="1:4" x14ac:dyDescent="0.25">
      <c r="A7313" s="2">
        <v>540</v>
      </c>
      <c r="B7313">
        <v>8028</v>
      </c>
      <c r="C7313" s="3">
        <v>5298.6663383320001</v>
      </c>
      <c r="D7313" s="2"/>
    </row>
    <row r="7314" spans="1:4" x14ac:dyDescent="0.25">
      <c r="A7314" s="2">
        <v>540</v>
      </c>
      <c r="B7314">
        <v>8029</v>
      </c>
      <c r="C7314" s="3">
        <v>7767.113469332</v>
      </c>
      <c r="D7314" s="2"/>
    </row>
    <row r="7315" spans="1:4" x14ac:dyDescent="0.25">
      <c r="A7315" s="2">
        <v>540</v>
      </c>
      <c r="B7315">
        <v>8030</v>
      </c>
      <c r="C7315" s="3">
        <v>5044.2997693320003</v>
      </c>
      <c r="D7315" s="2"/>
    </row>
    <row r="7316" spans="1:4" x14ac:dyDescent="0.25">
      <c r="A7316" s="2">
        <v>540</v>
      </c>
      <c r="B7316">
        <v>8031</v>
      </c>
      <c r="C7316" s="3">
        <v>7767.113469332</v>
      </c>
      <c r="D7316" s="2"/>
    </row>
    <row r="7317" spans="1:4" x14ac:dyDescent="0.25">
      <c r="A7317" s="2">
        <v>540</v>
      </c>
      <c r="B7317">
        <v>8032</v>
      </c>
      <c r="C7317" s="3">
        <v>5298.6663383320001</v>
      </c>
      <c r="D7317" s="2"/>
    </row>
    <row r="7318" spans="1:4" x14ac:dyDescent="0.25">
      <c r="A7318" s="2">
        <v>540</v>
      </c>
      <c r="B7318">
        <v>8033</v>
      </c>
      <c r="C7318" s="3">
        <v>4741.5306383320003</v>
      </c>
      <c r="D7318" s="2"/>
    </row>
    <row r="7319" spans="1:4" x14ac:dyDescent="0.25">
      <c r="A7319" s="2">
        <v>540</v>
      </c>
      <c r="B7319">
        <v>8034</v>
      </c>
      <c r="C7319" s="3">
        <v>4741.5306383320003</v>
      </c>
      <c r="D7319" s="2"/>
    </row>
    <row r="7320" spans="1:4" x14ac:dyDescent="0.25">
      <c r="A7320" s="2">
        <v>540</v>
      </c>
      <c r="B7320">
        <v>8039</v>
      </c>
      <c r="C7320" s="3">
        <v>10814.047544999999</v>
      </c>
      <c r="D7320" s="2"/>
    </row>
    <row r="7321" spans="1:4" x14ac:dyDescent="0.25">
      <c r="A7321" s="2">
        <v>540</v>
      </c>
      <c r="B7321">
        <v>8040</v>
      </c>
      <c r="C7321" s="3">
        <v>9396.6842909999996</v>
      </c>
      <c r="D7321" s="2"/>
    </row>
    <row r="7322" spans="1:4" x14ac:dyDescent="0.25">
      <c r="A7322" s="2">
        <v>540</v>
      </c>
      <c r="B7322">
        <v>8041</v>
      </c>
      <c r="C7322" s="3">
        <v>7758.8719369999999</v>
      </c>
      <c r="D7322" s="2"/>
    </row>
    <row r="7323" spans="1:4" x14ac:dyDescent="0.25">
      <c r="A7323" s="2">
        <v>540</v>
      </c>
      <c r="B7323">
        <v>8042</v>
      </c>
      <c r="C7323" s="3">
        <v>74475.817399000007</v>
      </c>
      <c r="D7323" s="2"/>
    </row>
    <row r="7324" spans="1:4" x14ac:dyDescent="0.25">
      <c r="A7324" s="2">
        <v>540</v>
      </c>
      <c r="B7324">
        <v>8043</v>
      </c>
      <c r="C7324" s="3">
        <v>8976.367037</v>
      </c>
      <c r="D7324" s="2"/>
    </row>
    <row r="7325" spans="1:4" x14ac:dyDescent="0.25">
      <c r="A7325" s="2">
        <v>540</v>
      </c>
      <c r="B7325">
        <v>8044</v>
      </c>
      <c r="C7325" s="3">
        <v>5034.9738710000001</v>
      </c>
      <c r="D7325" s="2"/>
    </row>
    <row r="7326" spans="1:4" x14ac:dyDescent="0.25">
      <c r="A7326" s="2">
        <v>540</v>
      </c>
      <c r="B7326">
        <v>8045</v>
      </c>
      <c r="C7326" s="3">
        <v>9117.0205779999997</v>
      </c>
      <c r="D7326" s="2"/>
    </row>
    <row r="7327" spans="1:4" x14ac:dyDescent="0.25">
      <c r="A7327" s="2">
        <v>540</v>
      </c>
      <c r="B7327">
        <v>8046</v>
      </c>
      <c r="C7327" s="3">
        <v>8036.333122</v>
      </c>
      <c r="D7327" s="2"/>
    </row>
    <row r="7328" spans="1:4" x14ac:dyDescent="0.25">
      <c r="A7328" s="2">
        <v>540</v>
      </c>
      <c r="B7328">
        <v>8047</v>
      </c>
      <c r="C7328" s="3">
        <v>5552.3542900000002</v>
      </c>
      <c r="D7328" s="2"/>
    </row>
    <row r="7329" spans="1:4" x14ac:dyDescent="0.25">
      <c r="A7329" s="2">
        <v>540</v>
      </c>
      <c r="B7329">
        <v>8048</v>
      </c>
      <c r="C7329" s="3">
        <v>9117.0205779999997</v>
      </c>
      <c r="D7329" s="2"/>
    </row>
    <row r="7330" spans="1:4" x14ac:dyDescent="0.25">
      <c r="A7330" s="2">
        <v>540</v>
      </c>
      <c r="B7330">
        <v>8049</v>
      </c>
      <c r="C7330" s="3">
        <v>14529.083140999999</v>
      </c>
      <c r="D7330" s="2"/>
    </row>
    <row r="7331" spans="1:4" x14ac:dyDescent="0.25">
      <c r="A7331" s="2">
        <v>540</v>
      </c>
      <c r="B7331">
        <v>8050</v>
      </c>
      <c r="C7331" s="3">
        <v>14074.885410999999</v>
      </c>
      <c r="D7331" s="2"/>
    </row>
    <row r="7332" spans="1:4" x14ac:dyDescent="0.25">
      <c r="A7332" s="2">
        <v>540</v>
      </c>
      <c r="B7332">
        <v>8051</v>
      </c>
      <c r="C7332" s="3">
        <v>14529.083140999999</v>
      </c>
      <c r="D7332" s="2"/>
    </row>
    <row r="7333" spans="1:4" x14ac:dyDescent="0.25">
      <c r="A7333" s="2">
        <v>540</v>
      </c>
      <c r="B7333">
        <v>8052</v>
      </c>
      <c r="C7333" s="3">
        <v>14529.083140999999</v>
      </c>
      <c r="D7333" s="2"/>
    </row>
    <row r="7334" spans="1:4" x14ac:dyDescent="0.25">
      <c r="A7334" s="2">
        <v>540</v>
      </c>
      <c r="B7334">
        <v>8053</v>
      </c>
      <c r="C7334" s="3">
        <v>10842.366067999999</v>
      </c>
      <c r="D7334" s="2"/>
    </row>
    <row r="7335" spans="1:4" x14ac:dyDescent="0.25">
      <c r="A7335" s="2">
        <v>540</v>
      </c>
      <c r="B7335">
        <v>8054</v>
      </c>
      <c r="C7335" s="3">
        <v>77441.832920999994</v>
      </c>
      <c r="D7335" s="2"/>
    </row>
    <row r="7336" spans="1:4" x14ac:dyDescent="0.25">
      <c r="A7336" s="2">
        <v>540</v>
      </c>
      <c r="B7336">
        <v>8055</v>
      </c>
      <c r="C7336" s="3">
        <v>596.83696099999997</v>
      </c>
      <c r="D7336" s="2"/>
    </row>
    <row r="7337" spans="1:4" x14ac:dyDescent="0.25">
      <c r="A7337" s="2">
        <v>540</v>
      </c>
      <c r="B7337">
        <v>8056</v>
      </c>
      <c r="C7337" s="3">
        <v>76010.331038999997</v>
      </c>
      <c r="D7337" s="2"/>
    </row>
    <row r="7338" spans="1:4" x14ac:dyDescent="0.25">
      <c r="A7338" s="2">
        <v>540</v>
      </c>
      <c r="B7338">
        <v>8057</v>
      </c>
      <c r="C7338" s="3">
        <v>69234.422648000007</v>
      </c>
      <c r="D7338" s="2"/>
    </row>
    <row r="7339" spans="1:4" x14ac:dyDescent="0.25">
      <c r="A7339" s="2">
        <v>540</v>
      </c>
      <c r="B7339">
        <v>8058</v>
      </c>
      <c r="C7339" s="3">
        <v>60047.678963999999</v>
      </c>
      <c r="D7339" s="2"/>
    </row>
    <row r="7340" spans="1:4" x14ac:dyDescent="0.25">
      <c r="A7340" s="2">
        <v>540</v>
      </c>
      <c r="B7340">
        <v>8059</v>
      </c>
      <c r="C7340" s="3">
        <v>52331.915366000001</v>
      </c>
      <c r="D7340" s="2"/>
    </row>
    <row r="7341" spans="1:4" x14ac:dyDescent="0.25">
      <c r="A7341" s="2">
        <v>540</v>
      </c>
      <c r="B7341">
        <v>8060</v>
      </c>
      <c r="C7341" s="3">
        <v>59250.394253999999</v>
      </c>
      <c r="D7341" s="2"/>
    </row>
    <row r="7342" spans="1:4" x14ac:dyDescent="0.25">
      <c r="A7342" s="2">
        <v>540</v>
      </c>
      <c r="B7342">
        <v>8061</v>
      </c>
      <c r="C7342" s="3">
        <v>1334.032027</v>
      </c>
      <c r="D7342" s="2"/>
    </row>
    <row r="7343" spans="1:4" x14ac:dyDescent="0.25">
      <c r="A7343" s="2">
        <v>540</v>
      </c>
      <c r="B7343">
        <v>8062</v>
      </c>
      <c r="C7343" s="3">
        <v>1470.5202710000001</v>
      </c>
      <c r="D7343" s="2"/>
    </row>
    <row r="7344" spans="1:4" x14ac:dyDescent="0.25">
      <c r="A7344" s="2">
        <v>540</v>
      </c>
      <c r="B7344">
        <v>8063</v>
      </c>
      <c r="C7344" s="3">
        <v>3390.7870269999999</v>
      </c>
      <c r="D7344" s="2"/>
    </row>
    <row r="7345" spans="1:4" x14ac:dyDescent="0.25">
      <c r="A7345" s="2">
        <v>540</v>
      </c>
      <c r="B7345">
        <v>8064</v>
      </c>
      <c r="C7345" s="3">
        <v>3390.7870269999999</v>
      </c>
      <c r="D7345" s="2"/>
    </row>
    <row r="7346" spans="1:4" x14ac:dyDescent="0.25">
      <c r="A7346" s="2">
        <v>540</v>
      </c>
      <c r="B7346">
        <v>8065</v>
      </c>
      <c r="C7346" s="3">
        <v>3328.7170529999999</v>
      </c>
      <c r="D7346" s="2"/>
    </row>
    <row r="7347" spans="1:4" x14ac:dyDescent="0.25">
      <c r="A7347" s="2">
        <v>540</v>
      </c>
      <c r="B7347">
        <v>8066</v>
      </c>
      <c r="C7347" s="3">
        <v>6305.2589150000003</v>
      </c>
      <c r="D7347" s="2"/>
    </row>
    <row r="7348" spans="1:4" x14ac:dyDescent="0.25">
      <c r="A7348" s="2">
        <v>540</v>
      </c>
      <c r="B7348">
        <v>8067</v>
      </c>
      <c r="C7348" s="3">
        <v>1726.6810760000001</v>
      </c>
      <c r="D7348" s="2"/>
    </row>
    <row r="7349" spans="1:4" x14ac:dyDescent="0.25">
      <c r="A7349" s="2">
        <v>540</v>
      </c>
      <c r="B7349">
        <v>8068</v>
      </c>
      <c r="C7349" s="3">
        <v>1636.0788560000001</v>
      </c>
      <c r="D7349" s="2"/>
    </row>
    <row r="7350" spans="1:4" x14ac:dyDescent="0.25">
      <c r="A7350" s="2">
        <v>540</v>
      </c>
      <c r="B7350">
        <v>8069</v>
      </c>
      <c r="C7350" s="3">
        <v>7.2059040000000003</v>
      </c>
      <c r="D7350" s="2"/>
    </row>
    <row r="7351" spans="1:4" x14ac:dyDescent="0.25">
      <c r="A7351" s="2">
        <v>540</v>
      </c>
      <c r="B7351">
        <v>8070</v>
      </c>
      <c r="C7351" s="3">
        <v>1590.814658</v>
      </c>
      <c r="D7351" s="2"/>
    </row>
    <row r="7352" spans="1:4" x14ac:dyDescent="0.25">
      <c r="A7352" s="2">
        <v>540</v>
      </c>
      <c r="B7352">
        <v>8071</v>
      </c>
      <c r="C7352" s="3">
        <v>98.209507000000002</v>
      </c>
      <c r="D7352" s="2"/>
    </row>
    <row r="7353" spans="1:4" x14ac:dyDescent="0.25">
      <c r="A7353" s="2">
        <v>540</v>
      </c>
      <c r="B7353">
        <v>8072</v>
      </c>
      <c r="C7353" s="3">
        <v>159.85059000000001</v>
      </c>
      <c r="D7353" s="2"/>
    </row>
    <row r="7354" spans="1:4" x14ac:dyDescent="0.25">
      <c r="A7354" s="2">
        <v>540</v>
      </c>
      <c r="B7354">
        <v>8073</v>
      </c>
      <c r="C7354" s="3">
        <v>1590.814658</v>
      </c>
      <c r="D7354" s="2"/>
    </row>
    <row r="7355" spans="1:4" x14ac:dyDescent="0.25">
      <c r="A7355" s="2">
        <v>540</v>
      </c>
      <c r="B7355">
        <v>8074</v>
      </c>
      <c r="C7355" s="3">
        <v>2116.5939960000001</v>
      </c>
      <c r="D7355" s="2"/>
    </row>
    <row r="7356" spans="1:4" x14ac:dyDescent="0.25">
      <c r="A7356" s="2">
        <v>540</v>
      </c>
      <c r="B7356">
        <v>8075</v>
      </c>
      <c r="C7356" s="3">
        <v>2310.035582</v>
      </c>
      <c r="D7356" s="2"/>
    </row>
    <row r="7357" spans="1:4" x14ac:dyDescent="0.25">
      <c r="A7357" s="2">
        <v>540</v>
      </c>
      <c r="B7357">
        <v>8076</v>
      </c>
      <c r="C7357" s="3">
        <v>2954.6517349999999</v>
      </c>
      <c r="D7357" s="2"/>
    </row>
    <row r="7358" spans="1:4" x14ac:dyDescent="0.25">
      <c r="A7358" s="2">
        <v>540</v>
      </c>
      <c r="B7358">
        <v>8077</v>
      </c>
      <c r="C7358" s="3">
        <v>10870.503992</v>
      </c>
      <c r="D7358" s="2"/>
    </row>
    <row r="7359" spans="1:4" x14ac:dyDescent="0.25">
      <c r="A7359" s="2">
        <v>540</v>
      </c>
      <c r="B7359">
        <v>8078</v>
      </c>
      <c r="C7359" s="3">
        <v>7871.8022209999999</v>
      </c>
      <c r="D7359" s="2"/>
    </row>
    <row r="7360" spans="1:4" x14ac:dyDescent="0.25">
      <c r="A7360" s="2">
        <v>540</v>
      </c>
      <c r="B7360">
        <v>8079</v>
      </c>
      <c r="C7360" s="3">
        <v>25094.824023000001</v>
      </c>
      <c r="D7360" s="2"/>
    </row>
    <row r="7361" spans="1:4" x14ac:dyDescent="0.25">
      <c r="A7361" s="2">
        <v>540</v>
      </c>
      <c r="B7361">
        <v>8080</v>
      </c>
      <c r="C7361" s="3">
        <v>30201.152546000001</v>
      </c>
      <c r="D7361" s="2"/>
    </row>
    <row r="7362" spans="1:4" x14ac:dyDescent="0.25">
      <c r="A7362" s="2">
        <v>540</v>
      </c>
      <c r="B7362">
        <v>8081</v>
      </c>
      <c r="C7362" s="3">
        <v>35138.453461999998</v>
      </c>
      <c r="D7362" s="2"/>
    </row>
    <row r="7363" spans="1:4" x14ac:dyDescent="0.25">
      <c r="A7363" s="2">
        <v>540</v>
      </c>
      <c r="B7363">
        <v>8082</v>
      </c>
      <c r="C7363" s="3">
        <v>6305.2589150000003</v>
      </c>
      <c r="D7363" s="2"/>
    </row>
    <row r="7364" spans="1:4" x14ac:dyDescent="0.25">
      <c r="A7364" s="2">
        <v>540</v>
      </c>
      <c r="B7364">
        <v>8083</v>
      </c>
      <c r="C7364" s="3">
        <v>5138.7754370000002</v>
      </c>
      <c r="D7364" s="2"/>
    </row>
    <row r="7365" spans="1:4" x14ac:dyDescent="0.25">
      <c r="A7365" s="2">
        <v>540</v>
      </c>
      <c r="B7365">
        <v>8084</v>
      </c>
      <c r="C7365" s="3">
        <v>5836.7376830000003</v>
      </c>
      <c r="D7365" s="2"/>
    </row>
    <row r="7366" spans="1:4" x14ac:dyDescent="0.25">
      <c r="A7366" s="2">
        <v>540</v>
      </c>
      <c r="B7366">
        <v>8085</v>
      </c>
      <c r="C7366" s="3">
        <v>4027.2206550000001</v>
      </c>
      <c r="D7366" s="2"/>
    </row>
    <row r="7367" spans="1:4" x14ac:dyDescent="0.25">
      <c r="A7367" s="2">
        <v>540</v>
      </c>
      <c r="B7367">
        <v>8086</v>
      </c>
      <c r="C7367" s="3">
        <v>3615.7260120000001</v>
      </c>
      <c r="D7367" s="2"/>
    </row>
    <row r="7368" spans="1:4" x14ac:dyDescent="0.25">
      <c r="A7368" s="2">
        <v>540</v>
      </c>
      <c r="B7368">
        <v>8087</v>
      </c>
      <c r="C7368" s="3">
        <v>3954.0593509999999</v>
      </c>
      <c r="D7368" s="2"/>
    </row>
    <row r="7369" spans="1:4" x14ac:dyDescent="0.25">
      <c r="A7369" s="2">
        <v>540</v>
      </c>
      <c r="B7369">
        <v>8088</v>
      </c>
      <c r="C7369" s="3">
        <v>4430.9777329999997</v>
      </c>
      <c r="D7369" s="2"/>
    </row>
    <row r="7370" spans="1:4" x14ac:dyDescent="0.25">
      <c r="A7370" s="2">
        <v>540</v>
      </c>
      <c r="B7370">
        <v>8089</v>
      </c>
      <c r="C7370" s="3">
        <v>4347.3562389999997</v>
      </c>
      <c r="D7370" s="2"/>
    </row>
    <row r="7371" spans="1:4" x14ac:dyDescent="0.25">
      <c r="A7371" s="2">
        <v>540</v>
      </c>
      <c r="B7371">
        <v>8090</v>
      </c>
      <c r="C7371" s="3">
        <v>5574.8492900000001</v>
      </c>
      <c r="D7371" s="2"/>
    </row>
    <row r="7372" spans="1:4" x14ac:dyDescent="0.25">
      <c r="A7372" s="2">
        <v>540</v>
      </c>
      <c r="B7372">
        <v>8091</v>
      </c>
      <c r="C7372" s="3">
        <v>6248.7554460000001</v>
      </c>
      <c r="D7372" s="2"/>
    </row>
    <row r="7373" spans="1:4" x14ac:dyDescent="0.25">
      <c r="A7373" s="2">
        <v>540</v>
      </c>
      <c r="B7373">
        <v>8092</v>
      </c>
      <c r="C7373" s="3">
        <v>14425.809864999999</v>
      </c>
      <c r="D7373" s="2"/>
    </row>
    <row r="7374" spans="1:4" x14ac:dyDescent="0.25">
      <c r="A7374" s="2">
        <v>540</v>
      </c>
      <c r="B7374">
        <v>8094</v>
      </c>
      <c r="C7374" s="3">
        <v>472.61324999999999</v>
      </c>
      <c r="D7374" s="2"/>
    </row>
    <row r="7375" spans="1:4" x14ac:dyDescent="0.25">
      <c r="A7375" s="2">
        <v>540</v>
      </c>
      <c r="B7375">
        <v>8096</v>
      </c>
      <c r="C7375" s="3">
        <v>348.51992000000001</v>
      </c>
      <c r="D7375" s="2"/>
    </row>
    <row r="7376" spans="1:4" x14ac:dyDescent="0.25">
      <c r="A7376" s="2">
        <v>540</v>
      </c>
      <c r="B7376">
        <v>8098</v>
      </c>
      <c r="C7376" s="3">
        <v>3364.441151</v>
      </c>
      <c r="D7376" s="2"/>
    </row>
    <row r="7377" spans="1:4" x14ac:dyDescent="0.25">
      <c r="A7377" s="2">
        <v>540</v>
      </c>
      <c r="B7377">
        <v>8099</v>
      </c>
      <c r="C7377" s="3">
        <v>3624.5031290000002</v>
      </c>
      <c r="D7377" s="2"/>
    </row>
    <row r="7378" spans="1:4" x14ac:dyDescent="0.25">
      <c r="A7378" s="2">
        <v>540</v>
      </c>
      <c r="B7378">
        <v>8100</v>
      </c>
      <c r="C7378" s="3">
        <v>3364.4540870000001</v>
      </c>
      <c r="D7378" s="2"/>
    </row>
    <row r="7379" spans="1:4" x14ac:dyDescent="0.25">
      <c r="A7379" s="2">
        <v>540</v>
      </c>
      <c r="B7379">
        <v>8101</v>
      </c>
      <c r="C7379" s="3">
        <v>8968.9515479999991</v>
      </c>
      <c r="D7379" s="2"/>
    </row>
    <row r="7380" spans="1:4" x14ac:dyDescent="0.25">
      <c r="A7380" s="2">
        <v>540</v>
      </c>
      <c r="B7380">
        <v>8102</v>
      </c>
      <c r="C7380" s="3">
        <v>11206.210432</v>
      </c>
      <c r="D7380" s="2"/>
    </row>
    <row r="7381" spans="1:4" x14ac:dyDescent="0.25">
      <c r="A7381" s="2">
        <v>540</v>
      </c>
      <c r="B7381">
        <v>8103</v>
      </c>
      <c r="C7381" s="3">
        <v>64203.084464</v>
      </c>
      <c r="D7381" s="2"/>
    </row>
    <row r="7382" spans="1:4" x14ac:dyDescent="0.25">
      <c r="A7382" s="2">
        <v>540</v>
      </c>
      <c r="B7382">
        <v>8104</v>
      </c>
      <c r="C7382" s="3">
        <v>10584.017008999999</v>
      </c>
      <c r="D7382" s="2"/>
    </row>
    <row r="7383" spans="1:4" x14ac:dyDescent="0.25">
      <c r="A7383" s="2">
        <v>540</v>
      </c>
      <c r="B7383">
        <v>8106</v>
      </c>
      <c r="C7383" s="3">
        <v>10578.107173</v>
      </c>
      <c r="D7383" s="2"/>
    </row>
    <row r="7384" spans="1:4" x14ac:dyDescent="0.25">
      <c r="A7384" s="2">
        <v>540</v>
      </c>
      <c r="B7384">
        <v>8107</v>
      </c>
      <c r="C7384" s="3">
        <v>16421.289041</v>
      </c>
      <c r="D7384" s="2"/>
    </row>
    <row r="7385" spans="1:4" x14ac:dyDescent="0.25">
      <c r="A7385" s="2">
        <v>540</v>
      </c>
      <c r="B7385">
        <v>8108</v>
      </c>
      <c r="C7385" s="3">
        <v>15687.254579</v>
      </c>
      <c r="D7385" s="2"/>
    </row>
    <row r="7386" spans="1:4" x14ac:dyDescent="0.25">
      <c r="A7386" s="2">
        <v>540</v>
      </c>
      <c r="B7386">
        <v>8109</v>
      </c>
      <c r="C7386" s="3">
        <v>41913.203042000001</v>
      </c>
      <c r="D7386" s="2"/>
    </row>
    <row r="7387" spans="1:4" x14ac:dyDescent="0.25">
      <c r="A7387" s="2">
        <v>540</v>
      </c>
      <c r="B7387">
        <v>8110</v>
      </c>
      <c r="C7387" s="3">
        <v>11581.794123</v>
      </c>
      <c r="D7387" s="2"/>
    </row>
    <row r="7388" spans="1:4" x14ac:dyDescent="0.25">
      <c r="A7388" s="2">
        <v>540</v>
      </c>
      <c r="B7388">
        <v>8111</v>
      </c>
      <c r="C7388" s="3">
        <v>11894.476511000001</v>
      </c>
      <c r="D7388" s="2"/>
    </row>
    <row r="7389" spans="1:4" x14ac:dyDescent="0.25">
      <c r="A7389" s="2">
        <v>540</v>
      </c>
      <c r="B7389">
        <v>8112</v>
      </c>
      <c r="C7389" s="3">
        <v>10440.050141</v>
      </c>
      <c r="D7389" s="2"/>
    </row>
    <row r="7390" spans="1:4" x14ac:dyDescent="0.25">
      <c r="A7390" s="2">
        <v>540</v>
      </c>
      <c r="B7390">
        <v>8113</v>
      </c>
      <c r="C7390" s="3">
        <v>20313.849427000001</v>
      </c>
      <c r="D7390" s="2"/>
    </row>
    <row r="7391" spans="1:4" x14ac:dyDescent="0.25">
      <c r="A7391" s="2">
        <v>540</v>
      </c>
      <c r="B7391">
        <v>8115</v>
      </c>
      <c r="C7391" s="3">
        <v>10798.084327</v>
      </c>
      <c r="D7391" s="2"/>
    </row>
    <row r="7392" spans="1:4" x14ac:dyDescent="0.25">
      <c r="A7392" s="2">
        <v>540</v>
      </c>
      <c r="B7392">
        <v>8116</v>
      </c>
      <c r="C7392" s="3">
        <v>10339.631488000001</v>
      </c>
      <c r="D7392" s="2"/>
    </row>
    <row r="7393" spans="1:4" x14ac:dyDescent="0.25">
      <c r="A7393" s="2">
        <v>540</v>
      </c>
      <c r="B7393">
        <v>8117</v>
      </c>
      <c r="C7393" s="3">
        <v>5926.6104219999997</v>
      </c>
      <c r="D7393" s="2"/>
    </row>
    <row r="7394" spans="1:4" x14ac:dyDescent="0.25">
      <c r="A7394" s="2">
        <v>540</v>
      </c>
      <c r="B7394">
        <v>8118</v>
      </c>
      <c r="C7394" s="3">
        <v>5013.5523869999997</v>
      </c>
      <c r="D7394" s="2"/>
    </row>
    <row r="7395" spans="1:4" x14ac:dyDescent="0.25">
      <c r="A7395" s="2">
        <v>540</v>
      </c>
      <c r="B7395">
        <v>8119</v>
      </c>
      <c r="C7395" s="3">
        <v>11590.441186</v>
      </c>
      <c r="D7395" s="2"/>
    </row>
    <row r="7396" spans="1:4" x14ac:dyDescent="0.25">
      <c r="A7396" s="2">
        <v>540</v>
      </c>
      <c r="B7396">
        <v>8120</v>
      </c>
      <c r="C7396" s="3">
        <v>10324.469675333001</v>
      </c>
      <c r="D7396" s="2"/>
    </row>
    <row r="7397" spans="1:4" x14ac:dyDescent="0.25">
      <c r="A7397" s="2">
        <v>540</v>
      </c>
      <c r="B7397">
        <v>8121</v>
      </c>
      <c r="C7397" s="3">
        <v>22884.013910999998</v>
      </c>
      <c r="D7397" s="2"/>
    </row>
    <row r="7398" spans="1:4" x14ac:dyDescent="0.25">
      <c r="A7398" s="2">
        <v>540</v>
      </c>
      <c r="B7398">
        <v>8122</v>
      </c>
      <c r="C7398" s="3">
        <v>2430.7625090000001</v>
      </c>
      <c r="D7398" s="2"/>
    </row>
    <row r="7399" spans="1:4" x14ac:dyDescent="0.25">
      <c r="A7399" s="2">
        <v>540</v>
      </c>
      <c r="B7399">
        <v>8123</v>
      </c>
      <c r="C7399" s="3">
        <v>9390.1050360000008</v>
      </c>
      <c r="D7399" s="2"/>
    </row>
    <row r="7400" spans="1:4" x14ac:dyDescent="0.25">
      <c r="A7400" s="2">
        <v>540</v>
      </c>
      <c r="B7400">
        <v>8124</v>
      </c>
      <c r="C7400" s="3">
        <v>20253.537491999999</v>
      </c>
      <c r="D7400" s="2"/>
    </row>
    <row r="7401" spans="1:4" x14ac:dyDescent="0.25">
      <c r="A7401" s="2">
        <v>540</v>
      </c>
      <c r="B7401">
        <v>8125</v>
      </c>
      <c r="C7401" s="3">
        <v>9420.1001190000006</v>
      </c>
      <c r="D7401" s="2"/>
    </row>
    <row r="7402" spans="1:4" x14ac:dyDescent="0.25">
      <c r="A7402" s="2">
        <v>540</v>
      </c>
      <c r="B7402">
        <v>8126</v>
      </c>
      <c r="C7402" s="3">
        <v>13081.271739</v>
      </c>
      <c r="D7402" s="2"/>
    </row>
    <row r="7403" spans="1:4" x14ac:dyDescent="0.25">
      <c r="A7403" s="2">
        <v>540</v>
      </c>
      <c r="B7403">
        <v>8127</v>
      </c>
      <c r="C7403" s="3">
        <v>9040.0866449999994</v>
      </c>
      <c r="D7403" s="2"/>
    </row>
    <row r="7404" spans="1:4" x14ac:dyDescent="0.25">
      <c r="A7404" s="2">
        <v>540</v>
      </c>
      <c r="B7404">
        <v>8128</v>
      </c>
      <c r="C7404" s="3">
        <v>13345.216226</v>
      </c>
      <c r="D7404" s="2"/>
    </row>
    <row r="7405" spans="1:4" x14ac:dyDescent="0.25">
      <c r="A7405" s="2">
        <v>540</v>
      </c>
      <c r="B7405">
        <v>8131</v>
      </c>
      <c r="C7405" s="3">
        <v>15779.974092998</v>
      </c>
      <c r="D7405" s="2"/>
    </row>
    <row r="7406" spans="1:4" x14ac:dyDescent="0.25">
      <c r="A7406" s="2">
        <v>540</v>
      </c>
      <c r="B7406">
        <v>8132</v>
      </c>
      <c r="C7406" s="3">
        <v>8612.058008</v>
      </c>
      <c r="D7406" s="2"/>
    </row>
    <row r="7407" spans="1:4" x14ac:dyDescent="0.25">
      <c r="A7407" s="2">
        <v>540</v>
      </c>
      <c r="B7407">
        <v>8133</v>
      </c>
      <c r="C7407" s="3">
        <v>8873.0485059999992</v>
      </c>
      <c r="D7407" s="2"/>
    </row>
    <row r="7408" spans="1:4" x14ac:dyDescent="0.25">
      <c r="A7408" s="2">
        <v>540</v>
      </c>
      <c r="B7408">
        <v>8134</v>
      </c>
      <c r="C7408" s="3">
        <v>8873.0485059999992</v>
      </c>
      <c r="D7408" s="2"/>
    </row>
    <row r="7409" spans="1:4" x14ac:dyDescent="0.25">
      <c r="A7409" s="2">
        <v>540</v>
      </c>
      <c r="B7409">
        <v>8135</v>
      </c>
      <c r="C7409" s="3">
        <v>8789.0485059999992</v>
      </c>
      <c r="D7409" s="2"/>
    </row>
    <row r="7410" spans="1:4" x14ac:dyDescent="0.25">
      <c r="A7410" s="2">
        <v>540</v>
      </c>
      <c r="B7410">
        <v>8136</v>
      </c>
      <c r="C7410" s="3">
        <v>17.097812000000001</v>
      </c>
      <c r="D7410" s="2"/>
    </row>
    <row r="7411" spans="1:4" x14ac:dyDescent="0.25">
      <c r="A7411" s="2">
        <v>540</v>
      </c>
      <c r="B7411">
        <v>8137</v>
      </c>
      <c r="C7411" s="3">
        <v>0</v>
      </c>
      <c r="D7411" s="2"/>
    </row>
    <row r="7412" spans="1:4" x14ac:dyDescent="0.25">
      <c r="A7412" s="2">
        <v>540</v>
      </c>
      <c r="B7412">
        <v>8138</v>
      </c>
      <c r="C7412" s="3">
        <v>35465.404619000001</v>
      </c>
      <c r="D7412" s="2"/>
    </row>
    <row r="7413" spans="1:4" x14ac:dyDescent="0.25">
      <c r="A7413" s="2">
        <v>540</v>
      </c>
      <c r="B7413">
        <v>8139</v>
      </c>
      <c r="C7413" s="3">
        <v>35465.404619000001</v>
      </c>
      <c r="D7413" s="2"/>
    </row>
    <row r="7414" spans="1:4" x14ac:dyDescent="0.25">
      <c r="A7414" s="2">
        <v>540</v>
      </c>
      <c r="B7414">
        <v>8140</v>
      </c>
      <c r="C7414" s="3">
        <v>36279.111829000001</v>
      </c>
      <c r="D7414" s="2"/>
    </row>
    <row r="7415" spans="1:4" x14ac:dyDescent="0.25">
      <c r="A7415" s="2">
        <v>540</v>
      </c>
      <c r="B7415">
        <v>8141</v>
      </c>
      <c r="C7415" s="3">
        <v>36279.111829000001</v>
      </c>
      <c r="D7415" s="2"/>
    </row>
    <row r="7416" spans="1:4" x14ac:dyDescent="0.25">
      <c r="A7416" s="2">
        <v>540</v>
      </c>
      <c r="B7416">
        <v>8142</v>
      </c>
      <c r="C7416" s="3">
        <v>44815.946857000003</v>
      </c>
      <c r="D7416" s="2"/>
    </row>
    <row r="7417" spans="1:4" x14ac:dyDescent="0.25">
      <c r="A7417" s="2">
        <v>540</v>
      </c>
      <c r="B7417">
        <v>8143</v>
      </c>
      <c r="C7417" s="3">
        <v>5487.8427419999998</v>
      </c>
      <c r="D7417" s="2"/>
    </row>
    <row r="7418" spans="1:4" x14ac:dyDescent="0.25">
      <c r="A7418" s="2">
        <v>540</v>
      </c>
      <c r="B7418">
        <v>8144</v>
      </c>
      <c r="C7418" s="3">
        <v>9616.5152280000002</v>
      </c>
      <c r="D7418" s="2"/>
    </row>
    <row r="7419" spans="1:4" x14ac:dyDescent="0.25">
      <c r="A7419" s="2">
        <v>540</v>
      </c>
      <c r="B7419">
        <v>8145</v>
      </c>
      <c r="C7419" s="3">
        <v>9722.6668370000007</v>
      </c>
      <c r="D7419" s="2"/>
    </row>
    <row r="7420" spans="1:4" x14ac:dyDescent="0.25">
      <c r="A7420" s="2">
        <v>540</v>
      </c>
      <c r="B7420">
        <v>8146</v>
      </c>
      <c r="C7420" s="3">
        <v>9561.7884369999992</v>
      </c>
      <c r="D7420" s="2"/>
    </row>
    <row r="7421" spans="1:4" x14ac:dyDescent="0.25">
      <c r="A7421" s="2">
        <v>540</v>
      </c>
      <c r="B7421">
        <v>8147</v>
      </c>
      <c r="C7421" s="3">
        <v>10883.636843</v>
      </c>
      <c r="D7421" s="2"/>
    </row>
    <row r="7422" spans="1:4" x14ac:dyDescent="0.25">
      <c r="A7422" s="2">
        <v>540</v>
      </c>
      <c r="B7422">
        <v>8148</v>
      </c>
      <c r="C7422" s="3">
        <v>3421.5667290000001</v>
      </c>
      <c r="D7422" s="2"/>
    </row>
    <row r="7423" spans="1:4" x14ac:dyDescent="0.25">
      <c r="A7423" s="2">
        <v>540</v>
      </c>
      <c r="B7423">
        <v>8149</v>
      </c>
      <c r="C7423" s="3">
        <v>2686.8966340000002</v>
      </c>
      <c r="D7423" s="2"/>
    </row>
    <row r="7424" spans="1:4" x14ac:dyDescent="0.25">
      <c r="A7424" s="2">
        <v>540</v>
      </c>
      <c r="B7424">
        <v>8150</v>
      </c>
      <c r="C7424" s="3">
        <v>6024.2697619999999</v>
      </c>
      <c r="D7424" s="2"/>
    </row>
    <row r="7425" spans="1:4" x14ac:dyDescent="0.25">
      <c r="A7425" s="2">
        <v>540</v>
      </c>
      <c r="B7425">
        <v>8151</v>
      </c>
      <c r="C7425" s="3">
        <v>22433.154891999999</v>
      </c>
      <c r="D7425" s="2"/>
    </row>
    <row r="7426" spans="1:4" x14ac:dyDescent="0.25">
      <c r="A7426" s="2">
        <v>540</v>
      </c>
      <c r="B7426">
        <v>8152</v>
      </c>
      <c r="C7426" s="3">
        <v>3776.4905729960001</v>
      </c>
      <c r="D7426" s="2"/>
    </row>
    <row r="7427" spans="1:4" x14ac:dyDescent="0.25">
      <c r="A7427" s="2">
        <v>540</v>
      </c>
      <c r="B7427">
        <v>8153</v>
      </c>
      <c r="C7427" s="3">
        <v>25213.945563000001</v>
      </c>
      <c r="D7427" s="2"/>
    </row>
    <row r="7428" spans="1:4" x14ac:dyDescent="0.25">
      <c r="A7428" s="2">
        <v>540</v>
      </c>
      <c r="B7428">
        <v>8154</v>
      </c>
      <c r="C7428" s="3">
        <v>1913.1807020000001</v>
      </c>
      <c r="D7428" s="2"/>
    </row>
    <row r="7429" spans="1:4" x14ac:dyDescent="0.25">
      <c r="A7429" s="2">
        <v>540</v>
      </c>
      <c r="B7429">
        <v>8155</v>
      </c>
      <c r="C7429" s="3">
        <v>11436.418379000001</v>
      </c>
      <c r="D7429" s="2"/>
    </row>
    <row r="7430" spans="1:4" x14ac:dyDescent="0.25">
      <c r="A7430" s="2">
        <v>540</v>
      </c>
      <c r="B7430">
        <v>8156</v>
      </c>
      <c r="C7430" s="3">
        <v>12925.713397</v>
      </c>
      <c r="D7430" s="2"/>
    </row>
    <row r="7431" spans="1:4" x14ac:dyDescent="0.25">
      <c r="A7431" s="2">
        <v>540</v>
      </c>
      <c r="B7431">
        <v>8157</v>
      </c>
      <c r="C7431" s="3">
        <v>31916.044710999999</v>
      </c>
      <c r="D7431" s="2"/>
    </row>
    <row r="7432" spans="1:4" x14ac:dyDescent="0.25">
      <c r="A7432" s="2">
        <v>540</v>
      </c>
      <c r="B7432">
        <v>8158</v>
      </c>
      <c r="C7432" s="3">
        <v>17606.366720000002</v>
      </c>
      <c r="D7432" s="2"/>
    </row>
    <row r="7433" spans="1:4" x14ac:dyDescent="0.25">
      <c r="A7433" s="2">
        <v>540</v>
      </c>
      <c r="B7433">
        <v>8159</v>
      </c>
      <c r="C7433" s="3">
        <v>5703.7859090000002</v>
      </c>
      <c r="D7433" s="2"/>
    </row>
    <row r="7434" spans="1:4" x14ac:dyDescent="0.25">
      <c r="A7434" s="2">
        <v>540</v>
      </c>
      <c r="B7434">
        <v>8160</v>
      </c>
      <c r="C7434" s="3">
        <v>5184.7389320000002</v>
      </c>
      <c r="D7434" s="2"/>
    </row>
    <row r="7435" spans="1:4" x14ac:dyDescent="0.25">
      <c r="A7435" s="2">
        <v>540</v>
      </c>
      <c r="B7435">
        <v>8161</v>
      </c>
      <c r="C7435" s="3">
        <v>6525.5076499999996</v>
      </c>
      <c r="D7435" s="2"/>
    </row>
    <row r="7436" spans="1:4" x14ac:dyDescent="0.25">
      <c r="A7436" s="2">
        <v>540</v>
      </c>
      <c r="B7436">
        <v>8162</v>
      </c>
      <c r="C7436" s="3">
        <v>7467.7122506659998</v>
      </c>
      <c r="D7436" s="2"/>
    </row>
    <row r="7437" spans="1:4" x14ac:dyDescent="0.25">
      <c r="A7437" s="2">
        <v>540</v>
      </c>
      <c r="B7437">
        <v>8163</v>
      </c>
      <c r="C7437" s="3">
        <v>8119.4922206660003</v>
      </c>
      <c r="D7437" s="2"/>
    </row>
    <row r="7438" spans="1:4" x14ac:dyDescent="0.25">
      <c r="A7438" s="2">
        <v>540</v>
      </c>
      <c r="B7438">
        <v>8164</v>
      </c>
      <c r="C7438" s="3">
        <v>3527.7975409999999</v>
      </c>
      <c r="D7438" s="2"/>
    </row>
    <row r="7439" spans="1:4" x14ac:dyDescent="0.25">
      <c r="A7439" s="2">
        <v>540</v>
      </c>
      <c r="B7439">
        <v>8165</v>
      </c>
      <c r="C7439" s="3">
        <v>4768.95856</v>
      </c>
      <c r="D7439" s="2"/>
    </row>
    <row r="7440" spans="1:4" x14ac:dyDescent="0.25">
      <c r="A7440" s="2">
        <v>540</v>
      </c>
      <c r="B7440">
        <v>8166</v>
      </c>
      <c r="C7440" s="3">
        <v>13610.038775331999</v>
      </c>
      <c r="D7440" s="2"/>
    </row>
    <row r="7441" spans="1:4" x14ac:dyDescent="0.25">
      <c r="A7441" s="2">
        <v>540</v>
      </c>
      <c r="B7441">
        <v>8167</v>
      </c>
      <c r="C7441" s="3">
        <v>14570.894564332</v>
      </c>
      <c r="D7441" s="2"/>
    </row>
    <row r="7442" spans="1:4" x14ac:dyDescent="0.25">
      <c r="A7442" s="2">
        <v>540</v>
      </c>
      <c r="B7442">
        <v>8168</v>
      </c>
      <c r="C7442" s="3">
        <v>7684.9437296659999</v>
      </c>
      <c r="D7442" s="2"/>
    </row>
    <row r="7443" spans="1:4" x14ac:dyDescent="0.25">
      <c r="A7443" s="2">
        <v>540</v>
      </c>
      <c r="B7443">
        <v>8169</v>
      </c>
      <c r="C7443" s="3">
        <v>6855.6542496660004</v>
      </c>
      <c r="D7443" s="2"/>
    </row>
    <row r="7444" spans="1:4" x14ac:dyDescent="0.25">
      <c r="A7444" s="2">
        <v>540</v>
      </c>
      <c r="B7444">
        <v>8170</v>
      </c>
      <c r="C7444" s="3">
        <v>9368.8953316660009</v>
      </c>
      <c r="D7444" s="2"/>
    </row>
    <row r="7445" spans="1:4" x14ac:dyDescent="0.25">
      <c r="A7445" s="2">
        <v>540</v>
      </c>
      <c r="B7445">
        <v>8171</v>
      </c>
      <c r="C7445" s="3">
        <v>1710.994496</v>
      </c>
      <c r="D7445" s="2"/>
    </row>
    <row r="7446" spans="1:4" x14ac:dyDescent="0.25">
      <c r="A7446" s="2">
        <v>540</v>
      </c>
      <c r="B7446">
        <v>8172</v>
      </c>
      <c r="C7446" s="3">
        <v>454.80258800000001</v>
      </c>
      <c r="D7446" s="2"/>
    </row>
    <row r="7447" spans="1:4" x14ac:dyDescent="0.25">
      <c r="A7447" s="2">
        <v>540</v>
      </c>
      <c r="B7447">
        <v>8173</v>
      </c>
      <c r="C7447" s="3">
        <v>7467.7122506659998</v>
      </c>
      <c r="D7447" s="2"/>
    </row>
    <row r="7448" spans="1:4" x14ac:dyDescent="0.25">
      <c r="A7448" s="2">
        <v>540</v>
      </c>
      <c r="B7448">
        <v>8174</v>
      </c>
      <c r="C7448" s="3">
        <v>13549.246168</v>
      </c>
      <c r="D7448" s="2"/>
    </row>
    <row r="7449" spans="1:4" x14ac:dyDescent="0.25">
      <c r="A7449" s="2">
        <v>540</v>
      </c>
      <c r="B7449">
        <v>8175</v>
      </c>
      <c r="C7449" s="3">
        <v>14031.38177</v>
      </c>
      <c r="D7449" s="2"/>
    </row>
    <row r="7450" spans="1:4" x14ac:dyDescent="0.25">
      <c r="A7450" s="2">
        <v>540</v>
      </c>
      <c r="B7450">
        <v>8176</v>
      </c>
      <c r="C7450" s="3">
        <v>5624.4154176660004</v>
      </c>
      <c r="D7450" s="2"/>
    </row>
    <row r="7451" spans="1:4" x14ac:dyDescent="0.25">
      <c r="A7451" s="2">
        <v>540</v>
      </c>
      <c r="B7451">
        <v>8177</v>
      </c>
      <c r="C7451" s="3">
        <v>5624.4154176660004</v>
      </c>
      <c r="D7451" s="2"/>
    </row>
    <row r="7452" spans="1:4" x14ac:dyDescent="0.25">
      <c r="A7452" s="2">
        <v>540</v>
      </c>
      <c r="B7452">
        <v>8178</v>
      </c>
      <c r="C7452" s="3">
        <v>4138.5326400000004</v>
      </c>
      <c r="D7452" s="2"/>
    </row>
    <row r="7453" spans="1:4" x14ac:dyDescent="0.25">
      <c r="A7453" s="2">
        <v>540</v>
      </c>
      <c r="B7453">
        <v>8179</v>
      </c>
      <c r="C7453" s="3">
        <v>16030.463030000001</v>
      </c>
      <c r="D7453" s="2"/>
    </row>
    <row r="7454" spans="1:4" x14ac:dyDescent="0.25">
      <c r="A7454" s="2">
        <v>540</v>
      </c>
      <c r="B7454">
        <v>8180</v>
      </c>
      <c r="C7454" s="3">
        <v>16030.463030000001</v>
      </c>
      <c r="D7454" s="2"/>
    </row>
    <row r="7455" spans="1:4" x14ac:dyDescent="0.25">
      <c r="A7455" s="2">
        <v>540</v>
      </c>
      <c r="B7455">
        <v>8181</v>
      </c>
      <c r="C7455" s="3">
        <v>16955.711230000001</v>
      </c>
      <c r="D7455" s="2"/>
    </row>
    <row r="7456" spans="1:4" x14ac:dyDescent="0.25">
      <c r="A7456" s="2">
        <v>540</v>
      </c>
      <c r="B7456">
        <v>8182</v>
      </c>
      <c r="C7456" s="3">
        <v>16030.463030000001</v>
      </c>
      <c r="D7456" s="2"/>
    </row>
    <row r="7457" spans="1:4" x14ac:dyDescent="0.25">
      <c r="A7457" s="2">
        <v>540</v>
      </c>
      <c r="B7457">
        <v>8183</v>
      </c>
      <c r="C7457" s="3">
        <v>9636.1381720000008</v>
      </c>
      <c r="D7457" s="2"/>
    </row>
    <row r="7458" spans="1:4" x14ac:dyDescent="0.25">
      <c r="A7458" s="2">
        <v>540</v>
      </c>
      <c r="B7458">
        <v>8184</v>
      </c>
      <c r="C7458" s="3">
        <v>7868.2024099999999</v>
      </c>
      <c r="D7458" s="2"/>
    </row>
    <row r="7459" spans="1:4" x14ac:dyDescent="0.25">
      <c r="A7459" s="2">
        <v>540</v>
      </c>
      <c r="B7459">
        <v>8185</v>
      </c>
      <c r="C7459" s="3">
        <v>14810.995239</v>
      </c>
      <c r="D7459" s="2"/>
    </row>
    <row r="7460" spans="1:4" x14ac:dyDescent="0.25">
      <c r="A7460" s="2">
        <v>540</v>
      </c>
      <c r="B7460">
        <v>8186</v>
      </c>
      <c r="C7460" s="3">
        <v>190.07292100000001</v>
      </c>
      <c r="D7460" s="2"/>
    </row>
    <row r="7461" spans="1:4" x14ac:dyDescent="0.25">
      <c r="A7461" s="2">
        <v>540</v>
      </c>
      <c r="B7461">
        <v>8187</v>
      </c>
      <c r="C7461" s="3">
        <v>19606.35943</v>
      </c>
      <c r="D7461" s="2"/>
    </row>
    <row r="7462" spans="1:4" x14ac:dyDescent="0.25">
      <c r="A7462" s="2">
        <v>540</v>
      </c>
      <c r="B7462">
        <v>8188</v>
      </c>
      <c r="C7462" s="3">
        <v>5750.4094020000002</v>
      </c>
      <c r="D7462" s="2"/>
    </row>
    <row r="7463" spans="1:4" x14ac:dyDescent="0.25">
      <c r="A7463" s="2">
        <v>540</v>
      </c>
      <c r="B7463">
        <v>8189</v>
      </c>
      <c r="C7463" s="3">
        <v>2088.0528469999999</v>
      </c>
      <c r="D7463" s="2"/>
    </row>
    <row r="7464" spans="1:4" x14ac:dyDescent="0.25">
      <c r="A7464" s="2">
        <v>540</v>
      </c>
      <c r="B7464">
        <v>8190</v>
      </c>
      <c r="C7464" s="3">
        <v>1607.761557</v>
      </c>
      <c r="D7464" s="2"/>
    </row>
    <row r="7465" spans="1:4" x14ac:dyDescent="0.25">
      <c r="A7465" s="2">
        <v>540</v>
      </c>
      <c r="B7465">
        <v>8191</v>
      </c>
      <c r="C7465" s="3">
        <v>1588.964956</v>
      </c>
      <c r="D7465" s="2"/>
    </row>
    <row r="7466" spans="1:4" x14ac:dyDescent="0.25">
      <c r="A7466" s="2">
        <v>540</v>
      </c>
      <c r="B7466">
        <v>8192</v>
      </c>
      <c r="C7466" s="3">
        <v>2177.6460510000002</v>
      </c>
      <c r="D7466" s="2"/>
    </row>
    <row r="7467" spans="1:4" x14ac:dyDescent="0.25">
      <c r="A7467" s="2">
        <v>540</v>
      </c>
      <c r="B7467">
        <v>8193</v>
      </c>
      <c r="C7467" s="3">
        <v>1453.807476</v>
      </c>
      <c r="D7467" s="2"/>
    </row>
    <row r="7468" spans="1:4" x14ac:dyDescent="0.25">
      <c r="A7468" s="2">
        <v>540</v>
      </c>
      <c r="B7468">
        <v>8194</v>
      </c>
      <c r="C7468" s="3">
        <v>19182.469279000001</v>
      </c>
      <c r="D7468" s="2"/>
    </row>
    <row r="7469" spans="1:4" x14ac:dyDescent="0.25">
      <c r="A7469" s="2">
        <v>540</v>
      </c>
      <c r="B7469">
        <v>8195</v>
      </c>
      <c r="C7469" s="3">
        <v>18650.498230000001</v>
      </c>
      <c r="D7469" s="2"/>
    </row>
    <row r="7470" spans="1:4" x14ac:dyDescent="0.25">
      <c r="A7470" s="2">
        <v>540</v>
      </c>
      <c r="B7470">
        <v>8196</v>
      </c>
      <c r="C7470" s="3">
        <v>18639.833141999999</v>
      </c>
      <c r="D7470" s="2"/>
    </row>
    <row r="7471" spans="1:4" x14ac:dyDescent="0.25">
      <c r="A7471" s="2">
        <v>540</v>
      </c>
      <c r="B7471">
        <v>8197</v>
      </c>
      <c r="C7471" s="3">
        <v>19182.469279000001</v>
      </c>
      <c r="D7471" s="2"/>
    </row>
    <row r="7472" spans="1:4" x14ac:dyDescent="0.25">
      <c r="A7472" s="2">
        <v>540</v>
      </c>
      <c r="B7472">
        <v>8198</v>
      </c>
      <c r="C7472" s="3">
        <v>19801.135498</v>
      </c>
      <c r="D7472" s="2"/>
    </row>
    <row r="7473" spans="1:4" x14ac:dyDescent="0.25">
      <c r="A7473" s="2">
        <v>540</v>
      </c>
      <c r="B7473">
        <v>8199</v>
      </c>
      <c r="C7473" s="3">
        <v>17900.180547</v>
      </c>
      <c r="D7473" s="2"/>
    </row>
    <row r="7474" spans="1:4" x14ac:dyDescent="0.25">
      <c r="A7474" s="2">
        <v>540</v>
      </c>
      <c r="B7474">
        <v>8200</v>
      </c>
      <c r="C7474" s="3">
        <v>18057.590958000001</v>
      </c>
      <c r="D7474" s="2"/>
    </row>
    <row r="7475" spans="1:4" x14ac:dyDescent="0.25">
      <c r="A7475" s="2">
        <v>540</v>
      </c>
      <c r="B7475">
        <v>8201</v>
      </c>
      <c r="C7475" s="3">
        <v>18420.568309999999</v>
      </c>
      <c r="D7475" s="2"/>
    </row>
    <row r="7476" spans="1:4" x14ac:dyDescent="0.25">
      <c r="A7476" s="2">
        <v>540</v>
      </c>
      <c r="B7476">
        <v>8202</v>
      </c>
      <c r="C7476" s="3">
        <v>17928.717697</v>
      </c>
      <c r="D7476" s="2"/>
    </row>
    <row r="7477" spans="1:4" x14ac:dyDescent="0.25">
      <c r="A7477" s="2">
        <v>540</v>
      </c>
      <c r="B7477">
        <v>8203</v>
      </c>
      <c r="C7477" s="3">
        <v>18764.603572</v>
      </c>
      <c r="D7477" s="2"/>
    </row>
    <row r="7478" spans="1:4" x14ac:dyDescent="0.25">
      <c r="A7478" s="2">
        <v>540</v>
      </c>
      <c r="B7478">
        <v>8204</v>
      </c>
      <c r="C7478" s="3">
        <v>15237.542813</v>
      </c>
      <c r="D7478" s="2"/>
    </row>
    <row r="7479" spans="1:4" x14ac:dyDescent="0.25">
      <c r="A7479" s="2">
        <v>540</v>
      </c>
      <c r="B7479">
        <v>8205</v>
      </c>
      <c r="C7479" s="3">
        <v>8835.9824050000007</v>
      </c>
      <c r="D7479" s="2"/>
    </row>
    <row r="7480" spans="1:4" x14ac:dyDescent="0.25">
      <c r="A7480" s="2">
        <v>540</v>
      </c>
      <c r="B7480">
        <v>8206</v>
      </c>
      <c r="C7480" s="3">
        <v>592.36514699999998</v>
      </c>
      <c r="D7480" s="2"/>
    </row>
    <row r="7481" spans="1:4" x14ac:dyDescent="0.25">
      <c r="A7481" s="2">
        <v>540</v>
      </c>
      <c r="B7481">
        <v>8208</v>
      </c>
      <c r="C7481" s="3">
        <v>452.78634499999998</v>
      </c>
      <c r="D7481" s="2"/>
    </row>
    <row r="7482" spans="1:4" x14ac:dyDescent="0.25">
      <c r="A7482" s="2">
        <v>540</v>
      </c>
      <c r="B7482">
        <v>8209</v>
      </c>
      <c r="C7482" s="3">
        <v>221.76160999999999</v>
      </c>
      <c r="D7482" s="2"/>
    </row>
    <row r="7483" spans="1:4" x14ac:dyDescent="0.25">
      <c r="A7483" s="2">
        <v>540</v>
      </c>
      <c r="B7483">
        <v>8210</v>
      </c>
      <c r="C7483" s="3">
        <v>1361.438439</v>
      </c>
      <c r="D7483" s="2"/>
    </row>
    <row r="7484" spans="1:4" x14ac:dyDescent="0.25">
      <c r="A7484" s="2">
        <v>540</v>
      </c>
      <c r="B7484">
        <v>8211</v>
      </c>
      <c r="C7484" s="3">
        <v>14649.561884000001</v>
      </c>
      <c r="D7484" s="2"/>
    </row>
    <row r="7485" spans="1:4" x14ac:dyDescent="0.25">
      <c r="A7485" s="2">
        <v>540</v>
      </c>
      <c r="B7485">
        <v>8213</v>
      </c>
      <c r="C7485" s="3">
        <v>17140.725815999998</v>
      </c>
      <c r="D7485" s="2"/>
    </row>
    <row r="7486" spans="1:4" x14ac:dyDescent="0.25">
      <c r="A7486" s="2">
        <v>540</v>
      </c>
      <c r="B7486">
        <v>8214</v>
      </c>
      <c r="C7486" s="3">
        <v>4666.37583</v>
      </c>
      <c r="D7486" s="2"/>
    </row>
    <row r="7487" spans="1:4" x14ac:dyDescent="0.25">
      <c r="A7487" s="2">
        <v>540</v>
      </c>
      <c r="B7487">
        <v>8215</v>
      </c>
      <c r="C7487" s="3">
        <v>4666.37583</v>
      </c>
      <c r="D7487" s="2"/>
    </row>
    <row r="7488" spans="1:4" x14ac:dyDescent="0.25">
      <c r="A7488" s="2">
        <v>540</v>
      </c>
      <c r="B7488">
        <v>8216</v>
      </c>
      <c r="C7488" s="3">
        <v>43294.526617333002</v>
      </c>
      <c r="D7488" s="2"/>
    </row>
    <row r="7489" spans="1:4" x14ac:dyDescent="0.25">
      <c r="A7489" s="2">
        <v>540</v>
      </c>
      <c r="B7489">
        <v>8217</v>
      </c>
      <c r="C7489" s="3">
        <v>9586.4080096639991</v>
      </c>
      <c r="D7489" s="2"/>
    </row>
    <row r="7490" spans="1:4" x14ac:dyDescent="0.25">
      <c r="A7490" s="2">
        <v>540</v>
      </c>
      <c r="B7490">
        <v>8218</v>
      </c>
      <c r="C7490" s="3">
        <v>25825.430022</v>
      </c>
      <c r="D7490" s="2"/>
    </row>
    <row r="7491" spans="1:4" x14ac:dyDescent="0.25">
      <c r="A7491" s="2">
        <v>540</v>
      </c>
      <c r="B7491">
        <v>8219</v>
      </c>
      <c r="C7491" s="3">
        <v>1591.6487059999999</v>
      </c>
      <c r="D7491" s="2"/>
    </row>
    <row r="7492" spans="1:4" x14ac:dyDescent="0.25">
      <c r="A7492" s="2">
        <v>540</v>
      </c>
      <c r="B7492">
        <v>8220</v>
      </c>
      <c r="C7492" s="3">
        <v>40538.013716000001</v>
      </c>
      <c r="D7492" s="2"/>
    </row>
    <row r="7493" spans="1:4" x14ac:dyDescent="0.25">
      <c r="A7493" s="2">
        <v>540</v>
      </c>
      <c r="B7493">
        <v>8221</v>
      </c>
      <c r="C7493" s="3">
        <v>4411.4069799999997</v>
      </c>
      <c r="D7493" s="2"/>
    </row>
    <row r="7494" spans="1:4" x14ac:dyDescent="0.25">
      <c r="A7494" s="2">
        <v>540</v>
      </c>
      <c r="B7494">
        <v>8222</v>
      </c>
      <c r="C7494" s="3">
        <v>12683.498729999999</v>
      </c>
      <c r="D7494" s="2"/>
    </row>
    <row r="7495" spans="1:4" x14ac:dyDescent="0.25">
      <c r="A7495" s="2">
        <v>540</v>
      </c>
      <c r="B7495">
        <v>8223</v>
      </c>
      <c r="C7495" s="3">
        <v>14015.562894000001</v>
      </c>
      <c r="D7495" s="2"/>
    </row>
    <row r="7496" spans="1:4" x14ac:dyDescent="0.25">
      <c r="A7496" s="2">
        <v>540</v>
      </c>
      <c r="B7496">
        <v>8224</v>
      </c>
      <c r="C7496" s="3">
        <v>23047.101196</v>
      </c>
      <c r="D7496" s="2"/>
    </row>
    <row r="7497" spans="1:4" x14ac:dyDescent="0.25">
      <c r="A7497" s="2">
        <v>540</v>
      </c>
      <c r="B7497">
        <v>8225</v>
      </c>
      <c r="C7497" s="3">
        <v>13491.113332000001</v>
      </c>
      <c r="D7497" s="2"/>
    </row>
    <row r="7498" spans="1:4" x14ac:dyDescent="0.25">
      <c r="A7498" s="2">
        <v>540</v>
      </c>
      <c r="B7498">
        <v>8226</v>
      </c>
      <c r="C7498" s="3">
        <v>51526.864963</v>
      </c>
      <c r="D7498" s="2"/>
    </row>
    <row r="7499" spans="1:4" x14ac:dyDescent="0.25">
      <c r="A7499" s="2">
        <v>540</v>
      </c>
      <c r="B7499">
        <v>8227</v>
      </c>
      <c r="C7499" s="3">
        <v>5376.5874700000004</v>
      </c>
      <c r="D7499" s="2"/>
    </row>
    <row r="7500" spans="1:4" x14ac:dyDescent="0.25">
      <c r="A7500" s="2">
        <v>540</v>
      </c>
      <c r="B7500">
        <v>8228</v>
      </c>
      <c r="C7500" s="3">
        <v>3068.5814300000002</v>
      </c>
      <c r="D7500" s="2"/>
    </row>
    <row r="7501" spans="1:4" x14ac:dyDescent="0.25">
      <c r="A7501" s="2">
        <v>540</v>
      </c>
      <c r="B7501">
        <v>8229</v>
      </c>
      <c r="C7501" s="3">
        <v>2129.1146800000001</v>
      </c>
      <c r="D7501" s="2"/>
    </row>
    <row r="7502" spans="1:4" x14ac:dyDescent="0.25">
      <c r="A7502" s="2">
        <v>540</v>
      </c>
      <c r="B7502">
        <v>8230</v>
      </c>
      <c r="C7502" s="3">
        <v>1701.1205299999999</v>
      </c>
      <c r="D7502" s="2"/>
    </row>
    <row r="7503" spans="1:4" x14ac:dyDescent="0.25">
      <c r="A7503" s="2">
        <v>540</v>
      </c>
      <c r="B7503">
        <v>8231</v>
      </c>
      <c r="C7503" s="3">
        <v>1472.18578</v>
      </c>
      <c r="D7503" s="2"/>
    </row>
    <row r="7504" spans="1:4" x14ac:dyDescent="0.25">
      <c r="A7504" s="2">
        <v>540</v>
      </c>
      <c r="B7504">
        <v>8232</v>
      </c>
      <c r="C7504" s="3">
        <v>4263.9206999999997</v>
      </c>
      <c r="D7504" s="2"/>
    </row>
    <row r="7505" spans="1:4" x14ac:dyDescent="0.25">
      <c r="A7505" s="2">
        <v>540</v>
      </c>
      <c r="B7505">
        <v>8233</v>
      </c>
      <c r="C7505" s="3">
        <v>24609.033148999999</v>
      </c>
      <c r="D7505" s="2"/>
    </row>
    <row r="7506" spans="1:4" x14ac:dyDescent="0.25">
      <c r="A7506" s="2">
        <v>540</v>
      </c>
      <c r="B7506">
        <v>8234</v>
      </c>
      <c r="C7506" s="3">
        <v>2420.564781</v>
      </c>
      <c r="D7506" s="2"/>
    </row>
    <row r="7507" spans="1:4" x14ac:dyDescent="0.25">
      <c r="A7507" s="2">
        <v>540</v>
      </c>
      <c r="B7507">
        <v>8235</v>
      </c>
      <c r="C7507" s="3">
        <v>2013.2316499999999</v>
      </c>
      <c r="D7507" s="2"/>
    </row>
    <row r="7508" spans="1:4" x14ac:dyDescent="0.25">
      <c r="A7508" s="2">
        <v>540</v>
      </c>
      <c r="B7508">
        <v>8236</v>
      </c>
      <c r="C7508" s="3">
        <v>2841.5244889999999</v>
      </c>
      <c r="D7508" s="2"/>
    </row>
    <row r="7509" spans="1:4" x14ac:dyDescent="0.25">
      <c r="A7509" s="2">
        <v>540</v>
      </c>
      <c r="B7509">
        <v>8237</v>
      </c>
      <c r="C7509" s="3">
        <v>17518.831157000001</v>
      </c>
      <c r="D7509" s="2"/>
    </row>
    <row r="7510" spans="1:4" x14ac:dyDescent="0.25">
      <c r="A7510" s="2">
        <v>540</v>
      </c>
      <c r="B7510">
        <v>8238</v>
      </c>
      <c r="C7510" s="3">
        <v>2504.3521329999999</v>
      </c>
      <c r="D7510" s="2"/>
    </row>
    <row r="7511" spans="1:4" x14ac:dyDescent="0.25">
      <c r="A7511" s="2">
        <v>540</v>
      </c>
      <c r="B7511">
        <v>8239</v>
      </c>
      <c r="C7511" s="3">
        <v>1937.275378</v>
      </c>
      <c r="D7511" s="2"/>
    </row>
    <row r="7512" spans="1:4" x14ac:dyDescent="0.25">
      <c r="A7512" s="2">
        <v>540</v>
      </c>
      <c r="B7512">
        <v>8240</v>
      </c>
      <c r="C7512" s="3">
        <v>3691.9919599999998</v>
      </c>
      <c r="D7512" s="2"/>
    </row>
    <row r="7513" spans="1:4" x14ac:dyDescent="0.25">
      <c r="A7513" s="2">
        <v>540</v>
      </c>
      <c r="B7513">
        <v>8241</v>
      </c>
      <c r="C7513" s="3">
        <v>2482.813353</v>
      </c>
      <c r="D7513" s="2"/>
    </row>
    <row r="7514" spans="1:4" x14ac:dyDescent="0.25">
      <c r="A7514" s="2">
        <v>540</v>
      </c>
      <c r="B7514">
        <v>8242</v>
      </c>
      <c r="C7514" s="3">
        <v>1557.0586179970001</v>
      </c>
      <c r="D7514" s="2"/>
    </row>
    <row r="7515" spans="1:4" x14ac:dyDescent="0.25">
      <c r="A7515" s="2">
        <v>540</v>
      </c>
      <c r="B7515">
        <v>8243</v>
      </c>
      <c r="C7515" s="3">
        <v>4786.6537760000001</v>
      </c>
      <c r="D7515" s="2"/>
    </row>
    <row r="7516" spans="1:4" x14ac:dyDescent="0.25">
      <c r="A7516" s="2">
        <v>540</v>
      </c>
      <c r="B7516">
        <v>8244</v>
      </c>
      <c r="C7516" s="3">
        <v>2497.9878859999999</v>
      </c>
      <c r="D7516" s="2"/>
    </row>
    <row r="7517" spans="1:4" x14ac:dyDescent="0.25">
      <c r="A7517" s="2">
        <v>540</v>
      </c>
      <c r="B7517">
        <v>8245</v>
      </c>
      <c r="C7517" s="3">
        <v>5394.352261</v>
      </c>
      <c r="D7517" s="2"/>
    </row>
    <row r="7518" spans="1:4" x14ac:dyDescent="0.25">
      <c r="A7518" s="2">
        <v>540</v>
      </c>
      <c r="B7518">
        <v>8246</v>
      </c>
      <c r="C7518" s="3">
        <v>5156.3607769999999</v>
      </c>
      <c r="D7518" s="2"/>
    </row>
    <row r="7519" spans="1:4" x14ac:dyDescent="0.25">
      <c r="A7519" s="2">
        <v>540</v>
      </c>
      <c r="B7519">
        <v>8247</v>
      </c>
      <c r="C7519" s="3">
        <v>1982.1901829999999</v>
      </c>
      <c r="D7519" s="2"/>
    </row>
    <row r="7520" spans="1:4" x14ac:dyDescent="0.25">
      <c r="A7520" s="2">
        <v>540</v>
      </c>
      <c r="B7520">
        <v>8248</v>
      </c>
      <c r="C7520" s="3">
        <v>11129.401781</v>
      </c>
      <c r="D7520" s="2"/>
    </row>
    <row r="7521" spans="1:4" x14ac:dyDescent="0.25">
      <c r="A7521" s="2">
        <v>540</v>
      </c>
      <c r="B7521">
        <v>8249</v>
      </c>
      <c r="C7521" s="3">
        <v>7902.1315340000001</v>
      </c>
      <c r="D7521" s="2"/>
    </row>
    <row r="7522" spans="1:4" x14ac:dyDescent="0.25">
      <c r="A7522" s="2">
        <v>540</v>
      </c>
      <c r="B7522">
        <v>8250</v>
      </c>
      <c r="C7522" s="3">
        <v>11606.571712000001</v>
      </c>
      <c r="D7522" s="2"/>
    </row>
    <row r="7523" spans="1:4" x14ac:dyDescent="0.25">
      <c r="A7523" s="2">
        <v>540</v>
      </c>
      <c r="B7523">
        <v>8251</v>
      </c>
      <c r="C7523" s="3">
        <v>10909.981543</v>
      </c>
      <c r="D7523" s="2"/>
    </row>
    <row r="7524" spans="1:4" x14ac:dyDescent="0.25">
      <c r="A7524" s="2">
        <v>540</v>
      </c>
      <c r="B7524">
        <v>8252</v>
      </c>
      <c r="C7524" s="3">
        <v>11636.36131</v>
      </c>
      <c r="D7524" s="2"/>
    </row>
    <row r="7525" spans="1:4" x14ac:dyDescent="0.25">
      <c r="A7525" s="2">
        <v>540</v>
      </c>
      <c r="B7525">
        <v>8253</v>
      </c>
      <c r="C7525" s="3">
        <v>758.88257799999997</v>
      </c>
      <c r="D7525" s="2"/>
    </row>
    <row r="7526" spans="1:4" x14ac:dyDescent="0.25">
      <c r="A7526" s="2">
        <v>540</v>
      </c>
      <c r="B7526">
        <v>8254</v>
      </c>
      <c r="C7526" s="3">
        <v>11606.571712000001</v>
      </c>
      <c r="D7526" s="2"/>
    </row>
    <row r="7527" spans="1:4" x14ac:dyDescent="0.25">
      <c r="A7527" s="2">
        <v>540</v>
      </c>
      <c r="B7527">
        <v>8255</v>
      </c>
      <c r="C7527" s="3">
        <v>12996.990320999999</v>
      </c>
      <c r="D7527" s="2"/>
    </row>
    <row r="7528" spans="1:4" x14ac:dyDescent="0.25">
      <c r="A7528" s="2">
        <v>540</v>
      </c>
      <c r="B7528">
        <v>8256</v>
      </c>
      <c r="C7528" s="3">
        <v>10750.06098</v>
      </c>
      <c r="D7528" s="2"/>
    </row>
    <row r="7529" spans="1:4" x14ac:dyDescent="0.25">
      <c r="A7529" s="2">
        <v>540</v>
      </c>
      <c r="B7529">
        <v>8257</v>
      </c>
      <c r="C7529" s="3">
        <v>4018.232544</v>
      </c>
      <c r="D7529" s="2"/>
    </row>
    <row r="7530" spans="1:4" x14ac:dyDescent="0.25">
      <c r="A7530" s="2">
        <v>540</v>
      </c>
      <c r="B7530">
        <v>8258</v>
      </c>
      <c r="C7530" s="3">
        <v>4018.232544</v>
      </c>
      <c r="D7530" s="2"/>
    </row>
    <row r="7531" spans="1:4" x14ac:dyDescent="0.25">
      <c r="A7531" s="2">
        <v>540</v>
      </c>
      <c r="B7531">
        <v>8259</v>
      </c>
      <c r="C7531" s="3">
        <v>4099.2177259999999</v>
      </c>
      <c r="D7531" s="2"/>
    </row>
    <row r="7532" spans="1:4" x14ac:dyDescent="0.25">
      <c r="A7532" s="2">
        <v>540</v>
      </c>
      <c r="B7532">
        <v>8260</v>
      </c>
      <c r="C7532" s="3">
        <v>8610.4262770000005</v>
      </c>
      <c r="D7532" s="2"/>
    </row>
    <row r="7533" spans="1:4" x14ac:dyDescent="0.25">
      <c r="A7533" s="2">
        <v>540</v>
      </c>
      <c r="B7533">
        <v>8261</v>
      </c>
      <c r="C7533" s="3">
        <v>531.69575999999995</v>
      </c>
      <c r="D7533" s="2"/>
    </row>
    <row r="7534" spans="1:4" x14ac:dyDescent="0.25">
      <c r="A7534" s="2">
        <v>540</v>
      </c>
      <c r="B7534">
        <v>8262</v>
      </c>
      <c r="C7534" s="3">
        <v>0</v>
      </c>
      <c r="D7534" s="2"/>
    </row>
    <row r="7535" spans="1:4" x14ac:dyDescent="0.25">
      <c r="A7535" s="2">
        <v>540</v>
      </c>
      <c r="B7535">
        <v>8263</v>
      </c>
      <c r="C7535" s="3">
        <v>5310.1980439999998</v>
      </c>
      <c r="D7535" s="2"/>
    </row>
    <row r="7536" spans="1:4" x14ac:dyDescent="0.25">
      <c r="A7536" s="2">
        <v>540</v>
      </c>
      <c r="B7536">
        <v>8264</v>
      </c>
      <c r="C7536" s="3">
        <v>36903.666042999997</v>
      </c>
      <c r="D7536" s="2"/>
    </row>
    <row r="7537" spans="1:4" x14ac:dyDescent="0.25">
      <c r="A7537" s="2">
        <v>540</v>
      </c>
      <c r="B7537">
        <v>8265</v>
      </c>
      <c r="C7537" s="3">
        <v>36903.666042999997</v>
      </c>
      <c r="D7537" s="2"/>
    </row>
    <row r="7538" spans="1:4" x14ac:dyDescent="0.25">
      <c r="A7538" s="2">
        <v>540</v>
      </c>
      <c r="B7538">
        <v>8266</v>
      </c>
      <c r="C7538" s="3">
        <v>10934.606809000001</v>
      </c>
      <c r="D7538" s="2"/>
    </row>
    <row r="7539" spans="1:4" x14ac:dyDescent="0.25">
      <c r="A7539" s="2">
        <v>540</v>
      </c>
      <c r="B7539">
        <v>8267</v>
      </c>
      <c r="C7539" s="3">
        <v>2462.7461600000001</v>
      </c>
      <c r="D7539" s="2"/>
    </row>
    <row r="7540" spans="1:4" x14ac:dyDescent="0.25">
      <c r="A7540" s="2">
        <v>540</v>
      </c>
      <c r="B7540">
        <v>8268</v>
      </c>
      <c r="C7540" s="3">
        <v>1255.3958709999999</v>
      </c>
      <c r="D7540" s="2"/>
    </row>
    <row r="7541" spans="1:4" x14ac:dyDescent="0.25">
      <c r="A7541" s="2">
        <v>540</v>
      </c>
      <c r="B7541">
        <v>8269</v>
      </c>
      <c r="C7541" s="3">
        <v>930.01279199999999</v>
      </c>
      <c r="D7541" s="2"/>
    </row>
    <row r="7542" spans="1:4" x14ac:dyDescent="0.25">
      <c r="A7542" s="2">
        <v>540</v>
      </c>
      <c r="B7542">
        <v>8270</v>
      </c>
      <c r="C7542" s="3">
        <v>1715.4618909999999</v>
      </c>
      <c r="D7542" s="2"/>
    </row>
    <row r="7543" spans="1:4" x14ac:dyDescent="0.25">
      <c r="A7543" s="2">
        <v>540</v>
      </c>
      <c r="B7543">
        <v>8271</v>
      </c>
      <c r="C7543" s="3">
        <v>4211.1100759999999</v>
      </c>
      <c r="D7543" s="2"/>
    </row>
    <row r="7544" spans="1:4" x14ac:dyDescent="0.25">
      <c r="A7544" s="2">
        <v>540</v>
      </c>
      <c r="B7544">
        <v>8273</v>
      </c>
      <c r="C7544" s="3">
        <v>1377.3359499999999</v>
      </c>
      <c r="D7544" s="2"/>
    </row>
    <row r="7545" spans="1:4" x14ac:dyDescent="0.25">
      <c r="A7545" s="2">
        <v>540</v>
      </c>
      <c r="B7545">
        <v>8274</v>
      </c>
      <c r="C7545" s="3">
        <v>1377.3359499999999</v>
      </c>
      <c r="D7545" s="2"/>
    </row>
    <row r="7546" spans="1:4" x14ac:dyDescent="0.25">
      <c r="A7546" s="2">
        <v>540</v>
      </c>
      <c r="B7546">
        <v>8275</v>
      </c>
      <c r="C7546" s="3">
        <v>3223.3664920000001</v>
      </c>
      <c r="D7546" s="2"/>
    </row>
    <row r="7547" spans="1:4" x14ac:dyDescent="0.25">
      <c r="A7547" s="2">
        <v>540</v>
      </c>
      <c r="B7547">
        <v>8276</v>
      </c>
      <c r="C7547" s="3">
        <v>4315.2730309999997</v>
      </c>
      <c r="D7547" s="2"/>
    </row>
    <row r="7548" spans="1:4" x14ac:dyDescent="0.25">
      <c r="A7548" s="2">
        <v>540</v>
      </c>
      <c r="B7548">
        <v>8277</v>
      </c>
      <c r="C7548" s="3">
        <v>4315.2730309999997</v>
      </c>
      <c r="D7548" s="2"/>
    </row>
    <row r="7549" spans="1:4" x14ac:dyDescent="0.25">
      <c r="A7549" s="2">
        <v>540</v>
      </c>
      <c r="B7549">
        <v>8278</v>
      </c>
      <c r="C7549" s="3">
        <v>4471.4949859999997</v>
      </c>
      <c r="D7549" s="2"/>
    </row>
    <row r="7550" spans="1:4" x14ac:dyDescent="0.25">
      <c r="A7550" s="2">
        <v>540</v>
      </c>
      <c r="B7550">
        <v>8279</v>
      </c>
      <c r="C7550" s="3">
        <v>4540.9878639999997</v>
      </c>
      <c r="D7550" s="2"/>
    </row>
    <row r="7551" spans="1:4" x14ac:dyDescent="0.25">
      <c r="A7551" s="2">
        <v>540</v>
      </c>
      <c r="B7551">
        <v>8280</v>
      </c>
      <c r="C7551" s="3">
        <v>2521.714939</v>
      </c>
      <c r="D7551" s="2"/>
    </row>
    <row r="7552" spans="1:4" x14ac:dyDescent="0.25">
      <c r="A7552" s="2">
        <v>540</v>
      </c>
      <c r="B7552">
        <v>8281</v>
      </c>
      <c r="C7552" s="3">
        <v>1162.474561</v>
      </c>
      <c r="D7552" s="2"/>
    </row>
    <row r="7553" spans="1:4" x14ac:dyDescent="0.25">
      <c r="A7553" s="2">
        <v>540</v>
      </c>
      <c r="B7553">
        <v>8282</v>
      </c>
      <c r="C7553" s="3">
        <v>6640.1932880000004</v>
      </c>
      <c r="D7553" s="2"/>
    </row>
    <row r="7554" spans="1:4" x14ac:dyDescent="0.25">
      <c r="A7554" s="2">
        <v>540</v>
      </c>
      <c r="B7554">
        <v>8283</v>
      </c>
      <c r="C7554" s="3">
        <v>6640.1932880000004</v>
      </c>
      <c r="D7554" s="2"/>
    </row>
    <row r="7555" spans="1:4" x14ac:dyDescent="0.25">
      <c r="A7555" s="2">
        <v>540</v>
      </c>
      <c r="B7555">
        <v>8284</v>
      </c>
      <c r="C7555" s="3">
        <v>3027.2855079999999</v>
      </c>
      <c r="D7555" s="2"/>
    </row>
    <row r="7556" spans="1:4" x14ac:dyDescent="0.25">
      <c r="A7556" s="2">
        <v>540</v>
      </c>
      <c r="B7556">
        <v>8285</v>
      </c>
      <c r="C7556" s="3">
        <v>1770.97714</v>
      </c>
      <c r="D7556" s="2"/>
    </row>
    <row r="7557" spans="1:4" x14ac:dyDescent="0.25">
      <c r="A7557" s="2">
        <v>540</v>
      </c>
      <c r="B7557">
        <v>8286</v>
      </c>
      <c r="C7557" s="3">
        <v>10759.885606</v>
      </c>
      <c r="D7557" s="2"/>
    </row>
    <row r="7558" spans="1:4" x14ac:dyDescent="0.25">
      <c r="A7558" s="2">
        <v>540</v>
      </c>
      <c r="B7558">
        <v>8287</v>
      </c>
      <c r="C7558" s="3">
        <v>10759.885606</v>
      </c>
      <c r="D7558" s="2"/>
    </row>
    <row r="7559" spans="1:4" x14ac:dyDescent="0.25">
      <c r="A7559" s="2">
        <v>540</v>
      </c>
      <c r="B7559">
        <v>8288</v>
      </c>
      <c r="C7559" s="3">
        <v>3536.2953689999999</v>
      </c>
      <c r="D7559" s="2"/>
    </row>
    <row r="7560" spans="1:4" x14ac:dyDescent="0.25">
      <c r="A7560" s="2">
        <v>540</v>
      </c>
      <c r="B7560">
        <v>8289</v>
      </c>
      <c r="C7560" s="3">
        <v>3536.2953689999999</v>
      </c>
      <c r="D7560" s="2"/>
    </row>
    <row r="7561" spans="1:4" x14ac:dyDescent="0.25">
      <c r="A7561" s="2">
        <v>540</v>
      </c>
      <c r="B7561">
        <v>8290</v>
      </c>
      <c r="C7561" s="3">
        <v>3536.2953689999999</v>
      </c>
      <c r="D7561" s="2"/>
    </row>
    <row r="7562" spans="1:4" x14ac:dyDescent="0.25">
      <c r="A7562" s="2">
        <v>540</v>
      </c>
      <c r="B7562">
        <v>8291</v>
      </c>
      <c r="C7562" s="3">
        <v>3268.2145030000001</v>
      </c>
      <c r="D7562" s="2"/>
    </row>
    <row r="7563" spans="1:4" x14ac:dyDescent="0.25">
      <c r="A7563" s="2">
        <v>540</v>
      </c>
      <c r="B7563">
        <v>8292</v>
      </c>
      <c r="C7563" s="3">
        <v>3268.2145030000001</v>
      </c>
      <c r="D7563" s="2"/>
    </row>
    <row r="7564" spans="1:4" x14ac:dyDescent="0.25">
      <c r="A7564" s="2">
        <v>540</v>
      </c>
      <c r="B7564">
        <v>8293</v>
      </c>
      <c r="C7564" s="3">
        <v>5059.9460349999999</v>
      </c>
      <c r="D7564" s="2"/>
    </row>
    <row r="7565" spans="1:4" x14ac:dyDescent="0.25">
      <c r="A7565" s="2">
        <v>540</v>
      </c>
      <c r="B7565">
        <v>8294</v>
      </c>
      <c r="C7565" s="3">
        <v>20580.071499000001</v>
      </c>
      <c r="D7565" s="2"/>
    </row>
    <row r="7566" spans="1:4" x14ac:dyDescent="0.25">
      <c r="A7566" s="2">
        <v>540</v>
      </c>
      <c r="B7566">
        <v>8295</v>
      </c>
      <c r="C7566" s="3">
        <v>12312.535268</v>
      </c>
      <c r="D7566" s="2"/>
    </row>
    <row r="7567" spans="1:4" x14ac:dyDescent="0.25">
      <c r="A7567" s="2">
        <v>540</v>
      </c>
      <c r="B7567">
        <v>8296</v>
      </c>
      <c r="C7567" s="3">
        <v>6297.8926380000003</v>
      </c>
      <c r="D7567" s="2"/>
    </row>
    <row r="7568" spans="1:4" x14ac:dyDescent="0.25">
      <c r="A7568" s="2">
        <v>540</v>
      </c>
      <c r="B7568">
        <v>8297</v>
      </c>
      <c r="C7568" s="3">
        <v>10567.383411999999</v>
      </c>
      <c r="D7568" s="2"/>
    </row>
    <row r="7569" spans="1:4" x14ac:dyDescent="0.25">
      <c r="A7569" s="2">
        <v>540</v>
      </c>
      <c r="B7569">
        <v>8298</v>
      </c>
      <c r="C7569" s="3">
        <v>5532.2106059999996</v>
      </c>
      <c r="D7569" s="2"/>
    </row>
    <row r="7570" spans="1:4" x14ac:dyDescent="0.25">
      <c r="A7570" s="2">
        <v>540</v>
      </c>
      <c r="B7570">
        <v>8299</v>
      </c>
      <c r="C7570" s="3">
        <v>3191.6489310000002</v>
      </c>
      <c r="D7570" s="2"/>
    </row>
    <row r="7571" spans="1:4" x14ac:dyDescent="0.25">
      <c r="A7571" s="2">
        <v>540</v>
      </c>
      <c r="B7571">
        <v>8300</v>
      </c>
      <c r="C7571" s="3">
        <v>1553.654229</v>
      </c>
      <c r="D7571" s="2"/>
    </row>
    <row r="7572" spans="1:4" x14ac:dyDescent="0.25">
      <c r="A7572" s="2">
        <v>540</v>
      </c>
      <c r="B7572">
        <v>8301</v>
      </c>
      <c r="C7572" s="3">
        <v>15567.044303999999</v>
      </c>
      <c r="D7572" s="2"/>
    </row>
    <row r="7573" spans="1:4" x14ac:dyDescent="0.25">
      <c r="A7573" s="2">
        <v>540</v>
      </c>
      <c r="B7573">
        <v>8302</v>
      </c>
      <c r="C7573" s="3">
        <v>18288.006625999999</v>
      </c>
      <c r="D7573" s="2"/>
    </row>
    <row r="7574" spans="1:4" x14ac:dyDescent="0.25">
      <c r="A7574" s="2">
        <v>540</v>
      </c>
      <c r="B7574">
        <v>8303</v>
      </c>
      <c r="C7574" s="3">
        <v>3282.5815379999999</v>
      </c>
      <c r="D7574" s="2"/>
    </row>
    <row r="7575" spans="1:4" x14ac:dyDescent="0.25">
      <c r="A7575" s="2">
        <v>540</v>
      </c>
      <c r="B7575">
        <v>8304</v>
      </c>
      <c r="C7575" s="3">
        <v>1043.3094920000001</v>
      </c>
      <c r="D7575" s="2"/>
    </row>
    <row r="7576" spans="1:4" x14ac:dyDescent="0.25">
      <c r="A7576" s="2">
        <v>540</v>
      </c>
      <c r="B7576">
        <v>8305</v>
      </c>
      <c r="C7576" s="3">
        <v>6679.3485479999999</v>
      </c>
      <c r="D7576" s="2"/>
    </row>
    <row r="7577" spans="1:4" x14ac:dyDescent="0.25">
      <c r="A7577" s="2">
        <v>540</v>
      </c>
      <c r="B7577">
        <v>8306</v>
      </c>
      <c r="C7577" s="3">
        <v>1240.4924719999999</v>
      </c>
      <c r="D7577" s="2"/>
    </row>
    <row r="7578" spans="1:4" x14ac:dyDescent="0.25">
      <c r="A7578" s="2">
        <v>540</v>
      </c>
      <c r="B7578">
        <v>8307</v>
      </c>
      <c r="C7578" s="3">
        <v>392.62957</v>
      </c>
      <c r="D7578" s="2"/>
    </row>
    <row r="7579" spans="1:4" x14ac:dyDescent="0.25">
      <c r="A7579" s="2">
        <v>540</v>
      </c>
      <c r="B7579">
        <v>8308</v>
      </c>
      <c r="C7579" s="3">
        <v>21708.357186665999</v>
      </c>
      <c r="D7579" s="2"/>
    </row>
    <row r="7580" spans="1:4" x14ac:dyDescent="0.25">
      <c r="A7580" s="2">
        <v>540</v>
      </c>
      <c r="B7580">
        <v>8309</v>
      </c>
      <c r="C7580" s="3">
        <v>1687.0537469999999</v>
      </c>
      <c r="D7580" s="2"/>
    </row>
    <row r="7581" spans="1:4" x14ac:dyDescent="0.25">
      <c r="A7581" s="2">
        <v>540</v>
      </c>
      <c r="B7581">
        <v>8310</v>
      </c>
      <c r="C7581" s="3">
        <v>3413.0803259999998</v>
      </c>
      <c r="D7581" s="2"/>
    </row>
    <row r="7582" spans="1:4" x14ac:dyDescent="0.25">
      <c r="A7582" s="2">
        <v>540</v>
      </c>
      <c r="B7582">
        <v>8311</v>
      </c>
      <c r="C7582" s="3">
        <v>2202.1995910000001</v>
      </c>
      <c r="D7582" s="2"/>
    </row>
    <row r="7583" spans="1:4" x14ac:dyDescent="0.25">
      <c r="A7583" s="2">
        <v>540</v>
      </c>
      <c r="B7583">
        <v>8312</v>
      </c>
      <c r="C7583" s="3">
        <v>2825.7043640000002</v>
      </c>
      <c r="D7583" s="2"/>
    </row>
    <row r="7584" spans="1:4" x14ac:dyDescent="0.25">
      <c r="A7584" s="2">
        <v>540</v>
      </c>
      <c r="B7584">
        <v>8313</v>
      </c>
      <c r="C7584" s="3">
        <v>4795.5607529999997</v>
      </c>
      <c r="D7584" s="2"/>
    </row>
    <row r="7585" spans="1:4" x14ac:dyDescent="0.25">
      <c r="A7585" s="2">
        <v>540</v>
      </c>
      <c r="B7585">
        <v>8314</v>
      </c>
      <c r="C7585" s="3">
        <v>3541.759532</v>
      </c>
      <c r="D7585" s="2"/>
    </row>
    <row r="7586" spans="1:4" x14ac:dyDescent="0.25">
      <c r="A7586" s="2">
        <v>540</v>
      </c>
      <c r="B7586">
        <v>8315</v>
      </c>
      <c r="C7586" s="3">
        <v>2786.0245420000001</v>
      </c>
      <c r="D7586" s="2"/>
    </row>
    <row r="7587" spans="1:4" x14ac:dyDescent="0.25">
      <c r="A7587" s="2">
        <v>540</v>
      </c>
      <c r="B7587">
        <v>8316</v>
      </c>
      <c r="C7587" s="3">
        <v>1374.678189</v>
      </c>
      <c r="D7587" s="2"/>
    </row>
    <row r="7588" spans="1:4" x14ac:dyDescent="0.25">
      <c r="A7588" s="2">
        <v>540</v>
      </c>
      <c r="B7588">
        <v>8317</v>
      </c>
      <c r="C7588" s="3">
        <v>3580.709257</v>
      </c>
      <c r="D7588" s="2"/>
    </row>
    <row r="7589" spans="1:4" x14ac:dyDescent="0.25">
      <c r="A7589" s="2">
        <v>540</v>
      </c>
      <c r="B7589">
        <v>8318</v>
      </c>
      <c r="C7589" s="3">
        <v>8375.6311470000001</v>
      </c>
      <c r="D7589" s="2"/>
    </row>
    <row r="7590" spans="1:4" x14ac:dyDescent="0.25">
      <c r="A7590" s="2">
        <v>540</v>
      </c>
      <c r="B7590">
        <v>8319</v>
      </c>
      <c r="C7590" s="3">
        <v>40903.024554000003</v>
      </c>
      <c r="D7590" s="2"/>
    </row>
    <row r="7591" spans="1:4" x14ac:dyDescent="0.25">
      <c r="A7591" s="2">
        <v>540</v>
      </c>
      <c r="B7591">
        <v>8320</v>
      </c>
      <c r="C7591" s="3">
        <v>36006.983235</v>
      </c>
      <c r="D7591" s="2"/>
    </row>
    <row r="7592" spans="1:4" x14ac:dyDescent="0.25">
      <c r="A7592" s="2">
        <v>540</v>
      </c>
      <c r="B7592">
        <v>8321</v>
      </c>
      <c r="C7592" s="3">
        <v>29554.708642000001</v>
      </c>
      <c r="D7592" s="2"/>
    </row>
    <row r="7593" spans="1:4" x14ac:dyDescent="0.25">
      <c r="A7593" s="2">
        <v>540</v>
      </c>
      <c r="B7593">
        <v>8322</v>
      </c>
      <c r="C7593" s="3">
        <v>51593.755974</v>
      </c>
      <c r="D7593" s="2"/>
    </row>
    <row r="7594" spans="1:4" x14ac:dyDescent="0.25">
      <c r="A7594" s="2">
        <v>540</v>
      </c>
      <c r="B7594">
        <v>8323</v>
      </c>
      <c r="C7594" s="3">
        <v>26532.528320000001</v>
      </c>
      <c r="D7594" s="2"/>
    </row>
    <row r="7595" spans="1:4" x14ac:dyDescent="0.25">
      <c r="A7595" s="2">
        <v>540</v>
      </c>
      <c r="B7595">
        <v>8324</v>
      </c>
      <c r="C7595" s="3">
        <v>15123.740653000001</v>
      </c>
      <c r="D7595" s="2"/>
    </row>
    <row r="7596" spans="1:4" x14ac:dyDescent="0.25">
      <c r="A7596" s="2">
        <v>540</v>
      </c>
      <c r="B7596">
        <v>8325</v>
      </c>
      <c r="C7596" s="3">
        <v>5851.9508459999997</v>
      </c>
      <c r="D7596" s="2"/>
    </row>
    <row r="7597" spans="1:4" x14ac:dyDescent="0.25">
      <c r="A7597" s="2">
        <v>540</v>
      </c>
      <c r="B7597">
        <v>8326</v>
      </c>
      <c r="C7597" s="3">
        <v>45546.497189000002</v>
      </c>
      <c r="D7597" s="2"/>
    </row>
    <row r="7598" spans="1:4" x14ac:dyDescent="0.25">
      <c r="A7598" s="2">
        <v>540</v>
      </c>
      <c r="B7598">
        <v>8327</v>
      </c>
      <c r="C7598" s="3">
        <v>33928.588424000001</v>
      </c>
      <c r="D7598" s="2"/>
    </row>
    <row r="7599" spans="1:4" x14ac:dyDescent="0.25">
      <c r="A7599" s="2">
        <v>540</v>
      </c>
      <c r="B7599">
        <v>8328</v>
      </c>
      <c r="C7599" s="3">
        <v>25760.981876999998</v>
      </c>
      <c r="D7599" s="2"/>
    </row>
    <row r="7600" spans="1:4" x14ac:dyDescent="0.25">
      <c r="A7600" s="2">
        <v>540</v>
      </c>
      <c r="B7600">
        <v>8329</v>
      </c>
      <c r="C7600" s="3">
        <v>23010.207254000001</v>
      </c>
      <c r="D7600" s="2"/>
    </row>
    <row r="7601" spans="1:4" x14ac:dyDescent="0.25">
      <c r="A7601" s="2">
        <v>540</v>
      </c>
      <c r="B7601">
        <v>8330</v>
      </c>
      <c r="C7601" s="3">
        <v>23066.452719000001</v>
      </c>
      <c r="D7601" s="2"/>
    </row>
    <row r="7602" spans="1:4" x14ac:dyDescent="0.25">
      <c r="A7602" s="2">
        <v>540</v>
      </c>
      <c r="B7602">
        <v>8331</v>
      </c>
      <c r="C7602" s="3">
        <v>3805.6844850000002</v>
      </c>
      <c r="D7602" s="2"/>
    </row>
    <row r="7603" spans="1:4" x14ac:dyDescent="0.25">
      <c r="A7603" s="2">
        <v>540</v>
      </c>
      <c r="B7603">
        <v>8332</v>
      </c>
      <c r="C7603" s="3">
        <v>2991.485349</v>
      </c>
      <c r="D7603" s="2"/>
    </row>
    <row r="7604" spans="1:4" x14ac:dyDescent="0.25">
      <c r="A7604" s="2">
        <v>540</v>
      </c>
      <c r="B7604">
        <v>8333</v>
      </c>
      <c r="C7604" s="3">
        <v>3742.141889</v>
      </c>
      <c r="D7604" s="2"/>
    </row>
    <row r="7605" spans="1:4" x14ac:dyDescent="0.25">
      <c r="A7605" s="2">
        <v>540</v>
      </c>
      <c r="B7605">
        <v>8334</v>
      </c>
      <c r="C7605" s="3">
        <v>5403.2240030000003</v>
      </c>
      <c r="D7605" s="2"/>
    </row>
    <row r="7606" spans="1:4" x14ac:dyDescent="0.25">
      <c r="A7606" s="2">
        <v>540</v>
      </c>
      <c r="B7606">
        <v>8335</v>
      </c>
      <c r="C7606" s="3">
        <v>5790.2418239999997</v>
      </c>
      <c r="D7606" s="2"/>
    </row>
    <row r="7607" spans="1:4" x14ac:dyDescent="0.25">
      <c r="A7607" s="2">
        <v>540</v>
      </c>
      <c r="B7607">
        <v>8338</v>
      </c>
      <c r="C7607" s="3">
        <v>9953.2506460000004</v>
      </c>
      <c r="D7607" s="2"/>
    </row>
    <row r="7608" spans="1:4" x14ac:dyDescent="0.25">
      <c r="A7608" s="2">
        <v>540</v>
      </c>
      <c r="B7608">
        <v>8340</v>
      </c>
      <c r="C7608" s="3">
        <v>1290.848191</v>
      </c>
      <c r="D7608" s="2"/>
    </row>
    <row r="7609" spans="1:4" x14ac:dyDescent="0.25">
      <c r="A7609" s="2">
        <v>540</v>
      </c>
      <c r="B7609">
        <v>8341</v>
      </c>
      <c r="C7609" s="3">
        <v>2659.6675996660001</v>
      </c>
      <c r="D7609" s="2"/>
    </row>
    <row r="7610" spans="1:4" x14ac:dyDescent="0.25">
      <c r="A7610" s="2">
        <v>540</v>
      </c>
      <c r="B7610">
        <v>8342</v>
      </c>
      <c r="C7610" s="3">
        <v>3785.2125826659999</v>
      </c>
      <c r="D7610" s="2"/>
    </row>
    <row r="7611" spans="1:4" x14ac:dyDescent="0.25">
      <c r="A7611" s="2">
        <v>540</v>
      </c>
      <c r="B7611">
        <v>8343</v>
      </c>
      <c r="C7611" s="3">
        <v>5205.0628180000003</v>
      </c>
      <c r="D7611" s="2"/>
    </row>
    <row r="7612" spans="1:4" x14ac:dyDescent="0.25">
      <c r="A7612" s="2">
        <v>540</v>
      </c>
      <c r="B7612">
        <v>8344</v>
      </c>
      <c r="C7612" s="3">
        <v>6184.4392420000004</v>
      </c>
      <c r="D7612" s="2"/>
    </row>
    <row r="7613" spans="1:4" x14ac:dyDescent="0.25">
      <c r="A7613" s="2">
        <v>540</v>
      </c>
      <c r="B7613">
        <v>8345</v>
      </c>
      <c r="C7613" s="3">
        <v>1911.9590116659999</v>
      </c>
      <c r="D7613" s="2"/>
    </row>
    <row r="7614" spans="1:4" x14ac:dyDescent="0.25">
      <c r="A7614" s="2">
        <v>540</v>
      </c>
      <c r="B7614">
        <v>8346</v>
      </c>
      <c r="C7614" s="3">
        <v>1884.6808249999999</v>
      </c>
      <c r="D7614" s="2"/>
    </row>
    <row r="7615" spans="1:4" x14ac:dyDescent="0.25">
      <c r="A7615" s="2">
        <v>540</v>
      </c>
      <c r="B7615">
        <v>8347</v>
      </c>
      <c r="C7615" s="3">
        <v>1677.4047760000001</v>
      </c>
      <c r="D7615" s="2"/>
    </row>
    <row r="7616" spans="1:4" x14ac:dyDescent="0.25">
      <c r="A7616" s="2">
        <v>540</v>
      </c>
      <c r="B7616">
        <v>8348</v>
      </c>
      <c r="C7616" s="3">
        <v>5478.2856689999999</v>
      </c>
      <c r="D7616" s="2"/>
    </row>
    <row r="7617" spans="1:4" x14ac:dyDescent="0.25">
      <c r="A7617" s="2">
        <v>540</v>
      </c>
      <c r="B7617">
        <v>8349</v>
      </c>
      <c r="C7617" s="3">
        <v>5795.2001</v>
      </c>
      <c r="D7617" s="2"/>
    </row>
    <row r="7618" spans="1:4" x14ac:dyDescent="0.25">
      <c r="A7618" s="2">
        <v>540</v>
      </c>
      <c r="B7618">
        <v>8350</v>
      </c>
      <c r="C7618" s="3">
        <v>3006.8699430000001</v>
      </c>
      <c r="D7618" s="2"/>
    </row>
    <row r="7619" spans="1:4" x14ac:dyDescent="0.25">
      <c r="A7619" s="2">
        <v>540</v>
      </c>
      <c r="B7619">
        <v>8351</v>
      </c>
      <c r="C7619" s="3">
        <v>9953.2506460000004</v>
      </c>
      <c r="D7619" s="2"/>
    </row>
    <row r="7620" spans="1:4" x14ac:dyDescent="0.25">
      <c r="A7620" s="2">
        <v>540</v>
      </c>
      <c r="B7620">
        <v>8353</v>
      </c>
      <c r="C7620" s="3">
        <v>7533.7358729999996</v>
      </c>
      <c r="D7620" s="2"/>
    </row>
    <row r="7621" spans="1:4" x14ac:dyDescent="0.25">
      <c r="A7621" s="2">
        <v>540</v>
      </c>
      <c r="B7621">
        <v>8354</v>
      </c>
      <c r="C7621" s="3">
        <v>8013.2918600000003</v>
      </c>
      <c r="D7621" s="2"/>
    </row>
    <row r="7622" spans="1:4" x14ac:dyDescent="0.25">
      <c r="A7622" s="2">
        <v>540</v>
      </c>
      <c r="B7622">
        <v>8355</v>
      </c>
      <c r="C7622" s="3">
        <v>7589.3513849999999</v>
      </c>
      <c r="D7622" s="2"/>
    </row>
    <row r="7623" spans="1:4" x14ac:dyDescent="0.25">
      <c r="A7623" s="2">
        <v>540</v>
      </c>
      <c r="B7623">
        <v>8356</v>
      </c>
      <c r="C7623" s="3">
        <v>9900.5029689999992</v>
      </c>
      <c r="D7623" s="2"/>
    </row>
    <row r="7624" spans="1:4" x14ac:dyDescent="0.25">
      <c r="A7624" s="2">
        <v>540</v>
      </c>
      <c r="B7624">
        <v>8357</v>
      </c>
      <c r="C7624" s="3">
        <v>5659.7976420000005</v>
      </c>
      <c r="D7624" s="2"/>
    </row>
    <row r="7625" spans="1:4" x14ac:dyDescent="0.25">
      <c r="A7625" s="2">
        <v>540</v>
      </c>
      <c r="B7625">
        <v>8358</v>
      </c>
      <c r="C7625" s="3">
        <v>2126.2395540000002</v>
      </c>
      <c r="D7625" s="2"/>
    </row>
    <row r="7626" spans="1:4" x14ac:dyDescent="0.25">
      <c r="A7626" s="2">
        <v>540</v>
      </c>
      <c r="B7626">
        <v>8359</v>
      </c>
      <c r="C7626" s="3">
        <v>25883.289698</v>
      </c>
      <c r="D7626" s="2"/>
    </row>
    <row r="7627" spans="1:4" x14ac:dyDescent="0.25">
      <c r="A7627" s="2">
        <v>540</v>
      </c>
      <c r="B7627">
        <v>8360</v>
      </c>
      <c r="C7627" s="3">
        <v>13184.906041</v>
      </c>
      <c r="D7627" s="2"/>
    </row>
    <row r="7628" spans="1:4" x14ac:dyDescent="0.25">
      <c r="A7628" s="2">
        <v>540</v>
      </c>
      <c r="B7628">
        <v>8361</v>
      </c>
      <c r="C7628" s="3">
        <v>811.07593199999997</v>
      </c>
      <c r="D7628" s="2"/>
    </row>
    <row r="7629" spans="1:4" x14ac:dyDescent="0.25">
      <c r="A7629" s="2">
        <v>540</v>
      </c>
      <c r="B7629">
        <v>8362</v>
      </c>
      <c r="C7629" s="3">
        <v>1925.8798609999999</v>
      </c>
      <c r="D7629" s="2"/>
    </row>
    <row r="7630" spans="1:4" x14ac:dyDescent="0.25">
      <c r="A7630" s="2">
        <v>540</v>
      </c>
      <c r="B7630">
        <v>8363</v>
      </c>
      <c r="C7630" s="3">
        <v>2400.0752980000002</v>
      </c>
      <c r="D7630" s="2"/>
    </row>
    <row r="7631" spans="1:4" x14ac:dyDescent="0.25">
      <c r="A7631" s="2">
        <v>540</v>
      </c>
      <c r="B7631">
        <v>8364</v>
      </c>
      <c r="C7631" s="3">
        <v>2561.0426050000001</v>
      </c>
      <c r="D7631" s="2"/>
    </row>
    <row r="7632" spans="1:4" x14ac:dyDescent="0.25">
      <c r="A7632" s="2">
        <v>540</v>
      </c>
      <c r="B7632">
        <v>8365</v>
      </c>
      <c r="C7632" s="3">
        <v>13443.008597</v>
      </c>
      <c r="D7632" s="2"/>
    </row>
    <row r="7633" spans="1:4" x14ac:dyDescent="0.25">
      <c r="A7633" s="2">
        <v>540</v>
      </c>
      <c r="B7633">
        <v>8366</v>
      </c>
      <c r="C7633" s="3">
        <v>15771.561185</v>
      </c>
      <c r="D7633" s="2"/>
    </row>
    <row r="7634" spans="1:4" x14ac:dyDescent="0.25">
      <c r="A7634" s="2">
        <v>540</v>
      </c>
      <c r="B7634">
        <v>8367</v>
      </c>
      <c r="C7634" s="3">
        <v>4801.3415489999998</v>
      </c>
      <c r="D7634" s="2"/>
    </row>
    <row r="7635" spans="1:4" x14ac:dyDescent="0.25">
      <c r="A7635" s="2">
        <v>540</v>
      </c>
      <c r="B7635">
        <v>8368</v>
      </c>
      <c r="C7635" s="3">
        <v>4904.7887700000001</v>
      </c>
      <c r="D7635" s="2"/>
    </row>
    <row r="7636" spans="1:4" x14ac:dyDescent="0.25">
      <c r="A7636" s="2">
        <v>540</v>
      </c>
      <c r="B7636">
        <v>8369</v>
      </c>
      <c r="C7636" s="3">
        <v>1233.9493520000001</v>
      </c>
      <c r="D7636" s="2"/>
    </row>
    <row r="7637" spans="1:4" x14ac:dyDescent="0.25">
      <c r="A7637" s="2">
        <v>540</v>
      </c>
      <c r="B7637">
        <v>8371</v>
      </c>
      <c r="C7637" s="3">
        <v>6425.4014889999999</v>
      </c>
      <c r="D7637" s="2"/>
    </row>
    <row r="7638" spans="1:4" x14ac:dyDescent="0.25">
      <c r="A7638" s="2">
        <v>540</v>
      </c>
      <c r="B7638">
        <v>8372</v>
      </c>
      <c r="C7638" s="3">
        <v>6815.7276389999997</v>
      </c>
      <c r="D7638" s="2"/>
    </row>
    <row r="7639" spans="1:4" x14ac:dyDescent="0.25">
      <c r="A7639" s="2">
        <v>540</v>
      </c>
      <c r="B7639">
        <v>8375</v>
      </c>
      <c r="C7639" s="3">
        <v>19627.287232999999</v>
      </c>
      <c r="D7639" s="2"/>
    </row>
    <row r="7640" spans="1:4" x14ac:dyDescent="0.25">
      <c r="A7640" s="2">
        <v>540</v>
      </c>
      <c r="B7640">
        <v>8376</v>
      </c>
      <c r="C7640" s="3">
        <v>25780.381712333001</v>
      </c>
      <c r="D7640" s="2"/>
    </row>
    <row r="7641" spans="1:4" x14ac:dyDescent="0.25">
      <c r="A7641" s="2">
        <v>540</v>
      </c>
      <c r="B7641">
        <v>8377</v>
      </c>
      <c r="C7641" s="3">
        <v>20502.625305333</v>
      </c>
      <c r="D7641" s="2"/>
    </row>
    <row r="7642" spans="1:4" x14ac:dyDescent="0.25">
      <c r="A7642" s="2">
        <v>540</v>
      </c>
      <c r="B7642">
        <v>8378</v>
      </c>
      <c r="C7642" s="3">
        <v>20680.674434332999</v>
      </c>
      <c r="D7642" s="2"/>
    </row>
    <row r="7643" spans="1:4" x14ac:dyDescent="0.25">
      <c r="A7643" s="2">
        <v>540</v>
      </c>
      <c r="B7643">
        <v>8379</v>
      </c>
      <c r="C7643" s="3">
        <v>0</v>
      </c>
      <c r="D7643" s="2"/>
    </row>
    <row r="7644" spans="1:4" x14ac:dyDescent="0.25">
      <c r="A7644" s="2">
        <v>540</v>
      </c>
      <c r="B7644">
        <v>8380</v>
      </c>
      <c r="C7644" s="3">
        <v>4338.299223</v>
      </c>
      <c r="D7644" s="2"/>
    </row>
    <row r="7645" spans="1:4" x14ac:dyDescent="0.25">
      <c r="A7645" s="2">
        <v>540</v>
      </c>
      <c r="B7645">
        <v>8381</v>
      </c>
      <c r="C7645" s="3">
        <v>5122.4526589999996</v>
      </c>
      <c r="D7645" s="2"/>
    </row>
    <row r="7646" spans="1:4" x14ac:dyDescent="0.25">
      <c r="A7646" s="2">
        <v>540</v>
      </c>
      <c r="B7646">
        <v>8382</v>
      </c>
      <c r="C7646" s="3">
        <v>10837.394052332</v>
      </c>
      <c r="D7646" s="2"/>
    </row>
    <row r="7647" spans="1:4" x14ac:dyDescent="0.25">
      <c r="A7647" s="2">
        <v>540</v>
      </c>
      <c r="B7647">
        <v>8383</v>
      </c>
      <c r="C7647" s="3">
        <v>1598.4577529999999</v>
      </c>
      <c r="D7647" s="2"/>
    </row>
    <row r="7648" spans="1:4" x14ac:dyDescent="0.25">
      <c r="A7648" s="2">
        <v>540</v>
      </c>
      <c r="B7648">
        <v>8384</v>
      </c>
      <c r="C7648" s="3">
        <v>2577.1981409999999</v>
      </c>
      <c r="D7648" s="2"/>
    </row>
    <row r="7649" spans="1:4" x14ac:dyDescent="0.25">
      <c r="A7649" s="2">
        <v>540</v>
      </c>
      <c r="B7649">
        <v>8385</v>
      </c>
      <c r="C7649" s="3">
        <v>3120.7879469999998</v>
      </c>
      <c r="D7649" s="2"/>
    </row>
    <row r="7650" spans="1:4" x14ac:dyDescent="0.25">
      <c r="A7650" s="2">
        <v>540</v>
      </c>
      <c r="B7650">
        <v>8386</v>
      </c>
      <c r="C7650" s="3">
        <v>2577.1981409999999</v>
      </c>
      <c r="D7650" s="2"/>
    </row>
    <row r="7651" spans="1:4" x14ac:dyDescent="0.25">
      <c r="A7651" s="2">
        <v>540</v>
      </c>
      <c r="B7651">
        <v>8387</v>
      </c>
      <c r="C7651" s="3">
        <v>9839.7675369999997</v>
      </c>
      <c r="D7651" s="2"/>
    </row>
    <row r="7652" spans="1:4" x14ac:dyDescent="0.25">
      <c r="A7652" s="2">
        <v>540</v>
      </c>
      <c r="B7652">
        <v>8388</v>
      </c>
      <c r="C7652" s="3">
        <v>2167.4853119999998</v>
      </c>
      <c r="D7652" s="2"/>
    </row>
    <row r="7653" spans="1:4" x14ac:dyDescent="0.25">
      <c r="A7653" s="2">
        <v>540</v>
      </c>
      <c r="B7653">
        <v>8389</v>
      </c>
      <c r="C7653" s="3">
        <v>3224.6524319999999</v>
      </c>
      <c r="D7653" s="2"/>
    </row>
    <row r="7654" spans="1:4" x14ac:dyDescent="0.25">
      <c r="A7654" s="2">
        <v>540</v>
      </c>
      <c r="B7654">
        <v>8390</v>
      </c>
      <c r="C7654" s="3">
        <v>2191.614591</v>
      </c>
      <c r="D7654" s="2"/>
    </row>
    <row r="7655" spans="1:4" x14ac:dyDescent="0.25">
      <c r="A7655" s="2">
        <v>540</v>
      </c>
      <c r="B7655">
        <v>8391</v>
      </c>
      <c r="C7655" s="3">
        <v>663.55207800000005</v>
      </c>
      <c r="D7655" s="2"/>
    </row>
    <row r="7656" spans="1:4" x14ac:dyDescent="0.25">
      <c r="A7656" s="2">
        <v>540</v>
      </c>
      <c r="B7656">
        <v>8392</v>
      </c>
      <c r="C7656" s="3">
        <v>1175.436324</v>
      </c>
      <c r="D7656" s="2"/>
    </row>
    <row r="7657" spans="1:4" x14ac:dyDescent="0.25">
      <c r="A7657" s="2">
        <v>540</v>
      </c>
      <c r="B7657">
        <v>8393</v>
      </c>
      <c r="C7657" s="3">
        <v>2021.0109150000001</v>
      </c>
      <c r="D7657" s="2"/>
    </row>
    <row r="7658" spans="1:4" x14ac:dyDescent="0.25">
      <c r="A7658" s="2">
        <v>540</v>
      </c>
      <c r="B7658">
        <v>8394</v>
      </c>
      <c r="C7658" s="3">
        <v>1799.9313099999999</v>
      </c>
      <c r="D7658" s="2"/>
    </row>
    <row r="7659" spans="1:4" x14ac:dyDescent="0.25">
      <c r="A7659" s="2">
        <v>540</v>
      </c>
      <c r="B7659">
        <v>8395</v>
      </c>
      <c r="C7659" s="3">
        <v>1133.1727330000001</v>
      </c>
      <c r="D7659" s="2"/>
    </row>
    <row r="7660" spans="1:4" x14ac:dyDescent="0.25">
      <c r="A7660" s="2">
        <v>540</v>
      </c>
      <c r="B7660">
        <v>8396</v>
      </c>
      <c r="C7660" s="3">
        <v>1133.1727330000001</v>
      </c>
      <c r="D7660" s="2"/>
    </row>
    <row r="7661" spans="1:4" x14ac:dyDescent="0.25">
      <c r="A7661" s="2">
        <v>540</v>
      </c>
      <c r="B7661">
        <v>8397</v>
      </c>
      <c r="C7661" s="3">
        <v>1733.06925</v>
      </c>
      <c r="D7661" s="2"/>
    </row>
    <row r="7662" spans="1:4" x14ac:dyDescent="0.25">
      <c r="A7662" s="2">
        <v>540</v>
      </c>
      <c r="B7662">
        <v>8398</v>
      </c>
      <c r="C7662" s="3">
        <v>2897.758824</v>
      </c>
      <c r="D7662" s="2"/>
    </row>
    <row r="7663" spans="1:4" x14ac:dyDescent="0.25">
      <c r="A7663" s="2">
        <v>540</v>
      </c>
      <c r="B7663">
        <v>8399</v>
      </c>
      <c r="C7663" s="3">
        <v>2796.7893549999999</v>
      </c>
      <c r="D7663" s="2"/>
    </row>
    <row r="7664" spans="1:4" x14ac:dyDescent="0.25">
      <c r="A7664" s="2">
        <v>540</v>
      </c>
      <c r="B7664">
        <v>8400</v>
      </c>
      <c r="C7664" s="3">
        <v>2558.2614560000002</v>
      </c>
      <c r="D7664" s="2"/>
    </row>
    <row r="7665" spans="1:4" x14ac:dyDescent="0.25">
      <c r="A7665" s="2">
        <v>540</v>
      </c>
      <c r="B7665">
        <v>8401</v>
      </c>
      <c r="C7665" s="3">
        <v>2444.4947619999998</v>
      </c>
      <c r="D7665" s="2"/>
    </row>
    <row r="7666" spans="1:4" x14ac:dyDescent="0.25">
      <c r="A7666" s="2">
        <v>540</v>
      </c>
      <c r="B7666">
        <v>8402</v>
      </c>
      <c r="C7666" s="3">
        <v>1074.1791310000001</v>
      </c>
      <c r="D7666" s="2"/>
    </row>
    <row r="7667" spans="1:4" x14ac:dyDescent="0.25">
      <c r="A7667" s="2">
        <v>540</v>
      </c>
      <c r="B7667">
        <v>8403</v>
      </c>
      <c r="C7667" s="3">
        <v>1319.5486040000001</v>
      </c>
      <c r="D7667" s="2"/>
    </row>
    <row r="7668" spans="1:4" x14ac:dyDescent="0.25">
      <c r="A7668" s="2">
        <v>540</v>
      </c>
      <c r="B7668">
        <v>8404</v>
      </c>
      <c r="C7668" s="3">
        <v>5086.7803549999999</v>
      </c>
      <c r="D7668" s="2"/>
    </row>
    <row r="7669" spans="1:4" x14ac:dyDescent="0.25">
      <c r="A7669" s="2">
        <v>540</v>
      </c>
      <c r="B7669">
        <v>8405</v>
      </c>
      <c r="C7669" s="3">
        <v>4824.9630129999996</v>
      </c>
      <c r="D7669" s="2"/>
    </row>
    <row r="7670" spans="1:4" x14ac:dyDescent="0.25">
      <c r="A7670" s="2">
        <v>540</v>
      </c>
      <c r="B7670">
        <v>8406</v>
      </c>
      <c r="C7670" s="3">
        <v>4824.9630129999996</v>
      </c>
      <c r="D7670" s="2"/>
    </row>
    <row r="7671" spans="1:4" x14ac:dyDescent="0.25">
      <c r="A7671" s="2">
        <v>540</v>
      </c>
      <c r="B7671">
        <v>8408</v>
      </c>
      <c r="C7671" s="3">
        <v>10343.832735</v>
      </c>
      <c r="D7671" s="2"/>
    </row>
    <row r="7672" spans="1:4" x14ac:dyDescent="0.25">
      <c r="A7672" s="2">
        <v>540</v>
      </c>
      <c r="B7672">
        <v>8409</v>
      </c>
      <c r="C7672" s="3">
        <v>7793.6699179999996</v>
      </c>
      <c r="D7672" s="2"/>
    </row>
    <row r="7673" spans="1:4" x14ac:dyDescent="0.25">
      <c r="A7673" s="2">
        <v>540</v>
      </c>
      <c r="B7673">
        <v>8410</v>
      </c>
      <c r="C7673" s="3">
        <v>29063.392092999999</v>
      </c>
      <c r="D7673" s="2"/>
    </row>
    <row r="7674" spans="1:4" x14ac:dyDescent="0.25">
      <c r="A7674" s="2">
        <v>540</v>
      </c>
      <c r="B7674">
        <v>8411</v>
      </c>
      <c r="C7674" s="3">
        <v>3974.8110929999998</v>
      </c>
      <c r="D7674" s="2"/>
    </row>
    <row r="7675" spans="1:4" x14ac:dyDescent="0.25">
      <c r="A7675" s="2">
        <v>540</v>
      </c>
      <c r="B7675">
        <v>8412</v>
      </c>
      <c r="C7675" s="3">
        <v>3974.8110929999998</v>
      </c>
      <c r="D7675" s="2"/>
    </row>
    <row r="7676" spans="1:4" x14ac:dyDescent="0.25">
      <c r="A7676" s="2">
        <v>540</v>
      </c>
      <c r="B7676">
        <v>8413</v>
      </c>
      <c r="C7676" s="3">
        <v>3857.6090199999999</v>
      </c>
      <c r="D7676" s="2"/>
    </row>
    <row r="7677" spans="1:4" x14ac:dyDescent="0.25">
      <c r="A7677" s="2">
        <v>540</v>
      </c>
      <c r="B7677">
        <v>8414</v>
      </c>
      <c r="C7677" s="3">
        <v>3536.860361</v>
      </c>
      <c r="D7677" s="2"/>
    </row>
    <row r="7678" spans="1:4" x14ac:dyDescent="0.25">
      <c r="A7678" s="2">
        <v>540</v>
      </c>
      <c r="B7678">
        <v>8415</v>
      </c>
      <c r="C7678" s="3">
        <v>5094.0922220000002</v>
      </c>
      <c r="D7678" s="2"/>
    </row>
    <row r="7679" spans="1:4" x14ac:dyDescent="0.25">
      <c r="A7679" s="2">
        <v>540</v>
      </c>
      <c r="B7679">
        <v>8416</v>
      </c>
      <c r="C7679" s="3">
        <v>1591.6487059999999</v>
      </c>
      <c r="D7679" s="2"/>
    </row>
    <row r="7680" spans="1:4" x14ac:dyDescent="0.25">
      <c r="A7680" s="2">
        <v>540</v>
      </c>
      <c r="B7680">
        <v>8417</v>
      </c>
      <c r="C7680" s="3">
        <v>1591.6487059999999</v>
      </c>
      <c r="D7680" s="2"/>
    </row>
    <row r="7681" spans="1:4" x14ac:dyDescent="0.25">
      <c r="A7681" s="2">
        <v>540</v>
      </c>
      <c r="B7681">
        <v>8418</v>
      </c>
      <c r="C7681" s="3">
        <v>1650.2002299999999</v>
      </c>
      <c r="D7681" s="2"/>
    </row>
    <row r="7682" spans="1:4" x14ac:dyDescent="0.25">
      <c r="A7682" s="2">
        <v>540</v>
      </c>
      <c r="B7682">
        <v>8419</v>
      </c>
      <c r="C7682" s="3">
        <v>1493.431945</v>
      </c>
      <c r="D7682" s="2"/>
    </row>
    <row r="7683" spans="1:4" x14ac:dyDescent="0.25">
      <c r="A7683" s="2">
        <v>540</v>
      </c>
      <c r="B7683">
        <v>8420</v>
      </c>
      <c r="C7683" s="3">
        <v>2540.0712250000001</v>
      </c>
      <c r="D7683" s="2"/>
    </row>
    <row r="7684" spans="1:4" x14ac:dyDescent="0.25">
      <c r="A7684" s="2">
        <v>540</v>
      </c>
      <c r="B7684">
        <v>8421</v>
      </c>
      <c r="C7684" s="3">
        <v>1493.431945</v>
      </c>
      <c r="D7684" s="2"/>
    </row>
    <row r="7685" spans="1:4" x14ac:dyDescent="0.25">
      <c r="A7685" s="2">
        <v>540</v>
      </c>
      <c r="B7685">
        <v>8422</v>
      </c>
      <c r="C7685" s="3">
        <v>1699.426166</v>
      </c>
      <c r="D7685" s="2"/>
    </row>
    <row r="7686" spans="1:4" x14ac:dyDescent="0.25">
      <c r="A7686" s="2">
        <v>540</v>
      </c>
      <c r="B7686">
        <v>8423</v>
      </c>
      <c r="C7686" s="3">
        <v>5272.1809629999998</v>
      </c>
      <c r="D7686" s="2"/>
    </row>
    <row r="7687" spans="1:4" x14ac:dyDescent="0.25">
      <c r="A7687" s="2">
        <v>540</v>
      </c>
      <c r="B7687">
        <v>8424</v>
      </c>
      <c r="C7687" s="3">
        <v>4929.6274750000002</v>
      </c>
      <c r="D7687" s="2"/>
    </row>
    <row r="7688" spans="1:4" x14ac:dyDescent="0.25">
      <c r="A7688" s="2">
        <v>540</v>
      </c>
      <c r="B7688">
        <v>8425</v>
      </c>
      <c r="C7688" s="3">
        <v>5772.9354240000002</v>
      </c>
      <c r="D7688" s="2"/>
    </row>
    <row r="7689" spans="1:4" x14ac:dyDescent="0.25">
      <c r="A7689" s="2">
        <v>540</v>
      </c>
      <c r="B7689">
        <v>8426</v>
      </c>
      <c r="C7689" s="3">
        <v>9246.6606869999996</v>
      </c>
      <c r="D7689" s="2"/>
    </row>
    <row r="7690" spans="1:4" x14ac:dyDescent="0.25">
      <c r="A7690" s="2">
        <v>540</v>
      </c>
      <c r="B7690">
        <v>8427</v>
      </c>
      <c r="C7690" s="3">
        <v>9383.3141639999994</v>
      </c>
      <c r="D7690" s="2"/>
    </row>
    <row r="7691" spans="1:4" x14ac:dyDescent="0.25">
      <c r="A7691" s="2">
        <v>540</v>
      </c>
      <c r="B7691">
        <v>8428</v>
      </c>
      <c r="C7691" s="3">
        <v>3877.33374</v>
      </c>
      <c r="D7691" s="2"/>
    </row>
    <row r="7692" spans="1:4" x14ac:dyDescent="0.25">
      <c r="A7692" s="2">
        <v>540</v>
      </c>
      <c r="B7692">
        <v>8429</v>
      </c>
      <c r="C7692" s="3">
        <v>5427.054185</v>
      </c>
      <c r="D7692" s="2"/>
    </row>
    <row r="7693" spans="1:4" x14ac:dyDescent="0.25">
      <c r="A7693" s="2">
        <v>540</v>
      </c>
      <c r="B7693">
        <v>8430</v>
      </c>
      <c r="C7693" s="3">
        <v>6361.4950330000001</v>
      </c>
      <c r="D7693" s="2"/>
    </row>
    <row r="7694" spans="1:4" x14ac:dyDescent="0.25">
      <c r="A7694" s="2">
        <v>540</v>
      </c>
      <c r="B7694">
        <v>8431</v>
      </c>
      <c r="C7694" s="3">
        <v>2881.2676919999999</v>
      </c>
      <c r="D7694" s="2"/>
    </row>
    <row r="7695" spans="1:4" x14ac:dyDescent="0.25">
      <c r="A7695" s="2">
        <v>540</v>
      </c>
      <c r="B7695">
        <v>8432</v>
      </c>
      <c r="C7695" s="3">
        <v>55871.038925000001</v>
      </c>
      <c r="D7695" s="2"/>
    </row>
    <row r="7696" spans="1:4" x14ac:dyDescent="0.25">
      <c r="A7696" s="2">
        <v>540</v>
      </c>
      <c r="B7696">
        <v>8433</v>
      </c>
      <c r="C7696" s="3">
        <v>49364.615753999999</v>
      </c>
      <c r="D7696" s="2"/>
    </row>
    <row r="7697" spans="1:4" x14ac:dyDescent="0.25">
      <c r="A7697" s="2">
        <v>540</v>
      </c>
      <c r="B7697">
        <v>8434</v>
      </c>
      <c r="C7697" s="3">
        <v>43300.137575000001</v>
      </c>
      <c r="D7697" s="2"/>
    </row>
    <row r="7698" spans="1:4" x14ac:dyDescent="0.25">
      <c r="A7698" s="2">
        <v>540</v>
      </c>
      <c r="B7698">
        <v>8435</v>
      </c>
      <c r="C7698" s="3">
        <v>44236.329355000002</v>
      </c>
      <c r="D7698" s="2"/>
    </row>
    <row r="7699" spans="1:4" x14ac:dyDescent="0.25">
      <c r="A7699" s="2">
        <v>540</v>
      </c>
      <c r="B7699">
        <v>8436</v>
      </c>
      <c r="C7699" s="3">
        <v>55871.038925000001</v>
      </c>
      <c r="D7699" s="2"/>
    </row>
    <row r="7700" spans="1:4" x14ac:dyDescent="0.25">
      <c r="A7700" s="2">
        <v>540</v>
      </c>
      <c r="B7700">
        <v>8437</v>
      </c>
      <c r="C7700" s="3">
        <v>42558.191547000002</v>
      </c>
      <c r="D7700" s="2"/>
    </row>
    <row r="7701" spans="1:4" x14ac:dyDescent="0.25">
      <c r="A7701" s="2">
        <v>540</v>
      </c>
      <c r="B7701">
        <v>8438</v>
      </c>
      <c r="C7701" s="3">
        <v>11069.748081</v>
      </c>
      <c r="D7701" s="2"/>
    </row>
    <row r="7702" spans="1:4" x14ac:dyDescent="0.25">
      <c r="A7702" s="2">
        <v>540</v>
      </c>
      <c r="B7702">
        <v>8439</v>
      </c>
      <c r="C7702" s="3">
        <v>4084.3472109999998</v>
      </c>
      <c r="D7702" s="2"/>
    </row>
    <row r="7703" spans="1:4" x14ac:dyDescent="0.25">
      <c r="A7703" s="2">
        <v>540</v>
      </c>
      <c r="B7703">
        <v>8440</v>
      </c>
      <c r="C7703" s="3">
        <v>5262.5437959999999</v>
      </c>
      <c r="D7703" s="2"/>
    </row>
    <row r="7704" spans="1:4" x14ac:dyDescent="0.25">
      <c r="A7704" s="2">
        <v>540</v>
      </c>
      <c r="B7704">
        <v>8441</v>
      </c>
      <c r="C7704" s="3">
        <v>23807.121917</v>
      </c>
      <c r="D7704" s="2"/>
    </row>
    <row r="7705" spans="1:4" x14ac:dyDescent="0.25">
      <c r="A7705" s="2">
        <v>540</v>
      </c>
      <c r="B7705">
        <v>8442</v>
      </c>
      <c r="C7705" s="3">
        <v>4590.0071539999999</v>
      </c>
      <c r="D7705" s="2"/>
    </row>
    <row r="7706" spans="1:4" x14ac:dyDescent="0.25">
      <c r="A7706" s="2">
        <v>540</v>
      </c>
      <c r="B7706">
        <v>8443</v>
      </c>
      <c r="C7706" s="3">
        <v>5572.9456810000001</v>
      </c>
      <c r="D7706" s="2"/>
    </row>
    <row r="7707" spans="1:4" x14ac:dyDescent="0.25">
      <c r="A7707" s="2">
        <v>540</v>
      </c>
      <c r="B7707">
        <v>8444</v>
      </c>
      <c r="C7707" s="3">
        <v>4365.8238970000002</v>
      </c>
      <c r="D7707" s="2"/>
    </row>
    <row r="7708" spans="1:4" x14ac:dyDescent="0.25">
      <c r="A7708" s="2">
        <v>540</v>
      </c>
      <c r="B7708">
        <v>8445</v>
      </c>
      <c r="C7708" s="3">
        <v>9373.6662479999995</v>
      </c>
      <c r="D7708" s="2"/>
    </row>
    <row r="7709" spans="1:4" x14ac:dyDescent="0.25">
      <c r="A7709" s="2">
        <v>540</v>
      </c>
      <c r="B7709">
        <v>8446</v>
      </c>
      <c r="C7709" s="3">
        <v>32765.975700999999</v>
      </c>
      <c r="D7709" s="2"/>
    </row>
    <row r="7710" spans="1:4" x14ac:dyDescent="0.25">
      <c r="A7710" s="2">
        <v>540</v>
      </c>
      <c r="B7710">
        <v>8447</v>
      </c>
      <c r="C7710" s="3">
        <v>9373.6662479999995</v>
      </c>
      <c r="D7710" s="2"/>
    </row>
    <row r="7711" spans="1:4" x14ac:dyDescent="0.25">
      <c r="A7711" s="2">
        <v>540</v>
      </c>
      <c r="B7711">
        <v>8448</v>
      </c>
      <c r="C7711" s="3">
        <v>9373.6662479999995</v>
      </c>
      <c r="D7711" s="2"/>
    </row>
    <row r="7712" spans="1:4" x14ac:dyDescent="0.25">
      <c r="A7712" s="2">
        <v>540</v>
      </c>
      <c r="B7712">
        <v>8449</v>
      </c>
      <c r="C7712" s="3">
        <v>14508.577125</v>
      </c>
      <c r="D7712" s="2"/>
    </row>
    <row r="7713" spans="1:4" x14ac:dyDescent="0.25">
      <c r="A7713" s="2">
        <v>540</v>
      </c>
      <c r="B7713">
        <v>8450</v>
      </c>
      <c r="C7713" s="3">
        <v>9373.6662479999995</v>
      </c>
      <c r="D7713" s="2"/>
    </row>
    <row r="7714" spans="1:4" x14ac:dyDescent="0.25">
      <c r="A7714" s="2">
        <v>540</v>
      </c>
      <c r="B7714">
        <v>8451</v>
      </c>
      <c r="C7714" s="3">
        <v>14508.577125</v>
      </c>
      <c r="D7714" s="2"/>
    </row>
    <row r="7715" spans="1:4" x14ac:dyDescent="0.25">
      <c r="A7715" s="2">
        <v>540</v>
      </c>
      <c r="B7715">
        <v>8452</v>
      </c>
      <c r="C7715" s="3">
        <v>14508.577125</v>
      </c>
      <c r="D7715" s="2"/>
    </row>
    <row r="7716" spans="1:4" x14ac:dyDescent="0.25">
      <c r="A7716" s="2">
        <v>540</v>
      </c>
      <c r="B7716">
        <v>8453</v>
      </c>
      <c r="C7716" s="3">
        <v>16966.766930000002</v>
      </c>
      <c r="D7716" s="2"/>
    </row>
    <row r="7717" spans="1:4" x14ac:dyDescent="0.25">
      <c r="A7717" s="2">
        <v>540</v>
      </c>
      <c r="B7717">
        <v>8458</v>
      </c>
      <c r="C7717" s="3">
        <v>1804.7397759999999</v>
      </c>
      <c r="D7717" s="2"/>
    </row>
    <row r="7718" spans="1:4" x14ac:dyDescent="0.25">
      <c r="A7718" s="2">
        <v>540</v>
      </c>
      <c r="B7718">
        <v>8459</v>
      </c>
      <c r="C7718" s="3">
        <v>1360.655634</v>
      </c>
      <c r="D7718" s="2"/>
    </row>
    <row r="7719" spans="1:4" x14ac:dyDescent="0.25">
      <c r="A7719" s="2">
        <v>540</v>
      </c>
      <c r="B7719">
        <v>8460</v>
      </c>
      <c r="C7719" s="3">
        <v>1895.528143</v>
      </c>
      <c r="D7719" s="2"/>
    </row>
    <row r="7720" spans="1:4" x14ac:dyDescent="0.25">
      <c r="A7720" s="2">
        <v>540</v>
      </c>
      <c r="B7720">
        <v>8461</v>
      </c>
      <c r="C7720" s="3">
        <v>1435.8045199999999</v>
      </c>
      <c r="D7720" s="2"/>
    </row>
    <row r="7721" spans="1:4" x14ac:dyDescent="0.25">
      <c r="A7721" s="2">
        <v>540</v>
      </c>
      <c r="B7721">
        <v>8462</v>
      </c>
      <c r="C7721" s="3">
        <v>1728.064736</v>
      </c>
      <c r="D7721" s="2"/>
    </row>
    <row r="7722" spans="1:4" x14ac:dyDescent="0.25">
      <c r="A7722" s="2">
        <v>540</v>
      </c>
      <c r="B7722">
        <v>8463</v>
      </c>
      <c r="C7722" s="3">
        <v>1890.5320810000001</v>
      </c>
      <c r="D7722" s="2"/>
    </row>
    <row r="7723" spans="1:4" x14ac:dyDescent="0.25">
      <c r="A7723" s="2">
        <v>540</v>
      </c>
      <c r="B7723">
        <v>8464</v>
      </c>
      <c r="C7723" s="3">
        <v>1280.8578419999999</v>
      </c>
      <c r="D7723" s="2"/>
    </row>
    <row r="7724" spans="1:4" x14ac:dyDescent="0.25">
      <c r="A7724" s="2">
        <v>540</v>
      </c>
      <c r="B7724">
        <v>8465</v>
      </c>
      <c r="C7724" s="3">
        <v>1229.679001</v>
      </c>
      <c r="D7724" s="2"/>
    </row>
    <row r="7725" spans="1:4" x14ac:dyDescent="0.25">
      <c r="A7725" s="2">
        <v>540</v>
      </c>
      <c r="B7725">
        <v>8466</v>
      </c>
      <c r="C7725" s="3">
        <v>1017.7757350000001</v>
      </c>
      <c r="D7725" s="2"/>
    </row>
    <row r="7726" spans="1:4" x14ac:dyDescent="0.25">
      <c r="A7726" s="2">
        <v>540</v>
      </c>
      <c r="B7726">
        <v>8467</v>
      </c>
      <c r="C7726" s="3">
        <v>1305.8975359999999</v>
      </c>
      <c r="D7726" s="2"/>
    </row>
    <row r="7727" spans="1:4" x14ac:dyDescent="0.25">
      <c r="A7727" s="2">
        <v>540</v>
      </c>
      <c r="B7727">
        <v>8468</v>
      </c>
      <c r="C7727" s="3">
        <v>1597.229793</v>
      </c>
      <c r="D7727" s="2"/>
    </row>
    <row r="7728" spans="1:4" x14ac:dyDescent="0.25">
      <c r="A7728" s="2">
        <v>540</v>
      </c>
      <c r="B7728">
        <v>8469</v>
      </c>
      <c r="C7728" s="3">
        <v>2220.8038849999998</v>
      </c>
      <c r="D7728" s="2"/>
    </row>
    <row r="7729" spans="1:4" x14ac:dyDescent="0.25">
      <c r="A7729" s="2">
        <v>540</v>
      </c>
      <c r="B7729">
        <v>8470</v>
      </c>
      <c r="C7729" s="3">
        <v>2051.6078510000002</v>
      </c>
      <c r="D7729" s="2"/>
    </row>
    <row r="7730" spans="1:4" x14ac:dyDescent="0.25">
      <c r="A7730" s="2">
        <v>540</v>
      </c>
      <c r="B7730">
        <v>8471</v>
      </c>
      <c r="C7730" s="3">
        <v>2729.6959790000001</v>
      </c>
      <c r="D7730" s="2"/>
    </row>
    <row r="7731" spans="1:4" x14ac:dyDescent="0.25">
      <c r="A7731" s="2">
        <v>540</v>
      </c>
      <c r="B7731">
        <v>8472</v>
      </c>
      <c r="C7731" s="3">
        <v>19713.657573</v>
      </c>
      <c r="D7731" s="2"/>
    </row>
    <row r="7732" spans="1:4" x14ac:dyDescent="0.25">
      <c r="A7732" s="2">
        <v>540</v>
      </c>
      <c r="B7732">
        <v>8473</v>
      </c>
      <c r="C7732" s="3">
        <v>28671.975364000002</v>
      </c>
      <c r="D7732" s="2"/>
    </row>
    <row r="7733" spans="1:4" x14ac:dyDescent="0.25">
      <c r="A7733" s="2">
        <v>540</v>
      </c>
      <c r="B7733">
        <v>8474</v>
      </c>
      <c r="C7733" s="3">
        <v>11862.825026</v>
      </c>
      <c r="D7733" s="2"/>
    </row>
    <row r="7734" spans="1:4" x14ac:dyDescent="0.25">
      <c r="A7734" s="2">
        <v>540</v>
      </c>
      <c r="B7734">
        <v>8475</v>
      </c>
      <c r="C7734" s="3">
        <v>19713.657573</v>
      </c>
      <c r="D7734" s="2"/>
    </row>
    <row r="7735" spans="1:4" x14ac:dyDescent="0.25">
      <c r="A7735" s="2">
        <v>540</v>
      </c>
      <c r="B7735">
        <v>8476</v>
      </c>
      <c r="C7735" s="3">
        <v>8088.5222910000002</v>
      </c>
      <c r="D7735" s="2"/>
    </row>
    <row r="7736" spans="1:4" x14ac:dyDescent="0.25">
      <c r="A7736" s="2">
        <v>540</v>
      </c>
      <c r="B7736">
        <v>8477</v>
      </c>
      <c r="C7736" s="3">
        <v>8936.9291499999999</v>
      </c>
      <c r="D7736" s="2"/>
    </row>
    <row r="7737" spans="1:4" x14ac:dyDescent="0.25">
      <c r="A7737" s="2">
        <v>540</v>
      </c>
      <c r="B7737">
        <v>8478</v>
      </c>
      <c r="C7737" s="3">
        <v>32218.436904999999</v>
      </c>
      <c r="D7737" s="2"/>
    </row>
    <row r="7738" spans="1:4" x14ac:dyDescent="0.25">
      <c r="A7738" s="2">
        <v>540</v>
      </c>
      <c r="B7738">
        <v>8479</v>
      </c>
      <c r="C7738" s="3">
        <v>26742.358738999999</v>
      </c>
      <c r="D7738" s="2"/>
    </row>
    <row r="7739" spans="1:4" x14ac:dyDescent="0.25">
      <c r="A7739" s="2">
        <v>540</v>
      </c>
      <c r="B7739">
        <v>8480</v>
      </c>
      <c r="C7739" s="3">
        <v>13260.697349</v>
      </c>
      <c r="D7739" s="2"/>
    </row>
    <row r="7740" spans="1:4" x14ac:dyDescent="0.25">
      <c r="A7740" s="2">
        <v>540</v>
      </c>
      <c r="B7740">
        <v>8481</v>
      </c>
      <c r="C7740" s="3">
        <v>2323.14572</v>
      </c>
      <c r="D7740" s="2"/>
    </row>
    <row r="7741" spans="1:4" x14ac:dyDescent="0.25">
      <c r="A7741" s="2">
        <v>540</v>
      </c>
      <c r="B7741">
        <v>8485</v>
      </c>
      <c r="C7741" s="3">
        <v>4365.8238970000002</v>
      </c>
      <c r="D7741" s="2"/>
    </row>
    <row r="7742" spans="1:4" x14ac:dyDescent="0.25">
      <c r="A7742" s="2">
        <v>540</v>
      </c>
      <c r="B7742">
        <v>8486</v>
      </c>
      <c r="C7742" s="3">
        <v>6013.2665710000001</v>
      </c>
      <c r="D7742" s="2"/>
    </row>
    <row r="7743" spans="1:4" x14ac:dyDescent="0.25">
      <c r="A7743" s="2">
        <v>540</v>
      </c>
      <c r="B7743">
        <v>8489</v>
      </c>
      <c r="C7743" s="3">
        <v>6824.2905760000003</v>
      </c>
      <c r="D7743" s="2"/>
    </row>
    <row r="7744" spans="1:4" x14ac:dyDescent="0.25">
      <c r="A7744" s="2">
        <v>540</v>
      </c>
      <c r="B7744">
        <v>8490</v>
      </c>
      <c r="C7744" s="3">
        <v>7544.9801719999996</v>
      </c>
      <c r="D7744" s="2"/>
    </row>
    <row r="7745" spans="1:4" x14ac:dyDescent="0.25">
      <c r="A7745" s="2">
        <v>540</v>
      </c>
      <c r="B7745">
        <v>8491</v>
      </c>
      <c r="C7745" s="3">
        <v>7428.1168509999998</v>
      </c>
      <c r="D7745" s="2"/>
    </row>
    <row r="7746" spans="1:4" x14ac:dyDescent="0.25">
      <c r="A7746" s="2">
        <v>540</v>
      </c>
      <c r="B7746">
        <v>8492</v>
      </c>
      <c r="C7746" s="3">
        <v>7300.8259930000004</v>
      </c>
      <c r="D7746" s="2"/>
    </row>
    <row r="7747" spans="1:4" x14ac:dyDescent="0.25">
      <c r="A7747" s="2">
        <v>540</v>
      </c>
      <c r="B7747">
        <v>8493</v>
      </c>
      <c r="C7747" s="3">
        <v>13888.755077</v>
      </c>
      <c r="D7747" s="2"/>
    </row>
    <row r="7748" spans="1:4" x14ac:dyDescent="0.25">
      <c r="A7748" s="2">
        <v>540</v>
      </c>
      <c r="B7748">
        <v>8494</v>
      </c>
      <c r="C7748" s="3">
        <v>7101.195436</v>
      </c>
      <c r="D7748" s="2"/>
    </row>
    <row r="7749" spans="1:4" x14ac:dyDescent="0.25">
      <c r="A7749" s="2">
        <v>540</v>
      </c>
      <c r="B7749">
        <v>8495</v>
      </c>
      <c r="C7749" s="3">
        <v>6696.5870269999996</v>
      </c>
      <c r="D7749" s="2"/>
    </row>
    <row r="7750" spans="1:4" x14ac:dyDescent="0.25">
      <c r="A7750" s="2">
        <v>540</v>
      </c>
      <c r="B7750">
        <v>8496</v>
      </c>
      <c r="C7750" s="3">
        <v>6696.5870269999996</v>
      </c>
      <c r="D7750" s="2"/>
    </row>
    <row r="7751" spans="1:4" x14ac:dyDescent="0.25">
      <c r="A7751" s="2">
        <v>540</v>
      </c>
      <c r="B7751">
        <v>8497</v>
      </c>
      <c r="C7751" s="3">
        <v>2560.3595700000001</v>
      </c>
      <c r="D7751" s="2"/>
    </row>
    <row r="7752" spans="1:4" x14ac:dyDescent="0.25">
      <c r="A7752" s="2">
        <v>540</v>
      </c>
      <c r="B7752">
        <v>8498</v>
      </c>
      <c r="C7752" s="3">
        <v>9547.4761660000004</v>
      </c>
      <c r="D7752" s="2"/>
    </row>
    <row r="7753" spans="1:4" x14ac:dyDescent="0.25">
      <c r="A7753" s="2">
        <v>540</v>
      </c>
      <c r="B7753">
        <v>8499</v>
      </c>
      <c r="C7753" s="3">
        <v>3204.5196930000002</v>
      </c>
      <c r="D7753" s="2"/>
    </row>
    <row r="7754" spans="1:4" x14ac:dyDescent="0.25">
      <c r="A7754" s="2">
        <v>540</v>
      </c>
      <c r="B7754">
        <v>8500</v>
      </c>
      <c r="C7754" s="3">
        <v>1606.9915719999999</v>
      </c>
      <c r="D7754" s="2"/>
    </row>
    <row r="7755" spans="1:4" x14ac:dyDescent="0.25">
      <c r="A7755" s="2">
        <v>540</v>
      </c>
      <c r="B7755">
        <v>8501</v>
      </c>
      <c r="C7755" s="3">
        <v>4714.3190070000001</v>
      </c>
      <c r="D7755" s="2"/>
    </row>
    <row r="7756" spans="1:4" x14ac:dyDescent="0.25">
      <c r="A7756" s="2">
        <v>540</v>
      </c>
      <c r="B7756">
        <v>8503</v>
      </c>
      <c r="C7756" s="3">
        <v>272.41907500000002</v>
      </c>
      <c r="D7756" s="2"/>
    </row>
    <row r="7757" spans="1:4" x14ac:dyDescent="0.25">
      <c r="A7757" s="2">
        <v>540</v>
      </c>
      <c r="B7757">
        <v>8505</v>
      </c>
      <c r="C7757" s="3">
        <v>1691.306032</v>
      </c>
      <c r="D7757" s="2"/>
    </row>
    <row r="7758" spans="1:4" x14ac:dyDescent="0.25">
      <c r="A7758" s="2">
        <v>540</v>
      </c>
      <c r="B7758">
        <v>8506</v>
      </c>
      <c r="C7758" s="3">
        <v>1121.2968069999999</v>
      </c>
      <c r="D7758" s="2"/>
    </row>
    <row r="7759" spans="1:4" x14ac:dyDescent="0.25">
      <c r="A7759" s="2">
        <v>540</v>
      </c>
      <c r="B7759">
        <v>8507</v>
      </c>
      <c r="C7759" s="3">
        <v>7082.0572050000001</v>
      </c>
      <c r="D7759" s="2"/>
    </row>
    <row r="7760" spans="1:4" x14ac:dyDescent="0.25">
      <c r="A7760" s="2">
        <v>540</v>
      </c>
      <c r="B7760">
        <v>8508</v>
      </c>
      <c r="C7760" s="3">
        <v>4588.1417140000003</v>
      </c>
      <c r="D7760" s="2"/>
    </row>
    <row r="7761" spans="1:4" x14ac:dyDescent="0.25">
      <c r="A7761" s="2">
        <v>540</v>
      </c>
      <c r="B7761">
        <v>8509</v>
      </c>
      <c r="C7761" s="3">
        <v>680.46315100000004</v>
      </c>
      <c r="D7761" s="2"/>
    </row>
    <row r="7762" spans="1:4" x14ac:dyDescent="0.25">
      <c r="A7762" s="2">
        <v>540</v>
      </c>
      <c r="B7762">
        <v>8510</v>
      </c>
      <c r="C7762" s="3">
        <v>4141.5144749999999</v>
      </c>
      <c r="D7762" s="2"/>
    </row>
    <row r="7763" spans="1:4" x14ac:dyDescent="0.25">
      <c r="A7763" s="2">
        <v>540</v>
      </c>
      <c r="B7763">
        <v>8511</v>
      </c>
      <c r="C7763" s="3">
        <v>3737.5928600000002</v>
      </c>
      <c r="D7763" s="2"/>
    </row>
    <row r="7764" spans="1:4" x14ac:dyDescent="0.25">
      <c r="A7764" s="2">
        <v>540</v>
      </c>
      <c r="B7764">
        <v>8512</v>
      </c>
      <c r="C7764" s="3">
        <v>4227.9791960000002</v>
      </c>
      <c r="D7764" s="2"/>
    </row>
    <row r="7765" spans="1:4" x14ac:dyDescent="0.25">
      <c r="A7765" s="2">
        <v>540</v>
      </c>
      <c r="B7765">
        <v>8513</v>
      </c>
      <c r="C7765" s="3">
        <v>6743.4447680000003</v>
      </c>
      <c r="D7765" s="2"/>
    </row>
    <row r="7766" spans="1:4" x14ac:dyDescent="0.25">
      <c r="A7766" s="2">
        <v>540</v>
      </c>
      <c r="B7766">
        <v>8514</v>
      </c>
      <c r="C7766" s="3">
        <v>6743.4447680000003</v>
      </c>
      <c r="D7766" s="2"/>
    </row>
    <row r="7767" spans="1:4" x14ac:dyDescent="0.25">
      <c r="A7767" s="2">
        <v>540</v>
      </c>
      <c r="B7767">
        <v>8515</v>
      </c>
      <c r="C7767" s="3">
        <v>8486.2716029999992</v>
      </c>
      <c r="D7767" s="2"/>
    </row>
    <row r="7768" spans="1:4" x14ac:dyDescent="0.25">
      <c r="A7768" s="2">
        <v>540</v>
      </c>
      <c r="B7768">
        <v>8516</v>
      </c>
      <c r="C7768" s="3">
        <v>8486.2716029999992</v>
      </c>
      <c r="D7768" s="2"/>
    </row>
    <row r="7769" spans="1:4" x14ac:dyDescent="0.25">
      <c r="A7769" s="2">
        <v>540</v>
      </c>
      <c r="B7769">
        <v>8517</v>
      </c>
      <c r="C7769" s="3">
        <v>2608.4192760000001</v>
      </c>
      <c r="D7769" s="2"/>
    </row>
    <row r="7770" spans="1:4" x14ac:dyDescent="0.25">
      <c r="A7770" s="2">
        <v>540</v>
      </c>
      <c r="B7770">
        <v>8518</v>
      </c>
      <c r="C7770" s="3">
        <v>1342.4497220000001</v>
      </c>
      <c r="D7770" s="2"/>
    </row>
    <row r="7771" spans="1:4" x14ac:dyDescent="0.25">
      <c r="A7771" s="2">
        <v>540</v>
      </c>
      <c r="B7771">
        <v>8519</v>
      </c>
      <c r="C7771" s="3">
        <v>4601.0110709999999</v>
      </c>
      <c r="D7771" s="2"/>
    </row>
    <row r="7772" spans="1:4" x14ac:dyDescent="0.25">
      <c r="A7772" s="2">
        <v>540</v>
      </c>
      <c r="B7772">
        <v>8520</v>
      </c>
      <c r="C7772" s="3">
        <v>609.76744099999996</v>
      </c>
      <c r="D7772" s="2"/>
    </row>
    <row r="7773" spans="1:4" x14ac:dyDescent="0.25">
      <c r="A7773" s="2">
        <v>540</v>
      </c>
      <c r="B7773">
        <v>8521</v>
      </c>
      <c r="C7773" s="3">
        <v>4704.2536829999999</v>
      </c>
      <c r="D7773" s="2"/>
    </row>
    <row r="7774" spans="1:4" x14ac:dyDescent="0.25">
      <c r="A7774" s="2">
        <v>540</v>
      </c>
      <c r="B7774">
        <v>8522</v>
      </c>
      <c r="C7774" s="3">
        <v>3929.4647399999999</v>
      </c>
      <c r="D7774" s="2"/>
    </row>
    <row r="7775" spans="1:4" x14ac:dyDescent="0.25">
      <c r="A7775" s="2">
        <v>540</v>
      </c>
      <c r="B7775">
        <v>8523</v>
      </c>
      <c r="C7775" s="3">
        <v>3897.005854</v>
      </c>
      <c r="D7775" s="2"/>
    </row>
    <row r="7776" spans="1:4" x14ac:dyDescent="0.25">
      <c r="A7776" s="2">
        <v>540</v>
      </c>
      <c r="B7776">
        <v>8524</v>
      </c>
      <c r="C7776" s="3">
        <v>3897.005854</v>
      </c>
      <c r="D7776" s="2"/>
    </row>
    <row r="7777" spans="1:4" x14ac:dyDescent="0.25">
      <c r="A7777" s="2">
        <v>540</v>
      </c>
      <c r="B7777">
        <v>8525</v>
      </c>
      <c r="C7777" s="3">
        <v>1551.344497</v>
      </c>
      <c r="D7777" s="2"/>
    </row>
    <row r="7778" spans="1:4" x14ac:dyDescent="0.25">
      <c r="A7778" s="2">
        <v>540</v>
      </c>
      <c r="B7778">
        <v>8526</v>
      </c>
      <c r="C7778" s="3">
        <v>1551.344497</v>
      </c>
      <c r="D7778" s="2"/>
    </row>
    <row r="7779" spans="1:4" x14ac:dyDescent="0.25">
      <c r="A7779" s="2">
        <v>540</v>
      </c>
      <c r="B7779">
        <v>8527</v>
      </c>
      <c r="C7779" s="3">
        <v>1720.90401</v>
      </c>
      <c r="D7779" s="2"/>
    </row>
    <row r="7780" spans="1:4" x14ac:dyDescent="0.25">
      <c r="A7780" s="2">
        <v>540</v>
      </c>
      <c r="B7780">
        <v>8528</v>
      </c>
      <c r="C7780" s="3">
        <v>1720.90401</v>
      </c>
      <c r="D7780" s="2"/>
    </row>
    <row r="7781" spans="1:4" x14ac:dyDescent="0.25">
      <c r="A7781" s="2">
        <v>540</v>
      </c>
      <c r="B7781">
        <v>8529</v>
      </c>
      <c r="C7781" s="3">
        <v>2727.8143989999999</v>
      </c>
      <c r="D7781" s="2"/>
    </row>
    <row r="7782" spans="1:4" x14ac:dyDescent="0.25">
      <c r="A7782" s="2">
        <v>540</v>
      </c>
      <c r="B7782">
        <v>8530</v>
      </c>
      <c r="C7782" s="3">
        <v>2727.8143989999999</v>
      </c>
      <c r="D7782" s="2"/>
    </row>
    <row r="7783" spans="1:4" x14ac:dyDescent="0.25">
      <c r="A7783" s="2">
        <v>540</v>
      </c>
      <c r="B7783">
        <v>8531</v>
      </c>
      <c r="C7783" s="3">
        <v>4844.4656880000002</v>
      </c>
      <c r="D7783" s="2"/>
    </row>
    <row r="7784" spans="1:4" x14ac:dyDescent="0.25">
      <c r="A7784" s="2">
        <v>540</v>
      </c>
      <c r="B7784">
        <v>8532</v>
      </c>
      <c r="C7784" s="3">
        <v>3731.4655299999999</v>
      </c>
      <c r="D7784" s="2"/>
    </row>
    <row r="7785" spans="1:4" x14ac:dyDescent="0.25">
      <c r="A7785" s="2">
        <v>540</v>
      </c>
      <c r="B7785">
        <v>8533</v>
      </c>
      <c r="C7785" s="3">
        <v>3258.9618759999998</v>
      </c>
      <c r="D7785" s="2"/>
    </row>
    <row r="7786" spans="1:4" x14ac:dyDescent="0.25">
      <c r="A7786" s="2">
        <v>540</v>
      </c>
      <c r="B7786">
        <v>8534</v>
      </c>
      <c r="C7786" s="3">
        <v>3258.9618759999998</v>
      </c>
      <c r="D7786" s="2"/>
    </row>
    <row r="7787" spans="1:4" x14ac:dyDescent="0.25">
      <c r="A7787" s="2">
        <v>540</v>
      </c>
      <c r="B7787">
        <v>8535</v>
      </c>
      <c r="C7787" s="3">
        <v>3301.8494719999999</v>
      </c>
      <c r="D7787" s="2"/>
    </row>
    <row r="7788" spans="1:4" x14ac:dyDescent="0.25">
      <c r="A7788" s="2">
        <v>540</v>
      </c>
      <c r="B7788">
        <v>8536</v>
      </c>
      <c r="C7788" s="3">
        <v>3301.8494719999999</v>
      </c>
      <c r="D7788" s="2"/>
    </row>
    <row r="7789" spans="1:4" x14ac:dyDescent="0.25">
      <c r="A7789" s="2">
        <v>540</v>
      </c>
      <c r="B7789">
        <v>8537</v>
      </c>
      <c r="C7789" s="3">
        <v>2412.9270320000001</v>
      </c>
      <c r="D7789" s="2"/>
    </row>
    <row r="7790" spans="1:4" x14ac:dyDescent="0.25">
      <c r="A7790" s="2">
        <v>540</v>
      </c>
      <c r="B7790">
        <v>8538</v>
      </c>
      <c r="C7790" s="3">
        <v>5007.6237950000004</v>
      </c>
      <c r="D7790" s="2"/>
    </row>
    <row r="7791" spans="1:4" x14ac:dyDescent="0.25">
      <c r="A7791" s="2">
        <v>540</v>
      </c>
      <c r="B7791">
        <v>8539</v>
      </c>
      <c r="C7791" s="3">
        <v>5916.6626759999999</v>
      </c>
      <c r="D7791" s="2"/>
    </row>
    <row r="7792" spans="1:4" x14ac:dyDescent="0.25">
      <c r="A7792" s="2">
        <v>540</v>
      </c>
      <c r="B7792">
        <v>8540</v>
      </c>
      <c r="C7792" s="3">
        <v>1920.1966010000001</v>
      </c>
      <c r="D7792" s="2"/>
    </row>
    <row r="7793" spans="1:4" x14ac:dyDescent="0.25">
      <c r="A7793" s="2">
        <v>540</v>
      </c>
      <c r="B7793">
        <v>8541</v>
      </c>
      <c r="C7793" s="3">
        <v>2335.0491619999998</v>
      </c>
      <c r="D7793" s="2"/>
    </row>
    <row r="7794" spans="1:4" x14ac:dyDescent="0.25">
      <c r="A7794" s="2">
        <v>540</v>
      </c>
      <c r="B7794">
        <v>8542</v>
      </c>
      <c r="C7794" s="3">
        <v>1727.786672</v>
      </c>
      <c r="D7794" s="2"/>
    </row>
    <row r="7795" spans="1:4" x14ac:dyDescent="0.25">
      <c r="A7795" s="2">
        <v>540</v>
      </c>
      <c r="B7795">
        <v>8543</v>
      </c>
      <c r="C7795" s="3">
        <v>5563.8854719999999</v>
      </c>
      <c r="D7795" s="2"/>
    </row>
    <row r="7796" spans="1:4" x14ac:dyDescent="0.25">
      <c r="A7796" s="2">
        <v>540</v>
      </c>
      <c r="B7796">
        <v>8544</v>
      </c>
      <c r="C7796" s="3">
        <v>3417.5400209999998</v>
      </c>
      <c r="D7796" s="2"/>
    </row>
    <row r="7797" spans="1:4" x14ac:dyDescent="0.25">
      <c r="A7797" s="2">
        <v>540</v>
      </c>
      <c r="B7797">
        <v>8545</v>
      </c>
      <c r="C7797" s="3">
        <v>5563.8854719999999</v>
      </c>
      <c r="D7797" s="2"/>
    </row>
    <row r="7798" spans="1:4" x14ac:dyDescent="0.25">
      <c r="A7798" s="2">
        <v>540</v>
      </c>
      <c r="B7798">
        <v>8546</v>
      </c>
      <c r="C7798" s="3">
        <v>11520.541544</v>
      </c>
      <c r="D7798" s="2"/>
    </row>
    <row r="7799" spans="1:4" x14ac:dyDescent="0.25">
      <c r="A7799" s="2">
        <v>540</v>
      </c>
      <c r="B7799">
        <v>8547</v>
      </c>
      <c r="C7799" s="3">
        <v>2587.9463559999999</v>
      </c>
      <c r="D7799" s="2"/>
    </row>
    <row r="7800" spans="1:4" x14ac:dyDescent="0.25">
      <c r="A7800" s="2">
        <v>540</v>
      </c>
      <c r="B7800">
        <v>8548</v>
      </c>
      <c r="C7800" s="3">
        <v>9403.9135810000007</v>
      </c>
      <c r="D7800" s="2"/>
    </row>
    <row r="7801" spans="1:4" x14ac:dyDescent="0.25">
      <c r="A7801" s="2">
        <v>540</v>
      </c>
      <c r="B7801">
        <v>8549</v>
      </c>
      <c r="C7801" s="3">
        <v>3177.6754350000001</v>
      </c>
      <c r="D7801" s="2"/>
    </row>
    <row r="7802" spans="1:4" x14ac:dyDescent="0.25">
      <c r="A7802" s="2">
        <v>540</v>
      </c>
      <c r="B7802">
        <v>8550</v>
      </c>
      <c r="C7802" s="3">
        <v>3426.2703529999999</v>
      </c>
      <c r="D7802" s="2"/>
    </row>
    <row r="7803" spans="1:4" x14ac:dyDescent="0.25">
      <c r="A7803" s="2">
        <v>540</v>
      </c>
      <c r="B7803">
        <v>8551</v>
      </c>
      <c r="C7803" s="3">
        <v>666.79613300000005</v>
      </c>
      <c r="D7803" s="2"/>
    </row>
    <row r="7804" spans="1:4" x14ac:dyDescent="0.25">
      <c r="A7804" s="2">
        <v>540</v>
      </c>
      <c r="B7804">
        <v>8552</v>
      </c>
      <c r="C7804" s="3">
        <v>17.116320000000002</v>
      </c>
      <c r="D7804" s="2"/>
    </row>
    <row r="7805" spans="1:4" x14ac:dyDescent="0.25">
      <c r="A7805" s="2">
        <v>540</v>
      </c>
      <c r="B7805">
        <v>8553</v>
      </c>
      <c r="C7805" s="3">
        <v>30.226358999999999</v>
      </c>
      <c r="D7805" s="2"/>
    </row>
    <row r="7806" spans="1:4" x14ac:dyDescent="0.25">
      <c r="A7806" s="2">
        <v>540</v>
      </c>
      <c r="B7806">
        <v>8554</v>
      </c>
      <c r="C7806" s="3">
        <v>38.178545999999997</v>
      </c>
      <c r="D7806" s="2"/>
    </row>
    <row r="7807" spans="1:4" x14ac:dyDescent="0.25">
      <c r="A7807" s="2">
        <v>540</v>
      </c>
      <c r="B7807">
        <v>8555</v>
      </c>
      <c r="C7807" s="3">
        <v>30.226358999999999</v>
      </c>
      <c r="D7807" s="2"/>
    </row>
    <row r="7808" spans="1:4" x14ac:dyDescent="0.25">
      <c r="A7808" s="2">
        <v>540</v>
      </c>
      <c r="B7808">
        <v>8556</v>
      </c>
      <c r="C7808" s="3">
        <v>666.79613300000005</v>
      </c>
      <c r="D7808" s="2"/>
    </row>
    <row r="7809" spans="1:4" x14ac:dyDescent="0.25">
      <c r="A7809" s="2">
        <v>540</v>
      </c>
      <c r="B7809">
        <v>8557</v>
      </c>
      <c r="C7809" s="3">
        <v>1601.0393610000001</v>
      </c>
      <c r="D7809" s="2"/>
    </row>
    <row r="7810" spans="1:4" x14ac:dyDescent="0.25">
      <c r="A7810" s="2">
        <v>540</v>
      </c>
      <c r="B7810">
        <v>8558</v>
      </c>
      <c r="C7810" s="3">
        <v>1215.4472599999999</v>
      </c>
      <c r="D7810" s="2"/>
    </row>
    <row r="7811" spans="1:4" x14ac:dyDescent="0.25">
      <c r="A7811" s="2">
        <v>540</v>
      </c>
      <c r="B7811">
        <v>8559</v>
      </c>
      <c r="C7811" s="3">
        <v>255.13790499999999</v>
      </c>
      <c r="D7811" s="2"/>
    </row>
    <row r="7812" spans="1:4" x14ac:dyDescent="0.25">
      <c r="A7812" s="2">
        <v>540</v>
      </c>
      <c r="B7812">
        <v>8560</v>
      </c>
      <c r="C7812" s="3">
        <v>1251.624274</v>
      </c>
      <c r="D7812" s="2"/>
    </row>
    <row r="7813" spans="1:4" x14ac:dyDescent="0.25">
      <c r="A7813" s="2">
        <v>540</v>
      </c>
      <c r="B7813">
        <v>8561</v>
      </c>
      <c r="C7813" s="3">
        <v>4220.412421</v>
      </c>
      <c r="D7813" s="2"/>
    </row>
    <row r="7814" spans="1:4" x14ac:dyDescent="0.25">
      <c r="A7814" s="2">
        <v>540</v>
      </c>
      <c r="B7814">
        <v>8562</v>
      </c>
      <c r="C7814" s="3">
        <v>3088.4460130000002</v>
      </c>
      <c r="D7814" s="2"/>
    </row>
    <row r="7815" spans="1:4" x14ac:dyDescent="0.25">
      <c r="A7815" s="2">
        <v>540</v>
      </c>
      <c r="B7815">
        <v>8563</v>
      </c>
      <c r="C7815" s="3">
        <v>862.74351100000001</v>
      </c>
      <c r="D7815" s="2"/>
    </row>
    <row r="7816" spans="1:4" x14ac:dyDescent="0.25">
      <c r="A7816" s="2">
        <v>540</v>
      </c>
      <c r="B7816">
        <v>8564</v>
      </c>
      <c r="C7816" s="3">
        <v>594.57158900000002</v>
      </c>
      <c r="D7816" s="2"/>
    </row>
    <row r="7817" spans="1:4" x14ac:dyDescent="0.25">
      <c r="A7817" s="2">
        <v>540</v>
      </c>
      <c r="B7817">
        <v>8565</v>
      </c>
      <c r="C7817" s="3">
        <v>594.57158900000002</v>
      </c>
      <c r="D7817" s="2"/>
    </row>
    <row r="7818" spans="1:4" x14ac:dyDescent="0.25">
      <c r="A7818" s="2">
        <v>540</v>
      </c>
      <c r="B7818">
        <v>8566</v>
      </c>
      <c r="C7818" s="3">
        <v>2090.44875</v>
      </c>
      <c r="D7818" s="2"/>
    </row>
    <row r="7819" spans="1:4" x14ac:dyDescent="0.25">
      <c r="A7819" s="2">
        <v>540</v>
      </c>
      <c r="B7819">
        <v>8567</v>
      </c>
      <c r="C7819" s="3">
        <v>3509.6332400000001</v>
      </c>
      <c r="D7819" s="2"/>
    </row>
    <row r="7820" spans="1:4" x14ac:dyDescent="0.25">
      <c r="A7820" s="2">
        <v>540</v>
      </c>
      <c r="B7820">
        <v>8568</v>
      </c>
      <c r="C7820" s="3">
        <v>3629.9895040000001</v>
      </c>
      <c r="D7820" s="2"/>
    </row>
    <row r="7821" spans="1:4" x14ac:dyDescent="0.25">
      <c r="A7821" s="2">
        <v>540</v>
      </c>
      <c r="B7821">
        <v>8569</v>
      </c>
      <c r="C7821" s="3">
        <v>2090.44875</v>
      </c>
      <c r="D7821" s="2"/>
    </row>
    <row r="7822" spans="1:4" x14ac:dyDescent="0.25">
      <c r="A7822" s="2">
        <v>540</v>
      </c>
      <c r="B7822">
        <v>8570</v>
      </c>
      <c r="C7822" s="3">
        <v>20126.584621000002</v>
      </c>
      <c r="D7822" s="2"/>
    </row>
    <row r="7823" spans="1:4" x14ac:dyDescent="0.25">
      <c r="A7823" s="2">
        <v>540</v>
      </c>
      <c r="B7823">
        <v>8571</v>
      </c>
      <c r="C7823" s="3">
        <v>3818.6396669999999</v>
      </c>
      <c r="D7823" s="2"/>
    </row>
    <row r="7824" spans="1:4" x14ac:dyDescent="0.25">
      <c r="A7824" s="2">
        <v>540</v>
      </c>
      <c r="B7824">
        <v>8572</v>
      </c>
      <c r="C7824" s="3">
        <v>0</v>
      </c>
      <c r="D7824" s="2"/>
    </row>
    <row r="7825" spans="1:4" x14ac:dyDescent="0.25">
      <c r="A7825" s="2">
        <v>540</v>
      </c>
      <c r="B7825">
        <v>8574</v>
      </c>
      <c r="C7825" s="3">
        <v>1123.0504920000001</v>
      </c>
      <c r="D7825" s="2"/>
    </row>
    <row r="7826" spans="1:4" x14ac:dyDescent="0.25">
      <c r="A7826" s="2">
        <v>540</v>
      </c>
      <c r="B7826">
        <v>8575</v>
      </c>
      <c r="C7826" s="3">
        <v>1123.0504920000001</v>
      </c>
      <c r="D7826" s="2"/>
    </row>
    <row r="7827" spans="1:4" x14ac:dyDescent="0.25">
      <c r="A7827" s="2">
        <v>540</v>
      </c>
      <c r="B7827">
        <v>8576</v>
      </c>
      <c r="C7827" s="3">
        <v>4234.611167</v>
      </c>
      <c r="D7827" s="2"/>
    </row>
    <row r="7828" spans="1:4" x14ac:dyDescent="0.25">
      <c r="A7828" s="2">
        <v>540</v>
      </c>
      <c r="B7828">
        <v>8577</v>
      </c>
      <c r="C7828" s="3">
        <v>4512.7032470000004</v>
      </c>
      <c r="D7828" s="2"/>
    </row>
    <row r="7829" spans="1:4" x14ac:dyDescent="0.25">
      <c r="A7829" s="2">
        <v>540</v>
      </c>
      <c r="B7829">
        <v>8578</v>
      </c>
      <c r="C7829" s="3">
        <v>4512.7032470000004</v>
      </c>
      <c r="D7829" s="2"/>
    </row>
    <row r="7830" spans="1:4" x14ac:dyDescent="0.25">
      <c r="A7830" s="2">
        <v>540</v>
      </c>
      <c r="B7830">
        <v>8579</v>
      </c>
      <c r="C7830" s="3">
        <v>6992.7831990000004</v>
      </c>
      <c r="D7830" s="2"/>
    </row>
    <row r="7831" spans="1:4" x14ac:dyDescent="0.25">
      <c r="A7831" s="2">
        <v>540</v>
      </c>
      <c r="B7831">
        <v>8580</v>
      </c>
      <c r="C7831" s="3">
        <v>6272.4586010000003</v>
      </c>
      <c r="D7831" s="2"/>
    </row>
    <row r="7832" spans="1:4" x14ac:dyDescent="0.25">
      <c r="A7832" s="2">
        <v>540</v>
      </c>
      <c r="B7832">
        <v>8581</v>
      </c>
      <c r="C7832" s="3">
        <v>6272.4586010000003</v>
      </c>
      <c r="D7832" s="2"/>
    </row>
    <row r="7833" spans="1:4" x14ac:dyDescent="0.25">
      <c r="A7833" s="2">
        <v>540</v>
      </c>
      <c r="B7833">
        <v>8583</v>
      </c>
      <c r="C7833" s="3">
        <v>809.46701299999995</v>
      </c>
      <c r="D7833" s="2"/>
    </row>
    <row r="7834" spans="1:4" x14ac:dyDescent="0.25">
      <c r="A7834" s="2">
        <v>540</v>
      </c>
      <c r="B7834">
        <v>8584</v>
      </c>
      <c r="C7834" s="3">
        <v>1098.6316770000001</v>
      </c>
      <c r="D7834" s="2"/>
    </row>
    <row r="7835" spans="1:4" x14ac:dyDescent="0.25">
      <c r="A7835" s="2">
        <v>540</v>
      </c>
      <c r="B7835">
        <v>8586</v>
      </c>
      <c r="C7835" s="3">
        <v>26292.913718</v>
      </c>
      <c r="D7835" s="2"/>
    </row>
    <row r="7836" spans="1:4" x14ac:dyDescent="0.25">
      <c r="A7836" s="2">
        <v>540</v>
      </c>
      <c r="B7836">
        <v>8587</v>
      </c>
      <c r="C7836" s="3">
        <v>6879.9754519999997</v>
      </c>
      <c r="D7836" s="2"/>
    </row>
    <row r="7837" spans="1:4" x14ac:dyDescent="0.25">
      <c r="A7837" s="2">
        <v>540</v>
      </c>
      <c r="B7837">
        <v>8588</v>
      </c>
      <c r="C7837" s="3">
        <v>5637.063553</v>
      </c>
      <c r="D7837" s="2"/>
    </row>
    <row r="7838" spans="1:4" x14ac:dyDescent="0.25">
      <c r="A7838" s="2">
        <v>540</v>
      </c>
      <c r="B7838">
        <v>8590</v>
      </c>
      <c r="C7838" s="3">
        <v>10275.621553999999</v>
      </c>
      <c r="D7838" s="2"/>
    </row>
    <row r="7839" spans="1:4" x14ac:dyDescent="0.25">
      <c r="A7839" s="2">
        <v>540</v>
      </c>
      <c r="B7839">
        <v>8591</v>
      </c>
      <c r="C7839" s="3">
        <v>3727.8485580000001</v>
      </c>
      <c r="D7839" s="2"/>
    </row>
    <row r="7840" spans="1:4" x14ac:dyDescent="0.25">
      <c r="A7840" s="2">
        <v>540</v>
      </c>
      <c r="B7840">
        <v>8592</v>
      </c>
      <c r="C7840" s="3">
        <v>864.84221400000001</v>
      </c>
      <c r="D7840" s="2"/>
    </row>
    <row r="7841" spans="1:4" x14ac:dyDescent="0.25">
      <c r="A7841" s="2">
        <v>540</v>
      </c>
      <c r="B7841">
        <v>8593</v>
      </c>
      <c r="C7841" s="3">
        <v>3459.1786310000002</v>
      </c>
      <c r="D7841" s="2"/>
    </row>
    <row r="7842" spans="1:4" x14ac:dyDescent="0.25">
      <c r="A7842" s="2">
        <v>540</v>
      </c>
      <c r="B7842">
        <v>8594</v>
      </c>
      <c r="C7842" s="3">
        <v>4311.3281500000003</v>
      </c>
      <c r="D7842" s="2"/>
    </row>
    <row r="7843" spans="1:4" x14ac:dyDescent="0.25">
      <c r="A7843" s="2">
        <v>540</v>
      </c>
      <c r="B7843">
        <v>8595</v>
      </c>
      <c r="C7843" s="3">
        <v>9014.9169010000005</v>
      </c>
      <c r="D7843" s="2"/>
    </row>
    <row r="7844" spans="1:4" x14ac:dyDescent="0.25">
      <c r="A7844" s="2">
        <v>540</v>
      </c>
      <c r="B7844">
        <v>8596</v>
      </c>
      <c r="C7844" s="3">
        <v>692.24177699999996</v>
      </c>
      <c r="D7844" s="2"/>
    </row>
    <row r="7845" spans="1:4" x14ac:dyDescent="0.25">
      <c r="A7845" s="2">
        <v>540</v>
      </c>
      <c r="B7845">
        <v>8597</v>
      </c>
      <c r="C7845" s="3">
        <v>932.63545766599998</v>
      </c>
      <c r="D7845" s="2"/>
    </row>
    <row r="7846" spans="1:4" x14ac:dyDescent="0.25">
      <c r="A7846" s="2">
        <v>540</v>
      </c>
      <c r="B7846">
        <v>8598</v>
      </c>
      <c r="C7846" s="3">
        <v>504.59678400000001</v>
      </c>
      <c r="D7846" s="2"/>
    </row>
    <row r="7847" spans="1:4" x14ac:dyDescent="0.25">
      <c r="A7847" s="2">
        <v>540</v>
      </c>
      <c r="B7847">
        <v>8601</v>
      </c>
      <c r="C7847" s="3">
        <v>5340.1555070000004</v>
      </c>
      <c r="D7847" s="2"/>
    </row>
    <row r="7848" spans="1:4" x14ac:dyDescent="0.25">
      <c r="A7848" s="2">
        <v>540</v>
      </c>
      <c r="B7848">
        <v>8602</v>
      </c>
      <c r="C7848" s="3">
        <v>5731.9056170000003</v>
      </c>
      <c r="D7848" s="2"/>
    </row>
    <row r="7849" spans="1:4" x14ac:dyDescent="0.25">
      <c r="A7849" s="2">
        <v>540</v>
      </c>
      <c r="B7849">
        <v>8603</v>
      </c>
      <c r="C7849" s="3">
        <v>428.077448</v>
      </c>
      <c r="D7849" s="2"/>
    </row>
    <row r="7850" spans="1:4" x14ac:dyDescent="0.25">
      <c r="A7850" s="2">
        <v>540</v>
      </c>
      <c r="B7850">
        <v>8604</v>
      </c>
      <c r="C7850" s="3">
        <v>2661.9140349999998</v>
      </c>
      <c r="D7850" s="2"/>
    </row>
    <row r="7851" spans="1:4" x14ac:dyDescent="0.25">
      <c r="A7851" s="2">
        <v>540</v>
      </c>
      <c r="B7851">
        <v>8605</v>
      </c>
      <c r="C7851" s="3">
        <v>2710.8332049999999</v>
      </c>
      <c r="D7851" s="2"/>
    </row>
    <row r="7852" spans="1:4" x14ac:dyDescent="0.25">
      <c r="A7852" s="2">
        <v>540</v>
      </c>
      <c r="B7852">
        <v>8606</v>
      </c>
      <c r="C7852" s="3">
        <v>4423.1089970000003</v>
      </c>
      <c r="D7852" s="2"/>
    </row>
    <row r="7853" spans="1:4" x14ac:dyDescent="0.25">
      <c r="A7853" s="2">
        <v>540</v>
      </c>
      <c r="B7853">
        <v>8607</v>
      </c>
      <c r="C7853" s="3">
        <v>3529.5163590000002</v>
      </c>
      <c r="D7853" s="2"/>
    </row>
    <row r="7854" spans="1:4" x14ac:dyDescent="0.25">
      <c r="A7854" s="2">
        <v>540</v>
      </c>
      <c r="B7854">
        <v>8608</v>
      </c>
      <c r="C7854" s="3">
        <v>2002.769875</v>
      </c>
      <c r="D7854" s="2"/>
    </row>
    <row r="7855" spans="1:4" x14ac:dyDescent="0.25">
      <c r="A7855" s="2">
        <v>540</v>
      </c>
      <c r="B7855">
        <v>8609</v>
      </c>
      <c r="C7855" s="3">
        <v>12932.396492</v>
      </c>
      <c r="D7855" s="2"/>
    </row>
    <row r="7856" spans="1:4" x14ac:dyDescent="0.25">
      <c r="A7856" s="2">
        <v>540</v>
      </c>
      <c r="B7856">
        <v>8610</v>
      </c>
      <c r="C7856" s="3">
        <v>22226.707319000001</v>
      </c>
      <c r="D7856" s="2"/>
    </row>
    <row r="7857" spans="1:4" x14ac:dyDescent="0.25">
      <c r="A7857" s="2">
        <v>540</v>
      </c>
      <c r="B7857">
        <v>8611</v>
      </c>
      <c r="C7857" s="3">
        <v>6099.732274</v>
      </c>
      <c r="D7857" s="2"/>
    </row>
    <row r="7858" spans="1:4" x14ac:dyDescent="0.25">
      <c r="A7858" s="2">
        <v>540</v>
      </c>
      <c r="B7858">
        <v>8612</v>
      </c>
      <c r="C7858" s="3">
        <v>22226.707319000001</v>
      </c>
      <c r="D7858" s="2"/>
    </row>
    <row r="7859" spans="1:4" x14ac:dyDescent="0.25">
      <c r="A7859" s="2">
        <v>540</v>
      </c>
      <c r="B7859">
        <v>8613</v>
      </c>
      <c r="C7859" s="3">
        <v>4920.0322770000002</v>
      </c>
      <c r="D7859" s="2"/>
    </row>
    <row r="7860" spans="1:4" x14ac:dyDescent="0.25">
      <c r="A7860" s="2">
        <v>540</v>
      </c>
      <c r="B7860">
        <v>8614</v>
      </c>
      <c r="C7860" s="3">
        <v>3302.782373</v>
      </c>
      <c r="D7860" s="2"/>
    </row>
    <row r="7861" spans="1:4" x14ac:dyDescent="0.25">
      <c r="A7861" s="2">
        <v>540</v>
      </c>
      <c r="B7861">
        <v>8615</v>
      </c>
      <c r="C7861" s="3">
        <v>3302.782373</v>
      </c>
      <c r="D7861" s="2"/>
    </row>
    <row r="7862" spans="1:4" x14ac:dyDescent="0.25">
      <c r="A7862" s="2">
        <v>540</v>
      </c>
      <c r="B7862">
        <v>8616</v>
      </c>
      <c r="C7862" s="3">
        <v>4920.0322770000002</v>
      </c>
      <c r="D7862" s="2"/>
    </row>
    <row r="7863" spans="1:4" x14ac:dyDescent="0.25">
      <c r="A7863" s="2">
        <v>540</v>
      </c>
      <c r="B7863">
        <v>8617</v>
      </c>
      <c r="C7863" s="3">
        <v>3057.0557370000001</v>
      </c>
      <c r="D7863" s="2"/>
    </row>
    <row r="7864" spans="1:4" x14ac:dyDescent="0.25">
      <c r="A7864" s="2">
        <v>540</v>
      </c>
      <c r="B7864">
        <v>8618</v>
      </c>
      <c r="C7864" s="3">
        <v>6831.4642819999999</v>
      </c>
      <c r="D7864" s="2"/>
    </row>
    <row r="7865" spans="1:4" x14ac:dyDescent="0.25">
      <c r="A7865" s="2">
        <v>540</v>
      </c>
      <c r="B7865">
        <v>8619</v>
      </c>
      <c r="C7865" s="3">
        <v>3186.3070929999999</v>
      </c>
      <c r="D7865" s="2"/>
    </row>
    <row r="7866" spans="1:4" x14ac:dyDescent="0.25">
      <c r="A7866" s="2">
        <v>540</v>
      </c>
      <c r="B7866">
        <v>8620</v>
      </c>
      <c r="C7866" s="3">
        <v>2030.066869</v>
      </c>
      <c r="D7866" s="2"/>
    </row>
    <row r="7867" spans="1:4" x14ac:dyDescent="0.25">
      <c r="A7867" s="2">
        <v>540</v>
      </c>
      <c r="B7867">
        <v>8624</v>
      </c>
      <c r="C7867" s="3">
        <v>25612.571662999999</v>
      </c>
      <c r="D7867" s="2"/>
    </row>
    <row r="7868" spans="1:4" x14ac:dyDescent="0.25">
      <c r="A7868" s="2">
        <v>540</v>
      </c>
      <c r="B7868">
        <v>8627</v>
      </c>
      <c r="C7868" s="3">
        <v>7203.2485939999997</v>
      </c>
      <c r="D7868" s="2"/>
    </row>
    <row r="7869" spans="1:4" x14ac:dyDescent="0.25">
      <c r="A7869" s="2">
        <v>540</v>
      </c>
      <c r="B7869">
        <v>8628</v>
      </c>
      <c r="C7869" s="3">
        <v>1769.1428269999999</v>
      </c>
      <c r="D7869" s="2"/>
    </row>
    <row r="7870" spans="1:4" x14ac:dyDescent="0.25">
      <c r="A7870" s="2">
        <v>540</v>
      </c>
      <c r="B7870">
        <v>8629</v>
      </c>
      <c r="C7870" s="3">
        <v>2852.679905</v>
      </c>
      <c r="D7870" s="2"/>
    </row>
    <row r="7871" spans="1:4" x14ac:dyDescent="0.25">
      <c r="A7871" s="2">
        <v>540</v>
      </c>
      <c r="B7871">
        <v>8630</v>
      </c>
      <c r="C7871" s="3">
        <v>3805.844079</v>
      </c>
      <c r="D7871" s="2"/>
    </row>
    <row r="7872" spans="1:4" x14ac:dyDescent="0.25">
      <c r="A7872" s="2">
        <v>540</v>
      </c>
      <c r="B7872">
        <v>8631</v>
      </c>
      <c r="C7872" s="3">
        <v>2866.3034739999998</v>
      </c>
      <c r="D7872" s="2"/>
    </row>
    <row r="7873" spans="1:4" x14ac:dyDescent="0.25">
      <c r="A7873" s="2">
        <v>540</v>
      </c>
      <c r="B7873">
        <v>8632</v>
      </c>
      <c r="C7873" s="3">
        <v>2486.0800859999999</v>
      </c>
      <c r="D7873" s="2"/>
    </row>
    <row r="7874" spans="1:4" x14ac:dyDescent="0.25">
      <c r="A7874" s="2">
        <v>540</v>
      </c>
      <c r="B7874">
        <v>8633</v>
      </c>
      <c r="C7874" s="3">
        <v>6003.000078</v>
      </c>
      <c r="D7874" s="2"/>
    </row>
    <row r="7875" spans="1:4" x14ac:dyDescent="0.25">
      <c r="A7875" s="2">
        <v>540</v>
      </c>
      <c r="B7875">
        <v>8634</v>
      </c>
      <c r="C7875" s="3">
        <v>7791.7803800000002</v>
      </c>
      <c r="D7875" s="2"/>
    </row>
    <row r="7876" spans="1:4" x14ac:dyDescent="0.25">
      <c r="A7876" s="2">
        <v>540</v>
      </c>
      <c r="B7876">
        <v>8635</v>
      </c>
      <c r="C7876" s="3">
        <v>1660.6314589999999</v>
      </c>
      <c r="D7876" s="2"/>
    </row>
    <row r="7877" spans="1:4" x14ac:dyDescent="0.25">
      <c r="A7877" s="2">
        <v>540</v>
      </c>
      <c r="B7877">
        <v>8636</v>
      </c>
      <c r="C7877" s="3">
        <v>10624.156552</v>
      </c>
      <c r="D7877" s="2"/>
    </row>
    <row r="7878" spans="1:4" x14ac:dyDescent="0.25">
      <c r="A7878" s="2">
        <v>540</v>
      </c>
      <c r="B7878">
        <v>8639</v>
      </c>
      <c r="C7878" s="3">
        <v>6607.6189400000003</v>
      </c>
      <c r="D7878" s="2"/>
    </row>
    <row r="7879" spans="1:4" x14ac:dyDescent="0.25">
      <c r="A7879" s="2">
        <v>540</v>
      </c>
      <c r="B7879">
        <v>8640</v>
      </c>
      <c r="C7879" s="3">
        <v>0</v>
      </c>
      <c r="D7879" s="2"/>
    </row>
    <row r="7880" spans="1:4" x14ac:dyDescent="0.25">
      <c r="A7880" s="2">
        <v>540</v>
      </c>
      <c r="B7880">
        <v>8641</v>
      </c>
      <c r="C7880" s="3">
        <v>0</v>
      </c>
      <c r="D7880" s="2"/>
    </row>
    <row r="7881" spans="1:4" x14ac:dyDescent="0.25">
      <c r="A7881" s="2">
        <v>540</v>
      </c>
      <c r="B7881">
        <v>8642</v>
      </c>
      <c r="C7881" s="3">
        <v>2241.3219949999998</v>
      </c>
      <c r="D7881" s="2"/>
    </row>
    <row r="7882" spans="1:4" x14ac:dyDescent="0.25">
      <c r="A7882" s="2">
        <v>540</v>
      </c>
      <c r="B7882">
        <v>8643</v>
      </c>
      <c r="C7882" s="3">
        <v>2288.3170399999999</v>
      </c>
      <c r="D7882" s="2"/>
    </row>
    <row r="7883" spans="1:4" x14ac:dyDescent="0.25">
      <c r="A7883" s="2">
        <v>540</v>
      </c>
      <c r="B7883">
        <v>8645</v>
      </c>
      <c r="C7883" s="3">
        <v>6497.4260780000004</v>
      </c>
      <c r="D7883" s="2"/>
    </row>
    <row r="7884" spans="1:4" x14ac:dyDescent="0.25">
      <c r="A7884" s="2">
        <v>540</v>
      </c>
      <c r="B7884">
        <v>8646</v>
      </c>
      <c r="C7884" s="3">
        <v>3167.68797</v>
      </c>
      <c r="D7884" s="2"/>
    </row>
    <row r="7885" spans="1:4" x14ac:dyDescent="0.25">
      <c r="A7885" s="2">
        <v>540</v>
      </c>
      <c r="B7885">
        <v>8647</v>
      </c>
      <c r="C7885" s="3">
        <v>44653.692401</v>
      </c>
      <c r="D7885" s="2"/>
    </row>
    <row r="7886" spans="1:4" x14ac:dyDescent="0.25">
      <c r="A7886" s="2">
        <v>540</v>
      </c>
      <c r="B7886">
        <v>8648</v>
      </c>
      <c r="C7886" s="3">
        <v>18790.721475999999</v>
      </c>
      <c r="D7886" s="2"/>
    </row>
    <row r="7887" spans="1:4" x14ac:dyDescent="0.25">
      <c r="A7887" s="2">
        <v>540</v>
      </c>
      <c r="B7887">
        <v>8650</v>
      </c>
      <c r="C7887" s="3">
        <v>8514.5726020000002</v>
      </c>
      <c r="D7887" s="2"/>
    </row>
    <row r="7888" spans="1:4" x14ac:dyDescent="0.25">
      <c r="A7888" s="2">
        <v>540</v>
      </c>
      <c r="B7888">
        <v>8651</v>
      </c>
      <c r="C7888" s="3">
        <v>8514.5726020000002</v>
      </c>
      <c r="D7888" s="2"/>
    </row>
    <row r="7889" spans="1:4" x14ac:dyDescent="0.25">
      <c r="A7889" s="2">
        <v>540</v>
      </c>
      <c r="B7889">
        <v>8652</v>
      </c>
      <c r="C7889" s="3">
        <v>210.47770600000001</v>
      </c>
      <c r="D7889" s="2"/>
    </row>
    <row r="7890" spans="1:4" x14ac:dyDescent="0.25">
      <c r="A7890" s="2">
        <v>540</v>
      </c>
      <c r="B7890">
        <v>8653</v>
      </c>
      <c r="C7890" s="3">
        <v>1026.6233629999999</v>
      </c>
      <c r="D7890" s="2"/>
    </row>
    <row r="7891" spans="1:4" x14ac:dyDescent="0.25">
      <c r="A7891" s="2">
        <v>540</v>
      </c>
      <c r="B7891">
        <v>8654</v>
      </c>
      <c r="C7891" s="3">
        <v>5980.0926099999997</v>
      </c>
      <c r="D7891" s="2"/>
    </row>
    <row r="7892" spans="1:4" x14ac:dyDescent="0.25">
      <c r="A7892" s="2">
        <v>540</v>
      </c>
      <c r="B7892">
        <v>8655</v>
      </c>
      <c r="C7892" s="3">
        <v>4090.8476879999998</v>
      </c>
      <c r="D7892" s="2"/>
    </row>
    <row r="7893" spans="1:4" x14ac:dyDescent="0.25">
      <c r="A7893" s="2">
        <v>540</v>
      </c>
      <c r="B7893">
        <v>8656</v>
      </c>
      <c r="C7893" s="3">
        <v>13230.483177</v>
      </c>
      <c r="D7893" s="2"/>
    </row>
    <row r="7894" spans="1:4" x14ac:dyDescent="0.25">
      <c r="A7894" s="2">
        <v>540</v>
      </c>
      <c r="B7894">
        <v>8659</v>
      </c>
      <c r="C7894" s="3">
        <v>5393.7887700000001</v>
      </c>
      <c r="D7894" s="2"/>
    </row>
    <row r="7895" spans="1:4" x14ac:dyDescent="0.25">
      <c r="A7895" s="2">
        <v>540</v>
      </c>
      <c r="B7895">
        <v>8660</v>
      </c>
      <c r="C7895" s="3">
        <v>973.45264499999996</v>
      </c>
      <c r="D7895" s="2"/>
    </row>
    <row r="7896" spans="1:4" x14ac:dyDescent="0.25">
      <c r="A7896" s="2">
        <v>540</v>
      </c>
      <c r="B7896">
        <v>8663</v>
      </c>
      <c r="C7896" s="3">
        <v>1933.3576989999999</v>
      </c>
      <c r="D7896" s="2"/>
    </row>
    <row r="7897" spans="1:4" x14ac:dyDescent="0.25">
      <c r="A7897" s="2">
        <v>540</v>
      </c>
      <c r="B7897">
        <v>8664</v>
      </c>
      <c r="C7897" s="3">
        <v>5463.1471259999998</v>
      </c>
      <c r="D7897" s="2"/>
    </row>
    <row r="7898" spans="1:4" x14ac:dyDescent="0.25">
      <c r="A7898" s="2">
        <v>540</v>
      </c>
      <c r="B7898">
        <v>8665</v>
      </c>
      <c r="C7898" s="3">
        <v>9697.6741899999997</v>
      </c>
      <c r="D7898" s="2"/>
    </row>
    <row r="7899" spans="1:4" x14ac:dyDescent="0.25">
      <c r="A7899" s="2">
        <v>540</v>
      </c>
      <c r="B7899">
        <v>8666</v>
      </c>
      <c r="C7899" s="3">
        <v>139.43144799999999</v>
      </c>
      <c r="D7899" s="2"/>
    </row>
    <row r="7900" spans="1:4" x14ac:dyDescent="0.25">
      <c r="A7900" s="2">
        <v>540</v>
      </c>
      <c r="B7900">
        <v>8667</v>
      </c>
      <c r="C7900" s="3">
        <v>4707.4814900000001</v>
      </c>
      <c r="D7900" s="2"/>
    </row>
    <row r="7901" spans="1:4" x14ac:dyDescent="0.25">
      <c r="A7901" s="2">
        <v>540</v>
      </c>
      <c r="B7901">
        <v>8668</v>
      </c>
      <c r="C7901" s="3">
        <v>2113.7158709999999</v>
      </c>
      <c r="D7901" s="2"/>
    </row>
    <row r="7902" spans="1:4" x14ac:dyDescent="0.25">
      <c r="A7902" s="2">
        <v>540</v>
      </c>
      <c r="B7902">
        <v>8669</v>
      </c>
      <c r="C7902" s="3">
        <v>1238.911589</v>
      </c>
      <c r="D7902" s="2"/>
    </row>
    <row r="7903" spans="1:4" x14ac:dyDescent="0.25">
      <c r="A7903" s="2">
        <v>540</v>
      </c>
      <c r="B7903">
        <v>8670</v>
      </c>
      <c r="C7903" s="3">
        <v>1238.911589</v>
      </c>
      <c r="D7903" s="2"/>
    </row>
    <row r="7904" spans="1:4" x14ac:dyDescent="0.25">
      <c r="A7904" s="2">
        <v>540</v>
      </c>
      <c r="B7904">
        <v>8671</v>
      </c>
      <c r="C7904" s="3">
        <v>22023.502293000001</v>
      </c>
      <c r="D7904" s="2"/>
    </row>
    <row r="7905" spans="1:4" x14ac:dyDescent="0.25">
      <c r="A7905" s="2">
        <v>540</v>
      </c>
      <c r="B7905">
        <v>8672</v>
      </c>
      <c r="C7905" s="3">
        <v>16342.680596</v>
      </c>
      <c r="D7905" s="2"/>
    </row>
    <row r="7906" spans="1:4" x14ac:dyDescent="0.25">
      <c r="A7906" s="2">
        <v>540</v>
      </c>
      <c r="B7906">
        <v>8673</v>
      </c>
      <c r="C7906" s="3">
        <v>10171.305801</v>
      </c>
      <c r="D7906" s="2"/>
    </row>
    <row r="7907" spans="1:4" x14ac:dyDescent="0.25">
      <c r="A7907" s="2">
        <v>540</v>
      </c>
      <c r="B7907">
        <v>8674</v>
      </c>
      <c r="C7907" s="3">
        <v>15240.144077000001</v>
      </c>
      <c r="D7907" s="2"/>
    </row>
    <row r="7908" spans="1:4" x14ac:dyDescent="0.25">
      <c r="A7908" s="2">
        <v>540</v>
      </c>
      <c r="B7908">
        <v>8675</v>
      </c>
      <c r="C7908" s="3">
        <v>13536.689617</v>
      </c>
      <c r="D7908" s="2"/>
    </row>
    <row r="7909" spans="1:4" x14ac:dyDescent="0.25">
      <c r="A7909" s="2">
        <v>540</v>
      </c>
      <c r="B7909">
        <v>8676</v>
      </c>
      <c r="C7909" s="3">
        <v>18838.112572999999</v>
      </c>
      <c r="D7909" s="2"/>
    </row>
    <row r="7910" spans="1:4" x14ac:dyDescent="0.25">
      <c r="A7910" s="2">
        <v>540</v>
      </c>
      <c r="B7910">
        <v>8677</v>
      </c>
      <c r="C7910" s="3">
        <v>20862.077722999999</v>
      </c>
      <c r="D7910" s="2"/>
    </row>
    <row r="7911" spans="1:4" x14ac:dyDescent="0.25">
      <c r="A7911" s="2">
        <v>540</v>
      </c>
      <c r="B7911">
        <v>8678</v>
      </c>
      <c r="C7911" s="3">
        <v>20840.472933000001</v>
      </c>
      <c r="D7911" s="2"/>
    </row>
    <row r="7912" spans="1:4" x14ac:dyDescent="0.25">
      <c r="A7912" s="2">
        <v>540</v>
      </c>
      <c r="B7912">
        <v>8679</v>
      </c>
      <c r="C7912" s="3">
        <v>18547.105890999999</v>
      </c>
      <c r="D7912" s="2"/>
    </row>
    <row r="7913" spans="1:4" x14ac:dyDescent="0.25">
      <c r="A7913" s="2">
        <v>540</v>
      </c>
      <c r="B7913">
        <v>8680</v>
      </c>
      <c r="C7913" s="3">
        <v>20838.997918000001</v>
      </c>
      <c r="D7913" s="2"/>
    </row>
    <row r="7914" spans="1:4" x14ac:dyDescent="0.25">
      <c r="A7914" s="2">
        <v>540</v>
      </c>
      <c r="B7914">
        <v>8681</v>
      </c>
      <c r="C7914" s="3">
        <v>1630.4975730000001</v>
      </c>
      <c r="D7914" s="2"/>
    </row>
    <row r="7915" spans="1:4" x14ac:dyDescent="0.25">
      <c r="A7915" s="2">
        <v>540</v>
      </c>
      <c r="B7915">
        <v>8682</v>
      </c>
      <c r="C7915" s="3">
        <v>969.41522799999996</v>
      </c>
      <c r="D7915" s="2"/>
    </row>
    <row r="7916" spans="1:4" x14ac:dyDescent="0.25">
      <c r="A7916" s="2">
        <v>540</v>
      </c>
      <c r="B7916">
        <v>8683</v>
      </c>
      <c r="C7916" s="3">
        <v>2644.5138350000002</v>
      </c>
      <c r="D7916" s="2"/>
    </row>
    <row r="7917" spans="1:4" x14ac:dyDescent="0.25">
      <c r="A7917" s="2">
        <v>540</v>
      </c>
      <c r="B7917">
        <v>8684</v>
      </c>
      <c r="C7917" s="3">
        <v>1132.410672</v>
      </c>
      <c r="D7917" s="2"/>
    </row>
    <row r="7918" spans="1:4" x14ac:dyDescent="0.25">
      <c r="A7918" s="2">
        <v>540</v>
      </c>
      <c r="B7918">
        <v>8685</v>
      </c>
      <c r="C7918" s="3">
        <v>12254.359235</v>
      </c>
      <c r="D7918" s="2"/>
    </row>
    <row r="7919" spans="1:4" x14ac:dyDescent="0.25">
      <c r="A7919" s="2">
        <v>540</v>
      </c>
      <c r="B7919">
        <v>8686</v>
      </c>
      <c r="C7919" s="3">
        <v>6272.1145109999998</v>
      </c>
      <c r="D7919" s="2"/>
    </row>
    <row r="7920" spans="1:4" x14ac:dyDescent="0.25">
      <c r="A7920" s="2">
        <v>540</v>
      </c>
      <c r="B7920">
        <v>8687</v>
      </c>
      <c r="C7920" s="3">
        <v>2589.7861509999998</v>
      </c>
      <c r="D7920" s="2"/>
    </row>
    <row r="7921" spans="1:4" x14ac:dyDescent="0.25">
      <c r="A7921" s="2">
        <v>540</v>
      </c>
      <c r="B7921">
        <v>8688</v>
      </c>
      <c r="C7921" s="3">
        <v>0</v>
      </c>
      <c r="D7921" s="2"/>
    </row>
    <row r="7922" spans="1:4" x14ac:dyDescent="0.25">
      <c r="A7922" s="2">
        <v>540</v>
      </c>
      <c r="B7922">
        <v>8689</v>
      </c>
      <c r="C7922" s="3">
        <v>751.26737000000003</v>
      </c>
      <c r="D7922" s="2"/>
    </row>
    <row r="7923" spans="1:4" x14ac:dyDescent="0.25">
      <c r="A7923" s="2">
        <v>540</v>
      </c>
      <c r="B7923">
        <v>8690</v>
      </c>
      <c r="C7923" s="3">
        <v>0</v>
      </c>
      <c r="D7923" s="2"/>
    </row>
    <row r="7924" spans="1:4" x14ac:dyDescent="0.25">
      <c r="A7924" s="2">
        <v>540</v>
      </c>
      <c r="B7924">
        <v>8694</v>
      </c>
      <c r="C7924" s="3">
        <v>12708.306237999999</v>
      </c>
      <c r="D7924" s="2"/>
    </row>
    <row r="7925" spans="1:4" x14ac:dyDescent="0.25">
      <c r="A7925" s="2">
        <v>540</v>
      </c>
      <c r="B7925">
        <v>8695</v>
      </c>
      <c r="C7925" s="3">
        <v>15638.002845000001</v>
      </c>
      <c r="D7925" s="2"/>
    </row>
    <row r="7926" spans="1:4" x14ac:dyDescent="0.25">
      <c r="A7926" s="2">
        <v>540</v>
      </c>
      <c r="B7926">
        <v>8696</v>
      </c>
      <c r="C7926" s="3">
        <v>15301.276663000001</v>
      </c>
      <c r="D7926" s="2"/>
    </row>
    <row r="7927" spans="1:4" x14ac:dyDescent="0.25">
      <c r="A7927" s="2">
        <v>540</v>
      </c>
      <c r="B7927">
        <v>8697</v>
      </c>
      <c r="C7927" s="3">
        <v>4409.7388389999996</v>
      </c>
      <c r="D7927" s="2"/>
    </row>
    <row r="7928" spans="1:4" x14ac:dyDescent="0.25">
      <c r="A7928" s="2">
        <v>540</v>
      </c>
      <c r="B7928">
        <v>8698</v>
      </c>
      <c r="C7928" s="3">
        <v>2249.831111</v>
      </c>
      <c r="D7928" s="2"/>
    </row>
    <row r="7929" spans="1:4" x14ac:dyDescent="0.25">
      <c r="A7929" s="2">
        <v>540</v>
      </c>
      <c r="B7929">
        <v>8699</v>
      </c>
      <c r="C7929" s="3">
        <v>940.89884500000005</v>
      </c>
      <c r="D7929" s="2"/>
    </row>
    <row r="7930" spans="1:4" x14ac:dyDescent="0.25">
      <c r="A7930" s="2">
        <v>540</v>
      </c>
      <c r="B7930">
        <v>8700</v>
      </c>
      <c r="C7930" s="3">
        <v>14343.463081</v>
      </c>
      <c r="D7930" s="2"/>
    </row>
    <row r="7931" spans="1:4" x14ac:dyDescent="0.25">
      <c r="A7931" s="2">
        <v>540</v>
      </c>
      <c r="B7931">
        <v>8701</v>
      </c>
      <c r="C7931" s="3">
        <v>14904.085241999999</v>
      </c>
      <c r="D7931" s="2"/>
    </row>
    <row r="7932" spans="1:4" x14ac:dyDescent="0.25">
      <c r="A7932" s="2">
        <v>540</v>
      </c>
      <c r="B7932">
        <v>8702</v>
      </c>
      <c r="C7932" s="3">
        <v>940.89884500000005</v>
      </c>
      <c r="D7932" s="2"/>
    </row>
    <row r="7933" spans="1:4" x14ac:dyDescent="0.25">
      <c r="A7933" s="2">
        <v>540</v>
      </c>
      <c r="B7933">
        <v>8703</v>
      </c>
      <c r="C7933" s="3">
        <v>6251.7863580000003</v>
      </c>
      <c r="D7933" s="2"/>
    </row>
    <row r="7934" spans="1:4" x14ac:dyDescent="0.25">
      <c r="A7934" s="2">
        <v>540</v>
      </c>
      <c r="B7934">
        <v>8704</v>
      </c>
      <c r="C7934" s="3">
        <v>15310.246988000001</v>
      </c>
      <c r="D7934" s="2"/>
    </row>
    <row r="7935" spans="1:4" x14ac:dyDescent="0.25">
      <c r="A7935" s="2">
        <v>540</v>
      </c>
      <c r="B7935">
        <v>8705</v>
      </c>
      <c r="C7935" s="3">
        <v>5148.867698</v>
      </c>
      <c r="D7935" s="2"/>
    </row>
    <row r="7936" spans="1:4" x14ac:dyDescent="0.25">
      <c r="A7936" s="2">
        <v>540</v>
      </c>
      <c r="B7936">
        <v>8706</v>
      </c>
      <c r="C7936" s="3">
        <v>2028.8921499999999</v>
      </c>
      <c r="D7936" s="2"/>
    </row>
    <row r="7937" spans="1:4" x14ac:dyDescent="0.25">
      <c r="A7937" s="2">
        <v>540</v>
      </c>
      <c r="B7937">
        <v>8707</v>
      </c>
      <c r="C7937" s="3">
        <v>1443.7346520000001</v>
      </c>
      <c r="D7937" s="2"/>
    </row>
    <row r="7938" spans="1:4" x14ac:dyDescent="0.25">
      <c r="A7938" s="2">
        <v>540</v>
      </c>
      <c r="B7938">
        <v>8708</v>
      </c>
      <c r="C7938" s="3">
        <v>7206.2760779999999</v>
      </c>
      <c r="D7938" s="2"/>
    </row>
    <row r="7939" spans="1:4" x14ac:dyDescent="0.25">
      <c r="A7939" s="2">
        <v>540</v>
      </c>
      <c r="B7939">
        <v>8709</v>
      </c>
      <c r="C7939" s="3">
        <v>13932.240174</v>
      </c>
      <c r="D7939" s="2"/>
    </row>
    <row r="7940" spans="1:4" x14ac:dyDescent="0.25">
      <c r="A7940" s="2">
        <v>540</v>
      </c>
      <c r="B7940">
        <v>8710</v>
      </c>
      <c r="C7940" s="3">
        <v>13607.367410000001</v>
      </c>
      <c r="D7940" s="2"/>
    </row>
    <row r="7941" spans="1:4" x14ac:dyDescent="0.25">
      <c r="A7941" s="2">
        <v>540</v>
      </c>
      <c r="B7941">
        <v>8711</v>
      </c>
      <c r="C7941" s="3">
        <v>6419.0085499999996</v>
      </c>
      <c r="D7941" s="2"/>
    </row>
    <row r="7942" spans="1:4" x14ac:dyDescent="0.25">
      <c r="A7942" s="2">
        <v>540</v>
      </c>
      <c r="B7942">
        <v>8712</v>
      </c>
      <c r="C7942" s="3">
        <v>7076.4800910000004</v>
      </c>
      <c r="D7942" s="2"/>
    </row>
    <row r="7943" spans="1:4" x14ac:dyDescent="0.25">
      <c r="A7943" s="2">
        <v>540</v>
      </c>
      <c r="B7943">
        <v>8713</v>
      </c>
      <c r="C7943" s="3">
        <v>7363.6937189999999</v>
      </c>
      <c r="D7943" s="2"/>
    </row>
    <row r="7944" spans="1:4" x14ac:dyDescent="0.25">
      <c r="A7944" s="2">
        <v>540</v>
      </c>
      <c r="B7944">
        <v>8714</v>
      </c>
      <c r="C7944" s="3">
        <v>16074.800174</v>
      </c>
      <c r="D7944" s="2"/>
    </row>
    <row r="7945" spans="1:4" x14ac:dyDescent="0.25">
      <c r="A7945" s="2">
        <v>540</v>
      </c>
      <c r="B7945">
        <v>8715</v>
      </c>
      <c r="C7945" s="3">
        <v>13639.929862999999</v>
      </c>
      <c r="D7945" s="2"/>
    </row>
    <row r="7946" spans="1:4" x14ac:dyDescent="0.25">
      <c r="A7946" s="2">
        <v>540</v>
      </c>
      <c r="B7946">
        <v>8717</v>
      </c>
      <c r="C7946" s="3">
        <v>9245.3215540000001</v>
      </c>
      <c r="D7946" s="2"/>
    </row>
    <row r="7947" spans="1:4" x14ac:dyDescent="0.25">
      <c r="A7947" s="2">
        <v>540</v>
      </c>
      <c r="B7947">
        <v>8719</v>
      </c>
      <c r="C7947" s="3">
        <v>1337.3632150000001</v>
      </c>
      <c r="D7947" s="2"/>
    </row>
    <row r="7948" spans="1:4" x14ac:dyDescent="0.25">
      <c r="A7948" s="2">
        <v>540</v>
      </c>
      <c r="B7948">
        <v>8720</v>
      </c>
      <c r="C7948" s="3">
        <v>12641.557468999999</v>
      </c>
      <c r="D7948" s="2"/>
    </row>
    <row r="7949" spans="1:4" x14ac:dyDescent="0.25">
      <c r="A7949" s="2">
        <v>540</v>
      </c>
      <c r="B7949">
        <v>8721</v>
      </c>
      <c r="C7949" s="3">
        <v>1947.5530080000001</v>
      </c>
      <c r="D7949" s="2"/>
    </row>
    <row r="7950" spans="1:4" x14ac:dyDescent="0.25">
      <c r="A7950" s="2">
        <v>540</v>
      </c>
      <c r="B7950">
        <v>8722</v>
      </c>
      <c r="C7950" s="3">
        <v>5.0010919999999999</v>
      </c>
      <c r="D7950" s="2"/>
    </row>
    <row r="7951" spans="1:4" x14ac:dyDescent="0.25">
      <c r="A7951" s="2">
        <v>540</v>
      </c>
      <c r="B7951">
        <v>8724</v>
      </c>
      <c r="C7951" s="3">
        <v>7388.7442019999999</v>
      </c>
      <c r="D7951" s="2"/>
    </row>
    <row r="7952" spans="1:4" x14ac:dyDescent="0.25">
      <c r="A7952" s="2">
        <v>540</v>
      </c>
      <c r="B7952">
        <v>8725</v>
      </c>
      <c r="C7952" s="3">
        <v>6105.3370340000001</v>
      </c>
      <c r="D7952" s="2"/>
    </row>
    <row r="7953" spans="1:4" x14ac:dyDescent="0.25">
      <c r="A7953" s="2">
        <v>540</v>
      </c>
      <c r="B7953">
        <v>8726</v>
      </c>
      <c r="C7953" s="3">
        <v>62362.766983000001</v>
      </c>
      <c r="D7953" s="2"/>
    </row>
    <row r="7954" spans="1:4" x14ac:dyDescent="0.25">
      <c r="A7954" s="2">
        <v>540</v>
      </c>
      <c r="B7954">
        <v>8727</v>
      </c>
      <c r="C7954" s="3">
        <v>6761.3164450000004</v>
      </c>
      <c r="D7954" s="2"/>
    </row>
    <row r="7955" spans="1:4" x14ac:dyDescent="0.25">
      <c r="A7955" s="2">
        <v>540</v>
      </c>
      <c r="B7955">
        <v>8728</v>
      </c>
      <c r="C7955" s="3">
        <v>10294.294306</v>
      </c>
      <c r="D7955" s="2"/>
    </row>
    <row r="7956" spans="1:4" x14ac:dyDescent="0.25">
      <c r="A7956" s="2">
        <v>540</v>
      </c>
      <c r="B7956">
        <v>8729</v>
      </c>
      <c r="C7956" s="3">
        <v>3853.3834099999999</v>
      </c>
      <c r="D7956" s="2"/>
    </row>
    <row r="7957" spans="1:4" x14ac:dyDescent="0.25">
      <c r="A7957" s="2">
        <v>540</v>
      </c>
      <c r="B7957">
        <v>8730</v>
      </c>
      <c r="C7957" s="3">
        <v>903.87485500000003</v>
      </c>
      <c r="D7957" s="2"/>
    </row>
    <row r="7958" spans="1:4" x14ac:dyDescent="0.25">
      <c r="A7958" s="2">
        <v>540</v>
      </c>
      <c r="B7958">
        <v>8731</v>
      </c>
      <c r="C7958" s="3">
        <v>1999.416479</v>
      </c>
      <c r="D7958" s="2"/>
    </row>
    <row r="7959" spans="1:4" x14ac:dyDescent="0.25">
      <c r="A7959" s="2">
        <v>540</v>
      </c>
      <c r="B7959">
        <v>8733</v>
      </c>
      <c r="C7959" s="3">
        <v>3380.2390599999999</v>
      </c>
      <c r="D7959" s="2"/>
    </row>
    <row r="7960" spans="1:4" x14ac:dyDescent="0.25">
      <c r="A7960" s="2">
        <v>540</v>
      </c>
      <c r="B7960">
        <v>8734</v>
      </c>
      <c r="C7960" s="3">
        <v>1896.92759</v>
      </c>
      <c r="D7960" s="2"/>
    </row>
    <row r="7961" spans="1:4" x14ac:dyDescent="0.25">
      <c r="A7961" s="2">
        <v>540</v>
      </c>
      <c r="B7961">
        <v>8736</v>
      </c>
      <c r="C7961" s="3">
        <v>13633.025794331999</v>
      </c>
      <c r="D7961" s="2"/>
    </row>
    <row r="7962" spans="1:4" x14ac:dyDescent="0.25">
      <c r="A7962" s="2">
        <v>540</v>
      </c>
      <c r="B7962">
        <v>8737</v>
      </c>
      <c r="C7962" s="3">
        <v>13412.763712</v>
      </c>
      <c r="D7962" s="2"/>
    </row>
    <row r="7963" spans="1:4" x14ac:dyDescent="0.25">
      <c r="A7963" s="2">
        <v>540</v>
      </c>
      <c r="B7963">
        <v>8738</v>
      </c>
      <c r="C7963" s="3">
        <v>7858.0362859999996</v>
      </c>
      <c r="D7963" s="2"/>
    </row>
    <row r="7964" spans="1:4" x14ac:dyDescent="0.25">
      <c r="A7964" s="2">
        <v>540</v>
      </c>
      <c r="B7964">
        <v>8739</v>
      </c>
      <c r="C7964" s="3">
        <v>1392.428236</v>
      </c>
      <c r="D7964" s="2"/>
    </row>
    <row r="7965" spans="1:4" x14ac:dyDescent="0.25">
      <c r="A7965" s="2">
        <v>540</v>
      </c>
      <c r="B7965">
        <v>8740</v>
      </c>
      <c r="C7965" s="3">
        <v>6873.3831870000004</v>
      </c>
      <c r="D7965" s="2"/>
    </row>
    <row r="7966" spans="1:4" x14ac:dyDescent="0.25">
      <c r="A7966" s="2">
        <v>540</v>
      </c>
      <c r="B7966">
        <v>8741</v>
      </c>
      <c r="C7966" s="3">
        <v>6900.6919369999996</v>
      </c>
      <c r="D7966" s="2"/>
    </row>
    <row r="7967" spans="1:4" x14ac:dyDescent="0.25">
      <c r="A7967" s="2">
        <v>540</v>
      </c>
      <c r="B7967">
        <v>8742</v>
      </c>
      <c r="C7967" s="3">
        <v>6873.3831870000004</v>
      </c>
      <c r="D7967" s="2"/>
    </row>
    <row r="7968" spans="1:4" x14ac:dyDescent="0.25">
      <c r="A7968" s="2">
        <v>540</v>
      </c>
      <c r="B7968">
        <v>8743</v>
      </c>
      <c r="C7968" s="3">
        <v>6655.0772079999997</v>
      </c>
      <c r="D7968" s="2"/>
    </row>
    <row r="7969" spans="1:4" x14ac:dyDescent="0.25">
      <c r="A7969" s="2">
        <v>540</v>
      </c>
      <c r="B7969">
        <v>8744</v>
      </c>
      <c r="C7969" s="3">
        <v>14372.080397</v>
      </c>
      <c r="D7969" s="2"/>
    </row>
    <row r="7970" spans="1:4" x14ac:dyDescent="0.25">
      <c r="A7970" s="2">
        <v>540</v>
      </c>
      <c r="B7970">
        <v>8745</v>
      </c>
      <c r="C7970" s="3">
        <v>12772.291906</v>
      </c>
      <c r="D7970" s="2"/>
    </row>
    <row r="7971" spans="1:4" x14ac:dyDescent="0.25">
      <c r="A7971" s="2">
        <v>540</v>
      </c>
      <c r="B7971">
        <v>8753</v>
      </c>
      <c r="C7971" s="3">
        <v>1392.428236</v>
      </c>
      <c r="D7971" s="2"/>
    </row>
    <row r="7972" spans="1:4" x14ac:dyDescent="0.25">
      <c r="A7972" s="2">
        <v>540</v>
      </c>
      <c r="B7972">
        <v>8754</v>
      </c>
      <c r="C7972" s="3">
        <v>5213.8527199999999</v>
      </c>
      <c r="D7972" s="2"/>
    </row>
    <row r="7973" spans="1:4" x14ac:dyDescent="0.25">
      <c r="A7973" s="2">
        <v>540</v>
      </c>
      <c r="B7973">
        <v>8755</v>
      </c>
      <c r="C7973" s="3">
        <v>7750.2647880000004</v>
      </c>
      <c r="D7973" s="2"/>
    </row>
    <row r="7974" spans="1:4" x14ac:dyDescent="0.25">
      <c r="A7974" s="2">
        <v>540</v>
      </c>
      <c r="B7974">
        <v>8756</v>
      </c>
      <c r="C7974" s="3">
        <v>17043.3649</v>
      </c>
      <c r="D7974" s="2"/>
    </row>
    <row r="7975" spans="1:4" x14ac:dyDescent="0.25">
      <c r="A7975" s="2">
        <v>540</v>
      </c>
      <c r="B7975">
        <v>8757</v>
      </c>
      <c r="C7975" s="3">
        <v>4405.2064019999998</v>
      </c>
      <c r="D7975" s="2"/>
    </row>
    <row r="7976" spans="1:4" x14ac:dyDescent="0.25">
      <c r="A7976" s="2">
        <v>540</v>
      </c>
      <c r="B7976">
        <v>8758</v>
      </c>
      <c r="C7976" s="3">
        <v>4911.9552949999998</v>
      </c>
      <c r="D7976" s="2"/>
    </row>
    <row r="7977" spans="1:4" x14ac:dyDescent="0.25">
      <c r="A7977" s="2">
        <v>540</v>
      </c>
      <c r="B7977">
        <v>8759</v>
      </c>
      <c r="C7977" s="3">
        <v>322.70153699999997</v>
      </c>
      <c r="D7977" s="2"/>
    </row>
    <row r="7978" spans="1:4" x14ac:dyDescent="0.25">
      <c r="A7978" s="2">
        <v>540</v>
      </c>
      <c r="B7978">
        <v>8760</v>
      </c>
      <c r="C7978" s="3">
        <v>3193.7280999999998</v>
      </c>
      <c r="D7978" s="2"/>
    </row>
    <row r="7979" spans="1:4" x14ac:dyDescent="0.25">
      <c r="A7979" s="2">
        <v>540</v>
      </c>
      <c r="B7979">
        <v>8761</v>
      </c>
      <c r="C7979" s="3">
        <v>1046.970869</v>
      </c>
      <c r="D7979" s="2"/>
    </row>
    <row r="7980" spans="1:4" x14ac:dyDescent="0.25">
      <c r="A7980" s="2">
        <v>540</v>
      </c>
      <c r="B7980">
        <v>8762</v>
      </c>
      <c r="C7980" s="3">
        <v>3675.2010919999998</v>
      </c>
      <c r="D7980" s="2"/>
    </row>
    <row r="7981" spans="1:4" x14ac:dyDescent="0.25">
      <c r="A7981" s="2">
        <v>540</v>
      </c>
      <c r="B7981">
        <v>8763</v>
      </c>
      <c r="C7981" s="3">
        <v>7539.7870819999998</v>
      </c>
      <c r="D7981" s="2"/>
    </row>
    <row r="7982" spans="1:4" x14ac:dyDescent="0.25">
      <c r="A7982" s="2">
        <v>540</v>
      </c>
      <c r="B7982">
        <v>8764</v>
      </c>
      <c r="C7982" s="3">
        <v>4200.3132750000004</v>
      </c>
      <c r="D7982" s="2"/>
    </row>
    <row r="7983" spans="1:4" x14ac:dyDescent="0.25">
      <c r="A7983" s="2">
        <v>540</v>
      </c>
      <c r="B7983">
        <v>8765</v>
      </c>
      <c r="C7983" s="3">
        <v>322.70153699999997</v>
      </c>
      <c r="D7983" s="2"/>
    </row>
    <row r="7984" spans="1:4" x14ac:dyDescent="0.25">
      <c r="A7984" s="2">
        <v>540</v>
      </c>
      <c r="B7984">
        <v>8768</v>
      </c>
      <c r="C7984" s="3">
        <v>99093.861371000006</v>
      </c>
      <c r="D7984" s="2"/>
    </row>
    <row r="7985" spans="1:4" x14ac:dyDescent="0.25">
      <c r="A7985" s="2">
        <v>540</v>
      </c>
      <c r="B7985">
        <v>8769</v>
      </c>
      <c r="C7985" s="3">
        <v>96310.184338000006</v>
      </c>
      <c r="D7985" s="2"/>
    </row>
    <row r="7986" spans="1:4" x14ac:dyDescent="0.25">
      <c r="A7986" s="2">
        <v>540</v>
      </c>
      <c r="B7986">
        <v>8770</v>
      </c>
      <c r="C7986" s="3">
        <v>99508.735551000005</v>
      </c>
      <c r="D7986" s="2"/>
    </row>
    <row r="7987" spans="1:4" x14ac:dyDescent="0.25">
      <c r="A7987" s="2">
        <v>540</v>
      </c>
      <c r="B7987">
        <v>8771</v>
      </c>
      <c r="C7987" s="3">
        <v>98772.440805999999</v>
      </c>
      <c r="D7987" s="2"/>
    </row>
    <row r="7988" spans="1:4" x14ac:dyDescent="0.25">
      <c r="A7988" s="2">
        <v>540</v>
      </c>
      <c r="B7988">
        <v>8772</v>
      </c>
      <c r="C7988" s="3">
        <v>99218.031069000004</v>
      </c>
      <c r="D7988" s="2"/>
    </row>
    <row r="7989" spans="1:4" x14ac:dyDescent="0.25">
      <c r="A7989" s="2">
        <v>540</v>
      </c>
      <c r="B7989">
        <v>8773</v>
      </c>
      <c r="C7989" s="3">
        <v>95122.768299999996</v>
      </c>
      <c r="D7989" s="2"/>
    </row>
    <row r="7990" spans="1:4" x14ac:dyDescent="0.25">
      <c r="A7990" s="2">
        <v>540</v>
      </c>
      <c r="B7990">
        <v>8774</v>
      </c>
      <c r="C7990" s="3">
        <v>107882.53727299999</v>
      </c>
      <c r="D7990" s="2"/>
    </row>
    <row r="7991" spans="1:4" x14ac:dyDescent="0.25">
      <c r="A7991" s="2">
        <v>540</v>
      </c>
      <c r="B7991">
        <v>8775</v>
      </c>
      <c r="C7991" s="3">
        <v>112778.57859200001</v>
      </c>
      <c r="D7991" s="2"/>
    </row>
    <row r="7992" spans="1:4" x14ac:dyDescent="0.25">
      <c r="A7992" s="2">
        <v>540</v>
      </c>
      <c r="B7992">
        <v>8776</v>
      </c>
      <c r="C7992" s="3">
        <v>118153.539978</v>
      </c>
      <c r="D7992" s="2"/>
    </row>
    <row r="7993" spans="1:4" x14ac:dyDescent="0.25">
      <c r="A7993" s="2">
        <v>540</v>
      </c>
      <c r="B7993">
        <v>8777</v>
      </c>
      <c r="C7993" s="3">
        <v>87552.371717000002</v>
      </c>
      <c r="D7993" s="2"/>
    </row>
    <row r="7994" spans="1:4" x14ac:dyDescent="0.25">
      <c r="A7994" s="2">
        <v>540</v>
      </c>
      <c r="B7994">
        <v>8778</v>
      </c>
      <c r="C7994" s="3">
        <v>101784.46431700001</v>
      </c>
      <c r="D7994" s="2"/>
    </row>
    <row r="7995" spans="1:4" x14ac:dyDescent="0.25">
      <c r="A7995" s="2">
        <v>540</v>
      </c>
      <c r="B7995">
        <v>8780</v>
      </c>
      <c r="C7995" s="3">
        <v>78586.801145000005</v>
      </c>
      <c r="D7995" s="2"/>
    </row>
    <row r="7996" spans="1:4" x14ac:dyDescent="0.25">
      <c r="A7996" s="2">
        <v>540</v>
      </c>
      <c r="B7996">
        <v>8781</v>
      </c>
      <c r="C7996" s="3">
        <v>77584.344658000002</v>
      </c>
      <c r="D7996" s="2"/>
    </row>
    <row r="7997" spans="1:4" x14ac:dyDescent="0.25">
      <c r="A7997" s="2">
        <v>540</v>
      </c>
      <c r="B7997">
        <v>8782</v>
      </c>
      <c r="C7997" s="3">
        <v>24583.151980999999</v>
      </c>
      <c r="D7997" s="2"/>
    </row>
    <row r="7998" spans="1:4" x14ac:dyDescent="0.25">
      <c r="A7998" s="2">
        <v>540</v>
      </c>
      <c r="B7998">
        <v>8783</v>
      </c>
      <c r="C7998" s="3">
        <v>23536.181111999998</v>
      </c>
      <c r="D7998" s="2"/>
    </row>
    <row r="7999" spans="1:4" x14ac:dyDescent="0.25">
      <c r="A7999" s="2">
        <v>540</v>
      </c>
      <c r="B7999">
        <v>8784</v>
      </c>
      <c r="C7999" s="3">
        <v>104507.814675</v>
      </c>
      <c r="D7999" s="2"/>
    </row>
    <row r="8000" spans="1:4" x14ac:dyDescent="0.25">
      <c r="A8000" s="2">
        <v>540</v>
      </c>
      <c r="B8000">
        <v>8785</v>
      </c>
      <c r="C8000" s="3">
        <v>109999.71075699999</v>
      </c>
      <c r="D8000" s="2"/>
    </row>
    <row r="8001" spans="1:4" x14ac:dyDescent="0.25">
      <c r="A8001" s="2">
        <v>540</v>
      </c>
      <c r="B8001">
        <v>8786</v>
      </c>
      <c r="C8001" s="3">
        <v>98580.363240999999</v>
      </c>
      <c r="D8001" s="2"/>
    </row>
    <row r="8002" spans="1:4" x14ac:dyDescent="0.25">
      <c r="A8002" s="2">
        <v>540</v>
      </c>
      <c r="B8002">
        <v>8787</v>
      </c>
      <c r="C8002" s="3">
        <v>97248.299075999996</v>
      </c>
      <c r="D8002" s="2"/>
    </row>
    <row r="8003" spans="1:4" x14ac:dyDescent="0.25">
      <c r="A8003" s="2">
        <v>540</v>
      </c>
      <c r="B8003">
        <v>8788</v>
      </c>
      <c r="C8003" s="3">
        <v>101096.259793</v>
      </c>
      <c r="D8003" s="2"/>
    </row>
    <row r="8004" spans="1:4" x14ac:dyDescent="0.25">
      <c r="A8004" s="2">
        <v>540</v>
      </c>
      <c r="B8004">
        <v>8789</v>
      </c>
      <c r="C8004" s="3">
        <v>104175.37037</v>
      </c>
      <c r="D8004" s="2"/>
    </row>
    <row r="8005" spans="1:4" x14ac:dyDescent="0.25">
      <c r="A8005" s="2">
        <v>540</v>
      </c>
      <c r="B8005">
        <v>8790</v>
      </c>
      <c r="C8005" s="3">
        <v>111025.72719400001</v>
      </c>
      <c r="D8005" s="2"/>
    </row>
    <row r="8006" spans="1:4" x14ac:dyDescent="0.25">
      <c r="A8006" s="2">
        <v>540</v>
      </c>
      <c r="B8006">
        <v>8791</v>
      </c>
      <c r="C8006" s="3">
        <v>93713.063248000006</v>
      </c>
      <c r="D8006" s="2"/>
    </row>
    <row r="8007" spans="1:4" x14ac:dyDescent="0.25">
      <c r="A8007" s="2">
        <v>540</v>
      </c>
      <c r="B8007">
        <v>8792</v>
      </c>
      <c r="C8007" s="3">
        <v>98618.688292000006</v>
      </c>
      <c r="D8007" s="2"/>
    </row>
    <row r="8008" spans="1:4" x14ac:dyDescent="0.25">
      <c r="A8008" s="2">
        <v>540</v>
      </c>
      <c r="B8008">
        <v>8793</v>
      </c>
      <c r="C8008" s="3">
        <v>98221.459161000006</v>
      </c>
      <c r="D8008" s="2"/>
    </row>
    <row r="8009" spans="1:4" x14ac:dyDescent="0.25">
      <c r="A8009" s="2">
        <v>540</v>
      </c>
      <c r="B8009">
        <v>8794</v>
      </c>
      <c r="C8009" s="3">
        <v>103302.33732799999</v>
      </c>
      <c r="D8009" s="2"/>
    </row>
    <row r="8010" spans="1:4" x14ac:dyDescent="0.25">
      <c r="A8010" s="2">
        <v>540</v>
      </c>
      <c r="B8010">
        <v>8795</v>
      </c>
      <c r="C8010" s="3">
        <v>23536.181111999998</v>
      </c>
      <c r="D8010" s="2"/>
    </row>
    <row r="8011" spans="1:4" x14ac:dyDescent="0.25">
      <c r="A8011" s="2">
        <v>540</v>
      </c>
      <c r="B8011">
        <v>8796</v>
      </c>
      <c r="C8011" s="3">
        <v>16181.570788000001</v>
      </c>
      <c r="D8011" s="2"/>
    </row>
    <row r="8012" spans="1:4" x14ac:dyDescent="0.25">
      <c r="A8012" s="2">
        <v>540</v>
      </c>
      <c r="B8012">
        <v>8797</v>
      </c>
      <c r="C8012" s="3">
        <v>97483.526089000006</v>
      </c>
      <c r="D8012" s="2"/>
    </row>
    <row r="8013" spans="1:4" x14ac:dyDescent="0.25">
      <c r="A8013" s="2">
        <v>540</v>
      </c>
      <c r="B8013">
        <v>8799</v>
      </c>
      <c r="C8013" s="3">
        <v>17800.995868000002</v>
      </c>
      <c r="D8013" s="2"/>
    </row>
    <row r="8014" spans="1:4" x14ac:dyDescent="0.25">
      <c r="A8014" s="2">
        <v>540</v>
      </c>
      <c r="B8014">
        <v>8800</v>
      </c>
      <c r="C8014" s="3">
        <v>26334.876623</v>
      </c>
      <c r="D8014" s="2"/>
    </row>
    <row r="8015" spans="1:4" x14ac:dyDescent="0.25">
      <c r="A8015" s="2">
        <v>540</v>
      </c>
      <c r="B8015">
        <v>8801</v>
      </c>
      <c r="C8015" s="3">
        <v>26334.876623</v>
      </c>
      <c r="D8015" s="2"/>
    </row>
    <row r="8016" spans="1:4" x14ac:dyDescent="0.25">
      <c r="A8016" s="2">
        <v>540</v>
      </c>
      <c r="B8016">
        <v>8802</v>
      </c>
      <c r="C8016" s="3">
        <v>86281.578179999997</v>
      </c>
      <c r="D8016" s="2"/>
    </row>
    <row r="8017" spans="1:4" x14ac:dyDescent="0.25">
      <c r="A8017" s="2">
        <v>540</v>
      </c>
      <c r="B8017">
        <v>8803</v>
      </c>
      <c r="C8017" s="3">
        <v>98052.193788000004</v>
      </c>
      <c r="D8017" s="2"/>
    </row>
    <row r="8018" spans="1:4" x14ac:dyDescent="0.25">
      <c r="A8018" s="2">
        <v>540</v>
      </c>
      <c r="B8018">
        <v>8804</v>
      </c>
      <c r="C8018" s="3">
        <v>126761.207004</v>
      </c>
      <c r="D8018" s="2"/>
    </row>
    <row r="8019" spans="1:4" x14ac:dyDescent="0.25">
      <c r="A8019" s="2">
        <v>540</v>
      </c>
      <c r="B8019">
        <v>8807</v>
      </c>
      <c r="C8019" s="3">
        <v>121131.800885333</v>
      </c>
      <c r="D8019" s="2"/>
    </row>
    <row r="8020" spans="1:4" x14ac:dyDescent="0.25">
      <c r="A8020" s="2">
        <v>540</v>
      </c>
      <c r="B8020">
        <v>8808</v>
      </c>
      <c r="C8020" s="3">
        <v>122901.387626</v>
      </c>
      <c r="D8020" s="2"/>
    </row>
    <row r="8021" spans="1:4" x14ac:dyDescent="0.25">
      <c r="A8021" s="2">
        <v>540</v>
      </c>
      <c r="B8021">
        <v>8809</v>
      </c>
      <c r="C8021" s="3">
        <v>110379.56343333299</v>
      </c>
      <c r="D8021" s="2"/>
    </row>
    <row r="8022" spans="1:4" x14ac:dyDescent="0.25">
      <c r="A8022" s="2">
        <v>540</v>
      </c>
      <c r="B8022">
        <v>8810</v>
      </c>
      <c r="C8022" s="3">
        <v>108109.669377</v>
      </c>
      <c r="D8022" s="2"/>
    </row>
    <row r="8023" spans="1:4" x14ac:dyDescent="0.25">
      <c r="A8023" s="2">
        <v>540</v>
      </c>
      <c r="B8023">
        <v>8811</v>
      </c>
      <c r="C8023" s="3">
        <v>114104.70061</v>
      </c>
      <c r="D8023" s="2"/>
    </row>
    <row r="8024" spans="1:4" x14ac:dyDescent="0.25">
      <c r="A8024" s="2">
        <v>540</v>
      </c>
      <c r="B8024">
        <v>8812</v>
      </c>
      <c r="C8024" s="3">
        <v>107606.739495</v>
      </c>
      <c r="D8024" s="2"/>
    </row>
    <row r="8025" spans="1:4" x14ac:dyDescent="0.25">
      <c r="A8025" s="2">
        <v>540</v>
      </c>
      <c r="B8025">
        <v>8813</v>
      </c>
      <c r="C8025" s="3">
        <v>131584.857234</v>
      </c>
      <c r="D8025" s="2"/>
    </row>
    <row r="8026" spans="1:4" x14ac:dyDescent="0.25">
      <c r="A8026" s="2">
        <v>540</v>
      </c>
      <c r="B8026">
        <v>8814</v>
      </c>
      <c r="C8026" s="3">
        <v>141434.224854</v>
      </c>
      <c r="D8026" s="2"/>
    </row>
    <row r="8027" spans="1:4" x14ac:dyDescent="0.25">
      <c r="A8027" s="2">
        <v>540</v>
      </c>
      <c r="B8027">
        <v>8815</v>
      </c>
      <c r="C8027" s="3">
        <v>86847.371276000005</v>
      </c>
      <c r="D8027" s="2"/>
    </row>
    <row r="8028" spans="1:4" x14ac:dyDescent="0.25">
      <c r="A8028" s="2">
        <v>540</v>
      </c>
      <c r="B8028">
        <v>8816</v>
      </c>
      <c r="C8028" s="3">
        <v>98419.032042000006</v>
      </c>
      <c r="D8028" s="2"/>
    </row>
    <row r="8029" spans="1:4" x14ac:dyDescent="0.25">
      <c r="A8029" s="2">
        <v>540</v>
      </c>
      <c r="B8029">
        <v>8817</v>
      </c>
      <c r="C8029" s="3">
        <v>88203.192031333005</v>
      </c>
      <c r="D8029" s="2"/>
    </row>
    <row r="8030" spans="1:4" x14ac:dyDescent="0.25">
      <c r="A8030" s="2">
        <v>540</v>
      </c>
      <c r="B8030">
        <v>8818</v>
      </c>
      <c r="C8030" s="3">
        <v>16092.197345</v>
      </c>
      <c r="D8030" s="2"/>
    </row>
    <row r="8031" spans="1:4" x14ac:dyDescent="0.25">
      <c r="A8031" s="2">
        <v>540</v>
      </c>
      <c r="B8031">
        <v>8819</v>
      </c>
      <c r="C8031" s="3">
        <v>14592.397544666001</v>
      </c>
      <c r="D8031" s="2"/>
    </row>
    <row r="8032" spans="1:4" x14ac:dyDescent="0.25">
      <c r="A8032" s="2">
        <v>540</v>
      </c>
      <c r="B8032">
        <v>8820</v>
      </c>
      <c r="C8032" s="3">
        <v>81416.721101999996</v>
      </c>
      <c r="D8032" s="2"/>
    </row>
    <row r="8033" spans="1:4" x14ac:dyDescent="0.25">
      <c r="A8033" s="2">
        <v>540</v>
      </c>
      <c r="B8033">
        <v>8821</v>
      </c>
      <c r="C8033" s="3">
        <v>85100.048018665999</v>
      </c>
      <c r="D8033" s="2"/>
    </row>
    <row r="8034" spans="1:4" x14ac:dyDescent="0.25">
      <c r="A8034" s="2">
        <v>540</v>
      </c>
      <c r="B8034">
        <v>8822</v>
      </c>
      <c r="C8034" s="3">
        <v>63761.202610665998</v>
      </c>
      <c r="D8034" s="2"/>
    </row>
    <row r="8035" spans="1:4" x14ac:dyDescent="0.25">
      <c r="A8035" s="2">
        <v>540</v>
      </c>
      <c r="B8035">
        <v>8823</v>
      </c>
      <c r="C8035" s="3">
        <v>62816.870363000002</v>
      </c>
      <c r="D8035" s="2"/>
    </row>
    <row r="8036" spans="1:4" x14ac:dyDescent="0.25">
      <c r="A8036" s="2">
        <v>540</v>
      </c>
      <c r="B8036">
        <v>8824</v>
      </c>
      <c r="C8036" s="3">
        <v>65324.523754000002</v>
      </c>
      <c r="D8036" s="2"/>
    </row>
    <row r="8037" spans="1:4" x14ac:dyDescent="0.25">
      <c r="A8037" s="2">
        <v>540</v>
      </c>
      <c r="B8037">
        <v>8825</v>
      </c>
      <c r="C8037" s="3">
        <v>70507.650475000002</v>
      </c>
      <c r="D8037" s="2"/>
    </row>
    <row r="8038" spans="1:4" x14ac:dyDescent="0.25">
      <c r="A8038" s="2">
        <v>540</v>
      </c>
      <c r="B8038">
        <v>8826</v>
      </c>
      <c r="C8038" s="3">
        <v>81577.622835665999</v>
      </c>
      <c r="D8038" s="2"/>
    </row>
    <row r="8039" spans="1:4" x14ac:dyDescent="0.25">
      <c r="A8039" s="2">
        <v>540</v>
      </c>
      <c r="B8039">
        <v>8827</v>
      </c>
      <c r="C8039" s="3">
        <v>110857.082928</v>
      </c>
      <c r="D8039" s="2"/>
    </row>
    <row r="8040" spans="1:4" x14ac:dyDescent="0.25">
      <c r="A8040" s="2">
        <v>540</v>
      </c>
      <c r="B8040">
        <v>8828</v>
      </c>
      <c r="C8040" s="3">
        <v>75352.496270000003</v>
      </c>
      <c r="D8040" s="2"/>
    </row>
    <row r="8041" spans="1:4" x14ac:dyDescent="0.25">
      <c r="A8041" s="2">
        <v>540</v>
      </c>
      <c r="B8041">
        <v>8829</v>
      </c>
      <c r="C8041" s="3">
        <v>61351.375896999998</v>
      </c>
      <c r="D8041" s="2"/>
    </row>
    <row r="8042" spans="1:4" x14ac:dyDescent="0.25">
      <c r="A8042" s="2">
        <v>540</v>
      </c>
      <c r="B8042">
        <v>8830</v>
      </c>
      <c r="C8042" s="3">
        <v>49725.605015000001</v>
      </c>
      <c r="D8042" s="2"/>
    </row>
    <row r="8043" spans="1:4" x14ac:dyDescent="0.25">
      <c r="A8043" s="2">
        <v>540</v>
      </c>
      <c r="B8043">
        <v>8831</v>
      </c>
      <c r="C8043" s="3">
        <v>53876.462595999998</v>
      </c>
      <c r="D8043" s="2"/>
    </row>
    <row r="8044" spans="1:4" x14ac:dyDescent="0.25">
      <c r="A8044" s="2">
        <v>540</v>
      </c>
      <c r="B8044">
        <v>8832</v>
      </c>
      <c r="C8044" s="3">
        <v>56993.559101999999</v>
      </c>
      <c r="D8044" s="2"/>
    </row>
    <row r="8045" spans="1:4" x14ac:dyDescent="0.25">
      <c r="A8045" s="2">
        <v>540</v>
      </c>
      <c r="B8045">
        <v>8833</v>
      </c>
      <c r="C8045" s="3">
        <v>55877.088808</v>
      </c>
      <c r="D8045" s="2"/>
    </row>
    <row r="8046" spans="1:4" x14ac:dyDescent="0.25">
      <c r="A8046" s="2">
        <v>540</v>
      </c>
      <c r="B8046">
        <v>8834</v>
      </c>
      <c r="C8046" s="3">
        <v>49552.420106999998</v>
      </c>
      <c r="D8046" s="2"/>
    </row>
    <row r="8047" spans="1:4" x14ac:dyDescent="0.25">
      <c r="A8047" s="2">
        <v>540</v>
      </c>
      <c r="B8047">
        <v>8835</v>
      </c>
      <c r="C8047" s="3">
        <v>63420.682940999999</v>
      </c>
      <c r="D8047" s="2"/>
    </row>
    <row r="8048" spans="1:4" x14ac:dyDescent="0.25">
      <c r="A8048" s="2">
        <v>540</v>
      </c>
      <c r="B8048">
        <v>8836</v>
      </c>
      <c r="C8048" s="3">
        <v>62435.143048999998</v>
      </c>
      <c r="D8048" s="2"/>
    </row>
    <row r="8049" spans="1:4" x14ac:dyDescent="0.25">
      <c r="A8049" s="2">
        <v>540</v>
      </c>
      <c r="B8049">
        <v>8837</v>
      </c>
      <c r="C8049" s="3">
        <v>65151.511586000001</v>
      </c>
      <c r="D8049" s="2"/>
    </row>
    <row r="8050" spans="1:4" x14ac:dyDescent="0.25">
      <c r="A8050" s="2">
        <v>540</v>
      </c>
      <c r="B8050">
        <v>8838</v>
      </c>
      <c r="C8050" s="3">
        <v>63121.041567</v>
      </c>
      <c r="D8050" s="2"/>
    </row>
    <row r="8051" spans="1:4" x14ac:dyDescent="0.25">
      <c r="A8051" s="2">
        <v>540</v>
      </c>
      <c r="B8051">
        <v>8839</v>
      </c>
      <c r="C8051" s="3">
        <v>56863.109991999998</v>
      </c>
      <c r="D8051" s="2"/>
    </row>
    <row r="8052" spans="1:4" x14ac:dyDescent="0.25">
      <c r="A8052" s="2">
        <v>540</v>
      </c>
      <c r="B8052">
        <v>8840</v>
      </c>
      <c r="C8052" s="3">
        <v>55310.072367000001</v>
      </c>
      <c r="D8052" s="2"/>
    </row>
    <row r="8053" spans="1:4" x14ac:dyDescent="0.25">
      <c r="A8053" s="2">
        <v>540</v>
      </c>
      <c r="B8053">
        <v>8841</v>
      </c>
      <c r="C8053" s="3">
        <v>70379.967298000003</v>
      </c>
      <c r="D8053" s="2"/>
    </row>
    <row r="8054" spans="1:4" x14ac:dyDescent="0.25">
      <c r="A8054" s="2">
        <v>540</v>
      </c>
      <c r="B8054">
        <v>8842</v>
      </c>
      <c r="C8054" s="3">
        <v>69977.044592000006</v>
      </c>
      <c r="D8054" s="2"/>
    </row>
    <row r="8055" spans="1:4" x14ac:dyDescent="0.25">
      <c r="A8055" s="2">
        <v>540</v>
      </c>
      <c r="B8055">
        <v>8843</v>
      </c>
      <c r="C8055" s="3">
        <v>79727.534469999999</v>
      </c>
      <c r="D8055" s="2"/>
    </row>
    <row r="8056" spans="1:4" x14ac:dyDescent="0.25">
      <c r="A8056" s="2">
        <v>540</v>
      </c>
      <c r="B8056">
        <v>8844</v>
      </c>
      <c r="C8056" s="3">
        <v>79088.554627000005</v>
      </c>
      <c r="D8056" s="2"/>
    </row>
    <row r="8057" spans="1:4" x14ac:dyDescent="0.25">
      <c r="A8057" s="2">
        <v>540</v>
      </c>
      <c r="B8057">
        <v>8845</v>
      </c>
      <c r="C8057" s="3">
        <v>87347.887101</v>
      </c>
      <c r="D8057" s="2"/>
    </row>
    <row r="8058" spans="1:4" x14ac:dyDescent="0.25">
      <c r="A8058" s="2">
        <v>540</v>
      </c>
      <c r="B8058">
        <v>8846</v>
      </c>
      <c r="C8058" s="3">
        <v>77663.711442999993</v>
      </c>
      <c r="D8058" s="2"/>
    </row>
    <row r="8059" spans="1:4" x14ac:dyDescent="0.25">
      <c r="A8059" s="2">
        <v>540</v>
      </c>
      <c r="B8059">
        <v>8847</v>
      </c>
      <c r="C8059" s="3">
        <v>2505.0391549999999</v>
      </c>
      <c r="D8059" s="2"/>
    </row>
    <row r="8060" spans="1:4" x14ac:dyDescent="0.25">
      <c r="A8060" s="2">
        <v>540</v>
      </c>
      <c r="B8060">
        <v>8848</v>
      </c>
      <c r="C8060" s="3">
        <v>11254.965861000001</v>
      </c>
      <c r="D8060" s="2"/>
    </row>
    <row r="8061" spans="1:4" x14ac:dyDescent="0.25">
      <c r="A8061" s="2">
        <v>540</v>
      </c>
      <c r="B8061">
        <v>8849</v>
      </c>
      <c r="C8061" s="3">
        <v>6802.0728239999999</v>
      </c>
      <c r="D8061" s="2"/>
    </row>
    <row r="8062" spans="1:4" x14ac:dyDescent="0.25">
      <c r="A8062" s="2">
        <v>540</v>
      </c>
      <c r="B8062">
        <v>8850</v>
      </c>
      <c r="C8062" s="3">
        <v>13092.074514331</v>
      </c>
      <c r="D8062" s="2"/>
    </row>
    <row r="8063" spans="1:4" x14ac:dyDescent="0.25">
      <c r="A8063" s="2">
        <v>540</v>
      </c>
      <c r="B8063">
        <v>8851</v>
      </c>
      <c r="C8063" s="3">
        <v>34922.295135330998</v>
      </c>
      <c r="D8063" s="2"/>
    </row>
    <row r="8064" spans="1:4" x14ac:dyDescent="0.25">
      <c r="A8064" s="2">
        <v>540</v>
      </c>
      <c r="B8064">
        <v>8852</v>
      </c>
      <c r="C8064" s="3">
        <v>23329.510078331001</v>
      </c>
      <c r="D8064" s="2"/>
    </row>
    <row r="8065" spans="1:4" x14ac:dyDescent="0.25">
      <c r="A8065" s="2">
        <v>540</v>
      </c>
      <c r="B8065">
        <v>8853</v>
      </c>
      <c r="C8065" s="3">
        <v>11402.643212999999</v>
      </c>
      <c r="D8065" s="2"/>
    </row>
    <row r="8066" spans="1:4" x14ac:dyDescent="0.25">
      <c r="A8066" s="2">
        <v>540</v>
      </c>
      <c r="B8066">
        <v>8855</v>
      </c>
      <c r="C8066" s="3">
        <v>38728.845624000001</v>
      </c>
      <c r="D8066" s="2"/>
    </row>
    <row r="8067" spans="1:4" x14ac:dyDescent="0.25">
      <c r="A8067" s="2">
        <v>540</v>
      </c>
      <c r="B8067">
        <v>8856</v>
      </c>
      <c r="C8067" s="3">
        <v>11780.984494</v>
      </c>
      <c r="D8067" s="2"/>
    </row>
    <row r="8068" spans="1:4" x14ac:dyDescent="0.25">
      <c r="A8068" s="2">
        <v>540</v>
      </c>
      <c r="B8068">
        <v>8857</v>
      </c>
      <c r="C8068" s="3">
        <v>25372.518843000002</v>
      </c>
      <c r="D8068" s="2"/>
    </row>
    <row r="8069" spans="1:4" x14ac:dyDescent="0.25">
      <c r="A8069" s="2">
        <v>540</v>
      </c>
      <c r="B8069">
        <v>8858</v>
      </c>
      <c r="C8069" s="3">
        <v>25372.518843000002</v>
      </c>
      <c r="D8069" s="2"/>
    </row>
    <row r="8070" spans="1:4" x14ac:dyDescent="0.25">
      <c r="A8070" s="2">
        <v>540</v>
      </c>
      <c r="B8070">
        <v>8859</v>
      </c>
      <c r="C8070" s="3">
        <v>18212.336685999999</v>
      </c>
      <c r="D8070" s="2"/>
    </row>
    <row r="8071" spans="1:4" x14ac:dyDescent="0.25">
      <c r="A8071" s="2">
        <v>540</v>
      </c>
      <c r="B8071">
        <v>8860</v>
      </c>
      <c r="C8071" s="3">
        <v>16113.437762</v>
      </c>
      <c r="D8071" s="2"/>
    </row>
    <row r="8072" spans="1:4" x14ac:dyDescent="0.25">
      <c r="A8072" s="2">
        <v>540</v>
      </c>
      <c r="B8072">
        <v>8862</v>
      </c>
      <c r="C8072" s="3">
        <v>3644.8489319999999</v>
      </c>
      <c r="D8072" s="2"/>
    </row>
    <row r="8073" spans="1:4" x14ac:dyDescent="0.25">
      <c r="A8073" s="2">
        <v>540</v>
      </c>
      <c r="B8073">
        <v>8863</v>
      </c>
      <c r="C8073" s="3">
        <v>5159.2883359999996</v>
      </c>
      <c r="D8073" s="2"/>
    </row>
    <row r="8074" spans="1:4" x14ac:dyDescent="0.25">
      <c r="A8074" s="2">
        <v>540</v>
      </c>
      <c r="B8074">
        <v>8867</v>
      </c>
      <c r="C8074" s="3">
        <v>1249.592768</v>
      </c>
      <c r="D8074" s="2"/>
    </row>
    <row r="8075" spans="1:4" x14ac:dyDescent="0.25">
      <c r="A8075" s="2">
        <v>540</v>
      </c>
      <c r="B8075">
        <v>8868</v>
      </c>
      <c r="C8075" s="3">
        <v>529.11959000000002</v>
      </c>
      <c r="D8075" s="2"/>
    </row>
    <row r="8076" spans="1:4" x14ac:dyDescent="0.25">
      <c r="A8076" s="2">
        <v>540</v>
      </c>
      <c r="B8076">
        <v>8869</v>
      </c>
      <c r="C8076" s="3">
        <v>3644.8489319999999</v>
      </c>
      <c r="D8076" s="2"/>
    </row>
    <row r="8077" spans="1:4" x14ac:dyDescent="0.25">
      <c r="A8077" s="2">
        <v>540</v>
      </c>
      <c r="B8077">
        <v>8870</v>
      </c>
      <c r="C8077" s="3">
        <v>3644.8489319999999</v>
      </c>
      <c r="D8077" s="2"/>
    </row>
    <row r="8078" spans="1:4" x14ac:dyDescent="0.25">
      <c r="A8078" s="2">
        <v>540</v>
      </c>
      <c r="B8078">
        <v>8871</v>
      </c>
      <c r="C8078" s="3">
        <v>3644.8489319999999</v>
      </c>
      <c r="D8078" s="2"/>
    </row>
    <row r="8079" spans="1:4" x14ac:dyDescent="0.25">
      <c r="A8079" s="2">
        <v>540</v>
      </c>
      <c r="B8079">
        <v>8872</v>
      </c>
      <c r="C8079" s="3">
        <v>3644.8489319999999</v>
      </c>
      <c r="D8079" s="2"/>
    </row>
    <row r="8080" spans="1:4" x14ac:dyDescent="0.25">
      <c r="A8080" s="2">
        <v>540</v>
      </c>
      <c r="B8080">
        <v>8874</v>
      </c>
      <c r="C8080" s="3">
        <v>35846.955371999997</v>
      </c>
      <c r="D8080" s="2"/>
    </row>
    <row r="8081" spans="1:4" x14ac:dyDescent="0.25">
      <c r="A8081" s="2">
        <v>540</v>
      </c>
      <c r="B8081">
        <v>8875</v>
      </c>
      <c r="C8081" s="3">
        <v>4151.11852</v>
      </c>
      <c r="D8081" s="2"/>
    </row>
    <row r="8082" spans="1:4" x14ac:dyDescent="0.25">
      <c r="A8082" s="2">
        <v>540</v>
      </c>
      <c r="B8082">
        <v>8876</v>
      </c>
      <c r="C8082" s="3">
        <v>35846.955371999997</v>
      </c>
      <c r="D8082" s="2"/>
    </row>
    <row r="8083" spans="1:4" x14ac:dyDescent="0.25">
      <c r="A8083" s="2">
        <v>540</v>
      </c>
      <c r="B8083">
        <v>8877</v>
      </c>
      <c r="C8083" s="3">
        <v>16606.080741000002</v>
      </c>
      <c r="D8083" s="2"/>
    </row>
    <row r="8084" spans="1:4" x14ac:dyDescent="0.25">
      <c r="A8084" s="2">
        <v>540</v>
      </c>
      <c r="B8084">
        <v>8878</v>
      </c>
      <c r="C8084" s="3">
        <v>35846.955371999997</v>
      </c>
      <c r="D8084" s="2"/>
    </row>
    <row r="8085" spans="1:4" x14ac:dyDescent="0.25">
      <c r="A8085" s="2">
        <v>540</v>
      </c>
      <c r="B8085">
        <v>8879</v>
      </c>
      <c r="C8085" s="3">
        <v>70716.265203666</v>
      </c>
      <c r="D8085" s="2"/>
    </row>
    <row r="8086" spans="1:4" x14ac:dyDescent="0.25">
      <c r="A8086" s="2">
        <v>540</v>
      </c>
      <c r="B8086">
        <v>8880</v>
      </c>
      <c r="C8086" s="3">
        <v>22874.123890999999</v>
      </c>
      <c r="D8086" s="2"/>
    </row>
    <row r="8087" spans="1:4" x14ac:dyDescent="0.25">
      <c r="A8087" s="2">
        <v>540</v>
      </c>
      <c r="B8087">
        <v>8881</v>
      </c>
      <c r="C8087" s="3">
        <v>8178.5965690000003</v>
      </c>
      <c r="D8087" s="2"/>
    </row>
    <row r="8088" spans="1:4" x14ac:dyDescent="0.25">
      <c r="A8088" s="2">
        <v>540</v>
      </c>
      <c r="B8088">
        <v>8882</v>
      </c>
      <c r="C8088" s="3">
        <v>10159.153646999999</v>
      </c>
      <c r="D8088" s="2"/>
    </row>
    <row r="8089" spans="1:4" x14ac:dyDescent="0.25">
      <c r="A8089" s="2">
        <v>540</v>
      </c>
      <c r="B8089">
        <v>8883</v>
      </c>
      <c r="C8089" s="3">
        <v>2014.2080329999999</v>
      </c>
      <c r="D8089" s="2"/>
    </row>
    <row r="8090" spans="1:4" x14ac:dyDescent="0.25">
      <c r="A8090" s="2">
        <v>540</v>
      </c>
      <c r="B8090">
        <v>8884</v>
      </c>
      <c r="C8090" s="3">
        <v>9027.1348579999994</v>
      </c>
      <c r="D8090" s="2"/>
    </row>
    <row r="8091" spans="1:4" x14ac:dyDescent="0.25">
      <c r="A8091" s="2">
        <v>540</v>
      </c>
      <c r="B8091">
        <v>8885</v>
      </c>
      <c r="C8091" s="3">
        <v>19381.112162000001</v>
      </c>
      <c r="D8091" s="2"/>
    </row>
    <row r="8092" spans="1:4" x14ac:dyDescent="0.25">
      <c r="A8092" s="2">
        <v>540</v>
      </c>
      <c r="B8092">
        <v>8887</v>
      </c>
      <c r="C8092" s="3">
        <v>93408.226408999995</v>
      </c>
      <c r="D8092" s="2"/>
    </row>
    <row r="8093" spans="1:4" x14ac:dyDescent="0.25">
      <c r="A8093" s="2">
        <v>540</v>
      </c>
      <c r="B8093">
        <v>8888</v>
      </c>
      <c r="C8093" s="3">
        <v>31052.72046</v>
      </c>
      <c r="D8093" s="2"/>
    </row>
    <row r="8094" spans="1:4" x14ac:dyDescent="0.25">
      <c r="A8094" s="2">
        <v>540</v>
      </c>
      <c r="B8094">
        <v>8891</v>
      </c>
      <c r="C8094" s="3">
        <v>0</v>
      </c>
      <c r="D8094" s="2"/>
    </row>
    <row r="8095" spans="1:4" x14ac:dyDescent="0.25">
      <c r="A8095" s="2">
        <v>540</v>
      </c>
      <c r="B8095">
        <v>8892</v>
      </c>
      <c r="C8095" s="3">
        <v>14881.838779</v>
      </c>
      <c r="D8095" s="2"/>
    </row>
    <row r="8096" spans="1:4" x14ac:dyDescent="0.25">
      <c r="A8096" s="2">
        <v>540</v>
      </c>
      <c r="B8096">
        <v>8893</v>
      </c>
      <c r="C8096" s="3">
        <v>16112.078401000001</v>
      </c>
      <c r="D8096" s="2"/>
    </row>
    <row r="8097" spans="1:4" x14ac:dyDescent="0.25">
      <c r="A8097" s="2">
        <v>540</v>
      </c>
      <c r="B8097">
        <v>8894</v>
      </c>
      <c r="C8097" s="3">
        <v>16900.815178000001</v>
      </c>
      <c r="D8097" s="2"/>
    </row>
    <row r="8098" spans="1:4" x14ac:dyDescent="0.25">
      <c r="A8098" s="2">
        <v>540</v>
      </c>
      <c r="B8098">
        <v>8895</v>
      </c>
      <c r="C8098" s="3">
        <v>22338.213842000001</v>
      </c>
      <c r="D8098" s="2"/>
    </row>
    <row r="8099" spans="1:4" x14ac:dyDescent="0.25">
      <c r="A8099" s="2">
        <v>540</v>
      </c>
      <c r="B8099">
        <v>8896</v>
      </c>
      <c r="C8099" s="3">
        <v>77251.231216999993</v>
      </c>
      <c r="D8099" s="2"/>
    </row>
    <row r="8100" spans="1:4" x14ac:dyDescent="0.25">
      <c r="A8100" s="2">
        <v>540</v>
      </c>
      <c r="B8100">
        <v>8897</v>
      </c>
      <c r="C8100" s="3">
        <v>20916.823948333</v>
      </c>
      <c r="D8100" s="2"/>
    </row>
    <row r="8101" spans="1:4" x14ac:dyDescent="0.25">
      <c r="A8101" s="2">
        <v>540</v>
      </c>
      <c r="B8101">
        <v>8898</v>
      </c>
      <c r="C8101" s="3">
        <v>20418.317210333</v>
      </c>
      <c r="D8101" s="2"/>
    </row>
    <row r="8102" spans="1:4" x14ac:dyDescent="0.25">
      <c r="A8102" s="2">
        <v>540</v>
      </c>
      <c r="B8102">
        <v>8899</v>
      </c>
      <c r="C8102" s="3">
        <v>122680.295587</v>
      </c>
      <c r="D8102" s="2"/>
    </row>
    <row r="8103" spans="1:4" x14ac:dyDescent="0.25">
      <c r="A8103" s="2">
        <v>540</v>
      </c>
      <c r="B8103">
        <v>8900</v>
      </c>
      <c r="C8103" s="3">
        <v>114563.209105</v>
      </c>
      <c r="D8103" s="2"/>
    </row>
    <row r="8104" spans="1:4" x14ac:dyDescent="0.25">
      <c r="A8104" s="2">
        <v>540</v>
      </c>
      <c r="B8104">
        <v>8901</v>
      </c>
      <c r="C8104" s="3">
        <v>47428.754526999997</v>
      </c>
      <c r="D8104" s="2"/>
    </row>
    <row r="8105" spans="1:4" x14ac:dyDescent="0.25">
      <c r="A8105" s="2">
        <v>540</v>
      </c>
      <c r="B8105">
        <v>8902</v>
      </c>
      <c r="C8105" s="3">
        <v>50947.080987665999</v>
      </c>
      <c r="D8105" s="2"/>
    </row>
    <row r="8106" spans="1:4" x14ac:dyDescent="0.25">
      <c r="A8106" s="2">
        <v>540</v>
      </c>
      <c r="B8106">
        <v>8903</v>
      </c>
      <c r="C8106" s="3">
        <v>9759.0996790000008</v>
      </c>
      <c r="D8106" s="2"/>
    </row>
    <row r="8107" spans="1:4" x14ac:dyDescent="0.25">
      <c r="A8107" s="2">
        <v>540</v>
      </c>
      <c r="B8107">
        <v>8904</v>
      </c>
      <c r="C8107" s="3">
        <v>7095.0766439999998</v>
      </c>
      <c r="D8107" s="2"/>
    </row>
    <row r="8108" spans="1:4" x14ac:dyDescent="0.25">
      <c r="A8108" s="2">
        <v>540</v>
      </c>
      <c r="B8108">
        <v>8905</v>
      </c>
      <c r="C8108" s="3">
        <v>12319.044629</v>
      </c>
      <c r="D8108" s="2"/>
    </row>
    <row r="8109" spans="1:4" x14ac:dyDescent="0.25">
      <c r="A8109" s="2">
        <v>540</v>
      </c>
      <c r="B8109">
        <v>8906</v>
      </c>
      <c r="C8109" s="3">
        <v>4848.5212680000004</v>
      </c>
      <c r="D8109" s="2"/>
    </row>
    <row r="8110" spans="1:4" x14ac:dyDescent="0.25">
      <c r="A8110" s="2">
        <v>540</v>
      </c>
      <c r="B8110">
        <v>8907</v>
      </c>
      <c r="C8110" s="3">
        <v>4787.7095120000004</v>
      </c>
      <c r="D8110" s="2"/>
    </row>
    <row r="8111" spans="1:4" x14ac:dyDescent="0.25">
      <c r="A8111" s="2">
        <v>540</v>
      </c>
      <c r="B8111">
        <v>8908</v>
      </c>
      <c r="C8111" s="3">
        <v>3945.105137</v>
      </c>
      <c r="D8111" s="2"/>
    </row>
    <row r="8112" spans="1:4" x14ac:dyDescent="0.25">
      <c r="A8112" s="2">
        <v>540</v>
      </c>
      <c r="B8112">
        <v>8909</v>
      </c>
      <c r="C8112" s="3">
        <v>3242.7868819999999</v>
      </c>
      <c r="D8112" s="2"/>
    </row>
    <row r="8113" spans="1:4" x14ac:dyDescent="0.25">
      <c r="A8113" s="2">
        <v>540</v>
      </c>
      <c r="B8113">
        <v>8910</v>
      </c>
      <c r="C8113" s="3">
        <v>4887.1983289999998</v>
      </c>
      <c r="D8113" s="2"/>
    </row>
    <row r="8114" spans="1:4" x14ac:dyDescent="0.25">
      <c r="A8114" s="2">
        <v>540</v>
      </c>
      <c r="B8114">
        <v>8911</v>
      </c>
      <c r="C8114" s="3">
        <v>12076.404414000001</v>
      </c>
      <c r="D8114" s="2"/>
    </row>
    <row r="8115" spans="1:4" x14ac:dyDescent="0.25">
      <c r="A8115" s="2">
        <v>540</v>
      </c>
      <c r="B8115">
        <v>8912</v>
      </c>
      <c r="C8115" s="3">
        <v>5159.2883359999996</v>
      </c>
      <c r="D8115" s="2"/>
    </row>
    <row r="8116" spans="1:4" x14ac:dyDescent="0.25">
      <c r="A8116" s="2">
        <v>540</v>
      </c>
      <c r="B8116">
        <v>8917</v>
      </c>
      <c r="C8116" s="3">
        <v>3297.6361440000001</v>
      </c>
      <c r="D8116" s="2"/>
    </row>
    <row r="8117" spans="1:4" x14ac:dyDescent="0.25">
      <c r="A8117" s="2">
        <v>540</v>
      </c>
      <c r="B8117">
        <v>8921</v>
      </c>
      <c r="C8117" s="3">
        <v>67610.835212000005</v>
      </c>
      <c r="D8117" s="2"/>
    </row>
    <row r="8118" spans="1:4" x14ac:dyDescent="0.25">
      <c r="A8118" s="2">
        <v>540</v>
      </c>
      <c r="B8118">
        <v>8922</v>
      </c>
      <c r="C8118" s="3">
        <v>5432.9064159999998</v>
      </c>
      <c r="D8118" s="2"/>
    </row>
    <row r="8119" spans="1:4" x14ac:dyDescent="0.25">
      <c r="A8119" s="2">
        <v>540</v>
      </c>
      <c r="B8119">
        <v>8923</v>
      </c>
      <c r="C8119" s="3">
        <v>13214.089049</v>
      </c>
      <c r="D8119" s="2"/>
    </row>
    <row r="8120" spans="1:4" x14ac:dyDescent="0.25">
      <c r="A8120" s="2">
        <v>540</v>
      </c>
      <c r="B8120">
        <v>8924</v>
      </c>
      <c r="C8120" s="3">
        <v>4562.4460099999997</v>
      </c>
      <c r="D8120" s="2"/>
    </row>
    <row r="8121" spans="1:4" x14ac:dyDescent="0.25">
      <c r="A8121" s="2">
        <v>540</v>
      </c>
      <c r="B8121">
        <v>8925</v>
      </c>
      <c r="C8121" s="3">
        <v>3702.6361280000001</v>
      </c>
      <c r="D8121" s="2"/>
    </row>
    <row r="8122" spans="1:4" x14ac:dyDescent="0.25">
      <c r="A8122" s="2">
        <v>540</v>
      </c>
      <c r="B8122">
        <v>8926</v>
      </c>
      <c r="C8122" s="3">
        <v>3178.4352739999999</v>
      </c>
      <c r="D8122" s="2"/>
    </row>
    <row r="8123" spans="1:4" x14ac:dyDescent="0.25">
      <c r="A8123" s="2">
        <v>540</v>
      </c>
      <c r="B8123">
        <v>8927</v>
      </c>
      <c r="C8123" s="3">
        <v>5692.2942329999996</v>
      </c>
      <c r="D8123" s="2"/>
    </row>
    <row r="8124" spans="1:4" x14ac:dyDescent="0.25">
      <c r="A8124" s="2">
        <v>540</v>
      </c>
      <c r="B8124">
        <v>8928</v>
      </c>
      <c r="C8124" s="3">
        <v>11196.169620000001</v>
      </c>
      <c r="D8124" s="2"/>
    </row>
    <row r="8125" spans="1:4" x14ac:dyDescent="0.25">
      <c r="A8125" s="2">
        <v>540</v>
      </c>
      <c r="B8125">
        <v>8929</v>
      </c>
      <c r="C8125" s="3">
        <v>13529.427615000001</v>
      </c>
      <c r="D8125" s="2"/>
    </row>
    <row r="8126" spans="1:4" x14ac:dyDescent="0.25">
      <c r="A8126" s="2">
        <v>540</v>
      </c>
      <c r="B8126">
        <v>8930</v>
      </c>
      <c r="C8126" s="3">
        <v>47874.675996999998</v>
      </c>
      <c r="D8126" s="2"/>
    </row>
    <row r="8127" spans="1:4" x14ac:dyDescent="0.25">
      <c r="A8127" s="2">
        <v>540</v>
      </c>
      <c r="B8127">
        <v>8931</v>
      </c>
      <c r="C8127" s="3">
        <v>22657.397924000001</v>
      </c>
      <c r="D8127" s="2"/>
    </row>
    <row r="8128" spans="1:4" x14ac:dyDescent="0.25">
      <c r="A8128" s="2">
        <v>540</v>
      </c>
      <c r="B8128">
        <v>8932</v>
      </c>
      <c r="C8128" s="3">
        <v>27478.608884000001</v>
      </c>
      <c r="D8128" s="2"/>
    </row>
    <row r="8129" spans="1:4" x14ac:dyDescent="0.25">
      <c r="A8129" s="2">
        <v>540</v>
      </c>
      <c r="B8129">
        <v>8933</v>
      </c>
      <c r="C8129" s="3">
        <v>100980.751367</v>
      </c>
      <c r="D8129" s="2"/>
    </row>
    <row r="8130" spans="1:4" x14ac:dyDescent="0.25">
      <c r="A8130" s="2">
        <v>540</v>
      </c>
      <c r="B8130">
        <v>8934</v>
      </c>
      <c r="C8130" s="3">
        <v>18804.402242</v>
      </c>
      <c r="D8130" s="2"/>
    </row>
    <row r="8131" spans="1:4" x14ac:dyDescent="0.25">
      <c r="A8131" s="2">
        <v>540</v>
      </c>
      <c r="B8131">
        <v>8935</v>
      </c>
      <c r="C8131" s="3">
        <v>18804.402242</v>
      </c>
      <c r="D8131" s="2"/>
    </row>
    <row r="8132" spans="1:4" x14ac:dyDescent="0.25">
      <c r="A8132" s="2">
        <v>540</v>
      </c>
      <c r="B8132">
        <v>8937</v>
      </c>
      <c r="C8132" s="3">
        <v>3302.782373</v>
      </c>
      <c r="D8132" s="2"/>
    </row>
    <row r="8133" spans="1:4" x14ac:dyDescent="0.25">
      <c r="A8133" s="2">
        <v>540</v>
      </c>
      <c r="B8133">
        <v>8938</v>
      </c>
      <c r="C8133" s="3">
        <v>88585.062581000006</v>
      </c>
      <c r="D8133" s="2"/>
    </row>
    <row r="8134" spans="1:4" x14ac:dyDescent="0.25">
      <c r="A8134" s="2">
        <v>540</v>
      </c>
      <c r="B8134">
        <v>8939</v>
      </c>
      <c r="C8134" s="3">
        <v>95203.393964999996</v>
      </c>
      <c r="D8134" s="2"/>
    </row>
    <row r="8135" spans="1:4" x14ac:dyDescent="0.25">
      <c r="A8135" s="2">
        <v>540</v>
      </c>
      <c r="B8135">
        <v>8942</v>
      </c>
      <c r="C8135" s="3">
        <v>7362.4558100000004</v>
      </c>
      <c r="D8135" s="2"/>
    </row>
    <row r="8136" spans="1:4" x14ac:dyDescent="0.25">
      <c r="A8136" s="2">
        <v>540</v>
      </c>
      <c r="B8136">
        <v>8943</v>
      </c>
      <c r="C8136" s="3">
        <v>8239.3405503329996</v>
      </c>
      <c r="D8136" s="2"/>
    </row>
    <row r="8137" spans="1:4" x14ac:dyDescent="0.25">
      <c r="A8137" s="2">
        <v>540</v>
      </c>
      <c r="B8137">
        <v>8944</v>
      </c>
      <c r="C8137" s="3">
        <v>88585.062581000006</v>
      </c>
      <c r="D8137" s="2"/>
    </row>
    <row r="8138" spans="1:4" x14ac:dyDescent="0.25">
      <c r="A8138" s="2">
        <v>540</v>
      </c>
      <c r="B8138">
        <v>8945</v>
      </c>
      <c r="C8138" s="3">
        <v>1979.457817</v>
      </c>
      <c r="D8138" s="2"/>
    </row>
    <row r="8139" spans="1:4" x14ac:dyDescent="0.25">
      <c r="A8139" s="2">
        <v>540</v>
      </c>
      <c r="B8139">
        <v>8947</v>
      </c>
      <c r="C8139" s="3">
        <v>3168.7445276660001</v>
      </c>
      <c r="D8139" s="2"/>
    </row>
    <row r="8140" spans="1:4" x14ac:dyDescent="0.25">
      <c r="A8140" s="2">
        <v>540</v>
      </c>
      <c r="B8140">
        <v>8948</v>
      </c>
      <c r="C8140" s="3">
        <v>5625.3755963330004</v>
      </c>
      <c r="D8140" s="2"/>
    </row>
    <row r="8141" spans="1:4" x14ac:dyDescent="0.25">
      <c r="A8141" s="2">
        <v>540</v>
      </c>
      <c r="B8141">
        <v>8949</v>
      </c>
      <c r="C8141" s="3">
        <v>8096.5606340000004</v>
      </c>
      <c r="D8141" s="2"/>
    </row>
    <row r="8142" spans="1:4" x14ac:dyDescent="0.25">
      <c r="A8142" s="2">
        <v>540</v>
      </c>
      <c r="B8142">
        <v>8950</v>
      </c>
      <c r="C8142" s="3">
        <v>6182.7041449999997</v>
      </c>
      <c r="D8142" s="2"/>
    </row>
    <row r="8143" spans="1:4" x14ac:dyDescent="0.25">
      <c r="A8143" s="2">
        <v>540</v>
      </c>
      <c r="B8143">
        <v>8951</v>
      </c>
      <c r="C8143" s="3">
        <v>6661.2965283330004</v>
      </c>
      <c r="D8143" s="2"/>
    </row>
    <row r="8144" spans="1:4" x14ac:dyDescent="0.25">
      <c r="A8144" s="2">
        <v>540</v>
      </c>
      <c r="B8144">
        <v>8952</v>
      </c>
      <c r="C8144" s="3">
        <v>7019.035630333</v>
      </c>
      <c r="D8144" s="2"/>
    </row>
    <row r="8145" spans="1:4" x14ac:dyDescent="0.25">
      <c r="A8145" s="2">
        <v>540</v>
      </c>
      <c r="B8145">
        <v>8953</v>
      </c>
      <c r="C8145" s="3">
        <v>10820.520646000001</v>
      </c>
      <c r="D8145" s="2"/>
    </row>
    <row r="8146" spans="1:4" x14ac:dyDescent="0.25">
      <c r="A8146" s="2">
        <v>540</v>
      </c>
      <c r="B8146">
        <v>8954</v>
      </c>
      <c r="C8146" s="3">
        <v>86964.053415666</v>
      </c>
      <c r="D8146" s="2"/>
    </row>
    <row r="8147" spans="1:4" x14ac:dyDescent="0.25">
      <c r="A8147" s="2">
        <v>540</v>
      </c>
      <c r="B8147">
        <v>8955</v>
      </c>
      <c r="C8147" s="3">
        <v>81222.606774</v>
      </c>
      <c r="D8147" s="2"/>
    </row>
    <row r="8148" spans="1:4" x14ac:dyDescent="0.25">
      <c r="A8148" s="2">
        <v>540</v>
      </c>
      <c r="B8148">
        <v>8956</v>
      </c>
      <c r="C8148" s="3">
        <v>14498.097152</v>
      </c>
      <c r="D8148" s="2"/>
    </row>
    <row r="8149" spans="1:4" x14ac:dyDescent="0.25">
      <c r="A8149" s="2">
        <v>540</v>
      </c>
      <c r="B8149">
        <v>8957</v>
      </c>
      <c r="C8149" s="3">
        <v>5858.3271139999997</v>
      </c>
      <c r="D8149" s="2"/>
    </row>
    <row r="8150" spans="1:4" x14ac:dyDescent="0.25">
      <c r="A8150" s="2">
        <v>540</v>
      </c>
      <c r="B8150">
        <v>8958</v>
      </c>
      <c r="C8150" s="3">
        <v>2857.9560200000001</v>
      </c>
      <c r="D8150" s="2"/>
    </row>
    <row r="8151" spans="1:4" x14ac:dyDescent="0.25">
      <c r="A8151" s="2">
        <v>540</v>
      </c>
      <c r="B8151">
        <v>8959</v>
      </c>
      <c r="C8151" s="3">
        <v>13452.796247333001</v>
      </c>
      <c r="D8151" s="2"/>
    </row>
    <row r="8152" spans="1:4" x14ac:dyDescent="0.25">
      <c r="A8152" s="2">
        <v>540</v>
      </c>
      <c r="B8152">
        <v>8960</v>
      </c>
      <c r="C8152" s="3">
        <v>16717.347441999998</v>
      </c>
      <c r="D8152" s="2"/>
    </row>
    <row r="8153" spans="1:4" x14ac:dyDescent="0.25">
      <c r="A8153" s="2">
        <v>540</v>
      </c>
      <c r="B8153">
        <v>8961</v>
      </c>
      <c r="C8153" s="3">
        <v>5473.1860379999998</v>
      </c>
      <c r="D8153" s="2"/>
    </row>
    <row r="8154" spans="1:4" x14ac:dyDescent="0.25">
      <c r="A8154" s="2">
        <v>540</v>
      </c>
      <c r="B8154">
        <v>8962</v>
      </c>
      <c r="C8154" s="3">
        <v>5817.8227470000002</v>
      </c>
      <c r="D8154" s="2"/>
    </row>
    <row r="8155" spans="1:4" x14ac:dyDescent="0.25">
      <c r="A8155" s="2">
        <v>540</v>
      </c>
      <c r="B8155">
        <v>8963</v>
      </c>
      <c r="C8155" s="3">
        <v>407.88899099999998</v>
      </c>
      <c r="D8155" s="2"/>
    </row>
    <row r="8156" spans="1:4" x14ac:dyDescent="0.25">
      <c r="A8156" s="2">
        <v>540</v>
      </c>
      <c r="B8156">
        <v>8966</v>
      </c>
      <c r="C8156" s="3">
        <v>95203.393964999996</v>
      </c>
      <c r="D8156" s="2"/>
    </row>
    <row r="8157" spans="1:4" x14ac:dyDescent="0.25">
      <c r="A8157" s="2">
        <v>540</v>
      </c>
      <c r="B8157">
        <v>8967</v>
      </c>
      <c r="C8157" s="3">
        <v>3751.0751949999999</v>
      </c>
      <c r="D8157" s="2"/>
    </row>
    <row r="8158" spans="1:4" x14ac:dyDescent="0.25">
      <c r="A8158" s="2">
        <v>540</v>
      </c>
      <c r="B8158">
        <v>8968</v>
      </c>
      <c r="C8158" s="3">
        <v>90720.483265000003</v>
      </c>
      <c r="D8158" s="2"/>
    </row>
    <row r="8159" spans="1:4" x14ac:dyDescent="0.25">
      <c r="A8159" s="2">
        <v>540</v>
      </c>
      <c r="B8159">
        <v>8969</v>
      </c>
      <c r="C8159" s="3">
        <v>10592.809225999999</v>
      </c>
      <c r="D8159" s="2"/>
    </row>
    <row r="8160" spans="1:4" x14ac:dyDescent="0.25">
      <c r="A8160" s="2">
        <v>540</v>
      </c>
      <c r="B8160">
        <v>8970</v>
      </c>
      <c r="C8160" s="3">
        <v>12017.499223999999</v>
      </c>
      <c r="D8160" s="2"/>
    </row>
    <row r="8161" spans="1:4" x14ac:dyDescent="0.25">
      <c r="A8161" s="2">
        <v>540</v>
      </c>
      <c r="B8161">
        <v>8971</v>
      </c>
      <c r="C8161" s="3">
        <v>3236.5006429999999</v>
      </c>
      <c r="D8161" s="2"/>
    </row>
    <row r="8162" spans="1:4" x14ac:dyDescent="0.25">
      <c r="A8162" s="2">
        <v>540</v>
      </c>
      <c r="B8162">
        <v>8972</v>
      </c>
      <c r="C8162" s="3">
        <v>92947.168113000007</v>
      </c>
      <c r="D8162" s="2"/>
    </row>
    <row r="8163" spans="1:4" x14ac:dyDescent="0.25">
      <c r="A8163" s="2">
        <v>540</v>
      </c>
      <c r="B8163">
        <v>8973</v>
      </c>
      <c r="C8163" s="3">
        <v>93956.983907999995</v>
      </c>
      <c r="D8163" s="2"/>
    </row>
    <row r="8164" spans="1:4" x14ac:dyDescent="0.25">
      <c r="A8164" s="2">
        <v>540</v>
      </c>
      <c r="B8164">
        <v>8974</v>
      </c>
      <c r="C8164" s="3">
        <v>8139.3976709999997</v>
      </c>
      <c r="D8164" s="2"/>
    </row>
    <row r="8165" spans="1:4" x14ac:dyDescent="0.25">
      <c r="A8165" s="2">
        <v>540</v>
      </c>
      <c r="B8165">
        <v>8975</v>
      </c>
      <c r="C8165" s="3">
        <v>5305.1620890000004</v>
      </c>
      <c r="D8165" s="2"/>
    </row>
    <row r="8166" spans="1:4" x14ac:dyDescent="0.25">
      <c r="A8166" s="2">
        <v>540</v>
      </c>
      <c r="B8166">
        <v>8976</v>
      </c>
      <c r="C8166" s="3">
        <v>96337.615325000006</v>
      </c>
      <c r="D8166" s="2"/>
    </row>
    <row r="8167" spans="1:4" x14ac:dyDescent="0.25">
      <c r="A8167" s="2">
        <v>540</v>
      </c>
      <c r="B8167">
        <v>8977</v>
      </c>
      <c r="C8167" s="3">
        <v>89196.092917999995</v>
      </c>
      <c r="D8167" s="2"/>
    </row>
    <row r="8168" spans="1:4" x14ac:dyDescent="0.25">
      <c r="A8168" s="2">
        <v>540</v>
      </c>
      <c r="B8168">
        <v>8978</v>
      </c>
      <c r="C8168" s="3">
        <v>5305.1620890000004</v>
      </c>
      <c r="D8168" s="2"/>
    </row>
    <row r="8169" spans="1:4" x14ac:dyDescent="0.25">
      <c r="A8169" s="2">
        <v>540</v>
      </c>
      <c r="B8169">
        <v>8979</v>
      </c>
      <c r="C8169" s="3">
        <v>33134.048704000001</v>
      </c>
      <c r="D8169" s="2"/>
    </row>
    <row r="8170" spans="1:4" x14ac:dyDescent="0.25">
      <c r="A8170" s="2">
        <v>540</v>
      </c>
      <c r="B8170">
        <v>8980</v>
      </c>
      <c r="C8170" s="3">
        <v>33731.695659999998</v>
      </c>
      <c r="D8170" s="2"/>
    </row>
    <row r="8171" spans="1:4" x14ac:dyDescent="0.25">
      <c r="A8171" s="2">
        <v>540</v>
      </c>
      <c r="B8171">
        <v>8981</v>
      </c>
      <c r="C8171" s="3">
        <v>4954.0308089999999</v>
      </c>
      <c r="D8171" s="2"/>
    </row>
    <row r="8172" spans="1:4" x14ac:dyDescent="0.25">
      <c r="A8172" s="2">
        <v>540</v>
      </c>
      <c r="B8172">
        <v>8982</v>
      </c>
      <c r="C8172" s="3">
        <v>90840.697635999997</v>
      </c>
      <c r="D8172" s="2"/>
    </row>
    <row r="8173" spans="1:4" x14ac:dyDescent="0.25">
      <c r="A8173" s="2">
        <v>540</v>
      </c>
      <c r="B8173">
        <v>8983</v>
      </c>
      <c r="C8173" s="3">
        <v>7752.0166099999997</v>
      </c>
      <c r="D8173" s="2"/>
    </row>
    <row r="8174" spans="1:4" x14ac:dyDescent="0.25">
      <c r="A8174" s="2">
        <v>540</v>
      </c>
      <c r="B8174">
        <v>8984</v>
      </c>
      <c r="C8174" s="3">
        <v>4942.1782039999998</v>
      </c>
      <c r="D8174" s="2"/>
    </row>
    <row r="8175" spans="1:4" x14ac:dyDescent="0.25">
      <c r="A8175" s="2">
        <v>540</v>
      </c>
      <c r="B8175">
        <v>8985</v>
      </c>
      <c r="C8175" s="3">
        <v>4514.5914659999999</v>
      </c>
      <c r="D8175" s="2"/>
    </row>
    <row r="8176" spans="1:4" x14ac:dyDescent="0.25">
      <c r="A8176" s="2">
        <v>540</v>
      </c>
      <c r="B8176">
        <v>8986</v>
      </c>
      <c r="C8176" s="3">
        <v>35368.203630000004</v>
      </c>
      <c r="D8176" s="2"/>
    </row>
    <row r="8177" spans="1:4" x14ac:dyDescent="0.25">
      <c r="A8177" s="2">
        <v>540</v>
      </c>
      <c r="B8177">
        <v>8987</v>
      </c>
      <c r="C8177" s="3">
        <v>41607.521798000002</v>
      </c>
      <c r="D8177" s="2"/>
    </row>
    <row r="8178" spans="1:4" x14ac:dyDescent="0.25">
      <c r="A8178" s="2">
        <v>540</v>
      </c>
      <c r="B8178">
        <v>8988</v>
      </c>
      <c r="C8178" s="3">
        <v>43787.984521999999</v>
      </c>
      <c r="D8178" s="2"/>
    </row>
    <row r="8179" spans="1:4" x14ac:dyDescent="0.25">
      <c r="A8179" s="2">
        <v>540</v>
      </c>
      <c r="B8179">
        <v>8989</v>
      </c>
      <c r="C8179" s="3">
        <v>45121.677767000001</v>
      </c>
      <c r="D8179" s="2"/>
    </row>
    <row r="8180" spans="1:4" x14ac:dyDescent="0.25">
      <c r="A8180" s="2">
        <v>540</v>
      </c>
      <c r="B8180">
        <v>8990</v>
      </c>
      <c r="C8180" s="3">
        <v>43787.984521999999</v>
      </c>
      <c r="D8180" s="2"/>
    </row>
    <row r="8181" spans="1:4" x14ac:dyDescent="0.25">
      <c r="A8181" s="2">
        <v>540</v>
      </c>
      <c r="B8181">
        <v>8991</v>
      </c>
      <c r="C8181" s="3">
        <v>44356.994693000001</v>
      </c>
      <c r="D8181" s="2"/>
    </row>
    <row r="8182" spans="1:4" x14ac:dyDescent="0.25">
      <c r="A8182" s="2">
        <v>540</v>
      </c>
      <c r="B8182">
        <v>8992</v>
      </c>
      <c r="C8182" s="3">
        <v>39913.366177999997</v>
      </c>
      <c r="D8182" s="2"/>
    </row>
    <row r="8183" spans="1:4" x14ac:dyDescent="0.25">
      <c r="A8183" s="2">
        <v>540</v>
      </c>
      <c r="B8183">
        <v>8993</v>
      </c>
      <c r="C8183" s="3">
        <v>38454.127247999997</v>
      </c>
      <c r="D8183" s="2"/>
    </row>
    <row r="8184" spans="1:4" x14ac:dyDescent="0.25">
      <c r="A8184" s="2">
        <v>540</v>
      </c>
      <c r="B8184">
        <v>8994</v>
      </c>
      <c r="C8184" s="3">
        <v>31337.208863</v>
      </c>
      <c r="D8184" s="2"/>
    </row>
    <row r="8185" spans="1:4" x14ac:dyDescent="0.25">
      <c r="A8185" s="2">
        <v>540</v>
      </c>
      <c r="B8185">
        <v>8995</v>
      </c>
      <c r="C8185" s="3">
        <v>45121.677767000001</v>
      </c>
      <c r="D8185" s="2"/>
    </row>
    <row r="8186" spans="1:4" x14ac:dyDescent="0.25">
      <c r="A8186" s="2">
        <v>540</v>
      </c>
      <c r="B8186">
        <v>8996</v>
      </c>
      <c r="C8186" s="3">
        <v>20975.976438665999</v>
      </c>
      <c r="D8186" s="2"/>
    </row>
    <row r="8187" spans="1:4" x14ac:dyDescent="0.25">
      <c r="A8187" s="2">
        <v>540</v>
      </c>
      <c r="B8187">
        <v>8997</v>
      </c>
      <c r="C8187" s="3">
        <v>8.6666666659999994</v>
      </c>
      <c r="D8187" s="2"/>
    </row>
    <row r="8188" spans="1:4" x14ac:dyDescent="0.25">
      <c r="A8188" s="2">
        <v>540</v>
      </c>
      <c r="B8188">
        <v>8998</v>
      </c>
      <c r="C8188" s="3">
        <v>2685.2147890000001</v>
      </c>
      <c r="D8188" s="2"/>
    </row>
    <row r="8189" spans="1:4" x14ac:dyDescent="0.25">
      <c r="A8189" s="2">
        <v>540</v>
      </c>
      <c r="B8189">
        <v>8999</v>
      </c>
      <c r="C8189" s="3">
        <v>8.6666666659999994</v>
      </c>
      <c r="D8189" s="2"/>
    </row>
    <row r="8190" spans="1:4" x14ac:dyDescent="0.25">
      <c r="A8190" s="2">
        <v>540</v>
      </c>
      <c r="B8190">
        <v>9000</v>
      </c>
      <c r="C8190" s="3">
        <v>3471.7948096660002</v>
      </c>
      <c r="D8190" s="2"/>
    </row>
    <row r="8191" spans="1:4" x14ac:dyDescent="0.25">
      <c r="A8191" s="2">
        <v>540</v>
      </c>
      <c r="B8191">
        <v>9001</v>
      </c>
      <c r="C8191" s="3">
        <v>5169.4682149999999</v>
      </c>
      <c r="D8191" s="2"/>
    </row>
    <row r="8192" spans="1:4" x14ac:dyDescent="0.25">
      <c r="A8192" s="2">
        <v>540</v>
      </c>
      <c r="B8192">
        <v>9002</v>
      </c>
      <c r="C8192" s="3">
        <v>10519.974453999999</v>
      </c>
      <c r="D8192" s="2"/>
    </row>
    <row r="8193" spans="1:4" x14ac:dyDescent="0.25">
      <c r="A8193" s="2">
        <v>540</v>
      </c>
      <c r="B8193">
        <v>9003</v>
      </c>
      <c r="C8193" s="3">
        <v>9664.0942720000003</v>
      </c>
      <c r="D8193" s="2"/>
    </row>
    <row r="8194" spans="1:4" x14ac:dyDescent="0.25">
      <c r="A8194" s="2">
        <v>540</v>
      </c>
      <c r="B8194">
        <v>9004</v>
      </c>
      <c r="C8194" s="3">
        <v>13016.471427</v>
      </c>
      <c r="D8194" s="2"/>
    </row>
    <row r="8195" spans="1:4" x14ac:dyDescent="0.25">
      <c r="A8195" s="2">
        <v>540</v>
      </c>
      <c r="B8195">
        <v>9005</v>
      </c>
      <c r="C8195" s="3">
        <v>11080.721799999999</v>
      </c>
      <c r="D8195" s="2"/>
    </row>
    <row r="8196" spans="1:4" x14ac:dyDescent="0.25">
      <c r="A8196" s="2">
        <v>540</v>
      </c>
      <c r="B8196">
        <v>9006</v>
      </c>
      <c r="C8196" s="3">
        <v>16460.125947</v>
      </c>
      <c r="D8196" s="2"/>
    </row>
    <row r="8197" spans="1:4" x14ac:dyDescent="0.25">
      <c r="A8197" s="2">
        <v>540</v>
      </c>
      <c r="B8197">
        <v>9007</v>
      </c>
      <c r="C8197" s="3">
        <v>11410.083514</v>
      </c>
      <c r="D8197" s="2"/>
    </row>
    <row r="8198" spans="1:4" x14ac:dyDescent="0.25">
      <c r="A8198" s="2">
        <v>540</v>
      </c>
      <c r="B8198">
        <v>9008</v>
      </c>
      <c r="C8198" s="3">
        <v>11450.716898999999</v>
      </c>
      <c r="D8198" s="2"/>
    </row>
    <row r="8199" spans="1:4" x14ac:dyDescent="0.25">
      <c r="A8199" s="2">
        <v>540</v>
      </c>
      <c r="B8199">
        <v>9009</v>
      </c>
      <c r="C8199" s="3">
        <v>30499.488436</v>
      </c>
      <c r="D8199" s="2"/>
    </row>
    <row r="8200" spans="1:4" x14ac:dyDescent="0.25">
      <c r="A8200" s="2">
        <v>540</v>
      </c>
      <c r="B8200">
        <v>9010</v>
      </c>
      <c r="C8200" s="3">
        <v>33034.232609999999</v>
      </c>
      <c r="D8200" s="2"/>
    </row>
    <row r="8201" spans="1:4" x14ac:dyDescent="0.25">
      <c r="A8201" s="2">
        <v>540</v>
      </c>
      <c r="B8201">
        <v>9011</v>
      </c>
      <c r="C8201" s="3">
        <v>30079.530896</v>
      </c>
      <c r="D8201" s="2"/>
    </row>
    <row r="8202" spans="1:4" x14ac:dyDescent="0.25">
      <c r="A8202" s="2">
        <v>540</v>
      </c>
      <c r="B8202">
        <v>9012</v>
      </c>
      <c r="C8202" s="3">
        <v>13296.508429</v>
      </c>
      <c r="D8202" s="2"/>
    </row>
    <row r="8203" spans="1:4" x14ac:dyDescent="0.25">
      <c r="A8203" s="2">
        <v>540</v>
      </c>
      <c r="B8203">
        <v>9013</v>
      </c>
      <c r="C8203" s="3">
        <v>30079.530896</v>
      </c>
      <c r="D8203" s="2"/>
    </row>
    <row r="8204" spans="1:4" x14ac:dyDescent="0.25">
      <c r="A8204" s="2">
        <v>540</v>
      </c>
      <c r="B8204">
        <v>9014</v>
      </c>
      <c r="C8204" s="3">
        <v>22468.628736999999</v>
      </c>
      <c r="D8204" s="2"/>
    </row>
    <row r="8205" spans="1:4" x14ac:dyDescent="0.25">
      <c r="A8205" s="2">
        <v>540</v>
      </c>
      <c r="B8205">
        <v>9015</v>
      </c>
      <c r="C8205" s="3">
        <v>21341.806457999999</v>
      </c>
      <c r="D8205" s="2"/>
    </row>
    <row r="8206" spans="1:4" x14ac:dyDescent="0.25">
      <c r="A8206" s="2">
        <v>540</v>
      </c>
      <c r="B8206">
        <v>9016</v>
      </c>
      <c r="C8206" s="3">
        <v>21564.764972000001</v>
      </c>
      <c r="D8206" s="2"/>
    </row>
    <row r="8207" spans="1:4" x14ac:dyDescent="0.25">
      <c r="A8207" s="2">
        <v>540</v>
      </c>
      <c r="B8207">
        <v>9017</v>
      </c>
      <c r="C8207" s="3">
        <v>21564.764972000001</v>
      </c>
      <c r="D8207" s="2"/>
    </row>
    <row r="8208" spans="1:4" x14ac:dyDescent="0.25">
      <c r="A8208" s="2">
        <v>540</v>
      </c>
      <c r="B8208">
        <v>9018</v>
      </c>
      <c r="C8208" s="3">
        <v>14497.700489998</v>
      </c>
      <c r="D8208" s="2"/>
    </row>
    <row r="8209" spans="1:4" x14ac:dyDescent="0.25">
      <c r="A8209" s="2">
        <v>540</v>
      </c>
      <c r="B8209">
        <v>9019</v>
      </c>
      <c r="C8209" s="3">
        <v>11401.009601</v>
      </c>
      <c r="D8209" s="2"/>
    </row>
    <row r="8210" spans="1:4" x14ac:dyDescent="0.25">
      <c r="A8210" s="2">
        <v>540</v>
      </c>
      <c r="B8210">
        <v>9020</v>
      </c>
      <c r="C8210" s="3">
        <v>18803.991365999998</v>
      </c>
      <c r="D8210" s="2"/>
    </row>
    <row r="8211" spans="1:4" x14ac:dyDescent="0.25">
      <c r="A8211" s="2">
        <v>540</v>
      </c>
      <c r="B8211">
        <v>9022</v>
      </c>
      <c r="C8211" s="3">
        <v>107882.53727299999</v>
      </c>
      <c r="D8211" s="2"/>
    </row>
    <row r="8212" spans="1:4" x14ac:dyDescent="0.25">
      <c r="A8212" s="2">
        <v>540</v>
      </c>
      <c r="B8212">
        <v>9023</v>
      </c>
      <c r="C8212" s="3">
        <v>1123.336554</v>
      </c>
      <c r="D8212" s="2"/>
    </row>
    <row r="8213" spans="1:4" x14ac:dyDescent="0.25">
      <c r="A8213" s="2">
        <v>540</v>
      </c>
      <c r="B8213">
        <v>9025</v>
      </c>
      <c r="C8213" s="3">
        <v>100721.227679</v>
      </c>
      <c r="D8213" s="2"/>
    </row>
    <row r="8214" spans="1:4" x14ac:dyDescent="0.25">
      <c r="A8214" s="2">
        <v>540</v>
      </c>
      <c r="B8214">
        <v>9027</v>
      </c>
      <c r="C8214" s="3">
        <v>51108.240007665998</v>
      </c>
      <c r="D8214" s="2"/>
    </row>
    <row r="8215" spans="1:4" x14ac:dyDescent="0.25">
      <c r="A8215" s="2">
        <v>540</v>
      </c>
      <c r="B8215">
        <v>9028</v>
      </c>
      <c r="C8215" s="3">
        <v>61315.161026333</v>
      </c>
      <c r="D8215" s="2"/>
    </row>
    <row r="8216" spans="1:4" x14ac:dyDescent="0.25">
      <c r="A8216" s="2">
        <v>540</v>
      </c>
      <c r="B8216">
        <v>9029</v>
      </c>
      <c r="C8216" s="3">
        <v>65149.655727999998</v>
      </c>
      <c r="D8216" s="2"/>
    </row>
    <row r="8217" spans="1:4" x14ac:dyDescent="0.25">
      <c r="A8217" s="2">
        <v>540</v>
      </c>
      <c r="B8217">
        <v>9030</v>
      </c>
      <c r="C8217" s="3">
        <v>2132.3501390000001</v>
      </c>
      <c r="D8217" s="2"/>
    </row>
    <row r="8218" spans="1:4" x14ac:dyDescent="0.25">
      <c r="A8218" s="2">
        <v>540</v>
      </c>
      <c r="B8218">
        <v>9031</v>
      </c>
      <c r="C8218" s="3">
        <v>5023.2035329999999</v>
      </c>
      <c r="D8218" s="2"/>
    </row>
    <row r="8219" spans="1:4" x14ac:dyDescent="0.25">
      <c r="A8219" s="2">
        <v>540</v>
      </c>
      <c r="B8219">
        <v>9032</v>
      </c>
      <c r="C8219" s="3">
        <v>5058.1298619999998</v>
      </c>
      <c r="D8219" s="2"/>
    </row>
    <row r="8220" spans="1:4" x14ac:dyDescent="0.25">
      <c r="A8220" s="2">
        <v>540</v>
      </c>
      <c r="B8220">
        <v>9033</v>
      </c>
      <c r="C8220" s="3">
        <v>36466.987556</v>
      </c>
      <c r="D8220" s="2"/>
    </row>
    <row r="8221" spans="1:4" x14ac:dyDescent="0.25">
      <c r="A8221" s="2">
        <v>540</v>
      </c>
      <c r="B8221">
        <v>9034</v>
      </c>
      <c r="C8221" s="3">
        <v>25165.511093000001</v>
      </c>
      <c r="D8221" s="2"/>
    </row>
    <row r="8222" spans="1:4" x14ac:dyDescent="0.25">
      <c r="A8222" s="2">
        <v>540</v>
      </c>
      <c r="B8222">
        <v>9035</v>
      </c>
      <c r="C8222" s="3">
        <v>24375.218692999999</v>
      </c>
      <c r="D8222" s="2"/>
    </row>
    <row r="8223" spans="1:4" x14ac:dyDescent="0.25">
      <c r="A8223" s="2">
        <v>540</v>
      </c>
      <c r="B8223">
        <v>9036</v>
      </c>
      <c r="C8223" s="3">
        <v>38719.090168000002</v>
      </c>
      <c r="D8223" s="2"/>
    </row>
    <row r="8224" spans="1:4" x14ac:dyDescent="0.25">
      <c r="A8224" s="2">
        <v>540</v>
      </c>
      <c r="B8224">
        <v>9037</v>
      </c>
      <c r="C8224" s="3">
        <v>40939.695201000002</v>
      </c>
      <c r="D8224" s="2"/>
    </row>
    <row r="8225" spans="1:4" x14ac:dyDescent="0.25">
      <c r="A8225" s="2">
        <v>540</v>
      </c>
      <c r="B8225">
        <v>9038</v>
      </c>
      <c r="C8225" s="3">
        <v>11416.430743999999</v>
      </c>
      <c r="D8225" s="2"/>
    </row>
    <row r="8226" spans="1:4" x14ac:dyDescent="0.25">
      <c r="A8226" s="2">
        <v>540</v>
      </c>
      <c r="B8226">
        <v>9039</v>
      </c>
      <c r="C8226" s="3">
        <v>64118.717477999999</v>
      </c>
      <c r="D8226" s="2"/>
    </row>
    <row r="8227" spans="1:4" x14ac:dyDescent="0.25">
      <c r="A8227" s="2">
        <v>540</v>
      </c>
      <c r="B8227">
        <v>9040</v>
      </c>
      <c r="C8227" s="3">
        <v>16663.754224332999</v>
      </c>
      <c r="D8227" s="2"/>
    </row>
    <row r="8228" spans="1:4" x14ac:dyDescent="0.25">
      <c r="A8228" s="2">
        <v>540</v>
      </c>
      <c r="B8228">
        <v>9041</v>
      </c>
      <c r="C8228" s="3">
        <v>37421.217346999998</v>
      </c>
      <c r="D8228" s="2"/>
    </row>
    <row r="8229" spans="1:4" x14ac:dyDescent="0.25">
      <c r="A8229" s="2">
        <v>540</v>
      </c>
      <c r="B8229">
        <v>9042</v>
      </c>
      <c r="C8229" s="3">
        <v>84171.489602999995</v>
      </c>
      <c r="D8229" s="2"/>
    </row>
    <row r="8230" spans="1:4" x14ac:dyDescent="0.25">
      <c r="A8230" s="2">
        <v>540</v>
      </c>
      <c r="B8230">
        <v>9043</v>
      </c>
      <c r="C8230" s="3">
        <v>73052.784390999994</v>
      </c>
      <c r="D8230" s="2"/>
    </row>
    <row r="8231" spans="1:4" x14ac:dyDescent="0.25">
      <c r="A8231" s="2">
        <v>540</v>
      </c>
      <c r="B8231">
        <v>9044</v>
      </c>
      <c r="C8231" s="3">
        <v>3692.5227009999999</v>
      </c>
      <c r="D8231" s="2"/>
    </row>
    <row r="8232" spans="1:4" x14ac:dyDescent="0.25">
      <c r="A8232" s="2">
        <v>540</v>
      </c>
      <c r="B8232">
        <v>9045</v>
      </c>
      <c r="C8232" s="3">
        <v>7200.1413270000003</v>
      </c>
      <c r="D8232" s="2"/>
    </row>
    <row r="8233" spans="1:4" x14ac:dyDescent="0.25">
      <c r="A8233" s="2">
        <v>540</v>
      </c>
      <c r="B8233">
        <v>9046</v>
      </c>
      <c r="C8233" s="3">
        <v>1060.5490850000001</v>
      </c>
      <c r="D8233" s="2"/>
    </row>
    <row r="8234" spans="1:4" x14ac:dyDescent="0.25">
      <c r="A8234" s="2">
        <v>540</v>
      </c>
      <c r="B8234">
        <v>9047</v>
      </c>
      <c r="C8234" s="3">
        <v>31630.687333999998</v>
      </c>
      <c r="D8234" s="2"/>
    </row>
    <row r="8235" spans="1:4" x14ac:dyDescent="0.25">
      <c r="A8235" s="2">
        <v>540</v>
      </c>
      <c r="B8235">
        <v>9048</v>
      </c>
      <c r="C8235" s="3">
        <v>11436.418379000001</v>
      </c>
      <c r="D8235" s="2"/>
    </row>
    <row r="8236" spans="1:4" x14ac:dyDescent="0.25">
      <c r="A8236" s="2">
        <v>540</v>
      </c>
      <c r="B8236">
        <v>9049</v>
      </c>
      <c r="C8236" s="3">
        <v>26516.787312</v>
      </c>
      <c r="D8236" s="2"/>
    </row>
    <row r="8237" spans="1:4" x14ac:dyDescent="0.25">
      <c r="A8237" s="2">
        <v>540</v>
      </c>
      <c r="B8237">
        <v>9050</v>
      </c>
      <c r="C8237" s="3">
        <v>3769.0969230000001</v>
      </c>
      <c r="D8237" s="2"/>
    </row>
    <row r="8238" spans="1:4" x14ac:dyDescent="0.25">
      <c r="A8238" s="2">
        <v>540</v>
      </c>
      <c r="B8238">
        <v>9051</v>
      </c>
      <c r="C8238" s="3">
        <v>28206.162498000002</v>
      </c>
      <c r="D8238" s="2"/>
    </row>
    <row r="8239" spans="1:4" x14ac:dyDescent="0.25">
      <c r="A8239" s="2">
        <v>540</v>
      </c>
      <c r="B8239">
        <v>9052</v>
      </c>
      <c r="C8239" s="3">
        <v>3428.044899</v>
      </c>
      <c r="D8239" s="2"/>
    </row>
    <row r="8240" spans="1:4" x14ac:dyDescent="0.25">
      <c r="A8240" s="2">
        <v>540</v>
      </c>
      <c r="B8240">
        <v>9053</v>
      </c>
      <c r="C8240" s="3">
        <v>26150.777517999999</v>
      </c>
      <c r="D8240" s="2"/>
    </row>
    <row r="8241" spans="1:4" x14ac:dyDescent="0.25">
      <c r="A8241" s="2">
        <v>540</v>
      </c>
      <c r="B8241">
        <v>9054</v>
      </c>
      <c r="C8241" s="3">
        <v>64118.717477999999</v>
      </c>
      <c r="D8241" s="2"/>
    </row>
    <row r="8242" spans="1:4" x14ac:dyDescent="0.25">
      <c r="A8242" s="2">
        <v>540</v>
      </c>
      <c r="B8242">
        <v>9055</v>
      </c>
      <c r="C8242" s="3">
        <v>3380.2390599999999</v>
      </c>
      <c r="D8242" s="2"/>
    </row>
    <row r="8243" spans="1:4" x14ac:dyDescent="0.25">
      <c r="A8243" s="2">
        <v>540</v>
      </c>
      <c r="B8243">
        <v>9056</v>
      </c>
      <c r="C8243" s="3">
        <v>5703.1396119999999</v>
      </c>
      <c r="D8243" s="2"/>
    </row>
    <row r="8244" spans="1:4" x14ac:dyDescent="0.25">
      <c r="A8244" s="2">
        <v>540</v>
      </c>
      <c r="B8244">
        <v>9058</v>
      </c>
      <c r="C8244" s="3">
        <v>10981.332791000001</v>
      </c>
      <c r="D8244" s="2"/>
    </row>
    <row r="8245" spans="1:4" x14ac:dyDescent="0.25">
      <c r="A8245" s="2">
        <v>540</v>
      </c>
      <c r="B8245">
        <v>9059</v>
      </c>
      <c r="C8245" s="3">
        <v>2061.5302059999999</v>
      </c>
      <c r="D8245" s="2"/>
    </row>
    <row r="8246" spans="1:4" x14ac:dyDescent="0.25">
      <c r="A8246" s="2">
        <v>540</v>
      </c>
      <c r="B8246">
        <v>9061</v>
      </c>
      <c r="C8246" s="3">
        <v>1131.6337149999999</v>
      </c>
      <c r="D8246" s="2"/>
    </row>
    <row r="8247" spans="1:4" x14ac:dyDescent="0.25">
      <c r="A8247" s="2">
        <v>540</v>
      </c>
      <c r="B8247">
        <v>9062</v>
      </c>
      <c r="C8247" s="3">
        <v>1131.6337149999999</v>
      </c>
      <c r="D8247" s="2"/>
    </row>
    <row r="8248" spans="1:4" x14ac:dyDescent="0.25">
      <c r="A8248" s="2">
        <v>540</v>
      </c>
      <c r="B8248">
        <v>9063</v>
      </c>
      <c r="C8248" s="3">
        <v>1271.611946</v>
      </c>
      <c r="D8248" s="2"/>
    </row>
    <row r="8249" spans="1:4" x14ac:dyDescent="0.25">
      <c r="A8249" s="2">
        <v>540</v>
      </c>
      <c r="B8249">
        <v>9064</v>
      </c>
      <c r="C8249" s="3">
        <v>5543.0625650000002</v>
      </c>
      <c r="D8249" s="2"/>
    </row>
    <row r="8250" spans="1:4" x14ac:dyDescent="0.25">
      <c r="A8250" s="2">
        <v>540</v>
      </c>
      <c r="B8250">
        <v>9065</v>
      </c>
      <c r="C8250" s="3">
        <v>5543.0625650000002</v>
      </c>
      <c r="D8250" s="2"/>
    </row>
    <row r="8251" spans="1:4" x14ac:dyDescent="0.25">
      <c r="A8251" s="2">
        <v>540</v>
      </c>
      <c r="B8251">
        <v>9066</v>
      </c>
      <c r="C8251" s="3">
        <v>4380.7318349999996</v>
      </c>
      <c r="D8251" s="2"/>
    </row>
    <row r="8252" spans="1:4" x14ac:dyDescent="0.25">
      <c r="A8252" s="2">
        <v>540</v>
      </c>
      <c r="B8252">
        <v>9067</v>
      </c>
      <c r="C8252" s="3">
        <v>6842.3373320000001</v>
      </c>
      <c r="D8252" s="2"/>
    </row>
    <row r="8253" spans="1:4" x14ac:dyDescent="0.25">
      <c r="A8253" s="2">
        <v>540</v>
      </c>
      <c r="B8253">
        <v>9068</v>
      </c>
      <c r="C8253" s="3">
        <v>5336.1750419999998</v>
      </c>
      <c r="D8253" s="2"/>
    </row>
    <row r="8254" spans="1:4" x14ac:dyDescent="0.25">
      <c r="A8254" s="2">
        <v>540</v>
      </c>
      <c r="B8254">
        <v>9069</v>
      </c>
      <c r="C8254" s="3">
        <v>8322.1103490000005</v>
      </c>
      <c r="D8254" s="2"/>
    </row>
    <row r="8255" spans="1:4" x14ac:dyDescent="0.25">
      <c r="A8255" s="2">
        <v>540</v>
      </c>
      <c r="B8255">
        <v>9070</v>
      </c>
      <c r="C8255" s="3">
        <v>6139.0186599999997</v>
      </c>
      <c r="D8255" s="2"/>
    </row>
    <row r="8256" spans="1:4" x14ac:dyDescent="0.25">
      <c r="A8256" s="2">
        <v>540</v>
      </c>
      <c r="B8256">
        <v>9071</v>
      </c>
      <c r="C8256" s="3">
        <v>17.5</v>
      </c>
      <c r="D8256" s="2"/>
    </row>
    <row r="8257" spans="1:4" x14ac:dyDescent="0.25">
      <c r="A8257" s="2">
        <v>540</v>
      </c>
      <c r="B8257">
        <v>9075</v>
      </c>
      <c r="C8257" s="3">
        <v>9185.0926380000001</v>
      </c>
      <c r="D8257" s="2"/>
    </row>
    <row r="8258" spans="1:4" x14ac:dyDescent="0.25">
      <c r="A8258" s="2">
        <v>540</v>
      </c>
      <c r="B8258">
        <v>9076</v>
      </c>
      <c r="C8258" s="3">
        <v>5568.8705470000004</v>
      </c>
      <c r="D8258" s="2"/>
    </row>
    <row r="8259" spans="1:4" x14ac:dyDescent="0.25">
      <c r="A8259" s="2">
        <v>540</v>
      </c>
      <c r="B8259">
        <v>9077</v>
      </c>
      <c r="C8259" s="3">
        <v>7871.4361550000003</v>
      </c>
      <c r="D8259" s="2"/>
    </row>
    <row r="8260" spans="1:4" x14ac:dyDescent="0.25">
      <c r="A8260" s="2">
        <v>540</v>
      </c>
      <c r="B8260">
        <v>9078</v>
      </c>
      <c r="C8260" s="3">
        <v>0</v>
      </c>
      <c r="D8260" s="2"/>
    </row>
    <row r="8261" spans="1:4" x14ac:dyDescent="0.25">
      <c r="A8261" s="2">
        <v>540</v>
      </c>
      <c r="B8261">
        <v>9079</v>
      </c>
      <c r="C8261" s="3">
        <v>453.99545599999999</v>
      </c>
      <c r="D8261" s="2"/>
    </row>
    <row r="8262" spans="1:4" x14ac:dyDescent="0.25">
      <c r="A8262" s="2">
        <v>540</v>
      </c>
      <c r="B8262">
        <v>9080</v>
      </c>
      <c r="C8262" s="3">
        <v>3181.070592</v>
      </c>
      <c r="D8262" s="2"/>
    </row>
    <row r="8263" spans="1:4" x14ac:dyDescent="0.25">
      <c r="A8263" s="2">
        <v>540</v>
      </c>
      <c r="B8263">
        <v>9081</v>
      </c>
      <c r="C8263" s="3">
        <v>1263.145266</v>
      </c>
      <c r="D8263" s="2"/>
    </row>
    <row r="8264" spans="1:4" x14ac:dyDescent="0.25">
      <c r="A8264" s="2">
        <v>540</v>
      </c>
      <c r="B8264">
        <v>9082</v>
      </c>
      <c r="C8264" s="3">
        <v>1357.065576</v>
      </c>
      <c r="D8264" s="2"/>
    </row>
    <row r="8265" spans="1:4" x14ac:dyDescent="0.25">
      <c r="A8265" s="2">
        <v>540</v>
      </c>
      <c r="B8265">
        <v>9083</v>
      </c>
      <c r="C8265" s="3">
        <v>4621.491685</v>
      </c>
      <c r="D8265" s="2"/>
    </row>
    <row r="8266" spans="1:4" x14ac:dyDescent="0.25">
      <c r="A8266" s="2">
        <v>540</v>
      </c>
      <c r="B8266">
        <v>9084</v>
      </c>
      <c r="C8266" s="3">
        <v>2919.8931010000001</v>
      </c>
      <c r="D8266" s="2"/>
    </row>
    <row r="8267" spans="1:4" x14ac:dyDescent="0.25">
      <c r="A8267" s="2">
        <v>540</v>
      </c>
      <c r="B8267">
        <v>9085</v>
      </c>
      <c r="C8267" s="3">
        <v>9629.8345630000003</v>
      </c>
      <c r="D8267" s="2"/>
    </row>
    <row r="8268" spans="1:4" x14ac:dyDescent="0.25">
      <c r="A8268" s="2">
        <v>540</v>
      </c>
      <c r="B8268">
        <v>9086</v>
      </c>
      <c r="C8268" s="3">
        <v>17996.833311999999</v>
      </c>
      <c r="D8268" s="2"/>
    </row>
    <row r="8269" spans="1:4" x14ac:dyDescent="0.25">
      <c r="A8269" s="2">
        <v>540</v>
      </c>
      <c r="B8269">
        <v>9087</v>
      </c>
      <c r="C8269" s="3">
        <v>17873.895046000001</v>
      </c>
      <c r="D8269" s="2"/>
    </row>
    <row r="8270" spans="1:4" x14ac:dyDescent="0.25">
      <c r="A8270" s="2">
        <v>540</v>
      </c>
      <c r="B8270">
        <v>9088</v>
      </c>
      <c r="C8270" s="3">
        <v>46474.869584</v>
      </c>
      <c r="D8270" s="2"/>
    </row>
    <row r="8271" spans="1:4" x14ac:dyDescent="0.25">
      <c r="A8271" s="2">
        <v>540</v>
      </c>
      <c r="B8271">
        <v>9089</v>
      </c>
      <c r="C8271" s="3">
        <v>14264.67172</v>
      </c>
      <c r="D8271" s="2"/>
    </row>
    <row r="8272" spans="1:4" x14ac:dyDescent="0.25">
      <c r="A8272" s="2">
        <v>540</v>
      </c>
      <c r="B8272">
        <v>9090</v>
      </c>
      <c r="C8272" s="3">
        <v>8661.895708</v>
      </c>
      <c r="D8272" s="2"/>
    </row>
    <row r="8273" spans="1:4" x14ac:dyDescent="0.25">
      <c r="A8273" s="2">
        <v>540</v>
      </c>
      <c r="B8273">
        <v>9091</v>
      </c>
      <c r="C8273" s="3">
        <v>6668.7181890000002</v>
      </c>
      <c r="D8273" s="2"/>
    </row>
    <row r="8274" spans="1:4" x14ac:dyDescent="0.25">
      <c r="A8274" s="2">
        <v>540</v>
      </c>
      <c r="B8274">
        <v>9092</v>
      </c>
      <c r="C8274" s="3">
        <v>13576.194348999999</v>
      </c>
      <c r="D8274" s="2"/>
    </row>
    <row r="8275" spans="1:4" x14ac:dyDescent="0.25">
      <c r="A8275" s="2">
        <v>540</v>
      </c>
      <c r="B8275">
        <v>9093</v>
      </c>
      <c r="C8275" s="3">
        <v>15778.021769999999</v>
      </c>
      <c r="D8275" s="2"/>
    </row>
    <row r="8276" spans="1:4" x14ac:dyDescent="0.25">
      <c r="A8276" s="2">
        <v>540</v>
      </c>
      <c r="B8276">
        <v>9094</v>
      </c>
      <c r="C8276" s="3">
        <v>14404.940591</v>
      </c>
      <c r="D8276" s="2"/>
    </row>
    <row r="8277" spans="1:4" x14ac:dyDescent="0.25">
      <c r="A8277" s="2">
        <v>540</v>
      </c>
      <c r="B8277">
        <v>9095</v>
      </c>
      <c r="C8277" s="3">
        <v>17031.368241</v>
      </c>
      <c r="D8277" s="2"/>
    </row>
    <row r="8278" spans="1:4" x14ac:dyDescent="0.25">
      <c r="A8278" s="2">
        <v>540</v>
      </c>
      <c r="B8278">
        <v>9096</v>
      </c>
      <c r="C8278" s="3">
        <v>12848.565611</v>
      </c>
      <c r="D8278" s="2"/>
    </row>
    <row r="8279" spans="1:4" x14ac:dyDescent="0.25">
      <c r="A8279" s="2">
        <v>540</v>
      </c>
      <c r="B8279">
        <v>9097</v>
      </c>
      <c r="C8279" s="3">
        <v>4901.456956</v>
      </c>
      <c r="D8279" s="2"/>
    </row>
    <row r="8280" spans="1:4" x14ac:dyDescent="0.25">
      <c r="A8280" s="2">
        <v>540</v>
      </c>
      <c r="B8280">
        <v>9098</v>
      </c>
      <c r="C8280" s="3">
        <v>7284.3948149999997</v>
      </c>
      <c r="D8280" s="2"/>
    </row>
    <row r="8281" spans="1:4" x14ac:dyDescent="0.25">
      <c r="A8281" s="2">
        <v>540</v>
      </c>
      <c r="B8281">
        <v>9099</v>
      </c>
      <c r="C8281" s="3">
        <v>2517.2422660000002</v>
      </c>
      <c r="D8281" s="2"/>
    </row>
    <row r="8282" spans="1:4" x14ac:dyDescent="0.25">
      <c r="A8282" s="2">
        <v>540</v>
      </c>
      <c r="B8282">
        <v>9100</v>
      </c>
      <c r="C8282" s="3">
        <v>7284.3948149999997</v>
      </c>
      <c r="D8282" s="2"/>
    </row>
    <row r="8283" spans="1:4" x14ac:dyDescent="0.25">
      <c r="A8283" s="2">
        <v>540</v>
      </c>
      <c r="B8283">
        <v>9101</v>
      </c>
      <c r="C8283" s="3">
        <v>12848.565611</v>
      </c>
      <c r="D8283" s="2"/>
    </row>
    <row r="8284" spans="1:4" x14ac:dyDescent="0.25">
      <c r="A8284" s="2">
        <v>540</v>
      </c>
      <c r="B8284">
        <v>9102</v>
      </c>
      <c r="C8284" s="3">
        <v>16252.960519</v>
      </c>
      <c r="D8284" s="2"/>
    </row>
    <row r="8285" spans="1:4" x14ac:dyDescent="0.25">
      <c r="A8285" s="2">
        <v>540</v>
      </c>
      <c r="B8285">
        <v>9103</v>
      </c>
      <c r="C8285" s="3">
        <v>12047.040878</v>
      </c>
      <c r="D8285" s="2"/>
    </row>
    <row r="8286" spans="1:4" x14ac:dyDescent="0.25">
      <c r="A8286" s="2">
        <v>540</v>
      </c>
      <c r="B8286">
        <v>9104</v>
      </c>
      <c r="C8286" s="3">
        <v>16874.232047000001</v>
      </c>
      <c r="D8286" s="2"/>
    </row>
    <row r="8287" spans="1:4" x14ac:dyDescent="0.25">
      <c r="A8287" s="2">
        <v>540</v>
      </c>
      <c r="B8287">
        <v>9105</v>
      </c>
      <c r="C8287" s="3">
        <v>16971.689695000001</v>
      </c>
      <c r="D8287" s="2"/>
    </row>
    <row r="8288" spans="1:4" x14ac:dyDescent="0.25">
      <c r="A8288" s="2">
        <v>540</v>
      </c>
      <c r="B8288">
        <v>9108</v>
      </c>
      <c r="C8288" s="3">
        <v>23308.059047999999</v>
      </c>
      <c r="D8288" s="2"/>
    </row>
    <row r="8289" spans="1:4" x14ac:dyDescent="0.25">
      <c r="A8289" s="2">
        <v>540</v>
      </c>
      <c r="B8289">
        <v>9109</v>
      </c>
      <c r="C8289" s="3">
        <v>23308.059047999999</v>
      </c>
      <c r="D8289" s="2"/>
    </row>
    <row r="8290" spans="1:4" x14ac:dyDescent="0.25">
      <c r="A8290" s="2">
        <v>540</v>
      </c>
      <c r="B8290">
        <v>9112</v>
      </c>
      <c r="C8290" s="3">
        <v>23861.059732000002</v>
      </c>
      <c r="D8290" s="2"/>
    </row>
    <row r="8291" spans="1:4" x14ac:dyDescent="0.25">
      <c r="A8291" s="2">
        <v>540</v>
      </c>
      <c r="B8291">
        <v>9113</v>
      </c>
      <c r="C8291" s="3">
        <v>4895.1180603330004</v>
      </c>
      <c r="D8291" s="2"/>
    </row>
    <row r="8292" spans="1:4" x14ac:dyDescent="0.25">
      <c r="A8292" s="2">
        <v>540</v>
      </c>
      <c r="B8292">
        <v>9114</v>
      </c>
      <c r="C8292" s="3">
        <v>38030.441073330003</v>
      </c>
      <c r="D8292" s="2"/>
    </row>
    <row r="8293" spans="1:4" x14ac:dyDescent="0.25">
      <c r="A8293" s="2">
        <v>540</v>
      </c>
      <c r="B8293">
        <v>9115</v>
      </c>
      <c r="C8293" s="3">
        <v>21776.485229999998</v>
      </c>
      <c r="D8293" s="2"/>
    </row>
    <row r="8294" spans="1:4" x14ac:dyDescent="0.25">
      <c r="A8294" s="2">
        <v>540</v>
      </c>
      <c r="B8294">
        <v>9116</v>
      </c>
      <c r="C8294" s="3">
        <v>36520.602319332</v>
      </c>
      <c r="D8294" s="2"/>
    </row>
    <row r="8295" spans="1:4" x14ac:dyDescent="0.25">
      <c r="A8295" s="2">
        <v>540</v>
      </c>
      <c r="B8295">
        <v>9118</v>
      </c>
      <c r="C8295" s="3">
        <v>14469.693573</v>
      </c>
      <c r="D8295" s="2"/>
    </row>
    <row r="8296" spans="1:4" x14ac:dyDescent="0.25">
      <c r="A8296" s="2">
        <v>540</v>
      </c>
      <c r="B8296">
        <v>9119</v>
      </c>
      <c r="C8296" s="3">
        <v>25264.467430000001</v>
      </c>
      <c r="D8296" s="2"/>
    </row>
    <row r="8297" spans="1:4" x14ac:dyDescent="0.25">
      <c r="A8297" s="2">
        <v>540</v>
      </c>
      <c r="B8297">
        <v>9128</v>
      </c>
      <c r="C8297" s="3">
        <v>8455.0074820000009</v>
      </c>
      <c r="D8297" s="2"/>
    </row>
    <row r="8298" spans="1:4" x14ac:dyDescent="0.25">
      <c r="A8298" s="2">
        <v>540</v>
      </c>
      <c r="B8298">
        <v>9130</v>
      </c>
      <c r="C8298" s="3">
        <v>12610.037417</v>
      </c>
      <c r="D8298" s="2"/>
    </row>
    <row r="8299" spans="1:4" x14ac:dyDescent="0.25">
      <c r="A8299" s="2">
        <v>540</v>
      </c>
      <c r="B8299">
        <v>9132</v>
      </c>
      <c r="C8299" s="3">
        <v>1246.86088</v>
      </c>
      <c r="D8299" s="2"/>
    </row>
    <row r="8300" spans="1:4" x14ac:dyDescent="0.25">
      <c r="A8300" s="2">
        <v>540</v>
      </c>
      <c r="B8300">
        <v>9133</v>
      </c>
      <c r="C8300" s="3">
        <v>4874.1509690000003</v>
      </c>
      <c r="D8300" s="2"/>
    </row>
    <row r="8301" spans="1:4" x14ac:dyDescent="0.25">
      <c r="A8301" s="2">
        <v>540</v>
      </c>
      <c r="B8301">
        <v>9135</v>
      </c>
      <c r="C8301" s="3">
        <v>295.006731</v>
      </c>
      <c r="D8301" s="2"/>
    </row>
    <row r="8302" spans="1:4" x14ac:dyDescent="0.25">
      <c r="A8302" s="2">
        <v>540</v>
      </c>
      <c r="B8302">
        <v>9136</v>
      </c>
      <c r="C8302" s="3">
        <v>7079.0737449999997</v>
      </c>
      <c r="D8302" s="2"/>
    </row>
    <row r="8303" spans="1:4" x14ac:dyDescent="0.25">
      <c r="A8303" s="2">
        <v>540</v>
      </c>
      <c r="B8303">
        <v>9137</v>
      </c>
      <c r="C8303" s="3">
        <v>17724.87946</v>
      </c>
      <c r="D8303" s="2"/>
    </row>
    <row r="8304" spans="1:4" x14ac:dyDescent="0.25">
      <c r="A8304" s="2">
        <v>540</v>
      </c>
      <c r="B8304">
        <v>9138</v>
      </c>
      <c r="C8304" s="3">
        <v>16474.092341</v>
      </c>
      <c r="D8304" s="2"/>
    </row>
    <row r="8305" spans="1:4" x14ac:dyDescent="0.25">
      <c r="A8305" s="2">
        <v>540</v>
      </c>
      <c r="B8305">
        <v>9139</v>
      </c>
      <c r="C8305" s="3">
        <v>15648.478015000001</v>
      </c>
      <c r="D8305" s="2"/>
    </row>
    <row r="8306" spans="1:4" x14ac:dyDescent="0.25">
      <c r="A8306" s="2">
        <v>540</v>
      </c>
      <c r="B8306">
        <v>9140</v>
      </c>
      <c r="C8306" s="3">
        <v>0</v>
      </c>
      <c r="D8306" s="2"/>
    </row>
    <row r="8307" spans="1:4" x14ac:dyDescent="0.25">
      <c r="A8307" s="2">
        <v>540</v>
      </c>
      <c r="B8307">
        <v>9141</v>
      </c>
      <c r="C8307" s="3">
        <v>526.954565</v>
      </c>
      <c r="D8307" s="2"/>
    </row>
    <row r="8308" spans="1:4" x14ac:dyDescent="0.25">
      <c r="A8308" s="2">
        <v>540</v>
      </c>
      <c r="B8308">
        <v>9142</v>
      </c>
      <c r="C8308" s="3">
        <v>7606.0283099999997</v>
      </c>
      <c r="D8308" s="2"/>
    </row>
    <row r="8309" spans="1:4" x14ac:dyDescent="0.25">
      <c r="A8309" s="2">
        <v>540</v>
      </c>
      <c r="B8309">
        <v>9143</v>
      </c>
      <c r="C8309" s="3">
        <v>9965.7380869999997</v>
      </c>
      <c r="D8309" s="2"/>
    </row>
    <row r="8310" spans="1:4" x14ac:dyDescent="0.25">
      <c r="A8310" s="2">
        <v>540</v>
      </c>
      <c r="B8310">
        <v>9144</v>
      </c>
      <c r="C8310" s="3">
        <v>9965.7380869999997</v>
      </c>
      <c r="D8310" s="2"/>
    </row>
    <row r="8311" spans="1:4" x14ac:dyDescent="0.25">
      <c r="A8311" s="2">
        <v>540</v>
      </c>
      <c r="B8311">
        <v>9145</v>
      </c>
      <c r="C8311" s="3">
        <v>6066.683771</v>
      </c>
      <c r="D8311" s="2"/>
    </row>
    <row r="8312" spans="1:4" x14ac:dyDescent="0.25">
      <c r="A8312" s="2">
        <v>540</v>
      </c>
      <c r="B8312">
        <v>9146</v>
      </c>
      <c r="C8312" s="3">
        <v>14544.882323</v>
      </c>
      <c r="D8312" s="2"/>
    </row>
    <row r="8313" spans="1:4" x14ac:dyDescent="0.25">
      <c r="A8313" s="2">
        <v>540</v>
      </c>
      <c r="B8313">
        <v>9147</v>
      </c>
      <c r="C8313" s="3">
        <v>4476.7408690000002</v>
      </c>
      <c r="D8313" s="2"/>
    </row>
    <row r="8314" spans="1:4" x14ac:dyDescent="0.25">
      <c r="A8314" s="2">
        <v>540</v>
      </c>
      <c r="B8314">
        <v>9148</v>
      </c>
      <c r="C8314" s="3">
        <v>26137.821121000001</v>
      </c>
      <c r="D8314" s="2"/>
    </row>
    <row r="8315" spans="1:4" x14ac:dyDescent="0.25">
      <c r="A8315" s="2">
        <v>540</v>
      </c>
      <c r="B8315">
        <v>9149</v>
      </c>
      <c r="C8315" s="3">
        <v>10178.153732999999</v>
      </c>
      <c r="D8315" s="2"/>
    </row>
    <row r="8316" spans="1:4" x14ac:dyDescent="0.25">
      <c r="A8316" s="2">
        <v>540</v>
      </c>
      <c r="B8316">
        <v>9150</v>
      </c>
      <c r="C8316" s="3">
        <v>14537.282008</v>
      </c>
      <c r="D8316" s="2"/>
    </row>
    <row r="8317" spans="1:4" x14ac:dyDescent="0.25">
      <c r="A8317" s="2">
        <v>540</v>
      </c>
      <c r="B8317">
        <v>9151</v>
      </c>
      <c r="C8317" s="3">
        <v>14223.402697</v>
      </c>
      <c r="D8317" s="2"/>
    </row>
    <row r="8318" spans="1:4" x14ac:dyDescent="0.25">
      <c r="A8318" s="2">
        <v>540</v>
      </c>
      <c r="B8318">
        <v>9152</v>
      </c>
      <c r="C8318" s="3">
        <v>1487.602347</v>
      </c>
      <c r="D8318" s="2"/>
    </row>
    <row r="8319" spans="1:4" x14ac:dyDescent="0.25">
      <c r="A8319" s="2">
        <v>540</v>
      </c>
      <c r="B8319">
        <v>9153</v>
      </c>
      <c r="C8319" s="3">
        <v>2647.3789299999999</v>
      </c>
      <c r="D8319" s="2"/>
    </row>
    <row r="8320" spans="1:4" x14ac:dyDescent="0.25">
      <c r="A8320" s="2">
        <v>540</v>
      </c>
      <c r="B8320">
        <v>9154</v>
      </c>
      <c r="C8320" s="3">
        <v>2572.9906719999999</v>
      </c>
      <c r="D8320" s="2"/>
    </row>
    <row r="8321" spans="1:4" x14ac:dyDescent="0.25">
      <c r="A8321" s="2">
        <v>540</v>
      </c>
      <c r="B8321">
        <v>9162</v>
      </c>
      <c r="C8321" s="3">
        <v>3259.0120569999999</v>
      </c>
      <c r="D8321" s="2"/>
    </row>
    <row r="8322" spans="1:4" x14ac:dyDescent="0.25">
      <c r="A8322" s="2">
        <v>540</v>
      </c>
      <c r="B8322">
        <v>9165</v>
      </c>
      <c r="C8322" s="3">
        <v>129.32036400000001</v>
      </c>
      <c r="D8322" s="2"/>
    </row>
    <row r="8323" spans="1:4" x14ac:dyDescent="0.25">
      <c r="A8323" s="2">
        <v>540</v>
      </c>
      <c r="B8323">
        <v>9169</v>
      </c>
      <c r="C8323" s="3">
        <v>5187.9351409999999</v>
      </c>
      <c r="D8323" s="2"/>
    </row>
    <row r="8324" spans="1:4" x14ac:dyDescent="0.25">
      <c r="A8324" s="2">
        <v>540</v>
      </c>
      <c r="B8324">
        <v>9170</v>
      </c>
      <c r="C8324" s="3">
        <v>12799.525247</v>
      </c>
      <c r="D8324" s="2"/>
    </row>
    <row r="8325" spans="1:4" x14ac:dyDescent="0.25">
      <c r="A8325" s="2">
        <v>540</v>
      </c>
      <c r="B8325">
        <v>9172</v>
      </c>
      <c r="C8325" s="3">
        <v>23135.308118000001</v>
      </c>
      <c r="D8325" s="2"/>
    </row>
    <row r="8326" spans="1:4" x14ac:dyDescent="0.25">
      <c r="A8326" s="2">
        <v>540</v>
      </c>
      <c r="B8326">
        <v>9173</v>
      </c>
      <c r="C8326" s="3">
        <v>12799.525247</v>
      </c>
      <c r="D8326" s="2"/>
    </row>
    <row r="8327" spans="1:4" x14ac:dyDescent="0.25">
      <c r="A8327" s="2">
        <v>540</v>
      </c>
      <c r="B8327">
        <v>9174</v>
      </c>
      <c r="C8327" s="3">
        <v>9143.2454240000006</v>
      </c>
      <c r="D8327" s="2"/>
    </row>
    <row r="8328" spans="1:4" x14ac:dyDescent="0.25">
      <c r="A8328" s="2">
        <v>540</v>
      </c>
      <c r="B8328">
        <v>9175</v>
      </c>
      <c r="C8328" s="3">
        <v>15853.059080000001</v>
      </c>
      <c r="D8328" s="2"/>
    </row>
    <row r="8329" spans="1:4" x14ac:dyDescent="0.25">
      <c r="A8329" s="2">
        <v>540</v>
      </c>
      <c r="B8329">
        <v>9176</v>
      </c>
      <c r="C8329" s="3">
        <v>11202.17654</v>
      </c>
      <c r="D8329" s="2"/>
    </row>
    <row r="8330" spans="1:4" x14ac:dyDescent="0.25">
      <c r="A8330" s="2">
        <v>540</v>
      </c>
      <c r="B8330">
        <v>9177</v>
      </c>
      <c r="C8330" s="3">
        <v>505.29019799999998</v>
      </c>
      <c r="D8330" s="2"/>
    </row>
    <row r="8331" spans="1:4" x14ac:dyDescent="0.25">
      <c r="A8331" s="2">
        <v>540</v>
      </c>
      <c r="B8331">
        <v>9178</v>
      </c>
      <c r="C8331" s="3">
        <v>0.67142999999999997</v>
      </c>
      <c r="D8331" s="2"/>
    </row>
    <row r="8332" spans="1:4" x14ac:dyDescent="0.25">
      <c r="A8332" s="2">
        <v>540</v>
      </c>
      <c r="B8332">
        <v>9179</v>
      </c>
      <c r="C8332" s="3">
        <v>585.50784999999996</v>
      </c>
      <c r="D8332" s="2"/>
    </row>
    <row r="8333" spans="1:4" x14ac:dyDescent="0.25">
      <c r="A8333" s="2">
        <v>540</v>
      </c>
      <c r="B8333">
        <v>9181</v>
      </c>
      <c r="C8333" s="3">
        <v>1444.4262369999999</v>
      </c>
      <c r="D8333" s="2"/>
    </row>
    <row r="8334" spans="1:4" x14ac:dyDescent="0.25">
      <c r="A8334" s="2">
        <v>540</v>
      </c>
      <c r="B8334">
        <v>9182</v>
      </c>
      <c r="C8334" s="3">
        <v>2785.790238</v>
      </c>
      <c r="D8334" s="2"/>
    </row>
    <row r="8335" spans="1:4" x14ac:dyDescent="0.25">
      <c r="A8335" s="2">
        <v>540</v>
      </c>
      <c r="B8335">
        <v>9183</v>
      </c>
      <c r="C8335" s="3">
        <v>63.230891999999997</v>
      </c>
      <c r="D8335" s="2"/>
    </row>
    <row r="8336" spans="1:4" x14ac:dyDescent="0.25">
      <c r="A8336" s="2">
        <v>540</v>
      </c>
      <c r="B8336">
        <v>9184</v>
      </c>
      <c r="C8336" s="3">
        <v>10983.599679000001</v>
      </c>
      <c r="D8336" s="2"/>
    </row>
    <row r="8337" spans="1:4" x14ac:dyDescent="0.25">
      <c r="A8337" s="2">
        <v>540</v>
      </c>
      <c r="B8337">
        <v>9185</v>
      </c>
      <c r="C8337" s="3">
        <v>3917.908113</v>
      </c>
      <c r="D8337" s="2"/>
    </row>
    <row r="8338" spans="1:4" x14ac:dyDescent="0.25">
      <c r="A8338" s="2">
        <v>540</v>
      </c>
      <c r="B8338">
        <v>9186</v>
      </c>
      <c r="C8338" s="3">
        <v>10825.070212000001</v>
      </c>
      <c r="D8338" s="2"/>
    </row>
    <row r="8339" spans="1:4" x14ac:dyDescent="0.25">
      <c r="A8339" s="2">
        <v>540</v>
      </c>
      <c r="B8339">
        <v>9187</v>
      </c>
      <c r="C8339" s="3">
        <v>29689.898228999999</v>
      </c>
      <c r="D8339" s="2"/>
    </row>
    <row r="8340" spans="1:4" x14ac:dyDescent="0.25">
      <c r="A8340" s="2">
        <v>540</v>
      </c>
      <c r="B8340">
        <v>9188</v>
      </c>
      <c r="C8340" s="3">
        <v>30889.823589</v>
      </c>
      <c r="D8340" s="2"/>
    </row>
    <row r="8341" spans="1:4" x14ac:dyDescent="0.25">
      <c r="A8341" s="2">
        <v>540</v>
      </c>
      <c r="B8341">
        <v>9189</v>
      </c>
      <c r="C8341" s="3">
        <v>390.54383200000001</v>
      </c>
      <c r="D8341" s="2"/>
    </row>
    <row r="8342" spans="1:4" x14ac:dyDescent="0.25">
      <c r="A8342" s="2">
        <v>540</v>
      </c>
      <c r="B8342">
        <v>9190</v>
      </c>
      <c r="C8342" s="3">
        <v>7202.0561420000004</v>
      </c>
      <c r="D8342" s="2"/>
    </row>
    <row r="8343" spans="1:4" x14ac:dyDescent="0.25">
      <c r="A8343" s="2">
        <v>540</v>
      </c>
      <c r="B8343">
        <v>9191</v>
      </c>
      <c r="C8343" s="3">
        <v>31244.109780999999</v>
      </c>
      <c r="D8343" s="2"/>
    </row>
    <row r="8344" spans="1:4" x14ac:dyDescent="0.25">
      <c r="A8344" s="2">
        <v>540</v>
      </c>
      <c r="B8344">
        <v>9192</v>
      </c>
      <c r="C8344" s="3">
        <v>1199.925362</v>
      </c>
      <c r="D8344" s="2"/>
    </row>
    <row r="8345" spans="1:4" x14ac:dyDescent="0.25">
      <c r="A8345" s="2">
        <v>540</v>
      </c>
      <c r="B8345">
        <v>9193</v>
      </c>
      <c r="C8345" s="3">
        <v>1959.924747</v>
      </c>
      <c r="D8345" s="2"/>
    </row>
    <row r="8346" spans="1:4" x14ac:dyDescent="0.25">
      <c r="A8346" s="2">
        <v>540</v>
      </c>
      <c r="B8346">
        <v>9194</v>
      </c>
      <c r="C8346" s="3">
        <v>27398.596302000002</v>
      </c>
      <c r="D8346" s="2"/>
    </row>
    <row r="8347" spans="1:4" x14ac:dyDescent="0.25">
      <c r="A8347" s="2">
        <v>540</v>
      </c>
      <c r="B8347">
        <v>9195</v>
      </c>
      <c r="C8347" s="3">
        <v>3296.7552300000002</v>
      </c>
      <c r="D8347" s="2"/>
    </row>
    <row r="8348" spans="1:4" x14ac:dyDescent="0.25">
      <c r="A8348" s="2">
        <v>540</v>
      </c>
      <c r="B8348">
        <v>9196</v>
      </c>
      <c r="C8348" s="3">
        <v>498.77736900000002</v>
      </c>
      <c r="D8348" s="2"/>
    </row>
    <row r="8349" spans="1:4" x14ac:dyDescent="0.25">
      <c r="A8349" s="2">
        <v>540</v>
      </c>
      <c r="B8349">
        <v>9197</v>
      </c>
      <c r="C8349" s="3">
        <v>229.43988200000001</v>
      </c>
      <c r="D8349" s="2"/>
    </row>
    <row r="8350" spans="1:4" x14ac:dyDescent="0.25">
      <c r="A8350" s="2">
        <v>540</v>
      </c>
      <c r="B8350">
        <v>9198</v>
      </c>
      <c r="C8350" s="3">
        <v>8455.9239409999991</v>
      </c>
      <c r="D8350" s="2"/>
    </row>
    <row r="8351" spans="1:4" x14ac:dyDescent="0.25">
      <c r="A8351" s="2">
        <v>540</v>
      </c>
      <c r="B8351">
        <v>9199</v>
      </c>
      <c r="C8351" s="3">
        <v>13707.071757</v>
      </c>
      <c r="D8351" s="2"/>
    </row>
    <row r="8352" spans="1:4" x14ac:dyDescent="0.25">
      <c r="A8352" s="2">
        <v>540</v>
      </c>
      <c r="B8352">
        <v>9200</v>
      </c>
      <c r="C8352" s="3">
        <v>6661.2800129999996</v>
      </c>
      <c r="D8352" s="2"/>
    </row>
    <row r="8353" spans="1:4" x14ac:dyDescent="0.25">
      <c r="A8353" s="2">
        <v>540</v>
      </c>
      <c r="B8353">
        <v>9201</v>
      </c>
      <c r="C8353" s="3">
        <v>31244.109780999999</v>
      </c>
      <c r="D8353" s="2"/>
    </row>
    <row r="8354" spans="1:4" x14ac:dyDescent="0.25">
      <c r="A8354" s="2">
        <v>540</v>
      </c>
      <c r="B8354">
        <v>9202</v>
      </c>
      <c r="C8354" s="3">
        <v>4364.9888119999996</v>
      </c>
      <c r="D8354" s="2"/>
    </row>
    <row r="8355" spans="1:4" x14ac:dyDescent="0.25">
      <c r="A8355" s="2">
        <v>540</v>
      </c>
      <c r="B8355">
        <v>9203</v>
      </c>
      <c r="C8355" s="3">
        <v>5865.345902</v>
      </c>
      <c r="D8355" s="2"/>
    </row>
    <row r="8356" spans="1:4" x14ac:dyDescent="0.25">
      <c r="A8356" s="2">
        <v>540</v>
      </c>
      <c r="B8356">
        <v>9204</v>
      </c>
      <c r="C8356" s="3">
        <v>9897.0817939999997</v>
      </c>
      <c r="D8356" s="2"/>
    </row>
    <row r="8357" spans="1:4" x14ac:dyDescent="0.25">
      <c r="A8357" s="2">
        <v>540</v>
      </c>
      <c r="B8357">
        <v>9206</v>
      </c>
      <c r="C8357" s="3">
        <v>684.08358799999996</v>
      </c>
      <c r="D8357" s="2"/>
    </row>
    <row r="8358" spans="1:4" x14ac:dyDescent="0.25">
      <c r="A8358" s="2">
        <v>540</v>
      </c>
      <c r="B8358">
        <v>9208</v>
      </c>
      <c r="C8358" s="3">
        <v>3625.8557799999999</v>
      </c>
      <c r="D8358" s="2"/>
    </row>
    <row r="8359" spans="1:4" x14ac:dyDescent="0.25">
      <c r="A8359" s="2">
        <v>540</v>
      </c>
      <c r="B8359">
        <v>9209</v>
      </c>
      <c r="C8359" s="3">
        <v>3625.8557799999999</v>
      </c>
      <c r="D8359" s="2"/>
    </row>
    <row r="8360" spans="1:4" x14ac:dyDescent="0.25">
      <c r="A8360" s="2">
        <v>540</v>
      </c>
      <c r="B8360">
        <v>9210</v>
      </c>
      <c r="C8360" s="3">
        <v>498.77736900000002</v>
      </c>
      <c r="D8360" s="2"/>
    </row>
    <row r="8361" spans="1:4" x14ac:dyDescent="0.25">
      <c r="A8361" s="2">
        <v>540</v>
      </c>
      <c r="B8361">
        <v>9211</v>
      </c>
      <c r="C8361" s="3">
        <v>37991.418102000003</v>
      </c>
      <c r="D8361" s="2"/>
    </row>
    <row r="8362" spans="1:4" x14ac:dyDescent="0.25">
      <c r="A8362" s="2">
        <v>540</v>
      </c>
      <c r="B8362">
        <v>9212</v>
      </c>
      <c r="C8362" s="3">
        <v>32722.813700666</v>
      </c>
      <c r="D8362" s="2"/>
    </row>
    <row r="8363" spans="1:4" x14ac:dyDescent="0.25">
      <c r="A8363" s="2">
        <v>540</v>
      </c>
      <c r="B8363">
        <v>9213</v>
      </c>
      <c r="C8363" s="3">
        <v>34579.398051666001</v>
      </c>
      <c r="D8363" s="2"/>
    </row>
    <row r="8364" spans="1:4" x14ac:dyDescent="0.25">
      <c r="A8364" s="2">
        <v>540</v>
      </c>
      <c r="B8364">
        <v>9214</v>
      </c>
      <c r="C8364" s="3">
        <v>33407.902824666002</v>
      </c>
      <c r="D8364" s="2"/>
    </row>
    <row r="8365" spans="1:4" x14ac:dyDescent="0.25">
      <c r="A8365" s="2">
        <v>540</v>
      </c>
      <c r="B8365">
        <v>9215</v>
      </c>
      <c r="C8365" s="3">
        <v>16736.667936999998</v>
      </c>
      <c r="D8365" s="2"/>
    </row>
    <row r="8366" spans="1:4" x14ac:dyDescent="0.25">
      <c r="A8366" s="2">
        <v>540</v>
      </c>
      <c r="B8366">
        <v>9216</v>
      </c>
      <c r="C8366" s="3">
        <v>14751.110221999999</v>
      </c>
      <c r="D8366" s="2"/>
    </row>
    <row r="8367" spans="1:4" x14ac:dyDescent="0.25">
      <c r="A8367" s="2">
        <v>540</v>
      </c>
      <c r="B8367">
        <v>9217</v>
      </c>
      <c r="C8367" s="3">
        <v>14504.550938</v>
      </c>
      <c r="D8367" s="2"/>
    </row>
    <row r="8368" spans="1:4" x14ac:dyDescent="0.25">
      <c r="A8368" s="2">
        <v>540</v>
      </c>
      <c r="B8368">
        <v>9218</v>
      </c>
      <c r="C8368" s="3">
        <v>4265.9849999999997</v>
      </c>
      <c r="D8368" s="2"/>
    </row>
    <row r="8369" spans="1:4" x14ac:dyDescent="0.25">
      <c r="A8369" s="2">
        <v>540</v>
      </c>
      <c r="B8369">
        <v>9219</v>
      </c>
      <c r="C8369" s="3">
        <v>14504.550938</v>
      </c>
      <c r="D8369" s="2"/>
    </row>
    <row r="8370" spans="1:4" x14ac:dyDescent="0.25">
      <c r="A8370" s="2">
        <v>540</v>
      </c>
      <c r="B8370">
        <v>9220</v>
      </c>
      <c r="C8370" s="3">
        <v>14962.168712999999</v>
      </c>
      <c r="D8370" s="2"/>
    </row>
    <row r="8371" spans="1:4" x14ac:dyDescent="0.25">
      <c r="A8371" s="2">
        <v>540</v>
      </c>
      <c r="B8371">
        <v>9221</v>
      </c>
      <c r="C8371" s="3">
        <v>8944.953786</v>
      </c>
      <c r="D8371" s="2"/>
    </row>
    <row r="8372" spans="1:4" x14ac:dyDescent="0.25">
      <c r="A8372" s="2">
        <v>540</v>
      </c>
      <c r="B8372">
        <v>9222</v>
      </c>
      <c r="C8372" s="3">
        <v>68204.029643999995</v>
      </c>
      <c r="D8372" s="2"/>
    </row>
    <row r="8373" spans="1:4" x14ac:dyDescent="0.25">
      <c r="A8373" s="2">
        <v>540</v>
      </c>
      <c r="B8373">
        <v>9223</v>
      </c>
      <c r="C8373" s="3">
        <v>10830.359784</v>
      </c>
      <c r="D8373" s="2"/>
    </row>
    <row r="8374" spans="1:4" x14ac:dyDescent="0.25">
      <c r="A8374" s="2">
        <v>540</v>
      </c>
      <c r="B8374">
        <v>9225</v>
      </c>
      <c r="C8374" s="3">
        <v>0</v>
      </c>
      <c r="D8374" s="2"/>
    </row>
    <row r="8375" spans="1:4" x14ac:dyDescent="0.25">
      <c r="A8375" s="2">
        <v>540</v>
      </c>
      <c r="B8375">
        <v>9227</v>
      </c>
      <c r="C8375" s="3">
        <v>1304.894773</v>
      </c>
      <c r="D8375" s="2"/>
    </row>
    <row r="8376" spans="1:4" x14ac:dyDescent="0.25">
      <c r="A8376" s="2">
        <v>540</v>
      </c>
      <c r="B8376">
        <v>9228</v>
      </c>
      <c r="C8376" s="3">
        <v>1304.894773</v>
      </c>
      <c r="D8376" s="2"/>
    </row>
    <row r="8377" spans="1:4" x14ac:dyDescent="0.25">
      <c r="A8377" s="2">
        <v>540</v>
      </c>
      <c r="B8377">
        <v>9229</v>
      </c>
      <c r="C8377" s="3">
        <v>36715.992775999999</v>
      </c>
      <c r="D8377" s="2"/>
    </row>
    <row r="8378" spans="1:4" x14ac:dyDescent="0.25">
      <c r="A8378" s="2">
        <v>540</v>
      </c>
      <c r="B8378">
        <v>9231</v>
      </c>
      <c r="C8378" s="3">
        <v>7570.7242349999997</v>
      </c>
      <c r="D8378" s="2"/>
    </row>
    <row r="8379" spans="1:4" x14ac:dyDescent="0.25">
      <c r="A8379" s="2">
        <v>540</v>
      </c>
      <c r="B8379">
        <v>9232</v>
      </c>
      <c r="C8379" s="3">
        <v>6992.1154310000002</v>
      </c>
      <c r="D8379" s="2"/>
    </row>
    <row r="8380" spans="1:4" x14ac:dyDescent="0.25">
      <c r="A8380" s="2">
        <v>540</v>
      </c>
      <c r="B8380">
        <v>9233</v>
      </c>
      <c r="C8380" s="3">
        <v>8875.2907849999992</v>
      </c>
      <c r="D8380" s="2"/>
    </row>
    <row r="8381" spans="1:4" x14ac:dyDescent="0.25">
      <c r="A8381" s="2">
        <v>540</v>
      </c>
      <c r="B8381">
        <v>9234</v>
      </c>
      <c r="C8381" s="3">
        <v>5161.6414059999997</v>
      </c>
      <c r="D8381" s="2"/>
    </row>
    <row r="8382" spans="1:4" x14ac:dyDescent="0.25">
      <c r="A8382" s="2">
        <v>540</v>
      </c>
      <c r="B8382">
        <v>9235</v>
      </c>
      <c r="C8382" s="3">
        <v>13534.054147999999</v>
      </c>
      <c r="D8382" s="2"/>
    </row>
    <row r="8383" spans="1:4" x14ac:dyDescent="0.25">
      <c r="A8383" s="2">
        <v>540</v>
      </c>
      <c r="B8383">
        <v>9237</v>
      </c>
      <c r="C8383" s="3">
        <v>36715.992775999999</v>
      </c>
      <c r="D8383" s="2"/>
    </row>
    <row r="8384" spans="1:4" x14ac:dyDescent="0.25">
      <c r="A8384" s="2">
        <v>540</v>
      </c>
      <c r="B8384">
        <v>9238</v>
      </c>
      <c r="C8384" s="3">
        <v>4649.0442549999998</v>
      </c>
      <c r="D8384" s="2"/>
    </row>
    <row r="8385" spans="1:4" x14ac:dyDescent="0.25">
      <c r="A8385" s="2">
        <v>540</v>
      </c>
      <c r="B8385">
        <v>9239</v>
      </c>
      <c r="C8385" s="3">
        <v>23813.489838000001</v>
      </c>
      <c r="D8385" s="2"/>
    </row>
    <row r="8386" spans="1:4" x14ac:dyDescent="0.25">
      <c r="A8386" s="2">
        <v>540</v>
      </c>
      <c r="B8386">
        <v>9240</v>
      </c>
      <c r="C8386" s="3">
        <v>9813.1603040000009</v>
      </c>
      <c r="D8386" s="2"/>
    </row>
    <row r="8387" spans="1:4" x14ac:dyDescent="0.25">
      <c r="A8387" s="2">
        <v>540</v>
      </c>
      <c r="B8387">
        <v>9241</v>
      </c>
      <c r="C8387" s="3">
        <v>85764.359993000005</v>
      </c>
      <c r="D8387" s="2"/>
    </row>
    <row r="8388" spans="1:4" x14ac:dyDescent="0.25">
      <c r="A8388" s="2">
        <v>540</v>
      </c>
      <c r="B8388">
        <v>9242</v>
      </c>
      <c r="C8388" s="3">
        <v>19586.717402999999</v>
      </c>
      <c r="D8388" s="2"/>
    </row>
    <row r="8389" spans="1:4" x14ac:dyDescent="0.25">
      <c r="A8389" s="2">
        <v>540</v>
      </c>
      <c r="B8389">
        <v>9243</v>
      </c>
      <c r="C8389" s="3">
        <v>7005.7951579999999</v>
      </c>
      <c r="D8389" s="2"/>
    </row>
    <row r="8390" spans="1:4" x14ac:dyDescent="0.25">
      <c r="A8390" s="2">
        <v>540</v>
      </c>
      <c r="B8390">
        <v>9244</v>
      </c>
      <c r="C8390" s="3">
        <v>21298.096872999999</v>
      </c>
      <c r="D8390" s="2"/>
    </row>
    <row r="8391" spans="1:4" x14ac:dyDescent="0.25">
      <c r="A8391" s="2">
        <v>540</v>
      </c>
      <c r="B8391">
        <v>9245</v>
      </c>
      <c r="C8391" s="3">
        <v>16689.103609000002</v>
      </c>
      <c r="D8391" s="2"/>
    </row>
    <row r="8392" spans="1:4" x14ac:dyDescent="0.25">
      <c r="A8392" s="2">
        <v>540</v>
      </c>
      <c r="B8392">
        <v>9246</v>
      </c>
      <c r="C8392" s="3">
        <v>30268.040051</v>
      </c>
      <c r="D8392" s="2"/>
    </row>
    <row r="8393" spans="1:4" x14ac:dyDescent="0.25">
      <c r="A8393" s="2">
        <v>540</v>
      </c>
      <c r="B8393">
        <v>9247</v>
      </c>
      <c r="C8393" s="3">
        <v>6875.8651819999995</v>
      </c>
      <c r="D8393" s="2"/>
    </row>
    <row r="8394" spans="1:4" x14ac:dyDescent="0.25">
      <c r="A8394" s="2">
        <v>540</v>
      </c>
      <c r="B8394">
        <v>9248</v>
      </c>
      <c r="C8394" s="3">
        <v>308.64936599999999</v>
      </c>
      <c r="D8394" s="2"/>
    </row>
    <row r="8395" spans="1:4" x14ac:dyDescent="0.25">
      <c r="A8395" s="2">
        <v>540</v>
      </c>
      <c r="B8395">
        <v>9249</v>
      </c>
      <c r="C8395" s="3">
        <v>93299.526360999997</v>
      </c>
      <c r="D8395" s="2"/>
    </row>
    <row r="8396" spans="1:4" x14ac:dyDescent="0.25">
      <c r="A8396" s="2">
        <v>540</v>
      </c>
      <c r="B8396">
        <v>9250</v>
      </c>
      <c r="C8396" s="3">
        <v>77465.733120999997</v>
      </c>
      <c r="D8396" s="2"/>
    </row>
    <row r="8397" spans="1:4" x14ac:dyDescent="0.25">
      <c r="A8397" s="2">
        <v>540</v>
      </c>
      <c r="B8397">
        <v>9251</v>
      </c>
      <c r="C8397" s="3">
        <v>85764.359993000005</v>
      </c>
      <c r="D8397" s="2"/>
    </row>
    <row r="8398" spans="1:4" x14ac:dyDescent="0.25">
      <c r="A8398" s="2">
        <v>540</v>
      </c>
      <c r="B8398">
        <v>9252</v>
      </c>
      <c r="C8398" s="3">
        <v>67274.544731000002</v>
      </c>
      <c r="D8398" s="2"/>
    </row>
    <row r="8399" spans="1:4" x14ac:dyDescent="0.25">
      <c r="A8399" s="2">
        <v>540</v>
      </c>
      <c r="B8399">
        <v>9254</v>
      </c>
      <c r="C8399" s="3">
        <v>19422.035339333001</v>
      </c>
      <c r="D8399" s="2"/>
    </row>
    <row r="8400" spans="1:4" x14ac:dyDescent="0.25">
      <c r="A8400" s="2">
        <v>540</v>
      </c>
      <c r="B8400">
        <v>9256</v>
      </c>
      <c r="C8400" s="3">
        <v>11385.356680000001</v>
      </c>
      <c r="D8400" s="2"/>
    </row>
    <row r="8401" spans="1:4" x14ac:dyDescent="0.25">
      <c r="A8401" s="2">
        <v>540</v>
      </c>
      <c r="B8401">
        <v>9257</v>
      </c>
      <c r="C8401" s="3">
        <v>16204.736675</v>
      </c>
      <c r="D8401" s="2"/>
    </row>
    <row r="8402" spans="1:4" x14ac:dyDescent="0.25">
      <c r="A8402" s="2">
        <v>540</v>
      </c>
      <c r="B8402">
        <v>9258</v>
      </c>
      <c r="C8402" s="3">
        <v>9265.0221270000002</v>
      </c>
      <c r="D8402" s="2"/>
    </row>
    <row r="8403" spans="1:4" x14ac:dyDescent="0.25">
      <c r="A8403" s="2">
        <v>540</v>
      </c>
      <c r="B8403">
        <v>9259</v>
      </c>
      <c r="C8403" s="3">
        <v>25738.319843000001</v>
      </c>
      <c r="D8403" s="2"/>
    </row>
    <row r="8404" spans="1:4" x14ac:dyDescent="0.25">
      <c r="A8404" s="2">
        <v>540</v>
      </c>
      <c r="B8404">
        <v>9260</v>
      </c>
      <c r="C8404" s="3">
        <v>22987.543668999999</v>
      </c>
      <c r="D8404" s="2"/>
    </row>
    <row r="8405" spans="1:4" x14ac:dyDescent="0.25">
      <c r="A8405" s="2">
        <v>540</v>
      </c>
      <c r="B8405">
        <v>9261</v>
      </c>
      <c r="C8405" s="3">
        <v>7673.2055</v>
      </c>
      <c r="D8405" s="2"/>
    </row>
    <row r="8406" spans="1:4" x14ac:dyDescent="0.25">
      <c r="A8406" s="2">
        <v>540</v>
      </c>
      <c r="B8406">
        <v>9262</v>
      </c>
      <c r="C8406" s="3">
        <v>1429.3896850000001</v>
      </c>
      <c r="D8406" s="2"/>
    </row>
    <row r="8407" spans="1:4" x14ac:dyDescent="0.25">
      <c r="A8407" s="2">
        <v>540</v>
      </c>
      <c r="B8407">
        <v>9263</v>
      </c>
      <c r="C8407" s="3">
        <v>14149.689324000001</v>
      </c>
      <c r="D8407" s="2"/>
    </row>
    <row r="8408" spans="1:4" x14ac:dyDescent="0.25">
      <c r="A8408" s="2">
        <v>540</v>
      </c>
      <c r="B8408">
        <v>9264</v>
      </c>
      <c r="C8408" s="3">
        <v>7645.6112649999995</v>
      </c>
      <c r="D8408" s="2"/>
    </row>
    <row r="8409" spans="1:4" x14ac:dyDescent="0.25">
      <c r="A8409" s="2">
        <v>540</v>
      </c>
      <c r="B8409">
        <v>9265</v>
      </c>
      <c r="C8409" s="3">
        <v>1426.231634</v>
      </c>
      <c r="D8409" s="2"/>
    </row>
    <row r="8410" spans="1:4" x14ac:dyDescent="0.25">
      <c r="A8410" s="2">
        <v>540</v>
      </c>
      <c r="B8410">
        <v>9266</v>
      </c>
      <c r="C8410" s="3">
        <v>10675.98612</v>
      </c>
      <c r="D8410" s="2"/>
    </row>
    <row r="8411" spans="1:4" x14ac:dyDescent="0.25">
      <c r="A8411" s="2">
        <v>540</v>
      </c>
      <c r="B8411">
        <v>9267</v>
      </c>
      <c r="C8411" s="3">
        <v>15153.502270000001</v>
      </c>
      <c r="D8411" s="2"/>
    </row>
    <row r="8412" spans="1:4" x14ac:dyDescent="0.25">
      <c r="A8412" s="2">
        <v>540</v>
      </c>
      <c r="B8412">
        <v>9268</v>
      </c>
      <c r="C8412" s="3">
        <v>15566.887428</v>
      </c>
      <c r="D8412" s="2"/>
    </row>
    <row r="8413" spans="1:4" x14ac:dyDescent="0.25">
      <c r="A8413" s="2">
        <v>540</v>
      </c>
      <c r="B8413">
        <v>9269</v>
      </c>
      <c r="C8413" s="3">
        <v>18729.685237999998</v>
      </c>
      <c r="D8413" s="2"/>
    </row>
    <row r="8414" spans="1:4" x14ac:dyDescent="0.25">
      <c r="A8414" s="2">
        <v>540</v>
      </c>
      <c r="B8414">
        <v>9270</v>
      </c>
      <c r="C8414" s="3">
        <v>22716.374059999998</v>
      </c>
      <c r="D8414" s="2"/>
    </row>
    <row r="8415" spans="1:4" x14ac:dyDescent="0.25">
      <c r="A8415" s="2">
        <v>540</v>
      </c>
      <c r="B8415">
        <v>9271</v>
      </c>
      <c r="C8415" s="3">
        <v>31226.596345000002</v>
      </c>
      <c r="D8415" s="2"/>
    </row>
    <row r="8416" spans="1:4" x14ac:dyDescent="0.25">
      <c r="A8416" s="2">
        <v>540</v>
      </c>
      <c r="B8416">
        <v>9274</v>
      </c>
      <c r="C8416" s="3">
        <v>23837.455308666002</v>
      </c>
      <c r="D8416" s="2"/>
    </row>
    <row r="8417" spans="1:4" x14ac:dyDescent="0.25">
      <c r="A8417" s="2">
        <v>540</v>
      </c>
      <c r="B8417">
        <v>9275</v>
      </c>
      <c r="C8417" s="3">
        <v>7606.3405469999998</v>
      </c>
      <c r="D8417" s="2"/>
    </row>
    <row r="8418" spans="1:4" x14ac:dyDescent="0.25">
      <c r="A8418" s="2">
        <v>540</v>
      </c>
      <c r="B8418">
        <v>9276</v>
      </c>
      <c r="C8418" s="3">
        <v>7606.3405469999998</v>
      </c>
      <c r="D8418" s="2"/>
    </row>
    <row r="8419" spans="1:4" x14ac:dyDescent="0.25">
      <c r="A8419" s="2">
        <v>540</v>
      </c>
      <c r="B8419">
        <v>9277</v>
      </c>
      <c r="C8419" s="3">
        <v>10123.745631</v>
      </c>
      <c r="D8419" s="2"/>
    </row>
    <row r="8420" spans="1:4" x14ac:dyDescent="0.25">
      <c r="A8420" s="2">
        <v>540</v>
      </c>
      <c r="B8420">
        <v>9278</v>
      </c>
      <c r="C8420" s="3">
        <v>9177.8139499999997</v>
      </c>
      <c r="D8420" s="2"/>
    </row>
    <row r="8421" spans="1:4" x14ac:dyDescent="0.25">
      <c r="A8421" s="2">
        <v>540</v>
      </c>
      <c r="B8421">
        <v>9279</v>
      </c>
      <c r="C8421" s="3">
        <v>20375.700521999999</v>
      </c>
      <c r="D8421" s="2"/>
    </row>
    <row r="8422" spans="1:4" x14ac:dyDescent="0.25">
      <c r="A8422" s="2">
        <v>540</v>
      </c>
      <c r="B8422">
        <v>9280</v>
      </c>
      <c r="C8422" s="3">
        <v>21297.630028</v>
      </c>
      <c r="D8422" s="2"/>
    </row>
    <row r="8423" spans="1:4" x14ac:dyDescent="0.25">
      <c r="A8423" s="2">
        <v>540</v>
      </c>
      <c r="B8423">
        <v>9281</v>
      </c>
      <c r="C8423" s="3">
        <v>34132.856457000002</v>
      </c>
      <c r="D8423" s="2"/>
    </row>
    <row r="8424" spans="1:4" x14ac:dyDescent="0.25">
      <c r="A8424" s="2">
        <v>540</v>
      </c>
      <c r="B8424">
        <v>9282</v>
      </c>
      <c r="C8424" s="3">
        <v>14483.228422</v>
      </c>
      <c r="D8424" s="2"/>
    </row>
    <row r="8425" spans="1:4" x14ac:dyDescent="0.25">
      <c r="A8425" s="2">
        <v>540</v>
      </c>
      <c r="B8425">
        <v>9283</v>
      </c>
      <c r="C8425" s="3">
        <v>14483.228422</v>
      </c>
      <c r="D8425" s="2"/>
    </row>
    <row r="8426" spans="1:4" x14ac:dyDescent="0.25">
      <c r="A8426" s="2">
        <v>540</v>
      </c>
      <c r="B8426">
        <v>9284</v>
      </c>
      <c r="C8426" s="3">
        <v>19392.017027000002</v>
      </c>
      <c r="D8426" s="2"/>
    </row>
    <row r="8427" spans="1:4" x14ac:dyDescent="0.25">
      <c r="A8427" s="2">
        <v>540</v>
      </c>
      <c r="B8427">
        <v>9285</v>
      </c>
      <c r="C8427" s="3">
        <v>4597.0194380000003</v>
      </c>
      <c r="D8427" s="2"/>
    </row>
    <row r="8428" spans="1:4" x14ac:dyDescent="0.25">
      <c r="A8428" s="2">
        <v>540</v>
      </c>
      <c r="B8428">
        <v>9286</v>
      </c>
      <c r="C8428" s="3">
        <v>10268.172321</v>
      </c>
      <c r="D8428" s="2"/>
    </row>
    <row r="8429" spans="1:4" x14ac:dyDescent="0.25">
      <c r="A8429" s="2">
        <v>540</v>
      </c>
      <c r="B8429">
        <v>9287</v>
      </c>
      <c r="C8429" s="3">
        <v>2977.5107739999999</v>
      </c>
      <c r="D8429" s="2"/>
    </row>
    <row r="8430" spans="1:4" x14ac:dyDescent="0.25">
      <c r="A8430" s="2">
        <v>540</v>
      </c>
      <c r="B8430">
        <v>9288</v>
      </c>
      <c r="C8430" s="3">
        <v>4387.3300200000003</v>
      </c>
      <c r="D8430" s="2"/>
    </row>
    <row r="8431" spans="1:4" x14ac:dyDescent="0.25">
      <c r="A8431" s="2">
        <v>540</v>
      </c>
      <c r="B8431">
        <v>9289</v>
      </c>
      <c r="C8431" s="3">
        <v>21713.758378999999</v>
      </c>
      <c r="D8431" s="2"/>
    </row>
    <row r="8432" spans="1:4" x14ac:dyDescent="0.25">
      <c r="A8432" s="2">
        <v>540</v>
      </c>
      <c r="B8432">
        <v>9290</v>
      </c>
      <c r="C8432" s="3">
        <v>2743.330254</v>
      </c>
      <c r="D8432" s="2"/>
    </row>
    <row r="8433" spans="1:4" x14ac:dyDescent="0.25">
      <c r="A8433" s="2">
        <v>540</v>
      </c>
      <c r="B8433">
        <v>9291</v>
      </c>
      <c r="C8433" s="3">
        <v>365.34599100000003</v>
      </c>
      <c r="D8433" s="2"/>
    </row>
    <row r="8434" spans="1:4" x14ac:dyDescent="0.25">
      <c r="A8434" s="2">
        <v>540</v>
      </c>
      <c r="B8434">
        <v>9292</v>
      </c>
      <c r="C8434" s="3">
        <v>21642.847589000001</v>
      </c>
      <c r="D8434" s="2"/>
    </row>
    <row r="8435" spans="1:4" x14ac:dyDescent="0.25">
      <c r="A8435" s="2">
        <v>540</v>
      </c>
      <c r="B8435">
        <v>9293</v>
      </c>
      <c r="C8435" s="3">
        <v>4892.9080379999996</v>
      </c>
      <c r="D8435" s="2"/>
    </row>
    <row r="8436" spans="1:4" x14ac:dyDescent="0.25">
      <c r="A8436" s="2">
        <v>540</v>
      </c>
      <c r="B8436">
        <v>9294</v>
      </c>
      <c r="C8436" s="3">
        <v>19443.549147000002</v>
      </c>
      <c r="D8436" s="2"/>
    </row>
    <row r="8437" spans="1:4" x14ac:dyDescent="0.25">
      <c r="A8437" s="2">
        <v>540</v>
      </c>
      <c r="B8437">
        <v>9295</v>
      </c>
      <c r="C8437" s="3">
        <v>2870.7487839999999</v>
      </c>
      <c r="D8437" s="2"/>
    </row>
    <row r="8438" spans="1:4" x14ac:dyDescent="0.25">
      <c r="A8438" s="2">
        <v>540</v>
      </c>
      <c r="B8438">
        <v>9296</v>
      </c>
      <c r="C8438" s="3">
        <v>19029.974935999999</v>
      </c>
      <c r="D8438" s="2"/>
    </row>
    <row r="8439" spans="1:4" x14ac:dyDescent="0.25">
      <c r="A8439" s="2">
        <v>540</v>
      </c>
      <c r="B8439">
        <v>9297</v>
      </c>
      <c r="C8439" s="3">
        <v>6299.3566629999996</v>
      </c>
      <c r="D8439" s="2"/>
    </row>
    <row r="8440" spans="1:4" x14ac:dyDescent="0.25">
      <c r="A8440" s="2">
        <v>540</v>
      </c>
      <c r="B8440">
        <v>9298</v>
      </c>
      <c r="C8440" s="3">
        <v>17503.021547</v>
      </c>
      <c r="D8440" s="2"/>
    </row>
    <row r="8441" spans="1:4" x14ac:dyDescent="0.25">
      <c r="A8441" s="2">
        <v>540</v>
      </c>
      <c r="B8441">
        <v>9299</v>
      </c>
      <c r="C8441" s="3">
        <v>36146.356947</v>
      </c>
      <c r="D8441" s="2"/>
    </row>
    <row r="8442" spans="1:4" x14ac:dyDescent="0.25">
      <c r="A8442" s="2">
        <v>540</v>
      </c>
      <c r="B8442">
        <v>9300</v>
      </c>
      <c r="C8442" s="3">
        <v>60754.557947000001</v>
      </c>
      <c r="D8442" s="2"/>
    </row>
    <row r="8443" spans="1:4" x14ac:dyDescent="0.25">
      <c r="A8443" s="2">
        <v>540</v>
      </c>
      <c r="B8443">
        <v>9301</v>
      </c>
      <c r="C8443" s="3">
        <v>277.803403</v>
      </c>
      <c r="D8443" s="2"/>
    </row>
    <row r="8444" spans="1:4" x14ac:dyDescent="0.25">
      <c r="A8444" s="2">
        <v>540</v>
      </c>
      <c r="B8444">
        <v>9302</v>
      </c>
      <c r="C8444" s="3">
        <v>13613.060713999999</v>
      </c>
      <c r="D8444" s="2"/>
    </row>
    <row r="8445" spans="1:4" x14ac:dyDescent="0.25">
      <c r="A8445" s="2">
        <v>540</v>
      </c>
      <c r="B8445">
        <v>9303</v>
      </c>
      <c r="C8445" s="3">
        <v>11843.39149</v>
      </c>
      <c r="D8445" s="2"/>
    </row>
    <row r="8446" spans="1:4" x14ac:dyDescent="0.25">
      <c r="A8446" s="2">
        <v>540</v>
      </c>
      <c r="B8446">
        <v>9305</v>
      </c>
      <c r="C8446" s="3">
        <v>10376.605882</v>
      </c>
      <c r="D8446" s="2"/>
    </row>
    <row r="8447" spans="1:4" x14ac:dyDescent="0.25">
      <c r="A8447" s="2">
        <v>540</v>
      </c>
      <c r="B8447">
        <v>9306</v>
      </c>
      <c r="C8447" s="3">
        <v>10376.605882</v>
      </c>
      <c r="D8447" s="2"/>
    </row>
    <row r="8448" spans="1:4" x14ac:dyDescent="0.25">
      <c r="A8448" s="2">
        <v>540</v>
      </c>
      <c r="B8448">
        <v>9307</v>
      </c>
      <c r="C8448" s="3">
        <v>62000.145765000001</v>
      </c>
      <c r="D8448" s="2"/>
    </row>
    <row r="8449" spans="1:4" x14ac:dyDescent="0.25">
      <c r="A8449" s="2">
        <v>540</v>
      </c>
      <c r="B8449">
        <v>9308</v>
      </c>
      <c r="C8449" s="3">
        <v>54840.502938999998</v>
      </c>
      <c r="D8449" s="2"/>
    </row>
    <row r="8450" spans="1:4" x14ac:dyDescent="0.25">
      <c r="A8450" s="2">
        <v>540</v>
      </c>
      <c r="B8450">
        <v>9309</v>
      </c>
      <c r="C8450" s="3">
        <v>18052.427061999999</v>
      </c>
      <c r="D8450" s="2"/>
    </row>
    <row r="8451" spans="1:4" x14ac:dyDescent="0.25">
      <c r="A8451" s="2">
        <v>540</v>
      </c>
      <c r="B8451">
        <v>9316</v>
      </c>
      <c r="C8451" s="3">
        <v>16798.926302</v>
      </c>
      <c r="D8451" s="2"/>
    </row>
    <row r="8452" spans="1:4" x14ac:dyDescent="0.25">
      <c r="A8452" s="2">
        <v>540</v>
      </c>
      <c r="B8452">
        <v>9317</v>
      </c>
      <c r="C8452" s="3">
        <v>2204.7134129999999</v>
      </c>
      <c r="D8452" s="2"/>
    </row>
    <row r="8453" spans="1:4" x14ac:dyDescent="0.25">
      <c r="A8453" s="2">
        <v>540</v>
      </c>
      <c r="B8453">
        <v>9318</v>
      </c>
      <c r="C8453" s="3">
        <v>19503.467221999999</v>
      </c>
      <c r="D8453" s="2"/>
    </row>
    <row r="8454" spans="1:4" x14ac:dyDescent="0.25">
      <c r="A8454" s="2">
        <v>540</v>
      </c>
      <c r="B8454">
        <v>9319</v>
      </c>
      <c r="C8454" s="3">
        <v>13995.211773000001</v>
      </c>
      <c r="D8454" s="2"/>
    </row>
    <row r="8455" spans="1:4" x14ac:dyDescent="0.25">
      <c r="A8455" s="2">
        <v>540</v>
      </c>
      <c r="B8455">
        <v>9326</v>
      </c>
      <c r="C8455" s="3">
        <v>11343.69298</v>
      </c>
      <c r="D8455" s="2"/>
    </row>
    <row r="8456" spans="1:4" x14ac:dyDescent="0.25">
      <c r="A8456" s="2">
        <v>540</v>
      </c>
      <c r="B8456">
        <v>9328</v>
      </c>
      <c r="C8456" s="3">
        <v>118564.969732</v>
      </c>
      <c r="D8456" s="2"/>
    </row>
    <row r="8457" spans="1:4" x14ac:dyDescent="0.25">
      <c r="A8457" s="2">
        <v>540</v>
      </c>
      <c r="B8457">
        <v>9330</v>
      </c>
      <c r="C8457" s="3">
        <v>122559.069151666</v>
      </c>
      <c r="D8457" s="2"/>
    </row>
    <row r="8458" spans="1:4" x14ac:dyDescent="0.25">
      <c r="A8458" s="2">
        <v>540</v>
      </c>
      <c r="B8458">
        <v>9331</v>
      </c>
      <c r="C8458" s="3">
        <v>17626.052594000001</v>
      </c>
      <c r="D8458" s="2"/>
    </row>
    <row r="8459" spans="1:4" x14ac:dyDescent="0.25">
      <c r="A8459" s="2">
        <v>540</v>
      </c>
      <c r="B8459">
        <v>9332</v>
      </c>
      <c r="C8459" s="3">
        <v>17398.786773</v>
      </c>
      <c r="D8459" s="2"/>
    </row>
    <row r="8460" spans="1:4" x14ac:dyDescent="0.25">
      <c r="A8460" s="2">
        <v>540</v>
      </c>
      <c r="B8460">
        <v>9333</v>
      </c>
      <c r="C8460" s="3">
        <v>101166.182958</v>
      </c>
      <c r="D8460" s="2"/>
    </row>
    <row r="8461" spans="1:4" x14ac:dyDescent="0.25">
      <c r="A8461" s="2">
        <v>540</v>
      </c>
      <c r="B8461">
        <v>9334</v>
      </c>
      <c r="C8461" s="3">
        <v>31068.352587000001</v>
      </c>
      <c r="D8461" s="2"/>
    </row>
    <row r="8462" spans="1:4" x14ac:dyDescent="0.25">
      <c r="A8462" s="2">
        <v>540</v>
      </c>
      <c r="B8462">
        <v>9335</v>
      </c>
      <c r="C8462" s="3">
        <v>106544.822505</v>
      </c>
      <c r="D8462" s="2"/>
    </row>
    <row r="8463" spans="1:4" x14ac:dyDescent="0.25">
      <c r="A8463" s="2">
        <v>540</v>
      </c>
      <c r="B8463">
        <v>9336</v>
      </c>
      <c r="C8463" s="3">
        <v>107405.279253</v>
      </c>
      <c r="D8463" s="2"/>
    </row>
    <row r="8464" spans="1:4" x14ac:dyDescent="0.25">
      <c r="A8464" s="2">
        <v>540</v>
      </c>
      <c r="B8464">
        <v>9337</v>
      </c>
      <c r="C8464" s="3">
        <v>84038.621205332995</v>
      </c>
      <c r="D8464" s="2"/>
    </row>
    <row r="8465" spans="1:4" x14ac:dyDescent="0.25">
      <c r="A8465" s="2">
        <v>540</v>
      </c>
      <c r="B8465">
        <v>9338</v>
      </c>
      <c r="C8465" s="3">
        <v>114337.43300800001</v>
      </c>
      <c r="D8465" s="2"/>
    </row>
    <row r="8466" spans="1:4" x14ac:dyDescent="0.25">
      <c r="A8466" s="2">
        <v>540</v>
      </c>
      <c r="B8466">
        <v>9339</v>
      </c>
      <c r="C8466" s="3">
        <v>103482.984753</v>
      </c>
      <c r="D8466" s="2"/>
    </row>
    <row r="8467" spans="1:4" x14ac:dyDescent="0.25">
      <c r="A8467" s="2">
        <v>540</v>
      </c>
      <c r="B8467">
        <v>9340</v>
      </c>
      <c r="C8467" s="3">
        <v>23366.658048665999</v>
      </c>
      <c r="D8467" s="2"/>
    </row>
    <row r="8468" spans="1:4" x14ac:dyDescent="0.25">
      <c r="A8468" s="2">
        <v>540</v>
      </c>
      <c r="B8468">
        <v>9341</v>
      </c>
      <c r="C8468" s="3">
        <v>7341.1691136660002</v>
      </c>
      <c r="D8468" s="2"/>
    </row>
    <row r="8469" spans="1:4" x14ac:dyDescent="0.25">
      <c r="A8469" s="2">
        <v>540</v>
      </c>
      <c r="B8469">
        <v>9342</v>
      </c>
      <c r="C8469" s="3">
        <v>91984.773181333003</v>
      </c>
      <c r="D8469" s="2"/>
    </row>
    <row r="8470" spans="1:4" x14ac:dyDescent="0.25">
      <c r="A8470" s="2">
        <v>540</v>
      </c>
      <c r="B8470">
        <v>9343</v>
      </c>
      <c r="C8470" s="3">
        <v>95403.044137999997</v>
      </c>
      <c r="D8470" s="2"/>
    </row>
    <row r="8471" spans="1:4" x14ac:dyDescent="0.25">
      <c r="A8471" s="2">
        <v>540</v>
      </c>
      <c r="B8471">
        <v>9344</v>
      </c>
      <c r="C8471" s="3">
        <v>29774.989342000001</v>
      </c>
      <c r="D8471" s="2"/>
    </row>
    <row r="8472" spans="1:4" x14ac:dyDescent="0.25">
      <c r="A8472" s="2">
        <v>540</v>
      </c>
      <c r="B8472">
        <v>9345</v>
      </c>
      <c r="C8472" s="3">
        <v>7921.8682680000002</v>
      </c>
      <c r="D8472" s="2"/>
    </row>
    <row r="8473" spans="1:4" x14ac:dyDescent="0.25">
      <c r="A8473" s="2">
        <v>540</v>
      </c>
      <c r="B8473">
        <v>9346</v>
      </c>
      <c r="C8473" s="3">
        <v>11637.810675999999</v>
      </c>
      <c r="D8473" s="2"/>
    </row>
    <row r="8474" spans="1:4" x14ac:dyDescent="0.25">
      <c r="A8474" s="2">
        <v>540</v>
      </c>
      <c r="B8474">
        <v>9347</v>
      </c>
      <c r="C8474" s="3">
        <v>27244.761614999999</v>
      </c>
      <c r="D8474" s="2"/>
    </row>
    <row r="8475" spans="1:4" x14ac:dyDescent="0.25">
      <c r="A8475" s="2">
        <v>540</v>
      </c>
      <c r="B8475">
        <v>9348</v>
      </c>
      <c r="C8475" s="3">
        <v>5070.6346489999996</v>
      </c>
      <c r="D8475" s="2"/>
    </row>
    <row r="8476" spans="1:4" x14ac:dyDescent="0.25">
      <c r="A8476" s="2">
        <v>540</v>
      </c>
      <c r="B8476">
        <v>9350</v>
      </c>
      <c r="C8476" s="3">
        <v>7308.9087749999999</v>
      </c>
      <c r="D8476" s="2"/>
    </row>
    <row r="8477" spans="1:4" x14ac:dyDescent="0.25">
      <c r="A8477" s="2">
        <v>540</v>
      </c>
      <c r="B8477">
        <v>9351</v>
      </c>
      <c r="C8477" s="3">
        <v>6972.9087749999999</v>
      </c>
      <c r="D8477" s="2"/>
    </row>
    <row r="8478" spans="1:4" x14ac:dyDescent="0.25">
      <c r="A8478" s="2">
        <v>540</v>
      </c>
      <c r="B8478">
        <v>9355</v>
      </c>
      <c r="C8478" s="3">
        <v>2122.9754010000001</v>
      </c>
      <c r="D8478" s="2"/>
    </row>
    <row r="8479" spans="1:4" x14ac:dyDescent="0.25">
      <c r="A8479" s="2">
        <v>540</v>
      </c>
      <c r="B8479">
        <v>9356</v>
      </c>
      <c r="C8479" s="3">
        <v>444.50068700000003</v>
      </c>
      <c r="D8479" s="2"/>
    </row>
    <row r="8480" spans="1:4" x14ac:dyDescent="0.25">
      <c r="A8480" s="2">
        <v>540</v>
      </c>
      <c r="B8480">
        <v>9357</v>
      </c>
      <c r="C8480" s="3">
        <v>7209.3510496660001</v>
      </c>
      <c r="D8480" s="2"/>
    </row>
    <row r="8481" spans="1:4" x14ac:dyDescent="0.25">
      <c r="A8481" s="2">
        <v>540</v>
      </c>
      <c r="B8481">
        <v>9358</v>
      </c>
      <c r="C8481" s="3">
        <v>20369.710878000002</v>
      </c>
      <c r="D8481" s="2"/>
    </row>
    <row r="8482" spans="1:4" x14ac:dyDescent="0.25">
      <c r="A8482" s="2">
        <v>540</v>
      </c>
      <c r="B8482">
        <v>9361</v>
      </c>
      <c r="C8482" s="3">
        <v>9457.1943763319996</v>
      </c>
      <c r="D8482" s="2"/>
    </row>
    <row r="8483" spans="1:4" x14ac:dyDescent="0.25">
      <c r="A8483" s="2">
        <v>540</v>
      </c>
      <c r="B8483">
        <v>9362</v>
      </c>
      <c r="C8483" s="3">
        <v>9565.3440343319999</v>
      </c>
      <c r="D8483" s="2"/>
    </row>
    <row r="8484" spans="1:4" x14ac:dyDescent="0.25">
      <c r="A8484" s="2">
        <v>540</v>
      </c>
      <c r="B8484">
        <v>9363</v>
      </c>
      <c r="C8484" s="3">
        <v>11073.676842332001</v>
      </c>
      <c r="D8484" s="2"/>
    </row>
    <row r="8485" spans="1:4" x14ac:dyDescent="0.25">
      <c r="A8485" s="2">
        <v>540</v>
      </c>
      <c r="B8485">
        <v>9364</v>
      </c>
      <c r="C8485" s="3">
        <v>8729.8047210000004</v>
      </c>
      <c r="D8485" s="2"/>
    </row>
    <row r="8486" spans="1:4" x14ac:dyDescent="0.25">
      <c r="A8486" s="2">
        <v>540</v>
      </c>
      <c r="B8486">
        <v>9365</v>
      </c>
      <c r="C8486" s="3">
        <v>11547.366614</v>
      </c>
      <c r="D8486" s="2"/>
    </row>
    <row r="8487" spans="1:4" x14ac:dyDescent="0.25">
      <c r="A8487" s="2">
        <v>540</v>
      </c>
      <c r="B8487">
        <v>9367</v>
      </c>
      <c r="C8487" s="3">
        <v>12107.939275999999</v>
      </c>
      <c r="D8487" s="2"/>
    </row>
    <row r="8488" spans="1:4" x14ac:dyDescent="0.25">
      <c r="A8488" s="2">
        <v>540</v>
      </c>
      <c r="B8488">
        <v>9368</v>
      </c>
      <c r="C8488" s="3">
        <v>17335.346291000002</v>
      </c>
      <c r="D8488" s="2"/>
    </row>
    <row r="8489" spans="1:4" x14ac:dyDescent="0.25">
      <c r="A8489" s="2">
        <v>540</v>
      </c>
      <c r="B8489">
        <v>9369</v>
      </c>
      <c r="C8489" s="3">
        <v>6368.7998619999998</v>
      </c>
      <c r="D8489" s="2"/>
    </row>
    <row r="8490" spans="1:4" x14ac:dyDescent="0.25">
      <c r="A8490" s="2">
        <v>540</v>
      </c>
      <c r="B8490">
        <v>9371</v>
      </c>
      <c r="C8490" s="3">
        <v>6368.7998619999998</v>
      </c>
      <c r="D8490" s="2"/>
    </row>
    <row r="8491" spans="1:4" x14ac:dyDescent="0.25">
      <c r="A8491" s="2">
        <v>540</v>
      </c>
      <c r="B8491">
        <v>9372</v>
      </c>
      <c r="C8491" s="3">
        <v>12099.992628</v>
      </c>
      <c r="D8491" s="2"/>
    </row>
    <row r="8492" spans="1:4" x14ac:dyDescent="0.25">
      <c r="A8492" s="2">
        <v>540</v>
      </c>
      <c r="B8492">
        <v>9382</v>
      </c>
      <c r="C8492" s="3">
        <v>4520.408203</v>
      </c>
      <c r="D8492" s="2"/>
    </row>
    <row r="8493" spans="1:4" x14ac:dyDescent="0.25">
      <c r="A8493" s="2">
        <v>540</v>
      </c>
      <c r="B8493">
        <v>9383</v>
      </c>
      <c r="C8493" s="3">
        <v>4835.0388819999998</v>
      </c>
      <c r="D8493" s="2"/>
    </row>
    <row r="8494" spans="1:4" x14ac:dyDescent="0.25">
      <c r="A8494" s="2">
        <v>540</v>
      </c>
      <c r="B8494">
        <v>9384</v>
      </c>
      <c r="C8494" s="3">
        <v>4835.0388819999998</v>
      </c>
      <c r="D8494" s="2"/>
    </row>
    <row r="8495" spans="1:4" x14ac:dyDescent="0.25">
      <c r="A8495" s="2">
        <v>540</v>
      </c>
      <c r="B8495">
        <v>9385</v>
      </c>
      <c r="C8495" s="3">
        <v>5034.8467170000004</v>
      </c>
      <c r="D8495" s="2"/>
    </row>
    <row r="8496" spans="1:4" x14ac:dyDescent="0.25">
      <c r="A8496" s="2">
        <v>540</v>
      </c>
      <c r="B8496">
        <v>9386</v>
      </c>
      <c r="C8496" s="3">
        <v>3950.5391030000001</v>
      </c>
      <c r="D8496" s="2"/>
    </row>
    <row r="8497" spans="1:4" x14ac:dyDescent="0.25">
      <c r="A8497" s="2">
        <v>540</v>
      </c>
      <c r="B8497">
        <v>9387</v>
      </c>
      <c r="C8497" s="3">
        <v>2634.0113390000001</v>
      </c>
      <c r="D8497" s="2"/>
    </row>
    <row r="8498" spans="1:4" x14ac:dyDescent="0.25">
      <c r="A8498" s="2">
        <v>540</v>
      </c>
      <c r="B8498">
        <v>9388</v>
      </c>
      <c r="C8498" s="3">
        <v>1472.8997919999999</v>
      </c>
      <c r="D8498" s="2"/>
    </row>
    <row r="8499" spans="1:4" x14ac:dyDescent="0.25">
      <c r="A8499" s="2">
        <v>540</v>
      </c>
      <c r="B8499">
        <v>9389</v>
      </c>
      <c r="C8499" s="3">
        <v>999.04600300000004</v>
      </c>
      <c r="D8499" s="2"/>
    </row>
    <row r="8500" spans="1:4" x14ac:dyDescent="0.25">
      <c r="A8500" s="2">
        <v>540</v>
      </c>
      <c r="B8500">
        <v>9390</v>
      </c>
      <c r="C8500" s="3">
        <v>999.04600300000004</v>
      </c>
      <c r="D8500" s="2"/>
    </row>
    <row r="8501" spans="1:4" x14ac:dyDescent="0.25">
      <c r="A8501" s="2">
        <v>540</v>
      </c>
      <c r="B8501">
        <v>9391</v>
      </c>
      <c r="C8501" s="3">
        <v>473.61482699999999</v>
      </c>
      <c r="D8501" s="2"/>
    </row>
    <row r="8502" spans="1:4" x14ac:dyDescent="0.25">
      <c r="A8502" s="2">
        <v>540</v>
      </c>
      <c r="B8502">
        <v>9392</v>
      </c>
      <c r="C8502" s="3">
        <v>473.61482699999999</v>
      </c>
      <c r="D8502" s="2"/>
    </row>
    <row r="8503" spans="1:4" x14ac:dyDescent="0.25">
      <c r="A8503" s="2">
        <v>540</v>
      </c>
      <c r="B8503">
        <v>9393</v>
      </c>
      <c r="C8503" s="3">
        <v>0</v>
      </c>
      <c r="D8503" s="2"/>
    </row>
    <row r="8504" spans="1:4" x14ac:dyDescent="0.25">
      <c r="A8504" s="2">
        <v>540</v>
      </c>
      <c r="B8504">
        <v>9394</v>
      </c>
      <c r="C8504" s="3">
        <v>0</v>
      </c>
      <c r="D8504" s="2"/>
    </row>
    <row r="8505" spans="1:4" x14ac:dyDescent="0.25">
      <c r="A8505" s="2">
        <v>540</v>
      </c>
      <c r="B8505">
        <v>9395</v>
      </c>
      <c r="C8505" s="3">
        <v>2482.5686609999998</v>
      </c>
      <c r="D8505" s="2"/>
    </row>
    <row r="8506" spans="1:4" x14ac:dyDescent="0.25">
      <c r="A8506" s="2">
        <v>540</v>
      </c>
      <c r="B8506">
        <v>9396</v>
      </c>
      <c r="C8506" s="3">
        <v>2482.5686609999998</v>
      </c>
      <c r="D8506" s="2"/>
    </row>
    <row r="8507" spans="1:4" x14ac:dyDescent="0.25">
      <c r="A8507" s="2">
        <v>540</v>
      </c>
      <c r="B8507">
        <v>9397</v>
      </c>
      <c r="C8507" s="3">
        <v>3000.67875</v>
      </c>
      <c r="D8507" s="2"/>
    </row>
    <row r="8508" spans="1:4" x14ac:dyDescent="0.25">
      <c r="A8508" s="2">
        <v>540</v>
      </c>
      <c r="B8508">
        <v>9398</v>
      </c>
      <c r="C8508" s="3">
        <v>196.740702</v>
      </c>
      <c r="D8508" s="2"/>
    </row>
    <row r="8509" spans="1:4" x14ac:dyDescent="0.25">
      <c r="A8509" s="2">
        <v>540</v>
      </c>
      <c r="B8509">
        <v>9399</v>
      </c>
      <c r="C8509" s="3">
        <v>3646.1537069999999</v>
      </c>
      <c r="D8509" s="2"/>
    </row>
    <row r="8510" spans="1:4" x14ac:dyDescent="0.25">
      <c r="A8510" s="2">
        <v>540</v>
      </c>
      <c r="B8510">
        <v>9402</v>
      </c>
      <c r="C8510" s="3">
        <v>4436.2704720000002</v>
      </c>
      <c r="D8510" s="2"/>
    </row>
    <row r="8511" spans="1:4" x14ac:dyDescent="0.25">
      <c r="A8511" s="2">
        <v>540</v>
      </c>
      <c r="B8511">
        <v>9403</v>
      </c>
      <c r="C8511" s="3">
        <v>3728.1128180000001</v>
      </c>
      <c r="D8511" s="2"/>
    </row>
    <row r="8512" spans="1:4" x14ac:dyDescent="0.25">
      <c r="A8512" s="2">
        <v>540</v>
      </c>
      <c r="B8512">
        <v>9404</v>
      </c>
      <c r="C8512" s="3">
        <v>555.03838099999996</v>
      </c>
      <c r="D8512" s="2"/>
    </row>
    <row r="8513" spans="1:4" x14ac:dyDescent="0.25">
      <c r="A8513" s="2">
        <v>540</v>
      </c>
      <c r="B8513">
        <v>9405</v>
      </c>
      <c r="C8513" s="3">
        <v>555.03838099999996</v>
      </c>
      <c r="D8513" s="2"/>
    </row>
    <row r="8514" spans="1:4" x14ac:dyDescent="0.25">
      <c r="A8514" s="2">
        <v>540</v>
      </c>
      <c r="B8514">
        <v>9406</v>
      </c>
      <c r="C8514" s="3">
        <v>2874.252939</v>
      </c>
      <c r="D8514" s="2"/>
    </row>
    <row r="8515" spans="1:4" x14ac:dyDescent="0.25">
      <c r="A8515" s="2">
        <v>540</v>
      </c>
      <c r="B8515">
        <v>9407</v>
      </c>
      <c r="C8515" s="3">
        <v>5655.3339100000003</v>
      </c>
      <c r="D8515" s="2"/>
    </row>
    <row r="8516" spans="1:4" x14ac:dyDescent="0.25">
      <c r="A8516" s="2">
        <v>540</v>
      </c>
      <c r="B8516">
        <v>9409</v>
      </c>
      <c r="C8516" s="3">
        <v>10445.873356</v>
      </c>
      <c r="D8516" s="2"/>
    </row>
    <row r="8517" spans="1:4" x14ac:dyDescent="0.25">
      <c r="A8517" s="2">
        <v>540</v>
      </c>
      <c r="B8517">
        <v>9410</v>
      </c>
      <c r="C8517" s="3">
        <v>7.2059040000000003</v>
      </c>
      <c r="D8517" s="2"/>
    </row>
    <row r="8518" spans="1:4" x14ac:dyDescent="0.25">
      <c r="A8518" s="2">
        <v>540</v>
      </c>
      <c r="B8518">
        <v>9411</v>
      </c>
      <c r="C8518" s="3">
        <v>7.2059040000000003</v>
      </c>
      <c r="D8518" s="2"/>
    </row>
    <row r="8519" spans="1:4" x14ac:dyDescent="0.25">
      <c r="A8519" s="2">
        <v>540</v>
      </c>
      <c r="B8519">
        <v>9412</v>
      </c>
      <c r="C8519" s="3">
        <v>16119.368736</v>
      </c>
      <c r="D8519" s="2"/>
    </row>
    <row r="8520" spans="1:4" x14ac:dyDescent="0.25">
      <c r="A8520" s="2">
        <v>540</v>
      </c>
      <c r="B8520">
        <v>9413</v>
      </c>
      <c r="C8520" s="3">
        <v>14397.770949332</v>
      </c>
      <c r="D8520" s="2"/>
    </row>
    <row r="8521" spans="1:4" x14ac:dyDescent="0.25">
      <c r="A8521" s="2">
        <v>540</v>
      </c>
      <c r="B8521">
        <v>9414</v>
      </c>
      <c r="C8521" s="3">
        <v>9698.4836340000002</v>
      </c>
      <c r="D8521" s="2"/>
    </row>
    <row r="8522" spans="1:4" x14ac:dyDescent="0.25">
      <c r="A8522" s="2">
        <v>540</v>
      </c>
      <c r="B8522">
        <v>9415</v>
      </c>
      <c r="C8522" s="3">
        <v>9698.4836340000002</v>
      </c>
      <c r="D8522" s="2"/>
    </row>
    <row r="8523" spans="1:4" x14ac:dyDescent="0.25">
      <c r="A8523" s="2">
        <v>540</v>
      </c>
      <c r="B8523">
        <v>9416</v>
      </c>
      <c r="C8523" s="3">
        <v>15327.304366332</v>
      </c>
      <c r="D8523" s="2"/>
    </row>
    <row r="8524" spans="1:4" x14ac:dyDescent="0.25">
      <c r="A8524" s="2">
        <v>540</v>
      </c>
      <c r="B8524">
        <v>9417</v>
      </c>
      <c r="C8524" s="3">
        <v>15289.647896332001</v>
      </c>
      <c r="D8524" s="2"/>
    </row>
    <row r="8525" spans="1:4" x14ac:dyDescent="0.25">
      <c r="A8525" s="2">
        <v>540</v>
      </c>
      <c r="B8525">
        <v>9418</v>
      </c>
      <c r="C8525" s="3">
        <v>12270.030027332001</v>
      </c>
      <c r="D8525" s="2"/>
    </row>
    <row r="8526" spans="1:4" x14ac:dyDescent="0.25">
      <c r="A8526" s="2">
        <v>540</v>
      </c>
      <c r="B8526">
        <v>9419</v>
      </c>
      <c r="C8526" s="3">
        <v>11641.406240332</v>
      </c>
      <c r="D8526" s="2"/>
    </row>
    <row r="8527" spans="1:4" x14ac:dyDescent="0.25">
      <c r="A8527" s="2">
        <v>540</v>
      </c>
      <c r="B8527">
        <v>9420</v>
      </c>
      <c r="C8527" s="3">
        <v>12100.223051000001</v>
      </c>
      <c r="D8527" s="2"/>
    </row>
    <row r="8528" spans="1:4" x14ac:dyDescent="0.25">
      <c r="A8528" s="2">
        <v>540</v>
      </c>
      <c r="B8528">
        <v>9421</v>
      </c>
      <c r="C8528" s="3">
        <v>10896.103655000001</v>
      </c>
      <c r="D8528" s="2"/>
    </row>
    <row r="8529" spans="1:4" x14ac:dyDescent="0.25">
      <c r="A8529" s="2">
        <v>540</v>
      </c>
      <c r="B8529">
        <v>9422</v>
      </c>
      <c r="C8529" s="3">
        <v>6197.4364519999999</v>
      </c>
      <c r="D8529" s="2"/>
    </row>
    <row r="8530" spans="1:4" x14ac:dyDescent="0.25">
      <c r="A8530" s="2">
        <v>540</v>
      </c>
      <c r="B8530">
        <v>9423</v>
      </c>
      <c r="C8530" s="3">
        <v>4570.879011</v>
      </c>
      <c r="D8530" s="2"/>
    </row>
    <row r="8531" spans="1:4" x14ac:dyDescent="0.25">
      <c r="A8531" s="2">
        <v>540</v>
      </c>
      <c r="B8531">
        <v>9424</v>
      </c>
      <c r="C8531" s="3">
        <v>8269.7169180000001</v>
      </c>
      <c r="D8531" s="2"/>
    </row>
    <row r="8532" spans="1:4" x14ac:dyDescent="0.25">
      <c r="A8532" s="2">
        <v>540</v>
      </c>
      <c r="B8532">
        <v>9425</v>
      </c>
      <c r="C8532" s="3">
        <v>14123.703253</v>
      </c>
      <c r="D8532" s="2"/>
    </row>
    <row r="8533" spans="1:4" x14ac:dyDescent="0.25">
      <c r="A8533" s="2">
        <v>540</v>
      </c>
      <c r="B8533">
        <v>9426</v>
      </c>
      <c r="C8533" s="3">
        <v>395.35570999999999</v>
      </c>
      <c r="D8533" s="2"/>
    </row>
    <row r="8534" spans="1:4" x14ac:dyDescent="0.25">
      <c r="A8534" s="2">
        <v>540</v>
      </c>
      <c r="B8534">
        <v>9427</v>
      </c>
      <c r="C8534" s="3">
        <v>0</v>
      </c>
      <c r="D8534" s="2"/>
    </row>
    <row r="8535" spans="1:4" x14ac:dyDescent="0.25">
      <c r="A8535" s="2">
        <v>540</v>
      </c>
      <c r="B8535">
        <v>9428</v>
      </c>
      <c r="C8535" s="3">
        <v>9736.5649580000008</v>
      </c>
      <c r="D8535" s="2"/>
    </row>
    <row r="8536" spans="1:4" x14ac:dyDescent="0.25">
      <c r="A8536" s="2">
        <v>540</v>
      </c>
      <c r="B8536">
        <v>9429</v>
      </c>
      <c r="C8536" s="3">
        <v>8345.5515429999996</v>
      </c>
      <c r="D8536" s="2"/>
    </row>
    <row r="8537" spans="1:4" x14ac:dyDescent="0.25">
      <c r="A8537" s="2">
        <v>540</v>
      </c>
      <c r="B8537">
        <v>9430</v>
      </c>
      <c r="C8537" s="3">
        <v>3330.5619550000001</v>
      </c>
      <c r="D8537" s="2"/>
    </row>
    <row r="8538" spans="1:4" x14ac:dyDescent="0.25">
      <c r="A8538" s="2">
        <v>540</v>
      </c>
      <c r="B8538">
        <v>9431</v>
      </c>
      <c r="C8538" s="3">
        <v>5133.4251759999997</v>
      </c>
      <c r="D8538" s="2"/>
    </row>
    <row r="8539" spans="1:4" x14ac:dyDescent="0.25">
      <c r="A8539" s="2">
        <v>540</v>
      </c>
      <c r="B8539">
        <v>9432</v>
      </c>
      <c r="C8539" s="3">
        <v>3330.5619550000001</v>
      </c>
      <c r="D8539" s="2"/>
    </row>
    <row r="8540" spans="1:4" x14ac:dyDescent="0.25">
      <c r="A8540" s="2">
        <v>540</v>
      </c>
      <c r="B8540">
        <v>9433</v>
      </c>
      <c r="C8540" s="3">
        <v>8390.4185049999996</v>
      </c>
      <c r="D8540" s="2"/>
    </row>
    <row r="8541" spans="1:4" x14ac:dyDescent="0.25">
      <c r="A8541" s="2">
        <v>540</v>
      </c>
      <c r="B8541">
        <v>9434</v>
      </c>
      <c r="C8541" s="3">
        <v>7889.7661790000002</v>
      </c>
      <c r="D8541" s="2"/>
    </row>
    <row r="8542" spans="1:4" x14ac:dyDescent="0.25">
      <c r="A8542" s="2">
        <v>540</v>
      </c>
      <c r="B8542">
        <v>9435</v>
      </c>
      <c r="C8542" s="3">
        <v>8533.3963280000007</v>
      </c>
      <c r="D8542" s="2"/>
    </row>
    <row r="8543" spans="1:4" x14ac:dyDescent="0.25">
      <c r="A8543" s="2">
        <v>540</v>
      </c>
      <c r="B8543">
        <v>9436</v>
      </c>
      <c r="C8543" s="3">
        <v>5040.3813099999998</v>
      </c>
      <c r="D8543" s="2"/>
    </row>
    <row r="8544" spans="1:4" x14ac:dyDescent="0.25">
      <c r="A8544" s="2">
        <v>540</v>
      </c>
      <c r="B8544">
        <v>9437</v>
      </c>
      <c r="C8544" s="3">
        <v>6234.363429</v>
      </c>
      <c r="D8544" s="2"/>
    </row>
    <row r="8545" spans="1:4" x14ac:dyDescent="0.25">
      <c r="A8545" s="2">
        <v>540</v>
      </c>
      <c r="B8545">
        <v>9438</v>
      </c>
      <c r="C8545" s="3">
        <v>782.18746899999996</v>
      </c>
      <c r="D8545" s="2"/>
    </row>
    <row r="8546" spans="1:4" x14ac:dyDescent="0.25">
      <c r="A8546" s="2">
        <v>540</v>
      </c>
      <c r="B8546">
        <v>9439</v>
      </c>
      <c r="C8546" s="3">
        <v>1651.219073</v>
      </c>
      <c r="D8546" s="2"/>
    </row>
    <row r="8547" spans="1:4" x14ac:dyDescent="0.25">
      <c r="A8547" s="2">
        <v>540</v>
      </c>
      <c r="B8547">
        <v>9440</v>
      </c>
      <c r="C8547" s="3">
        <v>5339.6169060000002</v>
      </c>
      <c r="D8547" s="2"/>
    </row>
    <row r="8548" spans="1:4" x14ac:dyDescent="0.25">
      <c r="A8548" s="2">
        <v>540</v>
      </c>
      <c r="B8548">
        <v>9441</v>
      </c>
      <c r="C8548" s="3">
        <v>10896.103655000001</v>
      </c>
      <c r="D8548" s="2"/>
    </row>
    <row r="8549" spans="1:4" x14ac:dyDescent="0.25">
      <c r="A8549" s="2">
        <v>540</v>
      </c>
      <c r="B8549">
        <v>9442</v>
      </c>
      <c r="C8549" s="3">
        <v>6692.1082150000002</v>
      </c>
      <c r="D8549" s="2"/>
    </row>
    <row r="8550" spans="1:4" x14ac:dyDescent="0.25">
      <c r="A8550" s="2">
        <v>540</v>
      </c>
      <c r="B8550">
        <v>9444</v>
      </c>
      <c r="C8550" s="3">
        <v>17438.069154000001</v>
      </c>
      <c r="D8550" s="2"/>
    </row>
    <row r="8551" spans="1:4" x14ac:dyDescent="0.25">
      <c r="A8551" s="2">
        <v>540</v>
      </c>
      <c r="B8551">
        <v>9446</v>
      </c>
      <c r="C8551" s="3">
        <v>5733.3276969999997</v>
      </c>
      <c r="D8551" s="2"/>
    </row>
    <row r="8552" spans="1:4" x14ac:dyDescent="0.25">
      <c r="A8552" s="2">
        <v>540</v>
      </c>
      <c r="B8552">
        <v>9447</v>
      </c>
      <c r="C8552" s="3">
        <v>9918.3277070000004</v>
      </c>
      <c r="D8552" s="2"/>
    </row>
    <row r="8553" spans="1:4" x14ac:dyDescent="0.25">
      <c r="A8553" s="2">
        <v>540</v>
      </c>
      <c r="B8553">
        <v>9448</v>
      </c>
      <c r="C8553" s="3">
        <v>18308.133865</v>
      </c>
      <c r="D8553" s="2"/>
    </row>
    <row r="8554" spans="1:4" x14ac:dyDescent="0.25">
      <c r="A8554" s="2">
        <v>540</v>
      </c>
      <c r="B8554">
        <v>9449</v>
      </c>
      <c r="C8554" s="3">
        <v>18491.018917000001</v>
      </c>
      <c r="D8554" s="2"/>
    </row>
    <row r="8555" spans="1:4" x14ac:dyDescent="0.25">
      <c r="A8555" s="2">
        <v>540</v>
      </c>
      <c r="B8555">
        <v>9450</v>
      </c>
      <c r="C8555" s="3">
        <v>18491.018917000001</v>
      </c>
      <c r="D8555" s="2"/>
    </row>
    <row r="8556" spans="1:4" x14ac:dyDescent="0.25">
      <c r="A8556" s="2">
        <v>540</v>
      </c>
      <c r="B8556">
        <v>9451</v>
      </c>
      <c r="C8556" s="3">
        <v>13958.673808</v>
      </c>
      <c r="D8556" s="2"/>
    </row>
    <row r="8557" spans="1:4" x14ac:dyDescent="0.25">
      <c r="A8557" s="2">
        <v>540</v>
      </c>
      <c r="B8557">
        <v>9452</v>
      </c>
      <c r="C8557" s="3">
        <v>13958.673808</v>
      </c>
      <c r="D8557" s="2"/>
    </row>
    <row r="8558" spans="1:4" x14ac:dyDescent="0.25">
      <c r="A8558" s="2">
        <v>540</v>
      </c>
      <c r="B8558">
        <v>9453</v>
      </c>
      <c r="C8558" s="3">
        <v>13958.673808</v>
      </c>
      <c r="D8558" s="2"/>
    </row>
    <row r="8559" spans="1:4" x14ac:dyDescent="0.25">
      <c r="A8559" s="2">
        <v>540</v>
      </c>
      <c r="B8559">
        <v>9454</v>
      </c>
      <c r="C8559" s="3">
        <v>1216.5298760000001</v>
      </c>
      <c r="D8559" s="2"/>
    </row>
    <row r="8560" spans="1:4" x14ac:dyDescent="0.25">
      <c r="A8560" s="2">
        <v>540</v>
      </c>
      <c r="B8560">
        <v>9455</v>
      </c>
      <c r="C8560" s="3">
        <v>14117.094827999999</v>
      </c>
      <c r="D8560" s="2"/>
    </row>
    <row r="8561" spans="1:4" x14ac:dyDescent="0.25">
      <c r="A8561" s="2">
        <v>540</v>
      </c>
      <c r="B8561">
        <v>9456</v>
      </c>
      <c r="C8561" s="3">
        <v>11775.751813000001</v>
      </c>
      <c r="D8561" s="2"/>
    </row>
    <row r="8562" spans="1:4" x14ac:dyDescent="0.25">
      <c r="A8562" s="2">
        <v>540</v>
      </c>
      <c r="B8562">
        <v>9457</v>
      </c>
      <c r="C8562" s="3">
        <v>11346.305291000001</v>
      </c>
      <c r="D8562" s="2"/>
    </row>
    <row r="8563" spans="1:4" x14ac:dyDescent="0.25">
      <c r="A8563" s="2">
        <v>540</v>
      </c>
      <c r="B8563">
        <v>9459</v>
      </c>
      <c r="C8563" s="3">
        <v>11346.305291000001</v>
      </c>
      <c r="D8563" s="2"/>
    </row>
    <row r="8564" spans="1:4" x14ac:dyDescent="0.25">
      <c r="A8564" s="2">
        <v>540</v>
      </c>
      <c r="B8564">
        <v>9460</v>
      </c>
      <c r="C8564" s="3">
        <v>6229.230012</v>
      </c>
      <c r="D8564" s="2"/>
    </row>
    <row r="8565" spans="1:4" x14ac:dyDescent="0.25">
      <c r="A8565" s="2">
        <v>540</v>
      </c>
      <c r="B8565">
        <v>9461</v>
      </c>
      <c r="C8565" s="3">
        <v>8053.4055479999997</v>
      </c>
      <c r="D8565" s="2"/>
    </row>
    <row r="8566" spans="1:4" x14ac:dyDescent="0.25">
      <c r="A8566" s="2">
        <v>540</v>
      </c>
      <c r="B8566">
        <v>9464</v>
      </c>
      <c r="C8566" s="3">
        <v>11615.481707999999</v>
      </c>
      <c r="D8566" s="2"/>
    </row>
    <row r="8567" spans="1:4" x14ac:dyDescent="0.25">
      <c r="A8567" s="2">
        <v>540</v>
      </c>
      <c r="B8567">
        <v>9465</v>
      </c>
      <c r="C8567" s="3">
        <v>5447.7789519999997</v>
      </c>
      <c r="D8567" s="2"/>
    </row>
    <row r="8568" spans="1:4" x14ac:dyDescent="0.25">
      <c r="A8568" s="2">
        <v>540</v>
      </c>
      <c r="B8568">
        <v>9466</v>
      </c>
      <c r="C8568" s="3">
        <v>9333.0653629999997</v>
      </c>
      <c r="D8568" s="2"/>
    </row>
    <row r="8569" spans="1:4" x14ac:dyDescent="0.25">
      <c r="A8569" s="2">
        <v>540</v>
      </c>
      <c r="B8569">
        <v>9468</v>
      </c>
      <c r="C8569" s="3">
        <v>741.10686699999997</v>
      </c>
      <c r="D8569" s="2"/>
    </row>
    <row r="8570" spans="1:4" x14ac:dyDescent="0.25">
      <c r="A8570" s="2">
        <v>540</v>
      </c>
      <c r="B8570">
        <v>9470</v>
      </c>
      <c r="C8570" s="3">
        <v>5592.2938000000004</v>
      </c>
      <c r="D8570" s="2"/>
    </row>
    <row r="8571" spans="1:4" x14ac:dyDescent="0.25">
      <c r="A8571" s="2">
        <v>540</v>
      </c>
      <c r="B8571">
        <v>9471</v>
      </c>
      <c r="C8571" s="3">
        <v>5877.9350759999998</v>
      </c>
      <c r="D8571" s="2"/>
    </row>
    <row r="8572" spans="1:4" x14ac:dyDescent="0.25">
      <c r="A8572" s="2">
        <v>540</v>
      </c>
      <c r="B8572">
        <v>9472</v>
      </c>
      <c r="C8572" s="3">
        <v>741.10686699999997</v>
      </c>
      <c r="D8572" s="2"/>
    </row>
    <row r="8573" spans="1:4" x14ac:dyDescent="0.25">
      <c r="A8573" s="2">
        <v>540</v>
      </c>
      <c r="B8573">
        <v>9473</v>
      </c>
      <c r="C8573" s="3">
        <v>710.82258400000001</v>
      </c>
      <c r="D8573" s="2"/>
    </row>
    <row r="8574" spans="1:4" x14ac:dyDescent="0.25">
      <c r="A8574" s="2">
        <v>540</v>
      </c>
      <c r="B8574">
        <v>9474</v>
      </c>
      <c r="C8574" s="3">
        <v>710.82258400000001</v>
      </c>
      <c r="D8574" s="2"/>
    </row>
    <row r="8575" spans="1:4" x14ac:dyDescent="0.25">
      <c r="A8575" s="2">
        <v>540</v>
      </c>
      <c r="B8575">
        <v>9477</v>
      </c>
      <c r="C8575" s="3">
        <v>710.82258400000001</v>
      </c>
      <c r="D8575" s="2"/>
    </row>
    <row r="8576" spans="1:4" x14ac:dyDescent="0.25">
      <c r="A8576" s="2">
        <v>540</v>
      </c>
      <c r="B8576">
        <v>9480</v>
      </c>
      <c r="C8576" s="3">
        <v>41343.558750999997</v>
      </c>
      <c r="D8576" s="2"/>
    </row>
    <row r="8577" spans="1:4" x14ac:dyDescent="0.25">
      <c r="A8577" s="2">
        <v>540</v>
      </c>
      <c r="B8577">
        <v>9481</v>
      </c>
      <c r="C8577" s="3">
        <v>14512.144478</v>
      </c>
      <c r="D8577" s="2"/>
    </row>
    <row r="8578" spans="1:4" x14ac:dyDescent="0.25">
      <c r="A8578" s="2">
        <v>540</v>
      </c>
      <c r="B8578">
        <v>9482</v>
      </c>
      <c r="C8578" s="3">
        <v>95.420905000000005</v>
      </c>
      <c r="D8578" s="2"/>
    </row>
    <row r="8579" spans="1:4" x14ac:dyDescent="0.25">
      <c r="A8579" s="2">
        <v>540</v>
      </c>
      <c r="B8579">
        <v>9483</v>
      </c>
      <c r="C8579" s="3">
        <v>741.10686699999997</v>
      </c>
      <c r="D8579" s="2"/>
    </row>
    <row r="8580" spans="1:4" x14ac:dyDescent="0.25">
      <c r="A8580" s="2">
        <v>540</v>
      </c>
      <c r="B8580">
        <v>9484</v>
      </c>
      <c r="C8580" s="3">
        <v>645.68596200000002</v>
      </c>
      <c r="D8580" s="2"/>
    </row>
    <row r="8581" spans="1:4" x14ac:dyDescent="0.25">
      <c r="A8581" s="2">
        <v>540</v>
      </c>
      <c r="B8581">
        <v>9485</v>
      </c>
      <c r="C8581" s="3">
        <v>645.68596200000002</v>
      </c>
      <c r="D8581" s="2"/>
    </row>
    <row r="8582" spans="1:4" x14ac:dyDescent="0.25">
      <c r="A8582" s="2">
        <v>540</v>
      </c>
      <c r="B8582">
        <v>9486</v>
      </c>
      <c r="C8582" s="3">
        <v>14160.855275</v>
      </c>
      <c r="D8582" s="2"/>
    </row>
    <row r="8583" spans="1:4" x14ac:dyDescent="0.25">
      <c r="A8583" s="2">
        <v>540</v>
      </c>
      <c r="B8583">
        <v>9487</v>
      </c>
      <c r="C8583" s="3">
        <v>14160.855275</v>
      </c>
      <c r="D8583" s="2"/>
    </row>
    <row r="8584" spans="1:4" x14ac:dyDescent="0.25">
      <c r="A8584" s="2">
        <v>540</v>
      </c>
      <c r="B8584">
        <v>9488</v>
      </c>
      <c r="C8584" s="3">
        <v>710.82258400000001</v>
      </c>
      <c r="D8584" s="2"/>
    </row>
    <row r="8585" spans="1:4" x14ac:dyDescent="0.25">
      <c r="A8585" s="2">
        <v>540</v>
      </c>
      <c r="B8585">
        <v>9489</v>
      </c>
      <c r="C8585" s="3">
        <v>593.70181600000001</v>
      </c>
      <c r="D8585" s="2"/>
    </row>
    <row r="8586" spans="1:4" x14ac:dyDescent="0.25">
      <c r="A8586" s="2">
        <v>540</v>
      </c>
      <c r="B8586">
        <v>9490</v>
      </c>
      <c r="C8586" s="3">
        <v>593.70181600000001</v>
      </c>
      <c r="D8586" s="2"/>
    </row>
    <row r="8587" spans="1:4" x14ac:dyDescent="0.25">
      <c r="A8587" s="2">
        <v>540</v>
      </c>
      <c r="B8587">
        <v>9491</v>
      </c>
      <c r="C8587" s="3">
        <v>4617.9443439999995</v>
      </c>
      <c r="D8587" s="2"/>
    </row>
    <row r="8588" spans="1:4" x14ac:dyDescent="0.25">
      <c r="A8588" s="2">
        <v>540</v>
      </c>
      <c r="B8588">
        <v>9492</v>
      </c>
      <c r="C8588" s="3">
        <v>8757.4700049999992</v>
      </c>
      <c r="D8588" s="2"/>
    </row>
    <row r="8589" spans="1:4" x14ac:dyDescent="0.25">
      <c r="A8589" s="2">
        <v>540</v>
      </c>
      <c r="B8589">
        <v>9493</v>
      </c>
      <c r="C8589" s="3">
        <v>601.418586</v>
      </c>
      <c r="D8589" s="2"/>
    </row>
    <row r="8590" spans="1:4" x14ac:dyDescent="0.25">
      <c r="A8590" s="2">
        <v>540</v>
      </c>
      <c r="B8590">
        <v>9494</v>
      </c>
      <c r="C8590" s="3">
        <v>14160.855275</v>
      </c>
      <c r="D8590" s="2"/>
    </row>
    <row r="8591" spans="1:4" x14ac:dyDescent="0.25">
      <c r="A8591" s="2">
        <v>540</v>
      </c>
      <c r="B8591">
        <v>9495</v>
      </c>
      <c r="C8591" s="3">
        <v>13849.692482</v>
      </c>
      <c r="D8591" s="2"/>
    </row>
    <row r="8592" spans="1:4" x14ac:dyDescent="0.25">
      <c r="A8592" s="2">
        <v>540</v>
      </c>
      <c r="B8592">
        <v>9496</v>
      </c>
      <c r="C8592" s="3">
        <v>117.120766</v>
      </c>
      <c r="D8592" s="2"/>
    </row>
    <row r="8593" spans="1:4" x14ac:dyDescent="0.25">
      <c r="A8593" s="2">
        <v>540</v>
      </c>
      <c r="B8593">
        <v>9497</v>
      </c>
      <c r="C8593" s="3">
        <v>0</v>
      </c>
      <c r="D8593" s="2"/>
    </row>
    <row r="8594" spans="1:4" x14ac:dyDescent="0.25">
      <c r="A8594" s="2">
        <v>540</v>
      </c>
      <c r="B8594">
        <v>9498</v>
      </c>
      <c r="C8594" s="3">
        <v>7319.0440980000003</v>
      </c>
      <c r="D8594" s="2"/>
    </row>
    <row r="8595" spans="1:4" x14ac:dyDescent="0.25">
      <c r="A8595" s="2">
        <v>540</v>
      </c>
      <c r="B8595">
        <v>9499</v>
      </c>
      <c r="C8595" s="3">
        <v>42932.729865000001</v>
      </c>
      <c r="D8595" s="2"/>
    </row>
    <row r="8596" spans="1:4" x14ac:dyDescent="0.25">
      <c r="A8596" s="2">
        <v>540</v>
      </c>
      <c r="B8596">
        <v>9500</v>
      </c>
      <c r="C8596" s="3">
        <v>30759.665916999998</v>
      </c>
      <c r="D8596" s="2"/>
    </row>
    <row r="8597" spans="1:4" x14ac:dyDescent="0.25">
      <c r="A8597" s="2">
        <v>540</v>
      </c>
      <c r="B8597">
        <v>9501</v>
      </c>
      <c r="C8597" s="3">
        <v>2157.305018</v>
      </c>
      <c r="D8597" s="2"/>
    </row>
    <row r="8598" spans="1:4" x14ac:dyDescent="0.25">
      <c r="A8598" s="2">
        <v>540</v>
      </c>
      <c r="B8598">
        <v>9503</v>
      </c>
      <c r="C8598" s="3">
        <v>1073.078113</v>
      </c>
      <c r="D8598" s="2"/>
    </row>
    <row r="8599" spans="1:4" x14ac:dyDescent="0.25">
      <c r="A8599" s="2">
        <v>540</v>
      </c>
      <c r="B8599">
        <v>9504</v>
      </c>
      <c r="C8599" s="3">
        <v>3020.7058050000001</v>
      </c>
      <c r="D8599" s="2"/>
    </row>
    <row r="8600" spans="1:4" x14ac:dyDescent="0.25">
      <c r="A8600" s="2">
        <v>540</v>
      </c>
      <c r="B8600">
        <v>9505</v>
      </c>
      <c r="C8600" s="3">
        <v>1801.0080949999999</v>
      </c>
      <c r="D8600" s="2"/>
    </row>
    <row r="8601" spans="1:4" x14ac:dyDescent="0.25">
      <c r="A8601" s="2">
        <v>540</v>
      </c>
      <c r="B8601">
        <v>9507</v>
      </c>
      <c r="C8601" s="3">
        <v>5726.8238650000003</v>
      </c>
      <c r="D8601" s="2"/>
    </row>
    <row r="8602" spans="1:4" x14ac:dyDescent="0.25">
      <c r="A8602" s="2">
        <v>540</v>
      </c>
      <c r="B8602">
        <v>9508</v>
      </c>
      <c r="C8602" s="3">
        <v>1788.72352</v>
      </c>
      <c r="D8602" s="2"/>
    </row>
    <row r="8603" spans="1:4" x14ac:dyDescent="0.25">
      <c r="A8603" s="2">
        <v>540</v>
      </c>
      <c r="B8603">
        <v>9509</v>
      </c>
      <c r="C8603" s="3">
        <v>1329.7768140000001</v>
      </c>
      <c r="D8603" s="2"/>
    </row>
    <row r="8604" spans="1:4" x14ac:dyDescent="0.25">
      <c r="A8604" s="2">
        <v>540</v>
      </c>
      <c r="B8604">
        <v>9510</v>
      </c>
      <c r="C8604" s="3">
        <v>1392.1102249999999</v>
      </c>
      <c r="D8604" s="2"/>
    </row>
    <row r="8605" spans="1:4" x14ac:dyDescent="0.25">
      <c r="A8605" s="2">
        <v>540</v>
      </c>
      <c r="B8605">
        <v>9511</v>
      </c>
      <c r="C8605" s="3">
        <v>6185.3996360000001</v>
      </c>
      <c r="D8605" s="2"/>
    </row>
    <row r="8606" spans="1:4" x14ac:dyDescent="0.25">
      <c r="A8606" s="2">
        <v>540</v>
      </c>
      <c r="B8606">
        <v>9512</v>
      </c>
      <c r="C8606" s="3">
        <v>1333.4992729999999</v>
      </c>
      <c r="D8606" s="2"/>
    </row>
    <row r="8607" spans="1:4" x14ac:dyDescent="0.25">
      <c r="A8607" s="2">
        <v>540</v>
      </c>
      <c r="B8607">
        <v>9513</v>
      </c>
      <c r="C8607" s="3">
        <v>1333.4992729999999</v>
      </c>
      <c r="D8607" s="2"/>
    </row>
    <row r="8608" spans="1:4" x14ac:dyDescent="0.25">
      <c r="A8608" s="2">
        <v>540</v>
      </c>
      <c r="B8608">
        <v>9514</v>
      </c>
      <c r="C8608" s="3">
        <v>58.610951999999997</v>
      </c>
      <c r="D8608" s="2"/>
    </row>
    <row r="8609" spans="1:4" x14ac:dyDescent="0.25">
      <c r="A8609" s="2">
        <v>540</v>
      </c>
      <c r="B8609">
        <v>9515</v>
      </c>
      <c r="C8609" s="3">
        <v>13670.226833000001</v>
      </c>
      <c r="D8609" s="2"/>
    </row>
    <row r="8610" spans="1:4" x14ac:dyDescent="0.25">
      <c r="A8610" s="2">
        <v>540</v>
      </c>
      <c r="B8610">
        <v>9516</v>
      </c>
      <c r="C8610" s="3">
        <v>2126.812833</v>
      </c>
      <c r="D8610" s="2"/>
    </row>
    <row r="8611" spans="1:4" x14ac:dyDescent="0.25">
      <c r="A8611" s="2">
        <v>540</v>
      </c>
      <c r="B8611">
        <v>9517</v>
      </c>
      <c r="C8611" s="3">
        <v>63093.689684999998</v>
      </c>
      <c r="D8611" s="2"/>
    </row>
    <row r="8612" spans="1:4" x14ac:dyDescent="0.25">
      <c r="A8612" s="2">
        <v>540</v>
      </c>
      <c r="B8612">
        <v>9518</v>
      </c>
      <c r="C8612" s="3">
        <v>63093.689684999998</v>
      </c>
      <c r="D8612" s="2"/>
    </row>
    <row r="8613" spans="1:4" x14ac:dyDescent="0.25">
      <c r="A8613" s="2">
        <v>540</v>
      </c>
      <c r="B8613">
        <v>9519</v>
      </c>
      <c r="C8613" s="3">
        <v>1818.471804</v>
      </c>
      <c r="D8613" s="2"/>
    </row>
    <row r="8614" spans="1:4" x14ac:dyDescent="0.25">
      <c r="A8614" s="2">
        <v>540</v>
      </c>
      <c r="B8614">
        <v>9520</v>
      </c>
      <c r="C8614" s="3">
        <v>0</v>
      </c>
      <c r="D8614" s="2"/>
    </row>
    <row r="8615" spans="1:4" x14ac:dyDescent="0.25">
      <c r="A8615" s="2">
        <v>540</v>
      </c>
      <c r="B8615">
        <v>9523</v>
      </c>
      <c r="C8615" s="3">
        <v>1302.4057190000001</v>
      </c>
      <c r="D8615" s="2"/>
    </row>
    <row r="8616" spans="1:4" x14ac:dyDescent="0.25">
      <c r="A8616" s="2">
        <v>540</v>
      </c>
      <c r="B8616">
        <v>9525</v>
      </c>
      <c r="C8616" s="3">
        <v>2231.3074740000002</v>
      </c>
      <c r="D8616" s="2"/>
    </row>
    <row r="8617" spans="1:4" x14ac:dyDescent="0.25">
      <c r="A8617" s="2">
        <v>540</v>
      </c>
      <c r="B8617">
        <v>9526</v>
      </c>
      <c r="C8617" s="3">
        <v>4589.4260860000004</v>
      </c>
      <c r="D8617" s="2"/>
    </row>
    <row r="8618" spans="1:4" x14ac:dyDescent="0.25">
      <c r="A8618" s="2">
        <v>540</v>
      </c>
      <c r="B8618">
        <v>9527</v>
      </c>
      <c r="C8618" s="3">
        <v>2177.304247</v>
      </c>
      <c r="D8618" s="2"/>
    </row>
    <row r="8619" spans="1:4" x14ac:dyDescent="0.25">
      <c r="A8619" s="2">
        <v>540</v>
      </c>
      <c r="B8619">
        <v>9528</v>
      </c>
      <c r="C8619" s="3">
        <v>4416.176273</v>
      </c>
      <c r="D8619" s="2"/>
    </row>
    <row r="8620" spans="1:4" x14ac:dyDescent="0.25">
      <c r="A8620" s="2">
        <v>540</v>
      </c>
      <c r="B8620">
        <v>9529</v>
      </c>
      <c r="C8620" s="3">
        <v>1809.617878</v>
      </c>
      <c r="D8620" s="2"/>
    </row>
    <row r="8621" spans="1:4" x14ac:dyDescent="0.25">
      <c r="A8621" s="2">
        <v>540</v>
      </c>
      <c r="B8621">
        <v>9530</v>
      </c>
      <c r="C8621" s="3">
        <v>1875.7183010000001</v>
      </c>
      <c r="D8621" s="2"/>
    </row>
    <row r="8622" spans="1:4" x14ac:dyDescent="0.25">
      <c r="A8622" s="2">
        <v>540</v>
      </c>
      <c r="B8622">
        <v>9531</v>
      </c>
      <c r="C8622" s="3">
        <v>1875.7183010000001</v>
      </c>
      <c r="D8622" s="2"/>
    </row>
    <row r="8623" spans="1:4" x14ac:dyDescent="0.25">
      <c r="A8623" s="2">
        <v>540</v>
      </c>
      <c r="B8623">
        <v>9532</v>
      </c>
      <c r="C8623" s="3">
        <v>13551.488181999999</v>
      </c>
      <c r="D8623" s="2"/>
    </row>
    <row r="8624" spans="1:4" x14ac:dyDescent="0.25">
      <c r="A8624" s="2">
        <v>540</v>
      </c>
      <c r="B8624">
        <v>9533</v>
      </c>
      <c r="C8624" s="3">
        <v>6743.4447680000003</v>
      </c>
      <c r="D8624" s="2"/>
    </row>
    <row r="8625" spans="1:4" x14ac:dyDescent="0.25">
      <c r="A8625" s="2">
        <v>540</v>
      </c>
      <c r="B8625">
        <v>9534</v>
      </c>
      <c r="C8625" s="3">
        <v>21092.646885665999</v>
      </c>
      <c r="D8625" s="2"/>
    </row>
    <row r="8626" spans="1:4" x14ac:dyDescent="0.25">
      <c r="A8626" s="2">
        <v>540</v>
      </c>
      <c r="B8626">
        <v>9535</v>
      </c>
      <c r="C8626" s="3">
        <v>5040.4462439999998</v>
      </c>
      <c r="D8626" s="2"/>
    </row>
    <row r="8627" spans="1:4" x14ac:dyDescent="0.25">
      <c r="A8627" s="2">
        <v>540</v>
      </c>
      <c r="B8627">
        <v>9536</v>
      </c>
      <c r="C8627" s="3">
        <v>412.11273299999999</v>
      </c>
      <c r="D8627" s="2"/>
    </row>
    <row r="8628" spans="1:4" x14ac:dyDescent="0.25">
      <c r="A8628" s="2">
        <v>540</v>
      </c>
      <c r="B8628">
        <v>9537</v>
      </c>
      <c r="C8628" s="3">
        <v>8110.5059019999999</v>
      </c>
      <c r="D8628" s="2"/>
    </row>
    <row r="8629" spans="1:4" x14ac:dyDescent="0.25">
      <c r="A8629" s="2">
        <v>540</v>
      </c>
      <c r="B8629">
        <v>9538</v>
      </c>
      <c r="C8629" s="3">
        <v>12503.814772</v>
      </c>
      <c r="D8629" s="2"/>
    </row>
    <row r="8630" spans="1:4" x14ac:dyDescent="0.25">
      <c r="A8630" s="2">
        <v>540</v>
      </c>
      <c r="B8630">
        <v>9539</v>
      </c>
      <c r="C8630" s="3">
        <v>4393.3088699999998</v>
      </c>
      <c r="D8630" s="2"/>
    </row>
    <row r="8631" spans="1:4" x14ac:dyDescent="0.25">
      <c r="A8631" s="2">
        <v>540</v>
      </c>
      <c r="B8631">
        <v>9540</v>
      </c>
      <c r="C8631" s="3">
        <v>1818.471804</v>
      </c>
      <c r="D8631" s="2"/>
    </row>
    <row r="8632" spans="1:4" x14ac:dyDescent="0.25">
      <c r="A8632" s="2">
        <v>540</v>
      </c>
      <c r="B8632">
        <v>9541</v>
      </c>
      <c r="C8632" s="3">
        <v>3515.436279</v>
      </c>
      <c r="D8632" s="2"/>
    </row>
    <row r="8633" spans="1:4" x14ac:dyDescent="0.25">
      <c r="A8633" s="2">
        <v>540</v>
      </c>
      <c r="B8633">
        <v>9542</v>
      </c>
      <c r="C8633" s="3">
        <v>0</v>
      </c>
      <c r="D8633" s="2"/>
    </row>
    <row r="8634" spans="1:4" x14ac:dyDescent="0.25">
      <c r="A8634" s="2">
        <v>540</v>
      </c>
      <c r="B8634">
        <v>9543</v>
      </c>
      <c r="C8634" s="3">
        <v>8697.1030389999996</v>
      </c>
      <c r="D8634" s="2"/>
    </row>
    <row r="8635" spans="1:4" x14ac:dyDescent="0.25">
      <c r="A8635" s="2">
        <v>540</v>
      </c>
      <c r="B8635">
        <v>9544</v>
      </c>
      <c r="C8635" s="3">
        <v>11509.649425</v>
      </c>
      <c r="D8635" s="2"/>
    </row>
    <row r="8636" spans="1:4" x14ac:dyDescent="0.25">
      <c r="A8636" s="2">
        <v>540</v>
      </c>
      <c r="B8636">
        <v>9545</v>
      </c>
      <c r="C8636" s="3">
        <v>7517.3334210000003</v>
      </c>
      <c r="D8636" s="2"/>
    </row>
    <row r="8637" spans="1:4" x14ac:dyDescent="0.25">
      <c r="A8637" s="2">
        <v>540</v>
      </c>
      <c r="B8637">
        <v>9546</v>
      </c>
      <c r="C8637" s="3">
        <v>3401.0160550000001</v>
      </c>
      <c r="D8637" s="2"/>
    </row>
    <row r="8638" spans="1:4" x14ac:dyDescent="0.25">
      <c r="A8638" s="2">
        <v>540</v>
      </c>
      <c r="B8638">
        <v>9547</v>
      </c>
      <c r="C8638" s="3">
        <v>2214.0798110000001</v>
      </c>
      <c r="D8638" s="2"/>
    </row>
    <row r="8639" spans="1:4" x14ac:dyDescent="0.25">
      <c r="A8639" s="2">
        <v>540</v>
      </c>
      <c r="B8639">
        <v>9548</v>
      </c>
      <c r="C8639" s="3">
        <v>18943.996884</v>
      </c>
      <c r="D8639" s="2"/>
    </row>
    <row r="8640" spans="1:4" x14ac:dyDescent="0.25">
      <c r="A8640" s="2">
        <v>540</v>
      </c>
      <c r="B8640">
        <v>9549</v>
      </c>
      <c r="C8640" s="3">
        <v>12117.086535</v>
      </c>
      <c r="D8640" s="2"/>
    </row>
    <row r="8641" spans="1:4" x14ac:dyDescent="0.25">
      <c r="A8641" s="2">
        <v>540</v>
      </c>
      <c r="B8641">
        <v>9550</v>
      </c>
      <c r="C8641" s="3">
        <v>7589.0258700000004</v>
      </c>
      <c r="D8641" s="2"/>
    </row>
    <row r="8642" spans="1:4" x14ac:dyDescent="0.25">
      <c r="A8642" s="2">
        <v>540</v>
      </c>
      <c r="B8642">
        <v>9551</v>
      </c>
      <c r="C8642" s="3">
        <v>6500.9157070000001</v>
      </c>
      <c r="D8642" s="2"/>
    </row>
    <row r="8643" spans="1:4" x14ac:dyDescent="0.25">
      <c r="A8643" s="2">
        <v>540</v>
      </c>
      <c r="B8643">
        <v>9552</v>
      </c>
      <c r="C8643" s="3">
        <v>6952.8917899999997</v>
      </c>
      <c r="D8643" s="2"/>
    </row>
    <row r="8644" spans="1:4" x14ac:dyDescent="0.25">
      <c r="A8644" s="2">
        <v>540</v>
      </c>
      <c r="B8644">
        <v>9553</v>
      </c>
      <c r="C8644" s="3">
        <v>6952.8917899999997</v>
      </c>
      <c r="D8644" s="2"/>
    </row>
    <row r="8645" spans="1:4" x14ac:dyDescent="0.25">
      <c r="A8645" s="2">
        <v>540</v>
      </c>
      <c r="B8645">
        <v>9554</v>
      </c>
      <c r="C8645" s="3">
        <v>0</v>
      </c>
      <c r="D8645" s="2"/>
    </row>
    <row r="8646" spans="1:4" x14ac:dyDescent="0.25">
      <c r="A8646" s="2">
        <v>540</v>
      </c>
      <c r="B8646">
        <v>9555</v>
      </c>
      <c r="C8646" s="3">
        <v>2827.1397419999998</v>
      </c>
      <c r="D8646" s="2"/>
    </row>
    <row r="8647" spans="1:4" x14ac:dyDescent="0.25">
      <c r="A8647" s="2">
        <v>540</v>
      </c>
      <c r="B8647">
        <v>9556</v>
      </c>
      <c r="C8647" s="3">
        <v>6045.8977930000001</v>
      </c>
      <c r="D8647" s="2"/>
    </row>
    <row r="8648" spans="1:4" x14ac:dyDescent="0.25">
      <c r="A8648" s="2">
        <v>540</v>
      </c>
      <c r="B8648">
        <v>9557</v>
      </c>
      <c r="C8648" s="3">
        <v>6045.8977930000001</v>
      </c>
      <c r="D8648" s="2"/>
    </row>
    <row r="8649" spans="1:4" x14ac:dyDescent="0.25">
      <c r="A8649" s="2">
        <v>540</v>
      </c>
      <c r="B8649">
        <v>9558</v>
      </c>
      <c r="C8649" s="3">
        <v>5999.0066399999996</v>
      </c>
      <c r="D8649" s="2"/>
    </row>
    <row r="8650" spans="1:4" x14ac:dyDescent="0.25">
      <c r="A8650" s="2">
        <v>540</v>
      </c>
      <c r="B8650">
        <v>9559</v>
      </c>
      <c r="C8650" s="3">
        <v>5346.1494709999997</v>
      </c>
      <c r="D8650" s="2"/>
    </row>
    <row r="8651" spans="1:4" x14ac:dyDescent="0.25">
      <c r="A8651" s="2">
        <v>540</v>
      </c>
      <c r="B8651">
        <v>9562</v>
      </c>
      <c r="C8651" s="3">
        <v>4231.0260669999998</v>
      </c>
      <c r="D8651" s="2"/>
    </row>
    <row r="8652" spans="1:4" x14ac:dyDescent="0.25">
      <c r="A8652" s="2">
        <v>540</v>
      </c>
      <c r="B8652">
        <v>9563</v>
      </c>
      <c r="C8652" s="3">
        <v>5703.1896820000002</v>
      </c>
      <c r="D8652" s="2"/>
    </row>
    <row r="8653" spans="1:4" x14ac:dyDescent="0.25">
      <c r="A8653" s="2">
        <v>540</v>
      </c>
      <c r="B8653">
        <v>9564</v>
      </c>
      <c r="C8653" s="3">
        <v>24836.515323</v>
      </c>
      <c r="D8653" s="2"/>
    </row>
    <row r="8654" spans="1:4" x14ac:dyDescent="0.25">
      <c r="A8654" s="2">
        <v>540</v>
      </c>
      <c r="B8654">
        <v>9565</v>
      </c>
      <c r="C8654" s="3">
        <v>7571.6427670000003</v>
      </c>
      <c r="D8654" s="2"/>
    </row>
    <row r="8655" spans="1:4" x14ac:dyDescent="0.25">
      <c r="A8655" s="2">
        <v>540</v>
      </c>
      <c r="B8655">
        <v>9566</v>
      </c>
      <c r="C8655" s="3">
        <v>7604.4190280000003</v>
      </c>
      <c r="D8655" s="2"/>
    </row>
    <row r="8656" spans="1:4" x14ac:dyDescent="0.25">
      <c r="A8656" s="2">
        <v>540</v>
      </c>
      <c r="B8656">
        <v>9567</v>
      </c>
      <c r="C8656" s="3">
        <v>24836.515323</v>
      </c>
      <c r="D8656" s="2"/>
    </row>
    <row r="8657" spans="1:4" x14ac:dyDescent="0.25">
      <c r="A8657" s="2">
        <v>540</v>
      </c>
      <c r="B8657">
        <v>9568</v>
      </c>
      <c r="C8657" s="3">
        <v>29252.548823000001</v>
      </c>
      <c r="D8657" s="2"/>
    </row>
    <row r="8658" spans="1:4" x14ac:dyDescent="0.25">
      <c r="A8658" s="2">
        <v>540</v>
      </c>
      <c r="B8658">
        <v>9569</v>
      </c>
      <c r="C8658" s="3">
        <v>14160.620955</v>
      </c>
      <c r="D8658" s="2"/>
    </row>
    <row r="8659" spans="1:4" x14ac:dyDescent="0.25">
      <c r="A8659" s="2">
        <v>540</v>
      </c>
      <c r="B8659">
        <v>9570</v>
      </c>
      <c r="C8659" s="3">
        <v>5679.0941640000001</v>
      </c>
      <c r="D8659" s="2"/>
    </row>
    <row r="8660" spans="1:4" x14ac:dyDescent="0.25">
      <c r="A8660" s="2">
        <v>540</v>
      </c>
      <c r="B8660">
        <v>9571</v>
      </c>
      <c r="C8660" s="3">
        <v>6085.3546379999998</v>
      </c>
      <c r="D8660" s="2"/>
    </row>
    <row r="8661" spans="1:4" x14ac:dyDescent="0.25">
      <c r="A8661" s="2">
        <v>540</v>
      </c>
      <c r="B8661">
        <v>9572</v>
      </c>
      <c r="C8661" s="3">
        <v>8349.3938600000001</v>
      </c>
      <c r="D8661" s="2"/>
    </row>
    <row r="8662" spans="1:4" x14ac:dyDescent="0.25">
      <c r="A8662" s="2">
        <v>540</v>
      </c>
      <c r="B8662">
        <v>9573</v>
      </c>
      <c r="C8662" s="3">
        <v>3591.6018140000001</v>
      </c>
      <c r="D8662" s="2"/>
    </row>
    <row r="8663" spans="1:4" x14ac:dyDescent="0.25">
      <c r="A8663" s="2">
        <v>540</v>
      </c>
      <c r="B8663">
        <v>9574</v>
      </c>
      <c r="C8663" s="3">
        <v>2652.3979960000001</v>
      </c>
      <c r="D8663" s="2"/>
    </row>
    <row r="8664" spans="1:4" x14ac:dyDescent="0.25">
      <c r="A8664" s="2">
        <v>540</v>
      </c>
      <c r="B8664">
        <v>9575</v>
      </c>
      <c r="C8664" s="3">
        <v>2268.0169089999999</v>
      </c>
      <c r="D8664" s="2"/>
    </row>
    <row r="8665" spans="1:4" x14ac:dyDescent="0.25">
      <c r="A8665" s="2">
        <v>540</v>
      </c>
      <c r="B8665">
        <v>9576</v>
      </c>
      <c r="C8665" s="3">
        <v>2687.2521360000001</v>
      </c>
      <c r="D8665" s="2"/>
    </row>
    <row r="8666" spans="1:4" x14ac:dyDescent="0.25">
      <c r="A8666" s="2">
        <v>540</v>
      </c>
      <c r="B8666">
        <v>9577</v>
      </c>
      <c r="C8666" s="3">
        <v>1344.701624</v>
      </c>
      <c r="D8666" s="2"/>
    </row>
    <row r="8667" spans="1:4" x14ac:dyDescent="0.25">
      <c r="A8667" s="2">
        <v>540</v>
      </c>
      <c r="B8667">
        <v>9578</v>
      </c>
      <c r="C8667" s="3">
        <v>630.75335700000005</v>
      </c>
      <c r="D8667" s="2"/>
    </row>
    <row r="8668" spans="1:4" x14ac:dyDescent="0.25">
      <c r="A8668" s="2">
        <v>540</v>
      </c>
      <c r="B8668">
        <v>9579</v>
      </c>
      <c r="C8668" s="3">
        <v>1198.7134960000001</v>
      </c>
      <c r="D8668" s="2"/>
    </row>
    <row r="8669" spans="1:4" x14ac:dyDescent="0.25">
      <c r="A8669" s="2">
        <v>540</v>
      </c>
      <c r="B8669">
        <v>9580</v>
      </c>
      <c r="C8669" s="3">
        <v>31026.596174332</v>
      </c>
      <c r="D8669" s="2"/>
    </row>
    <row r="8670" spans="1:4" x14ac:dyDescent="0.25">
      <c r="A8670" s="2">
        <v>540</v>
      </c>
      <c r="B8670">
        <v>9581</v>
      </c>
      <c r="C8670" s="3">
        <v>35985.671297000001</v>
      </c>
      <c r="D8670" s="2"/>
    </row>
    <row r="8671" spans="1:4" x14ac:dyDescent="0.25">
      <c r="A8671" s="2">
        <v>540</v>
      </c>
      <c r="B8671">
        <v>9582</v>
      </c>
      <c r="C8671" s="3">
        <v>35985.671297000001</v>
      </c>
      <c r="D8671" s="2"/>
    </row>
    <row r="8672" spans="1:4" x14ac:dyDescent="0.25">
      <c r="A8672" s="2">
        <v>540</v>
      </c>
      <c r="B8672">
        <v>9583</v>
      </c>
      <c r="C8672" s="3">
        <v>2344.3592659999999</v>
      </c>
      <c r="D8672" s="2"/>
    </row>
    <row r="8673" spans="1:4" x14ac:dyDescent="0.25">
      <c r="A8673" s="2">
        <v>540</v>
      </c>
      <c r="B8673">
        <v>9584</v>
      </c>
      <c r="C8673" s="3">
        <v>3627.8387039999998</v>
      </c>
      <c r="D8673" s="2"/>
    </row>
    <row r="8674" spans="1:4" x14ac:dyDescent="0.25">
      <c r="A8674" s="2">
        <v>540</v>
      </c>
      <c r="B8674">
        <v>9587</v>
      </c>
      <c r="C8674" s="3">
        <v>382.67810400000002</v>
      </c>
      <c r="D8674" s="2"/>
    </row>
    <row r="8675" spans="1:4" x14ac:dyDescent="0.25">
      <c r="A8675" s="2">
        <v>540</v>
      </c>
      <c r="B8675">
        <v>9588</v>
      </c>
      <c r="C8675" s="3">
        <v>468.502701</v>
      </c>
      <c r="D8675" s="2"/>
    </row>
    <row r="8676" spans="1:4" x14ac:dyDescent="0.25">
      <c r="A8676" s="2">
        <v>540</v>
      </c>
      <c r="B8676">
        <v>9589</v>
      </c>
      <c r="C8676" s="3">
        <v>514.62919099999999</v>
      </c>
      <c r="D8676" s="2"/>
    </row>
    <row r="8677" spans="1:4" x14ac:dyDescent="0.25">
      <c r="A8677" s="2">
        <v>540</v>
      </c>
      <c r="B8677">
        <v>9590</v>
      </c>
      <c r="C8677" s="3">
        <v>1097.0923600000001</v>
      </c>
      <c r="D8677" s="2"/>
    </row>
    <row r="8678" spans="1:4" x14ac:dyDescent="0.25">
      <c r="A8678" s="2">
        <v>540</v>
      </c>
      <c r="B8678">
        <v>9591</v>
      </c>
      <c r="C8678" s="3">
        <v>828.99774100000002</v>
      </c>
      <c r="D8678" s="2"/>
    </row>
    <row r="8679" spans="1:4" x14ac:dyDescent="0.25">
      <c r="A8679" s="2">
        <v>540</v>
      </c>
      <c r="B8679">
        <v>9594</v>
      </c>
      <c r="C8679" s="3">
        <v>526.52982299999996</v>
      </c>
      <c r="D8679" s="2"/>
    </row>
    <row r="8680" spans="1:4" x14ac:dyDescent="0.25">
      <c r="A8680" s="2">
        <v>540</v>
      </c>
      <c r="B8680">
        <v>9595</v>
      </c>
      <c r="C8680" s="3">
        <v>610.71524599999998</v>
      </c>
      <c r="D8680" s="2"/>
    </row>
    <row r="8681" spans="1:4" x14ac:dyDescent="0.25">
      <c r="A8681" s="2">
        <v>540</v>
      </c>
      <c r="B8681">
        <v>9596</v>
      </c>
      <c r="C8681" s="3">
        <v>814.92468399999996</v>
      </c>
      <c r="D8681" s="2"/>
    </row>
    <row r="8682" spans="1:4" x14ac:dyDescent="0.25">
      <c r="A8682" s="2">
        <v>540</v>
      </c>
      <c r="B8682">
        <v>9597</v>
      </c>
      <c r="C8682" s="3">
        <v>4460.1638659999999</v>
      </c>
      <c r="D8682" s="2"/>
    </row>
    <row r="8683" spans="1:4" x14ac:dyDescent="0.25">
      <c r="A8683" s="2">
        <v>540</v>
      </c>
      <c r="B8683">
        <v>9598</v>
      </c>
      <c r="C8683" s="3">
        <v>11595.33995</v>
      </c>
      <c r="D8683" s="2"/>
    </row>
    <row r="8684" spans="1:4" x14ac:dyDescent="0.25">
      <c r="A8684" s="2">
        <v>540</v>
      </c>
      <c r="B8684">
        <v>9599</v>
      </c>
      <c r="C8684" s="3">
        <v>4576.0966470000003</v>
      </c>
      <c r="D8684" s="2"/>
    </row>
    <row r="8685" spans="1:4" x14ac:dyDescent="0.25">
      <c r="A8685" s="2">
        <v>540</v>
      </c>
      <c r="B8685">
        <v>9600</v>
      </c>
      <c r="C8685" s="3">
        <v>5058.119111</v>
      </c>
      <c r="D8685" s="2"/>
    </row>
    <row r="8686" spans="1:4" x14ac:dyDescent="0.25">
      <c r="A8686" s="2">
        <v>540</v>
      </c>
      <c r="B8686">
        <v>9601</v>
      </c>
      <c r="C8686" s="3">
        <v>5058.119111</v>
      </c>
      <c r="D8686" s="2"/>
    </row>
    <row r="8687" spans="1:4" x14ac:dyDescent="0.25">
      <c r="A8687" s="2">
        <v>540</v>
      </c>
      <c r="B8687">
        <v>9602</v>
      </c>
      <c r="C8687" s="3">
        <v>9284.9375170000003</v>
      </c>
      <c r="D8687" s="2"/>
    </row>
    <row r="8688" spans="1:4" x14ac:dyDescent="0.25">
      <c r="A8688" s="2">
        <v>540</v>
      </c>
      <c r="B8688">
        <v>9603</v>
      </c>
      <c r="C8688" s="3">
        <v>11972.71767</v>
      </c>
      <c r="D8688" s="2"/>
    </row>
    <row r="8689" spans="1:4" x14ac:dyDescent="0.25">
      <c r="A8689" s="2">
        <v>540</v>
      </c>
      <c r="B8689">
        <v>9607</v>
      </c>
      <c r="C8689" s="3">
        <v>3561.0712189999999</v>
      </c>
      <c r="D8689" s="2"/>
    </row>
    <row r="8690" spans="1:4" x14ac:dyDescent="0.25">
      <c r="A8690" s="2">
        <v>540</v>
      </c>
      <c r="B8690">
        <v>9608</v>
      </c>
      <c r="C8690" s="3">
        <v>4413.4245220000003</v>
      </c>
      <c r="D8690" s="2"/>
    </row>
    <row r="8691" spans="1:4" x14ac:dyDescent="0.25">
      <c r="A8691" s="2">
        <v>540</v>
      </c>
      <c r="B8691">
        <v>9609</v>
      </c>
      <c r="C8691" s="3">
        <v>4413.4245220000003</v>
      </c>
      <c r="D8691" s="2"/>
    </row>
    <row r="8692" spans="1:4" x14ac:dyDescent="0.25">
      <c r="A8692" s="2">
        <v>540</v>
      </c>
      <c r="B8692">
        <v>9612</v>
      </c>
      <c r="C8692" s="3">
        <v>8951.3683000000001</v>
      </c>
      <c r="D8692" s="2"/>
    </row>
    <row r="8693" spans="1:4" x14ac:dyDescent="0.25">
      <c r="A8693" s="2">
        <v>540</v>
      </c>
      <c r="B8693">
        <v>9613</v>
      </c>
      <c r="C8693" s="3">
        <v>3064.2683619999998</v>
      </c>
      <c r="D8693" s="2"/>
    </row>
    <row r="8694" spans="1:4" x14ac:dyDescent="0.25">
      <c r="A8694" s="2">
        <v>540</v>
      </c>
      <c r="B8694">
        <v>9614</v>
      </c>
      <c r="C8694" s="3">
        <v>3581.4878020000001</v>
      </c>
      <c r="D8694" s="2"/>
    </row>
    <row r="8695" spans="1:4" x14ac:dyDescent="0.25">
      <c r="A8695" s="2">
        <v>540</v>
      </c>
      <c r="B8695">
        <v>9615</v>
      </c>
      <c r="C8695" s="3">
        <v>3581.4878020000001</v>
      </c>
      <c r="D8695" s="2"/>
    </row>
    <row r="8696" spans="1:4" x14ac:dyDescent="0.25">
      <c r="A8696" s="2">
        <v>540</v>
      </c>
      <c r="B8696">
        <v>9616</v>
      </c>
      <c r="C8696" s="3">
        <v>1766.2609849999999</v>
      </c>
      <c r="D8696" s="2"/>
    </row>
    <row r="8697" spans="1:4" x14ac:dyDescent="0.25">
      <c r="A8697" s="2">
        <v>540</v>
      </c>
      <c r="B8697">
        <v>9617</v>
      </c>
      <c r="C8697" s="3">
        <v>18297.900038997999</v>
      </c>
      <c r="D8697" s="2"/>
    </row>
    <row r="8698" spans="1:4" x14ac:dyDescent="0.25">
      <c r="A8698" s="2">
        <v>540</v>
      </c>
      <c r="B8698">
        <v>9618</v>
      </c>
      <c r="C8698" s="3">
        <v>12379.693729000001</v>
      </c>
      <c r="D8698" s="2"/>
    </row>
    <row r="8699" spans="1:4" x14ac:dyDescent="0.25">
      <c r="A8699" s="2">
        <v>540</v>
      </c>
      <c r="B8699">
        <v>9619</v>
      </c>
      <c r="C8699" s="3">
        <v>12060.424136</v>
      </c>
      <c r="D8699" s="2"/>
    </row>
    <row r="8700" spans="1:4" x14ac:dyDescent="0.25">
      <c r="A8700" s="2">
        <v>540</v>
      </c>
      <c r="B8700">
        <v>9620</v>
      </c>
      <c r="C8700" s="3">
        <v>14460.035302</v>
      </c>
      <c r="D8700" s="2"/>
    </row>
    <row r="8701" spans="1:4" x14ac:dyDescent="0.25">
      <c r="A8701" s="2">
        <v>540</v>
      </c>
      <c r="B8701">
        <v>9621</v>
      </c>
      <c r="C8701" s="3">
        <v>13066.091994</v>
      </c>
      <c r="D8701" s="2"/>
    </row>
    <row r="8702" spans="1:4" x14ac:dyDescent="0.25">
      <c r="A8702" s="2">
        <v>540</v>
      </c>
      <c r="B8702">
        <v>9622</v>
      </c>
      <c r="C8702" s="3">
        <v>18815.818269997999</v>
      </c>
      <c r="D8702" s="2"/>
    </row>
    <row r="8703" spans="1:4" x14ac:dyDescent="0.25">
      <c r="A8703" s="2">
        <v>540</v>
      </c>
      <c r="B8703">
        <v>9623</v>
      </c>
      <c r="C8703" s="3">
        <v>21058.217430000001</v>
      </c>
      <c r="D8703" s="2"/>
    </row>
    <row r="8704" spans="1:4" x14ac:dyDescent="0.25">
      <c r="A8704" s="2">
        <v>540</v>
      </c>
      <c r="B8704">
        <v>9624</v>
      </c>
      <c r="C8704" s="3">
        <v>20991.673428999999</v>
      </c>
      <c r="D8704" s="2"/>
    </row>
    <row r="8705" spans="1:4" x14ac:dyDescent="0.25">
      <c r="A8705" s="2">
        <v>540</v>
      </c>
      <c r="B8705">
        <v>9625</v>
      </c>
      <c r="C8705" s="3">
        <v>19079.053070000002</v>
      </c>
      <c r="D8705" s="2"/>
    </row>
    <row r="8706" spans="1:4" x14ac:dyDescent="0.25">
      <c r="A8706" s="2">
        <v>540</v>
      </c>
      <c r="B8706">
        <v>9626</v>
      </c>
      <c r="C8706" s="3">
        <v>2518.4055290000001</v>
      </c>
      <c r="D8706" s="2"/>
    </row>
    <row r="8707" spans="1:4" x14ac:dyDescent="0.25">
      <c r="A8707" s="2">
        <v>540</v>
      </c>
      <c r="B8707">
        <v>9627</v>
      </c>
      <c r="C8707" s="3">
        <v>2278.3824540000001</v>
      </c>
      <c r="D8707" s="2"/>
    </row>
    <row r="8708" spans="1:4" x14ac:dyDescent="0.25">
      <c r="A8708" s="2">
        <v>540</v>
      </c>
      <c r="B8708">
        <v>9628</v>
      </c>
      <c r="C8708" s="3">
        <v>5799.8556930000004</v>
      </c>
      <c r="D8708" s="2"/>
    </row>
    <row r="8709" spans="1:4" x14ac:dyDescent="0.25">
      <c r="A8709" s="2">
        <v>540</v>
      </c>
      <c r="B8709">
        <v>9634</v>
      </c>
      <c r="C8709" s="3">
        <v>9578.4889719999992</v>
      </c>
      <c r="D8709" s="2"/>
    </row>
    <row r="8710" spans="1:4" x14ac:dyDescent="0.25">
      <c r="A8710" s="2">
        <v>540</v>
      </c>
      <c r="B8710">
        <v>9635</v>
      </c>
      <c r="C8710" s="3">
        <v>2609.6976530000002</v>
      </c>
      <c r="D8710" s="2"/>
    </row>
    <row r="8711" spans="1:4" x14ac:dyDescent="0.25">
      <c r="A8711" s="2">
        <v>540</v>
      </c>
      <c r="B8711">
        <v>9636</v>
      </c>
      <c r="C8711" s="3">
        <v>256.779562</v>
      </c>
      <c r="D8711" s="2"/>
    </row>
    <row r="8712" spans="1:4" x14ac:dyDescent="0.25">
      <c r="A8712" s="2">
        <v>540</v>
      </c>
      <c r="B8712">
        <v>9637</v>
      </c>
      <c r="C8712" s="3">
        <v>317.01780300000001</v>
      </c>
      <c r="D8712" s="2"/>
    </row>
    <row r="8713" spans="1:4" x14ac:dyDescent="0.25">
      <c r="A8713" s="2">
        <v>540</v>
      </c>
      <c r="B8713">
        <v>9639</v>
      </c>
      <c r="C8713" s="3">
        <v>15516.821167</v>
      </c>
      <c r="D8713" s="2"/>
    </row>
    <row r="8714" spans="1:4" x14ac:dyDescent="0.25">
      <c r="A8714" s="2">
        <v>540</v>
      </c>
      <c r="B8714">
        <v>9640</v>
      </c>
      <c r="C8714" s="3">
        <v>13054.302771000001</v>
      </c>
      <c r="D8714" s="2"/>
    </row>
    <row r="8715" spans="1:4" x14ac:dyDescent="0.25">
      <c r="A8715" s="2">
        <v>540</v>
      </c>
      <c r="B8715">
        <v>9641</v>
      </c>
      <c r="C8715" s="3">
        <v>1828.737993</v>
      </c>
      <c r="D8715" s="2"/>
    </row>
    <row r="8716" spans="1:4" x14ac:dyDescent="0.25">
      <c r="A8716" s="2">
        <v>540</v>
      </c>
      <c r="B8716">
        <v>9642</v>
      </c>
      <c r="C8716" s="3">
        <v>2052.881934</v>
      </c>
      <c r="D8716" s="2"/>
    </row>
    <row r="8717" spans="1:4" x14ac:dyDescent="0.25">
      <c r="A8717" s="2">
        <v>540</v>
      </c>
      <c r="B8717">
        <v>9643</v>
      </c>
      <c r="C8717" s="3">
        <v>19757.194079000001</v>
      </c>
      <c r="D8717" s="2"/>
    </row>
    <row r="8718" spans="1:4" x14ac:dyDescent="0.25">
      <c r="A8718" s="2">
        <v>540</v>
      </c>
      <c r="B8718">
        <v>9644</v>
      </c>
      <c r="C8718" s="3">
        <v>1577.1398589999999</v>
      </c>
      <c r="D8718" s="2"/>
    </row>
    <row r="8719" spans="1:4" x14ac:dyDescent="0.25">
      <c r="A8719" s="2">
        <v>540</v>
      </c>
      <c r="B8719">
        <v>9646</v>
      </c>
      <c r="C8719" s="3">
        <v>222.80977899999999</v>
      </c>
      <c r="D8719" s="2"/>
    </row>
    <row r="8720" spans="1:4" x14ac:dyDescent="0.25">
      <c r="A8720" s="2">
        <v>540</v>
      </c>
      <c r="B8720">
        <v>9649</v>
      </c>
      <c r="C8720" s="3">
        <v>1668.8323929999999</v>
      </c>
      <c r="D8720" s="2"/>
    </row>
    <row r="8721" spans="1:4" x14ac:dyDescent="0.25">
      <c r="A8721" s="2">
        <v>540</v>
      </c>
      <c r="B8721">
        <v>9650</v>
      </c>
      <c r="C8721" s="3">
        <v>1427.3525529999999</v>
      </c>
      <c r="D8721" s="2"/>
    </row>
    <row r="8722" spans="1:4" x14ac:dyDescent="0.25">
      <c r="A8722" s="2">
        <v>540</v>
      </c>
      <c r="B8722">
        <v>9651</v>
      </c>
      <c r="C8722" s="3">
        <v>421.616356</v>
      </c>
      <c r="D8722" s="2"/>
    </row>
    <row r="8723" spans="1:4" x14ac:dyDescent="0.25">
      <c r="A8723" s="2">
        <v>540</v>
      </c>
      <c r="B8723">
        <v>9652</v>
      </c>
      <c r="C8723" s="3">
        <v>583.98910999999998</v>
      </c>
      <c r="D8723" s="2"/>
    </row>
    <row r="8724" spans="1:4" x14ac:dyDescent="0.25">
      <c r="A8724" s="2">
        <v>540</v>
      </c>
      <c r="B8724">
        <v>9653</v>
      </c>
      <c r="C8724" s="3">
        <v>8518.0557790000003</v>
      </c>
      <c r="D8724" s="2"/>
    </row>
    <row r="8725" spans="1:4" x14ac:dyDescent="0.25">
      <c r="A8725" s="2">
        <v>540</v>
      </c>
      <c r="B8725">
        <v>9654</v>
      </c>
      <c r="C8725" s="3">
        <v>0</v>
      </c>
      <c r="D8725" s="2"/>
    </row>
    <row r="8726" spans="1:4" x14ac:dyDescent="0.25">
      <c r="A8726" s="2">
        <v>540</v>
      </c>
      <c r="B8726">
        <v>9655</v>
      </c>
      <c r="C8726" s="3">
        <v>1344.46551</v>
      </c>
      <c r="D8726" s="2"/>
    </row>
    <row r="8727" spans="1:4" x14ac:dyDescent="0.25">
      <c r="A8727" s="2">
        <v>540</v>
      </c>
      <c r="B8727">
        <v>9656</v>
      </c>
      <c r="C8727" s="3">
        <v>931.36722099999997</v>
      </c>
      <c r="D8727" s="2"/>
    </row>
    <row r="8728" spans="1:4" x14ac:dyDescent="0.25">
      <c r="A8728" s="2">
        <v>540</v>
      </c>
      <c r="B8728">
        <v>9657</v>
      </c>
      <c r="C8728" s="3">
        <v>640.89407300000005</v>
      </c>
      <c r="D8728" s="2"/>
    </row>
    <row r="8729" spans="1:4" x14ac:dyDescent="0.25">
      <c r="A8729" s="2">
        <v>540</v>
      </c>
      <c r="B8729">
        <v>9658</v>
      </c>
      <c r="C8729" s="3">
        <v>2521.4858789999998</v>
      </c>
      <c r="D8729" s="2"/>
    </row>
    <row r="8730" spans="1:4" x14ac:dyDescent="0.25">
      <c r="A8730" s="2">
        <v>540</v>
      </c>
      <c r="B8730">
        <v>9659</v>
      </c>
      <c r="C8730" s="3">
        <v>8242.8230519999997</v>
      </c>
      <c r="D8730" s="2"/>
    </row>
    <row r="8731" spans="1:4" x14ac:dyDescent="0.25">
      <c r="A8731" s="2">
        <v>540</v>
      </c>
      <c r="B8731">
        <v>9660</v>
      </c>
      <c r="C8731" s="3">
        <v>8002.996134</v>
      </c>
      <c r="D8731" s="2"/>
    </row>
    <row r="8732" spans="1:4" x14ac:dyDescent="0.25">
      <c r="A8732" s="2">
        <v>540</v>
      </c>
      <c r="B8732">
        <v>9661</v>
      </c>
      <c r="C8732" s="3">
        <v>8088.0636839999997</v>
      </c>
      <c r="D8732" s="2"/>
    </row>
    <row r="8733" spans="1:4" x14ac:dyDescent="0.25">
      <c r="A8733" s="2">
        <v>540</v>
      </c>
      <c r="B8733">
        <v>9662</v>
      </c>
      <c r="C8733" s="3">
        <v>1830.5012999999999</v>
      </c>
      <c r="D8733" s="2"/>
    </row>
    <row r="8734" spans="1:4" x14ac:dyDescent="0.25">
      <c r="A8734" s="2">
        <v>540</v>
      </c>
      <c r="B8734">
        <v>9663</v>
      </c>
      <c r="C8734" s="3">
        <v>1423.9504690000001</v>
      </c>
      <c r="D8734" s="2"/>
    </row>
    <row r="8735" spans="1:4" x14ac:dyDescent="0.25">
      <c r="A8735" s="2">
        <v>540</v>
      </c>
      <c r="B8735">
        <v>9664</v>
      </c>
      <c r="C8735" s="3">
        <v>1220.8268109999999</v>
      </c>
      <c r="D8735" s="2"/>
    </row>
    <row r="8736" spans="1:4" x14ac:dyDescent="0.25">
      <c r="A8736" s="2">
        <v>540</v>
      </c>
      <c r="B8736">
        <v>9665</v>
      </c>
      <c r="C8736" s="3">
        <v>984.82314799999995</v>
      </c>
      <c r="D8736" s="2"/>
    </row>
    <row r="8737" spans="1:4" x14ac:dyDescent="0.25">
      <c r="A8737" s="2">
        <v>540</v>
      </c>
      <c r="B8737">
        <v>9666</v>
      </c>
      <c r="C8737" s="3">
        <v>0</v>
      </c>
      <c r="D8737" s="2"/>
    </row>
    <row r="8738" spans="1:4" x14ac:dyDescent="0.25">
      <c r="A8738" s="2">
        <v>540</v>
      </c>
      <c r="B8738">
        <v>9667</v>
      </c>
      <c r="C8738" s="3">
        <v>1877.0365750000001</v>
      </c>
      <c r="D8738" s="2"/>
    </row>
    <row r="8739" spans="1:4" x14ac:dyDescent="0.25">
      <c r="A8739" s="2">
        <v>540</v>
      </c>
      <c r="B8739">
        <v>9668</v>
      </c>
      <c r="C8739" s="3">
        <v>2993.9428760000001</v>
      </c>
      <c r="D8739" s="2"/>
    </row>
    <row r="8740" spans="1:4" x14ac:dyDescent="0.25">
      <c r="A8740" s="2">
        <v>540</v>
      </c>
      <c r="B8740">
        <v>9669</v>
      </c>
      <c r="C8740" s="3">
        <v>8996.7935240000006</v>
      </c>
      <c r="D8740" s="2"/>
    </row>
    <row r="8741" spans="1:4" x14ac:dyDescent="0.25">
      <c r="A8741" s="2">
        <v>540</v>
      </c>
      <c r="B8741">
        <v>9670</v>
      </c>
      <c r="C8741" s="3">
        <v>15850.306490999999</v>
      </c>
      <c r="D8741" s="2"/>
    </row>
    <row r="8742" spans="1:4" x14ac:dyDescent="0.25">
      <c r="A8742" s="2">
        <v>540</v>
      </c>
      <c r="B8742">
        <v>9671</v>
      </c>
      <c r="C8742" s="3">
        <v>11700.3488</v>
      </c>
      <c r="D8742" s="2"/>
    </row>
    <row r="8743" spans="1:4" x14ac:dyDescent="0.25">
      <c r="A8743" s="2">
        <v>540</v>
      </c>
      <c r="B8743">
        <v>9672</v>
      </c>
      <c r="C8743" s="3">
        <v>13756.795676</v>
      </c>
      <c r="D8743" s="2"/>
    </row>
    <row r="8744" spans="1:4" x14ac:dyDescent="0.25">
      <c r="A8744" s="2">
        <v>540</v>
      </c>
      <c r="B8744">
        <v>9673</v>
      </c>
      <c r="C8744" s="3">
        <v>4749.4451779999999</v>
      </c>
      <c r="D8744" s="2"/>
    </row>
    <row r="8745" spans="1:4" x14ac:dyDescent="0.25">
      <c r="A8745" s="2">
        <v>540</v>
      </c>
      <c r="B8745">
        <v>9674</v>
      </c>
      <c r="C8745" s="3">
        <v>1634.067687</v>
      </c>
      <c r="D8745" s="2"/>
    </row>
    <row r="8746" spans="1:4" x14ac:dyDescent="0.25">
      <c r="A8746" s="2">
        <v>540</v>
      </c>
      <c r="B8746">
        <v>9675</v>
      </c>
      <c r="C8746" s="3">
        <v>1893.782676</v>
      </c>
      <c r="D8746" s="2"/>
    </row>
    <row r="8747" spans="1:4" x14ac:dyDescent="0.25">
      <c r="A8747" s="2">
        <v>540</v>
      </c>
      <c r="B8747">
        <v>9676</v>
      </c>
      <c r="C8747" s="3">
        <v>2009.4228390000001</v>
      </c>
      <c r="D8747" s="2"/>
    </row>
    <row r="8748" spans="1:4" x14ac:dyDescent="0.25">
      <c r="A8748" s="2">
        <v>540</v>
      </c>
      <c r="B8748">
        <v>9677</v>
      </c>
      <c r="C8748" s="3">
        <v>128.44046399999999</v>
      </c>
      <c r="D8748" s="2"/>
    </row>
    <row r="8749" spans="1:4" x14ac:dyDescent="0.25">
      <c r="A8749" s="2">
        <v>540</v>
      </c>
      <c r="B8749">
        <v>9678</v>
      </c>
      <c r="C8749" s="3">
        <v>260.12257599999998</v>
      </c>
      <c r="D8749" s="2"/>
    </row>
    <row r="8750" spans="1:4" x14ac:dyDescent="0.25">
      <c r="A8750" s="2">
        <v>540</v>
      </c>
      <c r="B8750">
        <v>9679</v>
      </c>
      <c r="C8750" s="3">
        <v>246.41067100000001</v>
      </c>
      <c r="D8750" s="2"/>
    </row>
    <row r="8751" spans="1:4" x14ac:dyDescent="0.25">
      <c r="A8751" s="2">
        <v>540</v>
      </c>
      <c r="B8751">
        <v>9680</v>
      </c>
      <c r="C8751" s="3">
        <v>652.71743000000004</v>
      </c>
      <c r="D8751" s="2"/>
    </row>
    <row r="8752" spans="1:4" x14ac:dyDescent="0.25">
      <c r="A8752" s="2">
        <v>540</v>
      </c>
      <c r="B8752">
        <v>9681</v>
      </c>
      <c r="C8752" s="3">
        <v>124.87125899999999</v>
      </c>
      <c r="D8752" s="2"/>
    </row>
    <row r="8753" spans="1:4" x14ac:dyDescent="0.25">
      <c r="A8753" s="2">
        <v>540</v>
      </c>
      <c r="B8753">
        <v>9682</v>
      </c>
      <c r="C8753" s="3">
        <v>1375.2663359999999</v>
      </c>
      <c r="D8753" s="2"/>
    </row>
    <row r="8754" spans="1:4" x14ac:dyDescent="0.25">
      <c r="A8754" s="2">
        <v>540</v>
      </c>
      <c r="B8754">
        <v>9683</v>
      </c>
      <c r="C8754" s="3">
        <v>0</v>
      </c>
      <c r="D8754" s="2"/>
    </row>
    <row r="8755" spans="1:4" x14ac:dyDescent="0.25">
      <c r="A8755" s="2">
        <v>540</v>
      </c>
      <c r="B8755">
        <v>9684</v>
      </c>
      <c r="C8755" s="3">
        <v>0</v>
      </c>
      <c r="D8755" s="2"/>
    </row>
    <row r="8756" spans="1:4" x14ac:dyDescent="0.25">
      <c r="A8756" s="2">
        <v>540</v>
      </c>
      <c r="B8756">
        <v>9685</v>
      </c>
      <c r="C8756" s="3">
        <v>0</v>
      </c>
      <c r="D8756" s="2"/>
    </row>
    <row r="8757" spans="1:4" x14ac:dyDescent="0.25">
      <c r="A8757" s="2">
        <v>540</v>
      </c>
      <c r="B8757">
        <v>9686</v>
      </c>
      <c r="C8757" s="3">
        <v>5398.4889979999998</v>
      </c>
      <c r="D8757" s="2"/>
    </row>
    <row r="8758" spans="1:4" x14ac:dyDescent="0.25">
      <c r="A8758" s="2">
        <v>540</v>
      </c>
      <c r="B8758">
        <v>9687</v>
      </c>
      <c r="C8758" s="3">
        <v>4143.3159240000005</v>
      </c>
      <c r="D8758" s="2"/>
    </row>
    <row r="8759" spans="1:4" x14ac:dyDescent="0.25">
      <c r="A8759" s="2">
        <v>540</v>
      </c>
      <c r="B8759">
        <v>9688</v>
      </c>
      <c r="C8759" s="3">
        <v>3031.2090480000002</v>
      </c>
      <c r="D8759" s="2"/>
    </row>
    <row r="8760" spans="1:4" x14ac:dyDescent="0.25">
      <c r="A8760" s="2">
        <v>540</v>
      </c>
      <c r="B8760">
        <v>9689</v>
      </c>
      <c r="C8760" s="3">
        <v>2019.571541</v>
      </c>
      <c r="D8760" s="2"/>
    </row>
    <row r="8761" spans="1:4" x14ac:dyDescent="0.25">
      <c r="A8761" s="2">
        <v>540</v>
      </c>
      <c r="B8761">
        <v>9690</v>
      </c>
      <c r="C8761" s="3">
        <v>8730.8870289999995</v>
      </c>
      <c r="D8761" s="2"/>
    </row>
    <row r="8762" spans="1:4" x14ac:dyDescent="0.25">
      <c r="A8762" s="2">
        <v>540</v>
      </c>
      <c r="B8762">
        <v>9691</v>
      </c>
      <c r="C8762" s="3">
        <v>8730.8870289999995</v>
      </c>
      <c r="D8762" s="2"/>
    </row>
    <row r="8763" spans="1:4" x14ac:dyDescent="0.25">
      <c r="A8763" s="2">
        <v>540</v>
      </c>
      <c r="B8763">
        <v>9692</v>
      </c>
      <c r="C8763" s="3">
        <v>2206.5912699999999</v>
      </c>
      <c r="D8763" s="2"/>
    </row>
    <row r="8764" spans="1:4" x14ac:dyDescent="0.25">
      <c r="A8764" s="2">
        <v>540</v>
      </c>
      <c r="B8764">
        <v>9693</v>
      </c>
      <c r="C8764" s="3">
        <v>3228.497308</v>
      </c>
      <c r="D8764" s="2"/>
    </row>
    <row r="8765" spans="1:4" x14ac:dyDescent="0.25">
      <c r="A8765" s="2">
        <v>540</v>
      </c>
      <c r="B8765">
        <v>9694</v>
      </c>
      <c r="C8765" s="3">
        <v>388.51208600000001</v>
      </c>
      <c r="D8765" s="2"/>
    </row>
    <row r="8766" spans="1:4" x14ac:dyDescent="0.25">
      <c r="A8766" s="2">
        <v>540</v>
      </c>
      <c r="B8766">
        <v>9695</v>
      </c>
      <c r="C8766" s="3">
        <v>2022.43082</v>
      </c>
      <c r="D8766" s="2"/>
    </row>
    <row r="8767" spans="1:4" x14ac:dyDescent="0.25">
      <c r="A8767" s="2">
        <v>540</v>
      </c>
      <c r="B8767">
        <v>9697</v>
      </c>
      <c r="C8767" s="3">
        <v>7688.2073129999999</v>
      </c>
      <c r="D8767" s="2"/>
    </row>
    <row r="8768" spans="1:4" x14ac:dyDescent="0.25">
      <c r="A8768" s="2">
        <v>540</v>
      </c>
      <c r="B8768">
        <v>9698</v>
      </c>
      <c r="C8768" s="3">
        <v>2446.176735</v>
      </c>
      <c r="D8768" s="2"/>
    </row>
    <row r="8769" spans="1:4" x14ac:dyDescent="0.25">
      <c r="A8769" s="2">
        <v>540</v>
      </c>
      <c r="B8769">
        <v>9699</v>
      </c>
      <c r="C8769" s="3">
        <v>2446.176735</v>
      </c>
      <c r="D8769" s="2"/>
    </row>
    <row r="8770" spans="1:4" x14ac:dyDescent="0.25">
      <c r="A8770" s="2">
        <v>540</v>
      </c>
      <c r="B8770">
        <v>9700</v>
      </c>
      <c r="C8770" s="3">
        <v>5745.0161170000001</v>
      </c>
      <c r="D8770" s="2"/>
    </row>
    <row r="8771" spans="1:4" x14ac:dyDescent="0.25">
      <c r="A8771" s="2">
        <v>540</v>
      </c>
      <c r="B8771">
        <v>9702</v>
      </c>
      <c r="C8771" s="3">
        <v>3362.5001349999998</v>
      </c>
      <c r="D8771" s="2"/>
    </row>
    <row r="8772" spans="1:4" x14ac:dyDescent="0.25">
      <c r="A8772" s="2">
        <v>540</v>
      </c>
      <c r="B8772">
        <v>9703</v>
      </c>
      <c r="C8772" s="3">
        <v>2905.8690059999999</v>
      </c>
      <c r="D8772" s="2"/>
    </row>
    <row r="8773" spans="1:4" x14ac:dyDescent="0.25">
      <c r="A8773" s="2">
        <v>540</v>
      </c>
      <c r="B8773">
        <v>9704</v>
      </c>
      <c r="C8773" s="3">
        <v>2905.8690059999999</v>
      </c>
      <c r="D8773" s="2"/>
    </row>
    <row r="8774" spans="1:4" x14ac:dyDescent="0.25">
      <c r="A8774" s="2">
        <v>540</v>
      </c>
      <c r="B8774">
        <v>9705</v>
      </c>
      <c r="C8774" s="3">
        <v>5927.0560569999998</v>
      </c>
      <c r="D8774" s="2"/>
    </row>
    <row r="8775" spans="1:4" x14ac:dyDescent="0.25">
      <c r="A8775" s="2">
        <v>540</v>
      </c>
      <c r="B8775">
        <v>9706</v>
      </c>
      <c r="C8775" s="3">
        <v>10574.446249000001</v>
      </c>
      <c r="D8775" s="2"/>
    </row>
    <row r="8776" spans="1:4" x14ac:dyDescent="0.25">
      <c r="A8776" s="2">
        <v>540</v>
      </c>
      <c r="B8776">
        <v>9707</v>
      </c>
      <c r="C8776" s="3">
        <v>9668.4940069999993</v>
      </c>
      <c r="D8776" s="2"/>
    </row>
    <row r="8777" spans="1:4" x14ac:dyDescent="0.25">
      <c r="A8777" s="2">
        <v>540</v>
      </c>
      <c r="B8777">
        <v>9708</v>
      </c>
      <c r="C8777" s="3">
        <v>2147.1261610000001</v>
      </c>
      <c r="D8777" s="2"/>
    </row>
    <row r="8778" spans="1:4" x14ac:dyDescent="0.25">
      <c r="A8778" s="2">
        <v>540</v>
      </c>
      <c r="B8778">
        <v>9709</v>
      </c>
      <c r="C8778" s="3">
        <v>6419.4441829999996</v>
      </c>
      <c r="D8778" s="2"/>
    </row>
    <row r="8779" spans="1:4" x14ac:dyDescent="0.25">
      <c r="A8779" s="2">
        <v>540</v>
      </c>
      <c r="B8779">
        <v>9710</v>
      </c>
      <c r="C8779" s="3">
        <v>5234.0469350000003</v>
      </c>
      <c r="D8779" s="2"/>
    </row>
    <row r="8780" spans="1:4" x14ac:dyDescent="0.25">
      <c r="A8780" s="2">
        <v>540</v>
      </c>
      <c r="B8780">
        <v>9711</v>
      </c>
      <c r="C8780" s="3">
        <v>5234.0469350000003</v>
      </c>
      <c r="D8780" s="2"/>
    </row>
    <row r="8781" spans="1:4" x14ac:dyDescent="0.25">
      <c r="A8781" s="2">
        <v>540</v>
      </c>
      <c r="B8781">
        <v>9713</v>
      </c>
      <c r="C8781" s="3">
        <v>3601.5398650000002</v>
      </c>
      <c r="D8781" s="2"/>
    </row>
    <row r="8782" spans="1:4" x14ac:dyDescent="0.25">
      <c r="A8782" s="2">
        <v>540</v>
      </c>
      <c r="B8782">
        <v>9714</v>
      </c>
      <c r="C8782" s="3">
        <v>5841.7651759999999</v>
      </c>
      <c r="D8782" s="2"/>
    </row>
    <row r="8783" spans="1:4" x14ac:dyDescent="0.25">
      <c r="A8783" s="2">
        <v>540</v>
      </c>
      <c r="B8783">
        <v>9717</v>
      </c>
      <c r="C8783" s="3">
        <v>0</v>
      </c>
      <c r="D8783" s="2"/>
    </row>
    <row r="8784" spans="1:4" x14ac:dyDescent="0.25">
      <c r="A8784" s="2">
        <v>540</v>
      </c>
      <c r="B8784">
        <v>9718</v>
      </c>
      <c r="C8784" s="3">
        <v>2952.9842939999999</v>
      </c>
      <c r="D8784" s="2"/>
    </row>
    <row r="8785" spans="1:4" x14ac:dyDescent="0.25">
      <c r="A8785" s="2">
        <v>540</v>
      </c>
      <c r="B8785">
        <v>9719</v>
      </c>
      <c r="C8785" s="3">
        <v>5157.6977070000003</v>
      </c>
      <c r="D8785" s="2"/>
    </row>
    <row r="8786" spans="1:4" x14ac:dyDescent="0.25">
      <c r="A8786" s="2">
        <v>540</v>
      </c>
      <c r="B8786">
        <v>9725</v>
      </c>
      <c r="C8786" s="3">
        <v>645.02991599999996</v>
      </c>
      <c r="D8786" s="2"/>
    </row>
    <row r="8787" spans="1:4" x14ac:dyDescent="0.25">
      <c r="A8787" s="2">
        <v>540</v>
      </c>
      <c r="B8787">
        <v>9726</v>
      </c>
      <c r="C8787" s="3">
        <v>4348.908077</v>
      </c>
      <c r="D8787" s="2"/>
    </row>
    <row r="8788" spans="1:4" x14ac:dyDescent="0.25">
      <c r="A8788" s="2">
        <v>540</v>
      </c>
      <c r="B8788">
        <v>9727</v>
      </c>
      <c r="C8788" s="3">
        <v>14808.290697</v>
      </c>
      <c r="D8788" s="2"/>
    </row>
    <row r="8789" spans="1:4" x14ac:dyDescent="0.25">
      <c r="A8789" s="2">
        <v>540</v>
      </c>
      <c r="B8789">
        <v>9728</v>
      </c>
      <c r="C8789" s="3">
        <v>5541.0959190000003</v>
      </c>
      <c r="D8789" s="2"/>
    </row>
    <row r="8790" spans="1:4" x14ac:dyDescent="0.25">
      <c r="A8790" s="2">
        <v>540</v>
      </c>
      <c r="B8790">
        <v>9729</v>
      </c>
      <c r="C8790" s="3">
        <v>3848.5780930000001</v>
      </c>
      <c r="D8790" s="2"/>
    </row>
    <row r="8791" spans="1:4" x14ac:dyDescent="0.25">
      <c r="A8791" s="2">
        <v>540</v>
      </c>
      <c r="B8791">
        <v>9730</v>
      </c>
      <c r="C8791" s="3">
        <v>12305.339403</v>
      </c>
      <c r="D8791" s="2"/>
    </row>
    <row r="8792" spans="1:4" x14ac:dyDescent="0.25">
      <c r="A8792" s="2">
        <v>540</v>
      </c>
      <c r="B8792">
        <v>9731</v>
      </c>
      <c r="C8792" s="3">
        <v>12967.195919</v>
      </c>
      <c r="D8792" s="2"/>
    </row>
    <row r="8793" spans="1:4" x14ac:dyDescent="0.25">
      <c r="A8793" s="2">
        <v>540</v>
      </c>
      <c r="B8793">
        <v>9732</v>
      </c>
      <c r="C8793" s="3">
        <v>12967.195919</v>
      </c>
      <c r="D8793" s="2"/>
    </row>
    <row r="8794" spans="1:4" x14ac:dyDescent="0.25">
      <c r="A8794" s="2">
        <v>540</v>
      </c>
      <c r="B8794">
        <v>9733</v>
      </c>
      <c r="C8794" s="3">
        <v>13458.195919</v>
      </c>
      <c r="D8794" s="2"/>
    </row>
    <row r="8795" spans="1:4" x14ac:dyDescent="0.25">
      <c r="A8795" s="2">
        <v>540</v>
      </c>
      <c r="B8795">
        <v>9734</v>
      </c>
      <c r="C8795" s="3">
        <v>14305.360231000001</v>
      </c>
      <c r="D8795" s="2"/>
    </row>
    <row r="8796" spans="1:4" x14ac:dyDescent="0.25">
      <c r="A8796" s="2">
        <v>540</v>
      </c>
      <c r="B8796">
        <v>9735</v>
      </c>
      <c r="C8796" s="3">
        <v>14305.360231000001</v>
      </c>
      <c r="D8796" s="2"/>
    </row>
    <row r="8797" spans="1:4" x14ac:dyDescent="0.25">
      <c r="A8797" s="2">
        <v>540</v>
      </c>
      <c r="B8797">
        <v>9736</v>
      </c>
      <c r="C8797" s="3">
        <v>6450.0988889999999</v>
      </c>
      <c r="D8797" s="2"/>
    </row>
    <row r="8798" spans="1:4" x14ac:dyDescent="0.25">
      <c r="A8798" s="2">
        <v>540</v>
      </c>
      <c r="B8798">
        <v>9737</v>
      </c>
      <c r="C8798" s="3">
        <v>6223.0756460000002</v>
      </c>
      <c r="D8798" s="2"/>
    </row>
    <row r="8799" spans="1:4" x14ac:dyDescent="0.25">
      <c r="A8799" s="2">
        <v>540</v>
      </c>
      <c r="B8799">
        <v>9738</v>
      </c>
      <c r="C8799" s="3">
        <v>5022.889674</v>
      </c>
      <c r="D8799" s="2"/>
    </row>
    <row r="8800" spans="1:4" x14ac:dyDescent="0.25">
      <c r="A8800" s="2">
        <v>540</v>
      </c>
      <c r="B8800">
        <v>9739</v>
      </c>
      <c r="C8800" s="3">
        <v>10550.514166000001</v>
      </c>
      <c r="D8800" s="2"/>
    </row>
    <row r="8801" spans="1:4" x14ac:dyDescent="0.25">
      <c r="A8801" s="2">
        <v>540</v>
      </c>
      <c r="B8801">
        <v>9740</v>
      </c>
      <c r="C8801" s="3">
        <v>12122.169979</v>
      </c>
      <c r="D8801" s="2"/>
    </row>
    <row r="8802" spans="1:4" x14ac:dyDescent="0.25">
      <c r="A8802" s="2">
        <v>540</v>
      </c>
      <c r="B8802">
        <v>9741</v>
      </c>
      <c r="C8802" s="3">
        <v>2770.671038</v>
      </c>
      <c r="D8802" s="2"/>
    </row>
    <row r="8803" spans="1:4" x14ac:dyDescent="0.25">
      <c r="A8803" s="2">
        <v>540</v>
      </c>
      <c r="B8803">
        <v>9742</v>
      </c>
      <c r="C8803" s="3">
        <v>18926.88622</v>
      </c>
      <c r="D8803" s="2"/>
    </row>
    <row r="8804" spans="1:4" x14ac:dyDescent="0.25">
      <c r="A8804" s="2">
        <v>540</v>
      </c>
      <c r="B8804">
        <v>9743</v>
      </c>
      <c r="C8804" s="3">
        <v>3567.2297749999998</v>
      </c>
      <c r="D8804" s="2"/>
    </row>
    <row r="8805" spans="1:4" x14ac:dyDescent="0.25">
      <c r="A8805" s="2">
        <v>540</v>
      </c>
      <c r="B8805">
        <v>9744</v>
      </c>
      <c r="C8805" s="3">
        <v>8190.3678449999998</v>
      </c>
      <c r="D8805" s="2"/>
    </row>
    <row r="8806" spans="1:4" x14ac:dyDescent="0.25">
      <c r="A8806" s="2">
        <v>540</v>
      </c>
      <c r="B8806">
        <v>9745</v>
      </c>
      <c r="C8806" s="3">
        <v>6908.3141930000002</v>
      </c>
      <c r="D8806" s="2"/>
    </row>
    <row r="8807" spans="1:4" x14ac:dyDescent="0.25">
      <c r="A8807" s="2">
        <v>540</v>
      </c>
      <c r="B8807">
        <v>9746</v>
      </c>
      <c r="C8807" s="3">
        <v>6870.9093739999998</v>
      </c>
      <c r="D8807" s="2"/>
    </row>
    <row r="8808" spans="1:4" x14ac:dyDescent="0.25">
      <c r="A8808" s="2">
        <v>540</v>
      </c>
      <c r="B8808">
        <v>9747</v>
      </c>
      <c r="C8808" s="3">
        <v>3135.2721289999999</v>
      </c>
      <c r="D8808" s="2"/>
    </row>
    <row r="8809" spans="1:4" x14ac:dyDescent="0.25">
      <c r="A8809" s="2">
        <v>540</v>
      </c>
      <c r="B8809">
        <v>9748</v>
      </c>
      <c r="C8809" s="3">
        <v>67337.843758999996</v>
      </c>
      <c r="D8809" s="2"/>
    </row>
    <row r="8810" spans="1:4" x14ac:dyDescent="0.25">
      <c r="A8810" s="2">
        <v>540</v>
      </c>
      <c r="B8810">
        <v>9749</v>
      </c>
      <c r="C8810" s="3">
        <v>41308.255109999998</v>
      </c>
      <c r="D8810" s="2"/>
    </row>
    <row r="8811" spans="1:4" x14ac:dyDescent="0.25">
      <c r="A8811" s="2">
        <v>540</v>
      </c>
      <c r="B8811">
        <v>9750</v>
      </c>
      <c r="C8811" s="3">
        <v>42654.328350000003</v>
      </c>
      <c r="D8811" s="2"/>
    </row>
    <row r="8812" spans="1:4" x14ac:dyDescent="0.25">
      <c r="A8812" s="2">
        <v>540</v>
      </c>
      <c r="B8812">
        <v>9751</v>
      </c>
      <c r="C8812" s="3">
        <v>3357.5041820000001</v>
      </c>
      <c r="D8812" s="2"/>
    </row>
    <row r="8813" spans="1:4" x14ac:dyDescent="0.25">
      <c r="A8813" s="2">
        <v>540</v>
      </c>
      <c r="B8813">
        <v>9752</v>
      </c>
      <c r="C8813" s="3">
        <v>3371.2886629999998</v>
      </c>
      <c r="D8813" s="2"/>
    </row>
    <row r="8814" spans="1:4" x14ac:dyDescent="0.25">
      <c r="A8814" s="2">
        <v>540</v>
      </c>
      <c r="B8814">
        <v>9753</v>
      </c>
      <c r="C8814" s="3">
        <v>22123.742757</v>
      </c>
      <c r="D8814" s="2"/>
    </row>
    <row r="8815" spans="1:4" x14ac:dyDescent="0.25">
      <c r="A8815" s="2">
        <v>540</v>
      </c>
      <c r="B8815">
        <v>9754</v>
      </c>
      <c r="C8815" s="3">
        <v>2811.0842339999999</v>
      </c>
      <c r="D8815" s="2"/>
    </row>
    <row r="8816" spans="1:4" x14ac:dyDescent="0.25">
      <c r="A8816" s="2">
        <v>540</v>
      </c>
      <c r="B8816">
        <v>9755</v>
      </c>
      <c r="C8816" s="3">
        <v>6429.560555</v>
      </c>
      <c r="D8816" s="2"/>
    </row>
    <row r="8817" spans="1:4" x14ac:dyDescent="0.25">
      <c r="A8817" s="2">
        <v>540</v>
      </c>
      <c r="B8817">
        <v>9756</v>
      </c>
      <c r="C8817" s="3">
        <v>4538.9425799999999</v>
      </c>
      <c r="D8817" s="2"/>
    </row>
    <row r="8818" spans="1:4" x14ac:dyDescent="0.25">
      <c r="A8818" s="2">
        <v>540</v>
      </c>
      <c r="B8818">
        <v>9757</v>
      </c>
      <c r="C8818" s="3">
        <v>5514.6357079999998</v>
      </c>
      <c r="D8818" s="2"/>
    </row>
    <row r="8819" spans="1:4" x14ac:dyDescent="0.25">
      <c r="A8819" s="2">
        <v>540</v>
      </c>
      <c r="B8819">
        <v>9758</v>
      </c>
      <c r="C8819" s="3">
        <v>2476.217666</v>
      </c>
      <c r="D8819" s="2"/>
    </row>
    <row r="8820" spans="1:4" x14ac:dyDescent="0.25">
      <c r="A8820" s="2">
        <v>540</v>
      </c>
      <c r="B8820">
        <v>9759</v>
      </c>
      <c r="C8820" s="3">
        <v>2016.938367</v>
      </c>
      <c r="D8820" s="2"/>
    </row>
    <row r="8821" spans="1:4" x14ac:dyDescent="0.25">
      <c r="A8821" s="2">
        <v>540</v>
      </c>
      <c r="B8821">
        <v>9760</v>
      </c>
      <c r="C8821" s="3">
        <v>8865.1677099999997</v>
      </c>
      <c r="D8821" s="2"/>
    </row>
    <row r="8822" spans="1:4" x14ac:dyDescent="0.25">
      <c r="A8822" s="2">
        <v>540</v>
      </c>
      <c r="B8822">
        <v>9761</v>
      </c>
      <c r="C8822" s="3">
        <v>695.45759599999997</v>
      </c>
      <c r="D8822" s="2"/>
    </row>
    <row r="8823" spans="1:4" x14ac:dyDescent="0.25">
      <c r="A8823" s="2">
        <v>540</v>
      </c>
      <c r="B8823">
        <v>9762</v>
      </c>
      <c r="C8823" s="3">
        <v>10006.125162</v>
      </c>
      <c r="D8823" s="2"/>
    </row>
    <row r="8824" spans="1:4" x14ac:dyDescent="0.25">
      <c r="A8824" s="2">
        <v>540</v>
      </c>
      <c r="B8824">
        <v>9763</v>
      </c>
      <c r="C8824" s="3">
        <v>695.45759599999997</v>
      </c>
      <c r="D8824" s="2"/>
    </row>
    <row r="8825" spans="1:4" x14ac:dyDescent="0.25">
      <c r="A8825" s="2">
        <v>540</v>
      </c>
      <c r="B8825">
        <v>9764</v>
      </c>
      <c r="C8825" s="3">
        <v>6864.1875460000001</v>
      </c>
      <c r="D8825" s="2"/>
    </row>
    <row r="8826" spans="1:4" x14ac:dyDescent="0.25">
      <c r="A8826" s="2">
        <v>540</v>
      </c>
      <c r="B8826">
        <v>9765</v>
      </c>
      <c r="C8826" s="3">
        <v>8562.2728599999991</v>
      </c>
      <c r="D8826" s="2"/>
    </row>
    <row r="8827" spans="1:4" x14ac:dyDescent="0.25">
      <c r="A8827" s="2">
        <v>540</v>
      </c>
      <c r="B8827">
        <v>9766</v>
      </c>
      <c r="C8827" s="3">
        <v>8271.2883820000006</v>
      </c>
      <c r="D8827" s="2"/>
    </row>
    <row r="8828" spans="1:4" x14ac:dyDescent="0.25">
      <c r="A8828" s="2">
        <v>540</v>
      </c>
      <c r="B8828">
        <v>9767</v>
      </c>
      <c r="C8828" s="3">
        <v>1955.731401</v>
      </c>
      <c r="D8828" s="2"/>
    </row>
    <row r="8829" spans="1:4" x14ac:dyDescent="0.25">
      <c r="A8829" s="2">
        <v>540</v>
      </c>
      <c r="B8829">
        <v>9768</v>
      </c>
      <c r="C8829" s="3">
        <v>2112.2212030000001</v>
      </c>
      <c r="D8829" s="2"/>
    </row>
    <row r="8830" spans="1:4" x14ac:dyDescent="0.25">
      <c r="A8830" s="2">
        <v>540</v>
      </c>
      <c r="B8830">
        <v>9769</v>
      </c>
      <c r="C8830" s="3">
        <v>2533.6216260000001</v>
      </c>
      <c r="D8830" s="2"/>
    </row>
    <row r="8831" spans="1:4" x14ac:dyDescent="0.25">
      <c r="A8831" s="2">
        <v>540</v>
      </c>
      <c r="B8831">
        <v>9770</v>
      </c>
      <c r="C8831" s="3">
        <v>5859.0923350000003</v>
      </c>
      <c r="D8831" s="2"/>
    </row>
    <row r="8832" spans="1:4" x14ac:dyDescent="0.25">
      <c r="A8832" s="2">
        <v>540</v>
      </c>
      <c r="B8832">
        <v>9771</v>
      </c>
      <c r="C8832" s="3">
        <v>10824.10745</v>
      </c>
      <c r="D8832" s="2"/>
    </row>
    <row r="8833" spans="1:4" x14ac:dyDescent="0.25">
      <c r="A8833" s="2">
        <v>540</v>
      </c>
      <c r="B8833">
        <v>9772</v>
      </c>
      <c r="C8833" s="3">
        <v>7437.0450309999997</v>
      </c>
      <c r="D8833" s="2"/>
    </row>
    <row r="8834" spans="1:4" x14ac:dyDescent="0.25">
      <c r="A8834" s="2">
        <v>540</v>
      </c>
      <c r="B8834">
        <v>9773</v>
      </c>
      <c r="C8834" s="3">
        <v>21843.934974</v>
      </c>
      <c r="D8834" s="2"/>
    </row>
    <row r="8835" spans="1:4" x14ac:dyDescent="0.25">
      <c r="A8835" s="2">
        <v>540</v>
      </c>
      <c r="B8835">
        <v>9774</v>
      </c>
      <c r="C8835" s="3">
        <v>13955.295294</v>
      </c>
      <c r="D8835" s="2"/>
    </row>
    <row r="8836" spans="1:4" x14ac:dyDescent="0.25">
      <c r="A8836" s="2">
        <v>540</v>
      </c>
      <c r="B8836">
        <v>9775</v>
      </c>
      <c r="C8836" s="3">
        <v>4764.8352299999997</v>
      </c>
      <c r="D8836" s="2"/>
    </row>
    <row r="8837" spans="1:4" x14ac:dyDescent="0.25">
      <c r="A8837" s="2">
        <v>540</v>
      </c>
      <c r="B8837">
        <v>9776</v>
      </c>
      <c r="C8837" s="3">
        <v>4750.35545</v>
      </c>
      <c r="D8837" s="2"/>
    </row>
    <row r="8838" spans="1:4" x14ac:dyDescent="0.25">
      <c r="A8838" s="2">
        <v>540</v>
      </c>
      <c r="B8838">
        <v>9777</v>
      </c>
      <c r="C8838" s="3">
        <v>43195.999263999998</v>
      </c>
      <c r="D8838" s="2"/>
    </row>
    <row r="8839" spans="1:4" x14ac:dyDescent="0.25">
      <c r="A8839" s="2">
        <v>540</v>
      </c>
      <c r="B8839">
        <v>9781</v>
      </c>
      <c r="C8839" s="3">
        <v>6336.6462250000004</v>
      </c>
      <c r="D8839" s="2"/>
    </row>
    <row r="8840" spans="1:4" x14ac:dyDescent="0.25">
      <c r="A8840" s="2">
        <v>540</v>
      </c>
      <c r="B8840">
        <v>9782</v>
      </c>
      <c r="C8840" s="3">
        <v>9.5</v>
      </c>
      <c r="D8840" s="2"/>
    </row>
    <row r="8841" spans="1:4" x14ac:dyDescent="0.25">
      <c r="A8841" s="2">
        <v>540</v>
      </c>
      <c r="B8841">
        <v>9783</v>
      </c>
      <c r="C8841" s="3">
        <v>9.5</v>
      </c>
      <c r="D8841" s="2"/>
    </row>
    <row r="8842" spans="1:4" x14ac:dyDescent="0.25">
      <c r="A8842" s="2">
        <v>540</v>
      </c>
      <c r="B8842">
        <v>9784</v>
      </c>
      <c r="C8842" s="3">
        <v>9.5</v>
      </c>
      <c r="D8842" s="2"/>
    </row>
    <row r="8843" spans="1:4" x14ac:dyDescent="0.25">
      <c r="A8843" s="2">
        <v>540</v>
      </c>
      <c r="B8843">
        <v>9785</v>
      </c>
      <c r="C8843" s="3">
        <v>9.5</v>
      </c>
      <c r="D8843" s="2"/>
    </row>
    <row r="8844" spans="1:4" x14ac:dyDescent="0.25">
      <c r="A8844" s="2">
        <v>540</v>
      </c>
      <c r="B8844">
        <v>9786</v>
      </c>
      <c r="C8844" s="3">
        <v>13712.236933</v>
      </c>
      <c r="D8844" s="2"/>
    </row>
    <row r="8845" spans="1:4" x14ac:dyDescent="0.25">
      <c r="A8845" s="2">
        <v>540</v>
      </c>
      <c r="B8845">
        <v>9787</v>
      </c>
      <c r="C8845" s="3">
        <v>13712.236933</v>
      </c>
      <c r="D8845" s="2"/>
    </row>
    <row r="8846" spans="1:4" x14ac:dyDescent="0.25">
      <c r="A8846" s="2">
        <v>540</v>
      </c>
      <c r="B8846">
        <v>9788</v>
      </c>
      <c r="C8846" s="3">
        <v>13712.236933</v>
      </c>
      <c r="D8846" s="2"/>
    </row>
    <row r="8847" spans="1:4" x14ac:dyDescent="0.25">
      <c r="A8847" s="2">
        <v>540</v>
      </c>
      <c r="B8847">
        <v>9789</v>
      </c>
      <c r="C8847" s="3">
        <v>14059.644050000001</v>
      </c>
      <c r="D8847" s="2"/>
    </row>
    <row r="8848" spans="1:4" x14ac:dyDescent="0.25">
      <c r="A8848" s="2">
        <v>540</v>
      </c>
      <c r="B8848">
        <v>9790</v>
      </c>
      <c r="C8848" s="3">
        <v>10306.900505</v>
      </c>
      <c r="D8848" s="2"/>
    </row>
    <row r="8849" spans="1:4" x14ac:dyDescent="0.25">
      <c r="A8849" s="2">
        <v>540</v>
      </c>
      <c r="B8849">
        <v>9791</v>
      </c>
      <c r="C8849" s="3">
        <v>11352.949658</v>
      </c>
      <c r="D8849" s="2"/>
    </row>
    <row r="8850" spans="1:4" x14ac:dyDescent="0.25">
      <c r="A8850" s="2">
        <v>540</v>
      </c>
      <c r="B8850">
        <v>9792</v>
      </c>
      <c r="C8850" s="3">
        <v>648.90888700000005</v>
      </c>
      <c r="D8850" s="2"/>
    </row>
    <row r="8851" spans="1:4" x14ac:dyDescent="0.25">
      <c r="A8851" s="2">
        <v>540</v>
      </c>
      <c r="B8851">
        <v>9793</v>
      </c>
      <c r="C8851" s="3">
        <v>5434.2164750000002</v>
      </c>
      <c r="D8851" s="2"/>
    </row>
    <row r="8852" spans="1:4" x14ac:dyDescent="0.25">
      <c r="A8852" s="2">
        <v>540</v>
      </c>
      <c r="B8852">
        <v>9794</v>
      </c>
      <c r="C8852" s="3">
        <v>8616.7282589999995</v>
      </c>
      <c r="D8852" s="2"/>
    </row>
    <row r="8853" spans="1:4" x14ac:dyDescent="0.25">
      <c r="A8853" s="2">
        <v>540</v>
      </c>
      <c r="B8853">
        <v>9795</v>
      </c>
      <c r="C8853" s="3">
        <v>9998.7794049999993</v>
      </c>
      <c r="D8853" s="2"/>
    </row>
    <row r="8854" spans="1:4" x14ac:dyDescent="0.25">
      <c r="A8854" s="2">
        <v>540</v>
      </c>
      <c r="B8854">
        <v>9796</v>
      </c>
      <c r="C8854" s="3">
        <v>9998.7794049999993</v>
      </c>
      <c r="D8854" s="2"/>
    </row>
    <row r="8855" spans="1:4" x14ac:dyDescent="0.25">
      <c r="A8855" s="2">
        <v>540</v>
      </c>
      <c r="B8855">
        <v>9797</v>
      </c>
      <c r="C8855" s="3">
        <v>4292.6106239999999</v>
      </c>
      <c r="D8855" s="2"/>
    </row>
    <row r="8856" spans="1:4" x14ac:dyDescent="0.25">
      <c r="A8856" s="2">
        <v>540</v>
      </c>
      <c r="B8856">
        <v>9798</v>
      </c>
      <c r="C8856" s="3">
        <v>4292.6106239999999</v>
      </c>
      <c r="D8856" s="2"/>
    </row>
    <row r="8857" spans="1:4" x14ac:dyDescent="0.25">
      <c r="A8857" s="2">
        <v>540</v>
      </c>
      <c r="B8857">
        <v>9799</v>
      </c>
      <c r="C8857" s="3">
        <v>1250.7222830000001</v>
      </c>
      <c r="D8857" s="2"/>
    </row>
    <row r="8858" spans="1:4" x14ac:dyDescent="0.25">
      <c r="A8858" s="2">
        <v>540</v>
      </c>
      <c r="B8858">
        <v>9800</v>
      </c>
      <c r="C8858" s="3">
        <v>1250.7222830000001</v>
      </c>
      <c r="D8858" s="2"/>
    </row>
    <row r="8859" spans="1:4" x14ac:dyDescent="0.25">
      <c r="A8859" s="2">
        <v>540</v>
      </c>
      <c r="B8859">
        <v>9801</v>
      </c>
      <c r="C8859" s="3">
        <v>1522.772211</v>
      </c>
      <c r="D8859" s="2"/>
    </row>
    <row r="8860" spans="1:4" x14ac:dyDescent="0.25">
      <c r="A8860" s="2">
        <v>540</v>
      </c>
      <c r="B8860">
        <v>9802</v>
      </c>
      <c r="C8860" s="3">
        <v>4330.4908370000003</v>
      </c>
      <c r="D8860" s="2"/>
    </row>
    <row r="8861" spans="1:4" x14ac:dyDescent="0.25">
      <c r="A8861" s="2">
        <v>540</v>
      </c>
      <c r="B8861">
        <v>9803</v>
      </c>
      <c r="C8861" s="3">
        <v>4330.4908370000003</v>
      </c>
      <c r="D8861" s="2"/>
    </row>
    <row r="8862" spans="1:4" x14ac:dyDescent="0.25">
      <c r="A8862" s="2">
        <v>540</v>
      </c>
      <c r="B8862">
        <v>9804</v>
      </c>
      <c r="C8862" s="3">
        <v>8452.2378069999995</v>
      </c>
      <c r="D8862" s="2"/>
    </row>
    <row r="8863" spans="1:4" x14ac:dyDescent="0.25">
      <c r="A8863" s="2">
        <v>540</v>
      </c>
      <c r="B8863">
        <v>9805</v>
      </c>
      <c r="C8863" s="3">
        <v>5239.2002140000004</v>
      </c>
      <c r="D8863" s="2"/>
    </row>
    <row r="8864" spans="1:4" x14ac:dyDescent="0.25">
      <c r="A8864" s="2">
        <v>540</v>
      </c>
      <c r="B8864">
        <v>9806</v>
      </c>
      <c r="C8864" s="3">
        <v>5530.5476079999999</v>
      </c>
      <c r="D8864" s="2"/>
    </row>
    <row r="8865" spans="1:4" x14ac:dyDescent="0.25">
      <c r="A8865" s="2">
        <v>540</v>
      </c>
      <c r="B8865">
        <v>9807</v>
      </c>
      <c r="C8865" s="3">
        <v>43046.696497999998</v>
      </c>
      <c r="D8865" s="2"/>
    </row>
    <row r="8866" spans="1:4" x14ac:dyDescent="0.25">
      <c r="A8866" s="2">
        <v>540</v>
      </c>
      <c r="B8866">
        <v>9808</v>
      </c>
      <c r="C8866" s="3">
        <v>12641.557468999999</v>
      </c>
      <c r="D8866" s="2"/>
    </row>
    <row r="8867" spans="1:4" x14ac:dyDescent="0.25">
      <c r="A8867" s="2">
        <v>540</v>
      </c>
      <c r="B8867">
        <v>9809</v>
      </c>
      <c r="C8867" s="3">
        <v>18942.575465999998</v>
      </c>
      <c r="D8867" s="2"/>
    </row>
    <row r="8868" spans="1:4" x14ac:dyDescent="0.25">
      <c r="A8868" s="2">
        <v>540</v>
      </c>
      <c r="B8868">
        <v>9810</v>
      </c>
      <c r="C8868" s="3">
        <v>2831.6356430000001</v>
      </c>
      <c r="D8868" s="2"/>
    </row>
    <row r="8869" spans="1:4" x14ac:dyDescent="0.25">
      <c r="A8869" s="2">
        <v>540</v>
      </c>
      <c r="B8869">
        <v>9811</v>
      </c>
      <c r="C8869" s="3">
        <v>2831.6356430000001</v>
      </c>
      <c r="D8869" s="2"/>
    </row>
    <row r="8870" spans="1:4" x14ac:dyDescent="0.25">
      <c r="A8870" s="2">
        <v>540</v>
      </c>
      <c r="B8870">
        <v>9812</v>
      </c>
      <c r="C8870" s="3">
        <v>3027.2855079999999</v>
      </c>
      <c r="D8870" s="2"/>
    </row>
    <row r="8871" spans="1:4" x14ac:dyDescent="0.25">
      <c r="A8871" s="2">
        <v>540</v>
      </c>
      <c r="B8871">
        <v>9817</v>
      </c>
      <c r="C8871" s="3">
        <v>45152.437261999999</v>
      </c>
      <c r="D8871" s="2"/>
    </row>
    <row r="8872" spans="1:4" x14ac:dyDescent="0.25">
      <c r="A8872" s="2">
        <v>540</v>
      </c>
      <c r="B8872">
        <v>9818</v>
      </c>
      <c r="C8872" s="3">
        <v>45152.437261999999</v>
      </c>
      <c r="D8872" s="2"/>
    </row>
    <row r="8873" spans="1:4" x14ac:dyDescent="0.25">
      <c r="A8873" s="2">
        <v>540</v>
      </c>
      <c r="B8873">
        <v>9821</v>
      </c>
      <c r="C8873" s="3">
        <v>20421.961581</v>
      </c>
      <c r="D8873" s="2"/>
    </row>
    <row r="8874" spans="1:4" x14ac:dyDescent="0.25">
      <c r="A8874" s="2">
        <v>540</v>
      </c>
      <c r="B8874">
        <v>9822</v>
      </c>
      <c r="C8874" s="3">
        <v>6628.0844370000004</v>
      </c>
      <c r="D8874" s="2"/>
    </row>
    <row r="8875" spans="1:4" x14ac:dyDescent="0.25">
      <c r="A8875" s="2">
        <v>540</v>
      </c>
      <c r="B8875">
        <v>9823</v>
      </c>
      <c r="C8875" s="3">
        <v>9600.1492716659995</v>
      </c>
      <c r="D8875" s="2"/>
    </row>
    <row r="8876" spans="1:4" x14ac:dyDescent="0.25">
      <c r="A8876" s="2">
        <v>540</v>
      </c>
      <c r="B8876">
        <v>9824</v>
      </c>
      <c r="C8876" s="3">
        <v>16075.450895</v>
      </c>
      <c r="D8876" s="2"/>
    </row>
    <row r="8877" spans="1:4" x14ac:dyDescent="0.25">
      <c r="A8877" s="2">
        <v>540</v>
      </c>
      <c r="B8877">
        <v>9825</v>
      </c>
      <c r="C8877" s="3">
        <v>47012.035300000003</v>
      </c>
      <c r="D8877" s="2"/>
    </row>
    <row r="8878" spans="1:4" x14ac:dyDescent="0.25">
      <c r="A8878" s="2">
        <v>540</v>
      </c>
      <c r="B8878">
        <v>9826</v>
      </c>
      <c r="C8878" s="3">
        <v>34410.591538000001</v>
      </c>
      <c r="D8878" s="2"/>
    </row>
    <row r="8879" spans="1:4" x14ac:dyDescent="0.25">
      <c r="A8879" s="2">
        <v>540</v>
      </c>
      <c r="B8879">
        <v>9828</v>
      </c>
      <c r="C8879" s="3">
        <v>46155.162638000002</v>
      </c>
      <c r="D8879" s="2"/>
    </row>
    <row r="8880" spans="1:4" x14ac:dyDescent="0.25">
      <c r="A8880" s="2">
        <v>540</v>
      </c>
      <c r="B8880">
        <v>9829</v>
      </c>
      <c r="C8880" s="3">
        <v>46155.162638000002</v>
      </c>
      <c r="D8880" s="2"/>
    </row>
    <row r="8881" spans="1:4" x14ac:dyDescent="0.25">
      <c r="A8881" s="2">
        <v>540</v>
      </c>
      <c r="B8881">
        <v>9830</v>
      </c>
      <c r="C8881" s="3">
        <v>46155.162638000002</v>
      </c>
      <c r="D8881" s="2"/>
    </row>
    <row r="8882" spans="1:4" x14ac:dyDescent="0.25">
      <c r="A8882" s="2">
        <v>540</v>
      </c>
      <c r="B8882">
        <v>9837</v>
      </c>
      <c r="C8882" s="3">
        <v>16981.751820000001</v>
      </c>
      <c r="D8882" s="2"/>
    </row>
    <row r="8883" spans="1:4" x14ac:dyDescent="0.25">
      <c r="A8883" s="2">
        <v>540</v>
      </c>
      <c r="B8883">
        <v>9838</v>
      </c>
      <c r="C8883" s="3">
        <v>1716.2815459999999</v>
      </c>
      <c r="D8883" s="2"/>
    </row>
    <row r="8884" spans="1:4" x14ac:dyDescent="0.25">
      <c r="A8884" s="2">
        <v>540</v>
      </c>
      <c r="B8884">
        <v>9840</v>
      </c>
      <c r="C8884" s="3">
        <v>11883.947305</v>
      </c>
      <c r="D8884" s="2"/>
    </row>
    <row r="8885" spans="1:4" x14ac:dyDescent="0.25">
      <c r="A8885" s="2">
        <v>540</v>
      </c>
      <c r="B8885">
        <v>9841</v>
      </c>
      <c r="C8885" s="3">
        <v>354.405349</v>
      </c>
      <c r="D8885" s="2"/>
    </row>
    <row r="8886" spans="1:4" x14ac:dyDescent="0.25">
      <c r="A8886" s="2">
        <v>540</v>
      </c>
      <c r="B8886">
        <v>9842</v>
      </c>
      <c r="C8886" s="3">
        <v>354.405349</v>
      </c>
      <c r="D8886" s="2"/>
    </row>
    <row r="8887" spans="1:4" x14ac:dyDescent="0.25">
      <c r="A8887" s="2">
        <v>540</v>
      </c>
      <c r="B8887">
        <v>9844</v>
      </c>
      <c r="C8887" s="3">
        <v>4064.774613</v>
      </c>
      <c r="D8887" s="2"/>
    </row>
    <row r="8888" spans="1:4" x14ac:dyDescent="0.25">
      <c r="A8888" s="2">
        <v>540</v>
      </c>
      <c r="B8888">
        <v>9845</v>
      </c>
      <c r="C8888" s="3">
        <v>5537.2822040000001</v>
      </c>
      <c r="D8888" s="2"/>
    </row>
    <row r="8889" spans="1:4" x14ac:dyDescent="0.25">
      <c r="A8889" s="2">
        <v>540</v>
      </c>
      <c r="B8889">
        <v>9846</v>
      </c>
      <c r="C8889" s="3">
        <v>3675.0197830000002</v>
      </c>
      <c r="D8889" s="2"/>
    </row>
    <row r="8890" spans="1:4" x14ac:dyDescent="0.25">
      <c r="A8890" s="2">
        <v>540</v>
      </c>
      <c r="B8890">
        <v>9847</v>
      </c>
      <c r="C8890" s="3">
        <v>4689.1166359999997</v>
      </c>
      <c r="D8890" s="2"/>
    </row>
    <row r="8891" spans="1:4" x14ac:dyDescent="0.25">
      <c r="A8891" s="2">
        <v>540</v>
      </c>
      <c r="B8891">
        <v>9848</v>
      </c>
      <c r="C8891" s="3">
        <v>424.402355</v>
      </c>
      <c r="D8891" s="2"/>
    </row>
    <row r="8892" spans="1:4" x14ac:dyDescent="0.25">
      <c r="A8892" s="2">
        <v>540</v>
      </c>
      <c r="B8892">
        <v>9849</v>
      </c>
      <c r="C8892" s="3">
        <v>5864.3050800000001</v>
      </c>
      <c r="D8892" s="2"/>
    </row>
    <row r="8893" spans="1:4" x14ac:dyDescent="0.25">
      <c r="A8893" s="2">
        <v>540</v>
      </c>
      <c r="B8893">
        <v>9850</v>
      </c>
      <c r="C8893" s="3">
        <v>4554.2886799999997</v>
      </c>
      <c r="D8893" s="2"/>
    </row>
    <row r="8894" spans="1:4" x14ac:dyDescent="0.25">
      <c r="A8894" s="2">
        <v>540</v>
      </c>
      <c r="B8894">
        <v>9851</v>
      </c>
      <c r="C8894" s="3">
        <v>8349.8626339999992</v>
      </c>
      <c r="D8894" s="2"/>
    </row>
    <row r="8895" spans="1:4" x14ac:dyDescent="0.25">
      <c r="A8895" s="2">
        <v>540</v>
      </c>
      <c r="B8895">
        <v>9852</v>
      </c>
      <c r="C8895" s="3">
        <v>8349.8626339999992</v>
      </c>
      <c r="D8895" s="2"/>
    </row>
    <row r="8896" spans="1:4" x14ac:dyDescent="0.25">
      <c r="A8896" s="2">
        <v>540</v>
      </c>
      <c r="B8896">
        <v>9853</v>
      </c>
      <c r="C8896" s="3">
        <v>424.402355</v>
      </c>
      <c r="D8896" s="2"/>
    </row>
    <row r="8897" spans="1:4" x14ac:dyDescent="0.25">
      <c r="A8897" s="2">
        <v>540</v>
      </c>
      <c r="B8897">
        <v>9854</v>
      </c>
      <c r="C8897" s="3">
        <v>2642.3092940000001</v>
      </c>
      <c r="D8897" s="2"/>
    </row>
    <row r="8898" spans="1:4" x14ac:dyDescent="0.25">
      <c r="A8898" s="2">
        <v>540</v>
      </c>
      <c r="B8898">
        <v>9857</v>
      </c>
      <c r="C8898" s="3">
        <v>3166.028339</v>
      </c>
      <c r="D8898" s="2"/>
    </row>
    <row r="8899" spans="1:4" x14ac:dyDescent="0.25">
      <c r="A8899" s="2">
        <v>540</v>
      </c>
      <c r="B8899">
        <v>9859</v>
      </c>
      <c r="C8899" s="3">
        <v>1380.093507</v>
      </c>
      <c r="D8899" s="2"/>
    </row>
    <row r="8900" spans="1:4" x14ac:dyDescent="0.25">
      <c r="A8900" s="2">
        <v>540</v>
      </c>
      <c r="B8900">
        <v>9860</v>
      </c>
      <c r="C8900" s="3">
        <v>354.405349</v>
      </c>
      <c r="D8900" s="2"/>
    </row>
    <row r="8901" spans="1:4" x14ac:dyDescent="0.25">
      <c r="A8901" s="2">
        <v>540</v>
      </c>
      <c r="B8901">
        <v>9861</v>
      </c>
      <c r="C8901" s="3">
        <v>414.902355</v>
      </c>
      <c r="D8901" s="2"/>
    </row>
    <row r="8902" spans="1:4" x14ac:dyDescent="0.25">
      <c r="A8902" s="2">
        <v>540</v>
      </c>
      <c r="B8902">
        <v>9863</v>
      </c>
      <c r="C8902" s="3">
        <v>926.82734900000003</v>
      </c>
      <c r="D8902" s="2"/>
    </row>
    <row r="8903" spans="1:4" x14ac:dyDescent="0.25">
      <c r="A8903" s="2">
        <v>540</v>
      </c>
      <c r="B8903">
        <v>9866</v>
      </c>
      <c r="C8903" s="3">
        <v>7829.1774569999998</v>
      </c>
      <c r="D8903" s="2"/>
    </row>
    <row r="8904" spans="1:4" x14ac:dyDescent="0.25">
      <c r="A8904" s="2">
        <v>540</v>
      </c>
      <c r="B8904">
        <v>9868</v>
      </c>
      <c r="C8904" s="3">
        <v>58089.758770332002</v>
      </c>
      <c r="D8904" s="2"/>
    </row>
    <row r="8905" spans="1:4" x14ac:dyDescent="0.25">
      <c r="A8905" s="2">
        <v>540</v>
      </c>
      <c r="B8905">
        <v>9869</v>
      </c>
      <c r="C8905" s="3">
        <v>49494.886605332002</v>
      </c>
      <c r="D8905" s="2"/>
    </row>
    <row r="8906" spans="1:4" x14ac:dyDescent="0.25">
      <c r="A8906" s="2">
        <v>540</v>
      </c>
      <c r="B8906">
        <v>9871</v>
      </c>
      <c r="C8906" s="3">
        <v>220.640601</v>
      </c>
      <c r="D8906" s="2"/>
    </row>
    <row r="8907" spans="1:4" x14ac:dyDescent="0.25">
      <c r="A8907" s="2">
        <v>540</v>
      </c>
      <c r="B8907">
        <v>9872</v>
      </c>
      <c r="C8907" s="3">
        <v>120366.460024</v>
      </c>
      <c r="D8907" s="2"/>
    </row>
    <row r="8908" spans="1:4" x14ac:dyDescent="0.25">
      <c r="A8908" s="2">
        <v>540</v>
      </c>
      <c r="B8908">
        <v>9873</v>
      </c>
      <c r="C8908" s="3">
        <v>120965.669119</v>
      </c>
      <c r="D8908" s="2"/>
    </row>
    <row r="8909" spans="1:4" x14ac:dyDescent="0.25">
      <c r="A8909" s="2">
        <v>540</v>
      </c>
      <c r="B8909">
        <v>9874</v>
      </c>
      <c r="C8909" s="3">
        <v>29100.804351999999</v>
      </c>
      <c r="D8909" s="2"/>
    </row>
    <row r="8910" spans="1:4" x14ac:dyDescent="0.25">
      <c r="A8910" s="2">
        <v>540</v>
      </c>
      <c r="B8910">
        <v>9875</v>
      </c>
      <c r="C8910" s="3">
        <v>30141.713763</v>
      </c>
      <c r="D8910" s="2"/>
    </row>
    <row r="8911" spans="1:4" x14ac:dyDescent="0.25">
      <c r="A8911" s="2">
        <v>540</v>
      </c>
      <c r="B8911">
        <v>9876</v>
      </c>
      <c r="C8911" s="3">
        <v>1554.9468460000001</v>
      </c>
      <c r="D8911" s="2"/>
    </row>
    <row r="8912" spans="1:4" x14ac:dyDescent="0.25">
      <c r="A8912" s="2">
        <v>540</v>
      </c>
      <c r="B8912">
        <v>9877</v>
      </c>
      <c r="C8912" s="3">
        <v>32208.161531999998</v>
      </c>
      <c r="D8912" s="2"/>
    </row>
    <row r="8913" spans="1:4" x14ac:dyDescent="0.25">
      <c r="A8913" s="2">
        <v>540</v>
      </c>
      <c r="B8913">
        <v>9878</v>
      </c>
      <c r="C8913" s="3">
        <v>28984.160048000002</v>
      </c>
      <c r="D8913" s="2"/>
    </row>
    <row r="8914" spans="1:4" x14ac:dyDescent="0.25">
      <c r="A8914" s="2">
        <v>540</v>
      </c>
      <c r="B8914">
        <v>9879</v>
      </c>
      <c r="C8914" s="3">
        <v>8448.6109300000007</v>
      </c>
      <c r="D8914" s="2"/>
    </row>
    <row r="8915" spans="1:4" x14ac:dyDescent="0.25">
      <c r="A8915" s="2">
        <v>540</v>
      </c>
      <c r="B8915">
        <v>9880</v>
      </c>
      <c r="C8915" s="3">
        <v>3448.538176</v>
      </c>
      <c r="D8915" s="2"/>
    </row>
    <row r="8916" spans="1:4" x14ac:dyDescent="0.25">
      <c r="A8916" s="2">
        <v>540</v>
      </c>
      <c r="B8916">
        <v>9881</v>
      </c>
      <c r="C8916" s="3">
        <v>3414.285715</v>
      </c>
      <c r="D8916" s="2"/>
    </row>
    <row r="8917" spans="1:4" x14ac:dyDescent="0.25">
      <c r="A8917" s="2">
        <v>540</v>
      </c>
      <c r="B8917">
        <v>9882</v>
      </c>
      <c r="C8917" s="3">
        <v>1001.642733</v>
      </c>
      <c r="D8917" s="2"/>
    </row>
    <row r="8918" spans="1:4" x14ac:dyDescent="0.25">
      <c r="A8918" s="2">
        <v>540</v>
      </c>
      <c r="B8918">
        <v>9883</v>
      </c>
      <c r="C8918" s="3">
        <v>1018.203266</v>
      </c>
      <c r="D8918" s="2"/>
    </row>
    <row r="8919" spans="1:4" x14ac:dyDescent="0.25">
      <c r="A8919" s="2">
        <v>540</v>
      </c>
      <c r="B8919">
        <v>9884</v>
      </c>
      <c r="C8919" s="3">
        <v>4634.9799640000001</v>
      </c>
      <c r="D8919" s="2"/>
    </row>
    <row r="8920" spans="1:4" x14ac:dyDescent="0.25">
      <c r="A8920" s="2">
        <v>540</v>
      </c>
      <c r="B8920">
        <v>9885</v>
      </c>
      <c r="C8920" s="3">
        <v>4634.9799640000001</v>
      </c>
      <c r="D8920" s="2"/>
    </row>
    <row r="8921" spans="1:4" x14ac:dyDescent="0.25">
      <c r="A8921" s="2">
        <v>540</v>
      </c>
      <c r="B8921">
        <v>9887</v>
      </c>
      <c r="C8921" s="3">
        <v>28984.160048000002</v>
      </c>
      <c r="D8921" s="2"/>
    </row>
    <row r="8922" spans="1:4" x14ac:dyDescent="0.25">
      <c r="A8922" s="2">
        <v>540</v>
      </c>
      <c r="B8922">
        <v>9888</v>
      </c>
      <c r="C8922" s="3">
        <v>11282.306365</v>
      </c>
      <c r="D8922" s="2"/>
    </row>
    <row r="8923" spans="1:4" x14ac:dyDescent="0.25">
      <c r="A8923" s="2">
        <v>540</v>
      </c>
      <c r="B8923">
        <v>9889</v>
      </c>
      <c r="C8923" s="3">
        <v>420.02801899999997</v>
      </c>
      <c r="D8923" s="2"/>
    </row>
    <row r="8924" spans="1:4" x14ac:dyDescent="0.25">
      <c r="A8924" s="2">
        <v>540</v>
      </c>
      <c r="B8924">
        <v>9890</v>
      </c>
      <c r="C8924" s="3">
        <v>420.02801899999997</v>
      </c>
      <c r="D8924" s="2"/>
    </row>
    <row r="8925" spans="1:4" x14ac:dyDescent="0.25">
      <c r="A8925" s="2">
        <v>540</v>
      </c>
      <c r="B8925">
        <v>9891</v>
      </c>
      <c r="C8925" s="3">
        <v>797.41983600000003</v>
      </c>
      <c r="D8925" s="2"/>
    </row>
    <row r="8926" spans="1:4" x14ac:dyDescent="0.25">
      <c r="A8926" s="2">
        <v>540</v>
      </c>
      <c r="B8926">
        <v>9892</v>
      </c>
      <c r="C8926" s="3">
        <v>5574.1014539999996</v>
      </c>
      <c r="D8926" s="2"/>
    </row>
    <row r="8927" spans="1:4" x14ac:dyDescent="0.25">
      <c r="A8927" s="2">
        <v>540</v>
      </c>
      <c r="B8927">
        <v>9893</v>
      </c>
      <c r="C8927" s="3">
        <v>2752.5227260000001</v>
      </c>
      <c r="D8927" s="2"/>
    </row>
    <row r="8928" spans="1:4" x14ac:dyDescent="0.25">
      <c r="A8928" s="2">
        <v>540</v>
      </c>
      <c r="B8928">
        <v>9894</v>
      </c>
      <c r="C8928" s="3">
        <v>0</v>
      </c>
      <c r="D8928" s="2"/>
    </row>
    <row r="8929" spans="1:4" x14ac:dyDescent="0.25">
      <c r="A8929" s="2">
        <v>540</v>
      </c>
      <c r="B8929">
        <v>9895</v>
      </c>
      <c r="C8929" s="3">
        <v>25066.251934</v>
      </c>
      <c r="D8929" s="2"/>
    </row>
    <row r="8930" spans="1:4" x14ac:dyDescent="0.25">
      <c r="A8930" s="2">
        <v>540</v>
      </c>
      <c r="B8930">
        <v>9896</v>
      </c>
      <c r="C8930" s="3">
        <v>1534.829178</v>
      </c>
      <c r="D8930" s="2"/>
    </row>
    <row r="8931" spans="1:4" x14ac:dyDescent="0.25">
      <c r="A8931" s="2">
        <v>540</v>
      </c>
      <c r="B8931">
        <v>9898</v>
      </c>
      <c r="C8931" s="3">
        <v>1969.9672009999999</v>
      </c>
      <c r="D8931" s="2"/>
    </row>
    <row r="8932" spans="1:4" x14ac:dyDescent="0.25">
      <c r="A8932" s="2">
        <v>540</v>
      </c>
      <c r="B8932">
        <v>9899</v>
      </c>
      <c r="C8932" s="3">
        <v>16283.684218</v>
      </c>
      <c r="D8932" s="2"/>
    </row>
    <row r="8933" spans="1:4" x14ac:dyDescent="0.25">
      <c r="A8933" s="2">
        <v>540</v>
      </c>
      <c r="B8933">
        <v>9903</v>
      </c>
      <c r="C8933" s="3">
        <v>44435.632216999998</v>
      </c>
      <c r="D8933" s="2"/>
    </row>
    <row r="8934" spans="1:4" x14ac:dyDescent="0.25">
      <c r="A8934" s="2">
        <v>540</v>
      </c>
      <c r="B8934">
        <v>9904</v>
      </c>
      <c r="C8934" s="3">
        <v>41713.397400000002</v>
      </c>
      <c r="D8934" s="2"/>
    </row>
    <row r="8935" spans="1:4" x14ac:dyDescent="0.25">
      <c r="A8935" s="2">
        <v>540</v>
      </c>
      <c r="B8935">
        <v>9906</v>
      </c>
      <c r="C8935" s="3">
        <v>39241.453054999998</v>
      </c>
      <c r="D8935" s="2"/>
    </row>
    <row r="8936" spans="1:4" x14ac:dyDescent="0.25">
      <c r="A8936" s="2">
        <v>540</v>
      </c>
      <c r="B8936">
        <v>9907</v>
      </c>
      <c r="C8936" s="3">
        <v>9180.655933</v>
      </c>
      <c r="D8936" s="2"/>
    </row>
    <row r="8937" spans="1:4" x14ac:dyDescent="0.25">
      <c r="A8937" s="2">
        <v>540</v>
      </c>
      <c r="B8937">
        <v>9908</v>
      </c>
      <c r="C8937" s="3">
        <v>9527.2053199999991</v>
      </c>
      <c r="D8937" s="2"/>
    </row>
    <row r="8938" spans="1:4" x14ac:dyDescent="0.25">
      <c r="A8938" s="2">
        <v>540</v>
      </c>
      <c r="B8938">
        <v>9909</v>
      </c>
      <c r="C8938" s="3">
        <v>15021.561871</v>
      </c>
      <c r="D8938" s="2"/>
    </row>
    <row r="8939" spans="1:4" x14ac:dyDescent="0.25">
      <c r="A8939" s="2">
        <v>540</v>
      </c>
      <c r="B8939">
        <v>9910</v>
      </c>
      <c r="C8939" s="3">
        <v>15659.400111000001</v>
      </c>
      <c r="D8939" s="2"/>
    </row>
    <row r="8940" spans="1:4" x14ac:dyDescent="0.25">
      <c r="A8940" s="2">
        <v>540</v>
      </c>
      <c r="B8940">
        <v>9911</v>
      </c>
      <c r="C8940" s="3">
        <v>10540.091649</v>
      </c>
      <c r="D8940" s="2"/>
    </row>
    <row r="8941" spans="1:4" x14ac:dyDescent="0.25">
      <c r="A8941" s="2">
        <v>540</v>
      </c>
      <c r="B8941">
        <v>9912</v>
      </c>
      <c r="C8941" s="3">
        <v>9180.655933</v>
      </c>
      <c r="D8941" s="2"/>
    </row>
    <row r="8942" spans="1:4" x14ac:dyDescent="0.25">
      <c r="A8942" s="2">
        <v>540</v>
      </c>
      <c r="B8942">
        <v>9913</v>
      </c>
      <c r="C8942" s="3">
        <v>9180.655933</v>
      </c>
      <c r="D8942" s="2"/>
    </row>
    <row r="8943" spans="1:4" x14ac:dyDescent="0.25">
      <c r="A8943" s="2">
        <v>540</v>
      </c>
      <c r="B8943">
        <v>9914</v>
      </c>
      <c r="C8943" s="3">
        <v>15913.587992999999</v>
      </c>
      <c r="D8943" s="2"/>
    </row>
    <row r="8944" spans="1:4" x14ac:dyDescent="0.25">
      <c r="A8944" s="2">
        <v>540</v>
      </c>
      <c r="B8944">
        <v>9915</v>
      </c>
      <c r="C8944" s="3">
        <v>15312.850724</v>
      </c>
      <c r="D8944" s="2"/>
    </row>
    <row r="8945" spans="1:4" x14ac:dyDescent="0.25">
      <c r="A8945" s="2">
        <v>540</v>
      </c>
      <c r="B8945">
        <v>9916</v>
      </c>
      <c r="C8945" s="3">
        <v>9115.2135639999997</v>
      </c>
      <c r="D8945" s="2"/>
    </row>
    <row r="8946" spans="1:4" x14ac:dyDescent="0.25">
      <c r="A8946" s="2">
        <v>540</v>
      </c>
      <c r="B8946">
        <v>9917</v>
      </c>
      <c r="C8946" s="3">
        <v>11155.233835999999</v>
      </c>
      <c r="D8946" s="2"/>
    </row>
    <row r="8947" spans="1:4" x14ac:dyDescent="0.25">
      <c r="A8947" s="2">
        <v>540</v>
      </c>
      <c r="B8947">
        <v>9918</v>
      </c>
      <c r="C8947" s="3">
        <v>18239.324986</v>
      </c>
      <c r="D8947" s="2"/>
    </row>
    <row r="8948" spans="1:4" x14ac:dyDescent="0.25">
      <c r="A8948" s="2">
        <v>540</v>
      </c>
      <c r="B8948">
        <v>9919</v>
      </c>
      <c r="C8948" s="3">
        <v>45040.504627000002</v>
      </c>
      <c r="D8948" s="2"/>
    </row>
    <row r="8949" spans="1:4" x14ac:dyDescent="0.25">
      <c r="A8949" s="2">
        <v>540</v>
      </c>
      <c r="B8949">
        <v>9920</v>
      </c>
      <c r="C8949" s="3">
        <v>168</v>
      </c>
      <c r="D8949" s="2"/>
    </row>
    <row r="8950" spans="1:4" x14ac:dyDescent="0.25">
      <c r="A8950" s="2">
        <v>540</v>
      </c>
      <c r="B8950">
        <v>9921</v>
      </c>
      <c r="C8950" s="3">
        <v>5568.8705470000004</v>
      </c>
      <c r="D8950" s="2"/>
    </row>
    <row r="8951" spans="1:4" x14ac:dyDescent="0.25">
      <c r="A8951" s="2">
        <v>540</v>
      </c>
      <c r="B8951">
        <v>9922</v>
      </c>
      <c r="C8951" s="3">
        <v>5568.8705470000004</v>
      </c>
      <c r="D8951" s="2"/>
    </row>
    <row r="8952" spans="1:4" x14ac:dyDescent="0.25">
      <c r="A8952" s="2">
        <v>540</v>
      </c>
      <c r="B8952">
        <v>9924</v>
      </c>
      <c r="C8952" s="3">
        <v>10899.480645</v>
      </c>
      <c r="D8952" s="2"/>
    </row>
    <row r="8953" spans="1:4" x14ac:dyDescent="0.25">
      <c r="A8953" s="2">
        <v>540</v>
      </c>
      <c r="B8953">
        <v>9926</v>
      </c>
      <c r="C8953" s="3">
        <v>6376.1375459999999</v>
      </c>
      <c r="D8953" s="2"/>
    </row>
    <row r="8954" spans="1:4" x14ac:dyDescent="0.25">
      <c r="A8954" s="2">
        <v>540</v>
      </c>
      <c r="B8954">
        <v>9927</v>
      </c>
      <c r="C8954" s="3">
        <v>11498.201182999999</v>
      </c>
      <c r="D8954" s="2"/>
    </row>
    <row r="8955" spans="1:4" x14ac:dyDescent="0.25">
      <c r="A8955" s="2">
        <v>540</v>
      </c>
      <c r="B8955">
        <v>9928</v>
      </c>
      <c r="C8955" s="3">
        <v>6887.001792</v>
      </c>
      <c r="D8955" s="2"/>
    </row>
    <row r="8956" spans="1:4" x14ac:dyDescent="0.25">
      <c r="A8956" s="2">
        <v>540</v>
      </c>
      <c r="B8956">
        <v>9930</v>
      </c>
      <c r="C8956" s="3">
        <v>39716.989520000003</v>
      </c>
      <c r="D8956" s="2"/>
    </row>
    <row r="8957" spans="1:4" x14ac:dyDescent="0.25">
      <c r="A8957" s="2">
        <v>540</v>
      </c>
      <c r="B8957">
        <v>9931</v>
      </c>
      <c r="C8957" s="3">
        <v>11530.042020999999</v>
      </c>
      <c r="D8957" s="2"/>
    </row>
    <row r="8958" spans="1:4" x14ac:dyDescent="0.25">
      <c r="A8958" s="2">
        <v>540</v>
      </c>
      <c r="B8958">
        <v>9932</v>
      </c>
      <c r="C8958" s="3">
        <v>1561.5115450000001</v>
      </c>
      <c r="D8958" s="2"/>
    </row>
    <row r="8959" spans="1:4" x14ac:dyDescent="0.25">
      <c r="A8959" s="2">
        <v>540</v>
      </c>
      <c r="B8959">
        <v>9933</v>
      </c>
      <c r="C8959" s="3">
        <v>6498.5725759999996</v>
      </c>
      <c r="D8959" s="2"/>
    </row>
    <row r="8960" spans="1:4" x14ac:dyDescent="0.25">
      <c r="A8960" s="2">
        <v>540</v>
      </c>
      <c r="B8960">
        <v>9934</v>
      </c>
      <c r="C8960" s="3">
        <v>9797.1412280000004</v>
      </c>
      <c r="D8960" s="2"/>
    </row>
    <row r="8961" spans="1:4" x14ac:dyDescent="0.25">
      <c r="A8961" s="2">
        <v>540</v>
      </c>
      <c r="B8961">
        <v>9935</v>
      </c>
      <c r="C8961" s="3">
        <v>14583.122824</v>
      </c>
      <c r="D8961" s="2"/>
    </row>
    <row r="8962" spans="1:4" x14ac:dyDescent="0.25">
      <c r="A8962" s="2">
        <v>540</v>
      </c>
      <c r="B8962">
        <v>9936</v>
      </c>
      <c r="C8962" s="3">
        <v>14583.122824</v>
      </c>
      <c r="D8962" s="2"/>
    </row>
    <row r="8963" spans="1:4" x14ac:dyDescent="0.25">
      <c r="A8963" s="2">
        <v>540</v>
      </c>
      <c r="B8963">
        <v>9937</v>
      </c>
      <c r="C8963" s="3">
        <v>12122.833659</v>
      </c>
      <c r="D8963" s="2"/>
    </row>
    <row r="8964" spans="1:4" x14ac:dyDescent="0.25">
      <c r="A8964" s="2">
        <v>540</v>
      </c>
      <c r="B8964">
        <v>9938</v>
      </c>
      <c r="C8964" s="3">
        <v>8573.7149850000005</v>
      </c>
      <c r="D8964" s="2"/>
    </row>
    <row r="8965" spans="1:4" x14ac:dyDescent="0.25">
      <c r="A8965" s="2">
        <v>540</v>
      </c>
      <c r="B8965">
        <v>9939</v>
      </c>
      <c r="C8965" s="3">
        <v>11925.016707000001</v>
      </c>
      <c r="D8965" s="2"/>
    </row>
    <row r="8966" spans="1:4" x14ac:dyDescent="0.25">
      <c r="A8966" s="2">
        <v>540</v>
      </c>
      <c r="B8966">
        <v>9940</v>
      </c>
      <c r="C8966" s="3">
        <v>8430.3362390000002</v>
      </c>
      <c r="D8966" s="2"/>
    </row>
    <row r="8967" spans="1:4" x14ac:dyDescent="0.25">
      <c r="A8967" s="2">
        <v>540</v>
      </c>
      <c r="B8967">
        <v>9941</v>
      </c>
      <c r="C8967" s="3">
        <v>28380.403840999999</v>
      </c>
      <c r="D8967" s="2"/>
    </row>
    <row r="8968" spans="1:4" x14ac:dyDescent="0.25">
      <c r="A8968" s="2">
        <v>540</v>
      </c>
      <c r="B8968">
        <v>9942</v>
      </c>
      <c r="C8968" s="3">
        <v>15010.595875999999</v>
      </c>
      <c r="D8968" s="2"/>
    </row>
    <row r="8969" spans="1:4" x14ac:dyDescent="0.25">
      <c r="A8969" s="2">
        <v>540</v>
      </c>
      <c r="B8969">
        <v>9943</v>
      </c>
      <c r="C8969" s="3">
        <v>14044.552825999999</v>
      </c>
      <c r="D8969" s="2"/>
    </row>
    <row r="8970" spans="1:4" x14ac:dyDescent="0.25">
      <c r="A8970" s="2">
        <v>540</v>
      </c>
      <c r="B8970">
        <v>9944</v>
      </c>
      <c r="C8970" s="3">
        <v>17835.007756999999</v>
      </c>
      <c r="D8970" s="2"/>
    </row>
    <row r="8971" spans="1:4" x14ac:dyDescent="0.25">
      <c r="A8971" s="2">
        <v>540</v>
      </c>
      <c r="B8971">
        <v>9945</v>
      </c>
      <c r="C8971" s="3">
        <v>24758.774871000001</v>
      </c>
      <c r="D8971" s="2"/>
    </row>
    <row r="8972" spans="1:4" x14ac:dyDescent="0.25">
      <c r="A8972" s="2">
        <v>540</v>
      </c>
      <c r="B8972">
        <v>9946</v>
      </c>
      <c r="C8972" s="3">
        <v>28496.966591</v>
      </c>
      <c r="D8972" s="2"/>
    </row>
    <row r="8973" spans="1:4" x14ac:dyDescent="0.25">
      <c r="A8973" s="2">
        <v>540</v>
      </c>
      <c r="B8973">
        <v>9947</v>
      </c>
      <c r="C8973" s="3">
        <v>27016.526553</v>
      </c>
      <c r="D8973" s="2"/>
    </row>
    <row r="8974" spans="1:4" x14ac:dyDescent="0.25">
      <c r="A8974" s="2">
        <v>540</v>
      </c>
      <c r="B8974">
        <v>9948</v>
      </c>
      <c r="C8974" s="3">
        <v>17710.933209999999</v>
      </c>
      <c r="D8974" s="2"/>
    </row>
    <row r="8975" spans="1:4" x14ac:dyDescent="0.25">
      <c r="A8975" s="2">
        <v>540</v>
      </c>
      <c r="B8975">
        <v>9949</v>
      </c>
      <c r="C8975" s="3">
        <v>15683.173376999999</v>
      </c>
      <c r="D8975" s="2"/>
    </row>
    <row r="8976" spans="1:4" x14ac:dyDescent="0.25">
      <c r="A8976" s="2">
        <v>540</v>
      </c>
      <c r="B8976">
        <v>9950</v>
      </c>
      <c r="C8976" s="3">
        <v>10608.494763999999</v>
      </c>
      <c r="D8976" s="2"/>
    </row>
    <row r="8977" spans="1:4" x14ac:dyDescent="0.25">
      <c r="A8977" s="2">
        <v>540</v>
      </c>
      <c r="B8977">
        <v>9951</v>
      </c>
      <c r="C8977" s="3">
        <v>1968.361265</v>
      </c>
      <c r="D8977" s="2"/>
    </row>
    <row r="8978" spans="1:4" x14ac:dyDescent="0.25">
      <c r="A8978" s="2">
        <v>540</v>
      </c>
      <c r="B8978">
        <v>9952</v>
      </c>
      <c r="C8978" s="3">
        <v>1895.934489</v>
      </c>
      <c r="D8978" s="2"/>
    </row>
    <row r="8979" spans="1:4" x14ac:dyDescent="0.25">
      <c r="A8979" s="2">
        <v>540</v>
      </c>
      <c r="B8979">
        <v>9953</v>
      </c>
      <c r="C8979" s="3">
        <v>27353.613497999999</v>
      </c>
      <c r="D8979" s="2"/>
    </row>
    <row r="8980" spans="1:4" x14ac:dyDescent="0.25">
      <c r="A8980" s="2">
        <v>540</v>
      </c>
      <c r="B8980">
        <v>9954</v>
      </c>
      <c r="C8980" s="3">
        <v>1028.2933829999999</v>
      </c>
      <c r="D8980" s="2"/>
    </row>
    <row r="8981" spans="1:4" x14ac:dyDescent="0.25">
      <c r="A8981" s="2">
        <v>540</v>
      </c>
      <c r="B8981">
        <v>9955</v>
      </c>
      <c r="C8981" s="3">
        <v>3957.8154220000001</v>
      </c>
      <c r="D8981" s="2"/>
    </row>
    <row r="8982" spans="1:4" x14ac:dyDescent="0.25">
      <c r="A8982" s="2">
        <v>540</v>
      </c>
      <c r="B8982">
        <v>9956</v>
      </c>
      <c r="C8982" s="3">
        <v>1275.364544</v>
      </c>
      <c r="D8982" s="2"/>
    </row>
    <row r="8983" spans="1:4" x14ac:dyDescent="0.25">
      <c r="A8983" s="2">
        <v>540</v>
      </c>
      <c r="B8983">
        <v>9958</v>
      </c>
      <c r="C8983" s="3">
        <v>10454.520413</v>
      </c>
      <c r="D8983" s="2"/>
    </row>
    <row r="8984" spans="1:4" x14ac:dyDescent="0.25">
      <c r="A8984" s="2">
        <v>540</v>
      </c>
      <c r="B8984">
        <v>9959</v>
      </c>
      <c r="C8984" s="3">
        <v>424.402355</v>
      </c>
      <c r="D8984" s="2"/>
    </row>
    <row r="8985" spans="1:4" x14ac:dyDescent="0.25">
      <c r="A8985" s="2">
        <v>540</v>
      </c>
      <c r="B8985">
        <v>9960</v>
      </c>
      <c r="C8985" s="3">
        <v>8393.5506249999999</v>
      </c>
      <c r="D8985" s="2"/>
    </row>
    <row r="8986" spans="1:4" x14ac:dyDescent="0.25">
      <c r="A8986" s="2">
        <v>540</v>
      </c>
      <c r="B8986">
        <v>9961</v>
      </c>
      <c r="C8986" s="3">
        <v>8368.3096509999996</v>
      </c>
      <c r="D8986" s="2"/>
    </row>
    <row r="8987" spans="1:4" x14ac:dyDescent="0.25">
      <c r="A8987" s="2">
        <v>540</v>
      </c>
      <c r="B8987">
        <v>9962</v>
      </c>
      <c r="C8987" s="3">
        <v>8258.9086320000006</v>
      </c>
      <c r="D8987" s="2"/>
    </row>
    <row r="8988" spans="1:4" x14ac:dyDescent="0.25">
      <c r="A8988" s="2">
        <v>540</v>
      </c>
      <c r="B8988">
        <v>9963</v>
      </c>
      <c r="C8988" s="3">
        <v>9395.0184019999997</v>
      </c>
      <c r="D8988" s="2"/>
    </row>
    <row r="8989" spans="1:4" x14ac:dyDescent="0.25">
      <c r="A8989" s="2">
        <v>540</v>
      </c>
      <c r="B8989">
        <v>9965</v>
      </c>
      <c r="C8989" s="3">
        <v>10738.033745999999</v>
      </c>
      <c r="D8989" s="2"/>
    </row>
    <row r="8990" spans="1:4" x14ac:dyDescent="0.25">
      <c r="A8990" s="2">
        <v>540</v>
      </c>
      <c r="B8990">
        <v>9966</v>
      </c>
      <c r="C8990" s="3">
        <v>8400.9187760000004</v>
      </c>
      <c r="D8990" s="2"/>
    </row>
    <row r="8991" spans="1:4" x14ac:dyDescent="0.25">
      <c r="A8991" s="2">
        <v>540</v>
      </c>
      <c r="B8991">
        <v>9967</v>
      </c>
      <c r="C8991" s="3">
        <v>18837.070511999998</v>
      </c>
      <c r="D8991" s="2"/>
    </row>
    <row r="8992" spans="1:4" x14ac:dyDescent="0.25">
      <c r="A8992" s="2">
        <v>540</v>
      </c>
      <c r="B8992">
        <v>9968</v>
      </c>
      <c r="C8992" s="3">
        <v>12125.910997000001</v>
      </c>
      <c r="D8992" s="2"/>
    </row>
    <row r="8993" spans="1:4" x14ac:dyDescent="0.25">
      <c r="A8993" s="2">
        <v>540</v>
      </c>
      <c r="B8993">
        <v>9969</v>
      </c>
      <c r="C8993" s="3">
        <v>21804.426815999999</v>
      </c>
      <c r="D8993" s="2"/>
    </row>
    <row r="8994" spans="1:4" x14ac:dyDescent="0.25">
      <c r="A8994" s="2">
        <v>540</v>
      </c>
      <c r="B8994">
        <v>9970</v>
      </c>
      <c r="C8994" s="3">
        <v>15607.775559</v>
      </c>
      <c r="D8994" s="2"/>
    </row>
    <row r="8995" spans="1:4" x14ac:dyDescent="0.25">
      <c r="A8995" s="2">
        <v>540</v>
      </c>
      <c r="B8995">
        <v>9971</v>
      </c>
      <c r="C8995" s="3">
        <v>2334.5250970000002</v>
      </c>
      <c r="D8995" s="2"/>
    </row>
    <row r="8996" spans="1:4" x14ac:dyDescent="0.25">
      <c r="A8996" s="2">
        <v>540</v>
      </c>
      <c r="B8996">
        <v>9972</v>
      </c>
      <c r="C8996" s="3">
        <v>18632.366043999999</v>
      </c>
      <c r="D8996" s="2"/>
    </row>
    <row r="8997" spans="1:4" x14ac:dyDescent="0.25">
      <c r="A8997" s="2">
        <v>540</v>
      </c>
      <c r="B8997">
        <v>9973</v>
      </c>
      <c r="C8997" s="3">
        <v>23373.659641999999</v>
      </c>
      <c r="D8997" s="2"/>
    </row>
    <row r="8998" spans="1:4" x14ac:dyDescent="0.25">
      <c r="A8998" s="2">
        <v>540</v>
      </c>
      <c r="B8998">
        <v>9974</v>
      </c>
      <c r="C8998" s="3">
        <v>18632.366043999999</v>
      </c>
      <c r="D8998" s="2"/>
    </row>
    <row r="8999" spans="1:4" x14ac:dyDescent="0.25">
      <c r="A8999" s="2">
        <v>540</v>
      </c>
      <c r="B8999">
        <v>9975</v>
      </c>
      <c r="C8999" s="3">
        <v>15409.685428000001</v>
      </c>
      <c r="D8999" s="2"/>
    </row>
    <row r="9000" spans="1:4" x14ac:dyDescent="0.25">
      <c r="A9000" s="2">
        <v>540</v>
      </c>
      <c r="B9000">
        <v>9976</v>
      </c>
      <c r="C9000" s="3">
        <v>1904.752256</v>
      </c>
      <c r="D9000" s="2"/>
    </row>
    <row r="9001" spans="1:4" x14ac:dyDescent="0.25">
      <c r="A9001" s="2">
        <v>540</v>
      </c>
      <c r="B9001">
        <v>9977</v>
      </c>
      <c r="C9001" s="3">
        <v>1035.8053849999999</v>
      </c>
      <c r="D9001" s="2"/>
    </row>
    <row r="9002" spans="1:4" x14ac:dyDescent="0.25">
      <c r="A9002" s="2">
        <v>540</v>
      </c>
      <c r="B9002">
        <v>9978</v>
      </c>
      <c r="C9002" s="3">
        <v>1035.8053849999999</v>
      </c>
      <c r="D9002" s="2"/>
    </row>
    <row r="9003" spans="1:4" x14ac:dyDescent="0.25">
      <c r="A9003" s="2">
        <v>540</v>
      </c>
      <c r="B9003">
        <v>9979</v>
      </c>
      <c r="C9003" s="3">
        <v>1452.6835189999999</v>
      </c>
      <c r="D9003" s="2"/>
    </row>
    <row r="9004" spans="1:4" x14ac:dyDescent="0.25">
      <c r="A9004" s="2">
        <v>540</v>
      </c>
      <c r="B9004">
        <v>9980</v>
      </c>
      <c r="C9004" s="3">
        <v>9476.3406419999992</v>
      </c>
      <c r="D9004" s="2"/>
    </row>
    <row r="9005" spans="1:4" x14ac:dyDescent="0.25">
      <c r="A9005" s="2">
        <v>540</v>
      </c>
      <c r="B9005">
        <v>9981</v>
      </c>
      <c r="C9005" s="3">
        <v>1028.2933829999999</v>
      </c>
      <c r="D9005" s="2"/>
    </row>
    <row r="9006" spans="1:4" x14ac:dyDescent="0.25">
      <c r="A9006" s="2">
        <v>540</v>
      </c>
      <c r="B9006">
        <v>9982</v>
      </c>
      <c r="C9006" s="3">
        <v>5805.7299119999998</v>
      </c>
      <c r="D9006" s="2"/>
    </row>
    <row r="9007" spans="1:4" x14ac:dyDescent="0.25">
      <c r="A9007" s="2">
        <v>540</v>
      </c>
      <c r="B9007">
        <v>9983</v>
      </c>
      <c r="C9007" s="3">
        <v>8186.5781969999998</v>
      </c>
      <c r="D9007" s="2"/>
    </row>
    <row r="9008" spans="1:4" x14ac:dyDescent="0.25">
      <c r="A9008" s="2">
        <v>540</v>
      </c>
      <c r="B9008">
        <v>9984</v>
      </c>
      <c r="C9008" s="3">
        <v>9486.9403180000008</v>
      </c>
      <c r="D9008" s="2"/>
    </row>
    <row r="9009" spans="1:4" x14ac:dyDescent="0.25">
      <c r="A9009" s="2">
        <v>540</v>
      </c>
      <c r="B9009">
        <v>9985</v>
      </c>
      <c r="C9009" s="3">
        <v>5300.6447269999999</v>
      </c>
      <c r="D9009" s="2"/>
    </row>
    <row r="9010" spans="1:4" x14ac:dyDescent="0.25">
      <c r="A9010" s="2">
        <v>540</v>
      </c>
      <c r="B9010">
        <v>9986</v>
      </c>
      <c r="C9010" s="3">
        <v>68.146281999999999</v>
      </c>
      <c r="D9010" s="2"/>
    </row>
    <row r="9011" spans="1:4" x14ac:dyDescent="0.25">
      <c r="A9011" s="2">
        <v>540</v>
      </c>
      <c r="B9011">
        <v>9987</v>
      </c>
      <c r="C9011" s="3">
        <v>2837.0498990000001</v>
      </c>
      <c r="D9011" s="2"/>
    </row>
    <row r="9012" spans="1:4" x14ac:dyDescent="0.25">
      <c r="A9012" s="2">
        <v>540</v>
      </c>
      <c r="B9012">
        <v>9989</v>
      </c>
      <c r="C9012" s="3">
        <v>131.804033</v>
      </c>
      <c r="D9012" s="2"/>
    </row>
    <row r="9013" spans="1:4" x14ac:dyDescent="0.25">
      <c r="A9013" s="2">
        <v>540</v>
      </c>
      <c r="B9013">
        <v>9990</v>
      </c>
      <c r="C9013" s="3">
        <v>3205.9529729999999</v>
      </c>
      <c r="D9013" s="2"/>
    </row>
    <row r="9014" spans="1:4" x14ac:dyDescent="0.25">
      <c r="A9014" s="2">
        <v>540</v>
      </c>
      <c r="B9014">
        <v>9992</v>
      </c>
      <c r="C9014" s="3">
        <v>5221.0960560000003</v>
      </c>
      <c r="D9014" s="2"/>
    </row>
    <row r="9015" spans="1:4" x14ac:dyDescent="0.25">
      <c r="A9015" s="2">
        <v>540</v>
      </c>
      <c r="B9015">
        <v>9996</v>
      </c>
      <c r="C9015" s="3">
        <v>1199.0334190000001</v>
      </c>
      <c r="D9015" s="2"/>
    </row>
    <row r="9016" spans="1:4" x14ac:dyDescent="0.25">
      <c r="A9016" s="2">
        <v>540</v>
      </c>
      <c r="B9016">
        <v>9997</v>
      </c>
      <c r="C9016" s="3">
        <v>676.571822</v>
      </c>
      <c r="D9016" s="2"/>
    </row>
    <row r="9017" spans="1:4" x14ac:dyDescent="0.25">
      <c r="A9017" s="2">
        <v>540</v>
      </c>
      <c r="B9017">
        <v>9998</v>
      </c>
      <c r="C9017" s="3">
        <v>2002.769875</v>
      </c>
      <c r="D9017" s="2"/>
    </row>
    <row r="9018" spans="1:4" x14ac:dyDescent="0.25">
      <c r="A9018" s="2">
        <v>540</v>
      </c>
      <c r="B9018">
        <v>10001</v>
      </c>
      <c r="C9018" s="3">
        <v>1726.135106</v>
      </c>
      <c r="D9018" s="2"/>
    </row>
    <row r="9019" spans="1:4" x14ac:dyDescent="0.25">
      <c r="A9019" s="2">
        <v>540</v>
      </c>
      <c r="B9019">
        <v>10002</v>
      </c>
      <c r="C9019" s="3">
        <v>25012.24841</v>
      </c>
      <c r="D9019" s="2"/>
    </row>
    <row r="9020" spans="1:4" x14ac:dyDescent="0.25">
      <c r="A9020" s="2">
        <v>540</v>
      </c>
      <c r="B9020">
        <v>10003</v>
      </c>
      <c r="C9020" s="3">
        <v>27604.413552999999</v>
      </c>
      <c r="D9020" s="2"/>
    </row>
    <row r="9021" spans="1:4" x14ac:dyDescent="0.25">
      <c r="A9021" s="2">
        <v>540</v>
      </c>
      <c r="B9021">
        <v>10006</v>
      </c>
      <c r="C9021" s="3">
        <v>10478.652979</v>
      </c>
      <c r="D9021" s="2"/>
    </row>
    <row r="9022" spans="1:4" x14ac:dyDescent="0.25">
      <c r="A9022" s="2">
        <v>540</v>
      </c>
      <c r="B9022">
        <v>10007</v>
      </c>
      <c r="C9022" s="3">
        <v>9931.9455940000007</v>
      </c>
      <c r="D9022" s="2"/>
    </row>
    <row r="9023" spans="1:4" x14ac:dyDescent="0.25">
      <c r="A9023" s="2">
        <v>540</v>
      </c>
      <c r="B9023">
        <v>10008</v>
      </c>
      <c r="C9023" s="3">
        <v>9931.9455940000007</v>
      </c>
      <c r="D9023" s="2"/>
    </row>
    <row r="9024" spans="1:4" x14ac:dyDescent="0.25">
      <c r="A9024" s="2">
        <v>540</v>
      </c>
      <c r="B9024">
        <v>10009</v>
      </c>
      <c r="C9024" s="3">
        <v>1275.364544</v>
      </c>
      <c r="D9024" s="2"/>
    </row>
    <row r="9025" spans="1:4" x14ac:dyDescent="0.25">
      <c r="A9025" s="2">
        <v>540</v>
      </c>
      <c r="B9025">
        <v>10010</v>
      </c>
      <c r="C9025" s="3">
        <v>1275.364544</v>
      </c>
      <c r="D9025" s="2"/>
    </row>
    <row r="9026" spans="1:4" x14ac:dyDescent="0.25">
      <c r="A9026" s="2">
        <v>540</v>
      </c>
      <c r="B9026">
        <v>10011</v>
      </c>
      <c r="C9026" s="3">
        <v>16074.371531999999</v>
      </c>
      <c r="D9026" s="2"/>
    </row>
    <row r="9027" spans="1:4" x14ac:dyDescent="0.25">
      <c r="A9027" s="2">
        <v>540</v>
      </c>
      <c r="B9027">
        <v>10012</v>
      </c>
      <c r="C9027" s="3">
        <v>10201.253171</v>
      </c>
      <c r="D9027" s="2"/>
    </row>
    <row r="9028" spans="1:4" x14ac:dyDescent="0.25">
      <c r="A9028" s="2">
        <v>540</v>
      </c>
      <c r="B9028">
        <v>10013</v>
      </c>
      <c r="C9028" s="3">
        <v>11206.210432</v>
      </c>
      <c r="D9028" s="2"/>
    </row>
    <row r="9029" spans="1:4" x14ac:dyDescent="0.25">
      <c r="A9029" s="2">
        <v>540</v>
      </c>
      <c r="B9029">
        <v>10015</v>
      </c>
      <c r="C9029" s="3">
        <v>18225.280955999999</v>
      </c>
      <c r="D9029" s="2"/>
    </row>
    <row r="9030" spans="1:4" x14ac:dyDescent="0.25">
      <c r="A9030" s="2">
        <v>540</v>
      </c>
      <c r="B9030">
        <v>10016</v>
      </c>
      <c r="C9030" s="3">
        <v>18172.137943000002</v>
      </c>
      <c r="D9030" s="2"/>
    </row>
    <row r="9031" spans="1:4" x14ac:dyDescent="0.25">
      <c r="A9031" s="2">
        <v>540</v>
      </c>
      <c r="B9031">
        <v>10020</v>
      </c>
      <c r="C9031" s="3">
        <v>5036.3089399999999</v>
      </c>
      <c r="D9031" s="2"/>
    </row>
    <row r="9032" spans="1:4" x14ac:dyDescent="0.25">
      <c r="A9032" s="2">
        <v>540</v>
      </c>
      <c r="B9032">
        <v>10023</v>
      </c>
      <c r="C9032" s="3">
        <v>5399.7166820000002</v>
      </c>
      <c r="D9032" s="2"/>
    </row>
    <row r="9033" spans="1:4" x14ac:dyDescent="0.25">
      <c r="A9033" s="2">
        <v>540</v>
      </c>
      <c r="B9033">
        <v>10024</v>
      </c>
      <c r="C9033" s="3">
        <v>4509.5903840000001</v>
      </c>
      <c r="D9033" s="2"/>
    </row>
    <row r="9034" spans="1:4" x14ac:dyDescent="0.25">
      <c r="A9034" s="2">
        <v>540</v>
      </c>
      <c r="B9034">
        <v>10025</v>
      </c>
      <c r="C9034" s="3">
        <v>7548.9919120000004</v>
      </c>
      <c r="D9034" s="2"/>
    </row>
    <row r="9035" spans="1:4" x14ac:dyDescent="0.25">
      <c r="A9035" s="2">
        <v>540</v>
      </c>
      <c r="B9035">
        <v>10026</v>
      </c>
      <c r="C9035" s="3">
        <v>9243.0716319999992</v>
      </c>
      <c r="D9035" s="2"/>
    </row>
    <row r="9036" spans="1:4" x14ac:dyDescent="0.25">
      <c r="A9036" s="2">
        <v>540</v>
      </c>
      <c r="B9036">
        <v>10027</v>
      </c>
      <c r="C9036" s="3">
        <v>1888.935023</v>
      </c>
      <c r="D9036" s="2"/>
    </row>
    <row r="9037" spans="1:4" x14ac:dyDescent="0.25">
      <c r="A9037" s="2">
        <v>540</v>
      </c>
      <c r="B9037">
        <v>10028</v>
      </c>
      <c r="C9037" s="3">
        <v>13167.156605</v>
      </c>
      <c r="D9037" s="2"/>
    </row>
    <row r="9038" spans="1:4" x14ac:dyDescent="0.25">
      <c r="A9038" s="2">
        <v>540</v>
      </c>
      <c r="B9038">
        <v>10029</v>
      </c>
      <c r="C9038" s="3">
        <v>14528.777139</v>
      </c>
      <c r="D9038" s="2"/>
    </row>
    <row r="9039" spans="1:4" x14ac:dyDescent="0.25">
      <c r="A9039" s="2">
        <v>540</v>
      </c>
      <c r="B9039">
        <v>10030</v>
      </c>
      <c r="C9039" s="3">
        <v>14528.777139</v>
      </c>
      <c r="D9039" s="2"/>
    </row>
    <row r="9040" spans="1:4" x14ac:dyDescent="0.25">
      <c r="A9040" s="2">
        <v>540</v>
      </c>
      <c r="B9040">
        <v>10031</v>
      </c>
      <c r="C9040" s="3">
        <v>33111.701459000004</v>
      </c>
      <c r="D9040" s="2"/>
    </row>
    <row r="9041" spans="1:4" x14ac:dyDescent="0.25">
      <c r="A9041" s="2">
        <v>540</v>
      </c>
      <c r="B9041">
        <v>10032</v>
      </c>
      <c r="C9041" s="3">
        <v>33111.701459000004</v>
      </c>
      <c r="D9041" s="2"/>
    </row>
    <row r="9042" spans="1:4" x14ac:dyDescent="0.25">
      <c r="A9042" s="2">
        <v>540</v>
      </c>
      <c r="B9042">
        <v>10033</v>
      </c>
      <c r="C9042" s="3">
        <v>33111.701459000004</v>
      </c>
      <c r="D9042" s="2"/>
    </row>
    <row r="9043" spans="1:4" x14ac:dyDescent="0.25">
      <c r="A9043" s="2">
        <v>540</v>
      </c>
      <c r="B9043">
        <v>10034</v>
      </c>
      <c r="C9043" s="3">
        <v>30839.786378000001</v>
      </c>
      <c r="D9043" s="2"/>
    </row>
    <row r="9044" spans="1:4" x14ac:dyDescent="0.25">
      <c r="A9044" s="2">
        <v>540</v>
      </c>
      <c r="B9044">
        <v>10035</v>
      </c>
      <c r="C9044" s="3">
        <v>12091.693227</v>
      </c>
      <c r="D9044" s="2"/>
    </row>
    <row r="9045" spans="1:4" x14ac:dyDescent="0.25">
      <c r="A9045" s="2">
        <v>540</v>
      </c>
      <c r="B9045">
        <v>10036</v>
      </c>
      <c r="C9045" s="3">
        <v>12091.693227</v>
      </c>
      <c r="D9045" s="2"/>
    </row>
    <row r="9046" spans="1:4" x14ac:dyDescent="0.25">
      <c r="A9046" s="2">
        <v>540</v>
      </c>
      <c r="B9046">
        <v>10037</v>
      </c>
      <c r="C9046" s="3">
        <v>8579.7272659999999</v>
      </c>
      <c r="D9046" s="2"/>
    </row>
    <row r="9047" spans="1:4" x14ac:dyDescent="0.25">
      <c r="A9047" s="2">
        <v>540</v>
      </c>
      <c r="B9047">
        <v>10040</v>
      </c>
      <c r="C9047" s="3">
        <v>2066.395923</v>
      </c>
      <c r="D9047" s="2"/>
    </row>
    <row r="9048" spans="1:4" x14ac:dyDescent="0.25">
      <c r="A9048" s="2">
        <v>540</v>
      </c>
      <c r="B9048">
        <v>10043</v>
      </c>
      <c r="C9048" s="3">
        <v>46825.774013000002</v>
      </c>
      <c r="D9048" s="2"/>
    </row>
    <row r="9049" spans="1:4" x14ac:dyDescent="0.25">
      <c r="A9049" s="2">
        <v>540</v>
      </c>
      <c r="B9049">
        <v>10044</v>
      </c>
      <c r="C9049" s="3">
        <v>27353.613497999999</v>
      </c>
      <c r="D9049" s="2"/>
    </row>
    <row r="9050" spans="1:4" x14ac:dyDescent="0.25">
      <c r="A9050" s="2">
        <v>540</v>
      </c>
      <c r="B9050">
        <v>10047</v>
      </c>
      <c r="C9050" s="3">
        <v>157.503456</v>
      </c>
      <c r="D9050" s="2"/>
    </row>
    <row r="9051" spans="1:4" x14ac:dyDescent="0.25">
      <c r="A9051" s="2">
        <v>540</v>
      </c>
      <c r="B9051">
        <v>10053</v>
      </c>
      <c r="C9051" s="3">
        <v>5401.3740619999999</v>
      </c>
      <c r="D9051" s="2"/>
    </row>
    <row r="9052" spans="1:4" x14ac:dyDescent="0.25">
      <c r="A9052" s="2">
        <v>540</v>
      </c>
      <c r="B9052">
        <v>10054</v>
      </c>
      <c r="C9052" s="3">
        <v>4935.4717209999999</v>
      </c>
      <c r="D9052" s="2"/>
    </row>
    <row r="9053" spans="1:4" x14ac:dyDescent="0.25">
      <c r="A9053" s="2">
        <v>540</v>
      </c>
      <c r="B9053">
        <v>10056</v>
      </c>
      <c r="C9053" s="3">
        <v>44435.632216999998</v>
      </c>
      <c r="D9053" s="2"/>
    </row>
    <row r="9054" spans="1:4" x14ac:dyDescent="0.25">
      <c r="A9054" s="2">
        <v>540</v>
      </c>
      <c r="B9054">
        <v>10057</v>
      </c>
      <c r="C9054" s="3">
        <v>41713.397400000002</v>
      </c>
      <c r="D9054" s="2"/>
    </row>
    <row r="9055" spans="1:4" x14ac:dyDescent="0.25">
      <c r="A9055" s="2">
        <v>540</v>
      </c>
      <c r="B9055">
        <v>10061</v>
      </c>
      <c r="C9055" s="3">
        <v>34173.243982</v>
      </c>
      <c r="D9055" s="2"/>
    </row>
    <row r="9056" spans="1:4" x14ac:dyDescent="0.25">
      <c r="A9056" s="2">
        <v>540</v>
      </c>
      <c r="B9056">
        <v>10062</v>
      </c>
      <c r="C9056" s="3">
        <v>34173.243982</v>
      </c>
      <c r="D9056" s="2"/>
    </row>
    <row r="9057" spans="1:4" x14ac:dyDescent="0.25">
      <c r="A9057" s="2">
        <v>540</v>
      </c>
      <c r="B9057">
        <v>10063</v>
      </c>
      <c r="C9057" s="3">
        <v>2956.055175</v>
      </c>
      <c r="D9057" s="2"/>
    </row>
    <row r="9058" spans="1:4" x14ac:dyDescent="0.25">
      <c r="A9058" s="2">
        <v>540</v>
      </c>
      <c r="B9058">
        <v>10064</v>
      </c>
      <c r="C9058" s="3">
        <v>3560.7033499999998</v>
      </c>
      <c r="D9058" s="2"/>
    </row>
    <row r="9059" spans="1:4" x14ac:dyDescent="0.25">
      <c r="A9059" s="2">
        <v>540</v>
      </c>
      <c r="B9059">
        <v>10065</v>
      </c>
      <c r="C9059" s="3">
        <v>2799.8844770000001</v>
      </c>
      <c r="D9059" s="2"/>
    </row>
    <row r="9060" spans="1:4" x14ac:dyDescent="0.25">
      <c r="A9060" s="2">
        <v>540</v>
      </c>
      <c r="B9060">
        <v>10067</v>
      </c>
      <c r="C9060" s="3">
        <v>27604.413552999999</v>
      </c>
      <c r="D9060" s="2"/>
    </row>
    <row r="9061" spans="1:4" x14ac:dyDescent="0.25">
      <c r="A9061" s="2">
        <v>540</v>
      </c>
      <c r="B9061">
        <v>10068</v>
      </c>
      <c r="C9061" s="3">
        <v>14527.753072</v>
      </c>
      <c r="D9061" s="2"/>
    </row>
    <row r="9062" spans="1:4" x14ac:dyDescent="0.25">
      <c r="A9062" s="2">
        <v>540</v>
      </c>
      <c r="B9062">
        <v>10069</v>
      </c>
      <c r="C9062" s="3">
        <v>13354.755316999999</v>
      </c>
      <c r="D9062" s="2"/>
    </row>
    <row r="9063" spans="1:4" x14ac:dyDescent="0.25">
      <c r="A9063" s="2">
        <v>540</v>
      </c>
      <c r="B9063">
        <v>10070</v>
      </c>
      <c r="C9063" s="3">
        <v>14527.753072</v>
      </c>
      <c r="D9063" s="2"/>
    </row>
    <row r="9064" spans="1:4" x14ac:dyDescent="0.25">
      <c r="A9064" s="2">
        <v>540</v>
      </c>
      <c r="B9064">
        <v>10071</v>
      </c>
      <c r="C9064" s="3">
        <v>14527.753072</v>
      </c>
      <c r="D9064" s="2"/>
    </row>
    <row r="9065" spans="1:4" x14ac:dyDescent="0.25">
      <c r="A9065" s="2">
        <v>540</v>
      </c>
      <c r="B9065">
        <v>10072</v>
      </c>
      <c r="C9065" s="3">
        <v>14235.490492000001</v>
      </c>
      <c r="D9065" s="2"/>
    </row>
    <row r="9066" spans="1:4" x14ac:dyDescent="0.25">
      <c r="A9066" s="2">
        <v>540</v>
      </c>
      <c r="B9066">
        <v>10073</v>
      </c>
      <c r="C9066" s="3">
        <v>14745.855927000001</v>
      </c>
      <c r="D9066" s="2"/>
    </row>
    <row r="9067" spans="1:4" x14ac:dyDescent="0.25">
      <c r="A9067" s="2">
        <v>540</v>
      </c>
      <c r="B9067">
        <v>10075</v>
      </c>
      <c r="C9067" s="3">
        <v>3557.8031230000001</v>
      </c>
      <c r="D9067" s="2"/>
    </row>
    <row r="9068" spans="1:4" x14ac:dyDescent="0.25">
      <c r="A9068" s="2">
        <v>540</v>
      </c>
      <c r="B9068">
        <v>10076</v>
      </c>
      <c r="C9068" s="3">
        <v>3968.9261310000002</v>
      </c>
      <c r="D9068" s="2"/>
    </row>
    <row r="9069" spans="1:4" x14ac:dyDescent="0.25">
      <c r="A9069" s="2">
        <v>540</v>
      </c>
      <c r="B9069">
        <v>10077</v>
      </c>
      <c r="C9069" s="3">
        <v>6723.6578749999999</v>
      </c>
      <c r="D9069" s="2"/>
    </row>
    <row r="9070" spans="1:4" x14ac:dyDescent="0.25">
      <c r="A9070" s="2">
        <v>540</v>
      </c>
      <c r="B9070">
        <v>10078</v>
      </c>
      <c r="C9070" s="3">
        <v>6940.8234380000004</v>
      </c>
      <c r="D9070" s="2"/>
    </row>
    <row r="9071" spans="1:4" x14ac:dyDescent="0.25">
      <c r="A9071" s="2">
        <v>540</v>
      </c>
      <c r="B9071">
        <v>10079</v>
      </c>
      <c r="C9071" s="3">
        <v>2259.8058249999999</v>
      </c>
      <c r="D9071" s="2"/>
    </row>
    <row r="9072" spans="1:4" x14ac:dyDescent="0.25">
      <c r="A9072" s="2">
        <v>540</v>
      </c>
      <c r="B9072">
        <v>10080</v>
      </c>
      <c r="C9072" s="3">
        <v>3829.6689200000001</v>
      </c>
      <c r="D9072" s="2"/>
    </row>
    <row r="9073" spans="1:4" x14ac:dyDescent="0.25">
      <c r="A9073" s="2">
        <v>540</v>
      </c>
      <c r="B9073">
        <v>10081</v>
      </c>
      <c r="C9073" s="3">
        <v>29407.873340999999</v>
      </c>
      <c r="D9073" s="2"/>
    </row>
    <row r="9074" spans="1:4" x14ac:dyDescent="0.25">
      <c r="A9074" s="2">
        <v>540</v>
      </c>
      <c r="B9074">
        <v>10082</v>
      </c>
      <c r="C9074" s="3">
        <v>409.11656099999999</v>
      </c>
      <c r="D9074" s="2"/>
    </row>
    <row r="9075" spans="1:4" x14ac:dyDescent="0.25">
      <c r="A9075" s="2">
        <v>540</v>
      </c>
      <c r="B9075">
        <v>10083</v>
      </c>
      <c r="C9075" s="3">
        <v>3888.5704770000002</v>
      </c>
      <c r="D9075" s="2"/>
    </row>
    <row r="9076" spans="1:4" x14ac:dyDescent="0.25">
      <c r="A9076" s="2">
        <v>540</v>
      </c>
      <c r="B9076">
        <v>10084</v>
      </c>
      <c r="C9076" s="3">
        <v>14243.283993999999</v>
      </c>
      <c r="D9076" s="2"/>
    </row>
    <row r="9077" spans="1:4" x14ac:dyDescent="0.25">
      <c r="A9077" s="2">
        <v>540</v>
      </c>
      <c r="B9077">
        <v>10085</v>
      </c>
      <c r="C9077" s="3">
        <v>11313.256004000001</v>
      </c>
      <c r="D9077" s="2"/>
    </row>
    <row r="9078" spans="1:4" x14ac:dyDescent="0.25">
      <c r="A9078" s="2">
        <v>540</v>
      </c>
      <c r="B9078">
        <v>10086</v>
      </c>
      <c r="C9078" s="3">
        <v>3132.7359289999999</v>
      </c>
      <c r="D9078" s="2"/>
    </row>
    <row r="9079" spans="1:4" x14ac:dyDescent="0.25">
      <c r="A9079" s="2">
        <v>540</v>
      </c>
      <c r="B9079">
        <v>10087</v>
      </c>
      <c r="C9079" s="3">
        <v>1064.039546</v>
      </c>
      <c r="D9079" s="2"/>
    </row>
    <row r="9080" spans="1:4" x14ac:dyDescent="0.25">
      <c r="A9080" s="2">
        <v>540</v>
      </c>
      <c r="B9080">
        <v>10088</v>
      </c>
      <c r="C9080" s="3">
        <v>8007.3243279999997</v>
      </c>
      <c r="D9080" s="2"/>
    </row>
    <row r="9081" spans="1:4" x14ac:dyDescent="0.25">
      <c r="A9081" s="2">
        <v>540</v>
      </c>
      <c r="B9081">
        <v>10089</v>
      </c>
      <c r="C9081" s="3">
        <v>4943.5382570000002</v>
      </c>
      <c r="D9081" s="2"/>
    </row>
    <row r="9082" spans="1:4" x14ac:dyDescent="0.25">
      <c r="A9082" s="2">
        <v>540</v>
      </c>
      <c r="B9082">
        <v>10090</v>
      </c>
      <c r="C9082" s="3">
        <v>6266.9708309999996</v>
      </c>
      <c r="D9082" s="2"/>
    </row>
    <row r="9083" spans="1:4" x14ac:dyDescent="0.25">
      <c r="A9083" s="2">
        <v>540</v>
      </c>
      <c r="B9083">
        <v>10091</v>
      </c>
      <c r="C9083" s="3">
        <v>10843.459244</v>
      </c>
      <c r="D9083" s="2"/>
    </row>
    <row r="9084" spans="1:4" x14ac:dyDescent="0.25">
      <c r="A9084" s="2">
        <v>540</v>
      </c>
      <c r="B9084">
        <v>10092</v>
      </c>
      <c r="C9084" s="3">
        <v>15657.716922</v>
      </c>
      <c r="D9084" s="2"/>
    </row>
    <row r="9085" spans="1:4" x14ac:dyDescent="0.25">
      <c r="A9085" s="2">
        <v>540</v>
      </c>
      <c r="B9085">
        <v>10093</v>
      </c>
      <c r="C9085" s="3">
        <v>2401.366121</v>
      </c>
      <c r="D9085" s="2"/>
    </row>
    <row r="9086" spans="1:4" x14ac:dyDescent="0.25">
      <c r="A9086" s="2">
        <v>540</v>
      </c>
      <c r="B9086">
        <v>10094</v>
      </c>
      <c r="C9086" s="3">
        <v>259.67997100000002</v>
      </c>
      <c r="D9086" s="2"/>
    </row>
    <row r="9087" spans="1:4" x14ac:dyDescent="0.25">
      <c r="A9087" s="2">
        <v>540</v>
      </c>
      <c r="B9087">
        <v>10095</v>
      </c>
      <c r="C9087" s="3">
        <v>5273.5054060000002</v>
      </c>
      <c r="D9087" s="2"/>
    </row>
    <row r="9088" spans="1:4" x14ac:dyDescent="0.25">
      <c r="A9088" s="2">
        <v>540</v>
      </c>
      <c r="B9088">
        <v>10096</v>
      </c>
      <c r="C9088" s="3">
        <v>3882.2006740000002</v>
      </c>
      <c r="D9088" s="2"/>
    </row>
    <row r="9089" spans="1:4" x14ac:dyDescent="0.25">
      <c r="A9089" s="2">
        <v>540</v>
      </c>
      <c r="B9089">
        <v>10097</v>
      </c>
      <c r="C9089" s="3">
        <v>4689.2901549999997</v>
      </c>
      <c r="D9089" s="2"/>
    </row>
    <row r="9090" spans="1:4" x14ac:dyDescent="0.25">
      <c r="A9090" s="2">
        <v>540</v>
      </c>
      <c r="B9090">
        <v>10098</v>
      </c>
      <c r="C9090" s="3">
        <v>291.50307600000002</v>
      </c>
      <c r="D9090" s="2"/>
    </row>
    <row r="9091" spans="1:4" x14ac:dyDescent="0.25">
      <c r="A9091" s="2">
        <v>540</v>
      </c>
      <c r="B9091">
        <v>10099</v>
      </c>
      <c r="C9091" s="3">
        <v>723.44940699999995</v>
      </c>
      <c r="D9091" s="2"/>
    </row>
    <row r="9092" spans="1:4" x14ac:dyDescent="0.25">
      <c r="A9092" s="2">
        <v>540</v>
      </c>
      <c r="B9092">
        <v>10100</v>
      </c>
      <c r="C9092" s="3">
        <v>2509.4551409999999</v>
      </c>
      <c r="D9092" s="2"/>
    </row>
    <row r="9093" spans="1:4" x14ac:dyDescent="0.25">
      <c r="A9093" s="2">
        <v>540</v>
      </c>
      <c r="B9093">
        <v>10101</v>
      </c>
      <c r="C9093" s="3">
        <v>291.50307600000002</v>
      </c>
      <c r="D9093" s="2"/>
    </row>
    <row r="9094" spans="1:4" x14ac:dyDescent="0.25">
      <c r="A9094" s="2">
        <v>540</v>
      </c>
      <c r="B9094">
        <v>10102</v>
      </c>
      <c r="C9094" s="3">
        <v>262.213143</v>
      </c>
      <c r="D9094" s="2"/>
    </row>
    <row r="9095" spans="1:4" x14ac:dyDescent="0.25">
      <c r="A9095" s="2">
        <v>540</v>
      </c>
      <c r="B9095">
        <v>10103</v>
      </c>
      <c r="C9095" s="3">
        <v>2218.205555</v>
      </c>
      <c r="D9095" s="2"/>
    </row>
    <row r="9096" spans="1:4" x14ac:dyDescent="0.25">
      <c r="A9096" s="2">
        <v>540</v>
      </c>
      <c r="B9096">
        <v>10104</v>
      </c>
      <c r="C9096" s="3">
        <v>5346.1494709999997</v>
      </c>
      <c r="D9096" s="2"/>
    </row>
    <row r="9097" spans="1:4" x14ac:dyDescent="0.25">
      <c r="A9097" s="2">
        <v>540</v>
      </c>
      <c r="B9097">
        <v>10105</v>
      </c>
      <c r="C9097" s="3">
        <v>611.92256499999996</v>
      </c>
      <c r="D9097" s="2"/>
    </row>
    <row r="9098" spans="1:4" x14ac:dyDescent="0.25">
      <c r="A9098" s="2">
        <v>540</v>
      </c>
      <c r="B9098">
        <v>10107</v>
      </c>
      <c r="C9098" s="3">
        <v>552.38234999999997</v>
      </c>
      <c r="D9098" s="2"/>
    </row>
    <row r="9099" spans="1:4" x14ac:dyDescent="0.25">
      <c r="A9099" s="2">
        <v>540</v>
      </c>
      <c r="B9099">
        <v>10108</v>
      </c>
      <c r="C9099" s="3">
        <v>8855.7724930000004</v>
      </c>
      <c r="D9099" s="2"/>
    </row>
    <row r="9100" spans="1:4" x14ac:dyDescent="0.25">
      <c r="A9100" s="2">
        <v>540</v>
      </c>
      <c r="B9100">
        <v>10109</v>
      </c>
      <c r="C9100" s="3">
        <v>2951.2753109999999</v>
      </c>
      <c r="D9100" s="2"/>
    </row>
    <row r="9101" spans="1:4" x14ac:dyDescent="0.25">
      <c r="A9101" s="2">
        <v>540</v>
      </c>
      <c r="B9101">
        <v>10110</v>
      </c>
      <c r="C9101" s="3">
        <v>6544.8729450000001</v>
      </c>
      <c r="D9101" s="2"/>
    </row>
    <row r="9102" spans="1:4" x14ac:dyDescent="0.25">
      <c r="A9102" s="2">
        <v>540</v>
      </c>
      <c r="B9102">
        <v>10111</v>
      </c>
      <c r="C9102" s="3">
        <v>1989.032727</v>
      </c>
      <c r="D9102" s="2"/>
    </row>
    <row r="9103" spans="1:4" x14ac:dyDescent="0.25">
      <c r="A9103" s="2">
        <v>540</v>
      </c>
      <c r="B9103">
        <v>10112</v>
      </c>
      <c r="C9103" s="3">
        <v>5455.4608749999998</v>
      </c>
      <c r="D9103" s="2"/>
    </row>
    <row r="9104" spans="1:4" x14ac:dyDescent="0.25">
      <c r="A9104" s="2">
        <v>540</v>
      </c>
      <c r="B9104">
        <v>10113</v>
      </c>
      <c r="C9104" s="3">
        <v>5454.8422540000001</v>
      </c>
      <c r="D9104" s="2"/>
    </row>
    <row r="9105" spans="1:4" x14ac:dyDescent="0.25">
      <c r="A9105" s="2">
        <v>540</v>
      </c>
      <c r="B9105">
        <v>10114</v>
      </c>
      <c r="C9105" s="3">
        <v>20563.759666000002</v>
      </c>
      <c r="D9105" s="2"/>
    </row>
    <row r="9106" spans="1:4" x14ac:dyDescent="0.25">
      <c r="A9106" s="2">
        <v>540</v>
      </c>
      <c r="B9106">
        <v>10115</v>
      </c>
      <c r="C9106" s="3">
        <v>10564.150659000001</v>
      </c>
      <c r="D9106" s="2"/>
    </row>
    <row r="9107" spans="1:4" x14ac:dyDescent="0.25">
      <c r="A9107" s="2">
        <v>540</v>
      </c>
      <c r="B9107">
        <v>10116</v>
      </c>
      <c r="C9107" s="3">
        <v>11354.342065999999</v>
      </c>
      <c r="D9107" s="2"/>
    </row>
    <row r="9108" spans="1:4" x14ac:dyDescent="0.25">
      <c r="A9108" s="2">
        <v>540</v>
      </c>
      <c r="B9108">
        <v>10117</v>
      </c>
      <c r="C9108" s="3">
        <v>10808.198139</v>
      </c>
      <c r="D9108" s="2"/>
    </row>
    <row r="9109" spans="1:4" x14ac:dyDescent="0.25">
      <c r="A9109" s="2">
        <v>540</v>
      </c>
      <c r="B9109">
        <v>10118</v>
      </c>
      <c r="C9109" s="3">
        <v>9428.4622039999995</v>
      </c>
      <c r="D9109" s="2"/>
    </row>
    <row r="9110" spans="1:4" x14ac:dyDescent="0.25">
      <c r="A9110" s="2">
        <v>540</v>
      </c>
      <c r="B9110">
        <v>10119</v>
      </c>
      <c r="C9110" s="3">
        <v>5144.8959439999999</v>
      </c>
      <c r="D9110" s="2"/>
    </row>
    <row r="9111" spans="1:4" x14ac:dyDescent="0.25">
      <c r="A9111" s="2">
        <v>540</v>
      </c>
      <c r="B9111">
        <v>10120</v>
      </c>
      <c r="C9111" s="3">
        <v>1131.8756390000001</v>
      </c>
      <c r="D9111" s="2"/>
    </row>
    <row r="9112" spans="1:4" x14ac:dyDescent="0.25">
      <c r="A9112" s="2">
        <v>540</v>
      </c>
      <c r="B9112">
        <v>10121</v>
      </c>
      <c r="C9112" s="3">
        <v>4312.8571259999999</v>
      </c>
      <c r="D9112" s="2"/>
    </row>
    <row r="9113" spans="1:4" x14ac:dyDescent="0.25">
      <c r="A9113" s="2">
        <v>540</v>
      </c>
      <c r="B9113">
        <v>10122</v>
      </c>
      <c r="C9113" s="3">
        <v>1058.31032</v>
      </c>
      <c r="D9113" s="2"/>
    </row>
    <row r="9114" spans="1:4" x14ac:dyDescent="0.25">
      <c r="A9114" s="2">
        <v>540</v>
      </c>
      <c r="B9114">
        <v>10123</v>
      </c>
      <c r="C9114" s="3">
        <v>11606.52673</v>
      </c>
      <c r="D9114" s="2"/>
    </row>
    <row r="9115" spans="1:4" x14ac:dyDescent="0.25">
      <c r="A9115" s="2">
        <v>540</v>
      </c>
      <c r="B9115">
        <v>10124</v>
      </c>
      <c r="C9115" s="3">
        <v>9209.7955000000002</v>
      </c>
      <c r="D9115" s="2"/>
    </row>
    <row r="9116" spans="1:4" x14ac:dyDescent="0.25">
      <c r="A9116" s="2">
        <v>540</v>
      </c>
      <c r="B9116">
        <v>10125</v>
      </c>
      <c r="C9116" s="3">
        <v>7193.1727760000003</v>
      </c>
      <c r="D9116" s="2"/>
    </row>
    <row r="9117" spans="1:4" x14ac:dyDescent="0.25">
      <c r="A9117" s="2">
        <v>540</v>
      </c>
      <c r="B9117">
        <v>10127</v>
      </c>
      <c r="C9117" s="3">
        <v>3188.1828679999999</v>
      </c>
      <c r="D9117" s="2"/>
    </row>
    <row r="9118" spans="1:4" x14ac:dyDescent="0.25">
      <c r="A9118" s="2">
        <v>540</v>
      </c>
      <c r="B9118">
        <v>10128</v>
      </c>
      <c r="C9118" s="3">
        <v>6314.2800900000002</v>
      </c>
      <c r="D9118" s="2"/>
    </row>
    <row r="9119" spans="1:4" x14ac:dyDescent="0.25">
      <c r="A9119" s="2">
        <v>540</v>
      </c>
      <c r="B9119">
        <v>10129</v>
      </c>
      <c r="C9119" s="3">
        <v>5204.581913</v>
      </c>
      <c r="D9119" s="2"/>
    </row>
    <row r="9120" spans="1:4" x14ac:dyDescent="0.25">
      <c r="A9120" s="2">
        <v>540</v>
      </c>
      <c r="B9120">
        <v>10130</v>
      </c>
      <c r="C9120" s="3">
        <v>5789.605501</v>
      </c>
      <c r="D9120" s="2"/>
    </row>
    <row r="9121" spans="1:4" x14ac:dyDescent="0.25">
      <c r="A9121" s="2">
        <v>540</v>
      </c>
      <c r="B9121">
        <v>10131</v>
      </c>
      <c r="C9121" s="3">
        <v>13081.497573000001</v>
      </c>
      <c r="D9121" s="2"/>
    </row>
    <row r="9122" spans="1:4" x14ac:dyDescent="0.25">
      <c r="A9122" s="2">
        <v>540</v>
      </c>
      <c r="B9122">
        <v>10132</v>
      </c>
      <c r="C9122" s="3">
        <v>13902.470026000001</v>
      </c>
      <c r="D9122" s="2"/>
    </row>
    <row r="9123" spans="1:4" x14ac:dyDescent="0.25">
      <c r="A9123" s="2">
        <v>540</v>
      </c>
      <c r="B9123">
        <v>10133</v>
      </c>
      <c r="C9123" s="3">
        <v>14790.946463</v>
      </c>
      <c r="D9123" s="2"/>
    </row>
    <row r="9124" spans="1:4" x14ac:dyDescent="0.25">
      <c r="A9124" s="2">
        <v>540</v>
      </c>
      <c r="B9124">
        <v>10134</v>
      </c>
      <c r="C9124" s="3">
        <v>2451.5932419999999</v>
      </c>
      <c r="D9124" s="2"/>
    </row>
    <row r="9125" spans="1:4" x14ac:dyDescent="0.25">
      <c r="A9125" s="2">
        <v>540</v>
      </c>
      <c r="B9125">
        <v>10135</v>
      </c>
      <c r="C9125" s="3">
        <v>15263.116540999999</v>
      </c>
      <c r="D9125" s="2"/>
    </row>
    <row r="9126" spans="1:4" x14ac:dyDescent="0.25">
      <c r="A9126" s="2">
        <v>540</v>
      </c>
      <c r="B9126">
        <v>10136</v>
      </c>
      <c r="C9126" s="3">
        <v>4036.989282</v>
      </c>
      <c r="D9126" s="2"/>
    </row>
    <row r="9127" spans="1:4" x14ac:dyDescent="0.25">
      <c r="A9127" s="2">
        <v>540</v>
      </c>
      <c r="B9127">
        <v>10137</v>
      </c>
      <c r="C9127" s="3">
        <v>14767.828436</v>
      </c>
      <c r="D9127" s="2"/>
    </row>
    <row r="9128" spans="1:4" x14ac:dyDescent="0.25">
      <c r="A9128" s="2">
        <v>540</v>
      </c>
      <c r="B9128">
        <v>10138</v>
      </c>
      <c r="C9128" s="3">
        <v>4070.456948</v>
      </c>
      <c r="D9128" s="2"/>
    </row>
    <row r="9129" spans="1:4" x14ac:dyDescent="0.25">
      <c r="A9129" s="2">
        <v>540</v>
      </c>
      <c r="B9129">
        <v>10139</v>
      </c>
      <c r="C9129" s="3">
        <v>9506.8059580000008</v>
      </c>
      <c r="D9129" s="2"/>
    </row>
    <row r="9130" spans="1:4" x14ac:dyDescent="0.25">
      <c r="A9130" s="2">
        <v>540</v>
      </c>
      <c r="B9130">
        <v>10140</v>
      </c>
      <c r="C9130" s="3">
        <v>8362.3078600000008</v>
      </c>
      <c r="D9130" s="2"/>
    </row>
    <row r="9131" spans="1:4" x14ac:dyDescent="0.25">
      <c r="A9131" s="2">
        <v>540</v>
      </c>
      <c r="B9131">
        <v>10141</v>
      </c>
      <c r="C9131" s="3">
        <v>12698.265998999999</v>
      </c>
      <c r="D9131" s="2"/>
    </row>
    <row r="9132" spans="1:4" x14ac:dyDescent="0.25">
      <c r="A9132" s="2">
        <v>540</v>
      </c>
      <c r="B9132">
        <v>10142</v>
      </c>
      <c r="C9132" s="3">
        <v>11656.138727</v>
      </c>
      <c r="D9132" s="2"/>
    </row>
    <row r="9133" spans="1:4" x14ac:dyDescent="0.25">
      <c r="A9133" s="2">
        <v>540</v>
      </c>
      <c r="B9133">
        <v>10143</v>
      </c>
      <c r="C9133" s="3">
        <v>6461.6314490000004</v>
      </c>
      <c r="D9133" s="2"/>
    </row>
    <row r="9134" spans="1:4" x14ac:dyDescent="0.25">
      <c r="A9134" s="2">
        <v>540</v>
      </c>
      <c r="B9134">
        <v>10144</v>
      </c>
      <c r="C9134" s="3">
        <v>16566.281728000002</v>
      </c>
      <c r="D9134" s="2"/>
    </row>
    <row r="9135" spans="1:4" x14ac:dyDescent="0.25">
      <c r="A9135" s="2">
        <v>540</v>
      </c>
      <c r="B9135">
        <v>10145</v>
      </c>
      <c r="C9135" s="3">
        <v>10614.711896000001</v>
      </c>
      <c r="D9135" s="2"/>
    </row>
    <row r="9136" spans="1:4" x14ac:dyDescent="0.25">
      <c r="A9136" s="2">
        <v>540</v>
      </c>
      <c r="B9136">
        <v>10146</v>
      </c>
      <c r="C9136" s="3">
        <v>16890.984332</v>
      </c>
      <c r="D9136" s="2"/>
    </row>
    <row r="9137" spans="1:4" x14ac:dyDescent="0.25">
      <c r="A9137" s="2">
        <v>540</v>
      </c>
      <c r="B9137">
        <v>10147</v>
      </c>
      <c r="C9137" s="3">
        <v>4735.7875130000002</v>
      </c>
      <c r="D9137" s="2"/>
    </row>
    <row r="9138" spans="1:4" x14ac:dyDescent="0.25">
      <c r="A9138" s="2">
        <v>540</v>
      </c>
      <c r="B9138">
        <v>10148</v>
      </c>
      <c r="C9138" s="3">
        <v>14845.096783999999</v>
      </c>
      <c r="D9138" s="2"/>
    </row>
    <row r="9139" spans="1:4" x14ac:dyDescent="0.25">
      <c r="A9139" s="2">
        <v>540</v>
      </c>
      <c r="B9139">
        <v>10149</v>
      </c>
      <c r="C9139" s="3">
        <v>49217.999917332003</v>
      </c>
      <c r="D9139" s="2"/>
    </row>
    <row r="9140" spans="1:4" x14ac:dyDescent="0.25">
      <c r="A9140" s="2">
        <v>540</v>
      </c>
      <c r="B9140">
        <v>10150</v>
      </c>
      <c r="C9140" s="3">
        <v>37280.179194331999</v>
      </c>
      <c r="D9140" s="2"/>
    </row>
    <row r="9141" spans="1:4" x14ac:dyDescent="0.25">
      <c r="A9141" s="2">
        <v>540</v>
      </c>
      <c r="B9141">
        <v>10151</v>
      </c>
      <c r="C9141" s="3">
        <v>60604.318860332001</v>
      </c>
      <c r="D9141" s="2"/>
    </row>
    <row r="9142" spans="1:4" x14ac:dyDescent="0.25">
      <c r="A9142" s="2">
        <v>540</v>
      </c>
      <c r="B9142">
        <v>10152</v>
      </c>
      <c r="C9142" s="3">
        <v>60604.318860332001</v>
      </c>
      <c r="D9142" s="2"/>
    </row>
    <row r="9143" spans="1:4" x14ac:dyDescent="0.25">
      <c r="A9143" s="2">
        <v>540</v>
      </c>
      <c r="B9143">
        <v>10153</v>
      </c>
      <c r="C9143" s="3">
        <v>22289.131945000001</v>
      </c>
      <c r="D9143" s="2"/>
    </row>
    <row r="9144" spans="1:4" x14ac:dyDescent="0.25">
      <c r="A9144" s="2">
        <v>540</v>
      </c>
      <c r="B9144">
        <v>10154</v>
      </c>
      <c r="C9144" s="3">
        <v>2852.9225540000002</v>
      </c>
      <c r="D9144" s="2"/>
    </row>
    <row r="9145" spans="1:4" x14ac:dyDescent="0.25">
      <c r="A9145" s="2">
        <v>540</v>
      </c>
      <c r="B9145">
        <v>10155</v>
      </c>
      <c r="C9145" s="3">
        <v>1538.7443209999999</v>
      </c>
      <c r="D9145" s="2"/>
    </row>
    <row r="9146" spans="1:4" x14ac:dyDescent="0.25">
      <c r="A9146" s="2">
        <v>540</v>
      </c>
      <c r="B9146">
        <v>10156</v>
      </c>
      <c r="C9146" s="3">
        <v>2605.7633000000001</v>
      </c>
      <c r="D9146" s="2"/>
    </row>
    <row r="9147" spans="1:4" x14ac:dyDescent="0.25">
      <c r="A9147" s="2">
        <v>540</v>
      </c>
      <c r="B9147">
        <v>10157</v>
      </c>
      <c r="C9147" s="3">
        <v>2852.9225540000002</v>
      </c>
      <c r="D9147" s="2"/>
    </row>
    <row r="9148" spans="1:4" x14ac:dyDescent="0.25">
      <c r="A9148" s="2">
        <v>540</v>
      </c>
      <c r="B9148">
        <v>10158</v>
      </c>
      <c r="C9148" s="3">
        <v>67044.672414000001</v>
      </c>
      <c r="D9148" s="2"/>
    </row>
    <row r="9149" spans="1:4" x14ac:dyDescent="0.25">
      <c r="A9149" s="2">
        <v>540</v>
      </c>
      <c r="B9149">
        <v>10159</v>
      </c>
      <c r="C9149" s="3">
        <v>33124.605430000003</v>
      </c>
      <c r="D9149" s="2"/>
    </row>
    <row r="9150" spans="1:4" x14ac:dyDescent="0.25">
      <c r="A9150" s="2">
        <v>540</v>
      </c>
      <c r="B9150">
        <v>10161</v>
      </c>
      <c r="C9150" s="3">
        <v>10523.304866666</v>
      </c>
      <c r="D9150" s="2"/>
    </row>
    <row r="9151" spans="1:4" x14ac:dyDescent="0.25">
      <c r="A9151" s="2">
        <v>540</v>
      </c>
      <c r="B9151">
        <v>10162</v>
      </c>
      <c r="C9151" s="3">
        <v>10814.294368999999</v>
      </c>
      <c r="D9151" s="2"/>
    </row>
    <row r="9152" spans="1:4" x14ac:dyDescent="0.25">
      <c r="A9152" s="2">
        <v>540</v>
      </c>
      <c r="B9152">
        <v>10163</v>
      </c>
      <c r="C9152" s="3">
        <v>9467.4296479999994</v>
      </c>
      <c r="D9152" s="2"/>
    </row>
    <row r="9153" spans="1:4" x14ac:dyDescent="0.25">
      <c r="A9153" s="2">
        <v>540</v>
      </c>
      <c r="B9153">
        <v>10164</v>
      </c>
      <c r="C9153" s="3">
        <v>11870.169584666</v>
      </c>
      <c r="D9153" s="2"/>
    </row>
    <row r="9154" spans="1:4" x14ac:dyDescent="0.25">
      <c r="A9154" s="2">
        <v>540</v>
      </c>
      <c r="B9154">
        <v>10165</v>
      </c>
      <c r="C9154" s="3">
        <v>21337.599233665998</v>
      </c>
      <c r="D9154" s="2"/>
    </row>
    <row r="9155" spans="1:4" x14ac:dyDescent="0.25">
      <c r="A9155" s="2">
        <v>540</v>
      </c>
      <c r="B9155">
        <v>10166</v>
      </c>
      <c r="C9155" s="3">
        <v>8954.8800969999993</v>
      </c>
      <c r="D9155" s="2"/>
    </row>
    <row r="9156" spans="1:4" x14ac:dyDescent="0.25">
      <c r="A9156" s="2">
        <v>540</v>
      </c>
      <c r="B9156">
        <v>10167</v>
      </c>
      <c r="C9156" s="3">
        <v>33920.066985999998</v>
      </c>
      <c r="D9156" s="2"/>
    </row>
    <row r="9157" spans="1:4" x14ac:dyDescent="0.25">
      <c r="A9157" s="2">
        <v>540</v>
      </c>
      <c r="B9157">
        <v>10168</v>
      </c>
      <c r="C9157" s="3">
        <v>13562.407277</v>
      </c>
      <c r="D9157" s="2"/>
    </row>
    <row r="9158" spans="1:4" x14ac:dyDescent="0.25">
      <c r="A9158" s="2">
        <v>540</v>
      </c>
      <c r="B9158">
        <v>10169</v>
      </c>
      <c r="C9158" s="3">
        <v>7043.5514190000004</v>
      </c>
      <c r="D9158" s="2"/>
    </row>
    <row r="9159" spans="1:4" x14ac:dyDescent="0.25">
      <c r="A9159" s="2">
        <v>540</v>
      </c>
      <c r="B9159">
        <v>10170</v>
      </c>
      <c r="C9159" s="3">
        <v>4753.6360610000002</v>
      </c>
      <c r="D9159" s="2"/>
    </row>
    <row r="9160" spans="1:4" x14ac:dyDescent="0.25">
      <c r="A9160" s="2">
        <v>540</v>
      </c>
      <c r="B9160">
        <v>10173</v>
      </c>
      <c r="C9160" s="3">
        <v>14141.965166665999</v>
      </c>
      <c r="D9160" s="2"/>
    </row>
    <row r="9161" spans="1:4" x14ac:dyDescent="0.25">
      <c r="A9161" s="2">
        <v>540</v>
      </c>
      <c r="B9161">
        <v>10174</v>
      </c>
      <c r="C9161" s="3">
        <v>35631.567045000003</v>
      </c>
      <c r="D9161" s="2"/>
    </row>
    <row r="9162" spans="1:4" x14ac:dyDescent="0.25">
      <c r="A9162" s="2">
        <v>540</v>
      </c>
      <c r="B9162">
        <v>10175</v>
      </c>
      <c r="C9162" s="3">
        <v>11797.187480000001</v>
      </c>
      <c r="D9162" s="2"/>
    </row>
    <row r="9163" spans="1:4" x14ac:dyDescent="0.25">
      <c r="A9163" s="2">
        <v>540</v>
      </c>
      <c r="B9163">
        <v>10176</v>
      </c>
      <c r="C9163" s="3">
        <v>44573.775398999998</v>
      </c>
      <c r="D9163" s="2"/>
    </row>
    <row r="9164" spans="1:4" x14ac:dyDescent="0.25">
      <c r="A9164" s="2">
        <v>540</v>
      </c>
      <c r="B9164">
        <v>10177</v>
      </c>
      <c r="C9164" s="3">
        <v>73052.784390999994</v>
      </c>
      <c r="D9164" s="2"/>
    </row>
    <row r="9165" spans="1:4" x14ac:dyDescent="0.25">
      <c r="A9165" s="2">
        <v>540</v>
      </c>
      <c r="B9165">
        <v>10178</v>
      </c>
      <c r="C9165" s="3">
        <v>19881.256924000001</v>
      </c>
      <c r="D9165" s="2"/>
    </row>
    <row r="9166" spans="1:4" x14ac:dyDescent="0.25">
      <c r="A9166" s="2">
        <v>540</v>
      </c>
      <c r="B9166">
        <v>10179</v>
      </c>
      <c r="C9166" s="3">
        <v>30377.709399666001</v>
      </c>
      <c r="D9166" s="2"/>
    </row>
    <row r="9167" spans="1:4" x14ac:dyDescent="0.25">
      <c r="A9167" s="2">
        <v>540</v>
      </c>
      <c r="B9167">
        <v>10180</v>
      </c>
      <c r="C9167" s="3">
        <v>11853.484723</v>
      </c>
      <c r="D9167" s="2"/>
    </row>
    <row r="9168" spans="1:4" x14ac:dyDescent="0.25">
      <c r="A9168" s="2">
        <v>540</v>
      </c>
      <c r="B9168">
        <v>10181</v>
      </c>
      <c r="C9168" s="3">
        <v>3023.2599546659999</v>
      </c>
      <c r="D9168" s="2"/>
    </row>
    <row r="9169" spans="1:4" x14ac:dyDescent="0.25">
      <c r="A9169" s="2">
        <v>540</v>
      </c>
      <c r="B9169">
        <v>10182</v>
      </c>
      <c r="C9169" s="3">
        <v>5519.0738080000001</v>
      </c>
      <c r="D9169" s="2"/>
    </row>
    <row r="9170" spans="1:4" x14ac:dyDescent="0.25">
      <c r="A9170" s="2">
        <v>540</v>
      </c>
      <c r="B9170">
        <v>10183</v>
      </c>
      <c r="C9170" s="3">
        <v>5394.2121649999999</v>
      </c>
      <c r="D9170" s="2"/>
    </row>
    <row r="9171" spans="1:4" x14ac:dyDescent="0.25">
      <c r="A9171" s="2">
        <v>540</v>
      </c>
      <c r="B9171">
        <v>10184</v>
      </c>
      <c r="C9171" s="3">
        <v>616.66367400000001</v>
      </c>
      <c r="D9171" s="2"/>
    </row>
    <row r="9172" spans="1:4" x14ac:dyDescent="0.25">
      <c r="A9172" s="2">
        <v>540</v>
      </c>
      <c r="B9172">
        <v>10185</v>
      </c>
      <c r="C9172" s="3">
        <v>1258.649296</v>
      </c>
      <c r="D9172" s="2"/>
    </row>
    <row r="9173" spans="1:4" x14ac:dyDescent="0.25">
      <c r="A9173" s="2">
        <v>540</v>
      </c>
      <c r="B9173">
        <v>10186</v>
      </c>
      <c r="C9173" s="3">
        <v>6208.9818100000002</v>
      </c>
      <c r="D9173" s="2"/>
    </row>
    <row r="9174" spans="1:4" x14ac:dyDescent="0.25">
      <c r="A9174" s="2">
        <v>540</v>
      </c>
      <c r="B9174">
        <v>10187</v>
      </c>
      <c r="C9174" s="3">
        <v>6037.331357</v>
      </c>
      <c r="D9174" s="2"/>
    </row>
    <row r="9175" spans="1:4" x14ac:dyDescent="0.25">
      <c r="A9175" s="2">
        <v>540</v>
      </c>
      <c r="B9175">
        <v>10188</v>
      </c>
      <c r="C9175" s="3">
        <v>5819.4125489999997</v>
      </c>
      <c r="D9175" s="2"/>
    </row>
    <row r="9176" spans="1:4" x14ac:dyDescent="0.25">
      <c r="A9176" s="2">
        <v>540</v>
      </c>
      <c r="B9176">
        <v>10189</v>
      </c>
      <c r="C9176" s="3">
        <v>1630.2257979999999</v>
      </c>
      <c r="D9176" s="2"/>
    </row>
    <row r="9177" spans="1:4" x14ac:dyDescent="0.25">
      <c r="A9177" s="2">
        <v>540</v>
      </c>
      <c r="B9177">
        <v>10190</v>
      </c>
      <c r="C9177" s="3">
        <v>13777.776016</v>
      </c>
      <c r="D9177" s="2"/>
    </row>
    <row r="9178" spans="1:4" x14ac:dyDescent="0.25">
      <c r="A9178" s="2">
        <v>540</v>
      </c>
      <c r="B9178">
        <v>10191</v>
      </c>
      <c r="C9178" s="3">
        <v>6843.0334579999999</v>
      </c>
      <c r="D9178" s="2"/>
    </row>
    <row r="9179" spans="1:4" x14ac:dyDescent="0.25">
      <c r="A9179" s="2">
        <v>540</v>
      </c>
      <c r="B9179">
        <v>10192</v>
      </c>
      <c r="C9179" s="3">
        <v>75.422034999999994</v>
      </c>
      <c r="D9179" s="2"/>
    </row>
    <row r="9180" spans="1:4" x14ac:dyDescent="0.25">
      <c r="A9180" s="2">
        <v>540</v>
      </c>
      <c r="B9180">
        <v>10193</v>
      </c>
      <c r="C9180" s="3">
        <v>978.93562299999996</v>
      </c>
      <c r="D9180" s="2"/>
    </row>
    <row r="9181" spans="1:4" x14ac:dyDescent="0.25">
      <c r="A9181" s="2">
        <v>540</v>
      </c>
      <c r="B9181">
        <v>10194</v>
      </c>
      <c r="C9181" s="3">
        <v>4779.4309759999996</v>
      </c>
      <c r="D9181" s="2"/>
    </row>
    <row r="9182" spans="1:4" x14ac:dyDescent="0.25">
      <c r="A9182" s="2">
        <v>540</v>
      </c>
      <c r="B9182">
        <v>10195</v>
      </c>
      <c r="C9182" s="3">
        <v>5754.5733570000002</v>
      </c>
      <c r="D9182" s="2"/>
    </row>
    <row r="9183" spans="1:4" x14ac:dyDescent="0.25">
      <c r="A9183" s="2">
        <v>540</v>
      </c>
      <c r="B9183">
        <v>10196</v>
      </c>
      <c r="C9183" s="3">
        <v>4794.2603959999997</v>
      </c>
      <c r="D9183" s="2"/>
    </row>
    <row r="9184" spans="1:4" x14ac:dyDescent="0.25">
      <c r="A9184" s="2">
        <v>540</v>
      </c>
      <c r="B9184">
        <v>10197</v>
      </c>
      <c r="C9184" s="3">
        <v>1893.584486</v>
      </c>
      <c r="D9184" s="2"/>
    </row>
    <row r="9185" spans="1:4" x14ac:dyDescent="0.25">
      <c r="A9185" s="2">
        <v>540</v>
      </c>
      <c r="B9185">
        <v>10198</v>
      </c>
      <c r="C9185" s="3">
        <v>6268.111296</v>
      </c>
      <c r="D9185" s="2"/>
    </row>
    <row r="9186" spans="1:4" x14ac:dyDescent="0.25">
      <c r="A9186" s="2">
        <v>540</v>
      </c>
      <c r="B9186">
        <v>10199</v>
      </c>
      <c r="C9186" s="3">
        <v>7241.4343929999995</v>
      </c>
      <c r="D9186" s="2"/>
    </row>
    <row r="9187" spans="1:4" x14ac:dyDescent="0.25">
      <c r="A9187" s="2">
        <v>540</v>
      </c>
      <c r="B9187">
        <v>10200</v>
      </c>
      <c r="C9187" s="3">
        <v>5728.9254090000004</v>
      </c>
      <c r="D9187" s="2"/>
    </row>
    <row r="9188" spans="1:4" x14ac:dyDescent="0.25">
      <c r="A9188" s="2">
        <v>540</v>
      </c>
      <c r="B9188">
        <v>10201</v>
      </c>
      <c r="C9188" s="3">
        <v>7594.0438160000003</v>
      </c>
      <c r="D9188" s="2"/>
    </row>
    <row r="9189" spans="1:4" x14ac:dyDescent="0.25">
      <c r="A9189" s="2">
        <v>540</v>
      </c>
      <c r="B9189">
        <v>10203</v>
      </c>
      <c r="C9189" s="3">
        <v>3532.236868</v>
      </c>
      <c r="D9189" s="2"/>
    </row>
    <row r="9190" spans="1:4" x14ac:dyDescent="0.25">
      <c r="A9190" s="2">
        <v>540</v>
      </c>
      <c r="B9190">
        <v>10204</v>
      </c>
      <c r="C9190" s="3">
        <v>896.68534799999998</v>
      </c>
      <c r="D9190" s="2"/>
    </row>
    <row r="9191" spans="1:4" x14ac:dyDescent="0.25">
      <c r="A9191" s="2">
        <v>540</v>
      </c>
      <c r="B9191">
        <v>10208</v>
      </c>
      <c r="C9191" s="3">
        <v>719.01222399999995</v>
      </c>
      <c r="D9191" s="2"/>
    </row>
    <row r="9192" spans="1:4" x14ac:dyDescent="0.25">
      <c r="A9192" s="2">
        <v>540</v>
      </c>
      <c r="B9192">
        <v>10209</v>
      </c>
      <c r="C9192" s="3">
        <v>1118.533574</v>
      </c>
      <c r="D9192" s="2"/>
    </row>
    <row r="9193" spans="1:4" x14ac:dyDescent="0.25">
      <c r="A9193" s="2">
        <v>540</v>
      </c>
      <c r="B9193">
        <v>10210</v>
      </c>
      <c r="C9193" s="3">
        <v>2239.8303810000002</v>
      </c>
      <c r="D9193" s="2"/>
    </row>
    <row r="9194" spans="1:4" x14ac:dyDescent="0.25">
      <c r="A9194" s="2">
        <v>540</v>
      </c>
      <c r="B9194">
        <v>10211</v>
      </c>
      <c r="C9194" s="3">
        <v>2239.8303810000002</v>
      </c>
      <c r="D9194" s="2"/>
    </row>
    <row r="9195" spans="1:4" x14ac:dyDescent="0.25">
      <c r="A9195" s="2">
        <v>540</v>
      </c>
      <c r="B9195">
        <v>10212</v>
      </c>
      <c r="C9195" s="3">
        <v>1851.9245599999999</v>
      </c>
      <c r="D9195" s="2"/>
    </row>
    <row r="9196" spans="1:4" x14ac:dyDescent="0.25">
      <c r="A9196" s="2">
        <v>540</v>
      </c>
      <c r="B9196">
        <v>10215</v>
      </c>
      <c r="C9196" s="3">
        <v>807.89813000000004</v>
      </c>
      <c r="D9196" s="2"/>
    </row>
    <row r="9197" spans="1:4" x14ac:dyDescent="0.25">
      <c r="A9197" s="2">
        <v>540</v>
      </c>
      <c r="B9197">
        <v>10216</v>
      </c>
      <c r="C9197" s="3">
        <v>3946.6594150000001</v>
      </c>
      <c r="D9197" s="2"/>
    </row>
    <row r="9198" spans="1:4" x14ac:dyDescent="0.25">
      <c r="A9198" s="2">
        <v>540</v>
      </c>
      <c r="B9198">
        <v>10217</v>
      </c>
      <c r="C9198" s="3">
        <v>2288.4241440000001</v>
      </c>
      <c r="D9198" s="2"/>
    </row>
    <row r="9199" spans="1:4" x14ac:dyDescent="0.25">
      <c r="A9199" s="2">
        <v>540</v>
      </c>
      <c r="B9199">
        <v>10218</v>
      </c>
      <c r="C9199" s="3">
        <v>35.888275999999998</v>
      </c>
      <c r="D9199" s="2"/>
    </row>
    <row r="9200" spans="1:4" x14ac:dyDescent="0.25">
      <c r="A9200" s="2">
        <v>540</v>
      </c>
      <c r="B9200">
        <v>10220</v>
      </c>
      <c r="C9200" s="3">
        <v>35.888275999999998</v>
      </c>
      <c r="D9200" s="2"/>
    </row>
    <row r="9201" spans="1:4" x14ac:dyDescent="0.25">
      <c r="A9201" s="2">
        <v>540</v>
      </c>
      <c r="B9201">
        <v>10221</v>
      </c>
      <c r="C9201" s="3">
        <v>22166.364690999999</v>
      </c>
      <c r="D9201" s="2"/>
    </row>
    <row r="9202" spans="1:4" x14ac:dyDescent="0.25">
      <c r="A9202" s="2">
        <v>540</v>
      </c>
      <c r="B9202">
        <v>10222</v>
      </c>
      <c r="C9202" s="3">
        <v>18646.668053000001</v>
      </c>
      <c r="D9202" s="2"/>
    </row>
    <row r="9203" spans="1:4" x14ac:dyDescent="0.25">
      <c r="A9203" s="2">
        <v>540</v>
      </c>
      <c r="B9203">
        <v>10223</v>
      </c>
      <c r="C9203" s="3">
        <v>3027.110318</v>
      </c>
      <c r="D9203" s="2"/>
    </row>
    <row r="9204" spans="1:4" x14ac:dyDescent="0.25">
      <c r="A9204" s="2">
        <v>540</v>
      </c>
      <c r="B9204">
        <v>10224</v>
      </c>
      <c r="C9204" s="3">
        <v>22428.249204</v>
      </c>
      <c r="D9204" s="2"/>
    </row>
    <row r="9205" spans="1:4" x14ac:dyDescent="0.25">
      <c r="A9205" s="2">
        <v>540</v>
      </c>
      <c r="B9205">
        <v>10225</v>
      </c>
      <c r="C9205" s="3">
        <v>29769.418318666001</v>
      </c>
      <c r="D9205" s="2"/>
    </row>
    <row r="9206" spans="1:4" x14ac:dyDescent="0.25">
      <c r="A9206" s="2">
        <v>540</v>
      </c>
      <c r="B9206">
        <v>10226</v>
      </c>
      <c r="C9206" s="3">
        <v>21229.585188000001</v>
      </c>
      <c r="D9206" s="2"/>
    </row>
    <row r="9207" spans="1:4" x14ac:dyDescent="0.25">
      <c r="A9207" s="2">
        <v>540</v>
      </c>
      <c r="B9207">
        <v>10227</v>
      </c>
      <c r="C9207" s="3">
        <v>9011.728427</v>
      </c>
      <c r="D9207" s="2"/>
    </row>
    <row r="9208" spans="1:4" x14ac:dyDescent="0.25">
      <c r="A9208" s="2">
        <v>540</v>
      </c>
      <c r="B9208">
        <v>10228</v>
      </c>
      <c r="C9208" s="3">
        <v>9619.8884099999996</v>
      </c>
      <c r="D9208" s="2"/>
    </row>
    <row r="9209" spans="1:4" x14ac:dyDescent="0.25">
      <c r="A9209" s="2">
        <v>540</v>
      </c>
      <c r="B9209">
        <v>10233</v>
      </c>
      <c r="C9209" s="3">
        <v>1256.9885360000001</v>
      </c>
      <c r="D9209" s="2"/>
    </row>
    <row r="9210" spans="1:4" x14ac:dyDescent="0.25">
      <c r="A9210" s="2">
        <v>540</v>
      </c>
      <c r="B9210">
        <v>10235</v>
      </c>
      <c r="C9210" s="3">
        <v>4552.7735899999998</v>
      </c>
      <c r="D9210" s="2"/>
    </row>
    <row r="9211" spans="1:4" x14ac:dyDescent="0.25">
      <c r="A9211" s="2">
        <v>540</v>
      </c>
      <c r="B9211">
        <v>10238</v>
      </c>
      <c r="C9211" s="3">
        <v>710.82258400000001</v>
      </c>
      <c r="D9211" s="2"/>
    </row>
    <row r="9212" spans="1:4" x14ac:dyDescent="0.25">
      <c r="A9212" s="2">
        <v>540</v>
      </c>
      <c r="B9212">
        <v>10240</v>
      </c>
      <c r="C9212" s="3">
        <v>571.61092399999995</v>
      </c>
      <c r="D9212" s="2"/>
    </row>
    <row r="9213" spans="1:4" x14ac:dyDescent="0.25">
      <c r="A9213" s="2">
        <v>540</v>
      </c>
      <c r="B9213">
        <v>10241</v>
      </c>
      <c r="C9213" s="3">
        <v>710.82258400000001</v>
      </c>
      <c r="D9213" s="2"/>
    </row>
    <row r="9214" spans="1:4" x14ac:dyDescent="0.25">
      <c r="A9214" s="2">
        <v>540</v>
      </c>
      <c r="B9214">
        <v>10243</v>
      </c>
      <c r="C9214" s="3">
        <v>741.10686699999997</v>
      </c>
      <c r="D9214" s="2"/>
    </row>
    <row r="9215" spans="1:4" x14ac:dyDescent="0.25">
      <c r="A9215" s="2">
        <v>540</v>
      </c>
      <c r="B9215">
        <v>10245</v>
      </c>
      <c r="C9215" s="3">
        <v>622.61365899999998</v>
      </c>
      <c r="D9215" s="2"/>
    </row>
    <row r="9216" spans="1:4" x14ac:dyDescent="0.25">
      <c r="A9216" s="2">
        <v>540</v>
      </c>
      <c r="B9216">
        <v>10247</v>
      </c>
      <c r="C9216" s="3">
        <v>0</v>
      </c>
      <c r="D9216" s="2"/>
    </row>
    <row r="9217" spans="1:4" x14ac:dyDescent="0.25">
      <c r="A9217" s="2">
        <v>540</v>
      </c>
      <c r="B9217">
        <v>10248</v>
      </c>
      <c r="C9217" s="3">
        <v>741.10686699999997</v>
      </c>
      <c r="D9217" s="2"/>
    </row>
    <row r="9218" spans="1:4" x14ac:dyDescent="0.25">
      <c r="A9218" s="2">
        <v>540</v>
      </c>
      <c r="B9218">
        <v>10252</v>
      </c>
      <c r="C9218" s="3">
        <v>63165.280508999997</v>
      </c>
      <c r="D9218" s="2"/>
    </row>
    <row r="9219" spans="1:4" x14ac:dyDescent="0.25">
      <c r="A9219" s="2">
        <v>540</v>
      </c>
      <c r="B9219">
        <v>10253</v>
      </c>
      <c r="C9219" s="3">
        <v>7388.3131400000002</v>
      </c>
      <c r="D9219" s="2"/>
    </row>
    <row r="9220" spans="1:4" x14ac:dyDescent="0.25">
      <c r="A9220" s="2">
        <v>540</v>
      </c>
      <c r="B9220">
        <v>10254</v>
      </c>
      <c r="C9220" s="3">
        <v>7388.3131400000002</v>
      </c>
      <c r="D9220" s="2"/>
    </row>
    <row r="9221" spans="1:4" x14ac:dyDescent="0.25">
      <c r="A9221" s="2">
        <v>540</v>
      </c>
      <c r="B9221">
        <v>10255</v>
      </c>
      <c r="C9221" s="3">
        <v>14544.882323</v>
      </c>
      <c r="D9221" s="2"/>
    </row>
    <row r="9222" spans="1:4" x14ac:dyDescent="0.25">
      <c r="A9222" s="2">
        <v>540</v>
      </c>
      <c r="B9222">
        <v>10257</v>
      </c>
      <c r="C9222" s="3">
        <v>15780.784153000001</v>
      </c>
      <c r="D9222" s="2"/>
    </row>
    <row r="9223" spans="1:4" x14ac:dyDescent="0.25">
      <c r="A9223" s="2">
        <v>540</v>
      </c>
      <c r="B9223">
        <v>10258</v>
      </c>
      <c r="C9223" s="3">
        <v>13023.299869</v>
      </c>
      <c r="D9223" s="2"/>
    </row>
    <row r="9224" spans="1:4" x14ac:dyDescent="0.25">
      <c r="A9224" s="2">
        <v>540</v>
      </c>
      <c r="B9224">
        <v>10259</v>
      </c>
      <c r="C9224" s="3">
        <v>1093.108342</v>
      </c>
      <c r="D9224" s="2"/>
    </row>
    <row r="9225" spans="1:4" x14ac:dyDescent="0.25">
      <c r="A9225" s="2">
        <v>540</v>
      </c>
      <c r="B9225">
        <v>10260</v>
      </c>
      <c r="C9225" s="3">
        <v>1093.108342</v>
      </c>
      <c r="D9225" s="2"/>
    </row>
    <row r="9226" spans="1:4" x14ac:dyDescent="0.25">
      <c r="A9226" s="2">
        <v>540</v>
      </c>
      <c r="B9226">
        <v>10261</v>
      </c>
      <c r="C9226" s="3">
        <v>333.54413299999999</v>
      </c>
      <c r="D9226" s="2"/>
    </row>
    <row r="9227" spans="1:4" x14ac:dyDescent="0.25">
      <c r="A9227" s="2">
        <v>540</v>
      </c>
      <c r="B9227">
        <v>10262</v>
      </c>
      <c r="C9227" s="3">
        <v>260.87363199999999</v>
      </c>
      <c r="D9227" s="2"/>
    </row>
    <row r="9228" spans="1:4" x14ac:dyDescent="0.25">
      <c r="A9228" s="2">
        <v>540</v>
      </c>
      <c r="B9228">
        <v>10263</v>
      </c>
      <c r="C9228" s="3">
        <v>2542.2882840000002</v>
      </c>
      <c r="D9228" s="2"/>
    </row>
    <row r="9229" spans="1:4" x14ac:dyDescent="0.25">
      <c r="A9229" s="2">
        <v>540</v>
      </c>
      <c r="B9229">
        <v>10264</v>
      </c>
      <c r="C9229" s="3">
        <v>1192.123992</v>
      </c>
      <c r="D9229" s="2"/>
    </row>
    <row r="9230" spans="1:4" x14ac:dyDescent="0.25">
      <c r="A9230" s="2">
        <v>540</v>
      </c>
      <c r="B9230">
        <v>10265</v>
      </c>
      <c r="C9230" s="3">
        <v>3139.6727930000002</v>
      </c>
      <c r="D9230" s="2"/>
    </row>
    <row r="9231" spans="1:4" x14ac:dyDescent="0.25">
      <c r="A9231" s="2">
        <v>540</v>
      </c>
      <c r="B9231">
        <v>10266</v>
      </c>
      <c r="C9231" s="3">
        <v>2097.787597</v>
      </c>
      <c r="D9231" s="2"/>
    </row>
    <row r="9232" spans="1:4" x14ac:dyDescent="0.25">
      <c r="A9232" s="2">
        <v>540</v>
      </c>
      <c r="B9232">
        <v>10267</v>
      </c>
      <c r="C9232" s="3">
        <v>2340.828896</v>
      </c>
      <c r="D9232" s="2"/>
    </row>
    <row r="9233" spans="1:4" x14ac:dyDescent="0.25">
      <c r="A9233" s="2">
        <v>540</v>
      </c>
      <c r="B9233">
        <v>10269</v>
      </c>
      <c r="C9233" s="3">
        <v>4624.576067</v>
      </c>
      <c r="D9233" s="2"/>
    </row>
    <row r="9234" spans="1:4" x14ac:dyDescent="0.25">
      <c r="A9234" s="2">
        <v>540</v>
      </c>
      <c r="B9234">
        <v>10270</v>
      </c>
      <c r="C9234" s="3">
        <v>1213.94112</v>
      </c>
      <c r="D9234" s="2"/>
    </row>
    <row r="9235" spans="1:4" x14ac:dyDescent="0.25">
      <c r="A9235" s="2">
        <v>540</v>
      </c>
      <c r="B9235">
        <v>10272</v>
      </c>
      <c r="C9235" s="3">
        <v>4216.7666630000003</v>
      </c>
      <c r="D9235" s="2"/>
    </row>
    <row r="9236" spans="1:4" x14ac:dyDescent="0.25">
      <c r="A9236" s="2">
        <v>540</v>
      </c>
      <c r="B9236">
        <v>10273</v>
      </c>
      <c r="C9236" s="3">
        <v>5035.5995270000003</v>
      </c>
      <c r="D9236" s="2"/>
    </row>
    <row r="9237" spans="1:4" x14ac:dyDescent="0.25">
      <c r="A9237" s="2">
        <v>540</v>
      </c>
      <c r="B9237">
        <v>10274</v>
      </c>
      <c r="C9237" s="3">
        <v>6722.6337480000002</v>
      </c>
      <c r="D9237" s="2"/>
    </row>
    <row r="9238" spans="1:4" x14ac:dyDescent="0.25">
      <c r="A9238" s="2">
        <v>540</v>
      </c>
      <c r="B9238">
        <v>10275</v>
      </c>
      <c r="C9238" s="3">
        <v>6722.6337480000002</v>
      </c>
      <c r="D9238" s="2"/>
    </row>
    <row r="9239" spans="1:4" x14ac:dyDescent="0.25">
      <c r="A9239" s="2">
        <v>540</v>
      </c>
      <c r="B9239">
        <v>10276</v>
      </c>
      <c r="C9239" s="3">
        <v>4541.6556259999998</v>
      </c>
      <c r="D9239" s="2"/>
    </row>
    <row r="9240" spans="1:4" x14ac:dyDescent="0.25">
      <c r="A9240" s="2">
        <v>540</v>
      </c>
      <c r="B9240">
        <v>10278</v>
      </c>
      <c r="C9240" s="3">
        <v>3199.212211</v>
      </c>
      <c r="D9240" s="2"/>
    </row>
    <row r="9241" spans="1:4" x14ac:dyDescent="0.25">
      <c r="A9241" s="2">
        <v>540</v>
      </c>
      <c r="B9241">
        <v>10279</v>
      </c>
      <c r="C9241" s="3">
        <v>2623.8346040000001</v>
      </c>
      <c r="D9241" s="2"/>
    </row>
    <row r="9242" spans="1:4" x14ac:dyDescent="0.25">
      <c r="A9242" s="2">
        <v>540</v>
      </c>
      <c r="B9242">
        <v>10280</v>
      </c>
      <c r="C9242" s="3">
        <v>6430.3119669999996</v>
      </c>
      <c r="D9242" s="2"/>
    </row>
    <row r="9243" spans="1:4" x14ac:dyDescent="0.25">
      <c r="A9243" s="2">
        <v>540</v>
      </c>
      <c r="B9243">
        <v>10281</v>
      </c>
      <c r="C9243" s="3">
        <v>8152.22714</v>
      </c>
      <c r="D9243" s="2"/>
    </row>
    <row r="9244" spans="1:4" x14ac:dyDescent="0.25">
      <c r="A9244" s="2">
        <v>540</v>
      </c>
      <c r="B9244">
        <v>10282</v>
      </c>
      <c r="C9244" s="3">
        <v>7495.7774890000001</v>
      </c>
      <c r="D9244" s="2"/>
    </row>
    <row r="9245" spans="1:4" x14ac:dyDescent="0.25">
      <c r="A9245" s="2">
        <v>540</v>
      </c>
      <c r="B9245">
        <v>10283</v>
      </c>
      <c r="C9245" s="3">
        <v>3814.5614909999999</v>
      </c>
      <c r="D9245" s="2"/>
    </row>
    <row r="9246" spans="1:4" x14ac:dyDescent="0.25">
      <c r="A9246" s="2">
        <v>540</v>
      </c>
      <c r="B9246">
        <v>10284</v>
      </c>
      <c r="C9246" s="3">
        <v>7240.7033270000002</v>
      </c>
      <c r="D9246" s="2"/>
    </row>
    <row r="9247" spans="1:4" x14ac:dyDescent="0.25">
      <c r="A9247" s="2">
        <v>540</v>
      </c>
      <c r="B9247">
        <v>10285</v>
      </c>
      <c r="C9247" s="3">
        <v>9830.8764499999997</v>
      </c>
      <c r="D9247" s="2"/>
    </row>
    <row r="9248" spans="1:4" x14ac:dyDescent="0.25">
      <c r="A9248" s="2">
        <v>540</v>
      </c>
      <c r="B9248">
        <v>10286</v>
      </c>
      <c r="C9248" s="3">
        <v>4832.3873460000004</v>
      </c>
      <c r="D9248" s="2"/>
    </row>
    <row r="9249" spans="1:4" x14ac:dyDescent="0.25">
      <c r="A9249" s="2">
        <v>540</v>
      </c>
      <c r="B9249">
        <v>10288</v>
      </c>
      <c r="C9249" s="3">
        <v>6937.2328189999998</v>
      </c>
      <c r="D9249" s="2"/>
    </row>
    <row r="9250" spans="1:4" x14ac:dyDescent="0.25">
      <c r="A9250" s="2">
        <v>540</v>
      </c>
      <c r="B9250">
        <v>10290</v>
      </c>
      <c r="C9250" s="3">
        <v>4471.0358239999996</v>
      </c>
      <c r="D9250" s="2"/>
    </row>
    <row r="9251" spans="1:4" x14ac:dyDescent="0.25">
      <c r="A9251" s="2">
        <v>540</v>
      </c>
      <c r="B9251">
        <v>10291</v>
      </c>
      <c r="C9251" s="3">
        <v>4616.2963900000004</v>
      </c>
      <c r="D9251" s="2"/>
    </row>
    <row r="9252" spans="1:4" x14ac:dyDescent="0.25">
      <c r="A9252" s="2">
        <v>540</v>
      </c>
      <c r="B9252">
        <v>10292</v>
      </c>
      <c r="C9252" s="3">
        <v>4616.2963900000004</v>
      </c>
      <c r="D9252" s="2"/>
    </row>
    <row r="9253" spans="1:4" x14ac:dyDescent="0.25">
      <c r="A9253" s="2">
        <v>540</v>
      </c>
      <c r="B9253">
        <v>10293</v>
      </c>
      <c r="C9253" s="3">
        <v>9823.4768270000004</v>
      </c>
      <c r="D9253" s="2"/>
    </row>
    <row r="9254" spans="1:4" x14ac:dyDescent="0.25">
      <c r="A9254" s="2">
        <v>540</v>
      </c>
      <c r="B9254">
        <v>10294</v>
      </c>
      <c r="C9254" s="3">
        <v>9631.9606380000005</v>
      </c>
      <c r="D9254" s="2"/>
    </row>
    <row r="9255" spans="1:4" x14ac:dyDescent="0.25">
      <c r="A9255" s="2">
        <v>540</v>
      </c>
      <c r="B9255">
        <v>10295</v>
      </c>
      <c r="C9255" s="3">
        <v>3643.4505129999998</v>
      </c>
      <c r="D9255" s="2"/>
    </row>
    <row r="9256" spans="1:4" x14ac:dyDescent="0.25">
      <c r="A9256" s="2">
        <v>540</v>
      </c>
      <c r="B9256">
        <v>10297</v>
      </c>
      <c r="C9256" s="3">
        <v>16925.436836000001</v>
      </c>
      <c r="D9256" s="2"/>
    </row>
    <row r="9257" spans="1:4" x14ac:dyDescent="0.25">
      <c r="A9257" s="2">
        <v>540</v>
      </c>
      <c r="B9257">
        <v>10298</v>
      </c>
      <c r="C9257" s="3">
        <v>16925.436836000001</v>
      </c>
      <c r="D9257" s="2"/>
    </row>
    <row r="9258" spans="1:4" x14ac:dyDescent="0.25">
      <c r="A9258" s="2">
        <v>540</v>
      </c>
      <c r="B9258">
        <v>10299</v>
      </c>
      <c r="C9258" s="3">
        <v>10321.578162</v>
      </c>
      <c r="D9258" s="2"/>
    </row>
    <row r="9259" spans="1:4" x14ac:dyDescent="0.25">
      <c r="A9259" s="2">
        <v>540</v>
      </c>
      <c r="B9259">
        <v>10300</v>
      </c>
      <c r="C9259" s="3">
        <v>3161.582637</v>
      </c>
      <c r="D9259" s="2"/>
    </row>
    <row r="9260" spans="1:4" x14ac:dyDescent="0.25">
      <c r="A9260" s="2">
        <v>540</v>
      </c>
      <c r="B9260">
        <v>10301</v>
      </c>
      <c r="C9260" s="3">
        <v>12188.847141</v>
      </c>
      <c r="D9260" s="2"/>
    </row>
    <row r="9261" spans="1:4" x14ac:dyDescent="0.25">
      <c r="A9261" s="2">
        <v>540</v>
      </c>
      <c r="B9261">
        <v>10303</v>
      </c>
      <c r="C9261" s="3">
        <v>6435.5182919999997</v>
      </c>
      <c r="D9261" s="2"/>
    </row>
    <row r="9262" spans="1:4" x14ac:dyDescent="0.25">
      <c r="A9262" s="2">
        <v>540</v>
      </c>
      <c r="B9262">
        <v>10304</v>
      </c>
      <c r="C9262" s="3">
        <v>6435.5182919999997</v>
      </c>
      <c r="D9262" s="2"/>
    </row>
    <row r="9263" spans="1:4" x14ac:dyDescent="0.25">
      <c r="A9263" s="2">
        <v>540</v>
      </c>
      <c r="B9263">
        <v>10305</v>
      </c>
      <c r="C9263" s="3">
        <v>13985.556738666</v>
      </c>
      <c r="D9263" s="2"/>
    </row>
    <row r="9264" spans="1:4" x14ac:dyDescent="0.25">
      <c r="A9264" s="2">
        <v>540</v>
      </c>
      <c r="B9264">
        <v>10306</v>
      </c>
      <c r="C9264" s="3">
        <v>13982.556738666</v>
      </c>
      <c r="D9264" s="2"/>
    </row>
    <row r="9265" spans="1:4" x14ac:dyDescent="0.25">
      <c r="A9265" s="2">
        <v>540</v>
      </c>
      <c r="B9265">
        <v>10307</v>
      </c>
      <c r="C9265" s="3">
        <v>3523.9531400000001</v>
      </c>
      <c r="D9265" s="2"/>
    </row>
    <row r="9266" spans="1:4" x14ac:dyDescent="0.25">
      <c r="A9266" s="2">
        <v>540</v>
      </c>
      <c r="B9266">
        <v>10308</v>
      </c>
      <c r="C9266" s="3">
        <v>3523.9531400000001</v>
      </c>
      <c r="D9266" s="2"/>
    </row>
    <row r="9267" spans="1:4" x14ac:dyDescent="0.25">
      <c r="A9267" s="2">
        <v>540</v>
      </c>
      <c r="B9267">
        <v>10311</v>
      </c>
      <c r="C9267" s="3">
        <v>13988.802382</v>
      </c>
      <c r="D9267" s="2"/>
    </row>
    <row r="9268" spans="1:4" x14ac:dyDescent="0.25">
      <c r="A9268" s="2">
        <v>540</v>
      </c>
      <c r="B9268">
        <v>10313</v>
      </c>
      <c r="C9268" s="3">
        <v>11976.125327</v>
      </c>
      <c r="D9268" s="2"/>
    </row>
    <row r="9269" spans="1:4" x14ac:dyDescent="0.25">
      <c r="A9269" s="2">
        <v>540</v>
      </c>
      <c r="B9269">
        <v>10314</v>
      </c>
      <c r="C9269" s="3">
        <v>7331.2717389999998</v>
      </c>
      <c r="D9269" s="2"/>
    </row>
    <row r="9270" spans="1:4" x14ac:dyDescent="0.25">
      <c r="A9270" s="2">
        <v>540</v>
      </c>
      <c r="B9270">
        <v>10315</v>
      </c>
      <c r="C9270" s="3">
        <v>8806.1256099999991</v>
      </c>
      <c r="D9270" s="2"/>
    </row>
    <row r="9271" spans="1:4" x14ac:dyDescent="0.25">
      <c r="A9271" s="2">
        <v>540</v>
      </c>
      <c r="B9271">
        <v>10316</v>
      </c>
      <c r="C9271" s="3">
        <v>3574.708592</v>
      </c>
      <c r="D9271" s="2"/>
    </row>
    <row r="9272" spans="1:4" x14ac:dyDescent="0.25">
      <c r="A9272" s="2">
        <v>540</v>
      </c>
      <c r="B9272">
        <v>10317</v>
      </c>
      <c r="C9272" s="3">
        <v>8887.0904019999998</v>
      </c>
      <c r="D9272" s="2"/>
    </row>
    <row r="9273" spans="1:4" x14ac:dyDescent="0.25">
      <c r="A9273" s="2">
        <v>540</v>
      </c>
      <c r="B9273">
        <v>10318</v>
      </c>
      <c r="C9273" s="3">
        <v>11398.547744</v>
      </c>
      <c r="D9273" s="2"/>
    </row>
    <row r="9274" spans="1:4" x14ac:dyDescent="0.25">
      <c r="A9274" s="2">
        <v>540</v>
      </c>
      <c r="B9274">
        <v>10319</v>
      </c>
      <c r="C9274" s="3">
        <v>7389.4245229999997</v>
      </c>
      <c r="D9274" s="2"/>
    </row>
    <row r="9275" spans="1:4" x14ac:dyDescent="0.25">
      <c r="A9275" s="2">
        <v>540</v>
      </c>
      <c r="B9275">
        <v>10320</v>
      </c>
      <c r="C9275" s="3">
        <v>10774.808378</v>
      </c>
      <c r="D9275" s="2"/>
    </row>
    <row r="9276" spans="1:4" x14ac:dyDescent="0.25">
      <c r="A9276" s="2">
        <v>540</v>
      </c>
      <c r="B9276">
        <v>10321</v>
      </c>
      <c r="C9276" s="3">
        <v>7613.9556030000003</v>
      </c>
      <c r="D9276" s="2"/>
    </row>
    <row r="9277" spans="1:4" x14ac:dyDescent="0.25">
      <c r="A9277" s="2">
        <v>540</v>
      </c>
      <c r="B9277">
        <v>10322</v>
      </c>
      <c r="C9277" s="3">
        <v>7613.9556030000003</v>
      </c>
      <c r="D9277" s="2"/>
    </row>
    <row r="9278" spans="1:4" x14ac:dyDescent="0.25">
      <c r="A9278" s="2">
        <v>540</v>
      </c>
      <c r="B9278">
        <v>10324</v>
      </c>
      <c r="C9278" s="3">
        <v>27416.071633</v>
      </c>
      <c r="D9278" s="2"/>
    </row>
    <row r="9279" spans="1:4" x14ac:dyDescent="0.25">
      <c r="A9279" s="2">
        <v>540</v>
      </c>
      <c r="B9279">
        <v>10325</v>
      </c>
      <c r="C9279" s="3">
        <v>62.450156</v>
      </c>
      <c r="D9279" s="2"/>
    </row>
    <row r="9280" spans="1:4" x14ac:dyDescent="0.25">
      <c r="A9280" s="2">
        <v>540</v>
      </c>
      <c r="B9280">
        <v>10326</v>
      </c>
      <c r="C9280" s="3">
        <v>23857.775025999999</v>
      </c>
      <c r="D9280" s="2"/>
    </row>
    <row r="9281" spans="1:4" x14ac:dyDescent="0.25">
      <c r="A9281" s="2">
        <v>540</v>
      </c>
      <c r="B9281">
        <v>10327</v>
      </c>
      <c r="C9281" s="3">
        <v>3270.977324</v>
      </c>
      <c r="D9281" s="2"/>
    </row>
    <row r="9282" spans="1:4" x14ac:dyDescent="0.25">
      <c r="A9282" s="2">
        <v>540</v>
      </c>
      <c r="B9282">
        <v>10328</v>
      </c>
      <c r="C9282" s="3">
        <v>446.60396600000001</v>
      </c>
      <c r="D9282" s="2"/>
    </row>
    <row r="9283" spans="1:4" x14ac:dyDescent="0.25">
      <c r="A9283" s="2">
        <v>540</v>
      </c>
      <c r="B9283">
        <v>10329</v>
      </c>
      <c r="C9283" s="3">
        <v>15743.296521</v>
      </c>
      <c r="D9283" s="2"/>
    </row>
    <row r="9284" spans="1:4" x14ac:dyDescent="0.25">
      <c r="A9284" s="2">
        <v>540</v>
      </c>
      <c r="B9284">
        <v>10331</v>
      </c>
      <c r="C9284" s="3">
        <v>6920.4601270000003</v>
      </c>
      <c r="D9284" s="2"/>
    </row>
    <row r="9285" spans="1:4" x14ac:dyDescent="0.25">
      <c r="A9285" s="2">
        <v>540</v>
      </c>
      <c r="B9285">
        <v>10332</v>
      </c>
      <c r="C9285" s="3">
        <v>4222.14372</v>
      </c>
      <c r="D9285" s="2"/>
    </row>
    <row r="9286" spans="1:4" x14ac:dyDescent="0.25">
      <c r="A9286" s="2">
        <v>540</v>
      </c>
      <c r="B9286">
        <v>10334</v>
      </c>
      <c r="C9286" s="3">
        <v>6383.9768530000001</v>
      </c>
      <c r="D9286" s="2"/>
    </row>
    <row r="9287" spans="1:4" x14ac:dyDescent="0.25">
      <c r="A9287" s="2">
        <v>540</v>
      </c>
      <c r="B9287">
        <v>10335</v>
      </c>
      <c r="C9287" s="3">
        <v>2233.920251</v>
      </c>
      <c r="D9287" s="2"/>
    </row>
    <row r="9288" spans="1:4" x14ac:dyDescent="0.25">
      <c r="A9288" s="2">
        <v>540</v>
      </c>
      <c r="B9288">
        <v>10336</v>
      </c>
      <c r="C9288" s="3">
        <v>2233.920251</v>
      </c>
      <c r="D9288" s="2"/>
    </row>
    <row r="9289" spans="1:4" x14ac:dyDescent="0.25">
      <c r="A9289" s="2">
        <v>540</v>
      </c>
      <c r="B9289">
        <v>10337</v>
      </c>
      <c r="C9289" s="3">
        <v>3252.548554</v>
      </c>
      <c r="D9289" s="2"/>
    </row>
    <row r="9290" spans="1:4" x14ac:dyDescent="0.25">
      <c r="A9290" s="2">
        <v>540</v>
      </c>
      <c r="B9290">
        <v>10338</v>
      </c>
      <c r="C9290" s="3">
        <v>4839.3709019999997</v>
      </c>
      <c r="D9290" s="2"/>
    </row>
    <row r="9291" spans="1:4" x14ac:dyDescent="0.25">
      <c r="A9291" s="2">
        <v>540</v>
      </c>
      <c r="B9291">
        <v>10340</v>
      </c>
      <c r="C9291" s="3">
        <v>6369.0514480000002</v>
      </c>
      <c r="D9291" s="2"/>
    </row>
    <row r="9292" spans="1:4" x14ac:dyDescent="0.25">
      <c r="A9292" s="2">
        <v>540</v>
      </c>
      <c r="B9292">
        <v>10341</v>
      </c>
      <c r="C9292" s="3">
        <v>17442.959459999998</v>
      </c>
      <c r="D9292" s="2"/>
    </row>
    <row r="9293" spans="1:4" x14ac:dyDescent="0.25">
      <c r="A9293" s="2">
        <v>540</v>
      </c>
      <c r="B9293">
        <v>10342</v>
      </c>
      <c r="C9293" s="3">
        <v>446.60396600000001</v>
      </c>
      <c r="D9293" s="2"/>
    </row>
    <row r="9294" spans="1:4" x14ac:dyDescent="0.25">
      <c r="A9294" s="2">
        <v>540</v>
      </c>
      <c r="B9294">
        <v>10343</v>
      </c>
      <c r="C9294" s="3">
        <v>10428.553813</v>
      </c>
      <c r="D9294" s="2"/>
    </row>
    <row r="9295" spans="1:4" x14ac:dyDescent="0.25">
      <c r="A9295" s="2">
        <v>540</v>
      </c>
      <c r="B9295">
        <v>10344</v>
      </c>
      <c r="C9295" s="3">
        <v>2513.6539750000002</v>
      </c>
      <c r="D9295" s="2"/>
    </row>
    <row r="9296" spans="1:4" x14ac:dyDescent="0.25">
      <c r="A9296" s="2">
        <v>540</v>
      </c>
      <c r="B9296">
        <v>10346</v>
      </c>
      <c r="C9296" s="3">
        <v>1677.5316780000001</v>
      </c>
      <c r="D9296" s="2"/>
    </row>
    <row r="9297" spans="1:4" x14ac:dyDescent="0.25">
      <c r="A9297" s="2">
        <v>540</v>
      </c>
      <c r="B9297">
        <v>10347</v>
      </c>
      <c r="C9297" s="3">
        <v>1399.5316780000001</v>
      </c>
      <c r="D9297" s="2"/>
    </row>
    <row r="9298" spans="1:4" x14ac:dyDescent="0.25">
      <c r="A9298" s="2">
        <v>540</v>
      </c>
      <c r="B9298">
        <v>10348</v>
      </c>
      <c r="C9298" s="3">
        <v>2728.233084</v>
      </c>
      <c r="D9298" s="2"/>
    </row>
    <row r="9299" spans="1:4" x14ac:dyDescent="0.25">
      <c r="A9299" s="2">
        <v>540</v>
      </c>
      <c r="B9299">
        <v>10349</v>
      </c>
      <c r="C9299" s="3">
        <v>10294.3377</v>
      </c>
      <c r="D9299" s="2"/>
    </row>
    <row r="9300" spans="1:4" x14ac:dyDescent="0.25">
      <c r="A9300" s="2">
        <v>540</v>
      </c>
      <c r="B9300">
        <v>10350</v>
      </c>
      <c r="C9300" s="3">
        <v>10428.553813</v>
      </c>
      <c r="D9300" s="2"/>
    </row>
    <row r="9301" spans="1:4" x14ac:dyDescent="0.25">
      <c r="A9301" s="2">
        <v>540</v>
      </c>
      <c r="B9301">
        <v>10352</v>
      </c>
      <c r="C9301" s="3">
        <v>4127.7647619999998</v>
      </c>
      <c r="D9301" s="2"/>
    </row>
    <row r="9302" spans="1:4" x14ac:dyDescent="0.25">
      <c r="A9302" s="2">
        <v>540</v>
      </c>
      <c r="B9302">
        <v>10353</v>
      </c>
      <c r="C9302" s="3">
        <v>2527.7113330000002</v>
      </c>
      <c r="D9302" s="2"/>
    </row>
    <row r="9303" spans="1:4" x14ac:dyDescent="0.25">
      <c r="A9303" s="2">
        <v>540</v>
      </c>
      <c r="B9303">
        <v>10354</v>
      </c>
      <c r="C9303" s="3">
        <v>0</v>
      </c>
      <c r="D9303" s="2"/>
    </row>
    <row r="9304" spans="1:4" x14ac:dyDescent="0.25">
      <c r="A9304" s="2">
        <v>540</v>
      </c>
      <c r="B9304">
        <v>10355</v>
      </c>
      <c r="C9304" s="3">
        <v>3587.3996059999999</v>
      </c>
      <c r="D9304" s="2"/>
    </row>
    <row r="9305" spans="1:4" x14ac:dyDescent="0.25">
      <c r="A9305" s="2">
        <v>540</v>
      </c>
      <c r="B9305">
        <v>10356</v>
      </c>
      <c r="C9305" s="3">
        <v>3442.7693949999998</v>
      </c>
      <c r="D9305" s="2"/>
    </row>
    <row r="9306" spans="1:4" x14ac:dyDescent="0.25">
      <c r="A9306" s="2">
        <v>540</v>
      </c>
      <c r="B9306">
        <v>10357</v>
      </c>
      <c r="C9306" s="3">
        <v>3352.306603</v>
      </c>
      <c r="D9306" s="2"/>
    </row>
    <row r="9307" spans="1:4" x14ac:dyDescent="0.25">
      <c r="A9307" s="2">
        <v>540</v>
      </c>
      <c r="B9307">
        <v>10359</v>
      </c>
      <c r="C9307" s="3">
        <v>2351.3851949999998</v>
      </c>
      <c r="D9307" s="2"/>
    </row>
    <row r="9308" spans="1:4" x14ac:dyDescent="0.25">
      <c r="A9308" s="2">
        <v>540</v>
      </c>
      <c r="B9308">
        <v>10360</v>
      </c>
      <c r="C9308" s="3">
        <v>2351.3851949999998</v>
      </c>
      <c r="D9308" s="2"/>
    </row>
    <row r="9309" spans="1:4" x14ac:dyDescent="0.25">
      <c r="A9309" s="2">
        <v>540</v>
      </c>
      <c r="B9309">
        <v>10362</v>
      </c>
      <c r="C9309" s="3">
        <v>7126.0582249999998</v>
      </c>
      <c r="D9309" s="2"/>
    </row>
    <row r="9310" spans="1:4" x14ac:dyDescent="0.25">
      <c r="A9310" s="2">
        <v>540</v>
      </c>
      <c r="B9310">
        <v>10363</v>
      </c>
      <c r="C9310" s="3">
        <v>7654.379825</v>
      </c>
      <c r="D9310" s="2"/>
    </row>
    <row r="9311" spans="1:4" x14ac:dyDescent="0.25">
      <c r="A9311" s="2">
        <v>540</v>
      </c>
      <c r="B9311">
        <v>10364</v>
      </c>
      <c r="C9311" s="3">
        <v>7126.0582249999998</v>
      </c>
      <c r="D9311" s="2"/>
    </row>
    <row r="9312" spans="1:4" x14ac:dyDescent="0.25">
      <c r="A9312" s="2">
        <v>540</v>
      </c>
      <c r="B9312">
        <v>10366</v>
      </c>
      <c r="C9312" s="3">
        <v>1944.365575</v>
      </c>
      <c r="D9312" s="2"/>
    </row>
    <row r="9313" spans="1:4" x14ac:dyDescent="0.25">
      <c r="A9313" s="2">
        <v>540</v>
      </c>
      <c r="B9313">
        <v>10367</v>
      </c>
      <c r="C9313" s="3">
        <v>1944.365575</v>
      </c>
      <c r="D9313" s="2"/>
    </row>
    <row r="9314" spans="1:4" x14ac:dyDescent="0.25">
      <c r="A9314" s="2">
        <v>540</v>
      </c>
      <c r="B9314">
        <v>10368</v>
      </c>
      <c r="C9314" s="3">
        <v>620.88024800000005</v>
      </c>
      <c r="D9314" s="2"/>
    </row>
    <row r="9315" spans="1:4" x14ac:dyDescent="0.25">
      <c r="A9315" s="2">
        <v>540</v>
      </c>
      <c r="B9315">
        <v>10371</v>
      </c>
      <c r="C9315" s="3">
        <v>16219.219959</v>
      </c>
      <c r="D9315" s="2"/>
    </row>
    <row r="9316" spans="1:4" x14ac:dyDescent="0.25">
      <c r="A9316" s="2">
        <v>540</v>
      </c>
      <c r="B9316">
        <v>10372</v>
      </c>
      <c r="C9316" s="3">
        <v>16219.219959</v>
      </c>
      <c r="D9316" s="2"/>
    </row>
    <row r="9317" spans="1:4" x14ac:dyDescent="0.25">
      <c r="A9317" s="2">
        <v>540</v>
      </c>
      <c r="B9317">
        <v>10374</v>
      </c>
      <c r="C9317" s="3">
        <v>6047.9287029999996</v>
      </c>
      <c r="D9317" s="2"/>
    </row>
    <row r="9318" spans="1:4" x14ac:dyDescent="0.25">
      <c r="A9318" s="2">
        <v>540</v>
      </c>
      <c r="B9318">
        <v>10378</v>
      </c>
      <c r="C9318" s="3">
        <v>671.74197700000002</v>
      </c>
      <c r="D9318" s="2"/>
    </row>
    <row r="9319" spans="1:4" x14ac:dyDescent="0.25">
      <c r="A9319" s="2">
        <v>540</v>
      </c>
      <c r="B9319">
        <v>10379</v>
      </c>
      <c r="C9319" s="3">
        <v>7698.7753320000002</v>
      </c>
      <c r="D9319" s="2"/>
    </row>
    <row r="9320" spans="1:4" x14ac:dyDescent="0.25">
      <c r="A9320" s="2">
        <v>540</v>
      </c>
      <c r="B9320">
        <v>10380</v>
      </c>
      <c r="C9320" s="3">
        <v>7977.0541190000004</v>
      </c>
      <c r="D9320" s="2"/>
    </row>
    <row r="9321" spans="1:4" x14ac:dyDescent="0.25">
      <c r="A9321" s="2">
        <v>540</v>
      </c>
      <c r="B9321">
        <v>10381</v>
      </c>
      <c r="C9321" s="3">
        <v>2500.5089979999998</v>
      </c>
      <c r="D9321" s="2"/>
    </row>
    <row r="9322" spans="1:4" x14ac:dyDescent="0.25">
      <c r="A9322" s="2">
        <v>540</v>
      </c>
      <c r="B9322">
        <v>10382</v>
      </c>
      <c r="C9322" s="3">
        <v>2350.9419619999999</v>
      </c>
      <c r="D9322" s="2"/>
    </row>
    <row r="9323" spans="1:4" x14ac:dyDescent="0.25">
      <c r="A9323" s="2">
        <v>540</v>
      </c>
      <c r="B9323">
        <v>10383</v>
      </c>
      <c r="C9323" s="3">
        <v>4208.6387210000003</v>
      </c>
      <c r="D9323" s="2"/>
    </row>
    <row r="9324" spans="1:4" x14ac:dyDescent="0.25">
      <c r="A9324" s="2">
        <v>540</v>
      </c>
      <c r="B9324">
        <v>10384</v>
      </c>
      <c r="C9324" s="3">
        <v>9375.1223090000003</v>
      </c>
      <c r="D9324" s="2"/>
    </row>
    <row r="9325" spans="1:4" x14ac:dyDescent="0.25">
      <c r="A9325" s="2">
        <v>540</v>
      </c>
      <c r="B9325">
        <v>10385</v>
      </c>
      <c r="C9325" s="3">
        <v>5103.45687</v>
      </c>
      <c r="D9325" s="2"/>
    </row>
    <row r="9326" spans="1:4" x14ac:dyDescent="0.25">
      <c r="A9326" s="2">
        <v>540</v>
      </c>
      <c r="B9326">
        <v>10386</v>
      </c>
      <c r="C9326" s="3">
        <v>7640.9277460000003</v>
      </c>
      <c r="D9326" s="2"/>
    </row>
    <row r="9327" spans="1:4" x14ac:dyDescent="0.25">
      <c r="A9327" s="2">
        <v>540</v>
      </c>
      <c r="B9327">
        <v>10387</v>
      </c>
      <c r="C9327" s="3">
        <v>3118.6993630000002</v>
      </c>
      <c r="D9327" s="2"/>
    </row>
    <row r="9328" spans="1:4" x14ac:dyDescent="0.25">
      <c r="A9328" s="2">
        <v>540</v>
      </c>
      <c r="B9328">
        <v>10388</v>
      </c>
      <c r="C9328" s="3">
        <v>5014.9502949999996</v>
      </c>
      <c r="D9328" s="2"/>
    </row>
    <row r="9329" spans="1:4" x14ac:dyDescent="0.25">
      <c r="A9329" s="2">
        <v>540</v>
      </c>
      <c r="B9329">
        <v>10389</v>
      </c>
      <c r="C9329" s="3">
        <v>23921.467955332999</v>
      </c>
      <c r="D9329" s="2"/>
    </row>
    <row r="9330" spans="1:4" x14ac:dyDescent="0.25">
      <c r="A9330" s="2">
        <v>540</v>
      </c>
      <c r="B9330">
        <v>10390</v>
      </c>
      <c r="C9330" s="3">
        <v>27413.358480333001</v>
      </c>
      <c r="D9330" s="2"/>
    </row>
    <row r="9331" spans="1:4" x14ac:dyDescent="0.25">
      <c r="A9331" s="2">
        <v>540</v>
      </c>
      <c r="B9331">
        <v>10391</v>
      </c>
      <c r="C9331" s="3">
        <v>2288.1430150000001</v>
      </c>
      <c r="D9331" s="2"/>
    </row>
    <row r="9332" spans="1:4" x14ac:dyDescent="0.25">
      <c r="A9332" s="2">
        <v>540</v>
      </c>
      <c r="B9332">
        <v>10393</v>
      </c>
      <c r="C9332" s="3">
        <v>2350.9419619999999</v>
      </c>
      <c r="D9332" s="2"/>
    </row>
    <row r="9333" spans="1:4" x14ac:dyDescent="0.25">
      <c r="A9333" s="2">
        <v>540</v>
      </c>
      <c r="B9333">
        <v>10394</v>
      </c>
      <c r="C9333" s="3">
        <v>23921.467955332999</v>
      </c>
      <c r="D9333" s="2"/>
    </row>
    <row r="9334" spans="1:4" x14ac:dyDescent="0.25">
      <c r="A9334" s="2">
        <v>540</v>
      </c>
      <c r="B9334">
        <v>10395</v>
      </c>
      <c r="C9334" s="3">
        <v>27993.174634999999</v>
      </c>
      <c r="D9334" s="2"/>
    </row>
    <row r="9335" spans="1:4" x14ac:dyDescent="0.25">
      <c r="A9335" s="2">
        <v>540</v>
      </c>
      <c r="B9335">
        <v>10396</v>
      </c>
      <c r="C9335" s="3">
        <v>2490.2014389999999</v>
      </c>
      <c r="D9335" s="2"/>
    </row>
    <row r="9336" spans="1:4" x14ac:dyDescent="0.25">
      <c r="A9336" s="2">
        <v>540</v>
      </c>
      <c r="B9336">
        <v>10397</v>
      </c>
      <c r="C9336" s="3">
        <v>1462.6111330000001</v>
      </c>
      <c r="D9336" s="2"/>
    </row>
    <row r="9337" spans="1:4" x14ac:dyDescent="0.25">
      <c r="A9337" s="2">
        <v>540</v>
      </c>
      <c r="B9337">
        <v>10398</v>
      </c>
      <c r="C9337" s="3">
        <v>7784.962407</v>
      </c>
      <c r="D9337" s="2"/>
    </row>
    <row r="9338" spans="1:4" x14ac:dyDescent="0.25">
      <c r="A9338" s="2">
        <v>540</v>
      </c>
      <c r="B9338">
        <v>10399</v>
      </c>
      <c r="C9338" s="3">
        <v>3667.2877210000001</v>
      </c>
      <c r="D9338" s="2"/>
    </row>
    <row r="9339" spans="1:4" x14ac:dyDescent="0.25">
      <c r="A9339" s="2">
        <v>540</v>
      </c>
      <c r="B9339">
        <v>10400</v>
      </c>
      <c r="C9339" s="3">
        <v>14136.620644000001</v>
      </c>
      <c r="D9339" s="2"/>
    </row>
    <row r="9340" spans="1:4" x14ac:dyDescent="0.25">
      <c r="A9340" s="2">
        <v>540</v>
      </c>
      <c r="B9340">
        <v>10401</v>
      </c>
      <c r="C9340" s="3">
        <v>32922.389164</v>
      </c>
      <c r="D9340" s="2"/>
    </row>
    <row r="9341" spans="1:4" x14ac:dyDescent="0.25">
      <c r="A9341" s="2">
        <v>540</v>
      </c>
      <c r="B9341">
        <v>10402</v>
      </c>
      <c r="C9341" s="3">
        <v>16201.769456</v>
      </c>
      <c r="D9341" s="2"/>
    </row>
    <row r="9342" spans="1:4" x14ac:dyDescent="0.25">
      <c r="A9342" s="2">
        <v>540</v>
      </c>
      <c r="B9342">
        <v>10403</v>
      </c>
      <c r="C9342" s="3">
        <v>19116.469706</v>
      </c>
      <c r="D9342" s="2"/>
    </row>
    <row r="9343" spans="1:4" x14ac:dyDescent="0.25">
      <c r="A9343" s="2">
        <v>540</v>
      </c>
      <c r="B9343">
        <v>10404</v>
      </c>
      <c r="C9343" s="3">
        <v>4634.2742070000004</v>
      </c>
      <c r="D9343" s="2"/>
    </row>
    <row r="9344" spans="1:4" x14ac:dyDescent="0.25">
      <c r="A9344" s="2">
        <v>540</v>
      </c>
      <c r="B9344">
        <v>10405</v>
      </c>
      <c r="C9344" s="3">
        <v>14969.800714999999</v>
      </c>
      <c r="D9344" s="2"/>
    </row>
    <row r="9345" spans="1:4" x14ac:dyDescent="0.25">
      <c r="A9345" s="2">
        <v>540</v>
      </c>
      <c r="B9345">
        <v>10406</v>
      </c>
      <c r="C9345" s="3">
        <v>11316.789149</v>
      </c>
      <c r="D9345" s="2"/>
    </row>
    <row r="9346" spans="1:4" x14ac:dyDescent="0.25">
      <c r="A9346" s="2">
        <v>540</v>
      </c>
      <c r="B9346">
        <v>10407</v>
      </c>
      <c r="C9346" s="3">
        <v>3395.2729706660002</v>
      </c>
      <c r="D9346" s="2"/>
    </row>
    <row r="9347" spans="1:4" x14ac:dyDescent="0.25">
      <c r="A9347" s="2">
        <v>540</v>
      </c>
      <c r="B9347">
        <v>10408</v>
      </c>
      <c r="C9347" s="3">
        <v>8101.5299770000001</v>
      </c>
      <c r="D9347" s="2"/>
    </row>
    <row r="9348" spans="1:4" x14ac:dyDescent="0.25">
      <c r="A9348" s="2">
        <v>540</v>
      </c>
      <c r="B9348">
        <v>10409</v>
      </c>
      <c r="C9348" s="3">
        <v>965.93975399999999</v>
      </c>
      <c r="D9348" s="2"/>
    </row>
    <row r="9349" spans="1:4" x14ac:dyDescent="0.25">
      <c r="A9349" s="2">
        <v>540</v>
      </c>
      <c r="B9349">
        <v>10410</v>
      </c>
      <c r="C9349" s="3">
        <v>14288.404149</v>
      </c>
      <c r="D9349" s="2"/>
    </row>
    <row r="9350" spans="1:4" x14ac:dyDescent="0.25">
      <c r="A9350" s="2">
        <v>540</v>
      </c>
      <c r="B9350">
        <v>10411</v>
      </c>
      <c r="C9350" s="3">
        <v>15233.753403000001</v>
      </c>
      <c r="D9350" s="2"/>
    </row>
    <row r="9351" spans="1:4" x14ac:dyDescent="0.25">
      <c r="A9351" s="2">
        <v>540</v>
      </c>
      <c r="B9351">
        <v>10412</v>
      </c>
      <c r="C9351" s="3">
        <v>10922.453474</v>
      </c>
      <c r="D9351" s="2"/>
    </row>
    <row r="9352" spans="1:4" x14ac:dyDescent="0.25">
      <c r="A9352" s="2">
        <v>540</v>
      </c>
      <c r="B9352">
        <v>10413</v>
      </c>
      <c r="C9352" s="3">
        <v>12271.941699999999</v>
      </c>
      <c r="D9352" s="2"/>
    </row>
    <row r="9353" spans="1:4" x14ac:dyDescent="0.25">
      <c r="A9353" s="2">
        <v>540</v>
      </c>
      <c r="B9353">
        <v>10414</v>
      </c>
      <c r="C9353" s="3">
        <v>12825.895592999999</v>
      </c>
      <c r="D9353" s="2"/>
    </row>
    <row r="9354" spans="1:4" x14ac:dyDescent="0.25">
      <c r="A9354" s="2">
        <v>540</v>
      </c>
      <c r="B9354">
        <v>10415</v>
      </c>
      <c r="C9354" s="3">
        <v>12825.895592999999</v>
      </c>
      <c r="D9354" s="2"/>
    </row>
    <row r="9355" spans="1:4" x14ac:dyDescent="0.25">
      <c r="A9355" s="2">
        <v>540</v>
      </c>
      <c r="B9355">
        <v>10416</v>
      </c>
      <c r="C9355" s="3">
        <v>1310.1967689999999</v>
      </c>
      <c r="D9355" s="2"/>
    </row>
    <row r="9356" spans="1:4" x14ac:dyDescent="0.25">
      <c r="A9356" s="2">
        <v>540</v>
      </c>
      <c r="B9356">
        <v>10417</v>
      </c>
      <c r="C9356" s="3">
        <v>6457.6532450000004</v>
      </c>
      <c r="D9356" s="2"/>
    </row>
    <row r="9357" spans="1:4" x14ac:dyDescent="0.25">
      <c r="A9357" s="2">
        <v>540</v>
      </c>
      <c r="B9357">
        <v>10418</v>
      </c>
      <c r="C9357" s="3">
        <v>8621.2551220000005</v>
      </c>
      <c r="D9357" s="2"/>
    </row>
    <row r="9358" spans="1:4" x14ac:dyDescent="0.25">
      <c r="A9358" s="2">
        <v>540</v>
      </c>
      <c r="B9358">
        <v>10419</v>
      </c>
      <c r="C9358" s="3">
        <v>8621.2551220000005</v>
      </c>
      <c r="D9358" s="2"/>
    </row>
    <row r="9359" spans="1:4" x14ac:dyDescent="0.25">
      <c r="A9359" s="2">
        <v>540</v>
      </c>
      <c r="B9359">
        <v>10420</v>
      </c>
      <c r="C9359" s="3">
        <v>9818.1680400000005</v>
      </c>
      <c r="D9359" s="2"/>
    </row>
    <row r="9360" spans="1:4" x14ac:dyDescent="0.25">
      <c r="A9360" s="2">
        <v>540</v>
      </c>
      <c r="B9360">
        <v>10421</v>
      </c>
      <c r="C9360" s="3">
        <v>7717.7563550000004</v>
      </c>
      <c r="D9360" s="2"/>
    </row>
    <row r="9361" spans="1:4" x14ac:dyDescent="0.25">
      <c r="A9361" s="2">
        <v>540</v>
      </c>
      <c r="B9361">
        <v>10422</v>
      </c>
      <c r="C9361" s="3">
        <v>8349.5539549999994</v>
      </c>
      <c r="D9361" s="2"/>
    </row>
    <row r="9362" spans="1:4" x14ac:dyDescent="0.25">
      <c r="A9362" s="2">
        <v>540</v>
      </c>
      <c r="B9362">
        <v>10423</v>
      </c>
      <c r="C9362" s="3">
        <v>13326.052971999999</v>
      </c>
      <c r="D9362" s="2"/>
    </row>
    <row r="9363" spans="1:4" x14ac:dyDescent="0.25">
      <c r="A9363" s="2">
        <v>540</v>
      </c>
      <c r="B9363">
        <v>10424</v>
      </c>
      <c r="C9363" s="3">
        <v>8325.2800669999997</v>
      </c>
      <c r="D9363" s="2"/>
    </row>
    <row r="9364" spans="1:4" x14ac:dyDescent="0.25">
      <c r="A9364" s="2">
        <v>540</v>
      </c>
      <c r="B9364">
        <v>10425</v>
      </c>
      <c r="C9364" s="3">
        <v>5043.3095370000001</v>
      </c>
      <c r="D9364" s="2"/>
    </row>
    <row r="9365" spans="1:4" x14ac:dyDescent="0.25">
      <c r="A9365" s="2">
        <v>540</v>
      </c>
      <c r="B9365">
        <v>10426</v>
      </c>
      <c r="C9365" s="3">
        <v>2973.3723669999999</v>
      </c>
      <c r="D9365" s="2"/>
    </row>
    <row r="9366" spans="1:4" x14ac:dyDescent="0.25">
      <c r="A9366" s="2">
        <v>540</v>
      </c>
      <c r="B9366">
        <v>10427</v>
      </c>
      <c r="C9366" s="3">
        <v>18635.693694000001</v>
      </c>
      <c r="D9366" s="2"/>
    </row>
    <row r="9367" spans="1:4" x14ac:dyDescent="0.25">
      <c r="A9367" s="2">
        <v>540</v>
      </c>
      <c r="B9367">
        <v>10428</v>
      </c>
      <c r="C9367" s="3">
        <v>342.09689200000003</v>
      </c>
      <c r="D9367" s="2"/>
    </row>
    <row r="9368" spans="1:4" x14ac:dyDescent="0.25">
      <c r="A9368" s="2">
        <v>540</v>
      </c>
      <c r="B9368">
        <v>10429</v>
      </c>
      <c r="C9368" s="3">
        <v>8847.3457603330007</v>
      </c>
      <c r="D9368" s="2"/>
    </row>
    <row r="9369" spans="1:4" x14ac:dyDescent="0.25">
      <c r="A9369" s="2">
        <v>540</v>
      </c>
      <c r="B9369">
        <v>10430</v>
      </c>
      <c r="C9369" s="3">
        <v>342.09689200000003</v>
      </c>
      <c r="D9369" s="2"/>
    </row>
    <row r="9370" spans="1:4" x14ac:dyDescent="0.25">
      <c r="A9370" s="2">
        <v>540</v>
      </c>
      <c r="B9370">
        <v>10431</v>
      </c>
      <c r="C9370" s="3">
        <v>2049.3866473329999</v>
      </c>
      <c r="D9370" s="2"/>
    </row>
    <row r="9371" spans="1:4" x14ac:dyDescent="0.25">
      <c r="A9371" s="2">
        <v>540</v>
      </c>
      <c r="B9371">
        <v>10432</v>
      </c>
      <c r="C9371" s="3">
        <v>2049.3866473329999</v>
      </c>
      <c r="D9371" s="2"/>
    </row>
    <row r="9372" spans="1:4" x14ac:dyDescent="0.25">
      <c r="A9372" s="2">
        <v>540</v>
      </c>
      <c r="B9372">
        <v>10433</v>
      </c>
      <c r="C9372" s="3">
        <v>1852.8600799999999</v>
      </c>
      <c r="D9372" s="2"/>
    </row>
    <row r="9373" spans="1:4" x14ac:dyDescent="0.25">
      <c r="A9373" s="2">
        <v>540</v>
      </c>
      <c r="B9373">
        <v>10434</v>
      </c>
      <c r="C9373" s="3">
        <v>10540.269648</v>
      </c>
      <c r="D9373" s="2"/>
    </row>
    <row r="9374" spans="1:4" x14ac:dyDescent="0.25">
      <c r="A9374" s="2">
        <v>540</v>
      </c>
      <c r="B9374">
        <v>10435</v>
      </c>
      <c r="C9374" s="3">
        <v>291.39574599999997</v>
      </c>
      <c r="D9374" s="2"/>
    </row>
    <row r="9375" spans="1:4" x14ac:dyDescent="0.25">
      <c r="A9375" s="2">
        <v>540</v>
      </c>
      <c r="B9375">
        <v>10437</v>
      </c>
      <c r="C9375" s="3">
        <v>22117.738036999999</v>
      </c>
      <c r="D9375" s="2"/>
    </row>
    <row r="9376" spans="1:4" x14ac:dyDescent="0.25">
      <c r="A9376" s="2">
        <v>540</v>
      </c>
      <c r="B9376">
        <v>10438</v>
      </c>
      <c r="C9376" s="3">
        <v>2386.7051719999999</v>
      </c>
      <c r="D9376" s="2"/>
    </row>
    <row r="9377" spans="1:4" x14ac:dyDescent="0.25">
      <c r="A9377" s="2">
        <v>540</v>
      </c>
      <c r="B9377">
        <v>10439</v>
      </c>
      <c r="C9377" s="3">
        <v>10401.346871</v>
      </c>
      <c r="D9377" s="2"/>
    </row>
    <row r="9378" spans="1:4" x14ac:dyDescent="0.25">
      <c r="A9378" s="2">
        <v>540</v>
      </c>
      <c r="B9378">
        <v>10441</v>
      </c>
      <c r="C9378" s="3">
        <v>2386.7051719999999</v>
      </c>
      <c r="D9378" s="2"/>
    </row>
    <row r="9379" spans="1:4" x14ac:dyDescent="0.25">
      <c r="A9379" s="2">
        <v>540</v>
      </c>
      <c r="B9379">
        <v>10442</v>
      </c>
      <c r="C9379" s="3">
        <v>11830.21471</v>
      </c>
      <c r="D9379" s="2"/>
    </row>
    <row r="9380" spans="1:4" x14ac:dyDescent="0.25">
      <c r="A9380" s="2">
        <v>540</v>
      </c>
      <c r="B9380">
        <v>10443</v>
      </c>
      <c r="C9380" s="3">
        <v>25327.316290999999</v>
      </c>
      <c r="D9380" s="2"/>
    </row>
    <row r="9381" spans="1:4" x14ac:dyDescent="0.25">
      <c r="A9381" s="2">
        <v>540</v>
      </c>
      <c r="B9381">
        <v>10444</v>
      </c>
      <c r="C9381" s="3">
        <v>0</v>
      </c>
      <c r="D9381" s="2"/>
    </row>
    <row r="9382" spans="1:4" x14ac:dyDescent="0.25">
      <c r="A9382" s="2">
        <v>540</v>
      </c>
      <c r="B9382">
        <v>10445</v>
      </c>
      <c r="C9382" s="3">
        <v>1224.746165</v>
      </c>
      <c r="D9382" s="2"/>
    </row>
    <row r="9383" spans="1:4" x14ac:dyDescent="0.25">
      <c r="A9383" s="2">
        <v>540</v>
      </c>
      <c r="B9383">
        <v>10446</v>
      </c>
      <c r="C9383" s="3">
        <v>30207.662708</v>
      </c>
      <c r="D9383" s="2"/>
    </row>
    <row r="9384" spans="1:4" x14ac:dyDescent="0.25">
      <c r="A9384" s="2">
        <v>540</v>
      </c>
      <c r="B9384">
        <v>10447</v>
      </c>
      <c r="C9384" s="3">
        <v>27501.235176999999</v>
      </c>
      <c r="D9384" s="2"/>
    </row>
    <row r="9385" spans="1:4" x14ac:dyDescent="0.25">
      <c r="A9385" s="2">
        <v>540</v>
      </c>
      <c r="B9385">
        <v>10448</v>
      </c>
      <c r="C9385" s="3">
        <v>8374.1517449999992</v>
      </c>
      <c r="D9385" s="2"/>
    </row>
    <row r="9386" spans="1:4" x14ac:dyDescent="0.25">
      <c r="A9386" s="2">
        <v>540</v>
      </c>
      <c r="B9386">
        <v>10449</v>
      </c>
      <c r="C9386" s="3">
        <v>31956.991834</v>
      </c>
      <c r="D9386" s="2"/>
    </row>
    <row r="9387" spans="1:4" x14ac:dyDescent="0.25">
      <c r="A9387" s="2">
        <v>540</v>
      </c>
      <c r="B9387">
        <v>10450</v>
      </c>
      <c r="C9387" s="3">
        <v>21619.215167999999</v>
      </c>
      <c r="D9387" s="2"/>
    </row>
    <row r="9388" spans="1:4" x14ac:dyDescent="0.25">
      <c r="A9388" s="2">
        <v>540</v>
      </c>
      <c r="B9388">
        <v>10451</v>
      </c>
      <c r="C9388" s="3">
        <v>1382.3044050000001</v>
      </c>
      <c r="D9388" s="2"/>
    </row>
    <row r="9389" spans="1:4" x14ac:dyDescent="0.25">
      <c r="A9389" s="2">
        <v>540</v>
      </c>
      <c r="B9389">
        <v>10452</v>
      </c>
      <c r="C9389" s="3">
        <v>1926.864069</v>
      </c>
      <c r="D9389" s="2"/>
    </row>
    <row r="9390" spans="1:4" x14ac:dyDescent="0.25">
      <c r="A9390" s="2">
        <v>540</v>
      </c>
      <c r="B9390">
        <v>10453</v>
      </c>
      <c r="C9390" s="3">
        <v>557.92606499999999</v>
      </c>
      <c r="D9390" s="2"/>
    </row>
    <row r="9391" spans="1:4" x14ac:dyDescent="0.25">
      <c r="A9391" s="2">
        <v>540</v>
      </c>
      <c r="B9391">
        <v>10454</v>
      </c>
      <c r="C9391" s="3">
        <v>18554.318851</v>
      </c>
      <c r="D9391" s="2"/>
    </row>
    <row r="9392" spans="1:4" x14ac:dyDescent="0.25">
      <c r="A9392" s="2">
        <v>540</v>
      </c>
      <c r="B9392">
        <v>10455</v>
      </c>
      <c r="C9392" s="3">
        <v>18156.400495999998</v>
      </c>
      <c r="D9392" s="2"/>
    </row>
    <row r="9393" spans="1:4" x14ac:dyDescent="0.25">
      <c r="A9393" s="2">
        <v>540</v>
      </c>
      <c r="B9393">
        <v>10456</v>
      </c>
      <c r="C9393" s="3">
        <v>1929.5472600000001</v>
      </c>
      <c r="D9393" s="2"/>
    </row>
    <row r="9394" spans="1:4" x14ac:dyDescent="0.25">
      <c r="A9394" s="2">
        <v>540</v>
      </c>
      <c r="B9394">
        <v>10457</v>
      </c>
      <c r="C9394" s="3">
        <v>5615.9765799999996</v>
      </c>
      <c r="D9394" s="2"/>
    </row>
    <row r="9395" spans="1:4" x14ac:dyDescent="0.25">
      <c r="A9395" s="2">
        <v>540</v>
      </c>
      <c r="B9395">
        <v>10458</v>
      </c>
      <c r="C9395" s="3">
        <v>1804.9812260000001</v>
      </c>
      <c r="D9395" s="2"/>
    </row>
    <row r="9396" spans="1:4" x14ac:dyDescent="0.25">
      <c r="A9396" s="2">
        <v>540</v>
      </c>
      <c r="B9396">
        <v>10459</v>
      </c>
      <c r="C9396" s="3">
        <v>5615.9765799999996</v>
      </c>
      <c r="D9396" s="2"/>
    </row>
    <row r="9397" spans="1:4" x14ac:dyDescent="0.25">
      <c r="A9397" s="2">
        <v>540</v>
      </c>
      <c r="B9397">
        <v>10460</v>
      </c>
      <c r="C9397" s="3">
        <v>0</v>
      </c>
      <c r="D9397" s="2"/>
    </row>
    <row r="9398" spans="1:4" x14ac:dyDescent="0.25">
      <c r="A9398" s="2">
        <v>540</v>
      </c>
      <c r="B9398">
        <v>10461</v>
      </c>
      <c r="C9398" s="3">
        <v>1103.8747310000001</v>
      </c>
      <c r="D9398" s="2"/>
    </row>
    <row r="9399" spans="1:4" x14ac:dyDescent="0.25">
      <c r="A9399" s="2">
        <v>540</v>
      </c>
      <c r="B9399">
        <v>10462</v>
      </c>
      <c r="C9399" s="3">
        <v>1124.289927</v>
      </c>
      <c r="D9399" s="2"/>
    </row>
    <row r="9400" spans="1:4" x14ac:dyDescent="0.25">
      <c r="A9400" s="2">
        <v>540</v>
      </c>
      <c r="B9400">
        <v>10463</v>
      </c>
      <c r="C9400" s="3">
        <v>37023.572996666</v>
      </c>
      <c r="D9400" s="2"/>
    </row>
    <row r="9401" spans="1:4" x14ac:dyDescent="0.25">
      <c r="A9401" s="2">
        <v>540</v>
      </c>
      <c r="B9401">
        <v>10464</v>
      </c>
      <c r="C9401" s="3">
        <v>22854.972729000001</v>
      </c>
      <c r="D9401" s="2"/>
    </row>
    <row r="9402" spans="1:4" x14ac:dyDescent="0.25">
      <c r="A9402" s="2">
        <v>540</v>
      </c>
      <c r="B9402">
        <v>10465</v>
      </c>
      <c r="C9402" s="3">
        <v>19664.329366999998</v>
      </c>
      <c r="D9402" s="2"/>
    </row>
    <row r="9403" spans="1:4" x14ac:dyDescent="0.25">
      <c r="A9403" s="2">
        <v>540</v>
      </c>
      <c r="B9403">
        <v>10466</v>
      </c>
      <c r="C9403" s="3">
        <v>20185.914584999999</v>
      </c>
      <c r="D9403" s="2"/>
    </row>
    <row r="9404" spans="1:4" x14ac:dyDescent="0.25">
      <c r="A9404" s="2">
        <v>540</v>
      </c>
      <c r="B9404">
        <v>10467</v>
      </c>
      <c r="C9404" s="3">
        <v>19281.525211</v>
      </c>
      <c r="D9404" s="2"/>
    </row>
    <row r="9405" spans="1:4" x14ac:dyDescent="0.25">
      <c r="A9405" s="2">
        <v>540</v>
      </c>
      <c r="B9405">
        <v>10468</v>
      </c>
      <c r="C9405" s="3">
        <v>16472.326255</v>
      </c>
      <c r="D9405" s="2"/>
    </row>
    <row r="9406" spans="1:4" x14ac:dyDescent="0.25">
      <c r="A9406" s="2">
        <v>540</v>
      </c>
      <c r="B9406">
        <v>10469</v>
      </c>
      <c r="C9406" s="3">
        <v>16472.326255</v>
      </c>
      <c r="D9406" s="2"/>
    </row>
    <row r="9407" spans="1:4" x14ac:dyDescent="0.25">
      <c r="A9407" s="2">
        <v>540</v>
      </c>
      <c r="B9407">
        <v>10470</v>
      </c>
      <c r="C9407" s="3">
        <v>669.17685200000005</v>
      </c>
      <c r="D9407" s="2"/>
    </row>
    <row r="9408" spans="1:4" x14ac:dyDescent="0.25">
      <c r="A9408" s="2">
        <v>540</v>
      </c>
      <c r="B9408">
        <v>10471</v>
      </c>
      <c r="C9408" s="3">
        <v>28572.605616000001</v>
      </c>
      <c r="D9408" s="2"/>
    </row>
    <row r="9409" spans="1:4" x14ac:dyDescent="0.25">
      <c r="A9409" s="2">
        <v>540</v>
      </c>
      <c r="B9409">
        <v>10472</v>
      </c>
      <c r="C9409" s="3">
        <v>25155.815364999999</v>
      </c>
      <c r="D9409" s="2"/>
    </row>
    <row r="9410" spans="1:4" x14ac:dyDescent="0.25">
      <c r="A9410" s="2">
        <v>540</v>
      </c>
      <c r="B9410">
        <v>10473</v>
      </c>
      <c r="C9410" s="3">
        <v>15493.33373</v>
      </c>
      <c r="D9410" s="2"/>
    </row>
    <row r="9411" spans="1:4" x14ac:dyDescent="0.25">
      <c r="A9411" s="2">
        <v>540</v>
      </c>
      <c r="B9411">
        <v>10474</v>
      </c>
      <c r="C9411" s="3">
        <v>15181.38026</v>
      </c>
      <c r="D9411" s="2"/>
    </row>
    <row r="9412" spans="1:4" x14ac:dyDescent="0.25">
      <c r="A9412" s="2">
        <v>540</v>
      </c>
      <c r="B9412">
        <v>10475</v>
      </c>
      <c r="C9412" s="3">
        <v>699.93013599999995</v>
      </c>
      <c r="D9412" s="2"/>
    </row>
    <row r="9413" spans="1:4" x14ac:dyDescent="0.25">
      <c r="A9413" s="2">
        <v>540</v>
      </c>
      <c r="B9413">
        <v>10476</v>
      </c>
      <c r="C9413" s="3">
        <v>41095.601701997999</v>
      </c>
      <c r="D9413" s="2"/>
    </row>
    <row r="9414" spans="1:4" x14ac:dyDescent="0.25">
      <c r="A9414" s="2">
        <v>540</v>
      </c>
      <c r="B9414">
        <v>10477</v>
      </c>
      <c r="C9414" s="3">
        <v>3286.3791550000001</v>
      </c>
      <c r="D9414" s="2"/>
    </row>
    <row r="9415" spans="1:4" x14ac:dyDescent="0.25">
      <c r="A9415" s="2">
        <v>540</v>
      </c>
      <c r="B9415">
        <v>10478</v>
      </c>
      <c r="C9415" s="3">
        <v>6560.0012980000001</v>
      </c>
      <c r="D9415" s="2"/>
    </row>
    <row r="9416" spans="1:4" x14ac:dyDescent="0.25">
      <c r="A9416" s="2">
        <v>540</v>
      </c>
      <c r="B9416">
        <v>10479</v>
      </c>
      <c r="C9416" s="3">
        <v>11668.257094000001</v>
      </c>
      <c r="D9416" s="2"/>
    </row>
    <row r="9417" spans="1:4" x14ac:dyDescent="0.25">
      <c r="A9417" s="2">
        <v>540</v>
      </c>
      <c r="B9417">
        <v>10481</v>
      </c>
      <c r="C9417" s="3">
        <v>64200.457034999999</v>
      </c>
      <c r="D9417" s="2"/>
    </row>
    <row r="9418" spans="1:4" x14ac:dyDescent="0.25">
      <c r="A9418" s="2">
        <v>540</v>
      </c>
      <c r="B9418">
        <v>10482</v>
      </c>
      <c r="C9418" s="3">
        <v>12534.983409</v>
      </c>
      <c r="D9418" s="2"/>
    </row>
    <row r="9419" spans="1:4" x14ac:dyDescent="0.25">
      <c r="A9419" s="2">
        <v>540</v>
      </c>
      <c r="B9419">
        <v>10483</v>
      </c>
      <c r="C9419" s="3">
        <v>5161.9820300000001</v>
      </c>
      <c r="D9419" s="2"/>
    </row>
    <row r="9420" spans="1:4" x14ac:dyDescent="0.25">
      <c r="A9420" s="2">
        <v>540</v>
      </c>
      <c r="B9420">
        <v>10484</v>
      </c>
      <c r="C9420" s="3">
        <v>17912.326246000001</v>
      </c>
      <c r="D9420" s="2"/>
    </row>
    <row r="9421" spans="1:4" x14ac:dyDescent="0.25">
      <c r="A9421" s="2">
        <v>540</v>
      </c>
      <c r="B9421">
        <v>10485</v>
      </c>
      <c r="C9421" s="3">
        <v>19514.994922999998</v>
      </c>
      <c r="D9421" s="2"/>
    </row>
    <row r="9422" spans="1:4" x14ac:dyDescent="0.25">
      <c r="A9422" s="2">
        <v>540</v>
      </c>
      <c r="B9422">
        <v>10486</v>
      </c>
      <c r="C9422" s="3">
        <v>100366.96471299999</v>
      </c>
      <c r="D9422" s="2"/>
    </row>
    <row r="9423" spans="1:4" x14ac:dyDescent="0.25">
      <c r="A9423" s="2">
        <v>540</v>
      </c>
      <c r="B9423">
        <v>10487</v>
      </c>
      <c r="C9423" s="3">
        <v>22447.724459000001</v>
      </c>
      <c r="D9423" s="2"/>
    </row>
    <row r="9424" spans="1:4" x14ac:dyDescent="0.25">
      <c r="A9424" s="2">
        <v>540</v>
      </c>
      <c r="B9424">
        <v>10488</v>
      </c>
      <c r="C9424" s="3">
        <v>22736.385061000001</v>
      </c>
      <c r="D9424" s="2"/>
    </row>
    <row r="9425" spans="1:4" x14ac:dyDescent="0.25">
      <c r="A9425" s="2">
        <v>540</v>
      </c>
      <c r="B9425">
        <v>10491</v>
      </c>
      <c r="C9425" s="3">
        <v>24056.671045999999</v>
      </c>
      <c r="D9425" s="2"/>
    </row>
    <row r="9426" spans="1:4" x14ac:dyDescent="0.25">
      <c r="A9426" s="2">
        <v>540</v>
      </c>
      <c r="B9426">
        <v>10494</v>
      </c>
      <c r="C9426" s="3">
        <v>48460.498246000003</v>
      </c>
      <c r="D9426" s="2"/>
    </row>
    <row r="9427" spans="1:4" x14ac:dyDescent="0.25">
      <c r="A9427" s="2">
        <v>540</v>
      </c>
      <c r="B9427">
        <v>10495</v>
      </c>
      <c r="C9427" s="3">
        <v>7372.0407489999998</v>
      </c>
      <c r="D9427" s="2"/>
    </row>
    <row r="9428" spans="1:4" x14ac:dyDescent="0.25">
      <c r="A9428" s="2">
        <v>540</v>
      </c>
      <c r="B9428">
        <v>10496</v>
      </c>
      <c r="C9428" s="3">
        <v>27040.430230999998</v>
      </c>
      <c r="D9428" s="2"/>
    </row>
    <row r="9429" spans="1:4" x14ac:dyDescent="0.25">
      <c r="A9429" s="2">
        <v>540</v>
      </c>
      <c r="B9429">
        <v>10497</v>
      </c>
      <c r="C9429" s="3">
        <v>15025.108479</v>
      </c>
      <c r="D9429" s="2"/>
    </row>
    <row r="9430" spans="1:4" x14ac:dyDescent="0.25">
      <c r="A9430" s="2">
        <v>540</v>
      </c>
      <c r="B9430">
        <v>10498</v>
      </c>
      <c r="C9430" s="3">
        <v>25905.409551000001</v>
      </c>
      <c r="D9430" s="2"/>
    </row>
    <row r="9431" spans="1:4" x14ac:dyDescent="0.25">
      <c r="A9431" s="2">
        <v>540</v>
      </c>
      <c r="B9431">
        <v>10499</v>
      </c>
      <c r="C9431" s="3">
        <v>22655.047715000001</v>
      </c>
      <c r="D9431" s="2"/>
    </row>
    <row r="9432" spans="1:4" x14ac:dyDescent="0.25">
      <c r="A9432" s="2">
        <v>540</v>
      </c>
      <c r="B9432">
        <v>10500</v>
      </c>
      <c r="C9432" s="3">
        <v>444.75804199999999</v>
      </c>
      <c r="D9432" s="2"/>
    </row>
    <row r="9433" spans="1:4" x14ac:dyDescent="0.25">
      <c r="A9433" s="2">
        <v>540</v>
      </c>
      <c r="B9433">
        <v>10501</v>
      </c>
      <c r="C9433" s="3">
        <v>5084.1716310000002</v>
      </c>
      <c r="D9433" s="2"/>
    </row>
    <row r="9434" spans="1:4" x14ac:dyDescent="0.25">
      <c r="A9434" s="2">
        <v>540</v>
      </c>
      <c r="B9434">
        <v>10502</v>
      </c>
      <c r="C9434" s="3">
        <v>9447.5220169999993</v>
      </c>
      <c r="D9434" s="2"/>
    </row>
    <row r="9435" spans="1:4" x14ac:dyDescent="0.25">
      <c r="A9435" s="2">
        <v>540</v>
      </c>
      <c r="B9435">
        <v>10503</v>
      </c>
      <c r="C9435" s="3">
        <v>22116.126716999999</v>
      </c>
      <c r="D9435" s="2"/>
    </row>
    <row r="9436" spans="1:4" x14ac:dyDescent="0.25">
      <c r="A9436" s="2">
        <v>540</v>
      </c>
      <c r="B9436">
        <v>10504</v>
      </c>
      <c r="C9436" s="3">
        <v>5594.9436150000001</v>
      </c>
      <c r="D9436" s="2"/>
    </row>
    <row r="9437" spans="1:4" x14ac:dyDescent="0.25">
      <c r="A9437" s="2">
        <v>540</v>
      </c>
      <c r="B9437">
        <v>10505</v>
      </c>
      <c r="C9437" s="3">
        <v>3817.6453580000002</v>
      </c>
      <c r="D9437" s="2"/>
    </row>
    <row r="9438" spans="1:4" x14ac:dyDescent="0.25">
      <c r="A9438" s="2">
        <v>540</v>
      </c>
      <c r="B9438">
        <v>10506</v>
      </c>
      <c r="C9438" s="3">
        <v>7509.128361</v>
      </c>
      <c r="D9438" s="2"/>
    </row>
    <row r="9439" spans="1:4" x14ac:dyDescent="0.25">
      <c r="A9439" s="2">
        <v>540</v>
      </c>
      <c r="B9439">
        <v>10507</v>
      </c>
      <c r="C9439" s="3">
        <v>11928.682312000001</v>
      </c>
      <c r="D9439" s="2"/>
    </row>
    <row r="9440" spans="1:4" x14ac:dyDescent="0.25">
      <c r="A9440" s="2">
        <v>540</v>
      </c>
      <c r="B9440">
        <v>10508</v>
      </c>
      <c r="C9440" s="3">
        <v>5594.9436150000001</v>
      </c>
      <c r="D9440" s="2"/>
    </row>
    <row r="9441" spans="1:4" x14ac:dyDescent="0.25">
      <c r="A9441" s="2">
        <v>540</v>
      </c>
      <c r="B9441">
        <v>10509</v>
      </c>
      <c r="C9441" s="3">
        <v>12485.142400000001</v>
      </c>
      <c r="D9441" s="2"/>
    </row>
    <row r="9442" spans="1:4" x14ac:dyDescent="0.25">
      <c r="A9442" s="2">
        <v>540</v>
      </c>
      <c r="B9442">
        <v>10510</v>
      </c>
      <c r="C9442" s="3">
        <v>20438.201158</v>
      </c>
      <c r="D9442" s="2"/>
    </row>
    <row r="9443" spans="1:4" x14ac:dyDescent="0.25">
      <c r="A9443" s="2">
        <v>540</v>
      </c>
      <c r="B9443">
        <v>10511</v>
      </c>
      <c r="C9443" s="3">
        <v>1911.9590116659999</v>
      </c>
      <c r="D9443" s="2"/>
    </row>
    <row r="9444" spans="1:4" x14ac:dyDescent="0.25">
      <c r="A9444" s="2">
        <v>540</v>
      </c>
      <c r="B9444">
        <v>10513</v>
      </c>
      <c r="C9444" s="3">
        <v>533.96957899999995</v>
      </c>
      <c r="D9444" s="2"/>
    </row>
    <row r="9445" spans="1:4" x14ac:dyDescent="0.25">
      <c r="A9445" s="2">
        <v>540</v>
      </c>
      <c r="B9445">
        <v>10514</v>
      </c>
      <c r="C9445" s="3">
        <v>486.77603900000003</v>
      </c>
      <c r="D9445" s="2"/>
    </row>
    <row r="9446" spans="1:4" x14ac:dyDescent="0.25">
      <c r="A9446" s="2">
        <v>540</v>
      </c>
      <c r="B9446">
        <v>10515</v>
      </c>
      <c r="C9446" s="3">
        <v>1270.7392219999999</v>
      </c>
      <c r="D9446" s="2"/>
    </row>
    <row r="9447" spans="1:4" x14ac:dyDescent="0.25">
      <c r="A9447" s="2">
        <v>540</v>
      </c>
      <c r="B9447">
        <v>10517</v>
      </c>
      <c r="C9447" s="3">
        <v>10942.712196</v>
      </c>
      <c r="D9447" s="2"/>
    </row>
    <row r="9448" spans="1:4" x14ac:dyDescent="0.25">
      <c r="A9448" s="2">
        <v>540</v>
      </c>
      <c r="B9448">
        <v>10518</v>
      </c>
      <c r="C9448" s="3">
        <v>5859.2305319999996</v>
      </c>
      <c r="D9448" s="2"/>
    </row>
    <row r="9449" spans="1:4" x14ac:dyDescent="0.25">
      <c r="A9449" s="2">
        <v>540</v>
      </c>
      <c r="B9449">
        <v>10520</v>
      </c>
      <c r="C9449" s="3">
        <v>10368.049568</v>
      </c>
      <c r="D9449" s="2"/>
    </row>
    <row r="9450" spans="1:4" x14ac:dyDescent="0.25">
      <c r="A9450" s="2">
        <v>540</v>
      </c>
      <c r="B9450">
        <v>10521</v>
      </c>
      <c r="C9450" s="3">
        <v>13157.869134</v>
      </c>
      <c r="D9450" s="2"/>
    </row>
    <row r="9451" spans="1:4" x14ac:dyDescent="0.25">
      <c r="A9451" s="2">
        <v>540</v>
      </c>
      <c r="B9451">
        <v>10522</v>
      </c>
      <c r="C9451" s="3">
        <v>6850.8100569999997</v>
      </c>
      <c r="D9451" s="2"/>
    </row>
    <row r="9452" spans="1:4" x14ac:dyDescent="0.25">
      <c r="A9452" s="2">
        <v>540</v>
      </c>
      <c r="B9452">
        <v>10523</v>
      </c>
      <c r="C9452" s="3">
        <v>3973.09168</v>
      </c>
      <c r="D9452" s="2"/>
    </row>
    <row r="9453" spans="1:4" x14ac:dyDescent="0.25">
      <c r="A9453" s="2">
        <v>540</v>
      </c>
      <c r="B9453">
        <v>10526</v>
      </c>
      <c r="C9453" s="3">
        <v>2671.9772010000002</v>
      </c>
      <c r="D9453" s="2"/>
    </row>
    <row r="9454" spans="1:4" x14ac:dyDescent="0.25">
      <c r="A9454" s="2">
        <v>540</v>
      </c>
      <c r="B9454">
        <v>10527</v>
      </c>
      <c r="C9454" s="3">
        <v>29020.283084999999</v>
      </c>
      <c r="D9454" s="2"/>
    </row>
    <row r="9455" spans="1:4" x14ac:dyDescent="0.25">
      <c r="A9455" s="2">
        <v>540</v>
      </c>
      <c r="B9455">
        <v>10528</v>
      </c>
      <c r="C9455" s="3">
        <v>10990.609823000001</v>
      </c>
      <c r="D9455" s="2"/>
    </row>
    <row r="9456" spans="1:4" x14ac:dyDescent="0.25">
      <c r="A9456" s="2">
        <v>540</v>
      </c>
      <c r="B9456">
        <v>10529</v>
      </c>
      <c r="C9456" s="3">
        <v>7810.9691999999995</v>
      </c>
      <c r="D9456" s="2"/>
    </row>
    <row r="9457" spans="1:4" x14ac:dyDescent="0.25">
      <c r="A9457" s="2">
        <v>540</v>
      </c>
      <c r="B9457">
        <v>10532</v>
      </c>
      <c r="C9457" s="3">
        <v>3363.7092830000001</v>
      </c>
      <c r="D9457" s="2"/>
    </row>
    <row r="9458" spans="1:4" x14ac:dyDescent="0.25">
      <c r="A9458" s="2">
        <v>540</v>
      </c>
      <c r="B9458">
        <v>10533</v>
      </c>
      <c r="C9458" s="3">
        <v>1095.508495</v>
      </c>
      <c r="D9458" s="2"/>
    </row>
    <row r="9459" spans="1:4" x14ac:dyDescent="0.25">
      <c r="A9459" s="2">
        <v>540</v>
      </c>
      <c r="B9459">
        <v>10534</v>
      </c>
      <c r="C9459" s="3">
        <v>10020.230463</v>
      </c>
      <c r="D9459" s="2"/>
    </row>
    <row r="9460" spans="1:4" x14ac:dyDescent="0.25">
      <c r="A9460" s="2">
        <v>540</v>
      </c>
      <c r="B9460">
        <v>10535</v>
      </c>
      <c r="C9460" s="3">
        <v>34173.243982</v>
      </c>
      <c r="D9460" s="2"/>
    </row>
    <row r="9461" spans="1:4" x14ac:dyDescent="0.25">
      <c r="A9461" s="2">
        <v>540</v>
      </c>
      <c r="B9461">
        <v>10536</v>
      </c>
      <c r="C9461" s="3">
        <v>1733.046394</v>
      </c>
      <c r="D9461" s="2"/>
    </row>
    <row r="9462" spans="1:4" x14ac:dyDescent="0.25">
      <c r="A9462" s="2">
        <v>540</v>
      </c>
      <c r="B9462">
        <v>10537</v>
      </c>
      <c r="C9462" s="3">
        <v>1856.985279</v>
      </c>
      <c r="D9462" s="2"/>
    </row>
    <row r="9463" spans="1:4" x14ac:dyDescent="0.25">
      <c r="A9463" s="2">
        <v>540</v>
      </c>
      <c r="B9463">
        <v>10538</v>
      </c>
      <c r="C9463" s="3">
        <v>5423.9256850000002</v>
      </c>
      <c r="D9463" s="2"/>
    </row>
    <row r="9464" spans="1:4" x14ac:dyDescent="0.25">
      <c r="A9464" s="2">
        <v>540</v>
      </c>
      <c r="B9464">
        <v>10539</v>
      </c>
      <c r="C9464" s="3">
        <v>0</v>
      </c>
      <c r="D9464" s="2"/>
    </row>
    <row r="9465" spans="1:4" x14ac:dyDescent="0.25">
      <c r="A9465" s="2">
        <v>540</v>
      </c>
      <c r="B9465">
        <v>10540</v>
      </c>
      <c r="C9465" s="3">
        <v>4453.3650539999999</v>
      </c>
      <c r="D9465" s="2"/>
    </row>
    <row r="9466" spans="1:4" x14ac:dyDescent="0.25">
      <c r="A9466" s="2">
        <v>540</v>
      </c>
      <c r="B9466">
        <v>10541</v>
      </c>
      <c r="C9466" s="3">
        <v>1585.391951333</v>
      </c>
      <c r="D9466" s="2"/>
    </row>
    <row r="9467" spans="1:4" x14ac:dyDescent="0.25">
      <c r="A9467" s="2">
        <v>540</v>
      </c>
      <c r="B9467">
        <v>10542</v>
      </c>
      <c r="C9467" s="3">
        <v>13393.799435000001</v>
      </c>
      <c r="D9467" s="2"/>
    </row>
    <row r="9468" spans="1:4" x14ac:dyDescent="0.25">
      <c r="A9468" s="2">
        <v>540</v>
      </c>
      <c r="B9468">
        <v>10543</v>
      </c>
      <c r="C9468" s="3">
        <v>13256.780982</v>
      </c>
      <c r="D9468" s="2"/>
    </row>
    <row r="9469" spans="1:4" x14ac:dyDescent="0.25">
      <c r="A9469" s="2">
        <v>540</v>
      </c>
      <c r="B9469">
        <v>10544</v>
      </c>
      <c r="C9469" s="3">
        <v>14031.171342</v>
      </c>
      <c r="D9469" s="2"/>
    </row>
    <row r="9470" spans="1:4" x14ac:dyDescent="0.25">
      <c r="A9470" s="2">
        <v>540</v>
      </c>
      <c r="B9470">
        <v>10545</v>
      </c>
      <c r="C9470" s="3">
        <v>6636.8073750000003</v>
      </c>
      <c r="D9470" s="2"/>
    </row>
    <row r="9471" spans="1:4" x14ac:dyDescent="0.25">
      <c r="A9471" s="2">
        <v>540</v>
      </c>
      <c r="B9471">
        <v>10546</v>
      </c>
      <c r="C9471" s="3">
        <v>6636.8073750000003</v>
      </c>
      <c r="D9471" s="2"/>
    </row>
    <row r="9472" spans="1:4" x14ac:dyDescent="0.25">
      <c r="A9472" s="2">
        <v>540</v>
      </c>
      <c r="B9472">
        <v>10547</v>
      </c>
      <c r="C9472" s="3">
        <v>7835.5573459999996</v>
      </c>
      <c r="D9472" s="2"/>
    </row>
    <row r="9473" spans="1:4" x14ac:dyDescent="0.25">
      <c r="A9473" s="2">
        <v>540</v>
      </c>
      <c r="B9473">
        <v>10548</v>
      </c>
      <c r="C9473" s="3">
        <v>8152.22714</v>
      </c>
      <c r="D9473" s="2"/>
    </row>
    <row r="9474" spans="1:4" x14ac:dyDescent="0.25">
      <c r="A9474" s="2">
        <v>540</v>
      </c>
      <c r="B9474">
        <v>10549</v>
      </c>
      <c r="C9474" s="3">
        <v>11162.649976999999</v>
      </c>
      <c r="D9474" s="2"/>
    </row>
    <row r="9475" spans="1:4" x14ac:dyDescent="0.25">
      <c r="A9475" s="2">
        <v>540</v>
      </c>
      <c r="B9475">
        <v>10550</v>
      </c>
      <c r="C9475" s="3">
        <v>5650.5680549999997</v>
      </c>
      <c r="D9475" s="2"/>
    </row>
    <row r="9476" spans="1:4" x14ac:dyDescent="0.25">
      <c r="A9476" s="2">
        <v>540</v>
      </c>
      <c r="B9476">
        <v>10551</v>
      </c>
      <c r="C9476" s="3">
        <v>6937.2328189999998</v>
      </c>
      <c r="D9476" s="2"/>
    </row>
    <row r="9477" spans="1:4" x14ac:dyDescent="0.25">
      <c r="A9477" s="2">
        <v>540</v>
      </c>
      <c r="B9477">
        <v>10552</v>
      </c>
      <c r="C9477" s="3">
        <v>8605.4228500000008</v>
      </c>
      <c r="D9477" s="2"/>
    </row>
    <row r="9478" spans="1:4" x14ac:dyDescent="0.25">
      <c r="A9478" s="2">
        <v>540</v>
      </c>
      <c r="B9478">
        <v>10553</v>
      </c>
      <c r="C9478" s="3">
        <v>5818.0675000000001</v>
      </c>
      <c r="D9478" s="2"/>
    </row>
    <row r="9479" spans="1:4" x14ac:dyDescent="0.25">
      <c r="A9479" s="2">
        <v>540</v>
      </c>
      <c r="B9479">
        <v>10554</v>
      </c>
      <c r="C9479" s="3">
        <v>4023.9362609999998</v>
      </c>
      <c r="D9479" s="2"/>
    </row>
    <row r="9480" spans="1:4" x14ac:dyDescent="0.25">
      <c r="A9480" s="2">
        <v>540</v>
      </c>
      <c r="B9480">
        <v>10555</v>
      </c>
      <c r="C9480" s="3">
        <v>10655.265801</v>
      </c>
      <c r="D9480" s="2"/>
    </row>
    <row r="9481" spans="1:4" x14ac:dyDescent="0.25">
      <c r="A9481" s="2">
        <v>540</v>
      </c>
      <c r="B9481">
        <v>10556</v>
      </c>
      <c r="C9481" s="3">
        <v>8575.5192100000004</v>
      </c>
      <c r="D9481" s="2"/>
    </row>
    <row r="9482" spans="1:4" x14ac:dyDescent="0.25">
      <c r="A9482" s="2">
        <v>540</v>
      </c>
      <c r="B9482">
        <v>10557</v>
      </c>
      <c r="C9482" s="3">
        <v>7109.3979410000002</v>
      </c>
      <c r="D9482" s="2"/>
    </row>
    <row r="9483" spans="1:4" x14ac:dyDescent="0.25">
      <c r="A9483" s="2">
        <v>540</v>
      </c>
      <c r="B9483">
        <v>10558</v>
      </c>
      <c r="C9483" s="3">
        <v>7907.2826599999999</v>
      </c>
      <c r="D9483" s="2"/>
    </row>
    <row r="9484" spans="1:4" x14ac:dyDescent="0.25">
      <c r="A9484" s="2">
        <v>540</v>
      </c>
      <c r="B9484">
        <v>10559</v>
      </c>
      <c r="C9484" s="3">
        <v>4769.3629259999998</v>
      </c>
      <c r="D9484" s="2"/>
    </row>
    <row r="9485" spans="1:4" x14ac:dyDescent="0.25">
      <c r="A9485" s="2">
        <v>540</v>
      </c>
      <c r="B9485">
        <v>10560</v>
      </c>
      <c r="C9485" s="3">
        <v>8197.4521239999995</v>
      </c>
      <c r="D9485" s="2"/>
    </row>
    <row r="9486" spans="1:4" x14ac:dyDescent="0.25">
      <c r="A9486" s="2">
        <v>540</v>
      </c>
      <c r="B9486">
        <v>10561</v>
      </c>
      <c r="C9486" s="3">
        <v>13034.856212000001</v>
      </c>
      <c r="D9486" s="2"/>
    </row>
    <row r="9487" spans="1:4" x14ac:dyDescent="0.25">
      <c r="A9487" s="2">
        <v>540</v>
      </c>
      <c r="B9487">
        <v>10562</v>
      </c>
      <c r="C9487" s="3">
        <v>3270.1664420000002</v>
      </c>
      <c r="D9487" s="2"/>
    </row>
    <row r="9488" spans="1:4" x14ac:dyDescent="0.25">
      <c r="A9488" s="2">
        <v>540</v>
      </c>
      <c r="B9488">
        <v>10563</v>
      </c>
      <c r="C9488" s="3">
        <v>23505.660752</v>
      </c>
      <c r="D9488" s="2"/>
    </row>
    <row r="9489" spans="1:4" x14ac:dyDescent="0.25">
      <c r="A9489" s="2">
        <v>540</v>
      </c>
      <c r="B9489">
        <v>10564</v>
      </c>
      <c r="C9489" s="3">
        <v>15884.176691999999</v>
      </c>
      <c r="D9489" s="2"/>
    </row>
    <row r="9490" spans="1:4" x14ac:dyDescent="0.25">
      <c r="A9490" s="2">
        <v>540</v>
      </c>
      <c r="B9490">
        <v>10565</v>
      </c>
      <c r="C9490" s="3">
        <v>2460.8728040000001</v>
      </c>
      <c r="D9490" s="2"/>
    </row>
    <row r="9491" spans="1:4" x14ac:dyDescent="0.25">
      <c r="A9491" s="2">
        <v>540</v>
      </c>
      <c r="B9491">
        <v>10566</v>
      </c>
      <c r="C9491" s="3">
        <v>4047.4721949999998</v>
      </c>
      <c r="D9491" s="2"/>
    </row>
    <row r="9492" spans="1:4" x14ac:dyDescent="0.25">
      <c r="A9492" s="2">
        <v>540</v>
      </c>
      <c r="B9492">
        <v>10567</v>
      </c>
      <c r="C9492" s="3">
        <v>24060.807045000001</v>
      </c>
      <c r="D9492" s="2"/>
    </row>
    <row r="9493" spans="1:4" x14ac:dyDescent="0.25">
      <c r="A9493" s="2">
        <v>540</v>
      </c>
      <c r="B9493">
        <v>10568</v>
      </c>
      <c r="C9493" s="3">
        <v>6811.5481099999997</v>
      </c>
      <c r="D9493" s="2"/>
    </row>
    <row r="9494" spans="1:4" x14ac:dyDescent="0.25">
      <c r="A9494" s="2">
        <v>540</v>
      </c>
      <c r="B9494">
        <v>10569</v>
      </c>
      <c r="C9494" s="3">
        <v>6811.5481099999997</v>
      </c>
      <c r="D9494" s="2"/>
    </row>
    <row r="9495" spans="1:4" x14ac:dyDescent="0.25">
      <c r="A9495" s="2">
        <v>540</v>
      </c>
      <c r="B9495">
        <v>10572</v>
      </c>
      <c r="C9495" s="3">
        <v>73672.148933999997</v>
      </c>
      <c r="D9495" s="2"/>
    </row>
    <row r="9496" spans="1:4" x14ac:dyDescent="0.25">
      <c r="A9496" s="2">
        <v>540</v>
      </c>
      <c r="B9496">
        <v>10573</v>
      </c>
      <c r="C9496" s="3">
        <v>3417.5400209999998</v>
      </c>
      <c r="D9496" s="2"/>
    </row>
    <row r="9497" spans="1:4" x14ac:dyDescent="0.25">
      <c r="A9497" s="2">
        <v>540</v>
      </c>
      <c r="B9497">
        <v>10576</v>
      </c>
      <c r="C9497" s="3">
        <v>7160.2281670000002</v>
      </c>
      <c r="D9497" s="2"/>
    </row>
    <row r="9498" spans="1:4" x14ac:dyDescent="0.25">
      <c r="A9498" s="2">
        <v>540</v>
      </c>
      <c r="B9498">
        <v>10577</v>
      </c>
      <c r="C9498" s="3">
        <v>32679.578712999999</v>
      </c>
      <c r="D9498" s="2"/>
    </row>
    <row r="9499" spans="1:4" x14ac:dyDescent="0.25">
      <c r="A9499" s="2">
        <v>540</v>
      </c>
      <c r="B9499">
        <v>10578</v>
      </c>
      <c r="C9499" s="3">
        <v>837.50279999999998</v>
      </c>
      <c r="D9499" s="2"/>
    </row>
    <row r="9500" spans="1:4" x14ac:dyDescent="0.25">
      <c r="A9500" s="2">
        <v>540</v>
      </c>
      <c r="B9500">
        <v>10579</v>
      </c>
      <c r="C9500" s="3">
        <v>31842.075913000001</v>
      </c>
      <c r="D9500" s="2"/>
    </row>
    <row r="9501" spans="1:4" x14ac:dyDescent="0.25">
      <c r="A9501" s="2">
        <v>540</v>
      </c>
      <c r="B9501">
        <v>10580</v>
      </c>
      <c r="C9501" s="3">
        <v>55720.089179000002</v>
      </c>
      <c r="D9501" s="2"/>
    </row>
    <row r="9502" spans="1:4" x14ac:dyDescent="0.25">
      <c r="A9502" s="2">
        <v>540</v>
      </c>
      <c r="B9502">
        <v>10581</v>
      </c>
      <c r="C9502" s="3">
        <v>39031.541533000003</v>
      </c>
      <c r="D9502" s="2"/>
    </row>
    <row r="9503" spans="1:4" x14ac:dyDescent="0.25">
      <c r="A9503" s="2">
        <v>540</v>
      </c>
      <c r="B9503">
        <v>10582</v>
      </c>
      <c r="C9503" s="3">
        <v>21984.650244</v>
      </c>
      <c r="D9503" s="2"/>
    </row>
    <row r="9504" spans="1:4" x14ac:dyDescent="0.25">
      <c r="A9504" s="2">
        <v>540</v>
      </c>
      <c r="B9504">
        <v>10583</v>
      </c>
      <c r="C9504" s="3">
        <v>14637.668079999999</v>
      </c>
      <c r="D9504" s="2"/>
    </row>
    <row r="9505" spans="1:4" x14ac:dyDescent="0.25">
      <c r="A9505" s="2">
        <v>540</v>
      </c>
      <c r="B9505">
        <v>10584</v>
      </c>
      <c r="C9505" s="3">
        <v>7692.6463519999998</v>
      </c>
      <c r="D9505" s="2"/>
    </row>
    <row r="9506" spans="1:4" x14ac:dyDescent="0.25">
      <c r="A9506" s="2">
        <v>540</v>
      </c>
      <c r="B9506">
        <v>10585</v>
      </c>
      <c r="C9506" s="3">
        <v>6374.0833149999999</v>
      </c>
      <c r="D9506" s="2"/>
    </row>
    <row r="9507" spans="1:4" x14ac:dyDescent="0.25">
      <c r="A9507" s="2">
        <v>540</v>
      </c>
      <c r="B9507">
        <v>10586</v>
      </c>
      <c r="C9507" s="3">
        <v>617.08286499999997</v>
      </c>
      <c r="D9507" s="2"/>
    </row>
    <row r="9508" spans="1:4" x14ac:dyDescent="0.25">
      <c r="A9508" s="2">
        <v>540</v>
      </c>
      <c r="B9508">
        <v>10587</v>
      </c>
      <c r="C9508" s="3">
        <v>499.31569533300001</v>
      </c>
      <c r="D9508" s="2"/>
    </row>
    <row r="9509" spans="1:4" x14ac:dyDescent="0.25">
      <c r="A9509" s="2">
        <v>540</v>
      </c>
      <c r="B9509">
        <v>10588</v>
      </c>
      <c r="C9509" s="3">
        <v>499.31569533300001</v>
      </c>
      <c r="D9509" s="2"/>
    </row>
    <row r="9510" spans="1:4" x14ac:dyDescent="0.25">
      <c r="A9510" s="2">
        <v>540</v>
      </c>
      <c r="B9510">
        <v>10589</v>
      </c>
      <c r="C9510" s="3">
        <v>18383.794891665999</v>
      </c>
      <c r="D9510" s="2"/>
    </row>
    <row r="9511" spans="1:4" x14ac:dyDescent="0.25">
      <c r="A9511" s="2">
        <v>540</v>
      </c>
      <c r="B9511">
        <v>10590</v>
      </c>
      <c r="C9511" s="3">
        <v>31585.609057665999</v>
      </c>
      <c r="D9511" s="2"/>
    </row>
    <row r="9512" spans="1:4" x14ac:dyDescent="0.25">
      <c r="A9512" s="2">
        <v>540</v>
      </c>
      <c r="B9512">
        <v>10591</v>
      </c>
      <c r="C9512" s="3">
        <v>18383.794891665999</v>
      </c>
      <c r="D9512" s="2"/>
    </row>
    <row r="9513" spans="1:4" x14ac:dyDescent="0.25">
      <c r="A9513" s="2">
        <v>540</v>
      </c>
      <c r="B9513">
        <v>10592</v>
      </c>
      <c r="C9513" s="3">
        <v>4426.5640096659999</v>
      </c>
      <c r="D9513" s="2"/>
    </row>
    <row r="9514" spans="1:4" x14ac:dyDescent="0.25">
      <c r="A9514" s="2">
        <v>540</v>
      </c>
      <c r="B9514">
        <v>10593</v>
      </c>
      <c r="C9514" s="3">
        <v>13408.958807000001</v>
      </c>
      <c r="D9514" s="2"/>
    </row>
    <row r="9515" spans="1:4" x14ac:dyDescent="0.25">
      <c r="A9515" s="2">
        <v>540</v>
      </c>
      <c r="B9515">
        <v>10595</v>
      </c>
      <c r="C9515" s="3">
        <v>12568.070030000001</v>
      </c>
      <c r="D9515" s="2"/>
    </row>
    <row r="9516" spans="1:4" x14ac:dyDescent="0.25">
      <c r="A9516" s="2">
        <v>540</v>
      </c>
      <c r="B9516">
        <v>10596</v>
      </c>
      <c r="C9516" s="3">
        <v>9894.8658250000008</v>
      </c>
      <c r="D9516" s="2"/>
    </row>
    <row r="9517" spans="1:4" x14ac:dyDescent="0.25">
      <c r="A9517" s="2">
        <v>540</v>
      </c>
      <c r="B9517">
        <v>10597</v>
      </c>
      <c r="C9517" s="3">
        <v>12910.083640000001</v>
      </c>
      <c r="D9517" s="2"/>
    </row>
    <row r="9518" spans="1:4" x14ac:dyDescent="0.25">
      <c r="A9518" s="2">
        <v>540</v>
      </c>
      <c r="B9518">
        <v>10598</v>
      </c>
      <c r="C9518" s="3">
        <v>4965.7184790000001</v>
      </c>
      <c r="D9518" s="2"/>
    </row>
    <row r="9519" spans="1:4" x14ac:dyDescent="0.25">
      <c r="A9519" s="2">
        <v>540</v>
      </c>
      <c r="B9519">
        <v>10599</v>
      </c>
      <c r="C9519" s="3">
        <v>14815.954107</v>
      </c>
      <c r="D9519" s="2"/>
    </row>
    <row r="9520" spans="1:4" x14ac:dyDescent="0.25">
      <c r="A9520" s="2">
        <v>540</v>
      </c>
      <c r="B9520">
        <v>10600</v>
      </c>
      <c r="C9520" s="3">
        <v>24545.410582</v>
      </c>
      <c r="D9520" s="2"/>
    </row>
    <row r="9521" spans="1:4" x14ac:dyDescent="0.25">
      <c r="A9521" s="2">
        <v>540</v>
      </c>
      <c r="B9521">
        <v>10601</v>
      </c>
      <c r="C9521" s="3">
        <v>24545.410582</v>
      </c>
      <c r="D9521" s="2"/>
    </row>
    <row r="9522" spans="1:4" x14ac:dyDescent="0.25">
      <c r="A9522" s="2">
        <v>540</v>
      </c>
      <c r="B9522">
        <v>10602</v>
      </c>
      <c r="C9522" s="3">
        <v>5211.2925839999998</v>
      </c>
      <c r="D9522" s="2"/>
    </row>
    <row r="9523" spans="1:4" x14ac:dyDescent="0.25">
      <c r="A9523" s="2">
        <v>540</v>
      </c>
      <c r="B9523">
        <v>10603</v>
      </c>
      <c r="C9523" s="3">
        <v>14815.954107</v>
      </c>
      <c r="D9523" s="2"/>
    </row>
    <row r="9524" spans="1:4" x14ac:dyDescent="0.25">
      <c r="A9524" s="2">
        <v>540</v>
      </c>
      <c r="B9524">
        <v>10604</v>
      </c>
      <c r="C9524" s="3">
        <v>14890.156891000001</v>
      </c>
      <c r="D9524" s="2"/>
    </row>
    <row r="9525" spans="1:4" x14ac:dyDescent="0.25">
      <c r="A9525" s="2">
        <v>540</v>
      </c>
      <c r="B9525">
        <v>10605</v>
      </c>
      <c r="C9525" s="3">
        <v>5206.6664559999999</v>
      </c>
      <c r="D9525" s="2"/>
    </row>
    <row r="9526" spans="1:4" x14ac:dyDescent="0.25">
      <c r="A9526" s="2">
        <v>540</v>
      </c>
      <c r="B9526">
        <v>10606</v>
      </c>
      <c r="C9526" s="3">
        <v>24292.912555999999</v>
      </c>
      <c r="D9526" s="2"/>
    </row>
    <row r="9527" spans="1:4" x14ac:dyDescent="0.25">
      <c r="A9527" s="2">
        <v>540</v>
      </c>
      <c r="B9527">
        <v>10607</v>
      </c>
      <c r="C9527" s="3">
        <v>1161.5616379999999</v>
      </c>
      <c r="D9527" s="2"/>
    </row>
    <row r="9528" spans="1:4" x14ac:dyDescent="0.25">
      <c r="A9528" s="2">
        <v>540</v>
      </c>
      <c r="B9528">
        <v>10608</v>
      </c>
      <c r="C9528" s="3">
        <v>23335.311787999999</v>
      </c>
      <c r="D9528" s="2"/>
    </row>
    <row r="9529" spans="1:4" x14ac:dyDescent="0.25">
      <c r="A9529" s="2">
        <v>540</v>
      </c>
      <c r="B9529">
        <v>10609</v>
      </c>
      <c r="C9529" s="3">
        <v>11041.40062</v>
      </c>
      <c r="D9529" s="2"/>
    </row>
    <row r="9530" spans="1:4" x14ac:dyDescent="0.25">
      <c r="A9530" s="2">
        <v>540</v>
      </c>
      <c r="B9530">
        <v>10610</v>
      </c>
      <c r="C9530" s="3">
        <v>8229.7335629999998</v>
      </c>
      <c r="D9530" s="2"/>
    </row>
    <row r="9531" spans="1:4" x14ac:dyDescent="0.25">
      <c r="A9531" s="2">
        <v>540</v>
      </c>
      <c r="B9531">
        <v>10611</v>
      </c>
      <c r="C9531" s="3">
        <v>454.21474899999998</v>
      </c>
      <c r="D9531" s="2"/>
    </row>
    <row r="9532" spans="1:4" x14ac:dyDescent="0.25">
      <c r="A9532" s="2">
        <v>540</v>
      </c>
      <c r="B9532">
        <v>10612</v>
      </c>
      <c r="C9532" s="3">
        <v>17902.852171999999</v>
      </c>
      <c r="D9532" s="2"/>
    </row>
    <row r="9533" spans="1:4" x14ac:dyDescent="0.25">
      <c r="A9533" s="2">
        <v>540</v>
      </c>
      <c r="B9533">
        <v>10613</v>
      </c>
      <c r="C9533" s="3">
        <v>11636.36131</v>
      </c>
      <c r="D9533" s="2"/>
    </row>
    <row r="9534" spans="1:4" x14ac:dyDescent="0.25">
      <c r="A9534" s="2">
        <v>540</v>
      </c>
      <c r="B9534">
        <v>10614</v>
      </c>
      <c r="C9534" s="3">
        <v>13551.488181999999</v>
      </c>
      <c r="D9534" s="2"/>
    </row>
    <row r="9535" spans="1:4" x14ac:dyDescent="0.25">
      <c r="A9535" s="2">
        <v>540</v>
      </c>
      <c r="B9535">
        <v>10615</v>
      </c>
      <c r="C9535" s="3">
        <v>0</v>
      </c>
      <c r="D9535" s="2"/>
    </row>
    <row r="9536" spans="1:4" x14ac:dyDescent="0.25">
      <c r="A9536" s="2">
        <v>540</v>
      </c>
      <c r="B9536">
        <v>10616</v>
      </c>
      <c r="C9536" s="3">
        <v>16626.893645</v>
      </c>
      <c r="D9536" s="2"/>
    </row>
    <row r="9537" spans="1:4" x14ac:dyDescent="0.25">
      <c r="A9537" s="2">
        <v>540</v>
      </c>
      <c r="B9537">
        <v>10617</v>
      </c>
      <c r="C9537" s="3">
        <v>4848.9153679999999</v>
      </c>
      <c r="D9537" s="2"/>
    </row>
    <row r="9538" spans="1:4" x14ac:dyDescent="0.25">
      <c r="A9538" s="2">
        <v>540</v>
      </c>
      <c r="B9538">
        <v>10618</v>
      </c>
      <c r="C9538" s="3">
        <v>37142.287493999997</v>
      </c>
      <c r="D9538" s="2"/>
    </row>
    <row r="9539" spans="1:4" x14ac:dyDescent="0.25">
      <c r="A9539" s="2">
        <v>540</v>
      </c>
      <c r="B9539">
        <v>10619</v>
      </c>
      <c r="C9539" s="3">
        <v>26010.406071000001</v>
      </c>
      <c r="D9539" s="2"/>
    </row>
    <row r="9540" spans="1:4" x14ac:dyDescent="0.25">
      <c r="A9540" s="2">
        <v>540</v>
      </c>
      <c r="B9540">
        <v>10621</v>
      </c>
      <c r="C9540" s="3">
        <v>2745.7060470000001</v>
      </c>
      <c r="D9540" s="2"/>
    </row>
    <row r="9541" spans="1:4" x14ac:dyDescent="0.25">
      <c r="A9541" s="2">
        <v>540</v>
      </c>
      <c r="B9541">
        <v>10622</v>
      </c>
      <c r="C9541" s="3">
        <v>975.51009899999997</v>
      </c>
      <c r="D9541" s="2"/>
    </row>
    <row r="9542" spans="1:4" x14ac:dyDescent="0.25">
      <c r="A9542" s="2">
        <v>540</v>
      </c>
      <c r="B9542">
        <v>10623</v>
      </c>
      <c r="C9542" s="3">
        <v>3143.3994280000002</v>
      </c>
      <c r="D9542" s="2"/>
    </row>
    <row r="9543" spans="1:4" x14ac:dyDescent="0.25">
      <c r="A9543" s="2">
        <v>540</v>
      </c>
      <c r="B9543">
        <v>10624</v>
      </c>
      <c r="C9543" s="3">
        <v>16209.049516999999</v>
      </c>
      <c r="D9543" s="2"/>
    </row>
    <row r="9544" spans="1:4" x14ac:dyDescent="0.25">
      <c r="A9544" s="2">
        <v>540</v>
      </c>
      <c r="B9544">
        <v>10625</v>
      </c>
      <c r="C9544" s="3">
        <v>8239.7843229999999</v>
      </c>
      <c r="D9544" s="2"/>
    </row>
    <row r="9545" spans="1:4" x14ac:dyDescent="0.25">
      <c r="A9545" s="2">
        <v>540</v>
      </c>
      <c r="B9545">
        <v>10626</v>
      </c>
      <c r="C9545" s="3">
        <v>8239.7843229999999</v>
      </c>
      <c r="D9545" s="2"/>
    </row>
    <row r="9546" spans="1:4" x14ac:dyDescent="0.25">
      <c r="A9546" s="2">
        <v>540</v>
      </c>
      <c r="B9546">
        <v>10627</v>
      </c>
      <c r="C9546" s="3">
        <v>16474.743887000001</v>
      </c>
      <c r="D9546" s="2"/>
    </row>
    <row r="9547" spans="1:4" x14ac:dyDescent="0.25">
      <c r="A9547" s="2">
        <v>540</v>
      </c>
      <c r="B9547">
        <v>10629</v>
      </c>
      <c r="C9547" s="3">
        <v>7160.5333929999997</v>
      </c>
      <c r="D9547" s="2"/>
    </row>
    <row r="9548" spans="1:4" x14ac:dyDescent="0.25">
      <c r="A9548" s="2">
        <v>540</v>
      </c>
      <c r="B9548">
        <v>10630</v>
      </c>
      <c r="C9548" s="3">
        <v>0</v>
      </c>
      <c r="D9548" s="2"/>
    </row>
    <row r="9549" spans="1:4" x14ac:dyDescent="0.25">
      <c r="A9549" s="2">
        <v>540</v>
      </c>
      <c r="B9549">
        <v>10631</v>
      </c>
      <c r="C9549" s="3">
        <v>4601.0110709999999</v>
      </c>
      <c r="D9549" s="2"/>
    </row>
    <row r="9550" spans="1:4" x14ac:dyDescent="0.25">
      <c r="A9550" s="2">
        <v>540</v>
      </c>
      <c r="B9550">
        <v>10632</v>
      </c>
      <c r="C9550" s="3">
        <v>23994.605254999999</v>
      </c>
      <c r="D9550" s="2"/>
    </row>
    <row r="9551" spans="1:4" x14ac:dyDescent="0.25">
      <c r="A9551" s="2">
        <v>540</v>
      </c>
      <c r="B9551">
        <v>10633</v>
      </c>
      <c r="C9551" s="3">
        <v>66577.828580000001</v>
      </c>
      <c r="D9551" s="2"/>
    </row>
    <row r="9552" spans="1:4" x14ac:dyDescent="0.25">
      <c r="A9552" s="2">
        <v>540</v>
      </c>
      <c r="B9552">
        <v>10634</v>
      </c>
      <c r="C9552" s="3">
        <v>7223.7964543329999</v>
      </c>
      <c r="D9552" s="2"/>
    </row>
    <row r="9553" spans="1:4" x14ac:dyDescent="0.25">
      <c r="A9553" s="2">
        <v>540</v>
      </c>
      <c r="B9553">
        <v>10635</v>
      </c>
      <c r="C9553" s="3">
        <v>40032.610317999999</v>
      </c>
      <c r="D9553" s="2"/>
    </row>
    <row r="9554" spans="1:4" x14ac:dyDescent="0.25">
      <c r="A9554" s="2">
        <v>540</v>
      </c>
      <c r="B9554">
        <v>10636</v>
      </c>
      <c r="C9554" s="3">
        <v>38911.795468999997</v>
      </c>
      <c r="D9554" s="2"/>
    </row>
    <row r="9555" spans="1:4" x14ac:dyDescent="0.25">
      <c r="A9555" s="2">
        <v>540</v>
      </c>
      <c r="B9555">
        <v>10638</v>
      </c>
      <c r="C9555" s="3">
        <v>39436.700917000002</v>
      </c>
      <c r="D9555" s="2"/>
    </row>
    <row r="9556" spans="1:4" x14ac:dyDescent="0.25">
      <c r="A9556" s="2">
        <v>540</v>
      </c>
      <c r="B9556">
        <v>10640</v>
      </c>
      <c r="C9556" s="3">
        <v>18788.004368999998</v>
      </c>
      <c r="D9556" s="2"/>
    </row>
    <row r="9557" spans="1:4" x14ac:dyDescent="0.25">
      <c r="A9557" s="2">
        <v>540</v>
      </c>
      <c r="B9557">
        <v>10641</v>
      </c>
      <c r="C9557" s="3">
        <v>6061.7687150000002</v>
      </c>
      <c r="D9557" s="2"/>
    </row>
    <row r="9558" spans="1:4" x14ac:dyDescent="0.25">
      <c r="A9558" s="2">
        <v>540</v>
      </c>
      <c r="B9558">
        <v>10643</v>
      </c>
      <c r="C9558" s="3">
        <v>5480.6903490000004</v>
      </c>
      <c r="D9558" s="2"/>
    </row>
    <row r="9559" spans="1:4" x14ac:dyDescent="0.25">
      <c r="A9559" s="2">
        <v>540</v>
      </c>
      <c r="B9559">
        <v>10644</v>
      </c>
      <c r="C9559" s="3">
        <v>27455.886531</v>
      </c>
      <c r="D9559" s="2"/>
    </row>
    <row r="9560" spans="1:4" x14ac:dyDescent="0.25">
      <c r="A9560" s="2">
        <v>540</v>
      </c>
      <c r="B9560">
        <v>10645</v>
      </c>
      <c r="C9560" s="3">
        <v>11389.100571000001</v>
      </c>
      <c r="D9560" s="2"/>
    </row>
    <row r="9561" spans="1:4" x14ac:dyDescent="0.25">
      <c r="A9561" s="2">
        <v>540</v>
      </c>
      <c r="B9561">
        <v>10646</v>
      </c>
      <c r="C9561" s="3">
        <v>11389.100571000001</v>
      </c>
      <c r="D9561" s="2"/>
    </row>
    <row r="9562" spans="1:4" x14ac:dyDescent="0.25">
      <c r="A9562" s="2">
        <v>540</v>
      </c>
      <c r="B9562">
        <v>10647</v>
      </c>
      <c r="C9562" s="3">
        <v>7062.5441659999997</v>
      </c>
      <c r="D9562" s="2"/>
    </row>
    <row r="9563" spans="1:4" x14ac:dyDescent="0.25">
      <c r="A9563" s="2">
        <v>540</v>
      </c>
      <c r="B9563">
        <v>10648</v>
      </c>
      <c r="C9563" s="3">
        <v>17523.404162999999</v>
      </c>
      <c r="D9563" s="2"/>
    </row>
    <row r="9564" spans="1:4" x14ac:dyDescent="0.25">
      <c r="A9564" s="2">
        <v>540</v>
      </c>
      <c r="B9564">
        <v>10649</v>
      </c>
      <c r="C9564" s="3">
        <v>36529.565503999998</v>
      </c>
      <c r="D9564" s="2"/>
    </row>
    <row r="9565" spans="1:4" x14ac:dyDescent="0.25">
      <c r="A9565" s="2">
        <v>540</v>
      </c>
      <c r="B9565">
        <v>10650</v>
      </c>
      <c r="C9565" s="3">
        <v>8670.1081740000009</v>
      </c>
      <c r="D9565" s="2"/>
    </row>
    <row r="9566" spans="1:4" x14ac:dyDescent="0.25">
      <c r="A9566" s="2">
        <v>540</v>
      </c>
      <c r="B9566">
        <v>10651</v>
      </c>
      <c r="C9566" s="3">
        <v>3797.5274279999999</v>
      </c>
      <c r="D9566" s="2"/>
    </row>
    <row r="9567" spans="1:4" x14ac:dyDescent="0.25">
      <c r="A9567" s="2">
        <v>540</v>
      </c>
      <c r="B9567">
        <v>10652</v>
      </c>
      <c r="C9567" s="3">
        <v>2646.8246920000001</v>
      </c>
      <c r="D9567" s="2"/>
    </row>
    <row r="9568" spans="1:4" x14ac:dyDescent="0.25">
      <c r="A9568" s="2">
        <v>540</v>
      </c>
      <c r="B9568">
        <v>10653</v>
      </c>
      <c r="C9568" s="3">
        <v>4963.7748179999999</v>
      </c>
      <c r="D9568" s="2"/>
    </row>
    <row r="9569" spans="1:4" x14ac:dyDescent="0.25">
      <c r="A9569" s="2">
        <v>540</v>
      </c>
      <c r="B9569">
        <v>10654</v>
      </c>
      <c r="C9569" s="3">
        <v>29726.358963999999</v>
      </c>
      <c r="D9569" s="2"/>
    </row>
    <row r="9570" spans="1:4" x14ac:dyDescent="0.25">
      <c r="A9570" s="2">
        <v>540</v>
      </c>
      <c r="B9570">
        <v>10655</v>
      </c>
      <c r="C9570" s="3">
        <v>23714.341650999999</v>
      </c>
      <c r="D9570" s="2"/>
    </row>
    <row r="9571" spans="1:4" x14ac:dyDescent="0.25">
      <c r="A9571" s="2">
        <v>540</v>
      </c>
      <c r="B9571">
        <v>10656</v>
      </c>
      <c r="C9571" s="3">
        <v>29726.358963999999</v>
      </c>
      <c r="D9571" s="2"/>
    </row>
    <row r="9572" spans="1:4" x14ac:dyDescent="0.25">
      <c r="A9572" s="2">
        <v>540</v>
      </c>
      <c r="B9572">
        <v>10657</v>
      </c>
      <c r="C9572" s="3">
        <v>4963.7748179999999</v>
      </c>
      <c r="D9572" s="2"/>
    </row>
    <row r="9573" spans="1:4" x14ac:dyDescent="0.25">
      <c r="A9573" s="2">
        <v>540</v>
      </c>
      <c r="B9573">
        <v>10663</v>
      </c>
      <c r="C9573" s="3">
        <v>9535.2397469999996</v>
      </c>
      <c r="D9573" s="2"/>
    </row>
    <row r="9574" spans="1:4" x14ac:dyDescent="0.25">
      <c r="A9574" s="2">
        <v>540</v>
      </c>
      <c r="B9574">
        <v>10664</v>
      </c>
      <c r="C9574" s="3">
        <v>19627.389210000001</v>
      </c>
      <c r="D9574" s="2"/>
    </row>
    <row r="9575" spans="1:4" x14ac:dyDescent="0.25">
      <c r="A9575" s="2">
        <v>540</v>
      </c>
      <c r="B9575">
        <v>10665</v>
      </c>
      <c r="C9575" s="3">
        <v>27645.274463999998</v>
      </c>
      <c r="D9575" s="2"/>
    </row>
    <row r="9576" spans="1:4" x14ac:dyDescent="0.25">
      <c r="A9576" s="2">
        <v>540</v>
      </c>
      <c r="B9576">
        <v>10666</v>
      </c>
      <c r="C9576" s="3">
        <v>18850.965832999998</v>
      </c>
      <c r="D9576" s="2"/>
    </row>
    <row r="9577" spans="1:4" x14ac:dyDescent="0.25">
      <c r="A9577" s="2">
        <v>540</v>
      </c>
      <c r="B9577">
        <v>10667</v>
      </c>
      <c r="C9577" s="3">
        <v>4078.0029340000001</v>
      </c>
      <c r="D9577" s="2"/>
    </row>
    <row r="9578" spans="1:4" x14ac:dyDescent="0.25">
      <c r="A9578" s="2">
        <v>540</v>
      </c>
      <c r="B9578">
        <v>10668</v>
      </c>
      <c r="C9578" s="3">
        <v>5299.6780280000003</v>
      </c>
      <c r="D9578" s="2"/>
    </row>
    <row r="9579" spans="1:4" x14ac:dyDescent="0.25">
      <c r="A9579" s="2">
        <v>540</v>
      </c>
      <c r="B9579">
        <v>10669</v>
      </c>
      <c r="C9579" s="3">
        <v>5079.6326760000002</v>
      </c>
      <c r="D9579" s="2"/>
    </row>
    <row r="9580" spans="1:4" x14ac:dyDescent="0.25">
      <c r="A9580" s="2">
        <v>540</v>
      </c>
      <c r="B9580">
        <v>10670</v>
      </c>
      <c r="C9580" s="3">
        <v>9856.4224369999993</v>
      </c>
      <c r="D9580" s="2"/>
    </row>
    <row r="9581" spans="1:4" x14ac:dyDescent="0.25">
      <c r="A9581" s="2">
        <v>540</v>
      </c>
      <c r="B9581">
        <v>10671</v>
      </c>
      <c r="C9581" s="3">
        <v>7272.4428529999996</v>
      </c>
      <c r="D9581" s="2"/>
    </row>
    <row r="9582" spans="1:4" x14ac:dyDescent="0.25">
      <c r="A9582" s="2">
        <v>540</v>
      </c>
      <c r="B9582">
        <v>10672</v>
      </c>
      <c r="C9582" s="3">
        <v>7413.3385120000003</v>
      </c>
      <c r="D9582" s="2"/>
    </row>
    <row r="9583" spans="1:4" x14ac:dyDescent="0.25">
      <c r="A9583" s="2">
        <v>540</v>
      </c>
      <c r="B9583">
        <v>10673</v>
      </c>
      <c r="C9583" s="3">
        <v>3481.3308959999999</v>
      </c>
      <c r="D9583" s="2"/>
    </row>
    <row r="9584" spans="1:4" x14ac:dyDescent="0.25">
      <c r="A9584" s="2">
        <v>540</v>
      </c>
      <c r="B9584">
        <v>10674</v>
      </c>
      <c r="C9584" s="3">
        <v>4933.8714110000001</v>
      </c>
      <c r="D9584" s="2"/>
    </row>
    <row r="9585" spans="1:4" x14ac:dyDescent="0.25">
      <c r="A9585" s="2">
        <v>540</v>
      </c>
      <c r="B9585">
        <v>10675</v>
      </c>
      <c r="C9585" s="3">
        <v>9259.6201856660009</v>
      </c>
      <c r="D9585" s="2"/>
    </row>
    <row r="9586" spans="1:4" x14ac:dyDescent="0.25">
      <c r="A9586" s="2">
        <v>540</v>
      </c>
      <c r="B9586">
        <v>10676</v>
      </c>
      <c r="C9586" s="3">
        <v>18821.817672000001</v>
      </c>
      <c r="D9586" s="2"/>
    </row>
    <row r="9587" spans="1:4" x14ac:dyDescent="0.25">
      <c r="A9587" s="2">
        <v>540</v>
      </c>
      <c r="B9587">
        <v>10677</v>
      </c>
      <c r="C9587" s="3">
        <v>16507.385000999999</v>
      </c>
      <c r="D9587" s="2"/>
    </row>
    <row r="9588" spans="1:4" x14ac:dyDescent="0.25">
      <c r="A9588" s="2">
        <v>540</v>
      </c>
      <c r="B9588">
        <v>10678</v>
      </c>
      <c r="C9588" s="3">
        <v>8726.2564089999996</v>
      </c>
      <c r="D9588" s="2"/>
    </row>
    <row r="9589" spans="1:4" x14ac:dyDescent="0.25">
      <c r="A9589" s="2">
        <v>540</v>
      </c>
      <c r="B9589">
        <v>10679</v>
      </c>
      <c r="C9589" s="3">
        <v>17397.197308999999</v>
      </c>
      <c r="D9589" s="2"/>
    </row>
    <row r="9590" spans="1:4" x14ac:dyDescent="0.25">
      <c r="A9590" s="2">
        <v>540</v>
      </c>
      <c r="B9590">
        <v>10680</v>
      </c>
      <c r="C9590" s="3">
        <v>3310.3679529999999</v>
      </c>
      <c r="D9590" s="2"/>
    </row>
    <row r="9591" spans="1:4" x14ac:dyDescent="0.25">
      <c r="A9591" s="2">
        <v>540</v>
      </c>
      <c r="B9591">
        <v>10681</v>
      </c>
      <c r="C9591" s="3">
        <v>26896.017073999999</v>
      </c>
      <c r="D9591" s="2"/>
    </row>
    <row r="9592" spans="1:4" x14ac:dyDescent="0.25">
      <c r="A9592" s="2">
        <v>540</v>
      </c>
      <c r="B9592">
        <v>10682</v>
      </c>
      <c r="C9592" s="3">
        <v>18812.353148999999</v>
      </c>
      <c r="D9592" s="2"/>
    </row>
    <row r="9593" spans="1:4" x14ac:dyDescent="0.25">
      <c r="A9593" s="2">
        <v>540</v>
      </c>
      <c r="B9593">
        <v>10683</v>
      </c>
      <c r="C9593" s="3">
        <v>18150.402701999999</v>
      </c>
      <c r="D9593" s="2"/>
    </row>
    <row r="9594" spans="1:4" x14ac:dyDescent="0.25">
      <c r="A9594" s="2">
        <v>540</v>
      </c>
      <c r="B9594">
        <v>10684</v>
      </c>
      <c r="C9594" s="3">
        <v>16647.615457</v>
      </c>
      <c r="D9594" s="2"/>
    </row>
    <row r="9595" spans="1:4" x14ac:dyDescent="0.25">
      <c r="A9595" s="2">
        <v>540</v>
      </c>
      <c r="B9595">
        <v>10685</v>
      </c>
      <c r="C9595" s="3">
        <v>14985.679265000001</v>
      </c>
      <c r="D9595" s="2"/>
    </row>
    <row r="9596" spans="1:4" x14ac:dyDescent="0.25">
      <c r="A9596" s="2">
        <v>540</v>
      </c>
      <c r="B9596">
        <v>10691</v>
      </c>
      <c r="C9596" s="3">
        <v>31879.782845999998</v>
      </c>
      <c r="D9596" s="2"/>
    </row>
    <row r="9597" spans="1:4" x14ac:dyDescent="0.25">
      <c r="A9597" s="2">
        <v>540</v>
      </c>
      <c r="B9597">
        <v>10693</v>
      </c>
      <c r="C9597" s="3">
        <v>29255.180477000002</v>
      </c>
      <c r="D9597" s="2"/>
    </row>
    <row r="9598" spans="1:4" x14ac:dyDescent="0.25">
      <c r="A9598" s="2">
        <v>540</v>
      </c>
      <c r="B9598">
        <v>10694</v>
      </c>
      <c r="C9598" s="3">
        <v>7486.9302690000004</v>
      </c>
      <c r="D9598" s="2"/>
    </row>
    <row r="9599" spans="1:4" x14ac:dyDescent="0.25">
      <c r="A9599" s="2">
        <v>540</v>
      </c>
      <c r="B9599">
        <v>10695</v>
      </c>
      <c r="C9599" s="3">
        <v>6694.1449759999996</v>
      </c>
      <c r="D9599" s="2"/>
    </row>
    <row r="9600" spans="1:4" x14ac:dyDescent="0.25">
      <c r="A9600" s="2">
        <v>540</v>
      </c>
      <c r="B9600">
        <v>10697</v>
      </c>
      <c r="C9600" s="3">
        <v>20274.205442999999</v>
      </c>
      <c r="D9600" s="2"/>
    </row>
    <row r="9601" spans="1:4" x14ac:dyDescent="0.25">
      <c r="A9601" s="2">
        <v>540</v>
      </c>
      <c r="B9601">
        <v>10698</v>
      </c>
      <c r="C9601" s="3">
        <v>9897.7431949999991</v>
      </c>
      <c r="D9601" s="2"/>
    </row>
    <row r="9602" spans="1:4" x14ac:dyDescent="0.25">
      <c r="A9602" s="2">
        <v>540</v>
      </c>
      <c r="B9602">
        <v>10699</v>
      </c>
      <c r="C9602" s="3">
        <v>0.68556899999999998</v>
      </c>
      <c r="D9602" s="2"/>
    </row>
    <row r="9603" spans="1:4" x14ac:dyDescent="0.25">
      <c r="A9603" s="2">
        <v>540</v>
      </c>
      <c r="B9603">
        <v>10700</v>
      </c>
      <c r="C9603" s="3">
        <v>9897.0576259999998</v>
      </c>
      <c r="D9603" s="2"/>
    </row>
    <row r="9604" spans="1:4" x14ac:dyDescent="0.25">
      <c r="A9604" s="2">
        <v>540</v>
      </c>
      <c r="B9604">
        <v>10701</v>
      </c>
      <c r="C9604" s="3">
        <v>7761.9108269999997</v>
      </c>
      <c r="D9604" s="2"/>
    </row>
    <row r="9605" spans="1:4" x14ac:dyDescent="0.25">
      <c r="A9605" s="2">
        <v>540</v>
      </c>
      <c r="B9605">
        <v>10703</v>
      </c>
      <c r="C9605" s="3">
        <v>5977.5119400000003</v>
      </c>
      <c r="D9605" s="2"/>
    </row>
    <row r="9606" spans="1:4" x14ac:dyDescent="0.25">
      <c r="A9606" s="2">
        <v>540</v>
      </c>
      <c r="B9606">
        <v>10704</v>
      </c>
      <c r="C9606" s="3">
        <v>9312.1309270000002</v>
      </c>
      <c r="D9606" s="2"/>
    </row>
    <row r="9607" spans="1:4" x14ac:dyDescent="0.25">
      <c r="A9607" s="2">
        <v>540</v>
      </c>
      <c r="B9607">
        <v>10705</v>
      </c>
      <c r="C9607" s="3">
        <v>4778.1695049999998</v>
      </c>
      <c r="D9607" s="2"/>
    </row>
    <row r="9608" spans="1:4" x14ac:dyDescent="0.25">
      <c r="A9608" s="2">
        <v>540</v>
      </c>
      <c r="B9608">
        <v>10706</v>
      </c>
      <c r="C9608" s="3">
        <v>3536.7388700000001</v>
      </c>
      <c r="D9608" s="2"/>
    </row>
    <row r="9609" spans="1:4" x14ac:dyDescent="0.25">
      <c r="A9609" s="2">
        <v>540</v>
      </c>
      <c r="B9609">
        <v>10707</v>
      </c>
      <c r="C9609" s="3">
        <v>26776.262943000002</v>
      </c>
      <c r="D9609" s="2"/>
    </row>
    <row r="9610" spans="1:4" x14ac:dyDescent="0.25">
      <c r="A9610" s="2">
        <v>540</v>
      </c>
      <c r="B9610">
        <v>10708</v>
      </c>
      <c r="C9610" s="3">
        <v>3932.0300619999998</v>
      </c>
      <c r="D9610" s="2"/>
    </row>
    <row r="9611" spans="1:4" x14ac:dyDescent="0.25">
      <c r="A9611" s="2">
        <v>540</v>
      </c>
      <c r="B9611">
        <v>10709</v>
      </c>
      <c r="C9611" s="3">
        <v>5531.5508879999998</v>
      </c>
      <c r="D9611" s="2"/>
    </row>
    <row r="9612" spans="1:4" x14ac:dyDescent="0.25">
      <c r="A9612" s="2">
        <v>540</v>
      </c>
      <c r="B9612">
        <v>10710</v>
      </c>
      <c r="C9612" s="3">
        <v>13749.937588000001</v>
      </c>
      <c r="D9612" s="2"/>
    </row>
    <row r="9613" spans="1:4" x14ac:dyDescent="0.25">
      <c r="A9613" s="2">
        <v>540</v>
      </c>
      <c r="B9613">
        <v>10711</v>
      </c>
      <c r="C9613" s="3">
        <v>16029.570141</v>
      </c>
      <c r="D9613" s="2"/>
    </row>
    <row r="9614" spans="1:4" x14ac:dyDescent="0.25">
      <c r="A9614" s="2">
        <v>540</v>
      </c>
      <c r="B9614">
        <v>10712</v>
      </c>
      <c r="C9614" s="3">
        <v>15941.837320000001</v>
      </c>
      <c r="D9614" s="2"/>
    </row>
    <row r="9615" spans="1:4" x14ac:dyDescent="0.25">
      <c r="A9615" s="2">
        <v>540</v>
      </c>
      <c r="B9615">
        <v>10713</v>
      </c>
      <c r="C9615" s="3">
        <v>12538.857695000001</v>
      </c>
      <c r="D9615" s="2"/>
    </row>
    <row r="9616" spans="1:4" x14ac:dyDescent="0.25">
      <c r="A9616" s="2">
        <v>540</v>
      </c>
      <c r="B9616">
        <v>10714</v>
      </c>
      <c r="C9616" s="3">
        <v>6036.3970639999998</v>
      </c>
      <c r="D9616" s="2"/>
    </row>
    <row r="9617" spans="1:4" x14ac:dyDescent="0.25">
      <c r="A9617" s="2">
        <v>540</v>
      </c>
      <c r="B9617">
        <v>10715</v>
      </c>
      <c r="C9617" s="3">
        <v>8432.5395509999998</v>
      </c>
      <c r="D9617" s="2"/>
    </row>
    <row r="9618" spans="1:4" x14ac:dyDescent="0.25">
      <c r="A9618" s="2">
        <v>540</v>
      </c>
      <c r="B9618">
        <v>10716</v>
      </c>
      <c r="C9618" s="3">
        <v>5748.6828029999997</v>
      </c>
      <c r="D9618" s="2"/>
    </row>
    <row r="9619" spans="1:4" x14ac:dyDescent="0.25">
      <c r="A9619" s="2">
        <v>540</v>
      </c>
      <c r="B9619">
        <v>10717</v>
      </c>
      <c r="C9619" s="3">
        <v>7604.9489800000001</v>
      </c>
      <c r="D9619" s="2"/>
    </row>
    <row r="9620" spans="1:4" x14ac:dyDescent="0.25">
      <c r="A9620" s="2">
        <v>540</v>
      </c>
      <c r="B9620">
        <v>10718</v>
      </c>
      <c r="C9620" s="3">
        <v>16202.351467</v>
      </c>
      <c r="D9620" s="2"/>
    </row>
    <row r="9621" spans="1:4" x14ac:dyDescent="0.25">
      <c r="A9621" s="2">
        <v>540</v>
      </c>
      <c r="B9621">
        <v>10719</v>
      </c>
      <c r="C9621" s="3">
        <v>24034.033293</v>
      </c>
      <c r="D9621" s="2"/>
    </row>
    <row r="9622" spans="1:4" x14ac:dyDescent="0.25">
      <c r="A9622" s="2">
        <v>540</v>
      </c>
      <c r="B9622">
        <v>10720</v>
      </c>
      <c r="C9622" s="3">
        <v>24034.033293</v>
      </c>
      <c r="D9622" s="2"/>
    </row>
    <row r="9623" spans="1:4" x14ac:dyDescent="0.25">
      <c r="A9623" s="2">
        <v>540</v>
      </c>
      <c r="B9623">
        <v>10721</v>
      </c>
      <c r="C9623" s="3">
        <v>10228.889553000001</v>
      </c>
      <c r="D9623" s="2"/>
    </row>
    <row r="9624" spans="1:4" x14ac:dyDescent="0.25">
      <c r="A9624" s="2">
        <v>540</v>
      </c>
      <c r="B9624">
        <v>10722</v>
      </c>
      <c r="C9624" s="3">
        <v>14200.213276</v>
      </c>
      <c r="D9624" s="2"/>
    </row>
    <row r="9625" spans="1:4" x14ac:dyDescent="0.25">
      <c r="A9625" s="2">
        <v>540</v>
      </c>
      <c r="B9625">
        <v>10723</v>
      </c>
      <c r="C9625" s="3">
        <v>9921.7554230000005</v>
      </c>
      <c r="D9625" s="2"/>
    </row>
    <row r="9626" spans="1:4" x14ac:dyDescent="0.25">
      <c r="A9626" s="2">
        <v>540</v>
      </c>
      <c r="B9626">
        <v>10724</v>
      </c>
      <c r="C9626" s="3">
        <v>10549.359952000001</v>
      </c>
      <c r="D9626" s="2"/>
    </row>
    <row r="9627" spans="1:4" x14ac:dyDescent="0.25">
      <c r="A9627" s="2">
        <v>540</v>
      </c>
      <c r="B9627">
        <v>10725</v>
      </c>
      <c r="C9627" s="3">
        <v>9921.7554230000005</v>
      </c>
      <c r="D9627" s="2"/>
    </row>
    <row r="9628" spans="1:4" x14ac:dyDescent="0.25">
      <c r="A9628" s="2">
        <v>540</v>
      </c>
      <c r="B9628">
        <v>10726</v>
      </c>
      <c r="C9628" s="3">
        <v>4121.6792459999997</v>
      </c>
      <c r="D9628" s="2"/>
    </row>
    <row r="9629" spans="1:4" x14ac:dyDescent="0.25">
      <c r="A9629" s="2">
        <v>540</v>
      </c>
      <c r="B9629">
        <v>10727</v>
      </c>
      <c r="C9629" s="3">
        <v>4148.594908</v>
      </c>
      <c r="D9629" s="2"/>
    </row>
    <row r="9630" spans="1:4" x14ac:dyDescent="0.25">
      <c r="A9630" s="2">
        <v>540</v>
      </c>
      <c r="B9630">
        <v>10728</v>
      </c>
      <c r="C9630" s="3">
        <v>10955.381337000001</v>
      </c>
      <c r="D9630" s="2"/>
    </row>
    <row r="9631" spans="1:4" x14ac:dyDescent="0.25">
      <c r="A9631" s="2">
        <v>540</v>
      </c>
      <c r="B9631">
        <v>10729</v>
      </c>
      <c r="C9631" s="3">
        <v>4403.7920549999999</v>
      </c>
      <c r="D9631" s="2"/>
    </row>
    <row r="9632" spans="1:4" x14ac:dyDescent="0.25">
      <c r="A9632" s="2">
        <v>540</v>
      </c>
      <c r="B9632">
        <v>10730</v>
      </c>
      <c r="C9632" s="3">
        <v>8773.6295250000003</v>
      </c>
      <c r="D9632" s="2"/>
    </row>
    <row r="9633" spans="1:4" x14ac:dyDescent="0.25">
      <c r="A9633" s="2">
        <v>540</v>
      </c>
      <c r="B9633">
        <v>10731</v>
      </c>
      <c r="C9633" s="3">
        <v>8774.8255819999995</v>
      </c>
      <c r="D9633" s="2"/>
    </row>
    <row r="9634" spans="1:4" x14ac:dyDescent="0.25">
      <c r="A9634" s="2">
        <v>540</v>
      </c>
      <c r="B9634">
        <v>10732</v>
      </c>
      <c r="C9634" s="3">
        <v>62.669535000000003</v>
      </c>
      <c r="D9634" s="2"/>
    </row>
    <row r="9635" spans="1:4" x14ac:dyDescent="0.25">
      <c r="A9635" s="2">
        <v>540</v>
      </c>
      <c r="B9635">
        <v>10733</v>
      </c>
      <c r="C9635" s="3">
        <v>4656.6584869999997</v>
      </c>
      <c r="D9635" s="2"/>
    </row>
    <row r="9636" spans="1:4" x14ac:dyDescent="0.25">
      <c r="A9636" s="2">
        <v>540</v>
      </c>
      <c r="B9636">
        <v>10734</v>
      </c>
      <c r="C9636" s="3">
        <v>2004.6485070000001</v>
      </c>
      <c r="D9636" s="2"/>
    </row>
    <row r="9637" spans="1:4" x14ac:dyDescent="0.25">
      <c r="A9637" s="2">
        <v>540</v>
      </c>
      <c r="B9637">
        <v>10735</v>
      </c>
      <c r="C9637" s="3">
        <v>2004.6485070000001</v>
      </c>
      <c r="D9637" s="2"/>
    </row>
    <row r="9638" spans="1:4" x14ac:dyDescent="0.25">
      <c r="A9638" s="2">
        <v>540</v>
      </c>
      <c r="B9638">
        <v>10736</v>
      </c>
      <c r="C9638" s="3">
        <v>2745.1980899999999</v>
      </c>
      <c r="D9638" s="2"/>
    </row>
    <row r="9639" spans="1:4" x14ac:dyDescent="0.25">
      <c r="A9639" s="2">
        <v>540</v>
      </c>
      <c r="B9639">
        <v>10737</v>
      </c>
      <c r="C9639" s="3">
        <v>5274.6604639999996</v>
      </c>
      <c r="D9639" s="2"/>
    </row>
    <row r="9640" spans="1:4" x14ac:dyDescent="0.25">
      <c r="A9640" s="2">
        <v>540</v>
      </c>
      <c r="B9640">
        <v>10738</v>
      </c>
      <c r="C9640" s="3">
        <v>3679.3067460000002</v>
      </c>
      <c r="D9640" s="2"/>
    </row>
    <row r="9641" spans="1:4" x14ac:dyDescent="0.25">
      <c r="A9641" s="2">
        <v>540</v>
      </c>
      <c r="B9641">
        <v>10739</v>
      </c>
      <c r="C9641" s="3">
        <v>9582.4507859999994</v>
      </c>
      <c r="D9641" s="2"/>
    </row>
    <row r="9642" spans="1:4" x14ac:dyDescent="0.25">
      <c r="A9642" s="2">
        <v>540</v>
      </c>
      <c r="B9642">
        <v>10740</v>
      </c>
      <c r="C9642" s="3">
        <v>9013.5709750000005</v>
      </c>
      <c r="D9642" s="2"/>
    </row>
    <row r="9643" spans="1:4" x14ac:dyDescent="0.25">
      <c r="A9643" s="2">
        <v>540</v>
      </c>
      <c r="B9643">
        <v>10741</v>
      </c>
      <c r="C9643" s="3">
        <v>13223.994651000001</v>
      </c>
      <c r="D9643" s="2"/>
    </row>
    <row r="9644" spans="1:4" x14ac:dyDescent="0.25">
      <c r="A9644" s="2">
        <v>540</v>
      </c>
      <c r="B9644">
        <v>10742</v>
      </c>
      <c r="C9644" s="3">
        <v>12361.390114</v>
      </c>
      <c r="D9644" s="2"/>
    </row>
    <row r="9645" spans="1:4" x14ac:dyDescent="0.25">
      <c r="A9645" s="2">
        <v>540</v>
      </c>
      <c r="B9645">
        <v>10743</v>
      </c>
      <c r="C9645" s="3">
        <v>9013.5709750000005</v>
      </c>
      <c r="D9645" s="2"/>
    </row>
    <row r="9646" spans="1:4" x14ac:dyDescent="0.25">
      <c r="A9646" s="2">
        <v>540</v>
      </c>
      <c r="B9646">
        <v>10744</v>
      </c>
      <c r="C9646" s="3">
        <v>6992.4327460000004</v>
      </c>
      <c r="D9646" s="2"/>
    </row>
    <row r="9647" spans="1:4" x14ac:dyDescent="0.25">
      <c r="A9647" s="2">
        <v>540</v>
      </c>
      <c r="B9647">
        <v>10745</v>
      </c>
      <c r="C9647" s="3">
        <v>8353.9736840000005</v>
      </c>
      <c r="D9647" s="2"/>
    </row>
    <row r="9648" spans="1:4" x14ac:dyDescent="0.25">
      <c r="A9648" s="2">
        <v>540</v>
      </c>
      <c r="B9648">
        <v>10746</v>
      </c>
      <c r="C9648" s="3">
        <v>7637.1672189999999</v>
      </c>
      <c r="D9648" s="2"/>
    </row>
    <row r="9649" spans="1:4" x14ac:dyDescent="0.25">
      <c r="A9649" s="2">
        <v>540</v>
      </c>
      <c r="B9649">
        <v>10747</v>
      </c>
      <c r="C9649" s="3">
        <v>7548.7030619999996</v>
      </c>
      <c r="D9649" s="2"/>
    </row>
    <row r="9650" spans="1:4" x14ac:dyDescent="0.25">
      <c r="A9650" s="2">
        <v>540</v>
      </c>
      <c r="B9650">
        <v>10748</v>
      </c>
      <c r="C9650" s="3">
        <v>12322.643028</v>
      </c>
      <c r="D9650" s="2"/>
    </row>
    <row r="9651" spans="1:4" x14ac:dyDescent="0.25">
      <c r="A9651" s="2">
        <v>540</v>
      </c>
      <c r="B9651">
        <v>10749</v>
      </c>
      <c r="C9651" s="3">
        <v>5090.0980890000001</v>
      </c>
      <c r="D9651" s="2"/>
    </row>
    <row r="9652" spans="1:4" x14ac:dyDescent="0.25">
      <c r="A9652" s="2">
        <v>540</v>
      </c>
      <c r="B9652">
        <v>10750</v>
      </c>
      <c r="C9652" s="3">
        <v>5090.0980890000001</v>
      </c>
      <c r="D9652" s="2"/>
    </row>
    <row r="9653" spans="1:4" x14ac:dyDescent="0.25">
      <c r="A9653" s="2">
        <v>540</v>
      </c>
      <c r="B9653">
        <v>10751</v>
      </c>
      <c r="C9653" s="3">
        <v>9357.4089000000004</v>
      </c>
      <c r="D9653" s="2"/>
    </row>
    <row r="9654" spans="1:4" x14ac:dyDescent="0.25">
      <c r="A9654" s="2">
        <v>540</v>
      </c>
      <c r="B9654">
        <v>10752</v>
      </c>
      <c r="C9654" s="3">
        <v>9357.4089000000004</v>
      </c>
      <c r="D9654" s="2"/>
    </row>
    <row r="9655" spans="1:4" x14ac:dyDescent="0.25">
      <c r="A9655" s="2">
        <v>540</v>
      </c>
      <c r="B9655">
        <v>10753</v>
      </c>
      <c r="C9655" s="3">
        <v>9831.5490030000001</v>
      </c>
      <c r="D9655" s="2"/>
    </row>
    <row r="9656" spans="1:4" x14ac:dyDescent="0.25">
      <c r="A9656" s="2">
        <v>540</v>
      </c>
      <c r="B9656">
        <v>10754</v>
      </c>
      <c r="C9656" s="3">
        <v>7528.109453</v>
      </c>
      <c r="D9656" s="2"/>
    </row>
    <row r="9657" spans="1:4" x14ac:dyDescent="0.25">
      <c r="A9657" s="2">
        <v>540</v>
      </c>
      <c r="B9657">
        <v>10755</v>
      </c>
      <c r="C9657" s="3">
        <v>4031.1386649999999</v>
      </c>
      <c r="D9657" s="2"/>
    </row>
    <row r="9658" spans="1:4" x14ac:dyDescent="0.25">
      <c r="A9658" s="2">
        <v>540</v>
      </c>
      <c r="B9658">
        <v>10756</v>
      </c>
      <c r="C9658" s="3">
        <v>6511.4552130000002</v>
      </c>
      <c r="D9658" s="2"/>
    </row>
    <row r="9659" spans="1:4" x14ac:dyDescent="0.25">
      <c r="A9659" s="2">
        <v>540</v>
      </c>
      <c r="B9659">
        <v>10757</v>
      </c>
      <c r="C9659" s="3">
        <v>3587.5060819999999</v>
      </c>
      <c r="D9659" s="2"/>
    </row>
    <row r="9660" spans="1:4" x14ac:dyDescent="0.25">
      <c r="A9660" s="2">
        <v>540</v>
      </c>
      <c r="B9660">
        <v>10758</v>
      </c>
      <c r="C9660" s="3">
        <v>3290.4311039999998</v>
      </c>
      <c r="D9660" s="2"/>
    </row>
    <row r="9661" spans="1:4" x14ac:dyDescent="0.25">
      <c r="A9661" s="2">
        <v>540</v>
      </c>
      <c r="B9661">
        <v>10759</v>
      </c>
      <c r="C9661" s="3">
        <v>8858.2812819999999</v>
      </c>
      <c r="D9661" s="2"/>
    </row>
    <row r="9662" spans="1:4" x14ac:dyDescent="0.25">
      <c r="A9662" s="2">
        <v>540</v>
      </c>
      <c r="B9662">
        <v>10760</v>
      </c>
      <c r="C9662" s="3">
        <v>12256.682779999999</v>
      </c>
      <c r="D9662" s="2"/>
    </row>
    <row r="9663" spans="1:4" x14ac:dyDescent="0.25">
      <c r="A9663" s="2">
        <v>540</v>
      </c>
      <c r="B9663">
        <v>10761</v>
      </c>
      <c r="C9663" s="3">
        <v>12257.954163</v>
      </c>
      <c r="D9663" s="2"/>
    </row>
    <row r="9664" spans="1:4" x14ac:dyDescent="0.25">
      <c r="A9664" s="2">
        <v>540</v>
      </c>
      <c r="B9664">
        <v>10762</v>
      </c>
      <c r="C9664" s="3">
        <v>5736.7687919999998</v>
      </c>
      <c r="D9664" s="2"/>
    </row>
    <row r="9665" spans="1:4" x14ac:dyDescent="0.25">
      <c r="A9665" s="2">
        <v>540</v>
      </c>
      <c r="B9665">
        <v>10763</v>
      </c>
      <c r="C9665" s="3">
        <v>5215.897121</v>
      </c>
      <c r="D9665" s="2"/>
    </row>
    <row r="9666" spans="1:4" x14ac:dyDescent="0.25">
      <c r="A9666" s="2">
        <v>540</v>
      </c>
      <c r="B9666">
        <v>10764</v>
      </c>
      <c r="C9666" s="3">
        <v>10955.381337000001</v>
      </c>
      <c r="D9666" s="2"/>
    </row>
    <row r="9667" spans="1:4" x14ac:dyDescent="0.25">
      <c r="A9667" s="2">
        <v>540</v>
      </c>
      <c r="B9667">
        <v>10765</v>
      </c>
      <c r="C9667" s="3">
        <v>10876.738185</v>
      </c>
      <c r="D9667" s="2"/>
    </row>
    <row r="9668" spans="1:4" x14ac:dyDescent="0.25">
      <c r="A9668" s="2">
        <v>540</v>
      </c>
      <c r="B9668">
        <v>10766</v>
      </c>
      <c r="C9668" s="3">
        <v>1958.246108</v>
      </c>
      <c r="D9668" s="2"/>
    </row>
    <row r="9669" spans="1:4" x14ac:dyDescent="0.25">
      <c r="A9669" s="2">
        <v>540</v>
      </c>
      <c r="B9669">
        <v>10767</v>
      </c>
      <c r="C9669" s="3">
        <v>360.12809099999998</v>
      </c>
      <c r="D9669" s="2"/>
    </row>
    <row r="9670" spans="1:4" x14ac:dyDescent="0.25">
      <c r="A9670" s="2">
        <v>540</v>
      </c>
      <c r="B9670">
        <v>10768</v>
      </c>
      <c r="C9670" s="3">
        <v>10876.738185</v>
      </c>
      <c r="D9670" s="2"/>
    </row>
    <row r="9671" spans="1:4" x14ac:dyDescent="0.25">
      <c r="A9671" s="2">
        <v>540</v>
      </c>
      <c r="B9671">
        <v>10769</v>
      </c>
      <c r="C9671" s="3">
        <v>866.03840000000002</v>
      </c>
      <c r="D9671" s="2"/>
    </row>
    <row r="9672" spans="1:4" x14ac:dyDescent="0.25">
      <c r="A9672" s="2">
        <v>540</v>
      </c>
      <c r="B9672">
        <v>10770</v>
      </c>
      <c r="C9672" s="3">
        <v>0</v>
      </c>
      <c r="D9672" s="2"/>
    </row>
    <row r="9673" spans="1:4" x14ac:dyDescent="0.25">
      <c r="A9673" s="2">
        <v>540</v>
      </c>
      <c r="B9673">
        <v>10771</v>
      </c>
      <c r="C9673" s="3">
        <v>2549.7485839999999</v>
      </c>
      <c r="D9673" s="2"/>
    </row>
    <row r="9674" spans="1:4" x14ac:dyDescent="0.25">
      <c r="A9674" s="2">
        <v>540</v>
      </c>
      <c r="B9674">
        <v>10772</v>
      </c>
      <c r="C9674" s="3">
        <v>1273.8254999999999</v>
      </c>
      <c r="D9674" s="2"/>
    </row>
    <row r="9675" spans="1:4" x14ac:dyDescent="0.25">
      <c r="A9675" s="2">
        <v>540</v>
      </c>
      <c r="B9675">
        <v>10773</v>
      </c>
      <c r="C9675" s="3">
        <v>4546.9202480000004</v>
      </c>
      <c r="D9675" s="2"/>
    </row>
    <row r="9676" spans="1:4" x14ac:dyDescent="0.25">
      <c r="A9676" s="2">
        <v>540</v>
      </c>
      <c r="B9676">
        <v>10774</v>
      </c>
      <c r="C9676" s="3">
        <v>7223.5325439999997</v>
      </c>
      <c r="D9676" s="2"/>
    </row>
    <row r="9677" spans="1:4" x14ac:dyDescent="0.25">
      <c r="A9677" s="2">
        <v>540</v>
      </c>
      <c r="B9677">
        <v>10775</v>
      </c>
      <c r="C9677" s="3">
        <v>7223.5325439999997</v>
      </c>
      <c r="D9677" s="2"/>
    </row>
    <row r="9678" spans="1:4" x14ac:dyDescent="0.25">
      <c r="A9678" s="2">
        <v>540</v>
      </c>
      <c r="B9678">
        <v>10776</v>
      </c>
      <c r="C9678" s="3">
        <v>1195.8469</v>
      </c>
      <c r="D9678" s="2"/>
    </row>
    <row r="9679" spans="1:4" x14ac:dyDescent="0.25">
      <c r="A9679" s="2">
        <v>540</v>
      </c>
      <c r="B9679">
        <v>10777</v>
      </c>
      <c r="C9679" s="3">
        <v>1953.965048</v>
      </c>
      <c r="D9679" s="2"/>
    </row>
    <row r="9680" spans="1:4" x14ac:dyDescent="0.25">
      <c r="A9680" s="2">
        <v>540</v>
      </c>
      <c r="B9680">
        <v>10778</v>
      </c>
      <c r="C9680" s="3">
        <v>6571.9305240000003</v>
      </c>
      <c r="D9680" s="2"/>
    </row>
    <row r="9681" spans="1:4" x14ac:dyDescent="0.25">
      <c r="A9681" s="2">
        <v>540</v>
      </c>
      <c r="B9681">
        <v>10779</v>
      </c>
      <c r="C9681" s="3">
        <v>8134.9620779999996</v>
      </c>
      <c r="D9681" s="2"/>
    </row>
    <row r="9682" spans="1:4" x14ac:dyDescent="0.25">
      <c r="A9682" s="2">
        <v>540</v>
      </c>
      <c r="B9682">
        <v>10780</v>
      </c>
      <c r="C9682" s="3">
        <v>6716.6754250000004</v>
      </c>
      <c r="D9682" s="2"/>
    </row>
    <row r="9683" spans="1:4" x14ac:dyDescent="0.25">
      <c r="A9683" s="2">
        <v>540</v>
      </c>
      <c r="B9683">
        <v>10781</v>
      </c>
      <c r="C9683" s="3">
        <v>6716.6754250000004</v>
      </c>
      <c r="D9683" s="2"/>
    </row>
    <row r="9684" spans="1:4" x14ac:dyDescent="0.25">
      <c r="A9684" s="2">
        <v>540</v>
      </c>
      <c r="B9684">
        <v>10782</v>
      </c>
      <c r="C9684" s="3">
        <v>6874.4454599999999</v>
      </c>
      <c r="D9684" s="2"/>
    </row>
    <row r="9685" spans="1:4" x14ac:dyDescent="0.25">
      <c r="A9685" s="2">
        <v>540</v>
      </c>
      <c r="B9685">
        <v>10783</v>
      </c>
      <c r="C9685" s="3">
        <v>7075.8916289999997</v>
      </c>
      <c r="D9685" s="2"/>
    </row>
    <row r="9686" spans="1:4" x14ac:dyDescent="0.25">
      <c r="A9686" s="2">
        <v>540</v>
      </c>
      <c r="B9686">
        <v>10784</v>
      </c>
      <c r="C9686" s="3">
        <v>6716.6754250000004</v>
      </c>
      <c r="D9686" s="2"/>
    </row>
    <row r="9687" spans="1:4" x14ac:dyDescent="0.25">
      <c r="A9687" s="2">
        <v>540</v>
      </c>
      <c r="B9687">
        <v>10785</v>
      </c>
      <c r="C9687" s="3">
        <v>925.68820200000005</v>
      </c>
      <c r="D9687" s="2"/>
    </row>
    <row r="9688" spans="1:4" x14ac:dyDescent="0.25">
      <c r="A9688" s="2">
        <v>540</v>
      </c>
      <c r="B9688">
        <v>10786</v>
      </c>
      <c r="C9688" s="3">
        <v>925.68820200000005</v>
      </c>
      <c r="D9688" s="2"/>
    </row>
    <row r="9689" spans="1:4" x14ac:dyDescent="0.25">
      <c r="A9689" s="2">
        <v>540</v>
      </c>
      <c r="B9689">
        <v>10787</v>
      </c>
      <c r="C9689" s="3">
        <v>12887.208623</v>
      </c>
      <c r="D9689" s="2"/>
    </row>
    <row r="9690" spans="1:4" x14ac:dyDescent="0.25">
      <c r="A9690" s="2">
        <v>540</v>
      </c>
      <c r="B9690">
        <v>10788</v>
      </c>
      <c r="C9690" s="3">
        <v>877.18860399599998</v>
      </c>
      <c r="D9690" s="2"/>
    </row>
    <row r="9691" spans="1:4" x14ac:dyDescent="0.25">
      <c r="A9691" s="2">
        <v>540</v>
      </c>
      <c r="B9691">
        <v>10789</v>
      </c>
      <c r="C9691" s="3">
        <v>1742.0414109999999</v>
      </c>
      <c r="D9691" s="2"/>
    </row>
    <row r="9692" spans="1:4" x14ac:dyDescent="0.25">
      <c r="A9692" s="2">
        <v>540</v>
      </c>
      <c r="B9692">
        <v>10790</v>
      </c>
      <c r="C9692" s="3">
        <v>58991.148888000003</v>
      </c>
      <c r="D9692" s="2"/>
    </row>
    <row r="9693" spans="1:4" x14ac:dyDescent="0.25">
      <c r="A9693" s="2">
        <v>540</v>
      </c>
      <c r="B9693">
        <v>10791</v>
      </c>
      <c r="C9693" s="3">
        <v>58991.148888000003</v>
      </c>
      <c r="D9693" s="2"/>
    </row>
    <row r="9694" spans="1:4" x14ac:dyDescent="0.25">
      <c r="A9694" s="2">
        <v>540</v>
      </c>
      <c r="B9694">
        <v>10792</v>
      </c>
      <c r="C9694" s="3">
        <v>59830.748119000003</v>
      </c>
      <c r="D9694" s="2"/>
    </row>
    <row r="9695" spans="1:4" x14ac:dyDescent="0.25">
      <c r="A9695" s="2">
        <v>540</v>
      </c>
      <c r="B9695">
        <v>10793</v>
      </c>
      <c r="C9695" s="3">
        <v>59830.748119000003</v>
      </c>
      <c r="D9695" s="2"/>
    </row>
    <row r="9696" spans="1:4" x14ac:dyDescent="0.25">
      <c r="A9696" s="2">
        <v>540</v>
      </c>
      <c r="B9696">
        <v>10796</v>
      </c>
      <c r="C9696" s="3">
        <v>7266.4538130000001</v>
      </c>
      <c r="D9696" s="2"/>
    </row>
    <row r="9697" spans="1:4" x14ac:dyDescent="0.25">
      <c r="A9697" s="2">
        <v>540</v>
      </c>
      <c r="B9697">
        <v>10798</v>
      </c>
      <c r="C9697" s="3">
        <v>15598.144813999999</v>
      </c>
      <c r="D9697" s="2"/>
    </row>
    <row r="9698" spans="1:4" x14ac:dyDescent="0.25">
      <c r="A9698" s="2">
        <v>540</v>
      </c>
      <c r="B9698">
        <v>10803</v>
      </c>
      <c r="C9698" s="3">
        <v>2697.023134</v>
      </c>
      <c r="D9698" s="2"/>
    </row>
    <row r="9699" spans="1:4" x14ac:dyDescent="0.25">
      <c r="A9699" s="2">
        <v>540</v>
      </c>
      <c r="B9699">
        <v>10804</v>
      </c>
      <c r="C9699" s="3">
        <v>3528.7638440000001</v>
      </c>
      <c r="D9699" s="2"/>
    </row>
    <row r="9700" spans="1:4" x14ac:dyDescent="0.25">
      <c r="A9700" s="2">
        <v>540</v>
      </c>
      <c r="B9700">
        <v>10805</v>
      </c>
      <c r="C9700" s="3">
        <v>2496.6479220000001</v>
      </c>
      <c r="D9700" s="2"/>
    </row>
    <row r="9701" spans="1:4" x14ac:dyDescent="0.25">
      <c r="A9701" s="2">
        <v>540</v>
      </c>
      <c r="B9701">
        <v>10807</v>
      </c>
      <c r="C9701" s="3">
        <v>4500.9427269999996</v>
      </c>
      <c r="D9701" s="2"/>
    </row>
    <row r="9702" spans="1:4" x14ac:dyDescent="0.25">
      <c r="A9702" s="2">
        <v>540</v>
      </c>
      <c r="B9702">
        <v>10808</v>
      </c>
      <c r="C9702" s="3">
        <v>22473.135695000001</v>
      </c>
      <c r="D9702" s="2"/>
    </row>
    <row r="9703" spans="1:4" x14ac:dyDescent="0.25">
      <c r="A9703" s="2">
        <v>540</v>
      </c>
      <c r="B9703">
        <v>10809</v>
      </c>
      <c r="C9703" s="3">
        <v>1305.9125100000001</v>
      </c>
      <c r="D9703" s="2"/>
    </row>
    <row r="9704" spans="1:4" x14ac:dyDescent="0.25">
      <c r="A9704" s="2">
        <v>540</v>
      </c>
      <c r="B9704">
        <v>10813</v>
      </c>
      <c r="C9704" s="3">
        <v>1612.8679239999999</v>
      </c>
      <c r="D9704" s="2"/>
    </row>
    <row r="9705" spans="1:4" x14ac:dyDescent="0.25">
      <c r="A9705" s="2">
        <v>540</v>
      </c>
      <c r="B9705">
        <v>10814</v>
      </c>
      <c r="C9705" s="3">
        <v>13114.410691999999</v>
      </c>
      <c r="D9705" s="2"/>
    </row>
    <row r="9706" spans="1:4" x14ac:dyDescent="0.25">
      <c r="A9706" s="2">
        <v>540</v>
      </c>
      <c r="B9706">
        <v>10815</v>
      </c>
      <c r="C9706" s="3">
        <v>443.946012</v>
      </c>
      <c r="D9706" s="2"/>
    </row>
    <row r="9707" spans="1:4" x14ac:dyDescent="0.25">
      <c r="A9707" s="2">
        <v>540</v>
      </c>
      <c r="B9707">
        <v>10816</v>
      </c>
      <c r="C9707" s="3">
        <v>4559.3413289999999</v>
      </c>
      <c r="D9707" s="2"/>
    </row>
    <row r="9708" spans="1:4" x14ac:dyDescent="0.25">
      <c r="A9708" s="2">
        <v>540</v>
      </c>
      <c r="B9708">
        <v>10817</v>
      </c>
      <c r="C9708" s="3">
        <v>2677.7471559999999</v>
      </c>
      <c r="D9708" s="2"/>
    </row>
    <row r="9709" spans="1:4" x14ac:dyDescent="0.25">
      <c r="A9709" s="2">
        <v>540</v>
      </c>
      <c r="B9709">
        <v>10818</v>
      </c>
      <c r="C9709" s="3">
        <v>1286.681016</v>
      </c>
      <c r="D9709" s="2"/>
    </row>
    <row r="9710" spans="1:4" x14ac:dyDescent="0.25">
      <c r="A9710" s="2">
        <v>540</v>
      </c>
      <c r="B9710">
        <v>10819</v>
      </c>
      <c r="C9710" s="3">
        <v>1286.681016</v>
      </c>
      <c r="D9710" s="2"/>
    </row>
    <row r="9711" spans="1:4" x14ac:dyDescent="0.25">
      <c r="A9711" s="2">
        <v>540</v>
      </c>
      <c r="B9711">
        <v>10820</v>
      </c>
      <c r="C9711" s="3">
        <v>176.738832</v>
      </c>
      <c r="D9711" s="2"/>
    </row>
    <row r="9712" spans="1:4" x14ac:dyDescent="0.25">
      <c r="A9712" s="2">
        <v>540</v>
      </c>
      <c r="B9712">
        <v>10821</v>
      </c>
      <c r="C9712" s="3">
        <v>4420.000693</v>
      </c>
      <c r="D9712" s="2"/>
    </row>
    <row r="9713" spans="1:4" x14ac:dyDescent="0.25">
      <c r="A9713" s="2">
        <v>540</v>
      </c>
      <c r="B9713">
        <v>10822</v>
      </c>
      <c r="C9713" s="3">
        <v>4957.6278739999998</v>
      </c>
      <c r="D9713" s="2"/>
    </row>
    <row r="9714" spans="1:4" x14ac:dyDescent="0.25">
      <c r="A9714" s="2">
        <v>540</v>
      </c>
      <c r="B9714">
        <v>10823</v>
      </c>
      <c r="C9714" s="3">
        <v>4420.000693</v>
      </c>
      <c r="D9714" s="2"/>
    </row>
    <row r="9715" spans="1:4" x14ac:dyDescent="0.25">
      <c r="A9715" s="2">
        <v>540</v>
      </c>
      <c r="B9715">
        <v>10824</v>
      </c>
      <c r="C9715" s="3">
        <v>14701.30163</v>
      </c>
      <c r="D9715" s="2"/>
    </row>
    <row r="9716" spans="1:4" x14ac:dyDescent="0.25">
      <c r="A9716" s="2">
        <v>540</v>
      </c>
      <c r="B9716">
        <v>10825</v>
      </c>
      <c r="C9716" s="3">
        <v>7553.2235430000001</v>
      </c>
      <c r="D9716" s="2"/>
    </row>
    <row r="9717" spans="1:4" x14ac:dyDescent="0.25">
      <c r="A9717" s="2">
        <v>540</v>
      </c>
      <c r="B9717">
        <v>10826</v>
      </c>
      <c r="C9717" s="3">
        <v>4903.0849159999998</v>
      </c>
      <c r="D9717" s="2"/>
    </row>
    <row r="9718" spans="1:4" x14ac:dyDescent="0.25">
      <c r="A9718" s="2">
        <v>540</v>
      </c>
      <c r="B9718">
        <v>10827</v>
      </c>
      <c r="C9718" s="3">
        <v>11364.065044000001</v>
      </c>
      <c r="D9718" s="2"/>
    </row>
    <row r="9719" spans="1:4" x14ac:dyDescent="0.25">
      <c r="A9719" s="2">
        <v>540</v>
      </c>
      <c r="B9719">
        <v>10828</v>
      </c>
      <c r="C9719" s="3">
        <v>5054.5358070000002</v>
      </c>
      <c r="D9719" s="2"/>
    </row>
    <row r="9720" spans="1:4" x14ac:dyDescent="0.25">
      <c r="A9720" s="2">
        <v>540</v>
      </c>
      <c r="B9720">
        <v>10829</v>
      </c>
      <c r="C9720" s="3">
        <v>5271.9632149999998</v>
      </c>
      <c r="D9720" s="2"/>
    </row>
    <row r="9721" spans="1:4" x14ac:dyDescent="0.25">
      <c r="A9721" s="2">
        <v>540</v>
      </c>
      <c r="B9721">
        <v>10830</v>
      </c>
      <c r="C9721" s="3">
        <v>3249.1353559999998</v>
      </c>
      <c r="D9721" s="2"/>
    </row>
    <row r="9722" spans="1:4" x14ac:dyDescent="0.25">
      <c r="A9722" s="2">
        <v>540</v>
      </c>
      <c r="B9722">
        <v>10831</v>
      </c>
      <c r="C9722" s="3">
        <v>5271.9632149999998</v>
      </c>
      <c r="D9722" s="2"/>
    </row>
    <row r="9723" spans="1:4" x14ac:dyDescent="0.25">
      <c r="A9723" s="2">
        <v>540</v>
      </c>
      <c r="B9723">
        <v>10832</v>
      </c>
      <c r="C9723" s="3">
        <v>9315.0084409999999</v>
      </c>
      <c r="D9723" s="2"/>
    </row>
    <row r="9724" spans="1:4" x14ac:dyDescent="0.25">
      <c r="A9724" s="2">
        <v>540</v>
      </c>
      <c r="B9724">
        <v>10833</v>
      </c>
      <c r="C9724" s="3">
        <v>3429.777904</v>
      </c>
      <c r="D9724" s="2"/>
    </row>
    <row r="9725" spans="1:4" x14ac:dyDescent="0.25">
      <c r="A9725" s="2">
        <v>540</v>
      </c>
      <c r="B9725">
        <v>10835</v>
      </c>
      <c r="C9725" s="3">
        <v>2525.4273069999999</v>
      </c>
      <c r="D9725" s="2"/>
    </row>
    <row r="9726" spans="1:4" x14ac:dyDescent="0.25">
      <c r="A9726" s="2">
        <v>540</v>
      </c>
      <c r="B9726">
        <v>10836</v>
      </c>
      <c r="C9726" s="3">
        <v>2531.3156199999999</v>
      </c>
      <c r="D9726" s="2"/>
    </row>
    <row r="9727" spans="1:4" x14ac:dyDescent="0.25">
      <c r="A9727" s="2">
        <v>540</v>
      </c>
      <c r="B9727">
        <v>10837</v>
      </c>
      <c r="C9727" s="3">
        <v>3619.3770939999999</v>
      </c>
      <c r="D9727" s="2"/>
    </row>
    <row r="9728" spans="1:4" x14ac:dyDescent="0.25">
      <c r="A9728" s="2">
        <v>540</v>
      </c>
      <c r="B9728">
        <v>10838</v>
      </c>
      <c r="C9728" s="3">
        <v>2866.9919060000002</v>
      </c>
      <c r="D9728" s="2"/>
    </row>
    <row r="9729" spans="1:4" x14ac:dyDescent="0.25">
      <c r="A9729" s="2">
        <v>540</v>
      </c>
      <c r="B9729">
        <v>10839</v>
      </c>
      <c r="C9729" s="3">
        <v>2866.9919060000002</v>
      </c>
      <c r="D9729" s="2"/>
    </row>
    <row r="9730" spans="1:4" x14ac:dyDescent="0.25">
      <c r="A9730" s="2">
        <v>540</v>
      </c>
      <c r="B9730">
        <v>10840</v>
      </c>
      <c r="C9730" s="3">
        <v>1273.8254999999999</v>
      </c>
      <c r="D9730" s="2"/>
    </row>
    <row r="9731" spans="1:4" x14ac:dyDescent="0.25">
      <c r="A9731" s="2">
        <v>540</v>
      </c>
      <c r="B9731">
        <v>10841</v>
      </c>
      <c r="C9731" s="3">
        <v>2849.4130679999998</v>
      </c>
      <c r="D9731" s="2"/>
    </row>
    <row r="9732" spans="1:4" x14ac:dyDescent="0.25">
      <c r="A9732" s="2">
        <v>540</v>
      </c>
      <c r="B9732">
        <v>10842</v>
      </c>
      <c r="C9732" s="3">
        <v>3438.9493560000001</v>
      </c>
      <c r="D9732" s="2"/>
    </row>
    <row r="9733" spans="1:4" x14ac:dyDescent="0.25">
      <c r="A9733" s="2">
        <v>540</v>
      </c>
      <c r="B9733">
        <v>10843</v>
      </c>
      <c r="C9733" s="3">
        <v>8723.0641329999999</v>
      </c>
      <c r="D9733" s="2"/>
    </row>
    <row r="9734" spans="1:4" x14ac:dyDescent="0.25">
      <c r="A9734" s="2">
        <v>540</v>
      </c>
      <c r="B9734">
        <v>10844</v>
      </c>
      <c r="C9734" s="3">
        <v>8961.2648019999997</v>
      </c>
      <c r="D9734" s="2"/>
    </row>
    <row r="9735" spans="1:4" x14ac:dyDescent="0.25">
      <c r="A9735" s="2">
        <v>540</v>
      </c>
      <c r="B9735">
        <v>10845</v>
      </c>
      <c r="C9735" s="3">
        <v>8961.2648019999997</v>
      </c>
      <c r="D9735" s="2"/>
    </row>
    <row r="9736" spans="1:4" x14ac:dyDescent="0.25">
      <c r="A9736" s="2">
        <v>540</v>
      </c>
      <c r="B9736">
        <v>10846</v>
      </c>
      <c r="C9736" s="3">
        <v>7618.7488249999997</v>
      </c>
      <c r="D9736" s="2"/>
    </row>
    <row r="9737" spans="1:4" x14ac:dyDescent="0.25">
      <c r="A9737" s="2">
        <v>540</v>
      </c>
      <c r="B9737">
        <v>10847</v>
      </c>
      <c r="C9737" s="3">
        <v>8831.3422919999994</v>
      </c>
      <c r="D9737" s="2"/>
    </row>
    <row r="9738" spans="1:4" x14ac:dyDescent="0.25">
      <c r="A9738" s="2">
        <v>540</v>
      </c>
      <c r="B9738">
        <v>10848</v>
      </c>
      <c r="C9738" s="3">
        <v>3146.0834049999999</v>
      </c>
      <c r="D9738" s="2"/>
    </row>
    <row r="9739" spans="1:4" x14ac:dyDescent="0.25">
      <c r="A9739" s="2">
        <v>540</v>
      </c>
      <c r="B9739">
        <v>10849</v>
      </c>
      <c r="C9739" s="3">
        <v>29769.418318666001</v>
      </c>
      <c r="D9739" s="2"/>
    </row>
    <row r="9740" spans="1:4" x14ac:dyDescent="0.25">
      <c r="A9740" s="2">
        <v>540</v>
      </c>
      <c r="B9740">
        <v>10850</v>
      </c>
      <c r="C9740" s="3">
        <v>22166.364690999999</v>
      </c>
      <c r="D9740" s="2"/>
    </row>
    <row r="9741" spans="1:4" x14ac:dyDescent="0.25">
      <c r="A9741" s="2">
        <v>540</v>
      </c>
      <c r="B9741">
        <v>10851</v>
      </c>
      <c r="C9741" s="3">
        <v>3781.5811509999999</v>
      </c>
      <c r="D9741" s="2"/>
    </row>
    <row r="9742" spans="1:4" x14ac:dyDescent="0.25">
      <c r="A9742" s="2">
        <v>540</v>
      </c>
      <c r="B9742">
        <v>10852</v>
      </c>
      <c r="C9742" s="3">
        <v>4164.5708249999998</v>
      </c>
      <c r="D9742" s="2"/>
    </row>
    <row r="9743" spans="1:4" x14ac:dyDescent="0.25">
      <c r="A9743" s="2">
        <v>540</v>
      </c>
      <c r="B9743">
        <v>10853</v>
      </c>
      <c r="C9743" s="3">
        <v>16025.488934999999</v>
      </c>
      <c r="D9743" s="2"/>
    </row>
    <row r="9744" spans="1:4" x14ac:dyDescent="0.25">
      <c r="A9744" s="2">
        <v>540</v>
      </c>
      <c r="B9744">
        <v>10854</v>
      </c>
      <c r="C9744" s="3">
        <v>8079.9406150000004</v>
      </c>
      <c r="D9744" s="2"/>
    </row>
    <row r="9745" spans="1:4" x14ac:dyDescent="0.25">
      <c r="A9745" s="2">
        <v>540</v>
      </c>
      <c r="B9745">
        <v>10855</v>
      </c>
      <c r="C9745" s="3">
        <v>10854.448254999999</v>
      </c>
      <c r="D9745" s="2"/>
    </row>
    <row r="9746" spans="1:4" x14ac:dyDescent="0.25">
      <c r="A9746" s="2">
        <v>540</v>
      </c>
      <c r="B9746">
        <v>10856</v>
      </c>
      <c r="C9746" s="3">
        <v>30370.91978</v>
      </c>
      <c r="D9746" s="2"/>
    </row>
    <row r="9747" spans="1:4" x14ac:dyDescent="0.25">
      <c r="A9747" s="2">
        <v>540</v>
      </c>
      <c r="B9747">
        <v>10857</v>
      </c>
      <c r="C9747" s="3">
        <v>33702.113877999996</v>
      </c>
      <c r="D9747" s="2"/>
    </row>
    <row r="9748" spans="1:4" x14ac:dyDescent="0.25">
      <c r="A9748" s="2">
        <v>540</v>
      </c>
      <c r="B9748">
        <v>10858</v>
      </c>
      <c r="C9748" s="3">
        <v>13412.143099999999</v>
      </c>
      <c r="D9748" s="2"/>
    </row>
    <row r="9749" spans="1:4" x14ac:dyDescent="0.25">
      <c r="A9749" s="2">
        <v>540</v>
      </c>
      <c r="B9749">
        <v>10859</v>
      </c>
      <c r="C9749" s="3">
        <v>106382.091319</v>
      </c>
      <c r="D9749" s="2"/>
    </row>
    <row r="9750" spans="1:4" x14ac:dyDescent="0.25">
      <c r="A9750" s="2">
        <v>540</v>
      </c>
      <c r="B9750">
        <v>10860</v>
      </c>
      <c r="C9750" s="3">
        <v>1224.6481759999999</v>
      </c>
      <c r="D9750" s="2"/>
    </row>
    <row r="9751" spans="1:4" x14ac:dyDescent="0.25">
      <c r="A9751" s="2">
        <v>540</v>
      </c>
      <c r="B9751">
        <v>10861</v>
      </c>
      <c r="C9751" s="3">
        <v>2765.6240619999999</v>
      </c>
      <c r="D9751" s="2"/>
    </row>
    <row r="9752" spans="1:4" x14ac:dyDescent="0.25">
      <c r="A9752" s="2">
        <v>540</v>
      </c>
      <c r="B9752">
        <v>10862</v>
      </c>
      <c r="C9752" s="3">
        <v>6727.8182820000002</v>
      </c>
      <c r="D9752" s="2"/>
    </row>
    <row r="9753" spans="1:4" x14ac:dyDescent="0.25">
      <c r="A9753" s="2">
        <v>540</v>
      </c>
      <c r="B9753">
        <v>10863</v>
      </c>
      <c r="C9753" s="3">
        <v>15142.105829</v>
      </c>
      <c r="D9753" s="2"/>
    </row>
    <row r="9754" spans="1:4" x14ac:dyDescent="0.25">
      <c r="A9754" s="2">
        <v>540</v>
      </c>
      <c r="B9754">
        <v>10864</v>
      </c>
      <c r="C9754" s="3">
        <v>8343.3907810000001</v>
      </c>
      <c r="D9754" s="2"/>
    </row>
    <row r="9755" spans="1:4" x14ac:dyDescent="0.25">
      <c r="A9755" s="2">
        <v>540</v>
      </c>
      <c r="B9755">
        <v>10865</v>
      </c>
      <c r="C9755" s="3">
        <v>12158.621800999999</v>
      </c>
      <c r="D9755" s="2"/>
    </row>
    <row r="9756" spans="1:4" x14ac:dyDescent="0.25">
      <c r="A9756" s="2">
        <v>540</v>
      </c>
      <c r="B9756">
        <v>10866</v>
      </c>
      <c r="C9756" s="3">
        <v>3240.082688</v>
      </c>
      <c r="D9756" s="2"/>
    </row>
    <row r="9757" spans="1:4" x14ac:dyDescent="0.25">
      <c r="A9757" s="2">
        <v>540</v>
      </c>
      <c r="B9757">
        <v>10867</v>
      </c>
      <c r="C9757" s="3">
        <v>3493.481256</v>
      </c>
      <c r="D9757" s="2"/>
    </row>
    <row r="9758" spans="1:4" x14ac:dyDescent="0.25">
      <c r="A9758" s="2">
        <v>540</v>
      </c>
      <c r="B9758">
        <v>10868</v>
      </c>
      <c r="C9758" s="3">
        <v>10752.237451999999</v>
      </c>
      <c r="D9758" s="2"/>
    </row>
    <row r="9759" spans="1:4" x14ac:dyDescent="0.25">
      <c r="A9759" s="2">
        <v>540</v>
      </c>
      <c r="B9759">
        <v>10869</v>
      </c>
      <c r="C9759" s="3">
        <v>16371.991458</v>
      </c>
      <c r="D9759" s="2"/>
    </row>
    <row r="9760" spans="1:4" x14ac:dyDescent="0.25">
      <c r="A9760" s="2">
        <v>540</v>
      </c>
      <c r="B9760">
        <v>10870</v>
      </c>
      <c r="C9760" s="3">
        <v>6799.8235549999999</v>
      </c>
      <c r="D9760" s="2"/>
    </row>
    <row r="9761" spans="1:4" x14ac:dyDescent="0.25">
      <c r="A9761" s="2">
        <v>540</v>
      </c>
      <c r="B9761">
        <v>10871</v>
      </c>
      <c r="C9761" s="3">
        <v>8808.6231609999995</v>
      </c>
      <c r="D9761" s="2"/>
    </row>
    <row r="9762" spans="1:4" x14ac:dyDescent="0.25">
      <c r="A9762" s="2">
        <v>540</v>
      </c>
      <c r="B9762">
        <v>10872</v>
      </c>
      <c r="C9762" s="3">
        <v>17227.167580000001</v>
      </c>
      <c r="D9762" s="2"/>
    </row>
    <row r="9763" spans="1:4" x14ac:dyDescent="0.25">
      <c r="A9763" s="2">
        <v>540</v>
      </c>
      <c r="B9763">
        <v>10873</v>
      </c>
      <c r="C9763" s="3">
        <v>17227.167580000001</v>
      </c>
      <c r="D9763" s="2"/>
    </row>
    <row r="9764" spans="1:4" x14ac:dyDescent="0.25">
      <c r="A9764" s="2">
        <v>540</v>
      </c>
      <c r="B9764">
        <v>10874</v>
      </c>
      <c r="C9764" s="3">
        <v>10854.448254999999</v>
      </c>
      <c r="D9764" s="2"/>
    </row>
    <row r="9765" spans="1:4" x14ac:dyDescent="0.25">
      <c r="A9765" s="2">
        <v>540</v>
      </c>
      <c r="B9765">
        <v>10875</v>
      </c>
      <c r="C9765" s="3">
        <v>8079.9406150000004</v>
      </c>
      <c r="D9765" s="2"/>
    </row>
    <row r="9766" spans="1:4" x14ac:dyDescent="0.25">
      <c r="A9766" s="2">
        <v>540</v>
      </c>
      <c r="B9766">
        <v>10876</v>
      </c>
      <c r="C9766" s="3">
        <v>4138.2820949999996</v>
      </c>
      <c r="D9766" s="2"/>
    </row>
    <row r="9767" spans="1:4" x14ac:dyDescent="0.25">
      <c r="A9767" s="2">
        <v>540</v>
      </c>
      <c r="B9767">
        <v>10877</v>
      </c>
      <c r="C9767" s="3">
        <v>5675.9107800000002</v>
      </c>
      <c r="D9767" s="2"/>
    </row>
    <row r="9768" spans="1:4" x14ac:dyDescent="0.25">
      <c r="A9768" s="2">
        <v>540</v>
      </c>
      <c r="B9768">
        <v>10878</v>
      </c>
      <c r="C9768" s="3">
        <v>4896.0413189999999</v>
      </c>
      <c r="D9768" s="2"/>
    </row>
    <row r="9769" spans="1:4" x14ac:dyDescent="0.25">
      <c r="A9769" s="2">
        <v>540</v>
      </c>
      <c r="B9769">
        <v>10879</v>
      </c>
      <c r="C9769" s="3">
        <v>9901.7169940000003</v>
      </c>
      <c r="D9769" s="2"/>
    </row>
    <row r="9770" spans="1:4" x14ac:dyDescent="0.25">
      <c r="A9770" s="2">
        <v>540</v>
      </c>
      <c r="B9770">
        <v>10880</v>
      </c>
      <c r="C9770" s="3">
        <v>5168.1061239999999</v>
      </c>
      <c r="D9770" s="2"/>
    </row>
    <row r="9771" spans="1:4" x14ac:dyDescent="0.25">
      <c r="A9771" s="2">
        <v>540</v>
      </c>
      <c r="B9771">
        <v>10881</v>
      </c>
      <c r="C9771" s="3">
        <v>9622.3530929999997</v>
      </c>
      <c r="D9771" s="2"/>
    </row>
    <row r="9772" spans="1:4" x14ac:dyDescent="0.25">
      <c r="A9772" s="2">
        <v>540</v>
      </c>
      <c r="B9772">
        <v>10882</v>
      </c>
      <c r="C9772" s="3">
        <v>15833.793240999999</v>
      </c>
      <c r="D9772" s="2"/>
    </row>
    <row r="9773" spans="1:4" x14ac:dyDescent="0.25">
      <c r="A9773" s="2">
        <v>540</v>
      </c>
      <c r="B9773">
        <v>10883</v>
      </c>
      <c r="C9773" s="3">
        <v>14232.092597999999</v>
      </c>
      <c r="D9773" s="2"/>
    </row>
    <row r="9774" spans="1:4" x14ac:dyDescent="0.25">
      <c r="A9774" s="2">
        <v>540</v>
      </c>
      <c r="B9774">
        <v>10884</v>
      </c>
      <c r="C9774" s="3">
        <v>14148.612757000001</v>
      </c>
      <c r="D9774" s="2"/>
    </row>
    <row r="9775" spans="1:4" x14ac:dyDescent="0.25">
      <c r="A9775" s="2">
        <v>540</v>
      </c>
      <c r="B9775">
        <v>10885</v>
      </c>
      <c r="C9775" s="3">
        <v>14148.612757000001</v>
      </c>
      <c r="D9775" s="2"/>
    </row>
    <row r="9776" spans="1:4" x14ac:dyDescent="0.25">
      <c r="A9776" s="2">
        <v>540</v>
      </c>
      <c r="B9776">
        <v>10886</v>
      </c>
      <c r="C9776" s="3">
        <v>8360.8458919999994</v>
      </c>
      <c r="D9776" s="2"/>
    </row>
    <row r="9777" spans="1:4" x14ac:dyDescent="0.25">
      <c r="A9777" s="2">
        <v>540</v>
      </c>
      <c r="B9777">
        <v>10887</v>
      </c>
      <c r="C9777" s="3">
        <v>3847.9607169999999</v>
      </c>
      <c r="D9777" s="2"/>
    </row>
    <row r="9778" spans="1:4" x14ac:dyDescent="0.25">
      <c r="A9778" s="2">
        <v>540</v>
      </c>
      <c r="B9778">
        <v>10888</v>
      </c>
      <c r="C9778" s="3">
        <v>5180.0248810000003</v>
      </c>
      <c r="D9778" s="2"/>
    </row>
    <row r="9779" spans="1:4" x14ac:dyDescent="0.25">
      <c r="A9779" s="2">
        <v>540</v>
      </c>
      <c r="B9779">
        <v>10889</v>
      </c>
      <c r="C9779" s="3">
        <v>1332.064165</v>
      </c>
      <c r="D9779" s="2"/>
    </row>
    <row r="9780" spans="1:4" x14ac:dyDescent="0.25">
      <c r="A9780" s="2">
        <v>540</v>
      </c>
      <c r="B9780">
        <v>10890</v>
      </c>
      <c r="C9780" s="3">
        <v>3847.9607169999999</v>
      </c>
      <c r="D9780" s="2"/>
    </row>
    <row r="9781" spans="1:4" x14ac:dyDescent="0.25">
      <c r="A9781" s="2">
        <v>540</v>
      </c>
      <c r="B9781">
        <v>10891</v>
      </c>
      <c r="C9781" s="3">
        <v>6517.9125210000002</v>
      </c>
      <c r="D9781" s="2"/>
    </row>
    <row r="9782" spans="1:4" x14ac:dyDescent="0.25">
      <c r="A9782" s="2">
        <v>540</v>
      </c>
      <c r="B9782">
        <v>10892</v>
      </c>
      <c r="C9782" s="3">
        <v>5595.0071289999996</v>
      </c>
      <c r="D9782" s="2"/>
    </row>
    <row r="9783" spans="1:4" x14ac:dyDescent="0.25">
      <c r="A9783" s="2">
        <v>540</v>
      </c>
      <c r="B9783">
        <v>10893</v>
      </c>
      <c r="C9783" s="3">
        <v>5595.0071289999996</v>
      </c>
      <c r="D9783" s="2"/>
    </row>
    <row r="9784" spans="1:4" x14ac:dyDescent="0.25">
      <c r="A9784" s="2">
        <v>540</v>
      </c>
      <c r="B9784">
        <v>10894</v>
      </c>
      <c r="C9784" s="3">
        <v>1332.064165</v>
      </c>
      <c r="D9784" s="2"/>
    </row>
    <row r="9785" spans="1:4" x14ac:dyDescent="0.25">
      <c r="A9785" s="2">
        <v>540</v>
      </c>
      <c r="B9785">
        <v>10895</v>
      </c>
      <c r="C9785" s="3">
        <v>5491.896084</v>
      </c>
      <c r="D9785" s="2"/>
    </row>
    <row r="9786" spans="1:4" x14ac:dyDescent="0.25">
      <c r="A9786" s="2">
        <v>540</v>
      </c>
      <c r="B9786">
        <v>10896</v>
      </c>
      <c r="C9786" s="3">
        <v>5491.896084</v>
      </c>
      <c r="D9786" s="2"/>
    </row>
    <row r="9787" spans="1:4" x14ac:dyDescent="0.25">
      <c r="A9787" s="2">
        <v>540</v>
      </c>
      <c r="B9787">
        <v>10897</v>
      </c>
      <c r="C9787" s="3">
        <v>8360.8458919999994</v>
      </c>
      <c r="D9787" s="2"/>
    </row>
    <row r="9788" spans="1:4" x14ac:dyDescent="0.25">
      <c r="A9788" s="2">
        <v>540</v>
      </c>
      <c r="B9788">
        <v>10898</v>
      </c>
      <c r="C9788" s="3">
        <v>14232.092597999999</v>
      </c>
      <c r="D9788" s="2"/>
    </row>
    <row r="9789" spans="1:4" x14ac:dyDescent="0.25">
      <c r="A9789" s="2">
        <v>540</v>
      </c>
      <c r="B9789">
        <v>10899</v>
      </c>
      <c r="C9789" s="3">
        <v>9901.7169940000003</v>
      </c>
      <c r="D9789" s="2"/>
    </row>
    <row r="9790" spans="1:4" x14ac:dyDescent="0.25">
      <c r="A9790" s="2">
        <v>540</v>
      </c>
      <c r="B9790">
        <v>10900</v>
      </c>
      <c r="C9790" s="3">
        <v>10762.137667000001</v>
      </c>
      <c r="D9790" s="2"/>
    </row>
    <row r="9791" spans="1:4" x14ac:dyDescent="0.25">
      <c r="A9791" s="2">
        <v>540</v>
      </c>
      <c r="B9791">
        <v>10901</v>
      </c>
      <c r="C9791" s="3">
        <v>3353.9020260000002</v>
      </c>
      <c r="D9791" s="2"/>
    </row>
    <row r="9792" spans="1:4" x14ac:dyDescent="0.25">
      <c r="A9792" s="2">
        <v>540</v>
      </c>
      <c r="B9792">
        <v>10902</v>
      </c>
      <c r="C9792" s="3">
        <v>2454.4764230000001</v>
      </c>
      <c r="D9792" s="2"/>
    </row>
    <row r="9793" spans="1:4" x14ac:dyDescent="0.25">
      <c r="A9793" s="2">
        <v>540</v>
      </c>
      <c r="B9793">
        <v>10903</v>
      </c>
      <c r="C9793" s="3">
        <v>4138.2820949999996</v>
      </c>
      <c r="D9793" s="2"/>
    </row>
    <row r="9794" spans="1:4" x14ac:dyDescent="0.25">
      <c r="A9794" s="2">
        <v>540</v>
      </c>
      <c r="B9794">
        <v>10904</v>
      </c>
      <c r="C9794" s="3">
        <v>7369.9708970000002</v>
      </c>
      <c r="D9794" s="2"/>
    </row>
    <row r="9795" spans="1:4" x14ac:dyDescent="0.25">
      <c r="A9795" s="2">
        <v>540</v>
      </c>
      <c r="B9795">
        <v>10905</v>
      </c>
      <c r="C9795" s="3">
        <v>7247.6319759999997</v>
      </c>
      <c r="D9795" s="2"/>
    </row>
    <row r="9796" spans="1:4" x14ac:dyDescent="0.25">
      <c r="A9796" s="2">
        <v>540</v>
      </c>
      <c r="B9796">
        <v>10906</v>
      </c>
      <c r="C9796" s="3">
        <v>7657.2182780000003</v>
      </c>
      <c r="D9796" s="2"/>
    </row>
    <row r="9797" spans="1:4" x14ac:dyDescent="0.25">
      <c r="A9797" s="2">
        <v>540</v>
      </c>
      <c r="B9797">
        <v>10907</v>
      </c>
      <c r="C9797" s="3">
        <v>28668.011661</v>
      </c>
      <c r="D9797" s="2"/>
    </row>
    <row r="9798" spans="1:4" x14ac:dyDescent="0.25">
      <c r="A9798" s="2">
        <v>540</v>
      </c>
      <c r="B9798">
        <v>10908</v>
      </c>
      <c r="C9798" s="3">
        <v>20576.827624000001</v>
      </c>
      <c r="D9798" s="2"/>
    </row>
    <row r="9799" spans="1:4" x14ac:dyDescent="0.25">
      <c r="A9799" s="2">
        <v>540</v>
      </c>
      <c r="B9799">
        <v>10909</v>
      </c>
      <c r="C9799" s="3">
        <v>12119.416084</v>
      </c>
      <c r="D9799" s="2"/>
    </row>
    <row r="9800" spans="1:4" x14ac:dyDescent="0.25">
      <c r="A9800" s="2">
        <v>540</v>
      </c>
      <c r="B9800">
        <v>10910</v>
      </c>
      <c r="C9800" s="3">
        <v>22984.487862000002</v>
      </c>
      <c r="D9800" s="2"/>
    </row>
    <row r="9801" spans="1:4" x14ac:dyDescent="0.25">
      <c r="A9801" s="2">
        <v>540</v>
      </c>
      <c r="B9801">
        <v>10911</v>
      </c>
      <c r="C9801" s="3">
        <v>22984.487862000002</v>
      </c>
      <c r="D9801" s="2"/>
    </row>
    <row r="9802" spans="1:4" x14ac:dyDescent="0.25">
      <c r="A9802" s="2">
        <v>540</v>
      </c>
      <c r="B9802">
        <v>10912</v>
      </c>
      <c r="C9802" s="3">
        <v>12119.416084</v>
      </c>
      <c r="D9802" s="2"/>
    </row>
    <row r="9803" spans="1:4" x14ac:dyDescent="0.25">
      <c r="A9803" s="2">
        <v>540</v>
      </c>
      <c r="B9803">
        <v>10913</v>
      </c>
      <c r="C9803" s="3">
        <v>94666.701310000004</v>
      </c>
      <c r="D9803" s="2"/>
    </row>
    <row r="9804" spans="1:4" x14ac:dyDescent="0.25">
      <c r="A9804" s="2">
        <v>540</v>
      </c>
      <c r="B9804">
        <v>10914</v>
      </c>
      <c r="C9804" s="3">
        <v>26324.056033000001</v>
      </c>
      <c r="D9804" s="2"/>
    </row>
    <row r="9805" spans="1:4" x14ac:dyDescent="0.25">
      <c r="A9805" s="2">
        <v>540</v>
      </c>
      <c r="B9805">
        <v>10915</v>
      </c>
      <c r="C9805" s="3">
        <v>14771.515219000001</v>
      </c>
      <c r="D9805" s="2"/>
    </row>
    <row r="9806" spans="1:4" x14ac:dyDescent="0.25">
      <c r="A9806" s="2">
        <v>540</v>
      </c>
      <c r="B9806">
        <v>10916</v>
      </c>
      <c r="C9806" s="3">
        <v>4185.4032399999996</v>
      </c>
      <c r="D9806" s="2"/>
    </row>
    <row r="9807" spans="1:4" x14ac:dyDescent="0.25">
      <c r="A9807" s="2">
        <v>540</v>
      </c>
      <c r="B9807">
        <v>10917</v>
      </c>
      <c r="C9807" s="3">
        <v>542.12821599999995</v>
      </c>
      <c r="D9807" s="2"/>
    </row>
    <row r="9808" spans="1:4" x14ac:dyDescent="0.25">
      <c r="A9808" s="2">
        <v>540</v>
      </c>
      <c r="B9808">
        <v>10918</v>
      </c>
      <c r="C9808" s="3">
        <v>29894.750427999999</v>
      </c>
      <c r="D9808" s="2"/>
    </row>
    <row r="9809" spans="1:4" x14ac:dyDescent="0.25">
      <c r="A9809" s="2">
        <v>540</v>
      </c>
      <c r="B9809">
        <v>10920</v>
      </c>
      <c r="C9809" s="3">
        <v>0</v>
      </c>
      <c r="D9809" s="2"/>
    </row>
    <row r="9810" spans="1:4" x14ac:dyDescent="0.25">
      <c r="A9810" s="2">
        <v>540</v>
      </c>
      <c r="B9810">
        <v>10924</v>
      </c>
      <c r="C9810" s="3">
        <v>18784.767972000001</v>
      </c>
      <c r="D9810" s="2"/>
    </row>
    <row r="9811" spans="1:4" x14ac:dyDescent="0.25">
      <c r="A9811" s="2">
        <v>540</v>
      </c>
      <c r="B9811">
        <v>10925</v>
      </c>
      <c r="C9811" s="3">
        <v>12288.694889</v>
      </c>
      <c r="D9811" s="2"/>
    </row>
    <row r="9812" spans="1:4" x14ac:dyDescent="0.25">
      <c r="A9812" s="2">
        <v>540</v>
      </c>
      <c r="B9812">
        <v>10926</v>
      </c>
      <c r="C9812" s="3">
        <v>12246.694889</v>
      </c>
      <c r="D9812" s="2"/>
    </row>
    <row r="9813" spans="1:4" x14ac:dyDescent="0.25">
      <c r="A9813" s="2">
        <v>540</v>
      </c>
      <c r="B9813">
        <v>10927</v>
      </c>
      <c r="C9813" s="3">
        <v>7550.219094</v>
      </c>
      <c r="D9813" s="2"/>
    </row>
    <row r="9814" spans="1:4" x14ac:dyDescent="0.25">
      <c r="A9814" s="2">
        <v>540</v>
      </c>
      <c r="B9814">
        <v>10928</v>
      </c>
      <c r="C9814" s="3">
        <v>13381.987032999999</v>
      </c>
      <c r="D9814" s="2"/>
    </row>
    <row r="9815" spans="1:4" x14ac:dyDescent="0.25">
      <c r="A9815" s="2">
        <v>540</v>
      </c>
      <c r="B9815">
        <v>10929</v>
      </c>
      <c r="C9815" s="3">
        <v>4459.1386480000001</v>
      </c>
      <c r="D9815" s="2"/>
    </row>
    <row r="9816" spans="1:4" x14ac:dyDescent="0.25">
      <c r="A9816" s="2">
        <v>540</v>
      </c>
      <c r="B9816">
        <v>10930</v>
      </c>
      <c r="C9816" s="3">
        <v>2211.989986</v>
      </c>
      <c r="D9816" s="2"/>
    </row>
    <row r="9817" spans="1:4" x14ac:dyDescent="0.25">
      <c r="A9817" s="2">
        <v>540</v>
      </c>
      <c r="B9817">
        <v>10931</v>
      </c>
      <c r="C9817" s="3">
        <v>4329.2414550000003</v>
      </c>
      <c r="D9817" s="2"/>
    </row>
    <row r="9818" spans="1:4" x14ac:dyDescent="0.25">
      <c r="A9818" s="2">
        <v>540</v>
      </c>
      <c r="B9818">
        <v>10932</v>
      </c>
      <c r="C9818" s="3">
        <v>7991.0473140000004</v>
      </c>
      <c r="D9818" s="2"/>
    </row>
    <row r="9819" spans="1:4" x14ac:dyDescent="0.25">
      <c r="A9819" s="2">
        <v>540</v>
      </c>
      <c r="B9819">
        <v>10933</v>
      </c>
      <c r="C9819" s="3">
        <v>6014.7813770000002</v>
      </c>
      <c r="D9819" s="2"/>
    </row>
    <row r="9820" spans="1:4" x14ac:dyDescent="0.25">
      <c r="A9820" s="2">
        <v>540</v>
      </c>
      <c r="B9820">
        <v>10934</v>
      </c>
      <c r="C9820" s="3">
        <v>4384.6888900000004</v>
      </c>
      <c r="D9820" s="2"/>
    </row>
    <row r="9821" spans="1:4" x14ac:dyDescent="0.25">
      <c r="A9821" s="2">
        <v>540</v>
      </c>
      <c r="B9821">
        <v>10935</v>
      </c>
      <c r="C9821" s="3">
        <v>8337.2310039999993</v>
      </c>
      <c r="D9821" s="2"/>
    </row>
    <row r="9822" spans="1:4" x14ac:dyDescent="0.25">
      <c r="A9822" s="2">
        <v>540</v>
      </c>
      <c r="B9822">
        <v>10936</v>
      </c>
      <c r="C9822" s="3">
        <v>5489.7695190000004</v>
      </c>
      <c r="D9822" s="2"/>
    </row>
    <row r="9823" spans="1:4" x14ac:dyDescent="0.25">
      <c r="A9823" s="2">
        <v>540</v>
      </c>
      <c r="B9823">
        <v>10937</v>
      </c>
      <c r="C9823" s="3">
        <v>10327.401223999999</v>
      </c>
      <c r="D9823" s="2"/>
    </row>
    <row r="9824" spans="1:4" x14ac:dyDescent="0.25">
      <c r="A9824" s="2">
        <v>540</v>
      </c>
      <c r="B9824">
        <v>10939</v>
      </c>
      <c r="C9824" s="3">
        <v>3867.3740050000001</v>
      </c>
      <c r="D9824" s="2"/>
    </row>
    <row r="9825" spans="1:4" x14ac:dyDescent="0.25">
      <c r="A9825" s="2">
        <v>540</v>
      </c>
      <c r="B9825">
        <v>10942</v>
      </c>
      <c r="C9825" s="3">
        <v>7156.6277840000002</v>
      </c>
      <c r="D9825" s="2"/>
    </row>
    <row r="9826" spans="1:4" x14ac:dyDescent="0.25">
      <c r="A9826" s="2">
        <v>540</v>
      </c>
      <c r="B9826">
        <v>10943</v>
      </c>
      <c r="C9826" s="3">
        <v>1637.595806</v>
      </c>
      <c r="D9826" s="2"/>
    </row>
    <row r="9827" spans="1:4" x14ac:dyDescent="0.25">
      <c r="A9827" s="2">
        <v>540</v>
      </c>
      <c r="B9827">
        <v>10944</v>
      </c>
      <c r="C9827" s="3">
        <v>16092.197345</v>
      </c>
      <c r="D9827" s="2"/>
    </row>
    <row r="9828" spans="1:4" x14ac:dyDescent="0.25">
      <c r="A9828" s="2">
        <v>540</v>
      </c>
      <c r="B9828">
        <v>10945</v>
      </c>
      <c r="C9828" s="3">
        <v>7800.0790653329996</v>
      </c>
      <c r="D9828" s="2"/>
    </row>
    <row r="9829" spans="1:4" x14ac:dyDescent="0.25">
      <c r="A9829" s="2">
        <v>540</v>
      </c>
      <c r="B9829">
        <v>10946</v>
      </c>
      <c r="C9829" s="3">
        <v>10734.682396665999</v>
      </c>
      <c r="D9829" s="2"/>
    </row>
    <row r="9830" spans="1:4" x14ac:dyDescent="0.25">
      <c r="A9830" s="2">
        <v>540</v>
      </c>
      <c r="B9830">
        <v>10947</v>
      </c>
      <c r="C9830" s="3">
        <v>6867.3083926660001</v>
      </c>
      <c r="D9830" s="2"/>
    </row>
    <row r="9831" spans="1:4" x14ac:dyDescent="0.25">
      <c r="A9831" s="2">
        <v>540</v>
      </c>
      <c r="B9831">
        <v>10948</v>
      </c>
      <c r="C9831" s="3">
        <v>7725.0891510000001</v>
      </c>
      <c r="D9831" s="2"/>
    </row>
    <row r="9832" spans="1:4" x14ac:dyDescent="0.25">
      <c r="A9832" s="2">
        <v>540</v>
      </c>
      <c r="B9832">
        <v>10950</v>
      </c>
      <c r="C9832" s="3">
        <v>18019.217591000001</v>
      </c>
      <c r="D9832" s="2"/>
    </row>
    <row r="9833" spans="1:4" x14ac:dyDescent="0.25">
      <c r="A9833" s="2">
        <v>540</v>
      </c>
      <c r="B9833">
        <v>10951</v>
      </c>
      <c r="C9833" s="3">
        <v>3941.8656380000002</v>
      </c>
      <c r="D9833" s="2"/>
    </row>
    <row r="9834" spans="1:4" x14ac:dyDescent="0.25">
      <c r="A9834" s="2">
        <v>540</v>
      </c>
      <c r="B9834">
        <v>10952</v>
      </c>
      <c r="C9834" s="3">
        <v>23659.111153999998</v>
      </c>
      <c r="D9834" s="2"/>
    </row>
    <row r="9835" spans="1:4" x14ac:dyDescent="0.25">
      <c r="A9835" s="2">
        <v>540</v>
      </c>
      <c r="B9835">
        <v>10953</v>
      </c>
      <c r="C9835" s="3">
        <v>15955.206018000001</v>
      </c>
      <c r="D9835" s="2"/>
    </row>
    <row r="9836" spans="1:4" x14ac:dyDescent="0.25">
      <c r="A9836" s="2">
        <v>540</v>
      </c>
      <c r="B9836">
        <v>10954</v>
      </c>
      <c r="C9836" s="3">
        <v>6248.3409629999996</v>
      </c>
      <c r="D9836" s="2"/>
    </row>
    <row r="9837" spans="1:4" x14ac:dyDescent="0.25">
      <c r="A9837" s="2">
        <v>540</v>
      </c>
      <c r="B9837">
        <v>10955</v>
      </c>
      <c r="C9837" s="3">
        <v>9673.9509269999999</v>
      </c>
      <c r="D9837" s="2"/>
    </row>
    <row r="9838" spans="1:4" x14ac:dyDescent="0.25">
      <c r="A9838" s="2">
        <v>540</v>
      </c>
      <c r="B9838">
        <v>10956</v>
      </c>
      <c r="C9838" s="3">
        <v>16775.992854</v>
      </c>
      <c r="D9838" s="2"/>
    </row>
    <row r="9839" spans="1:4" x14ac:dyDescent="0.25">
      <c r="A9839" s="2">
        <v>540</v>
      </c>
      <c r="B9839">
        <v>10957</v>
      </c>
      <c r="C9839" s="3">
        <v>8964.6780589999998</v>
      </c>
      <c r="D9839" s="2"/>
    </row>
    <row r="9840" spans="1:4" x14ac:dyDescent="0.25">
      <c r="A9840" s="2">
        <v>540</v>
      </c>
      <c r="B9840">
        <v>10958</v>
      </c>
      <c r="C9840" s="3">
        <v>10466.568222665999</v>
      </c>
      <c r="D9840" s="2"/>
    </row>
    <row r="9841" spans="1:4" x14ac:dyDescent="0.25">
      <c r="A9841" s="2">
        <v>540</v>
      </c>
      <c r="B9841">
        <v>10959</v>
      </c>
      <c r="C9841" s="3">
        <v>17891.310181665998</v>
      </c>
      <c r="D9841" s="2"/>
    </row>
    <row r="9842" spans="1:4" x14ac:dyDescent="0.25">
      <c r="A9842" s="2">
        <v>540</v>
      </c>
      <c r="B9842">
        <v>10960</v>
      </c>
      <c r="C9842" s="3">
        <v>27820.853836999999</v>
      </c>
      <c r="D9842" s="2"/>
    </row>
    <row r="9843" spans="1:4" x14ac:dyDescent="0.25">
      <c r="A9843" s="2">
        <v>540</v>
      </c>
      <c r="B9843">
        <v>10961</v>
      </c>
      <c r="C9843" s="3">
        <v>6712.2983050000003</v>
      </c>
      <c r="D9843" s="2"/>
    </row>
    <row r="9844" spans="1:4" x14ac:dyDescent="0.25">
      <c r="A9844" s="2">
        <v>540</v>
      </c>
      <c r="B9844">
        <v>10962</v>
      </c>
      <c r="C9844" s="3">
        <v>5558.9798600000004</v>
      </c>
      <c r="D9844" s="2"/>
    </row>
    <row r="9845" spans="1:4" x14ac:dyDescent="0.25">
      <c r="A9845" s="2">
        <v>540</v>
      </c>
      <c r="B9845">
        <v>10963</v>
      </c>
      <c r="C9845" s="3">
        <v>75284.691437999994</v>
      </c>
      <c r="D9845" s="2"/>
    </row>
    <row r="9846" spans="1:4" x14ac:dyDescent="0.25">
      <c r="A9846" s="2">
        <v>540</v>
      </c>
      <c r="B9846">
        <v>10964</v>
      </c>
      <c r="C9846" s="3">
        <v>8480.6183189999992</v>
      </c>
      <c r="D9846" s="2"/>
    </row>
    <row r="9847" spans="1:4" x14ac:dyDescent="0.25">
      <c r="A9847" s="2">
        <v>540</v>
      </c>
      <c r="B9847">
        <v>10965</v>
      </c>
      <c r="C9847" s="3">
        <v>89291.436941000007</v>
      </c>
      <c r="D9847" s="2"/>
    </row>
    <row r="9848" spans="1:4" x14ac:dyDescent="0.25">
      <c r="A9848" s="2">
        <v>540</v>
      </c>
      <c r="B9848">
        <v>10966</v>
      </c>
      <c r="C9848" s="3">
        <v>88179.659444999998</v>
      </c>
      <c r="D9848" s="2"/>
    </row>
    <row r="9849" spans="1:4" x14ac:dyDescent="0.25">
      <c r="A9849" s="2">
        <v>540</v>
      </c>
      <c r="B9849">
        <v>10967</v>
      </c>
      <c r="C9849" s="3">
        <v>94509.581827000002</v>
      </c>
      <c r="D9849" s="2"/>
    </row>
    <row r="9850" spans="1:4" x14ac:dyDescent="0.25">
      <c r="A9850" s="2">
        <v>540</v>
      </c>
      <c r="B9850">
        <v>10968</v>
      </c>
      <c r="C9850" s="3">
        <v>89515.339842999994</v>
      </c>
      <c r="D9850" s="2"/>
    </row>
    <row r="9851" spans="1:4" x14ac:dyDescent="0.25">
      <c r="A9851" s="2">
        <v>540</v>
      </c>
      <c r="B9851">
        <v>10969</v>
      </c>
      <c r="C9851" s="3">
        <v>82423.184617999999</v>
      </c>
      <c r="D9851" s="2"/>
    </row>
    <row r="9852" spans="1:4" x14ac:dyDescent="0.25">
      <c r="A9852" s="2">
        <v>540</v>
      </c>
      <c r="B9852">
        <v>10970</v>
      </c>
      <c r="C9852" s="3">
        <v>92987.145413000006</v>
      </c>
      <c r="D9852" s="2"/>
    </row>
    <row r="9853" spans="1:4" x14ac:dyDescent="0.25">
      <c r="A9853" s="2">
        <v>540</v>
      </c>
      <c r="B9853">
        <v>10971</v>
      </c>
      <c r="C9853" s="3">
        <v>11799.750871</v>
      </c>
      <c r="D9853" s="2"/>
    </row>
    <row r="9854" spans="1:4" x14ac:dyDescent="0.25">
      <c r="A9854" s="2">
        <v>540</v>
      </c>
      <c r="B9854">
        <v>10972</v>
      </c>
      <c r="C9854" s="3">
        <v>7885.6786890000003</v>
      </c>
      <c r="D9854" s="2"/>
    </row>
    <row r="9855" spans="1:4" x14ac:dyDescent="0.25">
      <c r="A9855" s="2">
        <v>540</v>
      </c>
      <c r="B9855">
        <v>10973</v>
      </c>
      <c r="C9855" s="3">
        <v>8827.6751039999999</v>
      </c>
      <c r="D9855" s="2"/>
    </row>
    <row r="9856" spans="1:4" x14ac:dyDescent="0.25">
      <c r="A9856" s="2">
        <v>540</v>
      </c>
      <c r="B9856">
        <v>10974</v>
      </c>
      <c r="C9856" s="3">
        <v>14748.709597999999</v>
      </c>
      <c r="D9856" s="2"/>
    </row>
    <row r="9857" spans="1:4" x14ac:dyDescent="0.25">
      <c r="A9857" s="2">
        <v>540</v>
      </c>
      <c r="B9857">
        <v>10975</v>
      </c>
      <c r="C9857" s="3">
        <v>19212.601363999998</v>
      </c>
      <c r="D9857" s="2"/>
    </row>
    <row r="9858" spans="1:4" x14ac:dyDescent="0.25">
      <c r="A9858" s="2">
        <v>540</v>
      </c>
      <c r="B9858">
        <v>10976</v>
      </c>
      <c r="C9858" s="3">
        <v>19212.601363999998</v>
      </c>
      <c r="D9858" s="2"/>
    </row>
    <row r="9859" spans="1:4" x14ac:dyDescent="0.25">
      <c r="A9859" s="2">
        <v>540</v>
      </c>
      <c r="B9859">
        <v>10977</v>
      </c>
      <c r="C9859" s="3">
        <v>6731.708243</v>
      </c>
      <c r="D9859" s="2"/>
    </row>
    <row r="9860" spans="1:4" x14ac:dyDescent="0.25">
      <c r="A9860" s="2">
        <v>540</v>
      </c>
      <c r="B9860">
        <v>10978</v>
      </c>
      <c r="C9860" s="3">
        <v>8612.8124389999994</v>
      </c>
      <c r="D9860" s="2"/>
    </row>
    <row r="9861" spans="1:4" x14ac:dyDescent="0.25">
      <c r="A9861" s="2">
        <v>540</v>
      </c>
      <c r="B9861">
        <v>10979</v>
      </c>
      <c r="C9861" s="3">
        <v>76800.182140999998</v>
      </c>
      <c r="D9861" s="2"/>
    </row>
    <row r="9862" spans="1:4" x14ac:dyDescent="0.25">
      <c r="A9862" s="2">
        <v>540</v>
      </c>
      <c r="B9862">
        <v>10980</v>
      </c>
      <c r="C9862" s="3">
        <v>22874.123890999999</v>
      </c>
      <c r="D9862" s="2"/>
    </row>
    <row r="9863" spans="1:4" x14ac:dyDescent="0.25">
      <c r="A9863" s="2">
        <v>540</v>
      </c>
      <c r="B9863">
        <v>10981</v>
      </c>
      <c r="C9863" s="3">
        <v>106676.09495899999</v>
      </c>
      <c r="D9863" s="2"/>
    </row>
    <row r="9864" spans="1:4" x14ac:dyDescent="0.25">
      <c r="A9864" s="2">
        <v>540</v>
      </c>
      <c r="B9864">
        <v>10982</v>
      </c>
      <c r="C9864" s="3">
        <v>89821.622835000002</v>
      </c>
      <c r="D9864" s="2"/>
    </row>
    <row r="9865" spans="1:4" x14ac:dyDescent="0.25">
      <c r="A9865" s="2">
        <v>540</v>
      </c>
      <c r="B9865">
        <v>10983</v>
      </c>
      <c r="C9865" s="3">
        <v>854.426783</v>
      </c>
      <c r="D9865" s="2"/>
    </row>
    <row r="9866" spans="1:4" x14ac:dyDescent="0.25">
      <c r="A9866" s="2">
        <v>540</v>
      </c>
      <c r="B9866">
        <v>10984</v>
      </c>
      <c r="C9866" s="3">
        <v>7695.612607</v>
      </c>
      <c r="D9866" s="2"/>
    </row>
    <row r="9867" spans="1:4" x14ac:dyDescent="0.25">
      <c r="A9867" s="2">
        <v>540</v>
      </c>
      <c r="B9867">
        <v>10985</v>
      </c>
      <c r="C9867" s="3">
        <v>6554.9835780000003</v>
      </c>
      <c r="D9867" s="2"/>
    </row>
    <row r="9868" spans="1:4" x14ac:dyDescent="0.25">
      <c r="A9868" s="2">
        <v>540</v>
      </c>
      <c r="B9868">
        <v>10986</v>
      </c>
      <c r="C9868" s="3">
        <v>3120.264506</v>
      </c>
      <c r="D9868" s="2"/>
    </row>
    <row r="9869" spans="1:4" x14ac:dyDescent="0.25">
      <c r="A9869" s="2">
        <v>540</v>
      </c>
      <c r="B9869">
        <v>10987</v>
      </c>
      <c r="C9869" s="3">
        <v>5670.369428</v>
      </c>
      <c r="D9869" s="2"/>
    </row>
    <row r="9870" spans="1:4" x14ac:dyDescent="0.25">
      <c r="A9870" s="2">
        <v>540</v>
      </c>
      <c r="B9870">
        <v>10988</v>
      </c>
      <c r="C9870" s="3">
        <v>5648.8630389999998</v>
      </c>
      <c r="D9870" s="2"/>
    </row>
    <row r="9871" spans="1:4" x14ac:dyDescent="0.25">
      <c r="A9871" s="2">
        <v>540</v>
      </c>
      <c r="B9871">
        <v>10989</v>
      </c>
      <c r="C9871" s="3">
        <v>3303.8503019999998</v>
      </c>
      <c r="D9871" s="2"/>
    </row>
    <row r="9872" spans="1:4" x14ac:dyDescent="0.25">
      <c r="A9872" s="2">
        <v>540</v>
      </c>
      <c r="B9872">
        <v>10990</v>
      </c>
      <c r="C9872" s="3">
        <v>7217.6732320000001</v>
      </c>
      <c r="D9872" s="2"/>
    </row>
    <row r="9873" spans="1:4" x14ac:dyDescent="0.25">
      <c r="A9873" s="2">
        <v>540</v>
      </c>
      <c r="B9873">
        <v>10991</v>
      </c>
      <c r="C9873" s="3">
        <v>67571.091342999993</v>
      </c>
      <c r="D9873" s="2"/>
    </row>
    <row r="9874" spans="1:4" x14ac:dyDescent="0.25">
      <c r="A9874" s="2">
        <v>540</v>
      </c>
      <c r="B9874">
        <v>10992</v>
      </c>
      <c r="C9874" s="3">
        <v>11901.680619000001</v>
      </c>
      <c r="D9874" s="2"/>
    </row>
    <row r="9875" spans="1:4" x14ac:dyDescent="0.25">
      <c r="A9875" s="2">
        <v>540</v>
      </c>
      <c r="B9875">
        <v>10993</v>
      </c>
      <c r="C9875" s="3">
        <v>44391.824504999997</v>
      </c>
      <c r="D9875" s="2"/>
    </row>
    <row r="9876" spans="1:4" x14ac:dyDescent="0.25">
      <c r="A9876" s="2">
        <v>540</v>
      </c>
      <c r="B9876">
        <v>10994</v>
      </c>
      <c r="C9876" s="3">
        <v>76523.804684999996</v>
      </c>
      <c r="D9876" s="2"/>
    </row>
    <row r="9877" spans="1:4" x14ac:dyDescent="0.25">
      <c r="A9877" s="2">
        <v>540</v>
      </c>
      <c r="B9877">
        <v>10995</v>
      </c>
      <c r="C9877" s="3">
        <v>14143.341329000001</v>
      </c>
      <c r="D9877" s="2"/>
    </row>
    <row r="9878" spans="1:4" x14ac:dyDescent="0.25">
      <c r="A9878" s="2">
        <v>540</v>
      </c>
      <c r="B9878">
        <v>10996</v>
      </c>
      <c r="C9878" s="3">
        <v>108821.457285</v>
      </c>
      <c r="D9878" s="2"/>
    </row>
    <row r="9879" spans="1:4" x14ac:dyDescent="0.25">
      <c r="A9879" s="2">
        <v>540</v>
      </c>
      <c r="B9879">
        <v>10997</v>
      </c>
      <c r="C9879" s="3">
        <v>9432.3302509999994</v>
      </c>
      <c r="D9879" s="2"/>
    </row>
    <row r="9880" spans="1:4" x14ac:dyDescent="0.25">
      <c r="A9880" s="2">
        <v>540</v>
      </c>
      <c r="B9880">
        <v>10998</v>
      </c>
      <c r="C9880" s="3">
        <v>120915.62919000001</v>
      </c>
      <c r="D9880" s="2"/>
    </row>
    <row r="9881" spans="1:4" x14ac:dyDescent="0.25">
      <c r="A9881" s="2">
        <v>540</v>
      </c>
      <c r="B9881">
        <v>10999</v>
      </c>
      <c r="C9881" s="3">
        <v>111.790329</v>
      </c>
      <c r="D9881" s="2"/>
    </row>
    <row r="9882" spans="1:4" x14ac:dyDescent="0.25">
      <c r="A9882" s="2">
        <v>540</v>
      </c>
      <c r="B9882">
        <v>11000</v>
      </c>
      <c r="C9882" s="3">
        <v>19657.508918</v>
      </c>
      <c r="D9882" s="2"/>
    </row>
    <row r="9883" spans="1:4" x14ac:dyDescent="0.25">
      <c r="A9883" s="2">
        <v>540</v>
      </c>
      <c r="B9883">
        <v>11001</v>
      </c>
      <c r="C9883" s="3">
        <v>20869.799531000001</v>
      </c>
      <c r="D9883" s="2"/>
    </row>
    <row r="9884" spans="1:4" x14ac:dyDescent="0.25">
      <c r="A9884" s="2">
        <v>540</v>
      </c>
      <c r="B9884">
        <v>11002</v>
      </c>
      <c r="C9884" s="3">
        <v>6608.8093529999996</v>
      </c>
      <c r="D9884" s="2"/>
    </row>
    <row r="9885" spans="1:4" x14ac:dyDescent="0.25">
      <c r="A9885" s="2">
        <v>540</v>
      </c>
      <c r="B9885">
        <v>11003</v>
      </c>
      <c r="C9885" s="3">
        <v>13317.570984</v>
      </c>
      <c r="D9885" s="2"/>
    </row>
    <row r="9886" spans="1:4" x14ac:dyDescent="0.25">
      <c r="A9886" s="2">
        <v>540</v>
      </c>
      <c r="B9886">
        <v>11004</v>
      </c>
      <c r="C9886" s="3">
        <v>5912.1296300000004</v>
      </c>
      <c r="D9886" s="2"/>
    </row>
    <row r="9887" spans="1:4" x14ac:dyDescent="0.25">
      <c r="A9887" s="2">
        <v>540</v>
      </c>
      <c r="B9887">
        <v>11005</v>
      </c>
      <c r="C9887" s="3">
        <v>42407.240897000003</v>
      </c>
      <c r="D9887" s="2"/>
    </row>
    <row r="9888" spans="1:4" x14ac:dyDescent="0.25">
      <c r="A9888" s="2">
        <v>540</v>
      </c>
      <c r="B9888">
        <v>11006</v>
      </c>
      <c r="C9888" s="3">
        <v>16669.568196</v>
      </c>
      <c r="D9888" s="2"/>
    </row>
    <row r="9889" spans="1:4" x14ac:dyDescent="0.25">
      <c r="A9889" s="2">
        <v>540</v>
      </c>
      <c r="B9889">
        <v>11007</v>
      </c>
      <c r="C9889" s="3">
        <v>25737.672699999999</v>
      </c>
      <c r="D9889" s="2"/>
    </row>
    <row r="9890" spans="1:4" x14ac:dyDescent="0.25">
      <c r="A9890" s="2">
        <v>540</v>
      </c>
      <c r="B9890">
        <v>11008</v>
      </c>
      <c r="C9890" s="3">
        <v>6200.0566490000001</v>
      </c>
      <c r="D9890" s="2"/>
    </row>
    <row r="9891" spans="1:4" x14ac:dyDescent="0.25">
      <c r="A9891" s="2">
        <v>540</v>
      </c>
      <c r="B9891">
        <v>11009</v>
      </c>
      <c r="C9891" s="3">
        <v>27653.461864000001</v>
      </c>
      <c r="D9891" s="2"/>
    </row>
    <row r="9892" spans="1:4" x14ac:dyDescent="0.25">
      <c r="A9892" s="2">
        <v>540</v>
      </c>
      <c r="B9892">
        <v>11010</v>
      </c>
      <c r="C9892" s="3">
        <v>11793.508578000001</v>
      </c>
      <c r="D9892" s="2"/>
    </row>
    <row r="9893" spans="1:4" x14ac:dyDescent="0.25">
      <c r="A9893" s="2">
        <v>540</v>
      </c>
      <c r="B9893">
        <v>11011</v>
      </c>
      <c r="C9893" s="3">
        <v>24849.588244999999</v>
      </c>
      <c r="D9893" s="2"/>
    </row>
    <row r="9894" spans="1:4" x14ac:dyDescent="0.25">
      <c r="A9894" s="2">
        <v>540</v>
      </c>
      <c r="B9894">
        <v>11012</v>
      </c>
      <c r="C9894" s="3">
        <v>31790.970236000001</v>
      </c>
      <c r="D9894" s="2"/>
    </row>
    <row r="9895" spans="1:4" x14ac:dyDescent="0.25">
      <c r="A9895" s="2">
        <v>540</v>
      </c>
      <c r="B9895">
        <v>11013</v>
      </c>
      <c r="C9895" s="3">
        <v>19915.633290999998</v>
      </c>
      <c r="D9895" s="2"/>
    </row>
    <row r="9896" spans="1:4" x14ac:dyDescent="0.25">
      <c r="A9896" s="2">
        <v>540</v>
      </c>
      <c r="B9896">
        <v>11014</v>
      </c>
      <c r="C9896" s="3">
        <v>32460.911069999998</v>
      </c>
      <c r="D9896" s="2"/>
    </row>
    <row r="9897" spans="1:4" x14ac:dyDescent="0.25">
      <c r="A9897" s="2">
        <v>540</v>
      </c>
      <c r="B9897">
        <v>11015</v>
      </c>
      <c r="C9897" s="3">
        <v>15149.213637999999</v>
      </c>
      <c r="D9897" s="2"/>
    </row>
    <row r="9898" spans="1:4" x14ac:dyDescent="0.25">
      <c r="A9898" s="2">
        <v>540</v>
      </c>
      <c r="B9898">
        <v>11016</v>
      </c>
      <c r="C9898" s="3">
        <v>14899.014243</v>
      </c>
      <c r="D9898" s="2"/>
    </row>
    <row r="9899" spans="1:4" x14ac:dyDescent="0.25">
      <c r="A9899" s="2">
        <v>540</v>
      </c>
      <c r="B9899">
        <v>11017</v>
      </c>
      <c r="C9899" s="3">
        <v>7257.5502930000002</v>
      </c>
      <c r="D9899" s="2"/>
    </row>
    <row r="9900" spans="1:4" x14ac:dyDescent="0.25">
      <c r="A9900" s="2">
        <v>540</v>
      </c>
      <c r="B9900">
        <v>11018</v>
      </c>
      <c r="C9900" s="3">
        <v>9954.2283260000004</v>
      </c>
      <c r="D9900" s="2"/>
    </row>
    <row r="9901" spans="1:4" x14ac:dyDescent="0.25">
      <c r="A9901" s="2">
        <v>540</v>
      </c>
      <c r="B9901">
        <v>11019</v>
      </c>
      <c r="C9901" s="3">
        <v>8048.3873809999996</v>
      </c>
      <c r="D9901" s="2"/>
    </row>
    <row r="9902" spans="1:4" x14ac:dyDescent="0.25">
      <c r="A9902" s="2">
        <v>540</v>
      </c>
      <c r="B9902">
        <v>11020</v>
      </c>
      <c r="C9902" s="3">
        <v>1514.13058</v>
      </c>
      <c r="D9902" s="2"/>
    </row>
    <row r="9903" spans="1:4" x14ac:dyDescent="0.25">
      <c r="A9903" s="2">
        <v>540</v>
      </c>
      <c r="B9903">
        <v>11021</v>
      </c>
      <c r="C9903" s="3">
        <v>9636.1214909999999</v>
      </c>
      <c r="D9903" s="2"/>
    </row>
    <row r="9904" spans="1:4" x14ac:dyDescent="0.25">
      <c r="A9904" s="2">
        <v>540</v>
      </c>
      <c r="B9904">
        <v>11022</v>
      </c>
      <c r="C9904" s="3">
        <v>11764.035673</v>
      </c>
      <c r="D9904" s="2"/>
    </row>
    <row r="9905" spans="1:4" x14ac:dyDescent="0.25">
      <c r="A9905" s="2">
        <v>540</v>
      </c>
      <c r="B9905">
        <v>11023</v>
      </c>
      <c r="C9905" s="3">
        <v>7176.9555309999996</v>
      </c>
      <c r="D9905" s="2"/>
    </row>
    <row r="9906" spans="1:4" x14ac:dyDescent="0.25">
      <c r="A9906" s="2">
        <v>540</v>
      </c>
      <c r="B9906">
        <v>11024</v>
      </c>
      <c r="C9906" s="3">
        <v>7176.9555309999996</v>
      </c>
      <c r="D9906" s="2"/>
    </row>
    <row r="9907" spans="1:4" x14ac:dyDescent="0.25">
      <c r="A9907" s="2">
        <v>540</v>
      </c>
      <c r="B9907">
        <v>11025</v>
      </c>
      <c r="C9907" s="3">
        <v>11764.035673</v>
      </c>
      <c r="D9907" s="2"/>
    </row>
    <row r="9908" spans="1:4" x14ac:dyDescent="0.25">
      <c r="A9908" s="2">
        <v>540</v>
      </c>
      <c r="B9908">
        <v>11026</v>
      </c>
      <c r="C9908" s="3">
        <v>11764.035673</v>
      </c>
      <c r="D9908" s="2"/>
    </row>
    <row r="9909" spans="1:4" x14ac:dyDescent="0.25">
      <c r="A9909" s="2">
        <v>540</v>
      </c>
      <c r="B9909">
        <v>11028</v>
      </c>
      <c r="C9909" s="3">
        <v>3649.9982909999999</v>
      </c>
      <c r="D9909" s="2"/>
    </row>
    <row r="9910" spans="1:4" x14ac:dyDescent="0.25">
      <c r="A9910" s="2">
        <v>540</v>
      </c>
      <c r="B9910">
        <v>11029</v>
      </c>
      <c r="C9910" s="3">
        <v>13075.218870999999</v>
      </c>
      <c r="D9910" s="2"/>
    </row>
    <row r="9911" spans="1:4" x14ac:dyDescent="0.25">
      <c r="A9911" s="2">
        <v>540</v>
      </c>
      <c r="B9911">
        <v>11030</v>
      </c>
      <c r="C9911" s="3">
        <v>9425.2205790000007</v>
      </c>
      <c r="D9911" s="2"/>
    </row>
    <row r="9912" spans="1:4" x14ac:dyDescent="0.25">
      <c r="A9912" s="2">
        <v>540</v>
      </c>
      <c r="B9912">
        <v>11032</v>
      </c>
      <c r="C9912" s="3">
        <v>1392.0293409999999</v>
      </c>
      <c r="D9912" s="2"/>
    </row>
    <row r="9913" spans="1:4" x14ac:dyDescent="0.25">
      <c r="A9913" s="2">
        <v>540</v>
      </c>
      <c r="B9913">
        <v>11033</v>
      </c>
      <c r="C9913" s="3">
        <v>4599.5885129999997</v>
      </c>
      <c r="D9913" s="2"/>
    </row>
    <row r="9914" spans="1:4" x14ac:dyDescent="0.25">
      <c r="A9914" s="2">
        <v>540</v>
      </c>
      <c r="B9914">
        <v>11034</v>
      </c>
      <c r="C9914" s="3">
        <v>7822.4814509999997</v>
      </c>
      <c r="D9914" s="2"/>
    </row>
    <row r="9915" spans="1:4" x14ac:dyDescent="0.25">
      <c r="A9915" s="2">
        <v>540</v>
      </c>
      <c r="B9915">
        <v>11035</v>
      </c>
      <c r="C9915" s="3">
        <v>102520.499973666</v>
      </c>
      <c r="D9915" s="2"/>
    </row>
    <row r="9916" spans="1:4" x14ac:dyDescent="0.25">
      <c r="A9916" s="2">
        <v>540</v>
      </c>
      <c r="B9916">
        <v>11036</v>
      </c>
      <c r="C9916" s="3">
        <v>17468.926458999998</v>
      </c>
      <c r="D9916" s="2"/>
    </row>
    <row r="9917" spans="1:4" x14ac:dyDescent="0.25">
      <c r="A9917" s="2">
        <v>540</v>
      </c>
      <c r="B9917">
        <v>11037</v>
      </c>
      <c r="C9917" s="3">
        <v>301.36056300000001</v>
      </c>
      <c r="D9917" s="2"/>
    </row>
    <row r="9918" spans="1:4" x14ac:dyDescent="0.25">
      <c r="A9918" s="2">
        <v>540</v>
      </c>
      <c r="B9918">
        <v>11038</v>
      </c>
      <c r="C9918" s="3">
        <v>8067.8729039999998</v>
      </c>
      <c r="D9918" s="2"/>
    </row>
    <row r="9919" spans="1:4" x14ac:dyDescent="0.25">
      <c r="A9919" s="2">
        <v>540</v>
      </c>
      <c r="B9919">
        <v>11039</v>
      </c>
      <c r="C9919" s="3">
        <v>13807.850124000001</v>
      </c>
      <c r="D9919" s="2"/>
    </row>
    <row r="9920" spans="1:4" x14ac:dyDescent="0.25">
      <c r="A9920" s="2">
        <v>540</v>
      </c>
      <c r="B9920">
        <v>11040</v>
      </c>
      <c r="C9920" s="3">
        <v>8067.8729039999998</v>
      </c>
      <c r="D9920" s="2"/>
    </row>
    <row r="9921" spans="1:4" x14ac:dyDescent="0.25">
      <c r="A9921" s="2">
        <v>540</v>
      </c>
      <c r="B9921">
        <v>11041</v>
      </c>
      <c r="C9921" s="3">
        <v>19450.127559</v>
      </c>
      <c r="D9921" s="2"/>
    </row>
    <row r="9922" spans="1:4" x14ac:dyDescent="0.25">
      <c r="A9922" s="2">
        <v>540</v>
      </c>
      <c r="B9922">
        <v>11042</v>
      </c>
      <c r="C9922" s="3">
        <v>17106.754142000002</v>
      </c>
      <c r="D9922" s="2"/>
    </row>
    <row r="9923" spans="1:4" x14ac:dyDescent="0.25">
      <c r="A9923" s="2">
        <v>540</v>
      </c>
      <c r="B9923">
        <v>11043</v>
      </c>
      <c r="C9923" s="3">
        <v>10614.031643</v>
      </c>
      <c r="D9923" s="2"/>
    </row>
    <row r="9924" spans="1:4" x14ac:dyDescent="0.25">
      <c r="A9924" s="2">
        <v>540</v>
      </c>
      <c r="B9924">
        <v>11044</v>
      </c>
      <c r="C9924" s="3">
        <v>992.67779700000006</v>
      </c>
      <c r="D9924" s="2"/>
    </row>
    <row r="9925" spans="1:4" x14ac:dyDescent="0.25">
      <c r="A9925" s="2">
        <v>540</v>
      </c>
      <c r="B9925">
        <v>11045</v>
      </c>
      <c r="C9925" s="3">
        <v>12649.537437999999</v>
      </c>
      <c r="D9925" s="2"/>
    </row>
    <row r="9926" spans="1:4" x14ac:dyDescent="0.25">
      <c r="A9926" s="2">
        <v>540</v>
      </c>
      <c r="B9926">
        <v>11046</v>
      </c>
      <c r="C9926" s="3">
        <v>5690.7718990000003</v>
      </c>
      <c r="D9926" s="2"/>
    </row>
    <row r="9927" spans="1:4" x14ac:dyDescent="0.25">
      <c r="A9927" s="2">
        <v>540</v>
      </c>
      <c r="B9927">
        <v>11047</v>
      </c>
      <c r="C9927" s="3">
        <v>5690.7718990000003</v>
      </c>
      <c r="D9927" s="2"/>
    </row>
    <row r="9928" spans="1:4" x14ac:dyDescent="0.25">
      <c r="A9928" s="2">
        <v>540</v>
      </c>
      <c r="B9928">
        <v>11048</v>
      </c>
      <c r="C9928" s="3">
        <v>5605.9883659999996</v>
      </c>
      <c r="D9928" s="2"/>
    </row>
    <row r="9929" spans="1:4" x14ac:dyDescent="0.25">
      <c r="A9929" s="2">
        <v>540</v>
      </c>
      <c r="B9929">
        <v>11049</v>
      </c>
      <c r="C9929" s="3">
        <v>8966.4810809999999</v>
      </c>
      <c r="D9929" s="2"/>
    </row>
    <row r="9930" spans="1:4" x14ac:dyDescent="0.25">
      <c r="A9930" s="2">
        <v>540</v>
      </c>
      <c r="B9930">
        <v>11050</v>
      </c>
      <c r="C9930" s="3">
        <v>38012.505409999998</v>
      </c>
      <c r="D9930" s="2"/>
    </row>
    <row r="9931" spans="1:4" x14ac:dyDescent="0.25">
      <c r="A9931" s="2">
        <v>540</v>
      </c>
      <c r="B9931">
        <v>11051</v>
      </c>
      <c r="C9931" s="3">
        <v>4878.3178330000001</v>
      </c>
      <c r="D9931" s="2"/>
    </row>
    <row r="9932" spans="1:4" x14ac:dyDescent="0.25">
      <c r="A9932" s="2">
        <v>540</v>
      </c>
      <c r="B9932">
        <v>11052</v>
      </c>
      <c r="C9932" s="3">
        <v>26625.563295</v>
      </c>
      <c r="D9932" s="2"/>
    </row>
    <row r="9933" spans="1:4" x14ac:dyDescent="0.25">
      <c r="A9933" s="2">
        <v>540</v>
      </c>
      <c r="B9933">
        <v>11053</v>
      </c>
      <c r="C9933" s="3">
        <v>14798.915593</v>
      </c>
      <c r="D9933" s="2"/>
    </row>
    <row r="9934" spans="1:4" x14ac:dyDescent="0.25">
      <c r="A9934" s="2">
        <v>540</v>
      </c>
      <c r="B9934">
        <v>11054</v>
      </c>
      <c r="C9934" s="3">
        <v>84425.251269999993</v>
      </c>
      <c r="D9934" s="2"/>
    </row>
    <row r="9935" spans="1:4" x14ac:dyDescent="0.25">
      <c r="A9935" s="2">
        <v>540</v>
      </c>
      <c r="B9935">
        <v>11055</v>
      </c>
      <c r="C9935" s="3">
        <v>78378.935628000007</v>
      </c>
      <c r="D9935" s="2"/>
    </row>
    <row r="9936" spans="1:4" x14ac:dyDescent="0.25">
      <c r="A9936" s="2">
        <v>540</v>
      </c>
      <c r="B9936">
        <v>11056</v>
      </c>
      <c r="C9936" s="3">
        <v>87168.104042000006</v>
      </c>
      <c r="D9936" s="2"/>
    </row>
    <row r="9937" spans="1:4" x14ac:dyDescent="0.25">
      <c r="A9937" s="2">
        <v>540</v>
      </c>
      <c r="B9937">
        <v>11057</v>
      </c>
      <c r="C9937" s="3">
        <v>91376.526922000005</v>
      </c>
      <c r="D9937" s="2"/>
    </row>
    <row r="9938" spans="1:4" x14ac:dyDescent="0.25">
      <c r="A9938" s="2">
        <v>540</v>
      </c>
      <c r="B9938">
        <v>11058</v>
      </c>
      <c r="C9938" s="3">
        <v>82328.304875000002</v>
      </c>
      <c r="D9938" s="2"/>
    </row>
    <row r="9939" spans="1:4" x14ac:dyDescent="0.25">
      <c r="A9939" s="2">
        <v>540</v>
      </c>
      <c r="B9939">
        <v>11059</v>
      </c>
      <c r="C9939" s="3">
        <v>12992.115771999999</v>
      </c>
      <c r="D9939" s="2"/>
    </row>
    <row r="9940" spans="1:4" x14ac:dyDescent="0.25">
      <c r="A9940" s="2">
        <v>540</v>
      </c>
      <c r="B9940">
        <v>11060</v>
      </c>
      <c r="C9940" s="3">
        <v>25269.118897</v>
      </c>
      <c r="D9940" s="2"/>
    </row>
    <row r="9941" spans="1:4" x14ac:dyDescent="0.25">
      <c r="A9941" s="2">
        <v>540</v>
      </c>
      <c r="B9941">
        <v>11061</v>
      </c>
      <c r="C9941" s="3">
        <v>32216.554045000001</v>
      </c>
      <c r="D9941" s="2"/>
    </row>
    <row r="9942" spans="1:4" x14ac:dyDescent="0.25">
      <c r="A9942" s="2">
        <v>540</v>
      </c>
      <c r="B9942">
        <v>11062</v>
      </c>
      <c r="C9942" s="3">
        <v>9216.8282839999993</v>
      </c>
      <c r="D9942" s="2"/>
    </row>
    <row r="9943" spans="1:4" x14ac:dyDescent="0.25">
      <c r="A9943" s="2">
        <v>540</v>
      </c>
      <c r="B9943">
        <v>11063</v>
      </c>
      <c r="C9943" s="3">
        <v>9216.8282839999993</v>
      </c>
      <c r="D9943" s="2"/>
    </row>
    <row r="9944" spans="1:4" x14ac:dyDescent="0.25">
      <c r="A9944" s="2">
        <v>540</v>
      </c>
      <c r="B9944">
        <v>11065</v>
      </c>
      <c r="C9944" s="3">
        <v>38137.029724</v>
      </c>
      <c r="D9944" s="2"/>
    </row>
    <row r="9945" spans="1:4" x14ac:dyDescent="0.25">
      <c r="A9945" s="2">
        <v>540</v>
      </c>
      <c r="B9945">
        <v>11067</v>
      </c>
      <c r="C9945" s="3">
        <v>34572.362478000003</v>
      </c>
      <c r="D9945" s="2"/>
    </row>
    <row r="9946" spans="1:4" x14ac:dyDescent="0.25">
      <c r="A9946" s="2">
        <v>540</v>
      </c>
      <c r="B9946">
        <v>11068</v>
      </c>
      <c r="C9946" s="3">
        <v>27444.705574</v>
      </c>
      <c r="D9946" s="2"/>
    </row>
    <row r="9947" spans="1:4" x14ac:dyDescent="0.25">
      <c r="A9947" s="2">
        <v>540</v>
      </c>
      <c r="B9947">
        <v>11069</v>
      </c>
      <c r="C9947" s="3">
        <v>22754.891223999999</v>
      </c>
      <c r="D9947" s="2"/>
    </row>
    <row r="9948" spans="1:4" x14ac:dyDescent="0.25">
      <c r="A9948" s="2">
        <v>540</v>
      </c>
      <c r="B9948">
        <v>11070</v>
      </c>
      <c r="C9948" s="3">
        <v>1924.062711</v>
      </c>
      <c r="D9948" s="2"/>
    </row>
    <row r="9949" spans="1:4" x14ac:dyDescent="0.25">
      <c r="A9949" s="2">
        <v>540</v>
      </c>
      <c r="B9949">
        <v>11071</v>
      </c>
      <c r="C9949" s="3">
        <v>1934.7011210000001</v>
      </c>
      <c r="D9949" s="2"/>
    </row>
    <row r="9950" spans="1:4" x14ac:dyDescent="0.25">
      <c r="A9950" s="2">
        <v>540</v>
      </c>
      <c r="B9950">
        <v>11072</v>
      </c>
      <c r="C9950" s="3">
        <v>3688.8419410000001</v>
      </c>
      <c r="D9950" s="2"/>
    </row>
    <row r="9951" spans="1:4" x14ac:dyDescent="0.25">
      <c r="A9951" s="2">
        <v>540</v>
      </c>
      <c r="B9951">
        <v>11073</v>
      </c>
      <c r="C9951" s="3">
        <v>3688.8419410000001</v>
      </c>
      <c r="D9951" s="2"/>
    </row>
    <row r="9952" spans="1:4" x14ac:dyDescent="0.25">
      <c r="A9952" s="2">
        <v>540</v>
      </c>
      <c r="B9952">
        <v>11074</v>
      </c>
      <c r="C9952" s="3">
        <v>12959.577089</v>
      </c>
      <c r="D9952" s="2"/>
    </row>
    <row r="9953" spans="1:4" x14ac:dyDescent="0.25">
      <c r="A9953" s="2">
        <v>540</v>
      </c>
      <c r="B9953">
        <v>11077</v>
      </c>
      <c r="C9953" s="3">
        <v>4295.2447199999997</v>
      </c>
      <c r="D9953" s="2"/>
    </row>
    <row r="9954" spans="1:4" x14ac:dyDescent="0.25">
      <c r="A9954" s="2">
        <v>540</v>
      </c>
      <c r="B9954">
        <v>11078</v>
      </c>
      <c r="C9954" s="3">
        <v>0</v>
      </c>
      <c r="D9954" s="2"/>
    </row>
    <row r="9955" spans="1:4" x14ac:dyDescent="0.25">
      <c r="A9955" s="2">
        <v>540</v>
      </c>
      <c r="B9955">
        <v>11079</v>
      </c>
      <c r="C9955" s="3">
        <v>3120.2804299999998</v>
      </c>
      <c r="D9955" s="2"/>
    </row>
    <row r="9956" spans="1:4" x14ac:dyDescent="0.25">
      <c r="A9956" s="2">
        <v>540</v>
      </c>
      <c r="B9956">
        <v>11080</v>
      </c>
      <c r="C9956" s="3">
        <v>3120.2804299999998</v>
      </c>
      <c r="D9956" s="2"/>
    </row>
    <row r="9957" spans="1:4" x14ac:dyDescent="0.25">
      <c r="A9957" s="2">
        <v>540</v>
      </c>
      <c r="B9957">
        <v>11081</v>
      </c>
      <c r="C9957" s="3">
        <v>4649.6171450000002</v>
      </c>
      <c r="D9957" s="2"/>
    </row>
    <row r="9958" spans="1:4" x14ac:dyDescent="0.25">
      <c r="A9958" s="2">
        <v>540</v>
      </c>
      <c r="B9958">
        <v>11082</v>
      </c>
      <c r="C9958" s="3">
        <v>5466.2858569999999</v>
      </c>
      <c r="D9958" s="2"/>
    </row>
    <row r="9959" spans="1:4" x14ac:dyDescent="0.25">
      <c r="A9959" s="2">
        <v>540</v>
      </c>
      <c r="B9959">
        <v>11083</v>
      </c>
      <c r="C9959" s="3">
        <v>4348.1097019999997</v>
      </c>
      <c r="D9959" s="2"/>
    </row>
    <row r="9960" spans="1:4" x14ac:dyDescent="0.25">
      <c r="A9960" s="2">
        <v>540</v>
      </c>
      <c r="B9960">
        <v>11084</v>
      </c>
      <c r="C9960" s="3">
        <v>567.00441999999998</v>
      </c>
      <c r="D9960" s="2"/>
    </row>
    <row r="9961" spans="1:4" x14ac:dyDescent="0.25">
      <c r="A9961" s="2">
        <v>540</v>
      </c>
      <c r="B9961">
        <v>11085</v>
      </c>
      <c r="C9961" s="3">
        <v>4620.8418490000004</v>
      </c>
      <c r="D9961" s="2"/>
    </row>
    <row r="9962" spans="1:4" x14ac:dyDescent="0.25">
      <c r="A9962" s="2">
        <v>540</v>
      </c>
      <c r="B9962">
        <v>11086</v>
      </c>
      <c r="C9962" s="3">
        <v>5223.3056509999997</v>
      </c>
      <c r="D9962" s="2"/>
    </row>
    <row r="9963" spans="1:4" x14ac:dyDescent="0.25">
      <c r="A9963" s="2">
        <v>540</v>
      </c>
      <c r="B9963">
        <v>11087</v>
      </c>
      <c r="C9963" s="3">
        <v>28799.911287999999</v>
      </c>
      <c r="D9963" s="2"/>
    </row>
    <row r="9964" spans="1:4" x14ac:dyDescent="0.25">
      <c r="A9964" s="2">
        <v>540</v>
      </c>
      <c r="B9964">
        <v>11088</v>
      </c>
      <c r="C9964" s="3">
        <v>20956.700013999998</v>
      </c>
      <c r="D9964" s="2"/>
    </row>
    <row r="9965" spans="1:4" x14ac:dyDescent="0.25">
      <c r="A9965" s="2">
        <v>540</v>
      </c>
      <c r="B9965">
        <v>11089</v>
      </c>
      <c r="C9965" s="3">
        <v>13392.966493</v>
      </c>
      <c r="D9965" s="2"/>
    </row>
    <row r="9966" spans="1:4" x14ac:dyDescent="0.25">
      <c r="A9966" s="2">
        <v>540</v>
      </c>
      <c r="B9966">
        <v>11090</v>
      </c>
      <c r="C9966" s="3">
        <v>12770.32216</v>
      </c>
      <c r="D9966" s="2"/>
    </row>
    <row r="9967" spans="1:4" x14ac:dyDescent="0.25">
      <c r="A9967" s="2">
        <v>540</v>
      </c>
      <c r="B9967">
        <v>11091</v>
      </c>
      <c r="C9967" s="3">
        <v>0</v>
      </c>
      <c r="D9967" s="2"/>
    </row>
    <row r="9968" spans="1:4" x14ac:dyDescent="0.25">
      <c r="A9968" s="2">
        <v>540</v>
      </c>
      <c r="B9968">
        <v>11092</v>
      </c>
      <c r="C9968" s="3">
        <v>4051.8950129999998</v>
      </c>
      <c r="D9968" s="2"/>
    </row>
    <row r="9969" spans="1:4" x14ac:dyDescent="0.25">
      <c r="A9969" s="2">
        <v>540</v>
      </c>
      <c r="B9969">
        <v>11093</v>
      </c>
      <c r="C9969" s="3">
        <v>14069.420362000001</v>
      </c>
      <c r="D9969" s="2"/>
    </row>
    <row r="9970" spans="1:4" x14ac:dyDescent="0.25">
      <c r="A9970" s="2">
        <v>540</v>
      </c>
      <c r="B9970">
        <v>11094</v>
      </c>
      <c r="C9970" s="3">
        <v>14069.420362000001</v>
      </c>
      <c r="D9970" s="2"/>
    </row>
    <row r="9971" spans="1:4" x14ac:dyDescent="0.25">
      <c r="A9971" s="2">
        <v>540</v>
      </c>
      <c r="B9971">
        <v>11095</v>
      </c>
      <c r="C9971" s="3">
        <v>52292.392750999999</v>
      </c>
      <c r="D9971" s="2"/>
    </row>
    <row r="9972" spans="1:4" x14ac:dyDescent="0.25">
      <c r="A9972" s="2">
        <v>540</v>
      </c>
      <c r="B9972">
        <v>11096</v>
      </c>
      <c r="C9972" s="3">
        <v>37767.144867000003</v>
      </c>
      <c r="D9972" s="2"/>
    </row>
    <row r="9973" spans="1:4" x14ac:dyDescent="0.25">
      <c r="A9973" s="2">
        <v>540</v>
      </c>
      <c r="B9973">
        <v>11097</v>
      </c>
      <c r="C9973" s="3">
        <v>35110.983218000001</v>
      </c>
      <c r="D9973" s="2"/>
    </row>
    <row r="9974" spans="1:4" x14ac:dyDescent="0.25">
      <c r="A9974" s="2">
        <v>540</v>
      </c>
      <c r="B9974">
        <v>11098</v>
      </c>
      <c r="C9974" s="3">
        <v>32996.093584000002</v>
      </c>
      <c r="D9974" s="2"/>
    </row>
    <row r="9975" spans="1:4" x14ac:dyDescent="0.25">
      <c r="A9975" s="2">
        <v>540</v>
      </c>
      <c r="B9975">
        <v>11099</v>
      </c>
      <c r="C9975" s="3">
        <v>36211.462832999998</v>
      </c>
      <c r="D9975" s="2"/>
    </row>
    <row r="9976" spans="1:4" x14ac:dyDescent="0.25">
      <c r="A9976" s="2">
        <v>540</v>
      </c>
      <c r="B9976">
        <v>11100</v>
      </c>
      <c r="C9976" s="3">
        <v>31620.821179999999</v>
      </c>
      <c r="D9976" s="2"/>
    </row>
    <row r="9977" spans="1:4" x14ac:dyDescent="0.25">
      <c r="A9977" s="2">
        <v>540</v>
      </c>
      <c r="B9977">
        <v>11101</v>
      </c>
      <c r="C9977" s="3">
        <v>68107.076801999996</v>
      </c>
      <c r="D9977" s="2"/>
    </row>
    <row r="9978" spans="1:4" x14ac:dyDescent="0.25">
      <c r="A9978" s="2">
        <v>540</v>
      </c>
      <c r="B9978">
        <v>11102</v>
      </c>
      <c r="C9978" s="3">
        <v>67832.284014999997</v>
      </c>
      <c r="D9978" s="2"/>
    </row>
    <row r="9979" spans="1:4" x14ac:dyDescent="0.25">
      <c r="A9979" s="2">
        <v>540</v>
      </c>
      <c r="B9979">
        <v>11103</v>
      </c>
      <c r="C9979" s="3">
        <v>69242.130453000005</v>
      </c>
      <c r="D9979" s="2"/>
    </row>
    <row r="9980" spans="1:4" x14ac:dyDescent="0.25">
      <c r="A9980" s="2">
        <v>540</v>
      </c>
      <c r="B9980">
        <v>11104</v>
      </c>
      <c r="C9980" s="3">
        <v>4878.9972719999996</v>
      </c>
      <c r="D9980" s="2"/>
    </row>
    <row r="9981" spans="1:4" x14ac:dyDescent="0.25">
      <c r="A9981" s="2">
        <v>540</v>
      </c>
      <c r="B9981">
        <v>11105</v>
      </c>
      <c r="C9981" s="3">
        <v>4878.9972719999996</v>
      </c>
      <c r="D9981" s="2"/>
    </row>
    <row r="9982" spans="1:4" x14ac:dyDescent="0.25">
      <c r="A9982" s="2">
        <v>540</v>
      </c>
      <c r="B9982">
        <v>11106</v>
      </c>
      <c r="C9982" s="3">
        <v>62953.286741000004</v>
      </c>
      <c r="D9982" s="2"/>
    </row>
    <row r="9983" spans="1:4" x14ac:dyDescent="0.25">
      <c r="A9983" s="2">
        <v>540</v>
      </c>
      <c r="B9983">
        <v>11107</v>
      </c>
      <c r="C9983" s="3">
        <v>39428.889617000001</v>
      </c>
      <c r="D9983" s="2"/>
    </row>
    <row r="9984" spans="1:4" x14ac:dyDescent="0.25">
      <c r="A9984" s="2">
        <v>540</v>
      </c>
      <c r="B9984">
        <v>11108</v>
      </c>
      <c r="C9984" s="3">
        <v>4503.0435930000003</v>
      </c>
      <c r="D9984" s="2"/>
    </row>
    <row r="9985" spans="1:4" x14ac:dyDescent="0.25">
      <c r="A9985" s="2">
        <v>540</v>
      </c>
      <c r="B9985">
        <v>11109</v>
      </c>
      <c r="C9985" s="3">
        <v>71940.525687000001</v>
      </c>
      <c r="D9985" s="2"/>
    </row>
    <row r="9986" spans="1:4" x14ac:dyDescent="0.25">
      <c r="A9986" s="2">
        <v>540</v>
      </c>
      <c r="B9986">
        <v>11110</v>
      </c>
      <c r="C9986" s="3">
        <v>56422.647373</v>
      </c>
      <c r="D9986" s="2"/>
    </row>
    <row r="9987" spans="1:4" x14ac:dyDescent="0.25">
      <c r="A9987" s="2">
        <v>540</v>
      </c>
      <c r="B9987">
        <v>11111</v>
      </c>
      <c r="C9987" s="3">
        <v>15025.073046</v>
      </c>
      <c r="D9987" s="2"/>
    </row>
    <row r="9988" spans="1:4" x14ac:dyDescent="0.25">
      <c r="A9988" s="2">
        <v>540</v>
      </c>
      <c r="B9988">
        <v>11112</v>
      </c>
      <c r="C9988" s="3">
        <v>42524.552764332999</v>
      </c>
      <c r="D9988" s="2"/>
    </row>
    <row r="9989" spans="1:4" x14ac:dyDescent="0.25">
      <c r="A9989" s="2">
        <v>540</v>
      </c>
      <c r="B9989">
        <v>11113</v>
      </c>
      <c r="C9989" s="3">
        <v>56244.526379333001</v>
      </c>
      <c r="D9989" s="2"/>
    </row>
    <row r="9990" spans="1:4" x14ac:dyDescent="0.25">
      <c r="A9990" s="2">
        <v>540</v>
      </c>
      <c r="B9990">
        <v>11114</v>
      </c>
      <c r="C9990" s="3">
        <v>1901.1018939999999</v>
      </c>
      <c r="D9990" s="2"/>
    </row>
    <row r="9991" spans="1:4" x14ac:dyDescent="0.25">
      <c r="A9991" s="2">
        <v>540</v>
      </c>
      <c r="B9991">
        <v>11115</v>
      </c>
      <c r="C9991" s="3">
        <v>13093.683089</v>
      </c>
      <c r="D9991" s="2"/>
    </row>
    <row r="9992" spans="1:4" x14ac:dyDescent="0.25">
      <c r="A9992" s="2">
        <v>540</v>
      </c>
      <c r="B9992">
        <v>11116</v>
      </c>
      <c r="C9992" s="3">
        <v>13093.683089</v>
      </c>
      <c r="D9992" s="2"/>
    </row>
    <row r="9993" spans="1:4" x14ac:dyDescent="0.25">
      <c r="A9993" s="2">
        <v>540</v>
      </c>
      <c r="B9993">
        <v>11117</v>
      </c>
      <c r="C9993" s="3">
        <v>4846.2182883329997</v>
      </c>
      <c r="D9993" s="2"/>
    </row>
    <row r="9994" spans="1:4" x14ac:dyDescent="0.25">
      <c r="A9994" s="2">
        <v>540</v>
      </c>
      <c r="B9994">
        <v>11118</v>
      </c>
      <c r="C9994" s="3">
        <v>4846.2182883329997</v>
      </c>
      <c r="D9994" s="2"/>
    </row>
    <row r="9995" spans="1:4" x14ac:dyDescent="0.25">
      <c r="A9995" s="2">
        <v>540</v>
      </c>
      <c r="B9995">
        <v>11119</v>
      </c>
      <c r="C9995" s="3">
        <v>3448.5265159999999</v>
      </c>
      <c r="D9995" s="2"/>
    </row>
    <row r="9996" spans="1:4" x14ac:dyDescent="0.25">
      <c r="A9996" s="2">
        <v>540</v>
      </c>
      <c r="B9996">
        <v>11120</v>
      </c>
      <c r="C9996" s="3">
        <v>56341.301471332998</v>
      </c>
      <c r="D9996" s="2"/>
    </row>
    <row r="9997" spans="1:4" x14ac:dyDescent="0.25">
      <c r="A9997" s="2">
        <v>540</v>
      </c>
      <c r="B9997">
        <v>11121</v>
      </c>
      <c r="C9997" s="3">
        <v>3119.0034770000002</v>
      </c>
      <c r="D9997" s="2"/>
    </row>
    <row r="9998" spans="1:4" x14ac:dyDescent="0.25">
      <c r="A9998" s="2">
        <v>540</v>
      </c>
      <c r="B9998">
        <v>11122</v>
      </c>
      <c r="C9998" s="3">
        <v>3119.0034770000002</v>
      </c>
      <c r="D9998" s="2"/>
    </row>
    <row r="9999" spans="1:4" x14ac:dyDescent="0.25">
      <c r="A9999" s="2">
        <v>540</v>
      </c>
      <c r="B9999">
        <v>11123</v>
      </c>
      <c r="C9999" s="3">
        <v>56004.552220999998</v>
      </c>
      <c r="D9999" s="2"/>
    </row>
    <row r="10000" spans="1:4" x14ac:dyDescent="0.25">
      <c r="A10000" s="2">
        <v>540</v>
      </c>
      <c r="B10000">
        <v>11124</v>
      </c>
      <c r="C10000" s="3">
        <v>52079.760453333001</v>
      </c>
      <c r="D10000" s="2"/>
    </row>
    <row r="10001" spans="1:4" x14ac:dyDescent="0.25">
      <c r="A10001" s="2">
        <v>540</v>
      </c>
      <c r="B10001">
        <v>11126</v>
      </c>
      <c r="C10001" s="3">
        <v>4530.6038490000001</v>
      </c>
      <c r="D10001" s="2"/>
    </row>
    <row r="10002" spans="1:4" x14ac:dyDescent="0.25">
      <c r="A10002" s="2">
        <v>540</v>
      </c>
      <c r="B10002">
        <v>11127</v>
      </c>
      <c r="C10002" s="3">
        <v>12038.600825</v>
      </c>
      <c r="D10002" s="2"/>
    </row>
    <row r="10003" spans="1:4" x14ac:dyDescent="0.25">
      <c r="A10003" s="2">
        <v>540</v>
      </c>
      <c r="B10003">
        <v>11128</v>
      </c>
      <c r="C10003" s="3">
        <v>7521.6823379999996</v>
      </c>
      <c r="D10003" s="2"/>
    </row>
    <row r="10004" spans="1:4" x14ac:dyDescent="0.25">
      <c r="A10004" s="2">
        <v>540</v>
      </c>
      <c r="B10004">
        <v>11129</v>
      </c>
      <c r="C10004" s="3">
        <v>16014.246646666001</v>
      </c>
      <c r="D10004" s="2"/>
    </row>
    <row r="10005" spans="1:4" x14ac:dyDescent="0.25">
      <c r="A10005" s="2">
        <v>540</v>
      </c>
      <c r="B10005">
        <v>11130</v>
      </c>
      <c r="C10005" s="3">
        <v>7437.573273</v>
      </c>
      <c r="D10005" s="2"/>
    </row>
    <row r="10006" spans="1:4" x14ac:dyDescent="0.25">
      <c r="A10006" s="2">
        <v>540</v>
      </c>
      <c r="B10006">
        <v>11131</v>
      </c>
      <c r="C10006" s="3">
        <v>7437.573273</v>
      </c>
      <c r="D10006" s="2"/>
    </row>
    <row r="10007" spans="1:4" x14ac:dyDescent="0.25">
      <c r="A10007" s="2">
        <v>540</v>
      </c>
      <c r="B10007">
        <v>11132</v>
      </c>
      <c r="C10007" s="3">
        <v>12461.506885999999</v>
      </c>
      <c r="D10007" s="2"/>
    </row>
    <row r="10008" spans="1:4" x14ac:dyDescent="0.25">
      <c r="A10008" s="2">
        <v>540</v>
      </c>
      <c r="B10008">
        <v>11133</v>
      </c>
      <c r="C10008" s="3">
        <v>12461.506885999999</v>
      </c>
      <c r="D10008" s="2"/>
    </row>
    <row r="10009" spans="1:4" x14ac:dyDescent="0.25">
      <c r="A10009" s="2">
        <v>540</v>
      </c>
      <c r="B10009">
        <v>11134</v>
      </c>
      <c r="C10009" s="3">
        <v>10201.253171</v>
      </c>
      <c r="D10009" s="2"/>
    </row>
    <row r="10010" spans="1:4" x14ac:dyDescent="0.25">
      <c r="A10010" s="2">
        <v>540</v>
      </c>
      <c r="B10010">
        <v>11135</v>
      </c>
      <c r="C10010" s="3">
        <v>4509.5903840000001</v>
      </c>
      <c r="D10010" s="2"/>
    </row>
    <row r="10011" spans="1:4" x14ac:dyDescent="0.25">
      <c r="A10011" s="2">
        <v>540</v>
      </c>
      <c r="B10011">
        <v>11136</v>
      </c>
      <c r="C10011" s="3">
        <v>11316.789149</v>
      </c>
      <c r="D10011" s="2"/>
    </row>
    <row r="10012" spans="1:4" x14ac:dyDescent="0.25">
      <c r="A10012" s="2">
        <v>540</v>
      </c>
      <c r="B10012">
        <v>11137</v>
      </c>
      <c r="C10012" s="3">
        <v>5631.2390869999999</v>
      </c>
      <c r="D10012" s="2"/>
    </row>
    <row r="10013" spans="1:4" x14ac:dyDescent="0.25">
      <c r="A10013" s="2">
        <v>540</v>
      </c>
      <c r="B10013">
        <v>11138</v>
      </c>
      <c r="C10013" s="3">
        <v>288.66060199999998</v>
      </c>
      <c r="D10013" s="2"/>
    </row>
    <row r="10014" spans="1:4" x14ac:dyDescent="0.25">
      <c r="A10014" s="2">
        <v>540</v>
      </c>
      <c r="B10014">
        <v>11139</v>
      </c>
      <c r="C10014" s="3">
        <v>7094.3203549999998</v>
      </c>
      <c r="D10014" s="2"/>
    </row>
    <row r="10015" spans="1:4" x14ac:dyDescent="0.25">
      <c r="A10015" s="2">
        <v>540</v>
      </c>
      <c r="B10015">
        <v>11140</v>
      </c>
      <c r="C10015" s="3">
        <v>7094.3203549999998</v>
      </c>
      <c r="D10015" s="2"/>
    </row>
    <row r="10016" spans="1:4" x14ac:dyDescent="0.25">
      <c r="A10016" s="2">
        <v>540</v>
      </c>
      <c r="B10016">
        <v>11141</v>
      </c>
      <c r="C10016" s="3">
        <v>21304.324708</v>
      </c>
      <c r="D10016" s="2"/>
    </row>
    <row r="10017" spans="1:4" x14ac:dyDescent="0.25">
      <c r="A10017" s="2">
        <v>540</v>
      </c>
      <c r="B10017">
        <v>11142</v>
      </c>
      <c r="C10017" s="3">
        <v>21304.324708</v>
      </c>
      <c r="D10017" s="2"/>
    </row>
    <row r="10018" spans="1:4" x14ac:dyDescent="0.25">
      <c r="A10018" s="2">
        <v>540</v>
      </c>
      <c r="B10018">
        <v>11143</v>
      </c>
      <c r="C10018" s="3">
        <v>6166.5377609999996</v>
      </c>
      <c r="D10018" s="2"/>
    </row>
    <row r="10019" spans="1:4" x14ac:dyDescent="0.25">
      <c r="A10019" s="2">
        <v>540</v>
      </c>
      <c r="B10019">
        <v>11144</v>
      </c>
      <c r="C10019" s="3">
        <v>4778.1695049999998</v>
      </c>
      <c r="D10019" s="2"/>
    </row>
    <row r="10020" spans="1:4" x14ac:dyDescent="0.25">
      <c r="A10020" s="2">
        <v>540</v>
      </c>
      <c r="B10020">
        <v>11145</v>
      </c>
      <c r="C10020" s="3">
        <v>5748.6828029999997</v>
      </c>
      <c r="D10020" s="2"/>
    </row>
    <row r="10021" spans="1:4" x14ac:dyDescent="0.25">
      <c r="A10021" s="2">
        <v>540</v>
      </c>
      <c r="B10021">
        <v>11146</v>
      </c>
      <c r="C10021" s="3">
        <v>448.02565099999998</v>
      </c>
      <c r="D10021" s="2"/>
    </row>
    <row r="10022" spans="1:4" x14ac:dyDescent="0.25">
      <c r="A10022" s="2">
        <v>540</v>
      </c>
      <c r="B10022">
        <v>11147</v>
      </c>
      <c r="C10022" s="3">
        <v>6715.2228500000001</v>
      </c>
      <c r="D10022" s="2"/>
    </row>
    <row r="10023" spans="1:4" x14ac:dyDescent="0.25">
      <c r="A10023" s="2">
        <v>540</v>
      </c>
      <c r="B10023">
        <v>11148</v>
      </c>
      <c r="C10023" s="3">
        <v>12881.760612</v>
      </c>
      <c r="D10023" s="2"/>
    </row>
    <row r="10024" spans="1:4" x14ac:dyDescent="0.25">
      <c r="A10024" s="2">
        <v>540</v>
      </c>
      <c r="B10024">
        <v>11149</v>
      </c>
      <c r="C10024" s="3">
        <v>16854.472124</v>
      </c>
      <c r="D10024" s="2"/>
    </row>
    <row r="10025" spans="1:4" x14ac:dyDescent="0.25">
      <c r="A10025" s="2">
        <v>540</v>
      </c>
      <c r="B10025">
        <v>11150</v>
      </c>
      <c r="C10025" s="3">
        <v>7121.4624569999996</v>
      </c>
      <c r="D10025" s="2"/>
    </row>
    <row r="10026" spans="1:4" x14ac:dyDescent="0.25">
      <c r="A10026" s="2">
        <v>540</v>
      </c>
      <c r="B10026">
        <v>11151</v>
      </c>
      <c r="C10026" s="3">
        <v>32379.717702000002</v>
      </c>
      <c r="D10026" s="2"/>
    </row>
    <row r="10027" spans="1:4" x14ac:dyDescent="0.25">
      <c r="A10027" s="2">
        <v>540</v>
      </c>
      <c r="B10027">
        <v>11152</v>
      </c>
      <c r="C10027" s="3">
        <v>8681.3405550000007</v>
      </c>
      <c r="D10027" s="2"/>
    </row>
    <row r="10028" spans="1:4" x14ac:dyDescent="0.25">
      <c r="A10028" s="2">
        <v>540</v>
      </c>
      <c r="B10028">
        <v>11153</v>
      </c>
      <c r="C10028" s="3">
        <v>14574.125919</v>
      </c>
      <c r="D10028" s="2"/>
    </row>
    <row r="10029" spans="1:4" x14ac:dyDescent="0.25">
      <c r="A10029" s="2">
        <v>540</v>
      </c>
      <c r="B10029">
        <v>11154</v>
      </c>
      <c r="C10029" s="3">
        <v>14574.125919</v>
      </c>
      <c r="D10029" s="2"/>
    </row>
    <row r="10030" spans="1:4" x14ac:dyDescent="0.25">
      <c r="A10030" s="2">
        <v>540</v>
      </c>
      <c r="B10030">
        <v>11155</v>
      </c>
      <c r="C10030" s="3">
        <v>2910.2745580000001</v>
      </c>
      <c r="D10030" s="2"/>
    </row>
    <row r="10031" spans="1:4" x14ac:dyDescent="0.25">
      <c r="A10031" s="2">
        <v>540</v>
      </c>
      <c r="B10031">
        <v>11156</v>
      </c>
      <c r="C10031" s="3">
        <v>2953.2582750000001</v>
      </c>
      <c r="D10031" s="2"/>
    </row>
    <row r="10032" spans="1:4" x14ac:dyDescent="0.25">
      <c r="A10032" s="2">
        <v>540</v>
      </c>
      <c r="B10032">
        <v>11157</v>
      </c>
      <c r="C10032" s="3">
        <v>5244.3473299999996</v>
      </c>
      <c r="D10032" s="2"/>
    </row>
    <row r="10033" spans="1:4" x14ac:dyDescent="0.25">
      <c r="A10033" s="2">
        <v>540</v>
      </c>
      <c r="B10033">
        <v>11158</v>
      </c>
      <c r="C10033" s="3">
        <v>1081.8237200000001</v>
      </c>
      <c r="D10033" s="2"/>
    </row>
    <row r="10034" spans="1:4" x14ac:dyDescent="0.25">
      <c r="A10034" s="2">
        <v>540</v>
      </c>
      <c r="B10034">
        <v>11159</v>
      </c>
      <c r="C10034" s="3">
        <v>997.82371999999998</v>
      </c>
      <c r="D10034" s="2"/>
    </row>
    <row r="10035" spans="1:4" x14ac:dyDescent="0.25">
      <c r="A10035" s="2">
        <v>540</v>
      </c>
      <c r="B10035">
        <v>11160</v>
      </c>
      <c r="C10035" s="3">
        <v>2387.1581449999999</v>
      </c>
      <c r="D10035" s="2"/>
    </row>
    <row r="10036" spans="1:4" x14ac:dyDescent="0.25">
      <c r="A10036" s="2">
        <v>540</v>
      </c>
      <c r="B10036">
        <v>11161</v>
      </c>
      <c r="C10036" s="3">
        <v>626.466452</v>
      </c>
      <c r="D10036" s="2"/>
    </row>
    <row r="10037" spans="1:4" x14ac:dyDescent="0.25">
      <c r="A10037" s="2">
        <v>540</v>
      </c>
      <c r="B10037">
        <v>11164</v>
      </c>
      <c r="C10037" s="3">
        <v>8763.8026883330003</v>
      </c>
      <c r="D10037" s="2"/>
    </row>
    <row r="10038" spans="1:4" x14ac:dyDescent="0.25">
      <c r="A10038" s="2">
        <v>540</v>
      </c>
      <c r="B10038">
        <v>11166</v>
      </c>
      <c r="C10038" s="3">
        <v>19840.951741000001</v>
      </c>
      <c r="D10038" s="2"/>
    </row>
    <row r="10039" spans="1:4" x14ac:dyDescent="0.25">
      <c r="A10039" s="2">
        <v>540</v>
      </c>
      <c r="B10039">
        <v>11167</v>
      </c>
      <c r="C10039" s="3">
        <v>10443.850318999999</v>
      </c>
      <c r="D10039" s="2"/>
    </row>
    <row r="10040" spans="1:4" x14ac:dyDescent="0.25">
      <c r="A10040" s="2">
        <v>540</v>
      </c>
      <c r="B10040">
        <v>11168</v>
      </c>
      <c r="C10040" s="3">
        <v>5527.7461359999998</v>
      </c>
      <c r="D10040" s="2"/>
    </row>
    <row r="10041" spans="1:4" x14ac:dyDescent="0.25">
      <c r="A10041" s="2">
        <v>540</v>
      </c>
      <c r="B10041">
        <v>11170</v>
      </c>
      <c r="C10041" s="3">
        <v>17212.345379999999</v>
      </c>
      <c r="D10041" s="2"/>
    </row>
    <row r="10042" spans="1:4" x14ac:dyDescent="0.25">
      <c r="A10042" s="2">
        <v>540</v>
      </c>
      <c r="B10042">
        <v>11171</v>
      </c>
      <c r="C10042" s="3">
        <v>17478.345379999999</v>
      </c>
      <c r="D10042" s="2"/>
    </row>
    <row r="10043" spans="1:4" x14ac:dyDescent="0.25">
      <c r="A10043" s="2">
        <v>540</v>
      </c>
      <c r="B10043">
        <v>11172</v>
      </c>
      <c r="C10043" s="3">
        <v>7991.2728980000002</v>
      </c>
      <c r="D10043" s="2"/>
    </row>
    <row r="10044" spans="1:4" x14ac:dyDescent="0.25">
      <c r="A10044" s="2">
        <v>540</v>
      </c>
      <c r="B10044">
        <v>11173</v>
      </c>
      <c r="C10044" s="3">
        <v>12966.15869</v>
      </c>
      <c r="D10044" s="2"/>
    </row>
    <row r="10045" spans="1:4" x14ac:dyDescent="0.25">
      <c r="A10045" s="2">
        <v>540</v>
      </c>
      <c r="B10045">
        <v>11174</v>
      </c>
      <c r="C10045" s="3">
        <v>62.492150000000002</v>
      </c>
      <c r="D10045" s="2"/>
    </row>
    <row r="10046" spans="1:4" x14ac:dyDescent="0.25">
      <c r="A10046" s="2">
        <v>540</v>
      </c>
      <c r="B10046">
        <v>11175</v>
      </c>
      <c r="C10046" s="3">
        <v>10909.981543</v>
      </c>
      <c r="D10046" s="2"/>
    </row>
    <row r="10047" spans="1:4" x14ac:dyDescent="0.25">
      <c r="A10047" s="2">
        <v>540</v>
      </c>
      <c r="B10047">
        <v>11176</v>
      </c>
      <c r="C10047" s="3">
        <v>4979.1629000000003</v>
      </c>
      <c r="D10047" s="2"/>
    </row>
    <row r="10048" spans="1:4" x14ac:dyDescent="0.25">
      <c r="A10048" s="2">
        <v>540</v>
      </c>
      <c r="B10048">
        <v>11177</v>
      </c>
      <c r="C10048" s="3">
        <v>686.77651900000001</v>
      </c>
      <c r="D10048" s="2"/>
    </row>
    <row r="10049" spans="1:4" x14ac:dyDescent="0.25">
      <c r="A10049" s="2">
        <v>540</v>
      </c>
      <c r="B10049">
        <v>11178</v>
      </c>
      <c r="C10049" s="3">
        <v>14887.083979999999</v>
      </c>
      <c r="D10049" s="2"/>
    </row>
    <row r="10050" spans="1:4" x14ac:dyDescent="0.25">
      <c r="A10050" s="2">
        <v>540</v>
      </c>
      <c r="B10050">
        <v>11179</v>
      </c>
      <c r="C10050" s="3">
        <v>16113.558594</v>
      </c>
      <c r="D10050" s="2"/>
    </row>
    <row r="10051" spans="1:4" x14ac:dyDescent="0.25">
      <c r="A10051" s="2">
        <v>540</v>
      </c>
      <c r="B10051">
        <v>11180</v>
      </c>
      <c r="C10051" s="3">
        <v>14509.385907</v>
      </c>
      <c r="D10051" s="2"/>
    </row>
    <row r="10052" spans="1:4" x14ac:dyDescent="0.25">
      <c r="A10052" s="2">
        <v>540</v>
      </c>
      <c r="B10052">
        <v>11181</v>
      </c>
      <c r="C10052" s="3">
        <v>13978.167721</v>
      </c>
      <c r="D10052" s="2"/>
    </row>
    <row r="10053" spans="1:4" x14ac:dyDescent="0.25">
      <c r="A10053" s="2">
        <v>540</v>
      </c>
      <c r="B10053">
        <v>11182</v>
      </c>
      <c r="C10053" s="3">
        <v>10095.641457</v>
      </c>
      <c r="D10053" s="2"/>
    </row>
    <row r="10054" spans="1:4" x14ac:dyDescent="0.25">
      <c r="A10054" s="2">
        <v>540</v>
      </c>
      <c r="B10054">
        <v>11183</v>
      </c>
      <c r="C10054" s="3">
        <v>10095.641457</v>
      </c>
      <c r="D10054" s="2"/>
    </row>
    <row r="10055" spans="1:4" x14ac:dyDescent="0.25">
      <c r="A10055" s="2">
        <v>540</v>
      </c>
      <c r="B10055">
        <v>11189</v>
      </c>
      <c r="C10055" s="3">
        <v>27007.852801665998</v>
      </c>
      <c r="D10055" s="2"/>
    </row>
    <row r="10056" spans="1:4" x14ac:dyDescent="0.25">
      <c r="A10056" s="2">
        <v>540</v>
      </c>
      <c r="B10056">
        <v>11191</v>
      </c>
      <c r="C10056" s="3">
        <v>3334.2105320000001</v>
      </c>
      <c r="D10056" s="2"/>
    </row>
    <row r="10057" spans="1:4" x14ac:dyDescent="0.25">
      <c r="A10057" s="2">
        <v>540</v>
      </c>
      <c r="B10057">
        <v>11192</v>
      </c>
      <c r="C10057" s="3">
        <v>8072.100015</v>
      </c>
      <c r="D10057" s="2"/>
    </row>
    <row r="10058" spans="1:4" x14ac:dyDescent="0.25">
      <c r="A10058" s="2">
        <v>540</v>
      </c>
      <c r="B10058">
        <v>11193</v>
      </c>
      <c r="C10058" s="3">
        <v>854.426783</v>
      </c>
      <c r="D10058" s="2"/>
    </row>
    <row r="10059" spans="1:4" x14ac:dyDescent="0.25">
      <c r="A10059" s="2">
        <v>540</v>
      </c>
      <c r="B10059">
        <v>11194</v>
      </c>
      <c r="C10059" s="3">
        <v>6546.0931860000001</v>
      </c>
      <c r="D10059" s="2"/>
    </row>
    <row r="10060" spans="1:4" x14ac:dyDescent="0.25">
      <c r="A10060" s="2">
        <v>540</v>
      </c>
      <c r="B10060">
        <v>11200</v>
      </c>
      <c r="C10060" s="3">
        <v>23425.024075000001</v>
      </c>
      <c r="D10060" s="2"/>
    </row>
    <row r="10061" spans="1:4" x14ac:dyDescent="0.25">
      <c r="A10061" s="2">
        <v>540</v>
      </c>
      <c r="B10061">
        <v>11201</v>
      </c>
      <c r="C10061" s="3">
        <v>1131.3413869999999</v>
      </c>
      <c r="D10061" s="2"/>
    </row>
    <row r="10062" spans="1:4" x14ac:dyDescent="0.25">
      <c r="A10062" s="2">
        <v>540</v>
      </c>
      <c r="B10062">
        <v>11202</v>
      </c>
      <c r="C10062" s="3">
        <v>4132.2517740000003</v>
      </c>
      <c r="D10062" s="2"/>
    </row>
    <row r="10063" spans="1:4" x14ac:dyDescent="0.25">
      <c r="A10063" s="2">
        <v>540</v>
      </c>
      <c r="B10063">
        <v>11203</v>
      </c>
      <c r="C10063" s="3">
        <v>3739.1195779999998</v>
      </c>
      <c r="D10063" s="2"/>
    </row>
    <row r="10064" spans="1:4" x14ac:dyDescent="0.25">
      <c r="A10064" s="2">
        <v>540</v>
      </c>
      <c r="B10064">
        <v>11204</v>
      </c>
      <c r="C10064" s="3">
        <v>2144.8874310000001</v>
      </c>
      <c r="D10064" s="2"/>
    </row>
    <row r="10065" spans="1:4" x14ac:dyDescent="0.25">
      <c r="A10065" s="2">
        <v>540</v>
      </c>
      <c r="B10065">
        <v>11205</v>
      </c>
      <c r="C10065" s="3">
        <v>14383.394878999999</v>
      </c>
      <c r="D10065" s="2"/>
    </row>
    <row r="10066" spans="1:4" x14ac:dyDescent="0.25">
      <c r="A10066" s="2">
        <v>540</v>
      </c>
      <c r="B10066">
        <v>11206</v>
      </c>
      <c r="C10066" s="3">
        <v>8992.2241099999992</v>
      </c>
      <c r="D10066" s="2"/>
    </row>
    <row r="10067" spans="1:4" x14ac:dyDescent="0.25">
      <c r="A10067" s="2">
        <v>540</v>
      </c>
      <c r="B10067">
        <v>11207</v>
      </c>
      <c r="C10067" s="3">
        <v>14845.570707000001</v>
      </c>
      <c r="D10067" s="2"/>
    </row>
    <row r="10068" spans="1:4" x14ac:dyDescent="0.25">
      <c r="A10068" s="2">
        <v>540</v>
      </c>
      <c r="B10068">
        <v>11208</v>
      </c>
      <c r="C10068" s="3">
        <v>47694.348145999997</v>
      </c>
      <c r="D10068" s="2"/>
    </row>
    <row r="10069" spans="1:4" x14ac:dyDescent="0.25">
      <c r="A10069" s="2">
        <v>540</v>
      </c>
      <c r="B10069">
        <v>11209</v>
      </c>
      <c r="C10069" s="3">
        <v>27567.051412000001</v>
      </c>
      <c r="D10069" s="2"/>
    </row>
    <row r="10070" spans="1:4" x14ac:dyDescent="0.25">
      <c r="A10070" s="2">
        <v>540</v>
      </c>
      <c r="B10070">
        <v>11210</v>
      </c>
      <c r="C10070" s="3">
        <v>26657.430985999999</v>
      </c>
      <c r="D10070" s="2"/>
    </row>
    <row r="10071" spans="1:4" x14ac:dyDescent="0.25">
      <c r="A10071" s="2">
        <v>540</v>
      </c>
      <c r="B10071">
        <v>11211</v>
      </c>
      <c r="C10071" s="3">
        <v>26657.430985999999</v>
      </c>
      <c r="D10071" s="2"/>
    </row>
    <row r="10072" spans="1:4" x14ac:dyDescent="0.25">
      <c r="A10072" s="2">
        <v>540</v>
      </c>
      <c r="B10072">
        <v>11213</v>
      </c>
      <c r="C10072" s="3">
        <v>2410.9204159999999</v>
      </c>
      <c r="D10072" s="2"/>
    </row>
    <row r="10073" spans="1:4" x14ac:dyDescent="0.25">
      <c r="A10073" s="2">
        <v>540</v>
      </c>
      <c r="B10073">
        <v>11214</v>
      </c>
      <c r="C10073" s="3">
        <v>8592.2911179999992</v>
      </c>
      <c r="D10073" s="2"/>
    </row>
    <row r="10074" spans="1:4" x14ac:dyDescent="0.25">
      <c r="A10074" s="2">
        <v>540</v>
      </c>
      <c r="B10074">
        <v>11215</v>
      </c>
      <c r="C10074" s="3">
        <v>211.54234299999999</v>
      </c>
      <c r="D10074" s="2"/>
    </row>
    <row r="10075" spans="1:4" x14ac:dyDescent="0.25">
      <c r="A10075" s="2">
        <v>540</v>
      </c>
      <c r="B10075">
        <v>11216</v>
      </c>
      <c r="C10075" s="3">
        <v>28094.782362000002</v>
      </c>
      <c r="D10075" s="2"/>
    </row>
    <row r="10076" spans="1:4" x14ac:dyDescent="0.25">
      <c r="A10076" s="2">
        <v>540</v>
      </c>
      <c r="B10076">
        <v>11217</v>
      </c>
      <c r="C10076" s="3">
        <v>12261.870065999999</v>
      </c>
      <c r="D10076" s="2"/>
    </row>
    <row r="10077" spans="1:4" x14ac:dyDescent="0.25">
      <c r="A10077" s="2">
        <v>540</v>
      </c>
      <c r="B10077">
        <v>11218</v>
      </c>
      <c r="C10077" s="3">
        <v>12178.976669</v>
      </c>
      <c r="D10077" s="2"/>
    </row>
    <row r="10078" spans="1:4" x14ac:dyDescent="0.25">
      <c r="A10078" s="2">
        <v>540</v>
      </c>
      <c r="B10078">
        <v>11219</v>
      </c>
      <c r="C10078" s="3">
        <v>5522.2351849999995</v>
      </c>
      <c r="D10078" s="2"/>
    </row>
    <row r="10079" spans="1:4" x14ac:dyDescent="0.25">
      <c r="A10079" s="2">
        <v>540</v>
      </c>
      <c r="B10079">
        <v>11221</v>
      </c>
      <c r="C10079" s="3">
        <v>14521.389834</v>
      </c>
      <c r="D10079" s="2"/>
    </row>
    <row r="10080" spans="1:4" x14ac:dyDescent="0.25">
      <c r="A10080" s="2">
        <v>540</v>
      </c>
      <c r="B10080">
        <v>11222</v>
      </c>
      <c r="C10080" s="3">
        <v>14521.389834</v>
      </c>
      <c r="D10080" s="2"/>
    </row>
    <row r="10081" spans="1:4" x14ac:dyDescent="0.25">
      <c r="A10081" s="2">
        <v>540</v>
      </c>
      <c r="B10081">
        <v>11225</v>
      </c>
      <c r="C10081" s="3">
        <v>7653.3928390000001</v>
      </c>
      <c r="D10081" s="2"/>
    </row>
    <row r="10082" spans="1:4" x14ac:dyDescent="0.25">
      <c r="A10082" s="2">
        <v>540</v>
      </c>
      <c r="B10082">
        <v>11226</v>
      </c>
      <c r="C10082" s="3">
        <v>1217.32051</v>
      </c>
      <c r="D10082" s="2"/>
    </row>
    <row r="10083" spans="1:4" x14ac:dyDescent="0.25">
      <c r="A10083" s="2">
        <v>540</v>
      </c>
      <c r="B10083">
        <v>11227</v>
      </c>
      <c r="C10083" s="3">
        <v>21337.201807000001</v>
      </c>
      <c r="D10083" s="2"/>
    </row>
    <row r="10084" spans="1:4" x14ac:dyDescent="0.25">
      <c r="A10084" s="2">
        <v>540</v>
      </c>
      <c r="B10084">
        <v>11236</v>
      </c>
      <c r="C10084" s="3">
        <v>6439.4861929999997</v>
      </c>
      <c r="D10084" s="2"/>
    </row>
    <row r="10085" spans="1:4" x14ac:dyDescent="0.25">
      <c r="A10085" s="2">
        <v>540</v>
      </c>
      <c r="B10085">
        <v>11237</v>
      </c>
      <c r="C10085" s="3">
        <v>6510.2887250000003</v>
      </c>
      <c r="D10085" s="2"/>
    </row>
    <row r="10086" spans="1:4" x14ac:dyDescent="0.25">
      <c r="A10086" s="2">
        <v>540</v>
      </c>
      <c r="B10086">
        <v>11240</v>
      </c>
      <c r="C10086" s="3">
        <v>135.16819599999999</v>
      </c>
      <c r="D10086" s="2"/>
    </row>
    <row r="10087" spans="1:4" x14ac:dyDescent="0.25">
      <c r="A10087" s="2">
        <v>540</v>
      </c>
      <c r="B10087">
        <v>11242</v>
      </c>
      <c r="C10087" s="3">
        <v>1390.2026430000001</v>
      </c>
      <c r="D10087" s="2"/>
    </row>
    <row r="10088" spans="1:4" x14ac:dyDescent="0.25">
      <c r="A10088" s="2">
        <v>540</v>
      </c>
      <c r="B10088">
        <v>11243</v>
      </c>
      <c r="C10088" s="3">
        <v>6385.8209269999998</v>
      </c>
      <c r="D10088" s="2"/>
    </row>
    <row r="10089" spans="1:4" x14ac:dyDescent="0.25">
      <c r="A10089" s="2">
        <v>540</v>
      </c>
      <c r="B10089">
        <v>11244</v>
      </c>
      <c r="C10089" s="3">
        <v>4878.3178330000001</v>
      </c>
      <c r="D10089" s="2"/>
    </row>
    <row r="10090" spans="1:4" x14ac:dyDescent="0.25">
      <c r="A10090" s="2">
        <v>540</v>
      </c>
      <c r="B10090">
        <v>11245</v>
      </c>
      <c r="C10090" s="3">
        <v>56186.230071666003</v>
      </c>
      <c r="D10090" s="2"/>
    </row>
    <row r="10091" spans="1:4" x14ac:dyDescent="0.25">
      <c r="A10091" s="2">
        <v>540</v>
      </c>
      <c r="B10091">
        <v>11246</v>
      </c>
      <c r="C10091" s="3">
        <v>14681.837528</v>
      </c>
      <c r="D10091" s="2"/>
    </row>
    <row r="10092" spans="1:4" x14ac:dyDescent="0.25">
      <c r="A10092" s="2">
        <v>540</v>
      </c>
      <c r="B10092">
        <v>11247</v>
      </c>
      <c r="C10092" s="3">
        <v>6767.0767999999998</v>
      </c>
      <c r="D10092" s="2"/>
    </row>
    <row r="10093" spans="1:4" x14ac:dyDescent="0.25">
      <c r="A10093" s="2">
        <v>540</v>
      </c>
      <c r="B10093">
        <v>11248</v>
      </c>
      <c r="C10093" s="3">
        <v>14622.521629000001</v>
      </c>
      <c r="D10093" s="2"/>
    </row>
    <row r="10094" spans="1:4" x14ac:dyDescent="0.25">
      <c r="A10094" s="2">
        <v>540</v>
      </c>
      <c r="B10094">
        <v>11249</v>
      </c>
      <c r="C10094" s="3">
        <v>7460.1271749999996</v>
      </c>
      <c r="D10094" s="2"/>
    </row>
    <row r="10095" spans="1:4" x14ac:dyDescent="0.25">
      <c r="A10095" s="2">
        <v>540</v>
      </c>
      <c r="B10095">
        <v>11250</v>
      </c>
      <c r="C10095" s="3">
        <v>13820.08215</v>
      </c>
      <c r="D10095" s="2"/>
    </row>
    <row r="10096" spans="1:4" x14ac:dyDescent="0.25">
      <c r="A10096" s="2">
        <v>540</v>
      </c>
      <c r="B10096">
        <v>11251</v>
      </c>
      <c r="C10096" s="3">
        <v>3250.9812619999998</v>
      </c>
      <c r="D10096" s="2"/>
    </row>
    <row r="10097" spans="1:4" x14ac:dyDescent="0.25">
      <c r="A10097" s="2">
        <v>540</v>
      </c>
      <c r="B10097">
        <v>11252</v>
      </c>
      <c r="C10097" s="3">
        <v>16646.895267</v>
      </c>
      <c r="D10097" s="2"/>
    </row>
    <row r="10098" spans="1:4" x14ac:dyDescent="0.25">
      <c r="A10098" s="2">
        <v>540</v>
      </c>
      <c r="B10098">
        <v>11253</v>
      </c>
      <c r="C10098" s="3">
        <v>13820.08215</v>
      </c>
      <c r="D10098" s="2"/>
    </row>
    <row r="10099" spans="1:4" x14ac:dyDescent="0.25">
      <c r="A10099" s="2">
        <v>540</v>
      </c>
      <c r="B10099">
        <v>11254</v>
      </c>
      <c r="C10099" s="3">
        <v>9275.5767730000007</v>
      </c>
      <c r="D10099" s="2"/>
    </row>
    <row r="10100" spans="1:4" x14ac:dyDescent="0.25">
      <c r="A10100" s="2">
        <v>540</v>
      </c>
      <c r="B10100">
        <v>11255</v>
      </c>
      <c r="C10100" s="3">
        <v>3453.6071510000002</v>
      </c>
      <c r="D10100" s="2"/>
    </row>
    <row r="10101" spans="1:4" x14ac:dyDescent="0.25">
      <c r="A10101" s="2">
        <v>540</v>
      </c>
      <c r="B10101">
        <v>11256</v>
      </c>
      <c r="C10101" s="3">
        <v>6800.6663479999997</v>
      </c>
      <c r="D10101" s="2"/>
    </row>
    <row r="10102" spans="1:4" x14ac:dyDescent="0.25">
      <c r="A10102" s="2">
        <v>540</v>
      </c>
      <c r="B10102">
        <v>11257</v>
      </c>
      <c r="C10102" s="3">
        <v>4628.0037030000003</v>
      </c>
      <c r="D10102" s="2"/>
    </row>
    <row r="10103" spans="1:4" x14ac:dyDescent="0.25">
      <c r="A10103" s="2">
        <v>540</v>
      </c>
      <c r="B10103">
        <v>11258</v>
      </c>
      <c r="C10103" s="3">
        <v>6495.5043180000002</v>
      </c>
      <c r="D10103" s="2"/>
    </row>
    <row r="10104" spans="1:4" x14ac:dyDescent="0.25">
      <c r="A10104" s="2">
        <v>540</v>
      </c>
      <c r="B10104">
        <v>11259</v>
      </c>
      <c r="C10104" s="3">
        <v>2430.3377860000001</v>
      </c>
      <c r="D10104" s="2"/>
    </row>
    <row r="10105" spans="1:4" x14ac:dyDescent="0.25">
      <c r="A10105" s="2">
        <v>540</v>
      </c>
      <c r="B10105">
        <v>11260</v>
      </c>
      <c r="C10105" s="3">
        <v>5110.5123329999997</v>
      </c>
      <c r="D10105" s="2"/>
    </row>
    <row r="10106" spans="1:4" x14ac:dyDescent="0.25">
      <c r="A10106" s="2">
        <v>540</v>
      </c>
      <c r="B10106">
        <v>11261</v>
      </c>
      <c r="C10106" s="3">
        <v>3953.42623</v>
      </c>
      <c r="D10106" s="2"/>
    </row>
    <row r="10107" spans="1:4" x14ac:dyDescent="0.25">
      <c r="A10107" s="2">
        <v>540</v>
      </c>
      <c r="B10107">
        <v>11262</v>
      </c>
      <c r="C10107" s="3">
        <v>3417.0306650000002</v>
      </c>
      <c r="D10107" s="2"/>
    </row>
    <row r="10108" spans="1:4" x14ac:dyDescent="0.25">
      <c r="A10108" s="2">
        <v>540</v>
      </c>
      <c r="B10108">
        <v>11263</v>
      </c>
      <c r="C10108" s="3">
        <v>93370.341216000001</v>
      </c>
      <c r="D10108" s="2"/>
    </row>
    <row r="10109" spans="1:4" x14ac:dyDescent="0.25">
      <c r="A10109" s="2">
        <v>540</v>
      </c>
      <c r="B10109">
        <v>11264</v>
      </c>
      <c r="C10109" s="3">
        <v>14798.915593</v>
      </c>
      <c r="D10109" s="2"/>
    </row>
    <row r="10110" spans="1:4" x14ac:dyDescent="0.25">
      <c r="A10110" s="2">
        <v>540</v>
      </c>
      <c r="B10110">
        <v>11266</v>
      </c>
      <c r="C10110" s="3">
        <v>108169.25681000001</v>
      </c>
      <c r="D10110" s="2"/>
    </row>
    <row r="10111" spans="1:4" x14ac:dyDescent="0.25">
      <c r="A10111" s="2">
        <v>540</v>
      </c>
      <c r="B10111">
        <v>11268</v>
      </c>
      <c r="C10111" s="3">
        <v>111433.10407166601</v>
      </c>
      <c r="D10111" s="2"/>
    </row>
    <row r="10112" spans="1:4" x14ac:dyDescent="0.25">
      <c r="A10112" s="2">
        <v>540</v>
      </c>
      <c r="B10112">
        <v>11269</v>
      </c>
      <c r="C10112" s="3">
        <v>4666.1757340000004</v>
      </c>
      <c r="D10112" s="2"/>
    </row>
    <row r="10113" spans="1:4" x14ac:dyDescent="0.25">
      <c r="A10113" s="2">
        <v>540</v>
      </c>
      <c r="B10113">
        <v>11271</v>
      </c>
      <c r="C10113" s="3">
        <v>107213.007188666</v>
      </c>
      <c r="D10113" s="2"/>
    </row>
    <row r="10114" spans="1:4" x14ac:dyDescent="0.25">
      <c r="A10114" s="2">
        <v>540</v>
      </c>
      <c r="B10114">
        <v>11272</v>
      </c>
      <c r="C10114" s="3">
        <v>4220.0968830000002</v>
      </c>
      <c r="D10114" s="2"/>
    </row>
    <row r="10115" spans="1:4" x14ac:dyDescent="0.25">
      <c r="A10115" s="2">
        <v>540</v>
      </c>
      <c r="B10115">
        <v>11273</v>
      </c>
      <c r="C10115" s="3">
        <v>7914.7607269999999</v>
      </c>
      <c r="D10115" s="2"/>
    </row>
    <row r="10116" spans="1:4" x14ac:dyDescent="0.25">
      <c r="A10116" s="2">
        <v>540</v>
      </c>
      <c r="B10116">
        <v>11274</v>
      </c>
      <c r="C10116" s="3">
        <v>4220.0968830000002</v>
      </c>
      <c r="D10116" s="2"/>
    </row>
    <row r="10117" spans="1:4" x14ac:dyDescent="0.25">
      <c r="A10117" s="2">
        <v>540</v>
      </c>
      <c r="B10117">
        <v>11275</v>
      </c>
      <c r="C10117" s="3">
        <v>32178.380390999999</v>
      </c>
      <c r="D10117" s="2"/>
    </row>
    <row r="10118" spans="1:4" x14ac:dyDescent="0.25">
      <c r="A10118" s="2">
        <v>540</v>
      </c>
      <c r="B10118">
        <v>11276</v>
      </c>
      <c r="C10118" s="3">
        <v>4543.3919429999996</v>
      </c>
      <c r="D10118" s="2"/>
    </row>
    <row r="10119" spans="1:4" x14ac:dyDescent="0.25">
      <c r="A10119" s="2">
        <v>540</v>
      </c>
      <c r="B10119">
        <v>11278</v>
      </c>
      <c r="C10119" s="3">
        <v>82555.137109666</v>
      </c>
      <c r="D10119" s="2"/>
    </row>
    <row r="10120" spans="1:4" x14ac:dyDescent="0.25">
      <c r="A10120" s="2">
        <v>540</v>
      </c>
      <c r="B10120">
        <v>11280</v>
      </c>
      <c r="C10120" s="3">
        <v>64542.081238999999</v>
      </c>
      <c r="D10120" s="2"/>
    </row>
    <row r="10121" spans="1:4" x14ac:dyDescent="0.25">
      <c r="A10121" s="2">
        <v>540</v>
      </c>
      <c r="B10121">
        <v>11281</v>
      </c>
      <c r="C10121" s="3">
        <v>10712.442853</v>
      </c>
      <c r="D10121" s="2"/>
    </row>
    <row r="10122" spans="1:4" x14ac:dyDescent="0.25">
      <c r="A10122" s="2">
        <v>540</v>
      </c>
      <c r="B10122">
        <v>11282</v>
      </c>
      <c r="C10122" s="3">
        <v>80277.583809999996</v>
      </c>
      <c r="D10122" s="2"/>
    </row>
    <row r="10123" spans="1:4" x14ac:dyDescent="0.25">
      <c r="A10123" s="2">
        <v>540</v>
      </c>
      <c r="B10123">
        <v>11283</v>
      </c>
      <c r="C10123" s="3">
        <v>4847.0653819999998</v>
      </c>
      <c r="D10123" s="2"/>
    </row>
    <row r="10124" spans="1:4" x14ac:dyDescent="0.25">
      <c r="A10124" s="2">
        <v>540</v>
      </c>
      <c r="B10124">
        <v>11284</v>
      </c>
      <c r="C10124" s="3">
        <v>25145.544055999999</v>
      </c>
      <c r="D10124" s="2"/>
    </row>
    <row r="10125" spans="1:4" x14ac:dyDescent="0.25">
      <c r="A10125" s="2">
        <v>540</v>
      </c>
      <c r="B10125">
        <v>11285</v>
      </c>
      <c r="C10125" s="3">
        <v>21645.510504000002</v>
      </c>
      <c r="D10125" s="2"/>
    </row>
    <row r="10126" spans="1:4" x14ac:dyDescent="0.25">
      <c r="A10126" s="2">
        <v>540</v>
      </c>
      <c r="B10126">
        <v>11286</v>
      </c>
      <c r="C10126" s="3">
        <v>7861.3011610000003</v>
      </c>
      <c r="D10126" s="2"/>
    </row>
    <row r="10127" spans="1:4" x14ac:dyDescent="0.25">
      <c r="A10127" s="2">
        <v>540</v>
      </c>
      <c r="B10127">
        <v>11287</v>
      </c>
      <c r="C10127" s="3">
        <v>52865.227871666</v>
      </c>
      <c r="D10127" s="2"/>
    </row>
    <row r="10128" spans="1:4" x14ac:dyDescent="0.25">
      <c r="A10128" s="2">
        <v>540</v>
      </c>
      <c r="B10128">
        <v>11288</v>
      </c>
      <c r="C10128" s="3">
        <v>58580.584317665998</v>
      </c>
      <c r="D10128" s="2"/>
    </row>
    <row r="10129" spans="1:4" x14ac:dyDescent="0.25">
      <c r="A10129" s="2">
        <v>540</v>
      </c>
      <c r="B10129">
        <v>11289</v>
      </c>
      <c r="C10129" s="3">
        <v>103541.253108</v>
      </c>
      <c r="D10129" s="2"/>
    </row>
    <row r="10130" spans="1:4" x14ac:dyDescent="0.25">
      <c r="A10130" s="2">
        <v>540</v>
      </c>
      <c r="B10130">
        <v>11290</v>
      </c>
      <c r="C10130" s="3">
        <v>58373.030331000002</v>
      </c>
      <c r="D10130" s="2"/>
    </row>
    <row r="10131" spans="1:4" x14ac:dyDescent="0.25">
      <c r="A10131" s="2">
        <v>540</v>
      </c>
      <c r="B10131">
        <v>11291</v>
      </c>
      <c r="C10131" s="3">
        <v>36048.302609999999</v>
      </c>
      <c r="D10131" s="2"/>
    </row>
    <row r="10132" spans="1:4" x14ac:dyDescent="0.25">
      <c r="A10132" s="2">
        <v>540</v>
      </c>
      <c r="B10132">
        <v>11292</v>
      </c>
      <c r="C10132" s="3">
        <v>15047.517174000001</v>
      </c>
      <c r="D10132" s="2"/>
    </row>
    <row r="10133" spans="1:4" x14ac:dyDescent="0.25">
      <c r="A10133" s="2">
        <v>540</v>
      </c>
      <c r="B10133">
        <v>11293</v>
      </c>
      <c r="C10133" s="3">
        <v>79160.319000000003</v>
      </c>
      <c r="D10133" s="2"/>
    </row>
    <row r="10134" spans="1:4" x14ac:dyDescent="0.25">
      <c r="A10134" s="2">
        <v>540</v>
      </c>
      <c r="B10134">
        <v>11294</v>
      </c>
      <c r="C10134" s="3">
        <v>73823.561656999998</v>
      </c>
      <c r="D10134" s="2"/>
    </row>
    <row r="10135" spans="1:4" x14ac:dyDescent="0.25">
      <c r="A10135" s="2">
        <v>540</v>
      </c>
      <c r="B10135">
        <v>11295</v>
      </c>
      <c r="C10135" s="3">
        <v>7861.3011610000003</v>
      </c>
      <c r="D10135" s="2"/>
    </row>
    <row r="10136" spans="1:4" x14ac:dyDescent="0.25">
      <c r="A10136" s="2">
        <v>540</v>
      </c>
      <c r="B10136">
        <v>11296</v>
      </c>
      <c r="C10136" s="3">
        <v>90840.697635999997</v>
      </c>
      <c r="D10136" s="2"/>
    </row>
    <row r="10137" spans="1:4" x14ac:dyDescent="0.25">
      <c r="A10137" s="2">
        <v>540</v>
      </c>
      <c r="B10137">
        <v>11297</v>
      </c>
      <c r="C10137" s="3">
        <v>84171.489602999995</v>
      </c>
      <c r="D10137" s="2"/>
    </row>
    <row r="10138" spans="1:4" x14ac:dyDescent="0.25">
      <c r="A10138" s="2">
        <v>540</v>
      </c>
      <c r="B10138">
        <v>11298</v>
      </c>
      <c r="C10138" s="3">
        <v>387.419916</v>
      </c>
      <c r="D10138" s="2"/>
    </row>
    <row r="10139" spans="1:4" x14ac:dyDescent="0.25">
      <c r="A10139" s="2">
        <v>540</v>
      </c>
      <c r="B10139">
        <v>11300</v>
      </c>
      <c r="C10139" s="3">
        <v>837.96946200000002</v>
      </c>
      <c r="D10139" s="2"/>
    </row>
    <row r="10140" spans="1:4" x14ac:dyDescent="0.25">
      <c r="A10140" s="2">
        <v>540</v>
      </c>
      <c r="B10140">
        <v>11301</v>
      </c>
      <c r="C10140" s="3">
        <v>2927.460004</v>
      </c>
      <c r="D10140" s="2"/>
    </row>
    <row r="10141" spans="1:4" x14ac:dyDescent="0.25">
      <c r="A10141" s="2">
        <v>540</v>
      </c>
      <c r="B10141">
        <v>11302</v>
      </c>
      <c r="C10141" s="3">
        <v>3747.6047229999999</v>
      </c>
      <c r="D10141" s="2"/>
    </row>
    <row r="10142" spans="1:4" x14ac:dyDescent="0.25">
      <c r="A10142" s="2">
        <v>540</v>
      </c>
      <c r="B10142">
        <v>11303</v>
      </c>
      <c r="C10142" s="3">
        <v>6675.0647250000002</v>
      </c>
      <c r="D10142" s="2"/>
    </row>
    <row r="10143" spans="1:4" x14ac:dyDescent="0.25">
      <c r="A10143" s="2">
        <v>540</v>
      </c>
      <c r="B10143">
        <v>11304</v>
      </c>
      <c r="C10143" s="3">
        <v>188.16310799999999</v>
      </c>
      <c r="D10143" s="2"/>
    </row>
    <row r="10144" spans="1:4" x14ac:dyDescent="0.25">
      <c r="A10144" s="2">
        <v>540</v>
      </c>
      <c r="B10144">
        <v>11305</v>
      </c>
      <c r="C10144" s="3">
        <v>3167.8417669999999</v>
      </c>
      <c r="D10144" s="2"/>
    </row>
    <row r="10145" spans="1:4" x14ac:dyDescent="0.25">
      <c r="A10145" s="2">
        <v>540</v>
      </c>
      <c r="B10145">
        <v>11306</v>
      </c>
      <c r="C10145" s="3">
        <v>11397.951862</v>
      </c>
      <c r="D10145" s="2"/>
    </row>
    <row r="10146" spans="1:4" x14ac:dyDescent="0.25">
      <c r="A10146" s="2">
        <v>540</v>
      </c>
      <c r="B10146">
        <v>11307</v>
      </c>
      <c r="C10146" s="3">
        <v>14260.864863999999</v>
      </c>
      <c r="D10146" s="2"/>
    </row>
    <row r="10147" spans="1:4" x14ac:dyDescent="0.25">
      <c r="A10147" s="2">
        <v>540</v>
      </c>
      <c r="B10147">
        <v>11308</v>
      </c>
      <c r="C10147" s="3">
        <v>10460.497065</v>
      </c>
      <c r="D10147" s="2"/>
    </row>
    <row r="10148" spans="1:4" x14ac:dyDescent="0.25">
      <c r="A10148" s="2">
        <v>540</v>
      </c>
      <c r="B10148">
        <v>11309</v>
      </c>
      <c r="C10148" s="3">
        <v>10433.035324</v>
      </c>
      <c r="D10148" s="2"/>
    </row>
    <row r="10149" spans="1:4" x14ac:dyDescent="0.25">
      <c r="A10149" s="2">
        <v>540</v>
      </c>
      <c r="B10149">
        <v>11310</v>
      </c>
      <c r="C10149" s="3">
        <v>15450.936363999999</v>
      </c>
      <c r="D10149" s="2"/>
    </row>
    <row r="10150" spans="1:4" x14ac:dyDescent="0.25">
      <c r="A10150" s="2">
        <v>540</v>
      </c>
      <c r="B10150">
        <v>11311</v>
      </c>
      <c r="C10150" s="3">
        <v>34517.712616999997</v>
      </c>
      <c r="D10150" s="2"/>
    </row>
    <row r="10151" spans="1:4" x14ac:dyDescent="0.25">
      <c r="A10151" s="2">
        <v>540</v>
      </c>
      <c r="B10151">
        <v>11312</v>
      </c>
      <c r="C10151" s="3">
        <v>32886.882691999999</v>
      </c>
      <c r="D10151" s="2"/>
    </row>
    <row r="10152" spans="1:4" x14ac:dyDescent="0.25">
      <c r="A10152" s="2">
        <v>540</v>
      </c>
      <c r="B10152">
        <v>11314</v>
      </c>
      <c r="C10152" s="3">
        <v>21329.201807000001</v>
      </c>
      <c r="D10152" s="2"/>
    </row>
    <row r="10153" spans="1:4" x14ac:dyDescent="0.25">
      <c r="A10153" s="2">
        <v>540</v>
      </c>
      <c r="B10153">
        <v>11315</v>
      </c>
      <c r="C10153" s="3">
        <v>11703.851892999999</v>
      </c>
      <c r="D10153" s="2"/>
    </row>
    <row r="10154" spans="1:4" x14ac:dyDescent="0.25">
      <c r="A10154" s="2">
        <v>540</v>
      </c>
      <c r="B10154">
        <v>11318</v>
      </c>
      <c r="C10154" s="3">
        <v>1233.997521</v>
      </c>
      <c r="D10154" s="2"/>
    </row>
    <row r="10155" spans="1:4" x14ac:dyDescent="0.25">
      <c r="A10155" s="2">
        <v>540</v>
      </c>
      <c r="B10155">
        <v>11320</v>
      </c>
      <c r="C10155" s="3">
        <v>902.72800700000005</v>
      </c>
      <c r="D10155" s="2"/>
    </row>
    <row r="10156" spans="1:4" x14ac:dyDescent="0.25">
      <c r="A10156" s="2">
        <v>540</v>
      </c>
      <c r="B10156">
        <v>11322</v>
      </c>
      <c r="C10156" s="3">
        <v>14293.446473</v>
      </c>
      <c r="D10156" s="2"/>
    </row>
    <row r="10157" spans="1:4" x14ac:dyDescent="0.25">
      <c r="A10157" s="2">
        <v>540</v>
      </c>
      <c r="B10157">
        <v>11323</v>
      </c>
      <c r="C10157" s="3">
        <v>14293.446473</v>
      </c>
      <c r="D10157" s="2"/>
    </row>
    <row r="10158" spans="1:4" x14ac:dyDescent="0.25">
      <c r="A10158" s="2">
        <v>540</v>
      </c>
      <c r="B10158">
        <v>11324</v>
      </c>
      <c r="C10158" s="3">
        <v>14293.446473</v>
      </c>
      <c r="D10158" s="2"/>
    </row>
    <row r="10159" spans="1:4" x14ac:dyDescent="0.25">
      <c r="A10159" s="2">
        <v>540</v>
      </c>
      <c r="B10159">
        <v>11326</v>
      </c>
      <c r="C10159" s="3">
        <v>47874.675996999998</v>
      </c>
      <c r="D10159" s="2"/>
    </row>
    <row r="10160" spans="1:4" x14ac:dyDescent="0.25">
      <c r="A10160" s="2">
        <v>540</v>
      </c>
      <c r="B10160">
        <v>11327</v>
      </c>
      <c r="C10160" s="3">
        <v>67920.205480666002</v>
      </c>
      <c r="D10160" s="2"/>
    </row>
    <row r="10161" spans="1:4" x14ac:dyDescent="0.25">
      <c r="A10161" s="2">
        <v>540</v>
      </c>
      <c r="B10161">
        <v>11329</v>
      </c>
      <c r="C10161" s="3">
        <v>63719.468097666002</v>
      </c>
      <c r="D10161" s="2"/>
    </row>
    <row r="10162" spans="1:4" x14ac:dyDescent="0.25">
      <c r="A10162" s="2">
        <v>540</v>
      </c>
      <c r="B10162">
        <v>11331</v>
      </c>
      <c r="C10162" s="3">
        <v>9906.0615859999998</v>
      </c>
      <c r="D10162" s="2"/>
    </row>
    <row r="10163" spans="1:4" x14ac:dyDescent="0.25">
      <c r="A10163" s="2">
        <v>540</v>
      </c>
      <c r="B10163">
        <v>11332</v>
      </c>
      <c r="C10163" s="3">
        <v>8871.2042799999999</v>
      </c>
      <c r="D10163" s="2"/>
    </row>
    <row r="10164" spans="1:4" x14ac:dyDescent="0.25">
      <c r="A10164" s="2">
        <v>540</v>
      </c>
      <c r="B10164">
        <v>11333</v>
      </c>
      <c r="C10164" s="3">
        <v>11376.911225</v>
      </c>
      <c r="D10164" s="2"/>
    </row>
    <row r="10165" spans="1:4" x14ac:dyDescent="0.25">
      <c r="A10165" s="2">
        <v>540</v>
      </c>
      <c r="B10165">
        <v>11334</v>
      </c>
      <c r="C10165" s="3">
        <v>15257.483531997999</v>
      </c>
      <c r="D10165" s="2"/>
    </row>
    <row r="10166" spans="1:4" x14ac:dyDescent="0.25">
      <c r="A10166" s="2">
        <v>540</v>
      </c>
      <c r="B10166">
        <v>11335</v>
      </c>
      <c r="C10166" s="3">
        <v>18041.361878</v>
      </c>
      <c r="D10166" s="2"/>
    </row>
    <row r="10167" spans="1:4" x14ac:dyDescent="0.25">
      <c r="A10167" s="2">
        <v>540</v>
      </c>
      <c r="B10167">
        <v>11336</v>
      </c>
      <c r="C10167" s="3">
        <v>4969.3575940000001</v>
      </c>
      <c r="D10167" s="2"/>
    </row>
    <row r="10168" spans="1:4" x14ac:dyDescent="0.25">
      <c r="A10168" s="2">
        <v>540</v>
      </c>
      <c r="B10168">
        <v>11337</v>
      </c>
      <c r="C10168" s="3">
        <v>2437.6312440000002</v>
      </c>
      <c r="D10168" s="2"/>
    </row>
    <row r="10169" spans="1:4" x14ac:dyDescent="0.25">
      <c r="A10169" s="2">
        <v>540</v>
      </c>
      <c r="B10169">
        <v>11338</v>
      </c>
      <c r="C10169" s="3">
        <v>6354.3542150000003</v>
      </c>
      <c r="D10169" s="2"/>
    </row>
    <row r="10170" spans="1:4" x14ac:dyDescent="0.25">
      <c r="A10170" s="2">
        <v>540</v>
      </c>
      <c r="B10170">
        <v>11339</v>
      </c>
      <c r="C10170" s="3">
        <v>1237.202532</v>
      </c>
      <c r="D10170" s="2"/>
    </row>
    <row r="10171" spans="1:4" x14ac:dyDescent="0.25">
      <c r="A10171" s="2">
        <v>540</v>
      </c>
      <c r="B10171">
        <v>11340</v>
      </c>
      <c r="C10171" s="3">
        <v>1584.729358</v>
      </c>
      <c r="D10171" s="2"/>
    </row>
    <row r="10172" spans="1:4" x14ac:dyDescent="0.25">
      <c r="A10172" s="2">
        <v>540</v>
      </c>
      <c r="B10172">
        <v>11342</v>
      </c>
      <c r="C10172" s="3">
        <v>10493.30991</v>
      </c>
      <c r="D10172" s="2"/>
    </row>
    <row r="10173" spans="1:4" x14ac:dyDescent="0.25">
      <c r="A10173" s="2">
        <v>540</v>
      </c>
      <c r="B10173">
        <v>11343</v>
      </c>
      <c r="C10173" s="3">
        <v>10439.813317</v>
      </c>
      <c r="D10173" s="2"/>
    </row>
    <row r="10174" spans="1:4" x14ac:dyDescent="0.25">
      <c r="A10174" s="2">
        <v>540</v>
      </c>
      <c r="B10174">
        <v>11352</v>
      </c>
      <c r="C10174" s="3">
        <v>4861.339892</v>
      </c>
      <c r="D10174" s="2"/>
    </row>
    <row r="10175" spans="1:4" x14ac:dyDescent="0.25">
      <c r="A10175" s="2">
        <v>540</v>
      </c>
      <c r="B10175">
        <v>11353</v>
      </c>
      <c r="C10175" s="3">
        <v>860.17701199999999</v>
      </c>
      <c r="D10175" s="2"/>
    </row>
    <row r="10176" spans="1:4" x14ac:dyDescent="0.25">
      <c r="A10176" s="2">
        <v>540</v>
      </c>
      <c r="B10176">
        <v>11360</v>
      </c>
      <c r="C10176" s="3">
        <v>191.51326299999999</v>
      </c>
      <c r="D10176" s="2"/>
    </row>
    <row r="10177" spans="1:4" x14ac:dyDescent="0.25">
      <c r="A10177" s="2">
        <v>540</v>
      </c>
      <c r="B10177">
        <v>11361</v>
      </c>
      <c r="C10177" s="3">
        <v>1499.644417</v>
      </c>
      <c r="D10177" s="2"/>
    </row>
    <row r="10178" spans="1:4" x14ac:dyDescent="0.25">
      <c r="A10178" s="2">
        <v>540</v>
      </c>
      <c r="B10178">
        <v>11363</v>
      </c>
      <c r="C10178" s="3">
        <v>10439.813317</v>
      </c>
      <c r="D10178" s="2"/>
    </row>
    <row r="10179" spans="1:4" x14ac:dyDescent="0.25">
      <c r="A10179" s="2">
        <v>540</v>
      </c>
      <c r="B10179">
        <v>11364</v>
      </c>
      <c r="C10179" s="3">
        <v>10439.813317</v>
      </c>
      <c r="D10179" s="2"/>
    </row>
    <row r="10180" spans="1:4" x14ac:dyDescent="0.25">
      <c r="A10180" s="2">
        <v>540</v>
      </c>
      <c r="B10180">
        <v>11365</v>
      </c>
      <c r="C10180" s="3">
        <v>10439.813317</v>
      </c>
      <c r="D10180" s="2"/>
    </row>
    <row r="10181" spans="1:4" x14ac:dyDescent="0.25">
      <c r="A10181" s="2">
        <v>540</v>
      </c>
      <c r="B10181">
        <v>11370</v>
      </c>
      <c r="C10181" s="3">
        <v>35110.983218000001</v>
      </c>
      <c r="D10181" s="2"/>
    </row>
    <row r="10182" spans="1:4" x14ac:dyDescent="0.25">
      <c r="A10182" s="2">
        <v>540</v>
      </c>
      <c r="B10182">
        <v>11371</v>
      </c>
      <c r="C10182" s="3">
        <v>64203.084464</v>
      </c>
      <c r="D10182" s="2"/>
    </row>
    <row r="10183" spans="1:4" x14ac:dyDescent="0.25">
      <c r="A10183" s="2">
        <v>540</v>
      </c>
      <c r="B10183">
        <v>11372</v>
      </c>
      <c r="C10183" s="3">
        <v>0</v>
      </c>
      <c r="D10183" s="2"/>
    </row>
    <row r="10184" spans="1:4" x14ac:dyDescent="0.25">
      <c r="A10184" s="2">
        <v>540</v>
      </c>
      <c r="B10184">
        <v>11374</v>
      </c>
      <c r="C10184" s="3">
        <v>18841.817089</v>
      </c>
      <c r="D10184" s="2"/>
    </row>
    <row r="10185" spans="1:4" x14ac:dyDescent="0.25">
      <c r="A10185" s="2">
        <v>540</v>
      </c>
      <c r="B10185">
        <v>11375</v>
      </c>
      <c r="C10185" s="3">
        <v>4104.0862930000003</v>
      </c>
      <c r="D10185" s="2"/>
    </row>
    <row r="10186" spans="1:4" x14ac:dyDescent="0.25">
      <c r="A10186" s="2">
        <v>540</v>
      </c>
      <c r="B10186">
        <v>11377</v>
      </c>
      <c r="C10186" s="3">
        <v>27431.953938999999</v>
      </c>
      <c r="D10186" s="2"/>
    </row>
    <row r="10187" spans="1:4" x14ac:dyDescent="0.25">
      <c r="A10187" s="2">
        <v>540</v>
      </c>
      <c r="B10187">
        <v>11378</v>
      </c>
      <c r="C10187" s="3">
        <v>36689.414325999998</v>
      </c>
      <c r="D10187" s="2"/>
    </row>
    <row r="10188" spans="1:4" x14ac:dyDescent="0.25">
      <c r="A10188" s="2">
        <v>540</v>
      </c>
      <c r="B10188">
        <v>11379</v>
      </c>
      <c r="C10188" s="3">
        <v>32504.659821000001</v>
      </c>
      <c r="D10188" s="2"/>
    </row>
    <row r="10189" spans="1:4" x14ac:dyDescent="0.25">
      <c r="A10189" s="2">
        <v>540</v>
      </c>
      <c r="B10189">
        <v>11380</v>
      </c>
      <c r="C10189" s="3">
        <v>3413.649637</v>
      </c>
      <c r="D10189" s="2"/>
    </row>
    <row r="10190" spans="1:4" x14ac:dyDescent="0.25">
      <c r="A10190" s="2">
        <v>540</v>
      </c>
      <c r="B10190">
        <v>11381</v>
      </c>
      <c r="C10190" s="3">
        <v>6902.1269970000003</v>
      </c>
      <c r="D10190" s="2"/>
    </row>
    <row r="10191" spans="1:4" x14ac:dyDescent="0.25">
      <c r="A10191" s="2">
        <v>540</v>
      </c>
      <c r="B10191">
        <v>11382</v>
      </c>
      <c r="C10191" s="3">
        <v>38385.006867999997</v>
      </c>
      <c r="D10191" s="2"/>
    </row>
    <row r="10192" spans="1:4" x14ac:dyDescent="0.25">
      <c r="A10192" s="2">
        <v>540</v>
      </c>
      <c r="B10192">
        <v>11383</v>
      </c>
      <c r="C10192" s="3">
        <v>5868.3736769999996</v>
      </c>
      <c r="D10192" s="2"/>
    </row>
    <row r="10193" spans="1:4" x14ac:dyDescent="0.25">
      <c r="A10193" s="2">
        <v>540</v>
      </c>
      <c r="B10193">
        <v>11384</v>
      </c>
      <c r="C10193" s="3">
        <v>5866.3889470000004</v>
      </c>
      <c r="D10193" s="2"/>
    </row>
    <row r="10194" spans="1:4" x14ac:dyDescent="0.25">
      <c r="A10194" s="2">
        <v>540</v>
      </c>
      <c r="B10194">
        <v>11389</v>
      </c>
      <c r="C10194" s="3">
        <v>3869.6597579999998</v>
      </c>
      <c r="D10194" s="2"/>
    </row>
    <row r="10195" spans="1:4" x14ac:dyDescent="0.25">
      <c r="A10195" s="2">
        <v>540</v>
      </c>
      <c r="B10195">
        <v>11390</v>
      </c>
      <c r="C10195" s="3">
        <v>2429.852809</v>
      </c>
      <c r="D10195" s="2"/>
    </row>
    <row r="10196" spans="1:4" x14ac:dyDescent="0.25">
      <c r="A10196" s="2">
        <v>540</v>
      </c>
      <c r="B10196">
        <v>11392</v>
      </c>
      <c r="C10196" s="3">
        <v>0</v>
      </c>
      <c r="D10196" s="2"/>
    </row>
    <row r="10197" spans="1:4" x14ac:dyDescent="0.25">
      <c r="A10197" s="2">
        <v>540</v>
      </c>
      <c r="B10197">
        <v>11395</v>
      </c>
      <c r="C10197" s="3">
        <v>1284.5892200000001</v>
      </c>
      <c r="D10197" s="2"/>
    </row>
    <row r="10198" spans="1:4" x14ac:dyDescent="0.25">
      <c r="A10198" s="2">
        <v>540</v>
      </c>
      <c r="B10198">
        <v>11396</v>
      </c>
      <c r="C10198" s="3">
        <v>0.24667700000000001</v>
      </c>
      <c r="D10198" s="2"/>
    </row>
    <row r="10199" spans="1:4" x14ac:dyDescent="0.25">
      <c r="A10199" s="2">
        <v>540</v>
      </c>
      <c r="B10199">
        <v>11398</v>
      </c>
      <c r="C10199" s="3">
        <v>255.749899</v>
      </c>
      <c r="D10199" s="2"/>
    </row>
    <row r="10200" spans="1:4" x14ac:dyDescent="0.25">
      <c r="A10200" s="2">
        <v>540</v>
      </c>
      <c r="B10200">
        <v>11399</v>
      </c>
      <c r="C10200" s="3">
        <v>17.5</v>
      </c>
      <c r="D10200" s="2"/>
    </row>
    <row r="10201" spans="1:4" x14ac:dyDescent="0.25">
      <c r="A10201" s="2">
        <v>540</v>
      </c>
      <c r="B10201">
        <v>11400</v>
      </c>
      <c r="C10201" s="3">
        <v>830.28374399999996</v>
      </c>
      <c r="D10201" s="2"/>
    </row>
    <row r="10202" spans="1:4" x14ac:dyDescent="0.25">
      <c r="A10202" s="2">
        <v>540</v>
      </c>
      <c r="B10202">
        <v>11401</v>
      </c>
      <c r="C10202" s="3">
        <v>3721.6215870000001</v>
      </c>
      <c r="D10202" s="2"/>
    </row>
    <row r="10203" spans="1:4" x14ac:dyDescent="0.25">
      <c r="A10203" s="2">
        <v>540</v>
      </c>
      <c r="B10203">
        <v>11402</v>
      </c>
      <c r="C10203" s="3">
        <v>220.640601</v>
      </c>
      <c r="D10203" s="2"/>
    </row>
    <row r="10204" spans="1:4" x14ac:dyDescent="0.25">
      <c r="A10204" s="2">
        <v>540</v>
      </c>
      <c r="B10204">
        <v>11404</v>
      </c>
      <c r="C10204" s="3">
        <v>196.960778</v>
      </c>
      <c r="D10204" s="2"/>
    </row>
    <row r="10205" spans="1:4" x14ac:dyDescent="0.25">
      <c r="A10205" s="2">
        <v>540</v>
      </c>
      <c r="B10205">
        <v>11405</v>
      </c>
      <c r="C10205" s="3">
        <v>4906.236355</v>
      </c>
      <c r="D10205" s="2"/>
    </row>
    <row r="10206" spans="1:4" x14ac:dyDescent="0.25">
      <c r="A10206" s="2">
        <v>540</v>
      </c>
      <c r="B10206">
        <v>11406</v>
      </c>
      <c r="C10206" s="3">
        <v>3654.0608099999999</v>
      </c>
      <c r="D10206" s="2"/>
    </row>
    <row r="10207" spans="1:4" x14ac:dyDescent="0.25">
      <c r="A10207" s="2">
        <v>540</v>
      </c>
      <c r="B10207">
        <v>11407</v>
      </c>
      <c r="C10207" s="3">
        <v>7968.4790650000004</v>
      </c>
      <c r="D10207" s="2"/>
    </row>
    <row r="10208" spans="1:4" x14ac:dyDescent="0.25">
      <c r="A10208" s="2">
        <v>540</v>
      </c>
      <c r="B10208">
        <v>11408</v>
      </c>
      <c r="C10208" s="3">
        <v>23.679822000000001</v>
      </c>
      <c r="D10208" s="2"/>
    </row>
    <row r="10209" spans="1:4" x14ac:dyDescent="0.25">
      <c r="A10209" s="2">
        <v>540</v>
      </c>
      <c r="B10209">
        <v>11409</v>
      </c>
      <c r="C10209" s="3">
        <v>13453.629337</v>
      </c>
      <c r="D10209" s="2"/>
    </row>
    <row r="10210" spans="1:4" x14ac:dyDescent="0.25">
      <c r="A10210" s="2">
        <v>540</v>
      </c>
      <c r="B10210">
        <v>11410</v>
      </c>
      <c r="C10210" s="3">
        <v>19100.525731000002</v>
      </c>
      <c r="D10210" s="2"/>
    </row>
    <row r="10211" spans="1:4" x14ac:dyDescent="0.25">
      <c r="A10211" s="2">
        <v>540</v>
      </c>
      <c r="B10211">
        <v>11411</v>
      </c>
      <c r="C10211" s="3">
        <v>19575.780920000001</v>
      </c>
      <c r="D10211" s="2"/>
    </row>
    <row r="10212" spans="1:4" x14ac:dyDescent="0.25">
      <c r="A10212" s="2">
        <v>540</v>
      </c>
      <c r="B10212">
        <v>11412</v>
      </c>
      <c r="C10212" s="3">
        <v>4736.0533059999998</v>
      </c>
      <c r="D10212" s="2"/>
    </row>
    <row r="10213" spans="1:4" x14ac:dyDescent="0.25">
      <c r="A10213" s="2">
        <v>540</v>
      </c>
      <c r="B10213">
        <v>11413</v>
      </c>
      <c r="C10213" s="3">
        <v>11332.758699</v>
      </c>
      <c r="D10213" s="2"/>
    </row>
    <row r="10214" spans="1:4" x14ac:dyDescent="0.25">
      <c r="A10214" s="2">
        <v>540</v>
      </c>
      <c r="B10214">
        <v>11414</v>
      </c>
      <c r="C10214" s="3">
        <v>11541.057618000001</v>
      </c>
      <c r="D10214" s="2"/>
    </row>
    <row r="10215" spans="1:4" x14ac:dyDescent="0.25">
      <c r="A10215" s="2">
        <v>540</v>
      </c>
      <c r="B10215">
        <v>11415</v>
      </c>
      <c r="C10215" s="3">
        <v>1605.7513779999999</v>
      </c>
      <c r="D10215" s="2"/>
    </row>
    <row r="10216" spans="1:4" x14ac:dyDescent="0.25">
      <c r="A10216" s="2">
        <v>540</v>
      </c>
      <c r="B10216">
        <v>11416</v>
      </c>
      <c r="C10216" s="3">
        <v>3166.028339</v>
      </c>
      <c r="D10216" s="2"/>
    </row>
    <row r="10217" spans="1:4" x14ac:dyDescent="0.25">
      <c r="A10217" s="2">
        <v>540</v>
      </c>
      <c r="B10217">
        <v>11417</v>
      </c>
      <c r="C10217" s="3">
        <v>5772.2417050000004</v>
      </c>
      <c r="D10217" s="2"/>
    </row>
    <row r="10218" spans="1:4" x14ac:dyDescent="0.25">
      <c r="A10218" s="2">
        <v>540</v>
      </c>
      <c r="B10218">
        <v>11418</v>
      </c>
      <c r="C10218" s="3">
        <v>5772.2417050000004</v>
      </c>
      <c r="D10218" s="2"/>
    </row>
    <row r="10219" spans="1:4" x14ac:dyDescent="0.25">
      <c r="A10219" s="2">
        <v>540</v>
      </c>
      <c r="B10219">
        <v>11419</v>
      </c>
      <c r="C10219" s="3">
        <v>6395.8191360000001</v>
      </c>
      <c r="D10219" s="2"/>
    </row>
    <row r="10220" spans="1:4" x14ac:dyDescent="0.25">
      <c r="A10220" s="2">
        <v>540</v>
      </c>
      <c r="B10220">
        <v>11420</v>
      </c>
      <c r="C10220" s="3">
        <v>13582.500494</v>
      </c>
      <c r="D10220" s="2"/>
    </row>
    <row r="10221" spans="1:4" x14ac:dyDescent="0.25">
      <c r="A10221" s="2">
        <v>540</v>
      </c>
      <c r="B10221">
        <v>11421</v>
      </c>
      <c r="C10221" s="3">
        <v>32532.126539000001</v>
      </c>
      <c r="D10221" s="2"/>
    </row>
    <row r="10222" spans="1:4" x14ac:dyDescent="0.25">
      <c r="A10222" s="2">
        <v>540</v>
      </c>
      <c r="B10222">
        <v>11422</v>
      </c>
      <c r="C10222" s="3">
        <v>26922.575867</v>
      </c>
      <c r="D10222" s="2"/>
    </row>
    <row r="10223" spans="1:4" x14ac:dyDescent="0.25">
      <c r="A10223" s="2">
        <v>540</v>
      </c>
      <c r="B10223">
        <v>11423</v>
      </c>
      <c r="C10223" s="3">
        <v>24783.200333000001</v>
      </c>
      <c r="D10223" s="2"/>
    </row>
    <row r="10224" spans="1:4" x14ac:dyDescent="0.25">
      <c r="A10224" s="2">
        <v>540</v>
      </c>
      <c r="B10224">
        <v>11424</v>
      </c>
      <c r="C10224" s="3">
        <v>26249.043857000001</v>
      </c>
      <c r="D10224" s="2"/>
    </row>
    <row r="10225" spans="1:4" x14ac:dyDescent="0.25">
      <c r="A10225" s="2">
        <v>540</v>
      </c>
      <c r="B10225">
        <v>11425</v>
      </c>
      <c r="C10225" s="3">
        <v>25053.186009000001</v>
      </c>
      <c r="D10225" s="2"/>
    </row>
    <row r="10226" spans="1:4" x14ac:dyDescent="0.25">
      <c r="A10226" s="2">
        <v>540</v>
      </c>
      <c r="B10226">
        <v>11426</v>
      </c>
      <c r="C10226" s="3">
        <v>15788.798811000001</v>
      </c>
      <c r="D10226" s="2"/>
    </row>
    <row r="10227" spans="1:4" x14ac:dyDescent="0.25">
      <c r="A10227" s="2">
        <v>540</v>
      </c>
      <c r="B10227">
        <v>11427</v>
      </c>
      <c r="C10227" s="3">
        <v>11792.033153</v>
      </c>
      <c r="D10227" s="2"/>
    </row>
    <row r="10228" spans="1:4" x14ac:dyDescent="0.25">
      <c r="A10228" s="2">
        <v>540</v>
      </c>
      <c r="B10228">
        <v>11428</v>
      </c>
      <c r="C10228" s="3">
        <v>12418.329368999999</v>
      </c>
      <c r="D10228" s="2"/>
    </row>
    <row r="10229" spans="1:4" x14ac:dyDescent="0.25">
      <c r="A10229" s="2">
        <v>540</v>
      </c>
      <c r="B10229">
        <v>11429</v>
      </c>
      <c r="C10229" s="3">
        <v>7730.954549</v>
      </c>
      <c r="D10229" s="2"/>
    </row>
    <row r="10230" spans="1:4" x14ac:dyDescent="0.25">
      <c r="A10230" s="2">
        <v>540</v>
      </c>
      <c r="B10230">
        <v>11430</v>
      </c>
      <c r="C10230" s="3">
        <v>11468.868463999999</v>
      </c>
      <c r="D10230" s="2"/>
    </row>
    <row r="10231" spans="1:4" x14ac:dyDescent="0.25">
      <c r="A10231" s="2">
        <v>540</v>
      </c>
      <c r="B10231">
        <v>11431</v>
      </c>
      <c r="C10231" s="3">
        <v>0</v>
      </c>
      <c r="D10231" s="2"/>
    </row>
    <row r="10232" spans="1:4" x14ac:dyDescent="0.25">
      <c r="A10232" s="2">
        <v>540</v>
      </c>
      <c r="B10232">
        <v>11434</v>
      </c>
      <c r="C10232" s="3">
        <v>6723.4206270000004</v>
      </c>
      <c r="D10232" s="2"/>
    </row>
    <row r="10233" spans="1:4" x14ac:dyDescent="0.25">
      <c r="A10233" s="2">
        <v>540</v>
      </c>
      <c r="B10233">
        <v>11435</v>
      </c>
      <c r="C10233" s="3">
        <v>6833.5134420000004</v>
      </c>
      <c r="D10233" s="2"/>
    </row>
    <row r="10234" spans="1:4" x14ac:dyDescent="0.25">
      <c r="A10234" s="2">
        <v>540</v>
      </c>
      <c r="B10234">
        <v>11436</v>
      </c>
      <c r="C10234" s="3">
        <v>15061.549172999999</v>
      </c>
      <c r="D10234" s="2"/>
    </row>
    <row r="10235" spans="1:4" x14ac:dyDescent="0.25">
      <c r="A10235" s="2">
        <v>540</v>
      </c>
      <c r="B10235">
        <v>11437</v>
      </c>
      <c r="C10235" s="3">
        <v>4971.4140749999997</v>
      </c>
      <c r="D10235" s="2"/>
    </row>
    <row r="10236" spans="1:4" x14ac:dyDescent="0.25">
      <c r="A10236" s="2">
        <v>540</v>
      </c>
      <c r="B10236">
        <v>11438</v>
      </c>
      <c r="C10236" s="3">
        <v>38362.670736</v>
      </c>
      <c r="D10236" s="2"/>
    </row>
    <row r="10237" spans="1:4" x14ac:dyDescent="0.25">
      <c r="A10237" s="2">
        <v>540</v>
      </c>
      <c r="B10237">
        <v>11439</v>
      </c>
      <c r="C10237" s="3">
        <v>38709.199766999998</v>
      </c>
      <c r="D10237" s="2"/>
    </row>
    <row r="10238" spans="1:4" x14ac:dyDescent="0.25">
      <c r="A10238" s="2">
        <v>540</v>
      </c>
      <c r="B10238">
        <v>11440</v>
      </c>
      <c r="C10238" s="3">
        <v>38709.199766999998</v>
      </c>
      <c r="D10238" s="2"/>
    </row>
    <row r="10239" spans="1:4" x14ac:dyDescent="0.25">
      <c r="A10239" s="2">
        <v>540</v>
      </c>
      <c r="B10239">
        <v>11441</v>
      </c>
      <c r="C10239" s="3">
        <v>38513.339967</v>
      </c>
      <c r="D10239" s="2"/>
    </row>
    <row r="10240" spans="1:4" x14ac:dyDescent="0.25">
      <c r="A10240" s="2">
        <v>540</v>
      </c>
      <c r="B10240">
        <v>11442</v>
      </c>
      <c r="C10240" s="3">
        <v>36557.026202000001</v>
      </c>
      <c r="D10240" s="2"/>
    </row>
    <row r="10241" spans="1:4" x14ac:dyDescent="0.25">
      <c r="A10241" s="2">
        <v>540</v>
      </c>
      <c r="B10241">
        <v>11443</v>
      </c>
      <c r="C10241" s="3">
        <v>6954.5223130000004</v>
      </c>
      <c r="D10241" s="2"/>
    </row>
    <row r="10242" spans="1:4" x14ac:dyDescent="0.25">
      <c r="A10242" s="2">
        <v>540</v>
      </c>
      <c r="B10242">
        <v>11444</v>
      </c>
      <c r="C10242" s="3">
        <v>466.43661400000002</v>
      </c>
      <c r="D10242" s="2"/>
    </row>
    <row r="10243" spans="1:4" x14ac:dyDescent="0.25">
      <c r="A10243" s="2">
        <v>540</v>
      </c>
      <c r="B10243">
        <v>11445</v>
      </c>
      <c r="C10243" s="3">
        <v>6507.0653620000003</v>
      </c>
      <c r="D10243" s="2"/>
    </row>
    <row r="10244" spans="1:4" x14ac:dyDescent="0.25">
      <c r="A10244" s="2">
        <v>540</v>
      </c>
      <c r="B10244">
        <v>11446</v>
      </c>
      <c r="C10244" s="3">
        <v>6844.3237689999996</v>
      </c>
      <c r="D10244" s="2"/>
    </row>
    <row r="10245" spans="1:4" x14ac:dyDescent="0.25">
      <c r="A10245" s="2">
        <v>540</v>
      </c>
      <c r="B10245">
        <v>11448</v>
      </c>
      <c r="C10245" s="3">
        <v>6507.0653620000003</v>
      </c>
      <c r="D10245" s="2"/>
    </row>
    <row r="10246" spans="1:4" x14ac:dyDescent="0.25">
      <c r="A10246" s="2">
        <v>540</v>
      </c>
      <c r="B10246">
        <v>11449</v>
      </c>
      <c r="C10246" s="3">
        <v>337.25840699999998</v>
      </c>
      <c r="D10246" s="2"/>
    </row>
    <row r="10247" spans="1:4" x14ac:dyDescent="0.25">
      <c r="A10247" s="2">
        <v>540</v>
      </c>
      <c r="B10247">
        <v>11450</v>
      </c>
      <c r="C10247" s="3">
        <v>6507.0653620000003</v>
      </c>
      <c r="D10247" s="2"/>
    </row>
    <row r="10248" spans="1:4" x14ac:dyDescent="0.25">
      <c r="A10248" s="2">
        <v>540</v>
      </c>
      <c r="B10248">
        <v>11451</v>
      </c>
      <c r="C10248" s="3">
        <v>13885.777088000001</v>
      </c>
      <c r="D10248" s="2"/>
    </row>
    <row r="10249" spans="1:4" x14ac:dyDescent="0.25">
      <c r="A10249" s="2">
        <v>540</v>
      </c>
      <c r="B10249">
        <v>11452</v>
      </c>
      <c r="C10249" s="3">
        <v>4292.6920499999997</v>
      </c>
      <c r="D10249" s="2"/>
    </row>
    <row r="10250" spans="1:4" x14ac:dyDescent="0.25">
      <c r="A10250" s="2">
        <v>540</v>
      </c>
      <c r="B10250">
        <v>11453</v>
      </c>
      <c r="C10250" s="3">
        <v>15428.014311000001</v>
      </c>
      <c r="D10250" s="2"/>
    </row>
    <row r="10251" spans="1:4" x14ac:dyDescent="0.25">
      <c r="A10251" s="2">
        <v>540</v>
      </c>
      <c r="B10251">
        <v>11454</v>
      </c>
      <c r="C10251" s="3">
        <v>13906.777088000001</v>
      </c>
      <c r="D10251" s="2"/>
    </row>
    <row r="10252" spans="1:4" x14ac:dyDescent="0.25">
      <c r="A10252" s="2">
        <v>540</v>
      </c>
      <c r="B10252">
        <v>11455</v>
      </c>
      <c r="C10252" s="3">
        <v>680.38685599999997</v>
      </c>
      <c r="D10252" s="2"/>
    </row>
    <row r="10253" spans="1:4" x14ac:dyDescent="0.25">
      <c r="A10253" s="2">
        <v>540</v>
      </c>
      <c r="B10253">
        <v>11457</v>
      </c>
      <c r="C10253" s="3">
        <v>15488.923118999999</v>
      </c>
      <c r="D10253" s="2"/>
    </row>
    <row r="10254" spans="1:4" x14ac:dyDescent="0.25">
      <c r="A10254" s="2">
        <v>540</v>
      </c>
      <c r="B10254">
        <v>11460</v>
      </c>
      <c r="C10254" s="3">
        <v>16907.488955000001</v>
      </c>
      <c r="D10254" s="2"/>
    </row>
    <row r="10255" spans="1:4" x14ac:dyDescent="0.25">
      <c r="A10255" s="2">
        <v>540</v>
      </c>
      <c r="B10255">
        <v>11461</v>
      </c>
      <c r="C10255" s="3">
        <v>2315.3764679999999</v>
      </c>
      <c r="D10255" s="2"/>
    </row>
    <row r="10256" spans="1:4" x14ac:dyDescent="0.25">
      <c r="A10256" s="2">
        <v>540</v>
      </c>
      <c r="B10256">
        <v>11462</v>
      </c>
      <c r="C10256" s="3">
        <v>2315.3764679999999</v>
      </c>
      <c r="D10256" s="2"/>
    </row>
    <row r="10257" spans="1:4" x14ac:dyDescent="0.25">
      <c r="A10257" s="2">
        <v>540</v>
      </c>
      <c r="B10257">
        <v>11463</v>
      </c>
      <c r="C10257" s="3">
        <v>2315.3764679999999</v>
      </c>
      <c r="D10257" s="2"/>
    </row>
    <row r="10258" spans="1:4" x14ac:dyDescent="0.25">
      <c r="A10258" s="2">
        <v>540</v>
      </c>
      <c r="B10258">
        <v>11464</v>
      </c>
      <c r="C10258" s="3">
        <v>2685.7777129999999</v>
      </c>
      <c r="D10258" s="2"/>
    </row>
    <row r="10259" spans="1:4" x14ac:dyDescent="0.25">
      <c r="A10259" s="2">
        <v>540</v>
      </c>
      <c r="B10259">
        <v>11468</v>
      </c>
      <c r="C10259" s="3">
        <v>1807.351467</v>
      </c>
      <c r="D10259" s="2"/>
    </row>
    <row r="10260" spans="1:4" x14ac:dyDescent="0.25">
      <c r="A10260" s="2">
        <v>540</v>
      </c>
      <c r="B10260">
        <v>11469</v>
      </c>
      <c r="C10260" s="3">
        <v>1790.421045</v>
      </c>
      <c r="D10260" s="2"/>
    </row>
    <row r="10261" spans="1:4" x14ac:dyDescent="0.25">
      <c r="A10261" s="2">
        <v>540</v>
      </c>
      <c r="B10261">
        <v>11470</v>
      </c>
      <c r="C10261" s="3">
        <v>1790.421045</v>
      </c>
      <c r="D10261" s="2"/>
    </row>
    <row r="10262" spans="1:4" x14ac:dyDescent="0.25">
      <c r="A10262" s="2">
        <v>540</v>
      </c>
      <c r="B10262">
        <v>11471</v>
      </c>
      <c r="C10262" s="3">
        <v>8985.4003709999997</v>
      </c>
      <c r="D10262" s="2"/>
    </row>
    <row r="10263" spans="1:4" x14ac:dyDescent="0.25">
      <c r="A10263" s="2">
        <v>540</v>
      </c>
      <c r="B10263">
        <v>11472</v>
      </c>
      <c r="C10263" s="3">
        <v>8985.4003709999997</v>
      </c>
      <c r="D10263" s="2"/>
    </row>
    <row r="10264" spans="1:4" x14ac:dyDescent="0.25">
      <c r="A10264" s="2">
        <v>540</v>
      </c>
      <c r="B10264">
        <v>11473</v>
      </c>
      <c r="C10264" s="3">
        <v>5338.477965</v>
      </c>
      <c r="D10264" s="2"/>
    </row>
    <row r="10265" spans="1:4" x14ac:dyDescent="0.25">
      <c r="A10265" s="2">
        <v>540</v>
      </c>
      <c r="B10265">
        <v>11474</v>
      </c>
      <c r="C10265" s="3">
        <v>801.71777199999997</v>
      </c>
      <c r="D10265" s="2"/>
    </row>
    <row r="10266" spans="1:4" x14ac:dyDescent="0.25">
      <c r="A10266" s="2">
        <v>540</v>
      </c>
      <c r="B10266">
        <v>11475</v>
      </c>
      <c r="C10266" s="3">
        <v>369.95508699999999</v>
      </c>
      <c r="D10266" s="2"/>
    </row>
    <row r="10267" spans="1:4" x14ac:dyDescent="0.25">
      <c r="A10267" s="2">
        <v>540</v>
      </c>
      <c r="B10267">
        <v>11476</v>
      </c>
      <c r="C10267" s="3">
        <v>8985.4003709999997</v>
      </c>
      <c r="D10267" s="2"/>
    </row>
    <row r="10268" spans="1:4" x14ac:dyDescent="0.25">
      <c r="A10268" s="2">
        <v>540</v>
      </c>
      <c r="B10268">
        <v>11477</v>
      </c>
      <c r="C10268" s="3">
        <v>51652.810706999997</v>
      </c>
      <c r="D10268" s="2"/>
    </row>
    <row r="10269" spans="1:4" x14ac:dyDescent="0.25">
      <c r="A10269" s="2">
        <v>540</v>
      </c>
      <c r="B10269">
        <v>11480</v>
      </c>
      <c r="C10269" s="3">
        <v>6756.1974970000001</v>
      </c>
      <c r="D10269" s="2"/>
    </row>
    <row r="10270" spans="1:4" x14ac:dyDescent="0.25">
      <c r="A10270" s="2">
        <v>540</v>
      </c>
      <c r="B10270">
        <v>11481</v>
      </c>
      <c r="C10270" s="3">
        <v>60657.042646000002</v>
      </c>
      <c r="D10270" s="2"/>
    </row>
    <row r="10271" spans="1:4" x14ac:dyDescent="0.25">
      <c r="A10271" s="2">
        <v>540</v>
      </c>
      <c r="B10271">
        <v>11482</v>
      </c>
      <c r="C10271" s="3">
        <v>2157.305018</v>
      </c>
      <c r="D10271" s="2"/>
    </row>
    <row r="10272" spans="1:4" x14ac:dyDescent="0.25">
      <c r="A10272" s="2">
        <v>540</v>
      </c>
      <c r="B10272">
        <v>11483</v>
      </c>
      <c r="C10272" s="3">
        <v>66245.367710666003</v>
      </c>
      <c r="D10272" s="2"/>
    </row>
    <row r="10273" spans="1:4" x14ac:dyDescent="0.25">
      <c r="A10273" s="2">
        <v>540</v>
      </c>
      <c r="B10273">
        <v>11484</v>
      </c>
      <c r="C10273" s="3">
        <v>2060.8304629999998</v>
      </c>
      <c r="D10273" s="2"/>
    </row>
    <row r="10274" spans="1:4" x14ac:dyDescent="0.25">
      <c r="A10274" s="2">
        <v>540</v>
      </c>
      <c r="B10274">
        <v>11485</v>
      </c>
      <c r="C10274" s="3">
        <v>6033.5088450000003</v>
      </c>
      <c r="D10274" s="2"/>
    </row>
    <row r="10275" spans="1:4" x14ac:dyDescent="0.25">
      <c r="A10275" s="2">
        <v>540</v>
      </c>
      <c r="B10275">
        <v>11486</v>
      </c>
      <c r="C10275" s="3">
        <v>6156.403045</v>
      </c>
      <c r="D10275" s="2"/>
    </row>
    <row r="10276" spans="1:4" x14ac:dyDescent="0.25">
      <c r="A10276" s="2">
        <v>540</v>
      </c>
      <c r="B10276">
        <v>11487</v>
      </c>
      <c r="C10276" s="3">
        <v>31897.508429000001</v>
      </c>
      <c r="D10276" s="2"/>
    </row>
    <row r="10277" spans="1:4" x14ac:dyDescent="0.25">
      <c r="A10277" s="2">
        <v>540</v>
      </c>
      <c r="B10277">
        <v>11488</v>
      </c>
      <c r="C10277" s="3">
        <v>9699.3026819999995</v>
      </c>
      <c r="D10277" s="2"/>
    </row>
    <row r="10278" spans="1:4" x14ac:dyDescent="0.25">
      <c r="A10278" s="2">
        <v>540</v>
      </c>
      <c r="B10278">
        <v>11489</v>
      </c>
      <c r="C10278" s="3">
        <v>741.94602899999995</v>
      </c>
      <c r="D10278" s="2"/>
    </row>
    <row r="10279" spans="1:4" x14ac:dyDescent="0.25">
      <c r="A10279" s="2">
        <v>540</v>
      </c>
      <c r="B10279">
        <v>11490</v>
      </c>
      <c r="C10279" s="3">
        <v>10106.647692</v>
      </c>
      <c r="D10279" s="2"/>
    </row>
    <row r="10280" spans="1:4" x14ac:dyDescent="0.25">
      <c r="A10280" s="2">
        <v>540</v>
      </c>
      <c r="B10280">
        <v>11491</v>
      </c>
      <c r="C10280" s="3">
        <v>12882.488755</v>
      </c>
      <c r="D10280" s="2"/>
    </row>
    <row r="10281" spans="1:4" x14ac:dyDescent="0.25">
      <c r="A10281" s="2">
        <v>540</v>
      </c>
      <c r="B10281">
        <v>11492</v>
      </c>
      <c r="C10281" s="3">
        <v>1791.8604809999999</v>
      </c>
      <c r="D10281" s="2"/>
    </row>
    <row r="10282" spans="1:4" x14ac:dyDescent="0.25">
      <c r="A10282" s="2">
        <v>540</v>
      </c>
      <c r="B10282">
        <v>11493</v>
      </c>
      <c r="C10282" s="3">
        <v>5736.6715109999996</v>
      </c>
      <c r="D10282" s="2"/>
    </row>
    <row r="10283" spans="1:4" x14ac:dyDescent="0.25">
      <c r="A10283" s="2">
        <v>540</v>
      </c>
      <c r="B10283">
        <v>11494</v>
      </c>
      <c r="C10283" s="3">
        <v>10805.343548000001</v>
      </c>
      <c r="D10283" s="2"/>
    </row>
    <row r="10284" spans="1:4" x14ac:dyDescent="0.25">
      <c r="A10284" s="2">
        <v>540</v>
      </c>
      <c r="B10284">
        <v>11495</v>
      </c>
      <c r="C10284" s="3">
        <v>4476.4695380000003</v>
      </c>
      <c r="D10284" s="2"/>
    </row>
    <row r="10285" spans="1:4" x14ac:dyDescent="0.25">
      <c r="A10285" s="2">
        <v>540</v>
      </c>
      <c r="B10285">
        <v>11496</v>
      </c>
      <c r="C10285" s="3">
        <v>2659.4897999999998</v>
      </c>
      <c r="D10285" s="2"/>
    </row>
    <row r="10286" spans="1:4" x14ac:dyDescent="0.25">
      <c r="A10286" s="2">
        <v>540</v>
      </c>
      <c r="B10286">
        <v>11497</v>
      </c>
      <c r="C10286" s="3">
        <v>6363.0750520000001</v>
      </c>
      <c r="D10286" s="2"/>
    </row>
    <row r="10287" spans="1:4" x14ac:dyDescent="0.25">
      <c r="A10287" s="2">
        <v>540</v>
      </c>
      <c r="B10287">
        <v>11498</v>
      </c>
      <c r="C10287" s="3">
        <v>11061.728271</v>
      </c>
      <c r="D10287" s="2"/>
    </row>
    <row r="10288" spans="1:4" x14ac:dyDescent="0.25">
      <c r="A10288" s="2">
        <v>540</v>
      </c>
      <c r="B10288">
        <v>11499</v>
      </c>
      <c r="C10288" s="3">
        <v>10111.768572999999</v>
      </c>
      <c r="D10288" s="2"/>
    </row>
    <row r="10289" spans="1:4" x14ac:dyDescent="0.25">
      <c r="A10289" s="2">
        <v>540</v>
      </c>
      <c r="B10289">
        <v>11500</v>
      </c>
      <c r="C10289" s="3">
        <v>3973.8579580000001</v>
      </c>
      <c r="D10289" s="2"/>
    </row>
    <row r="10290" spans="1:4" x14ac:dyDescent="0.25">
      <c r="A10290" s="2">
        <v>540</v>
      </c>
      <c r="B10290">
        <v>11501</v>
      </c>
      <c r="C10290" s="3">
        <v>4583.9564319999999</v>
      </c>
      <c r="D10290" s="2"/>
    </row>
    <row r="10291" spans="1:4" x14ac:dyDescent="0.25">
      <c r="A10291" s="2">
        <v>540</v>
      </c>
      <c r="B10291">
        <v>11502</v>
      </c>
      <c r="C10291" s="3">
        <v>11311.96076</v>
      </c>
      <c r="D10291" s="2"/>
    </row>
    <row r="10292" spans="1:4" x14ac:dyDescent="0.25">
      <c r="A10292" s="2">
        <v>540</v>
      </c>
      <c r="B10292">
        <v>11503</v>
      </c>
      <c r="C10292" s="3">
        <v>15251.174875999999</v>
      </c>
      <c r="D10292" s="2"/>
    </row>
    <row r="10293" spans="1:4" x14ac:dyDescent="0.25">
      <c r="A10293" s="2">
        <v>540</v>
      </c>
      <c r="B10293">
        <v>11504</v>
      </c>
      <c r="C10293" s="3">
        <v>19158.316699999999</v>
      </c>
      <c r="D10293" s="2"/>
    </row>
    <row r="10294" spans="1:4" x14ac:dyDescent="0.25">
      <c r="A10294" s="2">
        <v>540</v>
      </c>
      <c r="B10294">
        <v>11505</v>
      </c>
      <c r="C10294" s="3">
        <v>12570.851296999999</v>
      </c>
      <c r="D10294" s="2"/>
    </row>
    <row r="10295" spans="1:4" x14ac:dyDescent="0.25">
      <c r="A10295" s="2">
        <v>540</v>
      </c>
      <c r="B10295">
        <v>11506</v>
      </c>
      <c r="C10295" s="3">
        <v>6775.0337870000003</v>
      </c>
      <c r="D10295" s="2"/>
    </row>
    <row r="10296" spans="1:4" x14ac:dyDescent="0.25">
      <c r="A10296" s="2">
        <v>540</v>
      </c>
      <c r="B10296">
        <v>11507</v>
      </c>
      <c r="C10296" s="3">
        <v>12678.427892</v>
      </c>
      <c r="D10296" s="2"/>
    </row>
    <row r="10297" spans="1:4" x14ac:dyDescent="0.25">
      <c r="A10297" s="2">
        <v>540</v>
      </c>
      <c r="B10297">
        <v>11508</v>
      </c>
      <c r="C10297" s="3">
        <v>2357.797611</v>
      </c>
      <c r="D10297" s="2"/>
    </row>
    <row r="10298" spans="1:4" x14ac:dyDescent="0.25">
      <c r="A10298" s="2">
        <v>540</v>
      </c>
      <c r="B10298">
        <v>11509</v>
      </c>
      <c r="C10298" s="3">
        <v>2686.3710569999998</v>
      </c>
      <c r="D10298" s="2"/>
    </row>
    <row r="10299" spans="1:4" x14ac:dyDescent="0.25">
      <c r="A10299" s="2">
        <v>540</v>
      </c>
      <c r="B10299">
        <v>11510</v>
      </c>
      <c r="C10299" s="3">
        <v>6775.0337870000003</v>
      </c>
      <c r="D10299" s="2"/>
    </row>
    <row r="10300" spans="1:4" x14ac:dyDescent="0.25">
      <c r="A10300" s="2">
        <v>540</v>
      </c>
      <c r="B10300">
        <v>11511</v>
      </c>
      <c r="C10300" s="3">
        <v>6770.6492609999996</v>
      </c>
      <c r="D10300" s="2"/>
    </row>
    <row r="10301" spans="1:4" x14ac:dyDescent="0.25">
      <c r="A10301" s="2">
        <v>540</v>
      </c>
      <c r="B10301">
        <v>11512</v>
      </c>
      <c r="C10301" s="3">
        <v>4451.9118820000003</v>
      </c>
      <c r="D10301" s="2"/>
    </row>
    <row r="10302" spans="1:4" x14ac:dyDescent="0.25">
      <c r="A10302" s="2">
        <v>540</v>
      </c>
      <c r="B10302">
        <v>11513</v>
      </c>
      <c r="C10302" s="3">
        <v>4483.9235920000001</v>
      </c>
      <c r="D10302" s="2"/>
    </row>
    <row r="10303" spans="1:4" x14ac:dyDescent="0.25">
      <c r="A10303" s="2">
        <v>540</v>
      </c>
      <c r="B10303">
        <v>11514</v>
      </c>
      <c r="C10303" s="3">
        <v>30839.786378000001</v>
      </c>
      <c r="D10303" s="2"/>
    </row>
    <row r="10304" spans="1:4" x14ac:dyDescent="0.25">
      <c r="A10304" s="2">
        <v>540</v>
      </c>
      <c r="B10304">
        <v>11515</v>
      </c>
      <c r="C10304" s="3">
        <v>25780.338640999998</v>
      </c>
      <c r="D10304" s="2"/>
    </row>
    <row r="10305" spans="1:4" x14ac:dyDescent="0.25">
      <c r="A10305" s="2">
        <v>540</v>
      </c>
      <c r="B10305">
        <v>11516</v>
      </c>
      <c r="C10305" s="3">
        <v>25394.985766000002</v>
      </c>
      <c r="D10305" s="2"/>
    </row>
    <row r="10306" spans="1:4" x14ac:dyDescent="0.25">
      <c r="A10306" s="2">
        <v>540</v>
      </c>
      <c r="B10306">
        <v>11517</v>
      </c>
      <c r="C10306" s="3">
        <v>7339.2885239999996</v>
      </c>
      <c r="D10306" s="2"/>
    </row>
    <row r="10307" spans="1:4" x14ac:dyDescent="0.25">
      <c r="A10307" s="2">
        <v>540</v>
      </c>
      <c r="B10307">
        <v>11519</v>
      </c>
      <c r="C10307" s="3">
        <v>4463.5302670000001</v>
      </c>
      <c r="D10307" s="2"/>
    </row>
    <row r="10308" spans="1:4" x14ac:dyDescent="0.25">
      <c r="A10308" s="2">
        <v>540</v>
      </c>
      <c r="B10308">
        <v>11520</v>
      </c>
      <c r="C10308" s="3">
        <v>1603.1670079999999</v>
      </c>
      <c r="D10308" s="2"/>
    </row>
    <row r="10309" spans="1:4" x14ac:dyDescent="0.25">
      <c r="A10309" s="2">
        <v>540</v>
      </c>
      <c r="B10309">
        <v>11521</v>
      </c>
      <c r="C10309" s="3">
        <v>14325.030913000001</v>
      </c>
      <c r="D10309" s="2"/>
    </row>
    <row r="10310" spans="1:4" x14ac:dyDescent="0.25">
      <c r="A10310" s="2">
        <v>540</v>
      </c>
      <c r="B10310">
        <v>11522</v>
      </c>
      <c r="C10310" s="3">
        <v>7692.824944</v>
      </c>
      <c r="D10310" s="2"/>
    </row>
    <row r="10311" spans="1:4" x14ac:dyDescent="0.25">
      <c r="A10311" s="2">
        <v>540</v>
      </c>
      <c r="B10311">
        <v>11523</v>
      </c>
      <c r="C10311" s="3">
        <v>8843.7722900000008</v>
      </c>
      <c r="D10311" s="2"/>
    </row>
    <row r="10312" spans="1:4" x14ac:dyDescent="0.25">
      <c r="A10312" s="2">
        <v>540</v>
      </c>
      <c r="B10312">
        <v>11524</v>
      </c>
      <c r="C10312" s="3">
        <v>43589.976944000002</v>
      </c>
      <c r="D10312" s="2"/>
    </row>
    <row r="10313" spans="1:4" x14ac:dyDescent="0.25">
      <c r="A10313" s="2">
        <v>540</v>
      </c>
      <c r="B10313">
        <v>11525</v>
      </c>
      <c r="C10313" s="3">
        <v>9.2906530000000007</v>
      </c>
      <c r="D10313" s="2"/>
    </row>
    <row r="10314" spans="1:4" x14ac:dyDescent="0.25">
      <c r="A10314" s="2">
        <v>540</v>
      </c>
      <c r="B10314">
        <v>11526</v>
      </c>
      <c r="C10314" s="3">
        <v>1253.135321</v>
      </c>
      <c r="D10314" s="2"/>
    </row>
    <row r="10315" spans="1:4" x14ac:dyDescent="0.25">
      <c r="A10315" s="2">
        <v>540</v>
      </c>
      <c r="B10315">
        <v>11527</v>
      </c>
      <c r="C10315" s="3">
        <v>8047.0871209999996</v>
      </c>
      <c r="D10315" s="2"/>
    </row>
    <row r="10316" spans="1:4" x14ac:dyDescent="0.25">
      <c r="A10316" s="2">
        <v>540</v>
      </c>
      <c r="B10316">
        <v>11528</v>
      </c>
      <c r="C10316" s="3">
        <v>1584.392083</v>
      </c>
      <c r="D10316" s="2"/>
    </row>
    <row r="10317" spans="1:4" x14ac:dyDescent="0.25">
      <c r="A10317" s="2">
        <v>540</v>
      </c>
      <c r="B10317">
        <v>11529</v>
      </c>
      <c r="C10317" s="3">
        <v>2037.758282</v>
      </c>
      <c r="D10317" s="2"/>
    </row>
    <row r="10318" spans="1:4" x14ac:dyDescent="0.25">
      <c r="A10318" s="2">
        <v>540</v>
      </c>
      <c r="B10318">
        <v>11530</v>
      </c>
      <c r="C10318" s="3">
        <v>4887.2452439999997</v>
      </c>
      <c r="D10318" s="2"/>
    </row>
    <row r="10319" spans="1:4" x14ac:dyDescent="0.25">
      <c r="A10319" s="2">
        <v>540</v>
      </c>
      <c r="B10319">
        <v>11531</v>
      </c>
      <c r="C10319" s="3">
        <v>52013.461776999997</v>
      </c>
      <c r="D10319" s="2"/>
    </row>
    <row r="10320" spans="1:4" x14ac:dyDescent="0.25">
      <c r="A10320" s="2">
        <v>540</v>
      </c>
      <c r="B10320">
        <v>11532</v>
      </c>
      <c r="C10320" s="3">
        <v>29264.946028999999</v>
      </c>
      <c r="D10320" s="2"/>
    </row>
    <row r="10321" spans="1:4" x14ac:dyDescent="0.25">
      <c r="A10321" s="2">
        <v>540</v>
      </c>
      <c r="B10321">
        <v>11533</v>
      </c>
      <c r="C10321" s="3">
        <v>29255.655376999999</v>
      </c>
      <c r="D10321" s="2"/>
    </row>
    <row r="10322" spans="1:4" x14ac:dyDescent="0.25">
      <c r="A10322" s="2">
        <v>540</v>
      </c>
      <c r="B10322">
        <v>11534</v>
      </c>
      <c r="C10322" s="3">
        <v>30912.747478000001</v>
      </c>
      <c r="D10322" s="2"/>
    </row>
    <row r="10323" spans="1:4" x14ac:dyDescent="0.25">
      <c r="A10323" s="2">
        <v>540</v>
      </c>
      <c r="B10323">
        <v>11535</v>
      </c>
      <c r="C10323" s="3">
        <v>32788.869559999999</v>
      </c>
      <c r="D10323" s="2"/>
    </row>
    <row r="10324" spans="1:4" x14ac:dyDescent="0.25">
      <c r="A10324" s="2">
        <v>540</v>
      </c>
      <c r="B10324">
        <v>11536</v>
      </c>
      <c r="C10324" s="3">
        <v>33162.582172000002</v>
      </c>
      <c r="D10324" s="2"/>
    </row>
    <row r="10325" spans="1:4" x14ac:dyDescent="0.25">
      <c r="A10325" s="2">
        <v>540</v>
      </c>
      <c r="B10325">
        <v>11537</v>
      </c>
      <c r="C10325" s="3">
        <v>33939.814092000001</v>
      </c>
      <c r="D10325" s="2"/>
    </row>
    <row r="10326" spans="1:4" x14ac:dyDescent="0.25">
      <c r="A10326" s="2">
        <v>540</v>
      </c>
      <c r="B10326">
        <v>11538</v>
      </c>
      <c r="C10326" s="3">
        <v>33939.814092000001</v>
      </c>
      <c r="D10326" s="2"/>
    </row>
    <row r="10327" spans="1:4" x14ac:dyDescent="0.25">
      <c r="A10327" s="2">
        <v>540</v>
      </c>
      <c r="B10327">
        <v>11539</v>
      </c>
      <c r="C10327" s="3">
        <v>33957.311097999998</v>
      </c>
      <c r="D10327" s="2"/>
    </row>
    <row r="10328" spans="1:4" x14ac:dyDescent="0.25">
      <c r="A10328" s="2">
        <v>540</v>
      </c>
      <c r="B10328">
        <v>11540</v>
      </c>
      <c r="C10328" s="3">
        <v>16113.437762</v>
      </c>
      <c r="D10328" s="2"/>
    </row>
    <row r="10329" spans="1:4" x14ac:dyDescent="0.25">
      <c r="A10329" s="2">
        <v>540</v>
      </c>
      <c r="B10329">
        <v>11541</v>
      </c>
      <c r="C10329" s="3">
        <v>5414.5306259999998</v>
      </c>
      <c r="D10329" s="2"/>
    </row>
    <row r="10330" spans="1:4" x14ac:dyDescent="0.25">
      <c r="A10330" s="2">
        <v>540</v>
      </c>
      <c r="B10330">
        <v>11542</v>
      </c>
      <c r="C10330" s="3">
        <v>21223.452093</v>
      </c>
      <c r="D10330" s="2"/>
    </row>
    <row r="10331" spans="1:4" x14ac:dyDescent="0.25">
      <c r="A10331" s="2">
        <v>540</v>
      </c>
      <c r="B10331">
        <v>11543</v>
      </c>
      <c r="C10331" s="3">
        <v>2925.2044609999998</v>
      </c>
      <c r="D10331" s="2"/>
    </row>
    <row r="10332" spans="1:4" x14ac:dyDescent="0.25">
      <c r="A10332" s="2">
        <v>540</v>
      </c>
      <c r="B10332">
        <v>11545</v>
      </c>
      <c r="C10332" s="3">
        <v>28664.430050999999</v>
      </c>
      <c r="D10332" s="2"/>
    </row>
    <row r="10333" spans="1:4" x14ac:dyDescent="0.25">
      <c r="A10333" s="2">
        <v>540</v>
      </c>
      <c r="B10333">
        <v>11546</v>
      </c>
      <c r="C10333" s="3">
        <v>28664.430050999999</v>
      </c>
      <c r="D10333" s="2"/>
    </row>
    <row r="10334" spans="1:4" x14ac:dyDescent="0.25">
      <c r="A10334" s="2">
        <v>540</v>
      </c>
      <c r="B10334">
        <v>11547</v>
      </c>
      <c r="C10334" s="3">
        <v>31718.880284999999</v>
      </c>
      <c r="D10334" s="2"/>
    </row>
    <row r="10335" spans="1:4" x14ac:dyDescent="0.25">
      <c r="A10335" s="2">
        <v>540</v>
      </c>
      <c r="B10335">
        <v>11549</v>
      </c>
      <c r="C10335" s="3">
        <v>7957.8190459999996</v>
      </c>
      <c r="D10335" s="2"/>
    </row>
    <row r="10336" spans="1:4" x14ac:dyDescent="0.25">
      <c r="A10336" s="2">
        <v>540</v>
      </c>
      <c r="B10336">
        <v>11550</v>
      </c>
      <c r="C10336" s="3">
        <v>7957.8190459999996</v>
      </c>
      <c r="D10336" s="2"/>
    </row>
    <row r="10337" spans="1:4" x14ac:dyDescent="0.25">
      <c r="A10337" s="2">
        <v>540</v>
      </c>
      <c r="B10337">
        <v>11551</v>
      </c>
      <c r="C10337" s="3">
        <v>2137.3322950000002</v>
      </c>
      <c r="D10337" s="2"/>
    </row>
    <row r="10338" spans="1:4" x14ac:dyDescent="0.25">
      <c r="A10338" s="2">
        <v>540</v>
      </c>
      <c r="B10338">
        <v>11552</v>
      </c>
      <c r="C10338" s="3">
        <v>30808.950012000001</v>
      </c>
      <c r="D10338" s="2"/>
    </row>
    <row r="10339" spans="1:4" x14ac:dyDescent="0.25">
      <c r="A10339" s="2">
        <v>540</v>
      </c>
      <c r="B10339">
        <v>11553</v>
      </c>
      <c r="C10339" s="3">
        <v>21726.254761</v>
      </c>
      <c r="D10339" s="2"/>
    </row>
    <row r="10340" spans="1:4" x14ac:dyDescent="0.25">
      <c r="A10340" s="2">
        <v>540</v>
      </c>
      <c r="B10340">
        <v>11554</v>
      </c>
      <c r="C10340" s="3">
        <v>36867.726299000002</v>
      </c>
      <c r="D10340" s="2"/>
    </row>
    <row r="10341" spans="1:4" x14ac:dyDescent="0.25">
      <c r="A10341" s="2">
        <v>540</v>
      </c>
      <c r="B10341">
        <v>11555</v>
      </c>
      <c r="C10341" s="3">
        <v>44491.670004</v>
      </c>
      <c r="D10341" s="2"/>
    </row>
    <row r="10342" spans="1:4" x14ac:dyDescent="0.25">
      <c r="A10342" s="2">
        <v>540</v>
      </c>
      <c r="B10342">
        <v>11556</v>
      </c>
      <c r="C10342" s="3">
        <v>68769.147981999995</v>
      </c>
      <c r="D10342" s="2"/>
    </row>
    <row r="10343" spans="1:4" x14ac:dyDescent="0.25">
      <c r="A10343" s="2">
        <v>540</v>
      </c>
      <c r="B10343">
        <v>11557</v>
      </c>
      <c r="C10343" s="3">
        <v>11631.003618000001</v>
      </c>
      <c r="D10343" s="2"/>
    </row>
    <row r="10344" spans="1:4" x14ac:dyDescent="0.25">
      <c r="A10344" s="2">
        <v>540</v>
      </c>
      <c r="B10344">
        <v>11560</v>
      </c>
      <c r="C10344" s="3">
        <v>29486.618571999999</v>
      </c>
      <c r="D10344" s="2"/>
    </row>
    <row r="10345" spans="1:4" x14ac:dyDescent="0.25">
      <c r="A10345" s="2">
        <v>540</v>
      </c>
      <c r="B10345">
        <v>11561</v>
      </c>
      <c r="C10345" s="3">
        <v>17129.255958000002</v>
      </c>
      <c r="D10345" s="2"/>
    </row>
    <row r="10346" spans="1:4" x14ac:dyDescent="0.25">
      <c r="A10346" s="2">
        <v>540</v>
      </c>
      <c r="B10346">
        <v>11562</v>
      </c>
      <c r="C10346" s="3">
        <v>10904.611056</v>
      </c>
      <c r="D10346" s="2"/>
    </row>
    <row r="10347" spans="1:4" x14ac:dyDescent="0.25">
      <c r="A10347" s="2">
        <v>540</v>
      </c>
      <c r="B10347">
        <v>11563</v>
      </c>
      <c r="C10347" s="3">
        <v>12777.133048</v>
      </c>
      <c r="D10347" s="2"/>
    </row>
    <row r="10348" spans="1:4" x14ac:dyDescent="0.25">
      <c r="A10348" s="2">
        <v>540</v>
      </c>
      <c r="B10348">
        <v>11564</v>
      </c>
      <c r="C10348" s="3">
        <v>19408.650065000002</v>
      </c>
      <c r="D10348" s="2"/>
    </row>
    <row r="10349" spans="1:4" x14ac:dyDescent="0.25">
      <c r="A10349" s="2">
        <v>540</v>
      </c>
      <c r="B10349">
        <v>11565</v>
      </c>
      <c r="C10349" s="3">
        <v>18399.372320999999</v>
      </c>
      <c r="D10349" s="2"/>
    </row>
    <row r="10350" spans="1:4" x14ac:dyDescent="0.25">
      <c r="A10350" s="2">
        <v>540</v>
      </c>
      <c r="B10350">
        <v>11568</v>
      </c>
      <c r="C10350" s="3">
        <v>18897.400035999999</v>
      </c>
      <c r="D10350" s="2"/>
    </row>
    <row r="10351" spans="1:4" x14ac:dyDescent="0.25">
      <c r="A10351" s="2">
        <v>540</v>
      </c>
      <c r="B10351">
        <v>11569</v>
      </c>
      <c r="C10351" s="3">
        <v>787.77201500000001</v>
      </c>
      <c r="D10351" s="2"/>
    </row>
    <row r="10352" spans="1:4" x14ac:dyDescent="0.25">
      <c r="A10352" s="2">
        <v>540</v>
      </c>
      <c r="B10352">
        <v>11570</v>
      </c>
      <c r="C10352" s="3">
        <v>3450.0062600000001</v>
      </c>
      <c r="D10352" s="2"/>
    </row>
    <row r="10353" spans="1:4" x14ac:dyDescent="0.25">
      <c r="A10353" s="2">
        <v>540</v>
      </c>
      <c r="B10353">
        <v>11571</v>
      </c>
      <c r="C10353" s="3">
        <v>2579.9497409999999</v>
      </c>
      <c r="D10353" s="2"/>
    </row>
    <row r="10354" spans="1:4" x14ac:dyDescent="0.25">
      <c r="A10354" s="2">
        <v>540</v>
      </c>
      <c r="B10354">
        <v>11572</v>
      </c>
      <c r="C10354" s="3">
        <v>1879.033447</v>
      </c>
      <c r="D10354" s="2"/>
    </row>
    <row r="10355" spans="1:4" x14ac:dyDescent="0.25">
      <c r="A10355" s="2">
        <v>540</v>
      </c>
      <c r="B10355">
        <v>11573</v>
      </c>
      <c r="C10355" s="3">
        <v>13874.767935</v>
      </c>
      <c r="D10355" s="2"/>
    </row>
    <row r="10356" spans="1:4" x14ac:dyDescent="0.25">
      <c r="A10356" s="2">
        <v>540</v>
      </c>
      <c r="B10356">
        <v>11574</v>
      </c>
      <c r="C10356" s="3">
        <v>12573.713626999999</v>
      </c>
      <c r="D10356" s="2"/>
    </row>
    <row r="10357" spans="1:4" x14ac:dyDescent="0.25">
      <c r="A10357" s="2">
        <v>540</v>
      </c>
      <c r="B10357">
        <v>11575</v>
      </c>
      <c r="C10357" s="3">
        <v>13374.550139999999</v>
      </c>
      <c r="D10357" s="2"/>
    </row>
    <row r="10358" spans="1:4" x14ac:dyDescent="0.25">
      <c r="A10358" s="2">
        <v>540</v>
      </c>
      <c r="B10358">
        <v>11576</v>
      </c>
      <c r="C10358" s="3">
        <v>24603.260306</v>
      </c>
      <c r="D10358" s="2"/>
    </row>
    <row r="10359" spans="1:4" x14ac:dyDescent="0.25">
      <c r="A10359" s="2">
        <v>540</v>
      </c>
      <c r="B10359">
        <v>11577</v>
      </c>
      <c r="C10359" s="3">
        <v>22612.681110000001</v>
      </c>
      <c r="D10359" s="2"/>
    </row>
    <row r="10360" spans="1:4" x14ac:dyDescent="0.25">
      <c r="A10360" s="2">
        <v>540</v>
      </c>
      <c r="B10360">
        <v>11578</v>
      </c>
      <c r="C10360" s="3">
        <v>22612.681110000001</v>
      </c>
      <c r="D10360" s="2"/>
    </row>
    <row r="10361" spans="1:4" x14ac:dyDescent="0.25">
      <c r="A10361" s="2">
        <v>540</v>
      </c>
      <c r="B10361">
        <v>11579</v>
      </c>
      <c r="C10361" s="3">
        <v>1733.06925</v>
      </c>
      <c r="D10361" s="2"/>
    </row>
    <row r="10362" spans="1:4" x14ac:dyDescent="0.25">
      <c r="A10362" s="2">
        <v>540</v>
      </c>
      <c r="B10362">
        <v>11580</v>
      </c>
      <c r="C10362" s="3">
        <v>23457.521660999999</v>
      </c>
      <c r="D10362" s="2"/>
    </row>
    <row r="10363" spans="1:4" x14ac:dyDescent="0.25">
      <c r="A10363" s="2">
        <v>540</v>
      </c>
      <c r="B10363">
        <v>11581</v>
      </c>
      <c r="C10363" s="3">
        <v>21551.570317999998</v>
      </c>
      <c r="D10363" s="2"/>
    </row>
    <row r="10364" spans="1:4" x14ac:dyDescent="0.25">
      <c r="A10364" s="2">
        <v>540</v>
      </c>
      <c r="B10364">
        <v>11582</v>
      </c>
      <c r="C10364" s="3">
        <v>13672.148121</v>
      </c>
      <c r="D10364" s="2"/>
    </row>
    <row r="10365" spans="1:4" x14ac:dyDescent="0.25">
      <c r="A10365" s="2">
        <v>540</v>
      </c>
      <c r="B10365">
        <v>11583</v>
      </c>
      <c r="C10365" s="3">
        <v>11485.489992999999</v>
      </c>
      <c r="D10365" s="2"/>
    </row>
    <row r="10366" spans="1:4" x14ac:dyDescent="0.25">
      <c r="A10366" s="2">
        <v>540</v>
      </c>
      <c r="B10366">
        <v>11584</v>
      </c>
      <c r="C10366" s="3">
        <v>18949.879837996999</v>
      </c>
      <c r="D10366" s="2"/>
    </row>
    <row r="10367" spans="1:4" x14ac:dyDescent="0.25">
      <c r="A10367" s="2">
        <v>540</v>
      </c>
      <c r="B10367">
        <v>11585</v>
      </c>
      <c r="C10367" s="3">
        <v>19616.345339996999</v>
      </c>
      <c r="D10367" s="2"/>
    </row>
    <row r="10368" spans="1:4" x14ac:dyDescent="0.25">
      <c r="A10368" s="2">
        <v>540</v>
      </c>
      <c r="B10368">
        <v>11586</v>
      </c>
      <c r="C10368" s="3">
        <v>23423.014398996998</v>
      </c>
      <c r="D10368" s="2"/>
    </row>
    <row r="10369" spans="1:4" x14ac:dyDescent="0.25">
      <c r="A10369" s="2">
        <v>540</v>
      </c>
      <c r="B10369">
        <v>11587</v>
      </c>
      <c r="C10369" s="3">
        <v>15738.534628997</v>
      </c>
      <c r="D10369" s="2"/>
    </row>
    <row r="10370" spans="1:4" x14ac:dyDescent="0.25">
      <c r="A10370" s="2">
        <v>540</v>
      </c>
      <c r="B10370">
        <v>11588</v>
      </c>
      <c r="C10370" s="3">
        <v>20369.468954</v>
      </c>
      <c r="D10370" s="2"/>
    </row>
    <row r="10371" spans="1:4" x14ac:dyDescent="0.25">
      <c r="A10371" s="2">
        <v>540</v>
      </c>
      <c r="B10371">
        <v>11589</v>
      </c>
      <c r="C10371" s="3">
        <v>40747.433492999997</v>
      </c>
      <c r="D10371" s="2"/>
    </row>
    <row r="10372" spans="1:4" x14ac:dyDescent="0.25">
      <c r="A10372" s="2">
        <v>540</v>
      </c>
      <c r="B10372">
        <v>11590</v>
      </c>
      <c r="C10372" s="3">
        <v>34982.566017999998</v>
      </c>
      <c r="D10372" s="2"/>
    </row>
    <row r="10373" spans="1:4" x14ac:dyDescent="0.25">
      <c r="A10373" s="2">
        <v>540</v>
      </c>
      <c r="B10373">
        <v>11591</v>
      </c>
      <c r="C10373" s="3">
        <v>35502.639223999999</v>
      </c>
      <c r="D10373" s="2"/>
    </row>
    <row r="10374" spans="1:4" x14ac:dyDescent="0.25">
      <c r="A10374" s="2">
        <v>540</v>
      </c>
      <c r="B10374">
        <v>11593</v>
      </c>
      <c r="C10374" s="3">
        <v>22768.412595999998</v>
      </c>
      <c r="D10374" s="2"/>
    </row>
    <row r="10375" spans="1:4" x14ac:dyDescent="0.25">
      <c r="A10375" s="2">
        <v>540</v>
      </c>
      <c r="B10375">
        <v>11594</v>
      </c>
      <c r="C10375" s="3">
        <v>31821.065204999999</v>
      </c>
      <c r="D10375" s="2"/>
    </row>
    <row r="10376" spans="1:4" x14ac:dyDescent="0.25">
      <c r="A10376" s="2">
        <v>540</v>
      </c>
      <c r="B10376">
        <v>11595</v>
      </c>
      <c r="C10376" s="3">
        <v>17338.041498999999</v>
      </c>
      <c r="D10376" s="2"/>
    </row>
    <row r="10377" spans="1:4" x14ac:dyDescent="0.25">
      <c r="A10377" s="2">
        <v>540</v>
      </c>
      <c r="B10377">
        <v>11597</v>
      </c>
      <c r="C10377" s="3">
        <v>20531.282589999999</v>
      </c>
      <c r="D10377" s="2"/>
    </row>
    <row r="10378" spans="1:4" x14ac:dyDescent="0.25">
      <c r="A10378" s="2">
        <v>540</v>
      </c>
      <c r="B10378">
        <v>11598</v>
      </c>
      <c r="C10378" s="3">
        <v>21505.241506999999</v>
      </c>
      <c r="D10378" s="2"/>
    </row>
    <row r="10379" spans="1:4" x14ac:dyDescent="0.25">
      <c r="A10379" s="2">
        <v>540</v>
      </c>
      <c r="B10379">
        <v>11599</v>
      </c>
      <c r="C10379" s="3">
        <v>20531.282589999999</v>
      </c>
      <c r="D10379" s="2"/>
    </row>
    <row r="10380" spans="1:4" x14ac:dyDescent="0.25">
      <c r="A10380" s="2">
        <v>540</v>
      </c>
      <c r="B10380">
        <v>11600</v>
      </c>
      <c r="C10380" s="3">
        <v>21878.023449666001</v>
      </c>
      <c r="D10380" s="2"/>
    </row>
    <row r="10381" spans="1:4" x14ac:dyDescent="0.25">
      <c r="A10381" s="2">
        <v>540</v>
      </c>
      <c r="B10381">
        <v>11601</v>
      </c>
      <c r="C10381" s="3">
        <v>21878.023449666001</v>
      </c>
      <c r="D10381" s="2"/>
    </row>
    <row r="10382" spans="1:4" x14ac:dyDescent="0.25">
      <c r="A10382" s="2">
        <v>540</v>
      </c>
      <c r="B10382">
        <v>11602</v>
      </c>
      <c r="C10382" s="3">
        <v>21092.646885665999</v>
      </c>
      <c r="D10382" s="2"/>
    </row>
    <row r="10383" spans="1:4" x14ac:dyDescent="0.25">
      <c r="A10383" s="2">
        <v>540</v>
      </c>
      <c r="B10383">
        <v>11603</v>
      </c>
      <c r="C10383" s="3">
        <v>17952.493855000001</v>
      </c>
      <c r="D10383" s="2"/>
    </row>
    <row r="10384" spans="1:4" x14ac:dyDescent="0.25">
      <c r="A10384" s="2">
        <v>540</v>
      </c>
      <c r="B10384">
        <v>11604</v>
      </c>
      <c r="C10384" s="3">
        <v>11547.828363000001</v>
      </c>
      <c r="D10384" s="2"/>
    </row>
    <row r="10385" spans="1:4" x14ac:dyDescent="0.25">
      <c r="A10385" s="2">
        <v>540</v>
      </c>
      <c r="B10385">
        <v>11605</v>
      </c>
      <c r="C10385" s="3">
        <v>14983.432086999999</v>
      </c>
      <c r="D10385" s="2"/>
    </row>
    <row r="10386" spans="1:4" x14ac:dyDescent="0.25">
      <c r="A10386" s="2">
        <v>540</v>
      </c>
      <c r="B10386">
        <v>11606</v>
      </c>
      <c r="C10386" s="3">
        <v>15786.234295</v>
      </c>
      <c r="D10386" s="2"/>
    </row>
    <row r="10387" spans="1:4" x14ac:dyDescent="0.25">
      <c r="A10387" s="2">
        <v>540</v>
      </c>
      <c r="B10387">
        <v>11607</v>
      </c>
      <c r="C10387" s="3">
        <v>15786.234295</v>
      </c>
      <c r="D10387" s="2"/>
    </row>
    <row r="10388" spans="1:4" x14ac:dyDescent="0.25">
      <c r="A10388" s="2">
        <v>540</v>
      </c>
      <c r="B10388">
        <v>11608</v>
      </c>
      <c r="C10388" s="3">
        <v>13514.243551</v>
      </c>
      <c r="D10388" s="2"/>
    </row>
    <row r="10389" spans="1:4" x14ac:dyDescent="0.25">
      <c r="A10389" s="2">
        <v>540</v>
      </c>
      <c r="B10389">
        <v>11609</v>
      </c>
      <c r="C10389" s="3">
        <v>13514.243551</v>
      </c>
      <c r="D10389" s="2"/>
    </row>
    <row r="10390" spans="1:4" x14ac:dyDescent="0.25">
      <c r="A10390" s="2">
        <v>540</v>
      </c>
      <c r="B10390">
        <v>11610</v>
      </c>
      <c r="C10390" s="3">
        <v>23996.744664999998</v>
      </c>
      <c r="D10390" s="2"/>
    </row>
    <row r="10391" spans="1:4" x14ac:dyDescent="0.25">
      <c r="A10391" s="2">
        <v>540</v>
      </c>
      <c r="B10391">
        <v>11611</v>
      </c>
      <c r="C10391" s="3">
        <v>9919.2605079999994</v>
      </c>
      <c r="D10391" s="2"/>
    </row>
    <row r="10392" spans="1:4" x14ac:dyDescent="0.25">
      <c r="A10392" s="2">
        <v>540</v>
      </c>
      <c r="B10392">
        <v>11612</v>
      </c>
      <c r="C10392" s="3">
        <v>7615.1225800000002</v>
      </c>
      <c r="D10392" s="2"/>
    </row>
    <row r="10393" spans="1:4" x14ac:dyDescent="0.25">
      <c r="A10393" s="2">
        <v>540</v>
      </c>
      <c r="B10393">
        <v>11613</v>
      </c>
      <c r="C10393" s="3">
        <v>10658.839947</v>
      </c>
      <c r="D10393" s="2"/>
    </row>
    <row r="10394" spans="1:4" x14ac:dyDescent="0.25">
      <c r="A10394" s="2">
        <v>540</v>
      </c>
      <c r="B10394">
        <v>11614</v>
      </c>
      <c r="C10394" s="3">
        <v>9109.7732789999991</v>
      </c>
      <c r="D10394" s="2"/>
    </row>
    <row r="10395" spans="1:4" x14ac:dyDescent="0.25">
      <c r="A10395" s="2">
        <v>540</v>
      </c>
      <c r="B10395">
        <v>11615</v>
      </c>
      <c r="C10395" s="3">
        <v>6849.9674560000003</v>
      </c>
      <c r="D10395" s="2"/>
    </row>
    <row r="10396" spans="1:4" x14ac:dyDescent="0.25">
      <c r="A10396" s="2">
        <v>540</v>
      </c>
      <c r="B10396">
        <v>11616</v>
      </c>
      <c r="C10396" s="3">
        <v>10741.419107</v>
      </c>
      <c r="D10396" s="2"/>
    </row>
    <row r="10397" spans="1:4" x14ac:dyDescent="0.25">
      <c r="A10397" s="2">
        <v>540</v>
      </c>
      <c r="B10397">
        <v>11617</v>
      </c>
      <c r="C10397" s="3">
        <v>5969.9949429999997</v>
      </c>
      <c r="D10397" s="2"/>
    </row>
    <row r="10398" spans="1:4" x14ac:dyDescent="0.25">
      <c r="A10398" s="2">
        <v>540</v>
      </c>
      <c r="B10398">
        <v>11618</v>
      </c>
      <c r="C10398" s="3">
        <v>2665.0263380000001</v>
      </c>
      <c r="D10398" s="2"/>
    </row>
    <row r="10399" spans="1:4" x14ac:dyDescent="0.25">
      <c r="A10399" s="2">
        <v>540</v>
      </c>
      <c r="B10399">
        <v>11619</v>
      </c>
      <c r="C10399" s="3">
        <v>5690.1612869999999</v>
      </c>
      <c r="D10399" s="2"/>
    </row>
    <row r="10400" spans="1:4" x14ac:dyDescent="0.25">
      <c r="A10400" s="2">
        <v>540</v>
      </c>
      <c r="B10400">
        <v>11620</v>
      </c>
      <c r="C10400" s="3">
        <v>5691.0798860000004</v>
      </c>
      <c r="D10400" s="2"/>
    </row>
    <row r="10401" spans="1:4" x14ac:dyDescent="0.25">
      <c r="A10401" s="2">
        <v>540</v>
      </c>
      <c r="B10401">
        <v>11621</v>
      </c>
      <c r="C10401" s="3">
        <v>5884.8640349999996</v>
      </c>
      <c r="D10401" s="2"/>
    </row>
    <row r="10402" spans="1:4" x14ac:dyDescent="0.25">
      <c r="A10402" s="2">
        <v>540</v>
      </c>
      <c r="B10402">
        <v>11623</v>
      </c>
      <c r="C10402" s="3">
        <v>25212.932715999999</v>
      </c>
      <c r="D10402" s="2"/>
    </row>
    <row r="10403" spans="1:4" x14ac:dyDescent="0.25">
      <c r="A10403" s="2">
        <v>540</v>
      </c>
      <c r="B10403">
        <v>11624</v>
      </c>
      <c r="C10403" s="3">
        <v>25346.127722000001</v>
      </c>
      <c r="D10403" s="2"/>
    </row>
    <row r="10404" spans="1:4" x14ac:dyDescent="0.25">
      <c r="A10404" s="2">
        <v>540</v>
      </c>
      <c r="B10404">
        <v>11627</v>
      </c>
      <c r="C10404" s="3">
        <v>1568.6705569999999</v>
      </c>
      <c r="D10404" s="2"/>
    </row>
    <row r="10405" spans="1:4" x14ac:dyDescent="0.25">
      <c r="A10405" s="2">
        <v>540</v>
      </c>
      <c r="B10405">
        <v>11628</v>
      </c>
      <c r="C10405" s="3">
        <v>1102.1316099999999</v>
      </c>
      <c r="D10405" s="2"/>
    </row>
    <row r="10406" spans="1:4" x14ac:dyDescent="0.25">
      <c r="A10406" s="2">
        <v>540</v>
      </c>
      <c r="B10406">
        <v>11629</v>
      </c>
      <c r="C10406" s="3">
        <v>23266.480269</v>
      </c>
      <c r="D10406" s="2"/>
    </row>
    <row r="10407" spans="1:4" x14ac:dyDescent="0.25">
      <c r="A10407" s="2">
        <v>540</v>
      </c>
      <c r="B10407">
        <v>11631</v>
      </c>
      <c r="C10407" s="3">
        <v>23742.962254999999</v>
      </c>
      <c r="D10407" s="2"/>
    </row>
    <row r="10408" spans="1:4" x14ac:dyDescent="0.25">
      <c r="A10408" s="2">
        <v>540</v>
      </c>
      <c r="B10408">
        <v>11632</v>
      </c>
      <c r="C10408" s="3">
        <v>5124.3274279999996</v>
      </c>
      <c r="D10408" s="2"/>
    </row>
    <row r="10409" spans="1:4" x14ac:dyDescent="0.25">
      <c r="A10409" s="2">
        <v>540</v>
      </c>
      <c r="B10409">
        <v>11635</v>
      </c>
      <c r="C10409" s="3">
        <v>26815.400039</v>
      </c>
      <c r="D10409" s="2"/>
    </row>
    <row r="10410" spans="1:4" x14ac:dyDescent="0.25">
      <c r="A10410" s="2">
        <v>540</v>
      </c>
      <c r="B10410">
        <v>11637</v>
      </c>
      <c r="C10410" s="3">
        <v>929.95848599999999</v>
      </c>
      <c r="D10410" s="2"/>
    </row>
    <row r="10411" spans="1:4" x14ac:dyDescent="0.25">
      <c r="A10411" s="2">
        <v>540</v>
      </c>
      <c r="B10411">
        <v>11638</v>
      </c>
      <c r="C10411" s="3">
        <v>3966.2920549999999</v>
      </c>
      <c r="D10411" s="2"/>
    </row>
    <row r="10412" spans="1:4" x14ac:dyDescent="0.25">
      <c r="A10412" s="2">
        <v>540</v>
      </c>
      <c r="B10412">
        <v>11639</v>
      </c>
      <c r="C10412" s="3">
        <v>2638.0855379999998</v>
      </c>
      <c r="D10412" s="2"/>
    </row>
    <row r="10413" spans="1:4" x14ac:dyDescent="0.25">
      <c r="A10413" s="2">
        <v>540</v>
      </c>
      <c r="B10413">
        <v>11640</v>
      </c>
      <c r="C10413" s="3">
        <v>4349.1981779999996</v>
      </c>
      <c r="D10413" s="2"/>
    </row>
    <row r="10414" spans="1:4" x14ac:dyDescent="0.25">
      <c r="A10414" s="2">
        <v>540</v>
      </c>
      <c r="B10414">
        <v>11641</v>
      </c>
      <c r="C10414" s="3">
        <v>2032.221861</v>
      </c>
      <c r="D10414" s="2"/>
    </row>
    <row r="10415" spans="1:4" x14ac:dyDescent="0.25">
      <c r="A10415" s="2">
        <v>540</v>
      </c>
      <c r="B10415">
        <v>11642</v>
      </c>
      <c r="C10415" s="3">
        <v>91.970037000000005</v>
      </c>
      <c r="D10415" s="2"/>
    </row>
    <row r="10416" spans="1:4" x14ac:dyDescent="0.25">
      <c r="A10416" s="2">
        <v>540</v>
      </c>
      <c r="B10416">
        <v>11643</v>
      </c>
      <c r="C10416" s="3">
        <v>3135.2721289999999</v>
      </c>
      <c r="D10416" s="2"/>
    </row>
    <row r="10417" spans="1:4" x14ac:dyDescent="0.25">
      <c r="A10417" s="2">
        <v>540</v>
      </c>
      <c r="B10417">
        <v>11644</v>
      </c>
      <c r="C10417" s="3">
        <v>1970.168784</v>
      </c>
      <c r="D10417" s="2"/>
    </row>
    <row r="10418" spans="1:4" x14ac:dyDescent="0.25">
      <c r="A10418" s="2">
        <v>540</v>
      </c>
      <c r="B10418">
        <v>11645</v>
      </c>
      <c r="C10418" s="3">
        <v>2885.1171340000001</v>
      </c>
      <c r="D10418" s="2"/>
    </row>
    <row r="10419" spans="1:4" x14ac:dyDescent="0.25">
      <c r="A10419" s="2">
        <v>540</v>
      </c>
      <c r="B10419">
        <v>11646</v>
      </c>
      <c r="C10419" s="3">
        <v>877.38243899999998</v>
      </c>
      <c r="D10419" s="2"/>
    </row>
    <row r="10420" spans="1:4" x14ac:dyDescent="0.25">
      <c r="A10420" s="2">
        <v>540</v>
      </c>
      <c r="B10420">
        <v>11647</v>
      </c>
      <c r="C10420" s="3">
        <v>4717.9330540000001</v>
      </c>
      <c r="D10420" s="2"/>
    </row>
    <row r="10421" spans="1:4" x14ac:dyDescent="0.25">
      <c r="A10421" s="2">
        <v>540</v>
      </c>
      <c r="B10421">
        <v>11648</v>
      </c>
      <c r="C10421" s="3">
        <v>4276.0043509999996</v>
      </c>
      <c r="D10421" s="2"/>
    </row>
    <row r="10422" spans="1:4" x14ac:dyDescent="0.25">
      <c r="A10422" s="2">
        <v>540</v>
      </c>
      <c r="B10422">
        <v>11649</v>
      </c>
      <c r="C10422" s="3">
        <v>5316.3427529999999</v>
      </c>
      <c r="D10422" s="2"/>
    </row>
    <row r="10423" spans="1:4" x14ac:dyDescent="0.25">
      <c r="A10423" s="2">
        <v>540</v>
      </c>
      <c r="B10423">
        <v>11650</v>
      </c>
      <c r="C10423" s="3">
        <v>5321.6110120000003</v>
      </c>
      <c r="D10423" s="2"/>
    </row>
    <row r="10424" spans="1:4" x14ac:dyDescent="0.25">
      <c r="A10424" s="2">
        <v>540</v>
      </c>
      <c r="B10424">
        <v>11651</v>
      </c>
      <c r="C10424" s="3">
        <v>2885.1171340000001</v>
      </c>
      <c r="D10424" s="2"/>
    </row>
    <row r="10425" spans="1:4" x14ac:dyDescent="0.25">
      <c r="A10425" s="2">
        <v>540</v>
      </c>
      <c r="B10425">
        <v>11652</v>
      </c>
      <c r="C10425" s="3">
        <v>3733.5308749999999</v>
      </c>
      <c r="D10425" s="2"/>
    </row>
    <row r="10426" spans="1:4" x14ac:dyDescent="0.25">
      <c r="A10426" s="2">
        <v>540</v>
      </c>
      <c r="B10426">
        <v>11653</v>
      </c>
      <c r="C10426" s="3">
        <v>23774.283984999998</v>
      </c>
      <c r="D10426" s="2"/>
    </row>
    <row r="10427" spans="1:4" x14ac:dyDescent="0.25">
      <c r="A10427" s="2">
        <v>540</v>
      </c>
      <c r="B10427">
        <v>11656</v>
      </c>
      <c r="C10427" s="3">
        <v>13824.658421</v>
      </c>
      <c r="D10427" s="2"/>
    </row>
    <row r="10428" spans="1:4" x14ac:dyDescent="0.25">
      <c r="A10428" s="2">
        <v>540</v>
      </c>
      <c r="B10428">
        <v>11657</v>
      </c>
      <c r="C10428" s="3">
        <v>2915.4211380000002</v>
      </c>
      <c r="D10428" s="2"/>
    </row>
    <row r="10429" spans="1:4" x14ac:dyDescent="0.25">
      <c r="A10429" s="2">
        <v>540</v>
      </c>
      <c r="B10429">
        <v>11658</v>
      </c>
      <c r="C10429" s="3">
        <v>1823.3945739999999</v>
      </c>
      <c r="D10429" s="2"/>
    </row>
    <row r="10430" spans="1:4" x14ac:dyDescent="0.25">
      <c r="A10430" s="2">
        <v>540</v>
      </c>
      <c r="B10430">
        <v>11659</v>
      </c>
      <c r="C10430" s="3">
        <v>23728.540932</v>
      </c>
      <c r="D10430" s="2"/>
    </row>
    <row r="10431" spans="1:4" x14ac:dyDescent="0.25">
      <c r="A10431" s="2">
        <v>540</v>
      </c>
      <c r="B10431">
        <v>11660</v>
      </c>
      <c r="C10431" s="3">
        <v>23357.388177000001</v>
      </c>
      <c r="D10431" s="2"/>
    </row>
    <row r="10432" spans="1:4" x14ac:dyDescent="0.25">
      <c r="A10432" s="2">
        <v>540</v>
      </c>
      <c r="B10432">
        <v>11661</v>
      </c>
      <c r="C10432" s="3">
        <v>6833.8191699999998</v>
      </c>
      <c r="D10432" s="2"/>
    </row>
    <row r="10433" spans="1:4" x14ac:dyDescent="0.25">
      <c r="A10433" s="2">
        <v>540</v>
      </c>
      <c r="B10433">
        <v>11662</v>
      </c>
      <c r="C10433" s="3">
        <v>5760.7480640000003</v>
      </c>
      <c r="D10433" s="2"/>
    </row>
    <row r="10434" spans="1:4" x14ac:dyDescent="0.25">
      <c r="A10434" s="2">
        <v>540</v>
      </c>
      <c r="B10434">
        <v>11663</v>
      </c>
      <c r="C10434" s="3">
        <v>5701.2687720000004</v>
      </c>
      <c r="D10434" s="2"/>
    </row>
    <row r="10435" spans="1:4" x14ac:dyDescent="0.25">
      <c r="A10435" s="2">
        <v>540</v>
      </c>
      <c r="B10435">
        <v>11664</v>
      </c>
      <c r="C10435" s="3">
        <v>6343.842729</v>
      </c>
      <c r="D10435" s="2"/>
    </row>
    <row r="10436" spans="1:4" x14ac:dyDescent="0.25">
      <c r="A10436" s="2">
        <v>540</v>
      </c>
      <c r="B10436">
        <v>11665</v>
      </c>
      <c r="C10436" s="3">
        <v>2767.3655819999999</v>
      </c>
      <c r="D10436" s="2"/>
    </row>
    <row r="10437" spans="1:4" x14ac:dyDescent="0.25">
      <c r="A10437" s="2">
        <v>540</v>
      </c>
      <c r="B10437">
        <v>11666</v>
      </c>
      <c r="C10437" s="3">
        <v>4017.5430040000001</v>
      </c>
      <c r="D10437" s="2"/>
    </row>
    <row r="10438" spans="1:4" x14ac:dyDescent="0.25">
      <c r="A10438" s="2">
        <v>540</v>
      </c>
      <c r="B10438">
        <v>11667</v>
      </c>
      <c r="C10438" s="3">
        <v>2757.042183</v>
      </c>
      <c r="D10438" s="2"/>
    </row>
    <row r="10439" spans="1:4" x14ac:dyDescent="0.25">
      <c r="A10439" s="2">
        <v>540</v>
      </c>
      <c r="B10439">
        <v>11668</v>
      </c>
      <c r="C10439" s="3">
        <v>1823.3945739999999</v>
      </c>
      <c r="D10439" s="2"/>
    </row>
    <row r="10440" spans="1:4" x14ac:dyDescent="0.25">
      <c r="A10440" s="2">
        <v>540</v>
      </c>
      <c r="B10440">
        <v>11669</v>
      </c>
      <c r="C10440" s="3">
        <v>938.04909899999996</v>
      </c>
      <c r="D10440" s="2"/>
    </row>
    <row r="10441" spans="1:4" x14ac:dyDescent="0.25">
      <c r="A10441" s="2">
        <v>540</v>
      </c>
      <c r="B10441">
        <v>11670</v>
      </c>
      <c r="C10441" s="3">
        <v>938.04909899999996</v>
      </c>
      <c r="D10441" s="2"/>
    </row>
    <row r="10442" spans="1:4" x14ac:dyDescent="0.25">
      <c r="A10442" s="2">
        <v>540</v>
      </c>
      <c r="B10442">
        <v>11671</v>
      </c>
      <c r="C10442" s="3">
        <v>938.04909899999996</v>
      </c>
      <c r="D10442" s="2"/>
    </row>
    <row r="10443" spans="1:4" x14ac:dyDescent="0.25">
      <c r="A10443" s="2">
        <v>540</v>
      </c>
      <c r="B10443">
        <v>11672</v>
      </c>
      <c r="C10443" s="3">
        <v>763.70487000000003</v>
      </c>
      <c r="D10443" s="2"/>
    </row>
    <row r="10444" spans="1:4" x14ac:dyDescent="0.25">
      <c r="A10444" s="2">
        <v>540</v>
      </c>
      <c r="B10444">
        <v>11673</v>
      </c>
      <c r="C10444" s="3">
        <v>5647.3338370000001</v>
      </c>
      <c r="D10444" s="2"/>
    </row>
    <row r="10445" spans="1:4" x14ac:dyDescent="0.25">
      <c r="A10445" s="2">
        <v>540</v>
      </c>
      <c r="B10445">
        <v>11674</v>
      </c>
      <c r="C10445" s="3">
        <v>5647.3338370000001</v>
      </c>
      <c r="D10445" s="2"/>
    </row>
    <row r="10446" spans="1:4" x14ac:dyDescent="0.25">
      <c r="A10446" s="2">
        <v>540</v>
      </c>
      <c r="B10446">
        <v>11675</v>
      </c>
      <c r="C10446" s="3">
        <v>6841.9426139999996</v>
      </c>
      <c r="D10446" s="2"/>
    </row>
    <row r="10447" spans="1:4" x14ac:dyDescent="0.25">
      <c r="A10447" s="2">
        <v>540</v>
      </c>
      <c r="B10447">
        <v>11676</v>
      </c>
      <c r="C10447" s="3">
        <v>6827.8913540000003</v>
      </c>
      <c r="D10447" s="2"/>
    </row>
    <row r="10448" spans="1:4" x14ac:dyDescent="0.25">
      <c r="A10448" s="2">
        <v>540</v>
      </c>
      <c r="B10448">
        <v>11677</v>
      </c>
      <c r="C10448" s="3">
        <v>18765.161882</v>
      </c>
      <c r="D10448" s="2"/>
    </row>
    <row r="10449" spans="1:4" x14ac:dyDescent="0.25">
      <c r="A10449" s="2">
        <v>540</v>
      </c>
      <c r="B10449">
        <v>11678</v>
      </c>
      <c r="C10449" s="3">
        <v>46.597614999999998</v>
      </c>
      <c r="D10449" s="2"/>
    </row>
    <row r="10450" spans="1:4" x14ac:dyDescent="0.25">
      <c r="A10450" s="2">
        <v>540</v>
      </c>
      <c r="B10450">
        <v>11679</v>
      </c>
      <c r="C10450" s="3">
        <v>25716.300534000002</v>
      </c>
      <c r="D10450" s="2"/>
    </row>
    <row r="10451" spans="1:4" x14ac:dyDescent="0.25">
      <c r="A10451" s="2">
        <v>540</v>
      </c>
      <c r="B10451">
        <v>11680</v>
      </c>
      <c r="C10451" s="3">
        <v>17900.461685999999</v>
      </c>
      <c r="D10451" s="2"/>
    </row>
    <row r="10452" spans="1:4" x14ac:dyDescent="0.25">
      <c r="A10452" s="2">
        <v>540</v>
      </c>
      <c r="B10452">
        <v>11681</v>
      </c>
      <c r="C10452" s="3">
        <v>18926.88622</v>
      </c>
      <c r="D10452" s="2"/>
    </row>
    <row r="10453" spans="1:4" x14ac:dyDescent="0.25">
      <c r="A10453" s="2">
        <v>540</v>
      </c>
      <c r="B10453">
        <v>11682</v>
      </c>
      <c r="C10453" s="3">
        <v>18812.353148999999</v>
      </c>
      <c r="D10453" s="2"/>
    </row>
    <row r="10454" spans="1:4" x14ac:dyDescent="0.25">
      <c r="A10454" s="2">
        <v>540</v>
      </c>
      <c r="B10454">
        <v>11683</v>
      </c>
      <c r="C10454" s="3">
        <v>1114.128416</v>
      </c>
      <c r="D10454" s="2"/>
    </row>
    <row r="10455" spans="1:4" x14ac:dyDescent="0.25">
      <c r="A10455" s="2">
        <v>540</v>
      </c>
      <c r="B10455">
        <v>11685</v>
      </c>
      <c r="C10455" s="3">
        <v>15980.815183999999</v>
      </c>
      <c r="D10455" s="2"/>
    </row>
    <row r="10456" spans="1:4" x14ac:dyDescent="0.25">
      <c r="A10456" s="2">
        <v>540</v>
      </c>
      <c r="B10456">
        <v>11686</v>
      </c>
      <c r="C10456" s="3">
        <v>11525.179323</v>
      </c>
      <c r="D10456" s="2"/>
    </row>
    <row r="10457" spans="1:4" x14ac:dyDescent="0.25">
      <c r="A10457" s="2">
        <v>540</v>
      </c>
      <c r="B10457">
        <v>11687</v>
      </c>
      <c r="C10457" s="3">
        <v>11249.009873000001</v>
      </c>
      <c r="D10457" s="2"/>
    </row>
    <row r="10458" spans="1:4" x14ac:dyDescent="0.25">
      <c r="A10458" s="2">
        <v>540</v>
      </c>
      <c r="B10458">
        <v>11688</v>
      </c>
      <c r="C10458" s="3">
        <v>10284.714891</v>
      </c>
      <c r="D10458" s="2"/>
    </row>
    <row r="10459" spans="1:4" x14ac:dyDescent="0.25">
      <c r="A10459" s="2">
        <v>540</v>
      </c>
      <c r="B10459">
        <v>11689</v>
      </c>
      <c r="C10459" s="3">
        <v>10462.847795</v>
      </c>
      <c r="D10459" s="2"/>
    </row>
    <row r="10460" spans="1:4" x14ac:dyDescent="0.25">
      <c r="A10460" s="2">
        <v>540</v>
      </c>
      <c r="B10460">
        <v>11690</v>
      </c>
      <c r="C10460" s="3">
        <v>11698.956973</v>
      </c>
      <c r="D10460" s="2"/>
    </row>
    <row r="10461" spans="1:4" x14ac:dyDescent="0.25">
      <c r="A10461" s="2">
        <v>540</v>
      </c>
      <c r="B10461">
        <v>11691</v>
      </c>
      <c r="C10461" s="3">
        <v>11549.101471</v>
      </c>
      <c r="D10461" s="2"/>
    </row>
    <row r="10462" spans="1:4" x14ac:dyDescent="0.25">
      <c r="A10462" s="2">
        <v>540</v>
      </c>
      <c r="B10462">
        <v>11692</v>
      </c>
      <c r="C10462" s="3">
        <v>11549.101471</v>
      </c>
      <c r="D10462" s="2"/>
    </row>
    <row r="10463" spans="1:4" x14ac:dyDescent="0.25">
      <c r="A10463" s="2">
        <v>540</v>
      </c>
      <c r="B10463">
        <v>11693</v>
      </c>
      <c r="C10463" s="3">
        <v>7486.2366860000002</v>
      </c>
      <c r="D10463" s="2"/>
    </row>
    <row r="10464" spans="1:4" x14ac:dyDescent="0.25">
      <c r="A10464" s="2">
        <v>540</v>
      </c>
      <c r="B10464">
        <v>11694</v>
      </c>
      <c r="C10464" s="3">
        <v>7486.2366860000002</v>
      </c>
      <c r="D10464" s="2"/>
    </row>
    <row r="10465" spans="1:4" x14ac:dyDescent="0.25">
      <c r="A10465" s="2">
        <v>540</v>
      </c>
      <c r="B10465">
        <v>11695</v>
      </c>
      <c r="C10465" s="3">
        <v>9884.1582099999996</v>
      </c>
      <c r="D10465" s="2"/>
    </row>
    <row r="10466" spans="1:4" x14ac:dyDescent="0.25">
      <c r="A10466" s="2">
        <v>540</v>
      </c>
      <c r="B10466">
        <v>11696</v>
      </c>
      <c r="C10466" s="3">
        <v>7927.7516489999998</v>
      </c>
      <c r="D10466" s="2"/>
    </row>
    <row r="10467" spans="1:4" x14ac:dyDescent="0.25">
      <c r="A10467" s="2">
        <v>540</v>
      </c>
      <c r="B10467">
        <v>11697</v>
      </c>
      <c r="C10467" s="3">
        <v>8786.1033090000001</v>
      </c>
      <c r="D10467" s="2"/>
    </row>
    <row r="10468" spans="1:4" x14ac:dyDescent="0.25">
      <c r="A10468" s="2">
        <v>540</v>
      </c>
      <c r="B10468">
        <v>11698</v>
      </c>
      <c r="C10468" s="3">
        <v>9884.1582099999996</v>
      </c>
      <c r="D10468" s="2"/>
    </row>
    <row r="10469" spans="1:4" x14ac:dyDescent="0.25">
      <c r="A10469" s="2">
        <v>540</v>
      </c>
      <c r="B10469">
        <v>11699</v>
      </c>
      <c r="C10469" s="3">
        <v>19841.292248999998</v>
      </c>
      <c r="D10469" s="2"/>
    </row>
    <row r="10470" spans="1:4" x14ac:dyDescent="0.25">
      <c r="A10470" s="2">
        <v>540</v>
      </c>
      <c r="B10470">
        <v>11700</v>
      </c>
      <c r="C10470" s="3">
        <v>4260.6149910000004</v>
      </c>
      <c r="D10470" s="2"/>
    </row>
    <row r="10471" spans="1:4" x14ac:dyDescent="0.25">
      <c r="A10471" s="2">
        <v>540</v>
      </c>
      <c r="B10471">
        <v>11701</v>
      </c>
      <c r="C10471" s="3">
        <v>2904.213385</v>
      </c>
      <c r="D10471" s="2"/>
    </row>
    <row r="10472" spans="1:4" x14ac:dyDescent="0.25">
      <c r="A10472" s="2">
        <v>540</v>
      </c>
      <c r="B10472">
        <v>11702</v>
      </c>
      <c r="C10472" s="3">
        <v>2814.854296</v>
      </c>
      <c r="D10472" s="2"/>
    </row>
    <row r="10473" spans="1:4" x14ac:dyDescent="0.25">
      <c r="A10473" s="2">
        <v>540</v>
      </c>
      <c r="B10473">
        <v>11703</v>
      </c>
      <c r="C10473" s="3">
        <v>3042.4152330000002</v>
      </c>
      <c r="D10473" s="2"/>
    </row>
    <row r="10474" spans="1:4" x14ac:dyDescent="0.25">
      <c r="A10474" s="2">
        <v>540</v>
      </c>
      <c r="B10474">
        <v>11704</v>
      </c>
      <c r="C10474" s="3">
        <v>3836.3547290000001</v>
      </c>
      <c r="D10474" s="2"/>
    </row>
    <row r="10475" spans="1:4" x14ac:dyDescent="0.25">
      <c r="A10475" s="2">
        <v>540</v>
      </c>
      <c r="B10475">
        <v>11705</v>
      </c>
      <c r="C10475" s="3">
        <v>3418.354124</v>
      </c>
      <c r="D10475" s="2"/>
    </row>
    <row r="10476" spans="1:4" x14ac:dyDescent="0.25">
      <c r="A10476" s="2">
        <v>540</v>
      </c>
      <c r="B10476">
        <v>11706</v>
      </c>
      <c r="C10476" s="3">
        <v>3669.3571670000001</v>
      </c>
      <c r="D10476" s="2"/>
    </row>
    <row r="10477" spans="1:4" x14ac:dyDescent="0.25">
      <c r="A10477" s="2">
        <v>540</v>
      </c>
      <c r="B10477">
        <v>11707</v>
      </c>
      <c r="C10477" s="3">
        <v>6842.9266820000003</v>
      </c>
      <c r="D10477" s="2"/>
    </row>
    <row r="10478" spans="1:4" x14ac:dyDescent="0.25">
      <c r="A10478" s="2">
        <v>540</v>
      </c>
      <c r="B10478">
        <v>11708</v>
      </c>
      <c r="C10478" s="3">
        <v>789.77894900000001</v>
      </c>
      <c r="D10478" s="2"/>
    </row>
    <row r="10479" spans="1:4" x14ac:dyDescent="0.25">
      <c r="A10479" s="2">
        <v>540</v>
      </c>
      <c r="B10479">
        <v>11709</v>
      </c>
      <c r="C10479" s="3">
        <v>448.42118099999999</v>
      </c>
      <c r="D10479" s="2"/>
    </row>
    <row r="10480" spans="1:4" x14ac:dyDescent="0.25">
      <c r="A10480" s="2">
        <v>540</v>
      </c>
      <c r="B10480">
        <v>11710</v>
      </c>
      <c r="C10480" s="3">
        <v>10862.297488</v>
      </c>
      <c r="D10480" s="2"/>
    </row>
    <row r="10481" spans="1:4" x14ac:dyDescent="0.25">
      <c r="A10481" s="2">
        <v>540</v>
      </c>
      <c r="B10481">
        <v>11711</v>
      </c>
      <c r="C10481" s="3">
        <v>13408.513500999999</v>
      </c>
      <c r="D10481" s="2"/>
    </row>
    <row r="10482" spans="1:4" x14ac:dyDescent="0.25">
      <c r="A10482" s="2">
        <v>540</v>
      </c>
      <c r="B10482">
        <v>11712</v>
      </c>
      <c r="C10482" s="3">
        <v>18842.704472000001</v>
      </c>
      <c r="D10482" s="2"/>
    </row>
    <row r="10483" spans="1:4" x14ac:dyDescent="0.25">
      <c r="A10483" s="2">
        <v>540</v>
      </c>
      <c r="B10483">
        <v>11713</v>
      </c>
      <c r="C10483" s="3">
        <v>16062.153414</v>
      </c>
      <c r="D10483" s="2"/>
    </row>
    <row r="10484" spans="1:4" x14ac:dyDescent="0.25">
      <c r="A10484" s="2">
        <v>540</v>
      </c>
      <c r="B10484">
        <v>11714</v>
      </c>
      <c r="C10484" s="3">
        <v>1322.1540279999999</v>
      </c>
      <c r="D10484" s="2"/>
    </row>
    <row r="10485" spans="1:4" x14ac:dyDescent="0.25">
      <c r="A10485" s="2">
        <v>540</v>
      </c>
      <c r="B10485">
        <v>11715</v>
      </c>
      <c r="C10485" s="3">
        <v>223.808481</v>
      </c>
      <c r="D10485" s="2"/>
    </row>
    <row r="10486" spans="1:4" x14ac:dyDescent="0.25">
      <c r="A10486" s="2">
        <v>540</v>
      </c>
      <c r="B10486">
        <v>11716</v>
      </c>
      <c r="C10486" s="3">
        <v>15176.413866999999</v>
      </c>
      <c r="D10486" s="2"/>
    </row>
    <row r="10487" spans="1:4" x14ac:dyDescent="0.25">
      <c r="A10487" s="2">
        <v>540</v>
      </c>
      <c r="B10487">
        <v>11717</v>
      </c>
      <c r="C10487" s="3">
        <v>11862.398315</v>
      </c>
      <c r="D10487" s="2"/>
    </row>
    <row r="10488" spans="1:4" x14ac:dyDescent="0.25">
      <c r="A10488" s="2">
        <v>540</v>
      </c>
      <c r="B10488">
        <v>11719</v>
      </c>
      <c r="C10488" s="3">
        <v>7438.1342560000003</v>
      </c>
      <c r="D10488" s="2"/>
    </row>
    <row r="10489" spans="1:4" x14ac:dyDescent="0.25">
      <c r="A10489" s="2">
        <v>540</v>
      </c>
      <c r="B10489">
        <v>11720</v>
      </c>
      <c r="C10489" s="3">
        <v>9902.7124019999992</v>
      </c>
      <c r="D10489" s="2"/>
    </row>
    <row r="10490" spans="1:4" x14ac:dyDescent="0.25">
      <c r="A10490" s="2">
        <v>540</v>
      </c>
      <c r="B10490">
        <v>11721</v>
      </c>
      <c r="C10490" s="3">
        <v>13561.485741</v>
      </c>
      <c r="D10490" s="2"/>
    </row>
    <row r="10491" spans="1:4" x14ac:dyDescent="0.25">
      <c r="A10491" s="2">
        <v>540</v>
      </c>
      <c r="B10491">
        <v>11722</v>
      </c>
      <c r="C10491" s="3">
        <v>13134.380121</v>
      </c>
      <c r="D10491" s="2"/>
    </row>
    <row r="10492" spans="1:4" x14ac:dyDescent="0.25">
      <c r="A10492" s="2">
        <v>540</v>
      </c>
      <c r="B10492">
        <v>11723</v>
      </c>
      <c r="C10492" s="3">
        <v>11266.478994999999</v>
      </c>
      <c r="D10492" s="2"/>
    </row>
    <row r="10493" spans="1:4" x14ac:dyDescent="0.25">
      <c r="A10493" s="2">
        <v>540</v>
      </c>
      <c r="B10493">
        <v>11724</v>
      </c>
      <c r="C10493" s="3">
        <v>9902.7124019999992</v>
      </c>
      <c r="D10493" s="2"/>
    </row>
    <row r="10494" spans="1:4" x14ac:dyDescent="0.25">
      <c r="A10494" s="2">
        <v>540</v>
      </c>
      <c r="B10494">
        <v>11725</v>
      </c>
      <c r="C10494" s="3">
        <v>12678.55236</v>
      </c>
      <c r="D10494" s="2"/>
    </row>
    <row r="10495" spans="1:4" x14ac:dyDescent="0.25">
      <c r="A10495" s="2">
        <v>540</v>
      </c>
      <c r="B10495">
        <v>11726</v>
      </c>
      <c r="C10495" s="3">
        <v>11266.478994999999</v>
      </c>
      <c r="D10495" s="2"/>
    </row>
    <row r="10496" spans="1:4" x14ac:dyDescent="0.25">
      <c r="A10496" s="2">
        <v>540</v>
      </c>
      <c r="B10496">
        <v>11727</v>
      </c>
      <c r="C10496" s="3">
        <v>6931.881539</v>
      </c>
      <c r="D10496" s="2"/>
    </row>
    <row r="10497" spans="1:4" x14ac:dyDescent="0.25">
      <c r="A10497" s="2">
        <v>540</v>
      </c>
      <c r="B10497">
        <v>11728</v>
      </c>
      <c r="C10497" s="3">
        <v>2364.2548230000002</v>
      </c>
      <c r="D10497" s="2"/>
    </row>
    <row r="10498" spans="1:4" x14ac:dyDescent="0.25">
      <c r="A10498" s="2">
        <v>540</v>
      </c>
      <c r="B10498">
        <v>11730</v>
      </c>
      <c r="C10498" s="3">
        <v>10120.110705999999</v>
      </c>
      <c r="D10498" s="2"/>
    </row>
    <row r="10499" spans="1:4" x14ac:dyDescent="0.25">
      <c r="A10499" s="2">
        <v>540</v>
      </c>
      <c r="B10499">
        <v>11731</v>
      </c>
      <c r="C10499" s="3">
        <v>137.52160900000001</v>
      </c>
      <c r="D10499" s="2"/>
    </row>
    <row r="10500" spans="1:4" x14ac:dyDescent="0.25">
      <c r="A10500" s="2">
        <v>540</v>
      </c>
      <c r="B10500">
        <v>11732</v>
      </c>
      <c r="C10500" s="3">
        <v>137.52160900000001</v>
      </c>
      <c r="D10500" s="2"/>
    </row>
    <row r="10501" spans="1:4" x14ac:dyDescent="0.25">
      <c r="A10501" s="2">
        <v>540</v>
      </c>
      <c r="B10501">
        <v>11733</v>
      </c>
      <c r="C10501" s="3">
        <v>226.49471199999999</v>
      </c>
      <c r="D10501" s="2"/>
    </row>
    <row r="10502" spans="1:4" x14ac:dyDescent="0.25">
      <c r="A10502" s="2">
        <v>540</v>
      </c>
      <c r="B10502">
        <v>11734</v>
      </c>
      <c r="C10502" s="3">
        <v>456.99825299999998</v>
      </c>
      <c r="D10502" s="2"/>
    </row>
    <row r="10503" spans="1:4" x14ac:dyDescent="0.25">
      <c r="A10503" s="2">
        <v>540</v>
      </c>
      <c r="B10503">
        <v>11735</v>
      </c>
      <c r="C10503" s="3">
        <v>3977.622848</v>
      </c>
      <c r="D10503" s="2"/>
    </row>
    <row r="10504" spans="1:4" x14ac:dyDescent="0.25">
      <c r="A10504" s="2">
        <v>540</v>
      </c>
      <c r="B10504">
        <v>11736</v>
      </c>
      <c r="C10504" s="3">
        <v>12831.119438</v>
      </c>
      <c r="D10504" s="2"/>
    </row>
    <row r="10505" spans="1:4" x14ac:dyDescent="0.25">
      <c r="A10505" s="2">
        <v>540</v>
      </c>
      <c r="B10505">
        <v>11737</v>
      </c>
      <c r="C10505" s="3">
        <v>9718.5120690000003</v>
      </c>
      <c r="D10505" s="2"/>
    </row>
    <row r="10506" spans="1:4" x14ac:dyDescent="0.25">
      <c r="A10506" s="2">
        <v>540</v>
      </c>
      <c r="B10506">
        <v>11738</v>
      </c>
      <c r="C10506" s="3">
        <v>8327.6468550000009</v>
      </c>
      <c r="D10506" s="2"/>
    </row>
    <row r="10507" spans="1:4" x14ac:dyDescent="0.25">
      <c r="A10507" s="2">
        <v>540</v>
      </c>
      <c r="B10507">
        <v>11739</v>
      </c>
      <c r="C10507" s="3">
        <v>10722.59791</v>
      </c>
      <c r="D10507" s="2"/>
    </row>
    <row r="10508" spans="1:4" x14ac:dyDescent="0.25">
      <c r="A10508" s="2">
        <v>540</v>
      </c>
      <c r="B10508">
        <v>11740</v>
      </c>
      <c r="C10508" s="3">
        <v>10005.141963</v>
      </c>
      <c r="D10508" s="2"/>
    </row>
    <row r="10509" spans="1:4" x14ac:dyDescent="0.25">
      <c r="A10509" s="2">
        <v>540</v>
      </c>
      <c r="B10509">
        <v>11741</v>
      </c>
      <c r="C10509" s="3">
        <v>9956.0478930000008</v>
      </c>
      <c r="D10509" s="2"/>
    </row>
    <row r="10510" spans="1:4" x14ac:dyDescent="0.25">
      <c r="A10510" s="2">
        <v>540</v>
      </c>
      <c r="B10510">
        <v>11742</v>
      </c>
      <c r="C10510" s="3">
        <v>36748.541968999001</v>
      </c>
      <c r="D10510" s="2"/>
    </row>
    <row r="10511" spans="1:4" x14ac:dyDescent="0.25">
      <c r="A10511" s="2">
        <v>540</v>
      </c>
      <c r="B10511">
        <v>11743</v>
      </c>
      <c r="C10511" s="3">
        <v>4288.737803</v>
      </c>
      <c r="D10511" s="2"/>
    </row>
    <row r="10512" spans="1:4" x14ac:dyDescent="0.25">
      <c r="A10512" s="2">
        <v>540</v>
      </c>
      <c r="B10512">
        <v>11744</v>
      </c>
      <c r="C10512" s="3">
        <v>2096.272766</v>
      </c>
      <c r="D10512" s="2"/>
    </row>
    <row r="10513" spans="1:4" x14ac:dyDescent="0.25">
      <c r="A10513" s="2">
        <v>540</v>
      </c>
      <c r="B10513">
        <v>11745</v>
      </c>
      <c r="C10513" s="3">
        <v>2039.9641779999999</v>
      </c>
      <c r="D10513" s="2"/>
    </row>
    <row r="10514" spans="1:4" x14ac:dyDescent="0.25">
      <c r="A10514" s="2">
        <v>540</v>
      </c>
      <c r="B10514">
        <v>11746</v>
      </c>
      <c r="C10514" s="3">
        <v>2178.8755160000001</v>
      </c>
      <c r="D10514" s="2"/>
    </row>
    <row r="10515" spans="1:4" x14ac:dyDescent="0.25">
      <c r="A10515" s="2">
        <v>540</v>
      </c>
      <c r="B10515">
        <v>11747</v>
      </c>
      <c r="C10515" s="3">
        <v>2225.1221270000001</v>
      </c>
      <c r="D10515" s="2"/>
    </row>
    <row r="10516" spans="1:4" x14ac:dyDescent="0.25">
      <c r="A10516" s="2">
        <v>540</v>
      </c>
      <c r="B10516">
        <v>11748</v>
      </c>
      <c r="C10516" s="3">
        <v>3905.5565919999999</v>
      </c>
      <c r="D10516" s="2"/>
    </row>
    <row r="10517" spans="1:4" x14ac:dyDescent="0.25">
      <c r="A10517" s="2">
        <v>540</v>
      </c>
      <c r="B10517">
        <v>11749</v>
      </c>
      <c r="C10517" s="3">
        <v>229.20613700000001</v>
      </c>
      <c r="D10517" s="2"/>
    </row>
    <row r="10518" spans="1:4" x14ac:dyDescent="0.25">
      <c r="A10518" s="2">
        <v>540</v>
      </c>
      <c r="B10518">
        <v>11750</v>
      </c>
      <c r="C10518" s="3">
        <v>26.668644</v>
      </c>
      <c r="D10518" s="2"/>
    </row>
    <row r="10519" spans="1:4" x14ac:dyDescent="0.25">
      <c r="A10519" s="2">
        <v>540</v>
      </c>
      <c r="B10519">
        <v>11751</v>
      </c>
      <c r="C10519" s="3">
        <v>117.048767</v>
      </c>
      <c r="D10519" s="2"/>
    </row>
    <row r="10520" spans="1:4" x14ac:dyDescent="0.25">
      <c r="A10520" s="2">
        <v>540</v>
      </c>
      <c r="B10520">
        <v>11752</v>
      </c>
      <c r="C10520" s="3">
        <v>393.37122399999998</v>
      </c>
      <c r="D10520" s="2"/>
    </row>
    <row r="10521" spans="1:4" x14ac:dyDescent="0.25">
      <c r="A10521" s="2">
        <v>540</v>
      </c>
      <c r="B10521">
        <v>11753</v>
      </c>
      <c r="C10521" s="3">
        <v>105.745142</v>
      </c>
      <c r="D10521" s="2"/>
    </row>
    <row r="10522" spans="1:4" x14ac:dyDescent="0.25">
      <c r="A10522" s="2">
        <v>540</v>
      </c>
      <c r="B10522">
        <v>11754</v>
      </c>
      <c r="C10522" s="3">
        <v>393.37122399999998</v>
      </c>
      <c r="D10522" s="2"/>
    </row>
    <row r="10523" spans="1:4" x14ac:dyDescent="0.25">
      <c r="A10523" s="2">
        <v>540</v>
      </c>
      <c r="B10523">
        <v>11755</v>
      </c>
      <c r="C10523" s="3">
        <v>388.50365199999999</v>
      </c>
      <c r="D10523" s="2"/>
    </row>
    <row r="10524" spans="1:4" x14ac:dyDescent="0.25">
      <c r="A10524" s="2">
        <v>540</v>
      </c>
      <c r="B10524">
        <v>11756</v>
      </c>
      <c r="C10524" s="3">
        <v>105.745142</v>
      </c>
      <c r="D10524" s="2"/>
    </row>
    <row r="10525" spans="1:4" x14ac:dyDescent="0.25">
      <c r="A10525" s="2">
        <v>540</v>
      </c>
      <c r="B10525">
        <v>11757</v>
      </c>
      <c r="C10525" s="3">
        <v>388.50365199999999</v>
      </c>
      <c r="D10525" s="2"/>
    </row>
    <row r="10526" spans="1:4" x14ac:dyDescent="0.25">
      <c r="A10526" s="2">
        <v>540</v>
      </c>
      <c r="B10526">
        <v>11758</v>
      </c>
      <c r="C10526" s="3">
        <v>308.05331200000001</v>
      </c>
      <c r="D10526" s="2"/>
    </row>
    <row r="10527" spans="1:4" x14ac:dyDescent="0.25">
      <c r="A10527" s="2">
        <v>540</v>
      </c>
      <c r="B10527">
        <v>11759</v>
      </c>
      <c r="C10527" s="3">
        <v>1322.374894</v>
      </c>
      <c r="D10527" s="2"/>
    </row>
    <row r="10528" spans="1:4" x14ac:dyDescent="0.25">
      <c r="A10528" s="2">
        <v>540</v>
      </c>
      <c r="B10528">
        <v>11760</v>
      </c>
      <c r="C10528" s="3">
        <v>840.193082</v>
      </c>
      <c r="D10528" s="2"/>
    </row>
    <row r="10529" spans="1:4" x14ac:dyDescent="0.25">
      <c r="A10529" s="2">
        <v>540</v>
      </c>
      <c r="B10529">
        <v>11761</v>
      </c>
      <c r="C10529" s="3">
        <v>840.193082</v>
      </c>
      <c r="D10529" s="2"/>
    </row>
    <row r="10530" spans="1:4" x14ac:dyDescent="0.25">
      <c r="A10530" s="2">
        <v>540</v>
      </c>
      <c r="B10530">
        <v>11762</v>
      </c>
      <c r="C10530" s="3">
        <v>1117.596008</v>
      </c>
      <c r="D10530" s="2"/>
    </row>
    <row r="10531" spans="1:4" x14ac:dyDescent="0.25">
      <c r="A10531" s="2">
        <v>540</v>
      </c>
      <c r="B10531">
        <v>11763</v>
      </c>
      <c r="C10531" s="3">
        <v>1117.596008</v>
      </c>
      <c r="D10531" s="2"/>
    </row>
    <row r="10532" spans="1:4" x14ac:dyDescent="0.25">
      <c r="A10532" s="2">
        <v>540</v>
      </c>
      <c r="B10532">
        <v>11764</v>
      </c>
      <c r="C10532" s="3">
        <v>1617.910926</v>
      </c>
      <c r="D10532" s="2"/>
    </row>
    <row r="10533" spans="1:4" x14ac:dyDescent="0.25">
      <c r="A10533" s="2">
        <v>540</v>
      </c>
      <c r="B10533">
        <v>11765</v>
      </c>
      <c r="C10533" s="3">
        <v>1077.149537</v>
      </c>
      <c r="D10533" s="2"/>
    </row>
    <row r="10534" spans="1:4" x14ac:dyDescent="0.25">
      <c r="A10534" s="2">
        <v>540</v>
      </c>
      <c r="B10534">
        <v>11766</v>
      </c>
      <c r="C10534" s="3">
        <v>1673.50226</v>
      </c>
      <c r="D10534" s="2"/>
    </row>
    <row r="10535" spans="1:4" x14ac:dyDescent="0.25">
      <c r="A10535" s="2">
        <v>540</v>
      </c>
      <c r="B10535">
        <v>11767</v>
      </c>
      <c r="C10535" s="3">
        <v>7.2059040000000003</v>
      </c>
      <c r="D10535" s="2"/>
    </row>
    <row r="10536" spans="1:4" x14ac:dyDescent="0.25">
      <c r="A10536" s="2">
        <v>540</v>
      </c>
      <c r="B10536">
        <v>11768</v>
      </c>
      <c r="C10536" s="3">
        <v>675.48496899999998</v>
      </c>
      <c r="D10536" s="2"/>
    </row>
    <row r="10537" spans="1:4" x14ac:dyDescent="0.25">
      <c r="A10537" s="2">
        <v>540</v>
      </c>
      <c r="B10537">
        <v>11769</v>
      </c>
      <c r="C10537" s="3">
        <v>1145.468965</v>
      </c>
      <c r="D10537" s="2"/>
    </row>
    <row r="10538" spans="1:4" x14ac:dyDescent="0.25">
      <c r="A10538" s="2">
        <v>540</v>
      </c>
      <c r="B10538">
        <v>11770</v>
      </c>
      <c r="C10538" s="3">
        <v>747.50783300000001</v>
      </c>
      <c r="D10538" s="2"/>
    </row>
    <row r="10539" spans="1:4" x14ac:dyDescent="0.25">
      <c r="A10539" s="2">
        <v>540</v>
      </c>
      <c r="B10539">
        <v>11771</v>
      </c>
      <c r="C10539" s="3">
        <v>346.25490400000001</v>
      </c>
      <c r="D10539" s="2"/>
    </row>
    <row r="10540" spans="1:4" x14ac:dyDescent="0.25">
      <c r="A10540" s="2">
        <v>540</v>
      </c>
      <c r="B10540">
        <v>11772</v>
      </c>
      <c r="C10540" s="3">
        <v>2164.3083320000001</v>
      </c>
      <c r="D10540" s="2"/>
    </row>
    <row r="10541" spans="1:4" x14ac:dyDescent="0.25">
      <c r="A10541" s="2">
        <v>540</v>
      </c>
      <c r="B10541">
        <v>11773</v>
      </c>
      <c r="C10541" s="3">
        <v>840.29507999999998</v>
      </c>
      <c r="D10541" s="2"/>
    </row>
    <row r="10542" spans="1:4" x14ac:dyDescent="0.25">
      <c r="A10542" s="2">
        <v>540</v>
      </c>
      <c r="B10542">
        <v>11774</v>
      </c>
      <c r="C10542" s="3">
        <v>494.412014</v>
      </c>
      <c r="D10542" s="2"/>
    </row>
    <row r="10543" spans="1:4" x14ac:dyDescent="0.25">
      <c r="A10543" s="2">
        <v>540</v>
      </c>
      <c r="B10543">
        <v>11775</v>
      </c>
      <c r="C10543" s="3">
        <v>564.29848000000004</v>
      </c>
      <c r="D10543" s="2"/>
    </row>
    <row r="10544" spans="1:4" x14ac:dyDescent="0.25">
      <c r="A10544" s="2">
        <v>540</v>
      </c>
      <c r="B10544">
        <v>11776</v>
      </c>
      <c r="C10544" s="3">
        <v>2358.4336549999998</v>
      </c>
      <c r="D10544" s="2"/>
    </row>
    <row r="10545" spans="1:4" x14ac:dyDescent="0.25">
      <c r="A10545" s="2">
        <v>540</v>
      </c>
      <c r="B10545">
        <v>11777</v>
      </c>
      <c r="C10545" s="3">
        <v>308.68789099999998</v>
      </c>
      <c r="D10545" s="2"/>
    </row>
    <row r="10546" spans="1:4" x14ac:dyDescent="0.25">
      <c r="A10546" s="2">
        <v>540</v>
      </c>
      <c r="B10546">
        <v>11778</v>
      </c>
      <c r="C10546" s="3">
        <v>157.18823900000001</v>
      </c>
      <c r="D10546" s="2"/>
    </row>
    <row r="10547" spans="1:4" x14ac:dyDescent="0.25">
      <c r="A10547" s="2">
        <v>540</v>
      </c>
      <c r="B10547">
        <v>11779</v>
      </c>
      <c r="C10547" s="3">
        <v>681.75746800000002</v>
      </c>
      <c r="D10547" s="2"/>
    </row>
    <row r="10548" spans="1:4" x14ac:dyDescent="0.25">
      <c r="A10548" s="2">
        <v>540</v>
      </c>
      <c r="B10548">
        <v>11780</v>
      </c>
      <c r="C10548" s="3">
        <v>4517.9439400000001</v>
      </c>
      <c r="D10548" s="2"/>
    </row>
    <row r="10549" spans="1:4" x14ac:dyDescent="0.25">
      <c r="A10549" s="2">
        <v>540</v>
      </c>
      <c r="B10549">
        <v>11781</v>
      </c>
      <c r="C10549" s="3">
        <v>350.13466299999999</v>
      </c>
      <c r="D10549" s="2"/>
    </row>
    <row r="10550" spans="1:4" x14ac:dyDescent="0.25">
      <c r="A10550" s="2">
        <v>540</v>
      </c>
      <c r="B10550">
        <v>11782</v>
      </c>
      <c r="C10550" s="3">
        <v>362.61750499999999</v>
      </c>
      <c r="D10550" s="2"/>
    </row>
    <row r="10551" spans="1:4" x14ac:dyDescent="0.25">
      <c r="A10551" s="2">
        <v>540</v>
      </c>
      <c r="B10551">
        <v>11783</v>
      </c>
      <c r="C10551" s="3">
        <v>1579.1013350000001</v>
      </c>
      <c r="D10551" s="2"/>
    </row>
    <row r="10552" spans="1:4" x14ac:dyDescent="0.25">
      <c r="A10552" s="2">
        <v>540</v>
      </c>
      <c r="B10552">
        <v>11784</v>
      </c>
      <c r="C10552" s="3">
        <v>397.610027</v>
      </c>
      <c r="D10552" s="2"/>
    </row>
    <row r="10553" spans="1:4" x14ac:dyDescent="0.25">
      <c r="A10553" s="2">
        <v>540</v>
      </c>
      <c r="B10553">
        <v>11785</v>
      </c>
      <c r="C10553" s="3">
        <v>431.85261100000002</v>
      </c>
      <c r="D10553" s="2"/>
    </row>
    <row r="10554" spans="1:4" x14ac:dyDescent="0.25">
      <c r="A10554" s="2">
        <v>540</v>
      </c>
      <c r="B10554">
        <v>11786</v>
      </c>
      <c r="C10554" s="3">
        <v>431.85261100000002</v>
      </c>
      <c r="D10554" s="2"/>
    </row>
    <row r="10555" spans="1:4" x14ac:dyDescent="0.25">
      <c r="A10555" s="2">
        <v>540</v>
      </c>
      <c r="B10555">
        <v>11787</v>
      </c>
      <c r="C10555" s="3">
        <v>68.236935000000003</v>
      </c>
      <c r="D10555" s="2"/>
    </row>
    <row r="10556" spans="1:4" x14ac:dyDescent="0.25">
      <c r="A10556" s="2">
        <v>540</v>
      </c>
      <c r="B10556">
        <v>11788</v>
      </c>
      <c r="C10556" s="3">
        <v>364.63151399999998</v>
      </c>
      <c r="D10556" s="2"/>
    </row>
    <row r="10557" spans="1:4" x14ac:dyDescent="0.25">
      <c r="A10557" s="2">
        <v>540</v>
      </c>
      <c r="B10557">
        <v>11789</v>
      </c>
      <c r="C10557" s="3">
        <v>621.74064899999996</v>
      </c>
      <c r="D10557" s="2"/>
    </row>
    <row r="10558" spans="1:4" x14ac:dyDescent="0.25">
      <c r="A10558" s="2">
        <v>540</v>
      </c>
      <c r="B10558">
        <v>11790</v>
      </c>
      <c r="C10558" s="3">
        <v>359.391547</v>
      </c>
      <c r="D10558" s="2"/>
    </row>
    <row r="10559" spans="1:4" x14ac:dyDescent="0.25">
      <c r="A10559" s="2">
        <v>540</v>
      </c>
      <c r="B10559">
        <v>11791</v>
      </c>
      <c r="C10559" s="3">
        <v>255.13790499999999</v>
      </c>
      <c r="D10559" s="2"/>
    </row>
    <row r="10560" spans="1:4" x14ac:dyDescent="0.25">
      <c r="A10560" s="2">
        <v>540</v>
      </c>
      <c r="B10560">
        <v>11792</v>
      </c>
      <c r="C10560" s="3">
        <v>255.13790499999999</v>
      </c>
      <c r="D10560" s="2"/>
    </row>
    <row r="10561" spans="1:4" x14ac:dyDescent="0.25">
      <c r="A10561" s="2">
        <v>540</v>
      </c>
      <c r="B10561">
        <v>11793</v>
      </c>
      <c r="C10561" s="3">
        <v>255.13790499999999</v>
      </c>
      <c r="D10561" s="2"/>
    </row>
    <row r="10562" spans="1:4" x14ac:dyDescent="0.25">
      <c r="A10562" s="2">
        <v>540</v>
      </c>
      <c r="B10562">
        <v>11794</v>
      </c>
      <c r="C10562" s="3">
        <v>492.69077900000002</v>
      </c>
      <c r="D10562" s="2"/>
    </row>
    <row r="10563" spans="1:4" x14ac:dyDescent="0.25">
      <c r="A10563" s="2">
        <v>540</v>
      </c>
      <c r="B10563">
        <v>11795</v>
      </c>
      <c r="C10563" s="3">
        <v>431.85261100000002</v>
      </c>
      <c r="D10563" s="2"/>
    </row>
    <row r="10564" spans="1:4" x14ac:dyDescent="0.25">
      <c r="A10564" s="2">
        <v>540</v>
      </c>
      <c r="B10564">
        <v>11796</v>
      </c>
      <c r="C10564" s="3">
        <v>2070.8501740000002</v>
      </c>
      <c r="D10564" s="2"/>
    </row>
    <row r="10565" spans="1:4" x14ac:dyDescent="0.25">
      <c r="A10565" s="2">
        <v>540</v>
      </c>
      <c r="B10565">
        <v>11797</v>
      </c>
      <c r="C10565" s="3">
        <v>2070.8501740000002</v>
      </c>
      <c r="D10565" s="2"/>
    </row>
    <row r="10566" spans="1:4" x14ac:dyDescent="0.25">
      <c r="A10566" s="2">
        <v>540</v>
      </c>
      <c r="B10566">
        <v>11798</v>
      </c>
      <c r="C10566" s="3">
        <v>2269.2458160000001</v>
      </c>
      <c r="D10566" s="2"/>
    </row>
    <row r="10567" spans="1:4" x14ac:dyDescent="0.25">
      <c r="A10567" s="2">
        <v>540</v>
      </c>
      <c r="B10567">
        <v>11799</v>
      </c>
      <c r="C10567" s="3">
        <v>2070.8501740000002</v>
      </c>
      <c r="D10567" s="2"/>
    </row>
    <row r="10568" spans="1:4" x14ac:dyDescent="0.25">
      <c r="A10568" s="2">
        <v>540</v>
      </c>
      <c r="B10568">
        <v>11800</v>
      </c>
      <c r="C10568" s="3">
        <v>2070.8501740000002</v>
      </c>
      <c r="D10568" s="2"/>
    </row>
    <row r="10569" spans="1:4" x14ac:dyDescent="0.25">
      <c r="A10569" s="2">
        <v>540</v>
      </c>
      <c r="B10569">
        <v>11801</v>
      </c>
      <c r="C10569" s="3">
        <v>3120.1793029999999</v>
      </c>
      <c r="D10569" s="2"/>
    </row>
    <row r="10570" spans="1:4" x14ac:dyDescent="0.25">
      <c r="A10570" s="2">
        <v>540</v>
      </c>
      <c r="B10570">
        <v>11802</v>
      </c>
      <c r="C10570" s="3">
        <v>5541.0959190000003</v>
      </c>
      <c r="D10570" s="2"/>
    </row>
    <row r="10571" spans="1:4" x14ac:dyDescent="0.25">
      <c r="A10571" s="2">
        <v>540</v>
      </c>
      <c r="B10571">
        <v>11803</v>
      </c>
      <c r="C10571" s="3">
        <v>18187.101966999999</v>
      </c>
      <c r="D10571" s="2"/>
    </row>
    <row r="10572" spans="1:4" x14ac:dyDescent="0.25">
      <c r="A10572" s="2">
        <v>540</v>
      </c>
      <c r="B10572">
        <v>11804</v>
      </c>
      <c r="C10572" s="3">
        <v>18679.954170000001</v>
      </c>
      <c r="D10572" s="2"/>
    </row>
    <row r="10573" spans="1:4" x14ac:dyDescent="0.25">
      <c r="A10573" s="2">
        <v>540</v>
      </c>
      <c r="B10573">
        <v>11806</v>
      </c>
      <c r="C10573" s="3">
        <v>1647.636366</v>
      </c>
      <c r="D10573" s="2"/>
    </row>
    <row r="10574" spans="1:4" x14ac:dyDescent="0.25">
      <c r="A10574" s="2">
        <v>540</v>
      </c>
      <c r="B10574">
        <v>11807</v>
      </c>
      <c r="C10574" s="3">
        <v>5409.4639299999999</v>
      </c>
      <c r="D10574" s="2"/>
    </row>
    <row r="10575" spans="1:4" x14ac:dyDescent="0.25">
      <c r="A10575" s="2">
        <v>540</v>
      </c>
      <c r="B10575">
        <v>11808</v>
      </c>
      <c r="C10575" s="3">
        <v>9200.9113249999991</v>
      </c>
      <c r="D10575" s="2"/>
    </row>
    <row r="10576" spans="1:4" x14ac:dyDescent="0.25">
      <c r="A10576" s="2">
        <v>540</v>
      </c>
      <c r="B10576">
        <v>11809</v>
      </c>
      <c r="C10576" s="3">
        <v>7008.7376459999996</v>
      </c>
      <c r="D10576" s="2"/>
    </row>
    <row r="10577" spans="1:4" x14ac:dyDescent="0.25">
      <c r="A10577" s="2">
        <v>540</v>
      </c>
      <c r="B10577">
        <v>11810</v>
      </c>
      <c r="C10577" s="3">
        <v>6134.7796589999998</v>
      </c>
      <c r="D10577" s="2"/>
    </row>
    <row r="10578" spans="1:4" x14ac:dyDescent="0.25">
      <c r="A10578" s="2">
        <v>540</v>
      </c>
      <c r="B10578">
        <v>11811</v>
      </c>
      <c r="C10578" s="3">
        <v>2436.4575890000001</v>
      </c>
      <c r="D10578" s="2"/>
    </row>
    <row r="10579" spans="1:4" x14ac:dyDescent="0.25">
      <c r="A10579" s="2">
        <v>540</v>
      </c>
      <c r="B10579">
        <v>11812</v>
      </c>
      <c r="C10579" s="3">
        <v>1412.649402</v>
      </c>
      <c r="D10579" s="2"/>
    </row>
    <row r="10580" spans="1:4" x14ac:dyDescent="0.25">
      <c r="A10580" s="2">
        <v>540</v>
      </c>
      <c r="B10580">
        <v>11813</v>
      </c>
      <c r="C10580" s="3">
        <v>1164.9231500000001</v>
      </c>
      <c r="D10580" s="2"/>
    </row>
    <row r="10581" spans="1:4" x14ac:dyDescent="0.25">
      <c r="A10581" s="2">
        <v>540</v>
      </c>
      <c r="B10581">
        <v>11814</v>
      </c>
      <c r="C10581" s="3">
        <v>1322.0547039999999</v>
      </c>
      <c r="D10581" s="2"/>
    </row>
    <row r="10582" spans="1:4" x14ac:dyDescent="0.25">
      <c r="A10582" s="2">
        <v>540</v>
      </c>
      <c r="B10582">
        <v>11815</v>
      </c>
      <c r="C10582" s="3">
        <v>5396.7548589999997</v>
      </c>
      <c r="D10582" s="2"/>
    </row>
    <row r="10583" spans="1:4" x14ac:dyDescent="0.25">
      <c r="A10583" s="2">
        <v>540</v>
      </c>
      <c r="B10583">
        <v>11816</v>
      </c>
      <c r="C10583" s="3">
        <v>931.230096</v>
      </c>
      <c r="D10583" s="2"/>
    </row>
    <row r="10584" spans="1:4" x14ac:dyDescent="0.25">
      <c r="A10584" s="2">
        <v>540</v>
      </c>
      <c r="B10584">
        <v>11817</v>
      </c>
      <c r="C10584" s="3">
        <v>6500.3067920000003</v>
      </c>
      <c r="D10584" s="2"/>
    </row>
    <row r="10585" spans="1:4" x14ac:dyDescent="0.25">
      <c r="A10585" s="2">
        <v>540</v>
      </c>
      <c r="B10585">
        <v>11818</v>
      </c>
      <c r="C10585" s="3">
        <v>578.394183</v>
      </c>
      <c r="D10585" s="2"/>
    </row>
    <row r="10586" spans="1:4" x14ac:dyDescent="0.25">
      <c r="A10586" s="2">
        <v>540</v>
      </c>
      <c r="B10586">
        <v>11819</v>
      </c>
      <c r="C10586" s="3">
        <v>1507.1949030000001</v>
      </c>
      <c r="D10586" s="2"/>
    </row>
    <row r="10587" spans="1:4" x14ac:dyDescent="0.25">
      <c r="A10587" s="2">
        <v>540</v>
      </c>
      <c r="B10587">
        <v>11820</v>
      </c>
      <c r="C10587" s="3">
        <v>5321.3136539999996</v>
      </c>
      <c r="D10587" s="2"/>
    </row>
    <row r="10588" spans="1:4" x14ac:dyDescent="0.25">
      <c r="A10588" s="2">
        <v>540</v>
      </c>
      <c r="B10588">
        <v>11821</v>
      </c>
      <c r="C10588" s="3">
        <v>9013.6141289999996</v>
      </c>
      <c r="D10588" s="2"/>
    </row>
    <row r="10589" spans="1:4" x14ac:dyDescent="0.25">
      <c r="A10589" s="2">
        <v>540</v>
      </c>
      <c r="B10589">
        <v>11822</v>
      </c>
      <c r="C10589" s="3">
        <v>10212.114713000001</v>
      </c>
      <c r="D10589" s="2"/>
    </row>
    <row r="10590" spans="1:4" x14ac:dyDescent="0.25">
      <c r="A10590" s="2">
        <v>540</v>
      </c>
      <c r="B10590">
        <v>11823</v>
      </c>
      <c r="C10590" s="3">
        <v>2647.3308929999998</v>
      </c>
      <c r="D10590" s="2"/>
    </row>
    <row r="10591" spans="1:4" x14ac:dyDescent="0.25">
      <c r="A10591" s="2">
        <v>540</v>
      </c>
      <c r="B10591">
        <v>11824</v>
      </c>
      <c r="C10591" s="3">
        <v>4434.2005719999997</v>
      </c>
      <c r="D10591" s="2"/>
    </row>
    <row r="10592" spans="1:4" x14ac:dyDescent="0.25">
      <c r="A10592" s="2">
        <v>540</v>
      </c>
      <c r="B10592">
        <v>11825</v>
      </c>
      <c r="C10592" s="3">
        <v>18679.954170000001</v>
      </c>
      <c r="D10592" s="2"/>
    </row>
    <row r="10593" spans="1:4" x14ac:dyDescent="0.25">
      <c r="A10593" s="2">
        <v>540</v>
      </c>
      <c r="B10593">
        <v>11826</v>
      </c>
      <c r="C10593" s="3">
        <v>2100.0370079999998</v>
      </c>
      <c r="D10593" s="2"/>
    </row>
    <row r="10594" spans="1:4" x14ac:dyDescent="0.25">
      <c r="A10594" s="2">
        <v>540</v>
      </c>
      <c r="B10594">
        <v>11827</v>
      </c>
      <c r="C10594" s="3">
        <v>1980.7396900000001</v>
      </c>
      <c r="D10594" s="2"/>
    </row>
    <row r="10595" spans="1:4" x14ac:dyDescent="0.25">
      <c r="A10595" s="2">
        <v>540</v>
      </c>
      <c r="B10595">
        <v>11828</v>
      </c>
      <c r="C10595" s="3">
        <v>2535.6141349999998</v>
      </c>
      <c r="D10595" s="2"/>
    </row>
    <row r="10596" spans="1:4" x14ac:dyDescent="0.25">
      <c r="A10596" s="2">
        <v>540</v>
      </c>
      <c r="B10596">
        <v>11829</v>
      </c>
      <c r="C10596" s="3">
        <v>2032.985574</v>
      </c>
      <c r="D10596" s="2"/>
    </row>
    <row r="10597" spans="1:4" x14ac:dyDescent="0.25">
      <c r="A10597" s="2">
        <v>540</v>
      </c>
      <c r="B10597">
        <v>11830</v>
      </c>
      <c r="C10597" s="3">
        <v>31725.921891999998</v>
      </c>
      <c r="D10597" s="2"/>
    </row>
    <row r="10598" spans="1:4" x14ac:dyDescent="0.25">
      <c r="A10598" s="2">
        <v>540</v>
      </c>
      <c r="B10598">
        <v>11831</v>
      </c>
      <c r="C10598" s="3">
        <v>432.10106400000001</v>
      </c>
      <c r="D10598" s="2"/>
    </row>
    <row r="10599" spans="1:4" x14ac:dyDescent="0.25">
      <c r="A10599" s="2">
        <v>540</v>
      </c>
      <c r="B10599">
        <v>11832</v>
      </c>
      <c r="C10599" s="3">
        <v>28092.90609</v>
      </c>
      <c r="D10599" s="2"/>
    </row>
    <row r="10600" spans="1:4" x14ac:dyDescent="0.25">
      <c r="A10600" s="2">
        <v>540</v>
      </c>
      <c r="B10600">
        <v>11833</v>
      </c>
      <c r="C10600" s="3">
        <v>529.75777000000005</v>
      </c>
      <c r="D10600" s="2"/>
    </row>
    <row r="10601" spans="1:4" x14ac:dyDescent="0.25">
      <c r="A10601" s="2">
        <v>540</v>
      </c>
      <c r="B10601">
        <v>11834</v>
      </c>
      <c r="C10601" s="3">
        <v>54.67465</v>
      </c>
      <c r="D10601" s="2"/>
    </row>
    <row r="10602" spans="1:4" x14ac:dyDescent="0.25">
      <c r="A10602" s="2">
        <v>540</v>
      </c>
      <c r="B10602">
        <v>11835</v>
      </c>
      <c r="C10602" s="3">
        <v>54.67465</v>
      </c>
      <c r="D10602" s="2"/>
    </row>
    <row r="10603" spans="1:4" x14ac:dyDescent="0.25">
      <c r="A10603" s="2">
        <v>540</v>
      </c>
      <c r="B10603">
        <v>11836</v>
      </c>
      <c r="C10603" s="3">
        <v>61.683354000000001</v>
      </c>
      <c r="D10603" s="2"/>
    </row>
    <row r="10604" spans="1:4" x14ac:dyDescent="0.25">
      <c r="A10604" s="2">
        <v>540</v>
      </c>
      <c r="B10604">
        <v>11837</v>
      </c>
      <c r="C10604" s="3">
        <v>28092.90609</v>
      </c>
      <c r="D10604" s="2"/>
    </row>
    <row r="10605" spans="1:4" x14ac:dyDescent="0.25">
      <c r="A10605" s="2">
        <v>540</v>
      </c>
      <c r="B10605">
        <v>11838</v>
      </c>
      <c r="C10605" s="3">
        <v>23490.226342000002</v>
      </c>
      <c r="D10605" s="2"/>
    </row>
    <row r="10606" spans="1:4" x14ac:dyDescent="0.25">
      <c r="A10606" s="2">
        <v>540</v>
      </c>
      <c r="B10606">
        <v>11840</v>
      </c>
      <c r="C10606" s="3">
        <v>15002.084430999999</v>
      </c>
      <c r="D10606" s="2"/>
    </row>
    <row r="10607" spans="1:4" x14ac:dyDescent="0.25">
      <c r="A10607" s="2">
        <v>540</v>
      </c>
      <c r="B10607">
        <v>11841</v>
      </c>
      <c r="C10607" s="3">
        <v>15002.084430999999</v>
      </c>
      <c r="D10607" s="2"/>
    </row>
    <row r="10608" spans="1:4" x14ac:dyDescent="0.25">
      <c r="A10608" s="2">
        <v>540</v>
      </c>
      <c r="B10608">
        <v>11842</v>
      </c>
      <c r="C10608" s="3">
        <v>309.34224599999999</v>
      </c>
      <c r="D10608" s="2"/>
    </row>
    <row r="10609" spans="1:4" x14ac:dyDescent="0.25">
      <c r="A10609" s="2">
        <v>540</v>
      </c>
      <c r="B10609">
        <v>11843</v>
      </c>
      <c r="C10609" s="3">
        <v>309.34224599999999</v>
      </c>
      <c r="D10609" s="2"/>
    </row>
    <row r="10610" spans="1:4" x14ac:dyDescent="0.25">
      <c r="A10610" s="2">
        <v>540</v>
      </c>
      <c r="B10610">
        <v>11844</v>
      </c>
      <c r="C10610" s="3">
        <v>4148.4361090000002</v>
      </c>
      <c r="D10610" s="2"/>
    </row>
    <row r="10611" spans="1:4" x14ac:dyDescent="0.25">
      <c r="A10611" s="2">
        <v>540</v>
      </c>
      <c r="B10611">
        <v>11845</v>
      </c>
      <c r="C10611" s="3">
        <v>18845.218287</v>
      </c>
      <c r="D10611" s="2"/>
    </row>
    <row r="10612" spans="1:4" x14ac:dyDescent="0.25">
      <c r="A10612" s="2">
        <v>540</v>
      </c>
      <c r="B10612">
        <v>11846</v>
      </c>
      <c r="C10612" s="3">
        <v>4104.0862930000003</v>
      </c>
      <c r="D10612" s="2"/>
    </row>
    <row r="10613" spans="1:4" x14ac:dyDescent="0.25">
      <c r="A10613" s="2">
        <v>540</v>
      </c>
      <c r="B10613">
        <v>11847</v>
      </c>
      <c r="C10613" s="3">
        <v>18845.218287</v>
      </c>
      <c r="D10613" s="2"/>
    </row>
    <row r="10614" spans="1:4" x14ac:dyDescent="0.25">
      <c r="A10614" s="2">
        <v>540</v>
      </c>
      <c r="B10614">
        <v>11848</v>
      </c>
      <c r="C10614" s="3">
        <v>1624.7311999999999</v>
      </c>
      <c r="D10614" s="2"/>
    </row>
    <row r="10615" spans="1:4" x14ac:dyDescent="0.25">
      <c r="A10615" s="2">
        <v>540</v>
      </c>
      <c r="B10615">
        <v>11849</v>
      </c>
      <c r="C10615" s="3">
        <v>8614.4911360000006</v>
      </c>
      <c r="D10615" s="2"/>
    </row>
    <row r="10616" spans="1:4" x14ac:dyDescent="0.25">
      <c r="A10616" s="2">
        <v>540</v>
      </c>
      <c r="B10616">
        <v>11850</v>
      </c>
      <c r="C10616" s="3">
        <v>12918.487741000001</v>
      </c>
      <c r="D10616" s="2"/>
    </row>
    <row r="10617" spans="1:4" x14ac:dyDescent="0.25">
      <c r="A10617" s="2">
        <v>540</v>
      </c>
      <c r="B10617">
        <v>11851</v>
      </c>
      <c r="C10617" s="3">
        <v>9423.8128500000003</v>
      </c>
      <c r="D10617" s="2"/>
    </row>
    <row r="10618" spans="1:4" x14ac:dyDescent="0.25">
      <c r="A10618" s="2">
        <v>540</v>
      </c>
      <c r="B10618">
        <v>11852</v>
      </c>
      <c r="C10618" s="3">
        <v>9423.8128500000003</v>
      </c>
      <c r="D10618" s="2"/>
    </row>
    <row r="10619" spans="1:4" x14ac:dyDescent="0.25">
      <c r="A10619" s="2">
        <v>540</v>
      </c>
      <c r="B10619">
        <v>11854</v>
      </c>
      <c r="C10619" s="3">
        <v>11562.581569332</v>
      </c>
      <c r="D10619" s="2"/>
    </row>
    <row r="10620" spans="1:4" x14ac:dyDescent="0.25">
      <c r="A10620" s="2">
        <v>540</v>
      </c>
      <c r="B10620">
        <v>11855</v>
      </c>
      <c r="C10620" s="3">
        <v>11562.581569332</v>
      </c>
      <c r="D10620" s="2"/>
    </row>
    <row r="10621" spans="1:4" x14ac:dyDescent="0.25">
      <c r="A10621" s="2">
        <v>540</v>
      </c>
      <c r="B10621">
        <v>11856</v>
      </c>
      <c r="C10621" s="3">
        <v>5459.6383320000004</v>
      </c>
      <c r="D10621" s="2"/>
    </row>
    <row r="10622" spans="1:4" x14ac:dyDescent="0.25">
      <c r="A10622" s="2">
        <v>540</v>
      </c>
      <c r="B10622">
        <v>11857</v>
      </c>
      <c r="C10622" s="3">
        <v>5016.5371260000002</v>
      </c>
      <c r="D10622" s="2"/>
    </row>
    <row r="10623" spans="1:4" x14ac:dyDescent="0.25">
      <c r="A10623" s="2">
        <v>540</v>
      </c>
      <c r="B10623">
        <v>11858</v>
      </c>
      <c r="C10623" s="3">
        <v>4272.3925609999997</v>
      </c>
      <c r="D10623" s="2"/>
    </row>
    <row r="10624" spans="1:4" x14ac:dyDescent="0.25">
      <c r="A10624" s="2">
        <v>540</v>
      </c>
      <c r="B10624">
        <v>11859</v>
      </c>
      <c r="C10624" s="3">
        <v>8089.2582249999996</v>
      </c>
      <c r="D10624" s="2"/>
    </row>
    <row r="10625" spans="1:4" x14ac:dyDescent="0.25">
      <c r="A10625" s="2">
        <v>540</v>
      </c>
      <c r="B10625">
        <v>11860</v>
      </c>
      <c r="C10625" s="3">
        <v>4711.600332</v>
      </c>
      <c r="D10625" s="2"/>
    </row>
    <row r="10626" spans="1:4" x14ac:dyDescent="0.25">
      <c r="A10626" s="2">
        <v>540</v>
      </c>
      <c r="B10626">
        <v>11861</v>
      </c>
      <c r="C10626" s="3">
        <v>5016.5371260000002</v>
      </c>
      <c r="D10626" s="2"/>
    </row>
    <row r="10627" spans="1:4" x14ac:dyDescent="0.25">
      <c r="A10627" s="2">
        <v>540</v>
      </c>
      <c r="B10627">
        <v>11862</v>
      </c>
      <c r="C10627" s="3">
        <v>7049.2806300000002</v>
      </c>
      <c r="D10627" s="2"/>
    </row>
    <row r="10628" spans="1:4" x14ac:dyDescent="0.25">
      <c r="A10628" s="2">
        <v>540</v>
      </c>
      <c r="B10628">
        <v>11863</v>
      </c>
      <c r="C10628" s="3">
        <v>5804.4543249999997</v>
      </c>
      <c r="D10628" s="2"/>
    </row>
    <row r="10629" spans="1:4" x14ac:dyDescent="0.25">
      <c r="A10629" s="2">
        <v>540</v>
      </c>
      <c r="B10629">
        <v>11864</v>
      </c>
      <c r="C10629" s="3">
        <v>4655.147755</v>
      </c>
      <c r="D10629" s="2"/>
    </row>
    <row r="10630" spans="1:4" x14ac:dyDescent="0.25">
      <c r="A10630" s="2">
        <v>540</v>
      </c>
      <c r="B10630">
        <v>11865</v>
      </c>
      <c r="C10630" s="3">
        <v>6359.8549979999998</v>
      </c>
      <c r="D10630" s="2"/>
    </row>
    <row r="10631" spans="1:4" x14ac:dyDescent="0.25">
      <c r="A10631" s="2">
        <v>540</v>
      </c>
      <c r="B10631">
        <v>11866</v>
      </c>
      <c r="C10631" s="3">
        <v>9903.2402480000001</v>
      </c>
      <c r="D10631" s="2"/>
    </row>
    <row r="10632" spans="1:4" x14ac:dyDescent="0.25">
      <c r="A10632" s="2">
        <v>540</v>
      </c>
      <c r="B10632">
        <v>11867</v>
      </c>
      <c r="C10632" s="3">
        <v>7631.6909969999997</v>
      </c>
      <c r="D10632" s="2"/>
    </row>
    <row r="10633" spans="1:4" x14ac:dyDescent="0.25">
      <c r="A10633" s="2">
        <v>540</v>
      </c>
      <c r="B10633">
        <v>11868</v>
      </c>
      <c r="C10633" s="3">
        <v>9689.9351150000002</v>
      </c>
      <c r="D10633" s="2"/>
    </row>
    <row r="10634" spans="1:4" x14ac:dyDescent="0.25">
      <c r="A10634" s="2">
        <v>540</v>
      </c>
      <c r="B10634">
        <v>11869</v>
      </c>
      <c r="C10634" s="3">
        <v>5740.5508330000002</v>
      </c>
      <c r="D10634" s="2"/>
    </row>
    <row r="10635" spans="1:4" x14ac:dyDescent="0.25">
      <c r="A10635" s="2">
        <v>540</v>
      </c>
      <c r="B10635">
        <v>11870</v>
      </c>
      <c r="C10635" s="3">
        <v>23916.124775</v>
      </c>
      <c r="D10635" s="2"/>
    </row>
    <row r="10636" spans="1:4" x14ac:dyDescent="0.25">
      <c r="A10636" s="2">
        <v>540</v>
      </c>
      <c r="B10636">
        <v>11871</v>
      </c>
      <c r="C10636" s="3">
        <v>25716.300534000002</v>
      </c>
      <c r="D10636" s="2"/>
    </row>
    <row r="10637" spans="1:4" x14ac:dyDescent="0.25">
      <c r="A10637" s="2">
        <v>540</v>
      </c>
      <c r="B10637">
        <v>11872</v>
      </c>
      <c r="C10637" s="3">
        <v>3486.5895620000001</v>
      </c>
      <c r="D10637" s="2"/>
    </row>
    <row r="10638" spans="1:4" x14ac:dyDescent="0.25">
      <c r="A10638" s="2">
        <v>540</v>
      </c>
      <c r="B10638">
        <v>11873</v>
      </c>
      <c r="C10638" s="3">
        <v>3530.2954639999998</v>
      </c>
      <c r="D10638" s="2"/>
    </row>
    <row r="10639" spans="1:4" x14ac:dyDescent="0.25">
      <c r="A10639" s="2">
        <v>540</v>
      </c>
      <c r="B10639">
        <v>11874</v>
      </c>
      <c r="C10639" s="3">
        <v>2045.1069359999999</v>
      </c>
      <c r="D10639" s="2"/>
    </row>
    <row r="10640" spans="1:4" x14ac:dyDescent="0.25">
      <c r="A10640" s="2">
        <v>540</v>
      </c>
      <c r="B10640">
        <v>11875</v>
      </c>
      <c r="C10640" s="3">
        <v>3462.8826960000001</v>
      </c>
      <c r="D10640" s="2"/>
    </row>
    <row r="10641" spans="1:4" x14ac:dyDescent="0.25">
      <c r="A10641" s="2">
        <v>540</v>
      </c>
      <c r="B10641">
        <v>11876</v>
      </c>
      <c r="C10641" s="3">
        <v>3462.8826960000001</v>
      </c>
      <c r="D10641" s="2"/>
    </row>
    <row r="10642" spans="1:4" x14ac:dyDescent="0.25">
      <c r="A10642" s="2">
        <v>540</v>
      </c>
      <c r="B10642">
        <v>11877</v>
      </c>
      <c r="C10642" s="3">
        <v>4905.6169650000002</v>
      </c>
      <c r="D10642" s="2"/>
    </row>
    <row r="10643" spans="1:4" x14ac:dyDescent="0.25">
      <c r="A10643" s="2">
        <v>540</v>
      </c>
      <c r="B10643">
        <v>11878</v>
      </c>
      <c r="C10643" s="3">
        <v>3141.35349</v>
      </c>
      <c r="D10643" s="2"/>
    </row>
    <row r="10644" spans="1:4" x14ac:dyDescent="0.25">
      <c r="A10644" s="2">
        <v>540</v>
      </c>
      <c r="B10644">
        <v>11879</v>
      </c>
      <c r="C10644" s="3">
        <v>2639.263465</v>
      </c>
      <c r="D10644" s="2"/>
    </row>
    <row r="10645" spans="1:4" x14ac:dyDescent="0.25">
      <c r="A10645" s="2">
        <v>540</v>
      </c>
      <c r="B10645">
        <v>11880</v>
      </c>
      <c r="C10645" s="3">
        <v>4122.4199449999996</v>
      </c>
      <c r="D10645" s="2"/>
    </row>
    <row r="10646" spans="1:4" x14ac:dyDescent="0.25">
      <c r="A10646" s="2">
        <v>540</v>
      </c>
      <c r="B10646">
        <v>11881</v>
      </c>
      <c r="C10646" s="3">
        <v>3854.3374869999998</v>
      </c>
      <c r="D10646" s="2"/>
    </row>
    <row r="10647" spans="1:4" x14ac:dyDescent="0.25">
      <c r="A10647" s="2">
        <v>540</v>
      </c>
      <c r="B10647">
        <v>11882</v>
      </c>
      <c r="C10647" s="3">
        <v>3854.3374869999998</v>
      </c>
      <c r="D10647" s="2"/>
    </row>
    <row r="10648" spans="1:4" x14ac:dyDescent="0.25">
      <c r="A10648" s="2">
        <v>540</v>
      </c>
      <c r="B10648">
        <v>11883</v>
      </c>
      <c r="C10648" s="3">
        <v>3852.7368700000002</v>
      </c>
      <c r="D10648" s="2"/>
    </row>
    <row r="10649" spans="1:4" x14ac:dyDescent="0.25">
      <c r="A10649" s="2">
        <v>540</v>
      </c>
      <c r="B10649">
        <v>11884</v>
      </c>
      <c r="C10649" s="3">
        <v>8140.5086540000002</v>
      </c>
      <c r="D10649" s="2"/>
    </row>
    <row r="10650" spans="1:4" x14ac:dyDescent="0.25">
      <c r="A10650" s="2">
        <v>540</v>
      </c>
      <c r="B10650">
        <v>11885</v>
      </c>
      <c r="C10650" s="3">
        <v>2804.9459350000002</v>
      </c>
      <c r="D10650" s="2"/>
    </row>
    <row r="10651" spans="1:4" x14ac:dyDescent="0.25">
      <c r="A10651" s="2">
        <v>540</v>
      </c>
      <c r="B10651">
        <v>11886</v>
      </c>
      <c r="C10651" s="3">
        <v>6469.7534310000001</v>
      </c>
      <c r="D10651" s="2"/>
    </row>
    <row r="10652" spans="1:4" x14ac:dyDescent="0.25">
      <c r="A10652" s="2">
        <v>540</v>
      </c>
      <c r="B10652">
        <v>11887</v>
      </c>
      <c r="C10652" s="3">
        <v>5882.7533059999996</v>
      </c>
      <c r="D10652" s="2"/>
    </row>
    <row r="10653" spans="1:4" x14ac:dyDescent="0.25">
      <c r="A10653" s="2">
        <v>540</v>
      </c>
      <c r="B10653">
        <v>11888</v>
      </c>
      <c r="C10653" s="3">
        <v>6792.7013399999996</v>
      </c>
      <c r="D10653" s="2"/>
    </row>
    <row r="10654" spans="1:4" x14ac:dyDescent="0.25">
      <c r="A10654" s="2">
        <v>540</v>
      </c>
      <c r="B10654">
        <v>11889</v>
      </c>
      <c r="C10654" s="3">
        <v>6572.2063550000003</v>
      </c>
      <c r="D10654" s="2"/>
    </row>
    <row r="10655" spans="1:4" x14ac:dyDescent="0.25">
      <c r="A10655" s="2">
        <v>540</v>
      </c>
      <c r="B10655">
        <v>11890</v>
      </c>
      <c r="C10655" s="3">
        <v>6736.3622100000002</v>
      </c>
      <c r="D10655" s="2"/>
    </row>
    <row r="10656" spans="1:4" x14ac:dyDescent="0.25">
      <c r="A10656" s="2">
        <v>540</v>
      </c>
      <c r="B10656">
        <v>11891</v>
      </c>
      <c r="C10656" s="3">
        <v>6722.3794200000002</v>
      </c>
      <c r="D10656" s="2"/>
    </row>
    <row r="10657" spans="1:4" x14ac:dyDescent="0.25">
      <c r="A10657" s="2">
        <v>540</v>
      </c>
      <c r="B10657">
        <v>11892</v>
      </c>
      <c r="C10657" s="3">
        <v>8267.1228719999999</v>
      </c>
      <c r="D10657" s="2"/>
    </row>
    <row r="10658" spans="1:4" x14ac:dyDescent="0.25">
      <c r="A10658" s="2">
        <v>540</v>
      </c>
      <c r="B10658">
        <v>11893</v>
      </c>
      <c r="C10658" s="3">
        <v>7066.7886010000002</v>
      </c>
      <c r="D10658" s="2"/>
    </row>
    <row r="10659" spans="1:4" x14ac:dyDescent="0.25">
      <c r="A10659" s="2">
        <v>540</v>
      </c>
      <c r="B10659">
        <v>11894</v>
      </c>
      <c r="C10659" s="3">
        <v>7066.7886010000002</v>
      </c>
      <c r="D10659" s="2"/>
    </row>
    <row r="10660" spans="1:4" x14ac:dyDescent="0.25">
      <c r="A10660" s="2">
        <v>540</v>
      </c>
      <c r="B10660">
        <v>11895</v>
      </c>
      <c r="C10660" s="3">
        <v>51172.788853999999</v>
      </c>
      <c r="D10660" s="2"/>
    </row>
    <row r="10661" spans="1:4" x14ac:dyDescent="0.25">
      <c r="A10661" s="2">
        <v>540</v>
      </c>
      <c r="B10661">
        <v>11896</v>
      </c>
      <c r="C10661" s="3">
        <v>46222.817372999998</v>
      </c>
      <c r="D10661" s="2"/>
    </row>
    <row r="10662" spans="1:4" x14ac:dyDescent="0.25">
      <c r="A10662" s="2">
        <v>540</v>
      </c>
      <c r="B10662">
        <v>11897</v>
      </c>
      <c r="C10662" s="3">
        <v>662.91752399999996</v>
      </c>
      <c r="D10662" s="2"/>
    </row>
    <row r="10663" spans="1:4" x14ac:dyDescent="0.25">
      <c r="A10663" s="2">
        <v>540</v>
      </c>
      <c r="B10663">
        <v>11898</v>
      </c>
      <c r="C10663" s="3">
        <v>519.54225599999995</v>
      </c>
      <c r="D10663" s="2"/>
    </row>
    <row r="10664" spans="1:4" x14ac:dyDescent="0.25">
      <c r="A10664" s="2">
        <v>540</v>
      </c>
      <c r="B10664">
        <v>11899</v>
      </c>
      <c r="C10664" s="3">
        <v>662.91752399999996</v>
      </c>
      <c r="D10664" s="2"/>
    </row>
    <row r="10665" spans="1:4" x14ac:dyDescent="0.25">
      <c r="A10665" s="2">
        <v>540</v>
      </c>
      <c r="B10665">
        <v>11900</v>
      </c>
      <c r="C10665" s="3">
        <v>590.25199299999997</v>
      </c>
      <c r="D10665" s="2"/>
    </row>
    <row r="10666" spans="1:4" x14ac:dyDescent="0.25">
      <c r="A10666" s="2">
        <v>540</v>
      </c>
      <c r="B10666">
        <v>11901</v>
      </c>
      <c r="C10666" s="3">
        <v>1042.458247</v>
      </c>
      <c r="D10666" s="2"/>
    </row>
    <row r="10667" spans="1:4" x14ac:dyDescent="0.25">
      <c r="A10667" s="2">
        <v>540</v>
      </c>
      <c r="B10667">
        <v>11902</v>
      </c>
      <c r="C10667" s="3">
        <v>919.17396699999995</v>
      </c>
      <c r="D10667" s="2"/>
    </row>
    <row r="10668" spans="1:4" x14ac:dyDescent="0.25">
      <c r="A10668" s="2">
        <v>540</v>
      </c>
      <c r="B10668">
        <v>11903</v>
      </c>
      <c r="C10668" s="3">
        <v>662.91752399999996</v>
      </c>
      <c r="D10668" s="2"/>
    </row>
    <row r="10669" spans="1:4" x14ac:dyDescent="0.25">
      <c r="A10669" s="2">
        <v>540</v>
      </c>
      <c r="B10669">
        <v>11904</v>
      </c>
      <c r="C10669" s="3">
        <v>7241.0636990000003</v>
      </c>
      <c r="D10669" s="2"/>
    </row>
    <row r="10670" spans="1:4" x14ac:dyDescent="0.25">
      <c r="A10670" s="2">
        <v>540</v>
      </c>
      <c r="B10670">
        <v>11905</v>
      </c>
      <c r="C10670" s="3">
        <v>6124.9749689999999</v>
      </c>
      <c r="D10670" s="2"/>
    </row>
    <row r="10671" spans="1:4" x14ac:dyDescent="0.25">
      <c r="A10671" s="2">
        <v>540</v>
      </c>
      <c r="B10671">
        <v>11906</v>
      </c>
      <c r="C10671" s="3">
        <v>6124.9749689999999</v>
      </c>
      <c r="D10671" s="2"/>
    </row>
    <row r="10672" spans="1:4" x14ac:dyDescent="0.25">
      <c r="A10672" s="2">
        <v>540</v>
      </c>
      <c r="B10672">
        <v>11907</v>
      </c>
      <c r="C10672" s="3">
        <v>2076.7426019999998</v>
      </c>
      <c r="D10672" s="2"/>
    </row>
    <row r="10673" spans="1:4" x14ac:dyDescent="0.25">
      <c r="A10673" s="2">
        <v>540</v>
      </c>
      <c r="B10673">
        <v>11908</v>
      </c>
      <c r="C10673" s="3">
        <v>2270.899962</v>
      </c>
      <c r="D10673" s="2"/>
    </row>
    <row r="10674" spans="1:4" x14ac:dyDescent="0.25">
      <c r="A10674" s="2">
        <v>540</v>
      </c>
      <c r="B10674">
        <v>11909</v>
      </c>
      <c r="C10674" s="3">
        <v>2270.899962</v>
      </c>
      <c r="D10674" s="2"/>
    </row>
    <row r="10675" spans="1:4" x14ac:dyDescent="0.25">
      <c r="A10675" s="2">
        <v>540</v>
      </c>
      <c r="B10675">
        <v>11910</v>
      </c>
      <c r="C10675" s="3">
        <v>1379.359361</v>
      </c>
      <c r="D10675" s="2"/>
    </row>
    <row r="10676" spans="1:4" x14ac:dyDescent="0.25">
      <c r="A10676" s="2">
        <v>540</v>
      </c>
      <c r="B10676">
        <v>11911</v>
      </c>
      <c r="C10676" s="3">
        <v>1060.183317</v>
      </c>
      <c r="D10676" s="2"/>
    </row>
    <row r="10677" spans="1:4" x14ac:dyDescent="0.25">
      <c r="A10677" s="2">
        <v>540</v>
      </c>
      <c r="B10677">
        <v>11912</v>
      </c>
      <c r="C10677" s="3">
        <v>315.52302100000003</v>
      </c>
      <c r="D10677" s="2"/>
    </row>
    <row r="10678" spans="1:4" x14ac:dyDescent="0.25">
      <c r="A10678" s="2">
        <v>540</v>
      </c>
      <c r="B10678">
        <v>11913</v>
      </c>
      <c r="C10678" s="3">
        <v>462.22050300000001</v>
      </c>
      <c r="D10678" s="2"/>
    </row>
    <row r="10679" spans="1:4" x14ac:dyDescent="0.25">
      <c r="A10679" s="2">
        <v>540</v>
      </c>
      <c r="B10679">
        <v>11914</v>
      </c>
      <c r="C10679" s="3">
        <v>5117.0276039999999</v>
      </c>
      <c r="D10679" s="2"/>
    </row>
    <row r="10680" spans="1:4" x14ac:dyDescent="0.25">
      <c r="A10680" s="2">
        <v>540</v>
      </c>
      <c r="B10680">
        <v>11915</v>
      </c>
      <c r="C10680" s="3">
        <v>7761.2363990000003</v>
      </c>
      <c r="D10680" s="2"/>
    </row>
    <row r="10681" spans="1:4" x14ac:dyDescent="0.25">
      <c r="A10681" s="2">
        <v>540</v>
      </c>
      <c r="B10681">
        <v>11916</v>
      </c>
      <c r="C10681" s="3">
        <v>13080.805179999999</v>
      </c>
      <c r="D10681" s="2"/>
    </row>
    <row r="10682" spans="1:4" x14ac:dyDescent="0.25">
      <c r="A10682" s="2">
        <v>540</v>
      </c>
      <c r="B10682">
        <v>11917</v>
      </c>
      <c r="C10682" s="3">
        <v>10903.228626</v>
      </c>
      <c r="D10682" s="2"/>
    </row>
    <row r="10683" spans="1:4" x14ac:dyDescent="0.25">
      <c r="A10683" s="2">
        <v>540</v>
      </c>
      <c r="B10683">
        <v>11918</v>
      </c>
      <c r="C10683" s="3">
        <v>9503.5957170000001</v>
      </c>
      <c r="D10683" s="2"/>
    </row>
    <row r="10684" spans="1:4" x14ac:dyDescent="0.25">
      <c r="A10684" s="2">
        <v>540</v>
      </c>
      <c r="B10684">
        <v>11919</v>
      </c>
      <c r="C10684" s="3">
        <v>12321.461395</v>
      </c>
      <c r="D10684" s="2"/>
    </row>
    <row r="10685" spans="1:4" x14ac:dyDescent="0.25">
      <c r="A10685" s="2">
        <v>540</v>
      </c>
      <c r="B10685">
        <v>11920</v>
      </c>
      <c r="C10685" s="3">
        <v>9504.2308069999999</v>
      </c>
      <c r="D10685" s="2"/>
    </row>
    <row r="10686" spans="1:4" x14ac:dyDescent="0.25">
      <c r="A10686" s="2">
        <v>540</v>
      </c>
      <c r="B10686">
        <v>11921</v>
      </c>
      <c r="C10686" s="3">
        <v>14452.629483999999</v>
      </c>
      <c r="D10686" s="2"/>
    </row>
    <row r="10687" spans="1:4" x14ac:dyDescent="0.25">
      <c r="A10687" s="2">
        <v>540</v>
      </c>
      <c r="B10687">
        <v>11922</v>
      </c>
      <c r="C10687" s="3">
        <v>14452.629483999999</v>
      </c>
      <c r="D10687" s="2"/>
    </row>
    <row r="10688" spans="1:4" x14ac:dyDescent="0.25">
      <c r="A10688" s="2">
        <v>540</v>
      </c>
      <c r="B10688">
        <v>11923</v>
      </c>
      <c r="C10688" s="3">
        <v>13164.858327</v>
      </c>
      <c r="D10688" s="2"/>
    </row>
    <row r="10689" spans="1:4" x14ac:dyDescent="0.25">
      <c r="A10689" s="2">
        <v>540</v>
      </c>
      <c r="B10689">
        <v>11924</v>
      </c>
      <c r="C10689" s="3">
        <v>14241.590569</v>
      </c>
      <c r="D10689" s="2"/>
    </row>
    <row r="10690" spans="1:4" x14ac:dyDescent="0.25">
      <c r="A10690" s="2">
        <v>540</v>
      </c>
      <c r="B10690">
        <v>11925</v>
      </c>
      <c r="C10690" s="3">
        <v>44359.373402999998</v>
      </c>
      <c r="D10690" s="2"/>
    </row>
    <row r="10691" spans="1:4" x14ac:dyDescent="0.25">
      <c r="A10691" s="2">
        <v>540</v>
      </c>
      <c r="B10691">
        <v>11926</v>
      </c>
      <c r="C10691" s="3">
        <v>22486.342204666002</v>
      </c>
      <c r="D10691" s="2"/>
    </row>
    <row r="10692" spans="1:4" x14ac:dyDescent="0.25">
      <c r="A10692" s="2">
        <v>540</v>
      </c>
      <c r="B10692">
        <v>11928</v>
      </c>
      <c r="C10692" s="3">
        <v>19315.440567665999</v>
      </c>
      <c r="D10692" s="2"/>
    </row>
    <row r="10693" spans="1:4" x14ac:dyDescent="0.25">
      <c r="A10693" s="2">
        <v>540</v>
      </c>
      <c r="B10693">
        <v>11930</v>
      </c>
      <c r="C10693" s="3">
        <v>18468.245504666</v>
      </c>
      <c r="D10693" s="2"/>
    </row>
    <row r="10694" spans="1:4" x14ac:dyDescent="0.25">
      <c r="A10694" s="2">
        <v>540</v>
      </c>
      <c r="B10694">
        <v>11932</v>
      </c>
      <c r="C10694" s="3">
        <v>5047.8092260000003</v>
      </c>
      <c r="D10694" s="2"/>
    </row>
    <row r="10695" spans="1:4" x14ac:dyDescent="0.25">
      <c r="A10695" s="2">
        <v>540</v>
      </c>
      <c r="B10695">
        <v>11933</v>
      </c>
      <c r="C10695" s="3">
        <v>7346.3313170000001</v>
      </c>
      <c r="D10695" s="2"/>
    </row>
    <row r="10696" spans="1:4" x14ac:dyDescent="0.25">
      <c r="A10696" s="2">
        <v>540</v>
      </c>
      <c r="B10696">
        <v>11934</v>
      </c>
      <c r="C10696" s="3">
        <v>12187.500559</v>
      </c>
      <c r="D10696" s="2"/>
    </row>
    <row r="10697" spans="1:4" x14ac:dyDescent="0.25">
      <c r="A10697" s="2">
        <v>540</v>
      </c>
      <c r="B10697">
        <v>11935</v>
      </c>
      <c r="C10697" s="3">
        <v>155.64565300000001</v>
      </c>
      <c r="D10697" s="2"/>
    </row>
    <row r="10698" spans="1:4" x14ac:dyDescent="0.25">
      <c r="A10698" s="2">
        <v>540</v>
      </c>
      <c r="B10698">
        <v>11939</v>
      </c>
      <c r="C10698" s="3">
        <v>4286.1773290000001</v>
      </c>
      <c r="D10698" s="2"/>
    </row>
    <row r="10699" spans="1:4" x14ac:dyDescent="0.25">
      <c r="A10699" s="2">
        <v>540</v>
      </c>
      <c r="B10699">
        <v>11940</v>
      </c>
      <c r="C10699" s="3">
        <v>2509.0941950000001</v>
      </c>
      <c r="D10699" s="2"/>
    </row>
    <row r="10700" spans="1:4" x14ac:dyDescent="0.25">
      <c r="A10700" s="2">
        <v>540</v>
      </c>
      <c r="B10700">
        <v>11941</v>
      </c>
      <c r="C10700" s="3">
        <v>2601.5237219999999</v>
      </c>
      <c r="D10700" s="2"/>
    </row>
    <row r="10701" spans="1:4" x14ac:dyDescent="0.25">
      <c r="A10701" s="2">
        <v>540</v>
      </c>
      <c r="B10701">
        <v>11942</v>
      </c>
      <c r="C10701" s="3">
        <v>1503.570414</v>
      </c>
      <c r="D10701" s="2"/>
    </row>
    <row r="10702" spans="1:4" x14ac:dyDescent="0.25">
      <c r="A10702" s="2">
        <v>540</v>
      </c>
      <c r="B10702">
        <v>11943</v>
      </c>
      <c r="C10702" s="3">
        <v>3720.900189</v>
      </c>
      <c r="D10702" s="2"/>
    </row>
    <row r="10703" spans="1:4" x14ac:dyDescent="0.25">
      <c r="A10703" s="2">
        <v>540</v>
      </c>
      <c r="B10703">
        <v>11944</v>
      </c>
      <c r="C10703" s="3">
        <v>0</v>
      </c>
      <c r="D10703" s="2"/>
    </row>
    <row r="10704" spans="1:4" x14ac:dyDescent="0.25">
      <c r="A10704" s="2">
        <v>540</v>
      </c>
      <c r="B10704">
        <v>11945</v>
      </c>
      <c r="C10704" s="3">
        <v>4287.7421219999997</v>
      </c>
      <c r="D10704" s="2"/>
    </row>
    <row r="10705" spans="1:4" x14ac:dyDescent="0.25">
      <c r="A10705" s="2">
        <v>540</v>
      </c>
      <c r="B10705">
        <v>11946</v>
      </c>
      <c r="C10705" s="3">
        <v>8589.8610449999996</v>
      </c>
      <c r="D10705" s="2"/>
    </row>
    <row r="10706" spans="1:4" x14ac:dyDescent="0.25">
      <c r="A10706" s="2">
        <v>540</v>
      </c>
      <c r="B10706">
        <v>11947</v>
      </c>
      <c r="C10706" s="3">
        <v>10936.847392</v>
      </c>
      <c r="D10706" s="2"/>
    </row>
    <row r="10707" spans="1:4" x14ac:dyDescent="0.25">
      <c r="A10707" s="2">
        <v>540</v>
      </c>
      <c r="B10707">
        <v>11948</v>
      </c>
      <c r="C10707" s="3">
        <v>17230.462571</v>
      </c>
      <c r="D10707" s="2"/>
    </row>
    <row r="10708" spans="1:4" x14ac:dyDescent="0.25">
      <c r="A10708" s="2">
        <v>540</v>
      </c>
      <c r="B10708">
        <v>11949</v>
      </c>
      <c r="C10708" s="3">
        <v>24157.902536000001</v>
      </c>
      <c r="D10708" s="2"/>
    </row>
    <row r="10709" spans="1:4" x14ac:dyDescent="0.25">
      <c r="A10709" s="2">
        <v>540</v>
      </c>
      <c r="B10709">
        <v>11950</v>
      </c>
      <c r="C10709" s="3">
        <v>1720.73172</v>
      </c>
      <c r="D10709" s="2"/>
    </row>
    <row r="10710" spans="1:4" x14ac:dyDescent="0.25">
      <c r="A10710" s="2">
        <v>540</v>
      </c>
      <c r="B10710">
        <v>11951</v>
      </c>
      <c r="C10710" s="3">
        <v>9560.2000439999993</v>
      </c>
      <c r="D10710" s="2"/>
    </row>
    <row r="10711" spans="1:4" x14ac:dyDescent="0.25">
      <c r="A10711" s="2">
        <v>540</v>
      </c>
      <c r="B10711">
        <v>11952</v>
      </c>
      <c r="C10711" s="3">
        <v>9560.2000439999993</v>
      </c>
      <c r="D10711" s="2"/>
    </row>
    <row r="10712" spans="1:4" x14ac:dyDescent="0.25">
      <c r="A10712" s="2">
        <v>540</v>
      </c>
      <c r="B10712">
        <v>11953</v>
      </c>
      <c r="C10712" s="3">
        <v>10904.178916000001</v>
      </c>
      <c r="D10712" s="2"/>
    </row>
    <row r="10713" spans="1:4" x14ac:dyDescent="0.25">
      <c r="A10713" s="2">
        <v>540</v>
      </c>
      <c r="B10713">
        <v>11954</v>
      </c>
      <c r="C10713" s="3">
        <v>9423.5813269999999</v>
      </c>
      <c r="D10713" s="2"/>
    </row>
    <row r="10714" spans="1:4" x14ac:dyDescent="0.25">
      <c r="A10714" s="2">
        <v>540</v>
      </c>
      <c r="B10714">
        <v>11955</v>
      </c>
      <c r="C10714" s="3">
        <v>12770.91411</v>
      </c>
      <c r="D10714" s="2"/>
    </row>
    <row r="10715" spans="1:4" x14ac:dyDescent="0.25">
      <c r="A10715" s="2">
        <v>540</v>
      </c>
      <c r="B10715">
        <v>11956</v>
      </c>
      <c r="C10715" s="3">
        <v>13992.393572000001</v>
      </c>
      <c r="D10715" s="2"/>
    </row>
    <row r="10716" spans="1:4" x14ac:dyDescent="0.25">
      <c r="A10716" s="2">
        <v>540</v>
      </c>
      <c r="B10716">
        <v>11957</v>
      </c>
      <c r="C10716" s="3">
        <v>11480.482156</v>
      </c>
      <c r="D10716" s="2"/>
    </row>
    <row r="10717" spans="1:4" x14ac:dyDescent="0.25">
      <c r="A10717" s="2">
        <v>540</v>
      </c>
      <c r="B10717">
        <v>11958</v>
      </c>
      <c r="C10717" s="3">
        <v>10904.178916000001</v>
      </c>
      <c r="D10717" s="2"/>
    </row>
    <row r="10718" spans="1:4" x14ac:dyDescent="0.25">
      <c r="A10718" s="2">
        <v>540</v>
      </c>
      <c r="B10718">
        <v>11960</v>
      </c>
      <c r="C10718" s="3">
        <v>22468.628736999999</v>
      </c>
      <c r="D10718" s="2"/>
    </row>
    <row r="10719" spans="1:4" x14ac:dyDescent="0.25">
      <c r="A10719" s="2">
        <v>540</v>
      </c>
      <c r="B10719">
        <v>11961</v>
      </c>
      <c r="C10719" s="3">
        <v>30079.530896</v>
      </c>
      <c r="D10719" s="2"/>
    </row>
    <row r="10720" spans="1:4" x14ac:dyDescent="0.25">
      <c r="A10720" s="2">
        <v>540</v>
      </c>
      <c r="B10720">
        <v>11963</v>
      </c>
      <c r="C10720" s="3">
        <v>1099.249906</v>
      </c>
      <c r="D10720" s="2"/>
    </row>
    <row r="10721" spans="1:4" x14ac:dyDescent="0.25">
      <c r="A10721" s="2">
        <v>540</v>
      </c>
      <c r="B10721">
        <v>11964</v>
      </c>
      <c r="C10721" s="3">
        <v>26592.155759000001</v>
      </c>
      <c r="D10721" s="2"/>
    </row>
    <row r="10722" spans="1:4" x14ac:dyDescent="0.25">
      <c r="A10722" s="2">
        <v>540</v>
      </c>
      <c r="B10722">
        <v>11965</v>
      </c>
      <c r="C10722" s="3">
        <v>26592.155759000001</v>
      </c>
      <c r="D10722" s="2"/>
    </row>
    <row r="10723" spans="1:4" x14ac:dyDescent="0.25">
      <c r="A10723" s="2">
        <v>540</v>
      </c>
      <c r="B10723">
        <v>11966</v>
      </c>
      <c r="C10723" s="3">
        <v>26592.155759000001</v>
      </c>
      <c r="D10723" s="2"/>
    </row>
    <row r="10724" spans="1:4" x14ac:dyDescent="0.25">
      <c r="A10724" s="2">
        <v>540</v>
      </c>
      <c r="B10724">
        <v>11967</v>
      </c>
      <c r="C10724" s="3">
        <v>26592.155759000001</v>
      </c>
      <c r="D10724" s="2"/>
    </row>
    <row r="10725" spans="1:4" x14ac:dyDescent="0.25">
      <c r="A10725" s="2">
        <v>540</v>
      </c>
      <c r="B10725">
        <v>11968</v>
      </c>
      <c r="C10725" s="3">
        <v>20217.997476</v>
      </c>
      <c r="D10725" s="2"/>
    </row>
    <row r="10726" spans="1:4" x14ac:dyDescent="0.25">
      <c r="A10726" s="2">
        <v>540</v>
      </c>
      <c r="B10726">
        <v>11969</v>
      </c>
      <c r="C10726" s="3">
        <v>48678.280961999997</v>
      </c>
      <c r="D10726" s="2"/>
    </row>
    <row r="10727" spans="1:4" x14ac:dyDescent="0.25">
      <c r="A10727" s="2">
        <v>540</v>
      </c>
      <c r="B10727">
        <v>11970</v>
      </c>
      <c r="C10727" s="3">
        <v>31057.519016999999</v>
      </c>
      <c r="D10727" s="2"/>
    </row>
    <row r="10728" spans="1:4" x14ac:dyDescent="0.25">
      <c r="A10728" s="2">
        <v>540</v>
      </c>
      <c r="B10728">
        <v>11971</v>
      </c>
      <c r="C10728" s="3">
        <v>31920.851704000001</v>
      </c>
      <c r="D10728" s="2"/>
    </row>
    <row r="10729" spans="1:4" x14ac:dyDescent="0.25">
      <c r="A10729" s="2">
        <v>540</v>
      </c>
      <c r="B10729">
        <v>11972</v>
      </c>
      <c r="C10729" s="3">
        <v>11633.307323000001</v>
      </c>
      <c r="D10729" s="2"/>
    </row>
    <row r="10730" spans="1:4" x14ac:dyDescent="0.25">
      <c r="A10730" s="2">
        <v>540</v>
      </c>
      <c r="B10730">
        <v>11973</v>
      </c>
      <c r="C10730" s="3">
        <v>21381.910110000001</v>
      </c>
      <c r="D10730" s="2"/>
    </row>
    <row r="10731" spans="1:4" x14ac:dyDescent="0.25">
      <c r="A10731" s="2">
        <v>540</v>
      </c>
      <c r="B10731">
        <v>11974</v>
      </c>
      <c r="C10731" s="3">
        <v>10354.629183999999</v>
      </c>
      <c r="D10731" s="2"/>
    </row>
    <row r="10732" spans="1:4" x14ac:dyDescent="0.25">
      <c r="A10732" s="2">
        <v>540</v>
      </c>
      <c r="B10732">
        <v>11975</v>
      </c>
      <c r="C10732" s="3">
        <v>16258.548649</v>
      </c>
      <c r="D10732" s="2"/>
    </row>
    <row r="10733" spans="1:4" x14ac:dyDescent="0.25">
      <c r="A10733" s="2">
        <v>540</v>
      </c>
      <c r="B10733">
        <v>11976</v>
      </c>
      <c r="C10733" s="3">
        <v>5903.9194649999999</v>
      </c>
      <c r="D10733" s="2"/>
    </row>
    <row r="10734" spans="1:4" x14ac:dyDescent="0.25">
      <c r="A10734" s="2">
        <v>540</v>
      </c>
      <c r="B10734">
        <v>11977</v>
      </c>
      <c r="C10734" s="3">
        <v>38704.745915</v>
      </c>
      <c r="D10734" s="2"/>
    </row>
    <row r="10735" spans="1:4" x14ac:dyDescent="0.25">
      <c r="A10735" s="2">
        <v>540</v>
      </c>
      <c r="B10735">
        <v>11978</v>
      </c>
      <c r="C10735" s="3">
        <v>17322.835804999999</v>
      </c>
      <c r="D10735" s="2"/>
    </row>
    <row r="10736" spans="1:4" x14ac:dyDescent="0.25">
      <c r="A10736" s="2">
        <v>540</v>
      </c>
      <c r="B10736">
        <v>11979</v>
      </c>
      <c r="C10736" s="3">
        <v>5181.4017560000002</v>
      </c>
      <c r="D10736" s="2"/>
    </row>
    <row r="10737" spans="1:4" x14ac:dyDescent="0.25">
      <c r="A10737" s="2">
        <v>540</v>
      </c>
      <c r="B10737">
        <v>11980</v>
      </c>
      <c r="C10737" s="3">
        <v>5181.4017560000002</v>
      </c>
      <c r="D10737" s="2"/>
    </row>
    <row r="10738" spans="1:4" x14ac:dyDescent="0.25">
      <c r="A10738" s="2">
        <v>540</v>
      </c>
      <c r="B10738">
        <v>11983</v>
      </c>
      <c r="C10738" s="3">
        <v>46841.733267000003</v>
      </c>
      <c r="D10738" s="2"/>
    </row>
    <row r="10739" spans="1:4" x14ac:dyDescent="0.25">
      <c r="A10739" s="2">
        <v>540</v>
      </c>
      <c r="B10739">
        <v>11984</v>
      </c>
      <c r="C10739" s="3">
        <v>28972.517833999998</v>
      </c>
      <c r="D10739" s="2"/>
    </row>
    <row r="10740" spans="1:4" x14ac:dyDescent="0.25">
      <c r="A10740" s="2">
        <v>540</v>
      </c>
      <c r="B10740">
        <v>11985</v>
      </c>
      <c r="C10740" s="3">
        <v>17870.821905000001</v>
      </c>
      <c r="D10740" s="2"/>
    </row>
    <row r="10741" spans="1:4" x14ac:dyDescent="0.25">
      <c r="A10741" s="2">
        <v>540</v>
      </c>
      <c r="B10741">
        <v>11986</v>
      </c>
      <c r="C10741" s="3">
        <v>31769.561188</v>
      </c>
      <c r="D10741" s="2"/>
    </row>
    <row r="10742" spans="1:4" x14ac:dyDescent="0.25">
      <c r="A10742" s="2">
        <v>540</v>
      </c>
      <c r="B10742">
        <v>11987</v>
      </c>
      <c r="C10742" s="3">
        <v>37099.013397000002</v>
      </c>
      <c r="D10742" s="2"/>
    </row>
    <row r="10743" spans="1:4" x14ac:dyDescent="0.25">
      <c r="A10743" s="2">
        <v>540</v>
      </c>
      <c r="B10743">
        <v>11988</v>
      </c>
      <c r="C10743" s="3">
        <v>2505.5568290000001</v>
      </c>
      <c r="D10743" s="2"/>
    </row>
    <row r="10744" spans="1:4" x14ac:dyDescent="0.25">
      <c r="A10744" s="2">
        <v>540</v>
      </c>
      <c r="B10744">
        <v>11989</v>
      </c>
      <c r="C10744" s="3">
        <v>4586.3650879999996</v>
      </c>
      <c r="D10744" s="2"/>
    </row>
    <row r="10745" spans="1:4" x14ac:dyDescent="0.25">
      <c r="A10745" s="2">
        <v>540</v>
      </c>
      <c r="B10745">
        <v>11990</v>
      </c>
      <c r="C10745" s="3">
        <v>4586.3650879999996</v>
      </c>
      <c r="D10745" s="2"/>
    </row>
    <row r="10746" spans="1:4" x14ac:dyDescent="0.25">
      <c r="A10746" s="2">
        <v>540</v>
      </c>
      <c r="B10746">
        <v>11991</v>
      </c>
      <c r="C10746" s="3">
        <v>25486.259469000001</v>
      </c>
      <c r="D10746" s="2"/>
    </row>
    <row r="10747" spans="1:4" x14ac:dyDescent="0.25">
      <c r="A10747" s="2">
        <v>540</v>
      </c>
      <c r="B10747">
        <v>11992</v>
      </c>
      <c r="C10747" s="3">
        <v>13622.768731665999</v>
      </c>
      <c r="D10747" s="2"/>
    </row>
    <row r="10748" spans="1:4" x14ac:dyDescent="0.25">
      <c r="A10748" s="2">
        <v>540</v>
      </c>
      <c r="B10748">
        <v>11993</v>
      </c>
      <c r="C10748" s="3">
        <v>11085.338830666</v>
      </c>
      <c r="D10748" s="2"/>
    </row>
    <row r="10749" spans="1:4" x14ac:dyDescent="0.25">
      <c r="A10749" s="2">
        <v>540</v>
      </c>
      <c r="B10749">
        <v>11994</v>
      </c>
      <c r="C10749" s="3">
        <v>9328.6303556660005</v>
      </c>
      <c r="D10749" s="2"/>
    </row>
    <row r="10750" spans="1:4" x14ac:dyDescent="0.25">
      <c r="A10750" s="2">
        <v>540</v>
      </c>
      <c r="B10750">
        <v>11995</v>
      </c>
      <c r="C10750" s="3">
        <v>11247.856593666</v>
      </c>
      <c r="D10750" s="2"/>
    </row>
    <row r="10751" spans="1:4" x14ac:dyDescent="0.25">
      <c r="A10751" s="2">
        <v>540</v>
      </c>
      <c r="B10751">
        <v>11996</v>
      </c>
      <c r="C10751" s="3">
        <v>9328.6303556660005</v>
      </c>
      <c r="D10751" s="2"/>
    </row>
    <row r="10752" spans="1:4" x14ac:dyDescent="0.25">
      <c r="A10752" s="2">
        <v>540</v>
      </c>
      <c r="B10752">
        <v>11997</v>
      </c>
      <c r="C10752" s="3">
        <v>11306.964413666001</v>
      </c>
      <c r="D10752" s="2"/>
    </row>
    <row r="10753" spans="1:4" x14ac:dyDescent="0.25">
      <c r="A10753" s="2">
        <v>540</v>
      </c>
      <c r="B10753">
        <v>11998</v>
      </c>
      <c r="C10753" s="3">
        <v>3225.7511439999998</v>
      </c>
      <c r="D10753" s="2"/>
    </row>
    <row r="10754" spans="1:4" x14ac:dyDescent="0.25">
      <c r="A10754" s="2">
        <v>540</v>
      </c>
      <c r="B10754">
        <v>12000</v>
      </c>
      <c r="C10754" s="3">
        <v>10665.343832</v>
      </c>
      <c r="D10754" s="2"/>
    </row>
    <row r="10755" spans="1:4" x14ac:dyDescent="0.25">
      <c r="A10755" s="2">
        <v>540</v>
      </c>
      <c r="B10755">
        <v>12001</v>
      </c>
      <c r="C10755" s="3">
        <v>10665.343832</v>
      </c>
      <c r="D10755" s="2"/>
    </row>
    <row r="10756" spans="1:4" x14ac:dyDescent="0.25">
      <c r="A10756" s="2">
        <v>540</v>
      </c>
      <c r="B10756">
        <v>12002</v>
      </c>
      <c r="C10756" s="3">
        <v>3365.376663</v>
      </c>
      <c r="D10756" s="2"/>
    </row>
    <row r="10757" spans="1:4" x14ac:dyDescent="0.25">
      <c r="A10757" s="2">
        <v>540</v>
      </c>
      <c r="B10757">
        <v>12003</v>
      </c>
      <c r="C10757" s="3">
        <v>16185.942977999999</v>
      </c>
      <c r="D10757" s="2"/>
    </row>
    <row r="10758" spans="1:4" x14ac:dyDescent="0.25">
      <c r="A10758" s="2">
        <v>540</v>
      </c>
      <c r="B10758">
        <v>12004</v>
      </c>
      <c r="C10758" s="3">
        <v>2225.4579020000001</v>
      </c>
      <c r="D10758" s="2"/>
    </row>
    <row r="10759" spans="1:4" x14ac:dyDescent="0.25">
      <c r="A10759" s="2">
        <v>540</v>
      </c>
      <c r="B10759">
        <v>12005</v>
      </c>
      <c r="C10759" s="3">
        <v>3414.7164659999999</v>
      </c>
      <c r="D10759" s="2"/>
    </row>
    <row r="10760" spans="1:4" x14ac:dyDescent="0.25">
      <c r="A10760" s="2">
        <v>540</v>
      </c>
      <c r="B10760">
        <v>12006</v>
      </c>
      <c r="C10760" s="3">
        <v>1979.541851</v>
      </c>
      <c r="D10760" s="2"/>
    </row>
    <row r="10761" spans="1:4" x14ac:dyDescent="0.25">
      <c r="A10761" s="2">
        <v>540</v>
      </c>
      <c r="B10761">
        <v>12007</v>
      </c>
      <c r="C10761" s="3">
        <v>79312.055007999996</v>
      </c>
      <c r="D10761" s="2"/>
    </row>
    <row r="10762" spans="1:4" x14ac:dyDescent="0.25">
      <c r="A10762" s="2">
        <v>540</v>
      </c>
      <c r="B10762">
        <v>12009</v>
      </c>
      <c r="C10762" s="3">
        <v>81852.227089000007</v>
      </c>
      <c r="D10762" s="2"/>
    </row>
    <row r="10763" spans="1:4" x14ac:dyDescent="0.25">
      <c r="A10763" s="2">
        <v>540</v>
      </c>
      <c r="B10763">
        <v>12010</v>
      </c>
      <c r="C10763" s="3">
        <v>85523.675277999995</v>
      </c>
      <c r="D10763" s="2"/>
    </row>
    <row r="10764" spans="1:4" x14ac:dyDescent="0.25">
      <c r="A10764" s="2">
        <v>540</v>
      </c>
      <c r="B10764">
        <v>12011</v>
      </c>
      <c r="C10764" s="3">
        <v>27291.070178999998</v>
      </c>
      <c r="D10764" s="2"/>
    </row>
    <row r="10765" spans="1:4" x14ac:dyDescent="0.25">
      <c r="A10765" s="2">
        <v>540</v>
      </c>
      <c r="B10765">
        <v>12012</v>
      </c>
      <c r="C10765" s="3">
        <v>28552.773580000001</v>
      </c>
      <c r="D10765" s="2"/>
    </row>
    <row r="10766" spans="1:4" x14ac:dyDescent="0.25">
      <c r="A10766" s="2">
        <v>540</v>
      </c>
      <c r="B10766">
        <v>12013</v>
      </c>
      <c r="C10766" s="3">
        <v>649.71642399999996</v>
      </c>
      <c r="D10766" s="2"/>
    </row>
    <row r="10767" spans="1:4" x14ac:dyDescent="0.25">
      <c r="A10767" s="2">
        <v>540</v>
      </c>
      <c r="B10767">
        <v>12014</v>
      </c>
      <c r="C10767" s="3">
        <v>821.906251</v>
      </c>
      <c r="D10767" s="2"/>
    </row>
    <row r="10768" spans="1:4" x14ac:dyDescent="0.25">
      <c r="A10768" s="2">
        <v>540</v>
      </c>
      <c r="B10768">
        <v>12015</v>
      </c>
      <c r="C10768" s="3">
        <v>821.906251</v>
      </c>
      <c r="D10768" s="2"/>
    </row>
    <row r="10769" spans="1:4" x14ac:dyDescent="0.25">
      <c r="A10769" s="2">
        <v>540</v>
      </c>
      <c r="B10769">
        <v>12016</v>
      </c>
      <c r="C10769" s="3">
        <v>30569.064119999999</v>
      </c>
      <c r="D10769" s="2"/>
    </row>
    <row r="10770" spans="1:4" x14ac:dyDescent="0.25">
      <c r="A10770" s="2">
        <v>540</v>
      </c>
      <c r="B10770">
        <v>12017</v>
      </c>
      <c r="C10770" s="3">
        <v>30079.530896</v>
      </c>
      <c r="D10770" s="2"/>
    </row>
    <row r="10771" spans="1:4" x14ac:dyDescent="0.25">
      <c r="A10771" s="2">
        <v>540</v>
      </c>
      <c r="B10771">
        <v>12018</v>
      </c>
      <c r="C10771" s="3">
        <v>1099.249906</v>
      </c>
      <c r="D10771" s="2"/>
    </row>
    <row r="10772" spans="1:4" x14ac:dyDescent="0.25">
      <c r="A10772" s="2">
        <v>540</v>
      </c>
      <c r="B10772">
        <v>12020</v>
      </c>
      <c r="C10772" s="3">
        <v>1069.0479459999999</v>
      </c>
      <c r="D10772" s="2"/>
    </row>
    <row r="10773" spans="1:4" x14ac:dyDescent="0.25">
      <c r="A10773" s="2">
        <v>540</v>
      </c>
      <c r="B10773">
        <v>12021</v>
      </c>
      <c r="C10773" s="3">
        <v>26303.999885000001</v>
      </c>
      <c r="D10773" s="2"/>
    </row>
    <row r="10774" spans="1:4" x14ac:dyDescent="0.25">
      <c r="A10774" s="2">
        <v>540</v>
      </c>
      <c r="B10774">
        <v>12022</v>
      </c>
      <c r="C10774" s="3">
        <v>26250.814315</v>
      </c>
      <c r="D10774" s="2"/>
    </row>
    <row r="10775" spans="1:4" x14ac:dyDescent="0.25">
      <c r="A10775" s="2">
        <v>540</v>
      </c>
      <c r="B10775">
        <v>12023</v>
      </c>
      <c r="C10775" s="3">
        <v>1595.4086569999999</v>
      </c>
      <c r="D10775" s="2"/>
    </row>
    <row r="10776" spans="1:4" x14ac:dyDescent="0.25">
      <c r="A10776" s="2">
        <v>540</v>
      </c>
      <c r="B10776">
        <v>12024</v>
      </c>
      <c r="C10776" s="3">
        <v>1482.174215</v>
      </c>
      <c r="D10776" s="2"/>
    </row>
    <row r="10777" spans="1:4" x14ac:dyDescent="0.25">
      <c r="A10777" s="2">
        <v>540</v>
      </c>
      <c r="B10777">
        <v>12025</v>
      </c>
      <c r="C10777" s="3">
        <v>1125.5225519999999</v>
      </c>
      <c r="D10777" s="2"/>
    </row>
    <row r="10778" spans="1:4" x14ac:dyDescent="0.25">
      <c r="A10778" s="2">
        <v>540</v>
      </c>
      <c r="B10778">
        <v>12031</v>
      </c>
      <c r="C10778" s="3">
        <v>1274.5122469999999</v>
      </c>
      <c r="D10778" s="2"/>
    </row>
    <row r="10779" spans="1:4" x14ac:dyDescent="0.25">
      <c r="A10779" s="2">
        <v>540</v>
      </c>
      <c r="B10779">
        <v>12032</v>
      </c>
      <c r="C10779" s="3">
        <v>4131.5890099999997</v>
      </c>
      <c r="D10779" s="2"/>
    </row>
    <row r="10780" spans="1:4" x14ac:dyDescent="0.25">
      <c r="A10780" s="2">
        <v>540</v>
      </c>
      <c r="B10780">
        <v>12034</v>
      </c>
      <c r="C10780" s="3">
        <v>28514.393625000001</v>
      </c>
      <c r="D10780" s="2"/>
    </row>
    <row r="10781" spans="1:4" x14ac:dyDescent="0.25">
      <c r="A10781" s="2">
        <v>540</v>
      </c>
      <c r="B10781">
        <v>12035</v>
      </c>
      <c r="C10781" s="3">
        <v>34897.242423999996</v>
      </c>
      <c r="D10781" s="2"/>
    </row>
    <row r="10782" spans="1:4" x14ac:dyDescent="0.25">
      <c r="A10782" s="2">
        <v>540</v>
      </c>
      <c r="B10782">
        <v>12036</v>
      </c>
      <c r="C10782" s="3">
        <v>4471.3330079999996</v>
      </c>
      <c r="D10782" s="2"/>
    </row>
    <row r="10783" spans="1:4" x14ac:dyDescent="0.25">
      <c r="A10783" s="2">
        <v>540</v>
      </c>
      <c r="B10783">
        <v>12037</v>
      </c>
      <c r="C10783" s="3">
        <v>3259.0120569999999</v>
      </c>
      <c r="D10783" s="2"/>
    </row>
    <row r="10784" spans="1:4" x14ac:dyDescent="0.25">
      <c r="A10784" s="2">
        <v>540</v>
      </c>
      <c r="B10784">
        <v>12038</v>
      </c>
      <c r="C10784" s="3">
        <v>22424.31827</v>
      </c>
      <c r="D10784" s="2"/>
    </row>
    <row r="10785" spans="1:4" x14ac:dyDescent="0.25">
      <c r="A10785" s="2">
        <v>540</v>
      </c>
      <c r="B10785">
        <v>12039</v>
      </c>
      <c r="C10785" s="3">
        <v>23317.480562000001</v>
      </c>
      <c r="D10785" s="2"/>
    </row>
    <row r="10786" spans="1:4" x14ac:dyDescent="0.25">
      <c r="A10786" s="2">
        <v>540</v>
      </c>
      <c r="B10786">
        <v>12040</v>
      </c>
      <c r="C10786" s="3">
        <v>45025.570711</v>
      </c>
      <c r="D10786" s="2"/>
    </row>
    <row r="10787" spans="1:4" x14ac:dyDescent="0.25">
      <c r="A10787" s="2">
        <v>540</v>
      </c>
      <c r="B10787">
        <v>12041</v>
      </c>
      <c r="C10787" s="3">
        <v>6726.7046639999999</v>
      </c>
      <c r="D10787" s="2"/>
    </row>
    <row r="10788" spans="1:4" x14ac:dyDescent="0.25">
      <c r="A10788" s="2">
        <v>540</v>
      </c>
      <c r="B10788">
        <v>12042</v>
      </c>
      <c r="C10788" s="3">
        <v>4376.9959820000004</v>
      </c>
      <c r="D10788" s="2"/>
    </row>
    <row r="10789" spans="1:4" x14ac:dyDescent="0.25">
      <c r="A10789" s="2">
        <v>540</v>
      </c>
      <c r="B10789">
        <v>12043</v>
      </c>
      <c r="C10789" s="3">
        <v>7047.4948679999998</v>
      </c>
      <c r="D10789" s="2"/>
    </row>
    <row r="10790" spans="1:4" x14ac:dyDescent="0.25">
      <c r="A10790" s="2">
        <v>540</v>
      </c>
      <c r="B10790">
        <v>12044</v>
      </c>
      <c r="C10790" s="3">
        <v>32792.376784997999</v>
      </c>
      <c r="D10790" s="2"/>
    </row>
    <row r="10791" spans="1:4" x14ac:dyDescent="0.25">
      <c r="A10791" s="2">
        <v>540</v>
      </c>
      <c r="B10791">
        <v>12045</v>
      </c>
      <c r="C10791" s="3">
        <v>3143.9447610000002</v>
      </c>
      <c r="D10791" s="2"/>
    </row>
    <row r="10792" spans="1:4" x14ac:dyDescent="0.25">
      <c r="A10792" s="2">
        <v>540</v>
      </c>
      <c r="B10792">
        <v>12046</v>
      </c>
      <c r="C10792" s="3">
        <v>3076.2364830000001</v>
      </c>
      <c r="D10792" s="2"/>
    </row>
    <row r="10793" spans="1:4" x14ac:dyDescent="0.25">
      <c r="A10793" s="2">
        <v>540</v>
      </c>
      <c r="B10793">
        <v>12047</v>
      </c>
      <c r="C10793" s="3">
        <v>151.59324799999999</v>
      </c>
      <c r="D10793" s="2"/>
    </row>
    <row r="10794" spans="1:4" x14ac:dyDescent="0.25">
      <c r="A10794" s="2">
        <v>540</v>
      </c>
      <c r="B10794">
        <v>12048</v>
      </c>
      <c r="C10794" s="3">
        <v>3095.1054020000001</v>
      </c>
      <c r="D10794" s="2"/>
    </row>
    <row r="10795" spans="1:4" x14ac:dyDescent="0.25">
      <c r="A10795" s="2">
        <v>540</v>
      </c>
      <c r="B10795">
        <v>12049</v>
      </c>
      <c r="C10795" s="3">
        <v>5342.5613080000003</v>
      </c>
      <c r="D10795" s="2"/>
    </row>
    <row r="10796" spans="1:4" x14ac:dyDescent="0.25">
      <c r="A10796" s="2">
        <v>540</v>
      </c>
      <c r="B10796">
        <v>12050</v>
      </c>
      <c r="C10796" s="3">
        <v>13971.611220000001</v>
      </c>
      <c r="D10796" s="2"/>
    </row>
    <row r="10797" spans="1:4" x14ac:dyDescent="0.25">
      <c r="A10797" s="2">
        <v>540</v>
      </c>
      <c r="B10797">
        <v>12051</v>
      </c>
      <c r="C10797" s="3">
        <v>17177.022098000001</v>
      </c>
      <c r="D10797" s="2"/>
    </row>
    <row r="10798" spans="1:4" x14ac:dyDescent="0.25">
      <c r="A10798" s="2">
        <v>540</v>
      </c>
      <c r="B10798">
        <v>12053</v>
      </c>
      <c r="C10798" s="3">
        <v>23326.901591000002</v>
      </c>
      <c r="D10798" s="2"/>
    </row>
    <row r="10799" spans="1:4" x14ac:dyDescent="0.25">
      <c r="A10799" s="2">
        <v>540</v>
      </c>
      <c r="B10799">
        <v>12054</v>
      </c>
      <c r="C10799" s="3">
        <v>2172.8868309999998</v>
      </c>
      <c r="D10799" s="2"/>
    </row>
    <row r="10800" spans="1:4" x14ac:dyDescent="0.25">
      <c r="A10800" s="2">
        <v>540</v>
      </c>
      <c r="B10800">
        <v>12056</v>
      </c>
      <c r="C10800" s="3">
        <v>362.29289699999998</v>
      </c>
      <c r="D10800" s="2"/>
    </row>
    <row r="10801" spans="1:4" x14ac:dyDescent="0.25">
      <c r="A10801" s="2">
        <v>540</v>
      </c>
      <c r="B10801">
        <v>12057</v>
      </c>
      <c r="C10801" s="3">
        <v>10621.643592</v>
      </c>
      <c r="D10801" s="2"/>
    </row>
    <row r="10802" spans="1:4" x14ac:dyDescent="0.25">
      <c r="A10802" s="2">
        <v>540</v>
      </c>
      <c r="B10802">
        <v>12058</v>
      </c>
      <c r="C10802" s="3">
        <v>10012.75532</v>
      </c>
      <c r="D10802" s="2"/>
    </row>
    <row r="10803" spans="1:4" x14ac:dyDescent="0.25">
      <c r="A10803" s="2">
        <v>540</v>
      </c>
      <c r="B10803">
        <v>12059</v>
      </c>
      <c r="C10803" s="3">
        <v>1714.2125639999999</v>
      </c>
      <c r="D10803" s="2"/>
    </row>
    <row r="10804" spans="1:4" x14ac:dyDescent="0.25">
      <c r="A10804" s="2">
        <v>540</v>
      </c>
      <c r="B10804">
        <v>12060</v>
      </c>
      <c r="C10804" s="3">
        <v>3302.9727680000001</v>
      </c>
      <c r="D10804" s="2"/>
    </row>
    <row r="10805" spans="1:4" x14ac:dyDescent="0.25">
      <c r="A10805" s="2">
        <v>540</v>
      </c>
      <c r="B10805">
        <v>12061</v>
      </c>
      <c r="C10805" s="3">
        <v>748.118334</v>
      </c>
      <c r="D10805" s="2"/>
    </row>
    <row r="10806" spans="1:4" x14ac:dyDescent="0.25">
      <c r="A10806" s="2">
        <v>540</v>
      </c>
      <c r="B10806">
        <v>12062</v>
      </c>
      <c r="C10806" s="3">
        <v>26540.942425000001</v>
      </c>
      <c r="D10806" s="2"/>
    </row>
    <row r="10807" spans="1:4" x14ac:dyDescent="0.25">
      <c r="A10807" s="2">
        <v>540</v>
      </c>
      <c r="B10807">
        <v>12063</v>
      </c>
      <c r="C10807" s="3">
        <v>1013.951028</v>
      </c>
      <c r="D10807" s="2"/>
    </row>
    <row r="10808" spans="1:4" x14ac:dyDescent="0.25">
      <c r="A10808" s="2">
        <v>540</v>
      </c>
      <c r="B10808">
        <v>12064</v>
      </c>
      <c r="C10808" s="3">
        <v>27214.342497000001</v>
      </c>
      <c r="D10808" s="2"/>
    </row>
    <row r="10809" spans="1:4" x14ac:dyDescent="0.25">
      <c r="A10809" s="2">
        <v>540</v>
      </c>
      <c r="B10809">
        <v>12065</v>
      </c>
      <c r="C10809" s="3">
        <v>25835.916273999999</v>
      </c>
      <c r="D10809" s="2"/>
    </row>
    <row r="10810" spans="1:4" x14ac:dyDescent="0.25">
      <c r="A10810" s="2">
        <v>540</v>
      </c>
      <c r="B10810">
        <v>12066</v>
      </c>
      <c r="C10810" s="3">
        <v>16658.785338999998</v>
      </c>
      <c r="D10810" s="2"/>
    </row>
    <row r="10811" spans="1:4" x14ac:dyDescent="0.25">
      <c r="A10811" s="2">
        <v>540</v>
      </c>
      <c r="B10811">
        <v>12067</v>
      </c>
      <c r="C10811" s="3">
        <v>13507.42546</v>
      </c>
      <c r="D10811" s="2"/>
    </row>
    <row r="10812" spans="1:4" x14ac:dyDescent="0.25">
      <c r="A10812" s="2">
        <v>540</v>
      </c>
      <c r="B10812">
        <v>12068</v>
      </c>
      <c r="C10812" s="3">
        <v>5342.5613080000003</v>
      </c>
      <c r="D10812" s="2"/>
    </row>
    <row r="10813" spans="1:4" x14ac:dyDescent="0.25">
      <c r="A10813" s="2">
        <v>540</v>
      </c>
      <c r="B10813">
        <v>12069</v>
      </c>
      <c r="C10813" s="3">
        <v>4008.0881340000001</v>
      </c>
      <c r="D10813" s="2"/>
    </row>
    <row r="10814" spans="1:4" x14ac:dyDescent="0.25">
      <c r="A10814" s="2">
        <v>540</v>
      </c>
      <c r="B10814">
        <v>12070</v>
      </c>
      <c r="C10814" s="3">
        <v>1714.2125639999999</v>
      </c>
      <c r="D10814" s="2"/>
    </row>
    <row r="10815" spans="1:4" x14ac:dyDescent="0.25">
      <c r="A10815" s="2">
        <v>540</v>
      </c>
      <c r="B10815">
        <v>12071</v>
      </c>
      <c r="C10815" s="3">
        <v>2719.589266</v>
      </c>
      <c r="D10815" s="2"/>
    </row>
    <row r="10816" spans="1:4" x14ac:dyDescent="0.25">
      <c r="A10816" s="2">
        <v>540</v>
      </c>
      <c r="B10816">
        <v>12073</v>
      </c>
      <c r="C10816" s="3">
        <v>1714.2125639999999</v>
      </c>
      <c r="D10816" s="2"/>
    </row>
    <row r="10817" spans="1:4" x14ac:dyDescent="0.25">
      <c r="A10817" s="2">
        <v>540</v>
      </c>
      <c r="B10817">
        <v>12075</v>
      </c>
      <c r="C10817" s="3">
        <v>6235.0835589999997</v>
      </c>
      <c r="D10817" s="2"/>
    </row>
    <row r="10818" spans="1:4" x14ac:dyDescent="0.25">
      <c r="A10818" s="2">
        <v>540</v>
      </c>
      <c r="B10818">
        <v>12076</v>
      </c>
      <c r="C10818" s="3">
        <v>2643.906105</v>
      </c>
      <c r="D10818" s="2"/>
    </row>
    <row r="10819" spans="1:4" x14ac:dyDescent="0.25">
      <c r="A10819" s="2">
        <v>540</v>
      </c>
      <c r="B10819">
        <v>12077</v>
      </c>
      <c r="C10819" s="3">
        <v>24217.608442998</v>
      </c>
      <c r="D10819" s="2"/>
    </row>
    <row r="10820" spans="1:4" x14ac:dyDescent="0.25">
      <c r="A10820" s="2">
        <v>540</v>
      </c>
      <c r="B10820">
        <v>12078</v>
      </c>
      <c r="C10820" s="3">
        <v>26919.590350998002</v>
      </c>
      <c r="D10820" s="2"/>
    </row>
    <row r="10821" spans="1:4" x14ac:dyDescent="0.25">
      <c r="A10821" s="2">
        <v>540</v>
      </c>
      <c r="B10821">
        <v>12079</v>
      </c>
      <c r="C10821" s="3">
        <v>0</v>
      </c>
      <c r="D10821" s="2"/>
    </row>
    <row r="10822" spans="1:4" x14ac:dyDescent="0.25">
      <c r="A10822" s="2">
        <v>540</v>
      </c>
      <c r="B10822">
        <v>12080</v>
      </c>
      <c r="C10822" s="3">
        <v>1164.5980139999999</v>
      </c>
      <c r="D10822" s="2"/>
    </row>
    <row r="10823" spans="1:4" x14ac:dyDescent="0.25">
      <c r="A10823" s="2">
        <v>540</v>
      </c>
      <c r="B10823">
        <v>12081</v>
      </c>
      <c r="C10823" s="3">
        <v>2643.906105</v>
      </c>
      <c r="D10823" s="2"/>
    </row>
    <row r="10824" spans="1:4" x14ac:dyDescent="0.25">
      <c r="A10824" s="2">
        <v>540</v>
      </c>
      <c r="B10824">
        <v>12082</v>
      </c>
      <c r="C10824" s="3">
        <v>7085.6157329999996</v>
      </c>
      <c r="D10824" s="2"/>
    </row>
    <row r="10825" spans="1:4" x14ac:dyDescent="0.25">
      <c r="A10825" s="2">
        <v>540</v>
      </c>
      <c r="B10825">
        <v>12083</v>
      </c>
      <c r="C10825" s="3">
        <v>2209.2257009999998</v>
      </c>
      <c r="D10825" s="2"/>
    </row>
    <row r="10826" spans="1:4" x14ac:dyDescent="0.25">
      <c r="A10826" s="2">
        <v>540</v>
      </c>
      <c r="B10826">
        <v>12084</v>
      </c>
      <c r="C10826" s="3">
        <v>837.69421799999998</v>
      </c>
      <c r="D10826" s="2"/>
    </row>
    <row r="10827" spans="1:4" x14ac:dyDescent="0.25">
      <c r="A10827" s="2">
        <v>540</v>
      </c>
      <c r="B10827">
        <v>12085</v>
      </c>
      <c r="C10827" s="3">
        <v>5657.425518</v>
      </c>
      <c r="D10827" s="2"/>
    </row>
    <row r="10828" spans="1:4" x14ac:dyDescent="0.25">
      <c r="A10828" s="2">
        <v>540</v>
      </c>
      <c r="B10828">
        <v>12086</v>
      </c>
      <c r="C10828" s="3">
        <v>1406.1584319999999</v>
      </c>
      <c r="D10828" s="2"/>
    </row>
    <row r="10829" spans="1:4" x14ac:dyDescent="0.25">
      <c r="A10829" s="2">
        <v>540</v>
      </c>
      <c r="B10829">
        <v>12087</v>
      </c>
      <c r="C10829" s="3">
        <v>2490.6947019999998</v>
      </c>
      <c r="D10829" s="2"/>
    </row>
    <row r="10830" spans="1:4" x14ac:dyDescent="0.25">
      <c r="A10830" s="2">
        <v>540</v>
      </c>
      <c r="B10830">
        <v>12088</v>
      </c>
      <c r="C10830" s="3">
        <v>5871.4782990000003</v>
      </c>
      <c r="D10830" s="2"/>
    </row>
    <row r="10831" spans="1:4" x14ac:dyDescent="0.25">
      <c r="A10831" s="2">
        <v>540</v>
      </c>
      <c r="B10831">
        <v>12089</v>
      </c>
      <c r="C10831" s="3">
        <v>4905.7203319999999</v>
      </c>
      <c r="D10831" s="2"/>
    </row>
    <row r="10832" spans="1:4" x14ac:dyDescent="0.25">
      <c r="A10832" s="2">
        <v>540</v>
      </c>
      <c r="B10832">
        <v>12090</v>
      </c>
      <c r="C10832" s="3">
        <v>3936.4386300000001</v>
      </c>
      <c r="D10832" s="2"/>
    </row>
    <row r="10833" spans="1:4" x14ac:dyDescent="0.25">
      <c r="A10833" s="2">
        <v>540</v>
      </c>
      <c r="B10833">
        <v>12091</v>
      </c>
      <c r="C10833" s="3">
        <v>4194.9506190000002</v>
      </c>
      <c r="D10833" s="2"/>
    </row>
    <row r="10834" spans="1:4" x14ac:dyDescent="0.25">
      <c r="A10834" s="2">
        <v>540</v>
      </c>
      <c r="B10834">
        <v>12092</v>
      </c>
      <c r="C10834" s="3">
        <v>7677.0383250000004</v>
      </c>
      <c r="D10834" s="2"/>
    </row>
    <row r="10835" spans="1:4" x14ac:dyDescent="0.25">
      <c r="A10835" s="2">
        <v>540</v>
      </c>
      <c r="B10835">
        <v>12093</v>
      </c>
      <c r="C10835" s="3">
        <v>9297.8425189999998</v>
      </c>
      <c r="D10835" s="2"/>
    </row>
    <row r="10836" spans="1:4" x14ac:dyDescent="0.25">
      <c r="A10836" s="2">
        <v>540</v>
      </c>
      <c r="B10836">
        <v>12094</v>
      </c>
      <c r="C10836" s="3">
        <v>20285.102638</v>
      </c>
      <c r="D10836" s="2"/>
    </row>
    <row r="10837" spans="1:4" x14ac:dyDescent="0.25">
      <c r="A10837" s="2">
        <v>540</v>
      </c>
      <c r="B10837">
        <v>12095</v>
      </c>
      <c r="C10837" s="3">
        <v>20285.102638</v>
      </c>
      <c r="D10837" s="2"/>
    </row>
    <row r="10838" spans="1:4" x14ac:dyDescent="0.25">
      <c r="A10838" s="2">
        <v>540</v>
      </c>
      <c r="B10838">
        <v>12096</v>
      </c>
      <c r="C10838" s="3">
        <v>33224.116142999999</v>
      </c>
      <c r="D10838" s="2"/>
    </row>
    <row r="10839" spans="1:4" x14ac:dyDescent="0.25">
      <c r="A10839" s="2">
        <v>540</v>
      </c>
      <c r="B10839">
        <v>12097</v>
      </c>
      <c r="C10839" s="3">
        <v>835.62640999999996</v>
      </c>
      <c r="D10839" s="2"/>
    </row>
    <row r="10840" spans="1:4" x14ac:dyDescent="0.25">
      <c r="A10840" s="2">
        <v>540</v>
      </c>
      <c r="B10840">
        <v>12098</v>
      </c>
      <c r="C10840" s="3">
        <v>4568.5504650000003</v>
      </c>
      <c r="D10840" s="2"/>
    </row>
    <row r="10841" spans="1:4" x14ac:dyDescent="0.25">
      <c r="A10841" s="2">
        <v>540</v>
      </c>
      <c r="B10841">
        <v>12099</v>
      </c>
      <c r="C10841" s="3">
        <v>8241.3516589999999</v>
      </c>
      <c r="D10841" s="2"/>
    </row>
    <row r="10842" spans="1:4" x14ac:dyDescent="0.25">
      <c r="A10842" s="2">
        <v>540</v>
      </c>
      <c r="B10842">
        <v>12100</v>
      </c>
      <c r="C10842" s="3">
        <v>7730.7148719999996</v>
      </c>
      <c r="D10842" s="2"/>
    </row>
    <row r="10843" spans="1:4" x14ac:dyDescent="0.25">
      <c r="A10843" s="2">
        <v>540</v>
      </c>
      <c r="B10843">
        <v>12101</v>
      </c>
      <c r="C10843" s="3">
        <v>7646.7148719999996</v>
      </c>
      <c r="D10843" s="2"/>
    </row>
    <row r="10844" spans="1:4" x14ac:dyDescent="0.25">
      <c r="A10844" s="2">
        <v>540</v>
      </c>
      <c r="B10844">
        <v>12102</v>
      </c>
      <c r="C10844" s="3">
        <v>3898.904571</v>
      </c>
      <c r="D10844" s="2"/>
    </row>
    <row r="10845" spans="1:4" x14ac:dyDescent="0.25">
      <c r="A10845" s="2">
        <v>540</v>
      </c>
      <c r="B10845">
        <v>12103</v>
      </c>
      <c r="C10845" s="3">
        <v>5757.6447779999999</v>
      </c>
      <c r="D10845" s="2"/>
    </row>
    <row r="10846" spans="1:4" x14ac:dyDescent="0.25">
      <c r="A10846" s="2">
        <v>540</v>
      </c>
      <c r="B10846">
        <v>12104</v>
      </c>
      <c r="C10846" s="3">
        <v>23610.212651000002</v>
      </c>
      <c r="D10846" s="2"/>
    </row>
    <row r="10847" spans="1:4" x14ac:dyDescent="0.25">
      <c r="A10847" s="2">
        <v>540</v>
      </c>
      <c r="B10847">
        <v>12105</v>
      </c>
      <c r="C10847" s="3">
        <v>18521.485885999999</v>
      </c>
      <c r="D10847" s="2"/>
    </row>
    <row r="10848" spans="1:4" x14ac:dyDescent="0.25">
      <c r="A10848" s="2">
        <v>540</v>
      </c>
      <c r="B10848">
        <v>12106</v>
      </c>
      <c r="C10848" s="3">
        <v>18236.464994000002</v>
      </c>
      <c r="D10848" s="2"/>
    </row>
    <row r="10849" spans="1:4" x14ac:dyDescent="0.25">
      <c r="A10849" s="2">
        <v>540</v>
      </c>
      <c r="B10849">
        <v>12107</v>
      </c>
      <c r="C10849" s="3">
        <v>29444.535994999002</v>
      </c>
      <c r="D10849" s="2"/>
    </row>
    <row r="10850" spans="1:4" x14ac:dyDescent="0.25">
      <c r="A10850" s="2">
        <v>540</v>
      </c>
      <c r="B10850">
        <v>12108</v>
      </c>
      <c r="C10850" s="3">
        <v>4941.5476170000002</v>
      </c>
      <c r="D10850" s="2"/>
    </row>
    <row r="10851" spans="1:4" x14ac:dyDescent="0.25">
      <c r="A10851" s="2">
        <v>540</v>
      </c>
      <c r="B10851">
        <v>12109</v>
      </c>
      <c r="C10851" s="3">
        <v>23519.591432999001</v>
      </c>
      <c r="D10851" s="2"/>
    </row>
    <row r="10852" spans="1:4" x14ac:dyDescent="0.25">
      <c r="A10852" s="2">
        <v>540</v>
      </c>
      <c r="B10852">
        <v>12110</v>
      </c>
      <c r="C10852" s="3">
        <v>6235.0835589999997</v>
      </c>
      <c r="D10852" s="2"/>
    </row>
    <row r="10853" spans="1:4" x14ac:dyDescent="0.25">
      <c r="A10853" s="2">
        <v>540</v>
      </c>
      <c r="B10853">
        <v>12111</v>
      </c>
      <c r="C10853" s="3">
        <v>7418.8781470000004</v>
      </c>
      <c r="D10853" s="2"/>
    </row>
    <row r="10854" spans="1:4" x14ac:dyDescent="0.25">
      <c r="A10854" s="2">
        <v>540</v>
      </c>
      <c r="B10854">
        <v>12112</v>
      </c>
      <c r="C10854" s="3">
        <v>9760.9369910000005</v>
      </c>
      <c r="D10854" s="2"/>
    </row>
    <row r="10855" spans="1:4" x14ac:dyDescent="0.25">
      <c r="A10855" s="2">
        <v>540</v>
      </c>
      <c r="B10855">
        <v>12113</v>
      </c>
      <c r="C10855" s="3">
        <v>16190.828912999999</v>
      </c>
      <c r="D10855" s="2"/>
    </row>
    <row r="10856" spans="1:4" x14ac:dyDescent="0.25">
      <c r="A10856" s="2">
        <v>540</v>
      </c>
      <c r="B10856">
        <v>12114</v>
      </c>
      <c r="C10856" s="3">
        <v>16190.828912999999</v>
      </c>
      <c r="D10856" s="2"/>
    </row>
    <row r="10857" spans="1:4" x14ac:dyDescent="0.25">
      <c r="A10857" s="2">
        <v>540</v>
      </c>
      <c r="B10857">
        <v>12115</v>
      </c>
      <c r="C10857" s="3">
        <v>7292.4819690000004</v>
      </c>
      <c r="D10857" s="2"/>
    </row>
    <row r="10858" spans="1:4" x14ac:dyDescent="0.25">
      <c r="A10858" s="2">
        <v>540</v>
      </c>
      <c r="B10858">
        <v>12116</v>
      </c>
      <c r="C10858" s="3">
        <v>6464.0426260000004</v>
      </c>
      <c r="D10858" s="2"/>
    </row>
    <row r="10859" spans="1:4" x14ac:dyDescent="0.25">
      <c r="A10859" s="2">
        <v>540</v>
      </c>
      <c r="B10859">
        <v>12117</v>
      </c>
      <c r="C10859" s="3">
        <v>2180.573531</v>
      </c>
      <c r="D10859" s="2"/>
    </row>
    <row r="10860" spans="1:4" x14ac:dyDescent="0.25">
      <c r="A10860" s="2">
        <v>540</v>
      </c>
      <c r="B10860">
        <v>12118</v>
      </c>
      <c r="C10860" s="3">
        <v>2180.573531</v>
      </c>
      <c r="D10860" s="2"/>
    </row>
    <row r="10861" spans="1:4" x14ac:dyDescent="0.25">
      <c r="A10861" s="2">
        <v>540</v>
      </c>
      <c r="B10861">
        <v>12119</v>
      </c>
      <c r="C10861" s="3">
        <v>6751.495328</v>
      </c>
      <c r="D10861" s="2"/>
    </row>
    <row r="10862" spans="1:4" x14ac:dyDescent="0.25">
      <c r="A10862" s="2">
        <v>540</v>
      </c>
      <c r="B10862">
        <v>12120</v>
      </c>
      <c r="C10862" s="3">
        <v>7035.8845439999996</v>
      </c>
      <c r="D10862" s="2"/>
    </row>
    <row r="10863" spans="1:4" x14ac:dyDescent="0.25">
      <c r="A10863" s="2">
        <v>540</v>
      </c>
      <c r="B10863">
        <v>12121</v>
      </c>
      <c r="C10863" s="3">
        <v>16410.023643</v>
      </c>
      <c r="D10863" s="2"/>
    </row>
    <row r="10864" spans="1:4" x14ac:dyDescent="0.25">
      <c r="A10864" s="2">
        <v>540</v>
      </c>
      <c r="B10864">
        <v>12122</v>
      </c>
      <c r="C10864" s="3">
        <v>16410.023643</v>
      </c>
      <c r="D10864" s="2"/>
    </row>
    <row r="10865" spans="1:4" x14ac:dyDescent="0.25">
      <c r="A10865" s="2">
        <v>540</v>
      </c>
      <c r="B10865">
        <v>12123</v>
      </c>
      <c r="C10865" s="3">
        <v>19942.705335999999</v>
      </c>
      <c r="D10865" s="2"/>
    </row>
    <row r="10866" spans="1:4" x14ac:dyDescent="0.25">
      <c r="A10866" s="2">
        <v>540</v>
      </c>
      <c r="B10866">
        <v>12124</v>
      </c>
      <c r="C10866" s="3">
        <v>30879.134913999998</v>
      </c>
      <c r="D10866" s="2"/>
    </row>
    <row r="10867" spans="1:4" x14ac:dyDescent="0.25">
      <c r="A10867" s="2">
        <v>540</v>
      </c>
      <c r="B10867">
        <v>12125</v>
      </c>
      <c r="C10867" s="3">
        <v>31222.026726</v>
      </c>
      <c r="D10867" s="2"/>
    </row>
    <row r="10868" spans="1:4" x14ac:dyDescent="0.25">
      <c r="A10868" s="2">
        <v>540</v>
      </c>
      <c r="B10868">
        <v>12127</v>
      </c>
      <c r="C10868" s="3">
        <v>31222.026726</v>
      </c>
      <c r="D10868" s="2"/>
    </row>
    <row r="10869" spans="1:4" x14ac:dyDescent="0.25">
      <c r="A10869" s="2">
        <v>540</v>
      </c>
      <c r="B10869">
        <v>12128</v>
      </c>
      <c r="C10869" s="3">
        <v>34719.698876998998</v>
      </c>
      <c r="D10869" s="2"/>
    </row>
    <row r="10870" spans="1:4" x14ac:dyDescent="0.25">
      <c r="A10870" s="2">
        <v>540</v>
      </c>
      <c r="B10870">
        <v>12129</v>
      </c>
      <c r="C10870" s="3">
        <v>27752.240978999998</v>
      </c>
      <c r="D10870" s="2"/>
    </row>
    <row r="10871" spans="1:4" x14ac:dyDescent="0.25">
      <c r="A10871" s="2">
        <v>540</v>
      </c>
      <c r="B10871">
        <v>12130</v>
      </c>
      <c r="C10871" s="3">
        <v>31798.442205998999</v>
      </c>
      <c r="D10871" s="2"/>
    </row>
    <row r="10872" spans="1:4" x14ac:dyDescent="0.25">
      <c r="A10872" s="2">
        <v>540</v>
      </c>
      <c r="B10872">
        <v>12131</v>
      </c>
      <c r="C10872" s="3">
        <v>28209.561195999999</v>
      </c>
      <c r="D10872" s="2"/>
    </row>
    <row r="10873" spans="1:4" x14ac:dyDescent="0.25">
      <c r="A10873" s="2">
        <v>540</v>
      </c>
      <c r="B10873">
        <v>12132</v>
      </c>
      <c r="C10873" s="3">
        <v>25581.967159</v>
      </c>
      <c r="D10873" s="2"/>
    </row>
    <row r="10874" spans="1:4" x14ac:dyDescent="0.25">
      <c r="A10874" s="2">
        <v>540</v>
      </c>
      <c r="B10874">
        <v>12133</v>
      </c>
      <c r="C10874" s="3">
        <v>15145.817648</v>
      </c>
      <c r="D10874" s="2"/>
    </row>
    <row r="10875" spans="1:4" x14ac:dyDescent="0.25">
      <c r="A10875" s="2">
        <v>540</v>
      </c>
      <c r="B10875">
        <v>12134</v>
      </c>
      <c r="C10875" s="3">
        <v>6125.759822</v>
      </c>
      <c r="D10875" s="2"/>
    </row>
    <row r="10876" spans="1:4" x14ac:dyDescent="0.25">
      <c r="A10876" s="2">
        <v>540</v>
      </c>
      <c r="B10876">
        <v>12135</v>
      </c>
      <c r="C10876" s="3">
        <v>8778.1435889999993</v>
      </c>
      <c r="D10876" s="2"/>
    </row>
    <row r="10877" spans="1:4" x14ac:dyDescent="0.25">
      <c r="A10877" s="2">
        <v>540</v>
      </c>
      <c r="B10877">
        <v>12136</v>
      </c>
      <c r="C10877" s="3">
        <v>8778.1435889999993</v>
      </c>
      <c r="D10877" s="2"/>
    </row>
    <row r="10878" spans="1:4" x14ac:dyDescent="0.25">
      <c r="A10878" s="2">
        <v>540</v>
      </c>
      <c r="B10878">
        <v>12137</v>
      </c>
      <c r="C10878" s="3">
        <v>3069.144929</v>
      </c>
      <c r="D10878" s="2"/>
    </row>
    <row r="10879" spans="1:4" x14ac:dyDescent="0.25">
      <c r="A10879" s="2">
        <v>540</v>
      </c>
      <c r="B10879">
        <v>12138</v>
      </c>
      <c r="C10879" s="3">
        <v>22.700959999999998</v>
      </c>
      <c r="D10879" s="2"/>
    </row>
    <row r="10880" spans="1:4" x14ac:dyDescent="0.25">
      <c r="A10880" s="2">
        <v>540</v>
      </c>
      <c r="B10880">
        <v>12139</v>
      </c>
      <c r="C10880" s="3">
        <v>2528.433125</v>
      </c>
      <c r="D10880" s="2"/>
    </row>
    <row r="10881" spans="1:4" x14ac:dyDescent="0.25">
      <c r="A10881" s="2">
        <v>540</v>
      </c>
      <c r="B10881">
        <v>12140</v>
      </c>
      <c r="C10881" s="3">
        <v>31973.983402999998</v>
      </c>
      <c r="D10881" s="2"/>
    </row>
    <row r="10882" spans="1:4" x14ac:dyDescent="0.25">
      <c r="A10882" s="2">
        <v>540</v>
      </c>
      <c r="B10882">
        <v>12141</v>
      </c>
      <c r="C10882" s="3">
        <v>2146.9192929999999</v>
      </c>
      <c r="D10882" s="2"/>
    </row>
    <row r="10883" spans="1:4" x14ac:dyDescent="0.25">
      <c r="A10883" s="2">
        <v>540</v>
      </c>
      <c r="B10883">
        <v>12142</v>
      </c>
      <c r="C10883" s="3">
        <v>21004.146569</v>
      </c>
      <c r="D10883" s="2"/>
    </row>
    <row r="10884" spans="1:4" x14ac:dyDescent="0.25">
      <c r="A10884" s="2">
        <v>540</v>
      </c>
      <c r="B10884">
        <v>12143</v>
      </c>
      <c r="C10884" s="3">
        <v>29854.686755999999</v>
      </c>
      <c r="D10884" s="2"/>
    </row>
    <row r="10885" spans="1:4" x14ac:dyDescent="0.25">
      <c r="A10885" s="2">
        <v>540</v>
      </c>
      <c r="B10885">
        <v>12144</v>
      </c>
      <c r="C10885" s="3">
        <v>15045.274137333001</v>
      </c>
      <c r="D10885" s="2"/>
    </row>
    <row r="10886" spans="1:4" x14ac:dyDescent="0.25">
      <c r="A10886" s="2">
        <v>540</v>
      </c>
      <c r="B10886">
        <v>12145</v>
      </c>
      <c r="C10886" s="3">
        <v>10810.064021</v>
      </c>
      <c r="D10886" s="2"/>
    </row>
    <row r="10887" spans="1:4" x14ac:dyDescent="0.25">
      <c r="A10887" s="2">
        <v>540</v>
      </c>
      <c r="B10887">
        <v>12146</v>
      </c>
      <c r="C10887" s="3">
        <v>4895.1180603330004</v>
      </c>
      <c r="D10887" s="2"/>
    </row>
    <row r="10888" spans="1:4" x14ac:dyDescent="0.25">
      <c r="A10888" s="2">
        <v>540</v>
      </c>
      <c r="B10888">
        <v>12147</v>
      </c>
      <c r="C10888" s="3">
        <v>4895.1180603330004</v>
      </c>
      <c r="D10888" s="2"/>
    </row>
    <row r="10889" spans="1:4" x14ac:dyDescent="0.25">
      <c r="A10889" s="2">
        <v>540</v>
      </c>
      <c r="B10889">
        <v>12148</v>
      </c>
      <c r="C10889" s="3">
        <v>15147.104821000001</v>
      </c>
      <c r="D10889" s="2"/>
    </row>
    <row r="10890" spans="1:4" x14ac:dyDescent="0.25">
      <c r="A10890" s="2">
        <v>540</v>
      </c>
      <c r="B10890">
        <v>12150</v>
      </c>
      <c r="C10890" s="3">
        <v>19351.420572333001</v>
      </c>
      <c r="D10890" s="2"/>
    </row>
    <row r="10891" spans="1:4" x14ac:dyDescent="0.25">
      <c r="A10891" s="2">
        <v>540</v>
      </c>
      <c r="B10891">
        <v>12151</v>
      </c>
      <c r="C10891" s="3">
        <v>19351.420572333001</v>
      </c>
      <c r="D10891" s="2"/>
    </row>
    <row r="10892" spans="1:4" x14ac:dyDescent="0.25">
      <c r="A10892" s="2">
        <v>540</v>
      </c>
      <c r="B10892">
        <v>12152</v>
      </c>
      <c r="C10892" s="3">
        <v>19351.420572333001</v>
      </c>
      <c r="D10892" s="2"/>
    </row>
    <row r="10893" spans="1:4" x14ac:dyDescent="0.25">
      <c r="A10893" s="2">
        <v>540</v>
      </c>
      <c r="B10893">
        <v>12153</v>
      </c>
      <c r="C10893" s="3">
        <v>14750.181059998</v>
      </c>
      <c r="D10893" s="2"/>
    </row>
    <row r="10894" spans="1:4" x14ac:dyDescent="0.25">
      <c r="A10894" s="2">
        <v>540</v>
      </c>
      <c r="B10894">
        <v>12154</v>
      </c>
      <c r="C10894" s="3">
        <v>14750.181059998</v>
      </c>
      <c r="D10894" s="2"/>
    </row>
    <row r="10895" spans="1:4" x14ac:dyDescent="0.25">
      <c r="A10895" s="2">
        <v>540</v>
      </c>
      <c r="B10895">
        <v>12155</v>
      </c>
      <c r="C10895" s="3">
        <v>1423.6614219999999</v>
      </c>
      <c r="D10895" s="2"/>
    </row>
    <row r="10896" spans="1:4" x14ac:dyDescent="0.25">
      <c r="A10896" s="2">
        <v>540</v>
      </c>
      <c r="B10896">
        <v>12156</v>
      </c>
      <c r="C10896" s="3">
        <v>7588.4465250000003</v>
      </c>
      <c r="D10896" s="2"/>
    </row>
    <row r="10897" spans="1:4" x14ac:dyDescent="0.25">
      <c r="A10897" s="2">
        <v>540</v>
      </c>
      <c r="B10897">
        <v>12157</v>
      </c>
      <c r="C10897" s="3">
        <v>9002.5828590000001</v>
      </c>
      <c r="D10897" s="2"/>
    </row>
    <row r="10898" spans="1:4" x14ac:dyDescent="0.25">
      <c r="A10898" s="2">
        <v>540</v>
      </c>
      <c r="B10898">
        <v>12158</v>
      </c>
      <c r="C10898" s="3">
        <v>10777.288552</v>
      </c>
      <c r="D10898" s="2"/>
    </row>
    <row r="10899" spans="1:4" x14ac:dyDescent="0.25">
      <c r="A10899" s="2">
        <v>540</v>
      </c>
      <c r="B10899">
        <v>12159</v>
      </c>
      <c r="C10899" s="3">
        <v>13643.763456999999</v>
      </c>
      <c r="D10899" s="2"/>
    </row>
    <row r="10900" spans="1:4" x14ac:dyDescent="0.25">
      <c r="A10900" s="2">
        <v>540</v>
      </c>
      <c r="B10900">
        <v>12160</v>
      </c>
      <c r="C10900" s="3">
        <v>6732.0920560000004</v>
      </c>
      <c r="D10900" s="2"/>
    </row>
    <row r="10901" spans="1:4" x14ac:dyDescent="0.25">
      <c r="A10901" s="2">
        <v>540</v>
      </c>
      <c r="B10901">
        <v>12161</v>
      </c>
      <c r="C10901" s="3">
        <v>14238.412838</v>
      </c>
      <c r="D10901" s="2"/>
    </row>
    <row r="10902" spans="1:4" x14ac:dyDescent="0.25">
      <c r="A10902" s="2">
        <v>540</v>
      </c>
      <c r="B10902">
        <v>12162</v>
      </c>
      <c r="C10902" s="3">
        <v>20132.336426000002</v>
      </c>
      <c r="D10902" s="2"/>
    </row>
    <row r="10903" spans="1:4" x14ac:dyDescent="0.25">
      <c r="A10903" s="2">
        <v>540</v>
      </c>
      <c r="B10903">
        <v>12163</v>
      </c>
      <c r="C10903" s="3">
        <v>24645.833148999998</v>
      </c>
      <c r="D10903" s="2"/>
    </row>
    <row r="10904" spans="1:4" x14ac:dyDescent="0.25">
      <c r="A10904" s="2">
        <v>540</v>
      </c>
      <c r="B10904">
        <v>12164</v>
      </c>
      <c r="C10904" s="3">
        <v>1799.857632</v>
      </c>
      <c r="D10904" s="2"/>
    </row>
    <row r="10905" spans="1:4" x14ac:dyDescent="0.25">
      <c r="A10905" s="2">
        <v>540</v>
      </c>
      <c r="B10905">
        <v>12165</v>
      </c>
      <c r="C10905" s="3">
        <v>19842.293390999999</v>
      </c>
      <c r="D10905" s="2"/>
    </row>
    <row r="10906" spans="1:4" x14ac:dyDescent="0.25">
      <c r="A10906" s="2">
        <v>540</v>
      </c>
      <c r="B10906">
        <v>12166</v>
      </c>
      <c r="C10906" s="3">
        <v>27577.493132</v>
      </c>
      <c r="D10906" s="2"/>
    </row>
    <row r="10907" spans="1:4" x14ac:dyDescent="0.25">
      <c r="A10907" s="2">
        <v>540</v>
      </c>
      <c r="B10907">
        <v>12167</v>
      </c>
      <c r="C10907" s="3">
        <v>10255.994624000001</v>
      </c>
      <c r="D10907" s="2"/>
    </row>
    <row r="10908" spans="1:4" x14ac:dyDescent="0.25">
      <c r="A10908" s="2">
        <v>540</v>
      </c>
      <c r="B10908">
        <v>12170</v>
      </c>
      <c r="C10908" s="3">
        <v>3101.4672730000002</v>
      </c>
      <c r="D10908" s="2"/>
    </row>
    <row r="10909" spans="1:4" x14ac:dyDescent="0.25">
      <c r="A10909" s="2">
        <v>540</v>
      </c>
      <c r="B10909">
        <v>12173</v>
      </c>
      <c r="C10909" s="3">
        <v>27511.744590998998</v>
      </c>
      <c r="D10909" s="2"/>
    </row>
    <row r="10910" spans="1:4" x14ac:dyDescent="0.25">
      <c r="A10910" s="2">
        <v>540</v>
      </c>
      <c r="B10910">
        <v>12174</v>
      </c>
      <c r="C10910" s="3">
        <v>18588.007545999</v>
      </c>
      <c r="D10910" s="2"/>
    </row>
    <row r="10911" spans="1:4" x14ac:dyDescent="0.25">
      <c r="A10911" s="2">
        <v>540</v>
      </c>
      <c r="B10911">
        <v>12175</v>
      </c>
      <c r="C10911" s="3">
        <v>18328.261730998998</v>
      </c>
      <c r="D10911" s="2"/>
    </row>
    <row r="10912" spans="1:4" x14ac:dyDescent="0.25">
      <c r="A10912" s="2">
        <v>540</v>
      </c>
      <c r="B10912">
        <v>12176</v>
      </c>
      <c r="C10912" s="3">
        <v>18328.261730998998</v>
      </c>
      <c r="D10912" s="2"/>
    </row>
    <row r="10913" spans="1:4" x14ac:dyDescent="0.25">
      <c r="A10913" s="2">
        <v>540</v>
      </c>
      <c r="B10913">
        <v>12177</v>
      </c>
      <c r="C10913" s="3">
        <v>10960.935807</v>
      </c>
      <c r="D10913" s="2"/>
    </row>
    <row r="10914" spans="1:4" x14ac:dyDescent="0.25">
      <c r="A10914" s="2">
        <v>540</v>
      </c>
      <c r="B10914">
        <v>12178</v>
      </c>
      <c r="C10914" s="3">
        <v>772.26220599999999</v>
      </c>
      <c r="D10914" s="2"/>
    </row>
    <row r="10915" spans="1:4" x14ac:dyDescent="0.25">
      <c r="A10915" s="2">
        <v>540</v>
      </c>
      <c r="B10915">
        <v>12179</v>
      </c>
      <c r="C10915" s="3">
        <v>11044.730960999999</v>
      </c>
      <c r="D10915" s="2"/>
    </row>
    <row r="10916" spans="1:4" x14ac:dyDescent="0.25">
      <c r="A10916" s="2">
        <v>540</v>
      </c>
      <c r="B10916">
        <v>12180</v>
      </c>
      <c r="C10916" s="3">
        <v>4897.2684360000003</v>
      </c>
      <c r="D10916" s="2"/>
    </row>
    <row r="10917" spans="1:4" x14ac:dyDescent="0.25">
      <c r="A10917" s="2">
        <v>540</v>
      </c>
      <c r="B10917">
        <v>12181</v>
      </c>
      <c r="C10917" s="3">
        <v>10207.951091999001</v>
      </c>
      <c r="D10917" s="2"/>
    </row>
    <row r="10918" spans="1:4" x14ac:dyDescent="0.25">
      <c r="A10918" s="2">
        <v>540</v>
      </c>
      <c r="B10918">
        <v>12182</v>
      </c>
      <c r="C10918" s="3">
        <v>13846.093558999</v>
      </c>
      <c r="D10918" s="2"/>
    </row>
    <row r="10919" spans="1:4" x14ac:dyDescent="0.25">
      <c r="A10919" s="2">
        <v>540</v>
      </c>
      <c r="B10919">
        <v>12183</v>
      </c>
      <c r="C10919" s="3">
        <v>6238.35275</v>
      </c>
      <c r="D10919" s="2"/>
    </row>
    <row r="10920" spans="1:4" x14ac:dyDescent="0.25">
      <c r="A10920" s="2">
        <v>540</v>
      </c>
      <c r="B10920">
        <v>12184</v>
      </c>
      <c r="C10920" s="3">
        <v>11003.397639999999</v>
      </c>
      <c r="D10920" s="2"/>
    </row>
    <row r="10921" spans="1:4" x14ac:dyDescent="0.25">
      <c r="A10921" s="2">
        <v>540</v>
      </c>
      <c r="B10921">
        <v>12187</v>
      </c>
      <c r="C10921" s="3">
        <v>10183.399061</v>
      </c>
      <c r="D10921" s="2"/>
    </row>
    <row r="10922" spans="1:4" x14ac:dyDescent="0.25">
      <c r="A10922" s="2">
        <v>540</v>
      </c>
      <c r="B10922">
        <v>12189</v>
      </c>
      <c r="C10922" s="3">
        <v>3191.723399</v>
      </c>
      <c r="D10922" s="2"/>
    </row>
    <row r="10923" spans="1:4" x14ac:dyDescent="0.25">
      <c r="A10923" s="2">
        <v>540</v>
      </c>
      <c r="B10923">
        <v>12190</v>
      </c>
      <c r="C10923" s="3">
        <v>11359.830515</v>
      </c>
      <c r="D10923" s="2"/>
    </row>
    <row r="10924" spans="1:4" x14ac:dyDescent="0.25">
      <c r="A10924" s="2">
        <v>540</v>
      </c>
      <c r="B10924">
        <v>12191</v>
      </c>
      <c r="C10924" s="3">
        <v>9513.9618719999999</v>
      </c>
      <c r="D10924" s="2"/>
    </row>
    <row r="10925" spans="1:4" x14ac:dyDescent="0.25">
      <c r="A10925" s="2">
        <v>540</v>
      </c>
      <c r="B10925">
        <v>12192</v>
      </c>
      <c r="C10925" s="3">
        <v>9537.2927189999991</v>
      </c>
      <c r="D10925" s="2"/>
    </row>
    <row r="10926" spans="1:4" x14ac:dyDescent="0.25">
      <c r="A10926" s="2">
        <v>540</v>
      </c>
      <c r="B10926">
        <v>12193</v>
      </c>
      <c r="C10926" s="3">
        <v>12979.632973</v>
      </c>
      <c r="D10926" s="2"/>
    </row>
    <row r="10927" spans="1:4" x14ac:dyDescent="0.25">
      <c r="A10927" s="2">
        <v>540</v>
      </c>
      <c r="B10927">
        <v>12194</v>
      </c>
      <c r="C10927" s="3">
        <v>10996.886891</v>
      </c>
      <c r="D10927" s="2"/>
    </row>
    <row r="10928" spans="1:4" x14ac:dyDescent="0.25">
      <c r="A10928" s="2">
        <v>540</v>
      </c>
      <c r="B10928">
        <v>12195</v>
      </c>
      <c r="C10928" s="3">
        <v>307.598412</v>
      </c>
      <c r="D10928" s="2"/>
    </row>
    <row r="10929" spans="1:4" x14ac:dyDescent="0.25">
      <c r="A10929" s="2">
        <v>540</v>
      </c>
      <c r="B10929">
        <v>12196</v>
      </c>
      <c r="C10929" s="3">
        <v>14092.368665</v>
      </c>
      <c r="D10929" s="2"/>
    </row>
    <row r="10930" spans="1:4" x14ac:dyDescent="0.25">
      <c r="A10930" s="2">
        <v>540</v>
      </c>
      <c r="B10930">
        <v>12197</v>
      </c>
      <c r="C10930" s="3">
        <v>11193.433123000001</v>
      </c>
      <c r="D10930" s="2"/>
    </row>
    <row r="10931" spans="1:4" x14ac:dyDescent="0.25">
      <c r="A10931" s="2">
        <v>540</v>
      </c>
      <c r="B10931">
        <v>12200</v>
      </c>
      <c r="C10931" s="3">
        <v>1310.6868440000001</v>
      </c>
      <c r="D10931" s="2"/>
    </row>
    <row r="10932" spans="1:4" x14ac:dyDescent="0.25">
      <c r="A10932" s="2">
        <v>540</v>
      </c>
      <c r="B10932">
        <v>12201</v>
      </c>
      <c r="C10932" s="3">
        <v>3611.9777309999999</v>
      </c>
      <c r="D10932" s="2"/>
    </row>
    <row r="10933" spans="1:4" x14ac:dyDescent="0.25">
      <c r="A10933" s="2">
        <v>540</v>
      </c>
      <c r="B10933">
        <v>12202</v>
      </c>
      <c r="C10933" s="3">
        <v>1455.6989599999999</v>
      </c>
      <c r="D10933" s="2"/>
    </row>
    <row r="10934" spans="1:4" x14ac:dyDescent="0.25">
      <c r="A10934" s="2">
        <v>540</v>
      </c>
      <c r="B10934">
        <v>12203</v>
      </c>
      <c r="C10934" s="3">
        <v>2821.0947839999999</v>
      </c>
      <c r="D10934" s="2"/>
    </row>
    <row r="10935" spans="1:4" x14ac:dyDescent="0.25">
      <c r="A10935" s="2">
        <v>540</v>
      </c>
      <c r="B10935">
        <v>12204</v>
      </c>
      <c r="C10935" s="3">
        <v>1455.6989599999999</v>
      </c>
      <c r="D10935" s="2"/>
    </row>
    <row r="10936" spans="1:4" x14ac:dyDescent="0.25">
      <c r="A10936" s="2">
        <v>540</v>
      </c>
      <c r="B10936">
        <v>12206</v>
      </c>
      <c r="C10936" s="3">
        <v>691.08577300000002</v>
      </c>
      <c r="D10936" s="2"/>
    </row>
    <row r="10937" spans="1:4" x14ac:dyDescent="0.25">
      <c r="A10937" s="2">
        <v>540</v>
      </c>
      <c r="B10937">
        <v>12207</v>
      </c>
      <c r="C10937" s="3">
        <v>1168.6277210000001</v>
      </c>
      <c r="D10937" s="2"/>
    </row>
    <row r="10938" spans="1:4" x14ac:dyDescent="0.25">
      <c r="A10938" s="2">
        <v>540</v>
      </c>
      <c r="B10938">
        <v>12208</v>
      </c>
      <c r="C10938" s="3">
        <v>691.08577300000002</v>
      </c>
      <c r="D10938" s="2"/>
    </row>
    <row r="10939" spans="1:4" x14ac:dyDescent="0.25">
      <c r="A10939" s="2">
        <v>540</v>
      </c>
      <c r="B10939">
        <v>12209</v>
      </c>
      <c r="C10939" s="3">
        <v>2422.1005270000001</v>
      </c>
      <c r="D10939" s="2"/>
    </row>
    <row r="10940" spans="1:4" x14ac:dyDescent="0.25">
      <c r="A10940" s="2">
        <v>540</v>
      </c>
      <c r="B10940">
        <v>12210</v>
      </c>
      <c r="C10940" s="3">
        <v>2838.297184</v>
      </c>
      <c r="D10940" s="2"/>
    </row>
    <row r="10941" spans="1:4" x14ac:dyDescent="0.25">
      <c r="A10941" s="2">
        <v>540</v>
      </c>
      <c r="B10941">
        <v>12211</v>
      </c>
      <c r="C10941" s="3">
        <v>2422.1005270000001</v>
      </c>
      <c r="D10941" s="2"/>
    </row>
    <row r="10942" spans="1:4" x14ac:dyDescent="0.25">
      <c r="A10942" s="2">
        <v>540</v>
      </c>
      <c r="B10942">
        <v>12212</v>
      </c>
      <c r="C10942" s="3">
        <v>1948.643022</v>
      </c>
      <c r="D10942" s="2"/>
    </row>
    <row r="10943" spans="1:4" x14ac:dyDescent="0.25">
      <c r="A10943" s="2">
        <v>540</v>
      </c>
      <c r="B10943">
        <v>12213</v>
      </c>
      <c r="C10943" s="3">
        <v>2640.8243080000002</v>
      </c>
      <c r="D10943" s="2"/>
    </row>
    <row r="10944" spans="1:4" x14ac:dyDescent="0.25">
      <c r="A10944" s="2">
        <v>540</v>
      </c>
      <c r="B10944">
        <v>12214</v>
      </c>
      <c r="C10944" s="3">
        <v>2806.7095370000002</v>
      </c>
      <c r="D10944" s="2"/>
    </row>
    <row r="10945" spans="1:4" x14ac:dyDescent="0.25">
      <c r="A10945" s="2">
        <v>540</v>
      </c>
      <c r="B10945">
        <v>12215</v>
      </c>
      <c r="C10945" s="3">
        <v>7507.9148459999997</v>
      </c>
      <c r="D10945" s="2"/>
    </row>
    <row r="10946" spans="1:4" x14ac:dyDescent="0.25">
      <c r="A10946" s="2">
        <v>540</v>
      </c>
      <c r="B10946">
        <v>12216</v>
      </c>
      <c r="C10946" s="3">
        <v>24157.902536000001</v>
      </c>
      <c r="D10946" s="2"/>
    </row>
    <row r="10947" spans="1:4" x14ac:dyDescent="0.25">
      <c r="A10947" s="2">
        <v>540</v>
      </c>
      <c r="B10947">
        <v>12217</v>
      </c>
      <c r="C10947" s="3">
        <v>19507.602821</v>
      </c>
      <c r="D10947" s="2"/>
    </row>
    <row r="10948" spans="1:4" x14ac:dyDescent="0.25">
      <c r="A10948" s="2">
        <v>540</v>
      </c>
      <c r="B10948">
        <v>12218</v>
      </c>
      <c r="C10948" s="3">
        <v>165.88522699999999</v>
      </c>
      <c r="D10948" s="2"/>
    </row>
    <row r="10949" spans="1:4" x14ac:dyDescent="0.25">
      <c r="A10949" s="2">
        <v>540</v>
      </c>
      <c r="B10949">
        <v>12219</v>
      </c>
      <c r="C10949" s="3">
        <v>0</v>
      </c>
      <c r="D10949" s="2"/>
    </row>
    <row r="10950" spans="1:4" x14ac:dyDescent="0.25">
      <c r="A10950" s="2">
        <v>540</v>
      </c>
      <c r="B10950">
        <v>12220</v>
      </c>
      <c r="C10950" s="3">
        <v>10871.445064</v>
      </c>
      <c r="D10950" s="2"/>
    </row>
    <row r="10951" spans="1:4" x14ac:dyDescent="0.25">
      <c r="A10951" s="2">
        <v>540</v>
      </c>
      <c r="B10951">
        <v>12221</v>
      </c>
      <c r="C10951" s="3">
        <v>5623.2099909999997</v>
      </c>
      <c r="D10951" s="2"/>
    </row>
    <row r="10952" spans="1:4" x14ac:dyDescent="0.25">
      <c r="A10952" s="2">
        <v>540</v>
      </c>
      <c r="B10952">
        <v>12222</v>
      </c>
      <c r="C10952" s="3">
        <v>15558.037275999999</v>
      </c>
      <c r="D10952" s="2"/>
    </row>
    <row r="10953" spans="1:4" x14ac:dyDescent="0.25">
      <c r="A10953" s="2">
        <v>540</v>
      </c>
      <c r="B10953">
        <v>12223</v>
      </c>
      <c r="C10953" s="3">
        <v>4861.068612</v>
      </c>
      <c r="D10953" s="2"/>
    </row>
    <row r="10954" spans="1:4" x14ac:dyDescent="0.25">
      <c r="A10954" s="2">
        <v>540</v>
      </c>
      <c r="B10954">
        <v>12224</v>
      </c>
      <c r="C10954" s="3">
        <v>4861.068612</v>
      </c>
      <c r="D10954" s="2"/>
    </row>
    <row r="10955" spans="1:4" x14ac:dyDescent="0.25">
      <c r="A10955" s="2">
        <v>540</v>
      </c>
      <c r="B10955">
        <v>12225</v>
      </c>
      <c r="C10955" s="3">
        <v>5890.435082</v>
      </c>
      <c r="D10955" s="2"/>
    </row>
    <row r="10956" spans="1:4" x14ac:dyDescent="0.25">
      <c r="A10956" s="2">
        <v>540</v>
      </c>
      <c r="B10956">
        <v>12226</v>
      </c>
      <c r="C10956" s="3">
        <v>13877.002415000001</v>
      </c>
      <c r="D10956" s="2"/>
    </row>
    <row r="10957" spans="1:4" x14ac:dyDescent="0.25">
      <c r="A10957" s="2">
        <v>540</v>
      </c>
      <c r="B10957">
        <v>12227</v>
      </c>
      <c r="C10957" s="3">
        <v>19767.437499</v>
      </c>
      <c r="D10957" s="2"/>
    </row>
    <row r="10958" spans="1:4" x14ac:dyDescent="0.25">
      <c r="A10958" s="2">
        <v>540</v>
      </c>
      <c r="B10958">
        <v>12228</v>
      </c>
      <c r="C10958" s="3">
        <v>14144.227505999999</v>
      </c>
      <c r="D10958" s="2"/>
    </row>
    <row r="10959" spans="1:4" x14ac:dyDescent="0.25">
      <c r="A10959" s="2">
        <v>540</v>
      </c>
      <c r="B10959">
        <v>12229</v>
      </c>
      <c r="C10959" s="3">
        <v>9934.8272840000009</v>
      </c>
      <c r="D10959" s="2"/>
    </row>
    <row r="10960" spans="1:4" x14ac:dyDescent="0.25">
      <c r="A10960" s="2">
        <v>540</v>
      </c>
      <c r="B10960">
        <v>12230</v>
      </c>
      <c r="C10960" s="3">
        <v>25213.945563000001</v>
      </c>
      <c r="D10960" s="2"/>
    </row>
    <row r="10961" spans="1:4" x14ac:dyDescent="0.25">
      <c r="A10961" s="2">
        <v>540</v>
      </c>
      <c r="B10961">
        <v>12231</v>
      </c>
      <c r="C10961" s="3">
        <v>15279.118278</v>
      </c>
      <c r="D10961" s="2"/>
    </row>
    <row r="10962" spans="1:4" x14ac:dyDescent="0.25">
      <c r="A10962" s="2">
        <v>540</v>
      </c>
      <c r="B10962">
        <v>12232</v>
      </c>
      <c r="C10962" s="3">
        <v>444.58752800000002</v>
      </c>
      <c r="D10962" s="2"/>
    </row>
    <row r="10963" spans="1:4" x14ac:dyDescent="0.25">
      <c r="A10963" s="2">
        <v>540</v>
      </c>
      <c r="B10963">
        <v>12233</v>
      </c>
      <c r="C10963" s="3">
        <v>7252.4558189999998</v>
      </c>
      <c r="D10963" s="2"/>
    </row>
    <row r="10964" spans="1:4" x14ac:dyDescent="0.25">
      <c r="A10964" s="2">
        <v>540</v>
      </c>
      <c r="B10964">
        <v>12234</v>
      </c>
      <c r="C10964" s="3">
        <v>1613.5489399999999</v>
      </c>
      <c r="D10964" s="2"/>
    </row>
    <row r="10965" spans="1:4" x14ac:dyDescent="0.25">
      <c r="A10965" s="2">
        <v>540</v>
      </c>
      <c r="B10965">
        <v>12235</v>
      </c>
      <c r="C10965" s="3">
        <v>3291.2294419999998</v>
      </c>
      <c r="D10965" s="2"/>
    </row>
    <row r="10966" spans="1:4" x14ac:dyDescent="0.25">
      <c r="A10966" s="2">
        <v>540</v>
      </c>
      <c r="B10966">
        <v>12236</v>
      </c>
      <c r="C10966" s="3">
        <v>6371.5604229999999</v>
      </c>
      <c r="D10966" s="2"/>
    </row>
    <row r="10967" spans="1:4" x14ac:dyDescent="0.25">
      <c r="A10967" s="2">
        <v>540</v>
      </c>
      <c r="B10967">
        <v>12237</v>
      </c>
      <c r="C10967" s="3">
        <v>5474.8750730000002</v>
      </c>
      <c r="D10967" s="2"/>
    </row>
    <row r="10968" spans="1:4" x14ac:dyDescent="0.25">
      <c r="A10968" s="2">
        <v>540</v>
      </c>
      <c r="B10968">
        <v>12238</v>
      </c>
      <c r="C10968" s="3">
        <v>93924.049660999997</v>
      </c>
      <c r="D10968" s="2"/>
    </row>
    <row r="10969" spans="1:4" x14ac:dyDescent="0.25">
      <c r="A10969" s="2">
        <v>540</v>
      </c>
      <c r="B10969">
        <v>12239</v>
      </c>
      <c r="C10969" s="3">
        <v>95481.838015000001</v>
      </c>
      <c r="D10969" s="2"/>
    </row>
    <row r="10970" spans="1:4" x14ac:dyDescent="0.25">
      <c r="A10970" s="2">
        <v>540</v>
      </c>
      <c r="B10970">
        <v>12240</v>
      </c>
      <c r="C10970" s="3">
        <v>12278.867693</v>
      </c>
      <c r="D10970" s="2"/>
    </row>
    <row r="10971" spans="1:4" x14ac:dyDescent="0.25">
      <c r="A10971" s="2">
        <v>540</v>
      </c>
      <c r="B10971">
        <v>12241</v>
      </c>
      <c r="C10971" s="3">
        <v>90747.908525999999</v>
      </c>
      <c r="D10971" s="2"/>
    </row>
    <row r="10972" spans="1:4" x14ac:dyDescent="0.25">
      <c r="A10972" s="2">
        <v>540</v>
      </c>
      <c r="B10972">
        <v>12242</v>
      </c>
      <c r="C10972" s="3">
        <v>92985.546715000004</v>
      </c>
      <c r="D10972" s="2"/>
    </row>
    <row r="10973" spans="1:4" x14ac:dyDescent="0.25">
      <c r="A10973" s="2">
        <v>540</v>
      </c>
      <c r="B10973">
        <v>12244</v>
      </c>
      <c r="C10973" s="3">
        <v>18941.921217999999</v>
      </c>
      <c r="D10973" s="2"/>
    </row>
    <row r="10974" spans="1:4" x14ac:dyDescent="0.25">
      <c r="A10974" s="2">
        <v>540</v>
      </c>
      <c r="B10974">
        <v>12245</v>
      </c>
      <c r="C10974" s="3">
        <v>101402.27976</v>
      </c>
      <c r="D10974" s="2"/>
    </row>
    <row r="10975" spans="1:4" x14ac:dyDescent="0.25">
      <c r="A10975" s="2">
        <v>540</v>
      </c>
      <c r="B10975">
        <v>12247</v>
      </c>
      <c r="C10975" s="3">
        <v>96656.146577000007</v>
      </c>
      <c r="D10975" s="2"/>
    </row>
    <row r="10976" spans="1:4" x14ac:dyDescent="0.25">
      <c r="A10976" s="2">
        <v>540</v>
      </c>
      <c r="B10976">
        <v>12248</v>
      </c>
      <c r="C10976" s="3">
        <v>1817.619353</v>
      </c>
      <c r="D10976" s="2"/>
    </row>
    <row r="10977" spans="1:4" x14ac:dyDescent="0.25">
      <c r="A10977" s="2">
        <v>540</v>
      </c>
      <c r="B10977">
        <v>12249</v>
      </c>
      <c r="C10977" s="3">
        <v>2701.8499430000002</v>
      </c>
      <c r="D10977" s="2"/>
    </row>
    <row r="10978" spans="1:4" x14ac:dyDescent="0.25">
      <c r="A10978" s="2">
        <v>540</v>
      </c>
      <c r="B10978">
        <v>12250</v>
      </c>
      <c r="C10978" s="3">
        <v>7072.0838560000002</v>
      </c>
      <c r="D10978" s="2"/>
    </row>
    <row r="10979" spans="1:4" x14ac:dyDescent="0.25">
      <c r="A10979" s="2">
        <v>540</v>
      </c>
      <c r="B10979">
        <v>12251</v>
      </c>
      <c r="C10979" s="3">
        <v>5243.0423270000001</v>
      </c>
      <c r="D10979" s="2"/>
    </row>
    <row r="10980" spans="1:4" x14ac:dyDescent="0.25">
      <c r="A10980" s="2">
        <v>540</v>
      </c>
      <c r="B10980">
        <v>12253</v>
      </c>
      <c r="C10980" s="3">
        <v>99062.599530000007</v>
      </c>
      <c r="D10980" s="2"/>
    </row>
    <row r="10981" spans="1:4" x14ac:dyDescent="0.25">
      <c r="A10981" s="2">
        <v>540</v>
      </c>
      <c r="B10981">
        <v>12254</v>
      </c>
      <c r="C10981" s="3">
        <v>7104.0534799999996</v>
      </c>
      <c r="D10981" s="2"/>
    </row>
    <row r="10982" spans="1:4" x14ac:dyDescent="0.25">
      <c r="A10982" s="2">
        <v>540</v>
      </c>
      <c r="B10982">
        <v>12255</v>
      </c>
      <c r="C10982" s="3">
        <v>3342.8746769999998</v>
      </c>
      <c r="D10982" s="2"/>
    </row>
    <row r="10983" spans="1:4" x14ac:dyDescent="0.25">
      <c r="A10983" s="2">
        <v>540</v>
      </c>
      <c r="B10983">
        <v>12256</v>
      </c>
      <c r="C10983" s="3">
        <v>721.31061999999997</v>
      </c>
      <c r="D10983" s="2"/>
    </row>
    <row r="10984" spans="1:4" x14ac:dyDescent="0.25">
      <c r="A10984" s="2">
        <v>540</v>
      </c>
      <c r="B10984">
        <v>12257</v>
      </c>
      <c r="C10984" s="3">
        <v>721.31061999999997</v>
      </c>
      <c r="D10984" s="2"/>
    </row>
    <row r="10985" spans="1:4" x14ac:dyDescent="0.25">
      <c r="A10985" s="2">
        <v>540</v>
      </c>
      <c r="B10985">
        <v>12258</v>
      </c>
      <c r="C10985" s="3">
        <v>721.31061999999997</v>
      </c>
      <c r="D10985" s="2"/>
    </row>
    <row r="10986" spans="1:4" x14ac:dyDescent="0.25">
      <c r="A10986" s="2">
        <v>540</v>
      </c>
      <c r="B10986">
        <v>12259</v>
      </c>
      <c r="C10986" s="3">
        <v>721.31061999999997</v>
      </c>
      <c r="D10986" s="2"/>
    </row>
    <row r="10987" spans="1:4" x14ac:dyDescent="0.25">
      <c r="A10987" s="2">
        <v>540</v>
      </c>
      <c r="B10987">
        <v>12260</v>
      </c>
      <c r="C10987" s="3">
        <v>5694.9421700000003</v>
      </c>
      <c r="D10987" s="2"/>
    </row>
    <row r="10988" spans="1:4" x14ac:dyDescent="0.25">
      <c r="A10988" s="2">
        <v>540</v>
      </c>
      <c r="B10988">
        <v>12261</v>
      </c>
      <c r="C10988" s="3">
        <v>44495.793552000003</v>
      </c>
      <c r="D10988" s="2"/>
    </row>
    <row r="10989" spans="1:4" x14ac:dyDescent="0.25">
      <c r="A10989" s="2">
        <v>540</v>
      </c>
      <c r="B10989">
        <v>12262</v>
      </c>
      <c r="C10989" s="3">
        <v>5474.8750730000002</v>
      </c>
      <c r="D10989" s="2"/>
    </row>
    <row r="10990" spans="1:4" x14ac:dyDescent="0.25">
      <c r="A10990" s="2">
        <v>540</v>
      </c>
      <c r="B10990">
        <v>12263</v>
      </c>
      <c r="C10990" s="3">
        <v>17124.703087000002</v>
      </c>
      <c r="D10990" s="2"/>
    </row>
    <row r="10991" spans="1:4" x14ac:dyDescent="0.25">
      <c r="A10991" s="2">
        <v>540</v>
      </c>
      <c r="B10991">
        <v>12264</v>
      </c>
      <c r="C10991" s="3">
        <v>10676.936519999999</v>
      </c>
      <c r="D10991" s="2"/>
    </row>
    <row r="10992" spans="1:4" x14ac:dyDescent="0.25">
      <c r="A10992" s="2">
        <v>540</v>
      </c>
      <c r="B10992">
        <v>12265</v>
      </c>
      <c r="C10992" s="3">
        <v>22508.338175000001</v>
      </c>
      <c r="D10992" s="2"/>
    </row>
    <row r="10993" spans="1:4" x14ac:dyDescent="0.25">
      <c r="A10993" s="2">
        <v>540</v>
      </c>
      <c r="B10993">
        <v>12266</v>
      </c>
      <c r="C10993" s="3">
        <v>5275.4107919999997</v>
      </c>
      <c r="D10993" s="2"/>
    </row>
    <row r="10994" spans="1:4" x14ac:dyDescent="0.25">
      <c r="A10994" s="2">
        <v>540</v>
      </c>
      <c r="B10994">
        <v>12267</v>
      </c>
      <c r="C10994" s="3">
        <v>78359.235384</v>
      </c>
      <c r="D10994" s="2"/>
    </row>
    <row r="10995" spans="1:4" x14ac:dyDescent="0.25">
      <c r="A10995" s="2">
        <v>540</v>
      </c>
      <c r="B10995">
        <v>12268</v>
      </c>
      <c r="C10995" s="3">
        <v>59010.294376999998</v>
      </c>
      <c r="D10995" s="2"/>
    </row>
    <row r="10996" spans="1:4" x14ac:dyDescent="0.25">
      <c r="A10996" s="2">
        <v>540</v>
      </c>
      <c r="B10996">
        <v>12269</v>
      </c>
      <c r="C10996" s="3">
        <v>19348.941008999998</v>
      </c>
      <c r="D10996" s="2"/>
    </row>
    <row r="10997" spans="1:4" x14ac:dyDescent="0.25">
      <c r="A10997" s="2">
        <v>540</v>
      </c>
      <c r="B10997">
        <v>12270</v>
      </c>
      <c r="C10997" s="3">
        <v>80748.149376999994</v>
      </c>
      <c r="D10997" s="2"/>
    </row>
    <row r="10998" spans="1:4" x14ac:dyDescent="0.25">
      <c r="A10998" s="2">
        <v>540</v>
      </c>
      <c r="B10998">
        <v>12271</v>
      </c>
      <c r="C10998" s="3">
        <v>0</v>
      </c>
      <c r="D10998" s="2"/>
    </row>
    <row r="10999" spans="1:4" x14ac:dyDescent="0.25">
      <c r="A10999" s="2">
        <v>540</v>
      </c>
      <c r="B10999">
        <v>12272</v>
      </c>
      <c r="C10999" s="3">
        <v>5724.3351590000002</v>
      </c>
      <c r="D10999" s="2"/>
    </row>
    <row r="11000" spans="1:4" x14ac:dyDescent="0.25">
      <c r="A11000" s="2">
        <v>540</v>
      </c>
      <c r="B11000">
        <v>12273</v>
      </c>
      <c r="C11000" s="3">
        <v>7370.0369540000002</v>
      </c>
      <c r="D11000" s="2"/>
    </row>
    <row r="11001" spans="1:4" x14ac:dyDescent="0.25">
      <c r="A11001" s="2">
        <v>540</v>
      </c>
      <c r="B11001">
        <v>12274</v>
      </c>
      <c r="C11001" s="3">
        <v>12121.681344000001</v>
      </c>
      <c r="D11001" s="2"/>
    </row>
    <row r="11002" spans="1:4" x14ac:dyDescent="0.25">
      <c r="A11002" s="2">
        <v>540</v>
      </c>
      <c r="B11002">
        <v>12275</v>
      </c>
      <c r="C11002" s="3">
        <v>9656.5062600000001</v>
      </c>
      <c r="D11002" s="2"/>
    </row>
    <row r="11003" spans="1:4" x14ac:dyDescent="0.25">
      <c r="A11003" s="2">
        <v>540</v>
      </c>
      <c r="B11003">
        <v>12276</v>
      </c>
      <c r="C11003" s="3">
        <v>10015.785941</v>
      </c>
      <c r="D11003" s="2"/>
    </row>
    <row r="11004" spans="1:4" x14ac:dyDescent="0.25">
      <c r="A11004" s="2">
        <v>540</v>
      </c>
      <c r="B11004">
        <v>12277</v>
      </c>
      <c r="C11004" s="3">
        <v>9269.4929950000005</v>
      </c>
      <c r="D11004" s="2"/>
    </row>
    <row r="11005" spans="1:4" x14ac:dyDescent="0.25">
      <c r="A11005" s="2">
        <v>540</v>
      </c>
      <c r="B11005">
        <v>12278</v>
      </c>
      <c r="C11005" s="3">
        <v>11727.616496000001</v>
      </c>
      <c r="D11005" s="2"/>
    </row>
    <row r="11006" spans="1:4" x14ac:dyDescent="0.25">
      <c r="A11006" s="2">
        <v>540</v>
      </c>
      <c r="B11006">
        <v>12280</v>
      </c>
      <c r="C11006" s="3">
        <v>3064.4025259999999</v>
      </c>
      <c r="D11006" s="2"/>
    </row>
    <row r="11007" spans="1:4" x14ac:dyDescent="0.25">
      <c r="A11007" s="2">
        <v>540</v>
      </c>
      <c r="B11007">
        <v>12281</v>
      </c>
      <c r="C11007" s="3">
        <v>5410.7306980000003</v>
      </c>
      <c r="D11007" s="2"/>
    </row>
    <row r="11008" spans="1:4" x14ac:dyDescent="0.25">
      <c r="A11008" s="2">
        <v>540</v>
      </c>
      <c r="B11008">
        <v>12282</v>
      </c>
      <c r="C11008" s="3">
        <v>863.791472</v>
      </c>
      <c r="D11008" s="2"/>
    </row>
    <row r="11009" spans="1:4" x14ac:dyDescent="0.25">
      <c r="A11009" s="2">
        <v>540</v>
      </c>
      <c r="B11009">
        <v>12283</v>
      </c>
      <c r="C11009" s="3">
        <v>10700.901126000001</v>
      </c>
      <c r="D11009" s="2"/>
    </row>
    <row r="11010" spans="1:4" x14ac:dyDescent="0.25">
      <c r="A11010" s="2">
        <v>540</v>
      </c>
      <c r="B11010">
        <v>12284</v>
      </c>
      <c r="C11010" s="3">
        <v>13851.923445</v>
      </c>
      <c r="D11010" s="2"/>
    </row>
    <row r="11011" spans="1:4" x14ac:dyDescent="0.25">
      <c r="A11011" s="2">
        <v>540</v>
      </c>
      <c r="B11011">
        <v>12285</v>
      </c>
      <c r="C11011" s="3">
        <v>7566.5944790000003</v>
      </c>
      <c r="D11011" s="2"/>
    </row>
    <row r="11012" spans="1:4" x14ac:dyDescent="0.25">
      <c r="A11012" s="2">
        <v>540</v>
      </c>
      <c r="B11012">
        <v>12286</v>
      </c>
      <c r="C11012" s="3">
        <v>16107.815806000001</v>
      </c>
      <c r="D11012" s="2"/>
    </row>
    <row r="11013" spans="1:4" x14ac:dyDescent="0.25">
      <c r="A11013" s="2">
        <v>540</v>
      </c>
      <c r="B11013">
        <v>12287</v>
      </c>
      <c r="C11013" s="3">
        <v>20284.228243000001</v>
      </c>
      <c r="D11013" s="2"/>
    </row>
    <row r="11014" spans="1:4" x14ac:dyDescent="0.25">
      <c r="A11014" s="2">
        <v>540</v>
      </c>
      <c r="B11014">
        <v>12288</v>
      </c>
      <c r="C11014" s="3">
        <v>22802.870060000001</v>
      </c>
      <c r="D11014" s="2"/>
    </row>
    <row r="11015" spans="1:4" x14ac:dyDescent="0.25">
      <c r="A11015" s="2">
        <v>540</v>
      </c>
      <c r="B11015">
        <v>12289</v>
      </c>
      <c r="C11015" s="3">
        <v>21749.249109</v>
      </c>
      <c r="D11015" s="2"/>
    </row>
    <row r="11016" spans="1:4" x14ac:dyDescent="0.25">
      <c r="A11016" s="2">
        <v>540</v>
      </c>
      <c r="B11016">
        <v>12290</v>
      </c>
      <c r="C11016" s="3">
        <v>2765.4238909999999</v>
      </c>
      <c r="D11016" s="2"/>
    </row>
    <row r="11017" spans="1:4" x14ac:dyDescent="0.25">
      <c r="A11017" s="2">
        <v>540</v>
      </c>
      <c r="B11017">
        <v>12291</v>
      </c>
      <c r="C11017" s="3">
        <v>19304.758841999999</v>
      </c>
      <c r="D11017" s="2"/>
    </row>
    <row r="11018" spans="1:4" x14ac:dyDescent="0.25">
      <c r="A11018" s="2">
        <v>540</v>
      </c>
      <c r="B11018">
        <v>12292</v>
      </c>
      <c r="C11018" s="3">
        <v>2212.8984439999999</v>
      </c>
      <c r="D11018" s="2"/>
    </row>
    <row r="11019" spans="1:4" x14ac:dyDescent="0.25">
      <c r="A11019" s="2">
        <v>540</v>
      </c>
      <c r="B11019">
        <v>12293</v>
      </c>
      <c r="C11019" s="3">
        <v>4887.498458</v>
      </c>
      <c r="D11019" s="2"/>
    </row>
    <row r="11020" spans="1:4" x14ac:dyDescent="0.25">
      <c r="A11020" s="2">
        <v>540</v>
      </c>
      <c r="B11020">
        <v>12294</v>
      </c>
      <c r="C11020" s="3">
        <v>2443.9594459999998</v>
      </c>
      <c r="D11020" s="2"/>
    </row>
    <row r="11021" spans="1:4" x14ac:dyDescent="0.25">
      <c r="A11021" s="2">
        <v>540</v>
      </c>
      <c r="B11021">
        <v>12295</v>
      </c>
      <c r="C11021" s="3">
        <v>5989.2025729999996</v>
      </c>
      <c r="D11021" s="2"/>
    </row>
    <row r="11022" spans="1:4" x14ac:dyDescent="0.25">
      <c r="A11022" s="2">
        <v>540</v>
      </c>
      <c r="B11022">
        <v>12296</v>
      </c>
      <c r="C11022" s="3">
        <v>4211.2230879999997</v>
      </c>
      <c r="D11022" s="2"/>
    </row>
    <row r="11023" spans="1:4" x14ac:dyDescent="0.25">
      <c r="A11023" s="2">
        <v>540</v>
      </c>
      <c r="B11023">
        <v>12297</v>
      </c>
      <c r="C11023" s="3">
        <v>3140.0132779999999</v>
      </c>
      <c r="D11023" s="2"/>
    </row>
    <row r="11024" spans="1:4" x14ac:dyDescent="0.25">
      <c r="A11024" s="2">
        <v>540</v>
      </c>
      <c r="B11024">
        <v>12298</v>
      </c>
      <c r="C11024" s="3">
        <v>3099.2771109999999</v>
      </c>
      <c r="D11024" s="2"/>
    </row>
    <row r="11025" spans="1:4" x14ac:dyDescent="0.25">
      <c r="A11025" s="2">
        <v>540</v>
      </c>
      <c r="B11025">
        <v>12299</v>
      </c>
      <c r="C11025" s="3">
        <v>6005.9324040000001</v>
      </c>
      <c r="D11025" s="2"/>
    </row>
    <row r="11026" spans="1:4" x14ac:dyDescent="0.25">
      <c r="A11026" s="2">
        <v>540</v>
      </c>
      <c r="B11026">
        <v>12300</v>
      </c>
      <c r="C11026" s="3">
        <v>2545.8276179999998</v>
      </c>
      <c r="D11026" s="2"/>
    </row>
    <row r="11027" spans="1:4" x14ac:dyDescent="0.25">
      <c r="A11027" s="2">
        <v>540</v>
      </c>
      <c r="B11027">
        <v>12301</v>
      </c>
      <c r="C11027" s="3">
        <v>22078.670941</v>
      </c>
      <c r="D11027" s="2"/>
    </row>
    <row r="11028" spans="1:4" x14ac:dyDescent="0.25">
      <c r="A11028" s="2">
        <v>540</v>
      </c>
      <c r="B11028">
        <v>12302</v>
      </c>
      <c r="C11028" s="3">
        <v>1126.396708</v>
      </c>
      <c r="D11028" s="2"/>
    </row>
    <row r="11029" spans="1:4" x14ac:dyDescent="0.25">
      <c r="A11029" s="2">
        <v>540</v>
      </c>
      <c r="B11029">
        <v>12303</v>
      </c>
      <c r="C11029" s="3">
        <v>10145.631099</v>
      </c>
      <c r="D11029" s="2"/>
    </row>
    <row r="11030" spans="1:4" x14ac:dyDescent="0.25">
      <c r="A11030" s="2">
        <v>540</v>
      </c>
      <c r="B11030">
        <v>12304</v>
      </c>
      <c r="C11030" s="3">
        <v>288.78727400000002</v>
      </c>
      <c r="D11030" s="2"/>
    </row>
    <row r="11031" spans="1:4" x14ac:dyDescent="0.25">
      <c r="A11031" s="2">
        <v>540</v>
      </c>
      <c r="B11031">
        <v>12305</v>
      </c>
      <c r="C11031" s="3">
        <v>7582.9264810000004</v>
      </c>
      <c r="D11031" s="2"/>
    </row>
    <row r="11032" spans="1:4" x14ac:dyDescent="0.25">
      <c r="A11032" s="2">
        <v>540</v>
      </c>
      <c r="B11032">
        <v>12306</v>
      </c>
      <c r="C11032" s="3">
        <v>5845.1777430000002</v>
      </c>
      <c r="D11032" s="2"/>
    </row>
    <row r="11033" spans="1:4" x14ac:dyDescent="0.25">
      <c r="A11033" s="2">
        <v>540</v>
      </c>
      <c r="B11033">
        <v>12307</v>
      </c>
      <c r="C11033" s="3">
        <v>1405.6792809999999</v>
      </c>
      <c r="D11033" s="2"/>
    </row>
    <row r="11034" spans="1:4" x14ac:dyDescent="0.25">
      <c r="A11034" s="2">
        <v>540</v>
      </c>
      <c r="B11034">
        <v>12308</v>
      </c>
      <c r="C11034" s="3">
        <v>804.34888599999999</v>
      </c>
      <c r="D11034" s="2"/>
    </row>
    <row r="11035" spans="1:4" x14ac:dyDescent="0.25">
      <c r="A11035" s="2">
        <v>540</v>
      </c>
      <c r="B11035">
        <v>12309</v>
      </c>
      <c r="C11035" s="3">
        <v>3397.9439950000001</v>
      </c>
      <c r="D11035" s="2"/>
    </row>
    <row r="11036" spans="1:4" x14ac:dyDescent="0.25">
      <c r="A11036" s="2">
        <v>540</v>
      </c>
      <c r="B11036">
        <v>12310</v>
      </c>
      <c r="C11036" s="3">
        <v>2607.1099119999999</v>
      </c>
      <c r="D11036" s="2"/>
    </row>
    <row r="11037" spans="1:4" x14ac:dyDescent="0.25">
      <c r="A11037" s="2">
        <v>540</v>
      </c>
      <c r="B11037">
        <v>12311</v>
      </c>
      <c r="C11037" s="3">
        <v>4494.6145029999998</v>
      </c>
      <c r="D11037" s="2"/>
    </row>
    <row r="11038" spans="1:4" x14ac:dyDescent="0.25">
      <c r="A11038" s="2">
        <v>540</v>
      </c>
      <c r="B11038">
        <v>12312</v>
      </c>
      <c r="C11038" s="3">
        <v>646.90131199999996</v>
      </c>
      <c r="D11038" s="2"/>
    </row>
    <row r="11039" spans="1:4" x14ac:dyDescent="0.25">
      <c r="A11039" s="2">
        <v>540</v>
      </c>
      <c r="B11039">
        <v>12313</v>
      </c>
      <c r="C11039" s="3">
        <v>9429.7011980000007</v>
      </c>
      <c r="D11039" s="2"/>
    </row>
    <row r="11040" spans="1:4" x14ac:dyDescent="0.25">
      <c r="A11040" s="2">
        <v>540</v>
      </c>
      <c r="B11040">
        <v>12314</v>
      </c>
      <c r="C11040" s="3">
        <v>7741.0769710000004</v>
      </c>
      <c r="D11040" s="2"/>
    </row>
    <row r="11041" spans="1:4" x14ac:dyDescent="0.25">
      <c r="A11041" s="2">
        <v>540</v>
      </c>
      <c r="B11041">
        <v>12315</v>
      </c>
      <c r="C11041" s="3">
        <v>7625.1405519999998</v>
      </c>
      <c r="D11041" s="2"/>
    </row>
    <row r="11042" spans="1:4" x14ac:dyDescent="0.25">
      <c r="A11042" s="2">
        <v>540</v>
      </c>
      <c r="B11042">
        <v>12316</v>
      </c>
      <c r="C11042" s="3">
        <v>15265.40626</v>
      </c>
      <c r="D11042" s="2"/>
    </row>
    <row r="11043" spans="1:4" x14ac:dyDescent="0.25">
      <c r="A11043" s="2">
        <v>540</v>
      </c>
      <c r="B11043">
        <v>12317</v>
      </c>
      <c r="C11043" s="3">
        <v>15673.864267999999</v>
      </c>
      <c r="D11043" s="2"/>
    </row>
    <row r="11044" spans="1:4" x14ac:dyDescent="0.25">
      <c r="A11044" s="2">
        <v>540</v>
      </c>
      <c r="B11044">
        <v>12318</v>
      </c>
      <c r="C11044" s="3">
        <v>16151.522932</v>
      </c>
      <c r="D11044" s="2"/>
    </row>
    <row r="11045" spans="1:4" x14ac:dyDescent="0.25">
      <c r="A11045" s="2">
        <v>540</v>
      </c>
      <c r="B11045">
        <v>12319</v>
      </c>
      <c r="C11045" s="3">
        <v>16331.696647000001</v>
      </c>
      <c r="D11045" s="2"/>
    </row>
    <row r="11046" spans="1:4" x14ac:dyDescent="0.25">
      <c r="A11046" s="2">
        <v>540</v>
      </c>
      <c r="B11046">
        <v>12320</v>
      </c>
      <c r="C11046" s="3">
        <v>14005.280502</v>
      </c>
      <c r="D11046" s="2"/>
    </row>
    <row r="11047" spans="1:4" x14ac:dyDescent="0.25">
      <c r="A11047" s="2">
        <v>540</v>
      </c>
      <c r="B11047">
        <v>12321</v>
      </c>
      <c r="C11047" s="3">
        <v>13859.96184</v>
      </c>
      <c r="D11047" s="2"/>
    </row>
    <row r="11048" spans="1:4" x14ac:dyDescent="0.25">
      <c r="A11048" s="2">
        <v>540</v>
      </c>
      <c r="B11048">
        <v>12322</v>
      </c>
      <c r="C11048" s="3">
        <v>2183.4324849999998</v>
      </c>
      <c r="D11048" s="2"/>
    </row>
    <row r="11049" spans="1:4" x14ac:dyDescent="0.25">
      <c r="A11049" s="2">
        <v>540</v>
      </c>
      <c r="B11049">
        <v>12323</v>
      </c>
      <c r="C11049" s="3">
        <v>3172.717048</v>
      </c>
      <c r="D11049" s="2"/>
    </row>
    <row r="11050" spans="1:4" x14ac:dyDescent="0.25">
      <c r="A11050" s="2">
        <v>540</v>
      </c>
      <c r="B11050">
        <v>12324</v>
      </c>
      <c r="C11050" s="3">
        <v>14551.187073999999</v>
      </c>
      <c r="D11050" s="2"/>
    </row>
    <row r="11051" spans="1:4" x14ac:dyDescent="0.25">
      <c r="A11051" s="2">
        <v>540</v>
      </c>
      <c r="B11051">
        <v>12325</v>
      </c>
      <c r="C11051" s="3">
        <v>19212.283779000001</v>
      </c>
      <c r="D11051" s="2"/>
    </row>
    <row r="11052" spans="1:4" x14ac:dyDescent="0.25">
      <c r="A11052" s="2">
        <v>540</v>
      </c>
      <c r="B11052">
        <v>12326</v>
      </c>
      <c r="C11052" s="3">
        <v>13500.433091000001</v>
      </c>
      <c r="D11052" s="2"/>
    </row>
    <row r="11053" spans="1:4" x14ac:dyDescent="0.25">
      <c r="A11053" s="2">
        <v>540</v>
      </c>
      <c r="B11053">
        <v>12327</v>
      </c>
      <c r="C11053" s="3">
        <v>2644.0343509999998</v>
      </c>
      <c r="D11053" s="2"/>
    </row>
    <row r="11054" spans="1:4" x14ac:dyDescent="0.25">
      <c r="A11054" s="2">
        <v>540</v>
      </c>
      <c r="B11054">
        <v>12328</v>
      </c>
      <c r="C11054" s="3">
        <v>17089.152829999999</v>
      </c>
      <c r="D11054" s="2"/>
    </row>
    <row r="11055" spans="1:4" x14ac:dyDescent="0.25">
      <c r="A11055" s="2">
        <v>540</v>
      </c>
      <c r="B11055">
        <v>12329</v>
      </c>
      <c r="C11055" s="3">
        <v>17089.152829999999</v>
      </c>
      <c r="D11055" s="2"/>
    </row>
    <row r="11056" spans="1:4" x14ac:dyDescent="0.25">
      <c r="A11056" s="2">
        <v>540</v>
      </c>
      <c r="B11056">
        <v>12330</v>
      </c>
      <c r="C11056" s="3">
        <v>17089.152829999999</v>
      </c>
      <c r="D11056" s="2"/>
    </row>
    <row r="11057" spans="1:4" x14ac:dyDescent="0.25">
      <c r="A11057" s="2">
        <v>540</v>
      </c>
      <c r="B11057">
        <v>12331</v>
      </c>
      <c r="C11057" s="3">
        <v>17564.130295999999</v>
      </c>
      <c r="D11057" s="2"/>
    </row>
    <row r="11058" spans="1:4" x14ac:dyDescent="0.25">
      <c r="A11058" s="2">
        <v>540</v>
      </c>
      <c r="B11058">
        <v>12332</v>
      </c>
      <c r="C11058" s="3">
        <v>16833.309883000002</v>
      </c>
      <c r="D11058" s="2"/>
    </row>
    <row r="11059" spans="1:4" x14ac:dyDescent="0.25">
      <c r="A11059" s="2">
        <v>540</v>
      </c>
      <c r="B11059">
        <v>12333</v>
      </c>
      <c r="C11059" s="3">
        <v>17512.321079000001</v>
      </c>
      <c r="D11059" s="2"/>
    </row>
    <row r="11060" spans="1:4" x14ac:dyDescent="0.25">
      <c r="A11060" s="2">
        <v>540</v>
      </c>
      <c r="B11060">
        <v>12334</v>
      </c>
      <c r="C11060" s="3">
        <v>1068.075615</v>
      </c>
      <c r="D11060" s="2"/>
    </row>
    <row r="11061" spans="1:4" x14ac:dyDescent="0.25">
      <c r="A11061" s="2">
        <v>540</v>
      </c>
      <c r="B11061">
        <v>12335</v>
      </c>
      <c r="C11061" s="3">
        <v>14051.638457999999</v>
      </c>
      <c r="D11061" s="2"/>
    </row>
    <row r="11062" spans="1:4" x14ac:dyDescent="0.25">
      <c r="A11062" s="2">
        <v>540</v>
      </c>
      <c r="B11062">
        <v>12336</v>
      </c>
      <c r="C11062" s="3">
        <v>18415.662709</v>
      </c>
      <c r="D11062" s="2"/>
    </row>
    <row r="11063" spans="1:4" x14ac:dyDescent="0.25">
      <c r="A11063" s="2">
        <v>540</v>
      </c>
      <c r="B11063">
        <v>12337</v>
      </c>
      <c r="C11063" s="3">
        <v>19334.756505000001</v>
      </c>
      <c r="D11063" s="2"/>
    </row>
    <row r="11064" spans="1:4" x14ac:dyDescent="0.25">
      <c r="A11064" s="2">
        <v>540</v>
      </c>
      <c r="B11064">
        <v>12338</v>
      </c>
      <c r="C11064" s="3">
        <v>6995.0378430000001</v>
      </c>
      <c r="D11064" s="2"/>
    </row>
    <row r="11065" spans="1:4" x14ac:dyDescent="0.25">
      <c r="A11065" s="2">
        <v>540</v>
      </c>
      <c r="B11065">
        <v>12339</v>
      </c>
      <c r="C11065" s="3">
        <v>6717.6446740000001</v>
      </c>
      <c r="D11065" s="2"/>
    </row>
    <row r="11066" spans="1:4" x14ac:dyDescent="0.25">
      <c r="A11066" s="2">
        <v>540</v>
      </c>
      <c r="B11066">
        <v>12340</v>
      </c>
      <c r="C11066" s="3">
        <v>3448.7183839999998</v>
      </c>
      <c r="D11066" s="2"/>
    </row>
    <row r="11067" spans="1:4" x14ac:dyDescent="0.25">
      <c r="A11067" s="2">
        <v>540</v>
      </c>
      <c r="B11067">
        <v>12341</v>
      </c>
      <c r="C11067" s="3">
        <v>3342.063592</v>
      </c>
      <c r="D11067" s="2"/>
    </row>
    <row r="11068" spans="1:4" x14ac:dyDescent="0.25">
      <c r="A11068" s="2">
        <v>540</v>
      </c>
      <c r="B11068">
        <v>12342</v>
      </c>
      <c r="C11068" s="3">
        <v>2416.5885450000001</v>
      </c>
      <c r="D11068" s="2"/>
    </row>
    <row r="11069" spans="1:4" x14ac:dyDescent="0.25">
      <c r="A11069" s="2">
        <v>540</v>
      </c>
      <c r="B11069">
        <v>12343</v>
      </c>
      <c r="C11069" s="3">
        <v>3498.7363319999999</v>
      </c>
      <c r="D11069" s="2"/>
    </row>
    <row r="11070" spans="1:4" x14ac:dyDescent="0.25">
      <c r="A11070" s="2">
        <v>540</v>
      </c>
      <c r="B11070">
        <v>12344</v>
      </c>
      <c r="C11070" s="3">
        <v>4222.7037739999996</v>
      </c>
      <c r="D11070" s="2"/>
    </row>
    <row r="11071" spans="1:4" x14ac:dyDescent="0.25">
      <c r="A11071" s="2">
        <v>540</v>
      </c>
      <c r="B11071">
        <v>12345</v>
      </c>
      <c r="C11071" s="3">
        <v>2271.8060460000002</v>
      </c>
      <c r="D11071" s="2"/>
    </row>
    <row r="11072" spans="1:4" x14ac:dyDescent="0.25">
      <c r="A11072" s="2">
        <v>540</v>
      </c>
      <c r="B11072">
        <v>12346</v>
      </c>
      <c r="C11072" s="3">
        <v>4222.7037739999996</v>
      </c>
      <c r="D11072" s="2"/>
    </row>
    <row r="11073" spans="1:4" x14ac:dyDescent="0.25">
      <c r="A11073" s="2">
        <v>540</v>
      </c>
      <c r="B11073">
        <v>12347</v>
      </c>
      <c r="C11073" s="3">
        <v>6284.7999730000001</v>
      </c>
      <c r="D11073" s="2"/>
    </row>
    <row r="11074" spans="1:4" x14ac:dyDescent="0.25">
      <c r="A11074" s="2">
        <v>540</v>
      </c>
      <c r="B11074">
        <v>12348</v>
      </c>
      <c r="C11074" s="3">
        <v>6336.6987360000003</v>
      </c>
      <c r="D11074" s="2"/>
    </row>
    <row r="11075" spans="1:4" x14ac:dyDescent="0.25">
      <c r="A11075" s="2">
        <v>540</v>
      </c>
      <c r="B11075">
        <v>12349</v>
      </c>
      <c r="C11075" s="3">
        <v>6067.8716610000001</v>
      </c>
      <c r="D11075" s="2"/>
    </row>
    <row r="11076" spans="1:4" x14ac:dyDescent="0.25">
      <c r="A11076" s="2">
        <v>540</v>
      </c>
      <c r="B11076">
        <v>12350</v>
      </c>
      <c r="C11076" s="3">
        <v>6044.8535840000004</v>
      </c>
      <c r="D11076" s="2"/>
    </row>
    <row r="11077" spans="1:4" x14ac:dyDescent="0.25">
      <c r="A11077" s="2">
        <v>540</v>
      </c>
      <c r="B11077">
        <v>12351</v>
      </c>
      <c r="C11077" s="3">
        <v>1455.9444599999999</v>
      </c>
      <c r="D11077" s="2"/>
    </row>
    <row r="11078" spans="1:4" x14ac:dyDescent="0.25">
      <c r="A11078" s="2">
        <v>540</v>
      </c>
      <c r="B11078">
        <v>12352</v>
      </c>
      <c r="C11078" s="3">
        <v>2711.6644289999999</v>
      </c>
      <c r="D11078" s="2"/>
    </row>
    <row r="11079" spans="1:4" x14ac:dyDescent="0.25">
      <c r="A11079" s="2">
        <v>540</v>
      </c>
      <c r="B11079">
        <v>12353</v>
      </c>
      <c r="C11079" s="3">
        <v>3209.967834</v>
      </c>
      <c r="D11079" s="2"/>
    </row>
    <row r="11080" spans="1:4" x14ac:dyDescent="0.25">
      <c r="A11080" s="2">
        <v>540</v>
      </c>
      <c r="B11080">
        <v>12354</v>
      </c>
      <c r="C11080" s="3">
        <v>1654.25416</v>
      </c>
      <c r="D11080" s="2"/>
    </row>
    <row r="11081" spans="1:4" x14ac:dyDescent="0.25">
      <c r="A11081" s="2">
        <v>540</v>
      </c>
      <c r="B11081">
        <v>12355</v>
      </c>
      <c r="C11081" s="3">
        <v>683.54534200000001</v>
      </c>
      <c r="D11081" s="2"/>
    </row>
    <row r="11082" spans="1:4" x14ac:dyDescent="0.25">
      <c r="A11082" s="2">
        <v>540</v>
      </c>
      <c r="B11082">
        <v>12356</v>
      </c>
      <c r="C11082" s="3">
        <v>742.64109599999995</v>
      </c>
      <c r="D11082" s="2"/>
    </row>
    <row r="11083" spans="1:4" x14ac:dyDescent="0.25">
      <c r="A11083" s="2">
        <v>540</v>
      </c>
      <c r="B11083">
        <v>12357</v>
      </c>
      <c r="C11083" s="3">
        <v>741.73367399999995</v>
      </c>
      <c r="D11083" s="2"/>
    </row>
    <row r="11084" spans="1:4" x14ac:dyDescent="0.25">
      <c r="A11084" s="2">
        <v>540</v>
      </c>
      <c r="B11084">
        <v>12358</v>
      </c>
      <c r="C11084" s="3">
        <v>3904.1529639999999</v>
      </c>
      <c r="D11084" s="2"/>
    </row>
    <row r="11085" spans="1:4" x14ac:dyDescent="0.25">
      <c r="A11085" s="2">
        <v>540</v>
      </c>
      <c r="B11085">
        <v>12359</v>
      </c>
      <c r="C11085" s="3">
        <v>3904.1529639999999</v>
      </c>
      <c r="D11085" s="2"/>
    </row>
    <row r="11086" spans="1:4" x14ac:dyDescent="0.25">
      <c r="A11086" s="2">
        <v>540</v>
      </c>
      <c r="B11086">
        <v>12360</v>
      </c>
      <c r="C11086" s="3">
        <v>3886.1901640000001</v>
      </c>
      <c r="D11086" s="2"/>
    </row>
    <row r="11087" spans="1:4" x14ac:dyDescent="0.25">
      <c r="A11087" s="2">
        <v>540</v>
      </c>
      <c r="B11087">
        <v>12361</v>
      </c>
      <c r="C11087" s="3">
        <v>15939.695962</v>
      </c>
      <c r="D11087" s="2"/>
    </row>
    <row r="11088" spans="1:4" x14ac:dyDescent="0.25">
      <c r="A11088" s="2">
        <v>540</v>
      </c>
      <c r="B11088">
        <v>12362</v>
      </c>
      <c r="C11088" s="3">
        <v>10735.803709999</v>
      </c>
      <c r="D11088" s="2"/>
    </row>
    <row r="11089" spans="1:4" x14ac:dyDescent="0.25">
      <c r="A11089" s="2">
        <v>540</v>
      </c>
      <c r="B11089">
        <v>12363</v>
      </c>
      <c r="C11089" s="3">
        <v>15939.695962</v>
      </c>
      <c r="D11089" s="2"/>
    </row>
    <row r="11090" spans="1:4" x14ac:dyDescent="0.25">
      <c r="A11090" s="2">
        <v>540</v>
      </c>
      <c r="B11090">
        <v>12364</v>
      </c>
      <c r="C11090" s="3">
        <v>7627.6817269989997</v>
      </c>
      <c r="D11090" s="2"/>
    </row>
    <row r="11091" spans="1:4" x14ac:dyDescent="0.25">
      <c r="A11091" s="2">
        <v>540</v>
      </c>
      <c r="B11091">
        <v>12365</v>
      </c>
      <c r="C11091" s="3">
        <v>11578.796001999001</v>
      </c>
      <c r="D11091" s="2"/>
    </row>
    <row r="11092" spans="1:4" x14ac:dyDescent="0.25">
      <c r="A11092" s="2">
        <v>540</v>
      </c>
      <c r="B11092">
        <v>12366</v>
      </c>
      <c r="C11092" s="3">
        <v>8238.4535790000009</v>
      </c>
      <c r="D11092" s="2"/>
    </row>
    <row r="11093" spans="1:4" x14ac:dyDescent="0.25">
      <c r="A11093" s="2">
        <v>540</v>
      </c>
      <c r="B11093">
        <v>12367</v>
      </c>
      <c r="C11093" s="3">
        <v>7308.3790330000002</v>
      </c>
      <c r="D11093" s="2"/>
    </row>
    <row r="11094" spans="1:4" x14ac:dyDescent="0.25">
      <c r="A11094" s="2">
        <v>540</v>
      </c>
      <c r="B11094">
        <v>12368</v>
      </c>
      <c r="C11094" s="3">
        <v>4799.4892840000002</v>
      </c>
      <c r="D11094" s="2"/>
    </row>
    <row r="11095" spans="1:4" x14ac:dyDescent="0.25">
      <c r="A11095" s="2">
        <v>540</v>
      </c>
      <c r="B11095">
        <v>12369</v>
      </c>
      <c r="C11095" s="3">
        <v>4799.4892840000002</v>
      </c>
      <c r="D11095" s="2"/>
    </row>
    <row r="11096" spans="1:4" x14ac:dyDescent="0.25">
      <c r="A11096" s="2">
        <v>540</v>
      </c>
      <c r="B11096">
        <v>12370</v>
      </c>
      <c r="C11096" s="3">
        <v>19270.404987999998</v>
      </c>
      <c r="D11096" s="2"/>
    </row>
    <row r="11097" spans="1:4" x14ac:dyDescent="0.25">
      <c r="A11097" s="2">
        <v>540</v>
      </c>
      <c r="B11097">
        <v>12371</v>
      </c>
      <c r="C11097" s="3">
        <v>10080.326284000001</v>
      </c>
      <c r="D11097" s="2"/>
    </row>
    <row r="11098" spans="1:4" x14ac:dyDescent="0.25">
      <c r="A11098" s="2">
        <v>540</v>
      </c>
      <c r="B11098">
        <v>12372</v>
      </c>
      <c r="C11098" s="3">
        <v>7019.1330099999996</v>
      </c>
      <c r="D11098" s="2"/>
    </row>
    <row r="11099" spans="1:4" x14ac:dyDescent="0.25">
      <c r="A11099" s="2">
        <v>540</v>
      </c>
      <c r="B11099">
        <v>12373</v>
      </c>
      <c r="C11099" s="3">
        <v>3642.7977609999998</v>
      </c>
      <c r="D11099" s="2"/>
    </row>
    <row r="11100" spans="1:4" x14ac:dyDescent="0.25">
      <c r="A11100" s="2">
        <v>540</v>
      </c>
      <c r="B11100">
        <v>12374</v>
      </c>
      <c r="C11100" s="3">
        <v>7960.2601160000004</v>
      </c>
      <c r="D11100" s="2"/>
    </row>
    <row r="11101" spans="1:4" x14ac:dyDescent="0.25">
      <c r="A11101" s="2">
        <v>540</v>
      </c>
      <c r="B11101">
        <v>12375</v>
      </c>
      <c r="C11101" s="3">
        <v>17633.182502</v>
      </c>
      <c r="D11101" s="2"/>
    </row>
    <row r="11102" spans="1:4" x14ac:dyDescent="0.25">
      <c r="A11102" s="2">
        <v>540</v>
      </c>
      <c r="B11102">
        <v>12376</v>
      </c>
      <c r="C11102" s="3">
        <v>8660.0620789999994</v>
      </c>
      <c r="D11102" s="2"/>
    </row>
    <row r="11103" spans="1:4" x14ac:dyDescent="0.25">
      <c r="A11103" s="2">
        <v>540</v>
      </c>
      <c r="B11103">
        <v>12377</v>
      </c>
      <c r="C11103" s="3">
        <v>5162.3627459999998</v>
      </c>
      <c r="D11103" s="2"/>
    </row>
    <row r="11104" spans="1:4" x14ac:dyDescent="0.25">
      <c r="A11104" s="2">
        <v>540</v>
      </c>
      <c r="B11104">
        <v>12378</v>
      </c>
      <c r="C11104" s="3">
        <v>5162.3627459999998</v>
      </c>
      <c r="D11104" s="2"/>
    </row>
    <row r="11105" spans="1:4" x14ac:dyDescent="0.25">
      <c r="A11105" s="2">
        <v>540</v>
      </c>
      <c r="B11105">
        <v>12379</v>
      </c>
      <c r="C11105" s="3">
        <v>7954.7088860000003</v>
      </c>
      <c r="D11105" s="2"/>
    </row>
    <row r="11106" spans="1:4" x14ac:dyDescent="0.25">
      <c r="A11106" s="2">
        <v>540</v>
      </c>
      <c r="B11106">
        <v>12380</v>
      </c>
      <c r="C11106" s="3">
        <v>8464.5305910000006</v>
      </c>
      <c r="D11106" s="2"/>
    </row>
    <row r="11107" spans="1:4" x14ac:dyDescent="0.25">
      <c r="A11107" s="2">
        <v>540</v>
      </c>
      <c r="B11107">
        <v>12381</v>
      </c>
      <c r="C11107" s="3">
        <v>12897.137231000001</v>
      </c>
      <c r="D11107" s="2"/>
    </row>
    <row r="11108" spans="1:4" x14ac:dyDescent="0.25">
      <c r="A11108" s="2">
        <v>540</v>
      </c>
      <c r="B11108">
        <v>12382</v>
      </c>
      <c r="C11108" s="3">
        <v>13350.839817</v>
      </c>
      <c r="D11108" s="2"/>
    </row>
    <row r="11109" spans="1:4" x14ac:dyDescent="0.25">
      <c r="A11109" s="2">
        <v>540</v>
      </c>
      <c r="B11109">
        <v>12383</v>
      </c>
      <c r="C11109" s="3">
        <v>5646.4092540000001</v>
      </c>
      <c r="D11109" s="2"/>
    </row>
    <row r="11110" spans="1:4" x14ac:dyDescent="0.25">
      <c r="A11110" s="2">
        <v>540</v>
      </c>
      <c r="B11110">
        <v>12384</v>
      </c>
      <c r="C11110" s="3">
        <v>6233.1748159999997</v>
      </c>
      <c r="D11110" s="2"/>
    </row>
    <row r="11111" spans="1:4" x14ac:dyDescent="0.25">
      <c r="A11111" s="2">
        <v>540</v>
      </c>
      <c r="B11111">
        <v>12385</v>
      </c>
      <c r="C11111" s="3">
        <v>12616.817243</v>
      </c>
      <c r="D11111" s="2"/>
    </row>
    <row r="11112" spans="1:4" x14ac:dyDescent="0.25">
      <c r="A11112" s="2">
        <v>540</v>
      </c>
      <c r="B11112">
        <v>12386</v>
      </c>
      <c r="C11112" s="3">
        <v>13035.137479999999</v>
      </c>
      <c r="D11112" s="2"/>
    </row>
    <row r="11113" spans="1:4" x14ac:dyDescent="0.25">
      <c r="A11113" s="2">
        <v>540</v>
      </c>
      <c r="B11113">
        <v>12387</v>
      </c>
      <c r="C11113" s="3">
        <v>7217.4672350000001</v>
      </c>
      <c r="D11113" s="2"/>
    </row>
    <row r="11114" spans="1:4" x14ac:dyDescent="0.25">
      <c r="A11114" s="2">
        <v>540</v>
      </c>
      <c r="B11114">
        <v>12388</v>
      </c>
      <c r="C11114" s="3">
        <v>5658.6750730000003</v>
      </c>
      <c r="D11114" s="2"/>
    </row>
    <row r="11115" spans="1:4" x14ac:dyDescent="0.25">
      <c r="A11115" s="2">
        <v>540</v>
      </c>
      <c r="B11115">
        <v>12389</v>
      </c>
      <c r="C11115" s="3">
        <v>5658.6750730000003</v>
      </c>
      <c r="D11115" s="2"/>
    </row>
    <row r="11116" spans="1:4" x14ac:dyDescent="0.25">
      <c r="A11116" s="2">
        <v>540</v>
      </c>
      <c r="B11116">
        <v>12390</v>
      </c>
      <c r="C11116" s="3">
        <v>8158.0367969999998</v>
      </c>
      <c r="D11116" s="2"/>
    </row>
    <row r="11117" spans="1:4" x14ac:dyDescent="0.25">
      <c r="A11117" s="2">
        <v>540</v>
      </c>
      <c r="B11117">
        <v>12391</v>
      </c>
      <c r="C11117" s="3">
        <v>5484.3238149999997</v>
      </c>
      <c r="D11117" s="2"/>
    </row>
    <row r="11118" spans="1:4" x14ac:dyDescent="0.25">
      <c r="A11118" s="2">
        <v>540</v>
      </c>
      <c r="B11118">
        <v>12392</v>
      </c>
      <c r="C11118" s="3">
        <v>4310.8796000000002</v>
      </c>
      <c r="D11118" s="2"/>
    </row>
    <row r="11119" spans="1:4" x14ac:dyDescent="0.25">
      <c r="A11119" s="2">
        <v>540</v>
      </c>
      <c r="B11119">
        <v>12393</v>
      </c>
      <c r="C11119" s="3">
        <v>4196.3459750000002</v>
      </c>
      <c r="D11119" s="2"/>
    </row>
    <row r="11120" spans="1:4" x14ac:dyDescent="0.25">
      <c r="A11120" s="2">
        <v>540</v>
      </c>
      <c r="B11120">
        <v>12394</v>
      </c>
      <c r="C11120" s="3">
        <v>4280.0134760000001</v>
      </c>
      <c r="D11120" s="2"/>
    </row>
    <row r="11121" spans="1:4" x14ac:dyDescent="0.25">
      <c r="A11121" s="2">
        <v>540</v>
      </c>
      <c r="B11121">
        <v>12395</v>
      </c>
      <c r="C11121" s="3">
        <v>4249.9586710000003</v>
      </c>
      <c r="D11121" s="2"/>
    </row>
    <row r="11122" spans="1:4" x14ac:dyDescent="0.25">
      <c r="A11122" s="2">
        <v>540</v>
      </c>
      <c r="B11122">
        <v>12396</v>
      </c>
      <c r="C11122" s="3">
        <v>4325.5041369999999</v>
      </c>
      <c r="D11122" s="2"/>
    </row>
    <row r="11123" spans="1:4" x14ac:dyDescent="0.25">
      <c r="A11123" s="2">
        <v>540</v>
      </c>
      <c r="B11123">
        <v>12397</v>
      </c>
      <c r="C11123" s="3">
        <v>4280.0134760000001</v>
      </c>
      <c r="D11123" s="2"/>
    </row>
    <row r="11124" spans="1:4" x14ac:dyDescent="0.25">
      <c r="A11124" s="2">
        <v>540</v>
      </c>
      <c r="B11124">
        <v>12398</v>
      </c>
      <c r="C11124" s="3">
        <v>5447.8525623329997</v>
      </c>
      <c r="D11124" s="2"/>
    </row>
    <row r="11125" spans="1:4" x14ac:dyDescent="0.25">
      <c r="A11125" s="2">
        <v>540</v>
      </c>
      <c r="B11125">
        <v>12399</v>
      </c>
      <c r="C11125" s="3">
        <v>5447.8525623329997</v>
      </c>
      <c r="D11125" s="2"/>
    </row>
    <row r="11126" spans="1:4" x14ac:dyDescent="0.25">
      <c r="A11126" s="2">
        <v>540</v>
      </c>
      <c r="B11126">
        <v>12400</v>
      </c>
      <c r="C11126" s="3">
        <v>10925.836713000001</v>
      </c>
      <c r="D11126" s="2"/>
    </row>
    <row r="11127" spans="1:4" x14ac:dyDescent="0.25">
      <c r="A11127" s="2">
        <v>540</v>
      </c>
      <c r="B11127">
        <v>12401</v>
      </c>
      <c r="C11127" s="3">
        <v>13167.879080999999</v>
      </c>
      <c r="D11127" s="2"/>
    </row>
    <row r="11128" spans="1:4" x14ac:dyDescent="0.25">
      <c r="A11128" s="2">
        <v>540</v>
      </c>
      <c r="B11128">
        <v>12402</v>
      </c>
      <c r="C11128" s="3">
        <v>5571.4280013329999</v>
      </c>
      <c r="D11128" s="2"/>
    </row>
    <row r="11129" spans="1:4" x14ac:dyDescent="0.25">
      <c r="A11129" s="2">
        <v>540</v>
      </c>
      <c r="B11129">
        <v>12403</v>
      </c>
      <c r="C11129" s="3">
        <v>10925.836713000001</v>
      </c>
      <c r="D11129" s="2"/>
    </row>
    <row r="11130" spans="1:4" x14ac:dyDescent="0.25">
      <c r="A11130" s="2">
        <v>540</v>
      </c>
      <c r="B11130">
        <v>12404</v>
      </c>
      <c r="C11130" s="3">
        <v>12697.330861</v>
      </c>
      <c r="D11130" s="2"/>
    </row>
    <row r="11131" spans="1:4" x14ac:dyDescent="0.25">
      <c r="A11131" s="2">
        <v>540</v>
      </c>
      <c r="B11131">
        <v>12405</v>
      </c>
      <c r="C11131" s="3">
        <v>4721.725778</v>
      </c>
      <c r="D11131" s="2"/>
    </row>
    <row r="11132" spans="1:4" x14ac:dyDescent="0.25">
      <c r="A11132" s="2">
        <v>540</v>
      </c>
      <c r="B11132">
        <v>12406</v>
      </c>
      <c r="C11132" s="3">
        <v>6618.8352150000001</v>
      </c>
      <c r="D11132" s="2"/>
    </row>
    <row r="11133" spans="1:4" x14ac:dyDescent="0.25">
      <c r="A11133" s="2">
        <v>540</v>
      </c>
      <c r="B11133">
        <v>12407</v>
      </c>
      <c r="C11133" s="3">
        <v>3543.6874290000001</v>
      </c>
      <c r="D11133" s="2"/>
    </row>
    <row r="11134" spans="1:4" x14ac:dyDescent="0.25">
      <c r="A11134" s="2">
        <v>540</v>
      </c>
      <c r="B11134">
        <v>12408</v>
      </c>
      <c r="C11134" s="3">
        <v>5576.286306</v>
      </c>
      <c r="D11134" s="2"/>
    </row>
    <row r="11135" spans="1:4" x14ac:dyDescent="0.25">
      <c r="A11135" s="2">
        <v>540</v>
      </c>
      <c r="B11135">
        <v>12409</v>
      </c>
      <c r="C11135" s="3">
        <v>5661.9121850000001</v>
      </c>
      <c r="D11135" s="2"/>
    </row>
    <row r="11136" spans="1:4" x14ac:dyDescent="0.25">
      <c r="A11136" s="2">
        <v>540</v>
      </c>
      <c r="B11136">
        <v>12410</v>
      </c>
      <c r="C11136" s="3">
        <v>3905.970542</v>
      </c>
      <c r="D11136" s="2"/>
    </row>
    <row r="11137" spans="1:4" x14ac:dyDescent="0.25">
      <c r="A11137" s="2">
        <v>540</v>
      </c>
      <c r="B11137">
        <v>12411</v>
      </c>
      <c r="C11137" s="3">
        <v>3751.9545410000001</v>
      </c>
      <c r="D11137" s="2"/>
    </row>
    <row r="11138" spans="1:4" x14ac:dyDescent="0.25">
      <c r="A11138" s="2">
        <v>540</v>
      </c>
      <c r="B11138">
        <v>12412</v>
      </c>
      <c r="C11138" s="3">
        <v>3065.8270210000001</v>
      </c>
      <c r="D11138" s="2"/>
    </row>
    <row r="11139" spans="1:4" x14ac:dyDescent="0.25">
      <c r="A11139" s="2">
        <v>540</v>
      </c>
      <c r="B11139">
        <v>12413</v>
      </c>
      <c r="C11139" s="3">
        <v>5555.6292080000003</v>
      </c>
      <c r="D11139" s="2"/>
    </row>
    <row r="11140" spans="1:4" x14ac:dyDescent="0.25">
      <c r="A11140" s="2">
        <v>540</v>
      </c>
      <c r="B11140">
        <v>12414</v>
      </c>
      <c r="C11140" s="3">
        <v>3861.772692</v>
      </c>
      <c r="D11140" s="2"/>
    </row>
    <row r="11141" spans="1:4" x14ac:dyDescent="0.25">
      <c r="A11141" s="2">
        <v>540</v>
      </c>
      <c r="B11141">
        <v>12415</v>
      </c>
      <c r="C11141" s="3">
        <v>3709.8184470000001</v>
      </c>
      <c r="D11141" s="2"/>
    </row>
    <row r="11142" spans="1:4" x14ac:dyDescent="0.25">
      <c r="A11142" s="2">
        <v>540</v>
      </c>
      <c r="B11142">
        <v>12416</v>
      </c>
      <c r="C11142" s="3">
        <v>6857.928124</v>
      </c>
      <c r="D11142" s="2"/>
    </row>
    <row r="11143" spans="1:4" x14ac:dyDescent="0.25">
      <c r="A11143" s="2">
        <v>540</v>
      </c>
      <c r="B11143">
        <v>12417</v>
      </c>
      <c r="C11143" s="3">
        <v>5321.0703720000001</v>
      </c>
      <c r="D11143" s="2"/>
    </row>
    <row r="11144" spans="1:4" x14ac:dyDescent="0.25">
      <c r="A11144" s="2">
        <v>540</v>
      </c>
      <c r="B11144">
        <v>12418</v>
      </c>
      <c r="C11144" s="3">
        <v>6738.4372549999998</v>
      </c>
      <c r="D11144" s="2"/>
    </row>
    <row r="11145" spans="1:4" x14ac:dyDescent="0.25">
      <c r="A11145" s="2">
        <v>540</v>
      </c>
      <c r="B11145">
        <v>12419</v>
      </c>
      <c r="C11145" s="3">
        <v>6596.13328</v>
      </c>
      <c r="D11145" s="2"/>
    </row>
    <row r="11146" spans="1:4" x14ac:dyDescent="0.25">
      <c r="A11146" s="2">
        <v>540</v>
      </c>
      <c r="B11146">
        <v>12420</v>
      </c>
      <c r="C11146" s="3">
        <v>9337.0562989999999</v>
      </c>
      <c r="D11146" s="2"/>
    </row>
    <row r="11147" spans="1:4" x14ac:dyDescent="0.25">
      <c r="A11147" s="2">
        <v>540</v>
      </c>
      <c r="B11147">
        <v>12421</v>
      </c>
      <c r="C11147" s="3">
        <v>4847.5799989999996</v>
      </c>
      <c r="D11147" s="2"/>
    </row>
    <row r="11148" spans="1:4" x14ac:dyDescent="0.25">
      <c r="A11148" s="2">
        <v>540</v>
      </c>
      <c r="B11148">
        <v>12422</v>
      </c>
      <c r="C11148" s="3">
        <v>4847.5799989999996</v>
      </c>
      <c r="D11148" s="2"/>
    </row>
    <row r="11149" spans="1:4" x14ac:dyDescent="0.25">
      <c r="A11149" s="2">
        <v>540</v>
      </c>
      <c r="B11149">
        <v>12423</v>
      </c>
      <c r="C11149" s="3">
        <v>6734.8659200000002</v>
      </c>
      <c r="D11149" s="2"/>
    </row>
    <row r="11150" spans="1:4" x14ac:dyDescent="0.25">
      <c r="A11150" s="2">
        <v>540</v>
      </c>
      <c r="B11150">
        <v>12424</v>
      </c>
      <c r="C11150" s="3">
        <v>8833.4039350000003</v>
      </c>
      <c r="D11150" s="2"/>
    </row>
    <row r="11151" spans="1:4" x14ac:dyDescent="0.25">
      <c r="A11151" s="2">
        <v>540</v>
      </c>
      <c r="B11151">
        <v>12425</v>
      </c>
      <c r="C11151" s="3">
        <v>5126.4343749999998</v>
      </c>
      <c r="D11151" s="2"/>
    </row>
    <row r="11152" spans="1:4" x14ac:dyDescent="0.25">
      <c r="A11152" s="2">
        <v>540</v>
      </c>
      <c r="B11152">
        <v>12426</v>
      </c>
      <c r="C11152" s="3">
        <v>5126.4343749999998</v>
      </c>
      <c r="D11152" s="2"/>
    </row>
    <row r="11153" spans="1:4" x14ac:dyDescent="0.25">
      <c r="A11153" s="2">
        <v>540</v>
      </c>
      <c r="B11153">
        <v>12427</v>
      </c>
      <c r="C11153" s="3">
        <v>11310.693495</v>
      </c>
      <c r="D11153" s="2"/>
    </row>
    <row r="11154" spans="1:4" x14ac:dyDescent="0.25">
      <c r="A11154" s="2">
        <v>540</v>
      </c>
      <c r="B11154">
        <v>12428</v>
      </c>
      <c r="C11154" s="3">
        <v>10862.017030000001</v>
      </c>
      <c r="D11154" s="2"/>
    </row>
    <row r="11155" spans="1:4" x14ac:dyDescent="0.25">
      <c r="A11155" s="2">
        <v>540</v>
      </c>
      <c r="B11155">
        <v>12429</v>
      </c>
      <c r="C11155" s="3">
        <v>14215.506332000001</v>
      </c>
      <c r="D11155" s="2"/>
    </row>
    <row r="11156" spans="1:4" x14ac:dyDescent="0.25">
      <c r="A11156" s="2">
        <v>540</v>
      </c>
      <c r="B11156">
        <v>12430</v>
      </c>
      <c r="C11156" s="3">
        <v>13525.905326</v>
      </c>
      <c r="D11156" s="2"/>
    </row>
    <row r="11157" spans="1:4" x14ac:dyDescent="0.25">
      <c r="A11157" s="2">
        <v>540</v>
      </c>
      <c r="B11157">
        <v>12431</v>
      </c>
      <c r="C11157" s="3">
        <v>13347.553897333</v>
      </c>
      <c r="D11157" s="2"/>
    </row>
    <row r="11158" spans="1:4" x14ac:dyDescent="0.25">
      <c r="A11158" s="2">
        <v>540</v>
      </c>
      <c r="B11158">
        <v>12432</v>
      </c>
      <c r="C11158" s="3">
        <v>7110.4906633330002</v>
      </c>
      <c r="D11158" s="2"/>
    </row>
    <row r="11159" spans="1:4" x14ac:dyDescent="0.25">
      <c r="A11159" s="2">
        <v>540</v>
      </c>
      <c r="B11159">
        <v>12433</v>
      </c>
      <c r="C11159" s="3">
        <v>6184.8508243329998</v>
      </c>
      <c r="D11159" s="2"/>
    </row>
    <row r="11160" spans="1:4" x14ac:dyDescent="0.25">
      <c r="A11160" s="2">
        <v>540</v>
      </c>
      <c r="B11160">
        <v>12434</v>
      </c>
      <c r="C11160" s="3">
        <v>6184.8508243329998</v>
      </c>
      <c r="D11160" s="2"/>
    </row>
    <row r="11161" spans="1:4" x14ac:dyDescent="0.25">
      <c r="A11161" s="2">
        <v>540</v>
      </c>
      <c r="B11161">
        <v>12435</v>
      </c>
      <c r="C11161" s="3">
        <v>4461.4667143329998</v>
      </c>
      <c r="D11161" s="2"/>
    </row>
    <row r="11162" spans="1:4" x14ac:dyDescent="0.25">
      <c r="A11162" s="2">
        <v>540</v>
      </c>
      <c r="B11162">
        <v>12436</v>
      </c>
      <c r="C11162" s="3">
        <v>1362.6126790000001</v>
      </c>
      <c r="D11162" s="2"/>
    </row>
    <row r="11163" spans="1:4" x14ac:dyDescent="0.25">
      <c r="A11163" s="2">
        <v>540</v>
      </c>
      <c r="B11163">
        <v>12437</v>
      </c>
      <c r="C11163" s="3">
        <v>4967.2625413329997</v>
      </c>
      <c r="D11163" s="2"/>
    </row>
    <row r="11164" spans="1:4" x14ac:dyDescent="0.25">
      <c r="A11164" s="2">
        <v>540</v>
      </c>
      <c r="B11164">
        <v>12438</v>
      </c>
      <c r="C11164" s="3">
        <v>4461.4667143329998</v>
      </c>
      <c r="D11164" s="2"/>
    </row>
    <row r="11165" spans="1:4" x14ac:dyDescent="0.25">
      <c r="A11165" s="2">
        <v>540</v>
      </c>
      <c r="B11165">
        <v>12439</v>
      </c>
      <c r="C11165" s="3">
        <v>3857.077253333</v>
      </c>
      <c r="D11165" s="2"/>
    </row>
    <row r="11166" spans="1:4" x14ac:dyDescent="0.25">
      <c r="A11166" s="2">
        <v>540</v>
      </c>
      <c r="B11166">
        <v>12440</v>
      </c>
      <c r="C11166" s="3">
        <v>2276.0485319999998</v>
      </c>
      <c r="D11166" s="2"/>
    </row>
    <row r="11167" spans="1:4" x14ac:dyDescent="0.25">
      <c r="A11167" s="2">
        <v>540</v>
      </c>
      <c r="B11167">
        <v>12441</v>
      </c>
      <c r="C11167" s="3">
        <v>4150.1314843330001</v>
      </c>
      <c r="D11167" s="2"/>
    </row>
    <row r="11168" spans="1:4" x14ac:dyDescent="0.25">
      <c r="A11168" s="2">
        <v>540</v>
      </c>
      <c r="B11168">
        <v>12442</v>
      </c>
      <c r="C11168" s="3">
        <v>4695.3339443329996</v>
      </c>
      <c r="D11168" s="2"/>
    </row>
    <row r="11169" spans="1:4" x14ac:dyDescent="0.25">
      <c r="A11169" s="2">
        <v>540</v>
      </c>
      <c r="B11169">
        <v>12443</v>
      </c>
      <c r="C11169" s="3">
        <v>11816.369518</v>
      </c>
      <c r="D11169" s="2"/>
    </row>
    <row r="11170" spans="1:4" x14ac:dyDescent="0.25">
      <c r="A11170" s="2">
        <v>540</v>
      </c>
      <c r="B11170">
        <v>12444</v>
      </c>
      <c r="C11170" s="3">
        <v>2626.8018000000002</v>
      </c>
      <c r="D11170" s="2"/>
    </row>
    <row r="11171" spans="1:4" x14ac:dyDescent="0.25">
      <c r="A11171" s="2">
        <v>540</v>
      </c>
      <c r="B11171">
        <v>12445</v>
      </c>
      <c r="C11171" s="3">
        <v>1543.9751670000001</v>
      </c>
      <c r="D11171" s="2"/>
    </row>
    <row r="11172" spans="1:4" x14ac:dyDescent="0.25">
      <c r="A11172" s="2">
        <v>540</v>
      </c>
      <c r="B11172">
        <v>12446</v>
      </c>
      <c r="C11172" s="3">
        <v>1557.9751669960001</v>
      </c>
      <c r="D11172" s="2"/>
    </row>
    <row r="11173" spans="1:4" x14ac:dyDescent="0.25">
      <c r="A11173" s="2">
        <v>540</v>
      </c>
      <c r="B11173">
        <v>12447</v>
      </c>
      <c r="C11173" s="3">
        <v>1634.2156010000001</v>
      </c>
      <c r="D11173" s="2"/>
    </row>
    <row r="11174" spans="1:4" x14ac:dyDescent="0.25">
      <c r="A11174" s="2">
        <v>540</v>
      </c>
      <c r="B11174">
        <v>12448</v>
      </c>
      <c r="C11174" s="3">
        <v>3723.485713996</v>
      </c>
      <c r="D11174" s="2"/>
    </row>
    <row r="11175" spans="1:4" x14ac:dyDescent="0.25">
      <c r="A11175" s="2">
        <v>540</v>
      </c>
      <c r="B11175">
        <v>12450</v>
      </c>
      <c r="C11175" s="3">
        <v>3709.4857139999999</v>
      </c>
      <c r="D11175" s="2"/>
    </row>
    <row r="11176" spans="1:4" x14ac:dyDescent="0.25">
      <c r="A11176" s="2">
        <v>540</v>
      </c>
      <c r="B11176">
        <v>12451</v>
      </c>
      <c r="C11176" s="3">
        <v>3723.485713996</v>
      </c>
      <c r="D11176" s="2"/>
    </row>
    <row r="11177" spans="1:4" x14ac:dyDescent="0.25">
      <c r="A11177" s="2">
        <v>540</v>
      </c>
      <c r="B11177">
        <v>12455</v>
      </c>
      <c r="C11177" s="3">
        <v>3723.485713996</v>
      </c>
      <c r="D11177" s="2"/>
    </row>
    <row r="11178" spans="1:4" x14ac:dyDescent="0.25">
      <c r="A11178" s="2">
        <v>540</v>
      </c>
      <c r="B11178">
        <v>12456</v>
      </c>
      <c r="C11178" s="3">
        <v>3723.485713996</v>
      </c>
      <c r="D11178" s="2"/>
    </row>
    <row r="11179" spans="1:4" x14ac:dyDescent="0.25">
      <c r="A11179" s="2">
        <v>540</v>
      </c>
      <c r="B11179">
        <v>12457</v>
      </c>
      <c r="C11179" s="3">
        <v>8956.0889609999995</v>
      </c>
      <c r="D11179" s="2"/>
    </row>
    <row r="11180" spans="1:4" x14ac:dyDescent="0.25">
      <c r="A11180" s="2">
        <v>540</v>
      </c>
      <c r="B11180">
        <v>12460</v>
      </c>
      <c r="C11180" s="3">
        <v>13078.276517</v>
      </c>
      <c r="D11180" s="2"/>
    </row>
    <row r="11181" spans="1:4" x14ac:dyDescent="0.25">
      <c r="A11181" s="2">
        <v>540</v>
      </c>
      <c r="B11181">
        <v>12462</v>
      </c>
      <c r="C11181" s="3">
        <v>1557.9751669960001</v>
      </c>
      <c r="D11181" s="2"/>
    </row>
    <row r="11182" spans="1:4" x14ac:dyDescent="0.25">
      <c r="A11182" s="2">
        <v>540</v>
      </c>
      <c r="B11182">
        <v>12464</v>
      </c>
      <c r="C11182" s="3">
        <v>12763.541720996</v>
      </c>
      <c r="D11182" s="2"/>
    </row>
    <row r="11183" spans="1:4" x14ac:dyDescent="0.25">
      <c r="A11183" s="2">
        <v>540</v>
      </c>
      <c r="B11183">
        <v>12465</v>
      </c>
      <c r="C11183" s="3">
        <v>12763.541720996</v>
      </c>
      <c r="D11183" s="2"/>
    </row>
    <row r="11184" spans="1:4" x14ac:dyDescent="0.25">
      <c r="A11184" s="2">
        <v>540</v>
      </c>
      <c r="B11184">
        <v>12467</v>
      </c>
      <c r="C11184" s="3">
        <v>12763.541720996</v>
      </c>
      <c r="D11184" s="2"/>
    </row>
    <row r="11185" spans="1:4" x14ac:dyDescent="0.25">
      <c r="A11185" s="2">
        <v>540</v>
      </c>
      <c r="B11185">
        <v>12468</v>
      </c>
      <c r="C11185" s="3">
        <v>12763.541720996</v>
      </c>
      <c r="D11185" s="2"/>
    </row>
    <row r="11186" spans="1:4" x14ac:dyDescent="0.25">
      <c r="A11186" s="2">
        <v>540</v>
      </c>
      <c r="B11186">
        <v>12469</v>
      </c>
      <c r="C11186" s="3">
        <v>12763.541720996</v>
      </c>
      <c r="D11186" s="2"/>
    </row>
    <row r="11187" spans="1:4" x14ac:dyDescent="0.25">
      <c r="A11187" s="2">
        <v>540</v>
      </c>
      <c r="B11187">
        <v>12470</v>
      </c>
      <c r="C11187" s="3">
        <v>12763.541720996</v>
      </c>
      <c r="D11187" s="2"/>
    </row>
    <row r="11188" spans="1:4" x14ac:dyDescent="0.25">
      <c r="A11188" s="2">
        <v>540</v>
      </c>
      <c r="B11188">
        <v>12471</v>
      </c>
      <c r="C11188" s="3">
        <v>12763.541720996</v>
      </c>
      <c r="D11188" s="2"/>
    </row>
    <row r="11189" spans="1:4" x14ac:dyDescent="0.25">
      <c r="A11189" s="2">
        <v>540</v>
      </c>
      <c r="B11189">
        <v>12472</v>
      </c>
      <c r="C11189" s="3">
        <v>12763.541720996</v>
      </c>
      <c r="D11189" s="2"/>
    </row>
    <row r="11190" spans="1:4" x14ac:dyDescent="0.25">
      <c r="A11190" s="2">
        <v>540</v>
      </c>
      <c r="B11190">
        <v>12473</v>
      </c>
      <c r="C11190" s="3">
        <v>12763.541720996</v>
      </c>
      <c r="D11190" s="2"/>
    </row>
    <row r="11191" spans="1:4" x14ac:dyDescent="0.25">
      <c r="A11191" s="2">
        <v>540</v>
      </c>
      <c r="B11191">
        <v>12474</v>
      </c>
      <c r="C11191" s="3">
        <v>12763.541720996</v>
      </c>
      <c r="D11191" s="2"/>
    </row>
    <row r="11192" spans="1:4" x14ac:dyDescent="0.25">
      <c r="A11192" s="2">
        <v>540</v>
      </c>
      <c r="B11192">
        <v>12475</v>
      </c>
      <c r="C11192" s="3">
        <v>12763.541720996</v>
      </c>
      <c r="D11192" s="2"/>
    </row>
    <row r="11193" spans="1:4" x14ac:dyDescent="0.25">
      <c r="A11193" s="2">
        <v>540</v>
      </c>
      <c r="B11193">
        <v>12476</v>
      </c>
      <c r="C11193" s="3">
        <v>12399.884752</v>
      </c>
      <c r="D11193" s="2"/>
    </row>
    <row r="11194" spans="1:4" x14ac:dyDescent="0.25">
      <c r="A11194" s="2">
        <v>540</v>
      </c>
      <c r="B11194">
        <v>12477</v>
      </c>
      <c r="C11194" s="3">
        <v>12399.884752</v>
      </c>
      <c r="D11194" s="2"/>
    </row>
    <row r="11195" spans="1:4" x14ac:dyDescent="0.25">
      <c r="A11195" s="2">
        <v>540</v>
      </c>
      <c r="B11195">
        <v>12478</v>
      </c>
      <c r="C11195" s="3">
        <v>12399.884752</v>
      </c>
      <c r="D11195" s="2"/>
    </row>
    <row r="11196" spans="1:4" x14ac:dyDescent="0.25">
      <c r="A11196" s="2">
        <v>540</v>
      </c>
      <c r="B11196">
        <v>12479</v>
      </c>
      <c r="C11196" s="3">
        <v>12399.884752</v>
      </c>
      <c r="D11196" s="2"/>
    </row>
    <row r="11197" spans="1:4" x14ac:dyDescent="0.25">
      <c r="A11197" s="2">
        <v>540</v>
      </c>
      <c r="B11197">
        <v>12480</v>
      </c>
      <c r="C11197" s="3">
        <v>14867.207941999999</v>
      </c>
      <c r="D11197" s="2"/>
    </row>
    <row r="11198" spans="1:4" x14ac:dyDescent="0.25">
      <c r="A11198" s="2">
        <v>540</v>
      </c>
      <c r="B11198">
        <v>12481</v>
      </c>
      <c r="C11198" s="3">
        <v>14867.207941999999</v>
      </c>
      <c r="D11198" s="2"/>
    </row>
    <row r="11199" spans="1:4" x14ac:dyDescent="0.25">
      <c r="A11199" s="2">
        <v>540</v>
      </c>
      <c r="B11199">
        <v>12482</v>
      </c>
      <c r="C11199" s="3">
        <v>10595.348602</v>
      </c>
      <c r="D11199" s="2"/>
    </row>
    <row r="11200" spans="1:4" x14ac:dyDescent="0.25">
      <c r="A11200" s="2">
        <v>540</v>
      </c>
      <c r="B11200">
        <v>12483</v>
      </c>
      <c r="C11200" s="3">
        <v>6857.9085859999996</v>
      </c>
      <c r="D11200" s="2"/>
    </row>
    <row r="11201" spans="1:4" x14ac:dyDescent="0.25">
      <c r="A11201" s="2">
        <v>540</v>
      </c>
      <c r="B11201">
        <v>12484</v>
      </c>
      <c r="C11201" s="3">
        <v>5214.6241609999997</v>
      </c>
      <c r="D11201" s="2"/>
    </row>
    <row r="11202" spans="1:4" x14ac:dyDescent="0.25">
      <c r="A11202" s="2">
        <v>540</v>
      </c>
      <c r="B11202">
        <v>12485</v>
      </c>
      <c r="C11202" s="3">
        <v>10312.379437</v>
      </c>
      <c r="D11202" s="2"/>
    </row>
    <row r="11203" spans="1:4" x14ac:dyDescent="0.25">
      <c r="A11203" s="2">
        <v>540</v>
      </c>
      <c r="B11203">
        <v>12486</v>
      </c>
      <c r="C11203" s="3">
        <v>8283.2754650000006</v>
      </c>
      <c r="D11203" s="2"/>
    </row>
    <row r="11204" spans="1:4" x14ac:dyDescent="0.25">
      <c r="A11204" s="2">
        <v>540</v>
      </c>
      <c r="B11204">
        <v>12487</v>
      </c>
      <c r="C11204" s="3">
        <v>22887.266294000001</v>
      </c>
      <c r="D11204" s="2"/>
    </row>
    <row r="11205" spans="1:4" x14ac:dyDescent="0.25">
      <c r="A11205" s="2">
        <v>540</v>
      </c>
      <c r="B11205">
        <v>12488</v>
      </c>
      <c r="C11205" s="3">
        <v>22887.266294000001</v>
      </c>
      <c r="D11205" s="2"/>
    </row>
    <row r="11206" spans="1:4" x14ac:dyDescent="0.25">
      <c r="A11206" s="2">
        <v>540</v>
      </c>
      <c r="B11206">
        <v>12489</v>
      </c>
      <c r="C11206" s="3">
        <v>10758.077569999999</v>
      </c>
      <c r="D11206" s="2"/>
    </row>
    <row r="11207" spans="1:4" x14ac:dyDescent="0.25">
      <c r="A11207" s="2">
        <v>540</v>
      </c>
      <c r="B11207">
        <v>12490</v>
      </c>
      <c r="C11207" s="3">
        <v>2249.8053880000002</v>
      </c>
      <c r="D11207" s="2"/>
    </row>
    <row r="11208" spans="1:4" x14ac:dyDescent="0.25">
      <c r="A11208" s="2">
        <v>540</v>
      </c>
      <c r="B11208">
        <v>12491</v>
      </c>
      <c r="C11208" s="3">
        <v>0</v>
      </c>
      <c r="D11208" s="2"/>
    </row>
    <row r="11209" spans="1:4" x14ac:dyDescent="0.25">
      <c r="A11209" s="2">
        <v>540</v>
      </c>
      <c r="B11209">
        <v>12492</v>
      </c>
      <c r="C11209" s="3">
        <v>239.60518200000001</v>
      </c>
      <c r="D11209" s="2"/>
    </row>
    <row r="11210" spans="1:4" x14ac:dyDescent="0.25">
      <c r="A11210" s="2">
        <v>540</v>
      </c>
      <c r="B11210">
        <v>12493</v>
      </c>
      <c r="C11210" s="3">
        <v>5059.2496600000004</v>
      </c>
      <c r="D11210" s="2"/>
    </row>
    <row r="11211" spans="1:4" x14ac:dyDescent="0.25">
      <c r="A11211" s="2">
        <v>540</v>
      </c>
      <c r="B11211">
        <v>12494</v>
      </c>
      <c r="C11211" s="3">
        <v>2662.4311419999999</v>
      </c>
      <c r="D11211" s="2"/>
    </row>
    <row r="11212" spans="1:4" x14ac:dyDescent="0.25">
      <c r="A11212" s="2">
        <v>540</v>
      </c>
      <c r="B11212">
        <v>12495</v>
      </c>
      <c r="C11212" s="3">
        <v>8493.831709</v>
      </c>
      <c r="D11212" s="2"/>
    </row>
    <row r="11213" spans="1:4" x14ac:dyDescent="0.25">
      <c r="A11213" s="2">
        <v>540</v>
      </c>
      <c r="B11213">
        <v>12496</v>
      </c>
      <c r="C11213" s="3">
        <v>8493.831709</v>
      </c>
      <c r="D11213" s="2"/>
    </row>
    <row r="11214" spans="1:4" x14ac:dyDescent="0.25">
      <c r="A11214" s="2">
        <v>540</v>
      </c>
      <c r="B11214">
        <v>12497</v>
      </c>
      <c r="C11214" s="3">
        <v>8347.5023490000003</v>
      </c>
      <c r="D11214" s="2"/>
    </row>
    <row r="11215" spans="1:4" x14ac:dyDescent="0.25">
      <c r="A11215" s="2">
        <v>540</v>
      </c>
      <c r="B11215">
        <v>12498</v>
      </c>
      <c r="C11215" s="3">
        <v>10562.137581000001</v>
      </c>
      <c r="D11215" s="2"/>
    </row>
    <row r="11216" spans="1:4" x14ac:dyDescent="0.25">
      <c r="A11216" s="2">
        <v>540</v>
      </c>
      <c r="B11216">
        <v>12499</v>
      </c>
      <c r="C11216" s="3">
        <v>7121.4624569999996</v>
      </c>
      <c r="D11216" s="2"/>
    </row>
    <row r="11217" spans="1:4" x14ac:dyDescent="0.25">
      <c r="A11217" s="2">
        <v>540</v>
      </c>
      <c r="B11217">
        <v>12500</v>
      </c>
      <c r="C11217" s="3">
        <v>21979.956354000002</v>
      </c>
      <c r="D11217" s="2"/>
    </row>
    <row r="11218" spans="1:4" x14ac:dyDescent="0.25">
      <c r="A11218" s="2">
        <v>540</v>
      </c>
      <c r="B11218">
        <v>12501</v>
      </c>
      <c r="C11218" s="3">
        <v>38896.840624999997</v>
      </c>
      <c r="D11218" s="2"/>
    </row>
    <row r="11219" spans="1:4" x14ac:dyDescent="0.25">
      <c r="A11219" s="2">
        <v>540</v>
      </c>
      <c r="B11219">
        <v>12502</v>
      </c>
      <c r="C11219" s="3">
        <v>8095.8279249999996</v>
      </c>
      <c r="D11219" s="2"/>
    </row>
    <row r="11220" spans="1:4" x14ac:dyDescent="0.25">
      <c r="A11220" s="2">
        <v>540</v>
      </c>
      <c r="B11220">
        <v>12503</v>
      </c>
      <c r="C11220" s="3">
        <v>9000.0589369999998</v>
      </c>
      <c r="D11220" s="2"/>
    </row>
    <row r="11221" spans="1:4" x14ac:dyDescent="0.25">
      <c r="A11221" s="2">
        <v>540</v>
      </c>
      <c r="B11221">
        <v>12504</v>
      </c>
      <c r="C11221" s="3">
        <v>9578.4889719999992</v>
      </c>
      <c r="D11221" s="2"/>
    </row>
    <row r="11222" spans="1:4" x14ac:dyDescent="0.25">
      <c r="A11222" s="2">
        <v>540</v>
      </c>
      <c r="B11222">
        <v>12505</v>
      </c>
      <c r="C11222" s="3">
        <v>18237.963247</v>
      </c>
      <c r="D11222" s="2"/>
    </row>
    <row r="11223" spans="1:4" x14ac:dyDescent="0.25">
      <c r="A11223" s="2">
        <v>540</v>
      </c>
      <c r="B11223">
        <v>12506</v>
      </c>
      <c r="C11223" s="3">
        <v>8997.752187</v>
      </c>
      <c r="D11223" s="2"/>
    </row>
    <row r="11224" spans="1:4" x14ac:dyDescent="0.25">
      <c r="A11224" s="2">
        <v>540</v>
      </c>
      <c r="B11224">
        <v>12507</v>
      </c>
      <c r="C11224" s="3">
        <v>2942.4955960000002</v>
      </c>
      <c r="D11224" s="2"/>
    </row>
    <row r="11225" spans="1:4" x14ac:dyDescent="0.25">
      <c r="A11225" s="2">
        <v>540</v>
      </c>
      <c r="B11225">
        <v>12508</v>
      </c>
      <c r="C11225" s="3">
        <v>7529.9414530000004</v>
      </c>
      <c r="D11225" s="2"/>
    </row>
    <row r="11226" spans="1:4" x14ac:dyDescent="0.25">
      <c r="A11226" s="2">
        <v>540</v>
      </c>
      <c r="B11226">
        <v>12509</v>
      </c>
      <c r="C11226" s="3">
        <v>3345.4463479999999</v>
      </c>
      <c r="D11226" s="2"/>
    </row>
    <row r="11227" spans="1:4" x14ac:dyDescent="0.25">
      <c r="A11227" s="2">
        <v>540</v>
      </c>
      <c r="B11227">
        <v>12510</v>
      </c>
      <c r="C11227" s="3">
        <v>5271.535809</v>
      </c>
      <c r="D11227" s="2"/>
    </row>
    <row r="11228" spans="1:4" x14ac:dyDescent="0.25">
      <c r="A11228" s="2">
        <v>540</v>
      </c>
      <c r="B11228">
        <v>12511</v>
      </c>
      <c r="C11228" s="3">
        <v>14522.392841999999</v>
      </c>
      <c r="D11228" s="2"/>
    </row>
    <row r="11229" spans="1:4" x14ac:dyDescent="0.25">
      <c r="A11229" s="2">
        <v>540</v>
      </c>
      <c r="B11229">
        <v>12512</v>
      </c>
      <c r="C11229" s="3">
        <v>5230.9254179999998</v>
      </c>
      <c r="D11229" s="2"/>
    </row>
    <row r="11230" spans="1:4" x14ac:dyDescent="0.25">
      <c r="A11230" s="2">
        <v>540</v>
      </c>
      <c r="B11230">
        <v>12513</v>
      </c>
      <c r="C11230" s="3">
        <v>2100.1388959999999</v>
      </c>
      <c r="D11230" s="2"/>
    </row>
    <row r="11231" spans="1:4" x14ac:dyDescent="0.25">
      <c r="A11231" s="2">
        <v>540</v>
      </c>
      <c r="B11231">
        <v>12514</v>
      </c>
      <c r="C11231" s="3">
        <v>1006.2791539999999</v>
      </c>
      <c r="D11231" s="2"/>
    </row>
    <row r="11232" spans="1:4" x14ac:dyDescent="0.25">
      <c r="A11232" s="2">
        <v>540</v>
      </c>
      <c r="B11232">
        <v>12515</v>
      </c>
      <c r="C11232" s="3">
        <v>4363.6465319999998</v>
      </c>
      <c r="D11232" s="2"/>
    </row>
    <row r="11233" spans="1:4" x14ac:dyDescent="0.25">
      <c r="A11233" s="2">
        <v>540</v>
      </c>
      <c r="B11233">
        <v>12516</v>
      </c>
      <c r="C11233" s="3">
        <v>5365.9256869999999</v>
      </c>
      <c r="D11233" s="2"/>
    </row>
    <row r="11234" spans="1:4" x14ac:dyDescent="0.25">
      <c r="A11234" s="2">
        <v>540</v>
      </c>
      <c r="B11234">
        <v>12518</v>
      </c>
      <c r="C11234" s="3">
        <v>2299.6226080000001</v>
      </c>
      <c r="D11234" s="2"/>
    </row>
    <row r="11235" spans="1:4" x14ac:dyDescent="0.25">
      <c r="A11235" s="2">
        <v>540</v>
      </c>
      <c r="B11235">
        <v>12520</v>
      </c>
      <c r="C11235" s="3">
        <v>2185.0648879999999</v>
      </c>
      <c r="D11235" s="2"/>
    </row>
    <row r="11236" spans="1:4" x14ac:dyDescent="0.25">
      <c r="A11236" s="2">
        <v>540</v>
      </c>
      <c r="B11236">
        <v>12521</v>
      </c>
      <c r="C11236" s="3">
        <v>3488.6876809999999</v>
      </c>
      <c r="D11236" s="2"/>
    </row>
    <row r="11237" spans="1:4" x14ac:dyDescent="0.25">
      <c r="A11237" s="2">
        <v>540</v>
      </c>
      <c r="B11237">
        <v>12522</v>
      </c>
      <c r="C11237" s="3">
        <v>10738.624684</v>
      </c>
      <c r="D11237" s="2"/>
    </row>
    <row r="11238" spans="1:4" x14ac:dyDescent="0.25">
      <c r="A11238" s="2">
        <v>540</v>
      </c>
      <c r="B11238">
        <v>12523</v>
      </c>
      <c r="C11238" s="3">
        <v>2338.1569399999998</v>
      </c>
      <c r="D11238" s="2"/>
    </row>
    <row r="11239" spans="1:4" x14ac:dyDescent="0.25">
      <c r="A11239" s="2">
        <v>540</v>
      </c>
      <c r="B11239">
        <v>12524</v>
      </c>
      <c r="C11239" s="3">
        <v>11159.199130999999</v>
      </c>
      <c r="D11239" s="2"/>
    </row>
    <row r="11240" spans="1:4" x14ac:dyDescent="0.25">
      <c r="A11240" s="2">
        <v>540</v>
      </c>
      <c r="B11240">
        <v>12525</v>
      </c>
      <c r="C11240" s="3">
        <v>10640.650138999999</v>
      </c>
      <c r="D11240" s="2"/>
    </row>
    <row r="11241" spans="1:4" x14ac:dyDescent="0.25">
      <c r="A11241" s="2">
        <v>540</v>
      </c>
      <c r="B11241">
        <v>12526</v>
      </c>
      <c r="C11241" s="3">
        <v>12971.300660000001</v>
      </c>
      <c r="D11241" s="2"/>
    </row>
    <row r="11242" spans="1:4" x14ac:dyDescent="0.25">
      <c r="A11242" s="2">
        <v>540</v>
      </c>
      <c r="B11242">
        <v>12527</v>
      </c>
      <c r="C11242" s="3">
        <v>5952.6385200000004</v>
      </c>
      <c r="D11242" s="2"/>
    </row>
    <row r="11243" spans="1:4" x14ac:dyDescent="0.25">
      <c r="A11243" s="2">
        <v>540</v>
      </c>
      <c r="B11243">
        <v>12528</v>
      </c>
      <c r="C11243" s="3">
        <v>965.51872700000001</v>
      </c>
      <c r="D11243" s="2"/>
    </row>
    <row r="11244" spans="1:4" x14ac:dyDescent="0.25">
      <c r="A11244" s="2">
        <v>540</v>
      </c>
      <c r="B11244">
        <v>12530</v>
      </c>
      <c r="C11244" s="3">
        <v>2240.600105</v>
      </c>
      <c r="D11244" s="2"/>
    </row>
    <row r="11245" spans="1:4" x14ac:dyDescent="0.25">
      <c r="A11245" s="2">
        <v>540</v>
      </c>
      <c r="B11245">
        <v>12531</v>
      </c>
      <c r="C11245" s="3">
        <v>862.03025300000002</v>
      </c>
      <c r="D11245" s="2"/>
    </row>
    <row r="11246" spans="1:4" x14ac:dyDescent="0.25">
      <c r="A11246" s="2">
        <v>540</v>
      </c>
      <c r="B11246">
        <v>12532</v>
      </c>
      <c r="C11246" s="3">
        <v>10595.348602</v>
      </c>
      <c r="D11246" s="2"/>
    </row>
    <row r="11247" spans="1:4" x14ac:dyDescent="0.25">
      <c r="A11247" s="2">
        <v>540</v>
      </c>
      <c r="B11247">
        <v>12533</v>
      </c>
      <c r="C11247" s="3">
        <v>1029.15058</v>
      </c>
      <c r="D11247" s="2"/>
    </row>
    <row r="11248" spans="1:4" x14ac:dyDescent="0.25">
      <c r="A11248" s="2">
        <v>540</v>
      </c>
      <c r="B11248">
        <v>12534</v>
      </c>
      <c r="C11248" s="3">
        <v>25</v>
      </c>
      <c r="D11248" s="2"/>
    </row>
    <row r="11249" spans="1:4" x14ac:dyDescent="0.25">
      <c r="A11249" s="2">
        <v>540</v>
      </c>
      <c r="B11249">
        <v>12535</v>
      </c>
      <c r="C11249" s="3">
        <v>1948.643022</v>
      </c>
      <c r="D11249" s="2"/>
    </row>
    <row r="11250" spans="1:4" x14ac:dyDescent="0.25">
      <c r="A11250" s="2">
        <v>540</v>
      </c>
      <c r="B11250">
        <v>12536</v>
      </c>
      <c r="C11250" s="3">
        <v>2214.025721</v>
      </c>
      <c r="D11250" s="2"/>
    </row>
    <row r="11251" spans="1:4" x14ac:dyDescent="0.25">
      <c r="A11251" s="2">
        <v>540</v>
      </c>
      <c r="B11251">
        <v>12537</v>
      </c>
      <c r="C11251" s="3">
        <v>1010.677222</v>
      </c>
      <c r="D11251" s="2"/>
    </row>
    <row r="11252" spans="1:4" x14ac:dyDescent="0.25">
      <c r="A11252" s="2">
        <v>540</v>
      </c>
      <c r="B11252">
        <v>12538</v>
      </c>
      <c r="C11252" s="3">
        <v>1673.0029750000001</v>
      </c>
      <c r="D11252" s="2"/>
    </row>
    <row r="11253" spans="1:4" x14ac:dyDescent="0.25">
      <c r="A11253" s="2">
        <v>540</v>
      </c>
      <c r="B11253">
        <v>12539</v>
      </c>
      <c r="C11253" s="3">
        <v>1463.4938400000001</v>
      </c>
      <c r="D11253" s="2"/>
    </row>
    <row r="11254" spans="1:4" x14ac:dyDescent="0.25">
      <c r="A11254" s="2">
        <v>540</v>
      </c>
      <c r="B11254">
        <v>12540</v>
      </c>
      <c r="C11254" s="3">
        <v>1312.278998</v>
      </c>
      <c r="D11254" s="2"/>
    </row>
    <row r="11255" spans="1:4" x14ac:dyDescent="0.25">
      <c r="A11255" s="2">
        <v>540</v>
      </c>
      <c r="B11255">
        <v>12541</v>
      </c>
      <c r="C11255" s="3">
        <v>933.89880100000005</v>
      </c>
      <c r="D11255" s="2"/>
    </row>
    <row r="11256" spans="1:4" x14ac:dyDescent="0.25">
      <c r="A11256" s="2">
        <v>540</v>
      </c>
      <c r="B11256">
        <v>12542</v>
      </c>
      <c r="C11256" s="3">
        <v>21073.169269000002</v>
      </c>
      <c r="D11256" s="2"/>
    </row>
    <row r="11257" spans="1:4" x14ac:dyDescent="0.25">
      <c r="A11257" s="2">
        <v>540</v>
      </c>
      <c r="B11257">
        <v>12543</v>
      </c>
      <c r="C11257" s="3">
        <v>21777.364475999999</v>
      </c>
      <c r="D11257" s="2"/>
    </row>
    <row r="11258" spans="1:4" x14ac:dyDescent="0.25">
      <c r="A11258" s="2">
        <v>540</v>
      </c>
      <c r="B11258">
        <v>12544</v>
      </c>
      <c r="C11258" s="3">
        <v>17154.051488000001</v>
      </c>
      <c r="D11258" s="2"/>
    </row>
    <row r="11259" spans="1:4" x14ac:dyDescent="0.25">
      <c r="A11259" s="2">
        <v>540</v>
      </c>
      <c r="B11259">
        <v>12545</v>
      </c>
      <c r="C11259" s="3">
        <v>4472.370586</v>
      </c>
      <c r="D11259" s="2"/>
    </row>
    <row r="11260" spans="1:4" x14ac:dyDescent="0.25">
      <c r="A11260" s="2">
        <v>540</v>
      </c>
      <c r="B11260">
        <v>12546</v>
      </c>
      <c r="C11260" s="3">
        <v>4472.370586</v>
      </c>
      <c r="D11260" s="2"/>
    </row>
    <row r="11261" spans="1:4" x14ac:dyDescent="0.25">
      <c r="A11261" s="2">
        <v>540</v>
      </c>
      <c r="B11261">
        <v>12547</v>
      </c>
      <c r="C11261" s="3">
        <v>51704.158305999998</v>
      </c>
      <c r="D11261" s="2"/>
    </row>
    <row r="11262" spans="1:4" x14ac:dyDescent="0.25">
      <c r="A11262" s="2">
        <v>540</v>
      </c>
      <c r="B11262">
        <v>12548</v>
      </c>
      <c r="C11262" s="3">
        <v>5326.837896</v>
      </c>
      <c r="D11262" s="2"/>
    </row>
    <row r="11263" spans="1:4" x14ac:dyDescent="0.25">
      <c r="A11263" s="2">
        <v>540</v>
      </c>
      <c r="B11263">
        <v>12549</v>
      </c>
      <c r="C11263" s="3">
        <v>17150.051488000001</v>
      </c>
      <c r="D11263" s="2"/>
    </row>
    <row r="11264" spans="1:4" x14ac:dyDescent="0.25">
      <c r="A11264" s="2">
        <v>540</v>
      </c>
      <c r="B11264">
        <v>12550</v>
      </c>
      <c r="C11264" s="3">
        <v>7290.3866580000004</v>
      </c>
      <c r="D11264" s="2"/>
    </row>
    <row r="11265" spans="1:4" x14ac:dyDescent="0.25">
      <c r="A11265" s="2">
        <v>540</v>
      </c>
      <c r="B11265">
        <v>12551</v>
      </c>
      <c r="C11265" s="3">
        <v>7290.3866580000004</v>
      </c>
      <c r="D11265" s="2"/>
    </row>
    <row r="11266" spans="1:4" x14ac:dyDescent="0.25">
      <c r="A11266" s="2">
        <v>540</v>
      </c>
      <c r="B11266">
        <v>12552</v>
      </c>
      <c r="C11266" s="3">
        <v>13676.699677000001</v>
      </c>
      <c r="D11266" s="2"/>
    </row>
    <row r="11267" spans="1:4" x14ac:dyDescent="0.25">
      <c r="A11267" s="2">
        <v>540</v>
      </c>
      <c r="B11267">
        <v>12553</v>
      </c>
      <c r="C11267" s="3">
        <v>13952.019711999999</v>
      </c>
      <c r="D11267" s="2"/>
    </row>
    <row r="11268" spans="1:4" x14ac:dyDescent="0.25">
      <c r="A11268" s="2">
        <v>540</v>
      </c>
      <c r="B11268">
        <v>12554</v>
      </c>
      <c r="C11268" s="3">
        <v>13952.019711999999</v>
      </c>
      <c r="D11268" s="2"/>
    </row>
    <row r="11269" spans="1:4" x14ac:dyDescent="0.25">
      <c r="A11269" s="2">
        <v>540</v>
      </c>
      <c r="B11269">
        <v>12555</v>
      </c>
      <c r="C11269" s="3">
        <v>5786.2177449999999</v>
      </c>
      <c r="D11269" s="2"/>
    </row>
    <row r="11270" spans="1:4" x14ac:dyDescent="0.25">
      <c r="A11270" s="2">
        <v>540</v>
      </c>
      <c r="B11270">
        <v>12557</v>
      </c>
      <c r="C11270" s="3">
        <v>10080.819740000001</v>
      </c>
      <c r="D11270" s="2"/>
    </row>
    <row r="11271" spans="1:4" x14ac:dyDescent="0.25">
      <c r="A11271" s="2">
        <v>540</v>
      </c>
      <c r="B11271">
        <v>12558</v>
      </c>
      <c r="C11271" s="3">
        <v>10080.819740000001</v>
      </c>
      <c r="D11271" s="2"/>
    </row>
    <row r="11272" spans="1:4" x14ac:dyDescent="0.25">
      <c r="A11272" s="2">
        <v>540</v>
      </c>
      <c r="B11272">
        <v>12559</v>
      </c>
      <c r="C11272" s="3">
        <v>46253.072766999998</v>
      </c>
      <c r="D11272" s="2"/>
    </row>
    <row r="11273" spans="1:4" x14ac:dyDescent="0.25">
      <c r="A11273" s="2">
        <v>540</v>
      </c>
      <c r="B11273">
        <v>12560</v>
      </c>
      <c r="C11273" s="3">
        <v>46253.072766999998</v>
      </c>
      <c r="D11273" s="2"/>
    </row>
    <row r="11274" spans="1:4" x14ac:dyDescent="0.25">
      <c r="A11274" s="2">
        <v>540</v>
      </c>
      <c r="B11274">
        <v>12561</v>
      </c>
      <c r="C11274" s="3">
        <v>30573.089191999999</v>
      </c>
      <c r="D11274" s="2"/>
    </row>
    <row r="11275" spans="1:4" x14ac:dyDescent="0.25">
      <c r="A11275" s="2">
        <v>540</v>
      </c>
      <c r="B11275">
        <v>12562</v>
      </c>
      <c r="C11275" s="3">
        <v>12038.600825</v>
      </c>
      <c r="D11275" s="2"/>
    </row>
    <row r="11276" spans="1:4" x14ac:dyDescent="0.25">
      <c r="A11276" s="2">
        <v>540</v>
      </c>
      <c r="B11276">
        <v>12563</v>
      </c>
      <c r="C11276" s="3">
        <v>48815.184802999996</v>
      </c>
      <c r="D11276" s="2"/>
    </row>
    <row r="11277" spans="1:4" x14ac:dyDescent="0.25">
      <c r="A11277" s="2">
        <v>540</v>
      </c>
      <c r="B11277">
        <v>12564</v>
      </c>
      <c r="C11277" s="3">
        <v>47951.580194000002</v>
      </c>
      <c r="D11277" s="2"/>
    </row>
    <row r="11278" spans="1:4" x14ac:dyDescent="0.25">
      <c r="A11278" s="2">
        <v>540</v>
      </c>
      <c r="B11278">
        <v>12565</v>
      </c>
      <c r="C11278" s="3">
        <v>2950.4879139999998</v>
      </c>
      <c r="D11278" s="2"/>
    </row>
    <row r="11279" spans="1:4" x14ac:dyDescent="0.25">
      <c r="A11279" s="2">
        <v>540</v>
      </c>
      <c r="B11279">
        <v>12566</v>
      </c>
      <c r="C11279" s="3">
        <v>2929.6799150000002</v>
      </c>
      <c r="D11279" s="2"/>
    </row>
    <row r="11280" spans="1:4" x14ac:dyDescent="0.25">
      <c r="A11280" s="2">
        <v>540</v>
      </c>
      <c r="B11280">
        <v>12568</v>
      </c>
      <c r="C11280" s="3">
        <v>12266.084242999999</v>
      </c>
      <c r="D11280" s="2"/>
    </row>
    <row r="11281" spans="1:4" x14ac:dyDescent="0.25">
      <c r="A11281" s="2">
        <v>540</v>
      </c>
      <c r="B11281">
        <v>12569</v>
      </c>
      <c r="C11281" s="3">
        <v>12372.594369</v>
      </c>
      <c r="D11281" s="2"/>
    </row>
    <row r="11282" spans="1:4" x14ac:dyDescent="0.25">
      <c r="A11282" s="2">
        <v>540</v>
      </c>
      <c r="B11282">
        <v>12570</v>
      </c>
      <c r="C11282" s="3">
        <v>12372.594369</v>
      </c>
      <c r="D11282" s="2"/>
    </row>
    <row r="11283" spans="1:4" x14ac:dyDescent="0.25">
      <c r="A11283" s="2">
        <v>540</v>
      </c>
      <c r="B11283">
        <v>12571</v>
      </c>
      <c r="C11283" s="3">
        <v>59250.394253999999</v>
      </c>
      <c r="D11283" s="2"/>
    </row>
    <row r="11284" spans="1:4" x14ac:dyDescent="0.25">
      <c r="A11284" s="2">
        <v>540</v>
      </c>
      <c r="B11284">
        <v>12572</v>
      </c>
      <c r="C11284" s="3">
        <v>59250.394253999999</v>
      </c>
      <c r="D11284" s="2"/>
    </row>
    <row r="11285" spans="1:4" x14ac:dyDescent="0.25">
      <c r="A11285" s="2">
        <v>540</v>
      </c>
      <c r="B11285">
        <v>12573</v>
      </c>
      <c r="C11285" s="3">
        <v>61351.375896999998</v>
      </c>
      <c r="D11285" s="2"/>
    </row>
    <row r="11286" spans="1:4" x14ac:dyDescent="0.25">
      <c r="A11286" s="2">
        <v>540</v>
      </c>
      <c r="B11286">
        <v>12574</v>
      </c>
      <c r="C11286" s="3">
        <v>61351.375896999998</v>
      </c>
      <c r="D11286" s="2"/>
    </row>
    <row r="11287" spans="1:4" x14ac:dyDescent="0.25">
      <c r="A11287" s="2">
        <v>540</v>
      </c>
      <c r="B11287">
        <v>12575</v>
      </c>
      <c r="C11287" s="3">
        <v>7474.9133000000002</v>
      </c>
      <c r="D11287" s="2"/>
    </row>
    <row r="11288" spans="1:4" x14ac:dyDescent="0.25">
      <c r="A11288" s="2">
        <v>540</v>
      </c>
      <c r="B11288">
        <v>12576</v>
      </c>
      <c r="C11288" s="3">
        <v>10447.442869</v>
      </c>
      <c r="D11288" s="2"/>
    </row>
    <row r="11289" spans="1:4" x14ac:dyDescent="0.25">
      <c r="A11289" s="2">
        <v>540</v>
      </c>
      <c r="B11289">
        <v>12577</v>
      </c>
      <c r="C11289" s="3">
        <v>9845.9015650000001</v>
      </c>
      <c r="D11289" s="2"/>
    </row>
    <row r="11290" spans="1:4" x14ac:dyDescent="0.25">
      <c r="A11290" s="2">
        <v>540</v>
      </c>
      <c r="B11290">
        <v>12578</v>
      </c>
      <c r="C11290" s="3">
        <v>47655.412392999999</v>
      </c>
      <c r="D11290" s="2"/>
    </row>
    <row r="11291" spans="1:4" x14ac:dyDescent="0.25">
      <c r="A11291" s="2">
        <v>540</v>
      </c>
      <c r="B11291">
        <v>12579</v>
      </c>
      <c r="C11291" s="3">
        <v>51728.711911999999</v>
      </c>
      <c r="D11291" s="2"/>
    </row>
    <row r="11292" spans="1:4" x14ac:dyDescent="0.25">
      <c r="A11292" s="2">
        <v>540</v>
      </c>
      <c r="B11292">
        <v>12580</v>
      </c>
      <c r="C11292" s="3">
        <v>9845.9015650000001</v>
      </c>
      <c r="D11292" s="2"/>
    </row>
    <row r="11293" spans="1:4" x14ac:dyDescent="0.25">
      <c r="A11293" s="2">
        <v>540</v>
      </c>
      <c r="B11293">
        <v>12581</v>
      </c>
      <c r="C11293" s="3">
        <v>5956.4173369999999</v>
      </c>
      <c r="D11293" s="2"/>
    </row>
    <row r="11294" spans="1:4" x14ac:dyDescent="0.25">
      <c r="A11294" s="2">
        <v>540</v>
      </c>
      <c r="B11294">
        <v>12582</v>
      </c>
      <c r="C11294" s="3">
        <v>94514.580369999996</v>
      </c>
      <c r="D11294" s="2"/>
    </row>
    <row r="11295" spans="1:4" x14ac:dyDescent="0.25">
      <c r="A11295" s="2">
        <v>540</v>
      </c>
      <c r="B11295">
        <v>12583</v>
      </c>
      <c r="C11295" s="3">
        <v>88353.325949000005</v>
      </c>
      <c r="D11295" s="2"/>
    </row>
    <row r="11296" spans="1:4" x14ac:dyDescent="0.25">
      <c r="A11296" s="2">
        <v>540</v>
      </c>
      <c r="B11296">
        <v>12584</v>
      </c>
      <c r="C11296" s="3">
        <v>89631.333501999994</v>
      </c>
      <c r="D11296" s="2"/>
    </row>
    <row r="11297" spans="1:4" x14ac:dyDescent="0.25">
      <c r="A11297" s="2">
        <v>540</v>
      </c>
      <c r="B11297">
        <v>12585</v>
      </c>
      <c r="C11297" s="3">
        <v>96863.360530999998</v>
      </c>
      <c r="D11297" s="2"/>
    </row>
    <row r="11298" spans="1:4" x14ac:dyDescent="0.25">
      <c r="A11298" s="2">
        <v>540</v>
      </c>
      <c r="B11298">
        <v>12586</v>
      </c>
      <c r="C11298" s="3">
        <v>93815.600057000003</v>
      </c>
      <c r="D11298" s="2"/>
    </row>
    <row r="11299" spans="1:4" x14ac:dyDescent="0.25">
      <c r="A11299" s="2">
        <v>540</v>
      </c>
      <c r="B11299">
        <v>12587</v>
      </c>
      <c r="C11299" s="3">
        <v>3776.994983</v>
      </c>
      <c r="D11299" s="2"/>
    </row>
    <row r="11300" spans="1:4" x14ac:dyDescent="0.25">
      <c r="A11300" s="2">
        <v>540</v>
      </c>
      <c r="B11300">
        <v>12588</v>
      </c>
      <c r="C11300" s="3">
        <v>5074.6949889999996</v>
      </c>
      <c r="D11300" s="2"/>
    </row>
    <row r="11301" spans="1:4" x14ac:dyDescent="0.25">
      <c r="A11301" s="2">
        <v>540</v>
      </c>
      <c r="B11301">
        <v>12589</v>
      </c>
      <c r="C11301" s="3">
        <v>90794.269572000005</v>
      </c>
      <c r="D11301" s="2"/>
    </row>
    <row r="11302" spans="1:4" x14ac:dyDescent="0.25">
      <c r="A11302" s="2">
        <v>540</v>
      </c>
      <c r="B11302">
        <v>12590</v>
      </c>
      <c r="C11302" s="3">
        <v>466.67685399999999</v>
      </c>
      <c r="D11302" s="2"/>
    </row>
    <row r="11303" spans="1:4" x14ac:dyDescent="0.25">
      <c r="A11303" s="2">
        <v>540</v>
      </c>
      <c r="B11303">
        <v>12591</v>
      </c>
      <c r="C11303" s="3">
        <v>95897.219874999995</v>
      </c>
      <c r="D11303" s="2"/>
    </row>
    <row r="11304" spans="1:4" x14ac:dyDescent="0.25">
      <c r="A11304" s="2">
        <v>540</v>
      </c>
      <c r="B11304">
        <v>12592</v>
      </c>
      <c r="C11304" s="3">
        <v>93315.345472999994</v>
      </c>
      <c r="D11304" s="2"/>
    </row>
    <row r="11305" spans="1:4" x14ac:dyDescent="0.25">
      <c r="A11305" s="2">
        <v>540</v>
      </c>
      <c r="B11305">
        <v>12593</v>
      </c>
      <c r="C11305" s="3">
        <v>96754.159721000004</v>
      </c>
      <c r="D11305" s="2"/>
    </row>
    <row r="11306" spans="1:4" x14ac:dyDescent="0.25">
      <c r="A11306" s="2">
        <v>540</v>
      </c>
      <c r="B11306">
        <v>12594</v>
      </c>
      <c r="C11306" s="3">
        <v>8636.4375020000007</v>
      </c>
      <c r="D11306" s="2"/>
    </row>
    <row r="11307" spans="1:4" x14ac:dyDescent="0.25">
      <c r="A11307" s="2">
        <v>540</v>
      </c>
      <c r="B11307">
        <v>12595</v>
      </c>
      <c r="C11307" s="3">
        <v>11899.117786000001</v>
      </c>
      <c r="D11307" s="2"/>
    </row>
    <row r="11308" spans="1:4" x14ac:dyDescent="0.25">
      <c r="A11308" s="2">
        <v>540</v>
      </c>
      <c r="B11308">
        <v>12596</v>
      </c>
      <c r="C11308" s="3">
        <v>26549.900128000001</v>
      </c>
      <c r="D11308" s="2"/>
    </row>
    <row r="11309" spans="1:4" x14ac:dyDescent="0.25">
      <c r="A11309" s="2">
        <v>540</v>
      </c>
      <c r="B11309">
        <v>12597</v>
      </c>
      <c r="C11309" s="3">
        <v>8984.0032979999996</v>
      </c>
      <c r="D11309" s="2"/>
    </row>
    <row r="11310" spans="1:4" x14ac:dyDescent="0.25">
      <c r="A11310" s="2">
        <v>540</v>
      </c>
      <c r="B11310">
        <v>12598</v>
      </c>
      <c r="C11310" s="3">
        <v>12498.993231</v>
      </c>
      <c r="D11310" s="2"/>
    </row>
    <row r="11311" spans="1:4" x14ac:dyDescent="0.25">
      <c r="A11311" s="2">
        <v>540</v>
      </c>
      <c r="B11311">
        <v>12599</v>
      </c>
      <c r="C11311" s="3">
        <v>10615.497748</v>
      </c>
      <c r="D11311" s="2"/>
    </row>
    <row r="11312" spans="1:4" x14ac:dyDescent="0.25">
      <c r="A11312" s="2">
        <v>540</v>
      </c>
      <c r="B11312">
        <v>12600</v>
      </c>
      <c r="C11312" s="3">
        <v>6969.2157429999997</v>
      </c>
      <c r="D11312" s="2"/>
    </row>
    <row r="11313" spans="1:4" x14ac:dyDescent="0.25">
      <c r="A11313" s="2">
        <v>540</v>
      </c>
      <c r="B11313">
        <v>12601</v>
      </c>
      <c r="C11313" s="3">
        <v>5231.9517210000004</v>
      </c>
      <c r="D11313" s="2"/>
    </row>
    <row r="11314" spans="1:4" x14ac:dyDescent="0.25">
      <c r="A11314" s="2">
        <v>540</v>
      </c>
      <c r="B11314">
        <v>12603</v>
      </c>
      <c r="C11314" s="3">
        <v>2954.785269</v>
      </c>
      <c r="D11314" s="2"/>
    </row>
    <row r="11315" spans="1:4" x14ac:dyDescent="0.25">
      <c r="A11315" s="2">
        <v>540</v>
      </c>
      <c r="B11315">
        <v>12604</v>
      </c>
      <c r="C11315" s="3">
        <v>283.96655600000003</v>
      </c>
      <c r="D11315" s="2"/>
    </row>
    <row r="11316" spans="1:4" x14ac:dyDescent="0.25">
      <c r="A11316" s="2">
        <v>540</v>
      </c>
      <c r="B11316">
        <v>12605</v>
      </c>
      <c r="C11316" s="3">
        <v>318.27689700000002</v>
      </c>
      <c r="D11316" s="2"/>
    </row>
    <row r="11317" spans="1:4" x14ac:dyDescent="0.25">
      <c r="A11317" s="2">
        <v>540</v>
      </c>
      <c r="B11317">
        <v>12606</v>
      </c>
      <c r="C11317" s="3">
        <v>0</v>
      </c>
      <c r="D11317" s="2"/>
    </row>
    <row r="11318" spans="1:4" x14ac:dyDescent="0.25">
      <c r="A11318" s="2">
        <v>540</v>
      </c>
      <c r="B11318">
        <v>12608</v>
      </c>
      <c r="C11318" s="3">
        <v>7084.0946009999998</v>
      </c>
      <c r="D11318" s="2"/>
    </row>
    <row r="11319" spans="1:4" x14ac:dyDescent="0.25">
      <c r="A11319" s="2">
        <v>540</v>
      </c>
      <c r="B11319">
        <v>12609</v>
      </c>
      <c r="C11319" s="3">
        <v>12878.159804999999</v>
      </c>
      <c r="D11319" s="2"/>
    </row>
    <row r="11320" spans="1:4" x14ac:dyDescent="0.25">
      <c r="A11320" s="2">
        <v>540</v>
      </c>
      <c r="B11320">
        <v>12610</v>
      </c>
      <c r="C11320" s="3">
        <v>12826.986645000001</v>
      </c>
      <c r="D11320" s="2"/>
    </row>
    <row r="11321" spans="1:4" x14ac:dyDescent="0.25">
      <c r="A11321" s="2">
        <v>540</v>
      </c>
      <c r="B11321">
        <v>12611</v>
      </c>
      <c r="C11321" s="3">
        <v>12612.321013000001</v>
      </c>
      <c r="D11321" s="2"/>
    </row>
    <row r="11322" spans="1:4" x14ac:dyDescent="0.25">
      <c r="A11322" s="2">
        <v>540</v>
      </c>
      <c r="B11322">
        <v>12612</v>
      </c>
      <c r="C11322" s="3">
        <v>10786.544706999999</v>
      </c>
      <c r="D11322" s="2"/>
    </row>
    <row r="11323" spans="1:4" x14ac:dyDescent="0.25">
      <c r="A11323" s="2">
        <v>540</v>
      </c>
      <c r="B11323">
        <v>12614</v>
      </c>
      <c r="C11323" s="3">
        <v>4639.4135900000001</v>
      </c>
      <c r="D11323" s="2"/>
    </row>
    <row r="11324" spans="1:4" x14ac:dyDescent="0.25">
      <c r="A11324" s="2">
        <v>540</v>
      </c>
      <c r="B11324">
        <v>12616</v>
      </c>
      <c r="C11324" s="3">
        <v>16068.656743</v>
      </c>
      <c r="D11324" s="2"/>
    </row>
    <row r="11325" spans="1:4" x14ac:dyDescent="0.25">
      <c r="A11325" s="2">
        <v>540</v>
      </c>
      <c r="B11325">
        <v>12618</v>
      </c>
      <c r="C11325" s="3">
        <v>8251.9322809999994</v>
      </c>
      <c r="D11325" s="2"/>
    </row>
    <row r="11326" spans="1:4" x14ac:dyDescent="0.25">
      <c r="A11326" s="2">
        <v>540</v>
      </c>
      <c r="B11326">
        <v>12619</v>
      </c>
      <c r="C11326" s="3">
        <v>7362.1314780000002</v>
      </c>
      <c r="D11326" s="2"/>
    </row>
    <row r="11327" spans="1:4" x14ac:dyDescent="0.25">
      <c r="A11327" s="2">
        <v>540</v>
      </c>
      <c r="B11327">
        <v>12620</v>
      </c>
      <c r="C11327" s="3">
        <v>3238.6408099999999</v>
      </c>
      <c r="D11327" s="2"/>
    </row>
    <row r="11328" spans="1:4" x14ac:dyDescent="0.25">
      <c r="A11328" s="2">
        <v>540</v>
      </c>
      <c r="B11328">
        <v>12621</v>
      </c>
      <c r="C11328" s="3">
        <v>3269.025412</v>
      </c>
      <c r="D11328" s="2"/>
    </row>
    <row r="11329" spans="1:4" x14ac:dyDescent="0.25">
      <c r="A11329" s="2">
        <v>540</v>
      </c>
      <c r="B11329">
        <v>12622</v>
      </c>
      <c r="C11329" s="3">
        <v>5289.8222690000002</v>
      </c>
      <c r="D11329" s="2"/>
    </row>
    <row r="11330" spans="1:4" x14ac:dyDescent="0.25">
      <c r="A11330" s="2">
        <v>540</v>
      </c>
      <c r="B11330">
        <v>12623</v>
      </c>
      <c r="C11330" s="3">
        <v>2223.0442790000002</v>
      </c>
      <c r="D11330" s="2"/>
    </row>
    <row r="11331" spans="1:4" x14ac:dyDescent="0.25">
      <c r="A11331" s="2">
        <v>540</v>
      </c>
      <c r="B11331">
        <v>12626</v>
      </c>
      <c r="C11331" s="3">
        <v>15619.270630000001</v>
      </c>
      <c r="D11331" s="2"/>
    </row>
    <row r="11332" spans="1:4" x14ac:dyDescent="0.25">
      <c r="A11332" s="2">
        <v>540</v>
      </c>
      <c r="B11332">
        <v>12627</v>
      </c>
      <c r="C11332" s="3">
        <v>18618.725421998999</v>
      </c>
      <c r="D11332" s="2"/>
    </row>
    <row r="11333" spans="1:4" x14ac:dyDescent="0.25">
      <c r="A11333" s="2">
        <v>540</v>
      </c>
      <c r="B11333">
        <v>12628</v>
      </c>
      <c r="C11333" s="3">
        <v>12062.047172000001</v>
      </c>
      <c r="D11333" s="2"/>
    </row>
    <row r="11334" spans="1:4" x14ac:dyDescent="0.25">
      <c r="A11334" s="2">
        <v>540</v>
      </c>
      <c r="B11334">
        <v>12631</v>
      </c>
      <c r="C11334" s="3">
        <v>8700.2885200000001</v>
      </c>
      <c r="D11334" s="2"/>
    </row>
    <row r="11335" spans="1:4" x14ac:dyDescent="0.25">
      <c r="A11335" s="2">
        <v>540</v>
      </c>
      <c r="B11335">
        <v>12632</v>
      </c>
      <c r="C11335" s="3">
        <v>12038.941262</v>
      </c>
      <c r="D11335" s="2"/>
    </row>
    <row r="11336" spans="1:4" x14ac:dyDescent="0.25">
      <c r="A11336" s="2">
        <v>540</v>
      </c>
      <c r="B11336">
        <v>12633</v>
      </c>
      <c r="C11336" s="3">
        <v>19916.283070000001</v>
      </c>
      <c r="D11336" s="2"/>
    </row>
    <row r="11337" spans="1:4" x14ac:dyDescent="0.25">
      <c r="A11337" s="2">
        <v>540</v>
      </c>
      <c r="B11337">
        <v>12634</v>
      </c>
      <c r="C11337" s="3">
        <v>7941.0247449999997</v>
      </c>
      <c r="D11337" s="2"/>
    </row>
    <row r="11338" spans="1:4" x14ac:dyDescent="0.25">
      <c r="A11338" s="2">
        <v>540</v>
      </c>
      <c r="B11338">
        <v>12635</v>
      </c>
      <c r="C11338" s="3">
        <v>29332.740213999001</v>
      </c>
      <c r="D11338" s="2"/>
    </row>
    <row r="11339" spans="1:4" x14ac:dyDescent="0.25">
      <c r="A11339" s="2">
        <v>540</v>
      </c>
      <c r="B11339">
        <v>12636</v>
      </c>
      <c r="C11339" s="3">
        <v>29332.740213999001</v>
      </c>
      <c r="D11339" s="2"/>
    </row>
    <row r="11340" spans="1:4" x14ac:dyDescent="0.25">
      <c r="A11340" s="2">
        <v>540</v>
      </c>
      <c r="B11340">
        <v>12637</v>
      </c>
      <c r="C11340" s="3">
        <v>1687.016259</v>
      </c>
      <c r="D11340" s="2"/>
    </row>
    <row r="11341" spans="1:4" x14ac:dyDescent="0.25">
      <c r="A11341" s="2">
        <v>540</v>
      </c>
      <c r="B11341">
        <v>12640</v>
      </c>
      <c r="C11341" s="3">
        <v>29194.785265999999</v>
      </c>
      <c r="D11341" s="2"/>
    </row>
    <row r="11342" spans="1:4" x14ac:dyDescent="0.25">
      <c r="A11342" s="2">
        <v>540</v>
      </c>
      <c r="B11342">
        <v>12641</v>
      </c>
      <c r="C11342" s="3">
        <v>10027.730912000001</v>
      </c>
      <c r="D11342" s="2"/>
    </row>
    <row r="11343" spans="1:4" x14ac:dyDescent="0.25">
      <c r="A11343" s="2">
        <v>540</v>
      </c>
      <c r="B11343">
        <v>12642</v>
      </c>
      <c r="C11343" s="3">
        <v>8797.4421820000007</v>
      </c>
      <c r="D11343" s="2"/>
    </row>
    <row r="11344" spans="1:4" x14ac:dyDescent="0.25">
      <c r="A11344" s="2">
        <v>540</v>
      </c>
      <c r="B11344">
        <v>12643</v>
      </c>
      <c r="C11344" s="3">
        <v>9902.7124019999992</v>
      </c>
      <c r="D11344" s="2"/>
    </row>
    <row r="11345" spans="1:4" x14ac:dyDescent="0.25">
      <c r="A11345" s="2">
        <v>540</v>
      </c>
      <c r="B11345">
        <v>12644</v>
      </c>
      <c r="C11345" s="3">
        <v>11763.447539999999</v>
      </c>
      <c r="D11345" s="2"/>
    </row>
    <row r="11346" spans="1:4" x14ac:dyDescent="0.25">
      <c r="A11346" s="2">
        <v>540</v>
      </c>
      <c r="B11346">
        <v>12645</v>
      </c>
      <c r="C11346" s="3">
        <v>11266.478994999999</v>
      </c>
      <c r="D11346" s="2"/>
    </row>
    <row r="11347" spans="1:4" x14ac:dyDescent="0.25">
      <c r="A11347" s="2">
        <v>540</v>
      </c>
      <c r="B11347">
        <v>12646</v>
      </c>
      <c r="C11347" s="3">
        <v>0</v>
      </c>
      <c r="D11347" s="2"/>
    </row>
    <row r="11348" spans="1:4" x14ac:dyDescent="0.25">
      <c r="A11348" s="2">
        <v>540</v>
      </c>
      <c r="B11348">
        <v>12647</v>
      </c>
      <c r="C11348" s="3">
        <v>619.169363664</v>
      </c>
      <c r="D11348" s="2"/>
    </row>
    <row r="11349" spans="1:4" x14ac:dyDescent="0.25">
      <c r="A11349" s="2">
        <v>540</v>
      </c>
      <c r="B11349">
        <v>12648</v>
      </c>
      <c r="C11349" s="3">
        <v>619.169363664</v>
      </c>
      <c r="D11349" s="2"/>
    </row>
    <row r="11350" spans="1:4" x14ac:dyDescent="0.25">
      <c r="A11350" s="2">
        <v>540</v>
      </c>
      <c r="B11350">
        <v>12649</v>
      </c>
      <c r="C11350" s="3">
        <v>8790.4217129999997</v>
      </c>
      <c r="D11350" s="2"/>
    </row>
    <row r="11351" spans="1:4" x14ac:dyDescent="0.25">
      <c r="A11351" s="2">
        <v>540</v>
      </c>
      <c r="B11351">
        <v>12651</v>
      </c>
      <c r="C11351" s="3">
        <v>10292.723189</v>
      </c>
      <c r="D11351" s="2"/>
    </row>
    <row r="11352" spans="1:4" x14ac:dyDescent="0.25">
      <c r="A11352" s="2">
        <v>540</v>
      </c>
      <c r="B11352">
        <v>12652</v>
      </c>
      <c r="C11352" s="3">
        <v>5177.7271950000004</v>
      </c>
      <c r="D11352" s="2"/>
    </row>
    <row r="11353" spans="1:4" x14ac:dyDescent="0.25">
      <c r="A11353" s="2">
        <v>540</v>
      </c>
      <c r="B11353">
        <v>12654</v>
      </c>
      <c r="C11353" s="3">
        <v>5557.7518399999999</v>
      </c>
      <c r="D11353" s="2"/>
    </row>
    <row r="11354" spans="1:4" x14ac:dyDescent="0.25">
      <c r="A11354" s="2">
        <v>540</v>
      </c>
      <c r="B11354">
        <v>12655</v>
      </c>
      <c r="C11354" s="3">
        <v>20015.660479999999</v>
      </c>
      <c r="D11354" s="2"/>
    </row>
    <row r="11355" spans="1:4" x14ac:dyDescent="0.25">
      <c r="A11355" s="2">
        <v>540</v>
      </c>
      <c r="B11355">
        <v>12656</v>
      </c>
      <c r="C11355" s="3">
        <v>0</v>
      </c>
      <c r="D11355" s="2"/>
    </row>
    <row r="11356" spans="1:4" x14ac:dyDescent="0.25">
      <c r="A11356" s="2">
        <v>540</v>
      </c>
      <c r="B11356">
        <v>12657</v>
      </c>
      <c r="C11356" s="3">
        <v>4696.2558660000004</v>
      </c>
      <c r="D11356" s="2"/>
    </row>
    <row r="11357" spans="1:4" x14ac:dyDescent="0.25">
      <c r="A11357" s="2">
        <v>540</v>
      </c>
      <c r="B11357">
        <v>12659</v>
      </c>
      <c r="C11357" s="3">
        <v>19922.135941</v>
      </c>
      <c r="D11357" s="2"/>
    </row>
    <row r="11358" spans="1:4" x14ac:dyDescent="0.25">
      <c r="A11358" s="2">
        <v>540</v>
      </c>
      <c r="B11358">
        <v>12660</v>
      </c>
      <c r="C11358" s="3">
        <v>20468.812297</v>
      </c>
      <c r="D11358" s="2"/>
    </row>
    <row r="11359" spans="1:4" x14ac:dyDescent="0.25">
      <c r="A11359" s="2">
        <v>540</v>
      </c>
      <c r="B11359">
        <v>12661</v>
      </c>
      <c r="C11359" s="3">
        <v>1453.626595</v>
      </c>
      <c r="D11359" s="2"/>
    </row>
    <row r="11360" spans="1:4" x14ac:dyDescent="0.25">
      <c r="A11360" s="2">
        <v>540</v>
      </c>
      <c r="B11360">
        <v>12662</v>
      </c>
      <c r="C11360" s="3">
        <v>1973.0658309999999</v>
      </c>
      <c r="D11360" s="2"/>
    </row>
    <row r="11361" spans="1:4" x14ac:dyDescent="0.25">
      <c r="A11361" s="2">
        <v>540</v>
      </c>
      <c r="B11361">
        <v>12663</v>
      </c>
      <c r="C11361" s="3">
        <v>889.04227200000003</v>
      </c>
      <c r="D11361" s="2"/>
    </row>
    <row r="11362" spans="1:4" x14ac:dyDescent="0.25">
      <c r="A11362" s="2">
        <v>540</v>
      </c>
      <c r="B11362">
        <v>12664</v>
      </c>
      <c r="C11362" s="3">
        <v>1161.5111360000001</v>
      </c>
      <c r="D11362" s="2"/>
    </row>
    <row r="11363" spans="1:4" x14ac:dyDescent="0.25">
      <c r="A11363" s="2">
        <v>540</v>
      </c>
      <c r="B11363">
        <v>12665</v>
      </c>
      <c r="C11363" s="3">
        <v>1436.6612050000001</v>
      </c>
      <c r="D11363" s="2"/>
    </row>
    <row r="11364" spans="1:4" x14ac:dyDescent="0.25">
      <c r="A11364" s="2">
        <v>540</v>
      </c>
      <c r="B11364">
        <v>12666</v>
      </c>
      <c r="C11364" s="3">
        <v>4696.2558660000004</v>
      </c>
      <c r="D11364" s="2"/>
    </row>
    <row r="11365" spans="1:4" x14ac:dyDescent="0.25">
      <c r="A11365" s="2">
        <v>540</v>
      </c>
      <c r="B11365">
        <v>12667</v>
      </c>
      <c r="C11365" s="3">
        <v>1986.006298</v>
      </c>
      <c r="D11365" s="2"/>
    </row>
    <row r="11366" spans="1:4" x14ac:dyDescent="0.25">
      <c r="A11366" s="2">
        <v>540</v>
      </c>
      <c r="B11366">
        <v>12668</v>
      </c>
      <c r="C11366" s="3">
        <v>2525.6286249999998</v>
      </c>
      <c r="D11366" s="2"/>
    </row>
    <row r="11367" spans="1:4" x14ac:dyDescent="0.25">
      <c r="A11367" s="2">
        <v>540</v>
      </c>
      <c r="B11367">
        <v>12669</v>
      </c>
      <c r="C11367" s="3">
        <v>441.74319200000002</v>
      </c>
      <c r="D11367" s="2"/>
    </row>
    <row r="11368" spans="1:4" x14ac:dyDescent="0.25">
      <c r="A11368" s="2">
        <v>540</v>
      </c>
      <c r="B11368">
        <v>12670</v>
      </c>
      <c r="C11368" s="3">
        <v>11373.480609333001</v>
      </c>
      <c r="D11368" s="2"/>
    </row>
    <row r="11369" spans="1:4" x14ac:dyDescent="0.25">
      <c r="A11369" s="2">
        <v>540</v>
      </c>
      <c r="B11369">
        <v>12671</v>
      </c>
      <c r="C11369" s="3">
        <v>4263.0751879999998</v>
      </c>
      <c r="D11369" s="2"/>
    </row>
    <row r="11370" spans="1:4" x14ac:dyDescent="0.25">
      <c r="A11370" s="2">
        <v>540</v>
      </c>
      <c r="B11370">
        <v>12672</v>
      </c>
      <c r="C11370" s="3">
        <v>7304.5022250000002</v>
      </c>
      <c r="D11370" s="2"/>
    </row>
    <row r="11371" spans="1:4" x14ac:dyDescent="0.25">
      <c r="A11371" s="2">
        <v>540</v>
      </c>
      <c r="B11371">
        <v>12673</v>
      </c>
      <c r="C11371" s="3">
        <v>4579.9733699999997</v>
      </c>
      <c r="D11371" s="2"/>
    </row>
    <row r="11372" spans="1:4" x14ac:dyDescent="0.25">
      <c r="A11372" s="2">
        <v>540</v>
      </c>
      <c r="B11372">
        <v>12675</v>
      </c>
      <c r="C11372" s="3">
        <v>1905.504371</v>
      </c>
      <c r="D11372" s="2"/>
    </row>
    <row r="11373" spans="1:4" x14ac:dyDescent="0.25">
      <c r="A11373" s="2">
        <v>540</v>
      </c>
      <c r="B11373">
        <v>12676</v>
      </c>
      <c r="C11373" s="3">
        <v>441.74319200000002</v>
      </c>
      <c r="D11373" s="2"/>
    </row>
    <row r="11374" spans="1:4" x14ac:dyDescent="0.25">
      <c r="A11374" s="2">
        <v>540</v>
      </c>
      <c r="B11374">
        <v>12678</v>
      </c>
      <c r="C11374" s="3">
        <v>11306.890773333</v>
      </c>
      <c r="D11374" s="2"/>
    </row>
    <row r="11375" spans="1:4" x14ac:dyDescent="0.25">
      <c r="A11375" s="2">
        <v>540</v>
      </c>
      <c r="B11375">
        <v>12680</v>
      </c>
      <c r="C11375" s="3">
        <v>8433.7785063329993</v>
      </c>
      <c r="D11375" s="2"/>
    </row>
    <row r="11376" spans="1:4" x14ac:dyDescent="0.25">
      <c r="A11376" s="2">
        <v>540</v>
      </c>
      <c r="B11376">
        <v>12681</v>
      </c>
      <c r="C11376" s="3">
        <v>11718.404700999999</v>
      </c>
      <c r="D11376" s="2"/>
    </row>
    <row r="11377" spans="1:4" x14ac:dyDescent="0.25">
      <c r="A11377" s="2">
        <v>540</v>
      </c>
      <c r="B11377">
        <v>12682</v>
      </c>
      <c r="C11377" s="3">
        <v>116.634163</v>
      </c>
      <c r="D11377" s="2"/>
    </row>
    <row r="11378" spans="1:4" x14ac:dyDescent="0.25">
      <c r="A11378" s="2">
        <v>540</v>
      </c>
      <c r="B11378">
        <v>12683</v>
      </c>
      <c r="C11378" s="3">
        <v>25184.291157</v>
      </c>
      <c r="D11378" s="2"/>
    </row>
    <row r="11379" spans="1:4" x14ac:dyDescent="0.25">
      <c r="A11379" s="2">
        <v>540</v>
      </c>
      <c r="B11379">
        <v>12684</v>
      </c>
      <c r="C11379" s="3">
        <v>18777.062149000001</v>
      </c>
      <c r="D11379" s="2"/>
    </row>
    <row r="11380" spans="1:4" x14ac:dyDescent="0.25">
      <c r="A11380" s="2">
        <v>540</v>
      </c>
      <c r="B11380">
        <v>12685</v>
      </c>
      <c r="C11380" s="3">
        <v>6799.4325760000002</v>
      </c>
      <c r="D11380" s="2"/>
    </row>
    <row r="11381" spans="1:4" x14ac:dyDescent="0.25">
      <c r="A11381" s="2">
        <v>540</v>
      </c>
      <c r="B11381">
        <v>12686</v>
      </c>
      <c r="C11381" s="3">
        <v>494.78588300000001</v>
      </c>
      <c r="D11381" s="2"/>
    </row>
    <row r="11382" spans="1:4" x14ac:dyDescent="0.25">
      <c r="A11382" s="2">
        <v>540</v>
      </c>
      <c r="B11382">
        <v>12687</v>
      </c>
      <c r="C11382" s="3">
        <v>13525.017869666</v>
      </c>
      <c r="D11382" s="2"/>
    </row>
    <row r="11383" spans="1:4" x14ac:dyDescent="0.25">
      <c r="A11383" s="2">
        <v>540</v>
      </c>
      <c r="B11383">
        <v>12688</v>
      </c>
      <c r="C11383" s="3">
        <v>21226.220307666001</v>
      </c>
      <c r="D11383" s="2"/>
    </row>
    <row r="11384" spans="1:4" x14ac:dyDescent="0.25">
      <c r="A11384" s="2">
        <v>540</v>
      </c>
      <c r="B11384">
        <v>12689</v>
      </c>
      <c r="C11384" s="3">
        <v>8096.1558480000003</v>
      </c>
      <c r="D11384" s="2"/>
    </row>
    <row r="11385" spans="1:4" x14ac:dyDescent="0.25">
      <c r="A11385" s="2">
        <v>540</v>
      </c>
      <c r="B11385">
        <v>12690</v>
      </c>
      <c r="C11385" s="3">
        <v>21694.130126666001</v>
      </c>
      <c r="D11385" s="2"/>
    </row>
    <row r="11386" spans="1:4" x14ac:dyDescent="0.25">
      <c r="A11386" s="2">
        <v>540</v>
      </c>
      <c r="B11386">
        <v>12691</v>
      </c>
      <c r="C11386" s="3">
        <v>21973.504367665999</v>
      </c>
      <c r="D11386" s="2"/>
    </row>
    <row r="11387" spans="1:4" x14ac:dyDescent="0.25">
      <c r="A11387" s="2">
        <v>540</v>
      </c>
      <c r="B11387">
        <v>12692</v>
      </c>
      <c r="C11387" s="3">
        <v>4809.4196929999998</v>
      </c>
      <c r="D11387" s="2"/>
    </row>
    <row r="11388" spans="1:4" x14ac:dyDescent="0.25">
      <c r="A11388" s="2">
        <v>540</v>
      </c>
      <c r="B11388">
        <v>12693</v>
      </c>
      <c r="C11388" s="3">
        <v>4171.0969009999999</v>
      </c>
      <c r="D11388" s="2"/>
    </row>
    <row r="11389" spans="1:4" x14ac:dyDescent="0.25">
      <c r="A11389" s="2">
        <v>540</v>
      </c>
      <c r="B11389">
        <v>12694</v>
      </c>
      <c r="C11389" s="3">
        <v>4437.5253976659997</v>
      </c>
      <c r="D11389" s="2"/>
    </row>
    <row r="11390" spans="1:4" x14ac:dyDescent="0.25">
      <c r="A11390" s="2">
        <v>540</v>
      </c>
      <c r="B11390">
        <v>12695</v>
      </c>
      <c r="C11390" s="3">
        <v>8797.4421820000007</v>
      </c>
      <c r="D11390" s="2"/>
    </row>
    <row r="11391" spans="1:4" x14ac:dyDescent="0.25">
      <c r="A11391" s="2">
        <v>540</v>
      </c>
      <c r="B11391">
        <v>12696</v>
      </c>
      <c r="C11391" s="3">
        <v>4353.1417709999996</v>
      </c>
      <c r="D11391" s="2"/>
    </row>
    <row r="11392" spans="1:4" x14ac:dyDescent="0.25">
      <c r="A11392" s="2">
        <v>540</v>
      </c>
      <c r="B11392">
        <v>12697</v>
      </c>
      <c r="C11392" s="3">
        <v>1069.819416</v>
      </c>
      <c r="D11392" s="2"/>
    </row>
    <row r="11393" spans="1:4" x14ac:dyDescent="0.25">
      <c r="A11393" s="2">
        <v>540</v>
      </c>
      <c r="B11393">
        <v>12699</v>
      </c>
      <c r="C11393" s="3">
        <v>17226.382124332999</v>
      </c>
      <c r="D11393" s="2"/>
    </row>
    <row r="11394" spans="1:4" x14ac:dyDescent="0.25">
      <c r="A11394" s="2">
        <v>540</v>
      </c>
      <c r="B11394">
        <v>12700</v>
      </c>
      <c r="C11394" s="3">
        <v>1646.2532610000001</v>
      </c>
      <c r="D11394" s="2"/>
    </row>
    <row r="11395" spans="1:4" x14ac:dyDescent="0.25">
      <c r="A11395" s="2">
        <v>540</v>
      </c>
      <c r="B11395">
        <v>12701</v>
      </c>
      <c r="C11395" s="3">
        <v>898.007518</v>
      </c>
      <c r="D11395" s="2"/>
    </row>
    <row r="11396" spans="1:4" x14ac:dyDescent="0.25">
      <c r="A11396" s="2">
        <v>540</v>
      </c>
      <c r="B11396">
        <v>12702</v>
      </c>
      <c r="C11396" s="3">
        <v>950.10653500000001</v>
      </c>
      <c r="D11396" s="2"/>
    </row>
    <row r="11397" spans="1:4" x14ac:dyDescent="0.25">
      <c r="A11397" s="2">
        <v>540</v>
      </c>
      <c r="B11397">
        <v>12703</v>
      </c>
      <c r="C11397" s="3">
        <v>3827.1903240000001</v>
      </c>
      <c r="D11397" s="2"/>
    </row>
    <row r="11398" spans="1:4" x14ac:dyDescent="0.25">
      <c r="A11398" s="2">
        <v>540</v>
      </c>
      <c r="B11398">
        <v>12704</v>
      </c>
      <c r="C11398" s="3">
        <v>14644.296241</v>
      </c>
      <c r="D11398" s="2"/>
    </row>
    <row r="11399" spans="1:4" x14ac:dyDescent="0.25">
      <c r="A11399" s="2">
        <v>540</v>
      </c>
      <c r="B11399">
        <v>12705</v>
      </c>
      <c r="C11399" s="3">
        <v>14911.293996</v>
      </c>
      <c r="D11399" s="2"/>
    </row>
    <row r="11400" spans="1:4" x14ac:dyDescent="0.25">
      <c r="A11400" s="2">
        <v>540</v>
      </c>
      <c r="B11400">
        <v>12706</v>
      </c>
      <c r="C11400" s="3">
        <v>133.00950599999999</v>
      </c>
      <c r="D11400" s="2"/>
    </row>
    <row r="11401" spans="1:4" x14ac:dyDescent="0.25">
      <c r="A11401" s="2">
        <v>540</v>
      </c>
      <c r="B11401">
        <v>12707</v>
      </c>
      <c r="C11401" s="3">
        <v>206.44774699999999</v>
      </c>
      <c r="D11401" s="2"/>
    </row>
    <row r="11402" spans="1:4" x14ac:dyDescent="0.25">
      <c r="A11402" s="2">
        <v>540</v>
      </c>
      <c r="B11402">
        <v>12708</v>
      </c>
      <c r="C11402" s="3">
        <v>20720.204511</v>
      </c>
      <c r="D11402" s="2"/>
    </row>
    <row r="11403" spans="1:4" x14ac:dyDescent="0.25">
      <c r="A11403" s="2">
        <v>540</v>
      </c>
      <c r="B11403">
        <v>12709</v>
      </c>
      <c r="C11403" s="3">
        <v>20360.557029</v>
      </c>
      <c r="D11403" s="2"/>
    </row>
    <row r="11404" spans="1:4" x14ac:dyDescent="0.25">
      <c r="A11404" s="2">
        <v>540</v>
      </c>
      <c r="B11404">
        <v>12710</v>
      </c>
      <c r="C11404" s="3">
        <v>21430.301932999999</v>
      </c>
      <c r="D11404" s="2"/>
    </row>
    <row r="11405" spans="1:4" x14ac:dyDescent="0.25">
      <c r="A11405" s="2">
        <v>540</v>
      </c>
      <c r="B11405">
        <v>12711</v>
      </c>
      <c r="C11405" s="3">
        <v>21706.383919</v>
      </c>
      <c r="D11405" s="2"/>
    </row>
    <row r="11406" spans="1:4" x14ac:dyDescent="0.25">
      <c r="A11406" s="2">
        <v>540</v>
      </c>
      <c r="B11406">
        <v>12712</v>
      </c>
      <c r="C11406" s="3">
        <v>21706.383919</v>
      </c>
      <c r="D11406" s="2"/>
    </row>
    <row r="11407" spans="1:4" x14ac:dyDescent="0.25">
      <c r="A11407" s="2">
        <v>540</v>
      </c>
      <c r="B11407">
        <v>12713</v>
      </c>
      <c r="C11407" s="3">
        <v>23230.164344000001</v>
      </c>
      <c r="D11407" s="2"/>
    </row>
    <row r="11408" spans="1:4" x14ac:dyDescent="0.25">
      <c r="A11408" s="2">
        <v>540</v>
      </c>
      <c r="B11408">
        <v>12714</v>
      </c>
      <c r="C11408" s="3">
        <v>10792.851957999999</v>
      </c>
      <c r="D11408" s="2"/>
    </row>
    <row r="11409" spans="1:4" x14ac:dyDescent="0.25">
      <c r="A11409" s="2">
        <v>540</v>
      </c>
      <c r="B11409">
        <v>12715</v>
      </c>
      <c r="C11409" s="3">
        <v>4705.4817650000005</v>
      </c>
      <c r="D11409" s="2"/>
    </row>
    <row r="11410" spans="1:4" x14ac:dyDescent="0.25">
      <c r="A11410" s="2">
        <v>540</v>
      </c>
      <c r="B11410">
        <v>12716</v>
      </c>
      <c r="C11410" s="3">
        <v>4817.1848710000004</v>
      </c>
      <c r="D11410" s="2"/>
    </row>
    <row r="11411" spans="1:4" x14ac:dyDescent="0.25">
      <c r="A11411" s="2">
        <v>540</v>
      </c>
      <c r="B11411">
        <v>12717</v>
      </c>
      <c r="C11411" s="3">
        <v>179.97487599999999</v>
      </c>
      <c r="D11411" s="2"/>
    </row>
    <row r="11412" spans="1:4" x14ac:dyDescent="0.25">
      <c r="A11412" s="2">
        <v>540</v>
      </c>
      <c r="B11412">
        <v>12718</v>
      </c>
      <c r="C11412" s="3">
        <v>179.97487599999999</v>
      </c>
      <c r="D11412" s="2"/>
    </row>
    <row r="11413" spans="1:4" x14ac:dyDescent="0.25">
      <c r="A11413" s="2">
        <v>540</v>
      </c>
      <c r="B11413">
        <v>12719</v>
      </c>
      <c r="C11413" s="3">
        <v>10792.851957999999</v>
      </c>
      <c r="D11413" s="2"/>
    </row>
    <row r="11414" spans="1:4" x14ac:dyDescent="0.25">
      <c r="A11414" s="2">
        <v>540</v>
      </c>
      <c r="B11414">
        <v>12720</v>
      </c>
      <c r="C11414" s="3">
        <v>13028.26391</v>
      </c>
      <c r="D11414" s="2"/>
    </row>
    <row r="11415" spans="1:4" x14ac:dyDescent="0.25">
      <c r="A11415" s="2">
        <v>540</v>
      </c>
      <c r="B11415">
        <v>12721</v>
      </c>
      <c r="C11415" s="3">
        <v>4655.3310030000002</v>
      </c>
      <c r="D11415" s="2"/>
    </row>
    <row r="11416" spans="1:4" x14ac:dyDescent="0.25">
      <c r="A11416" s="2">
        <v>540</v>
      </c>
      <c r="B11416">
        <v>12722</v>
      </c>
      <c r="C11416" s="3">
        <v>4452.6197339999999</v>
      </c>
      <c r="D11416" s="2"/>
    </row>
    <row r="11417" spans="1:4" x14ac:dyDescent="0.25">
      <c r="A11417" s="2">
        <v>540</v>
      </c>
      <c r="B11417">
        <v>12723</v>
      </c>
      <c r="C11417" s="3">
        <v>6792.8162060000004</v>
      </c>
      <c r="D11417" s="2"/>
    </row>
    <row r="11418" spans="1:4" x14ac:dyDescent="0.25">
      <c r="A11418" s="2">
        <v>540</v>
      </c>
      <c r="B11418">
        <v>12724</v>
      </c>
      <c r="C11418" s="3">
        <v>6437.3992230000003</v>
      </c>
      <c r="D11418" s="2"/>
    </row>
    <row r="11419" spans="1:4" x14ac:dyDescent="0.25">
      <c r="A11419" s="2">
        <v>540</v>
      </c>
      <c r="B11419">
        <v>12725</v>
      </c>
      <c r="C11419" s="3">
        <v>13410.348646</v>
      </c>
      <c r="D11419" s="2"/>
    </row>
    <row r="11420" spans="1:4" x14ac:dyDescent="0.25">
      <c r="A11420" s="2">
        <v>540</v>
      </c>
      <c r="B11420">
        <v>12726</v>
      </c>
      <c r="C11420" s="3">
        <v>14585.142376</v>
      </c>
      <c r="D11420" s="2"/>
    </row>
    <row r="11421" spans="1:4" x14ac:dyDescent="0.25">
      <c r="A11421" s="2">
        <v>540</v>
      </c>
      <c r="B11421">
        <v>12727</v>
      </c>
      <c r="C11421" s="3">
        <v>7842.5738780000001</v>
      </c>
      <c r="D11421" s="2"/>
    </row>
    <row r="11422" spans="1:4" x14ac:dyDescent="0.25">
      <c r="A11422" s="2">
        <v>540</v>
      </c>
      <c r="B11422">
        <v>12728</v>
      </c>
      <c r="C11422" s="3">
        <v>25258.581241</v>
      </c>
      <c r="D11422" s="2"/>
    </row>
    <row r="11423" spans="1:4" x14ac:dyDescent="0.25">
      <c r="A11423" s="2">
        <v>540</v>
      </c>
      <c r="B11423">
        <v>12729</v>
      </c>
      <c r="C11423" s="3">
        <v>25072.233559</v>
      </c>
      <c r="D11423" s="2"/>
    </row>
    <row r="11424" spans="1:4" x14ac:dyDescent="0.25">
      <c r="A11424" s="2">
        <v>540</v>
      </c>
      <c r="B11424">
        <v>12730</v>
      </c>
      <c r="C11424" s="3">
        <v>25072.233559</v>
      </c>
      <c r="D11424" s="2"/>
    </row>
    <row r="11425" spans="1:4" x14ac:dyDescent="0.25">
      <c r="A11425" s="2">
        <v>540</v>
      </c>
      <c r="B11425">
        <v>12732</v>
      </c>
      <c r="C11425" s="3">
        <v>7704.5968679999996</v>
      </c>
      <c r="D11425" s="2"/>
    </row>
    <row r="11426" spans="1:4" x14ac:dyDescent="0.25">
      <c r="A11426" s="2">
        <v>540</v>
      </c>
      <c r="B11426">
        <v>12734</v>
      </c>
      <c r="C11426" s="3">
        <v>7704.5968679999996</v>
      </c>
      <c r="D11426" s="2"/>
    </row>
    <row r="11427" spans="1:4" x14ac:dyDescent="0.25">
      <c r="A11427" s="2">
        <v>540</v>
      </c>
      <c r="B11427">
        <v>12735</v>
      </c>
      <c r="C11427" s="3">
        <v>18965.226575000001</v>
      </c>
      <c r="D11427" s="2"/>
    </row>
    <row r="11428" spans="1:4" x14ac:dyDescent="0.25">
      <c r="A11428" s="2">
        <v>540</v>
      </c>
      <c r="B11428">
        <v>12737</v>
      </c>
      <c r="C11428" s="3">
        <v>13797.630837000001</v>
      </c>
      <c r="D11428" s="2"/>
    </row>
    <row r="11429" spans="1:4" x14ac:dyDescent="0.25">
      <c r="A11429" s="2">
        <v>540</v>
      </c>
      <c r="B11429">
        <v>12738</v>
      </c>
      <c r="C11429" s="3">
        <v>13281.615129</v>
      </c>
      <c r="D11429" s="2"/>
    </row>
    <row r="11430" spans="1:4" x14ac:dyDescent="0.25">
      <c r="A11430" s="2">
        <v>540</v>
      </c>
      <c r="B11430">
        <v>12739</v>
      </c>
      <c r="C11430" s="3">
        <v>15418.063677</v>
      </c>
      <c r="D11430" s="2"/>
    </row>
    <row r="11431" spans="1:4" x14ac:dyDescent="0.25">
      <c r="A11431" s="2">
        <v>540</v>
      </c>
      <c r="B11431">
        <v>12740</v>
      </c>
      <c r="C11431" s="3">
        <v>20379.991755999999</v>
      </c>
      <c r="D11431" s="2"/>
    </row>
    <row r="11432" spans="1:4" x14ac:dyDescent="0.25">
      <c r="A11432" s="2">
        <v>540</v>
      </c>
      <c r="B11432">
        <v>12741</v>
      </c>
      <c r="C11432" s="3">
        <v>2265.9784359999999</v>
      </c>
      <c r="D11432" s="2"/>
    </row>
    <row r="11433" spans="1:4" x14ac:dyDescent="0.25">
      <c r="A11433" s="2">
        <v>540</v>
      </c>
      <c r="B11433">
        <v>12742</v>
      </c>
      <c r="C11433" s="3">
        <v>13028.26391</v>
      </c>
      <c r="D11433" s="2"/>
    </row>
    <row r="11434" spans="1:4" x14ac:dyDescent="0.25">
      <c r="A11434" s="2">
        <v>540</v>
      </c>
      <c r="B11434">
        <v>12743</v>
      </c>
      <c r="C11434" s="3">
        <v>7972.354088</v>
      </c>
      <c r="D11434" s="2"/>
    </row>
    <row r="11435" spans="1:4" x14ac:dyDescent="0.25">
      <c r="A11435" s="2">
        <v>540</v>
      </c>
      <c r="B11435">
        <v>12744</v>
      </c>
      <c r="C11435" s="3">
        <v>8097.1289729999999</v>
      </c>
      <c r="D11435" s="2"/>
    </row>
    <row r="11436" spans="1:4" x14ac:dyDescent="0.25">
      <c r="A11436" s="2">
        <v>540</v>
      </c>
      <c r="B11436">
        <v>12745</v>
      </c>
      <c r="C11436" s="3">
        <v>8159.2555769999999</v>
      </c>
      <c r="D11436" s="2"/>
    </row>
    <row r="11437" spans="1:4" x14ac:dyDescent="0.25">
      <c r="A11437" s="2">
        <v>540</v>
      </c>
      <c r="B11437">
        <v>12746</v>
      </c>
      <c r="C11437" s="3">
        <v>17680.743272</v>
      </c>
      <c r="D11437" s="2"/>
    </row>
    <row r="11438" spans="1:4" x14ac:dyDescent="0.25">
      <c r="A11438" s="2">
        <v>540</v>
      </c>
      <c r="B11438">
        <v>12747</v>
      </c>
      <c r="C11438" s="3">
        <v>34884.489446</v>
      </c>
      <c r="D11438" s="2"/>
    </row>
    <row r="11439" spans="1:4" x14ac:dyDescent="0.25">
      <c r="A11439" s="2">
        <v>540</v>
      </c>
      <c r="B11439">
        <v>12748</v>
      </c>
      <c r="C11439" s="3">
        <v>19408.650065000002</v>
      </c>
      <c r="D11439" s="2"/>
    </row>
    <row r="11440" spans="1:4" x14ac:dyDescent="0.25">
      <c r="A11440" s="2">
        <v>540</v>
      </c>
      <c r="B11440">
        <v>12749</v>
      </c>
      <c r="C11440" s="3">
        <v>93818.671163000006</v>
      </c>
      <c r="D11440" s="2"/>
    </row>
    <row r="11441" spans="1:4" x14ac:dyDescent="0.25">
      <c r="A11441" s="2">
        <v>540</v>
      </c>
      <c r="B11441">
        <v>12750</v>
      </c>
      <c r="C11441" s="3">
        <v>57371.603893997999</v>
      </c>
      <c r="D11441" s="2"/>
    </row>
    <row r="11442" spans="1:4" x14ac:dyDescent="0.25">
      <c r="A11442" s="2">
        <v>540</v>
      </c>
      <c r="B11442">
        <v>12752</v>
      </c>
      <c r="C11442" s="3">
        <v>762.26759299800005</v>
      </c>
      <c r="D11442" s="2"/>
    </row>
    <row r="11443" spans="1:4" x14ac:dyDescent="0.25">
      <c r="A11443" s="2">
        <v>540</v>
      </c>
      <c r="B11443">
        <v>12753</v>
      </c>
      <c r="C11443" s="3">
        <v>57219.385780999997</v>
      </c>
      <c r="D11443" s="2"/>
    </row>
    <row r="11444" spans="1:4" x14ac:dyDescent="0.25">
      <c r="A11444" s="2">
        <v>540</v>
      </c>
      <c r="B11444">
        <v>12754</v>
      </c>
      <c r="C11444" s="3">
        <v>1372.3170739980001</v>
      </c>
      <c r="D11444" s="2"/>
    </row>
    <row r="11445" spans="1:4" x14ac:dyDescent="0.25">
      <c r="A11445" s="2">
        <v>540</v>
      </c>
      <c r="B11445">
        <v>12755</v>
      </c>
      <c r="C11445" s="3">
        <v>2820.8050909960002</v>
      </c>
      <c r="D11445" s="2"/>
    </row>
    <row r="11446" spans="1:4" x14ac:dyDescent="0.25">
      <c r="A11446" s="2">
        <v>540</v>
      </c>
      <c r="B11446">
        <v>12756</v>
      </c>
      <c r="C11446" s="3">
        <v>610.04948100000001</v>
      </c>
      <c r="D11446" s="2"/>
    </row>
    <row r="11447" spans="1:4" x14ac:dyDescent="0.25">
      <c r="A11447" s="2">
        <v>540</v>
      </c>
      <c r="B11447">
        <v>12757</v>
      </c>
      <c r="C11447" s="3">
        <v>972.85106299799997</v>
      </c>
      <c r="D11447" s="2"/>
    </row>
    <row r="11448" spans="1:4" x14ac:dyDescent="0.25">
      <c r="A11448" s="2">
        <v>540</v>
      </c>
      <c r="B11448">
        <v>12758</v>
      </c>
      <c r="C11448" s="3">
        <v>56609.336301000003</v>
      </c>
      <c r="D11448" s="2"/>
    </row>
    <row r="11449" spans="1:4" x14ac:dyDescent="0.25">
      <c r="A11449" s="2">
        <v>540</v>
      </c>
      <c r="B11449">
        <v>12759</v>
      </c>
      <c r="C11449" s="3">
        <v>54414.649229000002</v>
      </c>
      <c r="D11449" s="2"/>
    </row>
    <row r="11450" spans="1:4" x14ac:dyDescent="0.25">
      <c r="A11450" s="2">
        <v>540</v>
      </c>
      <c r="B11450">
        <v>12760</v>
      </c>
      <c r="C11450" s="3">
        <v>475.636954</v>
      </c>
      <c r="D11450" s="2"/>
    </row>
    <row r="11451" spans="1:4" x14ac:dyDescent="0.25">
      <c r="A11451" s="2">
        <v>540</v>
      </c>
      <c r="B11451">
        <v>12761</v>
      </c>
      <c r="C11451" s="3">
        <v>54890.286183999997</v>
      </c>
      <c r="D11451" s="2"/>
    </row>
    <row r="11452" spans="1:4" x14ac:dyDescent="0.25">
      <c r="A11452" s="2">
        <v>540</v>
      </c>
      <c r="B11452">
        <v>12762</v>
      </c>
      <c r="C11452" s="3">
        <v>10474.872266</v>
      </c>
      <c r="D11452" s="2"/>
    </row>
    <row r="11453" spans="1:4" x14ac:dyDescent="0.25">
      <c r="A11453" s="2">
        <v>540</v>
      </c>
      <c r="B11453">
        <v>12763</v>
      </c>
      <c r="C11453" s="3">
        <v>2820.8050909960002</v>
      </c>
      <c r="D11453" s="2"/>
    </row>
    <row r="11454" spans="1:4" x14ac:dyDescent="0.25">
      <c r="A11454" s="2">
        <v>540</v>
      </c>
      <c r="B11454">
        <v>12764</v>
      </c>
      <c r="C11454" s="3">
        <v>2820.8050909960002</v>
      </c>
      <c r="D11454" s="2"/>
    </row>
    <row r="11455" spans="1:4" x14ac:dyDescent="0.25">
      <c r="A11455" s="2">
        <v>540</v>
      </c>
      <c r="B11455">
        <v>12765</v>
      </c>
      <c r="C11455" s="3">
        <v>1211.853711</v>
      </c>
      <c r="D11455" s="2"/>
    </row>
    <row r="11456" spans="1:4" x14ac:dyDescent="0.25">
      <c r="A11456" s="2">
        <v>540</v>
      </c>
      <c r="B11456">
        <v>12766</v>
      </c>
      <c r="C11456" s="3">
        <v>1211.853711</v>
      </c>
      <c r="D11456" s="2"/>
    </row>
    <row r="11457" spans="1:4" x14ac:dyDescent="0.25">
      <c r="A11457" s="2">
        <v>540</v>
      </c>
      <c r="B11457">
        <v>12767</v>
      </c>
      <c r="C11457" s="3">
        <v>59676.125353000003</v>
      </c>
      <c r="D11457" s="2"/>
    </row>
    <row r="11458" spans="1:4" x14ac:dyDescent="0.25">
      <c r="A11458" s="2">
        <v>540</v>
      </c>
      <c r="B11458">
        <v>12768</v>
      </c>
      <c r="C11458" s="3">
        <v>60360.383673999997</v>
      </c>
      <c r="D11458" s="2"/>
    </row>
    <row r="11459" spans="1:4" x14ac:dyDescent="0.25">
      <c r="A11459" s="2">
        <v>540</v>
      </c>
      <c r="B11459">
        <v>12769</v>
      </c>
      <c r="C11459" s="3">
        <v>430.31041199999999</v>
      </c>
      <c r="D11459" s="2"/>
    </row>
    <row r="11460" spans="1:4" x14ac:dyDescent="0.25">
      <c r="A11460" s="2">
        <v>540</v>
      </c>
      <c r="B11460">
        <v>12770</v>
      </c>
      <c r="C11460" s="3">
        <v>249.496126</v>
      </c>
      <c r="D11460" s="2"/>
    </row>
    <row r="11461" spans="1:4" x14ac:dyDescent="0.25">
      <c r="A11461" s="2">
        <v>540</v>
      </c>
      <c r="B11461">
        <v>12771</v>
      </c>
      <c r="C11461" s="3">
        <v>577.30672300000003</v>
      </c>
      <c r="D11461" s="2"/>
    </row>
    <row r="11462" spans="1:4" x14ac:dyDescent="0.25">
      <c r="A11462" s="2">
        <v>540</v>
      </c>
      <c r="B11462">
        <v>12772</v>
      </c>
      <c r="C11462" s="3">
        <v>146.99631299999999</v>
      </c>
      <c r="D11462" s="2"/>
    </row>
    <row r="11463" spans="1:4" x14ac:dyDescent="0.25">
      <c r="A11463" s="2">
        <v>540</v>
      </c>
      <c r="B11463">
        <v>12773</v>
      </c>
      <c r="C11463" s="3">
        <v>430.31041199999999</v>
      </c>
      <c r="D11463" s="2"/>
    </row>
    <row r="11464" spans="1:4" x14ac:dyDescent="0.25">
      <c r="A11464" s="2">
        <v>540</v>
      </c>
      <c r="B11464">
        <v>12774</v>
      </c>
      <c r="C11464" s="3">
        <v>8614.4911360000006</v>
      </c>
      <c r="D11464" s="2"/>
    </row>
    <row r="11465" spans="1:4" x14ac:dyDescent="0.25">
      <c r="A11465" s="2">
        <v>540</v>
      </c>
      <c r="B11465">
        <v>12777</v>
      </c>
      <c r="C11465" s="3">
        <v>4904.7887700000001</v>
      </c>
      <c r="D11465" s="2"/>
    </row>
    <row r="11466" spans="1:4" x14ac:dyDescent="0.25">
      <c r="A11466" s="2">
        <v>540</v>
      </c>
      <c r="B11466">
        <v>12778</v>
      </c>
      <c r="C11466" s="3">
        <v>1755.046726</v>
      </c>
      <c r="D11466" s="2"/>
    </row>
    <row r="11467" spans="1:4" x14ac:dyDescent="0.25">
      <c r="A11467" s="2">
        <v>540</v>
      </c>
      <c r="B11467">
        <v>12781</v>
      </c>
      <c r="C11467" s="3">
        <v>6417.4310310000001</v>
      </c>
      <c r="D11467" s="2"/>
    </row>
    <row r="11468" spans="1:4" x14ac:dyDescent="0.25">
      <c r="A11468" s="2">
        <v>540</v>
      </c>
      <c r="B11468">
        <v>12782</v>
      </c>
      <c r="C11468" s="3">
        <v>5041.2890479999996</v>
      </c>
      <c r="D11468" s="2"/>
    </row>
    <row r="11469" spans="1:4" x14ac:dyDescent="0.25">
      <c r="A11469" s="2">
        <v>540</v>
      </c>
      <c r="B11469">
        <v>12783</v>
      </c>
      <c r="C11469" s="3">
        <v>1825.503825</v>
      </c>
      <c r="D11469" s="2"/>
    </row>
    <row r="11470" spans="1:4" x14ac:dyDescent="0.25">
      <c r="A11470" s="2">
        <v>540</v>
      </c>
      <c r="B11470">
        <v>12784</v>
      </c>
      <c r="C11470" s="3">
        <v>2077.4843550000001</v>
      </c>
      <c r="D11470" s="2"/>
    </row>
    <row r="11471" spans="1:4" x14ac:dyDescent="0.25">
      <c r="A11471" s="2">
        <v>540</v>
      </c>
      <c r="B11471">
        <v>12785</v>
      </c>
      <c r="C11471" s="3">
        <v>5445.6814480000003</v>
      </c>
      <c r="D11471" s="2"/>
    </row>
    <row r="11472" spans="1:4" x14ac:dyDescent="0.25">
      <c r="A11472" s="2">
        <v>540</v>
      </c>
      <c r="B11472">
        <v>12786</v>
      </c>
      <c r="C11472" s="3">
        <v>4829.8945119999998</v>
      </c>
      <c r="D11472" s="2"/>
    </row>
    <row r="11473" spans="1:4" x14ac:dyDescent="0.25">
      <c r="A11473" s="2">
        <v>540</v>
      </c>
      <c r="B11473">
        <v>12787</v>
      </c>
      <c r="C11473" s="3">
        <v>4090.2879939999998</v>
      </c>
      <c r="D11473" s="2"/>
    </row>
    <row r="11474" spans="1:4" x14ac:dyDescent="0.25">
      <c r="A11474" s="2">
        <v>540</v>
      </c>
      <c r="B11474">
        <v>12788</v>
      </c>
      <c r="C11474" s="3">
        <v>6437.8705909999999</v>
      </c>
      <c r="D11474" s="2"/>
    </row>
    <row r="11475" spans="1:4" x14ac:dyDescent="0.25">
      <c r="A11475" s="2">
        <v>540</v>
      </c>
      <c r="B11475">
        <v>12789</v>
      </c>
      <c r="C11475" s="3">
        <v>13085.429431</v>
      </c>
      <c r="D11475" s="2"/>
    </row>
    <row r="11476" spans="1:4" x14ac:dyDescent="0.25">
      <c r="A11476" s="2">
        <v>540</v>
      </c>
      <c r="B11476">
        <v>12790</v>
      </c>
      <c r="C11476" s="3">
        <v>6681.9380730000003</v>
      </c>
      <c r="D11476" s="2"/>
    </row>
    <row r="11477" spans="1:4" x14ac:dyDescent="0.25">
      <c r="A11477" s="2">
        <v>540</v>
      </c>
      <c r="B11477">
        <v>12791</v>
      </c>
      <c r="C11477" s="3">
        <v>5906.586249</v>
      </c>
      <c r="D11477" s="2"/>
    </row>
    <row r="11478" spans="1:4" x14ac:dyDescent="0.25">
      <c r="A11478" s="2">
        <v>540</v>
      </c>
      <c r="B11478">
        <v>12792</v>
      </c>
      <c r="C11478" s="3">
        <v>2824.9240370000002</v>
      </c>
      <c r="D11478" s="2"/>
    </row>
    <row r="11479" spans="1:4" x14ac:dyDescent="0.25">
      <c r="A11479" s="2">
        <v>540</v>
      </c>
      <c r="B11479">
        <v>12793</v>
      </c>
      <c r="C11479" s="3">
        <v>2979.5302879999999</v>
      </c>
      <c r="D11479" s="2"/>
    </row>
    <row r="11480" spans="1:4" x14ac:dyDescent="0.25">
      <c r="A11480" s="2">
        <v>540</v>
      </c>
      <c r="B11480">
        <v>12794</v>
      </c>
      <c r="C11480" s="3">
        <v>16332.149025000001</v>
      </c>
      <c r="D11480" s="2"/>
    </row>
    <row r="11481" spans="1:4" x14ac:dyDescent="0.25">
      <c r="A11481" s="2">
        <v>540</v>
      </c>
      <c r="B11481">
        <v>12795</v>
      </c>
      <c r="C11481" s="3">
        <v>7546.6913569999997</v>
      </c>
      <c r="D11481" s="2"/>
    </row>
    <row r="11482" spans="1:4" x14ac:dyDescent="0.25">
      <c r="A11482" s="2">
        <v>540</v>
      </c>
      <c r="B11482">
        <v>12796</v>
      </c>
      <c r="C11482" s="3">
        <v>8886.1165359999995</v>
      </c>
      <c r="D11482" s="2"/>
    </row>
    <row r="11483" spans="1:4" x14ac:dyDescent="0.25">
      <c r="A11483" s="2">
        <v>540</v>
      </c>
      <c r="B11483">
        <v>12797</v>
      </c>
      <c r="C11483" s="3">
        <v>4856.9759290000002</v>
      </c>
      <c r="D11483" s="2"/>
    </row>
    <row r="11484" spans="1:4" x14ac:dyDescent="0.25">
      <c r="A11484" s="2">
        <v>540</v>
      </c>
      <c r="B11484">
        <v>12798</v>
      </c>
      <c r="C11484" s="3">
        <v>10495.823284</v>
      </c>
      <c r="D11484" s="2"/>
    </row>
    <row r="11485" spans="1:4" x14ac:dyDescent="0.25">
      <c r="A11485" s="2">
        <v>540</v>
      </c>
      <c r="B11485">
        <v>12799</v>
      </c>
      <c r="C11485" s="3">
        <v>10495.823284</v>
      </c>
      <c r="D11485" s="2"/>
    </row>
    <row r="11486" spans="1:4" x14ac:dyDescent="0.25">
      <c r="A11486" s="2">
        <v>540</v>
      </c>
      <c r="B11486">
        <v>12800</v>
      </c>
      <c r="C11486" s="3">
        <v>13140.910011</v>
      </c>
      <c r="D11486" s="2"/>
    </row>
    <row r="11487" spans="1:4" x14ac:dyDescent="0.25">
      <c r="A11487" s="2">
        <v>540</v>
      </c>
      <c r="B11487">
        <v>12801</v>
      </c>
      <c r="C11487" s="3">
        <v>6825.2631190000002</v>
      </c>
      <c r="D11487" s="2"/>
    </row>
    <row r="11488" spans="1:4" x14ac:dyDescent="0.25">
      <c r="A11488" s="2">
        <v>540</v>
      </c>
      <c r="B11488">
        <v>12802</v>
      </c>
      <c r="C11488" s="3">
        <v>6762.5454200000004</v>
      </c>
      <c r="D11488" s="2"/>
    </row>
    <row r="11489" spans="1:4" x14ac:dyDescent="0.25">
      <c r="A11489" s="2">
        <v>540</v>
      </c>
      <c r="B11489">
        <v>12803</v>
      </c>
      <c r="C11489" s="3">
        <v>9128.0650989999995</v>
      </c>
      <c r="D11489" s="2"/>
    </row>
    <row r="11490" spans="1:4" x14ac:dyDescent="0.25">
      <c r="A11490" s="2">
        <v>540</v>
      </c>
      <c r="B11490">
        <v>12804</v>
      </c>
      <c r="C11490" s="3">
        <v>2424.476971</v>
      </c>
      <c r="D11490" s="2"/>
    </row>
    <row r="11491" spans="1:4" x14ac:dyDescent="0.25">
      <c r="A11491" s="2">
        <v>540</v>
      </c>
      <c r="B11491">
        <v>12805</v>
      </c>
      <c r="C11491" s="3">
        <v>5829.1368819999998</v>
      </c>
      <c r="D11491" s="2"/>
    </row>
    <row r="11492" spans="1:4" x14ac:dyDescent="0.25">
      <c r="A11492" s="2">
        <v>540</v>
      </c>
      <c r="B11492">
        <v>12806</v>
      </c>
      <c r="C11492" s="3">
        <v>3333.5849899999998</v>
      </c>
      <c r="D11492" s="2"/>
    </row>
    <row r="11493" spans="1:4" x14ac:dyDescent="0.25">
      <c r="A11493" s="2">
        <v>540</v>
      </c>
      <c r="B11493">
        <v>12807</v>
      </c>
      <c r="C11493" s="3">
        <v>8316.8595960000002</v>
      </c>
      <c r="D11493" s="2"/>
    </row>
    <row r="11494" spans="1:4" x14ac:dyDescent="0.25">
      <c r="A11494" s="2">
        <v>540</v>
      </c>
      <c r="B11494">
        <v>12808</v>
      </c>
      <c r="C11494" s="3">
        <v>4867.9223949999996</v>
      </c>
      <c r="D11494" s="2"/>
    </row>
    <row r="11495" spans="1:4" x14ac:dyDescent="0.25">
      <c r="A11495" s="2">
        <v>540</v>
      </c>
      <c r="B11495">
        <v>12809</v>
      </c>
      <c r="C11495" s="3">
        <v>6045.0204780000004</v>
      </c>
      <c r="D11495" s="2"/>
    </row>
    <row r="11496" spans="1:4" x14ac:dyDescent="0.25">
      <c r="A11496" s="2">
        <v>540</v>
      </c>
      <c r="B11496">
        <v>12810</v>
      </c>
      <c r="C11496" s="3">
        <v>8003.0417829999997</v>
      </c>
      <c r="D11496" s="2"/>
    </row>
    <row r="11497" spans="1:4" x14ac:dyDescent="0.25">
      <c r="A11497" s="2">
        <v>540</v>
      </c>
      <c r="B11497">
        <v>12811</v>
      </c>
      <c r="C11497" s="3">
        <v>5143.5363209999996</v>
      </c>
      <c r="D11497" s="2"/>
    </row>
    <row r="11498" spans="1:4" x14ac:dyDescent="0.25">
      <c r="A11498" s="2">
        <v>540</v>
      </c>
      <c r="B11498">
        <v>12812</v>
      </c>
      <c r="C11498" s="3">
        <v>4906.2861579999999</v>
      </c>
      <c r="D11498" s="2"/>
    </row>
    <row r="11499" spans="1:4" x14ac:dyDescent="0.25">
      <c r="A11499" s="2">
        <v>540</v>
      </c>
      <c r="B11499">
        <v>12813</v>
      </c>
      <c r="C11499" s="3">
        <v>13494.642701999999</v>
      </c>
      <c r="D11499" s="2"/>
    </row>
    <row r="11500" spans="1:4" x14ac:dyDescent="0.25">
      <c r="A11500" s="2">
        <v>540</v>
      </c>
      <c r="B11500">
        <v>12814</v>
      </c>
      <c r="C11500" s="3">
        <v>1749.150535</v>
      </c>
      <c r="D11500" s="2"/>
    </row>
    <row r="11501" spans="1:4" x14ac:dyDescent="0.25">
      <c r="A11501" s="2">
        <v>540</v>
      </c>
      <c r="B11501">
        <v>12815</v>
      </c>
      <c r="C11501" s="3">
        <v>5015.3179040000005</v>
      </c>
      <c r="D11501" s="2"/>
    </row>
    <row r="11502" spans="1:4" x14ac:dyDescent="0.25">
      <c r="A11502" s="2">
        <v>540</v>
      </c>
      <c r="B11502">
        <v>12816</v>
      </c>
      <c r="C11502" s="3">
        <v>10862.310237</v>
      </c>
      <c r="D11502" s="2"/>
    </row>
    <row r="11503" spans="1:4" x14ac:dyDescent="0.25">
      <c r="A11503" s="2">
        <v>540</v>
      </c>
      <c r="B11503">
        <v>12817</v>
      </c>
      <c r="C11503" s="3">
        <v>10607.712353999999</v>
      </c>
      <c r="D11503" s="2"/>
    </row>
    <row r="11504" spans="1:4" x14ac:dyDescent="0.25">
      <c r="A11504" s="2">
        <v>540</v>
      </c>
      <c r="B11504">
        <v>12818</v>
      </c>
      <c r="C11504" s="3">
        <v>13113.923998</v>
      </c>
      <c r="D11504" s="2"/>
    </row>
    <row r="11505" spans="1:4" x14ac:dyDescent="0.25">
      <c r="A11505" s="2">
        <v>540</v>
      </c>
      <c r="B11505">
        <v>12819</v>
      </c>
      <c r="C11505" s="3">
        <v>16815.916614999998</v>
      </c>
      <c r="D11505" s="2"/>
    </row>
    <row r="11506" spans="1:4" x14ac:dyDescent="0.25">
      <c r="A11506" s="2">
        <v>540</v>
      </c>
      <c r="B11506">
        <v>12820</v>
      </c>
      <c r="C11506" s="3">
        <v>14992.45304</v>
      </c>
      <c r="D11506" s="2"/>
    </row>
    <row r="11507" spans="1:4" x14ac:dyDescent="0.25">
      <c r="A11507" s="2">
        <v>540</v>
      </c>
      <c r="B11507">
        <v>12821</v>
      </c>
      <c r="C11507" s="3">
        <v>4207.2717259999999</v>
      </c>
      <c r="D11507" s="2"/>
    </row>
    <row r="11508" spans="1:4" x14ac:dyDescent="0.25">
      <c r="A11508" s="2">
        <v>540</v>
      </c>
      <c r="B11508">
        <v>12822</v>
      </c>
      <c r="C11508" s="3">
        <v>14992.45304</v>
      </c>
      <c r="D11508" s="2"/>
    </row>
    <row r="11509" spans="1:4" x14ac:dyDescent="0.25">
      <c r="A11509" s="2">
        <v>540</v>
      </c>
      <c r="B11509">
        <v>12823</v>
      </c>
      <c r="C11509" s="3">
        <v>38911.222830999999</v>
      </c>
      <c r="D11509" s="2"/>
    </row>
    <row r="11510" spans="1:4" x14ac:dyDescent="0.25">
      <c r="A11510" s="2">
        <v>540</v>
      </c>
      <c r="B11510">
        <v>12824</v>
      </c>
      <c r="C11510" s="3">
        <v>5124.7036029999999</v>
      </c>
      <c r="D11510" s="2"/>
    </row>
    <row r="11511" spans="1:4" x14ac:dyDescent="0.25">
      <c r="A11511" s="2">
        <v>540</v>
      </c>
      <c r="B11511">
        <v>12825</v>
      </c>
      <c r="C11511" s="3">
        <v>7797.4296850000001</v>
      </c>
      <c r="D11511" s="2"/>
    </row>
    <row r="11512" spans="1:4" x14ac:dyDescent="0.25">
      <c r="A11512" s="2">
        <v>540</v>
      </c>
      <c r="B11512">
        <v>12826</v>
      </c>
      <c r="C11512" s="3">
        <v>2046.7895430000001</v>
      </c>
      <c r="D11512" s="2"/>
    </row>
    <row r="11513" spans="1:4" x14ac:dyDescent="0.25">
      <c r="A11513" s="2">
        <v>540</v>
      </c>
      <c r="B11513">
        <v>12827</v>
      </c>
      <c r="C11513" s="3">
        <v>2041.31609</v>
      </c>
      <c r="D11513" s="2"/>
    </row>
    <row r="11514" spans="1:4" x14ac:dyDescent="0.25">
      <c r="A11514" s="2">
        <v>540</v>
      </c>
      <c r="B11514">
        <v>12828</v>
      </c>
      <c r="C11514" s="3">
        <v>2041.31609</v>
      </c>
      <c r="D11514" s="2"/>
    </row>
    <row r="11515" spans="1:4" x14ac:dyDescent="0.25">
      <c r="A11515" s="2">
        <v>540</v>
      </c>
      <c r="B11515">
        <v>12829</v>
      </c>
      <c r="C11515" s="3">
        <v>65836.824640999999</v>
      </c>
      <c r="D11515" s="2"/>
    </row>
    <row r="11516" spans="1:4" x14ac:dyDescent="0.25">
      <c r="A11516" s="2">
        <v>540</v>
      </c>
      <c r="B11516">
        <v>12830</v>
      </c>
      <c r="C11516" s="3">
        <v>34703.951105</v>
      </c>
      <c r="D11516" s="2"/>
    </row>
    <row r="11517" spans="1:4" x14ac:dyDescent="0.25">
      <c r="A11517" s="2">
        <v>540</v>
      </c>
      <c r="B11517">
        <v>12831</v>
      </c>
      <c r="C11517" s="3">
        <v>12416.265954</v>
      </c>
      <c r="D11517" s="2"/>
    </row>
    <row r="11518" spans="1:4" x14ac:dyDescent="0.25">
      <c r="A11518" s="2">
        <v>540</v>
      </c>
      <c r="B11518">
        <v>12832</v>
      </c>
      <c r="C11518" s="3">
        <v>65836.824640999999</v>
      </c>
      <c r="D11518" s="2"/>
    </row>
    <row r="11519" spans="1:4" x14ac:dyDescent="0.25">
      <c r="A11519" s="2">
        <v>540</v>
      </c>
      <c r="B11519">
        <v>12833</v>
      </c>
      <c r="C11519" s="3">
        <v>46125.326574999999</v>
      </c>
      <c r="D11519" s="2"/>
    </row>
    <row r="11520" spans="1:4" x14ac:dyDescent="0.25">
      <c r="A11520" s="2">
        <v>540</v>
      </c>
      <c r="B11520">
        <v>12834</v>
      </c>
      <c r="C11520" s="3">
        <v>44035.926433000001</v>
      </c>
      <c r="D11520" s="2"/>
    </row>
    <row r="11521" spans="1:4" x14ac:dyDescent="0.25">
      <c r="A11521" s="2">
        <v>540</v>
      </c>
      <c r="B11521">
        <v>12835</v>
      </c>
      <c r="C11521" s="3">
        <v>47070.524584999999</v>
      </c>
      <c r="D11521" s="2"/>
    </row>
    <row r="11522" spans="1:4" x14ac:dyDescent="0.25">
      <c r="A11522" s="2">
        <v>540</v>
      </c>
      <c r="B11522">
        <v>12836</v>
      </c>
      <c r="C11522" s="3">
        <v>32862.285003999998</v>
      </c>
      <c r="D11522" s="2"/>
    </row>
    <row r="11523" spans="1:4" x14ac:dyDescent="0.25">
      <c r="A11523" s="2">
        <v>540</v>
      </c>
      <c r="B11523">
        <v>12837</v>
      </c>
      <c r="C11523" s="3">
        <v>86712.138313000003</v>
      </c>
      <c r="D11523" s="2"/>
    </row>
    <row r="11524" spans="1:4" x14ac:dyDescent="0.25">
      <c r="A11524" s="2">
        <v>540</v>
      </c>
      <c r="B11524">
        <v>12838</v>
      </c>
      <c r="C11524" s="3">
        <v>82429.807174000001</v>
      </c>
      <c r="D11524" s="2"/>
    </row>
    <row r="11525" spans="1:4" x14ac:dyDescent="0.25">
      <c r="A11525" s="2">
        <v>540</v>
      </c>
      <c r="B11525">
        <v>12839</v>
      </c>
      <c r="C11525" s="3">
        <v>9128.0650989999995</v>
      </c>
      <c r="D11525" s="2"/>
    </row>
    <row r="11526" spans="1:4" x14ac:dyDescent="0.25">
      <c r="A11526" s="2">
        <v>540</v>
      </c>
      <c r="B11526">
        <v>12840</v>
      </c>
      <c r="C11526" s="3">
        <v>12593.708016</v>
      </c>
      <c r="D11526" s="2"/>
    </row>
    <row r="11527" spans="1:4" x14ac:dyDescent="0.25">
      <c r="A11527" s="2">
        <v>540</v>
      </c>
      <c r="B11527">
        <v>12841</v>
      </c>
      <c r="C11527" s="3">
        <v>38431.607962000002</v>
      </c>
      <c r="D11527" s="2"/>
    </row>
    <row r="11528" spans="1:4" x14ac:dyDescent="0.25">
      <c r="A11528" s="2">
        <v>540</v>
      </c>
      <c r="B11528">
        <v>12842</v>
      </c>
      <c r="C11528" s="3">
        <v>12416.265954</v>
      </c>
      <c r="D11528" s="2"/>
    </row>
    <row r="11529" spans="1:4" x14ac:dyDescent="0.25">
      <c r="A11529" s="2">
        <v>540</v>
      </c>
      <c r="B11529">
        <v>12843</v>
      </c>
      <c r="C11529" s="3">
        <v>55332.535673999999</v>
      </c>
      <c r="D11529" s="2"/>
    </row>
    <row r="11530" spans="1:4" x14ac:dyDescent="0.25">
      <c r="A11530" s="2">
        <v>540</v>
      </c>
      <c r="B11530">
        <v>12844</v>
      </c>
      <c r="C11530" s="3">
        <v>12593.708016</v>
      </c>
      <c r="D11530" s="2"/>
    </row>
    <row r="11531" spans="1:4" x14ac:dyDescent="0.25">
      <c r="A11531" s="2">
        <v>540</v>
      </c>
      <c r="B11531">
        <v>12845</v>
      </c>
      <c r="C11531" s="3">
        <v>8984.3551050000005</v>
      </c>
      <c r="D11531" s="2"/>
    </row>
    <row r="11532" spans="1:4" x14ac:dyDescent="0.25">
      <c r="A11532" s="2">
        <v>540</v>
      </c>
      <c r="B11532">
        <v>12846</v>
      </c>
      <c r="C11532" s="3">
        <v>14156.191343</v>
      </c>
      <c r="D11532" s="2"/>
    </row>
    <row r="11533" spans="1:4" x14ac:dyDescent="0.25">
      <c r="A11533" s="2">
        <v>540</v>
      </c>
      <c r="B11533">
        <v>12847</v>
      </c>
      <c r="C11533" s="3">
        <v>2434.078043</v>
      </c>
      <c r="D11533" s="2"/>
    </row>
    <row r="11534" spans="1:4" x14ac:dyDescent="0.25">
      <c r="A11534" s="2">
        <v>540</v>
      </c>
      <c r="B11534">
        <v>12848</v>
      </c>
      <c r="C11534" s="3">
        <v>14156.191343</v>
      </c>
      <c r="D11534" s="2"/>
    </row>
    <row r="11535" spans="1:4" x14ac:dyDescent="0.25">
      <c r="A11535" s="2">
        <v>540</v>
      </c>
      <c r="B11535">
        <v>12849</v>
      </c>
      <c r="C11535" s="3">
        <v>20083.723422999999</v>
      </c>
      <c r="D11535" s="2"/>
    </row>
    <row r="11536" spans="1:4" x14ac:dyDescent="0.25">
      <c r="A11536" s="2">
        <v>540</v>
      </c>
      <c r="B11536">
        <v>12850</v>
      </c>
      <c r="C11536" s="3">
        <v>15656.260420000001</v>
      </c>
      <c r="D11536" s="2"/>
    </row>
    <row r="11537" spans="1:4" x14ac:dyDescent="0.25">
      <c r="A11537" s="2">
        <v>540</v>
      </c>
      <c r="B11537">
        <v>12851</v>
      </c>
      <c r="C11537" s="3">
        <v>15653.826777</v>
      </c>
      <c r="D11537" s="2"/>
    </row>
    <row r="11538" spans="1:4" x14ac:dyDescent="0.25">
      <c r="A11538" s="2">
        <v>540</v>
      </c>
      <c r="B11538">
        <v>12852</v>
      </c>
      <c r="C11538" s="3">
        <v>1230.098481</v>
      </c>
      <c r="D11538" s="2"/>
    </row>
    <row r="11539" spans="1:4" x14ac:dyDescent="0.25">
      <c r="A11539" s="2">
        <v>540</v>
      </c>
      <c r="B11539">
        <v>12853</v>
      </c>
      <c r="C11539" s="3">
        <v>20155.723422999999</v>
      </c>
      <c r="D11539" s="2"/>
    </row>
    <row r="11540" spans="1:4" x14ac:dyDescent="0.25">
      <c r="A11540" s="2">
        <v>540</v>
      </c>
      <c r="B11540">
        <v>12854</v>
      </c>
      <c r="C11540" s="3">
        <v>27200.858058000002</v>
      </c>
      <c r="D11540" s="2"/>
    </row>
    <row r="11541" spans="1:4" x14ac:dyDescent="0.25">
      <c r="A11541" s="2">
        <v>540</v>
      </c>
      <c r="B11541">
        <v>12855</v>
      </c>
      <c r="C11541" s="3">
        <v>18827.135199</v>
      </c>
      <c r="D11541" s="2"/>
    </row>
    <row r="11542" spans="1:4" x14ac:dyDescent="0.25">
      <c r="A11542" s="2">
        <v>540</v>
      </c>
      <c r="B11542">
        <v>12856</v>
      </c>
      <c r="C11542" s="3">
        <v>14348.519977</v>
      </c>
      <c r="D11542" s="2"/>
    </row>
    <row r="11543" spans="1:4" x14ac:dyDescent="0.25">
      <c r="A11543" s="2">
        <v>540</v>
      </c>
      <c r="B11543">
        <v>12857</v>
      </c>
      <c r="C11543" s="3">
        <v>13488.859204</v>
      </c>
      <c r="D11543" s="2"/>
    </row>
    <row r="11544" spans="1:4" x14ac:dyDescent="0.25">
      <c r="A11544" s="2">
        <v>540</v>
      </c>
      <c r="B11544">
        <v>12858</v>
      </c>
      <c r="C11544" s="3">
        <v>11828.72695</v>
      </c>
      <c r="D11544" s="2"/>
    </row>
    <row r="11545" spans="1:4" x14ac:dyDescent="0.25">
      <c r="A11545" s="2">
        <v>540</v>
      </c>
      <c r="B11545">
        <v>12859</v>
      </c>
      <c r="C11545" s="3">
        <v>11745.858198</v>
      </c>
      <c r="D11545" s="2"/>
    </row>
    <row r="11546" spans="1:4" x14ac:dyDescent="0.25">
      <c r="A11546" s="2">
        <v>540</v>
      </c>
      <c r="B11546">
        <v>12860</v>
      </c>
      <c r="C11546" s="3">
        <v>566.618965</v>
      </c>
      <c r="D11546" s="2"/>
    </row>
    <row r="11547" spans="1:4" x14ac:dyDescent="0.25">
      <c r="A11547" s="2">
        <v>540</v>
      </c>
      <c r="B11547">
        <v>12861</v>
      </c>
      <c r="C11547" s="3">
        <v>3233.1085800000001</v>
      </c>
      <c r="D11547" s="2"/>
    </row>
    <row r="11548" spans="1:4" x14ac:dyDescent="0.25">
      <c r="A11548" s="2">
        <v>540</v>
      </c>
      <c r="B11548">
        <v>12864</v>
      </c>
      <c r="C11548" s="3">
        <v>15579.773334</v>
      </c>
      <c r="D11548" s="2"/>
    </row>
    <row r="11549" spans="1:4" x14ac:dyDescent="0.25">
      <c r="A11549" s="2">
        <v>540</v>
      </c>
      <c r="B11549">
        <v>12865</v>
      </c>
      <c r="C11549" s="3">
        <v>14711.621623999999</v>
      </c>
      <c r="D11549" s="2"/>
    </row>
    <row r="11550" spans="1:4" x14ac:dyDescent="0.25">
      <c r="A11550" s="2">
        <v>540</v>
      </c>
      <c r="B11550">
        <v>12866</v>
      </c>
      <c r="C11550" s="3">
        <v>592.25326700000005</v>
      </c>
      <c r="D11550" s="2"/>
    </row>
    <row r="11551" spans="1:4" x14ac:dyDescent="0.25">
      <c r="A11551" s="2">
        <v>540</v>
      </c>
      <c r="B11551">
        <v>12867</v>
      </c>
      <c r="C11551" s="3">
        <v>5863.227484</v>
      </c>
      <c r="D11551" s="2"/>
    </row>
    <row r="11552" spans="1:4" x14ac:dyDescent="0.25">
      <c r="A11552" s="2">
        <v>540</v>
      </c>
      <c r="B11552">
        <v>12868</v>
      </c>
      <c r="C11552" s="3">
        <v>4264.2268640000002</v>
      </c>
      <c r="D11552" s="2"/>
    </row>
    <row r="11553" spans="1:4" x14ac:dyDescent="0.25">
      <c r="A11553" s="2">
        <v>540</v>
      </c>
      <c r="B11553">
        <v>12869</v>
      </c>
      <c r="C11553" s="3">
        <v>14301.412548</v>
      </c>
      <c r="D11553" s="2"/>
    </row>
    <row r="11554" spans="1:4" x14ac:dyDescent="0.25">
      <c r="A11554" s="2">
        <v>540</v>
      </c>
      <c r="B11554">
        <v>12870</v>
      </c>
      <c r="C11554" s="3">
        <v>14301.412548</v>
      </c>
      <c r="D11554" s="2"/>
    </row>
    <row r="11555" spans="1:4" x14ac:dyDescent="0.25">
      <c r="A11555" s="2">
        <v>540</v>
      </c>
      <c r="B11555">
        <v>12871</v>
      </c>
      <c r="C11555" s="3">
        <v>6285.1754700000001</v>
      </c>
      <c r="D11555" s="2"/>
    </row>
    <row r="11556" spans="1:4" x14ac:dyDescent="0.25">
      <c r="A11556" s="2">
        <v>540</v>
      </c>
      <c r="B11556">
        <v>12872</v>
      </c>
      <c r="C11556" s="3">
        <v>6024.2697619999999</v>
      </c>
      <c r="D11556" s="2"/>
    </row>
    <row r="11557" spans="1:4" x14ac:dyDescent="0.25">
      <c r="A11557" s="2">
        <v>540</v>
      </c>
      <c r="B11557">
        <v>12873</v>
      </c>
      <c r="C11557" s="3">
        <v>7431.0403930000002</v>
      </c>
      <c r="D11557" s="2"/>
    </row>
    <row r="11558" spans="1:4" x14ac:dyDescent="0.25">
      <c r="A11558" s="2">
        <v>540</v>
      </c>
      <c r="B11558">
        <v>12874</v>
      </c>
      <c r="C11558" s="3">
        <v>15442.869768</v>
      </c>
      <c r="D11558" s="2"/>
    </row>
    <row r="11559" spans="1:4" x14ac:dyDescent="0.25">
      <c r="A11559" s="2">
        <v>540</v>
      </c>
      <c r="B11559">
        <v>12875</v>
      </c>
      <c r="C11559" s="3">
        <v>2758.9922630000001</v>
      </c>
      <c r="D11559" s="2"/>
    </row>
    <row r="11560" spans="1:4" x14ac:dyDescent="0.25">
      <c r="A11560" s="2">
        <v>540</v>
      </c>
      <c r="B11560">
        <v>12876</v>
      </c>
      <c r="C11560" s="3">
        <v>22953.174286000001</v>
      </c>
      <c r="D11560" s="2"/>
    </row>
    <row r="11561" spans="1:4" x14ac:dyDescent="0.25">
      <c r="A11561" s="2">
        <v>540</v>
      </c>
      <c r="B11561">
        <v>12877</v>
      </c>
      <c r="C11561" s="3">
        <v>4266.3002319999996</v>
      </c>
      <c r="D11561" s="2"/>
    </row>
    <row r="11562" spans="1:4" x14ac:dyDescent="0.25">
      <c r="A11562" s="2">
        <v>540</v>
      </c>
      <c r="B11562">
        <v>12878</v>
      </c>
      <c r="C11562" s="3">
        <v>3918.6276229999999</v>
      </c>
      <c r="D11562" s="2"/>
    </row>
    <row r="11563" spans="1:4" x14ac:dyDescent="0.25">
      <c r="A11563" s="2">
        <v>540</v>
      </c>
      <c r="B11563">
        <v>12879</v>
      </c>
      <c r="C11563" s="3">
        <v>18356.649711999999</v>
      </c>
      <c r="D11563" s="2"/>
    </row>
    <row r="11564" spans="1:4" x14ac:dyDescent="0.25">
      <c r="A11564" s="2">
        <v>540</v>
      </c>
      <c r="B11564">
        <v>12880</v>
      </c>
      <c r="C11564" s="3">
        <v>18356.649711999999</v>
      </c>
      <c r="D11564" s="2"/>
    </row>
    <row r="11565" spans="1:4" x14ac:dyDescent="0.25">
      <c r="A11565" s="2">
        <v>540</v>
      </c>
      <c r="B11565">
        <v>12881</v>
      </c>
      <c r="C11565" s="3">
        <v>14010.427183</v>
      </c>
      <c r="D11565" s="2"/>
    </row>
    <row r="11566" spans="1:4" x14ac:dyDescent="0.25">
      <c r="A11566" s="2">
        <v>540</v>
      </c>
      <c r="B11566">
        <v>12882</v>
      </c>
      <c r="C11566" s="3">
        <v>33916.940781999998</v>
      </c>
      <c r="D11566" s="2"/>
    </row>
    <row r="11567" spans="1:4" x14ac:dyDescent="0.25">
      <c r="A11567" s="2">
        <v>540</v>
      </c>
      <c r="B11567">
        <v>12883</v>
      </c>
      <c r="C11567" s="3">
        <v>31794.237882000001</v>
      </c>
      <c r="D11567" s="2"/>
    </row>
    <row r="11568" spans="1:4" x14ac:dyDescent="0.25">
      <c r="A11568" s="2">
        <v>540</v>
      </c>
      <c r="B11568">
        <v>12884</v>
      </c>
      <c r="C11568" s="3">
        <v>19285.756422999999</v>
      </c>
      <c r="D11568" s="2"/>
    </row>
    <row r="11569" spans="1:4" x14ac:dyDescent="0.25">
      <c r="A11569" s="2">
        <v>540</v>
      </c>
      <c r="B11569">
        <v>12885</v>
      </c>
      <c r="C11569" s="3">
        <v>20696.708546999998</v>
      </c>
      <c r="D11569" s="2"/>
    </row>
    <row r="11570" spans="1:4" x14ac:dyDescent="0.25">
      <c r="A11570" s="2">
        <v>540</v>
      </c>
      <c r="B11570">
        <v>12886</v>
      </c>
      <c r="C11570" s="3">
        <v>941.92754600000001</v>
      </c>
      <c r="D11570" s="2"/>
    </row>
    <row r="11571" spans="1:4" x14ac:dyDescent="0.25">
      <c r="A11571" s="2">
        <v>540</v>
      </c>
      <c r="B11571">
        <v>12887</v>
      </c>
      <c r="C11571" s="3">
        <v>15233.062979</v>
      </c>
      <c r="D11571" s="2"/>
    </row>
    <row r="11572" spans="1:4" x14ac:dyDescent="0.25">
      <c r="A11572" s="2">
        <v>540</v>
      </c>
      <c r="B11572">
        <v>12888</v>
      </c>
      <c r="C11572" s="3">
        <v>1069.281933</v>
      </c>
      <c r="D11572" s="2"/>
    </row>
    <row r="11573" spans="1:4" x14ac:dyDescent="0.25">
      <c r="A11573" s="2">
        <v>540</v>
      </c>
      <c r="B11573">
        <v>12889</v>
      </c>
      <c r="C11573" s="3">
        <v>501.39013199999999</v>
      </c>
      <c r="D11573" s="2"/>
    </row>
    <row r="11574" spans="1:4" x14ac:dyDescent="0.25">
      <c r="A11574" s="2">
        <v>540</v>
      </c>
      <c r="B11574">
        <v>12890</v>
      </c>
      <c r="C11574" s="3">
        <v>1893.4859469999999</v>
      </c>
      <c r="D11574" s="2"/>
    </row>
    <row r="11575" spans="1:4" x14ac:dyDescent="0.25">
      <c r="A11575" s="2">
        <v>540</v>
      </c>
      <c r="B11575">
        <v>12891</v>
      </c>
      <c r="C11575" s="3">
        <v>7369.0046389999998</v>
      </c>
      <c r="D11575" s="2"/>
    </row>
    <row r="11576" spans="1:4" x14ac:dyDescent="0.25">
      <c r="A11576" s="2">
        <v>540</v>
      </c>
      <c r="B11576">
        <v>12892</v>
      </c>
      <c r="C11576" s="3">
        <v>7660.3065660000002</v>
      </c>
      <c r="D11576" s="2"/>
    </row>
    <row r="11577" spans="1:4" x14ac:dyDescent="0.25">
      <c r="A11577" s="2">
        <v>540</v>
      </c>
      <c r="B11577">
        <v>12893</v>
      </c>
      <c r="C11577" s="3">
        <v>7816.6532690000004</v>
      </c>
      <c r="D11577" s="2"/>
    </row>
    <row r="11578" spans="1:4" x14ac:dyDescent="0.25">
      <c r="A11578" s="2">
        <v>540</v>
      </c>
      <c r="B11578">
        <v>12894</v>
      </c>
      <c r="C11578" s="3">
        <v>17316.404815000002</v>
      </c>
      <c r="D11578" s="2"/>
    </row>
    <row r="11579" spans="1:4" x14ac:dyDescent="0.25">
      <c r="A11579" s="2">
        <v>540</v>
      </c>
      <c r="B11579">
        <v>12895</v>
      </c>
      <c r="C11579" s="3">
        <v>3776.3562059999999</v>
      </c>
      <c r="D11579" s="2"/>
    </row>
    <row r="11580" spans="1:4" x14ac:dyDescent="0.25">
      <c r="A11580" s="2">
        <v>540</v>
      </c>
      <c r="B11580">
        <v>12896</v>
      </c>
      <c r="C11580" s="3">
        <v>15532.533268998</v>
      </c>
      <c r="D11580" s="2"/>
    </row>
    <row r="11581" spans="1:4" x14ac:dyDescent="0.25">
      <c r="A11581" s="2">
        <v>540</v>
      </c>
      <c r="B11581">
        <v>12897</v>
      </c>
      <c r="C11581" s="3">
        <v>10840.326906998</v>
      </c>
      <c r="D11581" s="2"/>
    </row>
    <row r="11582" spans="1:4" x14ac:dyDescent="0.25">
      <c r="A11582" s="2">
        <v>540</v>
      </c>
      <c r="B11582">
        <v>12898</v>
      </c>
      <c r="C11582" s="3">
        <v>5144.627399</v>
      </c>
      <c r="D11582" s="2"/>
    </row>
    <row r="11583" spans="1:4" x14ac:dyDescent="0.25">
      <c r="A11583" s="2">
        <v>540</v>
      </c>
      <c r="B11583">
        <v>12899</v>
      </c>
      <c r="C11583" s="3">
        <v>11528.177098</v>
      </c>
      <c r="D11583" s="2"/>
    </row>
    <row r="11584" spans="1:4" x14ac:dyDescent="0.25">
      <c r="A11584" s="2">
        <v>540</v>
      </c>
      <c r="B11584">
        <v>12900</v>
      </c>
      <c r="C11584" s="3">
        <v>843.82780000000002</v>
      </c>
      <c r="D11584" s="2"/>
    </row>
    <row r="11585" spans="1:4" x14ac:dyDescent="0.25">
      <c r="A11585" s="2">
        <v>540</v>
      </c>
      <c r="B11585">
        <v>12901</v>
      </c>
      <c r="C11585" s="3">
        <v>8253.8046510000004</v>
      </c>
      <c r="D11585" s="2"/>
    </row>
    <row r="11586" spans="1:4" x14ac:dyDescent="0.25">
      <c r="A11586" s="2">
        <v>540</v>
      </c>
      <c r="B11586">
        <v>12902</v>
      </c>
      <c r="C11586" s="3">
        <v>8557.8210390000004</v>
      </c>
      <c r="D11586" s="2"/>
    </row>
    <row r="11587" spans="1:4" x14ac:dyDescent="0.25">
      <c r="A11587" s="2">
        <v>540</v>
      </c>
      <c r="B11587">
        <v>12903</v>
      </c>
      <c r="C11587" s="3">
        <v>4244.5613300000005</v>
      </c>
      <c r="D11587" s="2"/>
    </row>
    <row r="11588" spans="1:4" x14ac:dyDescent="0.25">
      <c r="A11588" s="2">
        <v>540</v>
      </c>
      <c r="B11588">
        <v>12904</v>
      </c>
      <c r="C11588" s="3">
        <v>1716.184577</v>
      </c>
      <c r="D11588" s="2"/>
    </row>
    <row r="11589" spans="1:4" x14ac:dyDescent="0.25">
      <c r="A11589" s="2">
        <v>540</v>
      </c>
      <c r="B11589">
        <v>12905</v>
      </c>
      <c r="C11589" s="3">
        <v>870.90360999999996</v>
      </c>
      <c r="D11589" s="2"/>
    </row>
    <row r="11590" spans="1:4" x14ac:dyDescent="0.25">
      <c r="A11590" s="2">
        <v>540</v>
      </c>
      <c r="B11590">
        <v>12906</v>
      </c>
      <c r="C11590" s="3">
        <v>5523.3125019999998</v>
      </c>
      <c r="D11590" s="2"/>
    </row>
    <row r="11591" spans="1:4" x14ac:dyDescent="0.25">
      <c r="A11591" s="2">
        <v>540</v>
      </c>
      <c r="B11591">
        <v>12907</v>
      </c>
      <c r="C11591" s="3">
        <v>12288.004338999999</v>
      </c>
      <c r="D11591" s="2"/>
    </row>
    <row r="11592" spans="1:4" x14ac:dyDescent="0.25">
      <c r="A11592" s="2">
        <v>540</v>
      </c>
      <c r="B11592">
        <v>12908</v>
      </c>
      <c r="C11592" s="3">
        <v>13618.075801000001</v>
      </c>
      <c r="D11592" s="2"/>
    </row>
    <row r="11593" spans="1:4" x14ac:dyDescent="0.25">
      <c r="A11593" s="2">
        <v>540</v>
      </c>
      <c r="B11593">
        <v>12909</v>
      </c>
      <c r="C11593" s="3">
        <v>3813.0712189999999</v>
      </c>
      <c r="D11593" s="2"/>
    </row>
    <row r="11594" spans="1:4" x14ac:dyDescent="0.25">
      <c r="A11594" s="2">
        <v>540</v>
      </c>
      <c r="B11594">
        <v>12910</v>
      </c>
      <c r="C11594" s="3">
        <v>13618.075801000001</v>
      </c>
      <c r="D11594" s="2"/>
    </row>
    <row r="11595" spans="1:4" x14ac:dyDescent="0.25">
      <c r="A11595" s="2">
        <v>540</v>
      </c>
      <c r="B11595">
        <v>12911</v>
      </c>
      <c r="C11595" s="3">
        <v>7933.1449590000002</v>
      </c>
      <c r="D11595" s="2"/>
    </row>
    <row r="11596" spans="1:4" x14ac:dyDescent="0.25">
      <c r="A11596" s="2">
        <v>540</v>
      </c>
      <c r="B11596">
        <v>12912</v>
      </c>
      <c r="C11596" s="3">
        <v>13618.075801000001</v>
      </c>
      <c r="D11596" s="2"/>
    </row>
    <row r="11597" spans="1:4" x14ac:dyDescent="0.25">
      <c r="A11597" s="2">
        <v>540</v>
      </c>
      <c r="B11597">
        <v>12913</v>
      </c>
      <c r="C11597" s="3">
        <v>7399.935375</v>
      </c>
      <c r="D11597" s="2"/>
    </row>
    <row r="11598" spans="1:4" x14ac:dyDescent="0.25">
      <c r="A11598" s="2">
        <v>540</v>
      </c>
      <c r="B11598">
        <v>12914</v>
      </c>
      <c r="C11598" s="3">
        <v>6358.931756</v>
      </c>
      <c r="D11598" s="2"/>
    </row>
    <row r="11599" spans="1:4" x14ac:dyDescent="0.25">
      <c r="A11599" s="2">
        <v>540</v>
      </c>
      <c r="B11599">
        <v>12915</v>
      </c>
      <c r="C11599" s="3">
        <v>6277.8000549999997</v>
      </c>
      <c r="D11599" s="2"/>
    </row>
    <row r="11600" spans="1:4" x14ac:dyDescent="0.25">
      <c r="A11600" s="2">
        <v>540</v>
      </c>
      <c r="B11600">
        <v>12916</v>
      </c>
      <c r="C11600" s="3">
        <v>4680.5095199999996</v>
      </c>
      <c r="D11600" s="2"/>
    </row>
    <row r="11601" spans="1:4" x14ac:dyDescent="0.25">
      <c r="A11601" s="2">
        <v>540</v>
      </c>
      <c r="B11601">
        <v>12917</v>
      </c>
      <c r="C11601" s="3">
        <v>10826.160931</v>
      </c>
      <c r="D11601" s="2"/>
    </row>
    <row r="11602" spans="1:4" x14ac:dyDescent="0.25">
      <c r="A11602" s="2">
        <v>540</v>
      </c>
      <c r="B11602">
        <v>12918</v>
      </c>
      <c r="C11602" s="3">
        <v>10780.254147</v>
      </c>
      <c r="D11602" s="2"/>
    </row>
    <row r="11603" spans="1:4" x14ac:dyDescent="0.25">
      <c r="A11603" s="2">
        <v>540</v>
      </c>
      <c r="B11603">
        <v>12919</v>
      </c>
      <c r="C11603" s="3">
        <v>15150.824213</v>
      </c>
      <c r="D11603" s="2"/>
    </row>
    <row r="11604" spans="1:4" x14ac:dyDescent="0.25">
      <c r="A11604" s="2">
        <v>540</v>
      </c>
      <c r="B11604">
        <v>12920</v>
      </c>
      <c r="C11604" s="3">
        <v>1144.492804</v>
      </c>
      <c r="D11604" s="2"/>
    </row>
    <row r="11605" spans="1:4" x14ac:dyDescent="0.25">
      <c r="A11605" s="2">
        <v>540</v>
      </c>
      <c r="B11605">
        <v>12921</v>
      </c>
      <c r="C11605" s="3">
        <v>12485.702169</v>
      </c>
      <c r="D11605" s="2"/>
    </row>
    <row r="11606" spans="1:4" x14ac:dyDescent="0.25">
      <c r="A11606" s="2">
        <v>540</v>
      </c>
      <c r="B11606">
        <v>12922</v>
      </c>
      <c r="C11606" s="3">
        <v>12312.535268</v>
      </c>
      <c r="D11606" s="2"/>
    </row>
    <row r="11607" spans="1:4" x14ac:dyDescent="0.25">
      <c r="A11607" s="2">
        <v>540</v>
      </c>
      <c r="B11607">
        <v>12923</v>
      </c>
      <c r="C11607" s="3">
        <v>12517.264073</v>
      </c>
      <c r="D11607" s="2"/>
    </row>
    <row r="11608" spans="1:4" x14ac:dyDescent="0.25">
      <c r="A11608" s="2">
        <v>540</v>
      </c>
      <c r="B11608">
        <v>12924</v>
      </c>
      <c r="C11608" s="3">
        <v>15150.824213</v>
      </c>
      <c r="D11608" s="2"/>
    </row>
    <row r="11609" spans="1:4" x14ac:dyDescent="0.25">
      <c r="A11609" s="2">
        <v>540</v>
      </c>
      <c r="B11609">
        <v>12925</v>
      </c>
      <c r="C11609" s="3">
        <v>12362.226036</v>
      </c>
      <c r="D11609" s="2"/>
    </row>
    <row r="11610" spans="1:4" x14ac:dyDescent="0.25">
      <c r="A11610" s="2">
        <v>540</v>
      </c>
      <c r="B11610">
        <v>12926</v>
      </c>
      <c r="C11610" s="3">
        <v>15150.824213</v>
      </c>
      <c r="D11610" s="2"/>
    </row>
    <row r="11611" spans="1:4" x14ac:dyDescent="0.25">
      <c r="A11611" s="2">
        <v>540</v>
      </c>
      <c r="B11611">
        <v>12927</v>
      </c>
      <c r="C11611" s="3">
        <v>12095.169852999999</v>
      </c>
      <c r="D11611" s="2"/>
    </row>
    <row r="11612" spans="1:4" x14ac:dyDescent="0.25">
      <c r="A11612" s="2">
        <v>540</v>
      </c>
      <c r="B11612">
        <v>12928</v>
      </c>
      <c r="C11612" s="3">
        <v>12095.169852999999</v>
      </c>
      <c r="D11612" s="2"/>
    </row>
    <row r="11613" spans="1:4" x14ac:dyDescent="0.25">
      <c r="A11613" s="2">
        <v>540</v>
      </c>
      <c r="B11613">
        <v>12929</v>
      </c>
      <c r="C11613" s="3">
        <v>99143.292237999995</v>
      </c>
      <c r="D11613" s="2"/>
    </row>
    <row r="11614" spans="1:4" x14ac:dyDescent="0.25">
      <c r="A11614" s="2">
        <v>540</v>
      </c>
      <c r="B11614">
        <v>12930</v>
      </c>
      <c r="C11614" s="3">
        <v>6107.7984200000001</v>
      </c>
      <c r="D11614" s="2"/>
    </row>
    <row r="11615" spans="1:4" x14ac:dyDescent="0.25">
      <c r="A11615" s="2">
        <v>540</v>
      </c>
      <c r="B11615">
        <v>12931</v>
      </c>
      <c r="C11615" s="3">
        <v>6865.1727490000003</v>
      </c>
      <c r="D11615" s="2"/>
    </row>
    <row r="11616" spans="1:4" x14ac:dyDescent="0.25">
      <c r="A11616" s="2">
        <v>540</v>
      </c>
      <c r="B11616">
        <v>12932</v>
      </c>
      <c r="C11616" s="3">
        <v>103376.52399099999</v>
      </c>
      <c r="D11616" s="2"/>
    </row>
    <row r="11617" spans="1:4" x14ac:dyDescent="0.25">
      <c r="A11617" s="2">
        <v>540</v>
      </c>
      <c r="B11617">
        <v>12933</v>
      </c>
      <c r="C11617" s="3">
        <v>11253.005619</v>
      </c>
      <c r="D11617" s="2"/>
    </row>
    <row r="11618" spans="1:4" x14ac:dyDescent="0.25">
      <c r="A11618" s="2">
        <v>540</v>
      </c>
      <c r="B11618">
        <v>12934</v>
      </c>
      <c r="C11618" s="3">
        <v>7642.7857039999999</v>
      </c>
      <c r="D11618" s="2"/>
    </row>
    <row r="11619" spans="1:4" x14ac:dyDescent="0.25">
      <c r="A11619" s="2">
        <v>540</v>
      </c>
      <c r="B11619">
        <v>12935</v>
      </c>
      <c r="C11619" s="3">
        <v>104288.49943500001</v>
      </c>
      <c r="D11619" s="2"/>
    </row>
    <row r="11620" spans="1:4" x14ac:dyDescent="0.25">
      <c r="A11620" s="2">
        <v>540</v>
      </c>
      <c r="B11620">
        <v>12936</v>
      </c>
      <c r="C11620" s="3">
        <v>59473.850013000003</v>
      </c>
      <c r="D11620" s="2"/>
    </row>
    <row r="11621" spans="1:4" x14ac:dyDescent="0.25">
      <c r="A11621" s="2">
        <v>540</v>
      </c>
      <c r="B11621">
        <v>12937</v>
      </c>
      <c r="C11621" s="3">
        <v>14527.598996000001</v>
      </c>
      <c r="D11621" s="2"/>
    </row>
    <row r="11622" spans="1:4" x14ac:dyDescent="0.25">
      <c r="A11622" s="2">
        <v>540</v>
      </c>
      <c r="B11622">
        <v>12938</v>
      </c>
      <c r="C11622" s="3">
        <v>12444.025882</v>
      </c>
      <c r="D11622" s="2"/>
    </row>
    <row r="11623" spans="1:4" x14ac:dyDescent="0.25">
      <c r="A11623" s="2">
        <v>540</v>
      </c>
      <c r="B11623">
        <v>12939</v>
      </c>
      <c r="C11623" s="3">
        <v>15790.510518999999</v>
      </c>
      <c r="D11623" s="2"/>
    </row>
    <row r="11624" spans="1:4" x14ac:dyDescent="0.25">
      <c r="A11624" s="2">
        <v>540</v>
      </c>
      <c r="B11624">
        <v>12940</v>
      </c>
      <c r="C11624" s="3">
        <v>14069.945481999999</v>
      </c>
      <c r="D11624" s="2"/>
    </row>
    <row r="11625" spans="1:4" x14ac:dyDescent="0.25">
      <c r="A11625" s="2">
        <v>540</v>
      </c>
      <c r="B11625">
        <v>12941</v>
      </c>
      <c r="C11625" s="3">
        <v>12789.828825000001</v>
      </c>
      <c r="D11625" s="2"/>
    </row>
    <row r="11626" spans="1:4" x14ac:dyDescent="0.25">
      <c r="A11626" s="2">
        <v>540</v>
      </c>
      <c r="B11626">
        <v>12942</v>
      </c>
      <c r="C11626" s="3">
        <v>20580.071499000001</v>
      </c>
      <c r="D11626" s="2"/>
    </row>
    <row r="11627" spans="1:4" x14ac:dyDescent="0.25">
      <c r="A11627" s="2">
        <v>540</v>
      </c>
      <c r="B11627">
        <v>12943</v>
      </c>
      <c r="C11627" s="3">
        <v>102598.911035</v>
      </c>
      <c r="D11627" s="2"/>
    </row>
    <row r="11628" spans="1:4" x14ac:dyDescent="0.25">
      <c r="A11628" s="2">
        <v>540</v>
      </c>
      <c r="B11628">
        <v>12944</v>
      </c>
      <c r="C11628" s="3">
        <v>98574.442062999995</v>
      </c>
      <c r="D11628" s="2"/>
    </row>
    <row r="11629" spans="1:4" x14ac:dyDescent="0.25">
      <c r="A11629" s="2">
        <v>540</v>
      </c>
      <c r="B11629">
        <v>12945</v>
      </c>
      <c r="C11629" s="3">
        <v>99544.012010000006</v>
      </c>
      <c r="D11629" s="2"/>
    </row>
    <row r="11630" spans="1:4" x14ac:dyDescent="0.25">
      <c r="A11630" s="2">
        <v>540</v>
      </c>
      <c r="B11630">
        <v>12946</v>
      </c>
      <c r="C11630" s="3">
        <v>94900.191647</v>
      </c>
      <c r="D11630" s="2"/>
    </row>
    <row r="11631" spans="1:4" x14ac:dyDescent="0.25">
      <c r="A11631" s="2">
        <v>540</v>
      </c>
      <c r="B11631">
        <v>12947</v>
      </c>
      <c r="C11631" s="3">
        <v>13159.61571</v>
      </c>
      <c r="D11631" s="2"/>
    </row>
    <row r="11632" spans="1:4" x14ac:dyDescent="0.25">
      <c r="A11632" s="2">
        <v>540</v>
      </c>
      <c r="B11632">
        <v>12948</v>
      </c>
      <c r="C11632" s="3">
        <v>1448.3083059999999</v>
      </c>
      <c r="D11632" s="2"/>
    </row>
    <row r="11633" spans="1:4" x14ac:dyDescent="0.25">
      <c r="A11633" s="2">
        <v>540</v>
      </c>
      <c r="B11633">
        <v>12949</v>
      </c>
      <c r="C11633" s="3">
        <v>112047.88398233301</v>
      </c>
      <c r="D11633" s="2"/>
    </row>
    <row r="11634" spans="1:4" x14ac:dyDescent="0.25">
      <c r="A11634" s="2">
        <v>540</v>
      </c>
      <c r="B11634">
        <v>12950</v>
      </c>
      <c r="C11634" s="3">
        <v>113329.219724</v>
      </c>
      <c r="D11634" s="2"/>
    </row>
    <row r="11635" spans="1:4" x14ac:dyDescent="0.25">
      <c r="A11635" s="2">
        <v>540</v>
      </c>
      <c r="B11635">
        <v>12951</v>
      </c>
      <c r="C11635" s="3">
        <v>18229.212817332998</v>
      </c>
      <c r="D11635" s="2"/>
    </row>
    <row r="11636" spans="1:4" x14ac:dyDescent="0.25">
      <c r="A11636" s="2">
        <v>540</v>
      </c>
      <c r="B11636">
        <v>12952</v>
      </c>
      <c r="C11636" s="3">
        <v>96967.974937000006</v>
      </c>
      <c r="D11636" s="2"/>
    </row>
    <row r="11637" spans="1:4" x14ac:dyDescent="0.25">
      <c r="A11637" s="2">
        <v>540</v>
      </c>
      <c r="B11637">
        <v>12953</v>
      </c>
      <c r="C11637" s="3">
        <v>16361.244785999999</v>
      </c>
      <c r="D11637" s="2"/>
    </row>
    <row r="11638" spans="1:4" x14ac:dyDescent="0.25">
      <c r="A11638" s="2">
        <v>540</v>
      </c>
      <c r="B11638">
        <v>12954</v>
      </c>
      <c r="C11638" s="3">
        <v>2826.970041</v>
      </c>
      <c r="D11638" s="2"/>
    </row>
    <row r="11639" spans="1:4" x14ac:dyDescent="0.25">
      <c r="A11639" s="2">
        <v>540</v>
      </c>
      <c r="B11639">
        <v>12955</v>
      </c>
      <c r="C11639" s="3">
        <v>93818.671163000006</v>
      </c>
      <c r="D11639" s="2"/>
    </row>
    <row r="11640" spans="1:4" x14ac:dyDescent="0.25">
      <c r="A11640" s="2">
        <v>540</v>
      </c>
      <c r="B11640">
        <v>12956</v>
      </c>
      <c r="C11640" s="3">
        <v>2367.7213769999998</v>
      </c>
      <c r="D11640" s="2"/>
    </row>
    <row r="11641" spans="1:4" x14ac:dyDescent="0.25">
      <c r="A11641" s="2">
        <v>540</v>
      </c>
      <c r="B11641">
        <v>12957</v>
      </c>
      <c r="C11641" s="3">
        <v>98393.067964000002</v>
      </c>
      <c r="D11641" s="2"/>
    </row>
    <row r="11642" spans="1:4" x14ac:dyDescent="0.25">
      <c r="A11642" s="2">
        <v>540</v>
      </c>
      <c r="B11642">
        <v>12958</v>
      </c>
      <c r="C11642" s="3">
        <v>1362.6126790000001</v>
      </c>
      <c r="D11642" s="2"/>
    </row>
    <row r="11643" spans="1:4" x14ac:dyDescent="0.25">
      <c r="A11643" s="2">
        <v>540</v>
      </c>
      <c r="B11643">
        <v>12959</v>
      </c>
      <c r="C11643" s="3">
        <v>4978.5127133329997</v>
      </c>
      <c r="D11643" s="2"/>
    </row>
    <row r="11644" spans="1:4" x14ac:dyDescent="0.25">
      <c r="A11644" s="2">
        <v>540</v>
      </c>
      <c r="B11644">
        <v>12960</v>
      </c>
      <c r="C11644" s="3">
        <v>11376.911225</v>
      </c>
      <c r="D11644" s="2"/>
    </row>
    <row r="11645" spans="1:4" x14ac:dyDescent="0.25">
      <c r="A11645" s="2">
        <v>540</v>
      </c>
      <c r="B11645">
        <v>12961</v>
      </c>
      <c r="C11645" s="3">
        <v>16965.504524997999</v>
      </c>
      <c r="D11645" s="2"/>
    </row>
    <row r="11646" spans="1:4" x14ac:dyDescent="0.25">
      <c r="A11646" s="2">
        <v>540</v>
      </c>
      <c r="B11646">
        <v>12962</v>
      </c>
      <c r="C11646" s="3">
        <v>305.22212000000002</v>
      </c>
      <c r="D11646" s="2"/>
    </row>
    <row r="11647" spans="1:4" x14ac:dyDescent="0.25">
      <c r="A11647" s="2">
        <v>540</v>
      </c>
      <c r="B11647">
        <v>12963</v>
      </c>
      <c r="C11647" s="3">
        <v>16036.692469998001</v>
      </c>
      <c r="D11647" s="2"/>
    </row>
    <row r="11648" spans="1:4" x14ac:dyDescent="0.25">
      <c r="A11648" s="2">
        <v>540</v>
      </c>
      <c r="B11648">
        <v>12965</v>
      </c>
      <c r="C11648" s="3">
        <v>202.80026799999999</v>
      </c>
      <c r="D11648" s="2"/>
    </row>
    <row r="11649" spans="1:4" x14ac:dyDescent="0.25">
      <c r="A11649" s="2">
        <v>540</v>
      </c>
      <c r="B11649">
        <v>12966</v>
      </c>
      <c r="C11649" s="3">
        <v>15637.099305</v>
      </c>
      <c r="D11649" s="2"/>
    </row>
    <row r="11650" spans="1:4" x14ac:dyDescent="0.25">
      <c r="A11650" s="2">
        <v>540</v>
      </c>
      <c r="B11650">
        <v>12967</v>
      </c>
      <c r="C11650" s="3">
        <v>11349.514055</v>
      </c>
      <c r="D11650" s="2"/>
    </row>
    <row r="11651" spans="1:4" x14ac:dyDescent="0.25">
      <c r="A11651" s="2">
        <v>540</v>
      </c>
      <c r="B11651">
        <v>12968</v>
      </c>
      <c r="C11651" s="3">
        <v>2620.2734540000001</v>
      </c>
      <c r="D11651" s="2"/>
    </row>
    <row r="11652" spans="1:4" x14ac:dyDescent="0.25">
      <c r="A11652" s="2">
        <v>540</v>
      </c>
      <c r="B11652">
        <v>12969</v>
      </c>
      <c r="C11652" s="3">
        <v>1453.626595</v>
      </c>
      <c r="D11652" s="2"/>
    </row>
    <row r="11653" spans="1:4" x14ac:dyDescent="0.25">
      <c r="A11653" s="2">
        <v>540</v>
      </c>
      <c r="B11653">
        <v>12970</v>
      </c>
      <c r="C11653" s="3">
        <v>1244.256081</v>
      </c>
      <c r="D11653" s="2"/>
    </row>
    <row r="11654" spans="1:4" x14ac:dyDescent="0.25">
      <c r="A11654" s="2">
        <v>540</v>
      </c>
      <c r="B11654">
        <v>12971</v>
      </c>
      <c r="C11654" s="3">
        <v>3456.969595</v>
      </c>
      <c r="D11654" s="2"/>
    </row>
    <row r="11655" spans="1:4" x14ac:dyDescent="0.25">
      <c r="A11655" s="2">
        <v>540</v>
      </c>
      <c r="B11655">
        <v>12972</v>
      </c>
      <c r="C11655" s="3">
        <v>13159.61571</v>
      </c>
      <c r="D11655" s="2"/>
    </row>
    <row r="11656" spans="1:4" x14ac:dyDescent="0.25">
      <c r="A11656" s="2">
        <v>540</v>
      </c>
      <c r="B11656">
        <v>12973</v>
      </c>
      <c r="C11656" s="3">
        <v>15041.855286</v>
      </c>
      <c r="D11656" s="2"/>
    </row>
    <row r="11657" spans="1:4" x14ac:dyDescent="0.25">
      <c r="A11657" s="2">
        <v>540</v>
      </c>
      <c r="B11657">
        <v>12974</v>
      </c>
      <c r="C11657" s="3">
        <v>1821.637174</v>
      </c>
      <c r="D11657" s="2"/>
    </row>
    <row r="11658" spans="1:4" x14ac:dyDescent="0.25">
      <c r="A11658" s="2">
        <v>540</v>
      </c>
      <c r="B11658">
        <v>12975</v>
      </c>
      <c r="C11658" s="3">
        <v>2115.619647</v>
      </c>
      <c r="D11658" s="2"/>
    </row>
    <row r="11659" spans="1:4" x14ac:dyDescent="0.25">
      <c r="A11659" s="2">
        <v>540</v>
      </c>
      <c r="B11659">
        <v>12976</v>
      </c>
      <c r="C11659" s="3">
        <v>14714.830549</v>
      </c>
      <c r="D11659" s="2"/>
    </row>
    <row r="11660" spans="1:4" x14ac:dyDescent="0.25">
      <c r="A11660" s="2">
        <v>540</v>
      </c>
      <c r="B11660">
        <v>12977</v>
      </c>
      <c r="C11660" s="3">
        <v>11527.189310333</v>
      </c>
      <c r="D11660" s="2"/>
    </row>
    <row r="11661" spans="1:4" x14ac:dyDescent="0.25">
      <c r="A11661" s="2">
        <v>540</v>
      </c>
      <c r="B11661">
        <v>12978</v>
      </c>
      <c r="C11661" s="3">
        <v>12013.815048332999</v>
      </c>
      <c r="D11661" s="2"/>
    </row>
    <row r="11662" spans="1:4" x14ac:dyDescent="0.25">
      <c r="A11662" s="2">
        <v>540</v>
      </c>
      <c r="B11662">
        <v>12979</v>
      </c>
      <c r="C11662" s="3">
        <v>5274.2323749999996</v>
      </c>
      <c r="D11662" s="2"/>
    </row>
    <row r="11663" spans="1:4" x14ac:dyDescent="0.25">
      <c r="A11663" s="2">
        <v>540</v>
      </c>
      <c r="B11663">
        <v>12980</v>
      </c>
      <c r="C11663" s="3">
        <v>5019.8775450000003</v>
      </c>
      <c r="D11663" s="2"/>
    </row>
    <row r="11664" spans="1:4" x14ac:dyDescent="0.25">
      <c r="A11664" s="2">
        <v>540</v>
      </c>
      <c r="B11664">
        <v>12981</v>
      </c>
      <c r="C11664" s="3">
        <v>5388.5471690000004</v>
      </c>
      <c r="D11664" s="2"/>
    </row>
    <row r="11665" spans="1:4" x14ac:dyDescent="0.25">
      <c r="A11665" s="2">
        <v>540</v>
      </c>
      <c r="B11665">
        <v>12982</v>
      </c>
      <c r="C11665" s="3">
        <v>3252.593382</v>
      </c>
      <c r="D11665" s="2"/>
    </row>
    <row r="11666" spans="1:4" x14ac:dyDescent="0.25">
      <c r="A11666" s="2">
        <v>540</v>
      </c>
      <c r="B11666">
        <v>12983</v>
      </c>
      <c r="C11666" s="3">
        <v>21779.768253999999</v>
      </c>
      <c r="D11666" s="2"/>
    </row>
    <row r="11667" spans="1:4" x14ac:dyDescent="0.25">
      <c r="A11667" s="2">
        <v>540</v>
      </c>
      <c r="B11667">
        <v>12984</v>
      </c>
      <c r="C11667" s="3">
        <v>11081.560036999999</v>
      </c>
      <c r="D11667" s="2"/>
    </row>
    <row r="11668" spans="1:4" x14ac:dyDescent="0.25">
      <c r="A11668" s="2">
        <v>540</v>
      </c>
      <c r="B11668">
        <v>12985</v>
      </c>
      <c r="C11668" s="3">
        <v>9736.5342980000005</v>
      </c>
      <c r="D11668" s="2"/>
    </row>
    <row r="11669" spans="1:4" x14ac:dyDescent="0.25">
      <c r="A11669" s="2">
        <v>540</v>
      </c>
      <c r="B11669">
        <v>12986</v>
      </c>
      <c r="C11669" s="3">
        <v>4762.1142680000003</v>
      </c>
      <c r="D11669" s="2"/>
    </row>
    <row r="11670" spans="1:4" x14ac:dyDescent="0.25">
      <c r="A11670" s="2">
        <v>540</v>
      </c>
      <c r="B11670">
        <v>12987</v>
      </c>
      <c r="C11670" s="3">
        <v>21105.929206000001</v>
      </c>
      <c r="D11670" s="2"/>
    </row>
    <row r="11671" spans="1:4" x14ac:dyDescent="0.25">
      <c r="A11671" s="2">
        <v>540</v>
      </c>
      <c r="B11671">
        <v>12988</v>
      </c>
      <c r="C11671" s="3">
        <v>17696.374458999999</v>
      </c>
      <c r="D11671" s="2"/>
    </row>
    <row r="11672" spans="1:4" x14ac:dyDescent="0.25">
      <c r="A11672" s="2">
        <v>540</v>
      </c>
      <c r="B11672">
        <v>12989</v>
      </c>
      <c r="C11672" s="3">
        <v>918.52686200000005</v>
      </c>
      <c r="D11672" s="2"/>
    </row>
    <row r="11673" spans="1:4" x14ac:dyDescent="0.25">
      <c r="A11673" s="2">
        <v>540</v>
      </c>
      <c r="B11673">
        <v>12990</v>
      </c>
      <c r="C11673" s="3">
        <v>3410.982782</v>
      </c>
      <c r="D11673" s="2"/>
    </row>
    <row r="11674" spans="1:4" x14ac:dyDescent="0.25">
      <c r="A11674" s="2">
        <v>540</v>
      </c>
      <c r="B11674">
        <v>12992</v>
      </c>
      <c r="C11674" s="3">
        <v>3600.195823</v>
      </c>
      <c r="D11674" s="2"/>
    </row>
    <row r="11675" spans="1:4" x14ac:dyDescent="0.25">
      <c r="A11675" s="2">
        <v>540</v>
      </c>
      <c r="B11675">
        <v>12993</v>
      </c>
      <c r="C11675" s="3">
        <v>2482.346035</v>
      </c>
      <c r="D11675" s="2"/>
    </row>
    <row r="11676" spans="1:4" x14ac:dyDescent="0.25">
      <c r="A11676" s="2">
        <v>540</v>
      </c>
      <c r="B11676">
        <v>12994</v>
      </c>
      <c r="C11676" s="3">
        <v>6808.2281389999998</v>
      </c>
      <c r="D11676" s="2"/>
    </row>
    <row r="11677" spans="1:4" x14ac:dyDescent="0.25">
      <c r="A11677" s="2">
        <v>540</v>
      </c>
      <c r="B11677">
        <v>12995</v>
      </c>
      <c r="C11677" s="3">
        <v>8714.4453350000003</v>
      </c>
      <c r="D11677" s="2"/>
    </row>
    <row r="11678" spans="1:4" x14ac:dyDescent="0.25">
      <c r="A11678" s="2">
        <v>540</v>
      </c>
      <c r="B11678">
        <v>12996</v>
      </c>
      <c r="C11678" s="3">
        <v>5917.7560523330003</v>
      </c>
      <c r="D11678" s="2"/>
    </row>
    <row r="11679" spans="1:4" x14ac:dyDescent="0.25">
      <c r="A11679" s="2">
        <v>540</v>
      </c>
      <c r="B11679">
        <v>12997</v>
      </c>
      <c r="C11679" s="3">
        <v>3365.897161333</v>
      </c>
      <c r="D11679" s="2"/>
    </row>
    <row r="11680" spans="1:4" x14ac:dyDescent="0.25">
      <c r="A11680" s="2">
        <v>540</v>
      </c>
      <c r="B11680">
        <v>12998</v>
      </c>
      <c r="C11680" s="3">
        <v>7997.3950889999996</v>
      </c>
      <c r="D11680" s="2"/>
    </row>
    <row r="11681" spans="1:4" x14ac:dyDescent="0.25">
      <c r="A11681" s="2">
        <v>540</v>
      </c>
      <c r="B11681">
        <v>12999</v>
      </c>
      <c r="C11681" s="3">
        <v>125.065848</v>
      </c>
      <c r="D11681" s="2"/>
    </row>
    <row r="11682" spans="1:4" x14ac:dyDescent="0.25">
      <c r="A11682" s="2">
        <v>540</v>
      </c>
      <c r="B11682">
        <v>13001</v>
      </c>
      <c r="C11682" s="3">
        <v>8721.4986133330003</v>
      </c>
      <c r="D11682" s="2"/>
    </row>
    <row r="11683" spans="1:4" x14ac:dyDescent="0.25">
      <c r="A11683" s="2">
        <v>540</v>
      </c>
      <c r="B11683">
        <v>13002</v>
      </c>
      <c r="C11683" s="3">
        <v>8968.1695003330005</v>
      </c>
      <c r="D11683" s="2"/>
    </row>
    <row r="11684" spans="1:4" x14ac:dyDescent="0.25">
      <c r="A11684" s="2">
        <v>540</v>
      </c>
      <c r="B11684">
        <v>13003</v>
      </c>
      <c r="C11684" s="3">
        <v>4733.8593030000002</v>
      </c>
      <c r="D11684" s="2"/>
    </row>
    <row r="11685" spans="1:4" x14ac:dyDescent="0.25">
      <c r="A11685" s="2">
        <v>540</v>
      </c>
      <c r="B11685">
        <v>13004</v>
      </c>
      <c r="C11685" s="3">
        <v>4733.8593030000002</v>
      </c>
      <c r="D11685" s="2"/>
    </row>
    <row r="11686" spans="1:4" x14ac:dyDescent="0.25">
      <c r="A11686" s="2">
        <v>540</v>
      </c>
      <c r="B11686">
        <v>13005</v>
      </c>
      <c r="C11686" s="3">
        <v>3343.1809549999998</v>
      </c>
      <c r="D11686" s="2"/>
    </row>
    <row r="11687" spans="1:4" x14ac:dyDescent="0.25">
      <c r="A11687" s="2">
        <v>540</v>
      </c>
      <c r="B11687">
        <v>13006</v>
      </c>
      <c r="C11687" s="3">
        <v>8115.981162</v>
      </c>
      <c r="D11687" s="2"/>
    </row>
    <row r="11688" spans="1:4" x14ac:dyDescent="0.25">
      <c r="A11688" s="2">
        <v>540</v>
      </c>
      <c r="B11688">
        <v>13008</v>
      </c>
      <c r="C11688" s="3">
        <v>3627.9466229999998</v>
      </c>
      <c r="D11688" s="2"/>
    </row>
    <row r="11689" spans="1:4" x14ac:dyDescent="0.25">
      <c r="A11689" s="2">
        <v>540</v>
      </c>
      <c r="B11689">
        <v>13009</v>
      </c>
      <c r="C11689" s="3">
        <v>3080.978243</v>
      </c>
      <c r="D11689" s="2"/>
    </row>
    <row r="11690" spans="1:4" x14ac:dyDescent="0.25">
      <c r="A11690" s="2">
        <v>540</v>
      </c>
      <c r="B11690">
        <v>13010</v>
      </c>
      <c r="C11690" s="3">
        <v>7963.6727790000004</v>
      </c>
      <c r="D11690" s="2"/>
    </row>
    <row r="11691" spans="1:4" x14ac:dyDescent="0.25">
      <c r="A11691" s="2">
        <v>540</v>
      </c>
      <c r="B11691">
        <v>13012</v>
      </c>
      <c r="C11691" s="3">
        <v>7331.2833700000001</v>
      </c>
      <c r="D11691" s="2"/>
    </row>
    <row r="11692" spans="1:4" x14ac:dyDescent="0.25">
      <c r="A11692" s="2">
        <v>540</v>
      </c>
      <c r="B11692">
        <v>13013</v>
      </c>
      <c r="C11692" s="3">
        <v>4262.1617130000004</v>
      </c>
      <c r="D11692" s="2"/>
    </row>
    <row r="11693" spans="1:4" x14ac:dyDescent="0.25">
      <c r="A11693" s="2">
        <v>540</v>
      </c>
      <c r="B11693">
        <v>13014</v>
      </c>
      <c r="C11693" s="3">
        <v>13394.919253</v>
      </c>
      <c r="D11693" s="2"/>
    </row>
    <row r="11694" spans="1:4" x14ac:dyDescent="0.25">
      <c r="A11694" s="2">
        <v>540</v>
      </c>
      <c r="B11694">
        <v>13015</v>
      </c>
      <c r="C11694" s="3">
        <v>12149.759452</v>
      </c>
      <c r="D11694" s="2"/>
    </row>
    <row r="11695" spans="1:4" x14ac:dyDescent="0.25">
      <c r="A11695" s="2">
        <v>540</v>
      </c>
      <c r="B11695">
        <v>13016</v>
      </c>
      <c r="C11695" s="3">
        <v>12685.165059000001</v>
      </c>
      <c r="D11695" s="2"/>
    </row>
    <row r="11696" spans="1:4" x14ac:dyDescent="0.25">
      <c r="A11696" s="2">
        <v>540</v>
      </c>
      <c r="B11696">
        <v>13017</v>
      </c>
      <c r="C11696" s="3">
        <v>10491.671350000001</v>
      </c>
      <c r="D11696" s="2"/>
    </row>
    <row r="11697" spans="1:4" x14ac:dyDescent="0.25">
      <c r="A11697" s="2">
        <v>540</v>
      </c>
      <c r="B11697">
        <v>13018</v>
      </c>
      <c r="C11697" s="3">
        <v>8197.8246729999992</v>
      </c>
      <c r="D11697" s="2"/>
    </row>
    <row r="11698" spans="1:4" x14ac:dyDescent="0.25">
      <c r="A11698" s="2">
        <v>540</v>
      </c>
      <c r="B11698">
        <v>13019</v>
      </c>
      <c r="C11698" s="3">
        <v>4140.1461300000001</v>
      </c>
      <c r="D11698" s="2"/>
    </row>
    <row r="11699" spans="1:4" x14ac:dyDescent="0.25">
      <c r="A11699" s="2">
        <v>540</v>
      </c>
      <c r="B11699">
        <v>13020</v>
      </c>
      <c r="C11699" s="3">
        <v>2550.954855</v>
      </c>
      <c r="D11699" s="2"/>
    </row>
    <row r="11700" spans="1:4" x14ac:dyDescent="0.25">
      <c r="A11700" s="2">
        <v>540</v>
      </c>
      <c r="B11700">
        <v>13021</v>
      </c>
      <c r="C11700" s="3">
        <v>4518.5028519999996</v>
      </c>
      <c r="D11700" s="2"/>
    </row>
    <row r="11701" spans="1:4" x14ac:dyDescent="0.25">
      <c r="A11701" s="2">
        <v>540</v>
      </c>
      <c r="B11701">
        <v>13022</v>
      </c>
      <c r="C11701" s="3">
        <v>4825.2604869999996</v>
      </c>
      <c r="D11701" s="2"/>
    </row>
    <row r="11702" spans="1:4" x14ac:dyDescent="0.25">
      <c r="A11702" s="2">
        <v>540</v>
      </c>
      <c r="B11702">
        <v>13023</v>
      </c>
      <c r="C11702" s="3">
        <v>5428.542657</v>
      </c>
      <c r="D11702" s="2"/>
    </row>
    <row r="11703" spans="1:4" x14ac:dyDescent="0.25">
      <c r="A11703" s="2">
        <v>540</v>
      </c>
      <c r="B11703">
        <v>13024</v>
      </c>
      <c r="C11703" s="3">
        <v>4468.9557059999997</v>
      </c>
      <c r="D11703" s="2"/>
    </row>
    <row r="11704" spans="1:4" x14ac:dyDescent="0.25">
      <c r="A11704" s="2">
        <v>540</v>
      </c>
      <c r="B11704">
        <v>13025</v>
      </c>
      <c r="C11704" s="3">
        <v>15541.806304</v>
      </c>
      <c r="D11704" s="2"/>
    </row>
    <row r="11705" spans="1:4" x14ac:dyDescent="0.25">
      <c r="A11705" s="2">
        <v>540</v>
      </c>
      <c r="B11705">
        <v>13026</v>
      </c>
      <c r="C11705" s="3">
        <v>11972.562045999999</v>
      </c>
      <c r="D11705" s="2"/>
    </row>
    <row r="11706" spans="1:4" x14ac:dyDescent="0.25">
      <c r="A11706" s="2">
        <v>540</v>
      </c>
      <c r="B11706">
        <v>13027</v>
      </c>
      <c r="C11706" s="3">
        <v>7204.7883469999997</v>
      </c>
      <c r="D11706" s="2"/>
    </row>
    <row r="11707" spans="1:4" x14ac:dyDescent="0.25">
      <c r="A11707" s="2">
        <v>540</v>
      </c>
      <c r="B11707">
        <v>13028</v>
      </c>
      <c r="C11707" s="3">
        <v>5125.1368270000003</v>
      </c>
      <c r="D11707" s="2"/>
    </row>
    <row r="11708" spans="1:4" x14ac:dyDescent="0.25">
      <c r="A11708" s="2">
        <v>540</v>
      </c>
      <c r="B11708">
        <v>13029</v>
      </c>
      <c r="C11708" s="3">
        <v>5188.6671059999999</v>
      </c>
      <c r="D11708" s="2"/>
    </row>
    <row r="11709" spans="1:4" x14ac:dyDescent="0.25">
      <c r="A11709" s="2">
        <v>540</v>
      </c>
      <c r="B11709">
        <v>13030</v>
      </c>
      <c r="C11709" s="3">
        <v>5188.6671059999999</v>
      </c>
      <c r="D11709" s="2"/>
    </row>
    <row r="11710" spans="1:4" x14ac:dyDescent="0.25">
      <c r="A11710" s="2">
        <v>540</v>
      </c>
      <c r="B11710">
        <v>13031</v>
      </c>
      <c r="C11710" s="3">
        <v>6807.6490800000001</v>
      </c>
      <c r="D11710" s="2"/>
    </row>
    <row r="11711" spans="1:4" x14ac:dyDescent="0.25">
      <c r="A11711" s="2">
        <v>540</v>
      </c>
      <c r="B11711">
        <v>13032</v>
      </c>
      <c r="C11711" s="3">
        <v>16505.302629000002</v>
      </c>
      <c r="D11711" s="2"/>
    </row>
    <row r="11712" spans="1:4" x14ac:dyDescent="0.25">
      <c r="A11712" s="2">
        <v>540</v>
      </c>
      <c r="B11712">
        <v>13033</v>
      </c>
      <c r="C11712" s="3">
        <v>10997.774579999999</v>
      </c>
      <c r="D11712" s="2"/>
    </row>
    <row r="11713" spans="1:4" x14ac:dyDescent="0.25">
      <c r="A11713" s="2">
        <v>540</v>
      </c>
      <c r="B11713">
        <v>13034</v>
      </c>
      <c r="C11713" s="3">
        <v>35088.603994999998</v>
      </c>
      <c r="D11713" s="2"/>
    </row>
    <row r="11714" spans="1:4" x14ac:dyDescent="0.25">
      <c r="A11714" s="2">
        <v>540</v>
      </c>
      <c r="B11714">
        <v>13035</v>
      </c>
      <c r="C11714" s="3">
        <v>60347.854531999998</v>
      </c>
      <c r="D11714" s="2"/>
    </row>
    <row r="11715" spans="1:4" x14ac:dyDescent="0.25">
      <c r="A11715" s="2">
        <v>540</v>
      </c>
      <c r="B11715">
        <v>13036</v>
      </c>
      <c r="C11715" s="3">
        <v>52624.803105999999</v>
      </c>
      <c r="D11715" s="2"/>
    </row>
    <row r="11716" spans="1:4" x14ac:dyDescent="0.25">
      <c r="A11716" s="2">
        <v>540</v>
      </c>
      <c r="B11716">
        <v>13037</v>
      </c>
      <c r="C11716" s="3">
        <v>60863.256471000001</v>
      </c>
      <c r="D11716" s="2"/>
    </row>
    <row r="11717" spans="1:4" x14ac:dyDescent="0.25">
      <c r="A11717" s="2">
        <v>540</v>
      </c>
      <c r="B11717">
        <v>13038</v>
      </c>
      <c r="C11717" s="3">
        <v>20485.173716000001</v>
      </c>
      <c r="D11717" s="2"/>
    </row>
    <row r="11718" spans="1:4" x14ac:dyDescent="0.25">
      <c r="A11718" s="2">
        <v>540</v>
      </c>
      <c r="B11718">
        <v>13039</v>
      </c>
      <c r="C11718" s="3">
        <v>16602.991474999999</v>
      </c>
      <c r="D11718" s="2"/>
    </row>
    <row r="11719" spans="1:4" x14ac:dyDescent="0.25">
      <c r="A11719" s="2">
        <v>540</v>
      </c>
      <c r="B11719">
        <v>13040</v>
      </c>
      <c r="C11719" s="3">
        <v>14448.531271</v>
      </c>
      <c r="D11719" s="2"/>
    </row>
    <row r="11720" spans="1:4" x14ac:dyDescent="0.25">
      <c r="A11720" s="2">
        <v>540</v>
      </c>
      <c r="B11720">
        <v>13041</v>
      </c>
      <c r="C11720" s="3">
        <v>23329.059034000002</v>
      </c>
      <c r="D11720" s="2"/>
    </row>
    <row r="11721" spans="1:4" x14ac:dyDescent="0.25">
      <c r="A11721" s="2">
        <v>540</v>
      </c>
      <c r="B11721">
        <v>13042</v>
      </c>
      <c r="C11721" s="3">
        <v>6489.0974050000004</v>
      </c>
      <c r="D11721" s="2"/>
    </row>
    <row r="11722" spans="1:4" x14ac:dyDescent="0.25">
      <c r="A11722" s="2">
        <v>540</v>
      </c>
      <c r="B11722">
        <v>13043</v>
      </c>
      <c r="C11722" s="3">
        <v>4864.2141739999997</v>
      </c>
      <c r="D11722" s="2"/>
    </row>
    <row r="11723" spans="1:4" x14ac:dyDescent="0.25">
      <c r="A11723" s="2">
        <v>540</v>
      </c>
      <c r="B11723">
        <v>13044</v>
      </c>
      <c r="C11723" s="3">
        <v>7735.352879</v>
      </c>
      <c r="D11723" s="2"/>
    </row>
    <row r="11724" spans="1:4" x14ac:dyDescent="0.25">
      <c r="A11724" s="2">
        <v>540</v>
      </c>
      <c r="B11724">
        <v>13045</v>
      </c>
      <c r="C11724" s="3">
        <v>5047.9690920000003</v>
      </c>
      <c r="D11724" s="2"/>
    </row>
    <row r="11725" spans="1:4" x14ac:dyDescent="0.25">
      <c r="A11725" s="2">
        <v>540</v>
      </c>
      <c r="B11725">
        <v>13046</v>
      </c>
      <c r="C11725" s="3">
        <v>52245.347457999997</v>
      </c>
      <c r="D11725" s="2"/>
    </row>
    <row r="11726" spans="1:4" x14ac:dyDescent="0.25">
      <c r="A11726" s="2">
        <v>540</v>
      </c>
      <c r="B11726">
        <v>13047</v>
      </c>
      <c r="C11726" s="3">
        <v>11843.814041</v>
      </c>
      <c r="D11726" s="2"/>
    </row>
    <row r="11727" spans="1:4" x14ac:dyDescent="0.25">
      <c r="A11727" s="2">
        <v>540</v>
      </c>
      <c r="B11727">
        <v>13048</v>
      </c>
      <c r="C11727" s="3">
        <v>3678.2363869999999</v>
      </c>
      <c r="D11727" s="2"/>
    </row>
    <row r="11728" spans="1:4" x14ac:dyDescent="0.25">
      <c r="A11728" s="2">
        <v>540</v>
      </c>
      <c r="B11728">
        <v>13051</v>
      </c>
      <c r="C11728" s="3">
        <v>57783.022970999999</v>
      </c>
      <c r="D11728" s="2"/>
    </row>
    <row r="11729" spans="1:4" x14ac:dyDescent="0.25">
      <c r="A11729" s="2">
        <v>540</v>
      </c>
      <c r="B11729">
        <v>13052</v>
      </c>
      <c r="C11729" s="3">
        <v>59755.315251</v>
      </c>
      <c r="D11729" s="2"/>
    </row>
    <row r="11730" spans="1:4" x14ac:dyDescent="0.25">
      <c r="A11730" s="2">
        <v>540</v>
      </c>
      <c r="B11730">
        <v>13053</v>
      </c>
      <c r="C11730" s="3">
        <v>27444.705574</v>
      </c>
      <c r="D11730" s="2"/>
    </row>
    <row r="11731" spans="1:4" x14ac:dyDescent="0.25">
      <c r="A11731" s="2">
        <v>540</v>
      </c>
      <c r="B11731">
        <v>13054</v>
      </c>
      <c r="C11731" s="3">
        <v>12311.182445</v>
      </c>
      <c r="D11731" s="2"/>
    </row>
    <row r="11732" spans="1:4" x14ac:dyDescent="0.25">
      <c r="A11732" s="2">
        <v>540</v>
      </c>
      <c r="B11732">
        <v>13056</v>
      </c>
      <c r="C11732" s="3">
        <v>53444.580966000001</v>
      </c>
      <c r="D11732" s="2"/>
    </row>
    <row r="11733" spans="1:4" x14ac:dyDescent="0.25">
      <c r="A11733" s="2">
        <v>540</v>
      </c>
      <c r="B11733">
        <v>13057</v>
      </c>
      <c r="C11733" s="3">
        <v>6732.5820999999996</v>
      </c>
      <c r="D11733" s="2"/>
    </row>
    <row r="11734" spans="1:4" x14ac:dyDescent="0.25">
      <c r="A11734" s="2">
        <v>540</v>
      </c>
      <c r="B11734">
        <v>13058</v>
      </c>
      <c r="C11734" s="3">
        <v>11147.721173</v>
      </c>
      <c r="D11734" s="2"/>
    </row>
    <row r="11735" spans="1:4" x14ac:dyDescent="0.25">
      <c r="A11735" s="2">
        <v>540</v>
      </c>
      <c r="B11735">
        <v>13059</v>
      </c>
      <c r="C11735" s="3">
        <v>4839.570291</v>
      </c>
      <c r="D11735" s="2"/>
    </row>
    <row r="11736" spans="1:4" x14ac:dyDescent="0.25">
      <c r="A11736" s="2">
        <v>540</v>
      </c>
      <c r="B11736">
        <v>13060</v>
      </c>
      <c r="C11736" s="3">
        <v>15582.480943</v>
      </c>
      <c r="D11736" s="2"/>
    </row>
    <row r="11737" spans="1:4" x14ac:dyDescent="0.25">
      <c r="A11737" s="2">
        <v>540</v>
      </c>
      <c r="B11737">
        <v>13061</v>
      </c>
      <c r="C11737" s="3">
        <v>17196.259836000001</v>
      </c>
      <c r="D11737" s="2"/>
    </row>
    <row r="11738" spans="1:4" x14ac:dyDescent="0.25">
      <c r="A11738" s="2">
        <v>540</v>
      </c>
      <c r="B11738">
        <v>13062</v>
      </c>
      <c r="C11738" s="3">
        <v>9794.2541139999994</v>
      </c>
      <c r="D11738" s="2"/>
    </row>
    <row r="11739" spans="1:4" x14ac:dyDescent="0.25">
      <c r="A11739" s="2">
        <v>540</v>
      </c>
      <c r="B11739">
        <v>13063</v>
      </c>
      <c r="C11739" s="3">
        <v>9900.9622670000008</v>
      </c>
      <c r="D11739" s="2"/>
    </row>
    <row r="11740" spans="1:4" x14ac:dyDescent="0.25">
      <c r="A11740" s="2">
        <v>540</v>
      </c>
      <c r="B11740">
        <v>13064</v>
      </c>
      <c r="C11740" s="3">
        <v>4213.361527</v>
      </c>
      <c r="D11740" s="2"/>
    </row>
    <row r="11741" spans="1:4" x14ac:dyDescent="0.25">
      <c r="A11741" s="2">
        <v>540</v>
      </c>
      <c r="B11741">
        <v>13065</v>
      </c>
      <c r="C11741" s="3">
        <v>3201.544347</v>
      </c>
      <c r="D11741" s="2"/>
    </row>
    <row r="11742" spans="1:4" x14ac:dyDescent="0.25">
      <c r="A11742" s="2">
        <v>540</v>
      </c>
      <c r="B11742">
        <v>13066</v>
      </c>
      <c r="C11742" s="3">
        <v>1255.034447</v>
      </c>
      <c r="D11742" s="2"/>
    </row>
    <row r="11743" spans="1:4" x14ac:dyDescent="0.25">
      <c r="A11743" s="2">
        <v>540</v>
      </c>
      <c r="B11743">
        <v>13067</v>
      </c>
      <c r="C11743" s="3">
        <v>1802.2046190000001</v>
      </c>
      <c r="D11743" s="2"/>
    </row>
    <row r="11744" spans="1:4" x14ac:dyDescent="0.25">
      <c r="A11744" s="2">
        <v>540</v>
      </c>
      <c r="B11744">
        <v>13068</v>
      </c>
      <c r="C11744" s="3">
        <v>6385.8209269999998</v>
      </c>
      <c r="D11744" s="2"/>
    </row>
    <row r="11745" spans="1:4" x14ac:dyDescent="0.25">
      <c r="A11745" s="2">
        <v>540</v>
      </c>
      <c r="B11745">
        <v>13069</v>
      </c>
      <c r="C11745" s="3">
        <v>21569.456346999999</v>
      </c>
      <c r="D11745" s="2"/>
    </row>
    <row r="11746" spans="1:4" x14ac:dyDescent="0.25">
      <c r="A11746" s="2">
        <v>540</v>
      </c>
      <c r="B11746">
        <v>13070</v>
      </c>
      <c r="C11746" s="3">
        <v>21965.196218000001</v>
      </c>
      <c r="D11746" s="2"/>
    </row>
    <row r="11747" spans="1:4" x14ac:dyDescent="0.25">
      <c r="A11747" s="2">
        <v>540</v>
      </c>
      <c r="B11747">
        <v>13071</v>
      </c>
      <c r="C11747" s="3">
        <v>0</v>
      </c>
      <c r="D11747" s="2"/>
    </row>
    <row r="11748" spans="1:4" x14ac:dyDescent="0.25">
      <c r="A11748" s="2">
        <v>540</v>
      </c>
      <c r="B11748">
        <v>13072</v>
      </c>
      <c r="C11748" s="3">
        <v>21965.196218000001</v>
      </c>
      <c r="D11748" s="2"/>
    </row>
    <row r="11749" spans="1:4" x14ac:dyDescent="0.25">
      <c r="A11749" s="2">
        <v>540</v>
      </c>
      <c r="B11749">
        <v>13073</v>
      </c>
      <c r="C11749" s="3">
        <v>67.718389999999999</v>
      </c>
      <c r="D11749" s="2"/>
    </row>
    <row r="11750" spans="1:4" x14ac:dyDescent="0.25">
      <c r="A11750" s="2">
        <v>540</v>
      </c>
      <c r="B11750">
        <v>13074</v>
      </c>
      <c r="C11750" s="3">
        <v>1475.2026080000001</v>
      </c>
      <c r="D11750" s="2"/>
    </row>
    <row r="11751" spans="1:4" x14ac:dyDescent="0.25">
      <c r="A11751" s="2">
        <v>540</v>
      </c>
      <c r="B11751">
        <v>13076</v>
      </c>
      <c r="C11751" s="3">
        <v>302.00157100000001</v>
      </c>
      <c r="D11751" s="2"/>
    </row>
    <row r="11752" spans="1:4" x14ac:dyDescent="0.25">
      <c r="A11752" s="2">
        <v>540</v>
      </c>
      <c r="B11752">
        <v>13077</v>
      </c>
      <c r="C11752" s="3">
        <v>645.260987</v>
      </c>
      <c r="D11752" s="2"/>
    </row>
    <row r="11753" spans="1:4" x14ac:dyDescent="0.25">
      <c r="A11753" s="2">
        <v>540</v>
      </c>
      <c r="B11753">
        <v>13078</v>
      </c>
      <c r="C11753" s="3">
        <v>3799.6123339999999</v>
      </c>
      <c r="D11753" s="2"/>
    </row>
    <row r="11754" spans="1:4" x14ac:dyDescent="0.25">
      <c r="A11754" s="2">
        <v>540</v>
      </c>
      <c r="B11754">
        <v>13079</v>
      </c>
      <c r="C11754" s="3">
        <v>3339.0161589999998</v>
      </c>
      <c r="D11754" s="2"/>
    </row>
    <row r="11755" spans="1:4" x14ac:dyDescent="0.25">
      <c r="A11755" s="2">
        <v>540</v>
      </c>
      <c r="B11755">
        <v>13080</v>
      </c>
      <c r="C11755" s="3">
        <v>3610.049802</v>
      </c>
      <c r="D11755" s="2"/>
    </row>
    <row r="11756" spans="1:4" x14ac:dyDescent="0.25">
      <c r="A11756" s="2">
        <v>540</v>
      </c>
      <c r="B11756">
        <v>13081</v>
      </c>
      <c r="C11756" s="3">
        <v>101.99564700000001</v>
      </c>
      <c r="D11756" s="2"/>
    </row>
    <row r="11757" spans="1:4" x14ac:dyDescent="0.25">
      <c r="A11757" s="2">
        <v>540</v>
      </c>
      <c r="B11757">
        <v>13082</v>
      </c>
      <c r="C11757" s="3">
        <v>3381.8086400000002</v>
      </c>
      <c r="D11757" s="2"/>
    </row>
    <row r="11758" spans="1:4" x14ac:dyDescent="0.25">
      <c r="A11758" s="2">
        <v>540</v>
      </c>
      <c r="B11758">
        <v>13083</v>
      </c>
      <c r="C11758" s="3">
        <v>5200.0780590000004</v>
      </c>
      <c r="D11758" s="2"/>
    </row>
    <row r="11759" spans="1:4" x14ac:dyDescent="0.25">
      <c r="A11759" s="2">
        <v>540</v>
      </c>
      <c r="B11759">
        <v>13084</v>
      </c>
      <c r="C11759" s="3">
        <v>26080.913562999998</v>
      </c>
      <c r="D11759" s="2"/>
    </row>
    <row r="11760" spans="1:4" x14ac:dyDescent="0.25">
      <c r="A11760" s="2">
        <v>540</v>
      </c>
      <c r="B11760">
        <v>13085</v>
      </c>
      <c r="C11760" s="3">
        <v>10751.711123999999</v>
      </c>
      <c r="D11760" s="2"/>
    </row>
    <row r="11761" spans="1:4" x14ac:dyDescent="0.25">
      <c r="A11761" s="2">
        <v>540</v>
      </c>
      <c r="B11761">
        <v>13086</v>
      </c>
      <c r="C11761" s="3">
        <v>12091.525293999999</v>
      </c>
      <c r="D11761" s="2"/>
    </row>
    <row r="11762" spans="1:4" x14ac:dyDescent="0.25">
      <c r="A11762" s="2">
        <v>540</v>
      </c>
      <c r="B11762">
        <v>13087</v>
      </c>
      <c r="C11762" s="3">
        <v>5118.3948909999999</v>
      </c>
      <c r="D11762" s="2"/>
    </row>
    <row r="11763" spans="1:4" x14ac:dyDescent="0.25">
      <c r="A11763" s="2">
        <v>540</v>
      </c>
      <c r="B11763">
        <v>13088</v>
      </c>
      <c r="C11763" s="3">
        <v>4199.3978699999998</v>
      </c>
      <c r="D11763" s="2"/>
    </row>
    <row r="11764" spans="1:4" x14ac:dyDescent="0.25">
      <c r="A11764" s="2">
        <v>540</v>
      </c>
      <c r="B11764">
        <v>13089</v>
      </c>
      <c r="C11764" s="3">
        <v>3534.92686</v>
      </c>
      <c r="D11764" s="2"/>
    </row>
    <row r="11765" spans="1:4" x14ac:dyDescent="0.25">
      <c r="A11765" s="2">
        <v>540</v>
      </c>
      <c r="B11765">
        <v>13090</v>
      </c>
      <c r="C11765" s="3">
        <v>796.40588100000002</v>
      </c>
      <c r="D11765" s="2"/>
    </row>
    <row r="11766" spans="1:4" x14ac:dyDescent="0.25">
      <c r="A11766" s="2">
        <v>540</v>
      </c>
      <c r="B11766">
        <v>13091</v>
      </c>
      <c r="C11766" s="3">
        <v>1861.416064</v>
      </c>
      <c r="D11766" s="2"/>
    </row>
    <row r="11767" spans="1:4" x14ac:dyDescent="0.25">
      <c r="A11767" s="2">
        <v>540</v>
      </c>
      <c r="B11767">
        <v>13092</v>
      </c>
      <c r="C11767" s="3">
        <v>703.47767899999997</v>
      </c>
      <c r="D11767" s="2"/>
    </row>
    <row r="11768" spans="1:4" x14ac:dyDescent="0.25">
      <c r="A11768" s="2">
        <v>540</v>
      </c>
      <c r="B11768">
        <v>13093</v>
      </c>
      <c r="C11768" s="3">
        <v>911.84307000000001</v>
      </c>
      <c r="D11768" s="2"/>
    </row>
    <row r="11769" spans="1:4" x14ac:dyDescent="0.25">
      <c r="A11769" s="2">
        <v>540</v>
      </c>
      <c r="B11769">
        <v>13094</v>
      </c>
      <c r="C11769" s="3">
        <v>911.84307000000001</v>
      </c>
      <c r="D11769" s="2"/>
    </row>
    <row r="11770" spans="1:4" x14ac:dyDescent="0.25">
      <c r="A11770" s="2">
        <v>540</v>
      </c>
      <c r="B11770">
        <v>13095</v>
      </c>
      <c r="C11770" s="3">
        <v>13791.883598</v>
      </c>
      <c r="D11770" s="2"/>
    </row>
    <row r="11771" spans="1:4" x14ac:dyDescent="0.25">
      <c r="A11771" s="2">
        <v>540</v>
      </c>
      <c r="B11771">
        <v>13096</v>
      </c>
      <c r="C11771" s="3">
        <v>13791.883598</v>
      </c>
      <c r="D11771" s="2"/>
    </row>
    <row r="11772" spans="1:4" x14ac:dyDescent="0.25">
      <c r="A11772" s="2">
        <v>540</v>
      </c>
      <c r="B11772">
        <v>13097</v>
      </c>
      <c r="C11772" s="3">
        <v>12425.34347</v>
      </c>
      <c r="D11772" s="2"/>
    </row>
    <row r="11773" spans="1:4" x14ac:dyDescent="0.25">
      <c r="A11773" s="2">
        <v>540</v>
      </c>
      <c r="B11773">
        <v>13098</v>
      </c>
      <c r="C11773" s="3">
        <v>11374.944554</v>
      </c>
      <c r="D11773" s="2"/>
    </row>
    <row r="11774" spans="1:4" x14ac:dyDescent="0.25">
      <c r="A11774" s="2">
        <v>540</v>
      </c>
      <c r="B11774">
        <v>13099</v>
      </c>
      <c r="C11774" s="3">
        <v>81684.862819000002</v>
      </c>
      <c r="D11774" s="2"/>
    </row>
    <row r="11775" spans="1:4" x14ac:dyDescent="0.25">
      <c r="A11775" s="2">
        <v>540</v>
      </c>
      <c r="B11775">
        <v>13100</v>
      </c>
      <c r="C11775" s="3">
        <v>88131.572446000006</v>
      </c>
      <c r="D11775" s="2"/>
    </row>
    <row r="11776" spans="1:4" x14ac:dyDescent="0.25">
      <c r="A11776" s="2">
        <v>540</v>
      </c>
      <c r="B11776">
        <v>13101</v>
      </c>
      <c r="C11776" s="3">
        <v>499.238114</v>
      </c>
      <c r="D11776" s="2"/>
    </row>
    <row r="11777" spans="1:4" x14ac:dyDescent="0.25">
      <c r="A11777" s="2">
        <v>540</v>
      </c>
      <c r="B11777">
        <v>13103</v>
      </c>
      <c r="C11777" s="3">
        <v>1049.032888</v>
      </c>
      <c r="D11777" s="2"/>
    </row>
    <row r="11778" spans="1:4" x14ac:dyDescent="0.25">
      <c r="A11778" s="2">
        <v>540</v>
      </c>
      <c r="B11778">
        <v>13104</v>
      </c>
      <c r="C11778" s="3">
        <v>1226.0187060000001</v>
      </c>
      <c r="D11778" s="2"/>
    </row>
    <row r="11779" spans="1:4" x14ac:dyDescent="0.25">
      <c r="A11779" s="2">
        <v>540</v>
      </c>
      <c r="B11779">
        <v>13105</v>
      </c>
      <c r="C11779" s="3">
        <v>511.374685</v>
      </c>
      <c r="D11779" s="2"/>
    </row>
    <row r="11780" spans="1:4" x14ac:dyDescent="0.25">
      <c r="A11780" s="2">
        <v>540</v>
      </c>
      <c r="B11780">
        <v>13106</v>
      </c>
      <c r="C11780" s="3">
        <v>2034.3607480000001</v>
      </c>
      <c r="D11780" s="2"/>
    </row>
    <row r="11781" spans="1:4" x14ac:dyDescent="0.25">
      <c r="A11781" s="2">
        <v>540</v>
      </c>
      <c r="B11781">
        <v>13107</v>
      </c>
      <c r="C11781" s="3">
        <v>11207.817904</v>
      </c>
      <c r="D11781" s="2"/>
    </row>
    <row r="11782" spans="1:4" x14ac:dyDescent="0.25">
      <c r="A11782" s="2">
        <v>540</v>
      </c>
      <c r="B11782">
        <v>13108</v>
      </c>
      <c r="C11782" s="3">
        <v>2763.6848810000001</v>
      </c>
      <c r="D11782" s="2"/>
    </row>
    <row r="11783" spans="1:4" x14ac:dyDescent="0.25">
      <c r="A11783" s="2">
        <v>540</v>
      </c>
      <c r="B11783">
        <v>13109</v>
      </c>
      <c r="C11783" s="3">
        <v>2247.5420610000001</v>
      </c>
      <c r="D11783" s="2"/>
    </row>
    <row r="11784" spans="1:4" x14ac:dyDescent="0.25">
      <c r="A11784" s="2">
        <v>540</v>
      </c>
      <c r="B11784">
        <v>13111</v>
      </c>
      <c r="C11784" s="3">
        <v>15332.492686</v>
      </c>
      <c r="D11784" s="2"/>
    </row>
    <row r="11785" spans="1:4" x14ac:dyDescent="0.25">
      <c r="A11785" s="2">
        <v>540</v>
      </c>
      <c r="B11785">
        <v>13112</v>
      </c>
      <c r="C11785" s="3">
        <v>17748.574603000001</v>
      </c>
      <c r="D11785" s="2"/>
    </row>
    <row r="11786" spans="1:4" x14ac:dyDescent="0.25">
      <c r="A11786" s="2">
        <v>540</v>
      </c>
      <c r="B11786">
        <v>13113</v>
      </c>
      <c r="C11786" s="3">
        <v>10818.95183</v>
      </c>
      <c r="D11786" s="2"/>
    </row>
    <row r="11787" spans="1:4" x14ac:dyDescent="0.25">
      <c r="A11787" s="2">
        <v>540</v>
      </c>
      <c r="B11787">
        <v>13114</v>
      </c>
      <c r="C11787" s="3">
        <v>15332.492686</v>
      </c>
      <c r="D11787" s="2"/>
    </row>
    <row r="11788" spans="1:4" x14ac:dyDescent="0.25">
      <c r="A11788" s="2">
        <v>540</v>
      </c>
      <c r="B11788">
        <v>13115</v>
      </c>
      <c r="C11788" s="3">
        <v>38882.980799666002</v>
      </c>
      <c r="D11788" s="2"/>
    </row>
    <row r="11789" spans="1:4" x14ac:dyDescent="0.25">
      <c r="A11789" s="2">
        <v>540</v>
      </c>
      <c r="B11789">
        <v>13116</v>
      </c>
      <c r="C11789" s="3">
        <v>35939.313547666003</v>
      </c>
      <c r="D11789" s="2"/>
    </row>
    <row r="11790" spans="1:4" x14ac:dyDescent="0.25">
      <c r="A11790" s="2">
        <v>540</v>
      </c>
      <c r="B11790">
        <v>13117</v>
      </c>
      <c r="C11790" s="3">
        <v>47597.035354665997</v>
      </c>
      <c r="D11790" s="2"/>
    </row>
    <row r="11791" spans="1:4" x14ac:dyDescent="0.25">
      <c r="A11791" s="2">
        <v>540</v>
      </c>
      <c r="B11791">
        <v>13118</v>
      </c>
      <c r="C11791" s="3">
        <v>41370.104310666</v>
      </c>
      <c r="D11791" s="2"/>
    </row>
    <row r="11792" spans="1:4" x14ac:dyDescent="0.25">
      <c r="A11792" s="2">
        <v>540</v>
      </c>
      <c r="B11792">
        <v>13119</v>
      </c>
      <c r="C11792" s="3">
        <v>11404.084471</v>
      </c>
      <c r="D11792" s="2"/>
    </row>
    <row r="11793" spans="1:4" x14ac:dyDescent="0.25">
      <c r="A11793" s="2">
        <v>540</v>
      </c>
      <c r="B11793">
        <v>13120</v>
      </c>
      <c r="C11793" s="3">
        <v>15887.043078999999</v>
      </c>
      <c r="D11793" s="2"/>
    </row>
    <row r="11794" spans="1:4" x14ac:dyDescent="0.25">
      <c r="A11794" s="2">
        <v>540</v>
      </c>
      <c r="B11794">
        <v>13121</v>
      </c>
      <c r="C11794" s="3">
        <v>7779.6008449999999</v>
      </c>
      <c r="D11794" s="2"/>
    </row>
    <row r="11795" spans="1:4" x14ac:dyDescent="0.25">
      <c r="A11795" s="2">
        <v>540</v>
      </c>
      <c r="B11795">
        <v>13122</v>
      </c>
      <c r="C11795" s="3">
        <v>7779.6008449999999</v>
      </c>
      <c r="D11795" s="2"/>
    </row>
    <row r="11796" spans="1:4" x14ac:dyDescent="0.25">
      <c r="A11796" s="2">
        <v>540</v>
      </c>
      <c r="B11796">
        <v>13123</v>
      </c>
      <c r="C11796" s="3">
        <v>38374.029492665999</v>
      </c>
      <c r="D11796" s="2"/>
    </row>
    <row r="11797" spans="1:4" x14ac:dyDescent="0.25">
      <c r="A11797" s="2">
        <v>540</v>
      </c>
      <c r="B11797">
        <v>13124</v>
      </c>
      <c r="C11797" s="3">
        <v>43373.549315666001</v>
      </c>
      <c r="D11797" s="2"/>
    </row>
    <row r="11798" spans="1:4" x14ac:dyDescent="0.25">
      <c r="A11798" s="2">
        <v>540</v>
      </c>
      <c r="B11798">
        <v>13125</v>
      </c>
      <c r="C11798" s="3">
        <v>7321.1930949999996</v>
      </c>
      <c r="D11798" s="2"/>
    </row>
    <row r="11799" spans="1:4" x14ac:dyDescent="0.25">
      <c r="A11799" s="2">
        <v>540</v>
      </c>
      <c r="B11799">
        <v>13126</v>
      </c>
      <c r="C11799" s="3">
        <v>3073.4996146660001</v>
      </c>
      <c r="D11799" s="2"/>
    </row>
    <row r="11800" spans="1:4" x14ac:dyDescent="0.25">
      <c r="A11800" s="2">
        <v>540</v>
      </c>
      <c r="B11800">
        <v>13127</v>
      </c>
      <c r="C11800" s="3">
        <v>5522.1687996660003</v>
      </c>
      <c r="D11800" s="2"/>
    </row>
    <row r="11801" spans="1:4" x14ac:dyDescent="0.25">
      <c r="A11801" s="2">
        <v>540</v>
      </c>
      <c r="B11801">
        <v>13128</v>
      </c>
      <c r="C11801" s="3">
        <v>37851.380513999997</v>
      </c>
      <c r="D11801" s="2"/>
    </row>
    <row r="11802" spans="1:4" x14ac:dyDescent="0.25">
      <c r="A11802" s="2">
        <v>540</v>
      </c>
      <c r="B11802">
        <v>13129</v>
      </c>
      <c r="C11802" s="3">
        <v>6768.4007549999997</v>
      </c>
      <c r="D11802" s="2"/>
    </row>
    <row r="11803" spans="1:4" x14ac:dyDescent="0.25">
      <c r="A11803" s="2">
        <v>540</v>
      </c>
      <c r="B11803">
        <v>13130</v>
      </c>
      <c r="C11803" s="3">
        <v>7582.5712506660002</v>
      </c>
      <c r="D11803" s="2"/>
    </row>
    <row r="11804" spans="1:4" x14ac:dyDescent="0.25">
      <c r="A11804" s="2">
        <v>540</v>
      </c>
      <c r="B11804">
        <v>13131</v>
      </c>
      <c r="C11804" s="3">
        <v>5008.1714819999997</v>
      </c>
      <c r="D11804" s="2"/>
    </row>
    <row r="11805" spans="1:4" x14ac:dyDescent="0.25">
      <c r="A11805" s="2">
        <v>540</v>
      </c>
      <c r="B11805">
        <v>13132</v>
      </c>
      <c r="C11805" s="3">
        <v>6572.0254210000003</v>
      </c>
      <c r="D11805" s="2"/>
    </row>
    <row r="11806" spans="1:4" x14ac:dyDescent="0.25">
      <c r="A11806" s="2">
        <v>540</v>
      </c>
      <c r="B11806">
        <v>13133</v>
      </c>
      <c r="C11806" s="3">
        <v>2982.8566219999998</v>
      </c>
      <c r="D11806" s="2"/>
    </row>
    <row r="11807" spans="1:4" x14ac:dyDescent="0.25">
      <c r="A11807" s="2">
        <v>540</v>
      </c>
      <c r="B11807">
        <v>13134</v>
      </c>
      <c r="C11807" s="3">
        <v>3050.5606630000002</v>
      </c>
      <c r="D11807" s="2"/>
    </row>
    <row r="11808" spans="1:4" x14ac:dyDescent="0.25">
      <c r="A11808" s="2">
        <v>540</v>
      </c>
      <c r="B11808">
        <v>13135</v>
      </c>
      <c r="C11808" s="3">
        <v>39528.996756</v>
      </c>
      <c r="D11808" s="2"/>
    </row>
    <row r="11809" spans="1:4" x14ac:dyDescent="0.25">
      <c r="A11809" s="2">
        <v>540</v>
      </c>
      <c r="B11809">
        <v>13136</v>
      </c>
      <c r="C11809" s="3">
        <v>11759.544958</v>
      </c>
      <c r="D11809" s="2"/>
    </row>
    <row r="11810" spans="1:4" x14ac:dyDescent="0.25">
      <c r="A11810" s="2">
        <v>540</v>
      </c>
      <c r="B11810">
        <v>13137</v>
      </c>
      <c r="C11810" s="3">
        <v>5654.358905</v>
      </c>
      <c r="D11810" s="2"/>
    </row>
    <row r="11811" spans="1:4" x14ac:dyDescent="0.25">
      <c r="A11811" s="2">
        <v>540</v>
      </c>
      <c r="B11811">
        <v>13138</v>
      </c>
      <c r="C11811" s="3">
        <v>1234.423522</v>
      </c>
      <c r="D11811" s="2"/>
    </row>
    <row r="11812" spans="1:4" x14ac:dyDescent="0.25">
      <c r="A11812" s="2">
        <v>540</v>
      </c>
      <c r="B11812">
        <v>13139</v>
      </c>
      <c r="C11812" s="3">
        <v>1787.5745770000001</v>
      </c>
      <c r="D11812" s="2"/>
    </row>
    <row r="11813" spans="1:4" x14ac:dyDescent="0.25">
      <c r="A11813" s="2">
        <v>540</v>
      </c>
      <c r="B11813">
        <v>13140</v>
      </c>
      <c r="C11813" s="3">
        <v>554.18812400000002</v>
      </c>
      <c r="D11813" s="2"/>
    </row>
    <row r="11814" spans="1:4" x14ac:dyDescent="0.25">
      <c r="A11814" s="2">
        <v>540</v>
      </c>
      <c r="B11814">
        <v>13141</v>
      </c>
      <c r="C11814" s="3">
        <v>29967.881823</v>
      </c>
      <c r="D11814" s="2"/>
    </row>
    <row r="11815" spans="1:4" x14ac:dyDescent="0.25">
      <c r="A11815" s="2">
        <v>540</v>
      </c>
      <c r="B11815">
        <v>13142</v>
      </c>
      <c r="C11815" s="3">
        <v>0.51853499999999997</v>
      </c>
      <c r="D11815" s="2"/>
    </row>
    <row r="11816" spans="1:4" x14ac:dyDescent="0.25">
      <c r="A11816" s="2">
        <v>540</v>
      </c>
      <c r="B11816">
        <v>13143</v>
      </c>
      <c r="C11816" s="3">
        <v>20027.355304000001</v>
      </c>
      <c r="D11816" s="2"/>
    </row>
    <row r="11817" spans="1:4" x14ac:dyDescent="0.25">
      <c r="A11817" s="2">
        <v>540</v>
      </c>
      <c r="B11817">
        <v>13144</v>
      </c>
      <c r="C11817" s="3">
        <v>16891.938077999999</v>
      </c>
      <c r="D11817" s="2"/>
    </row>
    <row r="11818" spans="1:4" x14ac:dyDescent="0.25">
      <c r="A11818" s="2">
        <v>540</v>
      </c>
      <c r="B11818">
        <v>13145</v>
      </c>
      <c r="C11818" s="3">
        <v>16891.938077999999</v>
      </c>
      <c r="D11818" s="2"/>
    </row>
    <row r="11819" spans="1:4" x14ac:dyDescent="0.25">
      <c r="A11819" s="2">
        <v>540</v>
      </c>
      <c r="B11819">
        <v>13146</v>
      </c>
      <c r="C11819" s="3">
        <v>20027.355304000001</v>
      </c>
      <c r="D11819" s="2"/>
    </row>
    <row r="11820" spans="1:4" x14ac:dyDescent="0.25">
      <c r="A11820" s="2">
        <v>540</v>
      </c>
      <c r="B11820">
        <v>13147</v>
      </c>
      <c r="C11820" s="3">
        <v>2286.4816470000001</v>
      </c>
      <c r="D11820" s="2"/>
    </row>
    <row r="11821" spans="1:4" x14ac:dyDescent="0.25">
      <c r="A11821" s="2">
        <v>540</v>
      </c>
      <c r="B11821">
        <v>13148</v>
      </c>
      <c r="C11821" s="3">
        <v>2098.1019679999999</v>
      </c>
      <c r="D11821" s="2"/>
    </row>
    <row r="11822" spans="1:4" x14ac:dyDescent="0.25">
      <c r="A11822" s="2">
        <v>540</v>
      </c>
      <c r="B11822">
        <v>13149</v>
      </c>
      <c r="C11822" s="3">
        <v>30156.261502000001</v>
      </c>
      <c r="D11822" s="2"/>
    </row>
    <row r="11823" spans="1:4" x14ac:dyDescent="0.25">
      <c r="A11823" s="2">
        <v>540</v>
      </c>
      <c r="B11823">
        <v>13150</v>
      </c>
      <c r="C11823" s="3">
        <v>5156.1372160000001</v>
      </c>
      <c r="D11823" s="2"/>
    </row>
    <row r="11824" spans="1:4" x14ac:dyDescent="0.25">
      <c r="A11824" s="2">
        <v>540</v>
      </c>
      <c r="B11824">
        <v>13151</v>
      </c>
      <c r="C11824" s="3">
        <v>1835.7203629999999</v>
      </c>
      <c r="D11824" s="2"/>
    </row>
    <row r="11825" spans="1:4" x14ac:dyDescent="0.25">
      <c r="A11825" s="2">
        <v>540</v>
      </c>
      <c r="B11825">
        <v>13152</v>
      </c>
      <c r="C11825" s="3">
        <v>1555.3180950000001</v>
      </c>
      <c r="D11825" s="2"/>
    </row>
    <row r="11826" spans="1:4" x14ac:dyDescent="0.25">
      <c r="A11826" s="2">
        <v>540</v>
      </c>
      <c r="B11826">
        <v>13153</v>
      </c>
      <c r="C11826" s="3">
        <v>23739.018208000001</v>
      </c>
      <c r="D11826" s="2"/>
    </row>
    <row r="11827" spans="1:4" x14ac:dyDescent="0.25">
      <c r="A11827" s="2">
        <v>540</v>
      </c>
      <c r="B11827">
        <v>13155</v>
      </c>
      <c r="C11827" s="3">
        <v>19015.238283999999</v>
      </c>
      <c r="D11827" s="2"/>
    </row>
    <row r="11828" spans="1:4" x14ac:dyDescent="0.25">
      <c r="A11828" s="2">
        <v>540</v>
      </c>
      <c r="B11828">
        <v>13156</v>
      </c>
      <c r="C11828" s="3">
        <v>18172.200958000001</v>
      </c>
      <c r="D11828" s="2"/>
    </row>
    <row r="11829" spans="1:4" x14ac:dyDescent="0.25">
      <c r="A11829" s="2">
        <v>540</v>
      </c>
      <c r="B11829">
        <v>13157</v>
      </c>
      <c r="C11829" s="3">
        <v>11812.322079</v>
      </c>
      <c r="D11829" s="2"/>
    </row>
    <row r="11830" spans="1:4" x14ac:dyDescent="0.25">
      <c r="A11830" s="2">
        <v>540</v>
      </c>
      <c r="B11830">
        <v>13158</v>
      </c>
      <c r="C11830" s="3">
        <v>16381.910909</v>
      </c>
      <c r="D11830" s="2"/>
    </row>
    <row r="11831" spans="1:4" x14ac:dyDescent="0.25">
      <c r="A11831" s="2">
        <v>540</v>
      </c>
      <c r="B11831">
        <v>13159</v>
      </c>
      <c r="C11831" s="3">
        <v>17877.942099</v>
      </c>
      <c r="D11831" s="2"/>
    </row>
    <row r="11832" spans="1:4" x14ac:dyDescent="0.25">
      <c r="A11832" s="2">
        <v>540</v>
      </c>
      <c r="B11832">
        <v>13160</v>
      </c>
      <c r="C11832" s="3">
        <v>52019.701417999997</v>
      </c>
      <c r="D11832" s="2"/>
    </row>
    <row r="11833" spans="1:4" x14ac:dyDescent="0.25">
      <c r="A11833" s="2">
        <v>540</v>
      </c>
      <c r="B11833">
        <v>13161</v>
      </c>
      <c r="C11833" s="3">
        <v>43598.572687</v>
      </c>
      <c r="D11833" s="2"/>
    </row>
    <row r="11834" spans="1:4" x14ac:dyDescent="0.25">
      <c r="A11834" s="2">
        <v>540</v>
      </c>
      <c r="B11834">
        <v>13162</v>
      </c>
      <c r="C11834" s="3">
        <v>43598.572687</v>
      </c>
      <c r="D11834" s="2"/>
    </row>
    <row r="11835" spans="1:4" x14ac:dyDescent="0.25">
      <c r="A11835" s="2">
        <v>540</v>
      </c>
      <c r="B11835">
        <v>13163</v>
      </c>
      <c r="C11835" s="3">
        <v>7738.2329820000004</v>
      </c>
      <c r="D11835" s="2"/>
    </row>
    <row r="11836" spans="1:4" x14ac:dyDescent="0.25">
      <c r="A11836" s="2">
        <v>540</v>
      </c>
      <c r="B11836">
        <v>13164</v>
      </c>
      <c r="C11836" s="3">
        <v>12736.315295</v>
      </c>
      <c r="D11836" s="2"/>
    </row>
    <row r="11837" spans="1:4" x14ac:dyDescent="0.25">
      <c r="A11837" s="2">
        <v>540</v>
      </c>
      <c r="B11837">
        <v>13165</v>
      </c>
      <c r="C11837" s="3">
        <v>12595.931741</v>
      </c>
      <c r="D11837" s="2"/>
    </row>
    <row r="11838" spans="1:4" x14ac:dyDescent="0.25">
      <c r="A11838" s="2">
        <v>540</v>
      </c>
      <c r="B11838">
        <v>13166</v>
      </c>
      <c r="C11838" s="3">
        <v>12623.709606</v>
      </c>
      <c r="D11838" s="2"/>
    </row>
    <row r="11839" spans="1:4" x14ac:dyDescent="0.25">
      <c r="A11839" s="2">
        <v>540</v>
      </c>
      <c r="B11839">
        <v>13167</v>
      </c>
      <c r="C11839" s="3">
        <v>10040.4103</v>
      </c>
      <c r="D11839" s="2"/>
    </row>
    <row r="11840" spans="1:4" x14ac:dyDescent="0.25">
      <c r="A11840" s="2">
        <v>540</v>
      </c>
      <c r="B11840">
        <v>13168</v>
      </c>
      <c r="C11840" s="3">
        <v>10511.132352000001</v>
      </c>
      <c r="D11840" s="2"/>
    </row>
    <row r="11841" spans="1:4" x14ac:dyDescent="0.25">
      <c r="A11841" s="2">
        <v>540</v>
      </c>
      <c r="B11841">
        <v>13169</v>
      </c>
      <c r="C11841" s="3">
        <v>2024.9752410000001</v>
      </c>
      <c r="D11841" s="2"/>
    </row>
    <row r="11842" spans="1:4" x14ac:dyDescent="0.25">
      <c r="A11842" s="2">
        <v>540</v>
      </c>
      <c r="B11842">
        <v>13170</v>
      </c>
      <c r="C11842" s="3">
        <v>21743.060798999999</v>
      </c>
      <c r="D11842" s="2"/>
    </row>
    <row r="11843" spans="1:4" x14ac:dyDescent="0.25">
      <c r="A11843" s="2">
        <v>540</v>
      </c>
      <c r="B11843">
        <v>13171</v>
      </c>
      <c r="C11843" s="3">
        <v>21992.592778999999</v>
      </c>
      <c r="D11843" s="2"/>
    </row>
    <row r="11844" spans="1:4" x14ac:dyDescent="0.25">
      <c r="A11844" s="2">
        <v>540</v>
      </c>
      <c r="B11844">
        <v>13172</v>
      </c>
      <c r="C11844" s="3">
        <v>24965.217642</v>
      </c>
      <c r="D11844" s="2"/>
    </row>
    <row r="11845" spans="1:4" x14ac:dyDescent="0.25">
      <c r="A11845" s="2">
        <v>540</v>
      </c>
      <c r="B11845">
        <v>13173</v>
      </c>
      <c r="C11845" s="3">
        <v>24965.217642</v>
      </c>
      <c r="D11845" s="2"/>
    </row>
    <row r="11846" spans="1:4" x14ac:dyDescent="0.25">
      <c r="A11846" s="2">
        <v>540</v>
      </c>
      <c r="B11846">
        <v>13174</v>
      </c>
      <c r="C11846" s="3">
        <v>24965.217642</v>
      </c>
      <c r="D11846" s="2"/>
    </row>
    <row r="11847" spans="1:4" x14ac:dyDescent="0.25">
      <c r="A11847" s="2">
        <v>540</v>
      </c>
      <c r="B11847">
        <v>13175</v>
      </c>
      <c r="C11847" s="3">
        <v>5181.8958519999996</v>
      </c>
      <c r="D11847" s="2"/>
    </row>
    <row r="11848" spans="1:4" x14ac:dyDescent="0.25">
      <c r="A11848" s="2">
        <v>540</v>
      </c>
      <c r="B11848">
        <v>13176</v>
      </c>
      <c r="C11848" s="3">
        <v>5967.4625390000001</v>
      </c>
      <c r="D11848" s="2"/>
    </row>
    <row r="11849" spans="1:4" x14ac:dyDescent="0.25">
      <c r="A11849" s="2">
        <v>540</v>
      </c>
      <c r="B11849">
        <v>13177</v>
      </c>
      <c r="C11849" s="3">
        <v>6769.1181450000004</v>
      </c>
      <c r="D11849" s="2"/>
    </row>
    <row r="11850" spans="1:4" x14ac:dyDescent="0.25">
      <c r="A11850" s="2">
        <v>540</v>
      </c>
      <c r="B11850">
        <v>13179</v>
      </c>
      <c r="C11850" s="3">
        <v>8900.74352</v>
      </c>
      <c r="D11850" s="2"/>
    </row>
    <row r="11851" spans="1:4" x14ac:dyDescent="0.25">
      <c r="A11851" s="2">
        <v>540</v>
      </c>
      <c r="B11851">
        <v>13180</v>
      </c>
      <c r="C11851" s="3">
        <v>6563.688435</v>
      </c>
      <c r="D11851" s="2"/>
    </row>
    <row r="11852" spans="1:4" x14ac:dyDescent="0.25">
      <c r="A11852" s="2">
        <v>540</v>
      </c>
      <c r="B11852">
        <v>13181</v>
      </c>
      <c r="C11852" s="3">
        <v>6657.7459209999997</v>
      </c>
      <c r="D11852" s="2"/>
    </row>
    <row r="11853" spans="1:4" x14ac:dyDescent="0.25">
      <c r="A11853" s="2">
        <v>540</v>
      </c>
      <c r="B11853">
        <v>13182</v>
      </c>
      <c r="C11853" s="3">
        <v>20795.760934000002</v>
      </c>
      <c r="D11853" s="2"/>
    </row>
    <row r="11854" spans="1:4" x14ac:dyDescent="0.25">
      <c r="A11854" s="2">
        <v>540</v>
      </c>
      <c r="B11854">
        <v>13183</v>
      </c>
      <c r="C11854" s="3">
        <v>11367.678693</v>
      </c>
      <c r="D11854" s="2"/>
    </row>
    <row r="11855" spans="1:4" x14ac:dyDescent="0.25">
      <c r="A11855" s="2">
        <v>540</v>
      </c>
      <c r="B11855">
        <v>13184</v>
      </c>
      <c r="C11855" s="3">
        <v>10067.299790999999</v>
      </c>
      <c r="D11855" s="2"/>
    </row>
    <row r="11856" spans="1:4" x14ac:dyDescent="0.25">
      <c r="A11856" s="2">
        <v>540</v>
      </c>
      <c r="B11856">
        <v>13185</v>
      </c>
      <c r="C11856" s="3">
        <v>10549.797112</v>
      </c>
      <c r="D11856" s="2"/>
    </row>
    <row r="11857" spans="1:4" x14ac:dyDescent="0.25">
      <c r="A11857" s="2">
        <v>540</v>
      </c>
      <c r="B11857">
        <v>13186</v>
      </c>
      <c r="C11857" s="3">
        <v>9245.3215540000001</v>
      </c>
      <c r="D11857" s="2"/>
    </row>
    <row r="11858" spans="1:4" x14ac:dyDescent="0.25">
      <c r="A11858" s="2">
        <v>540</v>
      </c>
      <c r="B11858">
        <v>13188</v>
      </c>
      <c r="C11858" s="3">
        <v>2857.278949</v>
      </c>
      <c r="D11858" s="2"/>
    </row>
    <row r="11859" spans="1:4" x14ac:dyDescent="0.25">
      <c r="A11859" s="2">
        <v>540</v>
      </c>
      <c r="B11859">
        <v>13189</v>
      </c>
      <c r="C11859" s="3">
        <v>1879.712761</v>
      </c>
      <c r="D11859" s="2"/>
    </row>
    <row r="11860" spans="1:4" x14ac:dyDescent="0.25">
      <c r="A11860" s="2">
        <v>540</v>
      </c>
      <c r="B11860">
        <v>13190</v>
      </c>
      <c r="C11860" s="3">
        <v>1879.712761</v>
      </c>
      <c r="D11860" s="2"/>
    </row>
    <row r="11861" spans="1:4" x14ac:dyDescent="0.25">
      <c r="A11861" s="2">
        <v>540</v>
      </c>
      <c r="B11861">
        <v>13191</v>
      </c>
      <c r="C11861" s="3">
        <v>2552.2799190000001</v>
      </c>
      <c r="D11861" s="2"/>
    </row>
    <row r="11862" spans="1:4" x14ac:dyDescent="0.25">
      <c r="A11862" s="2">
        <v>540</v>
      </c>
      <c r="B11862">
        <v>13192</v>
      </c>
      <c r="C11862" s="3">
        <v>3404.067067</v>
      </c>
      <c r="D11862" s="2"/>
    </row>
    <row r="11863" spans="1:4" x14ac:dyDescent="0.25">
      <c r="A11863" s="2">
        <v>540</v>
      </c>
      <c r="B11863">
        <v>13193</v>
      </c>
      <c r="C11863" s="3">
        <v>6307.01055</v>
      </c>
      <c r="D11863" s="2"/>
    </row>
    <row r="11864" spans="1:4" x14ac:dyDescent="0.25">
      <c r="A11864" s="2">
        <v>540</v>
      </c>
      <c r="B11864">
        <v>13197</v>
      </c>
      <c r="C11864" s="3">
        <v>13849.051352</v>
      </c>
      <c r="D11864" s="2"/>
    </row>
    <row r="11865" spans="1:4" x14ac:dyDescent="0.25">
      <c r="A11865" s="2">
        <v>540</v>
      </c>
      <c r="B11865">
        <v>13199</v>
      </c>
      <c r="C11865" s="3">
        <v>7776.7630129999998</v>
      </c>
      <c r="D11865" s="2"/>
    </row>
    <row r="11866" spans="1:4" x14ac:dyDescent="0.25">
      <c r="A11866" s="2">
        <v>540</v>
      </c>
      <c r="B11866">
        <v>13201</v>
      </c>
      <c r="C11866" s="3">
        <v>307.76845200000002</v>
      </c>
      <c r="D11866" s="2"/>
    </row>
    <row r="11867" spans="1:4" x14ac:dyDescent="0.25">
      <c r="A11867" s="2">
        <v>540</v>
      </c>
      <c r="B11867">
        <v>13202</v>
      </c>
      <c r="C11867" s="3">
        <v>865.73680899999999</v>
      </c>
      <c r="D11867" s="2"/>
    </row>
    <row r="11868" spans="1:4" x14ac:dyDescent="0.25">
      <c r="A11868" s="2">
        <v>540</v>
      </c>
      <c r="B11868">
        <v>13203</v>
      </c>
      <c r="C11868" s="3">
        <v>6441.6780220000001</v>
      </c>
      <c r="D11868" s="2"/>
    </row>
    <row r="11869" spans="1:4" x14ac:dyDescent="0.25">
      <c r="A11869" s="2">
        <v>540</v>
      </c>
      <c r="B11869">
        <v>13204</v>
      </c>
      <c r="C11869" s="3">
        <v>14665.437565</v>
      </c>
      <c r="D11869" s="2"/>
    </row>
    <row r="11870" spans="1:4" x14ac:dyDescent="0.25">
      <c r="A11870" s="2">
        <v>540</v>
      </c>
      <c r="B11870">
        <v>13206</v>
      </c>
      <c r="C11870" s="3">
        <v>13912.950378</v>
      </c>
      <c r="D11870" s="2"/>
    </row>
    <row r="11871" spans="1:4" x14ac:dyDescent="0.25">
      <c r="A11871" s="2">
        <v>540</v>
      </c>
      <c r="B11871">
        <v>13207</v>
      </c>
      <c r="C11871" s="3">
        <v>15651.710927</v>
      </c>
      <c r="D11871" s="2"/>
    </row>
    <row r="11872" spans="1:4" x14ac:dyDescent="0.25">
      <c r="A11872" s="2">
        <v>540</v>
      </c>
      <c r="B11872">
        <v>13208</v>
      </c>
      <c r="C11872" s="3">
        <v>14626.959956999999</v>
      </c>
      <c r="D11872" s="2"/>
    </row>
    <row r="11873" spans="1:4" x14ac:dyDescent="0.25">
      <c r="A11873" s="2">
        <v>540</v>
      </c>
      <c r="B11873">
        <v>13209</v>
      </c>
      <c r="C11873" s="3">
        <v>13912.950378</v>
      </c>
      <c r="D11873" s="2"/>
    </row>
    <row r="11874" spans="1:4" x14ac:dyDescent="0.25">
      <c r="A11874" s="2">
        <v>540</v>
      </c>
      <c r="B11874">
        <v>13210</v>
      </c>
      <c r="C11874" s="3">
        <v>13533.716998</v>
      </c>
      <c r="D11874" s="2"/>
    </row>
    <row r="11875" spans="1:4" x14ac:dyDescent="0.25">
      <c r="A11875" s="2">
        <v>540</v>
      </c>
      <c r="B11875">
        <v>13211</v>
      </c>
      <c r="C11875" s="3">
        <v>4643.9653920000001</v>
      </c>
      <c r="D11875" s="2"/>
    </row>
    <row r="11876" spans="1:4" x14ac:dyDescent="0.25">
      <c r="A11876" s="2">
        <v>540</v>
      </c>
      <c r="B11876">
        <v>13212</v>
      </c>
      <c r="C11876" s="3">
        <v>2347.6811050000001</v>
      </c>
      <c r="D11876" s="2"/>
    </row>
    <row r="11877" spans="1:4" x14ac:dyDescent="0.25">
      <c r="A11877" s="2">
        <v>540</v>
      </c>
      <c r="B11877">
        <v>13214</v>
      </c>
      <c r="C11877" s="3">
        <v>307.76845200000002</v>
      </c>
      <c r="D11877" s="2"/>
    </row>
    <row r="11878" spans="1:4" x14ac:dyDescent="0.25">
      <c r="A11878" s="2">
        <v>540</v>
      </c>
      <c r="B11878">
        <v>13215</v>
      </c>
      <c r="C11878" s="3">
        <v>7621.0442229999999</v>
      </c>
      <c r="D11878" s="2"/>
    </row>
    <row r="11879" spans="1:4" x14ac:dyDescent="0.25">
      <c r="A11879" s="2">
        <v>540</v>
      </c>
      <c r="B11879">
        <v>13216</v>
      </c>
      <c r="C11879" s="3">
        <v>3373.0875080000001</v>
      </c>
      <c r="D11879" s="2"/>
    </row>
    <row r="11880" spans="1:4" x14ac:dyDescent="0.25">
      <c r="A11880" s="2">
        <v>540</v>
      </c>
      <c r="B11880">
        <v>13217</v>
      </c>
      <c r="C11880" s="3">
        <v>7621.0442229999999</v>
      </c>
      <c r="D11880" s="2"/>
    </row>
    <row r="11881" spans="1:4" x14ac:dyDescent="0.25">
      <c r="A11881" s="2">
        <v>540</v>
      </c>
      <c r="B11881">
        <v>13218</v>
      </c>
      <c r="C11881" s="3">
        <v>3168.2045109999999</v>
      </c>
      <c r="D11881" s="2"/>
    </row>
    <row r="11882" spans="1:4" x14ac:dyDescent="0.25">
      <c r="A11882" s="2">
        <v>540</v>
      </c>
      <c r="B11882">
        <v>13219</v>
      </c>
      <c r="C11882" s="3">
        <v>1334.3503029999999</v>
      </c>
      <c r="D11882" s="2"/>
    </row>
    <row r="11883" spans="1:4" x14ac:dyDescent="0.25">
      <c r="A11883" s="2">
        <v>540</v>
      </c>
      <c r="B11883">
        <v>13220</v>
      </c>
      <c r="C11883" s="3">
        <v>1155.98605</v>
      </c>
      <c r="D11883" s="2"/>
    </row>
    <row r="11884" spans="1:4" x14ac:dyDescent="0.25">
      <c r="A11884" s="2">
        <v>540</v>
      </c>
      <c r="B11884">
        <v>13221</v>
      </c>
      <c r="C11884" s="3">
        <v>301.004953</v>
      </c>
      <c r="D11884" s="2"/>
    </row>
    <row r="11885" spans="1:4" x14ac:dyDescent="0.25">
      <c r="A11885" s="2">
        <v>540</v>
      </c>
      <c r="B11885">
        <v>13222</v>
      </c>
      <c r="C11885" s="3">
        <v>0</v>
      </c>
      <c r="D11885" s="2"/>
    </row>
    <row r="11886" spans="1:4" x14ac:dyDescent="0.25">
      <c r="A11886" s="2">
        <v>540</v>
      </c>
      <c r="B11886">
        <v>13223</v>
      </c>
      <c r="C11886" s="3">
        <v>0</v>
      </c>
      <c r="D11886" s="2"/>
    </row>
    <row r="11887" spans="1:4" x14ac:dyDescent="0.25">
      <c r="A11887" s="2">
        <v>540</v>
      </c>
      <c r="B11887">
        <v>13224</v>
      </c>
      <c r="C11887" s="3">
        <v>301.004953</v>
      </c>
      <c r="D11887" s="2"/>
    </row>
    <row r="11888" spans="1:4" x14ac:dyDescent="0.25">
      <c r="A11888" s="2">
        <v>540</v>
      </c>
      <c r="B11888">
        <v>13225</v>
      </c>
      <c r="C11888" s="3">
        <v>13.448586000000001</v>
      </c>
      <c r="D11888" s="2"/>
    </row>
    <row r="11889" spans="1:4" x14ac:dyDescent="0.25">
      <c r="A11889" s="2">
        <v>540</v>
      </c>
      <c r="B11889">
        <v>13226</v>
      </c>
      <c r="C11889" s="3">
        <v>5.2652679999999998</v>
      </c>
      <c r="D11889" s="2"/>
    </row>
    <row r="11890" spans="1:4" x14ac:dyDescent="0.25">
      <c r="A11890" s="2">
        <v>540</v>
      </c>
      <c r="B11890">
        <v>13229</v>
      </c>
      <c r="C11890" s="3">
        <v>1991.5194670000001</v>
      </c>
      <c r="D11890" s="2"/>
    </row>
    <row r="11891" spans="1:4" x14ac:dyDescent="0.25">
      <c r="A11891" s="2">
        <v>540</v>
      </c>
      <c r="B11891">
        <v>13230</v>
      </c>
      <c r="C11891" s="3">
        <v>9079.1843910000007</v>
      </c>
      <c r="D11891" s="2"/>
    </row>
    <row r="11892" spans="1:4" x14ac:dyDescent="0.25">
      <c r="A11892" s="2">
        <v>540</v>
      </c>
      <c r="B11892">
        <v>13232</v>
      </c>
      <c r="C11892" s="3">
        <v>8878.5257419999998</v>
      </c>
      <c r="D11892" s="2"/>
    </row>
    <row r="11893" spans="1:4" x14ac:dyDescent="0.25">
      <c r="A11893" s="2">
        <v>540</v>
      </c>
      <c r="B11893">
        <v>13233</v>
      </c>
      <c r="C11893" s="3">
        <v>329.14457900000002</v>
      </c>
      <c r="D11893" s="2"/>
    </row>
    <row r="11894" spans="1:4" x14ac:dyDescent="0.25">
      <c r="A11894" s="2">
        <v>540</v>
      </c>
      <c r="B11894">
        <v>13234</v>
      </c>
      <c r="C11894" s="3">
        <v>359.44767300000001</v>
      </c>
      <c r="D11894" s="2"/>
    </row>
    <row r="11895" spans="1:4" x14ac:dyDescent="0.25">
      <c r="A11895" s="2">
        <v>540</v>
      </c>
      <c r="B11895">
        <v>13235</v>
      </c>
      <c r="C11895" s="3">
        <v>6530.603513</v>
      </c>
      <c r="D11895" s="2"/>
    </row>
    <row r="11896" spans="1:4" x14ac:dyDescent="0.25">
      <c r="A11896" s="2">
        <v>540</v>
      </c>
      <c r="B11896">
        <v>13236</v>
      </c>
      <c r="C11896" s="3">
        <v>2539.1563599999999</v>
      </c>
      <c r="D11896" s="2"/>
    </row>
    <row r="11897" spans="1:4" x14ac:dyDescent="0.25">
      <c r="A11897" s="2">
        <v>540</v>
      </c>
      <c r="B11897">
        <v>13237</v>
      </c>
      <c r="C11897" s="3">
        <v>8811.6515070000005</v>
      </c>
      <c r="D11897" s="2"/>
    </row>
    <row r="11898" spans="1:4" x14ac:dyDescent="0.25">
      <c r="A11898" s="2">
        <v>540</v>
      </c>
      <c r="B11898">
        <v>13238</v>
      </c>
      <c r="C11898" s="3">
        <v>7465.0074059999997</v>
      </c>
      <c r="D11898" s="2"/>
    </row>
    <row r="11899" spans="1:4" x14ac:dyDescent="0.25">
      <c r="A11899" s="2">
        <v>540</v>
      </c>
      <c r="B11899">
        <v>13239</v>
      </c>
      <c r="C11899" s="3">
        <v>776.35534199999995</v>
      </c>
      <c r="D11899" s="2"/>
    </row>
    <row r="11900" spans="1:4" x14ac:dyDescent="0.25">
      <c r="A11900" s="2">
        <v>540</v>
      </c>
      <c r="B11900">
        <v>13240</v>
      </c>
      <c r="C11900" s="3">
        <v>645.260987</v>
      </c>
      <c r="D11900" s="2"/>
    </row>
    <row r="11901" spans="1:4" x14ac:dyDescent="0.25">
      <c r="A11901" s="2">
        <v>540</v>
      </c>
      <c r="B11901">
        <v>13241</v>
      </c>
      <c r="C11901" s="3">
        <v>16188.928048</v>
      </c>
      <c r="D11901" s="2"/>
    </row>
    <row r="11902" spans="1:4" x14ac:dyDescent="0.25">
      <c r="A11902" s="2">
        <v>540</v>
      </c>
      <c r="B11902">
        <v>13242</v>
      </c>
      <c r="C11902" s="3">
        <v>15674.523961000001</v>
      </c>
      <c r="D11902" s="2"/>
    </row>
    <row r="11903" spans="1:4" x14ac:dyDescent="0.25">
      <c r="A11903" s="2">
        <v>540</v>
      </c>
      <c r="B11903">
        <v>13243</v>
      </c>
      <c r="C11903" s="3">
        <v>14207.099914</v>
      </c>
      <c r="D11903" s="2"/>
    </row>
    <row r="11904" spans="1:4" x14ac:dyDescent="0.25">
      <c r="A11904" s="2">
        <v>540</v>
      </c>
      <c r="B11904">
        <v>13244</v>
      </c>
      <c r="C11904" s="3">
        <v>13509.183386000001</v>
      </c>
      <c r="D11904" s="2"/>
    </row>
    <row r="11905" spans="1:4" x14ac:dyDescent="0.25">
      <c r="A11905" s="2">
        <v>540</v>
      </c>
      <c r="B11905">
        <v>13246</v>
      </c>
      <c r="C11905" s="3">
        <v>10914.618451</v>
      </c>
      <c r="D11905" s="2"/>
    </row>
    <row r="11906" spans="1:4" x14ac:dyDescent="0.25">
      <c r="A11906" s="2">
        <v>540</v>
      </c>
      <c r="B11906">
        <v>13247</v>
      </c>
      <c r="C11906" s="3">
        <v>10783.499398</v>
      </c>
      <c r="D11906" s="2"/>
    </row>
    <row r="11907" spans="1:4" x14ac:dyDescent="0.25">
      <c r="A11907" s="2">
        <v>540</v>
      </c>
      <c r="B11907">
        <v>13248</v>
      </c>
      <c r="C11907" s="3">
        <v>3250.0239230000002</v>
      </c>
      <c r="D11907" s="2"/>
    </row>
    <row r="11908" spans="1:4" x14ac:dyDescent="0.25">
      <c r="A11908" s="2">
        <v>540</v>
      </c>
      <c r="B11908">
        <v>13249</v>
      </c>
      <c r="C11908" s="3">
        <v>12712.940073</v>
      </c>
      <c r="D11908" s="2"/>
    </row>
    <row r="11909" spans="1:4" x14ac:dyDescent="0.25">
      <c r="A11909" s="2">
        <v>540</v>
      </c>
      <c r="B11909">
        <v>13250</v>
      </c>
      <c r="C11909" s="3">
        <v>3104.0228480000001</v>
      </c>
      <c r="D11909" s="2"/>
    </row>
    <row r="11910" spans="1:4" x14ac:dyDescent="0.25">
      <c r="A11910" s="2">
        <v>540</v>
      </c>
      <c r="B11910">
        <v>13251</v>
      </c>
      <c r="C11910" s="3">
        <v>7037.3489589999999</v>
      </c>
      <c r="D11910" s="2"/>
    </row>
    <row r="11911" spans="1:4" x14ac:dyDescent="0.25">
      <c r="A11911" s="2">
        <v>540</v>
      </c>
      <c r="B11911">
        <v>13252</v>
      </c>
      <c r="C11911" s="3">
        <v>1971.468386</v>
      </c>
      <c r="D11911" s="2"/>
    </row>
    <row r="11912" spans="1:4" x14ac:dyDescent="0.25">
      <c r="A11912" s="2">
        <v>540</v>
      </c>
      <c r="B11912">
        <v>13253</v>
      </c>
      <c r="C11912" s="3">
        <v>1121.236392</v>
      </c>
      <c r="D11912" s="2"/>
    </row>
    <row r="11913" spans="1:4" x14ac:dyDescent="0.25">
      <c r="A11913" s="2">
        <v>540</v>
      </c>
      <c r="B11913">
        <v>13254</v>
      </c>
      <c r="C11913" s="3">
        <v>1272.6375459999999</v>
      </c>
      <c r="D11913" s="2"/>
    </row>
    <row r="11914" spans="1:4" x14ac:dyDescent="0.25">
      <c r="A11914" s="2">
        <v>540</v>
      </c>
      <c r="B11914">
        <v>13256</v>
      </c>
      <c r="C11914" s="3">
        <v>12494.290961999999</v>
      </c>
      <c r="D11914" s="2"/>
    </row>
    <row r="11915" spans="1:4" x14ac:dyDescent="0.25">
      <c r="A11915" s="2">
        <v>540</v>
      </c>
      <c r="B11915">
        <v>13257</v>
      </c>
      <c r="C11915" s="3">
        <v>12946.659329</v>
      </c>
      <c r="D11915" s="2"/>
    </row>
    <row r="11916" spans="1:4" x14ac:dyDescent="0.25">
      <c r="A11916" s="2">
        <v>540</v>
      </c>
      <c r="B11916">
        <v>13258</v>
      </c>
      <c r="C11916" s="3">
        <v>10744.606651</v>
      </c>
      <c r="D11916" s="2"/>
    </row>
    <row r="11917" spans="1:4" x14ac:dyDescent="0.25">
      <c r="A11917" s="2">
        <v>540</v>
      </c>
      <c r="B11917">
        <v>13259</v>
      </c>
      <c r="C11917" s="3">
        <v>13424.08376</v>
      </c>
      <c r="D11917" s="2"/>
    </row>
    <row r="11918" spans="1:4" x14ac:dyDescent="0.25">
      <c r="A11918" s="2">
        <v>540</v>
      </c>
      <c r="B11918">
        <v>13260</v>
      </c>
      <c r="C11918" s="3">
        <v>23101.044293999999</v>
      </c>
      <c r="D11918" s="2"/>
    </row>
    <row r="11919" spans="1:4" x14ac:dyDescent="0.25">
      <c r="A11919" s="2">
        <v>540</v>
      </c>
      <c r="B11919">
        <v>13261</v>
      </c>
      <c r="C11919" s="3">
        <v>5902.288998</v>
      </c>
      <c r="D11919" s="2"/>
    </row>
    <row r="11920" spans="1:4" x14ac:dyDescent="0.25">
      <c r="A11920" s="2">
        <v>540</v>
      </c>
      <c r="B11920">
        <v>13262</v>
      </c>
      <c r="C11920" s="3">
        <v>5036.023682</v>
      </c>
      <c r="D11920" s="2"/>
    </row>
    <row r="11921" spans="1:4" x14ac:dyDescent="0.25">
      <c r="A11921" s="2">
        <v>540</v>
      </c>
      <c r="B11921">
        <v>13263</v>
      </c>
      <c r="C11921" s="3">
        <v>59474.466261000001</v>
      </c>
      <c r="D11921" s="2"/>
    </row>
    <row r="11922" spans="1:4" x14ac:dyDescent="0.25">
      <c r="A11922" s="2">
        <v>540</v>
      </c>
      <c r="B11922">
        <v>13264</v>
      </c>
      <c r="C11922" s="3">
        <v>8050.5441719999999</v>
      </c>
      <c r="D11922" s="2"/>
    </row>
    <row r="11923" spans="1:4" x14ac:dyDescent="0.25">
      <c r="A11923" s="2">
        <v>540</v>
      </c>
      <c r="B11923">
        <v>13265</v>
      </c>
      <c r="C11923" s="3">
        <v>36510.692022664</v>
      </c>
      <c r="D11923" s="2"/>
    </row>
    <row r="11924" spans="1:4" x14ac:dyDescent="0.25">
      <c r="A11924" s="2">
        <v>540</v>
      </c>
      <c r="B11924">
        <v>13266</v>
      </c>
      <c r="C11924" s="3">
        <v>9614.4040349999996</v>
      </c>
      <c r="D11924" s="2"/>
    </row>
    <row r="11925" spans="1:4" x14ac:dyDescent="0.25">
      <c r="A11925" s="2">
        <v>540</v>
      </c>
      <c r="B11925">
        <v>13267</v>
      </c>
      <c r="C11925" s="3">
        <v>25608.248023331998</v>
      </c>
      <c r="D11925" s="2"/>
    </row>
    <row r="11926" spans="1:4" x14ac:dyDescent="0.25">
      <c r="A11926" s="2">
        <v>540</v>
      </c>
      <c r="B11926">
        <v>13268</v>
      </c>
      <c r="C11926" s="3">
        <v>38151.443426332</v>
      </c>
      <c r="D11926" s="2"/>
    </row>
    <row r="11927" spans="1:4" x14ac:dyDescent="0.25">
      <c r="A11927" s="2">
        <v>540</v>
      </c>
      <c r="B11927">
        <v>13269</v>
      </c>
      <c r="C11927" s="3">
        <v>9626.3105599999999</v>
      </c>
      <c r="D11927" s="2"/>
    </row>
    <row r="11928" spans="1:4" x14ac:dyDescent="0.25">
      <c r="A11928" s="2">
        <v>540</v>
      </c>
      <c r="B11928">
        <v>13270</v>
      </c>
      <c r="C11928" s="3">
        <v>19641.900392331001</v>
      </c>
      <c r="D11928" s="2"/>
    </row>
    <row r="11929" spans="1:4" x14ac:dyDescent="0.25">
      <c r="A11929" s="2">
        <v>540</v>
      </c>
      <c r="B11929">
        <v>13271</v>
      </c>
      <c r="C11929" s="3">
        <v>3100.5628820000002</v>
      </c>
      <c r="D11929" s="2"/>
    </row>
    <row r="11930" spans="1:4" x14ac:dyDescent="0.25">
      <c r="A11930" s="2">
        <v>540</v>
      </c>
      <c r="B11930">
        <v>13272</v>
      </c>
      <c r="C11930" s="3">
        <v>5985.458361</v>
      </c>
      <c r="D11930" s="2"/>
    </row>
    <row r="11931" spans="1:4" x14ac:dyDescent="0.25">
      <c r="A11931" s="2">
        <v>540</v>
      </c>
      <c r="B11931">
        <v>13273</v>
      </c>
      <c r="C11931" s="3">
        <v>82490.443694000001</v>
      </c>
      <c r="D11931" s="2"/>
    </row>
    <row r="11932" spans="1:4" x14ac:dyDescent="0.25">
      <c r="A11932" s="2">
        <v>540</v>
      </c>
      <c r="B11932">
        <v>13274</v>
      </c>
      <c r="C11932" s="3">
        <v>89298.777174999996</v>
      </c>
      <c r="D11932" s="2"/>
    </row>
    <row r="11933" spans="1:4" x14ac:dyDescent="0.25">
      <c r="A11933" s="2">
        <v>540</v>
      </c>
      <c r="B11933">
        <v>13275</v>
      </c>
      <c r="C11933" s="3">
        <v>91560.033083999995</v>
      </c>
      <c r="D11933" s="2"/>
    </row>
    <row r="11934" spans="1:4" x14ac:dyDescent="0.25">
      <c r="A11934" s="2">
        <v>540</v>
      </c>
      <c r="B11934">
        <v>13276</v>
      </c>
      <c r="C11934" s="3">
        <v>14831.159543332</v>
      </c>
      <c r="D11934" s="2"/>
    </row>
    <row r="11935" spans="1:4" x14ac:dyDescent="0.25">
      <c r="A11935" s="2">
        <v>540</v>
      </c>
      <c r="B11935">
        <v>13277</v>
      </c>
      <c r="C11935" s="3">
        <v>83638.494548999995</v>
      </c>
      <c r="D11935" s="2"/>
    </row>
    <row r="11936" spans="1:4" x14ac:dyDescent="0.25">
      <c r="A11936" s="2">
        <v>540</v>
      </c>
      <c r="B11936">
        <v>13278</v>
      </c>
      <c r="C11936" s="3">
        <v>9112.2643759999992</v>
      </c>
      <c r="D11936" s="2"/>
    </row>
    <row r="11937" spans="1:4" x14ac:dyDescent="0.25">
      <c r="A11937" s="2">
        <v>540</v>
      </c>
      <c r="B11937">
        <v>13279</v>
      </c>
      <c r="C11937" s="3">
        <v>92750.758925000002</v>
      </c>
      <c r="D11937" s="2"/>
    </row>
    <row r="11938" spans="1:4" x14ac:dyDescent="0.25">
      <c r="A11938" s="2">
        <v>540</v>
      </c>
      <c r="B11938">
        <v>13280</v>
      </c>
      <c r="C11938" s="3">
        <v>3100.5628820000002</v>
      </c>
      <c r="D11938" s="2"/>
    </row>
    <row r="11939" spans="1:4" x14ac:dyDescent="0.25">
      <c r="A11939" s="2">
        <v>540</v>
      </c>
      <c r="B11939">
        <v>13281</v>
      </c>
      <c r="C11939" s="3">
        <v>88475.902054000006</v>
      </c>
      <c r="D11939" s="2"/>
    </row>
    <row r="11940" spans="1:4" x14ac:dyDescent="0.25">
      <c r="A11940" s="2">
        <v>540</v>
      </c>
      <c r="B11940">
        <v>13282</v>
      </c>
      <c r="C11940" s="3">
        <v>91576.464936000004</v>
      </c>
      <c r="D11940" s="2"/>
    </row>
    <row r="11941" spans="1:4" x14ac:dyDescent="0.25">
      <c r="A11941" s="2">
        <v>540</v>
      </c>
      <c r="B11941">
        <v>13283</v>
      </c>
      <c r="C11941" s="3">
        <v>7601.9176239999997</v>
      </c>
      <c r="D11941" s="2"/>
    </row>
    <row r="11942" spans="1:4" x14ac:dyDescent="0.25">
      <c r="A11942" s="2">
        <v>540</v>
      </c>
      <c r="B11942">
        <v>13284</v>
      </c>
      <c r="C11942" s="3">
        <v>4494.2736016660001</v>
      </c>
      <c r="D11942" s="2"/>
    </row>
    <row r="11943" spans="1:4" x14ac:dyDescent="0.25">
      <c r="A11943" s="2">
        <v>540</v>
      </c>
      <c r="B11943">
        <v>13285</v>
      </c>
      <c r="C11943" s="3">
        <v>4789.0268619999997</v>
      </c>
      <c r="D11943" s="2"/>
    </row>
    <row r="11944" spans="1:4" x14ac:dyDescent="0.25">
      <c r="A11944" s="2">
        <v>540</v>
      </c>
      <c r="B11944">
        <v>13286</v>
      </c>
      <c r="C11944" s="3">
        <v>7601.9176239999997</v>
      </c>
      <c r="D11944" s="2"/>
    </row>
    <row r="11945" spans="1:4" x14ac:dyDescent="0.25">
      <c r="A11945" s="2">
        <v>540</v>
      </c>
      <c r="B11945">
        <v>13287</v>
      </c>
      <c r="C11945" s="3">
        <v>4789.0268619999997</v>
      </c>
      <c r="D11945" s="2"/>
    </row>
    <row r="11946" spans="1:4" x14ac:dyDescent="0.25">
      <c r="A11946" s="2">
        <v>540</v>
      </c>
      <c r="B11946">
        <v>13288</v>
      </c>
      <c r="C11946" s="3">
        <v>3043.4521746659998</v>
      </c>
      <c r="D11946" s="2"/>
    </row>
    <row r="11947" spans="1:4" x14ac:dyDescent="0.25">
      <c r="A11947" s="2">
        <v>540</v>
      </c>
      <c r="B11947">
        <v>13289</v>
      </c>
      <c r="C11947" s="3">
        <v>8019.9718069999999</v>
      </c>
      <c r="D11947" s="2"/>
    </row>
    <row r="11948" spans="1:4" x14ac:dyDescent="0.25">
      <c r="A11948" s="2">
        <v>540</v>
      </c>
      <c r="B11948">
        <v>13290</v>
      </c>
      <c r="C11948" s="3">
        <v>7219.6608233329998</v>
      </c>
      <c r="D11948" s="2"/>
    </row>
    <row r="11949" spans="1:4" x14ac:dyDescent="0.25">
      <c r="A11949" s="2">
        <v>540</v>
      </c>
      <c r="B11949">
        <v>13291</v>
      </c>
      <c r="C11949" s="3">
        <v>10105.082047</v>
      </c>
      <c r="D11949" s="2"/>
    </row>
    <row r="11950" spans="1:4" x14ac:dyDescent="0.25">
      <c r="A11950" s="2">
        <v>540</v>
      </c>
      <c r="B11950">
        <v>13292</v>
      </c>
      <c r="C11950" s="3">
        <v>6474.9908033330003</v>
      </c>
      <c r="D11950" s="2"/>
    </row>
    <row r="11951" spans="1:4" x14ac:dyDescent="0.25">
      <c r="A11951" s="2">
        <v>540</v>
      </c>
      <c r="B11951">
        <v>13293</v>
      </c>
      <c r="C11951" s="3">
        <v>3734.2224099999999</v>
      </c>
      <c r="D11951" s="2"/>
    </row>
    <row r="11952" spans="1:4" x14ac:dyDescent="0.25">
      <c r="A11952" s="2">
        <v>540</v>
      </c>
      <c r="B11952">
        <v>13294</v>
      </c>
      <c r="C11952" s="3">
        <v>3734.2224099999999</v>
      </c>
      <c r="D11952" s="2"/>
    </row>
    <row r="11953" spans="1:4" x14ac:dyDescent="0.25">
      <c r="A11953" s="2">
        <v>540</v>
      </c>
      <c r="B11953">
        <v>13295</v>
      </c>
      <c r="C11953" s="3">
        <v>7053.5975060000001</v>
      </c>
      <c r="D11953" s="2"/>
    </row>
    <row r="11954" spans="1:4" x14ac:dyDescent="0.25">
      <c r="A11954" s="2">
        <v>540</v>
      </c>
      <c r="B11954">
        <v>13296</v>
      </c>
      <c r="C11954" s="3">
        <v>7053.5975060000001</v>
      </c>
      <c r="D11954" s="2"/>
    </row>
    <row r="11955" spans="1:4" x14ac:dyDescent="0.25">
      <c r="A11955" s="2">
        <v>540</v>
      </c>
      <c r="B11955">
        <v>13297</v>
      </c>
      <c r="C11955" s="3">
        <v>2670.6205150000001</v>
      </c>
      <c r="D11955" s="2"/>
    </row>
    <row r="11956" spans="1:4" x14ac:dyDescent="0.25">
      <c r="A11956" s="2">
        <v>540</v>
      </c>
      <c r="B11956">
        <v>13298</v>
      </c>
      <c r="C11956" s="3">
        <v>8727.1764899999998</v>
      </c>
      <c r="D11956" s="2"/>
    </row>
    <row r="11957" spans="1:4" x14ac:dyDescent="0.25">
      <c r="A11957" s="2">
        <v>540</v>
      </c>
      <c r="B11957">
        <v>13299</v>
      </c>
      <c r="C11957" s="3">
        <v>16190.828912999999</v>
      </c>
      <c r="D11957" s="2"/>
    </row>
    <row r="11958" spans="1:4" x14ac:dyDescent="0.25">
      <c r="A11958" s="2">
        <v>540</v>
      </c>
      <c r="B11958">
        <v>13300</v>
      </c>
      <c r="C11958" s="3">
        <v>43877.580822999997</v>
      </c>
      <c r="D11958" s="2"/>
    </row>
    <row r="11959" spans="1:4" x14ac:dyDescent="0.25">
      <c r="A11959" s="2">
        <v>540</v>
      </c>
      <c r="B11959">
        <v>13301</v>
      </c>
      <c r="C11959" s="3">
        <v>26748.324629999999</v>
      </c>
      <c r="D11959" s="2"/>
    </row>
    <row r="11960" spans="1:4" x14ac:dyDescent="0.25">
      <c r="A11960" s="2">
        <v>540</v>
      </c>
      <c r="B11960">
        <v>13302</v>
      </c>
      <c r="C11960" s="3">
        <v>9546.3781529999997</v>
      </c>
      <c r="D11960" s="2"/>
    </row>
    <row r="11961" spans="1:4" x14ac:dyDescent="0.25">
      <c r="A11961" s="2">
        <v>540</v>
      </c>
      <c r="B11961">
        <v>13303</v>
      </c>
      <c r="C11961" s="3">
        <v>5501.0845170000002</v>
      </c>
      <c r="D11961" s="2"/>
    </row>
    <row r="11962" spans="1:4" x14ac:dyDescent="0.25">
      <c r="A11962" s="2">
        <v>540</v>
      </c>
      <c r="B11962">
        <v>13304</v>
      </c>
      <c r="C11962" s="3">
        <v>21129.236999000001</v>
      </c>
      <c r="D11962" s="2"/>
    </row>
    <row r="11963" spans="1:4" x14ac:dyDescent="0.25">
      <c r="A11963" s="2">
        <v>540</v>
      </c>
      <c r="B11963">
        <v>13305</v>
      </c>
      <c r="C11963" s="3">
        <v>8961.6522210000003</v>
      </c>
      <c r="D11963" s="2"/>
    </row>
    <row r="11964" spans="1:4" x14ac:dyDescent="0.25">
      <c r="A11964" s="2">
        <v>540</v>
      </c>
      <c r="B11964">
        <v>13306</v>
      </c>
      <c r="C11964" s="3">
        <v>30320.524441000001</v>
      </c>
      <c r="D11964" s="2"/>
    </row>
    <row r="11965" spans="1:4" x14ac:dyDescent="0.25">
      <c r="A11965" s="2">
        <v>540</v>
      </c>
      <c r="B11965">
        <v>13307</v>
      </c>
      <c r="C11965" s="3">
        <v>31702.869677999999</v>
      </c>
      <c r="D11965" s="2"/>
    </row>
    <row r="11966" spans="1:4" x14ac:dyDescent="0.25">
      <c r="A11966" s="2">
        <v>540</v>
      </c>
      <c r="B11966">
        <v>13308</v>
      </c>
      <c r="C11966" s="3">
        <v>32289.830728000001</v>
      </c>
      <c r="D11966" s="2"/>
    </row>
    <row r="11967" spans="1:4" x14ac:dyDescent="0.25">
      <c r="A11967" s="2">
        <v>540</v>
      </c>
      <c r="B11967">
        <v>13309</v>
      </c>
      <c r="C11967" s="3">
        <v>953.74964699999998</v>
      </c>
      <c r="D11967" s="2"/>
    </row>
    <row r="11968" spans="1:4" x14ac:dyDescent="0.25">
      <c r="A11968" s="2">
        <v>540</v>
      </c>
      <c r="B11968">
        <v>13310</v>
      </c>
      <c r="C11968" s="3">
        <v>981.33837800000003</v>
      </c>
      <c r="D11968" s="2"/>
    </row>
    <row r="11969" spans="1:4" x14ac:dyDescent="0.25">
      <c r="A11969" s="2">
        <v>540</v>
      </c>
      <c r="B11969">
        <v>13311</v>
      </c>
      <c r="C11969" s="3">
        <v>24261.227282</v>
      </c>
      <c r="D11969" s="2"/>
    </row>
    <row r="11970" spans="1:4" x14ac:dyDescent="0.25">
      <c r="A11970" s="2">
        <v>540</v>
      </c>
      <c r="B11970">
        <v>13312</v>
      </c>
      <c r="C11970" s="3">
        <v>14448.031889</v>
      </c>
      <c r="D11970" s="2"/>
    </row>
    <row r="11971" spans="1:4" x14ac:dyDescent="0.25">
      <c r="A11971" s="2">
        <v>540</v>
      </c>
      <c r="B11971">
        <v>13313</v>
      </c>
      <c r="C11971" s="3">
        <v>13666.68275</v>
      </c>
      <c r="D11971" s="2"/>
    </row>
    <row r="11972" spans="1:4" x14ac:dyDescent="0.25">
      <c r="A11972" s="2">
        <v>540</v>
      </c>
      <c r="B11972">
        <v>13314</v>
      </c>
      <c r="C11972" s="3">
        <v>2977.4800150000001</v>
      </c>
      <c r="D11972" s="2"/>
    </row>
    <row r="11973" spans="1:4" x14ac:dyDescent="0.25">
      <c r="A11973" s="2">
        <v>540</v>
      </c>
      <c r="B11973">
        <v>13315</v>
      </c>
      <c r="C11973" s="3">
        <v>2423.1313340000002</v>
      </c>
      <c r="D11973" s="2"/>
    </row>
    <row r="11974" spans="1:4" x14ac:dyDescent="0.25">
      <c r="A11974" s="2">
        <v>540</v>
      </c>
      <c r="B11974">
        <v>13316</v>
      </c>
      <c r="C11974" s="3">
        <v>1970.8979320000001</v>
      </c>
      <c r="D11974" s="2"/>
    </row>
    <row r="11975" spans="1:4" x14ac:dyDescent="0.25">
      <c r="A11975" s="2">
        <v>540</v>
      </c>
      <c r="B11975">
        <v>13317</v>
      </c>
      <c r="C11975" s="3">
        <v>1671.371214</v>
      </c>
      <c r="D11975" s="2"/>
    </row>
    <row r="11976" spans="1:4" x14ac:dyDescent="0.25">
      <c r="A11976" s="2">
        <v>540</v>
      </c>
      <c r="B11976">
        <v>13318</v>
      </c>
      <c r="C11976" s="3">
        <v>12416.265954</v>
      </c>
      <c r="D11976" s="2"/>
    </row>
    <row r="11977" spans="1:4" x14ac:dyDescent="0.25">
      <c r="A11977" s="2">
        <v>540</v>
      </c>
      <c r="B11977">
        <v>13319</v>
      </c>
      <c r="C11977" s="3">
        <v>2652.3267510000001</v>
      </c>
      <c r="D11977" s="2"/>
    </row>
    <row r="11978" spans="1:4" x14ac:dyDescent="0.25">
      <c r="A11978" s="2">
        <v>540</v>
      </c>
      <c r="B11978">
        <v>13320</v>
      </c>
      <c r="C11978" s="3">
        <v>4275.6486990000003</v>
      </c>
      <c r="D11978" s="2"/>
    </row>
    <row r="11979" spans="1:4" x14ac:dyDescent="0.25">
      <c r="A11979" s="2">
        <v>540</v>
      </c>
      <c r="B11979">
        <v>13321</v>
      </c>
      <c r="C11979" s="3">
        <v>5307.5626119999997</v>
      </c>
      <c r="D11979" s="2"/>
    </row>
    <row r="11980" spans="1:4" x14ac:dyDescent="0.25">
      <c r="A11980" s="2">
        <v>540</v>
      </c>
      <c r="B11980">
        <v>13322</v>
      </c>
      <c r="C11980" s="3">
        <v>15073.697096</v>
      </c>
      <c r="D11980" s="2"/>
    </row>
    <row r="11981" spans="1:4" x14ac:dyDescent="0.25">
      <c r="A11981" s="2">
        <v>540</v>
      </c>
      <c r="B11981">
        <v>13325</v>
      </c>
      <c r="C11981" s="3">
        <v>8954.5577169999997</v>
      </c>
      <c r="D11981" s="2"/>
    </row>
    <row r="11982" spans="1:4" x14ac:dyDescent="0.25">
      <c r="A11982" s="2">
        <v>540</v>
      </c>
      <c r="B11982">
        <v>13326</v>
      </c>
      <c r="C11982" s="3">
        <v>414.49578200000002</v>
      </c>
      <c r="D11982" s="2"/>
    </row>
    <row r="11983" spans="1:4" x14ac:dyDescent="0.25">
      <c r="A11983" s="2">
        <v>540</v>
      </c>
      <c r="B11983">
        <v>13328</v>
      </c>
      <c r="C11983" s="3">
        <v>8735.9619320000002</v>
      </c>
      <c r="D11983" s="2"/>
    </row>
    <row r="11984" spans="1:4" x14ac:dyDescent="0.25">
      <c r="A11984" s="2">
        <v>540</v>
      </c>
      <c r="B11984">
        <v>13330</v>
      </c>
      <c r="C11984" s="3">
        <v>14093.291625</v>
      </c>
      <c r="D11984" s="2"/>
    </row>
    <row r="11985" spans="1:4" x14ac:dyDescent="0.25">
      <c r="A11985" s="2">
        <v>540</v>
      </c>
      <c r="B11985">
        <v>13331</v>
      </c>
      <c r="C11985" s="3">
        <v>14093.291625</v>
      </c>
      <c r="D11985" s="2"/>
    </row>
    <row r="11986" spans="1:4" x14ac:dyDescent="0.25">
      <c r="A11986" s="2">
        <v>540</v>
      </c>
      <c r="B11986">
        <v>13332</v>
      </c>
      <c r="C11986" s="3">
        <v>5118.0864449999999</v>
      </c>
      <c r="D11986" s="2"/>
    </row>
    <row r="11987" spans="1:4" x14ac:dyDescent="0.25">
      <c r="A11987" s="2">
        <v>540</v>
      </c>
      <c r="B11987">
        <v>13333</v>
      </c>
      <c r="C11987" s="3">
        <v>2575.520642</v>
      </c>
      <c r="D11987" s="2"/>
    </row>
    <row r="11988" spans="1:4" x14ac:dyDescent="0.25">
      <c r="A11988" s="2">
        <v>540</v>
      </c>
      <c r="B11988">
        <v>13334</v>
      </c>
      <c r="C11988" s="3">
        <v>2575.520642</v>
      </c>
      <c r="D11988" s="2"/>
    </row>
    <row r="11989" spans="1:4" x14ac:dyDescent="0.25">
      <c r="A11989" s="2">
        <v>540</v>
      </c>
      <c r="B11989">
        <v>13335</v>
      </c>
      <c r="C11989" s="3">
        <v>3994.33502</v>
      </c>
      <c r="D11989" s="2"/>
    </row>
    <row r="11990" spans="1:4" x14ac:dyDescent="0.25">
      <c r="A11990" s="2">
        <v>540</v>
      </c>
      <c r="B11990">
        <v>13336</v>
      </c>
      <c r="C11990" s="3">
        <v>5028.9550390000004</v>
      </c>
      <c r="D11990" s="2"/>
    </row>
    <row r="11991" spans="1:4" x14ac:dyDescent="0.25">
      <c r="A11991" s="2">
        <v>540</v>
      </c>
      <c r="B11991">
        <v>13337</v>
      </c>
      <c r="C11991" s="3">
        <v>6767.783958</v>
      </c>
      <c r="D11991" s="2"/>
    </row>
    <row r="11992" spans="1:4" x14ac:dyDescent="0.25">
      <c r="A11992" s="2">
        <v>540</v>
      </c>
      <c r="B11992">
        <v>13338</v>
      </c>
      <c r="C11992" s="3">
        <v>13354.539151999999</v>
      </c>
      <c r="D11992" s="2"/>
    </row>
    <row r="11993" spans="1:4" x14ac:dyDescent="0.25">
      <c r="A11993" s="2">
        <v>540</v>
      </c>
      <c r="B11993">
        <v>13339</v>
      </c>
      <c r="C11993" s="3">
        <v>13354.539151999999</v>
      </c>
      <c r="D11993" s="2"/>
    </row>
    <row r="11994" spans="1:4" x14ac:dyDescent="0.25">
      <c r="A11994" s="2">
        <v>540</v>
      </c>
      <c r="B11994">
        <v>13340</v>
      </c>
      <c r="C11994" s="3">
        <v>3384.7525949999999</v>
      </c>
      <c r="D11994" s="2"/>
    </row>
    <row r="11995" spans="1:4" x14ac:dyDescent="0.25">
      <c r="A11995" s="2">
        <v>540</v>
      </c>
      <c r="B11995">
        <v>13341</v>
      </c>
      <c r="C11995" s="3">
        <v>6316.5239469999997</v>
      </c>
      <c r="D11995" s="2"/>
    </row>
    <row r="11996" spans="1:4" x14ac:dyDescent="0.25">
      <c r="A11996" s="2">
        <v>540</v>
      </c>
      <c r="B11996">
        <v>13342</v>
      </c>
      <c r="C11996" s="3">
        <v>17545.637044999999</v>
      </c>
      <c r="D11996" s="2"/>
    </row>
    <row r="11997" spans="1:4" x14ac:dyDescent="0.25">
      <c r="A11997" s="2">
        <v>540</v>
      </c>
      <c r="B11997">
        <v>13343</v>
      </c>
      <c r="C11997" s="3">
        <v>7959.2688170000001</v>
      </c>
      <c r="D11997" s="2"/>
    </row>
    <row r="11998" spans="1:4" x14ac:dyDescent="0.25">
      <c r="A11998" s="2">
        <v>540</v>
      </c>
      <c r="B11998">
        <v>13344</v>
      </c>
      <c r="C11998" s="3">
        <v>10687.053228000001</v>
      </c>
      <c r="D11998" s="2"/>
    </row>
    <row r="11999" spans="1:4" x14ac:dyDescent="0.25">
      <c r="A11999" s="2">
        <v>540</v>
      </c>
      <c r="B11999">
        <v>13345</v>
      </c>
      <c r="C11999" s="3">
        <v>4548.3332360000004</v>
      </c>
      <c r="D11999" s="2"/>
    </row>
    <row r="12000" spans="1:4" x14ac:dyDescent="0.25">
      <c r="A12000" s="2">
        <v>540</v>
      </c>
      <c r="B12000">
        <v>13347</v>
      </c>
      <c r="C12000" s="3">
        <v>1242.186148</v>
      </c>
      <c r="D12000" s="2"/>
    </row>
    <row r="12001" spans="1:4" x14ac:dyDescent="0.25">
      <c r="A12001" s="2">
        <v>540</v>
      </c>
      <c r="B12001">
        <v>13348</v>
      </c>
      <c r="C12001" s="3">
        <v>15229.074716333</v>
      </c>
      <c r="D12001" s="2"/>
    </row>
    <row r="12002" spans="1:4" x14ac:dyDescent="0.25">
      <c r="A12002" s="2">
        <v>540</v>
      </c>
      <c r="B12002">
        <v>13349</v>
      </c>
      <c r="C12002" s="3">
        <v>14708.062832</v>
      </c>
      <c r="D12002" s="2"/>
    </row>
    <row r="12003" spans="1:4" x14ac:dyDescent="0.25">
      <c r="A12003" s="2">
        <v>540</v>
      </c>
      <c r="B12003">
        <v>13350</v>
      </c>
      <c r="C12003" s="3">
        <v>3686.1322423329998</v>
      </c>
      <c r="D12003" s="2"/>
    </row>
    <row r="12004" spans="1:4" x14ac:dyDescent="0.25">
      <c r="A12004" s="2">
        <v>540</v>
      </c>
      <c r="B12004">
        <v>13351</v>
      </c>
      <c r="C12004" s="3">
        <v>1412.0301340000001</v>
      </c>
      <c r="D12004" s="2"/>
    </row>
    <row r="12005" spans="1:4" x14ac:dyDescent="0.25">
      <c r="A12005" s="2">
        <v>540</v>
      </c>
      <c r="B12005">
        <v>13352</v>
      </c>
      <c r="C12005" s="3">
        <v>13894.903372332999</v>
      </c>
      <c r="D12005" s="2"/>
    </row>
    <row r="12006" spans="1:4" x14ac:dyDescent="0.25">
      <c r="A12006" s="2">
        <v>540</v>
      </c>
      <c r="B12006">
        <v>13353</v>
      </c>
      <c r="C12006" s="3">
        <v>8916.3906590000006</v>
      </c>
      <c r="D12006" s="2"/>
    </row>
    <row r="12007" spans="1:4" x14ac:dyDescent="0.25">
      <c r="A12007" s="2">
        <v>540</v>
      </c>
      <c r="B12007">
        <v>13354</v>
      </c>
      <c r="C12007" s="3">
        <v>13347.553897333</v>
      </c>
      <c r="D12007" s="2"/>
    </row>
    <row r="12008" spans="1:4" x14ac:dyDescent="0.25">
      <c r="A12008" s="2">
        <v>540</v>
      </c>
      <c r="B12008">
        <v>13356</v>
      </c>
      <c r="C12008" s="3">
        <v>17650.179512999999</v>
      </c>
      <c r="D12008" s="2"/>
    </row>
    <row r="12009" spans="1:4" x14ac:dyDescent="0.25">
      <c r="A12009" s="2">
        <v>540</v>
      </c>
      <c r="B12009">
        <v>13357</v>
      </c>
      <c r="C12009" s="3">
        <v>18965.715463</v>
      </c>
      <c r="D12009" s="2"/>
    </row>
    <row r="12010" spans="1:4" x14ac:dyDescent="0.25">
      <c r="A12010" s="2">
        <v>540</v>
      </c>
      <c r="B12010">
        <v>13358</v>
      </c>
      <c r="C12010" s="3">
        <v>1926.976555</v>
      </c>
      <c r="D12010" s="2"/>
    </row>
    <row r="12011" spans="1:4" x14ac:dyDescent="0.25">
      <c r="A12011" s="2">
        <v>540</v>
      </c>
      <c r="B12011">
        <v>13359</v>
      </c>
      <c r="C12011" s="3">
        <v>22408.221991999999</v>
      </c>
      <c r="D12011" s="2"/>
    </row>
    <row r="12012" spans="1:4" x14ac:dyDescent="0.25">
      <c r="A12012" s="2">
        <v>540</v>
      </c>
      <c r="B12012">
        <v>13360</v>
      </c>
      <c r="C12012" s="3">
        <v>18505.426515997999</v>
      </c>
      <c r="D12012" s="2"/>
    </row>
    <row r="12013" spans="1:4" x14ac:dyDescent="0.25">
      <c r="A12013" s="2">
        <v>540</v>
      </c>
      <c r="B12013">
        <v>13361</v>
      </c>
      <c r="C12013" s="3">
        <v>18979.643712998</v>
      </c>
      <c r="D12013" s="2"/>
    </row>
    <row r="12014" spans="1:4" x14ac:dyDescent="0.25">
      <c r="A12014" s="2">
        <v>540</v>
      </c>
      <c r="B12014">
        <v>13362</v>
      </c>
      <c r="C12014" s="3">
        <v>8688.2297429999999</v>
      </c>
      <c r="D12014" s="2"/>
    </row>
    <row r="12015" spans="1:4" x14ac:dyDescent="0.25">
      <c r="A12015" s="2">
        <v>540</v>
      </c>
      <c r="B12015">
        <v>13363</v>
      </c>
      <c r="C12015" s="3">
        <v>14024.447111998001</v>
      </c>
      <c r="D12015" s="2"/>
    </row>
    <row r="12016" spans="1:4" x14ac:dyDescent="0.25">
      <c r="A12016" s="2">
        <v>540</v>
      </c>
      <c r="B12016">
        <v>13364</v>
      </c>
      <c r="C12016" s="3">
        <v>935.57115599999997</v>
      </c>
      <c r="D12016" s="2"/>
    </row>
    <row r="12017" spans="1:4" x14ac:dyDescent="0.25">
      <c r="A12017" s="2">
        <v>540</v>
      </c>
      <c r="B12017">
        <v>13365</v>
      </c>
      <c r="C12017" s="3">
        <v>0.67142999999999997</v>
      </c>
      <c r="D12017" s="2"/>
    </row>
    <row r="12018" spans="1:4" x14ac:dyDescent="0.25">
      <c r="A12018" s="2">
        <v>540</v>
      </c>
      <c r="B12018">
        <v>13366</v>
      </c>
      <c r="C12018" s="3">
        <v>574.06378500000005</v>
      </c>
      <c r="D12018" s="2"/>
    </row>
    <row r="12019" spans="1:4" x14ac:dyDescent="0.25">
      <c r="A12019" s="2">
        <v>540</v>
      </c>
      <c r="B12019">
        <v>13368</v>
      </c>
      <c r="C12019" s="3">
        <v>16036.692469998001</v>
      </c>
      <c r="D12019" s="2"/>
    </row>
    <row r="12020" spans="1:4" x14ac:dyDescent="0.25">
      <c r="A12020" s="2">
        <v>540</v>
      </c>
      <c r="B12020">
        <v>13369</v>
      </c>
      <c r="C12020" s="3">
        <v>6445.5686139999998</v>
      </c>
      <c r="D12020" s="2"/>
    </row>
    <row r="12021" spans="1:4" x14ac:dyDescent="0.25">
      <c r="A12021" s="2">
        <v>540</v>
      </c>
      <c r="B12021">
        <v>13370</v>
      </c>
      <c r="C12021" s="3">
        <v>11233.931220998</v>
      </c>
      <c r="D12021" s="2"/>
    </row>
    <row r="12022" spans="1:4" x14ac:dyDescent="0.25">
      <c r="A12022" s="2">
        <v>540</v>
      </c>
      <c r="B12022">
        <v>13371</v>
      </c>
      <c r="C12022" s="3">
        <v>17679.499833998001</v>
      </c>
      <c r="D12022" s="2"/>
    </row>
    <row r="12023" spans="1:4" x14ac:dyDescent="0.25">
      <c r="A12023" s="2">
        <v>540</v>
      </c>
      <c r="B12023">
        <v>13372</v>
      </c>
      <c r="C12023" s="3">
        <v>15779.974092998</v>
      </c>
      <c r="D12023" s="2"/>
    </row>
    <row r="12024" spans="1:4" x14ac:dyDescent="0.25">
      <c r="A12024" s="2">
        <v>540</v>
      </c>
      <c r="B12024">
        <v>13373</v>
      </c>
      <c r="C12024" s="3">
        <v>4530.6038490000001</v>
      </c>
      <c r="D12024" s="2"/>
    </row>
    <row r="12025" spans="1:4" x14ac:dyDescent="0.25">
      <c r="A12025" s="2">
        <v>540</v>
      </c>
      <c r="B12025">
        <v>13375</v>
      </c>
      <c r="C12025" s="3">
        <v>5043.0329190000002</v>
      </c>
      <c r="D12025" s="2"/>
    </row>
    <row r="12026" spans="1:4" x14ac:dyDescent="0.25">
      <c r="A12026" s="2">
        <v>540</v>
      </c>
      <c r="B12026">
        <v>13376</v>
      </c>
      <c r="C12026" s="3">
        <v>5043.0329190000002</v>
      </c>
      <c r="D12026" s="2"/>
    </row>
    <row r="12027" spans="1:4" x14ac:dyDescent="0.25">
      <c r="A12027" s="2">
        <v>540</v>
      </c>
      <c r="B12027">
        <v>13377</v>
      </c>
      <c r="C12027" s="3">
        <v>4963.7748179999999</v>
      </c>
      <c r="D12027" s="2"/>
    </row>
    <row r="12028" spans="1:4" x14ac:dyDescent="0.25">
      <c r="A12028" s="2">
        <v>540</v>
      </c>
      <c r="B12028">
        <v>13378</v>
      </c>
      <c r="C12028" s="3">
        <v>6944.7131719999998</v>
      </c>
      <c r="D12028" s="2"/>
    </row>
    <row r="12029" spans="1:4" x14ac:dyDescent="0.25">
      <c r="A12029" s="2">
        <v>540</v>
      </c>
      <c r="B12029">
        <v>13379</v>
      </c>
      <c r="C12029" s="3">
        <v>8871.2042799999999</v>
      </c>
      <c r="D12029" s="2"/>
    </row>
    <row r="12030" spans="1:4" x14ac:dyDescent="0.25">
      <c r="A12030" s="2">
        <v>540</v>
      </c>
      <c r="B12030">
        <v>13381</v>
      </c>
      <c r="C12030" s="3">
        <v>264.80715300000003</v>
      </c>
      <c r="D12030" s="2"/>
    </row>
    <row r="12031" spans="1:4" x14ac:dyDescent="0.25">
      <c r="A12031" s="2">
        <v>540</v>
      </c>
      <c r="B12031">
        <v>13382</v>
      </c>
      <c r="C12031" s="3">
        <v>2557.9421419999999</v>
      </c>
      <c r="D12031" s="2"/>
    </row>
    <row r="12032" spans="1:4" x14ac:dyDescent="0.25">
      <c r="A12032" s="2">
        <v>540</v>
      </c>
      <c r="B12032">
        <v>13383</v>
      </c>
      <c r="C12032" s="3">
        <v>9906.0615859999998</v>
      </c>
      <c r="D12032" s="2"/>
    </row>
    <row r="12033" spans="1:4" x14ac:dyDescent="0.25">
      <c r="A12033" s="2">
        <v>540</v>
      </c>
      <c r="B12033">
        <v>13384</v>
      </c>
      <c r="C12033" s="3">
        <v>20507.207168000001</v>
      </c>
      <c r="D12033" s="2"/>
    </row>
    <row r="12034" spans="1:4" x14ac:dyDescent="0.25">
      <c r="A12034" s="2">
        <v>540</v>
      </c>
      <c r="B12034">
        <v>13385</v>
      </c>
      <c r="C12034" s="3">
        <v>27040.970712999999</v>
      </c>
      <c r="D12034" s="2"/>
    </row>
    <row r="12035" spans="1:4" x14ac:dyDescent="0.25">
      <c r="A12035" s="2">
        <v>540</v>
      </c>
      <c r="B12035">
        <v>13386</v>
      </c>
      <c r="C12035" s="3">
        <v>13996.244384</v>
      </c>
      <c r="D12035" s="2"/>
    </row>
    <row r="12036" spans="1:4" x14ac:dyDescent="0.25">
      <c r="A12036" s="2">
        <v>540</v>
      </c>
      <c r="B12036">
        <v>13387</v>
      </c>
      <c r="C12036" s="3">
        <v>34422.628660000002</v>
      </c>
      <c r="D12036" s="2"/>
    </row>
    <row r="12037" spans="1:4" x14ac:dyDescent="0.25">
      <c r="A12037" s="2">
        <v>540</v>
      </c>
      <c r="B12037">
        <v>13388</v>
      </c>
      <c r="C12037" s="3">
        <v>19700.185485000002</v>
      </c>
      <c r="D12037" s="2"/>
    </row>
    <row r="12038" spans="1:4" x14ac:dyDescent="0.25">
      <c r="A12038" s="2">
        <v>540</v>
      </c>
      <c r="B12038">
        <v>13389</v>
      </c>
      <c r="C12038" s="3">
        <v>13996.244384</v>
      </c>
      <c r="D12038" s="2"/>
    </row>
    <row r="12039" spans="1:4" x14ac:dyDescent="0.25">
      <c r="A12039" s="2">
        <v>540</v>
      </c>
      <c r="B12039">
        <v>13390</v>
      </c>
      <c r="C12039" s="3">
        <v>2490.8234499999999</v>
      </c>
      <c r="D12039" s="2"/>
    </row>
    <row r="12040" spans="1:4" x14ac:dyDescent="0.25">
      <c r="A12040" s="2">
        <v>540</v>
      </c>
      <c r="B12040">
        <v>13391</v>
      </c>
      <c r="C12040" s="3">
        <v>10862.297488</v>
      </c>
      <c r="D12040" s="2"/>
    </row>
    <row r="12041" spans="1:4" x14ac:dyDescent="0.25">
      <c r="A12041" s="2">
        <v>540</v>
      </c>
      <c r="B12041">
        <v>13392</v>
      </c>
      <c r="C12041" s="3">
        <v>7527.3821340000004</v>
      </c>
      <c r="D12041" s="2"/>
    </row>
    <row r="12042" spans="1:4" x14ac:dyDescent="0.25">
      <c r="A12042" s="2">
        <v>540</v>
      </c>
      <c r="B12042">
        <v>13394</v>
      </c>
      <c r="C12042" s="3">
        <v>17892.540064000001</v>
      </c>
      <c r="D12042" s="2"/>
    </row>
    <row r="12043" spans="1:4" x14ac:dyDescent="0.25">
      <c r="A12043" s="2">
        <v>540</v>
      </c>
      <c r="B12043">
        <v>13398</v>
      </c>
      <c r="C12043" s="3">
        <v>17897.902159000001</v>
      </c>
      <c r="D12043" s="2"/>
    </row>
    <row r="12044" spans="1:4" x14ac:dyDescent="0.25">
      <c r="A12044" s="2">
        <v>540</v>
      </c>
      <c r="B12044">
        <v>13399</v>
      </c>
      <c r="C12044" s="3">
        <v>9602.8262670000004</v>
      </c>
      <c r="D12044" s="2"/>
    </row>
    <row r="12045" spans="1:4" x14ac:dyDescent="0.25">
      <c r="A12045" s="2">
        <v>540</v>
      </c>
      <c r="B12045">
        <v>13400</v>
      </c>
      <c r="C12045" s="3">
        <v>4349.1352550000001</v>
      </c>
      <c r="D12045" s="2"/>
    </row>
    <row r="12046" spans="1:4" x14ac:dyDescent="0.25">
      <c r="A12046" s="2">
        <v>540</v>
      </c>
      <c r="B12046">
        <v>13401</v>
      </c>
      <c r="C12046" s="3">
        <v>9395.3104149999999</v>
      </c>
      <c r="D12046" s="2"/>
    </row>
    <row r="12047" spans="1:4" x14ac:dyDescent="0.25">
      <c r="A12047" s="2">
        <v>540</v>
      </c>
      <c r="B12047">
        <v>13402</v>
      </c>
      <c r="C12047" s="3">
        <v>10005.141963</v>
      </c>
      <c r="D12047" s="2"/>
    </row>
    <row r="12048" spans="1:4" x14ac:dyDescent="0.25">
      <c r="A12048" s="2">
        <v>540</v>
      </c>
      <c r="B12048">
        <v>13403</v>
      </c>
      <c r="C12048" s="3">
        <v>10005.141963</v>
      </c>
      <c r="D12048" s="2"/>
    </row>
    <row r="12049" spans="1:4" x14ac:dyDescent="0.25">
      <c r="A12049" s="2">
        <v>540</v>
      </c>
      <c r="B12049">
        <v>13404</v>
      </c>
      <c r="C12049" s="3">
        <v>3075.9048659999999</v>
      </c>
      <c r="D12049" s="2"/>
    </row>
    <row r="12050" spans="1:4" x14ac:dyDescent="0.25">
      <c r="A12050" s="2">
        <v>540</v>
      </c>
      <c r="B12050">
        <v>13406</v>
      </c>
      <c r="C12050" s="3">
        <v>4447.7396989999997</v>
      </c>
      <c r="D12050" s="2"/>
    </row>
    <row r="12051" spans="1:4" x14ac:dyDescent="0.25">
      <c r="A12051" s="2">
        <v>540</v>
      </c>
      <c r="B12051">
        <v>13407</v>
      </c>
      <c r="C12051" s="3">
        <v>14904.091442000001</v>
      </c>
      <c r="D12051" s="2"/>
    </row>
    <row r="12052" spans="1:4" x14ac:dyDescent="0.25">
      <c r="A12052" s="2">
        <v>540</v>
      </c>
      <c r="B12052">
        <v>13408</v>
      </c>
      <c r="C12052" s="3">
        <v>5659.7976420000005</v>
      </c>
      <c r="D12052" s="2"/>
    </row>
    <row r="12053" spans="1:4" x14ac:dyDescent="0.25">
      <c r="A12053" s="2">
        <v>540</v>
      </c>
      <c r="B12053">
        <v>13409</v>
      </c>
      <c r="C12053" s="3">
        <v>5972.0566749999998</v>
      </c>
      <c r="D12053" s="2"/>
    </row>
    <row r="12054" spans="1:4" x14ac:dyDescent="0.25">
      <c r="A12054" s="2">
        <v>540</v>
      </c>
      <c r="B12054">
        <v>13410</v>
      </c>
      <c r="C12054" s="3">
        <v>15600.926925</v>
      </c>
      <c r="D12054" s="2"/>
    </row>
    <row r="12055" spans="1:4" x14ac:dyDescent="0.25">
      <c r="A12055" s="2">
        <v>540</v>
      </c>
      <c r="B12055">
        <v>13411</v>
      </c>
      <c r="C12055" s="3">
        <v>14017.259948999999</v>
      </c>
      <c r="D12055" s="2"/>
    </row>
    <row r="12056" spans="1:4" x14ac:dyDescent="0.25">
      <c r="A12056" s="2">
        <v>540</v>
      </c>
      <c r="B12056">
        <v>13412</v>
      </c>
      <c r="C12056" s="3">
        <v>9784.3558720000001</v>
      </c>
      <c r="D12056" s="2"/>
    </row>
    <row r="12057" spans="1:4" x14ac:dyDescent="0.25">
      <c r="A12057" s="2">
        <v>540</v>
      </c>
      <c r="B12057">
        <v>13413</v>
      </c>
      <c r="C12057" s="3">
        <v>9382.3696550000004</v>
      </c>
      <c r="D12057" s="2"/>
    </row>
    <row r="12058" spans="1:4" x14ac:dyDescent="0.25">
      <c r="A12058" s="2">
        <v>540</v>
      </c>
      <c r="B12058">
        <v>13414</v>
      </c>
      <c r="C12058" s="3">
        <v>9382.3696550000004</v>
      </c>
      <c r="D12058" s="2"/>
    </row>
    <row r="12059" spans="1:4" x14ac:dyDescent="0.25">
      <c r="A12059" s="2">
        <v>540</v>
      </c>
      <c r="B12059">
        <v>13415</v>
      </c>
      <c r="C12059" s="3">
        <v>8802.0354819999993</v>
      </c>
      <c r="D12059" s="2"/>
    </row>
    <row r="12060" spans="1:4" x14ac:dyDescent="0.25">
      <c r="A12060" s="2">
        <v>540</v>
      </c>
      <c r="B12060">
        <v>13416</v>
      </c>
      <c r="C12060" s="3">
        <v>8437.0279260000007</v>
      </c>
      <c r="D12060" s="2"/>
    </row>
    <row r="12061" spans="1:4" x14ac:dyDescent="0.25">
      <c r="A12061" s="2">
        <v>540</v>
      </c>
      <c r="B12061">
        <v>13417</v>
      </c>
      <c r="C12061" s="3">
        <v>8437.0279260000007</v>
      </c>
      <c r="D12061" s="2"/>
    </row>
    <row r="12062" spans="1:4" x14ac:dyDescent="0.25">
      <c r="A12062" s="2">
        <v>540</v>
      </c>
      <c r="B12062">
        <v>13418</v>
      </c>
      <c r="C12062" s="3">
        <v>7278.1324299999997</v>
      </c>
      <c r="D12062" s="2"/>
    </row>
    <row r="12063" spans="1:4" x14ac:dyDescent="0.25">
      <c r="A12063" s="2">
        <v>540</v>
      </c>
      <c r="B12063">
        <v>13419</v>
      </c>
      <c r="C12063" s="3">
        <v>6772.2945829999999</v>
      </c>
      <c r="D12063" s="2"/>
    </row>
    <row r="12064" spans="1:4" x14ac:dyDescent="0.25">
      <c r="A12064" s="2">
        <v>540</v>
      </c>
      <c r="B12064">
        <v>13420</v>
      </c>
      <c r="C12064" s="3">
        <v>7333.5537720000002</v>
      </c>
      <c r="D12064" s="2"/>
    </row>
    <row r="12065" spans="1:4" x14ac:dyDescent="0.25">
      <c r="A12065" s="2">
        <v>540</v>
      </c>
      <c r="B12065">
        <v>13421</v>
      </c>
      <c r="C12065" s="3">
        <v>6643.3170220000002</v>
      </c>
      <c r="D12065" s="2"/>
    </row>
    <row r="12066" spans="1:4" x14ac:dyDescent="0.25">
      <c r="A12066" s="2">
        <v>540</v>
      </c>
      <c r="B12066">
        <v>13422</v>
      </c>
      <c r="C12066" s="3">
        <v>6695.1737110000004</v>
      </c>
      <c r="D12066" s="2"/>
    </row>
    <row r="12067" spans="1:4" x14ac:dyDescent="0.25">
      <c r="A12067" s="2">
        <v>540</v>
      </c>
      <c r="B12067">
        <v>13423</v>
      </c>
      <c r="C12067" s="3">
        <v>2288.1260699999998</v>
      </c>
      <c r="D12067" s="2"/>
    </row>
    <row r="12068" spans="1:4" x14ac:dyDescent="0.25">
      <c r="A12068" s="2">
        <v>540</v>
      </c>
      <c r="B12068">
        <v>13424</v>
      </c>
      <c r="C12068" s="3">
        <v>2288.1260699999998</v>
      </c>
      <c r="D12068" s="2"/>
    </row>
    <row r="12069" spans="1:4" x14ac:dyDescent="0.25">
      <c r="A12069" s="2">
        <v>540</v>
      </c>
      <c r="B12069">
        <v>13425</v>
      </c>
      <c r="C12069" s="3">
        <v>6643.3170220000002</v>
      </c>
      <c r="D12069" s="2"/>
    </row>
    <row r="12070" spans="1:4" x14ac:dyDescent="0.25">
      <c r="A12070" s="2">
        <v>540</v>
      </c>
      <c r="B12070">
        <v>13426</v>
      </c>
      <c r="C12070" s="3">
        <v>7333.5537720000002</v>
      </c>
      <c r="D12070" s="2"/>
    </row>
    <row r="12071" spans="1:4" x14ac:dyDescent="0.25">
      <c r="A12071" s="2">
        <v>540</v>
      </c>
      <c r="B12071">
        <v>13427</v>
      </c>
      <c r="C12071" s="3">
        <v>13563.348142000001</v>
      </c>
      <c r="D12071" s="2"/>
    </row>
    <row r="12072" spans="1:4" x14ac:dyDescent="0.25">
      <c r="A12072" s="2">
        <v>540</v>
      </c>
      <c r="B12072">
        <v>13428</v>
      </c>
      <c r="C12072" s="3">
        <v>7333.5537720000002</v>
      </c>
      <c r="D12072" s="2"/>
    </row>
    <row r="12073" spans="1:4" x14ac:dyDescent="0.25">
      <c r="A12073" s="2">
        <v>540</v>
      </c>
      <c r="B12073">
        <v>13430</v>
      </c>
      <c r="C12073" s="3">
        <v>120.347363</v>
      </c>
      <c r="D12073" s="2"/>
    </row>
    <row r="12074" spans="1:4" x14ac:dyDescent="0.25">
      <c r="A12074" s="2">
        <v>540</v>
      </c>
      <c r="B12074">
        <v>13431</v>
      </c>
      <c r="C12074" s="3">
        <v>1747.373272</v>
      </c>
      <c r="D12074" s="2"/>
    </row>
    <row r="12075" spans="1:4" x14ac:dyDescent="0.25">
      <c r="A12075" s="2">
        <v>540</v>
      </c>
      <c r="B12075">
        <v>13432</v>
      </c>
      <c r="C12075" s="3">
        <v>19675.264446000001</v>
      </c>
      <c r="D12075" s="2"/>
    </row>
    <row r="12076" spans="1:4" x14ac:dyDescent="0.25">
      <c r="A12076" s="2">
        <v>540</v>
      </c>
      <c r="B12076">
        <v>13433</v>
      </c>
      <c r="C12076" s="3">
        <v>8342.4468259999994</v>
      </c>
      <c r="D12076" s="2"/>
    </row>
    <row r="12077" spans="1:4" x14ac:dyDescent="0.25">
      <c r="A12077" s="2">
        <v>540</v>
      </c>
      <c r="B12077">
        <v>13434</v>
      </c>
      <c r="C12077" s="3">
        <v>18276.683223</v>
      </c>
      <c r="D12077" s="2"/>
    </row>
    <row r="12078" spans="1:4" x14ac:dyDescent="0.25">
      <c r="A12078" s="2">
        <v>540</v>
      </c>
      <c r="B12078">
        <v>13435</v>
      </c>
      <c r="C12078" s="3">
        <v>2320.528202</v>
      </c>
      <c r="D12078" s="2"/>
    </row>
    <row r="12079" spans="1:4" x14ac:dyDescent="0.25">
      <c r="A12079" s="2">
        <v>540</v>
      </c>
      <c r="B12079">
        <v>13436</v>
      </c>
      <c r="C12079" s="3">
        <v>20083.068982000001</v>
      </c>
      <c r="D12079" s="2"/>
    </row>
    <row r="12080" spans="1:4" x14ac:dyDescent="0.25">
      <c r="A12080" s="2">
        <v>540</v>
      </c>
      <c r="B12080">
        <v>13437</v>
      </c>
      <c r="C12080" s="3">
        <v>20346.117864</v>
      </c>
      <c r="D12080" s="2"/>
    </row>
    <row r="12081" spans="1:4" x14ac:dyDescent="0.25">
      <c r="A12081" s="2">
        <v>540</v>
      </c>
      <c r="B12081">
        <v>13438</v>
      </c>
      <c r="C12081" s="3">
        <v>57964.939481665999</v>
      </c>
      <c r="D12081" s="2"/>
    </row>
    <row r="12082" spans="1:4" x14ac:dyDescent="0.25">
      <c r="A12082" s="2">
        <v>540</v>
      </c>
      <c r="B12082">
        <v>13439</v>
      </c>
      <c r="C12082" s="3">
        <v>17225.324171</v>
      </c>
      <c r="D12082" s="2"/>
    </row>
    <row r="12083" spans="1:4" x14ac:dyDescent="0.25">
      <c r="A12083" s="2">
        <v>540</v>
      </c>
      <c r="B12083">
        <v>13440</v>
      </c>
      <c r="C12083" s="3">
        <v>1419.3076289999999</v>
      </c>
      <c r="D12083" s="2"/>
    </row>
    <row r="12084" spans="1:4" x14ac:dyDescent="0.25">
      <c r="A12084" s="2">
        <v>540</v>
      </c>
      <c r="B12084">
        <v>13441</v>
      </c>
      <c r="C12084" s="3">
        <v>16529.819466000001</v>
      </c>
      <c r="D12084" s="2"/>
    </row>
    <row r="12085" spans="1:4" x14ac:dyDescent="0.25">
      <c r="A12085" s="2">
        <v>540</v>
      </c>
      <c r="B12085">
        <v>13442</v>
      </c>
      <c r="C12085" s="3">
        <v>1755.6507529999999</v>
      </c>
      <c r="D12085" s="2"/>
    </row>
    <row r="12086" spans="1:4" x14ac:dyDescent="0.25">
      <c r="A12086" s="2">
        <v>540</v>
      </c>
      <c r="B12086">
        <v>13443</v>
      </c>
      <c r="C12086" s="3">
        <v>17541.129214000001</v>
      </c>
      <c r="D12086" s="2"/>
    </row>
    <row r="12087" spans="1:4" x14ac:dyDescent="0.25">
      <c r="A12087" s="2">
        <v>540</v>
      </c>
      <c r="B12087">
        <v>13445</v>
      </c>
      <c r="C12087" s="3">
        <v>0</v>
      </c>
      <c r="D12087" s="2"/>
    </row>
    <row r="12088" spans="1:4" x14ac:dyDescent="0.25">
      <c r="A12088" s="2">
        <v>540</v>
      </c>
      <c r="B12088">
        <v>13446</v>
      </c>
      <c r="C12088" s="3">
        <v>3303.8503019999998</v>
      </c>
      <c r="D12088" s="2"/>
    </row>
    <row r="12089" spans="1:4" x14ac:dyDescent="0.25">
      <c r="A12089" s="2">
        <v>540</v>
      </c>
      <c r="B12089">
        <v>13447</v>
      </c>
      <c r="C12089" s="3">
        <v>13261.325215999999</v>
      </c>
      <c r="D12089" s="2"/>
    </row>
    <row r="12090" spans="1:4" x14ac:dyDescent="0.25">
      <c r="A12090" s="2">
        <v>540</v>
      </c>
      <c r="B12090">
        <v>13448</v>
      </c>
      <c r="C12090" s="3">
        <v>349.61617100000001</v>
      </c>
      <c r="D12090" s="2"/>
    </row>
    <row r="12091" spans="1:4" x14ac:dyDescent="0.25">
      <c r="A12091" s="2">
        <v>540</v>
      </c>
      <c r="B12091">
        <v>13449</v>
      </c>
      <c r="C12091" s="3">
        <v>28.52403</v>
      </c>
      <c r="D12091" s="2"/>
    </row>
    <row r="12092" spans="1:4" x14ac:dyDescent="0.25">
      <c r="A12092" s="2">
        <v>540</v>
      </c>
      <c r="B12092">
        <v>13450</v>
      </c>
      <c r="C12092" s="3">
        <v>30.152044</v>
      </c>
      <c r="D12092" s="2"/>
    </row>
    <row r="12093" spans="1:4" x14ac:dyDescent="0.25">
      <c r="A12093" s="2">
        <v>540</v>
      </c>
      <c r="B12093">
        <v>13451</v>
      </c>
      <c r="C12093" s="3">
        <v>29.905688000000001</v>
      </c>
      <c r="D12093" s="2"/>
    </row>
    <row r="12094" spans="1:4" x14ac:dyDescent="0.25">
      <c r="A12094" s="2">
        <v>540</v>
      </c>
      <c r="B12094">
        <v>13452</v>
      </c>
      <c r="C12094" s="3">
        <v>552.65209100000004</v>
      </c>
      <c r="D12094" s="2"/>
    </row>
    <row r="12095" spans="1:4" x14ac:dyDescent="0.25">
      <c r="A12095" s="2">
        <v>540</v>
      </c>
      <c r="B12095">
        <v>13453</v>
      </c>
      <c r="C12095" s="3">
        <v>199.12010599999999</v>
      </c>
      <c r="D12095" s="2"/>
    </row>
    <row r="12096" spans="1:4" x14ac:dyDescent="0.25">
      <c r="A12096" s="2">
        <v>540</v>
      </c>
      <c r="B12096">
        <v>13454</v>
      </c>
      <c r="C12096" s="3">
        <v>28153.362152000002</v>
      </c>
      <c r="D12096" s="2"/>
    </row>
    <row r="12097" spans="1:4" x14ac:dyDescent="0.25">
      <c r="A12097" s="2">
        <v>540</v>
      </c>
      <c r="B12097">
        <v>13455</v>
      </c>
      <c r="C12097" s="3">
        <v>0</v>
      </c>
      <c r="D12097" s="2"/>
    </row>
    <row r="12098" spans="1:4" x14ac:dyDescent="0.25">
      <c r="A12098" s="2">
        <v>540</v>
      </c>
      <c r="B12098">
        <v>13457</v>
      </c>
      <c r="C12098" s="3">
        <v>5696.2648559999998</v>
      </c>
      <c r="D12098" s="2"/>
    </row>
    <row r="12099" spans="1:4" x14ac:dyDescent="0.25">
      <c r="A12099" s="2">
        <v>540</v>
      </c>
      <c r="B12099">
        <v>13459</v>
      </c>
      <c r="C12099" s="3">
        <v>782.72727899999995</v>
      </c>
      <c r="D12099" s="2"/>
    </row>
    <row r="12100" spans="1:4" x14ac:dyDescent="0.25">
      <c r="A12100" s="2">
        <v>540</v>
      </c>
      <c r="B12100">
        <v>13460</v>
      </c>
      <c r="C12100" s="3">
        <v>499.23352199999999</v>
      </c>
      <c r="D12100" s="2"/>
    </row>
    <row r="12101" spans="1:4" x14ac:dyDescent="0.25">
      <c r="A12101" s="2">
        <v>540</v>
      </c>
      <c r="B12101">
        <v>13464</v>
      </c>
      <c r="C12101" s="3">
        <v>3504.1300460000002</v>
      </c>
      <c r="D12101" s="2"/>
    </row>
    <row r="12102" spans="1:4" x14ac:dyDescent="0.25">
      <c r="A12102" s="2">
        <v>540</v>
      </c>
      <c r="B12102">
        <v>13465</v>
      </c>
      <c r="C12102" s="3">
        <v>1945.395229</v>
      </c>
      <c r="D12102" s="2"/>
    </row>
    <row r="12103" spans="1:4" x14ac:dyDescent="0.25">
      <c r="A12103" s="2">
        <v>540</v>
      </c>
      <c r="B12103">
        <v>13467</v>
      </c>
      <c r="C12103" s="3">
        <v>2723.6840619999998</v>
      </c>
      <c r="D12103" s="2"/>
    </row>
    <row r="12104" spans="1:4" x14ac:dyDescent="0.25">
      <c r="A12104" s="2">
        <v>540</v>
      </c>
      <c r="B12104">
        <v>13468</v>
      </c>
      <c r="C12104" s="3">
        <v>424.402355</v>
      </c>
      <c r="D12104" s="2"/>
    </row>
    <row r="12105" spans="1:4" x14ac:dyDescent="0.25">
      <c r="A12105" s="2">
        <v>540</v>
      </c>
      <c r="B12105">
        <v>13470</v>
      </c>
      <c r="C12105" s="3">
        <v>29020.283084999999</v>
      </c>
      <c r="D12105" s="2"/>
    </row>
    <row r="12106" spans="1:4" x14ac:dyDescent="0.25">
      <c r="A12106" s="2">
        <v>540</v>
      </c>
      <c r="B12106">
        <v>13471</v>
      </c>
      <c r="C12106" s="3">
        <v>2951.5191159999999</v>
      </c>
      <c r="D12106" s="2"/>
    </row>
    <row r="12107" spans="1:4" x14ac:dyDescent="0.25">
      <c r="A12107" s="2">
        <v>540</v>
      </c>
      <c r="B12107">
        <v>13472</v>
      </c>
      <c r="C12107" s="3">
        <v>31367.994991</v>
      </c>
      <c r="D12107" s="2"/>
    </row>
    <row r="12108" spans="1:4" x14ac:dyDescent="0.25">
      <c r="A12108" s="2">
        <v>540</v>
      </c>
      <c r="B12108">
        <v>13473</v>
      </c>
      <c r="C12108" s="3">
        <v>1139.2937440000001</v>
      </c>
      <c r="D12108" s="2"/>
    </row>
    <row r="12109" spans="1:4" x14ac:dyDescent="0.25">
      <c r="A12109" s="2">
        <v>540</v>
      </c>
      <c r="B12109">
        <v>13474</v>
      </c>
      <c r="C12109" s="3">
        <v>2997.095859</v>
      </c>
      <c r="D12109" s="2"/>
    </row>
    <row r="12110" spans="1:4" x14ac:dyDescent="0.25">
      <c r="A12110" s="2">
        <v>540</v>
      </c>
      <c r="B12110">
        <v>13476</v>
      </c>
      <c r="C12110" s="3">
        <v>5615.9765799999996</v>
      </c>
      <c r="D12110" s="2"/>
    </row>
    <row r="12111" spans="1:4" x14ac:dyDescent="0.25">
      <c r="A12111" s="2">
        <v>540</v>
      </c>
      <c r="B12111">
        <v>13478</v>
      </c>
      <c r="C12111" s="3">
        <v>7127.9744069999997</v>
      </c>
      <c r="D12111" s="2"/>
    </row>
    <row r="12112" spans="1:4" x14ac:dyDescent="0.25">
      <c r="A12112" s="2">
        <v>540</v>
      </c>
      <c r="B12112">
        <v>13479</v>
      </c>
      <c r="C12112" s="3">
        <v>7057.8054039999997</v>
      </c>
      <c r="D12112" s="2"/>
    </row>
    <row r="12113" spans="1:4" x14ac:dyDescent="0.25">
      <c r="A12113" s="2">
        <v>540</v>
      </c>
      <c r="B12113">
        <v>13480</v>
      </c>
      <c r="C12113" s="3">
        <v>2392.1053069999998</v>
      </c>
      <c r="D12113" s="2"/>
    </row>
    <row r="12114" spans="1:4" x14ac:dyDescent="0.25">
      <c r="A12114" s="2">
        <v>540</v>
      </c>
      <c r="B12114">
        <v>13481</v>
      </c>
      <c r="C12114" s="3">
        <v>9177.4112139999997</v>
      </c>
      <c r="D12114" s="2"/>
    </row>
    <row r="12115" spans="1:4" x14ac:dyDescent="0.25">
      <c r="A12115" s="2">
        <v>540</v>
      </c>
      <c r="B12115">
        <v>13482</v>
      </c>
      <c r="C12115" s="3">
        <v>12793.879741000001</v>
      </c>
      <c r="D12115" s="2"/>
    </row>
    <row r="12116" spans="1:4" x14ac:dyDescent="0.25">
      <c r="A12116" s="2">
        <v>540</v>
      </c>
      <c r="B12116">
        <v>13483</v>
      </c>
      <c r="C12116" s="3">
        <v>14763.528646000001</v>
      </c>
      <c r="D12116" s="2"/>
    </row>
    <row r="12117" spans="1:4" x14ac:dyDescent="0.25">
      <c r="A12117" s="2">
        <v>540</v>
      </c>
      <c r="B12117">
        <v>13484</v>
      </c>
      <c r="C12117" s="3">
        <v>182.69347099999999</v>
      </c>
      <c r="D12117" s="2"/>
    </row>
    <row r="12118" spans="1:4" x14ac:dyDescent="0.25">
      <c r="A12118" s="2">
        <v>540</v>
      </c>
      <c r="B12118">
        <v>13485</v>
      </c>
      <c r="C12118" s="3">
        <v>182.69347099999999</v>
      </c>
      <c r="D12118" s="2"/>
    </row>
    <row r="12119" spans="1:4" x14ac:dyDescent="0.25">
      <c r="A12119" s="2">
        <v>540</v>
      </c>
      <c r="B12119">
        <v>13486</v>
      </c>
      <c r="C12119" s="3">
        <v>1625.868911</v>
      </c>
      <c r="D12119" s="2"/>
    </row>
    <row r="12120" spans="1:4" x14ac:dyDescent="0.25">
      <c r="A12120" s="2">
        <v>540</v>
      </c>
      <c r="B12120">
        <v>13487</v>
      </c>
      <c r="C12120" s="3">
        <v>1625.868911</v>
      </c>
      <c r="D12120" s="2"/>
    </row>
    <row r="12121" spans="1:4" x14ac:dyDescent="0.25">
      <c r="A12121" s="2">
        <v>540</v>
      </c>
      <c r="B12121">
        <v>13488</v>
      </c>
      <c r="C12121" s="3">
        <v>925.33442100000002</v>
      </c>
      <c r="D12121" s="2"/>
    </row>
    <row r="12122" spans="1:4" x14ac:dyDescent="0.25">
      <c r="A12122" s="2">
        <v>540</v>
      </c>
      <c r="B12122">
        <v>13489</v>
      </c>
      <c r="C12122" s="3">
        <v>907.97216800000001</v>
      </c>
      <c r="D12122" s="2"/>
    </row>
    <row r="12123" spans="1:4" x14ac:dyDescent="0.25">
      <c r="A12123" s="2">
        <v>540</v>
      </c>
      <c r="B12123">
        <v>13490</v>
      </c>
      <c r="C12123" s="3">
        <v>907.97216800000001</v>
      </c>
      <c r="D12123" s="2"/>
    </row>
    <row r="12124" spans="1:4" x14ac:dyDescent="0.25">
      <c r="A12124" s="2">
        <v>540</v>
      </c>
      <c r="B12124">
        <v>13491</v>
      </c>
      <c r="C12124" s="3">
        <v>158.18396999999999</v>
      </c>
      <c r="D12124" s="2"/>
    </row>
    <row r="12125" spans="1:4" x14ac:dyDescent="0.25">
      <c r="A12125" s="2">
        <v>540</v>
      </c>
      <c r="B12125">
        <v>13492</v>
      </c>
      <c r="C12125" s="3">
        <v>128.617909</v>
      </c>
      <c r="D12125" s="2"/>
    </row>
    <row r="12126" spans="1:4" x14ac:dyDescent="0.25">
      <c r="A12126" s="2">
        <v>540</v>
      </c>
      <c r="B12126">
        <v>13493</v>
      </c>
      <c r="C12126" s="3">
        <v>1215.8302020000001</v>
      </c>
      <c r="D12126" s="2"/>
    </row>
    <row r="12127" spans="1:4" x14ac:dyDescent="0.25">
      <c r="A12127" s="2">
        <v>540</v>
      </c>
      <c r="B12127">
        <v>13494</v>
      </c>
      <c r="C12127" s="3">
        <v>488.670636</v>
      </c>
      <c r="D12127" s="2"/>
    </row>
    <row r="12128" spans="1:4" x14ac:dyDescent="0.25">
      <c r="A12128" s="2">
        <v>540</v>
      </c>
      <c r="B12128">
        <v>13495</v>
      </c>
      <c r="C12128" s="3">
        <v>5131.0178450000003</v>
      </c>
      <c r="D12128" s="2"/>
    </row>
    <row r="12129" spans="1:4" x14ac:dyDescent="0.25">
      <c r="A12129" s="2">
        <v>540</v>
      </c>
      <c r="B12129">
        <v>13496</v>
      </c>
      <c r="C12129" s="3">
        <v>7026.7174020000002</v>
      </c>
      <c r="D12129" s="2"/>
    </row>
    <row r="12130" spans="1:4" x14ac:dyDescent="0.25">
      <c r="A12130" s="2">
        <v>540</v>
      </c>
      <c r="B12130">
        <v>13497</v>
      </c>
      <c r="C12130" s="3">
        <v>12190.613534</v>
      </c>
      <c r="D12130" s="2"/>
    </row>
    <row r="12131" spans="1:4" x14ac:dyDescent="0.25">
      <c r="A12131" s="2">
        <v>540</v>
      </c>
      <c r="B12131">
        <v>13498</v>
      </c>
      <c r="C12131" s="3">
        <v>1368.9677730000001</v>
      </c>
      <c r="D12131" s="2"/>
    </row>
    <row r="12132" spans="1:4" x14ac:dyDescent="0.25">
      <c r="A12132" s="2">
        <v>540</v>
      </c>
      <c r="B12132">
        <v>13499</v>
      </c>
      <c r="C12132" s="3">
        <v>1368.9677730000001</v>
      </c>
      <c r="D12132" s="2"/>
    </row>
    <row r="12133" spans="1:4" x14ac:dyDescent="0.25">
      <c r="A12133" s="2">
        <v>540</v>
      </c>
      <c r="B12133">
        <v>13501</v>
      </c>
      <c r="C12133" s="3">
        <v>2454.8081550000002</v>
      </c>
      <c r="D12133" s="2"/>
    </row>
    <row r="12134" spans="1:4" x14ac:dyDescent="0.25">
      <c r="A12134" s="2">
        <v>540</v>
      </c>
      <c r="B12134">
        <v>13502</v>
      </c>
      <c r="C12134" s="3">
        <v>7572.6376110000001</v>
      </c>
      <c r="D12134" s="2"/>
    </row>
    <row r="12135" spans="1:4" x14ac:dyDescent="0.25">
      <c r="A12135" s="2">
        <v>540</v>
      </c>
      <c r="B12135">
        <v>13503</v>
      </c>
      <c r="C12135" s="3">
        <v>7572.6376110000001</v>
      </c>
      <c r="D12135" s="2"/>
    </row>
    <row r="12136" spans="1:4" x14ac:dyDescent="0.25">
      <c r="A12136" s="2">
        <v>540</v>
      </c>
      <c r="B12136">
        <v>13504</v>
      </c>
      <c r="C12136" s="3">
        <v>7463.1914129999996</v>
      </c>
      <c r="D12136" s="2"/>
    </row>
    <row r="12137" spans="1:4" x14ac:dyDescent="0.25">
      <c r="A12137" s="2">
        <v>540</v>
      </c>
      <c r="B12137">
        <v>13505</v>
      </c>
      <c r="C12137" s="3">
        <v>3472.910789</v>
      </c>
      <c r="D12137" s="2"/>
    </row>
    <row r="12138" spans="1:4" x14ac:dyDescent="0.25">
      <c r="A12138" s="2">
        <v>540</v>
      </c>
      <c r="B12138">
        <v>13506</v>
      </c>
      <c r="C12138" s="3">
        <v>6269.8935979999997</v>
      </c>
      <c r="D12138" s="2"/>
    </row>
    <row r="12139" spans="1:4" x14ac:dyDescent="0.25">
      <c r="A12139" s="2">
        <v>540</v>
      </c>
      <c r="B12139">
        <v>13508</v>
      </c>
      <c r="C12139" s="3">
        <v>1838.986429</v>
      </c>
      <c r="D12139" s="2"/>
    </row>
    <row r="12140" spans="1:4" x14ac:dyDescent="0.25">
      <c r="A12140" s="2">
        <v>540</v>
      </c>
      <c r="B12140">
        <v>13509</v>
      </c>
      <c r="C12140" s="3">
        <v>1068.141288</v>
      </c>
      <c r="D12140" s="2"/>
    </row>
    <row r="12141" spans="1:4" x14ac:dyDescent="0.25">
      <c r="A12141" s="2">
        <v>540</v>
      </c>
      <c r="B12141">
        <v>13510</v>
      </c>
      <c r="C12141" s="3">
        <v>9706.8875599999992</v>
      </c>
      <c r="D12141" s="2"/>
    </row>
    <row r="12142" spans="1:4" x14ac:dyDescent="0.25">
      <c r="A12142" s="2">
        <v>540</v>
      </c>
      <c r="B12142">
        <v>13511</v>
      </c>
      <c r="C12142" s="3">
        <v>9706.8875599999992</v>
      </c>
      <c r="D12142" s="2"/>
    </row>
    <row r="12143" spans="1:4" x14ac:dyDescent="0.25">
      <c r="A12143" s="2">
        <v>540</v>
      </c>
      <c r="B12143">
        <v>13512</v>
      </c>
      <c r="C12143" s="3">
        <v>1443.6586</v>
      </c>
      <c r="D12143" s="2"/>
    </row>
    <row r="12144" spans="1:4" x14ac:dyDescent="0.25">
      <c r="A12144" s="2">
        <v>540</v>
      </c>
      <c r="B12144">
        <v>13513</v>
      </c>
      <c r="C12144" s="3">
        <v>2107.763449</v>
      </c>
      <c r="D12144" s="2"/>
    </row>
    <row r="12145" spans="1:4" x14ac:dyDescent="0.25">
      <c r="A12145" s="2">
        <v>540</v>
      </c>
      <c r="B12145">
        <v>13514</v>
      </c>
      <c r="C12145" s="3">
        <v>4088.2122359999998</v>
      </c>
      <c r="D12145" s="2"/>
    </row>
    <row r="12146" spans="1:4" x14ac:dyDescent="0.25">
      <c r="A12146" s="2">
        <v>540</v>
      </c>
      <c r="B12146">
        <v>13515</v>
      </c>
      <c r="C12146" s="3">
        <v>1232.105059</v>
      </c>
      <c r="D12146" s="2"/>
    </row>
    <row r="12147" spans="1:4" x14ac:dyDescent="0.25">
      <c r="A12147" s="2">
        <v>540</v>
      </c>
      <c r="B12147">
        <v>13516</v>
      </c>
      <c r="C12147" s="3">
        <v>17038.632977000001</v>
      </c>
      <c r="D12147" s="2"/>
    </row>
    <row r="12148" spans="1:4" x14ac:dyDescent="0.25">
      <c r="A12148" s="2">
        <v>540</v>
      </c>
      <c r="B12148">
        <v>13517</v>
      </c>
      <c r="C12148" s="3">
        <v>14687.33697</v>
      </c>
      <c r="D12148" s="2"/>
    </row>
    <row r="12149" spans="1:4" x14ac:dyDescent="0.25">
      <c r="A12149" s="2">
        <v>540</v>
      </c>
      <c r="B12149">
        <v>13518</v>
      </c>
      <c r="C12149" s="3">
        <v>17112.488334999998</v>
      </c>
      <c r="D12149" s="2"/>
    </row>
    <row r="12150" spans="1:4" x14ac:dyDescent="0.25">
      <c r="A12150" s="2">
        <v>540</v>
      </c>
      <c r="B12150">
        <v>13519</v>
      </c>
      <c r="C12150" s="3">
        <v>17285.785833999998</v>
      </c>
      <c r="D12150" s="2"/>
    </row>
    <row r="12151" spans="1:4" x14ac:dyDescent="0.25">
      <c r="A12151" s="2">
        <v>540</v>
      </c>
      <c r="B12151">
        <v>13520</v>
      </c>
      <c r="C12151" s="3">
        <v>244.02670599999999</v>
      </c>
      <c r="D12151" s="2"/>
    </row>
    <row r="12152" spans="1:4" x14ac:dyDescent="0.25">
      <c r="A12152" s="2">
        <v>540</v>
      </c>
      <c r="B12152">
        <v>13521</v>
      </c>
      <c r="C12152" s="3">
        <v>3892.7633959999998</v>
      </c>
      <c r="D12152" s="2"/>
    </row>
    <row r="12153" spans="1:4" x14ac:dyDescent="0.25">
      <c r="A12153" s="2">
        <v>540</v>
      </c>
      <c r="B12153">
        <v>13522</v>
      </c>
      <c r="C12153" s="3">
        <v>172.52817899999999</v>
      </c>
      <c r="D12153" s="2"/>
    </row>
    <row r="12154" spans="1:4" x14ac:dyDescent="0.25">
      <c r="A12154" s="2">
        <v>540</v>
      </c>
      <c r="B12154">
        <v>13523</v>
      </c>
      <c r="C12154" s="3">
        <v>15904.624077</v>
      </c>
      <c r="D12154" s="2"/>
    </row>
    <row r="12155" spans="1:4" x14ac:dyDescent="0.25">
      <c r="A12155" s="2">
        <v>540</v>
      </c>
      <c r="B12155">
        <v>13524</v>
      </c>
      <c r="C12155" s="3">
        <v>111.52035100000001</v>
      </c>
      <c r="D12155" s="2"/>
    </row>
    <row r="12156" spans="1:4" x14ac:dyDescent="0.25">
      <c r="A12156" s="2">
        <v>540</v>
      </c>
      <c r="B12156">
        <v>13525</v>
      </c>
      <c r="C12156" s="3">
        <v>111.52035100000001</v>
      </c>
      <c r="D12156" s="2"/>
    </row>
    <row r="12157" spans="1:4" x14ac:dyDescent="0.25">
      <c r="A12157" s="2">
        <v>540</v>
      </c>
      <c r="B12157">
        <v>13526</v>
      </c>
      <c r="C12157" s="3">
        <v>14958.332437999999</v>
      </c>
      <c r="D12157" s="2"/>
    </row>
    <row r="12158" spans="1:4" x14ac:dyDescent="0.25">
      <c r="A12158" s="2">
        <v>540</v>
      </c>
      <c r="B12158">
        <v>13527</v>
      </c>
      <c r="C12158" s="3">
        <v>105408.127587</v>
      </c>
      <c r="D12158" s="2"/>
    </row>
    <row r="12159" spans="1:4" x14ac:dyDescent="0.25">
      <c r="A12159" s="2">
        <v>540</v>
      </c>
      <c r="B12159">
        <v>13528</v>
      </c>
      <c r="C12159" s="3">
        <v>7618.6372350000001</v>
      </c>
      <c r="D12159" s="2"/>
    </row>
    <row r="12160" spans="1:4" x14ac:dyDescent="0.25">
      <c r="A12160" s="2">
        <v>540</v>
      </c>
      <c r="B12160">
        <v>13529</v>
      </c>
      <c r="C12160" s="3">
        <v>7160.7824529999998</v>
      </c>
      <c r="D12160" s="2"/>
    </row>
    <row r="12161" spans="1:4" x14ac:dyDescent="0.25">
      <c r="A12161" s="2">
        <v>540</v>
      </c>
      <c r="B12161">
        <v>13530</v>
      </c>
      <c r="C12161" s="3">
        <v>7728.4632799999999</v>
      </c>
      <c r="D12161" s="2"/>
    </row>
    <row r="12162" spans="1:4" x14ac:dyDescent="0.25">
      <c r="A12162" s="2">
        <v>540</v>
      </c>
      <c r="B12162">
        <v>13531</v>
      </c>
      <c r="C12162" s="3">
        <v>4669.4821119999997</v>
      </c>
      <c r="D12162" s="2"/>
    </row>
    <row r="12163" spans="1:4" x14ac:dyDescent="0.25">
      <c r="A12163" s="2">
        <v>540</v>
      </c>
      <c r="B12163">
        <v>13532</v>
      </c>
      <c r="C12163" s="3">
        <v>16960.081630000001</v>
      </c>
      <c r="D12163" s="2"/>
    </row>
    <row r="12164" spans="1:4" x14ac:dyDescent="0.25">
      <c r="A12164" s="2">
        <v>540</v>
      </c>
      <c r="B12164">
        <v>13533</v>
      </c>
      <c r="C12164" s="3">
        <v>8109.0218439999999</v>
      </c>
      <c r="D12164" s="2"/>
    </row>
    <row r="12165" spans="1:4" x14ac:dyDescent="0.25">
      <c r="A12165" s="2">
        <v>540</v>
      </c>
      <c r="B12165">
        <v>13534</v>
      </c>
      <c r="C12165" s="3">
        <v>5253.4608820000003</v>
      </c>
      <c r="D12165" s="2"/>
    </row>
    <row r="12166" spans="1:4" x14ac:dyDescent="0.25">
      <c r="A12166" s="2">
        <v>540</v>
      </c>
      <c r="B12166">
        <v>13537</v>
      </c>
      <c r="C12166" s="3">
        <v>12482.240952</v>
      </c>
      <c r="D12166" s="2"/>
    </row>
    <row r="12167" spans="1:4" x14ac:dyDescent="0.25">
      <c r="A12167" s="2">
        <v>540</v>
      </c>
      <c r="B12167">
        <v>13538</v>
      </c>
      <c r="C12167" s="3">
        <v>7737.7620820000002</v>
      </c>
      <c r="D12167" s="2"/>
    </row>
    <row r="12168" spans="1:4" x14ac:dyDescent="0.25">
      <c r="A12168" s="2">
        <v>540</v>
      </c>
      <c r="B12168">
        <v>13539</v>
      </c>
      <c r="C12168" s="3">
        <v>7467.787507</v>
      </c>
      <c r="D12168" s="2"/>
    </row>
    <row r="12169" spans="1:4" x14ac:dyDescent="0.25">
      <c r="A12169" s="2">
        <v>540</v>
      </c>
      <c r="B12169">
        <v>13540</v>
      </c>
      <c r="C12169" s="3">
        <v>15811.51561</v>
      </c>
      <c r="D12169" s="2"/>
    </row>
    <row r="12170" spans="1:4" x14ac:dyDescent="0.25">
      <c r="A12170" s="2">
        <v>540</v>
      </c>
      <c r="B12170">
        <v>13541</v>
      </c>
      <c r="C12170" s="3">
        <v>1916.8749869999999</v>
      </c>
      <c r="D12170" s="2"/>
    </row>
    <row r="12171" spans="1:4" x14ac:dyDescent="0.25">
      <c r="A12171" s="2">
        <v>540</v>
      </c>
      <c r="B12171">
        <v>13542</v>
      </c>
      <c r="C12171" s="3">
        <v>5222.9081329999999</v>
      </c>
      <c r="D12171" s="2"/>
    </row>
    <row r="12172" spans="1:4" x14ac:dyDescent="0.25">
      <c r="A12172" s="2">
        <v>540</v>
      </c>
      <c r="B12172">
        <v>13543</v>
      </c>
      <c r="C12172" s="3">
        <v>5222.9081329999999</v>
      </c>
      <c r="D12172" s="2"/>
    </row>
    <row r="12173" spans="1:4" x14ac:dyDescent="0.25">
      <c r="A12173" s="2">
        <v>540</v>
      </c>
      <c r="B12173">
        <v>13544</v>
      </c>
      <c r="C12173" s="3">
        <v>5849.0012829999996</v>
      </c>
      <c r="D12173" s="2"/>
    </row>
    <row r="12174" spans="1:4" x14ac:dyDescent="0.25">
      <c r="A12174" s="2">
        <v>540</v>
      </c>
      <c r="B12174">
        <v>13545</v>
      </c>
      <c r="C12174" s="3">
        <v>24286.948120000001</v>
      </c>
      <c r="D12174" s="2"/>
    </row>
    <row r="12175" spans="1:4" x14ac:dyDescent="0.25">
      <c r="A12175" s="2">
        <v>540</v>
      </c>
      <c r="B12175">
        <v>13546</v>
      </c>
      <c r="C12175" s="3">
        <v>14106.609457</v>
      </c>
      <c r="D12175" s="2"/>
    </row>
    <row r="12176" spans="1:4" x14ac:dyDescent="0.25">
      <c r="A12176" s="2">
        <v>540</v>
      </c>
      <c r="B12176">
        <v>13547</v>
      </c>
      <c r="C12176" s="3">
        <v>6648.596638</v>
      </c>
      <c r="D12176" s="2"/>
    </row>
    <row r="12177" spans="1:4" x14ac:dyDescent="0.25">
      <c r="A12177" s="2">
        <v>540</v>
      </c>
      <c r="B12177">
        <v>13549</v>
      </c>
      <c r="C12177" s="3">
        <v>3135.2721289999999</v>
      </c>
      <c r="D12177" s="2"/>
    </row>
    <row r="12178" spans="1:4" x14ac:dyDescent="0.25">
      <c r="A12178" s="2">
        <v>540</v>
      </c>
      <c r="B12178">
        <v>13550</v>
      </c>
      <c r="C12178" s="3">
        <v>4662.3492450000003</v>
      </c>
      <c r="D12178" s="2"/>
    </row>
    <row r="12179" spans="1:4" x14ac:dyDescent="0.25">
      <c r="A12179" s="2">
        <v>540</v>
      </c>
      <c r="B12179">
        <v>13552</v>
      </c>
      <c r="C12179" s="3">
        <v>4230.2509470000005</v>
      </c>
      <c r="D12179" s="2"/>
    </row>
    <row r="12180" spans="1:4" x14ac:dyDescent="0.25">
      <c r="A12180" s="2">
        <v>540</v>
      </c>
      <c r="B12180">
        <v>13553</v>
      </c>
      <c r="C12180" s="3">
        <v>7307.9346500000001</v>
      </c>
      <c r="D12180" s="2"/>
    </row>
    <row r="12181" spans="1:4" x14ac:dyDescent="0.25">
      <c r="A12181" s="2">
        <v>540</v>
      </c>
      <c r="B12181">
        <v>13554</v>
      </c>
      <c r="C12181" s="3">
        <v>368.47426899999999</v>
      </c>
      <c r="D12181" s="2"/>
    </row>
    <row r="12182" spans="1:4" x14ac:dyDescent="0.25">
      <c r="A12182" s="2">
        <v>540</v>
      </c>
      <c r="B12182">
        <v>13555</v>
      </c>
      <c r="C12182" s="3">
        <v>13449.787833</v>
      </c>
      <c r="D12182" s="2"/>
    </row>
    <row r="12183" spans="1:4" x14ac:dyDescent="0.25">
      <c r="A12183" s="2">
        <v>540</v>
      </c>
      <c r="B12183">
        <v>13556</v>
      </c>
      <c r="C12183" s="3">
        <v>10975.815054999999</v>
      </c>
      <c r="D12183" s="2"/>
    </row>
    <row r="12184" spans="1:4" x14ac:dyDescent="0.25">
      <c r="A12184" s="2">
        <v>540</v>
      </c>
      <c r="B12184">
        <v>13557</v>
      </c>
      <c r="C12184" s="3">
        <v>7284.9550209999998</v>
      </c>
      <c r="D12184" s="2"/>
    </row>
    <row r="12185" spans="1:4" x14ac:dyDescent="0.25">
      <c r="A12185" s="2">
        <v>540</v>
      </c>
      <c r="B12185">
        <v>13558</v>
      </c>
      <c r="C12185" s="3">
        <v>5217.5256810000001</v>
      </c>
      <c r="D12185" s="2"/>
    </row>
    <row r="12186" spans="1:4" x14ac:dyDescent="0.25">
      <c r="A12186" s="2">
        <v>540</v>
      </c>
      <c r="B12186">
        <v>13559</v>
      </c>
      <c r="C12186" s="3">
        <v>2454.4764230000001</v>
      </c>
      <c r="D12186" s="2"/>
    </row>
    <row r="12187" spans="1:4" x14ac:dyDescent="0.25">
      <c r="A12187" s="2">
        <v>540</v>
      </c>
      <c r="B12187">
        <v>13560</v>
      </c>
      <c r="C12187" s="3">
        <v>4962.8891219999996</v>
      </c>
      <c r="D12187" s="2"/>
    </row>
    <row r="12188" spans="1:4" x14ac:dyDescent="0.25">
      <c r="A12188" s="2">
        <v>540</v>
      </c>
      <c r="B12188">
        <v>13561</v>
      </c>
      <c r="C12188" s="3">
        <v>3948.5916750000001</v>
      </c>
      <c r="D12188" s="2"/>
    </row>
    <row r="12189" spans="1:4" x14ac:dyDescent="0.25">
      <c r="A12189" s="2">
        <v>540</v>
      </c>
      <c r="B12189">
        <v>13562</v>
      </c>
      <c r="C12189" s="3">
        <v>1458.1484129999999</v>
      </c>
      <c r="D12189" s="2"/>
    </row>
    <row r="12190" spans="1:4" x14ac:dyDescent="0.25">
      <c r="A12190" s="2">
        <v>540</v>
      </c>
      <c r="B12190">
        <v>13564</v>
      </c>
      <c r="C12190" s="3">
        <v>11669.279407</v>
      </c>
      <c r="D12190" s="2"/>
    </row>
    <row r="12191" spans="1:4" x14ac:dyDescent="0.25">
      <c r="A12191" s="2">
        <v>540</v>
      </c>
      <c r="B12191">
        <v>13565</v>
      </c>
      <c r="C12191" s="3">
        <v>1443.955252</v>
      </c>
      <c r="D12191" s="2"/>
    </row>
    <row r="12192" spans="1:4" x14ac:dyDescent="0.25">
      <c r="A12192" s="2">
        <v>540</v>
      </c>
      <c r="B12192">
        <v>13567</v>
      </c>
      <c r="C12192" s="3">
        <v>4023.5963539999998</v>
      </c>
      <c r="D12192" s="2"/>
    </row>
    <row r="12193" spans="1:4" x14ac:dyDescent="0.25">
      <c r="A12193" s="2">
        <v>540</v>
      </c>
      <c r="B12193">
        <v>13568</v>
      </c>
      <c r="C12193" s="3">
        <v>11745.706425</v>
      </c>
      <c r="D12193" s="2"/>
    </row>
    <row r="12194" spans="1:4" x14ac:dyDescent="0.25">
      <c r="A12194" s="2">
        <v>540</v>
      </c>
      <c r="B12194">
        <v>13569</v>
      </c>
      <c r="C12194" s="3">
        <v>3045.7745559999998</v>
      </c>
      <c r="D12194" s="2"/>
    </row>
    <row r="12195" spans="1:4" x14ac:dyDescent="0.25">
      <c r="A12195" s="2">
        <v>540</v>
      </c>
      <c r="B12195">
        <v>13570</v>
      </c>
      <c r="C12195" s="3">
        <v>10870.503992</v>
      </c>
      <c r="D12195" s="2"/>
    </row>
    <row r="12196" spans="1:4" x14ac:dyDescent="0.25">
      <c r="A12196" s="2">
        <v>540</v>
      </c>
      <c r="B12196">
        <v>13571</v>
      </c>
      <c r="C12196" s="3">
        <v>10131.351601</v>
      </c>
      <c r="D12196" s="2"/>
    </row>
    <row r="12197" spans="1:4" x14ac:dyDescent="0.25">
      <c r="A12197" s="2">
        <v>540</v>
      </c>
      <c r="B12197">
        <v>13572</v>
      </c>
      <c r="C12197" s="3">
        <v>3892.7633959999998</v>
      </c>
      <c r="D12197" s="2"/>
    </row>
    <row r="12198" spans="1:4" x14ac:dyDescent="0.25">
      <c r="A12198" s="2">
        <v>540</v>
      </c>
      <c r="B12198">
        <v>13573</v>
      </c>
      <c r="C12198" s="3">
        <v>3348.6990559999999</v>
      </c>
      <c r="D12198" s="2"/>
    </row>
    <row r="12199" spans="1:4" x14ac:dyDescent="0.25">
      <c r="A12199" s="2">
        <v>540</v>
      </c>
      <c r="B12199">
        <v>13574</v>
      </c>
      <c r="C12199" s="3">
        <v>1232.105059</v>
      </c>
      <c r="D12199" s="2"/>
    </row>
    <row r="12200" spans="1:4" x14ac:dyDescent="0.25">
      <c r="A12200" s="2">
        <v>540</v>
      </c>
      <c r="B12200">
        <v>13575</v>
      </c>
      <c r="C12200" s="3">
        <v>6157.9784490000002</v>
      </c>
      <c r="D12200" s="2"/>
    </row>
    <row r="12201" spans="1:4" x14ac:dyDescent="0.25">
      <c r="A12201" s="2">
        <v>540</v>
      </c>
      <c r="B12201">
        <v>13576</v>
      </c>
      <c r="C12201" s="3">
        <v>6157.9784490000002</v>
      </c>
      <c r="D12201" s="2"/>
    </row>
    <row r="12202" spans="1:4" x14ac:dyDescent="0.25">
      <c r="A12202" s="2">
        <v>540</v>
      </c>
      <c r="B12202">
        <v>13577</v>
      </c>
      <c r="C12202" s="3">
        <v>6726.1950639999995</v>
      </c>
      <c r="D12202" s="2"/>
    </row>
    <row r="12203" spans="1:4" x14ac:dyDescent="0.25">
      <c r="A12203" s="2">
        <v>540</v>
      </c>
      <c r="B12203">
        <v>13578</v>
      </c>
      <c r="C12203" s="3">
        <v>26896.017073999999</v>
      </c>
      <c r="D12203" s="2"/>
    </row>
    <row r="12204" spans="1:4" x14ac:dyDescent="0.25">
      <c r="A12204" s="2">
        <v>540</v>
      </c>
      <c r="B12204">
        <v>13579</v>
      </c>
      <c r="C12204" s="3">
        <v>101836.19794100001</v>
      </c>
      <c r="D12204" s="2"/>
    </row>
    <row r="12205" spans="1:4" x14ac:dyDescent="0.25">
      <c r="A12205" s="2">
        <v>540</v>
      </c>
      <c r="B12205">
        <v>13580</v>
      </c>
      <c r="C12205" s="3">
        <v>101952.210343</v>
      </c>
      <c r="D12205" s="2"/>
    </row>
    <row r="12206" spans="1:4" x14ac:dyDescent="0.25">
      <c r="A12206" s="2">
        <v>540</v>
      </c>
      <c r="B12206">
        <v>13581</v>
      </c>
      <c r="C12206" s="3">
        <v>96302.446674999999</v>
      </c>
      <c r="D12206" s="2"/>
    </row>
    <row r="12207" spans="1:4" x14ac:dyDescent="0.25">
      <c r="A12207" s="2">
        <v>540</v>
      </c>
      <c r="B12207">
        <v>13582</v>
      </c>
      <c r="C12207" s="3">
        <v>96885.768416999999</v>
      </c>
      <c r="D12207" s="2"/>
    </row>
    <row r="12208" spans="1:4" x14ac:dyDescent="0.25">
      <c r="A12208" s="2">
        <v>540</v>
      </c>
      <c r="B12208">
        <v>13583</v>
      </c>
      <c r="C12208" s="3">
        <v>7369.9708970000002</v>
      </c>
      <c r="D12208" s="2"/>
    </row>
    <row r="12209" spans="1:4" x14ac:dyDescent="0.25">
      <c r="A12209" s="2">
        <v>540</v>
      </c>
      <c r="B12209">
        <v>13584</v>
      </c>
      <c r="C12209" s="3">
        <v>3959.3249110000002</v>
      </c>
      <c r="D12209" s="2"/>
    </row>
    <row r="12210" spans="1:4" x14ac:dyDescent="0.25">
      <c r="A12210" s="2">
        <v>540</v>
      </c>
      <c r="B12210">
        <v>13585</v>
      </c>
      <c r="C12210" s="3">
        <v>104255.73931200001</v>
      </c>
      <c r="D12210" s="2"/>
    </row>
    <row r="12211" spans="1:4" x14ac:dyDescent="0.25">
      <c r="A12211" s="2">
        <v>540</v>
      </c>
      <c r="B12211">
        <v>13586</v>
      </c>
      <c r="C12211" s="3">
        <v>102746.712214</v>
      </c>
      <c r="D12211" s="2"/>
    </row>
    <row r="12212" spans="1:4" x14ac:dyDescent="0.25">
      <c r="A12212" s="2">
        <v>540</v>
      </c>
      <c r="B12212">
        <v>13587</v>
      </c>
      <c r="C12212" s="3">
        <v>6911.2178180000001</v>
      </c>
      <c r="D12212" s="2"/>
    </row>
    <row r="12213" spans="1:4" x14ac:dyDescent="0.25">
      <c r="A12213" s="2">
        <v>540</v>
      </c>
      <c r="B12213">
        <v>13588</v>
      </c>
      <c r="C12213" s="3">
        <v>98608.430120999998</v>
      </c>
      <c r="D12213" s="2"/>
    </row>
    <row r="12214" spans="1:4" x14ac:dyDescent="0.25">
      <c r="A12214" s="2">
        <v>540</v>
      </c>
      <c r="B12214">
        <v>13589</v>
      </c>
      <c r="C12214" s="3">
        <v>100296.41440199999</v>
      </c>
      <c r="D12214" s="2"/>
    </row>
    <row r="12215" spans="1:4" x14ac:dyDescent="0.25">
      <c r="A12215" s="2">
        <v>540</v>
      </c>
      <c r="B12215">
        <v>13590</v>
      </c>
      <c r="C12215" s="3">
        <v>105233.57322200001</v>
      </c>
      <c r="D12215" s="2"/>
    </row>
    <row r="12216" spans="1:4" x14ac:dyDescent="0.25">
      <c r="A12216" s="2">
        <v>540</v>
      </c>
      <c r="B12216">
        <v>13591</v>
      </c>
      <c r="C12216" s="3">
        <v>4937.1588199999997</v>
      </c>
      <c r="D12216" s="2"/>
    </row>
    <row r="12217" spans="1:4" x14ac:dyDescent="0.25">
      <c r="A12217" s="2">
        <v>540</v>
      </c>
      <c r="B12217">
        <v>13592</v>
      </c>
      <c r="C12217" s="3">
        <v>4937.1588199999997</v>
      </c>
      <c r="D12217" s="2"/>
    </row>
    <row r="12218" spans="1:4" x14ac:dyDescent="0.25">
      <c r="A12218" s="2">
        <v>540</v>
      </c>
      <c r="B12218">
        <v>13593</v>
      </c>
      <c r="C12218" s="3">
        <v>105519.64793599999</v>
      </c>
      <c r="D12218" s="2"/>
    </row>
    <row r="12219" spans="1:4" x14ac:dyDescent="0.25">
      <c r="A12219" s="2">
        <v>540</v>
      </c>
      <c r="B12219">
        <v>13594</v>
      </c>
      <c r="C12219" s="3">
        <v>120965.669119</v>
      </c>
      <c r="D12219" s="2"/>
    </row>
    <row r="12220" spans="1:4" x14ac:dyDescent="0.25">
      <c r="A12220" s="2">
        <v>540</v>
      </c>
      <c r="B12220">
        <v>13595</v>
      </c>
      <c r="C12220" s="3">
        <v>120366.460024</v>
      </c>
      <c r="D12220" s="2"/>
    </row>
    <row r="12221" spans="1:4" x14ac:dyDescent="0.25">
      <c r="A12221" s="2">
        <v>540</v>
      </c>
      <c r="B12221">
        <v>13596</v>
      </c>
      <c r="C12221" s="3">
        <v>6648.596638</v>
      </c>
      <c r="D12221" s="2"/>
    </row>
    <row r="12222" spans="1:4" x14ac:dyDescent="0.25">
      <c r="A12222" s="2">
        <v>540</v>
      </c>
      <c r="B12222">
        <v>13597</v>
      </c>
      <c r="C12222" s="3">
        <v>108798.37712400001</v>
      </c>
      <c r="D12222" s="2"/>
    </row>
    <row r="12223" spans="1:4" x14ac:dyDescent="0.25">
      <c r="A12223" s="2">
        <v>540</v>
      </c>
      <c r="B12223">
        <v>13598</v>
      </c>
      <c r="C12223" s="3">
        <v>101795.731395</v>
      </c>
      <c r="D12223" s="2"/>
    </row>
    <row r="12224" spans="1:4" x14ac:dyDescent="0.25">
      <c r="A12224" s="2">
        <v>540</v>
      </c>
      <c r="B12224">
        <v>13599</v>
      </c>
      <c r="C12224" s="3">
        <v>113052.33963</v>
      </c>
      <c r="D12224" s="2"/>
    </row>
    <row r="12225" spans="1:4" x14ac:dyDescent="0.25">
      <c r="A12225" s="2">
        <v>540</v>
      </c>
      <c r="B12225">
        <v>13600</v>
      </c>
      <c r="C12225" s="3">
        <v>110938.618558</v>
      </c>
      <c r="D12225" s="2"/>
    </row>
    <row r="12226" spans="1:4" x14ac:dyDescent="0.25">
      <c r="A12226" s="2">
        <v>540</v>
      </c>
      <c r="B12226">
        <v>13601</v>
      </c>
      <c r="C12226" s="3">
        <v>5849.0012829999996</v>
      </c>
      <c r="D12226" s="2"/>
    </row>
    <row r="12227" spans="1:4" x14ac:dyDescent="0.25">
      <c r="A12227" s="2">
        <v>540</v>
      </c>
      <c r="B12227">
        <v>13602</v>
      </c>
      <c r="C12227" s="3">
        <v>9540.8419269999995</v>
      </c>
      <c r="D12227" s="2"/>
    </row>
    <row r="12228" spans="1:4" x14ac:dyDescent="0.25">
      <c r="A12228" s="2">
        <v>540</v>
      </c>
      <c r="B12228">
        <v>13603</v>
      </c>
      <c r="C12228" s="3">
        <v>2017.0612739999999</v>
      </c>
      <c r="D12228" s="2"/>
    </row>
    <row r="12229" spans="1:4" x14ac:dyDescent="0.25">
      <c r="A12229" s="2">
        <v>540</v>
      </c>
      <c r="B12229">
        <v>13604</v>
      </c>
      <c r="C12229" s="3">
        <v>18580.71228</v>
      </c>
      <c r="D12229" s="2"/>
    </row>
    <row r="12230" spans="1:4" x14ac:dyDescent="0.25">
      <c r="A12230" s="2">
        <v>540</v>
      </c>
      <c r="B12230">
        <v>13605</v>
      </c>
      <c r="C12230" s="3">
        <v>19508.292063000001</v>
      </c>
      <c r="D12230" s="2"/>
    </row>
    <row r="12231" spans="1:4" x14ac:dyDescent="0.25">
      <c r="A12231" s="2">
        <v>540</v>
      </c>
      <c r="B12231">
        <v>13607</v>
      </c>
      <c r="C12231" s="3">
        <v>7593.403311</v>
      </c>
      <c r="D12231" s="2"/>
    </row>
    <row r="12232" spans="1:4" x14ac:dyDescent="0.25">
      <c r="A12232" s="2">
        <v>540</v>
      </c>
      <c r="B12232">
        <v>13608</v>
      </c>
      <c r="C12232" s="3">
        <v>1554.331359</v>
      </c>
      <c r="D12232" s="2"/>
    </row>
    <row r="12233" spans="1:4" x14ac:dyDescent="0.25">
      <c r="A12233" s="2">
        <v>540</v>
      </c>
      <c r="B12233">
        <v>13609</v>
      </c>
      <c r="C12233" s="3">
        <v>2138.0458680000002</v>
      </c>
      <c r="D12233" s="2"/>
    </row>
    <row r="12234" spans="1:4" x14ac:dyDescent="0.25">
      <c r="A12234" s="2">
        <v>540</v>
      </c>
      <c r="B12234">
        <v>13613</v>
      </c>
      <c r="C12234" s="3">
        <v>865.55972199999997</v>
      </c>
      <c r="D12234" s="2"/>
    </row>
    <row r="12235" spans="1:4" x14ac:dyDescent="0.25">
      <c r="A12235" s="2">
        <v>540</v>
      </c>
      <c r="B12235">
        <v>13614</v>
      </c>
      <c r="C12235" s="3">
        <v>0</v>
      </c>
      <c r="D12235" s="2"/>
    </row>
    <row r="12236" spans="1:4" x14ac:dyDescent="0.25">
      <c r="A12236" s="2">
        <v>540</v>
      </c>
      <c r="B12236">
        <v>13615</v>
      </c>
      <c r="C12236" s="3">
        <v>0</v>
      </c>
      <c r="D12236" s="2"/>
    </row>
    <row r="12237" spans="1:4" x14ac:dyDescent="0.25">
      <c r="A12237" s="2">
        <v>540</v>
      </c>
      <c r="B12237">
        <v>13616</v>
      </c>
      <c r="C12237" s="3">
        <v>4566.4452160000001</v>
      </c>
      <c r="D12237" s="2"/>
    </row>
    <row r="12238" spans="1:4" x14ac:dyDescent="0.25">
      <c r="A12238" s="2">
        <v>540</v>
      </c>
      <c r="B12238">
        <v>13617</v>
      </c>
      <c r="C12238" s="3">
        <v>95.904026999999999</v>
      </c>
      <c r="D12238" s="2"/>
    </row>
    <row r="12239" spans="1:4" x14ac:dyDescent="0.25">
      <c r="A12239" s="2">
        <v>540</v>
      </c>
      <c r="B12239">
        <v>13618</v>
      </c>
      <c r="C12239" s="3">
        <v>5724.8086210000001</v>
      </c>
      <c r="D12239" s="2"/>
    </row>
    <row r="12240" spans="1:4" x14ac:dyDescent="0.25">
      <c r="A12240" s="2">
        <v>540</v>
      </c>
      <c r="B12240">
        <v>13619</v>
      </c>
      <c r="C12240" s="3">
        <v>7593.403311</v>
      </c>
      <c r="D12240" s="2"/>
    </row>
    <row r="12241" spans="1:4" x14ac:dyDescent="0.25">
      <c r="A12241" s="2">
        <v>540</v>
      </c>
      <c r="B12241">
        <v>13620</v>
      </c>
      <c r="C12241" s="3">
        <v>41063.041157</v>
      </c>
      <c r="D12241" s="2"/>
    </row>
    <row r="12242" spans="1:4" x14ac:dyDescent="0.25">
      <c r="A12242" s="2">
        <v>540</v>
      </c>
      <c r="B12242">
        <v>13621</v>
      </c>
      <c r="C12242" s="3">
        <v>38306.360434000002</v>
      </c>
      <c r="D12242" s="2"/>
    </row>
    <row r="12243" spans="1:4" x14ac:dyDescent="0.25">
      <c r="A12243" s="2">
        <v>540</v>
      </c>
      <c r="B12243">
        <v>13622</v>
      </c>
      <c r="C12243" s="3">
        <v>52071.410322999996</v>
      </c>
      <c r="D12243" s="2"/>
    </row>
    <row r="12244" spans="1:4" x14ac:dyDescent="0.25">
      <c r="A12244" s="2">
        <v>540</v>
      </c>
      <c r="B12244">
        <v>13623</v>
      </c>
      <c r="C12244" s="3">
        <v>2755.0233269999999</v>
      </c>
      <c r="D12244" s="2"/>
    </row>
    <row r="12245" spans="1:4" x14ac:dyDescent="0.25">
      <c r="A12245" s="2">
        <v>540</v>
      </c>
      <c r="B12245">
        <v>13625</v>
      </c>
      <c r="C12245" s="3">
        <v>18600.664075000001</v>
      </c>
      <c r="D12245" s="2"/>
    </row>
    <row r="12246" spans="1:4" x14ac:dyDescent="0.25">
      <c r="A12246" s="2">
        <v>540</v>
      </c>
      <c r="B12246">
        <v>13626</v>
      </c>
      <c r="C12246" s="3">
        <v>0</v>
      </c>
      <c r="D12246" s="2"/>
    </row>
    <row r="12247" spans="1:4" x14ac:dyDescent="0.25">
      <c r="A12247" s="2">
        <v>540</v>
      </c>
      <c r="B12247">
        <v>13627</v>
      </c>
      <c r="C12247" s="3">
        <v>0</v>
      </c>
      <c r="D12247" s="2"/>
    </row>
    <row r="12248" spans="1:4" x14ac:dyDescent="0.25">
      <c r="A12248" s="2">
        <v>540</v>
      </c>
      <c r="B12248">
        <v>13628</v>
      </c>
      <c r="C12248" s="3">
        <v>16601.787474000001</v>
      </c>
      <c r="D12248" s="2"/>
    </row>
    <row r="12249" spans="1:4" x14ac:dyDescent="0.25">
      <c r="A12249" s="2">
        <v>540</v>
      </c>
      <c r="B12249">
        <v>13629</v>
      </c>
      <c r="C12249" s="3">
        <v>16601.787474000001</v>
      </c>
      <c r="D12249" s="2"/>
    </row>
    <row r="12250" spans="1:4" x14ac:dyDescent="0.25">
      <c r="A12250" s="2">
        <v>540</v>
      </c>
      <c r="B12250">
        <v>13630</v>
      </c>
      <c r="C12250" s="3">
        <v>16601.787474000001</v>
      </c>
      <c r="D12250" s="2"/>
    </row>
    <row r="12251" spans="1:4" x14ac:dyDescent="0.25">
      <c r="A12251" s="2">
        <v>540</v>
      </c>
      <c r="B12251">
        <v>13631</v>
      </c>
      <c r="C12251" s="3">
        <v>12325.595008</v>
      </c>
      <c r="D12251" s="2"/>
    </row>
    <row r="12252" spans="1:4" x14ac:dyDescent="0.25">
      <c r="A12252" s="2">
        <v>540</v>
      </c>
      <c r="B12252">
        <v>13632</v>
      </c>
      <c r="C12252" s="3">
        <v>8103.7065570000004</v>
      </c>
      <c r="D12252" s="2"/>
    </row>
    <row r="12253" spans="1:4" x14ac:dyDescent="0.25">
      <c r="A12253" s="2">
        <v>540</v>
      </c>
      <c r="B12253">
        <v>13633</v>
      </c>
      <c r="C12253" s="3">
        <v>21850.398552999999</v>
      </c>
      <c r="D12253" s="2"/>
    </row>
    <row r="12254" spans="1:4" x14ac:dyDescent="0.25">
      <c r="A12254" s="2">
        <v>540</v>
      </c>
      <c r="B12254">
        <v>13634</v>
      </c>
      <c r="C12254" s="3">
        <v>7486.2366860000002</v>
      </c>
      <c r="D12254" s="2"/>
    </row>
    <row r="12255" spans="1:4" x14ac:dyDescent="0.25">
      <c r="A12255" s="2">
        <v>540</v>
      </c>
      <c r="B12255">
        <v>13635</v>
      </c>
      <c r="C12255" s="3">
        <v>15280.718584</v>
      </c>
      <c r="D12255" s="2"/>
    </row>
    <row r="12256" spans="1:4" x14ac:dyDescent="0.25">
      <c r="A12256" s="2">
        <v>540</v>
      </c>
      <c r="B12256">
        <v>13636</v>
      </c>
      <c r="C12256" s="3">
        <v>10546.321432000001</v>
      </c>
      <c r="D12256" s="2"/>
    </row>
    <row r="12257" spans="1:4" x14ac:dyDescent="0.25">
      <c r="A12257" s="2">
        <v>540</v>
      </c>
      <c r="B12257">
        <v>13637</v>
      </c>
      <c r="C12257" s="3">
        <v>110489.076288</v>
      </c>
      <c r="D12257" s="2"/>
    </row>
    <row r="12258" spans="1:4" x14ac:dyDescent="0.25">
      <c r="A12258" s="2">
        <v>540</v>
      </c>
      <c r="B12258">
        <v>13638</v>
      </c>
      <c r="C12258" s="3">
        <v>9602.9057520000006</v>
      </c>
      <c r="D12258" s="2"/>
    </row>
    <row r="12259" spans="1:4" x14ac:dyDescent="0.25">
      <c r="A12259" s="2">
        <v>540</v>
      </c>
      <c r="B12259">
        <v>13639</v>
      </c>
      <c r="C12259" s="3">
        <v>99942.754855000007</v>
      </c>
      <c r="D12259" s="2"/>
    </row>
    <row r="12260" spans="1:4" x14ac:dyDescent="0.25">
      <c r="A12260" s="2">
        <v>540</v>
      </c>
      <c r="B12260">
        <v>13640</v>
      </c>
      <c r="C12260" s="3">
        <v>109545.66060800001</v>
      </c>
      <c r="D12260" s="2"/>
    </row>
    <row r="12261" spans="1:4" x14ac:dyDescent="0.25">
      <c r="A12261" s="2">
        <v>540</v>
      </c>
      <c r="B12261">
        <v>13641</v>
      </c>
      <c r="C12261" s="3">
        <v>7243.3539389999996</v>
      </c>
      <c r="D12261" s="2"/>
    </row>
    <row r="12262" spans="1:4" x14ac:dyDescent="0.25">
      <c r="A12262" s="2">
        <v>540</v>
      </c>
      <c r="B12262">
        <v>13642</v>
      </c>
      <c r="C12262" s="3">
        <v>116789.01454800001</v>
      </c>
      <c r="D12262" s="2"/>
    </row>
    <row r="12263" spans="1:4" x14ac:dyDescent="0.25">
      <c r="A12263" s="2">
        <v>540</v>
      </c>
      <c r="B12263">
        <v>13643</v>
      </c>
      <c r="C12263" s="3">
        <v>5338.9698840000001</v>
      </c>
      <c r="D12263" s="2"/>
    </row>
    <row r="12264" spans="1:4" x14ac:dyDescent="0.25">
      <c r="A12264" s="2">
        <v>540</v>
      </c>
      <c r="B12264">
        <v>13644</v>
      </c>
      <c r="C12264" s="3">
        <v>2990.693659</v>
      </c>
      <c r="D12264" s="2"/>
    </row>
    <row r="12265" spans="1:4" x14ac:dyDescent="0.25">
      <c r="A12265" s="2">
        <v>540</v>
      </c>
      <c r="B12265">
        <v>13645</v>
      </c>
      <c r="C12265" s="3">
        <v>6008.0469089999997</v>
      </c>
      <c r="D12265" s="2"/>
    </row>
    <row r="12266" spans="1:4" x14ac:dyDescent="0.25">
      <c r="A12266" s="2">
        <v>540</v>
      </c>
      <c r="B12266">
        <v>13646</v>
      </c>
      <c r="C12266" s="3">
        <v>113782.95084600001</v>
      </c>
      <c r="D12266" s="2"/>
    </row>
    <row r="12267" spans="1:4" x14ac:dyDescent="0.25">
      <c r="A12267" s="2">
        <v>540</v>
      </c>
      <c r="B12267">
        <v>13647</v>
      </c>
      <c r="C12267" s="3">
        <v>9695.6963489999998</v>
      </c>
      <c r="D12267" s="2"/>
    </row>
    <row r="12268" spans="1:4" x14ac:dyDescent="0.25">
      <c r="A12268" s="2">
        <v>540</v>
      </c>
      <c r="B12268">
        <v>13648</v>
      </c>
      <c r="C12268" s="3">
        <v>104481.029379</v>
      </c>
      <c r="D12268" s="2"/>
    </row>
    <row r="12269" spans="1:4" x14ac:dyDescent="0.25">
      <c r="A12269" s="2">
        <v>540</v>
      </c>
      <c r="B12269">
        <v>13649</v>
      </c>
      <c r="C12269" s="3">
        <v>103792.647065</v>
      </c>
      <c r="D12269" s="2"/>
    </row>
    <row r="12270" spans="1:4" x14ac:dyDescent="0.25">
      <c r="A12270" s="2">
        <v>540</v>
      </c>
      <c r="B12270">
        <v>13650</v>
      </c>
      <c r="C12270" s="3">
        <v>7817.5219180000004</v>
      </c>
      <c r="D12270" s="2"/>
    </row>
    <row r="12271" spans="1:4" x14ac:dyDescent="0.25">
      <c r="A12271" s="2">
        <v>540</v>
      </c>
      <c r="B12271">
        <v>13651</v>
      </c>
      <c r="C12271" s="3">
        <v>13414.756256999999</v>
      </c>
      <c r="D12271" s="2"/>
    </row>
    <row r="12272" spans="1:4" x14ac:dyDescent="0.25">
      <c r="A12272" s="2">
        <v>540</v>
      </c>
      <c r="B12272">
        <v>13652</v>
      </c>
      <c r="C12272" s="3">
        <v>99307.117249999996</v>
      </c>
      <c r="D12272" s="2"/>
    </row>
    <row r="12273" spans="1:4" x14ac:dyDescent="0.25">
      <c r="A12273" s="2">
        <v>540</v>
      </c>
      <c r="B12273">
        <v>13653</v>
      </c>
      <c r="C12273" s="3">
        <v>111610.168983</v>
      </c>
      <c r="D12273" s="2"/>
    </row>
    <row r="12274" spans="1:4" x14ac:dyDescent="0.25">
      <c r="A12274" s="2">
        <v>540</v>
      </c>
      <c r="B12274">
        <v>13654</v>
      </c>
      <c r="C12274" s="3">
        <v>11653.303502999999</v>
      </c>
      <c r="D12274" s="2"/>
    </row>
    <row r="12275" spans="1:4" x14ac:dyDescent="0.25">
      <c r="A12275" s="2">
        <v>540</v>
      </c>
      <c r="B12275">
        <v>13655</v>
      </c>
      <c r="C12275" s="3">
        <v>5585.0612460000002</v>
      </c>
      <c r="D12275" s="2"/>
    </row>
    <row r="12276" spans="1:4" x14ac:dyDescent="0.25">
      <c r="A12276" s="2">
        <v>540</v>
      </c>
      <c r="B12276">
        <v>13657</v>
      </c>
      <c r="C12276" s="3">
        <v>54329.453071999997</v>
      </c>
      <c r="D12276" s="2"/>
    </row>
    <row r="12277" spans="1:4" x14ac:dyDescent="0.25">
      <c r="A12277" s="2">
        <v>540</v>
      </c>
      <c r="B12277">
        <v>13658</v>
      </c>
      <c r="C12277" s="3">
        <v>100761.969472</v>
      </c>
      <c r="D12277" s="2"/>
    </row>
    <row r="12278" spans="1:4" x14ac:dyDescent="0.25">
      <c r="A12278" s="2">
        <v>540</v>
      </c>
      <c r="B12278">
        <v>13659</v>
      </c>
      <c r="C12278" s="3">
        <v>13897.559757999999</v>
      </c>
      <c r="D12278" s="2"/>
    </row>
    <row r="12279" spans="1:4" x14ac:dyDescent="0.25">
      <c r="A12279" s="2">
        <v>540</v>
      </c>
      <c r="B12279">
        <v>13660</v>
      </c>
      <c r="C12279" s="3">
        <v>14184.264531000001</v>
      </c>
      <c r="D12279" s="2"/>
    </row>
    <row r="12280" spans="1:4" x14ac:dyDescent="0.25">
      <c r="A12280" s="2">
        <v>540</v>
      </c>
      <c r="B12280">
        <v>13661</v>
      </c>
      <c r="C12280" s="3">
        <v>101403.22947599999</v>
      </c>
      <c r="D12280" s="2"/>
    </row>
    <row r="12281" spans="1:4" x14ac:dyDescent="0.25">
      <c r="A12281" s="2">
        <v>540</v>
      </c>
      <c r="B12281">
        <v>13662</v>
      </c>
      <c r="C12281" s="3">
        <v>115080.681658</v>
      </c>
      <c r="D12281" s="2"/>
    </row>
    <row r="12282" spans="1:4" x14ac:dyDescent="0.25">
      <c r="A12282" s="2">
        <v>540</v>
      </c>
      <c r="B12282">
        <v>13663</v>
      </c>
      <c r="C12282" s="3">
        <v>6540.5078110000004</v>
      </c>
      <c r="D12282" s="2"/>
    </row>
    <row r="12283" spans="1:4" x14ac:dyDescent="0.25">
      <c r="A12283" s="2">
        <v>540</v>
      </c>
      <c r="B12283">
        <v>13664</v>
      </c>
      <c r="C12283" s="3">
        <v>115587.494007</v>
      </c>
      <c r="D12283" s="2"/>
    </row>
    <row r="12284" spans="1:4" x14ac:dyDescent="0.25">
      <c r="A12284" s="2">
        <v>540</v>
      </c>
      <c r="B12284">
        <v>13665</v>
      </c>
      <c r="C12284" s="3">
        <v>17140.725815999998</v>
      </c>
      <c r="D12284" s="2"/>
    </row>
    <row r="12285" spans="1:4" x14ac:dyDescent="0.25">
      <c r="A12285" s="2">
        <v>540</v>
      </c>
      <c r="B12285">
        <v>13666</v>
      </c>
      <c r="C12285" s="3">
        <v>20593.932133999999</v>
      </c>
      <c r="D12285" s="2"/>
    </row>
    <row r="12286" spans="1:4" x14ac:dyDescent="0.25">
      <c r="A12286" s="2">
        <v>540</v>
      </c>
      <c r="B12286">
        <v>13667</v>
      </c>
      <c r="C12286" s="3">
        <v>24831.656352000002</v>
      </c>
      <c r="D12286" s="2"/>
    </row>
    <row r="12287" spans="1:4" x14ac:dyDescent="0.25">
      <c r="A12287" s="2">
        <v>540</v>
      </c>
      <c r="B12287">
        <v>13668</v>
      </c>
      <c r="C12287" s="3">
        <v>7152.2849249999999</v>
      </c>
      <c r="D12287" s="2"/>
    </row>
    <row r="12288" spans="1:4" x14ac:dyDescent="0.25">
      <c r="A12288" s="2">
        <v>540</v>
      </c>
      <c r="B12288">
        <v>13669</v>
      </c>
      <c r="C12288" s="3">
        <v>29489.813925999999</v>
      </c>
      <c r="D12288" s="2"/>
    </row>
    <row r="12289" spans="1:4" x14ac:dyDescent="0.25">
      <c r="A12289" s="2">
        <v>540</v>
      </c>
      <c r="B12289">
        <v>13670</v>
      </c>
      <c r="C12289" s="3">
        <v>23476.291427</v>
      </c>
      <c r="D12289" s="2"/>
    </row>
    <row r="12290" spans="1:4" x14ac:dyDescent="0.25">
      <c r="A12290" s="2">
        <v>540</v>
      </c>
      <c r="B12290">
        <v>13671</v>
      </c>
      <c r="C12290" s="3">
        <v>10683.634674999999</v>
      </c>
      <c r="D12290" s="2"/>
    </row>
    <row r="12291" spans="1:4" x14ac:dyDescent="0.25">
      <c r="A12291" s="2">
        <v>540</v>
      </c>
      <c r="B12291">
        <v>13672</v>
      </c>
      <c r="C12291" s="3">
        <v>108540.173847</v>
      </c>
      <c r="D12291" s="2"/>
    </row>
    <row r="12292" spans="1:4" x14ac:dyDescent="0.25">
      <c r="A12292" s="2">
        <v>540</v>
      </c>
      <c r="B12292">
        <v>13673</v>
      </c>
      <c r="C12292" s="3">
        <v>108435.20908299999</v>
      </c>
      <c r="D12292" s="2"/>
    </row>
    <row r="12293" spans="1:4" x14ac:dyDescent="0.25">
      <c r="A12293" s="2">
        <v>540</v>
      </c>
      <c r="B12293">
        <v>13675</v>
      </c>
      <c r="C12293" s="3">
        <v>2525.4273069999999</v>
      </c>
      <c r="D12293" s="2"/>
    </row>
    <row r="12294" spans="1:4" x14ac:dyDescent="0.25">
      <c r="A12294" s="2">
        <v>540</v>
      </c>
      <c r="B12294">
        <v>13676</v>
      </c>
      <c r="C12294" s="3">
        <v>14659.038497</v>
      </c>
      <c r="D12294" s="2"/>
    </row>
    <row r="12295" spans="1:4" x14ac:dyDescent="0.25">
      <c r="A12295" s="2">
        <v>540</v>
      </c>
      <c r="B12295">
        <v>13677</v>
      </c>
      <c r="C12295" s="3">
        <v>15229.093104</v>
      </c>
      <c r="D12295" s="2"/>
    </row>
    <row r="12296" spans="1:4" x14ac:dyDescent="0.25">
      <c r="A12296" s="2">
        <v>540</v>
      </c>
      <c r="B12296">
        <v>13678</v>
      </c>
      <c r="C12296" s="3">
        <v>14312.546247</v>
      </c>
      <c r="D12296" s="2"/>
    </row>
    <row r="12297" spans="1:4" x14ac:dyDescent="0.25">
      <c r="A12297" s="2">
        <v>540</v>
      </c>
      <c r="B12297">
        <v>13679</v>
      </c>
      <c r="C12297" s="3">
        <v>14312.546247</v>
      </c>
      <c r="D12297" s="2"/>
    </row>
    <row r="12298" spans="1:4" x14ac:dyDescent="0.25">
      <c r="A12298" s="2">
        <v>540</v>
      </c>
      <c r="B12298">
        <v>13680</v>
      </c>
      <c r="C12298" s="3">
        <v>19610.567468000001</v>
      </c>
      <c r="D12298" s="2"/>
    </row>
    <row r="12299" spans="1:4" x14ac:dyDescent="0.25">
      <c r="A12299" s="2">
        <v>540</v>
      </c>
      <c r="B12299">
        <v>13681</v>
      </c>
      <c r="C12299" s="3">
        <v>21708.357186665999</v>
      </c>
      <c r="D12299" s="2"/>
    </row>
    <row r="12300" spans="1:4" x14ac:dyDescent="0.25">
      <c r="A12300" s="2">
        <v>540</v>
      </c>
      <c r="B12300">
        <v>13682</v>
      </c>
      <c r="C12300" s="3">
        <v>18876.744402666001</v>
      </c>
      <c r="D12300" s="2"/>
    </row>
    <row r="12301" spans="1:4" x14ac:dyDescent="0.25">
      <c r="A12301" s="2">
        <v>540</v>
      </c>
      <c r="B12301">
        <v>13683</v>
      </c>
      <c r="C12301" s="3">
        <v>16479.066539666001</v>
      </c>
      <c r="D12301" s="2"/>
    </row>
    <row r="12302" spans="1:4" x14ac:dyDescent="0.25">
      <c r="A12302" s="2">
        <v>540</v>
      </c>
      <c r="B12302">
        <v>13685</v>
      </c>
      <c r="C12302" s="3">
        <v>466.67685399999999</v>
      </c>
      <c r="D12302" s="2"/>
    </row>
    <row r="12303" spans="1:4" x14ac:dyDescent="0.25">
      <c r="A12303" s="2">
        <v>540</v>
      </c>
      <c r="B12303">
        <v>13686</v>
      </c>
      <c r="C12303" s="3">
        <v>16665.761196666001</v>
      </c>
      <c r="D12303" s="2"/>
    </row>
    <row r="12304" spans="1:4" x14ac:dyDescent="0.25">
      <c r="A12304" s="2">
        <v>540</v>
      </c>
      <c r="B12304">
        <v>13687</v>
      </c>
      <c r="C12304" s="3">
        <v>766.34743300000002</v>
      </c>
      <c r="D12304" s="2"/>
    </row>
    <row r="12305" spans="1:4" x14ac:dyDescent="0.25">
      <c r="A12305" s="2">
        <v>540</v>
      </c>
      <c r="B12305">
        <v>13688</v>
      </c>
      <c r="C12305" s="3">
        <v>16309.741118665999</v>
      </c>
      <c r="D12305" s="2"/>
    </row>
    <row r="12306" spans="1:4" x14ac:dyDescent="0.25">
      <c r="A12306" s="2">
        <v>540</v>
      </c>
      <c r="B12306">
        <v>13689</v>
      </c>
      <c r="C12306" s="3">
        <v>12092.200392666</v>
      </c>
      <c r="D12306" s="2"/>
    </row>
    <row r="12307" spans="1:4" x14ac:dyDescent="0.25">
      <c r="A12307" s="2">
        <v>540</v>
      </c>
      <c r="B12307">
        <v>13690</v>
      </c>
      <c r="C12307" s="3">
        <v>11273.606949000001</v>
      </c>
      <c r="D12307" s="2"/>
    </row>
    <row r="12308" spans="1:4" x14ac:dyDescent="0.25">
      <c r="A12308" s="2">
        <v>540</v>
      </c>
      <c r="B12308">
        <v>13691</v>
      </c>
      <c r="C12308" s="3">
        <v>9322.2359579999993</v>
      </c>
      <c r="D12308" s="2"/>
    </row>
    <row r="12309" spans="1:4" x14ac:dyDescent="0.25">
      <c r="A12309" s="2">
        <v>540</v>
      </c>
      <c r="B12309">
        <v>13692</v>
      </c>
      <c r="C12309" s="3">
        <v>10553.558241000001</v>
      </c>
      <c r="D12309" s="2"/>
    </row>
    <row r="12310" spans="1:4" x14ac:dyDescent="0.25">
      <c r="A12310" s="2">
        <v>540</v>
      </c>
      <c r="B12310">
        <v>13693</v>
      </c>
      <c r="C12310" s="3">
        <v>2202.1995910000001</v>
      </c>
      <c r="D12310" s="2"/>
    </row>
    <row r="12311" spans="1:4" x14ac:dyDescent="0.25">
      <c r="A12311" s="2">
        <v>540</v>
      </c>
      <c r="B12311">
        <v>13694</v>
      </c>
      <c r="C12311" s="3">
        <v>4890.5232210000004</v>
      </c>
      <c r="D12311" s="2"/>
    </row>
    <row r="12312" spans="1:4" x14ac:dyDescent="0.25">
      <c r="A12312" s="2">
        <v>540</v>
      </c>
      <c r="B12312">
        <v>13695</v>
      </c>
      <c r="C12312" s="3">
        <v>7438.6158589999995</v>
      </c>
      <c r="D12312" s="2"/>
    </row>
    <row r="12313" spans="1:4" x14ac:dyDescent="0.25">
      <c r="A12313" s="2">
        <v>540</v>
      </c>
      <c r="B12313">
        <v>13696</v>
      </c>
      <c r="C12313" s="3">
        <v>4720.8708980000001</v>
      </c>
      <c r="D12313" s="2"/>
    </row>
    <row r="12314" spans="1:4" x14ac:dyDescent="0.25">
      <c r="A12314" s="2">
        <v>540</v>
      </c>
      <c r="B12314">
        <v>13697</v>
      </c>
      <c r="C12314" s="3">
        <v>28072.595411999999</v>
      </c>
      <c r="D12314" s="2"/>
    </row>
    <row r="12315" spans="1:4" x14ac:dyDescent="0.25">
      <c r="A12315" s="2">
        <v>540</v>
      </c>
      <c r="B12315">
        <v>13698</v>
      </c>
      <c r="C12315" s="3">
        <v>22243.842094</v>
      </c>
      <c r="D12315" s="2"/>
    </row>
    <row r="12316" spans="1:4" x14ac:dyDescent="0.25">
      <c r="A12316" s="2">
        <v>540</v>
      </c>
      <c r="B12316">
        <v>13699</v>
      </c>
      <c r="C12316" s="3">
        <v>24413.446762666001</v>
      </c>
      <c r="D12316" s="2"/>
    </row>
    <row r="12317" spans="1:4" x14ac:dyDescent="0.25">
      <c r="A12317" s="2">
        <v>540</v>
      </c>
      <c r="B12317">
        <v>13701</v>
      </c>
      <c r="C12317" s="3">
        <v>24413.446762666001</v>
      </c>
      <c r="D12317" s="2"/>
    </row>
    <row r="12318" spans="1:4" x14ac:dyDescent="0.25">
      <c r="A12318" s="2">
        <v>540</v>
      </c>
      <c r="B12318">
        <v>13702</v>
      </c>
      <c r="C12318" s="3">
        <v>40983.578652999997</v>
      </c>
      <c r="D12318" s="2"/>
    </row>
    <row r="12319" spans="1:4" x14ac:dyDescent="0.25">
      <c r="A12319" s="2">
        <v>540</v>
      </c>
      <c r="B12319">
        <v>13703</v>
      </c>
      <c r="C12319" s="3">
        <v>22036.196146666</v>
      </c>
      <c r="D12319" s="2"/>
    </row>
    <row r="12320" spans="1:4" x14ac:dyDescent="0.25">
      <c r="A12320" s="2">
        <v>540</v>
      </c>
      <c r="B12320">
        <v>13704</v>
      </c>
      <c r="C12320" s="3">
        <v>32746.321415999999</v>
      </c>
      <c r="D12320" s="2"/>
    </row>
    <row r="12321" spans="1:4" x14ac:dyDescent="0.25">
      <c r="A12321" s="2">
        <v>540</v>
      </c>
      <c r="B12321">
        <v>13705</v>
      </c>
      <c r="C12321" s="3">
        <v>35500.593501000003</v>
      </c>
      <c r="D12321" s="2"/>
    </row>
    <row r="12322" spans="1:4" x14ac:dyDescent="0.25">
      <c r="A12322" s="2">
        <v>540</v>
      </c>
      <c r="B12322">
        <v>13706</v>
      </c>
      <c r="C12322" s="3">
        <v>26756.369885666001</v>
      </c>
      <c r="D12322" s="2"/>
    </row>
    <row r="12323" spans="1:4" x14ac:dyDescent="0.25">
      <c r="A12323" s="2">
        <v>540</v>
      </c>
      <c r="B12323">
        <v>13707</v>
      </c>
      <c r="C12323" s="3">
        <v>51554.268319000003</v>
      </c>
      <c r="D12323" s="2"/>
    </row>
    <row r="12324" spans="1:4" x14ac:dyDescent="0.25">
      <c r="A12324" s="2">
        <v>540</v>
      </c>
      <c r="B12324">
        <v>13708</v>
      </c>
      <c r="C12324" s="3">
        <v>40122.994409999999</v>
      </c>
      <c r="D12324" s="2"/>
    </row>
    <row r="12325" spans="1:4" x14ac:dyDescent="0.25">
      <c r="A12325" s="2">
        <v>540</v>
      </c>
      <c r="B12325">
        <v>13709</v>
      </c>
      <c r="C12325" s="3">
        <v>42762.022549000001</v>
      </c>
      <c r="D12325" s="2"/>
    </row>
    <row r="12326" spans="1:4" x14ac:dyDescent="0.25">
      <c r="A12326" s="2">
        <v>540</v>
      </c>
      <c r="B12326">
        <v>13710</v>
      </c>
      <c r="C12326" s="3">
        <v>91.730079000000003</v>
      </c>
      <c r="D12326" s="2"/>
    </row>
    <row r="12327" spans="1:4" x14ac:dyDescent="0.25">
      <c r="A12327" s="2">
        <v>540</v>
      </c>
      <c r="B12327">
        <v>13711</v>
      </c>
      <c r="C12327" s="3">
        <v>10903.528071000001</v>
      </c>
      <c r="D12327" s="2"/>
    </row>
    <row r="12328" spans="1:4" x14ac:dyDescent="0.25">
      <c r="A12328" s="2">
        <v>540</v>
      </c>
      <c r="B12328">
        <v>13712</v>
      </c>
      <c r="C12328" s="3">
        <v>2237.9855539999999</v>
      </c>
      <c r="D12328" s="2"/>
    </row>
    <row r="12329" spans="1:4" x14ac:dyDescent="0.25">
      <c r="A12329" s="2">
        <v>540</v>
      </c>
      <c r="B12329">
        <v>13713</v>
      </c>
      <c r="C12329" s="3">
        <v>2237.9855539999999</v>
      </c>
      <c r="D12329" s="2"/>
    </row>
    <row r="12330" spans="1:4" x14ac:dyDescent="0.25">
      <c r="A12330" s="2">
        <v>540</v>
      </c>
      <c r="B12330">
        <v>13714</v>
      </c>
      <c r="C12330" s="3">
        <v>0</v>
      </c>
      <c r="D12330" s="2"/>
    </row>
    <row r="12331" spans="1:4" x14ac:dyDescent="0.25">
      <c r="A12331" s="2">
        <v>540</v>
      </c>
      <c r="B12331">
        <v>13715</v>
      </c>
      <c r="C12331" s="3">
        <v>7764.6997460000002</v>
      </c>
      <c r="D12331" s="2"/>
    </row>
    <row r="12332" spans="1:4" x14ac:dyDescent="0.25">
      <c r="A12332" s="2">
        <v>540</v>
      </c>
      <c r="B12332">
        <v>13717</v>
      </c>
      <c r="C12332" s="3">
        <v>14691.934463666001</v>
      </c>
      <c r="D12332" s="2"/>
    </row>
    <row r="12333" spans="1:4" x14ac:dyDescent="0.25">
      <c r="A12333" s="2">
        <v>540</v>
      </c>
      <c r="B12333">
        <v>13718</v>
      </c>
      <c r="C12333" s="3">
        <v>13741.311114665999</v>
      </c>
      <c r="D12333" s="2"/>
    </row>
    <row r="12334" spans="1:4" x14ac:dyDescent="0.25">
      <c r="A12334" s="2">
        <v>540</v>
      </c>
      <c r="B12334">
        <v>13721</v>
      </c>
      <c r="C12334" s="3">
        <v>623.88460499999997</v>
      </c>
      <c r="D12334" s="2"/>
    </row>
    <row r="12335" spans="1:4" x14ac:dyDescent="0.25">
      <c r="A12335" s="2">
        <v>540</v>
      </c>
      <c r="B12335">
        <v>13722</v>
      </c>
      <c r="C12335" s="3">
        <v>2975.931748</v>
      </c>
      <c r="D12335" s="2"/>
    </row>
    <row r="12336" spans="1:4" x14ac:dyDescent="0.25">
      <c r="A12336" s="2">
        <v>540</v>
      </c>
      <c r="B12336">
        <v>13723</v>
      </c>
      <c r="C12336" s="3">
        <v>4418.8090240000001</v>
      </c>
      <c r="D12336" s="2"/>
    </row>
    <row r="12337" spans="1:4" x14ac:dyDescent="0.25">
      <c r="A12337" s="2">
        <v>540</v>
      </c>
      <c r="B12337">
        <v>13724</v>
      </c>
      <c r="C12337" s="3">
        <v>23531.036941999999</v>
      </c>
      <c r="D12337" s="2"/>
    </row>
    <row r="12338" spans="1:4" x14ac:dyDescent="0.25">
      <c r="A12338" s="2">
        <v>540</v>
      </c>
      <c r="B12338">
        <v>13725</v>
      </c>
      <c r="C12338" s="3">
        <v>26343.420041000001</v>
      </c>
      <c r="D12338" s="2"/>
    </row>
    <row r="12339" spans="1:4" x14ac:dyDescent="0.25">
      <c r="A12339" s="2">
        <v>540</v>
      </c>
      <c r="B12339">
        <v>13726</v>
      </c>
      <c r="C12339" s="3">
        <v>27460.343820999999</v>
      </c>
      <c r="D12339" s="2"/>
    </row>
    <row r="12340" spans="1:4" x14ac:dyDescent="0.25">
      <c r="A12340" s="2">
        <v>540</v>
      </c>
      <c r="B12340">
        <v>13727</v>
      </c>
      <c r="C12340" s="3">
        <v>27460.343820999999</v>
      </c>
      <c r="D12340" s="2"/>
    </row>
    <row r="12341" spans="1:4" x14ac:dyDescent="0.25">
      <c r="A12341" s="2">
        <v>540</v>
      </c>
      <c r="B12341">
        <v>13728</v>
      </c>
      <c r="C12341" s="3">
        <v>27805.543914999998</v>
      </c>
      <c r="D12341" s="2"/>
    </row>
    <row r="12342" spans="1:4" x14ac:dyDescent="0.25">
      <c r="A12342" s="2">
        <v>540</v>
      </c>
      <c r="B12342">
        <v>13730</v>
      </c>
      <c r="C12342" s="3">
        <v>23623.410867999999</v>
      </c>
      <c r="D12342" s="2"/>
    </row>
    <row r="12343" spans="1:4" x14ac:dyDescent="0.25">
      <c r="A12343" s="2">
        <v>540</v>
      </c>
      <c r="B12343">
        <v>13731</v>
      </c>
      <c r="C12343" s="3">
        <v>3192.9301180000002</v>
      </c>
      <c r="D12343" s="2"/>
    </row>
    <row r="12344" spans="1:4" x14ac:dyDescent="0.25">
      <c r="A12344" s="2">
        <v>540</v>
      </c>
      <c r="B12344">
        <v>13732</v>
      </c>
      <c r="C12344" s="3">
        <v>23972.198250000001</v>
      </c>
      <c r="D12344" s="2"/>
    </row>
    <row r="12345" spans="1:4" x14ac:dyDescent="0.25">
      <c r="A12345" s="2">
        <v>540</v>
      </c>
      <c r="B12345">
        <v>13733</v>
      </c>
      <c r="C12345" s="3">
        <v>3229.8533889999999</v>
      </c>
      <c r="D12345" s="2"/>
    </row>
    <row r="12346" spans="1:4" x14ac:dyDescent="0.25">
      <c r="A12346" s="2">
        <v>540</v>
      </c>
      <c r="B12346">
        <v>13734</v>
      </c>
      <c r="C12346" s="3">
        <v>22998.756623000001</v>
      </c>
      <c r="D12346" s="2"/>
    </row>
    <row r="12347" spans="1:4" x14ac:dyDescent="0.25">
      <c r="A12347" s="2">
        <v>540</v>
      </c>
      <c r="B12347">
        <v>13735</v>
      </c>
      <c r="C12347" s="3">
        <v>3042.4152330000002</v>
      </c>
      <c r="D12347" s="2"/>
    </row>
    <row r="12348" spans="1:4" x14ac:dyDescent="0.25">
      <c r="A12348" s="2">
        <v>540</v>
      </c>
      <c r="B12348">
        <v>13737</v>
      </c>
      <c r="C12348" s="3">
        <v>3068.2758389999999</v>
      </c>
      <c r="D12348" s="2"/>
    </row>
    <row r="12349" spans="1:4" x14ac:dyDescent="0.25">
      <c r="A12349" s="2">
        <v>540</v>
      </c>
      <c r="B12349">
        <v>13738</v>
      </c>
      <c r="C12349" s="3">
        <v>3669.3571670000001</v>
      </c>
      <c r="D12349" s="2"/>
    </row>
    <row r="12350" spans="1:4" x14ac:dyDescent="0.25">
      <c r="A12350" s="2">
        <v>540</v>
      </c>
      <c r="B12350">
        <v>13739</v>
      </c>
      <c r="C12350" s="3">
        <v>1891.0931</v>
      </c>
      <c r="D12350" s="2"/>
    </row>
    <row r="12351" spans="1:4" x14ac:dyDescent="0.25">
      <c r="A12351" s="2">
        <v>540</v>
      </c>
      <c r="B12351">
        <v>13740</v>
      </c>
      <c r="C12351" s="3">
        <v>9833.5637100000004</v>
      </c>
      <c r="D12351" s="2"/>
    </row>
    <row r="12352" spans="1:4" x14ac:dyDescent="0.25">
      <c r="A12352" s="2">
        <v>540</v>
      </c>
      <c r="B12352">
        <v>13741</v>
      </c>
      <c r="C12352" s="3">
        <v>9778.0720939999992</v>
      </c>
      <c r="D12352" s="2"/>
    </row>
    <row r="12353" spans="1:4" x14ac:dyDescent="0.25">
      <c r="A12353" s="2">
        <v>540</v>
      </c>
      <c r="B12353">
        <v>13742</v>
      </c>
      <c r="C12353" s="3">
        <v>772.39911800000004</v>
      </c>
      <c r="D12353" s="2"/>
    </row>
    <row r="12354" spans="1:4" x14ac:dyDescent="0.25">
      <c r="A12354" s="2">
        <v>540</v>
      </c>
      <c r="B12354">
        <v>13744</v>
      </c>
      <c r="C12354" s="3">
        <v>9778.0720939999992</v>
      </c>
      <c r="D12354" s="2"/>
    </row>
    <row r="12355" spans="1:4" x14ac:dyDescent="0.25">
      <c r="A12355" s="2">
        <v>540</v>
      </c>
      <c r="B12355">
        <v>13745</v>
      </c>
      <c r="C12355" s="3">
        <v>9778.0720939999992</v>
      </c>
      <c r="D12355" s="2"/>
    </row>
    <row r="12356" spans="1:4" x14ac:dyDescent="0.25">
      <c r="A12356" s="2">
        <v>540</v>
      </c>
      <c r="B12356">
        <v>13746</v>
      </c>
      <c r="C12356" s="3">
        <v>11228.683766</v>
      </c>
      <c r="D12356" s="2"/>
    </row>
    <row r="12357" spans="1:4" x14ac:dyDescent="0.25">
      <c r="A12357" s="2">
        <v>540</v>
      </c>
      <c r="B12357">
        <v>13748</v>
      </c>
      <c r="C12357" s="3">
        <v>11196.545732</v>
      </c>
      <c r="D12357" s="2"/>
    </row>
    <row r="12358" spans="1:4" x14ac:dyDescent="0.25">
      <c r="A12358" s="2">
        <v>540</v>
      </c>
      <c r="B12358">
        <v>13749</v>
      </c>
      <c r="C12358" s="3">
        <v>1037.199329</v>
      </c>
      <c r="D12358" s="2"/>
    </row>
    <row r="12359" spans="1:4" x14ac:dyDescent="0.25">
      <c r="A12359" s="2">
        <v>540</v>
      </c>
      <c r="B12359">
        <v>13750</v>
      </c>
      <c r="C12359" s="3">
        <v>1993.3822700000001</v>
      </c>
      <c r="D12359" s="2"/>
    </row>
    <row r="12360" spans="1:4" x14ac:dyDescent="0.25">
      <c r="A12360" s="2">
        <v>540</v>
      </c>
      <c r="B12360">
        <v>13751</v>
      </c>
      <c r="C12360" s="3">
        <v>1708.9645760000001</v>
      </c>
      <c r="D12360" s="2"/>
    </row>
    <row r="12361" spans="1:4" x14ac:dyDescent="0.25">
      <c r="A12361" s="2">
        <v>540</v>
      </c>
      <c r="B12361">
        <v>13752</v>
      </c>
      <c r="C12361" s="3">
        <v>1832.2006899999999</v>
      </c>
      <c r="D12361" s="2"/>
    </row>
    <row r="12362" spans="1:4" x14ac:dyDescent="0.25">
      <c r="A12362" s="2">
        <v>540</v>
      </c>
      <c r="B12362">
        <v>13753</v>
      </c>
      <c r="C12362" s="3">
        <v>472.61324999999999</v>
      </c>
      <c r="D12362" s="2"/>
    </row>
    <row r="12363" spans="1:4" x14ac:dyDescent="0.25">
      <c r="A12363" s="2">
        <v>540</v>
      </c>
      <c r="B12363">
        <v>13754</v>
      </c>
      <c r="C12363" s="3">
        <v>636.44247799899995</v>
      </c>
      <c r="D12363" s="2"/>
    </row>
    <row r="12364" spans="1:4" x14ac:dyDescent="0.25">
      <c r="A12364" s="2">
        <v>540</v>
      </c>
      <c r="B12364">
        <v>13755</v>
      </c>
      <c r="C12364" s="3">
        <v>4041.7269160000001</v>
      </c>
      <c r="D12364" s="2"/>
    </row>
    <row r="12365" spans="1:4" x14ac:dyDescent="0.25">
      <c r="A12365" s="2">
        <v>540</v>
      </c>
      <c r="B12365">
        <v>13756</v>
      </c>
      <c r="C12365" s="3">
        <v>4790.6011479999997</v>
      </c>
      <c r="D12365" s="2"/>
    </row>
    <row r="12366" spans="1:4" x14ac:dyDescent="0.25">
      <c r="A12366" s="2">
        <v>540</v>
      </c>
      <c r="B12366">
        <v>13757</v>
      </c>
      <c r="C12366" s="3">
        <v>1093.9039230000001</v>
      </c>
      <c r="D12366" s="2"/>
    </row>
    <row r="12367" spans="1:4" x14ac:dyDescent="0.25">
      <c r="A12367" s="2">
        <v>540</v>
      </c>
      <c r="B12367">
        <v>13758</v>
      </c>
      <c r="C12367" s="3">
        <v>128.86138600000001</v>
      </c>
      <c r="D12367" s="2"/>
    </row>
    <row r="12368" spans="1:4" x14ac:dyDescent="0.25">
      <c r="A12368" s="2">
        <v>540</v>
      </c>
      <c r="B12368">
        <v>13759</v>
      </c>
      <c r="C12368" s="3">
        <v>18600.797451999999</v>
      </c>
      <c r="D12368" s="2"/>
    </row>
    <row r="12369" spans="1:4" x14ac:dyDescent="0.25">
      <c r="A12369" s="2">
        <v>540</v>
      </c>
      <c r="B12369">
        <v>13760</v>
      </c>
      <c r="C12369" s="3">
        <v>17577.821553999001</v>
      </c>
      <c r="D12369" s="2"/>
    </row>
    <row r="12370" spans="1:4" x14ac:dyDescent="0.25">
      <c r="A12370" s="2">
        <v>540</v>
      </c>
      <c r="B12370">
        <v>13763</v>
      </c>
      <c r="C12370" s="3">
        <v>16716.193650998001</v>
      </c>
      <c r="D12370" s="2"/>
    </row>
    <row r="12371" spans="1:4" x14ac:dyDescent="0.25">
      <c r="A12371" s="2">
        <v>540</v>
      </c>
      <c r="B12371">
        <v>13764</v>
      </c>
      <c r="C12371" s="3">
        <v>2558.0701140000001</v>
      </c>
      <c r="D12371" s="2"/>
    </row>
    <row r="12372" spans="1:4" x14ac:dyDescent="0.25">
      <c r="A12372" s="2">
        <v>540</v>
      </c>
      <c r="B12372">
        <v>13765</v>
      </c>
      <c r="C12372" s="3">
        <v>17428.895472998</v>
      </c>
      <c r="D12372" s="2"/>
    </row>
    <row r="12373" spans="1:4" x14ac:dyDescent="0.25">
      <c r="A12373" s="2">
        <v>540</v>
      </c>
      <c r="B12373">
        <v>13766</v>
      </c>
      <c r="C12373" s="3">
        <v>20325.401072998</v>
      </c>
      <c r="D12373" s="2"/>
    </row>
    <row r="12374" spans="1:4" x14ac:dyDescent="0.25">
      <c r="A12374" s="2">
        <v>540</v>
      </c>
      <c r="B12374">
        <v>13767</v>
      </c>
      <c r="C12374" s="3">
        <v>2058.1812540000001</v>
      </c>
      <c r="D12374" s="2"/>
    </row>
    <row r="12375" spans="1:4" x14ac:dyDescent="0.25">
      <c r="A12375" s="2">
        <v>540</v>
      </c>
      <c r="B12375">
        <v>13768</v>
      </c>
      <c r="C12375" s="3">
        <v>2019.7687579999999</v>
      </c>
      <c r="D12375" s="2"/>
    </row>
    <row r="12376" spans="1:4" x14ac:dyDescent="0.25">
      <c r="A12376" s="2">
        <v>540</v>
      </c>
      <c r="B12376">
        <v>13769</v>
      </c>
      <c r="C12376" s="3">
        <v>1936.2971749999999</v>
      </c>
      <c r="D12376" s="2"/>
    </row>
    <row r="12377" spans="1:4" x14ac:dyDescent="0.25">
      <c r="A12377" s="2">
        <v>540</v>
      </c>
      <c r="B12377">
        <v>13770</v>
      </c>
      <c r="C12377" s="3">
        <v>4651.6736350000001</v>
      </c>
      <c r="D12377" s="2"/>
    </row>
    <row r="12378" spans="1:4" x14ac:dyDescent="0.25">
      <c r="A12378" s="2">
        <v>540</v>
      </c>
      <c r="B12378">
        <v>13771</v>
      </c>
      <c r="C12378" s="3">
        <v>8874.8108349979993</v>
      </c>
      <c r="D12378" s="2"/>
    </row>
    <row r="12379" spans="1:4" x14ac:dyDescent="0.25">
      <c r="A12379" s="2">
        <v>540</v>
      </c>
      <c r="B12379">
        <v>13772</v>
      </c>
      <c r="C12379" s="3">
        <v>10582.645007998</v>
      </c>
      <c r="D12379" s="2"/>
    </row>
    <row r="12380" spans="1:4" x14ac:dyDescent="0.25">
      <c r="A12380" s="2">
        <v>540</v>
      </c>
      <c r="B12380">
        <v>13773</v>
      </c>
      <c r="C12380" s="3">
        <v>1717.3772300000001</v>
      </c>
      <c r="D12380" s="2"/>
    </row>
    <row r="12381" spans="1:4" x14ac:dyDescent="0.25">
      <c r="A12381" s="2">
        <v>540</v>
      </c>
      <c r="B12381">
        <v>13774</v>
      </c>
      <c r="C12381" s="3">
        <v>597.89075800000001</v>
      </c>
      <c r="D12381" s="2"/>
    </row>
    <row r="12382" spans="1:4" x14ac:dyDescent="0.25">
      <c r="A12382" s="2">
        <v>540</v>
      </c>
      <c r="B12382">
        <v>13775</v>
      </c>
      <c r="C12382" s="3">
        <v>5440.358561</v>
      </c>
      <c r="D12382" s="2"/>
    </row>
    <row r="12383" spans="1:4" x14ac:dyDescent="0.25">
      <c r="A12383" s="2">
        <v>540</v>
      </c>
      <c r="B12383">
        <v>13776</v>
      </c>
      <c r="C12383" s="3">
        <v>4951.2509360000004</v>
      </c>
      <c r="D12383" s="2"/>
    </row>
    <row r="12384" spans="1:4" x14ac:dyDescent="0.25">
      <c r="A12384" s="2">
        <v>540</v>
      </c>
      <c r="B12384">
        <v>13777</v>
      </c>
      <c r="C12384" s="3">
        <v>4787.2845070000003</v>
      </c>
      <c r="D12384" s="2"/>
    </row>
    <row r="12385" spans="1:4" x14ac:dyDescent="0.25">
      <c r="A12385" s="2">
        <v>540</v>
      </c>
      <c r="B12385">
        <v>13778</v>
      </c>
      <c r="C12385" s="3">
        <v>584.43899399999998</v>
      </c>
      <c r="D12385" s="2"/>
    </row>
    <row r="12386" spans="1:4" x14ac:dyDescent="0.25">
      <c r="A12386" s="2">
        <v>540</v>
      </c>
      <c r="B12386">
        <v>13781</v>
      </c>
      <c r="C12386" s="3">
        <v>323.673339</v>
      </c>
      <c r="D12386" s="2"/>
    </row>
    <row r="12387" spans="1:4" x14ac:dyDescent="0.25">
      <c r="A12387" s="2">
        <v>540</v>
      </c>
      <c r="B12387">
        <v>13782</v>
      </c>
      <c r="C12387" s="3">
        <v>323.673339</v>
      </c>
      <c r="D12387" s="2"/>
    </row>
    <row r="12388" spans="1:4" x14ac:dyDescent="0.25">
      <c r="A12388" s="2">
        <v>540</v>
      </c>
      <c r="B12388">
        <v>13783</v>
      </c>
      <c r="C12388" s="3">
        <v>3251.524414</v>
      </c>
      <c r="D12388" s="2"/>
    </row>
    <row r="12389" spans="1:4" x14ac:dyDescent="0.25">
      <c r="A12389" s="2">
        <v>540</v>
      </c>
      <c r="B12389">
        <v>13785</v>
      </c>
      <c r="C12389" s="3">
        <v>600.02291400000001</v>
      </c>
      <c r="D12389" s="2"/>
    </row>
    <row r="12390" spans="1:4" x14ac:dyDescent="0.25">
      <c r="A12390" s="2">
        <v>540</v>
      </c>
      <c r="B12390">
        <v>13786</v>
      </c>
      <c r="C12390" s="3">
        <v>3091.82618</v>
      </c>
      <c r="D12390" s="2"/>
    </row>
    <row r="12391" spans="1:4" x14ac:dyDescent="0.25">
      <c r="A12391" s="2">
        <v>540</v>
      </c>
      <c r="B12391">
        <v>13787</v>
      </c>
      <c r="C12391" s="3">
        <v>1989.688969</v>
      </c>
      <c r="D12391" s="2"/>
    </row>
    <row r="12392" spans="1:4" x14ac:dyDescent="0.25">
      <c r="A12392" s="2">
        <v>540</v>
      </c>
      <c r="B12392">
        <v>13789</v>
      </c>
      <c r="C12392" s="3">
        <v>2216.9076930000001</v>
      </c>
      <c r="D12392" s="2"/>
    </row>
    <row r="12393" spans="1:4" x14ac:dyDescent="0.25">
      <c r="A12393" s="2">
        <v>540</v>
      </c>
      <c r="B12393">
        <v>13790</v>
      </c>
      <c r="C12393" s="3">
        <v>2079.0659740000001</v>
      </c>
      <c r="D12393" s="2"/>
    </row>
    <row r="12394" spans="1:4" x14ac:dyDescent="0.25">
      <c r="A12394" s="2">
        <v>540</v>
      </c>
      <c r="B12394">
        <v>13791</v>
      </c>
      <c r="C12394" s="3">
        <v>2614.6425939999999</v>
      </c>
      <c r="D12394" s="2"/>
    </row>
    <row r="12395" spans="1:4" x14ac:dyDescent="0.25">
      <c r="A12395" s="2">
        <v>540</v>
      </c>
      <c r="B12395">
        <v>13793</v>
      </c>
      <c r="C12395" s="3">
        <v>2522.4568260000001</v>
      </c>
      <c r="D12395" s="2"/>
    </row>
    <row r="12396" spans="1:4" x14ac:dyDescent="0.25">
      <c r="A12396" s="2">
        <v>540</v>
      </c>
      <c r="B12396">
        <v>13794</v>
      </c>
      <c r="C12396" s="3">
        <v>2522.4568260000001</v>
      </c>
      <c r="D12396" s="2"/>
    </row>
    <row r="12397" spans="1:4" x14ac:dyDescent="0.25">
      <c r="A12397" s="2">
        <v>540</v>
      </c>
      <c r="B12397">
        <v>13795</v>
      </c>
      <c r="C12397" s="3">
        <v>2522.4568260000001</v>
      </c>
      <c r="D12397" s="2"/>
    </row>
    <row r="12398" spans="1:4" x14ac:dyDescent="0.25">
      <c r="A12398" s="2">
        <v>540</v>
      </c>
      <c r="B12398">
        <v>13796</v>
      </c>
      <c r="C12398" s="3">
        <v>739.87649899999997</v>
      </c>
      <c r="D12398" s="2"/>
    </row>
    <row r="12399" spans="1:4" x14ac:dyDescent="0.25">
      <c r="A12399" s="2">
        <v>540</v>
      </c>
      <c r="B12399">
        <v>13797</v>
      </c>
      <c r="C12399" s="3">
        <v>8100.1867499999998</v>
      </c>
      <c r="D12399" s="2"/>
    </row>
    <row r="12400" spans="1:4" x14ac:dyDescent="0.25">
      <c r="A12400" s="2">
        <v>540</v>
      </c>
      <c r="B12400">
        <v>13798</v>
      </c>
      <c r="C12400" s="3">
        <v>7936.3506610000004</v>
      </c>
      <c r="D12400" s="2"/>
    </row>
    <row r="12401" spans="1:4" x14ac:dyDescent="0.25">
      <c r="A12401" s="2">
        <v>540</v>
      </c>
      <c r="B12401">
        <v>13799</v>
      </c>
      <c r="C12401" s="3">
        <v>10033.31547</v>
      </c>
      <c r="D12401" s="2"/>
    </row>
    <row r="12402" spans="1:4" x14ac:dyDescent="0.25">
      <c r="A12402" s="2">
        <v>540</v>
      </c>
      <c r="B12402">
        <v>13800</v>
      </c>
      <c r="C12402" s="3">
        <v>10225.088734999999</v>
      </c>
      <c r="D12402" s="2"/>
    </row>
    <row r="12403" spans="1:4" x14ac:dyDescent="0.25">
      <c r="A12403" s="2">
        <v>540</v>
      </c>
      <c r="B12403">
        <v>13801</v>
      </c>
      <c r="C12403" s="3">
        <v>6010.7849900000001</v>
      </c>
      <c r="D12403" s="2"/>
    </row>
    <row r="12404" spans="1:4" x14ac:dyDescent="0.25">
      <c r="A12404" s="2">
        <v>540</v>
      </c>
      <c r="B12404">
        <v>13802</v>
      </c>
      <c r="C12404" s="3">
        <v>1438.955031</v>
      </c>
      <c r="D12404" s="2"/>
    </row>
    <row r="12405" spans="1:4" x14ac:dyDescent="0.25">
      <c r="A12405" s="2">
        <v>540</v>
      </c>
      <c r="B12405">
        <v>13803</v>
      </c>
      <c r="C12405" s="3">
        <v>5946.9517480000004</v>
      </c>
      <c r="D12405" s="2"/>
    </row>
    <row r="12406" spans="1:4" x14ac:dyDescent="0.25">
      <c r="A12406" s="2">
        <v>540</v>
      </c>
      <c r="B12406">
        <v>13804</v>
      </c>
      <c r="C12406" s="3">
        <v>13453.322778</v>
      </c>
      <c r="D12406" s="2"/>
    </row>
    <row r="12407" spans="1:4" x14ac:dyDescent="0.25">
      <c r="A12407" s="2">
        <v>540</v>
      </c>
      <c r="B12407">
        <v>13805</v>
      </c>
      <c r="C12407" s="3">
        <v>13453.322778</v>
      </c>
      <c r="D12407" s="2"/>
    </row>
    <row r="12408" spans="1:4" x14ac:dyDescent="0.25">
      <c r="A12408" s="2">
        <v>540</v>
      </c>
      <c r="B12408">
        <v>13806</v>
      </c>
      <c r="C12408" s="3">
        <v>9275.0980970000001</v>
      </c>
      <c r="D12408" s="2"/>
    </row>
    <row r="12409" spans="1:4" x14ac:dyDescent="0.25">
      <c r="A12409" s="2">
        <v>540</v>
      </c>
      <c r="B12409">
        <v>13807</v>
      </c>
      <c r="C12409" s="3">
        <v>9275.0980970000001</v>
      </c>
      <c r="D12409" s="2"/>
    </row>
    <row r="12410" spans="1:4" x14ac:dyDescent="0.25">
      <c r="A12410" s="2">
        <v>540</v>
      </c>
      <c r="B12410">
        <v>13808</v>
      </c>
      <c r="C12410" s="3">
        <v>9275.0980970000001</v>
      </c>
      <c r="D12410" s="2"/>
    </row>
    <row r="12411" spans="1:4" x14ac:dyDescent="0.25">
      <c r="A12411" s="2">
        <v>540</v>
      </c>
      <c r="B12411">
        <v>13809</v>
      </c>
      <c r="C12411" s="3">
        <v>6599.9887559999997</v>
      </c>
      <c r="D12411" s="2"/>
    </row>
    <row r="12412" spans="1:4" x14ac:dyDescent="0.25">
      <c r="A12412" s="2">
        <v>540</v>
      </c>
      <c r="B12412">
        <v>13810</v>
      </c>
      <c r="C12412" s="3">
        <v>1830.131212</v>
      </c>
      <c r="D12412" s="2"/>
    </row>
    <row r="12413" spans="1:4" x14ac:dyDescent="0.25">
      <c r="A12413" s="2">
        <v>540</v>
      </c>
      <c r="B12413">
        <v>13811</v>
      </c>
      <c r="C12413" s="3">
        <v>2037.9271839999999</v>
      </c>
      <c r="D12413" s="2"/>
    </row>
    <row r="12414" spans="1:4" x14ac:dyDescent="0.25">
      <c r="A12414" s="2">
        <v>540</v>
      </c>
      <c r="B12414">
        <v>13812</v>
      </c>
      <c r="C12414" s="3">
        <v>14475.928201998</v>
      </c>
      <c r="D12414" s="2"/>
    </row>
    <row r="12415" spans="1:4" x14ac:dyDescent="0.25">
      <c r="A12415" s="2">
        <v>540</v>
      </c>
      <c r="B12415">
        <v>13813</v>
      </c>
      <c r="C12415" s="3">
        <v>14699.479780997999</v>
      </c>
      <c r="D12415" s="2"/>
    </row>
    <row r="12416" spans="1:4" x14ac:dyDescent="0.25">
      <c r="A12416" s="2">
        <v>540</v>
      </c>
      <c r="B12416">
        <v>13814</v>
      </c>
      <c r="C12416" s="3">
        <v>1141.444898</v>
      </c>
      <c r="D12416" s="2"/>
    </row>
    <row r="12417" spans="1:4" x14ac:dyDescent="0.25">
      <c r="A12417" s="2">
        <v>540</v>
      </c>
      <c r="B12417">
        <v>13815</v>
      </c>
      <c r="C12417" s="3">
        <v>216.002534</v>
      </c>
      <c r="D12417" s="2"/>
    </row>
    <row r="12418" spans="1:4" x14ac:dyDescent="0.25">
      <c r="A12418" s="2">
        <v>540</v>
      </c>
      <c r="B12418">
        <v>13816</v>
      </c>
      <c r="C12418" s="3">
        <v>3202.5604699999999</v>
      </c>
      <c r="D12418" s="2"/>
    </row>
    <row r="12419" spans="1:4" x14ac:dyDescent="0.25">
      <c r="A12419" s="2">
        <v>540</v>
      </c>
      <c r="B12419">
        <v>13817</v>
      </c>
      <c r="C12419" s="3">
        <v>2037.9271839999999</v>
      </c>
      <c r="D12419" s="2"/>
    </row>
    <row r="12420" spans="1:4" x14ac:dyDescent="0.25">
      <c r="A12420" s="2">
        <v>540</v>
      </c>
      <c r="B12420">
        <v>13818</v>
      </c>
      <c r="C12420" s="3">
        <v>1291.1912239999999</v>
      </c>
      <c r="D12420" s="2"/>
    </row>
    <row r="12421" spans="1:4" x14ac:dyDescent="0.25">
      <c r="A12421" s="2">
        <v>540</v>
      </c>
      <c r="B12421">
        <v>13819</v>
      </c>
      <c r="C12421" s="3">
        <v>269.736602</v>
      </c>
      <c r="D12421" s="2"/>
    </row>
    <row r="12422" spans="1:4" x14ac:dyDescent="0.25">
      <c r="A12422" s="2">
        <v>540</v>
      </c>
      <c r="B12422">
        <v>13820</v>
      </c>
      <c r="C12422" s="3">
        <v>635.79248700000005</v>
      </c>
      <c r="D12422" s="2"/>
    </row>
    <row r="12423" spans="1:4" x14ac:dyDescent="0.25">
      <c r="A12423" s="2">
        <v>540</v>
      </c>
      <c r="B12423">
        <v>13821</v>
      </c>
      <c r="C12423" s="3">
        <v>60.961886999999997</v>
      </c>
      <c r="D12423" s="2"/>
    </row>
    <row r="12424" spans="1:4" x14ac:dyDescent="0.25">
      <c r="A12424" s="2">
        <v>540</v>
      </c>
      <c r="B12424">
        <v>13822</v>
      </c>
      <c r="C12424" s="3">
        <v>9.3262309999999999</v>
      </c>
      <c r="D12424" s="2"/>
    </row>
    <row r="12425" spans="1:4" x14ac:dyDescent="0.25">
      <c r="A12425" s="2">
        <v>540</v>
      </c>
      <c r="B12425">
        <v>13823</v>
      </c>
      <c r="C12425" s="3">
        <v>18.904769000000002</v>
      </c>
      <c r="D12425" s="2"/>
    </row>
    <row r="12426" spans="1:4" x14ac:dyDescent="0.25">
      <c r="A12426" s="2">
        <v>540</v>
      </c>
      <c r="B12426">
        <v>13824</v>
      </c>
      <c r="C12426" s="3">
        <v>20.182683000000001</v>
      </c>
      <c r="D12426" s="2"/>
    </row>
    <row r="12427" spans="1:4" x14ac:dyDescent="0.25">
      <c r="A12427" s="2">
        <v>540</v>
      </c>
      <c r="B12427">
        <v>13825</v>
      </c>
      <c r="C12427" s="3">
        <v>282.41328900000002</v>
      </c>
      <c r="D12427" s="2"/>
    </row>
    <row r="12428" spans="1:4" x14ac:dyDescent="0.25">
      <c r="A12428" s="2">
        <v>540</v>
      </c>
      <c r="B12428">
        <v>13826</v>
      </c>
      <c r="C12428" s="3">
        <v>561.96999800000003</v>
      </c>
      <c r="D12428" s="2"/>
    </row>
    <row r="12429" spans="1:4" x14ac:dyDescent="0.25">
      <c r="A12429" s="2">
        <v>540</v>
      </c>
      <c r="B12429">
        <v>13827</v>
      </c>
      <c r="C12429" s="3">
        <v>109.45659999999999</v>
      </c>
      <c r="D12429" s="2"/>
    </row>
    <row r="12430" spans="1:4" x14ac:dyDescent="0.25">
      <c r="A12430" s="2">
        <v>540</v>
      </c>
      <c r="B12430">
        <v>13828</v>
      </c>
      <c r="C12430" s="3">
        <v>14556.997538998001</v>
      </c>
      <c r="D12430" s="2"/>
    </row>
    <row r="12431" spans="1:4" x14ac:dyDescent="0.25">
      <c r="A12431" s="2">
        <v>540</v>
      </c>
      <c r="B12431">
        <v>13829</v>
      </c>
      <c r="C12431" s="3">
        <v>14634.893386997999</v>
      </c>
      <c r="D12431" s="2"/>
    </row>
    <row r="12432" spans="1:4" x14ac:dyDescent="0.25">
      <c r="A12432" s="2">
        <v>540</v>
      </c>
      <c r="B12432">
        <v>13830</v>
      </c>
      <c r="C12432" s="3">
        <v>14634.893386997999</v>
      </c>
      <c r="D12432" s="2"/>
    </row>
    <row r="12433" spans="1:4" x14ac:dyDescent="0.25">
      <c r="A12433" s="2">
        <v>540</v>
      </c>
      <c r="B12433">
        <v>13831</v>
      </c>
      <c r="C12433" s="3">
        <v>1752.8574000000001</v>
      </c>
      <c r="D12433" s="2"/>
    </row>
    <row r="12434" spans="1:4" x14ac:dyDescent="0.25">
      <c r="A12434" s="2">
        <v>540</v>
      </c>
      <c r="B12434">
        <v>13833</v>
      </c>
      <c r="C12434" s="3">
        <v>2491.974937</v>
      </c>
      <c r="D12434" s="2"/>
    </row>
    <row r="12435" spans="1:4" x14ac:dyDescent="0.25">
      <c r="A12435" s="2">
        <v>540</v>
      </c>
      <c r="B12435">
        <v>13834</v>
      </c>
      <c r="C12435" s="3">
        <v>14074.590276999999</v>
      </c>
      <c r="D12435" s="2"/>
    </row>
    <row r="12436" spans="1:4" x14ac:dyDescent="0.25">
      <c r="A12436" s="2">
        <v>540</v>
      </c>
      <c r="B12436">
        <v>13835</v>
      </c>
      <c r="C12436" s="3">
        <v>6564.240213</v>
      </c>
      <c r="D12436" s="2"/>
    </row>
    <row r="12437" spans="1:4" x14ac:dyDescent="0.25">
      <c r="A12437" s="2">
        <v>540</v>
      </c>
      <c r="B12437">
        <v>13837</v>
      </c>
      <c r="C12437" s="3">
        <v>16460.909039999999</v>
      </c>
      <c r="D12437" s="2"/>
    </row>
    <row r="12438" spans="1:4" x14ac:dyDescent="0.25">
      <c r="A12438" s="2">
        <v>540</v>
      </c>
      <c r="B12438">
        <v>13839</v>
      </c>
      <c r="C12438" s="3">
        <v>3969.3303340000002</v>
      </c>
      <c r="D12438" s="2"/>
    </row>
    <row r="12439" spans="1:4" x14ac:dyDescent="0.25">
      <c r="A12439" s="2">
        <v>540</v>
      </c>
      <c r="B12439">
        <v>13840</v>
      </c>
      <c r="C12439" s="3">
        <v>10827.953401999999</v>
      </c>
      <c r="D12439" s="2"/>
    </row>
    <row r="12440" spans="1:4" x14ac:dyDescent="0.25">
      <c r="A12440" s="2">
        <v>540</v>
      </c>
      <c r="B12440">
        <v>13841</v>
      </c>
      <c r="C12440" s="3">
        <v>10827.953401999999</v>
      </c>
      <c r="D12440" s="2"/>
    </row>
    <row r="12441" spans="1:4" x14ac:dyDescent="0.25">
      <c r="A12441" s="2">
        <v>540</v>
      </c>
      <c r="B12441">
        <v>13842</v>
      </c>
      <c r="C12441" s="3">
        <v>10692.251571000001</v>
      </c>
      <c r="D12441" s="2"/>
    </row>
    <row r="12442" spans="1:4" x14ac:dyDescent="0.25">
      <c r="A12442" s="2">
        <v>540</v>
      </c>
      <c r="B12442">
        <v>13843</v>
      </c>
      <c r="C12442" s="3">
        <v>3681.1154240000001</v>
      </c>
      <c r="D12442" s="2"/>
    </row>
    <row r="12443" spans="1:4" x14ac:dyDescent="0.25">
      <c r="A12443" s="2">
        <v>540</v>
      </c>
      <c r="B12443">
        <v>13844</v>
      </c>
      <c r="C12443" s="3">
        <v>4089.378592</v>
      </c>
      <c r="D12443" s="2"/>
    </row>
    <row r="12444" spans="1:4" x14ac:dyDescent="0.25">
      <c r="A12444" s="2">
        <v>540</v>
      </c>
      <c r="B12444">
        <v>13845</v>
      </c>
      <c r="C12444" s="3">
        <v>6951.7282400000004</v>
      </c>
      <c r="D12444" s="2"/>
    </row>
    <row r="12445" spans="1:4" x14ac:dyDescent="0.25">
      <c r="A12445" s="2">
        <v>540</v>
      </c>
      <c r="B12445">
        <v>13846</v>
      </c>
      <c r="C12445" s="3">
        <v>6951.7282400000004</v>
      </c>
      <c r="D12445" s="2"/>
    </row>
    <row r="12446" spans="1:4" x14ac:dyDescent="0.25">
      <c r="A12446" s="2">
        <v>540</v>
      </c>
      <c r="B12446">
        <v>13847</v>
      </c>
      <c r="C12446" s="3">
        <v>13829.091305</v>
      </c>
      <c r="D12446" s="2"/>
    </row>
    <row r="12447" spans="1:4" x14ac:dyDescent="0.25">
      <c r="A12447" s="2">
        <v>540</v>
      </c>
      <c r="B12447">
        <v>13848</v>
      </c>
      <c r="C12447" s="3">
        <v>17062.844636999998</v>
      </c>
      <c r="D12447" s="2"/>
    </row>
    <row r="12448" spans="1:4" x14ac:dyDescent="0.25">
      <c r="A12448" s="2">
        <v>540</v>
      </c>
      <c r="B12448">
        <v>13849</v>
      </c>
      <c r="C12448" s="3">
        <v>17421.950109000001</v>
      </c>
      <c r="D12448" s="2"/>
    </row>
    <row r="12449" spans="1:4" x14ac:dyDescent="0.25">
      <c r="A12449" s="2">
        <v>540</v>
      </c>
      <c r="B12449">
        <v>13850</v>
      </c>
      <c r="C12449" s="3">
        <v>18614.165079999999</v>
      </c>
      <c r="D12449" s="2"/>
    </row>
    <row r="12450" spans="1:4" x14ac:dyDescent="0.25">
      <c r="A12450" s="2">
        <v>540</v>
      </c>
      <c r="B12450">
        <v>13851</v>
      </c>
      <c r="C12450" s="3">
        <v>18614.165079999999</v>
      </c>
      <c r="D12450" s="2"/>
    </row>
    <row r="12451" spans="1:4" x14ac:dyDescent="0.25">
      <c r="A12451" s="2">
        <v>540</v>
      </c>
      <c r="B12451">
        <v>13852</v>
      </c>
      <c r="C12451" s="3">
        <v>17649.369737000001</v>
      </c>
      <c r="D12451" s="2"/>
    </row>
    <row r="12452" spans="1:4" x14ac:dyDescent="0.25">
      <c r="A12452" s="2">
        <v>540</v>
      </c>
      <c r="B12452">
        <v>13853</v>
      </c>
      <c r="C12452" s="3">
        <v>18554.801427999999</v>
      </c>
      <c r="D12452" s="2"/>
    </row>
    <row r="12453" spans="1:4" x14ac:dyDescent="0.25">
      <c r="A12453" s="2">
        <v>540</v>
      </c>
      <c r="B12453">
        <v>13854</v>
      </c>
      <c r="C12453" s="3">
        <v>18435.908792999999</v>
      </c>
      <c r="D12453" s="2"/>
    </row>
    <row r="12454" spans="1:4" x14ac:dyDescent="0.25">
      <c r="A12454" s="2">
        <v>540</v>
      </c>
      <c r="B12454">
        <v>13855</v>
      </c>
      <c r="C12454" s="3">
        <v>20675.681174000001</v>
      </c>
      <c r="D12454" s="2"/>
    </row>
    <row r="12455" spans="1:4" x14ac:dyDescent="0.25">
      <c r="A12455" s="2">
        <v>540</v>
      </c>
      <c r="B12455">
        <v>13856</v>
      </c>
      <c r="C12455" s="3">
        <v>20675.681174000001</v>
      </c>
      <c r="D12455" s="2"/>
    </row>
    <row r="12456" spans="1:4" x14ac:dyDescent="0.25">
      <c r="A12456" s="2">
        <v>540</v>
      </c>
      <c r="B12456">
        <v>13857</v>
      </c>
      <c r="C12456" s="3">
        <v>17492.434547000001</v>
      </c>
      <c r="D12456" s="2"/>
    </row>
    <row r="12457" spans="1:4" x14ac:dyDescent="0.25">
      <c r="A12457" s="2">
        <v>540</v>
      </c>
      <c r="B12457">
        <v>13858</v>
      </c>
      <c r="C12457" s="3">
        <v>18353.240418000001</v>
      </c>
      <c r="D12457" s="2"/>
    </row>
    <row r="12458" spans="1:4" x14ac:dyDescent="0.25">
      <c r="A12458" s="2">
        <v>540</v>
      </c>
      <c r="B12458">
        <v>13859</v>
      </c>
      <c r="C12458" s="3">
        <v>24648.795627</v>
      </c>
      <c r="D12458" s="2"/>
    </row>
    <row r="12459" spans="1:4" x14ac:dyDescent="0.25">
      <c r="A12459" s="2">
        <v>540</v>
      </c>
      <c r="B12459">
        <v>13860</v>
      </c>
      <c r="C12459" s="3">
        <v>24814.890352999999</v>
      </c>
      <c r="D12459" s="2"/>
    </row>
    <row r="12460" spans="1:4" x14ac:dyDescent="0.25">
      <c r="A12460" s="2">
        <v>540</v>
      </c>
      <c r="B12460">
        <v>13861</v>
      </c>
      <c r="C12460" s="3">
        <v>106294.96056599999</v>
      </c>
      <c r="D12460" s="2"/>
    </row>
    <row r="12461" spans="1:4" x14ac:dyDescent="0.25">
      <c r="A12461" s="2">
        <v>540</v>
      </c>
      <c r="B12461">
        <v>13862</v>
      </c>
      <c r="C12461" s="3">
        <v>6530.3354660000005</v>
      </c>
      <c r="D12461" s="2"/>
    </row>
    <row r="12462" spans="1:4" x14ac:dyDescent="0.25">
      <c r="A12462" s="2">
        <v>540</v>
      </c>
      <c r="B12462">
        <v>13863</v>
      </c>
      <c r="C12462" s="3">
        <v>819.01103499999999</v>
      </c>
      <c r="D12462" s="2"/>
    </row>
    <row r="12463" spans="1:4" x14ac:dyDescent="0.25">
      <c r="A12463" s="2">
        <v>540</v>
      </c>
      <c r="B12463">
        <v>13864</v>
      </c>
      <c r="C12463" s="3">
        <v>5751.7604570000003</v>
      </c>
      <c r="D12463" s="2"/>
    </row>
    <row r="12464" spans="1:4" x14ac:dyDescent="0.25">
      <c r="A12464" s="2">
        <v>540</v>
      </c>
      <c r="B12464">
        <v>13865</v>
      </c>
      <c r="C12464" s="3">
        <v>20449.665219999999</v>
      </c>
      <c r="D12464" s="2"/>
    </row>
    <row r="12465" spans="1:4" x14ac:dyDescent="0.25">
      <c r="A12465" s="2">
        <v>540</v>
      </c>
      <c r="B12465">
        <v>13868</v>
      </c>
      <c r="C12465" s="3">
        <v>3353.9020260000002</v>
      </c>
      <c r="D12465" s="2"/>
    </row>
    <row r="12466" spans="1:4" x14ac:dyDescent="0.25">
      <c r="A12466" s="2">
        <v>540</v>
      </c>
      <c r="B12466">
        <v>13869</v>
      </c>
      <c r="C12466" s="3">
        <v>105130.24010900001</v>
      </c>
      <c r="D12466" s="2"/>
    </row>
    <row r="12467" spans="1:4" x14ac:dyDescent="0.25">
      <c r="A12467" s="2">
        <v>540</v>
      </c>
      <c r="B12467">
        <v>13870</v>
      </c>
      <c r="C12467" s="3">
        <v>108484.142137</v>
      </c>
      <c r="D12467" s="2"/>
    </row>
    <row r="12468" spans="1:4" x14ac:dyDescent="0.25">
      <c r="A12468" s="2">
        <v>540</v>
      </c>
      <c r="B12468">
        <v>13871</v>
      </c>
      <c r="C12468" s="3">
        <v>5936.3747540000004</v>
      </c>
      <c r="D12468" s="2"/>
    </row>
    <row r="12469" spans="1:4" x14ac:dyDescent="0.25">
      <c r="A12469" s="2">
        <v>540</v>
      </c>
      <c r="B12469">
        <v>13873</v>
      </c>
      <c r="C12469" s="3">
        <v>4753.8812790000002</v>
      </c>
      <c r="D12469" s="2"/>
    </row>
    <row r="12470" spans="1:4" x14ac:dyDescent="0.25">
      <c r="A12470" s="2">
        <v>540</v>
      </c>
      <c r="B12470">
        <v>13874</v>
      </c>
      <c r="C12470" s="3">
        <v>7437.0450309999997</v>
      </c>
      <c r="D12470" s="2"/>
    </row>
    <row r="12471" spans="1:4" x14ac:dyDescent="0.25">
      <c r="A12471" s="2">
        <v>540</v>
      </c>
      <c r="B12471">
        <v>13875</v>
      </c>
      <c r="C12471" s="3">
        <v>17257.912565999999</v>
      </c>
      <c r="D12471" s="2"/>
    </row>
    <row r="12472" spans="1:4" x14ac:dyDescent="0.25">
      <c r="A12472" s="2">
        <v>540</v>
      </c>
      <c r="B12472">
        <v>13876</v>
      </c>
      <c r="C12472" s="3">
        <v>16862.105309999999</v>
      </c>
      <c r="D12472" s="2"/>
    </row>
    <row r="12473" spans="1:4" x14ac:dyDescent="0.25">
      <c r="A12473" s="2">
        <v>540</v>
      </c>
      <c r="B12473">
        <v>13877</v>
      </c>
      <c r="C12473" s="3">
        <v>783.713435</v>
      </c>
      <c r="D12473" s="2"/>
    </row>
    <row r="12474" spans="1:4" x14ac:dyDescent="0.25">
      <c r="A12474" s="2">
        <v>540</v>
      </c>
      <c r="B12474">
        <v>13879</v>
      </c>
      <c r="C12474" s="3">
        <v>1840.1281750000001</v>
      </c>
      <c r="D12474" s="2"/>
    </row>
    <row r="12475" spans="1:4" x14ac:dyDescent="0.25">
      <c r="A12475" s="2">
        <v>540</v>
      </c>
      <c r="B12475">
        <v>13880</v>
      </c>
      <c r="C12475" s="3">
        <v>20052.146516000001</v>
      </c>
      <c r="D12475" s="2"/>
    </row>
    <row r="12476" spans="1:4" x14ac:dyDescent="0.25">
      <c r="A12476" s="2">
        <v>540</v>
      </c>
      <c r="B12476">
        <v>13881</v>
      </c>
      <c r="C12476" s="3">
        <v>4630.9952929999999</v>
      </c>
      <c r="D12476" s="2"/>
    </row>
    <row r="12477" spans="1:4" x14ac:dyDescent="0.25">
      <c r="A12477" s="2">
        <v>540</v>
      </c>
      <c r="B12477">
        <v>13882</v>
      </c>
      <c r="C12477" s="3">
        <v>8193.1167270000005</v>
      </c>
      <c r="D12477" s="2"/>
    </row>
    <row r="12478" spans="1:4" x14ac:dyDescent="0.25">
      <c r="A12478" s="2">
        <v>540</v>
      </c>
      <c r="B12478">
        <v>13883</v>
      </c>
      <c r="C12478" s="3">
        <v>10146.266039</v>
      </c>
      <c r="D12478" s="2"/>
    </row>
    <row r="12479" spans="1:4" x14ac:dyDescent="0.25">
      <c r="A12479" s="2">
        <v>540</v>
      </c>
      <c r="B12479">
        <v>13884</v>
      </c>
      <c r="C12479" s="3">
        <v>28318.225329000001</v>
      </c>
      <c r="D12479" s="2"/>
    </row>
    <row r="12480" spans="1:4" x14ac:dyDescent="0.25">
      <c r="A12480" s="2">
        <v>540</v>
      </c>
      <c r="B12480">
        <v>13885</v>
      </c>
      <c r="C12480" s="3">
        <v>1318.7788800000001</v>
      </c>
      <c r="D12480" s="2"/>
    </row>
    <row r="12481" spans="1:4" x14ac:dyDescent="0.25">
      <c r="A12481" s="2">
        <v>540</v>
      </c>
      <c r="B12481">
        <v>13886</v>
      </c>
      <c r="C12481" s="3">
        <v>1251.7181680000001</v>
      </c>
      <c r="D12481" s="2"/>
    </row>
    <row r="12482" spans="1:4" x14ac:dyDescent="0.25">
      <c r="A12482" s="2">
        <v>540</v>
      </c>
      <c r="B12482">
        <v>13887</v>
      </c>
      <c r="C12482" s="3">
        <v>11837.485862</v>
      </c>
      <c r="D12482" s="2"/>
    </row>
    <row r="12483" spans="1:4" x14ac:dyDescent="0.25">
      <c r="A12483" s="2">
        <v>540</v>
      </c>
      <c r="B12483">
        <v>13888</v>
      </c>
      <c r="C12483" s="3">
        <v>8257.3922129999992</v>
      </c>
      <c r="D12483" s="2"/>
    </row>
    <row r="12484" spans="1:4" x14ac:dyDescent="0.25">
      <c r="A12484" s="2">
        <v>540</v>
      </c>
      <c r="B12484">
        <v>13889</v>
      </c>
      <c r="C12484" s="3">
        <v>9498.7993700000006</v>
      </c>
      <c r="D12484" s="2"/>
    </row>
    <row r="12485" spans="1:4" x14ac:dyDescent="0.25">
      <c r="A12485" s="2">
        <v>540</v>
      </c>
      <c r="B12485">
        <v>13890</v>
      </c>
      <c r="C12485" s="3">
        <v>15682.082864</v>
      </c>
      <c r="D12485" s="2"/>
    </row>
    <row r="12486" spans="1:4" x14ac:dyDescent="0.25">
      <c r="A12486" s="2">
        <v>540</v>
      </c>
      <c r="B12486">
        <v>13891</v>
      </c>
      <c r="C12486" s="3">
        <v>9642.0932709999997</v>
      </c>
      <c r="D12486" s="2"/>
    </row>
    <row r="12487" spans="1:4" x14ac:dyDescent="0.25">
      <c r="A12487" s="2">
        <v>540</v>
      </c>
      <c r="B12487">
        <v>13892</v>
      </c>
      <c r="C12487" s="3">
        <v>1365.650486</v>
      </c>
      <c r="D12487" s="2"/>
    </row>
    <row r="12488" spans="1:4" x14ac:dyDescent="0.25">
      <c r="A12488" s="2">
        <v>540</v>
      </c>
      <c r="B12488">
        <v>13893</v>
      </c>
      <c r="C12488" s="3">
        <v>5365.7393419999999</v>
      </c>
      <c r="D12488" s="2"/>
    </row>
    <row r="12489" spans="1:4" x14ac:dyDescent="0.25">
      <c r="A12489" s="2">
        <v>540</v>
      </c>
      <c r="B12489">
        <v>13894</v>
      </c>
      <c r="C12489" s="3">
        <v>12528.452549</v>
      </c>
      <c r="D12489" s="2"/>
    </row>
    <row r="12490" spans="1:4" x14ac:dyDescent="0.25">
      <c r="A12490" s="2">
        <v>540</v>
      </c>
      <c r="B12490">
        <v>13895</v>
      </c>
      <c r="C12490" s="3">
        <v>1488.5563709999999</v>
      </c>
      <c r="D12490" s="2"/>
    </row>
    <row r="12491" spans="1:4" x14ac:dyDescent="0.25">
      <c r="A12491" s="2">
        <v>540</v>
      </c>
      <c r="B12491">
        <v>13896</v>
      </c>
      <c r="C12491" s="3">
        <v>14202.658078</v>
      </c>
      <c r="D12491" s="2"/>
    </row>
    <row r="12492" spans="1:4" x14ac:dyDescent="0.25">
      <c r="A12492" s="2">
        <v>540</v>
      </c>
      <c r="B12492">
        <v>13897</v>
      </c>
      <c r="C12492" s="3">
        <v>1893.743117</v>
      </c>
      <c r="D12492" s="2"/>
    </row>
    <row r="12493" spans="1:4" x14ac:dyDescent="0.25">
      <c r="A12493" s="2">
        <v>540</v>
      </c>
      <c r="B12493">
        <v>13898</v>
      </c>
      <c r="C12493" s="3">
        <v>12455.195959000001</v>
      </c>
      <c r="D12493" s="2"/>
    </row>
    <row r="12494" spans="1:4" x14ac:dyDescent="0.25">
      <c r="A12494" s="2">
        <v>540</v>
      </c>
      <c r="B12494">
        <v>13899</v>
      </c>
      <c r="C12494" s="3">
        <v>3209.0327219999999</v>
      </c>
      <c r="D12494" s="2"/>
    </row>
    <row r="12495" spans="1:4" x14ac:dyDescent="0.25">
      <c r="A12495" s="2">
        <v>540</v>
      </c>
      <c r="B12495">
        <v>13900</v>
      </c>
      <c r="C12495" s="3">
        <v>3900.2671300000002</v>
      </c>
      <c r="D12495" s="2"/>
    </row>
    <row r="12496" spans="1:4" x14ac:dyDescent="0.25">
      <c r="A12496" s="2">
        <v>540</v>
      </c>
      <c r="B12496">
        <v>13901</v>
      </c>
      <c r="C12496" s="3">
        <v>10348.811125</v>
      </c>
      <c r="D12496" s="2"/>
    </row>
    <row r="12497" spans="1:4" x14ac:dyDescent="0.25">
      <c r="A12497" s="2">
        <v>540</v>
      </c>
      <c r="B12497">
        <v>13902</v>
      </c>
      <c r="C12497" s="3">
        <v>11091.816209000001</v>
      </c>
      <c r="D12497" s="2"/>
    </row>
    <row r="12498" spans="1:4" x14ac:dyDescent="0.25">
      <c r="A12498" s="2">
        <v>540</v>
      </c>
      <c r="B12498">
        <v>13903</v>
      </c>
      <c r="C12498" s="3">
        <v>4487.2156100000002</v>
      </c>
      <c r="D12498" s="2"/>
    </row>
    <row r="12499" spans="1:4" x14ac:dyDescent="0.25">
      <c r="A12499" s="2">
        <v>540</v>
      </c>
      <c r="B12499">
        <v>13904</v>
      </c>
      <c r="C12499" s="3">
        <v>8901.5627609999992</v>
      </c>
      <c r="D12499" s="2"/>
    </row>
    <row r="12500" spans="1:4" x14ac:dyDescent="0.25">
      <c r="A12500" s="2">
        <v>540</v>
      </c>
      <c r="B12500">
        <v>13905</v>
      </c>
      <c r="C12500" s="3">
        <v>10246.333396</v>
      </c>
      <c r="D12500" s="2"/>
    </row>
    <row r="12501" spans="1:4" x14ac:dyDescent="0.25">
      <c r="A12501" s="2">
        <v>540</v>
      </c>
      <c r="B12501">
        <v>13906</v>
      </c>
      <c r="C12501" s="3">
        <v>10052.747482000001</v>
      </c>
      <c r="D12501" s="2"/>
    </row>
    <row r="12502" spans="1:4" x14ac:dyDescent="0.25">
      <c r="A12502" s="2">
        <v>540</v>
      </c>
      <c r="B12502">
        <v>13907</v>
      </c>
      <c r="C12502" s="3">
        <v>23939.267451</v>
      </c>
      <c r="D12502" s="2"/>
    </row>
    <row r="12503" spans="1:4" x14ac:dyDescent="0.25">
      <c r="A12503" s="2">
        <v>540</v>
      </c>
      <c r="B12503">
        <v>13908</v>
      </c>
      <c r="C12503" s="3">
        <v>10890.890418999999</v>
      </c>
      <c r="D12503" s="2"/>
    </row>
    <row r="12504" spans="1:4" x14ac:dyDescent="0.25">
      <c r="A12504" s="2">
        <v>540</v>
      </c>
      <c r="B12504">
        <v>13909</v>
      </c>
      <c r="C12504" s="3">
        <v>1626.5477619999999</v>
      </c>
      <c r="D12504" s="2"/>
    </row>
    <row r="12505" spans="1:4" x14ac:dyDescent="0.25">
      <c r="A12505" s="2">
        <v>540</v>
      </c>
      <c r="B12505">
        <v>13910</v>
      </c>
      <c r="C12505" s="3">
        <v>1487.667649</v>
      </c>
      <c r="D12505" s="2"/>
    </row>
    <row r="12506" spans="1:4" x14ac:dyDescent="0.25">
      <c r="A12506" s="2">
        <v>540</v>
      </c>
      <c r="B12506">
        <v>13911</v>
      </c>
      <c r="C12506" s="3">
        <v>1169.8401429999999</v>
      </c>
      <c r="D12506" s="2"/>
    </row>
    <row r="12507" spans="1:4" x14ac:dyDescent="0.25">
      <c r="A12507" s="2">
        <v>540</v>
      </c>
      <c r="B12507">
        <v>13912</v>
      </c>
      <c r="C12507" s="3">
        <v>1031.2711859999999</v>
      </c>
      <c r="D12507" s="2"/>
    </row>
    <row r="12508" spans="1:4" x14ac:dyDescent="0.25">
      <c r="A12508" s="2">
        <v>540</v>
      </c>
      <c r="B12508">
        <v>13913</v>
      </c>
      <c r="C12508" s="3">
        <v>1814.9002370000001</v>
      </c>
      <c r="D12508" s="2"/>
    </row>
    <row r="12509" spans="1:4" x14ac:dyDescent="0.25">
      <c r="A12509" s="2">
        <v>540</v>
      </c>
      <c r="B12509">
        <v>13914</v>
      </c>
      <c r="C12509" s="3">
        <v>563.83534899999995</v>
      </c>
      <c r="D12509" s="2"/>
    </row>
    <row r="12510" spans="1:4" x14ac:dyDescent="0.25">
      <c r="A12510" s="2">
        <v>540</v>
      </c>
      <c r="B12510">
        <v>13915</v>
      </c>
      <c r="C12510" s="3">
        <v>111.296406</v>
      </c>
      <c r="D12510" s="2"/>
    </row>
    <row r="12511" spans="1:4" x14ac:dyDescent="0.25">
      <c r="A12511" s="2">
        <v>540</v>
      </c>
      <c r="B12511">
        <v>13916</v>
      </c>
      <c r="C12511" s="3">
        <v>0</v>
      </c>
      <c r="D12511" s="2"/>
    </row>
    <row r="12512" spans="1:4" x14ac:dyDescent="0.25">
      <c r="A12512" s="2">
        <v>540</v>
      </c>
      <c r="B12512">
        <v>13917</v>
      </c>
      <c r="C12512" s="3">
        <v>111.296406</v>
      </c>
      <c r="D12512" s="2"/>
    </row>
    <row r="12513" spans="1:4" x14ac:dyDescent="0.25">
      <c r="A12513" s="2">
        <v>540</v>
      </c>
      <c r="B12513">
        <v>13918</v>
      </c>
      <c r="C12513" s="3">
        <v>111.296406</v>
      </c>
      <c r="D12513" s="2"/>
    </row>
    <row r="12514" spans="1:4" x14ac:dyDescent="0.25">
      <c r="A12514" s="2">
        <v>540</v>
      </c>
      <c r="B12514">
        <v>13920</v>
      </c>
      <c r="C12514" s="3">
        <v>197.500542</v>
      </c>
      <c r="D12514" s="2"/>
    </row>
    <row r="12515" spans="1:4" x14ac:dyDescent="0.25">
      <c r="A12515" s="2">
        <v>540</v>
      </c>
      <c r="B12515">
        <v>13921</v>
      </c>
      <c r="C12515" s="3">
        <v>892.455781</v>
      </c>
      <c r="D12515" s="2"/>
    </row>
    <row r="12516" spans="1:4" x14ac:dyDescent="0.25">
      <c r="A12516" s="2">
        <v>540</v>
      </c>
      <c r="B12516">
        <v>13922</v>
      </c>
      <c r="C12516" s="3">
        <v>892.455781</v>
      </c>
      <c r="D12516" s="2"/>
    </row>
    <row r="12517" spans="1:4" x14ac:dyDescent="0.25">
      <c r="A12517" s="2">
        <v>540</v>
      </c>
      <c r="B12517">
        <v>13923</v>
      </c>
      <c r="C12517" s="3">
        <v>892.455781</v>
      </c>
      <c r="D12517" s="2"/>
    </row>
    <row r="12518" spans="1:4" x14ac:dyDescent="0.25">
      <c r="A12518" s="2">
        <v>540</v>
      </c>
      <c r="B12518">
        <v>13924</v>
      </c>
      <c r="C12518" s="3">
        <v>2792.7429050000001</v>
      </c>
      <c r="D12518" s="2"/>
    </row>
    <row r="12519" spans="1:4" x14ac:dyDescent="0.25">
      <c r="A12519" s="2">
        <v>540</v>
      </c>
      <c r="B12519">
        <v>13925</v>
      </c>
      <c r="C12519" s="3">
        <v>295.95681500000001</v>
      </c>
      <c r="D12519" s="2"/>
    </row>
    <row r="12520" spans="1:4" x14ac:dyDescent="0.25">
      <c r="A12520" s="2">
        <v>540</v>
      </c>
      <c r="B12520">
        <v>13926</v>
      </c>
      <c r="C12520" s="3">
        <v>4395.1913000000004</v>
      </c>
      <c r="D12520" s="2"/>
    </row>
    <row r="12521" spans="1:4" x14ac:dyDescent="0.25">
      <c r="A12521" s="2">
        <v>540</v>
      </c>
      <c r="B12521">
        <v>13928</v>
      </c>
      <c r="C12521" s="3">
        <v>4743.7170939999996</v>
      </c>
      <c r="D12521" s="2"/>
    </row>
    <row r="12522" spans="1:4" x14ac:dyDescent="0.25">
      <c r="A12522" s="2">
        <v>540</v>
      </c>
      <c r="B12522">
        <v>13929</v>
      </c>
      <c r="C12522" s="3">
        <v>2722.057593</v>
      </c>
      <c r="D12522" s="2"/>
    </row>
    <row r="12523" spans="1:4" x14ac:dyDescent="0.25">
      <c r="A12523" s="2">
        <v>540</v>
      </c>
      <c r="B12523">
        <v>13930</v>
      </c>
      <c r="C12523" s="3">
        <v>3661.5926789999999</v>
      </c>
      <c r="D12523" s="2"/>
    </row>
    <row r="12524" spans="1:4" x14ac:dyDescent="0.25">
      <c r="A12524" s="2">
        <v>540</v>
      </c>
      <c r="B12524">
        <v>13931</v>
      </c>
      <c r="C12524" s="3">
        <v>4868.8375029999997</v>
      </c>
      <c r="D12524" s="2"/>
    </row>
    <row r="12525" spans="1:4" x14ac:dyDescent="0.25">
      <c r="A12525" s="2">
        <v>540</v>
      </c>
      <c r="B12525">
        <v>13932</v>
      </c>
      <c r="C12525" s="3">
        <v>2834.5490129999998</v>
      </c>
      <c r="D12525" s="2"/>
    </row>
    <row r="12526" spans="1:4" x14ac:dyDescent="0.25">
      <c r="A12526" s="2">
        <v>540</v>
      </c>
      <c r="B12526">
        <v>13933</v>
      </c>
      <c r="C12526" s="3">
        <v>2066.395923</v>
      </c>
      <c r="D12526" s="2"/>
    </row>
    <row r="12527" spans="1:4" x14ac:dyDescent="0.25">
      <c r="A12527" s="2">
        <v>540</v>
      </c>
      <c r="B12527">
        <v>13934</v>
      </c>
      <c r="C12527" s="3">
        <v>339.81903699999998</v>
      </c>
      <c r="D12527" s="2"/>
    </row>
    <row r="12528" spans="1:4" x14ac:dyDescent="0.25">
      <c r="A12528" s="2">
        <v>540</v>
      </c>
      <c r="B12528">
        <v>13935</v>
      </c>
      <c r="C12528" s="3">
        <v>4443.2518149999996</v>
      </c>
      <c r="D12528" s="2"/>
    </row>
    <row r="12529" spans="1:4" x14ac:dyDescent="0.25">
      <c r="A12529" s="2">
        <v>540</v>
      </c>
      <c r="B12529">
        <v>13936</v>
      </c>
      <c r="C12529" s="3">
        <v>2003.3082850000001</v>
      </c>
      <c r="D12529" s="2"/>
    </row>
    <row r="12530" spans="1:4" x14ac:dyDescent="0.25">
      <c r="A12530" s="2">
        <v>540</v>
      </c>
      <c r="B12530">
        <v>13937</v>
      </c>
      <c r="C12530" s="3">
        <v>0</v>
      </c>
      <c r="D12530" s="2"/>
    </row>
    <row r="12531" spans="1:4" x14ac:dyDescent="0.25">
      <c r="A12531" s="2">
        <v>540</v>
      </c>
      <c r="B12531">
        <v>13938</v>
      </c>
      <c r="C12531" s="3">
        <v>1704.454256</v>
      </c>
      <c r="D12531" s="2"/>
    </row>
    <row r="12532" spans="1:4" x14ac:dyDescent="0.25">
      <c r="A12532" s="2">
        <v>540</v>
      </c>
      <c r="B12532">
        <v>13939</v>
      </c>
      <c r="C12532" s="3">
        <v>12597.379585000001</v>
      </c>
      <c r="D12532" s="2"/>
    </row>
    <row r="12533" spans="1:4" x14ac:dyDescent="0.25">
      <c r="A12533" s="2">
        <v>540</v>
      </c>
      <c r="B12533">
        <v>13940</v>
      </c>
      <c r="C12533" s="3">
        <v>23866.469916999999</v>
      </c>
      <c r="D12533" s="2"/>
    </row>
    <row r="12534" spans="1:4" x14ac:dyDescent="0.25">
      <c r="A12534" s="2">
        <v>540</v>
      </c>
      <c r="B12534">
        <v>13941</v>
      </c>
      <c r="C12534" s="3">
        <v>13365.806374</v>
      </c>
      <c r="D12534" s="2"/>
    </row>
    <row r="12535" spans="1:4" x14ac:dyDescent="0.25">
      <c r="A12535" s="2">
        <v>540</v>
      </c>
      <c r="B12535">
        <v>13942</v>
      </c>
      <c r="C12535" s="3">
        <v>41702.895504</v>
      </c>
      <c r="D12535" s="2"/>
    </row>
    <row r="12536" spans="1:4" x14ac:dyDescent="0.25">
      <c r="A12536" s="2">
        <v>540</v>
      </c>
      <c r="B12536">
        <v>13943</v>
      </c>
      <c r="C12536" s="3">
        <v>41698.451463999998</v>
      </c>
      <c r="D12536" s="2"/>
    </row>
    <row r="12537" spans="1:4" x14ac:dyDescent="0.25">
      <c r="A12537" s="2">
        <v>540</v>
      </c>
      <c r="B12537">
        <v>13944</v>
      </c>
      <c r="C12537" s="3">
        <v>113.20413499999999</v>
      </c>
      <c r="D12537" s="2"/>
    </row>
    <row r="12538" spans="1:4" x14ac:dyDescent="0.25">
      <c r="A12538" s="2">
        <v>540</v>
      </c>
      <c r="B12538">
        <v>13945</v>
      </c>
      <c r="C12538" s="3">
        <v>169.61012700000001</v>
      </c>
      <c r="D12538" s="2"/>
    </row>
    <row r="12539" spans="1:4" x14ac:dyDescent="0.25">
      <c r="A12539" s="2">
        <v>540</v>
      </c>
      <c r="B12539">
        <v>13946</v>
      </c>
      <c r="C12539" s="3">
        <v>2991.9094580000001</v>
      </c>
      <c r="D12539" s="2"/>
    </row>
    <row r="12540" spans="1:4" x14ac:dyDescent="0.25">
      <c r="A12540" s="2">
        <v>540</v>
      </c>
      <c r="B12540">
        <v>13947</v>
      </c>
      <c r="C12540" s="3">
        <v>6760.246255</v>
      </c>
      <c r="D12540" s="2"/>
    </row>
    <row r="12541" spans="1:4" x14ac:dyDescent="0.25">
      <c r="A12541" s="2">
        <v>540</v>
      </c>
      <c r="B12541">
        <v>13948</v>
      </c>
      <c r="C12541" s="3">
        <v>6862.0535040000004</v>
      </c>
      <c r="D12541" s="2"/>
    </row>
    <row r="12542" spans="1:4" x14ac:dyDescent="0.25">
      <c r="A12542" s="2">
        <v>540</v>
      </c>
      <c r="B12542">
        <v>13949</v>
      </c>
      <c r="C12542" s="3">
        <v>4292.7458829999996</v>
      </c>
      <c r="D12542" s="2"/>
    </row>
    <row r="12543" spans="1:4" x14ac:dyDescent="0.25">
      <c r="A12543" s="2">
        <v>540</v>
      </c>
      <c r="B12543">
        <v>13950</v>
      </c>
      <c r="C12543" s="3">
        <v>4993.5694169999997</v>
      </c>
      <c r="D12543" s="2"/>
    </row>
    <row r="12544" spans="1:4" x14ac:dyDescent="0.25">
      <c r="A12544" s="2">
        <v>540</v>
      </c>
      <c r="B12544">
        <v>13952</v>
      </c>
      <c r="C12544" s="3">
        <v>4552.1620409999996</v>
      </c>
      <c r="D12544" s="2"/>
    </row>
    <row r="12545" spans="1:4" x14ac:dyDescent="0.25">
      <c r="A12545" s="2">
        <v>540</v>
      </c>
      <c r="B12545">
        <v>13953</v>
      </c>
      <c r="C12545" s="3">
        <v>1420.1839</v>
      </c>
      <c r="D12545" s="2"/>
    </row>
    <row r="12546" spans="1:4" x14ac:dyDescent="0.25">
      <c r="A12546" s="2">
        <v>540</v>
      </c>
      <c r="B12546">
        <v>13954</v>
      </c>
      <c r="C12546" s="3">
        <v>6820.0984529999996</v>
      </c>
      <c r="D12546" s="2"/>
    </row>
    <row r="12547" spans="1:4" x14ac:dyDescent="0.25">
      <c r="A12547" s="2">
        <v>540</v>
      </c>
      <c r="B12547">
        <v>13955</v>
      </c>
      <c r="C12547" s="3">
        <v>5446.6039819999996</v>
      </c>
      <c r="D12547" s="2"/>
    </row>
    <row r="12548" spans="1:4" x14ac:dyDescent="0.25">
      <c r="A12548" s="2">
        <v>540</v>
      </c>
      <c r="B12548">
        <v>13956</v>
      </c>
      <c r="C12548" s="3">
        <v>453.99545599999999</v>
      </c>
      <c r="D12548" s="2"/>
    </row>
    <row r="12549" spans="1:4" x14ac:dyDescent="0.25">
      <c r="A12549" s="2">
        <v>540</v>
      </c>
      <c r="B12549">
        <v>13957</v>
      </c>
      <c r="C12549" s="3">
        <v>3165.0155789999999</v>
      </c>
      <c r="D12549" s="2"/>
    </row>
    <row r="12550" spans="1:4" x14ac:dyDescent="0.25">
      <c r="A12550" s="2">
        <v>540</v>
      </c>
      <c r="B12550">
        <v>13958</v>
      </c>
      <c r="C12550" s="3">
        <v>0</v>
      </c>
      <c r="D12550" s="2"/>
    </row>
    <row r="12551" spans="1:4" x14ac:dyDescent="0.25">
      <c r="A12551" s="2">
        <v>540</v>
      </c>
      <c r="B12551">
        <v>13960</v>
      </c>
      <c r="C12551" s="3">
        <v>7</v>
      </c>
      <c r="D12551" s="2"/>
    </row>
    <row r="12552" spans="1:4" x14ac:dyDescent="0.25">
      <c r="A12552" s="2">
        <v>540</v>
      </c>
      <c r="B12552">
        <v>13961</v>
      </c>
      <c r="C12552" s="3">
        <v>1201.295742</v>
      </c>
      <c r="D12552" s="2"/>
    </row>
    <row r="12553" spans="1:4" x14ac:dyDescent="0.25">
      <c r="A12553" s="2">
        <v>540</v>
      </c>
      <c r="B12553">
        <v>13963</v>
      </c>
      <c r="C12553" s="3">
        <v>5301.8459199999998</v>
      </c>
      <c r="D12553" s="2"/>
    </row>
    <row r="12554" spans="1:4" x14ac:dyDescent="0.25">
      <c r="A12554" s="2">
        <v>540</v>
      </c>
      <c r="B12554">
        <v>13964</v>
      </c>
      <c r="C12554" s="3">
        <v>4240.3505480000003</v>
      </c>
      <c r="D12554" s="2"/>
    </row>
    <row r="12555" spans="1:4" x14ac:dyDescent="0.25">
      <c r="A12555" s="2">
        <v>540</v>
      </c>
      <c r="B12555">
        <v>13965</v>
      </c>
      <c r="C12555" s="3">
        <v>4546.1944450000001</v>
      </c>
      <c r="D12555" s="2"/>
    </row>
    <row r="12556" spans="1:4" x14ac:dyDescent="0.25">
      <c r="A12556" s="2">
        <v>540</v>
      </c>
      <c r="B12556">
        <v>13966</v>
      </c>
      <c r="C12556" s="3">
        <v>3584.0489360000001</v>
      </c>
      <c r="D12556" s="2"/>
    </row>
    <row r="12557" spans="1:4" x14ac:dyDescent="0.25">
      <c r="A12557" s="2">
        <v>540</v>
      </c>
      <c r="B12557">
        <v>13967</v>
      </c>
      <c r="C12557" s="3">
        <v>4606.444407</v>
      </c>
      <c r="D12557" s="2"/>
    </row>
    <row r="12558" spans="1:4" x14ac:dyDescent="0.25">
      <c r="A12558" s="2">
        <v>540</v>
      </c>
      <c r="B12558">
        <v>13968</v>
      </c>
      <c r="C12558" s="3">
        <v>4954.888989</v>
      </c>
      <c r="D12558" s="2"/>
    </row>
    <row r="12559" spans="1:4" x14ac:dyDescent="0.25">
      <c r="A12559" s="2">
        <v>540</v>
      </c>
      <c r="B12559">
        <v>13969</v>
      </c>
      <c r="C12559" s="3">
        <v>92.429524999999998</v>
      </c>
      <c r="D12559" s="2"/>
    </row>
    <row r="12560" spans="1:4" x14ac:dyDescent="0.25">
      <c r="A12560" s="2">
        <v>540</v>
      </c>
      <c r="B12560">
        <v>13970</v>
      </c>
      <c r="C12560" s="3">
        <v>92.429524999999998</v>
      </c>
      <c r="D12560" s="2"/>
    </row>
    <row r="12561" spans="1:4" x14ac:dyDescent="0.25">
      <c r="A12561" s="2">
        <v>540</v>
      </c>
      <c r="B12561">
        <v>13971</v>
      </c>
      <c r="C12561" s="3">
        <v>2935.4198729999998</v>
      </c>
      <c r="D12561" s="2"/>
    </row>
    <row r="12562" spans="1:4" x14ac:dyDescent="0.25">
      <c r="A12562" s="2">
        <v>540</v>
      </c>
      <c r="B12562">
        <v>13972</v>
      </c>
      <c r="C12562" s="3">
        <v>4343.5787099999998</v>
      </c>
      <c r="D12562" s="2"/>
    </row>
    <row r="12563" spans="1:4" x14ac:dyDescent="0.25">
      <c r="A12563" s="2">
        <v>540</v>
      </c>
      <c r="B12563">
        <v>13973</v>
      </c>
      <c r="C12563" s="3">
        <v>4343.5787099999998</v>
      </c>
      <c r="D12563" s="2"/>
    </row>
    <row r="12564" spans="1:4" x14ac:dyDescent="0.25">
      <c r="A12564" s="2">
        <v>540</v>
      </c>
      <c r="B12564">
        <v>13974</v>
      </c>
      <c r="C12564" s="3">
        <v>30068.965895000001</v>
      </c>
      <c r="D12564" s="2"/>
    </row>
    <row r="12565" spans="1:4" x14ac:dyDescent="0.25">
      <c r="A12565" s="2">
        <v>540</v>
      </c>
      <c r="B12565">
        <v>13975</v>
      </c>
      <c r="C12565" s="3">
        <v>25273.989838000001</v>
      </c>
      <c r="D12565" s="2"/>
    </row>
    <row r="12566" spans="1:4" x14ac:dyDescent="0.25">
      <c r="A12566" s="2">
        <v>540</v>
      </c>
      <c r="B12566">
        <v>13976</v>
      </c>
      <c r="C12566" s="3">
        <v>2830.4051610000001</v>
      </c>
      <c r="D12566" s="2"/>
    </row>
    <row r="12567" spans="1:4" x14ac:dyDescent="0.25">
      <c r="A12567" s="2">
        <v>540</v>
      </c>
      <c r="B12567">
        <v>13977</v>
      </c>
      <c r="C12567" s="3">
        <v>2958.9660090000002</v>
      </c>
      <c r="D12567" s="2"/>
    </row>
    <row r="12568" spans="1:4" x14ac:dyDescent="0.25">
      <c r="A12568" s="2">
        <v>540</v>
      </c>
      <c r="B12568">
        <v>13978</v>
      </c>
      <c r="C12568" s="3">
        <v>2467.9537989999999</v>
      </c>
      <c r="D12568" s="2"/>
    </row>
    <row r="12569" spans="1:4" x14ac:dyDescent="0.25">
      <c r="A12569" s="2">
        <v>540</v>
      </c>
      <c r="B12569">
        <v>13979</v>
      </c>
      <c r="C12569" s="3">
        <v>595.76333999999997</v>
      </c>
      <c r="D12569" s="2"/>
    </row>
    <row r="12570" spans="1:4" x14ac:dyDescent="0.25">
      <c r="A12570" s="2">
        <v>540</v>
      </c>
      <c r="B12570">
        <v>13980</v>
      </c>
      <c r="C12570" s="3">
        <v>700.773235</v>
      </c>
      <c r="D12570" s="2"/>
    </row>
    <row r="12571" spans="1:4" x14ac:dyDescent="0.25">
      <c r="A12571" s="2">
        <v>540</v>
      </c>
      <c r="B12571">
        <v>13981</v>
      </c>
      <c r="C12571" s="3">
        <v>3319.3187280000002</v>
      </c>
      <c r="D12571" s="2"/>
    </row>
    <row r="12572" spans="1:4" x14ac:dyDescent="0.25">
      <c r="A12572" s="2">
        <v>540</v>
      </c>
      <c r="B12572">
        <v>13982</v>
      </c>
      <c r="C12572" s="3">
        <v>700.773235</v>
      </c>
      <c r="D12572" s="2"/>
    </row>
    <row r="12573" spans="1:4" x14ac:dyDescent="0.25">
      <c r="A12573" s="2">
        <v>540</v>
      </c>
      <c r="B12573">
        <v>13984</v>
      </c>
      <c r="C12573" s="3">
        <v>4024.379739</v>
      </c>
      <c r="D12573" s="2"/>
    </row>
    <row r="12574" spans="1:4" x14ac:dyDescent="0.25">
      <c r="A12574" s="2">
        <v>540</v>
      </c>
      <c r="B12574">
        <v>13985</v>
      </c>
      <c r="C12574" s="3">
        <v>2791.7654170000001</v>
      </c>
      <c r="D12574" s="2"/>
    </row>
    <row r="12575" spans="1:4" x14ac:dyDescent="0.25">
      <c r="A12575" s="2">
        <v>540</v>
      </c>
      <c r="B12575">
        <v>13986</v>
      </c>
      <c r="C12575" s="3">
        <v>700.70746799999995</v>
      </c>
      <c r="D12575" s="2"/>
    </row>
    <row r="12576" spans="1:4" x14ac:dyDescent="0.25">
      <c r="A12576" s="2">
        <v>540</v>
      </c>
      <c r="B12576">
        <v>13987</v>
      </c>
      <c r="C12576" s="3">
        <v>0</v>
      </c>
      <c r="D12576" s="2"/>
    </row>
    <row r="12577" spans="1:4" x14ac:dyDescent="0.25">
      <c r="A12577" s="2">
        <v>540</v>
      </c>
      <c r="B12577">
        <v>13988</v>
      </c>
      <c r="C12577" s="3">
        <v>700.70746799999995</v>
      </c>
      <c r="D12577" s="2"/>
    </row>
    <row r="12578" spans="1:4" x14ac:dyDescent="0.25">
      <c r="A12578" s="2">
        <v>540</v>
      </c>
      <c r="B12578">
        <v>13989</v>
      </c>
      <c r="C12578" s="3">
        <v>640.49363100000005</v>
      </c>
      <c r="D12578" s="2"/>
    </row>
    <row r="12579" spans="1:4" x14ac:dyDescent="0.25">
      <c r="A12579" s="2">
        <v>540</v>
      </c>
      <c r="B12579">
        <v>13990</v>
      </c>
      <c r="C12579" s="3">
        <v>3691.0246999999999</v>
      </c>
      <c r="D12579" s="2"/>
    </row>
    <row r="12580" spans="1:4" x14ac:dyDescent="0.25">
      <c r="A12580" s="2">
        <v>540</v>
      </c>
      <c r="B12580">
        <v>13991</v>
      </c>
      <c r="C12580" s="3">
        <v>21412.565838999999</v>
      </c>
      <c r="D12580" s="2"/>
    </row>
    <row r="12581" spans="1:4" x14ac:dyDescent="0.25">
      <c r="A12581" s="2">
        <v>540</v>
      </c>
      <c r="B12581">
        <v>13992</v>
      </c>
      <c r="C12581" s="3">
        <v>26453.679641999999</v>
      </c>
      <c r="D12581" s="2"/>
    </row>
    <row r="12582" spans="1:4" x14ac:dyDescent="0.25">
      <c r="A12582" s="2">
        <v>540</v>
      </c>
      <c r="B12582">
        <v>13993</v>
      </c>
      <c r="C12582" s="3">
        <v>25069.561960999999</v>
      </c>
      <c r="D12582" s="2"/>
    </row>
    <row r="12583" spans="1:4" x14ac:dyDescent="0.25">
      <c r="A12583" s="2">
        <v>540</v>
      </c>
      <c r="B12583">
        <v>13994</v>
      </c>
      <c r="C12583" s="3">
        <v>30680.961982000001</v>
      </c>
      <c r="D12583" s="2"/>
    </row>
    <row r="12584" spans="1:4" x14ac:dyDescent="0.25">
      <c r="A12584" s="2">
        <v>540</v>
      </c>
      <c r="B12584">
        <v>13995</v>
      </c>
      <c r="C12584" s="3">
        <v>3832.3534709999999</v>
      </c>
      <c r="D12584" s="2"/>
    </row>
    <row r="12585" spans="1:4" x14ac:dyDescent="0.25">
      <c r="A12585" s="2">
        <v>540</v>
      </c>
      <c r="B12585">
        <v>13996</v>
      </c>
      <c r="C12585" s="3">
        <v>911.71881900000005</v>
      </c>
      <c r="D12585" s="2"/>
    </row>
    <row r="12586" spans="1:4" x14ac:dyDescent="0.25">
      <c r="A12586" s="2">
        <v>540</v>
      </c>
      <c r="B12586">
        <v>13997</v>
      </c>
      <c r="C12586" s="3">
        <v>501.97897799999998</v>
      </c>
      <c r="D12586" s="2"/>
    </row>
    <row r="12587" spans="1:4" x14ac:dyDescent="0.25">
      <c r="A12587" s="2">
        <v>540</v>
      </c>
      <c r="B12587">
        <v>13998</v>
      </c>
      <c r="C12587" s="3">
        <v>3841.5531059999998</v>
      </c>
      <c r="D12587" s="2"/>
    </row>
    <row r="12588" spans="1:4" x14ac:dyDescent="0.25">
      <c r="A12588" s="2">
        <v>540</v>
      </c>
      <c r="B12588">
        <v>13999</v>
      </c>
      <c r="C12588" s="3">
        <v>799.326324</v>
      </c>
      <c r="D12588" s="2"/>
    </row>
    <row r="12589" spans="1:4" x14ac:dyDescent="0.25">
      <c r="A12589" s="2">
        <v>540</v>
      </c>
      <c r="B12589">
        <v>14000</v>
      </c>
      <c r="C12589" s="3">
        <v>1396.6262280000001</v>
      </c>
      <c r="D12589" s="2"/>
    </row>
    <row r="12590" spans="1:4" x14ac:dyDescent="0.25">
      <c r="A12590" s="2">
        <v>540</v>
      </c>
      <c r="B12590">
        <v>14001</v>
      </c>
      <c r="C12590" s="3">
        <v>1841.6597240000001</v>
      </c>
      <c r="D12590" s="2"/>
    </row>
    <row r="12591" spans="1:4" x14ac:dyDescent="0.25">
      <c r="A12591" s="2">
        <v>540</v>
      </c>
      <c r="B12591">
        <v>14002</v>
      </c>
      <c r="C12591" s="3">
        <v>2180.3849700000001</v>
      </c>
      <c r="D12591" s="2"/>
    </row>
    <row r="12592" spans="1:4" x14ac:dyDescent="0.25">
      <c r="A12592" s="2">
        <v>540</v>
      </c>
      <c r="B12592">
        <v>14003</v>
      </c>
      <c r="C12592" s="3">
        <v>771.98032699999999</v>
      </c>
      <c r="D12592" s="2"/>
    </row>
    <row r="12593" spans="1:4" x14ac:dyDescent="0.25">
      <c r="A12593" s="2">
        <v>540</v>
      </c>
      <c r="B12593">
        <v>14004</v>
      </c>
      <c r="C12593" s="3">
        <v>3002.1925820000001</v>
      </c>
      <c r="D12593" s="2"/>
    </row>
    <row r="12594" spans="1:4" x14ac:dyDescent="0.25">
      <c r="A12594" s="2">
        <v>540</v>
      </c>
      <c r="B12594">
        <v>14005</v>
      </c>
      <c r="C12594" s="3">
        <v>2705.4173019999998</v>
      </c>
      <c r="D12594" s="2"/>
    </row>
    <row r="12595" spans="1:4" x14ac:dyDescent="0.25">
      <c r="A12595" s="2">
        <v>540</v>
      </c>
      <c r="B12595">
        <v>14006</v>
      </c>
      <c r="C12595" s="3">
        <v>1927.723035</v>
      </c>
      <c r="D12595" s="2"/>
    </row>
    <row r="12596" spans="1:4" x14ac:dyDescent="0.25">
      <c r="A12596" s="2">
        <v>540</v>
      </c>
      <c r="B12596">
        <v>14007</v>
      </c>
      <c r="C12596" s="3">
        <v>11625.736639332001</v>
      </c>
      <c r="D12596" s="2"/>
    </row>
    <row r="12597" spans="1:4" x14ac:dyDescent="0.25">
      <c r="A12597" s="2">
        <v>540</v>
      </c>
      <c r="B12597">
        <v>14008</v>
      </c>
      <c r="C12597" s="3">
        <v>10704.307568332</v>
      </c>
      <c r="D12597" s="2"/>
    </row>
    <row r="12598" spans="1:4" x14ac:dyDescent="0.25">
      <c r="A12598" s="2">
        <v>540</v>
      </c>
      <c r="B12598">
        <v>14009</v>
      </c>
      <c r="C12598" s="3">
        <v>373.32660399999997</v>
      </c>
      <c r="D12598" s="2"/>
    </row>
    <row r="12599" spans="1:4" x14ac:dyDescent="0.25">
      <c r="A12599" s="2">
        <v>540</v>
      </c>
      <c r="B12599">
        <v>14010</v>
      </c>
      <c r="C12599" s="3">
        <v>2627.3064509999999</v>
      </c>
      <c r="D12599" s="2"/>
    </row>
    <row r="12600" spans="1:4" x14ac:dyDescent="0.25">
      <c r="A12600" s="2">
        <v>540</v>
      </c>
      <c r="B12600">
        <v>14011</v>
      </c>
      <c r="C12600" s="3">
        <v>12175.571692</v>
      </c>
      <c r="D12600" s="2"/>
    </row>
    <row r="12601" spans="1:4" x14ac:dyDescent="0.25">
      <c r="A12601" s="2">
        <v>540</v>
      </c>
      <c r="B12601">
        <v>14012</v>
      </c>
      <c r="C12601" s="3">
        <v>2364.944919</v>
      </c>
      <c r="D12601" s="2"/>
    </row>
    <row r="12602" spans="1:4" x14ac:dyDescent="0.25">
      <c r="A12602" s="2">
        <v>540</v>
      </c>
      <c r="B12602">
        <v>14013</v>
      </c>
      <c r="C12602" s="3">
        <v>25447.646363332002</v>
      </c>
      <c r="D12602" s="2"/>
    </row>
    <row r="12603" spans="1:4" x14ac:dyDescent="0.25">
      <c r="A12603" s="2">
        <v>540</v>
      </c>
      <c r="B12603">
        <v>14014</v>
      </c>
      <c r="C12603" s="3">
        <v>2364.944919</v>
      </c>
      <c r="D12603" s="2"/>
    </row>
    <row r="12604" spans="1:4" x14ac:dyDescent="0.25">
      <c r="A12604" s="2">
        <v>540</v>
      </c>
      <c r="B12604">
        <v>14015</v>
      </c>
      <c r="C12604" s="3">
        <v>1871.107681</v>
      </c>
      <c r="D12604" s="2"/>
    </row>
    <row r="12605" spans="1:4" x14ac:dyDescent="0.25">
      <c r="A12605" s="2">
        <v>540</v>
      </c>
      <c r="B12605">
        <v>14016</v>
      </c>
      <c r="C12605" s="3">
        <v>1329.3983539999999</v>
      </c>
      <c r="D12605" s="2"/>
    </row>
    <row r="12606" spans="1:4" x14ac:dyDescent="0.25">
      <c r="A12606" s="2">
        <v>540</v>
      </c>
      <c r="B12606">
        <v>14017</v>
      </c>
      <c r="C12606" s="3">
        <v>12265.459562</v>
      </c>
      <c r="D12606" s="2"/>
    </row>
    <row r="12607" spans="1:4" x14ac:dyDescent="0.25">
      <c r="A12607" s="2">
        <v>540</v>
      </c>
      <c r="B12607">
        <v>14018</v>
      </c>
      <c r="C12607" s="3">
        <v>12610.037417</v>
      </c>
      <c r="D12607" s="2"/>
    </row>
    <row r="12608" spans="1:4" x14ac:dyDescent="0.25">
      <c r="A12608" s="2">
        <v>540</v>
      </c>
      <c r="B12608">
        <v>14019</v>
      </c>
      <c r="C12608" s="3">
        <v>9282.5446680000005</v>
      </c>
      <c r="D12608" s="2"/>
    </row>
    <row r="12609" spans="1:4" x14ac:dyDescent="0.25">
      <c r="A12609" s="2">
        <v>540</v>
      </c>
      <c r="B12609">
        <v>14020</v>
      </c>
      <c r="C12609" s="3">
        <v>6998.1203409999998</v>
      </c>
      <c r="D12609" s="2"/>
    </row>
    <row r="12610" spans="1:4" x14ac:dyDescent="0.25">
      <c r="A12610" s="2">
        <v>540</v>
      </c>
      <c r="B12610">
        <v>14021</v>
      </c>
      <c r="C12610" s="3">
        <v>9422.852116</v>
      </c>
      <c r="D12610" s="2"/>
    </row>
    <row r="12611" spans="1:4" x14ac:dyDescent="0.25">
      <c r="A12611" s="2">
        <v>540</v>
      </c>
      <c r="B12611">
        <v>14022</v>
      </c>
      <c r="C12611" s="3">
        <v>741.10686699999997</v>
      </c>
      <c r="D12611" s="2"/>
    </row>
    <row r="12612" spans="1:4" x14ac:dyDescent="0.25">
      <c r="A12612" s="2">
        <v>540</v>
      </c>
      <c r="B12612">
        <v>14024</v>
      </c>
      <c r="C12612" s="3">
        <v>741.10686699999997</v>
      </c>
      <c r="D12612" s="2"/>
    </row>
    <row r="12613" spans="1:4" x14ac:dyDescent="0.25">
      <c r="A12613" s="2">
        <v>540</v>
      </c>
      <c r="B12613">
        <v>14025</v>
      </c>
      <c r="C12613" s="3">
        <v>710.82258400000001</v>
      </c>
      <c r="D12613" s="2"/>
    </row>
    <row r="12614" spans="1:4" x14ac:dyDescent="0.25">
      <c r="A12614" s="2">
        <v>540</v>
      </c>
      <c r="B12614">
        <v>14026</v>
      </c>
      <c r="C12614" s="3">
        <v>710.82258400000001</v>
      </c>
      <c r="D12614" s="2"/>
    </row>
    <row r="12615" spans="1:4" x14ac:dyDescent="0.25">
      <c r="A12615" s="2">
        <v>540</v>
      </c>
      <c r="B12615">
        <v>14028</v>
      </c>
      <c r="C12615" s="3">
        <v>4024.379739</v>
      </c>
      <c r="D12615" s="2"/>
    </row>
    <row r="12616" spans="1:4" x14ac:dyDescent="0.25">
      <c r="A12616" s="2">
        <v>540</v>
      </c>
      <c r="B12616">
        <v>14029</v>
      </c>
      <c r="C12616" s="3">
        <v>1360.570845</v>
      </c>
      <c r="D12616" s="2"/>
    </row>
    <row r="12617" spans="1:4" x14ac:dyDescent="0.25">
      <c r="A12617" s="2">
        <v>540</v>
      </c>
      <c r="B12617">
        <v>14030</v>
      </c>
      <c r="C12617" s="3">
        <v>10459.536747</v>
      </c>
      <c r="D12617" s="2"/>
    </row>
    <row r="12618" spans="1:4" x14ac:dyDescent="0.25">
      <c r="A12618" s="2">
        <v>540</v>
      </c>
      <c r="B12618">
        <v>14031</v>
      </c>
      <c r="C12618" s="3">
        <v>9963.3364149999998</v>
      </c>
      <c r="D12618" s="2"/>
    </row>
    <row r="12619" spans="1:4" x14ac:dyDescent="0.25">
      <c r="A12619" s="2">
        <v>540</v>
      </c>
      <c r="B12619">
        <v>14032</v>
      </c>
      <c r="C12619" s="3">
        <v>16566.281728000002</v>
      </c>
      <c r="D12619" s="2"/>
    </row>
    <row r="12620" spans="1:4" x14ac:dyDescent="0.25">
      <c r="A12620" s="2">
        <v>540</v>
      </c>
      <c r="B12620">
        <v>14033</v>
      </c>
      <c r="C12620" s="3">
        <v>2158.9527159999998</v>
      </c>
      <c r="D12620" s="2"/>
    </row>
    <row r="12621" spans="1:4" x14ac:dyDescent="0.25">
      <c r="A12621" s="2">
        <v>540</v>
      </c>
      <c r="B12621">
        <v>14034</v>
      </c>
      <c r="C12621" s="3">
        <v>8423.1581249999999</v>
      </c>
      <c r="D12621" s="2"/>
    </row>
    <row r="12622" spans="1:4" x14ac:dyDescent="0.25">
      <c r="A12622" s="2">
        <v>540</v>
      </c>
      <c r="B12622">
        <v>14035</v>
      </c>
      <c r="C12622" s="3">
        <v>4303.1552170000004</v>
      </c>
      <c r="D12622" s="2"/>
    </row>
    <row r="12623" spans="1:4" x14ac:dyDescent="0.25">
      <c r="A12623" s="2">
        <v>540</v>
      </c>
      <c r="B12623">
        <v>14036</v>
      </c>
      <c r="C12623" s="3">
        <v>1229.451656</v>
      </c>
      <c r="D12623" s="2"/>
    </row>
    <row r="12624" spans="1:4" x14ac:dyDescent="0.25">
      <c r="A12624" s="2">
        <v>540</v>
      </c>
      <c r="B12624">
        <v>14037</v>
      </c>
      <c r="C12624" s="3">
        <v>2922.7821589999999</v>
      </c>
      <c r="D12624" s="2"/>
    </row>
    <row r="12625" spans="1:4" x14ac:dyDescent="0.25">
      <c r="A12625" s="2">
        <v>540</v>
      </c>
      <c r="B12625">
        <v>14039</v>
      </c>
      <c r="C12625" s="3">
        <v>12949.791502</v>
      </c>
      <c r="D12625" s="2"/>
    </row>
    <row r="12626" spans="1:4" x14ac:dyDescent="0.25">
      <c r="A12626" s="2">
        <v>540</v>
      </c>
      <c r="B12626">
        <v>14040</v>
      </c>
      <c r="C12626" s="3">
        <v>7885.1984910000001</v>
      </c>
      <c r="D12626" s="2"/>
    </row>
    <row r="12627" spans="1:4" x14ac:dyDescent="0.25">
      <c r="A12627" s="2">
        <v>540</v>
      </c>
      <c r="B12627">
        <v>14041</v>
      </c>
      <c r="C12627" s="3">
        <v>13240.925654999999</v>
      </c>
      <c r="D12627" s="2"/>
    </row>
    <row r="12628" spans="1:4" x14ac:dyDescent="0.25">
      <c r="A12628" s="2">
        <v>540</v>
      </c>
      <c r="B12628">
        <v>14042</v>
      </c>
      <c r="C12628" s="3">
        <v>5712.6062089999996</v>
      </c>
      <c r="D12628" s="2"/>
    </row>
    <row r="12629" spans="1:4" x14ac:dyDescent="0.25">
      <c r="A12629" s="2">
        <v>540</v>
      </c>
      <c r="B12629">
        <v>14043</v>
      </c>
      <c r="C12629" s="3">
        <v>15346.545475999999</v>
      </c>
      <c r="D12629" s="2"/>
    </row>
    <row r="12630" spans="1:4" x14ac:dyDescent="0.25">
      <c r="A12630" s="2">
        <v>540</v>
      </c>
      <c r="B12630">
        <v>14044</v>
      </c>
      <c r="C12630" s="3">
        <v>3213.8992680000001</v>
      </c>
      <c r="D12630" s="2"/>
    </row>
    <row r="12631" spans="1:4" x14ac:dyDescent="0.25">
      <c r="A12631" s="2">
        <v>540</v>
      </c>
      <c r="B12631">
        <v>14045</v>
      </c>
      <c r="C12631" s="3">
        <v>4603.4379609999996</v>
      </c>
      <c r="D12631" s="2"/>
    </row>
    <row r="12632" spans="1:4" x14ac:dyDescent="0.25">
      <c r="A12632" s="2">
        <v>540</v>
      </c>
      <c r="B12632">
        <v>14046</v>
      </c>
      <c r="C12632" s="3">
        <v>15346.545475999999</v>
      </c>
      <c r="D12632" s="2"/>
    </row>
    <row r="12633" spans="1:4" x14ac:dyDescent="0.25">
      <c r="A12633" s="2">
        <v>540</v>
      </c>
      <c r="B12633">
        <v>14047</v>
      </c>
      <c r="C12633" s="3">
        <v>2611.4821029999998</v>
      </c>
      <c r="D12633" s="2"/>
    </row>
    <row r="12634" spans="1:4" x14ac:dyDescent="0.25">
      <c r="A12634" s="2">
        <v>540</v>
      </c>
      <c r="B12634">
        <v>14048</v>
      </c>
      <c r="C12634" s="3">
        <v>8409.7190819999996</v>
      </c>
      <c r="D12634" s="2"/>
    </row>
    <row r="12635" spans="1:4" x14ac:dyDescent="0.25">
      <c r="A12635" s="2">
        <v>540</v>
      </c>
      <c r="B12635">
        <v>14049</v>
      </c>
      <c r="C12635" s="3">
        <v>5689.22084</v>
      </c>
      <c r="D12635" s="2"/>
    </row>
    <row r="12636" spans="1:4" x14ac:dyDescent="0.25">
      <c r="A12636" s="2">
        <v>540</v>
      </c>
      <c r="B12636">
        <v>14050</v>
      </c>
      <c r="C12636" s="3">
        <v>5689.22084</v>
      </c>
      <c r="D12636" s="2"/>
    </row>
    <row r="12637" spans="1:4" x14ac:dyDescent="0.25">
      <c r="A12637" s="2">
        <v>540</v>
      </c>
      <c r="B12637">
        <v>14051</v>
      </c>
      <c r="C12637" s="3">
        <v>3389.1459890000001</v>
      </c>
      <c r="D12637" s="2"/>
    </row>
    <row r="12638" spans="1:4" x14ac:dyDescent="0.25">
      <c r="A12638" s="2">
        <v>540</v>
      </c>
      <c r="B12638">
        <v>14052</v>
      </c>
      <c r="C12638" s="3">
        <v>2957.9373380000002</v>
      </c>
      <c r="D12638" s="2"/>
    </row>
    <row r="12639" spans="1:4" x14ac:dyDescent="0.25">
      <c r="A12639" s="2">
        <v>540</v>
      </c>
      <c r="B12639">
        <v>14053</v>
      </c>
      <c r="C12639" s="3">
        <v>7205.4495219999999</v>
      </c>
      <c r="D12639" s="2"/>
    </row>
    <row r="12640" spans="1:4" x14ac:dyDescent="0.25">
      <c r="A12640" s="2">
        <v>540</v>
      </c>
      <c r="B12640">
        <v>14054</v>
      </c>
      <c r="C12640" s="3">
        <v>5767.6454610000001</v>
      </c>
      <c r="D12640" s="2"/>
    </row>
    <row r="12641" spans="1:4" x14ac:dyDescent="0.25">
      <c r="A12641" s="2">
        <v>540</v>
      </c>
      <c r="B12641">
        <v>14055</v>
      </c>
      <c r="C12641" s="3">
        <v>3360.4968079999999</v>
      </c>
      <c r="D12641" s="2"/>
    </row>
    <row r="12642" spans="1:4" x14ac:dyDescent="0.25">
      <c r="A12642" s="2">
        <v>540</v>
      </c>
      <c r="B12642">
        <v>14059</v>
      </c>
      <c r="C12642" s="3">
        <v>9688.4453090000006</v>
      </c>
      <c r="D12642" s="2"/>
    </row>
    <row r="12643" spans="1:4" x14ac:dyDescent="0.25">
      <c r="A12643" s="2">
        <v>540</v>
      </c>
      <c r="B12643">
        <v>14060</v>
      </c>
      <c r="C12643" s="3">
        <v>4090.8476879999998</v>
      </c>
      <c r="D12643" s="2"/>
    </row>
    <row r="12644" spans="1:4" x14ac:dyDescent="0.25">
      <c r="A12644" s="2">
        <v>540</v>
      </c>
      <c r="B12644">
        <v>14061</v>
      </c>
      <c r="C12644" s="3">
        <v>10071.913404999999</v>
      </c>
      <c r="D12644" s="2"/>
    </row>
    <row r="12645" spans="1:4" x14ac:dyDescent="0.25">
      <c r="A12645" s="2">
        <v>540</v>
      </c>
      <c r="B12645">
        <v>14062</v>
      </c>
      <c r="C12645" s="3">
        <v>6335.980603</v>
      </c>
      <c r="D12645" s="2"/>
    </row>
    <row r="12646" spans="1:4" x14ac:dyDescent="0.25">
      <c r="A12646" s="2">
        <v>540</v>
      </c>
      <c r="B12646">
        <v>14063</v>
      </c>
      <c r="C12646" s="3">
        <v>8428.2812150000009</v>
      </c>
      <c r="D12646" s="2"/>
    </row>
    <row r="12647" spans="1:4" x14ac:dyDescent="0.25">
      <c r="A12647" s="2">
        <v>540</v>
      </c>
      <c r="B12647">
        <v>14064</v>
      </c>
      <c r="C12647" s="3">
        <v>4257.1810770000002</v>
      </c>
      <c r="D12647" s="2"/>
    </row>
    <row r="12648" spans="1:4" x14ac:dyDescent="0.25">
      <c r="A12648" s="2">
        <v>540</v>
      </c>
      <c r="B12648">
        <v>14068</v>
      </c>
      <c r="C12648" s="3">
        <v>39150.428805000003</v>
      </c>
      <c r="D12648" s="2"/>
    </row>
    <row r="12649" spans="1:4" x14ac:dyDescent="0.25">
      <c r="A12649" s="2">
        <v>540</v>
      </c>
      <c r="B12649">
        <v>14069</v>
      </c>
      <c r="C12649" s="3">
        <v>2899.0291360000001</v>
      </c>
      <c r="D12649" s="2"/>
    </row>
    <row r="12650" spans="1:4" x14ac:dyDescent="0.25">
      <c r="A12650" s="2">
        <v>540</v>
      </c>
      <c r="B12650">
        <v>14070</v>
      </c>
      <c r="C12650" s="3">
        <v>2151.1614930000001</v>
      </c>
      <c r="D12650" s="2"/>
    </row>
    <row r="12651" spans="1:4" x14ac:dyDescent="0.25">
      <c r="A12651" s="2">
        <v>540</v>
      </c>
      <c r="B12651">
        <v>14072</v>
      </c>
      <c r="C12651" s="3">
        <v>25058.910872331999</v>
      </c>
      <c r="D12651" s="2"/>
    </row>
    <row r="12652" spans="1:4" x14ac:dyDescent="0.25">
      <c r="A12652" s="2">
        <v>540</v>
      </c>
      <c r="B12652">
        <v>14074</v>
      </c>
      <c r="C12652" s="3">
        <v>24578.713372332</v>
      </c>
      <c r="D12652" s="2"/>
    </row>
    <row r="12653" spans="1:4" x14ac:dyDescent="0.25">
      <c r="A12653" s="2">
        <v>540</v>
      </c>
      <c r="B12653">
        <v>14075</v>
      </c>
      <c r="C12653" s="3">
        <v>37051.035295000001</v>
      </c>
      <c r="D12653" s="2"/>
    </row>
    <row r="12654" spans="1:4" x14ac:dyDescent="0.25">
      <c r="A12654" s="2">
        <v>540</v>
      </c>
      <c r="B12654">
        <v>14076</v>
      </c>
      <c r="C12654" s="3">
        <v>36682.915207999999</v>
      </c>
      <c r="D12654" s="2"/>
    </row>
    <row r="12655" spans="1:4" x14ac:dyDescent="0.25">
      <c r="A12655" s="2">
        <v>540</v>
      </c>
      <c r="B12655">
        <v>14077</v>
      </c>
      <c r="C12655" s="3">
        <v>10864.863240999999</v>
      </c>
      <c r="D12655" s="2"/>
    </row>
    <row r="12656" spans="1:4" x14ac:dyDescent="0.25">
      <c r="A12656" s="2">
        <v>540</v>
      </c>
      <c r="B12656">
        <v>14078</v>
      </c>
      <c r="C12656" s="3">
        <v>7567.0337820000004</v>
      </c>
      <c r="D12656" s="2"/>
    </row>
    <row r="12657" spans="1:4" x14ac:dyDescent="0.25">
      <c r="A12657" s="2">
        <v>540</v>
      </c>
      <c r="B12657">
        <v>14079</v>
      </c>
      <c r="C12657" s="3">
        <v>1046.064304</v>
      </c>
      <c r="D12657" s="2"/>
    </row>
    <row r="12658" spans="1:4" x14ac:dyDescent="0.25">
      <c r="A12658" s="2">
        <v>540</v>
      </c>
      <c r="B12658">
        <v>14080</v>
      </c>
      <c r="C12658" s="3">
        <v>6350.920204</v>
      </c>
      <c r="D12658" s="2"/>
    </row>
    <row r="12659" spans="1:4" x14ac:dyDescent="0.25">
      <c r="A12659" s="2">
        <v>540</v>
      </c>
      <c r="B12659">
        <v>14081</v>
      </c>
      <c r="C12659" s="3">
        <v>837.50279999999998</v>
      </c>
      <c r="D12659" s="2"/>
    </row>
    <row r="12660" spans="1:4" x14ac:dyDescent="0.25">
      <c r="A12660" s="2">
        <v>540</v>
      </c>
      <c r="B12660">
        <v>14082</v>
      </c>
      <c r="C12660" s="3">
        <v>7290.9821750000001</v>
      </c>
      <c r="D12660" s="2"/>
    </row>
    <row r="12661" spans="1:4" x14ac:dyDescent="0.25">
      <c r="A12661" s="2">
        <v>540</v>
      </c>
      <c r="B12661">
        <v>14083</v>
      </c>
      <c r="C12661" s="3">
        <v>7290.9821750000001</v>
      </c>
      <c r="D12661" s="2"/>
    </row>
    <row r="12662" spans="1:4" x14ac:dyDescent="0.25">
      <c r="A12662" s="2">
        <v>540</v>
      </c>
      <c r="B12662">
        <v>14084</v>
      </c>
      <c r="C12662" s="3">
        <v>8420.0634100000007</v>
      </c>
      <c r="D12662" s="2"/>
    </row>
    <row r="12663" spans="1:4" x14ac:dyDescent="0.25">
      <c r="A12663" s="2">
        <v>540</v>
      </c>
      <c r="B12663">
        <v>14085</v>
      </c>
      <c r="C12663" s="3">
        <v>7663.5515020000003</v>
      </c>
      <c r="D12663" s="2"/>
    </row>
    <row r="12664" spans="1:4" x14ac:dyDescent="0.25">
      <c r="A12664" s="2">
        <v>540</v>
      </c>
      <c r="B12664">
        <v>14086</v>
      </c>
      <c r="C12664" s="3">
        <v>7663.5515020000003</v>
      </c>
      <c r="D12664" s="2"/>
    </row>
    <row r="12665" spans="1:4" x14ac:dyDescent="0.25">
      <c r="A12665" s="2">
        <v>540</v>
      </c>
      <c r="B12665">
        <v>14087</v>
      </c>
      <c r="C12665" s="3">
        <v>12125.209183999999</v>
      </c>
      <c r="D12665" s="2"/>
    </row>
    <row r="12666" spans="1:4" x14ac:dyDescent="0.25">
      <c r="A12666" s="2">
        <v>540</v>
      </c>
      <c r="B12666">
        <v>14088</v>
      </c>
      <c r="C12666" s="3">
        <v>10022.741775</v>
      </c>
      <c r="D12666" s="2"/>
    </row>
    <row r="12667" spans="1:4" x14ac:dyDescent="0.25">
      <c r="A12667" s="2">
        <v>540</v>
      </c>
      <c r="B12667">
        <v>14089</v>
      </c>
      <c r="C12667" s="3">
        <v>19157.026376000002</v>
      </c>
      <c r="D12667" s="2"/>
    </row>
    <row r="12668" spans="1:4" x14ac:dyDescent="0.25">
      <c r="A12668" s="2">
        <v>540</v>
      </c>
      <c r="B12668">
        <v>14090</v>
      </c>
      <c r="C12668" s="3">
        <v>19119.624266999999</v>
      </c>
      <c r="D12668" s="2"/>
    </row>
    <row r="12669" spans="1:4" x14ac:dyDescent="0.25">
      <c r="A12669" s="2">
        <v>540</v>
      </c>
      <c r="B12669">
        <v>14091</v>
      </c>
      <c r="C12669" s="3">
        <v>20818.915904000001</v>
      </c>
      <c r="D12669" s="2"/>
    </row>
    <row r="12670" spans="1:4" x14ac:dyDescent="0.25">
      <c r="A12670" s="2">
        <v>540</v>
      </c>
      <c r="B12670">
        <v>14092</v>
      </c>
      <c r="C12670" s="3">
        <v>19157.026376000002</v>
      </c>
      <c r="D12670" s="2"/>
    </row>
    <row r="12671" spans="1:4" x14ac:dyDescent="0.25">
      <c r="A12671" s="2">
        <v>540</v>
      </c>
      <c r="B12671">
        <v>14093</v>
      </c>
      <c r="C12671" s="3">
        <v>27837.682569000001</v>
      </c>
      <c r="D12671" s="2"/>
    </row>
    <row r="12672" spans="1:4" x14ac:dyDescent="0.25">
      <c r="A12672" s="2">
        <v>540</v>
      </c>
      <c r="B12672">
        <v>14094</v>
      </c>
      <c r="C12672" s="3">
        <v>18212.502117</v>
      </c>
      <c r="D12672" s="2"/>
    </row>
    <row r="12673" spans="1:4" x14ac:dyDescent="0.25">
      <c r="A12673" s="2">
        <v>540</v>
      </c>
      <c r="B12673">
        <v>14095</v>
      </c>
      <c r="C12673" s="3">
        <v>3552.4152570000001</v>
      </c>
      <c r="D12673" s="2"/>
    </row>
    <row r="12674" spans="1:4" x14ac:dyDescent="0.25">
      <c r="A12674" s="2">
        <v>540</v>
      </c>
      <c r="B12674">
        <v>14097</v>
      </c>
      <c r="C12674" s="3">
        <v>1679.2514450000001</v>
      </c>
      <c r="D12674" s="2"/>
    </row>
    <row r="12675" spans="1:4" x14ac:dyDescent="0.25">
      <c r="A12675" s="2">
        <v>540</v>
      </c>
      <c r="B12675">
        <v>14098</v>
      </c>
      <c r="C12675" s="3">
        <v>7630.0817509999997</v>
      </c>
      <c r="D12675" s="2"/>
    </row>
    <row r="12676" spans="1:4" x14ac:dyDescent="0.25">
      <c r="A12676" s="2">
        <v>540</v>
      </c>
      <c r="B12676">
        <v>14099</v>
      </c>
      <c r="C12676" s="3">
        <v>17720.807540999998</v>
      </c>
      <c r="D12676" s="2"/>
    </row>
    <row r="12677" spans="1:4" x14ac:dyDescent="0.25">
      <c r="A12677" s="2">
        <v>540</v>
      </c>
      <c r="B12677">
        <v>14100</v>
      </c>
      <c r="C12677" s="3">
        <v>25204.404021999999</v>
      </c>
      <c r="D12677" s="2"/>
    </row>
    <row r="12678" spans="1:4" x14ac:dyDescent="0.25">
      <c r="A12678" s="2">
        <v>540</v>
      </c>
      <c r="B12678">
        <v>14101</v>
      </c>
      <c r="C12678" s="3">
        <v>25694.37918</v>
      </c>
      <c r="D12678" s="2"/>
    </row>
    <row r="12679" spans="1:4" x14ac:dyDescent="0.25">
      <c r="A12679" s="2">
        <v>540</v>
      </c>
      <c r="B12679">
        <v>14102</v>
      </c>
      <c r="C12679" s="3">
        <v>1375.9140190000001</v>
      </c>
      <c r="D12679" s="2"/>
    </row>
    <row r="12680" spans="1:4" x14ac:dyDescent="0.25">
      <c r="A12680" s="2">
        <v>540</v>
      </c>
      <c r="B12680">
        <v>14103</v>
      </c>
      <c r="C12680" s="3">
        <v>37393.024171999998</v>
      </c>
      <c r="D12680" s="2"/>
    </row>
    <row r="12681" spans="1:4" x14ac:dyDescent="0.25">
      <c r="A12681" s="2">
        <v>540</v>
      </c>
      <c r="B12681">
        <v>14104</v>
      </c>
      <c r="C12681" s="3">
        <v>26884.669155</v>
      </c>
      <c r="D12681" s="2"/>
    </row>
    <row r="12682" spans="1:4" x14ac:dyDescent="0.25">
      <c r="A12682" s="2">
        <v>540</v>
      </c>
      <c r="B12682">
        <v>14105</v>
      </c>
      <c r="C12682" s="3">
        <v>826.16949299999999</v>
      </c>
      <c r="D12682" s="2"/>
    </row>
    <row r="12683" spans="1:4" x14ac:dyDescent="0.25">
      <c r="A12683" s="2">
        <v>540</v>
      </c>
      <c r="B12683">
        <v>14106</v>
      </c>
      <c r="C12683" s="3">
        <v>4021.5431659999999</v>
      </c>
      <c r="D12683" s="2"/>
    </row>
    <row r="12684" spans="1:4" x14ac:dyDescent="0.25">
      <c r="A12684" s="2">
        <v>540</v>
      </c>
      <c r="B12684">
        <v>14107</v>
      </c>
      <c r="C12684" s="3">
        <v>4330.0050639999999</v>
      </c>
      <c r="D12684" s="2"/>
    </row>
    <row r="12685" spans="1:4" x14ac:dyDescent="0.25">
      <c r="A12685" s="2">
        <v>540</v>
      </c>
      <c r="B12685">
        <v>14108</v>
      </c>
      <c r="C12685" s="3">
        <v>8749.1641999999993</v>
      </c>
      <c r="D12685" s="2"/>
    </row>
    <row r="12686" spans="1:4" x14ac:dyDescent="0.25">
      <c r="A12686" s="2">
        <v>540</v>
      </c>
      <c r="B12686">
        <v>14109</v>
      </c>
      <c r="C12686" s="3">
        <v>8460.2659679999997</v>
      </c>
      <c r="D12686" s="2"/>
    </row>
    <row r="12687" spans="1:4" x14ac:dyDescent="0.25">
      <c r="A12687" s="2">
        <v>540</v>
      </c>
      <c r="B12687">
        <v>14110</v>
      </c>
      <c r="C12687" s="3">
        <v>7829.1774569999998</v>
      </c>
      <c r="D12687" s="2"/>
    </row>
    <row r="12688" spans="1:4" x14ac:dyDescent="0.25">
      <c r="A12688" s="2">
        <v>540</v>
      </c>
      <c r="B12688">
        <v>14111</v>
      </c>
      <c r="C12688" s="3">
        <v>54010.826837000001</v>
      </c>
      <c r="D12688" s="2"/>
    </row>
    <row r="12689" spans="1:4" x14ac:dyDescent="0.25">
      <c r="A12689" s="2">
        <v>540</v>
      </c>
      <c r="B12689">
        <v>14112</v>
      </c>
      <c r="C12689" s="3">
        <v>12016.700683999999</v>
      </c>
      <c r="D12689" s="2"/>
    </row>
    <row r="12690" spans="1:4" x14ac:dyDescent="0.25">
      <c r="A12690" s="2">
        <v>540</v>
      </c>
      <c r="B12690">
        <v>14113</v>
      </c>
      <c r="C12690" s="3">
        <v>2022.43082</v>
      </c>
      <c r="D12690" s="2"/>
    </row>
    <row r="12691" spans="1:4" x14ac:dyDescent="0.25">
      <c r="A12691" s="2">
        <v>540</v>
      </c>
      <c r="B12691">
        <v>14114</v>
      </c>
      <c r="C12691" s="3">
        <v>2775.077706</v>
      </c>
      <c r="D12691" s="2"/>
    </row>
    <row r="12692" spans="1:4" x14ac:dyDescent="0.25">
      <c r="A12692" s="2">
        <v>540</v>
      </c>
      <c r="B12692">
        <v>14115</v>
      </c>
      <c r="C12692" s="3">
        <v>20536.381945000001</v>
      </c>
      <c r="D12692" s="2"/>
    </row>
    <row r="12693" spans="1:4" x14ac:dyDescent="0.25">
      <c r="A12693" s="2">
        <v>540</v>
      </c>
      <c r="B12693">
        <v>14116</v>
      </c>
      <c r="C12693" s="3">
        <v>20536.381945000001</v>
      </c>
      <c r="D12693" s="2"/>
    </row>
    <row r="12694" spans="1:4" x14ac:dyDescent="0.25">
      <c r="A12694" s="2">
        <v>540</v>
      </c>
      <c r="B12694">
        <v>14117</v>
      </c>
      <c r="C12694" s="3">
        <v>20536.381945000001</v>
      </c>
      <c r="D12694" s="2"/>
    </row>
    <row r="12695" spans="1:4" x14ac:dyDescent="0.25">
      <c r="A12695" s="2">
        <v>540</v>
      </c>
      <c r="B12695">
        <v>14118</v>
      </c>
      <c r="C12695" s="3">
        <v>29774.989342000001</v>
      </c>
      <c r="D12695" s="2"/>
    </row>
    <row r="12696" spans="1:4" x14ac:dyDescent="0.25">
      <c r="A12696" s="2">
        <v>540</v>
      </c>
      <c r="B12696">
        <v>14119</v>
      </c>
      <c r="C12696" s="3">
        <v>13302.290086999999</v>
      </c>
      <c r="D12696" s="2"/>
    </row>
    <row r="12697" spans="1:4" x14ac:dyDescent="0.25">
      <c r="A12697" s="2">
        <v>540</v>
      </c>
      <c r="B12697">
        <v>14120</v>
      </c>
      <c r="C12697" s="3">
        <v>11833.78292</v>
      </c>
      <c r="D12697" s="2"/>
    </row>
    <row r="12698" spans="1:4" x14ac:dyDescent="0.25">
      <c r="A12698" s="2">
        <v>540</v>
      </c>
      <c r="B12698">
        <v>14121</v>
      </c>
      <c r="C12698" s="3">
        <v>11833.78292</v>
      </c>
      <c r="D12698" s="2"/>
    </row>
    <row r="12699" spans="1:4" x14ac:dyDescent="0.25">
      <c r="A12699" s="2">
        <v>540</v>
      </c>
      <c r="B12699">
        <v>14123</v>
      </c>
      <c r="C12699" s="3">
        <v>7139.3676530000002</v>
      </c>
      <c r="D12699" s="2"/>
    </row>
    <row r="12700" spans="1:4" x14ac:dyDescent="0.25">
      <c r="A12700" s="2">
        <v>540</v>
      </c>
      <c r="B12700">
        <v>14124</v>
      </c>
      <c r="C12700" s="3">
        <v>7139.3676530000002</v>
      </c>
      <c r="D12700" s="2"/>
    </row>
    <row r="12701" spans="1:4" x14ac:dyDescent="0.25">
      <c r="A12701" s="2">
        <v>540</v>
      </c>
      <c r="B12701">
        <v>14125</v>
      </c>
      <c r="C12701" s="3">
        <v>5460.0074880000002</v>
      </c>
      <c r="D12701" s="2"/>
    </row>
    <row r="12702" spans="1:4" x14ac:dyDescent="0.25">
      <c r="A12702" s="2">
        <v>540</v>
      </c>
      <c r="B12702">
        <v>14126</v>
      </c>
      <c r="C12702" s="3">
        <v>5725.9167020000004</v>
      </c>
      <c r="D12702" s="2"/>
    </row>
    <row r="12703" spans="1:4" x14ac:dyDescent="0.25">
      <c r="A12703" s="2">
        <v>540</v>
      </c>
      <c r="B12703">
        <v>14127</v>
      </c>
      <c r="C12703" s="3">
        <v>6200.1669780000002</v>
      </c>
      <c r="D12703" s="2"/>
    </row>
    <row r="12704" spans="1:4" x14ac:dyDescent="0.25">
      <c r="A12704" s="2">
        <v>540</v>
      </c>
      <c r="B12704">
        <v>14128</v>
      </c>
      <c r="C12704" s="3">
        <v>1554.9468460000001</v>
      </c>
      <c r="D12704" s="2"/>
    </row>
    <row r="12705" spans="1:4" x14ac:dyDescent="0.25">
      <c r="A12705" s="2">
        <v>540</v>
      </c>
      <c r="B12705">
        <v>14129</v>
      </c>
      <c r="C12705" s="3">
        <v>10314.781440999999</v>
      </c>
      <c r="D12705" s="2"/>
    </row>
    <row r="12706" spans="1:4" x14ac:dyDescent="0.25">
      <c r="A12706" s="2">
        <v>540</v>
      </c>
      <c r="B12706">
        <v>14132</v>
      </c>
      <c r="C12706" s="3">
        <v>751.26737000000003</v>
      </c>
      <c r="D12706" s="2"/>
    </row>
    <row r="12707" spans="1:4" x14ac:dyDescent="0.25">
      <c r="A12707" s="2">
        <v>540</v>
      </c>
      <c r="B12707">
        <v>14135</v>
      </c>
      <c r="C12707" s="3">
        <v>1684.182579</v>
      </c>
      <c r="D12707" s="2"/>
    </row>
    <row r="12708" spans="1:4" x14ac:dyDescent="0.25">
      <c r="A12708" s="2">
        <v>540</v>
      </c>
      <c r="B12708">
        <v>14136</v>
      </c>
      <c r="C12708" s="3">
        <v>2211.9591519999999</v>
      </c>
      <c r="D12708" s="2"/>
    </row>
    <row r="12709" spans="1:4" x14ac:dyDescent="0.25">
      <c r="A12709" s="2">
        <v>540</v>
      </c>
      <c r="B12709">
        <v>14137</v>
      </c>
      <c r="C12709" s="3">
        <v>5460.0074880000002</v>
      </c>
      <c r="D12709" s="2"/>
    </row>
    <row r="12710" spans="1:4" x14ac:dyDescent="0.25">
      <c r="A12710" s="2">
        <v>540</v>
      </c>
      <c r="B12710">
        <v>14139</v>
      </c>
      <c r="C12710" s="3">
        <v>1950.143636</v>
      </c>
      <c r="D12710" s="2"/>
    </row>
    <row r="12711" spans="1:4" x14ac:dyDescent="0.25">
      <c r="A12711" s="2">
        <v>540</v>
      </c>
      <c r="B12711">
        <v>14140</v>
      </c>
      <c r="C12711" s="3">
        <v>620.34586899999999</v>
      </c>
      <c r="D12711" s="2"/>
    </row>
    <row r="12712" spans="1:4" x14ac:dyDescent="0.25">
      <c r="A12712" s="2">
        <v>540</v>
      </c>
      <c r="B12712">
        <v>14141</v>
      </c>
      <c r="C12712" s="3">
        <v>6100.3957380000002</v>
      </c>
      <c r="D12712" s="2"/>
    </row>
    <row r="12713" spans="1:4" x14ac:dyDescent="0.25">
      <c r="A12713" s="2">
        <v>540</v>
      </c>
      <c r="B12713">
        <v>14142</v>
      </c>
      <c r="C12713" s="3">
        <v>58870.617531999997</v>
      </c>
      <c r="D12713" s="2"/>
    </row>
    <row r="12714" spans="1:4" x14ac:dyDescent="0.25">
      <c r="A12714" s="2">
        <v>540</v>
      </c>
      <c r="B12714">
        <v>14143</v>
      </c>
      <c r="C12714" s="3">
        <v>57340.403077000003</v>
      </c>
      <c r="D12714" s="2"/>
    </row>
    <row r="12715" spans="1:4" x14ac:dyDescent="0.25">
      <c r="A12715" s="2">
        <v>540</v>
      </c>
      <c r="B12715">
        <v>14144</v>
      </c>
      <c r="C12715" s="3">
        <v>51651.335225000003</v>
      </c>
      <c r="D12715" s="2"/>
    </row>
    <row r="12716" spans="1:4" x14ac:dyDescent="0.25">
      <c r="A12716" s="2">
        <v>540</v>
      </c>
      <c r="B12716">
        <v>14145</v>
      </c>
      <c r="C12716" s="3">
        <v>2701.9198110000002</v>
      </c>
      <c r="D12716" s="2"/>
    </row>
    <row r="12717" spans="1:4" x14ac:dyDescent="0.25">
      <c r="A12717" s="2">
        <v>540</v>
      </c>
      <c r="B12717">
        <v>14148</v>
      </c>
      <c r="C12717" s="3">
        <v>2235.0259980000001</v>
      </c>
      <c r="D12717" s="2"/>
    </row>
    <row r="12718" spans="1:4" x14ac:dyDescent="0.25">
      <c r="A12718" s="2">
        <v>540</v>
      </c>
      <c r="B12718">
        <v>14149</v>
      </c>
      <c r="C12718" s="3">
        <v>3080.3147060000001</v>
      </c>
      <c r="D12718" s="2"/>
    </row>
    <row r="12719" spans="1:4" x14ac:dyDescent="0.25">
      <c r="A12719" s="2">
        <v>540</v>
      </c>
      <c r="B12719">
        <v>14151</v>
      </c>
      <c r="C12719" s="3">
        <v>49675.933954</v>
      </c>
      <c r="D12719" s="2"/>
    </row>
    <row r="12720" spans="1:4" x14ac:dyDescent="0.25">
      <c r="A12720" s="2">
        <v>540</v>
      </c>
      <c r="B12720">
        <v>14152</v>
      </c>
      <c r="C12720" s="3">
        <v>3080.3147060000001</v>
      </c>
      <c r="D12720" s="2"/>
    </row>
    <row r="12721" spans="1:4" x14ac:dyDescent="0.25">
      <c r="A12721" s="2">
        <v>540</v>
      </c>
      <c r="B12721">
        <v>14153</v>
      </c>
      <c r="C12721" s="3">
        <v>51757.979347</v>
      </c>
      <c r="D12721" s="2"/>
    </row>
    <row r="12722" spans="1:4" x14ac:dyDescent="0.25">
      <c r="A12722" s="2">
        <v>540</v>
      </c>
      <c r="B12722">
        <v>14154</v>
      </c>
      <c r="C12722" s="3">
        <v>53799.669891999998</v>
      </c>
      <c r="D12722" s="2"/>
    </row>
    <row r="12723" spans="1:4" x14ac:dyDescent="0.25">
      <c r="A12723" s="2">
        <v>540</v>
      </c>
      <c r="B12723">
        <v>14155</v>
      </c>
      <c r="C12723" s="3">
        <v>46122.868017000001</v>
      </c>
      <c r="D12723" s="2"/>
    </row>
    <row r="12724" spans="1:4" x14ac:dyDescent="0.25">
      <c r="A12724" s="2">
        <v>540</v>
      </c>
      <c r="B12724">
        <v>14156</v>
      </c>
      <c r="C12724" s="3">
        <v>25708.61074</v>
      </c>
      <c r="D12724" s="2"/>
    </row>
    <row r="12725" spans="1:4" x14ac:dyDescent="0.25">
      <c r="A12725" s="2">
        <v>540</v>
      </c>
      <c r="B12725">
        <v>14157</v>
      </c>
      <c r="C12725" s="3">
        <v>21070.241764999999</v>
      </c>
      <c r="D12725" s="2"/>
    </row>
    <row r="12726" spans="1:4" x14ac:dyDescent="0.25">
      <c r="A12726" s="2">
        <v>540</v>
      </c>
      <c r="B12726">
        <v>14160</v>
      </c>
      <c r="C12726" s="3">
        <v>21070.241764999999</v>
      </c>
      <c r="D12726" s="2"/>
    </row>
    <row r="12727" spans="1:4" x14ac:dyDescent="0.25">
      <c r="A12727" s="2">
        <v>540</v>
      </c>
      <c r="B12727">
        <v>14163</v>
      </c>
      <c r="C12727" s="3">
        <v>21070.241764999999</v>
      </c>
      <c r="D12727" s="2"/>
    </row>
    <row r="12728" spans="1:4" x14ac:dyDescent="0.25">
      <c r="A12728" s="2">
        <v>540</v>
      </c>
      <c r="B12728">
        <v>14164</v>
      </c>
      <c r="C12728" s="3">
        <v>2733.5289910000001</v>
      </c>
      <c r="D12728" s="2"/>
    </row>
    <row r="12729" spans="1:4" x14ac:dyDescent="0.25">
      <c r="A12729" s="2">
        <v>540</v>
      </c>
      <c r="B12729">
        <v>14165</v>
      </c>
      <c r="C12729" s="3">
        <v>13197.052583999999</v>
      </c>
      <c r="D12729" s="2"/>
    </row>
    <row r="12730" spans="1:4" x14ac:dyDescent="0.25">
      <c r="A12730" s="2">
        <v>540</v>
      </c>
      <c r="B12730">
        <v>14166</v>
      </c>
      <c r="C12730" s="3">
        <v>20601.395114999999</v>
      </c>
      <c r="D12730" s="2"/>
    </row>
    <row r="12731" spans="1:4" x14ac:dyDescent="0.25">
      <c r="A12731" s="2">
        <v>540</v>
      </c>
      <c r="B12731">
        <v>14167</v>
      </c>
      <c r="C12731" s="3">
        <v>5725.0165059999999</v>
      </c>
      <c r="D12731" s="2"/>
    </row>
    <row r="12732" spans="1:4" x14ac:dyDescent="0.25">
      <c r="A12732" s="2">
        <v>540</v>
      </c>
      <c r="B12732">
        <v>14168</v>
      </c>
      <c r="C12732" s="3">
        <v>5725.0165059999999</v>
      </c>
      <c r="D12732" s="2"/>
    </row>
    <row r="12733" spans="1:4" x14ac:dyDescent="0.25">
      <c r="A12733" s="2">
        <v>540</v>
      </c>
      <c r="B12733">
        <v>14169</v>
      </c>
      <c r="C12733" s="3">
        <v>9243.2731679999997</v>
      </c>
      <c r="D12733" s="2"/>
    </row>
    <row r="12734" spans="1:4" x14ac:dyDescent="0.25">
      <c r="A12734" s="2">
        <v>540</v>
      </c>
      <c r="B12734">
        <v>14170</v>
      </c>
      <c r="C12734" s="3">
        <v>5928.3811779999996</v>
      </c>
      <c r="D12734" s="2"/>
    </row>
    <row r="12735" spans="1:4" x14ac:dyDescent="0.25">
      <c r="A12735" s="2">
        <v>540</v>
      </c>
      <c r="B12735">
        <v>14171</v>
      </c>
      <c r="C12735" s="3">
        <v>2398.5130380000001</v>
      </c>
      <c r="D12735" s="2"/>
    </row>
    <row r="12736" spans="1:4" x14ac:dyDescent="0.25">
      <c r="A12736" s="2">
        <v>540</v>
      </c>
      <c r="B12736">
        <v>14172</v>
      </c>
      <c r="C12736" s="3">
        <v>2398.5130380000001</v>
      </c>
      <c r="D12736" s="2"/>
    </row>
    <row r="12737" spans="1:4" x14ac:dyDescent="0.25">
      <c r="A12737" s="2">
        <v>540</v>
      </c>
      <c r="B12737">
        <v>14173</v>
      </c>
      <c r="C12737" s="3">
        <v>12.079307</v>
      </c>
      <c r="D12737" s="2"/>
    </row>
    <row r="12738" spans="1:4" x14ac:dyDescent="0.25">
      <c r="A12738" s="2">
        <v>540</v>
      </c>
      <c r="B12738">
        <v>14174</v>
      </c>
      <c r="C12738" s="3">
        <v>4597.2684209999998</v>
      </c>
      <c r="D12738" s="2"/>
    </row>
    <row r="12739" spans="1:4" x14ac:dyDescent="0.25">
      <c r="A12739" s="2">
        <v>540</v>
      </c>
      <c r="B12739">
        <v>14175</v>
      </c>
      <c r="C12739" s="3">
        <v>18308.133865</v>
      </c>
      <c r="D12739" s="2"/>
    </row>
    <row r="12740" spans="1:4" x14ac:dyDescent="0.25">
      <c r="A12740" s="2">
        <v>540</v>
      </c>
      <c r="B12740">
        <v>14176</v>
      </c>
      <c r="C12740" s="3">
        <v>53132.777286999997</v>
      </c>
      <c r="D12740" s="2"/>
    </row>
    <row r="12741" spans="1:4" x14ac:dyDescent="0.25">
      <c r="A12741" s="2">
        <v>540</v>
      </c>
      <c r="B12741">
        <v>14177</v>
      </c>
      <c r="C12741" s="3">
        <v>18580.03256</v>
      </c>
      <c r="D12741" s="2"/>
    </row>
    <row r="12742" spans="1:4" x14ac:dyDescent="0.25">
      <c r="A12742" s="2">
        <v>540</v>
      </c>
      <c r="B12742">
        <v>14178</v>
      </c>
      <c r="C12742" s="3">
        <v>19912.123736000001</v>
      </c>
      <c r="D12742" s="2"/>
    </row>
    <row r="12743" spans="1:4" x14ac:dyDescent="0.25">
      <c r="A12743" s="2">
        <v>540</v>
      </c>
      <c r="B12743">
        <v>14179</v>
      </c>
      <c r="C12743" s="3">
        <v>3857.3746310000001</v>
      </c>
      <c r="D12743" s="2"/>
    </row>
    <row r="12744" spans="1:4" x14ac:dyDescent="0.25">
      <c r="A12744" s="2">
        <v>540</v>
      </c>
      <c r="B12744">
        <v>14180</v>
      </c>
      <c r="C12744" s="3">
        <v>13464.646833999999</v>
      </c>
      <c r="D12744" s="2"/>
    </row>
    <row r="12745" spans="1:4" x14ac:dyDescent="0.25">
      <c r="A12745" s="2">
        <v>540</v>
      </c>
      <c r="B12745">
        <v>14181</v>
      </c>
      <c r="C12745" s="3">
        <v>13464.646833999999</v>
      </c>
      <c r="D12745" s="2"/>
    </row>
    <row r="12746" spans="1:4" x14ac:dyDescent="0.25">
      <c r="A12746" s="2">
        <v>540</v>
      </c>
      <c r="B12746">
        <v>14182</v>
      </c>
      <c r="C12746" s="3">
        <v>6817.9053640000002</v>
      </c>
      <c r="D12746" s="2"/>
    </row>
    <row r="12747" spans="1:4" x14ac:dyDescent="0.25">
      <c r="A12747" s="2">
        <v>540</v>
      </c>
      <c r="B12747">
        <v>14183</v>
      </c>
      <c r="C12747" s="3">
        <v>10327.677663</v>
      </c>
      <c r="D12747" s="2"/>
    </row>
    <row r="12748" spans="1:4" x14ac:dyDescent="0.25">
      <c r="A12748" s="2">
        <v>540</v>
      </c>
      <c r="B12748">
        <v>14184</v>
      </c>
      <c r="C12748" s="3">
        <v>9813.8566979999996</v>
      </c>
      <c r="D12748" s="2"/>
    </row>
    <row r="12749" spans="1:4" x14ac:dyDescent="0.25">
      <c r="A12749" s="2">
        <v>540</v>
      </c>
      <c r="B12749">
        <v>14185</v>
      </c>
      <c r="C12749" s="3">
        <v>9646.5242720000006</v>
      </c>
      <c r="D12749" s="2"/>
    </row>
    <row r="12750" spans="1:4" x14ac:dyDescent="0.25">
      <c r="A12750" s="2">
        <v>540</v>
      </c>
      <c r="B12750">
        <v>14186</v>
      </c>
      <c r="C12750" s="3">
        <v>2880.3989860000001</v>
      </c>
      <c r="D12750" s="2"/>
    </row>
    <row r="12751" spans="1:4" x14ac:dyDescent="0.25">
      <c r="A12751" s="2">
        <v>540</v>
      </c>
      <c r="B12751">
        <v>14187</v>
      </c>
      <c r="C12751" s="3">
        <v>12649.520581000001</v>
      </c>
      <c r="D12751" s="2"/>
    </row>
    <row r="12752" spans="1:4" x14ac:dyDescent="0.25">
      <c r="A12752" s="2">
        <v>540</v>
      </c>
      <c r="B12752">
        <v>14188</v>
      </c>
      <c r="C12752" s="3">
        <v>2489.156469</v>
      </c>
      <c r="D12752" s="2"/>
    </row>
    <row r="12753" spans="1:4" x14ac:dyDescent="0.25">
      <c r="A12753" s="2">
        <v>540</v>
      </c>
      <c r="B12753">
        <v>14189</v>
      </c>
      <c r="C12753" s="3">
        <v>47565.536214</v>
      </c>
      <c r="D12753" s="2"/>
    </row>
    <row r="12754" spans="1:4" x14ac:dyDescent="0.25">
      <c r="A12754" s="2">
        <v>540</v>
      </c>
      <c r="B12754">
        <v>14190</v>
      </c>
      <c r="C12754" s="3">
        <v>28864.234627999998</v>
      </c>
      <c r="D12754" s="2"/>
    </row>
    <row r="12755" spans="1:4" x14ac:dyDescent="0.25">
      <c r="A12755" s="2">
        <v>540</v>
      </c>
      <c r="B12755">
        <v>14191</v>
      </c>
      <c r="C12755" s="3">
        <v>4195.4917869999999</v>
      </c>
      <c r="D12755" s="2"/>
    </row>
    <row r="12756" spans="1:4" x14ac:dyDescent="0.25">
      <c r="A12756" s="2">
        <v>540</v>
      </c>
      <c r="B12756">
        <v>14193</v>
      </c>
      <c r="C12756" s="3">
        <v>65928.281128999995</v>
      </c>
      <c r="D12756" s="2"/>
    </row>
    <row r="12757" spans="1:4" x14ac:dyDescent="0.25">
      <c r="A12757" s="2">
        <v>540</v>
      </c>
      <c r="B12757">
        <v>14195</v>
      </c>
      <c r="C12757" s="3">
        <v>5412.3817859999999</v>
      </c>
      <c r="D12757" s="2"/>
    </row>
    <row r="12758" spans="1:4" x14ac:dyDescent="0.25">
      <c r="A12758" s="2">
        <v>540</v>
      </c>
      <c r="B12758">
        <v>14196</v>
      </c>
      <c r="C12758" s="3">
        <v>3723.0186739999999</v>
      </c>
      <c r="D12758" s="2"/>
    </row>
    <row r="12759" spans="1:4" x14ac:dyDescent="0.25">
      <c r="A12759" s="2">
        <v>540</v>
      </c>
      <c r="B12759">
        <v>14197</v>
      </c>
      <c r="C12759" s="3">
        <v>3723.0186739999999</v>
      </c>
      <c r="D12759" s="2"/>
    </row>
    <row r="12760" spans="1:4" x14ac:dyDescent="0.25">
      <c r="A12760" s="2">
        <v>540</v>
      </c>
      <c r="B12760">
        <v>14198</v>
      </c>
      <c r="C12760" s="3">
        <v>9369.2579449999994</v>
      </c>
      <c r="D12760" s="2"/>
    </row>
    <row r="12761" spans="1:4" x14ac:dyDescent="0.25">
      <c r="A12761" s="2">
        <v>540</v>
      </c>
      <c r="B12761">
        <v>14200</v>
      </c>
      <c r="C12761" s="3">
        <v>5312.0874999999996</v>
      </c>
      <c r="D12761" s="2"/>
    </row>
    <row r="12762" spans="1:4" x14ac:dyDescent="0.25">
      <c r="A12762" s="2">
        <v>540</v>
      </c>
      <c r="B12762">
        <v>14201</v>
      </c>
      <c r="C12762" s="3">
        <v>11257.575443</v>
      </c>
      <c r="D12762" s="2"/>
    </row>
    <row r="12763" spans="1:4" x14ac:dyDescent="0.25">
      <c r="A12763" s="2">
        <v>540</v>
      </c>
      <c r="B12763">
        <v>14204</v>
      </c>
      <c r="C12763" s="3">
        <v>10005.977136</v>
      </c>
      <c r="D12763" s="2"/>
    </row>
    <row r="12764" spans="1:4" x14ac:dyDescent="0.25">
      <c r="A12764" s="2">
        <v>540</v>
      </c>
      <c r="B12764">
        <v>14206</v>
      </c>
      <c r="C12764" s="3">
        <v>2750.855243</v>
      </c>
      <c r="D12764" s="2"/>
    </row>
    <row r="12765" spans="1:4" x14ac:dyDescent="0.25">
      <c r="A12765" s="2">
        <v>540</v>
      </c>
      <c r="B12765">
        <v>14207</v>
      </c>
      <c r="C12765" s="3">
        <v>21794.514675999999</v>
      </c>
      <c r="D12765" s="2"/>
    </row>
    <row r="12766" spans="1:4" x14ac:dyDescent="0.25">
      <c r="A12766" s="2">
        <v>540</v>
      </c>
      <c r="B12766">
        <v>14208</v>
      </c>
      <c r="C12766" s="3">
        <v>6295.3812699999999</v>
      </c>
      <c r="D12766" s="2"/>
    </row>
    <row r="12767" spans="1:4" x14ac:dyDescent="0.25">
      <c r="A12767" s="2">
        <v>540</v>
      </c>
      <c r="B12767">
        <v>14209</v>
      </c>
      <c r="C12767" s="3">
        <v>18960.092710000001</v>
      </c>
      <c r="D12767" s="2"/>
    </row>
    <row r="12768" spans="1:4" x14ac:dyDescent="0.25">
      <c r="A12768" s="2">
        <v>540</v>
      </c>
      <c r="B12768">
        <v>14210</v>
      </c>
      <c r="C12768" s="3">
        <v>4256.1760400000003</v>
      </c>
      <c r="D12768" s="2"/>
    </row>
    <row r="12769" spans="1:4" x14ac:dyDescent="0.25">
      <c r="A12769" s="2">
        <v>540</v>
      </c>
      <c r="B12769">
        <v>14212</v>
      </c>
      <c r="C12769" s="3">
        <v>4900.161032</v>
      </c>
      <c r="D12769" s="2"/>
    </row>
    <row r="12770" spans="1:4" x14ac:dyDescent="0.25">
      <c r="A12770" s="2">
        <v>540</v>
      </c>
      <c r="B12770">
        <v>14213</v>
      </c>
      <c r="C12770" s="3">
        <v>65928.281128999995</v>
      </c>
      <c r="D12770" s="2"/>
    </row>
    <row r="12771" spans="1:4" x14ac:dyDescent="0.25">
      <c r="A12771" s="2">
        <v>540</v>
      </c>
      <c r="B12771">
        <v>14214</v>
      </c>
      <c r="C12771" s="3">
        <v>2639.6653200000001</v>
      </c>
      <c r="D12771" s="2"/>
    </row>
    <row r="12772" spans="1:4" x14ac:dyDescent="0.25">
      <c r="A12772" s="2">
        <v>540</v>
      </c>
      <c r="B12772">
        <v>14215</v>
      </c>
      <c r="C12772" s="3">
        <v>4256.1760400000003</v>
      </c>
      <c r="D12772" s="2"/>
    </row>
    <row r="12773" spans="1:4" x14ac:dyDescent="0.25">
      <c r="A12773" s="2">
        <v>540</v>
      </c>
      <c r="B12773">
        <v>14216</v>
      </c>
      <c r="C12773" s="3">
        <v>12932.088100999999</v>
      </c>
      <c r="D12773" s="2"/>
    </row>
    <row r="12774" spans="1:4" x14ac:dyDescent="0.25">
      <c r="A12774" s="2">
        <v>540</v>
      </c>
      <c r="B12774">
        <v>14217</v>
      </c>
      <c r="C12774" s="3">
        <v>4061.0500780000002</v>
      </c>
      <c r="D12774" s="2"/>
    </row>
    <row r="12775" spans="1:4" x14ac:dyDescent="0.25">
      <c r="A12775" s="2">
        <v>540</v>
      </c>
      <c r="B12775">
        <v>14218</v>
      </c>
      <c r="C12775" s="3">
        <v>7201.8755659999997</v>
      </c>
      <c r="D12775" s="2"/>
    </row>
    <row r="12776" spans="1:4" x14ac:dyDescent="0.25">
      <c r="A12776" s="2">
        <v>540</v>
      </c>
      <c r="B12776">
        <v>14219</v>
      </c>
      <c r="C12776" s="3">
        <v>6625.7352300000002</v>
      </c>
      <c r="D12776" s="2"/>
    </row>
    <row r="12777" spans="1:4" x14ac:dyDescent="0.25">
      <c r="A12777" s="2">
        <v>540</v>
      </c>
      <c r="B12777">
        <v>14220</v>
      </c>
      <c r="C12777" s="3">
        <v>3461.7193860000002</v>
      </c>
      <c r="D12777" s="2"/>
    </row>
    <row r="12778" spans="1:4" x14ac:dyDescent="0.25">
      <c r="A12778" s="2">
        <v>540</v>
      </c>
      <c r="B12778">
        <v>14221</v>
      </c>
      <c r="C12778" s="3">
        <v>3794.8232360000002</v>
      </c>
      <c r="D12778" s="2"/>
    </row>
    <row r="12779" spans="1:4" x14ac:dyDescent="0.25">
      <c r="A12779" s="2">
        <v>540</v>
      </c>
      <c r="B12779">
        <v>14222</v>
      </c>
      <c r="C12779" s="3">
        <v>6625.7352300000002</v>
      </c>
      <c r="D12779" s="2"/>
    </row>
    <row r="12780" spans="1:4" x14ac:dyDescent="0.25">
      <c r="A12780" s="2">
        <v>540</v>
      </c>
      <c r="B12780">
        <v>14223</v>
      </c>
      <c r="C12780" s="3">
        <v>5295.8683899999996</v>
      </c>
      <c r="D12780" s="2"/>
    </row>
    <row r="12781" spans="1:4" x14ac:dyDescent="0.25">
      <c r="A12781" s="2">
        <v>540</v>
      </c>
      <c r="B12781">
        <v>14224</v>
      </c>
      <c r="C12781" s="3">
        <v>5295.8683899999996</v>
      </c>
      <c r="D12781" s="2"/>
    </row>
    <row r="12782" spans="1:4" x14ac:dyDescent="0.25">
      <c r="A12782" s="2">
        <v>540</v>
      </c>
      <c r="B12782">
        <v>14225</v>
      </c>
      <c r="C12782" s="3">
        <v>50083.904401</v>
      </c>
      <c r="D12782" s="2"/>
    </row>
    <row r="12783" spans="1:4" x14ac:dyDescent="0.25">
      <c r="A12783" s="2">
        <v>540</v>
      </c>
      <c r="B12783">
        <v>14226</v>
      </c>
      <c r="C12783" s="3">
        <v>51952.862566999996</v>
      </c>
      <c r="D12783" s="2"/>
    </row>
    <row r="12784" spans="1:4" x14ac:dyDescent="0.25">
      <c r="A12784" s="2">
        <v>540</v>
      </c>
      <c r="B12784">
        <v>14227</v>
      </c>
      <c r="C12784" s="3">
        <v>16890.147130000001</v>
      </c>
      <c r="D12784" s="2"/>
    </row>
    <row r="12785" spans="1:4" x14ac:dyDescent="0.25">
      <c r="A12785" s="2">
        <v>540</v>
      </c>
      <c r="B12785">
        <v>14228</v>
      </c>
      <c r="C12785" s="3">
        <v>3370.3277640000001</v>
      </c>
      <c r="D12785" s="2"/>
    </row>
    <row r="12786" spans="1:4" x14ac:dyDescent="0.25">
      <c r="A12786" s="2">
        <v>540</v>
      </c>
      <c r="B12786">
        <v>14229</v>
      </c>
      <c r="C12786" s="3">
        <v>3482.0103530000001</v>
      </c>
      <c r="D12786" s="2"/>
    </row>
    <row r="12787" spans="1:4" x14ac:dyDescent="0.25">
      <c r="A12787" s="2">
        <v>540</v>
      </c>
      <c r="B12787">
        <v>14230</v>
      </c>
      <c r="C12787" s="3">
        <v>4008.2548419999998</v>
      </c>
      <c r="D12787" s="2"/>
    </row>
    <row r="12788" spans="1:4" x14ac:dyDescent="0.25">
      <c r="A12788" s="2">
        <v>540</v>
      </c>
      <c r="B12788">
        <v>14231</v>
      </c>
      <c r="C12788" s="3">
        <v>17292.00188</v>
      </c>
      <c r="D12788" s="2"/>
    </row>
    <row r="12789" spans="1:4" x14ac:dyDescent="0.25">
      <c r="A12789" s="2">
        <v>540</v>
      </c>
      <c r="B12789">
        <v>14232</v>
      </c>
      <c r="C12789" s="3">
        <v>52561.716565000002</v>
      </c>
      <c r="D12789" s="2"/>
    </row>
    <row r="12790" spans="1:4" x14ac:dyDescent="0.25">
      <c r="A12790" s="2">
        <v>540</v>
      </c>
      <c r="B12790">
        <v>14233</v>
      </c>
      <c r="C12790" s="3">
        <v>24335.553301</v>
      </c>
      <c r="D12790" s="2"/>
    </row>
    <row r="12791" spans="1:4" x14ac:dyDescent="0.25">
      <c r="A12791" s="2">
        <v>540</v>
      </c>
      <c r="B12791">
        <v>14234</v>
      </c>
      <c r="C12791" s="3">
        <v>1576.9451790000001</v>
      </c>
      <c r="D12791" s="2"/>
    </row>
    <row r="12792" spans="1:4" x14ac:dyDescent="0.25">
      <c r="A12792" s="2">
        <v>540</v>
      </c>
      <c r="B12792">
        <v>14235</v>
      </c>
      <c r="C12792" s="3">
        <v>51024.593231999999</v>
      </c>
      <c r="D12792" s="2"/>
    </row>
    <row r="12793" spans="1:4" x14ac:dyDescent="0.25">
      <c r="A12793" s="2">
        <v>540</v>
      </c>
      <c r="B12793">
        <v>14236</v>
      </c>
      <c r="C12793" s="3">
        <v>1238.4895140000001</v>
      </c>
      <c r="D12793" s="2"/>
    </row>
    <row r="12794" spans="1:4" x14ac:dyDescent="0.25">
      <c r="A12794" s="2">
        <v>540</v>
      </c>
      <c r="B12794">
        <v>14237</v>
      </c>
      <c r="C12794" s="3">
        <v>25844.540970999999</v>
      </c>
      <c r="D12794" s="2"/>
    </row>
    <row r="12795" spans="1:4" x14ac:dyDescent="0.25">
      <c r="A12795" s="2">
        <v>540</v>
      </c>
      <c r="B12795">
        <v>14238</v>
      </c>
      <c r="C12795" s="3">
        <v>23469.943432</v>
      </c>
      <c r="D12795" s="2"/>
    </row>
    <row r="12796" spans="1:4" x14ac:dyDescent="0.25">
      <c r="A12796" s="2">
        <v>540</v>
      </c>
      <c r="B12796">
        <v>14239</v>
      </c>
      <c r="C12796" s="3">
        <v>49161.652085000002</v>
      </c>
      <c r="D12796" s="2"/>
    </row>
    <row r="12797" spans="1:4" x14ac:dyDescent="0.25">
      <c r="A12797" s="2">
        <v>540</v>
      </c>
      <c r="B12797">
        <v>14240</v>
      </c>
      <c r="C12797" s="3">
        <v>22751.315739000001</v>
      </c>
      <c r="D12797" s="2"/>
    </row>
    <row r="12798" spans="1:4" x14ac:dyDescent="0.25">
      <c r="A12798" s="2">
        <v>540</v>
      </c>
      <c r="B12798">
        <v>14241</v>
      </c>
      <c r="C12798" s="3">
        <v>21881.924935999999</v>
      </c>
      <c r="D12798" s="2"/>
    </row>
    <row r="12799" spans="1:4" x14ac:dyDescent="0.25">
      <c r="A12799" s="2">
        <v>540</v>
      </c>
      <c r="B12799">
        <v>14242</v>
      </c>
      <c r="C12799" s="3">
        <v>22751.315739000001</v>
      </c>
      <c r="D12799" s="2"/>
    </row>
    <row r="12800" spans="1:4" x14ac:dyDescent="0.25">
      <c r="A12800" s="2">
        <v>540</v>
      </c>
      <c r="B12800">
        <v>14243</v>
      </c>
      <c r="C12800" s="3">
        <v>21571.987464000002</v>
      </c>
      <c r="D12800" s="2"/>
    </row>
    <row r="12801" spans="1:4" x14ac:dyDescent="0.25">
      <c r="A12801" s="2">
        <v>540</v>
      </c>
      <c r="B12801">
        <v>14244</v>
      </c>
      <c r="C12801" s="3">
        <v>6740.3327579999996</v>
      </c>
      <c r="D12801" s="2"/>
    </row>
    <row r="12802" spans="1:4" x14ac:dyDescent="0.25">
      <c r="A12802" s="2">
        <v>540</v>
      </c>
      <c r="B12802">
        <v>14245</v>
      </c>
      <c r="C12802" s="3">
        <v>10762.137667000001</v>
      </c>
      <c r="D12802" s="2"/>
    </row>
    <row r="12803" spans="1:4" x14ac:dyDescent="0.25">
      <c r="A12803" s="2">
        <v>540</v>
      </c>
      <c r="B12803">
        <v>14246</v>
      </c>
      <c r="C12803" s="3">
        <v>119654.20019800001</v>
      </c>
      <c r="D12803" s="2"/>
    </row>
    <row r="12804" spans="1:4" x14ac:dyDescent="0.25">
      <c r="A12804" s="2">
        <v>540</v>
      </c>
      <c r="B12804">
        <v>14247</v>
      </c>
      <c r="C12804" s="3">
        <v>108560.268238</v>
      </c>
      <c r="D12804" s="2"/>
    </row>
    <row r="12805" spans="1:4" x14ac:dyDescent="0.25">
      <c r="A12805" s="2">
        <v>540</v>
      </c>
      <c r="B12805">
        <v>14248</v>
      </c>
      <c r="C12805" s="3">
        <v>121065.49965500001</v>
      </c>
      <c r="D12805" s="2"/>
    </row>
    <row r="12806" spans="1:4" x14ac:dyDescent="0.25">
      <c r="A12806" s="2">
        <v>540</v>
      </c>
      <c r="B12806">
        <v>14249</v>
      </c>
      <c r="C12806" s="3">
        <v>7879.1679290000002</v>
      </c>
      <c r="D12806" s="2"/>
    </row>
    <row r="12807" spans="1:4" x14ac:dyDescent="0.25">
      <c r="A12807" s="2">
        <v>540</v>
      </c>
      <c r="B12807">
        <v>14250</v>
      </c>
      <c r="C12807" s="3">
        <v>15875.314302999999</v>
      </c>
      <c r="D12807" s="2"/>
    </row>
    <row r="12808" spans="1:4" x14ac:dyDescent="0.25">
      <c r="A12808" s="2">
        <v>540</v>
      </c>
      <c r="B12808">
        <v>14251</v>
      </c>
      <c r="C12808" s="3">
        <v>15972.872224000001</v>
      </c>
      <c r="D12808" s="2"/>
    </row>
    <row r="12809" spans="1:4" x14ac:dyDescent="0.25">
      <c r="A12809" s="2">
        <v>540</v>
      </c>
      <c r="B12809">
        <v>14252</v>
      </c>
      <c r="C12809" s="3">
        <v>113186.331727</v>
      </c>
      <c r="D12809" s="2"/>
    </row>
    <row r="12810" spans="1:4" x14ac:dyDescent="0.25">
      <c r="A12810" s="2">
        <v>540</v>
      </c>
      <c r="B12810">
        <v>14253</v>
      </c>
      <c r="C12810" s="3">
        <v>6802.0728239999999</v>
      </c>
      <c r="D12810" s="2"/>
    </row>
    <row r="12811" spans="1:4" x14ac:dyDescent="0.25">
      <c r="A12811" s="2">
        <v>540</v>
      </c>
      <c r="B12811">
        <v>14254</v>
      </c>
      <c r="C12811" s="3">
        <v>5655.2014710000003</v>
      </c>
      <c r="D12811" s="2"/>
    </row>
    <row r="12812" spans="1:4" x14ac:dyDescent="0.25">
      <c r="A12812" s="2">
        <v>540</v>
      </c>
      <c r="B12812">
        <v>14255</v>
      </c>
      <c r="C12812" s="3">
        <v>88260.818432999993</v>
      </c>
      <c r="D12812" s="2"/>
    </row>
    <row r="12813" spans="1:4" x14ac:dyDescent="0.25">
      <c r="A12813" s="2">
        <v>540</v>
      </c>
      <c r="B12813">
        <v>14256</v>
      </c>
      <c r="C12813" s="3">
        <v>102939.91740999999</v>
      </c>
      <c r="D12813" s="2"/>
    </row>
    <row r="12814" spans="1:4" x14ac:dyDescent="0.25">
      <c r="A12814" s="2">
        <v>540</v>
      </c>
      <c r="B12814">
        <v>14257</v>
      </c>
      <c r="C12814" s="3">
        <v>10226.583345999999</v>
      </c>
      <c r="D12814" s="2"/>
    </row>
    <row r="12815" spans="1:4" x14ac:dyDescent="0.25">
      <c r="A12815" s="2">
        <v>540</v>
      </c>
      <c r="B12815">
        <v>14258</v>
      </c>
      <c r="C12815" s="3">
        <v>22922.93334</v>
      </c>
      <c r="D12815" s="2"/>
    </row>
    <row r="12816" spans="1:4" x14ac:dyDescent="0.25">
      <c r="A12816" s="2">
        <v>540</v>
      </c>
      <c r="B12816">
        <v>14259</v>
      </c>
      <c r="C12816" s="3">
        <v>24686.594158</v>
      </c>
      <c r="D12816" s="2"/>
    </row>
    <row r="12817" spans="1:4" x14ac:dyDescent="0.25">
      <c r="A12817" s="2">
        <v>540</v>
      </c>
      <c r="B12817">
        <v>14260</v>
      </c>
      <c r="C12817" s="3">
        <v>23149.165284999999</v>
      </c>
      <c r="D12817" s="2"/>
    </row>
    <row r="12818" spans="1:4" x14ac:dyDescent="0.25">
      <c r="A12818" s="2">
        <v>540</v>
      </c>
      <c r="B12818">
        <v>14261</v>
      </c>
      <c r="C12818" s="3">
        <v>31897.508429000001</v>
      </c>
      <c r="D12818" s="2"/>
    </row>
    <row r="12819" spans="1:4" x14ac:dyDescent="0.25">
      <c r="A12819" s="2">
        <v>540</v>
      </c>
      <c r="B12819">
        <v>14262</v>
      </c>
      <c r="C12819" s="3">
        <v>108595.11887999999</v>
      </c>
      <c r="D12819" s="2"/>
    </row>
    <row r="12820" spans="1:4" x14ac:dyDescent="0.25">
      <c r="A12820" s="2">
        <v>540</v>
      </c>
      <c r="B12820">
        <v>14263</v>
      </c>
      <c r="C12820" s="3">
        <v>77501.663407999993</v>
      </c>
      <c r="D12820" s="2"/>
    </row>
    <row r="12821" spans="1:4" x14ac:dyDescent="0.25">
      <c r="A12821" s="2">
        <v>540</v>
      </c>
      <c r="B12821">
        <v>14264</v>
      </c>
      <c r="C12821" s="3">
        <v>13184.248082</v>
      </c>
      <c r="D12821" s="2"/>
    </row>
    <row r="12822" spans="1:4" x14ac:dyDescent="0.25">
      <c r="A12822" s="2">
        <v>540</v>
      </c>
      <c r="B12822">
        <v>14265</v>
      </c>
      <c r="C12822" s="3">
        <v>51290.940761999998</v>
      </c>
      <c r="D12822" s="2"/>
    </row>
    <row r="12823" spans="1:4" x14ac:dyDescent="0.25">
      <c r="A12823" s="2">
        <v>540</v>
      </c>
      <c r="B12823">
        <v>14266</v>
      </c>
      <c r="C12823" s="3">
        <v>6299.1272206659996</v>
      </c>
      <c r="D12823" s="2"/>
    </row>
    <row r="12824" spans="1:4" x14ac:dyDescent="0.25">
      <c r="A12824" s="2">
        <v>540</v>
      </c>
      <c r="B12824">
        <v>14267</v>
      </c>
      <c r="C12824" s="3">
        <v>1961.058788</v>
      </c>
      <c r="D12824" s="2"/>
    </row>
    <row r="12825" spans="1:4" x14ac:dyDescent="0.25">
      <c r="A12825" s="2">
        <v>540</v>
      </c>
      <c r="B12825">
        <v>14269</v>
      </c>
      <c r="C12825" s="3">
        <v>110340.888678</v>
      </c>
      <c r="D12825" s="2"/>
    </row>
    <row r="12826" spans="1:4" x14ac:dyDescent="0.25">
      <c r="A12826" s="2">
        <v>540</v>
      </c>
      <c r="B12826">
        <v>14270</v>
      </c>
      <c r="C12826" s="3">
        <v>16416.241110999999</v>
      </c>
      <c r="D12826" s="2"/>
    </row>
    <row r="12827" spans="1:4" x14ac:dyDescent="0.25">
      <c r="A12827" s="2">
        <v>540</v>
      </c>
      <c r="B12827">
        <v>14271</v>
      </c>
      <c r="C12827" s="3">
        <v>109266.06604200001</v>
      </c>
      <c r="D12827" s="2"/>
    </row>
    <row r="12828" spans="1:4" x14ac:dyDescent="0.25">
      <c r="A12828" s="2">
        <v>540</v>
      </c>
      <c r="B12828">
        <v>14272</v>
      </c>
      <c r="C12828" s="3">
        <v>34284.537098000001</v>
      </c>
      <c r="D12828" s="2"/>
    </row>
    <row r="12829" spans="1:4" x14ac:dyDescent="0.25">
      <c r="A12829" s="2">
        <v>540</v>
      </c>
      <c r="B12829">
        <v>14273</v>
      </c>
      <c r="C12829" s="3">
        <v>43851.131577665998</v>
      </c>
      <c r="D12829" s="2"/>
    </row>
    <row r="12830" spans="1:4" x14ac:dyDescent="0.25">
      <c r="A12830" s="2">
        <v>540</v>
      </c>
      <c r="B12830">
        <v>14274</v>
      </c>
      <c r="C12830" s="3">
        <v>10394.122507665999</v>
      </c>
      <c r="D12830" s="2"/>
    </row>
    <row r="12831" spans="1:4" x14ac:dyDescent="0.25">
      <c r="A12831" s="2">
        <v>540</v>
      </c>
      <c r="B12831">
        <v>14276</v>
      </c>
      <c r="C12831" s="3">
        <v>14985.896343</v>
      </c>
      <c r="D12831" s="2"/>
    </row>
    <row r="12832" spans="1:4" x14ac:dyDescent="0.25">
      <c r="A12832" s="2">
        <v>540</v>
      </c>
      <c r="B12832">
        <v>14278</v>
      </c>
      <c r="C12832" s="3">
        <v>10385.455841000001</v>
      </c>
      <c r="D12832" s="2"/>
    </row>
    <row r="12833" spans="1:4" x14ac:dyDescent="0.25">
      <c r="A12833" s="2">
        <v>540</v>
      </c>
      <c r="B12833">
        <v>14280</v>
      </c>
      <c r="C12833" s="3">
        <v>37023.572996666</v>
      </c>
      <c r="D12833" s="2"/>
    </row>
    <row r="12834" spans="1:4" x14ac:dyDescent="0.25">
      <c r="A12834" s="2">
        <v>540</v>
      </c>
      <c r="B12834">
        <v>14281</v>
      </c>
      <c r="C12834" s="3">
        <v>18508.637062665999</v>
      </c>
      <c r="D12834" s="2"/>
    </row>
    <row r="12835" spans="1:4" x14ac:dyDescent="0.25">
      <c r="A12835" s="2">
        <v>540</v>
      </c>
      <c r="B12835">
        <v>14283</v>
      </c>
      <c r="C12835" s="3">
        <v>18508.637062665999</v>
      </c>
      <c r="D12835" s="2"/>
    </row>
    <row r="12836" spans="1:4" x14ac:dyDescent="0.25">
      <c r="A12836" s="2">
        <v>540</v>
      </c>
      <c r="B12836">
        <v>14284</v>
      </c>
      <c r="C12836" s="3">
        <v>52516.638372332003</v>
      </c>
      <c r="D12836" s="2"/>
    </row>
    <row r="12837" spans="1:4" x14ac:dyDescent="0.25">
      <c r="A12837" s="2">
        <v>540</v>
      </c>
      <c r="B12837">
        <v>14285</v>
      </c>
      <c r="C12837" s="3">
        <v>23238.692461333001</v>
      </c>
      <c r="D12837" s="2"/>
    </row>
    <row r="12838" spans="1:4" x14ac:dyDescent="0.25">
      <c r="A12838" s="2">
        <v>540</v>
      </c>
      <c r="B12838">
        <v>14286</v>
      </c>
      <c r="C12838" s="3">
        <v>68921.790987</v>
      </c>
      <c r="D12838" s="2"/>
    </row>
    <row r="12839" spans="1:4" x14ac:dyDescent="0.25">
      <c r="A12839" s="2">
        <v>540</v>
      </c>
      <c r="B12839">
        <v>14287</v>
      </c>
      <c r="C12839" s="3">
        <v>23238.692461333001</v>
      </c>
      <c r="D12839" s="2"/>
    </row>
    <row r="12840" spans="1:4" x14ac:dyDescent="0.25">
      <c r="A12840" s="2">
        <v>540</v>
      </c>
      <c r="B12840">
        <v>14288</v>
      </c>
      <c r="C12840" s="3">
        <v>96597.045504333</v>
      </c>
      <c r="D12840" s="2"/>
    </row>
    <row r="12841" spans="1:4" x14ac:dyDescent="0.25">
      <c r="A12841" s="2">
        <v>540</v>
      </c>
      <c r="B12841">
        <v>14289</v>
      </c>
      <c r="C12841" s="3">
        <v>96923.698745332993</v>
      </c>
      <c r="D12841" s="2"/>
    </row>
    <row r="12842" spans="1:4" x14ac:dyDescent="0.25">
      <c r="A12842" s="2">
        <v>540</v>
      </c>
      <c r="B12842">
        <v>14290</v>
      </c>
      <c r="C12842" s="3">
        <v>73358.353046000004</v>
      </c>
      <c r="D12842" s="2"/>
    </row>
    <row r="12843" spans="1:4" x14ac:dyDescent="0.25">
      <c r="A12843" s="2">
        <v>540</v>
      </c>
      <c r="B12843">
        <v>14291</v>
      </c>
      <c r="C12843" s="3">
        <v>93299.526360999997</v>
      </c>
      <c r="D12843" s="2"/>
    </row>
    <row r="12844" spans="1:4" x14ac:dyDescent="0.25">
      <c r="A12844" s="2">
        <v>540</v>
      </c>
      <c r="B12844">
        <v>14292</v>
      </c>
      <c r="C12844" s="3">
        <v>15247.901776999999</v>
      </c>
      <c r="D12844" s="2"/>
    </row>
    <row r="12845" spans="1:4" x14ac:dyDescent="0.25">
      <c r="A12845" s="2">
        <v>540</v>
      </c>
      <c r="B12845">
        <v>14293</v>
      </c>
      <c r="C12845" s="3">
        <v>19468.947855999999</v>
      </c>
      <c r="D12845" s="2"/>
    </row>
    <row r="12846" spans="1:4" x14ac:dyDescent="0.25">
      <c r="A12846" s="2">
        <v>540</v>
      </c>
      <c r="B12846">
        <v>14295</v>
      </c>
      <c r="C12846" s="3">
        <v>15229.729369000001</v>
      </c>
      <c r="D12846" s="2"/>
    </row>
    <row r="12847" spans="1:4" x14ac:dyDescent="0.25">
      <c r="A12847" s="2">
        <v>540</v>
      </c>
      <c r="B12847">
        <v>14296</v>
      </c>
      <c r="C12847" s="3">
        <v>15836.34605</v>
      </c>
      <c r="D12847" s="2"/>
    </row>
    <row r="12848" spans="1:4" x14ac:dyDescent="0.25">
      <c r="A12848" s="2">
        <v>540</v>
      </c>
      <c r="B12848">
        <v>14297</v>
      </c>
      <c r="C12848" s="3">
        <v>23597.219756999999</v>
      </c>
      <c r="D12848" s="2"/>
    </row>
    <row r="12849" spans="1:4" x14ac:dyDescent="0.25">
      <c r="A12849" s="2">
        <v>540</v>
      </c>
      <c r="B12849">
        <v>14299</v>
      </c>
      <c r="C12849" s="3">
        <v>12567.655156332001</v>
      </c>
      <c r="D12849" s="2"/>
    </row>
    <row r="12850" spans="1:4" x14ac:dyDescent="0.25">
      <c r="A12850" s="2">
        <v>540</v>
      </c>
      <c r="B12850">
        <v>14300</v>
      </c>
      <c r="C12850" s="3">
        <v>10222.186142666</v>
      </c>
      <c r="D12850" s="2"/>
    </row>
    <row r="12851" spans="1:4" x14ac:dyDescent="0.25">
      <c r="A12851" s="2">
        <v>540</v>
      </c>
      <c r="B12851">
        <v>14301</v>
      </c>
      <c r="C12851" s="3">
        <v>4606.7799946659998</v>
      </c>
      <c r="D12851" s="2"/>
    </row>
    <row r="12852" spans="1:4" x14ac:dyDescent="0.25">
      <c r="A12852" s="2">
        <v>540</v>
      </c>
      <c r="B12852">
        <v>14302</v>
      </c>
      <c r="C12852" s="3">
        <v>6244.7814550000003</v>
      </c>
      <c r="D12852" s="2"/>
    </row>
    <row r="12853" spans="1:4" x14ac:dyDescent="0.25">
      <c r="A12853" s="2">
        <v>540</v>
      </c>
      <c r="B12853">
        <v>14303</v>
      </c>
      <c r="C12853" s="3">
        <v>6947.3009006660004</v>
      </c>
      <c r="D12853" s="2"/>
    </row>
    <row r="12854" spans="1:4" x14ac:dyDescent="0.25">
      <c r="A12854" s="2">
        <v>540</v>
      </c>
      <c r="B12854">
        <v>14304</v>
      </c>
      <c r="C12854" s="3">
        <v>2670.7073573319999</v>
      </c>
      <c r="D12854" s="2"/>
    </row>
    <row r="12855" spans="1:4" x14ac:dyDescent="0.25">
      <c r="A12855" s="2">
        <v>540</v>
      </c>
      <c r="B12855">
        <v>14305</v>
      </c>
      <c r="C12855" s="3">
        <v>28845.056716666</v>
      </c>
      <c r="D12855" s="2"/>
    </row>
    <row r="12856" spans="1:4" x14ac:dyDescent="0.25">
      <c r="A12856" s="2">
        <v>540</v>
      </c>
      <c r="B12856">
        <v>14306</v>
      </c>
      <c r="C12856" s="3">
        <v>45029.127196000001</v>
      </c>
      <c r="D12856" s="2"/>
    </row>
    <row r="12857" spans="1:4" x14ac:dyDescent="0.25">
      <c r="A12857" s="2">
        <v>540</v>
      </c>
      <c r="B12857">
        <v>14307</v>
      </c>
      <c r="C12857" s="3">
        <v>12206.849709665999</v>
      </c>
      <c r="D12857" s="2"/>
    </row>
    <row r="12858" spans="1:4" x14ac:dyDescent="0.25">
      <c r="A12858" s="2">
        <v>540</v>
      </c>
      <c r="B12858">
        <v>14308</v>
      </c>
      <c r="C12858" s="3">
        <v>5710.4324656660001</v>
      </c>
      <c r="D12858" s="2"/>
    </row>
    <row r="12859" spans="1:4" x14ac:dyDescent="0.25">
      <c r="A12859" s="2">
        <v>540</v>
      </c>
      <c r="B12859">
        <v>14309</v>
      </c>
      <c r="C12859" s="3">
        <v>7097.6216956660001</v>
      </c>
      <c r="D12859" s="2"/>
    </row>
    <row r="12860" spans="1:4" x14ac:dyDescent="0.25">
      <c r="A12860" s="2">
        <v>540</v>
      </c>
      <c r="B12860">
        <v>14310</v>
      </c>
      <c r="C12860" s="3">
        <v>15904.723282999999</v>
      </c>
      <c r="D12860" s="2"/>
    </row>
    <row r="12861" spans="1:4" x14ac:dyDescent="0.25">
      <c r="A12861" s="2">
        <v>540</v>
      </c>
      <c r="B12861">
        <v>14311</v>
      </c>
      <c r="C12861" s="3">
        <v>2319.2771796659999</v>
      </c>
      <c r="D12861" s="2"/>
    </row>
    <row r="12862" spans="1:4" x14ac:dyDescent="0.25">
      <c r="A12862" s="2">
        <v>540</v>
      </c>
      <c r="B12862">
        <v>14312</v>
      </c>
      <c r="C12862" s="3">
        <v>23837.455308666002</v>
      </c>
      <c r="D12862" s="2"/>
    </row>
    <row r="12863" spans="1:4" x14ac:dyDescent="0.25">
      <c r="A12863" s="2">
        <v>540</v>
      </c>
      <c r="B12863">
        <v>14313</v>
      </c>
      <c r="C12863" s="3">
        <v>13726.697664666</v>
      </c>
      <c r="D12863" s="2"/>
    </row>
    <row r="12864" spans="1:4" x14ac:dyDescent="0.25">
      <c r="A12864" s="2">
        <v>540</v>
      </c>
      <c r="B12864">
        <v>14314</v>
      </c>
      <c r="C12864" s="3">
        <v>15445.858005665999</v>
      </c>
      <c r="D12864" s="2"/>
    </row>
    <row r="12865" spans="1:4" x14ac:dyDescent="0.25">
      <c r="A12865" s="2">
        <v>540</v>
      </c>
      <c r="B12865">
        <v>14315</v>
      </c>
      <c r="C12865" s="3">
        <v>15445.858005665999</v>
      </c>
      <c r="D12865" s="2"/>
    </row>
    <row r="12866" spans="1:4" x14ac:dyDescent="0.25">
      <c r="A12866" s="2">
        <v>540</v>
      </c>
      <c r="B12866">
        <v>14316</v>
      </c>
      <c r="C12866" s="3">
        <v>23837.455308666002</v>
      </c>
      <c r="D12866" s="2"/>
    </row>
    <row r="12867" spans="1:4" x14ac:dyDescent="0.25">
      <c r="A12867" s="2">
        <v>540</v>
      </c>
      <c r="B12867">
        <v>14317</v>
      </c>
      <c r="C12867" s="3">
        <v>1001.642733</v>
      </c>
      <c r="D12867" s="2"/>
    </row>
    <row r="12868" spans="1:4" x14ac:dyDescent="0.25">
      <c r="A12868" s="2">
        <v>540</v>
      </c>
      <c r="B12868">
        <v>14318</v>
      </c>
      <c r="C12868" s="3">
        <v>11843.119318999999</v>
      </c>
      <c r="D12868" s="2"/>
    </row>
    <row r="12869" spans="1:4" x14ac:dyDescent="0.25">
      <c r="A12869" s="2">
        <v>540</v>
      </c>
      <c r="B12869">
        <v>14319</v>
      </c>
      <c r="C12869" s="3">
        <v>8949.6395076659992</v>
      </c>
      <c r="D12869" s="2"/>
    </row>
    <row r="12870" spans="1:4" x14ac:dyDescent="0.25">
      <c r="A12870" s="2">
        <v>540</v>
      </c>
      <c r="B12870">
        <v>14320</v>
      </c>
      <c r="C12870" s="3">
        <v>23837.455308666002</v>
      </c>
      <c r="D12870" s="2"/>
    </row>
    <row r="12871" spans="1:4" x14ac:dyDescent="0.25">
      <c r="A12871" s="2">
        <v>540</v>
      </c>
      <c r="B12871">
        <v>14321</v>
      </c>
      <c r="C12871" s="3">
        <v>8949.6395076659992</v>
      </c>
      <c r="D12871" s="2"/>
    </row>
    <row r="12872" spans="1:4" x14ac:dyDescent="0.25">
      <c r="A12872" s="2">
        <v>540</v>
      </c>
      <c r="B12872">
        <v>14322</v>
      </c>
      <c r="C12872" s="3">
        <v>6472.1016066660004</v>
      </c>
      <c r="D12872" s="2"/>
    </row>
    <row r="12873" spans="1:4" x14ac:dyDescent="0.25">
      <c r="A12873" s="2">
        <v>540</v>
      </c>
      <c r="B12873">
        <v>14323</v>
      </c>
      <c r="C12873" s="3">
        <v>12419.786915999999</v>
      </c>
      <c r="D12873" s="2"/>
    </row>
    <row r="12874" spans="1:4" x14ac:dyDescent="0.25">
      <c r="A12874" s="2">
        <v>540</v>
      </c>
      <c r="B12874">
        <v>14324</v>
      </c>
      <c r="C12874" s="3">
        <v>15622.320616666</v>
      </c>
      <c r="D12874" s="2"/>
    </row>
    <row r="12875" spans="1:4" x14ac:dyDescent="0.25">
      <c r="A12875" s="2">
        <v>540</v>
      </c>
      <c r="B12875">
        <v>14325</v>
      </c>
      <c r="C12875" s="3">
        <v>17474.454582666</v>
      </c>
      <c r="D12875" s="2"/>
    </row>
    <row r="12876" spans="1:4" x14ac:dyDescent="0.25">
      <c r="A12876" s="2">
        <v>540</v>
      </c>
      <c r="B12876">
        <v>14329</v>
      </c>
      <c r="C12876" s="3">
        <v>17474.454582666</v>
      </c>
      <c r="D12876" s="2"/>
    </row>
    <row r="12877" spans="1:4" x14ac:dyDescent="0.25">
      <c r="A12877" s="2">
        <v>540</v>
      </c>
      <c r="B12877">
        <v>14330</v>
      </c>
      <c r="C12877" s="3">
        <v>11149.010243000001</v>
      </c>
      <c r="D12877" s="2"/>
    </row>
    <row r="12878" spans="1:4" x14ac:dyDescent="0.25">
      <c r="A12878" s="2">
        <v>540</v>
      </c>
      <c r="B12878">
        <v>14331</v>
      </c>
      <c r="C12878" s="3">
        <v>11157.676909665999</v>
      </c>
      <c r="D12878" s="2"/>
    </row>
    <row r="12879" spans="1:4" x14ac:dyDescent="0.25">
      <c r="A12879" s="2">
        <v>540</v>
      </c>
      <c r="B12879">
        <v>14332</v>
      </c>
      <c r="C12879" s="3">
        <v>1467.3061296660001</v>
      </c>
      <c r="D12879" s="2"/>
    </row>
    <row r="12880" spans="1:4" x14ac:dyDescent="0.25">
      <c r="A12880" s="2">
        <v>540</v>
      </c>
      <c r="B12880">
        <v>14333</v>
      </c>
      <c r="C12880" s="3">
        <v>12607.649705</v>
      </c>
      <c r="D12880" s="2"/>
    </row>
    <row r="12881" spans="1:4" x14ac:dyDescent="0.25">
      <c r="A12881" s="2">
        <v>540</v>
      </c>
      <c r="B12881">
        <v>14334</v>
      </c>
      <c r="C12881" s="3">
        <v>21808.890620999999</v>
      </c>
      <c r="D12881" s="2"/>
    </row>
    <row r="12882" spans="1:4" x14ac:dyDescent="0.25">
      <c r="A12882" s="2">
        <v>540</v>
      </c>
      <c r="B12882">
        <v>14335</v>
      </c>
      <c r="C12882" s="3">
        <v>10793.754489000001</v>
      </c>
      <c r="D12882" s="2"/>
    </row>
    <row r="12883" spans="1:4" x14ac:dyDescent="0.25">
      <c r="A12883" s="2">
        <v>540</v>
      </c>
      <c r="B12883">
        <v>14336</v>
      </c>
      <c r="C12883" s="3">
        <v>7204.7159670000001</v>
      </c>
      <c r="D12883" s="2"/>
    </row>
    <row r="12884" spans="1:4" x14ac:dyDescent="0.25">
      <c r="A12884" s="2">
        <v>540</v>
      </c>
      <c r="B12884">
        <v>14337</v>
      </c>
      <c r="C12884" s="3">
        <v>12075.450430999999</v>
      </c>
      <c r="D12884" s="2"/>
    </row>
    <row r="12885" spans="1:4" x14ac:dyDescent="0.25">
      <c r="A12885" s="2">
        <v>540</v>
      </c>
      <c r="B12885">
        <v>14338</v>
      </c>
      <c r="C12885" s="3">
        <v>10945.282912000001</v>
      </c>
      <c r="D12885" s="2"/>
    </row>
    <row r="12886" spans="1:4" x14ac:dyDescent="0.25">
      <c r="A12886" s="2">
        <v>540</v>
      </c>
      <c r="B12886">
        <v>14339</v>
      </c>
      <c r="C12886" s="3">
        <v>10755.088856333001</v>
      </c>
      <c r="D12886" s="2"/>
    </row>
    <row r="12887" spans="1:4" x14ac:dyDescent="0.25">
      <c r="A12887" s="2">
        <v>540</v>
      </c>
      <c r="B12887">
        <v>14340</v>
      </c>
      <c r="C12887" s="3">
        <v>8396.0314749999998</v>
      </c>
      <c r="D12887" s="2"/>
    </row>
    <row r="12888" spans="1:4" x14ac:dyDescent="0.25">
      <c r="A12888" s="2">
        <v>540</v>
      </c>
      <c r="B12888">
        <v>14341</v>
      </c>
      <c r="C12888" s="3">
        <v>21166.821137999999</v>
      </c>
      <c r="D12888" s="2"/>
    </row>
    <row r="12889" spans="1:4" x14ac:dyDescent="0.25">
      <c r="A12889" s="2">
        <v>540</v>
      </c>
      <c r="B12889">
        <v>14342</v>
      </c>
      <c r="C12889" s="3">
        <v>10762.702720333</v>
      </c>
      <c r="D12889" s="2"/>
    </row>
    <row r="12890" spans="1:4" x14ac:dyDescent="0.25">
      <c r="A12890" s="2">
        <v>540</v>
      </c>
      <c r="B12890">
        <v>14343</v>
      </c>
      <c r="C12890" s="3">
        <v>42468.206727333003</v>
      </c>
      <c r="D12890" s="2"/>
    </row>
    <row r="12891" spans="1:4" x14ac:dyDescent="0.25">
      <c r="A12891" s="2">
        <v>540</v>
      </c>
      <c r="B12891">
        <v>14344</v>
      </c>
      <c r="C12891" s="3">
        <v>40135.256797333001</v>
      </c>
      <c r="D12891" s="2"/>
    </row>
    <row r="12892" spans="1:4" x14ac:dyDescent="0.25">
      <c r="A12892" s="2">
        <v>540</v>
      </c>
      <c r="B12892">
        <v>14345</v>
      </c>
      <c r="C12892" s="3">
        <v>2357.5797929999999</v>
      </c>
      <c r="D12892" s="2"/>
    </row>
    <row r="12893" spans="1:4" x14ac:dyDescent="0.25">
      <c r="A12893" s="2">
        <v>540</v>
      </c>
      <c r="B12893">
        <v>14346</v>
      </c>
      <c r="C12893" s="3">
        <v>40135.256797333001</v>
      </c>
      <c r="D12893" s="2"/>
    </row>
    <row r="12894" spans="1:4" x14ac:dyDescent="0.25">
      <c r="A12894" s="2">
        <v>540</v>
      </c>
      <c r="B12894">
        <v>14347</v>
      </c>
      <c r="C12894" s="3">
        <v>40135.256797333001</v>
      </c>
      <c r="D12894" s="2"/>
    </row>
    <row r="12895" spans="1:4" x14ac:dyDescent="0.25">
      <c r="A12895" s="2">
        <v>540</v>
      </c>
      <c r="B12895">
        <v>14348</v>
      </c>
      <c r="C12895" s="3">
        <v>6980.9449169999998</v>
      </c>
      <c r="D12895" s="2"/>
    </row>
    <row r="12896" spans="1:4" x14ac:dyDescent="0.25">
      <c r="A12896" s="2">
        <v>540</v>
      </c>
      <c r="B12896">
        <v>14349</v>
      </c>
      <c r="C12896" s="3">
        <v>4685.069512</v>
      </c>
      <c r="D12896" s="2"/>
    </row>
    <row r="12897" spans="1:4" x14ac:dyDescent="0.25">
      <c r="A12897" s="2">
        <v>540</v>
      </c>
      <c r="B12897">
        <v>14350</v>
      </c>
      <c r="C12897" s="3">
        <v>25553.763727333</v>
      </c>
      <c r="D12897" s="2"/>
    </row>
    <row r="12898" spans="1:4" x14ac:dyDescent="0.25">
      <c r="A12898" s="2">
        <v>540</v>
      </c>
      <c r="B12898">
        <v>14351</v>
      </c>
      <c r="C12898" s="3">
        <v>10086.981481999999</v>
      </c>
      <c r="D12898" s="2"/>
    </row>
    <row r="12899" spans="1:4" x14ac:dyDescent="0.25">
      <c r="A12899" s="2">
        <v>540</v>
      </c>
      <c r="B12899">
        <v>14352</v>
      </c>
      <c r="C12899" s="3">
        <v>10082.822307</v>
      </c>
      <c r="D12899" s="2"/>
    </row>
    <row r="12900" spans="1:4" x14ac:dyDescent="0.25">
      <c r="A12900" s="2">
        <v>540</v>
      </c>
      <c r="B12900">
        <v>14353</v>
      </c>
      <c r="C12900" s="3">
        <v>26604.814573332998</v>
      </c>
      <c r="D12900" s="2"/>
    </row>
    <row r="12901" spans="1:4" x14ac:dyDescent="0.25">
      <c r="A12901" s="2">
        <v>540</v>
      </c>
      <c r="B12901">
        <v>14354</v>
      </c>
      <c r="C12901" s="3">
        <v>9252.5744529999993</v>
      </c>
      <c r="D12901" s="2"/>
    </row>
    <row r="12902" spans="1:4" x14ac:dyDescent="0.25">
      <c r="A12902" s="2">
        <v>540</v>
      </c>
      <c r="B12902">
        <v>14355</v>
      </c>
      <c r="C12902" s="3">
        <v>8451.1260829999992</v>
      </c>
      <c r="D12902" s="2"/>
    </row>
    <row r="12903" spans="1:4" x14ac:dyDescent="0.25">
      <c r="A12903" s="2">
        <v>540</v>
      </c>
      <c r="B12903">
        <v>14356</v>
      </c>
      <c r="C12903" s="3">
        <v>2932.1342800000002</v>
      </c>
      <c r="D12903" s="2"/>
    </row>
    <row r="12904" spans="1:4" x14ac:dyDescent="0.25">
      <c r="A12904" s="2">
        <v>540</v>
      </c>
      <c r="B12904">
        <v>14357</v>
      </c>
      <c r="C12904" s="3">
        <v>31737.247739333001</v>
      </c>
      <c r="D12904" s="2"/>
    </row>
    <row r="12905" spans="1:4" x14ac:dyDescent="0.25">
      <c r="A12905" s="2">
        <v>540</v>
      </c>
      <c r="B12905">
        <v>14358</v>
      </c>
      <c r="C12905" s="3">
        <v>33979.390969332999</v>
      </c>
      <c r="D12905" s="2"/>
    </row>
    <row r="12906" spans="1:4" x14ac:dyDescent="0.25">
      <c r="A12906" s="2">
        <v>540</v>
      </c>
      <c r="B12906">
        <v>14359</v>
      </c>
      <c r="C12906" s="3">
        <v>5639.7764740000002</v>
      </c>
      <c r="D12906" s="2"/>
    </row>
    <row r="12907" spans="1:4" x14ac:dyDescent="0.25">
      <c r="A12907" s="2">
        <v>540</v>
      </c>
      <c r="B12907">
        <v>14360</v>
      </c>
      <c r="C12907" s="3">
        <v>10038.406782</v>
      </c>
      <c r="D12907" s="2"/>
    </row>
    <row r="12908" spans="1:4" x14ac:dyDescent="0.25">
      <c r="A12908" s="2">
        <v>540</v>
      </c>
      <c r="B12908">
        <v>14361</v>
      </c>
      <c r="C12908" s="3">
        <v>392.39735300000001</v>
      </c>
      <c r="D12908" s="2"/>
    </row>
    <row r="12909" spans="1:4" x14ac:dyDescent="0.25">
      <c r="A12909" s="2">
        <v>540</v>
      </c>
      <c r="B12909">
        <v>14362</v>
      </c>
      <c r="C12909" s="3">
        <v>48648.013027000001</v>
      </c>
      <c r="D12909" s="2"/>
    </row>
    <row r="12910" spans="1:4" x14ac:dyDescent="0.25">
      <c r="A12910" s="2">
        <v>540</v>
      </c>
      <c r="B12910">
        <v>14363</v>
      </c>
      <c r="C12910" s="3">
        <v>15183.024625</v>
      </c>
      <c r="D12910" s="2"/>
    </row>
    <row r="12911" spans="1:4" x14ac:dyDescent="0.25">
      <c r="A12911" s="2">
        <v>540</v>
      </c>
      <c r="B12911">
        <v>14364</v>
      </c>
      <c r="C12911" s="3">
        <v>33696.840787000001</v>
      </c>
      <c r="D12911" s="2"/>
    </row>
    <row r="12912" spans="1:4" x14ac:dyDescent="0.25">
      <c r="A12912" s="2">
        <v>540</v>
      </c>
      <c r="B12912">
        <v>14365</v>
      </c>
      <c r="C12912" s="3">
        <v>2163.2819249999998</v>
      </c>
      <c r="D12912" s="2"/>
    </row>
    <row r="12913" spans="1:4" x14ac:dyDescent="0.25">
      <c r="A12913" s="2">
        <v>540</v>
      </c>
      <c r="B12913">
        <v>14366</v>
      </c>
      <c r="C12913" s="3">
        <v>2535.5608929999999</v>
      </c>
      <c r="D12913" s="2"/>
    </row>
    <row r="12914" spans="1:4" x14ac:dyDescent="0.25">
      <c r="A12914" s="2">
        <v>540</v>
      </c>
      <c r="B12914">
        <v>14367</v>
      </c>
      <c r="C12914" s="3">
        <v>3875.7776739999999</v>
      </c>
      <c r="D12914" s="2"/>
    </row>
    <row r="12915" spans="1:4" x14ac:dyDescent="0.25">
      <c r="A12915" s="2">
        <v>540</v>
      </c>
      <c r="B12915">
        <v>14368</v>
      </c>
      <c r="C12915" s="3">
        <v>8135.225289</v>
      </c>
      <c r="D12915" s="2"/>
    </row>
    <row r="12916" spans="1:4" x14ac:dyDescent="0.25">
      <c r="A12916" s="2">
        <v>540</v>
      </c>
      <c r="B12916">
        <v>14369</v>
      </c>
      <c r="C12916" s="3">
        <v>9387.1716500000002</v>
      </c>
      <c r="D12916" s="2"/>
    </row>
    <row r="12917" spans="1:4" x14ac:dyDescent="0.25">
      <c r="A12917" s="2">
        <v>540</v>
      </c>
      <c r="B12917">
        <v>14370</v>
      </c>
      <c r="C12917" s="3">
        <v>8400.3248719999992</v>
      </c>
      <c r="D12917" s="2"/>
    </row>
    <row r="12918" spans="1:4" x14ac:dyDescent="0.25">
      <c r="A12918" s="2">
        <v>540</v>
      </c>
      <c r="B12918">
        <v>14371</v>
      </c>
      <c r="C12918" s="3">
        <v>6097.5585060000003</v>
      </c>
      <c r="D12918" s="2"/>
    </row>
    <row r="12919" spans="1:4" x14ac:dyDescent="0.25">
      <c r="A12919" s="2">
        <v>540</v>
      </c>
      <c r="B12919">
        <v>14372</v>
      </c>
      <c r="C12919" s="3">
        <v>4905.2326130000001</v>
      </c>
      <c r="D12919" s="2"/>
    </row>
    <row r="12920" spans="1:4" x14ac:dyDescent="0.25">
      <c r="A12920" s="2">
        <v>540</v>
      </c>
      <c r="B12920">
        <v>14373</v>
      </c>
      <c r="C12920" s="3">
        <v>3127.5472150000001</v>
      </c>
      <c r="D12920" s="2"/>
    </row>
    <row r="12921" spans="1:4" x14ac:dyDescent="0.25">
      <c r="A12921" s="2">
        <v>540</v>
      </c>
      <c r="B12921">
        <v>14374</v>
      </c>
      <c r="C12921" s="3">
        <v>611.48248699999999</v>
      </c>
      <c r="D12921" s="2"/>
    </row>
    <row r="12922" spans="1:4" x14ac:dyDescent="0.25">
      <c r="A12922" s="2">
        <v>540</v>
      </c>
      <c r="B12922">
        <v>14375</v>
      </c>
      <c r="C12922" s="3">
        <v>1846.0794000000001</v>
      </c>
      <c r="D12922" s="2"/>
    </row>
    <row r="12923" spans="1:4" x14ac:dyDescent="0.25">
      <c r="A12923" s="2">
        <v>540</v>
      </c>
      <c r="B12923">
        <v>14376</v>
      </c>
      <c r="C12923" s="3">
        <v>3229.6623359999999</v>
      </c>
      <c r="D12923" s="2"/>
    </row>
    <row r="12924" spans="1:4" x14ac:dyDescent="0.25">
      <c r="A12924" s="2">
        <v>540</v>
      </c>
      <c r="B12924">
        <v>14377</v>
      </c>
      <c r="C12924" s="3">
        <v>4109.2331880000002</v>
      </c>
      <c r="D12924" s="2"/>
    </row>
    <row r="12925" spans="1:4" x14ac:dyDescent="0.25">
      <c r="A12925" s="2">
        <v>540</v>
      </c>
      <c r="B12925">
        <v>14378</v>
      </c>
      <c r="C12925" s="3">
        <v>6144.4176960000004</v>
      </c>
      <c r="D12925" s="2"/>
    </row>
    <row r="12926" spans="1:4" x14ac:dyDescent="0.25">
      <c r="A12926" s="2">
        <v>540</v>
      </c>
      <c r="B12926">
        <v>14379</v>
      </c>
      <c r="C12926" s="3">
        <v>13682.543311333</v>
      </c>
      <c r="D12926" s="2"/>
    </row>
    <row r="12927" spans="1:4" x14ac:dyDescent="0.25">
      <c r="A12927" s="2">
        <v>540</v>
      </c>
      <c r="B12927">
        <v>14380</v>
      </c>
      <c r="C12927" s="3">
        <v>15066.591740333</v>
      </c>
      <c r="D12927" s="2"/>
    </row>
    <row r="12928" spans="1:4" x14ac:dyDescent="0.25">
      <c r="A12928" s="2">
        <v>540</v>
      </c>
      <c r="B12928">
        <v>14381</v>
      </c>
      <c r="C12928" s="3">
        <v>15476.018362000001</v>
      </c>
      <c r="D12928" s="2"/>
    </row>
    <row r="12929" spans="1:4" x14ac:dyDescent="0.25">
      <c r="A12929" s="2">
        <v>540</v>
      </c>
      <c r="B12929">
        <v>14382</v>
      </c>
      <c r="C12929" s="3">
        <v>4241.6398879999997</v>
      </c>
      <c r="D12929" s="2"/>
    </row>
    <row r="12930" spans="1:4" x14ac:dyDescent="0.25">
      <c r="A12930" s="2">
        <v>540</v>
      </c>
      <c r="B12930">
        <v>14383</v>
      </c>
      <c r="C12930" s="3">
        <v>136991.073878</v>
      </c>
      <c r="D12930" s="2"/>
    </row>
    <row r="12931" spans="1:4" x14ac:dyDescent="0.25">
      <c r="A12931" s="2">
        <v>540</v>
      </c>
      <c r="B12931">
        <v>14384</v>
      </c>
      <c r="C12931" s="3">
        <v>139183.17915099999</v>
      </c>
      <c r="D12931" s="2"/>
    </row>
    <row r="12932" spans="1:4" x14ac:dyDescent="0.25">
      <c r="A12932" s="2">
        <v>540</v>
      </c>
      <c r="B12932">
        <v>14385</v>
      </c>
      <c r="C12932" s="3">
        <v>14326.1402</v>
      </c>
      <c r="D12932" s="2"/>
    </row>
    <row r="12933" spans="1:4" x14ac:dyDescent="0.25">
      <c r="A12933" s="2">
        <v>540</v>
      </c>
      <c r="B12933">
        <v>14386</v>
      </c>
      <c r="C12933" s="3">
        <v>124857.038953</v>
      </c>
      <c r="D12933" s="2"/>
    </row>
    <row r="12934" spans="1:4" x14ac:dyDescent="0.25">
      <c r="A12934" s="2">
        <v>540</v>
      </c>
      <c r="B12934">
        <v>14387</v>
      </c>
      <c r="C12934" s="3">
        <v>16030.323350000001</v>
      </c>
      <c r="D12934" s="2"/>
    </row>
    <row r="12935" spans="1:4" x14ac:dyDescent="0.25">
      <c r="A12935" s="2">
        <v>540</v>
      </c>
      <c r="B12935">
        <v>14388</v>
      </c>
      <c r="C12935" s="3">
        <v>16030.323350000001</v>
      </c>
      <c r="D12935" s="2"/>
    </row>
    <row r="12936" spans="1:4" x14ac:dyDescent="0.25">
      <c r="A12936" s="2">
        <v>540</v>
      </c>
      <c r="B12936">
        <v>14389</v>
      </c>
      <c r="C12936" s="3">
        <v>17044.150076000002</v>
      </c>
      <c r="D12936" s="2"/>
    </row>
    <row r="12937" spans="1:4" x14ac:dyDescent="0.25">
      <c r="A12937" s="2">
        <v>540</v>
      </c>
      <c r="B12937">
        <v>14390</v>
      </c>
      <c r="C12937" s="3">
        <v>6008.7207820000003</v>
      </c>
      <c r="D12937" s="2"/>
    </row>
    <row r="12938" spans="1:4" x14ac:dyDescent="0.25">
      <c r="A12938" s="2">
        <v>540</v>
      </c>
      <c r="B12938">
        <v>14391</v>
      </c>
      <c r="C12938" s="3">
        <v>126292.119024</v>
      </c>
      <c r="D12938" s="2"/>
    </row>
    <row r="12939" spans="1:4" x14ac:dyDescent="0.25">
      <c r="A12939" s="2">
        <v>540</v>
      </c>
      <c r="B12939">
        <v>14392</v>
      </c>
      <c r="C12939" s="3">
        <v>134941.53926200001</v>
      </c>
      <c r="D12939" s="2"/>
    </row>
    <row r="12940" spans="1:4" x14ac:dyDescent="0.25">
      <c r="A12940" s="2">
        <v>540</v>
      </c>
      <c r="B12940">
        <v>14393</v>
      </c>
      <c r="C12940" s="3">
        <v>14097.88207</v>
      </c>
      <c r="D12940" s="2"/>
    </row>
    <row r="12941" spans="1:4" x14ac:dyDescent="0.25">
      <c r="A12941" s="2">
        <v>540</v>
      </c>
      <c r="B12941">
        <v>14394</v>
      </c>
      <c r="C12941" s="3">
        <v>14505.196817</v>
      </c>
      <c r="D12941" s="2"/>
    </row>
    <row r="12942" spans="1:4" x14ac:dyDescent="0.25">
      <c r="A12942" s="2">
        <v>540</v>
      </c>
      <c r="B12942">
        <v>14395</v>
      </c>
      <c r="C12942" s="3">
        <v>46865.244726999998</v>
      </c>
      <c r="D12942" s="2"/>
    </row>
    <row r="12943" spans="1:4" x14ac:dyDescent="0.25">
      <c r="A12943" s="2">
        <v>540</v>
      </c>
      <c r="B12943">
        <v>14396</v>
      </c>
      <c r="C12943" s="3">
        <v>43755.401033000002</v>
      </c>
      <c r="D12943" s="2"/>
    </row>
    <row r="12944" spans="1:4" x14ac:dyDescent="0.25">
      <c r="A12944" s="2">
        <v>540</v>
      </c>
      <c r="B12944">
        <v>14397</v>
      </c>
      <c r="C12944" s="3">
        <v>137056.58386000001</v>
      </c>
      <c r="D12944" s="2"/>
    </row>
    <row r="12945" spans="1:4" x14ac:dyDescent="0.25">
      <c r="A12945" s="2">
        <v>540</v>
      </c>
      <c r="B12945">
        <v>14398</v>
      </c>
      <c r="C12945" s="3">
        <v>13512.526427999999</v>
      </c>
      <c r="D12945" s="2"/>
    </row>
    <row r="12946" spans="1:4" x14ac:dyDescent="0.25">
      <c r="A12946" s="2">
        <v>540</v>
      </c>
      <c r="B12946">
        <v>14399</v>
      </c>
      <c r="C12946" s="3">
        <v>142510.10594099999</v>
      </c>
      <c r="D12946" s="2"/>
    </row>
    <row r="12947" spans="1:4" x14ac:dyDescent="0.25">
      <c r="A12947" s="2">
        <v>540</v>
      </c>
      <c r="B12947">
        <v>14400</v>
      </c>
      <c r="C12947" s="3">
        <v>132170.010366</v>
      </c>
      <c r="D12947" s="2"/>
    </row>
    <row r="12948" spans="1:4" x14ac:dyDescent="0.25">
      <c r="A12948" s="2">
        <v>540</v>
      </c>
      <c r="B12948">
        <v>14401</v>
      </c>
      <c r="C12948" s="3">
        <v>11291.794852000001</v>
      </c>
      <c r="D12948" s="2"/>
    </row>
    <row r="12949" spans="1:4" x14ac:dyDescent="0.25">
      <c r="A12949" s="2">
        <v>540</v>
      </c>
      <c r="B12949">
        <v>14402</v>
      </c>
      <c r="C12949" s="3">
        <v>128997.579513</v>
      </c>
      <c r="D12949" s="2"/>
    </row>
    <row r="12950" spans="1:4" x14ac:dyDescent="0.25">
      <c r="A12950" s="2">
        <v>540</v>
      </c>
      <c r="B12950">
        <v>14403</v>
      </c>
      <c r="C12950" s="3">
        <v>143461.80521600001</v>
      </c>
      <c r="D12950" s="2"/>
    </row>
    <row r="12951" spans="1:4" x14ac:dyDescent="0.25">
      <c r="A12951" s="2">
        <v>540</v>
      </c>
      <c r="B12951">
        <v>14404</v>
      </c>
      <c r="C12951" s="3">
        <v>24300.046644333001</v>
      </c>
      <c r="D12951" s="2"/>
    </row>
    <row r="12952" spans="1:4" x14ac:dyDescent="0.25">
      <c r="A12952" s="2">
        <v>540</v>
      </c>
      <c r="B12952">
        <v>14405</v>
      </c>
      <c r="C12952" s="3">
        <v>18827.866234000001</v>
      </c>
      <c r="D12952" s="2"/>
    </row>
    <row r="12953" spans="1:4" x14ac:dyDescent="0.25">
      <c r="A12953" s="2">
        <v>540</v>
      </c>
      <c r="B12953">
        <v>14406</v>
      </c>
      <c r="C12953" s="3">
        <v>11805.693314333001</v>
      </c>
      <c r="D12953" s="2"/>
    </row>
    <row r="12954" spans="1:4" x14ac:dyDescent="0.25">
      <c r="A12954" s="2">
        <v>540</v>
      </c>
      <c r="B12954">
        <v>14407</v>
      </c>
      <c r="C12954" s="3">
        <v>134541.97007000001</v>
      </c>
      <c r="D12954" s="2"/>
    </row>
    <row r="12955" spans="1:4" x14ac:dyDescent="0.25">
      <c r="A12955" s="2">
        <v>540</v>
      </c>
      <c r="B12955">
        <v>14408</v>
      </c>
      <c r="C12955" s="3">
        <v>10831.609366999999</v>
      </c>
      <c r="D12955" s="2"/>
    </row>
    <row r="12956" spans="1:4" x14ac:dyDescent="0.25">
      <c r="A12956" s="2">
        <v>540</v>
      </c>
      <c r="B12956">
        <v>14409</v>
      </c>
      <c r="C12956" s="3">
        <v>130285.08154699999</v>
      </c>
      <c r="D12956" s="2"/>
    </row>
    <row r="12957" spans="1:4" x14ac:dyDescent="0.25">
      <c r="A12957" s="2">
        <v>540</v>
      </c>
      <c r="B12957">
        <v>14410</v>
      </c>
      <c r="C12957" s="3">
        <v>150832.874227333</v>
      </c>
      <c r="D12957" s="2"/>
    </row>
    <row r="12958" spans="1:4" x14ac:dyDescent="0.25">
      <c r="A12958" s="2">
        <v>540</v>
      </c>
      <c r="B12958">
        <v>14411</v>
      </c>
      <c r="C12958" s="3">
        <v>143147.80754800001</v>
      </c>
      <c r="D12958" s="2"/>
    </row>
    <row r="12959" spans="1:4" x14ac:dyDescent="0.25">
      <c r="A12959" s="2">
        <v>540</v>
      </c>
      <c r="B12959">
        <v>14412</v>
      </c>
      <c r="C12959" s="3">
        <v>153979.41691599999</v>
      </c>
      <c r="D12959" s="2"/>
    </row>
    <row r="12960" spans="1:4" x14ac:dyDescent="0.25">
      <c r="A12960" s="2">
        <v>540</v>
      </c>
      <c r="B12960">
        <v>14413</v>
      </c>
      <c r="C12960" s="3">
        <v>141585.24271399999</v>
      </c>
      <c r="D12960" s="2"/>
    </row>
    <row r="12961" spans="1:4" x14ac:dyDescent="0.25">
      <c r="A12961" s="2">
        <v>540</v>
      </c>
      <c r="B12961">
        <v>14414</v>
      </c>
      <c r="C12961" s="3">
        <v>1950.6682499999999</v>
      </c>
      <c r="D12961" s="2"/>
    </row>
    <row r="12962" spans="1:4" x14ac:dyDescent="0.25">
      <c r="A12962" s="2">
        <v>540</v>
      </c>
      <c r="B12962">
        <v>14415</v>
      </c>
      <c r="C12962" s="3">
        <v>17760.464822999998</v>
      </c>
      <c r="D12962" s="2"/>
    </row>
    <row r="12963" spans="1:4" x14ac:dyDescent="0.25">
      <c r="A12963" s="2">
        <v>540</v>
      </c>
      <c r="B12963">
        <v>14416</v>
      </c>
      <c r="C12963" s="3">
        <v>30839.786378000001</v>
      </c>
      <c r="D12963" s="2"/>
    </row>
    <row r="12964" spans="1:4" x14ac:dyDescent="0.25">
      <c r="A12964" s="2">
        <v>540</v>
      </c>
      <c r="B12964">
        <v>14418</v>
      </c>
      <c r="C12964" s="3">
        <v>151483.35747799999</v>
      </c>
      <c r="D12964" s="2"/>
    </row>
    <row r="12965" spans="1:4" x14ac:dyDescent="0.25">
      <c r="A12965" s="2">
        <v>540</v>
      </c>
      <c r="B12965">
        <v>14419</v>
      </c>
      <c r="C12965" s="3">
        <v>153912.88118699999</v>
      </c>
      <c r="D12965" s="2"/>
    </row>
    <row r="12966" spans="1:4" x14ac:dyDescent="0.25">
      <c r="A12966" s="2">
        <v>540</v>
      </c>
      <c r="B12966">
        <v>14420</v>
      </c>
      <c r="C12966" s="3">
        <v>14845.477368</v>
      </c>
      <c r="D12966" s="2"/>
    </row>
    <row r="12967" spans="1:4" x14ac:dyDescent="0.25">
      <c r="A12967" s="2">
        <v>540</v>
      </c>
      <c r="B12967">
        <v>14421</v>
      </c>
      <c r="C12967" s="3">
        <v>3249.048335</v>
      </c>
      <c r="D12967" s="2"/>
    </row>
    <row r="12968" spans="1:4" x14ac:dyDescent="0.25">
      <c r="A12968" s="2">
        <v>540</v>
      </c>
      <c r="B12968">
        <v>14422</v>
      </c>
      <c r="C12968" s="3">
        <v>17239.628155999999</v>
      </c>
      <c r="D12968" s="2"/>
    </row>
    <row r="12969" spans="1:4" x14ac:dyDescent="0.25">
      <c r="A12969" s="2">
        <v>540</v>
      </c>
      <c r="B12969">
        <v>14423</v>
      </c>
      <c r="C12969" s="3">
        <v>9236.8396809999995</v>
      </c>
      <c r="D12969" s="2"/>
    </row>
    <row r="12970" spans="1:4" x14ac:dyDescent="0.25">
      <c r="A12970" s="2">
        <v>540</v>
      </c>
      <c r="B12970">
        <v>14424</v>
      </c>
      <c r="C12970" s="3">
        <v>20127.074531999999</v>
      </c>
      <c r="D12970" s="2"/>
    </row>
    <row r="12971" spans="1:4" x14ac:dyDescent="0.25">
      <c r="A12971" s="2">
        <v>540</v>
      </c>
      <c r="B12971">
        <v>14425</v>
      </c>
      <c r="C12971" s="3">
        <v>20127.074531999999</v>
      </c>
      <c r="D12971" s="2"/>
    </row>
    <row r="12972" spans="1:4" x14ac:dyDescent="0.25">
      <c r="A12972" s="2">
        <v>540</v>
      </c>
      <c r="B12972">
        <v>14427</v>
      </c>
      <c r="C12972" s="3">
        <v>1058.813621</v>
      </c>
      <c r="D12972" s="2"/>
    </row>
    <row r="12973" spans="1:4" x14ac:dyDescent="0.25">
      <c r="A12973" s="2">
        <v>540</v>
      </c>
      <c r="B12973">
        <v>14428</v>
      </c>
      <c r="C12973" s="3">
        <v>5951.2701020000004</v>
      </c>
      <c r="D12973" s="2"/>
    </row>
    <row r="12974" spans="1:4" x14ac:dyDescent="0.25">
      <c r="A12974" s="2">
        <v>540</v>
      </c>
      <c r="B12974">
        <v>14429</v>
      </c>
      <c r="C12974" s="3">
        <v>9670.7313549999999</v>
      </c>
      <c r="D12974" s="2"/>
    </row>
    <row r="12975" spans="1:4" x14ac:dyDescent="0.25">
      <c r="A12975" s="2">
        <v>540</v>
      </c>
      <c r="B12975">
        <v>14430</v>
      </c>
      <c r="C12975" s="3">
        <v>4663.829624</v>
      </c>
      <c r="D12975" s="2"/>
    </row>
    <row r="12976" spans="1:4" x14ac:dyDescent="0.25">
      <c r="A12976" s="2">
        <v>540</v>
      </c>
      <c r="B12976">
        <v>14431</v>
      </c>
      <c r="C12976" s="3">
        <v>770.98096199999998</v>
      </c>
      <c r="D12976" s="2"/>
    </row>
    <row r="12977" spans="1:4" x14ac:dyDescent="0.25">
      <c r="A12977" s="2">
        <v>540</v>
      </c>
      <c r="B12977">
        <v>14432</v>
      </c>
      <c r="C12977" s="3">
        <v>5425.5055739999998</v>
      </c>
      <c r="D12977" s="2"/>
    </row>
    <row r="12978" spans="1:4" x14ac:dyDescent="0.25">
      <c r="A12978" s="2">
        <v>540</v>
      </c>
      <c r="B12978">
        <v>14433</v>
      </c>
      <c r="C12978" s="3">
        <v>777.87982199999999</v>
      </c>
      <c r="D12978" s="2"/>
    </row>
    <row r="12979" spans="1:4" x14ac:dyDescent="0.25">
      <c r="A12979" s="2">
        <v>540</v>
      </c>
      <c r="B12979">
        <v>14434</v>
      </c>
      <c r="C12979" s="3">
        <v>77.497005000000001</v>
      </c>
      <c r="D12979" s="2"/>
    </row>
    <row r="12980" spans="1:4" x14ac:dyDescent="0.25">
      <c r="A12980" s="2">
        <v>540</v>
      </c>
      <c r="B12980">
        <v>14435</v>
      </c>
      <c r="C12980" s="3">
        <v>611.48248699999999</v>
      </c>
      <c r="D12980" s="2"/>
    </row>
    <row r="12981" spans="1:4" x14ac:dyDescent="0.25">
      <c r="A12981" s="2">
        <v>540</v>
      </c>
      <c r="B12981">
        <v>14437</v>
      </c>
      <c r="C12981" s="3">
        <v>128.44046399999999</v>
      </c>
      <c r="D12981" s="2"/>
    </row>
    <row r="12982" spans="1:4" x14ac:dyDescent="0.25">
      <c r="A12982" s="2">
        <v>540</v>
      </c>
      <c r="B12982">
        <v>14438</v>
      </c>
      <c r="C12982" s="3">
        <v>454.60882600000002</v>
      </c>
      <c r="D12982" s="2"/>
    </row>
    <row r="12983" spans="1:4" x14ac:dyDescent="0.25">
      <c r="A12983" s="2">
        <v>540</v>
      </c>
      <c r="B12983">
        <v>14439</v>
      </c>
      <c r="C12983" s="3">
        <v>0</v>
      </c>
      <c r="D12983" s="2"/>
    </row>
    <row r="12984" spans="1:4" x14ac:dyDescent="0.25">
      <c r="A12984" s="2">
        <v>540</v>
      </c>
      <c r="B12984">
        <v>14440</v>
      </c>
      <c r="C12984" s="3">
        <v>418.20778899999999</v>
      </c>
      <c r="D12984" s="2"/>
    </row>
    <row r="12985" spans="1:4" x14ac:dyDescent="0.25">
      <c r="A12985" s="2">
        <v>540</v>
      </c>
      <c r="B12985">
        <v>14441</v>
      </c>
      <c r="C12985" s="3">
        <v>148.655438</v>
      </c>
      <c r="D12985" s="2"/>
    </row>
    <row r="12986" spans="1:4" x14ac:dyDescent="0.25">
      <c r="A12986" s="2">
        <v>540</v>
      </c>
      <c r="B12986">
        <v>14442</v>
      </c>
      <c r="C12986" s="3">
        <v>149.87305799999999</v>
      </c>
      <c r="D12986" s="2"/>
    </row>
    <row r="12987" spans="1:4" x14ac:dyDescent="0.25">
      <c r="A12987" s="2">
        <v>540</v>
      </c>
      <c r="B12987">
        <v>14443</v>
      </c>
      <c r="C12987" s="3">
        <v>149.87305799999999</v>
      </c>
      <c r="D12987" s="2"/>
    </row>
    <row r="12988" spans="1:4" x14ac:dyDescent="0.25">
      <c r="A12988" s="2">
        <v>540</v>
      </c>
      <c r="B12988">
        <v>14444</v>
      </c>
      <c r="C12988" s="3">
        <v>2202.917578</v>
      </c>
      <c r="D12988" s="2"/>
    </row>
    <row r="12989" spans="1:4" x14ac:dyDescent="0.25">
      <c r="A12989" s="2">
        <v>540</v>
      </c>
      <c r="B12989">
        <v>14447</v>
      </c>
      <c r="C12989" s="3">
        <v>5938.9602080000004</v>
      </c>
      <c r="D12989" s="2"/>
    </row>
    <row r="12990" spans="1:4" x14ac:dyDescent="0.25">
      <c r="A12990" s="2">
        <v>540</v>
      </c>
      <c r="B12990">
        <v>14448</v>
      </c>
      <c r="C12990" s="3">
        <v>7953.3920690000004</v>
      </c>
      <c r="D12990" s="2"/>
    </row>
    <row r="12991" spans="1:4" x14ac:dyDescent="0.25">
      <c r="A12991" s="2">
        <v>540</v>
      </c>
      <c r="B12991">
        <v>14449</v>
      </c>
      <c r="C12991" s="3">
        <v>0</v>
      </c>
      <c r="D12991" s="2"/>
    </row>
    <row r="12992" spans="1:4" x14ac:dyDescent="0.25">
      <c r="A12992" s="2">
        <v>540</v>
      </c>
      <c r="B12992">
        <v>14450</v>
      </c>
      <c r="C12992" s="3">
        <v>7288.656516</v>
      </c>
      <c r="D12992" s="2"/>
    </row>
    <row r="12993" spans="1:4" x14ac:dyDescent="0.25">
      <c r="A12993" s="2">
        <v>540</v>
      </c>
      <c r="B12993">
        <v>14451</v>
      </c>
      <c r="C12993" s="3">
        <v>283.934932</v>
      </c>
      <c r="D12993" s="2"/>
    </row>
    <row r="12994" spans="1:4" x14ac:dyDescent="0.25">
      <c r="A12994" s="2">
        <v>540</v>
      </c>
      <c r="B12994">
        <v>14453</v>
      </c>
      <c r="C12994" s="3">
        <v>645.02991599999996</v>
      </c>
      <c r="D12994" s="2"/>
    </row>
    <row r="12995" spans="1:4" x14ac:dyDescent="0.25">
      <c r="A12995" s="2">
        <v>540</v>
      </c>
      <c r="B12995">
        <v>14454</v>
      </c>
      <c r="C12995" s="3">
        <v>2742.1152630000001</v>
      </c>
      <c r="D12995" s="2"/>
    </row>
    <row r="12996" spans="1:4" x14ac:dyDescent="0.25">
      <c r="A12996" s="2">
        <v>540</v>
      </c>
      <c r="B12996">
        <v>14456</v>
      </c>
      <c r="C12996" s="3">
        <v>15676.109182</v>
      </c>
      <c r="D12996" s="2"/>
    </row>
    <row r="12997" spans="1:4" x14ac:dyDescent="0.25">
      <c r="A12997" s="2">
        <v>540</v>
      </c>
      <c r="B12997">
        <v>14457</v>
      </c>
      <c r="C12997" s="3">
        <v>1810.213125</v>
      </c>
      <c r="D12997" s="2"/>
    </row>
    <row r="12998" spans="1:4" x14ac:dyDescent="0.25">
      <c r="A12998" s="2">
        <v>540</v>
      </c>
      <c r="B12998">
        <v>14458</v>
      </c>
      <c r="C12998" s="3">
        <v>2960.3554600000002</v>
      </c>
      <c r="D12998" s="2"/>
    </row>
    <row r="12999" spans="1:4" x14ac:dyDescent="0.25">
      <c r="A12999" s="2">
        <v>540</v>
      </c>
      <c r="B12999">
        <v>14459</v>
      </c>
      <c r="C12999" s="3">
        <v>7457.6386240000002</v>
      </c>
      <c r="D12999" s="2"/>
    </row>
    <row r="13000" spans="1:4" x14ac:dyDescent="0.25">
      <c r="A13000" s="2">
        <v>540</v>
      </c>
      <c r="B13000">
        <v>14460</v>
      </c>
      <c r="C13000" s="3">
        <v>2972.2825520000001</v>
      </c>
      <c r="D13000" s="2"/>
    </row>
    <row r="13001" spans="1:4" x14ac:dyDescent="0.25">
      <c r="A13001" s="2">
        <v>540</v>
      </c>
      <c r="B13001">
        <v>14461</v>
      </c>
      <c r="C13001" s="3">
        <v>8522.6384710000002</v>
      </c>
      <c r="D13001" s="2"/>
    </row>
    <row r="13002" spans="1:4" x14ac:dyDescent="0.25">
      <c r="A13002" s="2">
        <v>540</v>
      </c>
      <c r="B13002">
        <v>14467</v>
      </c>
      <c r="C13002" s="3">
        <v>0</v>
      </c>
      <c r="D13002" s="2"/>
    </row>
    <row r="13003" spans="1:4" x14ac:dyDescent="0.25">
      <c r="A13003" s="2">
        <v>540</v>
      </c>
      <c r="B13003">
        <v>14468</v>
      </c>
      <c r="C13003" s="3">
        <v>465.88172800000001</v>
      </c>
      <c r="D13003" s="2"/>
    </row>
    <row r="13004" spans="1:4" x14ac:dyDescent="0.25">
      <c r="A13004" s="2">
        <v>540</v>
      </c>
      <c r="B13004">
        <v>14469</v>
      </c>
      <c r="C13004" s="3">
        <v>4.9629289999999999</v>
      </c>
      <c r="D13004" s="2"/>
    </row>
    <row r="13005" spans="1:4" x14ac:dyDescent="0.25">
      <c r="A13005" s="2">
        <v>540</v>
      </c>
      <c r="B13005">
        <v>14470</v>
      </c>
      <c r="C13005" s="3">
        <v>488.72539999999998</v>
      </c>
      <c r="D13005" s="2"/>
    </row>
    <row r="13006" spans="1:4" x14ac:dyDescent="0.25">
      <c r="A13006" s="2">
        <v>540</v>
      </c>
      <c r="B13006">
        <v>14471</v>
      </c>
      <c r="C13006" s="3">
        <v>4295.4898869999997</v>
      </c>
      <c r="D13006" s="2"/>
    </row>
    <row r="13007" spans="1:4" x14ac:dyDescent="0.25">
      <c r="A13007" s="2">
        <v>540</v>
      </c>
      <c r="B13007">
        <v>14472</v>
      </c>
      <c r="C13007" s="3">
        <v>4295.4898869999997</v>
      </c>
      <c r="D13007" s="2"/>
    </row>
    <row r="13008" spans="1:4" x14ac:dyDescent="0.25">
      <c r="A13008" s="2">
        <v>540</v>
      </c>
      <c r="B13008">
        <v>14474</v>
      </c>
      <c r="C13008" s="3">
        <v>927.49989600000004</v>
      </c>
      <c r="D13008" s="2"/>
    </row>
    <row r="13009" spans="1:4" x14ac:dyDescent="0.25">
      <c r="A13009" s="2">
        <v>540</v>
      </c>
      <c r="B13009">
        <v>14475</v>
      </c>
      <c r="C13009" s="3">
        <v>3521.3394709999998</v>
      </c>
      <c r="D13009" s="2"/>
    </row>
    <row r="13010" spans="1:4" x14ac:dyDescent="0.25">
      <c r="A13010" s="2">
        <v>540</v>
      </c>
      <c r="B13010">
        <v>14476</v>
      </c>
      <c r="C13010" s="3">
        <v>131.23110600000001</v>
      </c>
      <c r="D13010" s="2"/>
    </row>
    <row r="13011" spans="1:4" x14ac:dyDescent="0.25">
      <c r="A13011" s="2">
        <v>540</v>
      </c>
      <c r="B13011">
        <v>14479</v>
      </c>
      <c r="C13011" s="3">
        <v>9253.4523809999991</v>
      </c>
      <c r="D13011" s="2"/>
    </row>
    <row r="13012" spans="1:4" x14ac:dyDescent="0.25">
      <c r="A13012" s="2">
        <v>540</v>
      </c>
      <c r="B13012">
        <v>14480</v>
      </c>
      <c r="C13012" s="3">
        <v>9455.8411219999998</v>
      </c>
      <c r="D13012" s="2"/>
    </row>
    <row r="13013" spans="1:4" x14ac:dyDescent="0.25">
      <c r="A13013" s="2">
        <v>540</v>
      </c>
      <c r="B13013">
        <v>14481</v>
      </c>
      <c r="C13013" s="3">
        <v>10615.768337</v>
      </c>
      <c r="D13013" s="2"/>
    </row>
    <row r="13014" spans="1:4" x14ac:dyDescent="0.25">
      <c r="A13014" s="2">
        <v>540</v>
      </c>
      <c r="B13014">
        <v>14482</v>
      </c>
      <c r="C13014" s="3">
        <v>5722.7474750000001</v>
      </c>
      <c r="D13014" s="2"/>
    </row>
    <row r="13015" spans="1:4" x14ac:dyDescent="0.25">
      <c r="A13015" s="2">
        <v>540</v>
      </c>
      <c r="B13015">
        <v>14483</v>
      </c>
      <c r="C13015" s="3">
        <v>5063.2054600000001</v>
      </c>
      <c r="D13015" s="2"/>
    </row>
    <row r="13016" spans="1:4" x14ac:dyDescent="0.25">
      <c r="A13016" s="2">
        <v>540</v>
      </c>
      <c r="B13016">
        <v>14484</v>
      </c>
      <c r="C13016" s="3">
        <v>9798.4081659999993</v>
      </c>
      <c r="D13016" s="2"/>
    </row>
    <row r="13017" spans="1:4" x14ac:dyDescent="0.25">
      <c r="A13017" s="2">
        <v>540</v>
      </c>
      <c r="B13017">
        <v>14485</v>
      </c>
      <c r="C13017" s="3">
        <v>8890.2520970000005</v>
      </c>
      <c r="D13017" s="2"/>
    </row>
    <row r="13018" spans="1:4" x14ac:dyDescent="0.25">
      <c r="A13018" s="2">
        <v>540</v>
      </c>
      <c r="B13018">
        <v>14487</v>
      </c>
      <c r="C13018" s="3">
        <v>12598.714459000001</v>
      </c>
      <c r="D13018" s="2"/>
    </row>
    <row r="13019" spans="1:4" x14ac:dyDescent="0.25">
      <c r="A13019" s="2">
        <v>540</v>
      </c>
      <c r="B13019">
        <v>14488</v>
      </c>
      <c r="C13019" s="3">
        <v>12623.626934</v>
      </c>
      <c r="D13019" s="2"/>
    </row>
    <row r="13020" spans="1:4" x14ac:dyDescent="0.25">
      <c r="A13020" s="2">
        <v>540</v>
      </c>
      <c r="B13020">
        <v>14490</v>
      </c>
      <c r="C13020" s="3">
        <v>3227.5925309999998</v>
      </c>
      <c r="D13020" s="2"/>
    </row>
    <row r="13021" spans="1:4" x14ac:dyDescent="0.25">
      <c r="A13021" s="2">
        <v>540</v>
      </c>
      <c r="B13021">
        <v>14491</v>
      </c>
      <c r="C13021" s="3">
        <v>14138.542506</v>
      </c>
      <c r="D13021" s="2"/>
    </row>
    <row r="13022" spans="1:4" x14ac:dyDescent="0.25">
      <c r="A13022" s="2">
        <v>540</v>
      </c>
      <c r="B13022">
        <v>14492</v>
      </c>
      <c r="C13022" s="3">
        <v>24407.218838000001</v>
      </c>
      <c r="D13022" s="2"/>
    </row>
    <row r="13023" spans="1:4" x14ac:dyDescent="0.25">
      <c r="A13023" s="2">
        <v>540</v>
      </c>
      <c r="B13023">
        <v>14494</v>
      </c>
      <c r="C13023" s="3">
        <v>1670.4084069999999</v>
      </c>
      <c r="D13023" s="2"/>
    </row>
    <row r="13024" spans="1:4" x14ac:dyDescent="0.25">
      <c r="A13024" s="2">
        <v>540</v>
      </c>
      <c r="B13024">
        <v>14495</v>
      </c>
      <c r="C13024" s="3">
        <v>15670.69426</v>
      </c>
      <c r="D13024" s="2"/>
    </row>
    <row r="13025" spans="1:4" x14ac:dyDescent="0.25">
      <c r="A13025" s="2">
        <v>540</v>
      </c>
      <c r="B13025">
        <v>14496</v>
      </c>
      <c r="C13025" s="3">
        <v>4944.0535630000004</v>
      </c>
      <c r="D13025" s="2"/>
    </row>
    <row r="13026" spans="1:4" x14ac:dyDescent="0.25">
      <c r="A13026" s="2">
        <v>540</v>
      </c>
      <c r="B13026">
        <v>14499</v>
      </c>
      <c r="C13026" s="3">
        <v>2792.8025320000002</v>
      </c>
      <c r="D13026" s="2"/>
    </row>
    <row r="13027" spans="1:4" x14ac:dyDescent="0.25">
      <c r="A13027" s="2">
        <v>540</v>
      </c>
      <c r="B13027">
        <v>14501</v>
      </c>
      <c r="C13027" s="3">
        <v>8988.1858420000008</v>
      </c>
      <c r="D13027" s="2"/>
    </row>
    <row r="13028" spans="1:4" x14ac:dyDescent="0.25">
      <c r="A13028" s="2">
        <v>540</v>
      </c>
      <c r="B13028">
        <v>14502</v>
      </c>
      <c r="C13028" s="3">
        <v>12185.945377</v>
      </c>
      <c r="D13028" s="2"/>
    </row>
    <row r="13029" spans="1:4" x14ac:dyDescent="0.25">
      <c r="A13029" s="2">
        <v>540</v>
      </c>
      <c r="B13029">
        <v>14503</v>
      </c>
      <c r="C13029" s="3">
        <v>3863.05078</v>
      </c>
      <c r="D13029" s="2"/>
    </row>
    <row r="13030" spans="1:4" x14ac:dyDescent="0.25">
      <c r="A13030" s="2">
        <v>540</v>
      </c>
      <c r="B13030">
        <v>14504</v>
      </c>
      <c r="C13030" s="3">
        <v>9240.954119</v>
      </c>
      <c r="D13030" s="2"/>
    </row>
    <row r="13031" spans="1:4" x14ac:dyDescent="0.25">
      <c r="A13031" s="2">
        <v>540</v>
      </c>
      <c r="B13031">
        <v>14505</v>
      </c>
      <c r="C13031" s="3">
        <v>8835.626929</v>
      </c>
      <c r="D13031" s="2"/>
    </row>
    <row r="13032" spans="1:4" x14ac:dyDescent="0.25">
      <c r="A13032" s="2">
        <v>540</v>
      </c>
      <c r="B13032">
        <v>14506</v>
      </c>
      <c r="C13032" s="3">
        <v>3783.9859230000002</v>
      </c>
      <c r="D13032" s="2"/>
    </row>
    <row r="13033" spans="1:4" x14ac:dyDescent="0.25">
      <c r="A13033" s="2">
        <v>540</v>
      </c>
      <c r="B13033">
        <v>14507</v>
      </c>
      <c r="C13033" s="3">
        <v>1555.93732</v>
      </c>
      <c r="D13033" s="2"/>
    </row>
    <row r="13034" spans="1:4" x14ac:dyDescent="0.25">
      <c r="A13034" s="2">
        <v>540</v>
      </c>
      <c r="B13034">
        <v>14508</v>
      </c>
      <c r="C13034" s="3">
        <v>54842.591731</v>
      </c>
      <c r="D13034" s="2"/>
    </row>
    <row r="13035" spans="1:4" x14ac:dyDescent="0.25">
      <c r="A13035" s="2">
        <v>540</v>
      </c>
      <c r="B13035">
        <v>14509</v>
      </c>
      <c r="C13035" s="3">
        <v>12619.612851</v>
      </c>
      <c r="D13035" s="2"/>
    </row>
    <row r="13036" spans="1:4" x14ac:dyDescent="0.25">
      <c r="A13036" s="2">
        <v>540</v>
      </c>
      <c r="B13036">
        <v>14510</v>
      </c>
      <c r="C13036" s="3">
        <v>13071.062502000001</v>
      </c>
      <c r="D13036" s="2"/>
    </row>
    <row r="13037" spans="1:4" x14ac:dyDescent="0.25">
      <c r="A13037" s="2">
        <v>540</v>
      </c>
      <c r="B13037">
        <v>14511</v>
      </c>
      <c r="C13037" s="3">
        <v>5614.7975139999999</v>
      </c>
      <c r="D13037" s="2"/>
    </row>
    <row r="13038" spans="1:4" x14ac:dyDescent="0.25">
      <c r="A13038" s="2">
        <v>540</v>
      </c>
      <c r="B13038">
        <v>14512</v>
      </c>
      <c r="C13038" s="3">
        <v>3401.2985319999998</v>
      </c>
      <c r="D13038" s="2"/>
    </row>
    <row r="13039" spans="1:4" x14ac:dyDescent="0.25">
      <c r="A13039" s="2">
        <v>540</v>
      </c>
      <c r="B13039">
        <v>14513</v>
      </c>
      <c r="C13039" s="3">
        <v>4609.2910970000003</v>
      </c>
      <c r="D13039" s="2"/>
    </row>
    <row r="13040" spans="1:4" x14ac:dyDescent="0.25">
      <c r="A13040" s="2">
        <v>540</v>
      </c>
      <c r="B13040">
        <v>14514</v>
      </c>
      <c r="C13040" s="3">
        <v>9660.9321020000007</v>
      </c>
      <c r="D13040" s="2"/>
    </row>
    <row r="13041" spans="1:4" x14ac:dyDescent="0.25">
      <c r="A13041" s="2">
        <v>540</v>
      </c>
      <c r="B13041">
        <v>14515</v>
      </c>
      <c r="C13041" s="3">
        <v>110661.63965966601</v>
      </c>
      <c r="D13041" s="2"/>
    </row>
    <row r="13042" spans="1:4" x14ac:dyDescent="0.25">
      <c r="A13042" s="2">
        <v>540</v>
      </c>
      <c r="B13042">
        <v>14516</v>
      </c>
      <c r="C13042" s="3">
        <v>69341.632253666001</v>
      </c>
      <c r="D13042" s="2"/>
    </row>
    <row r="13043" spans="1:4" x14ac:dyDescent="0.25">
      <c r="A13043" s="2">
        <v>540</v>
      </c>
      <c r="B13043">
        <v>14517</v>
      </c>
      <c r="C13043" s="3">
        <v>51612.556291665998</v>
      </c>
      <c r="D13043" s="2"/>
    </row>
    <row r="13044" spans="1:4" x14ac:dyDescent="0.25">
      <c r="A13044" s="2">
        <v>540</v>
      </c>
      <c r="B13044">
        <v>14518</v>
      </c>
      <c r="C13044" s="3">
        <v>13648.183267</v>
      </c>
      <c r="D13044" s="2"/>
    </row>
    <row r="13045" spans="1:4" x14ac:dyDescent="0.25">
      <c r="A13045" s="2">
        <v>540</v>
      </c>
      <c r="B13045">
        <v>14519</v>
      </c>
      <c r="C13045" s="3">
        <v>43372.516576000002</v>
      </c>
      <c r="D13045" s="2"/>
    </row>
    <row r="13046" spans="1:4" x14ac:dyDescent="0.25">
      <c r="A13046" s="2">
        <v>540</v>
      </c>
      <c r="B13046">
        <v>14520</v>
      </c>
      <c r="C13046" s="3">
        <v>9007.2338479999999</v>
      </c>
      <c r="D13046" s="2"/>
    </row>
    <row r="13047" spans="1:4" x14ac:dyDescent="0.25">
      <c r="A13047" s="2">
        <v>540</v>
      </c>
      <c r="B13047">
        <v>14521</v>
      </c>
      <c r="C13047" s="3">
        <v>7345.1954249999999</v>
      </c>
      <c r="D13047" s="2"/>
    </row>
    <row r="13048" spans="1:4" x14ac:dyDescent="0.25">
      <c r="A13048" s="2">
        <v>540</v>
      </c>
      <c r="B13048">
        <v>14522</v>
      </c>
      <c r="C13048" s="3">
        <v>6719.5324303329999</v>
      </c>
      <c r="D13048" s="2"/>
    </row>
    <row r="13049" spans="1:4" x14ac:dyDescent="0.25">
      <c r="A13049" s="2">
        <v>540</v>
      </c>
      <c r="B13049">
        <v>14523</v>
      </c>
      <c r="C13049" s="3">
        <v>7672.6885633330003</v>
      </c>
      <c r="D13049" s="2"/>
    </row>
    <row r="13050" spans="1:4" x14ac:dyDescent="0.25">
      <c r="A13050" s="2">
        <v>540</v>
      </c>
      <c r="B13050">
        <v>14524</v>
      </c>
      <c r="C13050" s="3">
        <v>4056.1022619999999</v>
      </c>
      <c r="D13050" s="2"/>
    </row>
    <row r="13051" spans="1:4" x14ac:dyDescent="0.25">
      <c r="A13051" s="2">
        <v>540</v>
      </c>
      <c r="B13051">
        <v>14527</v>
      </c>
      <c r="C13051" s="3">
        <v>1724.9424429999999</v>
      </c>
      <c r="D13051" s="2"/>
    </row>
    <row r="13052" spans="1:4" x14ac:dyDescent="0.25">
      <c r="A13052" s="2">
        <v>540</v>
      </c>
      <c r="B13052">
        <v>14529</v>
      </c>
      <c r="C13052" s="3">
        <v>3202.7324050000002</v>
      </c>
      <c r="D13052" s="2"/>
    </row>
    <row r="13053" spans="1:4" x14ac:dyDescent="0.25">
      <c r="A13053" s="2">
        <v>540</v>
      </c>
      <c r="B13053">
        <v>14530</v>
      </c>
      <c r="C13053" s="3">
        <v>2233.8119080000001</v>
      </c>
      <c r="D13053" s="2"/>
    </row>
    <row r="13054" spans="1:4" x14ac:dyDescent="0.25">
      <c r="A13054" s="2">
        <v>540</v>
      </c>
      <c r="B13054">
        <v>14531</v>
      </c>
      <c r="C13054" s="3">
        <v>844.51239599999997</v>
      </c>
      <c r="D13054" s="2"/>
    </row>
    <row r="13055" spans="1:4" x14ac:dyDescent="0.25">
      <c r="A13055" s="2">
        <v>540</v>
      </c>
      <c r="B13055">
        <v>14532</v>
      </c>
      <c r="C13055" s="3">
        <v>4460.7162070000004</v>
      </c>
      <c r="D13055" s="2"/>
    </row>
    <row r="13056" spans="1:4" x14ac:dyDescent="0.25">
      <c r="A13056" s="2">
        <v>540</v>
      </c>
      <c r="B13056">
        <v>14533</v>
      </c>
      <c r="C13056" s="3">
        <v>4864.8362829999996</v>
      </c>
      <c r="D13056" s="2"/>
    </row>
    <row r="13057" spans="1:4" x14ac:dyDescent="0.25">
      <c r="A13057" s="2">
        <v>540</v>
      </c>
      <c r="B13057">
        <v>14536</v>
      </c>
      <c r="C13057" s="3">
        <v>51652.810706999997</v>
      </c>
      <c r="D13057" s="2"/>
    </row>
    <row r="13058" spans="1:4" x14ac:dyDescent="0.25">
      <c r="A13058" s="2">
        <v>540</v>
      </c>
      <c r="B13058">
        <v>14537</v>
      </c>
      <c r="C13058" s="3">
        <v>30556.368557000002</v>
      </c>
      <c r="D13058" s="2"/>
    </row>
    <row r="13059" spans="1:4" x14ac:dyDescent="0.25">
      <c r="A13059" s="2">
        <v>540</v>
      </c>
      <c r="B13059">
        <v>14538</v>
      </c>
      <c r="C13059" s="3">
        <v>51652.810706999997</v>
      </c>
      <c r="D13059" s="2"/>
    </row>
    <row r="13060" spans="1:4" x14ac:dyDescent="0.25">
      <c r="A13060" s="2">
        <v>540</v>
      </c>
      <c r="B13060">
        <v>14539</v>
      </c>
      <c r="C13060" s="3">
        <v>21758.636449000001</v>
      </c>
      <c r="D13060" s="2"/>
    </row>
    <row r="13061" spans="1:4" x14ac:dyDescent="0.25">
      <c r="A13061" s="2">
        <v>540</v>
      </c>
      <c r="B13061">
        <v>14540</v>
      </c>
      <c r="C13061" s="3">
        <v>629.20142999999996</v>
      </c>
      <c r="D13061" s="2"/>
    </row>
    <row r="13062" spans="1:4" x14ac:dyDescent="0.25">
      <c r="A13062" s="2">
        <v>540</v>
      </c>
      <c r="B13062">
        <v>14541</v>
      </c>
      <c r="C13062" s="3">
        <v>22370.221824</v>
      </c>
      <c r="D13062" s="2"/>
    </row>
    <row r="13063" spans="1:4" x14ac:dyDescent="0.25">
      <c r="A13063" s="2">
        <v>540</v>
      </c>
      <c r="B13063">
        <v>14542</v>
      </c>
      <c r="C13063" s="3">
        <v>22370.221824</v>
      </c>
      <c r="D13063" s="2"/>
    </row>
    <row r="13064" spans="1:4" x14ac:dyDescent="0.25">
      <c r="A13064" s="2">
        <v>540</v>
      </c>
      <c r="B13064">
        <v>14543</v>
      </c>
      <c r="C13064" s="3">
        <v>21889.407734</v>
      </c>
      <c r="D13064" s="2"/>
    </row>
    <row r="13065" spans="1:4" x14ac:dyDescent="0.25">
      <c r="A13065" s="2">
        <v>540</v>
      </c>
      <c r="B13065">
        <v>14544</v>
      </c>
      <c r="C13065" s="3">
        <v>22370.221824</v>
      </c>
      <c r="D13065" s="2"/>
    </row>
    <row r="13066" spans="1:4" x14ac:dyDescent="0.25">
      <c r="A13066" s="2">
        <v>540</v>
      </c>
      <c r="B13066">
        <v>14545</v>
      </c>
      <c r="C13066" s="3">
        <v>51652.810706999997</v>
      </c>
      <c r="D13066" s="2"/>
    </row>
    <row r="13067" spans="1:4" x14ac:dyDescent="0.25">
      <c r="A13067" s="2">
        <v>540</v>
      </c>
      <c r="B13067">
        <v>14546</v>
      </c>
      <c r="C13067" s="3">
        <v>26575.426802000002</v>
      </c>
      <c r="D13067" s="2"/>
    </row>
    <row r="13068" spans="1:4" x14ac:dyDescent="0.25">
      <c r="A13068" s="2">
        <v>540</v>
      </c>
      <c r="B13068">
        <v>14547</v>
      </c>
      <c r="C13068" s="3">
        <v>26575.426802000002</v>
      </c>
      <c r="D13068" s="2"/>
    </row>
    <row r="13069" spans="1:4" x14ac:dyDescent="0.25">
      <c r="A13069" s="2">
        <v>540</v>
      </c>
      <c r="B13069">
        <v>14548</v>
      </c>
      <c r="C13069" s="3">
        <v>5029.7180669999998</v>
      </c>
      <c r="D13069" s="2"/>
    </row>
    <row r="13070" spans="1:4" x14ac:dyDescent="0.25">
      <c r="A13070" s="2">
        <v>540</v>
      </c>
      <c r="B13070">
        <v>14549</v>
      </c>
      <c r="C13070" s="3">
        <v>3125.4459579999998</v>
      </c>
      <c r="D13070" s="2"/>
    </row>
    <row r="13071" spans="1:4" x14ac:dyDescent="0.25">
      <c r="A13071" s="2">
        <v>540</v>
      </c>
      <c r="B13071">
        <v>14550</v>
      </c>
      <c r="C13071" s="3">
        <v>8493.0278799999996</v>
      </c>
      <c r="D13071" s="2"/>
    </row>
    <row r="13072" spans="1:4" x14ac:dyDescent="0.25">
      <c r="A13072" s="2">
        <v>540</v>
      </c>
      <c r="B13072">
        <v>14551</v>
      </c>
      <c r="C13072" s="3">
        <v>1046.2769040000001</v>
      </c>
      <c r="D13072" s="2"/>
    </row>
    <row r="13073" spans="1:4" x14ac:dyDescent="0.25">
      <c r="A13073" s="2">
        <v>540</v>
      </c>
      <c r="B13073">
        <v>14552</v>
      </c>
      <c r="C13073" s="3">
        <v>2869.4386749999999</v>
      </c>
      <c r="D13073" s="2"/>
    </row>
    <row r="13074" spans="1:4" x14ac:dyDescent="0.25">
      <c r="A13074" s="2">
        <v>540</v>
      </c>
      <c r="B13074">
        <v>14553</v>
      </c>
      <c r="C13074" s="3">
        <v>2169.8387389999998</v>
      </c>
      <c r="D13074" s="2"/>
    </row>
    <row r="13075" spans="1:4" x14ac:dyDescent="0.25">
      <c r="A13075" s="2">
        <v>540</v>
      </c>
      <c r="B13075">
        <v>14555</v>
      </c>
      <c r="C13075" s="3">
        <v>16326.235971</v>
      </c>
      <c r="D13075" s="2"/>
    </row>
    <row r="13076" spans="1:4" x14ac:dyDescent="0.25">
      <c r="A13076" s="2">
        <v>540</v>
      </c>
      <c r="B13076">
        <v>14556</v>
      </c>
      <c r="C13076" s="3">
        <v>24576.400394</v>
      </c>
      <c r="D13076" s="2"/>
    </row>
    <row r="13077" spans="1:4" x14ac:dyDescent="0.25">
      <c r="A13077" s="2">
        <v>540</v>
      </c>
      <c r="B13077">
        <v>14557</v>
      </c>
      <c r="C13077" s="3">
        <v>21146.323415999999</v>
      </c>
      <c r="D13077" s="2"/>
    </row>
    <row r="13078" spans="1:4" x14ac:dyDescent="0.25">
      <c r="A13078" s="2">
        <v>540</v>
      </c>
      <c r="B13078">
        <v>14559</v>
      </c>
      <c r="C13078" s="3">
        <v>5472.0372820000002</v>
      </c>
      <c r="D13078" s="2"/>
    </row>
    <row r="13079" spans="1:4" x14ac:dyDescent="0.25">
      <c r="A13079" s="2">
        <v>540</v>
      </c>
      <c r="B13079">
        <v>14560</v>
      </c>
      <c r="C13079" s="3">
        <v>21146.323415999999</v>
      </c>
      <c r="D13079" s="2"/>
    </row>
    <row r="13080" spans="1:4" x14ac:dyDescent="0.25">
      <c r="A13080" s="2">
        <v>540</v>
      </c>
      <c r="B13080">
        <v>14561</v>
      </c>
      <c r="C13080" s="3">
        <v>6456.0553609999997</v>
      </c>
      <c r="D13080" s="2"/>
    </row>
    <row r="13081" spans="1:4" x14ac:dyDescent="0.25">
      <c r="A13081" s="2">
        <v>540</v>
      </c>
      <c r="B13081">
        <v>14562</v>
      </c>
      <c r="C13081" s="3">
        <v>19051.847581000002</v>
      </c>
      <c r="D13081" s="2"/>
    </row>
    <row r="13082" spans="1:4" x14ac:dyDescent="0.25">
      <c r="A13082" s="2">
        <v>540</v>
      </c>
      <c r="B13082">
        <v>14563</v>
      </c>
      <c r="C13082" s="3">
        <v>10643.101837</v>
      </c>
      <c r="D13082" s="2"/>
    </row>
    <row r="13083" spans="1:4" x14ac:dyDescent="0.25">
      <c r="A13083" s="2">
        <v>540</v>
      </c>
      <c r="B13083">
        <v>14564</v>
      </c>
      <c r="C13083" s="3">
        <v>10787.849586</v>
      </c>
      <c r="D13083" s="2"/>
    </row>
    <row r="13084" spans="1:4" x14ac:dyDescent="0.25">
      <c r="A13084" s="2">
        <v>540</v>
      </c>
      <c r="B13084">
        <v>14565</v>
      </c>
      <c r="C13084" s="3">
        <v>11154.038130000001</v>
      </c>
      <c r="D13084" s="2"/>
    </row>
    <row r="13085" spans="1:4" x14ac:dyDescent="0.25">
      <c r="A13085" s="2">
        <v>540</v>
      </c>
      <c r="B13085">
        <v>14566</v>
      </c>
      <c r="C13085" s="3">
        <v>752.21292400000004</v>
      </c>
      <c r="D13085" s="2"/>
    </row>
    <row r="13086" spans="1:4" x14ac:dyDescent="0.25">
      <c r="A13086" s="2">
        <v>540</v>
      </c>
      <c r="B13086">
        <v>14567</v>
      </c>
      <c r="C13086" s="3">
        <v>3362.128702</v>
      </c>
      <c r="D13086" s="2"/>
    </row>
    <row r="13087" spans="1:4" x14ac:dyDescent="0.25">
      <c r="A13087" s="2">
        <v>540</v>
      </c>
      <c r="B13087">
        <v>14568</v>
      </c>
      <c r="C13087" s="3">
        <v>19277.203305999999</v>
      </c>
      <c r="D13087" s="2"/>
    </row>
    <row r="13088" spans="1:4" x14ac:dyDescent="0.25">
      <c r="A13088" s="2">
        <v>540</v>
      </c>
      <c r="B13088">
        <v>14569</v>
      </c>
      <c r="C13088" s="3">
        <v>3362.128702</v>
      </c>
      <c r="D13088" s="2"/>
    </row>
    <row r="13089" spans="1:4" x14ac:dyDescent="0.25">
      <c r="A13089" s="2">
        <v>540</v>
      </c>
      <c r="B13089">
        <v>14570</v>
      </c>
      <c r="C13089" s="3">
        <v>21478.365550999999</v>
      </c>
      <c r="D13089" s="2"/>
    </row>
    <row r="13090" spans="1:4" x14ac:dyDescent="0.25">
      <c r="A13090" s="2">
        <v>540</v>
      </c>
      <c r="B13090">
        <v>14571</v>
      </c>
      <c r="C13090" s="3">
        <v>21489.643864999998</v>
      </c>
      <c r="D13090" s="2"/>
    </row>
    <row r="13091" spans="1:4" x14ac:dyDescent="0.25">
      <c r="A13091" s="2">
        <v>540</v>
      </c>
      <c r="B13091">
        <v>14572</v>
      </c>
      <c r="C13091" s="3">
        <v>21375.160505</v>
      </c>
      <c r="D13091" s="2"/>
    </row>
    <row r="13092" spans="1:4" x14ac:dyDescent="0.25">
      <c r="A13092" s="2">
        <v>540</v>
      </c>
      <c r="B13092">
        <v>14573</v>
      </c>
      <c r="C13092" s="3">
        <v>11897.251566000001</v>
      </c>
      <c r="D13092" s="2"/>
    </row>
    <row r="13093" spans="1:4" x14ac:dyDescent="0.25">
      <c r="A13093" s="2">
        <v>540</v>
      </c>
      <c r="B13093">
        <v>14574</v>
      </c>
      <c r="C13093" s="3">
        <v>6175.0835950000001</v>
      </c>
      <c r="D13093" s="2"/>
    </row>
    <row r="13094" spans="1:4" x14ac:dyDescent="0.25">
      <c r="A13094" s="2">
        <v>540</v>
      </c>
      <c r="B13094">
        <v>14575</v>
      </c>
      <c r="C13094" s="3">
        <v>5499.3369210000001</v>
      </c>
      <c r="D13094" s="2"/>
    </row>
    <row r="13095" spans="1:4" x14ac:dyDescent="0.25">
      <c r="A13095" s="2">
        <v>540</v>
      </c>
      <c r="B13095">
        <v>14576</v>
      </c>
      <c r="C13095" s="3">
        <v>7740.8307610000002</v>
      </c>
      <c r="D13095" s="2"/>
    </row>
    <row r="13096" spans="1:4" x14ac:dyDescent="0.25">
      <c r="A13096" s="2">
        <v>540</v>
      </c>
      <c r="B13096">
        <v>14577</v>
      </c>
      <c r="C13096" s="3">
        <v>6702.3027750000001</v>
      </c>
      <c r="D13096" s="2"/>
    </row>
    <row r="13097" spans="1:4" x14ac:dyDescent="0.25">
      <c r="A13097" s="2">
        <v>540</v>
      </c>
      <c r="B13097">
        <v>14578</v>
      </c>
      <c r="C13097" s="3">
        <v>10119.744282</v>
      </c>
      <c r="D13097" s="2"/>
    </row>
    <row r="13098" spans="1:4" x14ac:dyDescent="0.25">
      <c r="A13098" s="2">
        <v>540</v>
      </c>
      <c r="B13098">
        <v>14579</v>
      </c>
      <c r="C13098" s="3">
        <v>11024.715869</v>
      </c>
      <c r="D13098" s="2"/>
    </row>
    <row r="13099" spans="1:4" x14ac:dyDescent="0.25">
      <c r="A13099" s="2">
        <v>540</v>
      </c>
      <c r="B13099">
        <v>14580</v>
      </c>
      <c r="C13099" s="3">
        <v>25740.169601000001</v>
      </c>
      <c r="D13099" s="2"/>
    </row>
    <row r="13100" spans="1:4" x14ac:dyDescent="0.25">
      <c r="A13100" s="2">
        <v>540</v>
      </c>
      <c r="B13100">
        <v>14581</v>
      </c>
      <c r="C13100" s="3">
        <v>27353.370401</v>
      </c>
      <c r="D13100" s="2"/>
    </row>
    <row r="13101" spans="1:4" x14ac:dyDescent="0.25">
      <c r="A13101" s="2">
        <v>540</v>
      </c>
      <c r="B13101">
        <v>14582</v>
      </c>
      <c r="C13101" s="3">
        <v>7595.573179</v>
      </c>
      <c r="D13101" s="2"/>
    </row>
    <row r="13102" spans="1:4" x14ac:dyDescent="0.25">
      <c r="A13102" s="2">
        <v>540</v>
      </c>
      <c r="B13102">
        <v>14583</v>
      </c>
      <c r="C13102" s="3">
        <v>4411.7496789999996</v>
      </c>
      <c r="D13102" s="2"/>
    </row>
    <row r="13103" spans="1:4" x14ac:dyDescent="0.25">
      <c r="A13103" s="2">
        <v>540</v>
      </c>
      <c r="B13103">
        <v>14584</v>
      </c>
      <c r="C13103" s="3">
        <v>7595.573179</v>
      </c>
      <c r="D13103" s="2"/>
    </row>
    <row r="13104" spans="1:4" x14ac:dyDescent="0.25">
      <c r="A13104" s="2">
        <v>540</v>
      </c>
      <c r="B13104">
        <v>14585</v>
      </c>
      <c r="C13104" s="3">
        <v>6689.0957790000002</v>
      </c>
      <c r="D13104" s="2"/>
    </row>
    <row r="13105" spans="1:4" x14ac:dyDescent="0.25">
      <c r="A13105" s="2">
        <v>540</v>
      </c>
      <c r="B13105">
        <v>14586</v>
      </c>
      <c r="C13105" s="3">
        <v>4987.9824070000004</v>
      </c>
      <c r="D13105" s="2"/>
    </row>
    <row r="13106" spans="1:4" x14ac:dyDescent="0.25">
      <c r="A13106" s="2">
        <v>540</v>
      </c>
      <c r="B13106">
        <v>14587</v>
      </c>
      <c r="C13106" s="3">
        <v>4404.5405639999999</v>
      </c>
      <c r="D13106" s="2"/>
    </row>
    <row r="13107" spans="1:4" x14ac:dyDescent="0.25">
      <c r="A13107" s="2">
        <v>540</v>
      </c>
      <c r="B13107">
        <v>14588</v>
      </c>
      <c r="C13107" s="3">
        <v>3664.55233</v>
      </c>
      <c r="D13107" s="2"/>
    </row>
    <row r="13108" spans="1:4" x14ac:dyDescent="0.25">
      <c r="A13108" s="2">
        <v>540</v>
      </c>
      <c r="B13108">
        <v>14589</v>
      </c>
      <c r="C13108" s="3">
        <v>2495.9058490000002</v>
      </c>
      <c r="D13108" s="2"/>
    </row>
    <row r="13109" spans="1:4" x14ac:dyDescent="0.25">
      <c r="A13109" s="2">
        <v>540</v>
      </c>
      <c r="B13109">
        <v>14590</v>
      </c>
      <c r="C13109" s="3">
        <v>1322.163865</v>
      </c>
      <c r="D13109" s="2"/>
    </row>
    <row r="13110" spans="1:4" x14ac:dyDescent="0.25">
      <c r="A13110" s="2">
        <v>540</v>
      </c>
      <c r="B13110">
        <v>14591</v>
      </c>
      <c r="C13110" s="3">
        <v>1372.7728509999999</v>
      </c>
      <c r="D13110" s="2"/>
    </row>
    <row r="13111" spans="1:4" x14ac:dyDescent="0.25">
      <c r="A13111" s="2">
        <v>540</v>
      </c>
      <c r="B13111">
        <v>14592</v>
      </c>
      <c r="C13111" s="3">
        <v>1868.7826580000001</v>
      </c>
      <c r="D13111" s="2"/>
    </row>
    <row r="13112" spans="1:4" x14ac:dyDescent="0.25">
      <c r="A13112" s="2">
        <v>540</v>
      </c>
      <c r="B13112">
        <v>14593</v>
      </c>
      <c r="C13112" s="3">
        <v>1322.163865</v>
      </c>
      <c r="D13112" s="2"/>
    </row>
    <row r="13113" spans="1:4" x14ac:dyDescent="0.25">
      <c r="A13113" s="2">
        <v>540</v>
      </c>
      <c r="B13113">
        <v>14594</v>
      </c>
      <c r="C13113" s="3">
        <v>2211.0655409999999</v>
      </c>
      <c r="D13113" s="2"/>
    </row>
    <row r="13114" spans="1:4" x14ac:dyDescent="0.25">
      <c r="A13114" s="2">
        <v>540</v>
      </c>
      <c r="B13114">
        <v>14595</v>
      </c>
      <c r="C13114" s="3">
        <v>6501.106342</v>
      </c>
      <c r="D13114" s="2"/>
    </row>
    <row r="13115" spans="1:4" x14ac:dyDescent="0.25">
      <c r="A13115" s="2">
        <v>540</v>
      </c>
      <c r="B13115">
        <v>14596</v>
      </c>
      <c r="C13115" s="3">
        <v>2211.0655409999999</v>
      </c>
      <c r="D13115" s="2"/>
    </row>
    <row r="13116" spans="1:4" x14ac:dyDescent="0.25">
      <c r="A13116" s="2">
        <v>540</v>
      </c>
      <c r="B13116">
        <v>14597</v>
      </c>
      <c r="C13116" s="3">
        <v>20596.517015000001</v>
      </c>
      <c r="D13116" s="2"/>
    </row>
    <row r="13117" spans="1:4" x14ac:dyDescent="0.25">
      <c r="A13117" s="2">
        <v>540</v>
      </c>
      <c r="B13117">
        <v>14598</v>
      </c>
      <c r="C13117" s="3">
        <v>12504.368863</v>
      </c>
      <c r="D13117" s="2"/>
    </row>
    <row r="13118" spans="1:4" x14ac:dyDescent="0.25">
      <c r="A13118" s="2">
        <v>540</v>
      </c>
      <c r="B13118">
        <v>14599</v>
      </c>
      <c r="C13118" s="3">
        <v>15643.371375000001</v>
      </c>
      <c r="D13118" s="2"/>
    </row>
    <row r="13119" spans="1:4" x14ac:dyDescent="0.25">
      <c r="A13119" s="2">
        <v>540</v>
      </c>
      <c r="B13119">
        <v>14600</v>
      </c>
      <c r="C13119" s="3">
        <v>5170.546362</v>
      </c>
      <c r="D13119" s="2"/>
    </row>
    <row r="13120" spans="1:4" x14ac:dyDescent="0.25">
      <c r="A13120" s="2">
        <v>540</v>
      </c>
      <c r="B13120">
        <v>14601</v>
      </c>
      <c r="C13120" s="3">
        <v>2740.5316440000001</v>
      </c>
      <c r="D13120" s="2"/>
    </row>
    <row r="13121" spans="1:4" x14ac:dyDescent="0.25">
      <c r="A13121" s="2">
        <v>540</v>
      </c>
      <c r="B13121">
        <v>14602</v>
      </c>
      <c r="C13121" s="3">
        <v>14928.483475999999</v>
      </c>
      <c r="D13121" s="2"/>
    </row>
    <row r="13122" spans="1:4" x14ac:dyDescent="0.25">
      <c r="A13122" s="2">
        <v>540</v>
      </c>
      <c r="B13122">
        <v>14603</v>
      </c>
      <c r="C13122" s="3">
        <v>14928.483475999999</v>
      </c>
      <c r="D13122" s="2"/>
    </row>
    <row r="13123" spans="1:4" x14ac:dyDescent="0.25">
      <c r="A13123" s="2">
        <v>540</v>
      </c>
      <c r="B13123">
        <v>14604</v>
      </c>
      <c r="C13123" s="3">
        <v>1396.0546449999999</v>
      </c>
      <c r="D13123" s="2"/>
    </row>
    <row r="13124" spans="1:4" x14ac:dyDescent="0.25">
      <c r="A13124" s="2">
        <v>540</v>
      </c>
      <c r="B13124">
        <v>14605</v>
      </c>
      <c r="C13124" s="3">
        <v>1396.0546449999999</v>
      </c>
      <c r="D13124" s="2"/>
    </row>
    <row r="13125" spans="1:4" x14ac:dyDescent="0.25">
      <c r="A13125" s="2">
        <v>540</v>
      </c>
      <c r="B13125">
        <v>14606</v>
      </c>
      <c r="C13125" s="3">
        <v>4675.1740490000002</v>
      </c>
      <c r="D13125" s="2"/>
    </row>
    <row r="13126" spans="1:4" x14ac:dyDescent="0.25">
      <c r="A13126" s="2">
        <v>540</v>
      </c>
      <c r="B13126">
        <v>14607</v>
      </c>
      <c r="C13126" s="3">
        <v>4419.6476300000004</v>
      </c>
      <c r="D13126" s="2"/>
    </row>
    <row r="13127" spans="1:4" x14ac:dyDescent="0.25">
      <c r="A13127" s="2">
        <v>540</v>
      </c>
      <c r="B13127">
        <v>14608</v>
      </c>
      <c r="C13127" s="3">
        <v>4675.1740490000002</v>
      </c>
      <c r="D13127" s="2"/>
    </row>
    <row r="13128" spans="1:4" x14ac:dyDescent="0.25">
      <c r="A13128" s="2">
        <v>540</v>
      </c>
      <c r="B13128">
        <v>14609</v>
      </c>
      <c r="C13128" s="3">
        <v>14317.370107000001</v>
      </c>
      <c r="D13128" s="2"/>
    </row>
    <row r="13129" spans="1:4" x14ac:dyDescent="0.25">
      <c r="A13129" s="2">
        <v>540</v>
      </c>
      <c r="B13129">
        <v>14610</v>
      </c>
      <c r="C13129" s="3">
        <v>1350.8685379999999</v>
      </c>
      <c r="D13129" s="2"/>
    </row>
    <row r="13130" spans="1:4" x14ac:dyDescent="0.25">
      <c r="A13130" s="2">
        <v>540</v>
      </c>
      <c r="B13130">
        <v>14611</v>
      </c>
      <c r="C13130" s="3">
        <v>3068.1894499999999</v>
      </c>
      <c r="D13130" s="2"/>
    </row>
    <row r="13131" spans="1:4" x14ac:dyDescent="0.25">
      <c r="A13131" s="2">
        <v>540</v>
      </c>
      <c r="B13131">
        <v>14612</v>
      </c>
      <c r="C13131" s="3">
        <v>3003.199642</v>
      </c>
      <c r="D13131" s="2"/>
    </row>
    <row r="13132" spans="1:4" x14ac:dyDescent="0.25">
      <c r="A13132" s="2">
        <v>540</v>
      </c>
      <c r="B13132">
        <v>14613</v>
      </c>
      <c r="C13132" s="3">
        <v>6865.1727490000003</v>
      </c>
      <c r="D13132" s="2"/>
    </row>
    <row r="13133" spans="1:4" x14ac:dyDescent="0.25">
      <c r="A13133" s="2">
        <v>540</v>
      </c>
      <c r="B13133">
        <v>14614</v>
      </c>
      <c r="C13133" s="3">
        <v>11253.005619</v>
      </c>
      <c r="D13133" s="2"/>
    </row>
    <row r="13134" spans="1:4" x14ac:dyDescent="0.25">
      <c r="A13134" s="2">
        <v>540</v>
      </c>
      <c r="B13134">
        <v>14615</v>
      </c>
      <c r="C13134" s="3">
        <v>2067.7832899999999</v>
      </c>
      <c r="D13134" s="2"/>
    </row>
    <row r="13135" spans="1:4" x14ac:dyDescent="0.25">
      <c r="A13135" s="2">
        <v>540</v>
      </c>
      <c r="B13135">
        <v>14616</v>
      </c>
      <c r="C13135" s="3">
        <v>2067.7832899999999</v>
      </c>
      <c r="D13135" s="2"/>
    </row>
    <row r="13136" spans="1:4" x14ac:dyDescent="0.25">
      <c r="A13136" s="2">
        <v>540</v>
      </c>
      <c r="B13136">
        <v>14617</v>
      </c>
      <c r="C13136" s="3">
        <v>5146.7190389999996</v>
      </c>
      <c r="D13136" s="2"/>
    </row>
    <row r="13137" spans="1:4" x14ac:dyDescent="0.25">
      <c r="A13137" s="2">
        <v>540</v>
      </c>
      <c r="B13137">
        <v>14618</v>
      </c>
      <c r="C13137" s="3">
        <v>16371.991458</v>
      </c>
      <c r="D13137" s="2"/>
    </row>
    <row r="13138" spans="1:4" x14ac:dyDescent="0.25">
      <c r="A13138" s="2">
        <v>540</v>
      </c>
      <c r="B13138">
        <v>14619</v>
      </c>
      <c r="C13138" s="3">
        <v>8808.6231609999995</v>
      </c>
      <c r="D13138" s="2"/>
    </row>
    <row r="13139" spans="1:4" x14ac:dyDescent="0.25">
      <c r="A13139" s="2">
        <v>540</v>
      </c>
      <c r="B13139">
        <v>14620</v>
      </c>
      <c r="C13139" s="3">
        <v>10752.237451999999</v>
      </c>
      <c r="D13139" s="2"/>
    </row>
    <row r="13140" spans="1:4" x14ac:dyDescent="0.25">
      <c r="A13140" s="2">
        <v>540</v>
      </c>
      <c r="B13140">
        <v>14621</v>
      </c>
      <c r="C13140" s="3">
        <v>7243.3539389999996</v>
      </c>
      <c r="D13140" s="2"/>
    </row>
    <row r="13141" spans="1:4" x14ac:dyDescent="0.25">
      <c r="A13141" s="2">
        <v>540</v>
      </c>
      <c r="B13141">
        <v>14622</v>
      </c>
      <c r="C13141" s="3">
        <v>3493.481256</v>
      </c>
      <c r="D13141" s="2"/>
    </row>
    <row r="13142" spans="1:4" x14ac:dyDescent="0.25">
      <c r="A13142" s="2">
        <v>540</v>
      </c>
      <c r="B13142">
        <v>14623</v>
      </c>
      <c r="C13142" s="3">
        <v>8343.3907810000001</v>
      </c>
      <c r="D13142" s="2"/>
    </row>
    <row r="13143" spans="1:4" x14ac:dyDescent="0.25">
      <c r="A13143" s="2">
        <v>540</v>
      </c>
      <c r="B13143">
        <v>14624</v>
      </c>
      <c r="C13143" s="3">
        <v>9602.9057520000006</v>
      </c>
      <c r="D13143" s="2"/>
    </row>
    <row r="13144" spans="1:4" x14ac:dyDescent="0.25">
      <c r="A13144" s="2">
        <v>540</v>
      </c>
      <c r="B13144">
        <v>14625</v>
      </c>
      <c r="C13144" s="3">
        <v>7817.5219180000004</v>
      </c>
      <c r="D13144" s="2"/>
    </row>
    <row r="13145" spans="1:4" x14ac:dyDescent="0.25">
      <c r="A13145" s="2">
        <v>540</v>
      </c>
      <c r="B13145">
        <v>14626</v>
      </c>
      <c r="C13145" s="3">
        <v>9990.3037800000002</v>
      </c>
      <c r="D13145" s="2"/>
    </row>
    <row r="13146" spans="1:4" x14ac:dyDescent="0.25">
      <c r="A13146" s="2">
        <v>540</v>
      </c>
      <c r="B13146">
        <v>14627</v>
      </c>
      <c r="C13146" s="3">
        <v>6008.0469089999997</v>
      </c>
      <c r="D13146" s="2"/>
    </row>
    <row r="13147" spans="1:4" x14ac:dyDescent="0.25">
      <c r="A13147" s="2">
        <v>540</v>
      </c>
      <c r="B13147">
        <v>14628</v>
      </c>
      <c r="C13147" s="3">
        <v>14184.264531000001</v>
      </c>
      <c r="D13147" s="2"/>
    </row>
    <row r="13148" spans="1:4" x14ac:dyDescent="0.25">
      <c r="A13148" s="2">
        <v>540</v>
      </c>
      <c r="B13148">
        <v>14629</v>
      </c>
      <c r="C13148" s="3">
        <v>13414.756256999999</v>
      </c>
      <c r="D13148" s="2"/>
    </row>
    <row r="13149" spans="1:4" x14ac:dyDescent="0.25">
      <c r="A13149" s="2">
        <v>540</v>
      </c>
      <c r="B13149">
        <v>14630</v>
      </c>
      <c r="C13149" s="3">
        <v>6540.5078110000004</v>
      </c>
      <c r="D13149" s="2"/>
    </row>
    <row r="13150" spans="1:4" x14ac:dyDescent="0.25">
      <c r="A13150" s="2">
        <v>540</v>
      </c>
      <c r="B13150">
        <v>14631</v>
      </c>
      <c r="C13150" s="3">
        <v>11148.741765000001</v>
      </c>
      <c r="D13150" s="2"/>
    </row>
    <row r="13151" spans="1:4" x14ac:dyDescent="0.25">
      <c r="A13151" s="2">
        <v>540</v>
      </c>
      <c r="B13151">
        <v>14632</v>
      </c>
      <c r="C13151" s="3">
        <v>11973.014026666</v>
      </c>
      <c r="D13151" s="2"/>
    </row>
    <row r="13152" spans="1:4" x14ac:dyDescent="0.25">
      <c r="A13152" s="2">
        <v>540</v>
      </c>
      <c r="B13152">
        <v>14633</v>
      </c>
      <c r="C13152" s="3">
        <v>11207.817904</v>
      </c>
      <c r="D13152" s="2"/>
    </row>
    <row r="13153" spans="1:4" x14ac:dyDescent="0.25">
      <c r="A13153" s="2">
        <v>540</v>
      </c>
      <c r="B13153">
        <v>14634</v>
      </c>
      <c r="C13153" s="3">
        <v>11273.606949000001</v>
      </c>
      <c r="D13153" s="2"/>
    </row>
    <row r="13154" spans="1:4" x14ac:dyDescent="0.25">
      <c r="A13154" s="2">
        <v>540</v>
      </c>
      <c r="B13154">
        <v>14635</v>
      </c>
      <c r="C13154" s="3">
        <v>98763.157403999998</v>
      </c>
      <c r="D13154" s="2"/>
    </row>
    <row r="13155" spans="1:4" x14ac:dyDescent="0.25">
      <c r="A13155" s="2">
        <v>540</v>
      </c>
      <c r="B13155">
        <v>14636</v>
      </c>
      <c r="C13155" s="3">
        <v>10623.73782</v>
      </c>
      <c r="D13155" s="2"/>
    </row>
    <row r="13156" spans="1:4" x14ac:dyDescent="0.25">
      <c r="A13156" s="2">
        <v>540</v>
      </c>
      <c r="B13156">
        <v>14637</v>
      </c>
      <c r="C13156" s="3">
        <v>109386.895223</v>
      </c>
      <c r="D13156" s="2"/>
    </row>
    <row r="13157" spans="1:4" x14ac:dyDescent="0.25">
      <c r="A13157" s="2">
        <v>540</v>
      </c>
      <c r="B13157">
        <v>14638</v>
      </c>
      <c r="C13157" s="3">
        <v>3051.3616459999998</v>
      </c>
      <c r="D13157" s="2"/>
    </row>
    <row r="13158" spans="1:4" x14ac:dyDescent="0.25">
      <c r="A13158" s="2">
        <v>540</v>
      </c>
      <c r="B13158">
        <v>14639</v>
      </c>
      <c r="C13158" s="3">
        <v>110372.363558</v>
      </c>
      <c r="D13158" s="2"/>
    </row>
    <row r="13159" spans="1:4" x14ac:dyDescent="0.25">
      <c r="A13159" s="2">
        <v>540</v>
      </c>
      <c r="B13159">
        <v>14640</v>
      </c>
      <c r="C13159" s="3">
        <v>10486.703266</v>
      </c>
      <c r="D13159" s="2"/>
    </row>
    <row r="13160" spans="1:4" x14ac:dyDescent="0.25">
      <c r="A13160" s="2">
        <v>540</v>
      </c>
      <c r="B13160">
        <v>14641</v>
      </c>
      <c r="C13160" s="3">
        <v>14689.730511</v>
      </c>
      <c r="D13160" s="2"/>
    </row>
    <row r="13161" spans="1:4" x14ac:dyDescent="0.25">
      <c r="A13161" s="2">
        <v>540</v>
      </c>
      <c r="B13161">
        <v>14642</v>
      </c>
      <c r="C13161" s="3">
        <v>14689.730511</v>
      </c>
      <c r="D13161" s="2"/>
    </row>
    <row r="13162" spans="1:4" x14ac:dyDescent="0.25">
      <c r="A13162" s="2">
        <v>540</v>
      </c>
      <c r="B13162">
        <v>14643</v>
      </c>
      <c r="C13162" s="3">
        <v>0</v>
      </c>
      <c r="D13162" s="2"/>
    </row>
    <row r="13163" spans="1:4" x14ac:dyDescent="0.25">
      <c r="A13163" s="2">
        <v>540</v>
      </c>
      <c r="B13163">
        <v>14644</v>
      </c>
      <c r="C13163" s="3">
        <v>119583.950847</v>
      </c>
      <c r="D13163" s="2"/>
    </row>
    <row r="13164" spans="1:4" x14ac:dyDescent="0.25">
      <c r="A13164" s="2">
        <v>540</v>
      </c>
      <c r="B13164">
        <v>14645</v>
      </c>
      <c r="C13164" s="3">
        <v>104083.48891499999</v>
      </c>
      <c r="D13164" s="2"/>
    </row>
    <row r="13165" spans="1:4" x14ac:dyDescent="0.25">
      <c r="A13165" s="2">
        <v>540</v>
      </c>
      <c r="B13165">
        <v>14646</v>
      </c>
      <c r="C13165" s="3">
        <v>20276.833598000001</v>
      </c>
      <c r="D13165" s="2"/>
    </row>
    <row r="13166" spans="1:4" x14ac:dyDescent="0.25">
      <c r="A13166" s="2">
        <v>540</v>
      </c>
      <c r="B13166">
        <v>14647</v>
      </c>
      <c r="C13166" s="3">
        <v>119207.50414200001</v>
      </c>
      <c r="D13166" s="2"/>
    </row>
    <row r="13167" spans="1:4" x14ac:dyDescent="0.25">
      <c r="A13167" s="2">
        <v>540</v>
      </c>
      <c r="B13167">
        <v>14648</v>
      </c>
      <c r="C13167" s="3">
        <v>12365.845291</v>
      </c>
      <c r="D13167" s="2"/>
    </row>
    <row r="13168" spans="1:4" x14ac:dyDescent="0.25">
      <c r="A13168" s="2">
        <v>540</v>
      </c>
      <c r="B13168">
        <v>14649</v>
      </c>
      <c r="C13168" s="3">
        <v>12365.845291</v>
      </c>
      <c r="D13168" s="2"/>
    </row>
    <row r="13169" spans="1:4" x14ac:dyDescent="0.25">
      <c r="A13169" s="2">
        <v>540</v>
      </c>
      <c r="B13169">
        <v>14650</v>
      </c>
      <c r="C13169" s="3">
        <v>99885.660292999994</v>
      </c>
      <c r="D13169" s="2"/>
    </row>
    <row r="13170" spans="1:4" x14ac:dyDescent="0.25">
      <c r="A13170" s="2">
        <v>540</v>
      </c>
      <c r="B13170">
        <v>14651</v>
      </c>
      <c r="C13170" s="3">
        <v>5982.1935009999997</v>
      </c>
      <c r="D13170" s="2"/>
    </row>
    <row r="13171" spans="1:4" x14ac:dyDescent="0.25">
      <c r="A13171" s="2">
        <v>540</v>
      </c>
      <c r="B13171">
        <v>14652</v>
      </c>
      <c r="C13171" s="3">
        <v>106841.658851</v>
      </c>
      <c r="D13171" s="2"/>
    </row>
    <row r="13172" spans="1:4" x14ac:dyDescent="0.25">
      <c r="A13172" s="2">
        <v>540</v>
      </c>
      <c r="B13172">
        <v>14653</v>
      </c>
      <c r="C13172" s="3">
        <v>10623.73782</v>
      </c>
      <c r="D13172" s="2"/>
    </row>
    <row r="13173" spans="1:4" x14ac:dyDescent="0.25">
      <c r="A13173" s="2">
        <v>540</v>
      </c>
      <c r="B13173">
        <v>14654</v>
      </c>
      <c r="C13173" s="3">
        <v>20010.062021000002</v>
      </c>
      <c r="D13173" s="2"/>
    </row>
    <row r="13174" spans="1:4" x14ac:dyDescent="0.25">
      <c r="A13174" s="2">
        <v>540</v>
      </c>
      <c r="B13174">
        <v>14655</v>
      </c>
      <c r="C13174" s="3">
        <v>11340.321172</v>
      </c>
      <c r="D13174" s="2"/>
    </row>
    <row r="13175" spans="1:4" x14ac:dyDescent="0.25">
      <c r="A13175" s="2">
        <v>540</v>
      </c>
      <c r="B13175">
        <v>14656</v>
      </c>
      <c r="C13175" s="3">
        <v>10623.824936000001</v>
      </c>
      <c r="D13175" s="2"/>
    </row>
    <row r="13176" spans="1:4" x14ac:dyDescent="0.25">
      <c r="A13176" s="2">
        <v>540</v>
      </c>
      <c r="B13176">
        <v>14657</v>
      </c>
      <c r="C13176" s="3">
        <v>1224.6481759999999</v>
      </c>
      <c r="D13176" s="2"/>
    </row>
    <row r="13177" spans="1:4" x14ac:dyDescent="0.25">
      <c r="A13177" s="2">
        <v>540</v>
      </c>
      <c r="B13177">
        <v>14658</v>
      </c>
      <c r="C13177" s="3">
        <v>117675.854748</v>
      </c>
      <c r="D13177" s="2"/>
    </row>
    <row r="13178" spans="1:4" x14ac:dyDescent="0.25">
      <c r="A13178" s="2">
        <v>540</v>
      </c>
      <c r="B13178">
        <v>14659</v>
      </c>
      <c r="C13178" s="3">
        <v>10623.824936000001</v>
      </c>
      <c r="D13178" s="2"/>
    </row>
    <row r="13179" spans="1:4" x14ac:dyDescent="0.25">
      <c r="A13179" s="2">
        <v>540</v>
      </c>
      <c r="B13179">
        <v>14660</v>
      </c>
      <c r="C13179" s="3">
        <v>106335.533576</v>
      </c>
      <c r="D13179" s="2"/>
    </row>
    <row r="13180" spans="1:4" x14ac:dyDescent="0.25">
      <c r="A13180" s="2">
        <v>540</v>
      </c>
      <c r="B13180">
        <v>14661</v>
      </c>
      <c r="C13180" s="3">
        <v>11162.649976999999</v>
      </c>
      <c r="D13180" s="2"/>
    </row>
    <row r="13181" spans="1:4" x14ac:dyDescent="0.25">
      <c r="A13181" s="2">
        <v>540</v>
      </c>
      <c r="B13181">
        <v>14662</v>
      </c>
      <c r="C13181" s="3">
        <v>25202.765915</v>
      </c>
      <c r="D13181" s="2"/>
    </row>
    <row r="13182" spans="1:4" x14ac:dyDescent="0.25">
      <c r="A13182" s="2">
        <v>540</v>
      </c>
      <c r="B13182">
        <v>14663</v>
      </c>
      <c r="C13182" s="3">
        <v>2765.6240619999999</v>
      </c>
      <c r="D13182" s="2"/>
    </row>
    <row r="13183" spans="1:4" x14ac:dyDescent="0.25">
      <c r="A13183" s="2">
        <v>540</v>
      </c>
      <c r="B13183">
        <v>14664</v>
      </c>
      <c r="C13183" s="3">
        <v>32807.906459666003</v>
      </c>
      <c r="D13183" s="2"/>
    </row>
    <row r="13184" spans="1:4" x14ac:dyDescent="0.25">
      <c r="A13184" s="2">
        <v>540</v>
      </c>
      <c r="B13184">
        <v>14665</v>
      </c>
      <c r="C13184" s="3">
        <v>45054.295675665999</v>
      </c>
      <c r="D13184" s="2"/>
    </row>
    <row r="13185" spans="1:4" x14ac:dyDescent="0.25">
      <c r="A13185" s="2">
        <v>540</v>
      </c>
      <c r="B13185">
        <v>14666</v>
      </c>
      <c r="C13185" s="3">
        <v>128299.679684</v>
      </c>
      <c r="D13185" s="2"/>
    </row>
    <row r="13186" spans="1:4" x14ac:dyDescent="0.25">
      <c r="A13186" s="2">
        <v>540</v>
      </c>
      <c r="B13186">
        <v>14667</v>
      </c>
      <c r="C13186" s="3">
        <v>13412.143099999999</v>
      </c>
      <c r="D13186" s="2"/>
    </row>
    <row r="13187" spans="1:4" x14ac:dyDescent="0.25">
      <c r="A13187" s="2">
        <v>540</v>
      </c>
      <c r="B13187">
        <v>14668</v>
      </c>
      <c r="C13187" s="3">
        <v>6727.8182820000002</v>
      </c>
      <c r="D13187" s="2"/>
    </row>
    <row r="13188" spans="1:4" x14ac:dyDescent="0.25">
      <c r="A13188" s="2">
        <v>540</v>
      </c>
      <c r="B13188">
        <v>14669</v>
      </c>
      <c r="C13188" s="3">
        <v>40492.893386000003</v>
      </c>
      <c r="D13188" s="2"/>
    </row>
    <row r="13189" spans="1:4" x14ac:dyDescent="0.25">
      <c r="A13189" s="2">
        <v>540</v>
      </c>
      <c r="B13189">
        <v>14670</v>
      </c>
      <c r="C13189" s="3">
        <v>30871.930325000001</v>
      </c>
      <c r="D13189" s="2"/>
    </row>
    <row r="13190" spans="1:4" x14ac:dyDescent="0.25">
      <c r="A13190" s="2">
        <v>540</v>
      </c>
      <c r="B13190">
        <v>14671</v>
      </c>
      <c r="C13190" s="3">
        <v>15301.276663000001</v>
      </c>
      <c r="D13190" s="2"/>
    </row>
    <row r="13191" spans="1:4" x14ac:dyDescent="0.25">
      <c r="A13191" s="2">
        <v>540</v>
      </c>
      <c r="B13191">
        <v>14672</v>
      </c>
      <c r="C13191" s="3">
        <v>1300.6720150000001</v>
      </c>
      <c r="D13191" s="2"/>
    </row>
    <row r="13192" spans="1:4" x14ac:dyDescent="0.25">
      <c r="A13192" s="2">
        <v>540</v>
      </c>
      <c r="B13192">
        <v>14674</v>
      </c>
      <c r="C13192" s="3">
        <v>4241.6398879999997</v>
      </c>
      <c r="D13192" s="2"/>
    </row>
    <row r="13193" spans="1:4" x14ac:dyDescent="0.25">
      <c r="A13193" s="2">
        <v>540</v>
      </c>
      <c r="B13193">
        <v>14675</v>
      </c>
      <c r="C13193" s="3">
        <v>15142.105829</v>
      </c>
      <c r="D13193" s="2"/>
    </row>
    <row r="13194" spans="1:4" x14ac:dyDescent="0.25">
      <c r="A13194" s="2">
        <v>540</v>
      </c>
      <c r="B13194">
        <v>14677</v>
      </c>
      <c r="C13194" s="3">
        <v>11291.794852000001</v>
      </c>
      <c r="D13194" s="2"/>
    </row>
    <row r="13195" spans="1:4" x14ac:dyDescent="0.25">
      <c r="A13195" s="2">
        <v>540</v>
      </c>
      <c r="B13195">
        <v>14678</v>
      </c>
      <c r="C13195" s="3">
        <v>8605.8374769999991</v>
      </c>
      <c r="D13195" s="2"/>
    </row>
    <row r="13196" spans="1:4" x14ac:dyDescent="0.25">
      <c r="A13196" s="2">
        <v>540</v>
      </c>
      <c r="B13196">
        <v>14679</v>
      </c>
      <c r="C13196" s="3">
        <v>924.86322700000005</v>
      </c>
      <c r="D13196" s="2"/>
    </row>
    <row r="13197" spans="1:4" x14ac:dyDescent="0.25">
      <c r="A13197" s="2">
        <v>540</v>
      </c>
      <c r="B13197">
        <v>14680</v>
      </c>
      <c r="C13197" s="3">
        <v>10831.609366999999</v>
      </c>
      <c r="D13197" s="2"/>
    </row>
    <row r="13198" spans="1:4" x14ac:dyDescent="0.25">
      <c r="A13198" s="2">
        <v>540</v>
      </c>
      <c r="B13198">
        <v>14682</v>
      </c>
      <c r="C13198" s="3">
        <v>149242.22618433301</v>
      </c>
      <c r="D13198" s="2"/>
    </row>
    <row r="13199" spans="1:4" x14ac:dyDescent="0.25">
      <c r="A13199" s="2">
        <v>540</v>
      </c>
      <c r="B13199">
        <v>14683</v>
      </c>
      <c r="C13199" s="3">
        <v>2429.5237080000002</v>
      </c>
      <c r="D13199" s="2"/>
    </row>
    <row r="13200" spans="1:4" x14ac:dyDescent="0.25">
      <c r="A13200" s="2">
        <v>540</v>
      </c>
      <c r="B13200">
        <v>14684</v>
      </c>
      <c r="C13200" s="3">
        <v>2429.5237080000002</v>
      </c>
      <c r="D13200" s="2"/>
    </row>
    <row r="13201" spans="1:4" x14ac:dyDescent="0.25">
      <c r="A13201" s="2">
        <v>540</v>
      </c>
      <c r="B13201">
        <v>14685</v>
      </c>
      <c r="C13201" s="3">
        <v>32658.541637999999</v>
      </c>
      <c r="D13201" s="2"/>
    </row>
    <row r="13202" spans="1:4" x14ac:dyDescent="0.25">
      <c r="A13202" s="2">
        <v>540</v>
      </c>
      <c r="B13202">
        <v>14686</v>
      </c>
      <c r="C13202" s="3">
        <v>45035.951998999997</v>
      </c>
      <c r="D13202" s="2"/>
    </row>
    <row r="13203" spans="1:4" x14ac:dyDescent="0.25">
      <c r="A13203" s="2">
        <v>540</v>
      </c>
      <c r="B13203">
        <v>14687</v>
      </c>
      <c r="C13203" s="3">
        <v>33076.567759999998</v>
      </c>
      <c r="D13203" s="2"/>
    </row>
    <row r="13204" spans="1:4" x14ac:dyDescent="0.25">
      <c r="A13204" s="2">
        <v>540</v>
      </c>
      <c r="B13204">
        <v>14688</v>
      </c>
      <c r="C13204" s="3">
        <v>47038.961768000001</v>
      </c>
      <c r="D13204" s="2"/>
    </row>
    <row r="13205" spans="1:4" x14ac:dyDescent="0.25">
      <c r="A13205" s="2">
        <v>540</v>
      </c>
      <c r="B13205">
        <v>14689</v>
      </c>
      <c r="C13205" s="3">
        <v>39501.464194</v>
      </c>
      <c r="D13205" s="2"/>
    </row>
    <row r="13206" spans="1:4" x14ac:dyDescent="0.25">
      <c r="A13206" s="2">
        <v>540</v>
      </c>
      <c r="B13206">
        <v>14690</v>
      </c>
      <c r="C13206" s="3">
        <v>41340.414220999999</v>
      </c>
      <c r="D13206" s="2"/>
    </row>
    <row r="13207" spans="1:4" x14ac:dyDescent="0.25">
      <c r="A13207" s="2">
        <v>540</v>
      </c>
      <c r="B13207">
        <v>14691</v>
      </c>
      <c r="C13207" s="3">
        <v>21969.782937</v>
      </c>
      <c r="D13207" s="2"/>
    </row>
    <row r="13208" spans="1:4" x14ac:dyDescent="0.25">
      <c r="A13208" s="2">
        <v>540</v>
      </c>
      <c r="B13208">
        <v>14692</v>
      </c>
      <c r="C13208" s="3">
        <v>31866.933357999998</v>
      </c>
      <c r="D13208" s="2"/>
    </row>
    <row r="13209" spans="1:4" x14ac:dyDescent="0.25">
      <c r="A13209" s="2">
        <v>540</v>
      </c>
      <c r="B13209">
        <v>14693</v>
      </c>
      <c r="C13209" s="3">
        <v>33533.295333000002</v>
      </c>
      <c r="D13209" s="2"/>
    </row>
    <row r="13210" spans="1:4" x14ac:dyDescent="0.25">
      <c r="A13210" s="2">
        <v>540</v>
      </c>
      <c r="B13210">
        <v>14694</v>
      </c>
      <c r="C13210" s="3">
        <v>30759.665916999998</v>
      </c>
      <c r="D13210" s="2"/>
    </row>
    <row r="13211" spans="1:4" x14ac:dyDescent="0.25">
      <c r="A13211" s="2">
        <v>540</v>
      </c>
      <c r="B13211">
        <v>14695</v>
      </c>
      <c r="C13211" s="3">
        <v>5004.7647530000004</v>
      </c>
      <c r="D13211" s="2"/>
    </row>
    <row r="13212" spans="1:4" x14ac:dyDescent="0.25">
      <c r="A13212" s="2">
        <v>540</v>
      </c>
      <c r="B13212">
        <v>14696</v>
      </c>
      <c r="C13212" s="3">
        <v>5004.7647530000004</v>
      </c>
      <c r="D13212" s="2"/>
    </row>
    <row r="13213" spans="1:4" x14ac:dyDescent="0.25">
      <c r="A13213" s="2">
        <v>540</v>
      </c>
      <c r="B13213">
        <v>14697</v>
      </c>
      <c r="C13213" s="3">
        <v>10060.501705999999</v>
      </c>
      <c r="D13213" s="2"/>
    </row>
    <row r="13214" spans="1:4" x14ac:dyDescent="0.25">
      <c r="A13214" s="2">
        <v>540</v>
      </c>
      <c r="B13214">
        <v>14698</v>
      </c>
      <c r="C13214" s="3">
        <v>10589.828181999999</v>
      </c>
      <c r="D13214" s="2"/>
    </row>
    <row r="13215" spans="1:4" x14ac:dyDescent="0.25">
      <c r="A13215" s="2">
        <v>540</v>
      </c>
      <c r="B13215">
        <v>14699</v>
      </c>
      <c r="C13215" s="3">
        <v>1858.386577</v>
      </c>
      <c r="D13215" s="2"/>
    </row>
    <row r="13216" spans="1:4" x14ac:dyDescent="0.25">
      <c r="A13216" s="2">
        <v>540</v>
      </c>
      <c r="B13216">
        <v>14701</v>
      </c>
      <c r="C13216" s="3">
        <v>11004.659189</v>
      </c>
      <c r="D13216" s="2"/>
    </row>
    <row r="13217" spans="1:4" x14ac:dyDescent="0.25">
      <c r="A13217" s="2">
        <v>540</v>
      </c>
      <c r="B13217">
        <v>14702</v>
      </c>
      <c r="C13217" s="3">
        <v>9827.3668020000005</v>
      </c>
      <c r="D13217" s="2"/>
    </row>
    <row r="13218" spans="1:4" x14ac:dyDescent="0.25">
      <c r="A13218" s="2">
        <v>540</v>
      </c>
      <c r="B13218">
        <v>14703</v>
      </c>
      <c r="C13218" s="3">
        <v>18951.858925</v>
      </c>
      <c r="D13218" s="2"/>
    </row>
    <row r="13219" spans="1:4" x14ac:dyDescent="0.25">
      <c r="A13219" s="2">
        <v>540</v>
      </c>
      <c r="B13219">
        <v>14704</v>
      </c>
      <c r="C13219" s="3">
        <v>16736.793777999999</v>
      </c>
      <c r="D13219" s="2"/>
    </row>
    <row r="13220" spans="1:4" x14ac:dyDescent="0.25">
      <c r="A13220" s="2">
        <v>540</v>
      </c>
      <c r="B13220">
        <v>14705</v>
      </c>
      <c r="C13220" s="3">
        <v>18951.858925</v>
      </c>
      <c r="D13220" s="2"/>
    </row>
    <row r="13221" spans="1:4" x14ac:dyDescent="0.25">
      <c r="A13221" s="2">
        <v>540</v>
      </c>
      <c r="B13221">
        <v>14706</v>
      </c>
      <c r="C13221" s="3">
        <v>19162.870418999999</v>
      </c>
      <c r="D13221" s="2"/>
    </row>
    <row r="13222" spans="1:4" x14ac:dyDescent="0.25">
      <c r="A13222" s="2">
        <v>540</v>
      </c>
      <c r="B13222">
        <v>14707</v>
      </c>
      <c r="C13222" s="3">
        <v>19669.073302000001</v>
      </c>
      <c r="D13222" s="2"/>
    </row>
    <row r="13223" spans="1:4" x14ac:dyDescent="0.25">
      <c r="A13223" s="2">
        <v>540</v>
      </c>
      <c r="B13223">
        <v>14708</v>
      </c>
      <c r="C13223" s="3">
        <v>16498.806283999998</v>
      </c>
      <c r="D13223" s="2"/>
    </row>
    <row r="13224" spans="1:4" x14ac:dyDescent="0.25">
      <c r="A13224" s="2">
        <v>540</v>
      </c>
      <c r="B13224">
        <v>14709</v>
      </c>
      <c r="C13224" s="3">
        <v>18633.684707</v>
      </c>
      <c r="D13224" s="2"/>
    </row>
    <row r="13225" spans="1:4" x14ac:dyDescent="0.25">
      <c r="A13225" s="2">
        <v>540</v>
      </c>
      <c r="B13225">
        <v>14710</v>
      </c>
      <c r="C13225" s="3">
        <v>19669.073302000001</v>
      </c>
      <c r="D13225" s="2"/>
    </row>
    <row r="13226" spans="1:4" x14ac:dyDescent="0.25">
      <c r="A13226" s="2">
        <v>540</v>
      </c>
      <c r="B13226">
        <v>14711</v>
      </c>
      <c r="C13226" s="3">
        <v>16617.539669999998</v>
      </c>
      <c r="D13226" s="2"/>
    </row>
    <row r="13227" spans="1:4" x14ac:dyDescent="0.25">
      <c r="A13227" s="2">
        <v>540</v>
      </c>
      <c r="B13227">
        <v>14712</v>
      </c>
      <c r="C13227" s="3">
        <v>16617.539669999998</v>
      </c>
      <c r="D13227" s="2"/>
    </row>
    <row r="13228" spans="1:4" x14ac:dyDescent="0.25">
      <c r="A13228" s="2">
        <v>540</v>
      </c>
      <c r="B13228">
        <v>14713</v>
      </c>
      <c r="C13228" s="3">
        <v>16995.632966000001</v>
      </c>
      <c r="D13228" s="2"/>
    </row>
    <row r="13229" spans="1:4" x14ac:dyDescent="0.25">
      <c r="A13229" s="2">
        <v>540</v>
      </c>
      <c r="B13229">
        <v>14714</v>
      </c>
      <c r="C13229" s="3">
        <v>10699.822559</v>
      </c>
      <c r="D13229" s="2"/>
    </row>
    <row r="13230" spans="1:4" x14ac:dyDescent="0.25">
      <c r="A13230" s="2">
        <v>540</v>
      </c>
      <c r="B13230">
        <v>14715</v>
      </c>
      <c r="C13230" s="3">
        <v>59524.204401000003</v>
      </c>
      <c r="D13230" s="2"/>
    </row>
    <row r="13231" spans="1:4" x14ac:dyDescent="0.25">
      <c r="A13231" s="2">
        <v>540</v>
      </c>
      <c r="B13231">
        <v>14716</v>
      </c>
      <c r="C13231" s="3">
        <v>4329.6581020000003</v>
      </c>
      <c r="D13231" s="2"/>
    </row>
    <row r="13232" spans="1:4" x14ac:dyDescent="0.25">
      <c r="A13232" s="2">
        <v>540</v>
      </c>
      <c r="B13232">
        <v>14721</v>
      </c>
      <c r="C13232" s="3">
        <v>22016.104307000001</v>
      </c>
      <c r="D13232" s="2"/>
    </row>
    <row r="13233" spans="1:4" x14ac:dyDescent="0.25">
      <c r="A13233" s="2">
        <v>540</v>
      </c>
      <c r="B13233">
        <v>14722</v>
      </c>
      <c r="C13233" s="3">
        <v>22656.978093000002</v>
      </c>
      <c r="D13233" s="2"/>
    </row>
    <row r="13234" spans="1:4" x14ac:dyDescent="0.25">
      <c r="A13234" s="2">
        <v>540</v>
      </c>
      <c r="B13234">
        <v>14723</v>
      </c>
      <c r="C13234" s="3">
        <v>22656.978093000002</v>
      </c>
      <c r="D13234" s="2"/>
    </row>
    <row r="13235" spans="1:4" x14ac:dyDescent="0.25">
      <c r="A13235" s="2">
        <v>540</v>
      </c>
      <c r="B13235">
        <v>14724</v>
      </c>
      <c r="C13235" s="3">
        <v>14863.342001000001</v>
      </c>
      <c r="D13235" s="2"/>
    </row>
    <row r="13236" spans="1:4" x14ac:dyDescent="0.25">
      <c r="A13236" s="2">
        <v>540</v>
      </c>
      <c r="B13236">
        <v>14725</v>
      </c>
      <c r="C13236" s="3">
        <v>14863.342001000001</v>
      </c>
      <c r="D13236" s="2"/>
    </row>
    <row r="13237" spans="1:4" x14ac:dyDescent="0.25">
      <c r="A13237" s="2">
        <v>540</v>
      </c>
      <c r="B13237">
        <v>14726</v>
      </c>
      <c r="C13237" s="3">
        <v>9965.8362570000008</v>
      </c>
      <c r="D13237" s="2"/>
    </row>
    <row r="13238" spans="1:4" x14ac:dyDescent="0.25">
      <c r="A13238" s="2">
        <v>540</v>
      </c>
      <c r="B13238">
        <v>14727</v>
      </c>
      <c r="C13238" s="3">
        <v>5956.4173369999999</v>
      </c>
      <c r="D13238" s="2"/>
    </row>
    <row r="13239" spans="1:4" x14ac:dyDescent="0.25">
      <c r="A13239" s="2">
        <v>540</v>
      </c>
      <c r="B13239">
        <v>14728</v>
      </c>
      <c r="C13239" s="3">
        <v>9178.9143060000006</v>
      </c>
      <c r="D13239" s="2"/>
    </row>
    <row r="13240" spans="1:4" x14ac:dyDescent="0.25">
      <c r="A13240" s="2">
        <v>540</v>
      </c>
      <c r="B13240">
        <v>14729</v>
      </c>
      <c r="C13240" s="3">
        <v>13028.26391</v>
      </c>
      <c r="D13240" s="2"/>
    </row>
    <row r="13241" spans="1:4" x14ac:dyDescent="0.25">
      <c r="A13241" s="2">
        <v>540</v>
      </c>
      <c r="B13241">
        <v>14730</v>
      </c>
      <c r="C13241" s="3">
        <v>11694.140455000001</v>
      </c>
      <c r="D13241" s="2"/>
    </row>
    <row r="13242" spans="1:4" x14ac:dyDescent="0.25">
      <c r="A13242" s="2">
        <v>540</v>
      </c>
      <c r="B13242">
        <v>14731</v>
      </c>
      <c r="C13242" s="3">
        <v>3118.7975120000001</v>
      </c>
      <c r="D13242" s="2"/>
    </row>
    <row r="13243" spans="1:4" x14ac:dyDescent="0.25">
      <c r="A13243" s="2">
        <v>540</v>
      </c>
      <c r="B13243">
        <v>14732</v>
      </c>
      <c r="C13243" s="3">
        <v>3003.199642</v>
      </c>
      <c r="D13243" s="2"/>
    </row>
    <row r="13244" spans="1:4" x14ac:dyDescent="0.25">
      <c r="A13244" s="2">
        <v>540</v>
      </c>
      <c r="B13244">
        <v>14733</v>
      </c>
      <c r="C13244" s="3">
        <v>3003.199642</v>
      </c>
      <c r="D13244" s="2"/>
    </row>
    <row r="13245" spans="1:4" x14ac:dyDescent="0.25">
      <c r="A13245" s="2">
        <v>540</v>
      </c>
      <c r="B13245">
        <v>14734</v>
      </c>
      <c r="C13245" s="3">
        <v>20596.517015000001</v>
      </c>
      <c r="D13245" s="2"/>
    </row>
    <row r="13246" spans="1:4" x14ac:dyDescent="0.25">
      <c r="A13246" s="2">
        <v>540</v>
      </c>
      <c r="B13246">
        <v>14735</v>
      </c>
      <c r="C13246" s="3">
        <v>3860.1749119999999</v>
      </c>
      <c r="D13246" s="2"/>
    </row>
    <row r="13247" spans="1:4" x14ac:dyDescent="0.25">
      <c r="A13247" s="2">
        <v>540</v>
      </c>
      <c r="B13247">
        <v>14736</v>
      </c>
      <c r="C13247" s="3">
        <v>3493.021291</v>
      </c>
      <c r="D13247" s="2"/>
    </row>
    <row r="13248" spans="1:4" x14ac:dyDescent="0.25">
      <c r="A13248" s="2">
        <v>540</v>
      </c>
      <c r="B13248">
        <v>14737</v>
      </c>
      <c r="C13248" s="3">
        <v>129.32036400000001</v>
      </c>
      <c r="D13248" s="2"/>
    </row>
    <row r="13249" spans="1:4" x14ac:dyDescent="0.25">
      <c r="A13249" s="2">
        <v>540</v>
      </c>
      <c r="B13249">
        <v>14738</v>
      </c>
      <c r="C13249" s="3">
        <v>4399.7564560000001</v>
      </c>
      <c r="D13249" s="2"/>
    </row>
    <row r="13250" spans="1:4" x14ac:dyDescent="0.25">
      <c r="A13250" s="2">
        <v>540</v>
      </c>
      <c r="B13250">
        <v>14739</v>
      </c>
      <c r="C13250" s="3">
        <v>27979.634847000001</v>
      </c>
      <c r="D13250" s="2"/>
    </row>
    <row r="13251" spans="1:4" x14ac:dyDescent="0.25">
      <c r="A13251" s="2">
        <v>540</v>
      </c>
      <c r="B13251">
        <v>14740</v>
      </c>
      <c r="C13251" s="3">
        <v>31108.712788000001</v>
      </c>
      <c r="D13251" s="2"/>
    </row>
    <row r="13252" spans="1:4" x14ac:dyDescent="0.25">
      <c r="A13252" s="2">
        <v>540</v>
      </c>
      <c r="B13252">
        <v>14741</v>
      </c>
      <c r="C13252" s="3">
        <v>31108.712788000001</v>
      </c>
      <c r="D13252" s="2"/>
    </row>
    <row r="13253" spans="1:4" x14ac:dyDescent="0.25">
      <c r="A13253" s="2">
        <v>540</v>
      </c>
      <c r="B13253">
        <v>14742</v>
      </c>
      <c r="C13253" s="3">
        <v>4238.9431219999997</v>
      </c>
      <c r="D13253" s="2"/>
    </row>
    <row r="13254" spans="1:4" x14ac:dyDescent="0.25">
      <c r="A13254" s="2">
        <v>540</v>
      </c>
      <c r="B13254">
        <v>14743</v>
      </c>
      <c r="C13254" s="3">
        <v>3566.7509669999999</v>
      </c>
      <c r="D13254" s="2"/>
    </row>
    <row r="13255" spans="1:4" x14ac:dyDescent="0.25">
      <c r="A13255" s="2">
        <v>540</v>
      </c>
      <c r="B13255">
        <v>14744</v>
      </c>
      <c r="C13255" s="3">
        <v>4238.9431219999997</v>
      </c>
      <c r="D13255" s="2"/>
    </row>
    <row r="13256" spans="1:4" x14ac:dyDescent="0.25">
      <c r="A13256" s="2">
        <v>540</v>
      </c>
      <c r="B13256">
        <v>14745</v>
      </c>
      <c r="C13256" s="3">
        <v>24677.301094999999</v>
      </c>
      <c r="D13256" s="2"/>
    </row>
    <row r="13257" spans="1:4" x14ac:dyDescent="0.25">
      <c r="A13257" s="2">
        <v>540</v>
      </c>
      <c r="B13257">
        <v>14746</v>
      </c>
      <c r="C13257" s="3">
        <v>5177.4317449999999</v>
      </c>
      <c r="D13257" s="2"/>
    </row>
    <row r="13258" spans="1:4" x14ac:dyDescent="0.25">
      <c r="A13258" s="2">
        <v>540</v>
      </c>
      <c r="B13258">
        <v>14747</v>
      </c>
      <c r="C13258" s="3">
        <v>229.43988200000001</v>
      </c>
      <c r="D13258" s="2"/>
    </row>
    <row r="13259" spans="1:4" x14ac:dyDescent="0.25">
      <c r="A13259" s="2">
        <v>540</v>
      </c>
      <c r="B13259">
        <v>14748</v>
      </c>
      <c r="C13259" s="3">
        <v>4888.3641100000004</v>
      </c>
      <c r="D13259" s="2"/>
    </row>
    <row r="13260" spans="1:4" x14ac:dyDescent="0.25">
      <c r="A13260" s="2">
        <v>540</v>
      </c>
      <c r="B13260">
        <v>14749</v>
      </c>
      <c r="C13260" s="3">
        <v>48595.884926999999</v>
      </c>
      <c r="D13260" s="2"/>
    </row>
    <row r="13261" spans="1:4" x14ac:dyDescent="0.25">
      <c r="A13261" s="2">
        <v>540</v>
      </c>
      <c r="B13261">
        <v>14750</v>
      </c>
      <c r="C13261" s="3">
        <v>3548.9061219999999</v>
      </c>
      <c r="D13261" s="2"/>
    </row>
    <row r="13262" spans="1:4" x14ac:dyDescent="0.25">
      <c r="A13262" s="2">
        <v>540</v>
      </c>
      <c r="B13262">
        <v>14751</v>
      </c>
      <c r="C13262" s="3">
        <v>3890.9158630000002</v>
      </c>
      <c r="D13262" s="2"/>
    </row>
    <row r="13263" spans="1:4" x14ac:dyDescent="0.25">
      <c r="A13263" s="2">
        <v>540</v>
      </c>
      <c r="B13263">
        <v>14752</v>
      </c>
      <c r="C13263" s="3">
        <v>20001.911484</v>
      </c>
      <c r="D13263" s="2"/>
    </row>
    <row r="13264" spans="1:4" x14ac:dyDescent="0.25">
      <c r="A13264" s="2">
        <v>540</v>
      </c>
      <c r="B13264">
        <v>14753</v>
      </c>
      <c r="C13264" s="3">
        <v>3183.2308710000002</v>
      </c>
      <c r="D13264" s="2"/>
    </row>
    <row r="13265" spans="1:4" x14ac:dyDescent="0.25">
      <c r="A13265" s="2">
        <v>540</v>
      </c>
      <c r="B13265">
        <v>14754</v>
      </c>
      <c r="C13265" s="3">
        <v>9739.6390919999994</v>
      </c>
      <c r="D13265" s="2"/>
    </row>
    <row r="13266" spans="1:4" x14ac:dyDescent="0.25">
      <c r="A13266" s="2">
        <v>540</v>
      </c>
      <c r="B13266">
        <v>14755</v>
      </c>
      <c r="C13266" s="3">
        <v>6134.5591510000004</v>
      </c>
      <c r="D13266" s="2"/>
    </row>
    <row r="13267" spans="1:4" x14ac:dyDescent="0.25">
      <c r="A13267" s="2">
        <v>540</v>
      </c>
      <c r="B13267">
        <v>14756</v>
      </c>
      <c r="C13267" s="3">
        <v>10578.23796</v>
      </c>
      <c r="D13267" s="2"/>
    </row>
    <row r="13268" spans="1:4" x14ac:dyDescent="0.25">
      <c r="A13268" s="2">
        <v>540</v>
      </c>
      <c r="B13268">
        <v>14757</v>
      </c>
      <c r="C13268" s="3">
        <v>10578.23796</v>
      </c>
      <c r="D13268" s="2"/>
    </row>
    <row r="13269" spans="1:4" x14ac:dyDescent="0.25">
      <c r="A13269" s="2">
        <v>540</v>
      </c>
      <c r="B13269">
        <v>14759</v>
      </c>
      <c r="C13269" s="3">
        <v>9568.7710530000004</v>
      </c>
      <c r="D13269" s="2"/>
    </row>
    <row r="13270" spans="1:4" x14ac:dyDescent="0.25">
      <c r="A13270" s="2">
        <v>540</v>
      </c>
      <c r="B13270">
        <v>14760</v>
      </c>
      <c r="C13270" s="3">
        <v>10443.850318999999</v>
      </c>
      <c r="D13270" s="2"/>
    </row>
    <row r="13271" spans="1:4" x14ac:dyDescent="0.25">
      <c r="A13271" s="2">
        <v>540</v>
      </c>
      <c r="B13271">
        <v>14761</v>
      </c>
      <c r="C13271" s="3">
        <v>5784.4634669999996</v>
      </c>
      <c r="D13271" s="2"/>
    </row>
    <row r="13272" spans="1:4" x14ac:dyDescent="0.25">
      <c r="A13272" s="2">
        <v>540</v>
      </c>
      <c r="B13272">
        <v>14762</v>
      </c>
      <c r="C13272" s="3">
        <v>6920.9940349999997</v>
      </c>
      <c r="D13272" s="2"/>
    </row>
    <row r="13273" spans="1:4" x14ac:dyDescent="0.25">
      <c r="A13273" s="2">
        <v>540</v>
      </c>
      <c r="B13273">
        <v>14763</v>
      </c>
      <c r="C13273" s="3">
        <v>1703.7627629999999</v>
      </c>
      <c r="D13273" s="2"/>
    </row>
    <row r="13274" spans="1:4" x14ac:dyDescent="0.25">
      <c r="A13274" s="2">
        <v>540</v>
      </c>
      <c r="B13274">
        <v>14764</v>
      </c>
      <c r="C13274" s="3">
        <v>4568.4040160000004</v>
      </c>
      <c r="D13274" s="2"/>
    </row>
    <row r="13275" spans="1:4" x14ac:dyDescent="0.25">
      <c r="A13275" s="2">
        <v>540</v>
      </c>
      <c r="B13275">
        <v>14765</v>
      </c>
      <c r="C13275" s="3">
        <v>8064.6676360000001</v>
      </c>
      <c r="D13275" s="2"/>
    </row>
    <row r="13276" spans="1:4" x14ac:dyDescent="0.25">
      <c r="A13276" s="2">
        <v>540</v>
      </c>
      <c r="B13276">
        <v>14766</v>
      </c>
      <c r="C13276" s="3">
        <v>1156.4755250000001</v>
      </c>
      <c r="D13276" s="2"/>
    </row>
    <row r="13277" spans="1:4" x14ac:dyDescent="0.25">
      <c r="A13277" s="2">
        <v>540</v>
      </c>
      <c r="B13277">
        <v>14767</v>
      </c>
      <c r="C13277" s="3">
        <v>17454.34002</v>
      </c>
      <c r="D13277" s="2"/>
    </row>
    <row r="13278" spans="1:4" x14ac:dyDescent="0.25">
      <c r="A13278" s="2">
        <v>540</v>
      </c>
      <c r="B13278">
        <v>14768</v>
      </c>
      <c r="C13278" s="3">
        <v>6553.2620960000004</v>
      </c>
      <c r="D13278" s="2"/>
    </row>
    <row r="13279" spans="1:4" x14ac:dyDescent="0.25">
      <c r="A13279" s="2">
        <v>540</v>
      </c>
      <c r="B13279">
        <v>14769</v>
      </c>
      <c r="C13279" s="3">
        <v>7473.2644129999999</v>
      </c>
      <c r="D13279" s="2"/>
    </row>
    <row r="13280" spans="1:4" x14ac:dyDescent="0.25">
      <c r="A13280" s="2">
        <v>540</v>
      </c>
      <c r="B13280">
        <v>14770</v>
      </c>
      <c r="C13280" s="3">
        <v>11909.785386</v>
      </c>
      <c r="D13280" s="2"/>
    </row>
    <row r="13281" spans="1:4" x14ac:dyDescent="0.25">
      <c r="A13281" s="2">
        <v>540</v>
      </c>
      <c r="B13281">
        <v>14771</v>
      </c>
      <c r="C13281" s="3">
        <v>14908.013099</v>
      </c>
      <c r="D13281" s="2"/>
    </row>
    <row r="13282" spans="1:4" x14ac:dyDescent="0.25">
      <c r="A13282" s="2">
        <v>540</v>
      </c>
      <c r="B13282">
        <v>14772</v>
      </c>
      <c r="C13282" s="3">
        <v>13770.410435</v>
      </c>
      <c r="D13282" s="2"/>
    </row>
    <row r="13283" spans="1:4" x14ac:dyDescent="0.25">
      <c r="A13283" s="2">
        <v>540</v>
      </c>
      <c r="B13283">
        <v>14773</v>
      </c>
      <c r="C13283" s="3">
        <v>3548.9061219999999</v>
      </c>
      <c r="D13283" s="2"/>
    </row>
    <row r="13284" spans="1:4" x14ac:dyDescent="0.25">
      <c r="A13284" s="2">
        <v>540</v>
      </c>
      <c r="B13284">
        <v>14774</v>
      </c>
      <c r="C13284" s="3">
        <v>4568.4040160000004</v>
      </c>
      <c r="D13284" s="2"/>
    </row>
    <row r="13285" spans="1:4" x14ac:dyDescent="0.25">
      <c r="A13285" s="2">
        <v>540</v>
      </c>
      <c r="B13285">
        <v>14775</v>
      </c>
      <c r="C13285" s="3">
        <v>4416.2765579999996</v>
      </c>
      <c r="D13285" s="2"/>
    </row>
    <row r="13286" spans="1:4" x14ac:dyDescent="0.25">
      <c r="A13286" s="2">
        <v>540</v>
      </c>
      <c r="B13286">
        <v>14776</v>
      </c>
      <c r="C13286" s="3">
        <v>7247.8045970000003</v>
      </c>
      <c r="D13286" s="2"/>
    </row>
    <row r="13287" spans="1:4" x14ac:dyDescent="0.25">
      <c r="A13287" s="2">
        <v>540</v>
      </c>
      <c r="B13287">
        <v>14777</v>
      </c>
      <c r="C13287" s="3">
        <v>8324.8689680000007</v>
      </c>
      <c r="D13287" s="2"/>
    </row>
    <row r="13288" spans="1:4" x14ac:dyDescent="0.25">
      <c r="A13288" s="2">
        <v>540</v>
      </c>
      <c r="B13288">
        <v>14778</v>
      </c>
      <c r="C13288" s="3">
        <v>4543.5097169999999</v>
      </c>
      <c r="D13288" s="2"/>
    </row>
    <row r="13289" spans="1:4" x14ac:dyDescent="0.25">
      <c r="A13289" s="2">
        <v>540</v>
      </c>
      <c r="B13289">
        <v>14779</v>
      </c>
      <c r="C13289" s="3">
        <v>4543.5097169999999</v>
      </c>
      <c r="D13289" s="2"/>
    </row>
    <row r="13290" spans="1:4" x14ac:dyDescent="0.25">
      <c r="A13290" s="2">
        <v>540</v>
      </c>
      <c r="B13290">
        <v>14780</v>
      </c>
      <c r="C13290" s="3">
        <v>4329.1829340000004</v>
      </c>
      <c r="D13290" s="2"/>
    </row>
    <row r="13291" spans="1:4" x14ac:dyDescent="0.25">
      <c r="A13291" s="2">
        <v>540</v>
      </c>
      <c r="B13291">
        <v>14781</v>
      </c>
      <c r="C13291" s="3">
        <v>2648.7346739999998</v>
      </c>
      <c r="D13291" s="2"/>
    </row>
    <row r="13292" spans="1:4" x14ac:dyDescent="0.25">
      <c r="A13292" s="2">
        <v>540</v>
      </c>
      <c r="B13292">
        <v>14782</v>
      </c>
      <c r="C13292" s="3">
        <v>68434.155050999994</v>
      </c>
      <c r="D13292" s="2"/>
    </row>
    <row r="13293" spans="1:4" x14ac:dyDescent="0.25">
      <c r="A13293" s="2">
        <v>540</v>
      </c>
      <c r="B13293">
        <v>14783</v>
      </c>
      <c r="C13293" s="3">
        <v>6450.6662379999998</v>
      </c>
      <c r="D13293" s="2"/>
    </row>
    <row r="13294" spans="1:4" x14ac:dyDescent="0.25">
      <c r="A13294" s="2">
        <v>540</v>
      </c>
      <c r="B13294">
        <v>14784</v>
      </c>
      <c r="C13294" s="3">
        <v>12968.521851</v>
      </c>
      <c r="D13294" s="2"/>
    </row>
    <row r="13295" spans="1:4" x14ac:dyDescent="0.25">
      <c r="A13295" s="2">
        <v>540</v>
      </c>
      <c r="B13295">
        <v>14785</v>
      </c>
      <c r="C13295" s="3">
        <v>11633.2683</v>
      </c>
      <c r="D13295" s="2"/>
    </row>
    <row r="13296" spans="1:4" x14ac:dyDescent="0.25">
      <c r="A13296" s="2">
        <v>540</v>
      </c>
      <c r="B13296">
        <v>14786</v>
      </c>
      <c r="C13296" s="3">
        <v>6080.9941410000001</v>
      </c>
      <c r="D13296" s="2"/>
    </row>
    <row r="13297" spans="1:4" x14ac:dyDescent="0.25">
      <c r="A13297" s="2">
        <v>540</v>
      </c>
      <c r="B13297">
        <v>14787</v>
      </c>
      <c r="C13297" s="3">
        <v>8276.2099249999992</v>
      </c>
      <c r="D13297" s="2"/>
    </row>
    <row r="13298" spans="1:4" x14ac:dyDescent="0.25">
      <c r="A13298" s="2">
        <v>540</v>
      </c>
      <c r="B13298">
        <v>14788</v>
      </c>
      <c r="C13298" s="3">
        <v>10699.962987999999</v>
      </c>
      <c r="D13298" s="2"/>
    </row>
    <row r="13299" spans="1:4" x14ac:dyDescent="0.25">
      <c r="A13299" s="2">
        <v>540</v>
      </c>
      <c r="B13299">
        <v>14789</v>
      </c>
      <c r="C13299" s="3">
        <v>755.40173100000004</v>
      </c>
      <c r="D13299" s="2"/>
    </row>
    <row r="13300" spans="1:4" x14ac:dyDescent="0.25">
      <c r="A13300" s="2">
        <v>540</v>
      </c>
      <c r="B13300">
        <v>14790</v>
      </c>
      <c r="C13300" s="3">
        <v>34283.075358665999</v>
      </c>
      <c r="D13300" s="2"/>
    </row>
    <row r="13301" spans="1:4" x14ac:dyDescent="0.25">
      <c r="A13301" s="2">
        <v>540</v>
      </c>
      <c r="B13301">
        <v>14792</v>
      </c>
      <c r="C13301" s="3">
        <v>10540.409293000001</v>
      </c>
      <c r="D13301" s="2"/>
    </row>
    <row r="13302" spans="1:4" x14ac:dyDescent="0.25">
      <c r="A13302" s="2">
        <v>540</v>
      </c>
      <c r="B13302">
        <v>14793</v>
      </c>
      <c r="C13302" s="3">
        <v>10424.372160999999</v>
      </c>
      <c r="D13302" s="2"/>
    </row>
    <row r="13303" spans="1:4" x14ac:dyDescent="0.25">
      <c r="A13303" s="2">
        <v>540</v>
      </c>
      <c r="B13303">
        <v>14794</v>
      </c>
      <c r="C13303" s="3">
        <v>11838.173631</v>
      </c>
      <c r="D13303" s="2"/>
    </row>
    <row r="13304" spans="1:4" x14ac:dyDescent="0.25">
      <c r="A13304" s="2">
        <v>540</v>
      </c>
      <c r="B13304">
        <v>14795</v>
      </c>
      <c r="C13304" s="3">
        <v>5388.208157</v>
      </c>
      <c r="D13304" s="2"/>
    </row>
    <row r="13305" spans="1:4" x14ac:dyDescent="0.25">
      <c r="A13305" s="2">
        <v>540</v>
      </c>
      <c r="B13305">
        <v>14796</v>
      </c>
      <c r="C13305" s="3">
        <v>7724.4608529999996</v>
      </c>
      <c r="D13305" s="2"/>
    </row>
    <row r="13306" spans="1:4" x14ac:dyDescent="0.25">
      <c r="A13306" s="2">
        <v>540</v>
      </c>
      <c r="B13306">
        <v>14797</v>
      </c>
      <c r="C13306" s="3">
        <v>42951.982096332998</v>
      </c>
      <c r="D13306" s="2"/>
    </row>
    <row r="13307" spans="1:4" x14ac:dyDescent="0.25">
      <c r="A13307" s="2">
        <v>540</v>
      </c>
      <c r="B13307">
        <v>14798</v>
      </c>
      <c r="C13307" s="3">
        <v>42951.982096332998</v>
      </c>
      <c r="D13307" s="2"/>
    </row>
    <row r="13308" spans="1:4" x14ac:dyDescent="0.25">
      <c r="A13308" s="2">
        <v>540</v>
      </c>
      <c r="B13308">
        <v>14799</v>
      </c>
      <c r="C13308" s="3">
        <v>5354.7612900000004</v>
      </c>
      <c r="D13308" s="2"/>
    </row>
    <row r="13309" spans="1:4" x14ac:dyDescent="0.25">
      <c r="A13309" s="2">
        <v>540</v>
      </c>
      <c r="B13309">
        <v>14800</v>
      </c>
      <c r="C13309" s="3">
        <v>5030.7116759999999</v>
      </c>
      <c r="D13309" s="2"/>
    </row>
    <row r="13310" spans="1:4" x14ac:dyDescent="0.25">
      <c r="A13310" s="2">
        <v>540</v>
      </c>
      <c r="B13310">
        <v>14802</v>
      </c>
      <c r="C13310" s="3">
        <v>3272.3388570000002</v>
      </c>
      <c r="D13310" s="2"/>
    </row>
    <row r="13311" spans="1:4" x14ac:dyDescent="0.25">
      <c r="A13311" s="2">
        <v>540</v>
      </c>
      <c r="B13311">
        <v>14803</v>
      </c>
      <c r="C13311" s="3">
        <v>1501.4740959999999</v>
      </c>
      <c r="D13311" s="2"/>
    </row>
    <row r="13312" spans="1:4" x14ac:dyDescent="0.25">
      <c r="A13312" s="2">
        <v>540</v>
      </c>
      <c r="B13312">
        <v>14804</v>
      </c>
      <c r="C13312" s="3">
        <v>14941.63414</v>
      </c>
      <c r="D13312" s="2"/>
    </row>
    <row r="13313" spans="1:4" x14ac:dyDescent="0.25">
      <c r="A13313" s="2">
        <v>540</v>
      </c>
      <c r="B13313">
        <v>14805</v>
      </c>
      <c r="C13313" s="3">
        <v>11039.329894332999</v>
      </c>
      <c r="D13313" s="2"/>
    </row>
    <row r="13314" spans="1:4" x14ac:dyDescent="0.25">
      <c r="A13314" s="2">
        <v>540</v>
      </c>
      <c r="B13314">
        <v>14806</v>
      </c>
      <c r="C13314" s="3">
        <v>29346.339919333001</v>
      </c>
      <c r="D13314" s="2"/>
    </row>
    <row r="13315" spans="1:4" x14ac:dyDescent="0.25">
      <c r="A13315" s="2">
        <v>540</v>
      </c>
      <c r="B13315">
        <v>14807</v>
      </c>
      <c r="C13315" s="3">
        <v>31193.838387332999</v>
      </c>
      <c r="D13315" s="2"/>
    </row>
    <row r="13316" spans="1:4" x14ac:dyDescent="0.25">
      <c r="A13316" s="2">
        <v>540</v>
      </c>
      <c r="B13316">
        <v>14808</v>
      </c>
      <c r="C13316" s="3">
        <v>31193.838387332999</v>
      </c>
      <c r="D13316" s="2"/>
    </row>
    <row r="13317" spans="1:4" x14ac:dyDescent="0.25">
      <c r="A13317" s="2">
        <v>540</v>
      </c>
      <c r="B13317">
        <v>14809</v>
      </c>
      <c r="C13317" s="3">
        <v>19231.276012333001</v>
      </c>
      <c r="D13317" s="2"/>
    </row>
    <row r="13318" spans="1:4" x14ac:dyDescent="0.25">
      <c r="A13318" s="2">
        <v>540</v>
      </c>
      <c r="B13318">
        <v>14810</v>
      </c>
      <c r="C13318" s="3">
        <v>22138.743624333001</v>
      </c>
      <c r="D13318" s="2"/>
    </row>
    <row r="13319" spans="1:4" x14ac:dyDescent="0.25">
      <c r="A13319" s="2">
        <v>540</v>
      </c>
      <c r="B13319">
        <v>14811</v>
      </c>
      <c r="C13319" s="3">
        <v>55111.518014000001</v>
      </c>
      <c r="D13319" s="2"/>
    </row>
    <row r="13320" spans="1:4" x14ac:dyDescent="0.25">
      <c r="A13320" s="2">
        <v>540</v>
      </c>
      <c r="B13320">
        <v>14812</v>
      </c>
      <c r="C13320" s="3">
        <v>42960.405569000002</v>
      </c>
      <c r="D13320" s="2"/>
    </row>
    <row r="13321" spans="1:4" x14ac:dyDescent="0.25">
      <c r="A13321" s="2">
        <v>540</v>
      </c>
      <c r="B13321">
        <v>14813</v>
      </c>
      <c r="C13321" s="3">
        <v>21688.852375333001</v>
      </c>
      <c r="D13321" s="2"/>
    </row>
    <row r="13322" spans="1:4" x14ac:dyDescent="0.25">
      <c r="A13322" s="2">
        <v>540</v>
      </c>
      <c r="B13322">
        <v>14814</v>
      </c>
      <c r="C13322" s="3">
        <v>10745.102849999999</v>
      </c>
      <c r="D13322" s="2"/>
    </row>
    <row r="13323" spans="1:4" x14ac:dyDescent="0.25">
      <c r="A13323" s="2">
        <v>540</v>
      </c>
      <c r="B13323">
        <v>14815</v>
      </c>
      <c r="C13323" s="3">
        <v>1879.9351389999999</v>
      </c>
      <c r="D13323" s="2"/>
    </row>
    <row r="13324" spans="1:4" x14ac:dyDescent="0.25">
      <c r="A13324" s="2">
        <v>540</v>
      </c>
      <c r="B13324">
        <v>14816</v>
      </c>
      <c r="C13324" s="3">
        <v>7715.8941850000001</v>
      </c>
      <c r="D13324" s="2"/>
    </row>
    <row r="13325" spans="1:4" x14ac:dyDescent="0.25">
      <c r="A13325" s="2">
        <v>540</v>
      </c>
      <c r="B13325">
        <v>14817</v>
      </c>
      <c r="C13325" s="3">
        <v>7715.8941850000001</v>
      </c>
      <c r="D13325" s="2"/>
    </row>
    <row r="13326" spans="1:4" x14ac:dyDescent="0.25">
      <c r="A13326" s="2">
        <v>540</v>
      </c>
      <c r="B13326">
        <v>14818</v>
      </c>
      <c r="C13326" s="3">
        <v>4937.8061809999999</v>
      </c>
      <c r="D13326" s="2"/>
    </row>
    <row r="13327" spans="1:4" x14ac:dyDescent="0.25">
      <c r="A13327" s="2">
        <v>540</v>
      </c>
      <c r="B13327">
        <v>14819</v>
      </c>
      <c r="C13327" s="3">
        <v>2475.0118790000001</v>
      </c>
      <c r="D13327" s="2"/>
    </row>
    <row r="13328" spans="1:4" x14ac:dyDescent="0.25">
      <c r="A13328" s="2">
        <v>540</v>
      </c>
      <c r="B13328">
        <v>14820</v>
      </c>
      <c r="C13328" s="3">
        <v>3438.7055340000002</v>
      </c>
      <c r="D13328" s="2"/>
    </row>
    <row r="13329" spans="1:4" x14ac:dyDescent="0.25">
      <c r="A13329" s="2">
        <v>540</v>
      </c>
      <c r="B13329">
        <v>14821</v>
      </c>
      <c r="C13329" s="3">
        <v>15762.736290999999</v>
      </c>
      <c r="D13329" s="2"/>
    </row>
    <row r="13330" spans="1:4" x14ac:dyDescent="0.25">
      <c r="A13330" s="2">
        <v>540</v>
      </c>
      <c r="B13330">
        <v>14822</v>
      </c>
      <c r="C13330" s="3">
        <v>6202.8558679999996</v>
      </c>
      <c r="D13330" s="2"/>
    </row>
    <row r="13331" spans="1:4" x14ac:dyDescent="0.25">
      <c r="A13331" s="2">
        <v>540</v>
      </c>
      <c r="B13331">
        <v>14823</v>
      </c>
      <c r="C13331" s="3">
        <v>15441.396596</v>
      </c>
      <c r="D13331" s="2"/>
    </row>
    <row r="13332" spans="1:4" x14ac:dyDescent="0.25">
      <c r="A13332" s="2">
        <v>540</v>
      </c>
      <c r="B13332">
        <v>14824</v>
      </c>
      <c r="C13332" s="3">
        <v>6837.2185076659998</v>
      </c>
      <c r="D13332" s="2"/>
    </row>
    <row r="13333" spans="1:4" x14ac:dyDescent="0.25">
      <c r="A13333" s="2">
        <v>540</v>
      </c>
      <c r="B13333">
        <v>14825</v>
      </c>
      <c r="C13333" s="3">
        <v>8945.7787719999997</v>
      </c>
      <c r="D13333" s="2"/>
    </row>
    <row r="13334" spans="1:4" x14ac:dyDescent="0.25">
      <c r="A13334" s="2">
        <v>540</v>
      </c>
      <c r="B13334">
        <v>14826</v>
      </c>
      <c r="C13334" s="3">
        <v>8945.7787719999997</v>
      </c>
      <c r="D13334" s="2"/>
    </row>
    <row r="13335" spans="1:4" x14ac:dyDescent="0.25">
      <c r="A13335" s="2">
        <v>540</v>
      </c>
      <c r="B13335">
        <v>14827</v>
      </c>
      <c r="C13335" s="3">
        <v>5754.0811620000004</v>
      </c>
      <c r="D13335" s="2"/>
    </row>
    <row r="13336" spans="1:4" x14ac:dyDescent="0.25">
      <c r="A13336" s="2">
        <v>540</v>
      </c>
      <c r="B13336">
        <v>14828</v>
      </c>
      <c r="C13336" s="3">
        <v>5000.0186080000003</v>
      </c>
      <c r="D13336" s="2"/>
    </row>
    <row r="13337" spans="1:4" x14ac:dyDescent="0.25">
      <c r="A13337" s="2">
        <v>540</v>
      </c>
      <c r="B13337">
        <v>14829</v>
      </c>
      <c r="C13337" s="3">
        <v>4867.0330610000001</v>
      </c>
      <c r="D13337" s="2"/>
    </row>
    <row r="13338" spans="1:4" x14ac:dyDescent="0.25">
      <c r="A13338" s="2">
        <v>540</v>
      </c>
      <c r="B13338">
        <v>14830</v>
      </c>
      <c r="C13338" s="3">
        <v>4867.0330610000001</v>
      </c>
      <c r="D13338" s="2"/>
    </row>
    <row r="13339" spans="1:4" x14ac:dyDescent="0.25">
      <c r="A13339" s="2">
        <v>540</v>
      </c>
      <c r="B13339">
        <v>14831</v>
      </c>
      <c r="C13339" s="3">
        <v>30040.953323000002</v>
      </c>
      <c r="D13339" s="2"/>
    </row>
    <row r="13340" spans="1:4" x14ac:dyDescent="0.25">
      <c r="A13340" s="2">
        <v>540</v>
      </c>
      <c r="B13340">
        <v>14833</v>
      </c>
      <c r="C13340" s="3">
        <v>9488.5041550000005</v>
      </c>
      <c r="D13340" s="2"/>
    </row>
    <row r="13341" spans="1:4" x14ac:dyDescent="0.25">
      <c r="A13341" s="2">
        <v>540</v>
      </c>
      <c r="B13341">
        <v>14834</v>
      </c>
      <c r="C13341" s="3">
        <v>25118.220642</v>
      </c>
      <c r="D13341" s="2"/>
    </row>
    <row r="13342" spans="1:4" x14ac:dyDescent="0.25">
      <c r="A13342" s="2">
        <v>540</v>
      </c>
      <c r="B13342">
        <v>14835</v>
      </c>
      <c r="C13342" s="3">
        <v>23606.113175999999</v>
      </c>
      <c r="D13342" s="2"/>
    </row>
    <row r="13343" spans="1:4" x14ac:dyDescent="0.25">
      <c r="A13343" s="2">
        <v>540</v>
      </c>
      <c r="B13343">
        <v>14836</v>
      </c>
      <c r="C13343" s="3">
        <v>4906.8626160000003</v>
      </c>
      <c r="D13343" s="2"/>
    </row>
    <row r="13344" spans="1:4" x14ac:dyDescent="0.25">
      <c r="A13344" s="2">
        <v>540</v>
      </c>
      <c r="B13344">
        <v>14837</v>
      </c>
      <c r="C13344" s="3">
        <v>2546.6573450000001</v>
      </c>
      <c r="D13344" s="2"/>
    </row>
    <row r="13345" spans="1:4" x14ac:dyDescent="0.25">
      <c r="A13345" s="2">
        <v>540</v>
      </c>
      <c r="B13345">
        <v>14838</v>
      </c>
      <c r="C13345" s="3">
        <v>24905.718597999999</v>
      </c>
      <c r="D13345" s="2"/>
    </row>
    <row r="13346" spans="1:4" x14ac:dyDescent="0.25">
      <c r="A13346" s="2">
        <v>540</v>
      </c>
      <c r="B13346">
        <v>14839</v>
      </c>
      <c r="C13346" s="3">
        <v>2399.8669570000002</v>
      </c>
      <c r="D13346" s="2"/>
    </row>
    <row r="13347" spans="1:4" x14ac:dyDescent="0.25">
      <c r="A13347" s="2">
        <v>540</v>
      </c>
      <c r="B13347">
        <v>14840</v>
      </c>
      <c r="C13347" s="3">
        <v>38395.823860999997</v>
      </c>
      <c r="D13347" s="2"/>
    </row>
    <row r="13348" spans="1:4" x14ac:dyDescent="0.25">
      <c r="A13348" s="2">
        <v>540</v>
      </c>
      <c r="B13348">
        <v>14841</v>
      </c>
      <c r="C13348" s="3">
        <v>33635.473189999997</v>
      </c>
      <c r="D13348" s="2"/>
    </row>
    <row r="13349" spans="1:4" x14ac:dyDescent="0.25">
      <c r="A13349" s="2">
        <v>540</v>
      </c>
      <c r="B13349">
        <v>14842</v>
      </c>
      <c r="C13349" s="3">
        <v>4605.2412320000003</v>
      </c>
      <c r="D13349" s="2"/>
    </row>
    <row r="13350" spans="1:4" x14ac:dyDescent="0.25">
      <c r="A13350" s="2">
        <v>540</v>
      </c>
      <c r="B13350">
        <v>14844</v>
      </c>
      <c r="C13350" s="3">
        <v>5950.6407870000003</v>
      </c>
      <c r="D13350" s="2"/>
    </row>
    <row r="13351" spans="1:4" x14ac:dyDescent="0.25">
      <c r="A13351" s="2">
        <v>540</v>
      </c>
      <c r="B13351">
        <v>14845</v>
      </c>
      <c r="C13351" s="3">
        <v>13090.140663</v>
      </c>
      <c r="D13351" s="2"/>
    </row>
    <row r="13352" spans="1:4" x14ac:dyDescent="0.25">
      <c r="A13352" s="2">
        <v>540</v>
      </c>
      <c r="B13352">
        <v>14846</v>
      </c>
      <c r="C13352" s="3">
        <v>32779.892451</v>
      </c>
      <c r="D13352" s="2"/>
    </row>
    <row r="13353" spans="1:4" x14ac:dyDescent="0.25">
      <c r="A13353" s="2">
        <v>540</v>
      </c>
      <c r="B13353">
        <v>14847</v>
      </c>
      <c r="C13353" s="3">
        <v>25549.303639999998</v>
      </c>
      <c r="D13353" s="2"/>
    </row>
    <row r="13354" spans="1:4" x14ac:dyDescent="0.25">
      <c r="A13354" s="2">
        <v>540</v>
      </c>
      <c r="B13354">
        <v>14848</v>
      </c>
      <c r="C13354" s="3">
        <v>22601.057100999999</v>
      </c>
      <c r="D13354" s="2"/>
    </row>
    <row r="13355" spans="1:4" x14ac:dyDescent="0.25">
      <c r="A13355" s="2">
        <v>540</v>
      </c>
      <c r="B13355">
        <v>14849</v>
      </c>
      <c r="C13355" s="3">
        <v>27298.114883999999</v>
      </c>
      <c r="D13355" s="2"/>
    </row>
    <row r="13356" spans="1:4" x14ac:dyDescent="0.25">
      <c r="A13356" s="2">
        <v>540</v>
      </c>
      <c r="B13356">
        <v>14850</v>
      </c>
      <c r="C13356" s="3">
        <v>10267.722405</v>
      </c>
      <c r="D13356" s="2"/>
    </row>
    <row r="13357" spans="1:4" x14ac:dyDescent="0.25">
      <c r="A13357" s="2">
        <v>540</v>
      </c>
      <c r="B13357">
        <v>14851</v>
      </c>
      <c r="C13357" s="3">
        <v>6270.4667030000001</v>
      </c>
      <c r="D13357" s="2"/>
    </row>
    <row r="13358" spans="1:4" x14ac:dyDescent="0.25">
      <c r="A13358" s="2">
        <v>540</v>
      </c>
      <c r="B13358">
        <v>14852</v>
      </c>
      <c r="C13358" s="3">
        <v>7908.7743030000001</v>
      </c>
      <c r="D13358" s="2"/>
    </row>
    <row r="13359" spans="1:4" x14ac:dyDescent="0.25">
      <c r="A13359" s="2">
        <v>540</v>
      </c>
      <c r="B13359">
        <v>14853</v>
      </c>
      <c r="C13359" s="3">
        <v>6270.4667030000001</v>
      </c>
      <c r="D13359" s="2"/>
    </row>
    <row r="13360" spans="1:4" x14ac:dyDescent="0.25">
      <c r="A13360" s="2">
        <v>540</v>
      </c>
      <c r="B13360">
        <v>14854</v>
      </c>
      <c r="C13360" s="3">
        <v>24505.621203999999</v>
      </c>
      <c r="D13360" s="2"/>
    </row>
    <row r="13361" spans="1:4" x14ac:dyDescent="0.25">
      <c r="A13361" s="2">
        <v>540</v>
      </c>
      <c r="B13361">
        <v>14855</v>
      </c>
      <c r="C13361" s="3">
        <v>23537.474457</v>
      </c>
      <c r="D13361" s="2"/>
    </row>
    <row r="13362" spans="1:4" x14ac:dyDescent="0.25">
      <c r="A13362" s="2">
        <v>540</v>
      </c>
      <c r="B13362">
        <v>14856</v>
      </c>
      <c r="C13362" s="3">
        <v>30073.527622000001</v>
      </c>
      <c r="D13362" s="2"/>
    </row>
    <row r="13363" spans="1:4" x14ac:dyDescent="0.25">
      <c r="A13363" s="2">
        <v>540</v>
      </c>
      <c r="B13363">
        <v>14857</v>
      </c>
      <c r="C13363" s="3">
        <v>28886.401870000002</v>
      </c>
      <c r="D13363" s="2"/>
    </row>
    <row r="13364" spans="1:4" x14ac:dyDescent="0.25">
      <c r="A13364" s="2">
        <v>540</v>
      </c>
      <c r="B13364">
        <v>14858</v>
      </c>
      <c r="C13364" s="3">
        <v>10979.387096</v>
      </c>
      <c r="D13364" s="2"/>
    </row>
    <row r="13365" spans="1:4" x14ac:dyDescent="0.25">
      <c r="A13365" s="2">
        <v>540</v>
      </c>
      <c r="B13365">
        <v>14859</v>
      </c>
      <c r="C13365" s="3">
        <v>33797.954655000001</v>
      </c>
      <c r="D13365" s="2"/>
    </row>
    <row r="13366" spans="1:4" x14ac:dyDescent="0.25">
      <c r="A13366" s="2">
        <v>540</v>
      </c>
      <c r="B13366">
        <v>14860</v>
      </c>
      <c r="C13366" s="3">
        <v>13403.954825999999</v>
      </c>
      <c r="D13366" s="2"/>
    </row>
    <row r="13367" spans="1:4" x14ac:dyDescent="0.25">
      <c r="A13367" s="2">
        <v>540</v>
      </c>
      <c r="B13367">
        <v>14861</v>
      </c>
      <c r="C13367" s="3">
        <v>13020.369323999999</v>
      </c>
      <c r="D13367" s="2"/>
    </row>
    <row r="13368" spans="1:4" x14ac:dyDescent="0.25">
      <c r="A13368" s="2">
        <v>540</v>
      </c>
      <c r="B13368">
        <v>14862</v>
      </c>
      <c r="C13368" s="3">
        <v>13314.760333</v>
      </c>
      <c r="D13368" s="2"/>
    </row>
    <row r="13369" spans="1:4" x14ac:dyDescent="0.25">
      <c r="A13369" s="2">
        <v>540</v>
      </c>
      <c r="B13369">
        <v>14863</v>
      </c>
      <c r="C13369" s="3">
        <v>14693.518909</v>
      </c>
      <c r="D13369" s="2"/>
    </row>
    <row r="13370" spans="1:4" x14ac:dyDescent="0.25">
      <c r="A13370" s="2">
        <v>540</v>
      </c>
      <c r="B13370">
        <v>14864</v>
      </c>
      <c r="C13370" s="3">
        <v>10590.435567</v>
      </c>
      <c r="D13370" s="2"/>
    </row>
    <row r="13371" spans="1:4" x14ac:dyDescent="0.25">
      <c r="A13371" s="2">
        <v>540</v>
      </c>
      <c r="B13371">
        <v>14865</v>
      </c>
      <c r="C13371" s="3">
        <v>12429.611672000001</v>
      </c>
      <c r="D13371" s="2"/>
    </row>
    <row r="13372" spans="1:4" x14ac:dyDescent="0.25">
      <c r="A13372" s="2">
        <v>540</v>
      </c>
      <c r="B13372">
        <v>14866</v>
      </c>
      <c r="C13372" s="3">
        <v>10590.435567</v>
      </c>
      <c r="D13372" s="2"/>
    </row>
    <row r="13373" spans="1:4" x14ac:dyDescent="0.25">
      <c r="A13373" s="2">
        <v>540</v>
      </c>
      <c r="B13373">
        <v>14867</v>
      </c>
      <c r="C13373" s="3">
        <v>48065.984446000002</v>
      </c>
      <c r="D13373" s="2"/>
    </row>
    <row r="13374" spans="1:4" x14ac:dyDescent="0.25">
      <c r="A13374" s="2">
        <v>540</v>
      </c>
      <c r="B13374">
        <v>14868</v>
      </c>
      <c r="C13374" s="3">
        <v>7514.299806</v>
      </c>
      <c r="D13374" s="2"/>
    </row>
    <row r="13375" spans="1:4" x14ac:dyDescent="0.25">
      <c r="A13375" s="2">
        <v>540</v>
      </c>
      <c r="B13375">
        <v>14869</v>
      </c>
      <c r="C13375" s="3">
        <v>7144.329495</v>
      </c>
      <c r="D13375" s="2"/>
    </row>
    <row r="13376" spans="1:4" x14ac:dyDescent="0.25">
      <c r="A13376" s="2">
        <v>540</v>
      </c>
      <c r="B13376">
        <v>14870</v>
      </c>
      <c r="C13376" s="3">
        <v>5401.3740619999999</v>
      </c>
      <c r="D13376" s="2"/>
    </row>
    <row r="13377" spans="1:4" x14ac:dyDescent="0.25">
      <c r="A13377" s="2">
        <v>540</v>
      </c>
      <c r="B13377">
        <v>14871</v>
      </c>
      <c r="C13377" s="3">
        <v>5986.2903390000001</v>
      </c>
      <c r="D13377" s="2"/>
    </row>
    <row r="13378" spans="1:4" x14ac:dyDescent="0.25">
      <c r="A13378" s="2">
        <v>540</v>
      </c>
      <c r="B13378">
        <v>14872</v>
      </c>
      <c r="C13378" s="3">
        <v>2101.2866939999999</v>
      </c>
      <c r="D13378" s="2"/>
    </row>
    <row r="13379" spans="1:4" x14ac:dyDescent="0.25">
      <c r="A13379" s="2">
        <v>540</v>
      </c>
      <c r="B13379">
        <v>14873</v>
      </c>
      <c r="C13379" s="3">
        <v>3017.9524609999999</v>
      </c>
      <c r="D13379" s="2"/>
    </row>
    <row r="13380" spans="1:4" x14ac:dyDescent="0.25">
      <c r="A13380" s="2">
        <v>540</v>
      </c>
      <c r="B13380">
        <v>14874</v>
      </c>
      <c r="C13380" s="3">
        <v>9698.6576920000007</v>
      </c>
      <c r="D13380" s="2"/>
    </row>
    <row r="13381" spans="1:4" x14ac:dyDescent="0.25">
      <c r="A13381" s="2">
        <v>540</v>
      </c>
      <c r="B13381">
        <v>14875</v>
      </c>
      <c r="C13381" s="3">
        <v>9782.1692569999996</v>
      </c>
      <c r="D13381" s="2"/>
    </row>
    <row r="13382" spans="1:4" x14ac:dyDescent="0.25">
      <c r="A13382" s="2">
        <v>540</v>
      </c>
      <c r="B13382">
        <v>14876</v>
      </c>
      <c r="C13382" s="3">
        <v>8782.1787980000008</v>
      </c>
      <c r="D13382" s="2"/>
    </row>
    <row r="13383" spans="1:4" x14ac:dyDescent="0.25">
      <c r="A13383" s="2">
        <v>540</v>
      </c>
      <c r="B13383">
        <v>14877</v>
      </c>
      <c r="C13383" s="3">
        <v>9782.1692569999996</v>
      </c>
      <c r="D13383" s="2"/>
    </row>
    <row r="13384" spans="1:4" x14ac:dyDescent="0.25">
      <c r="A13384" s="2">
        <v>540</v>
      </c>
      <c r="B13384">
        <v>14878</v>
      </c>
      <c r="C13384" s="3">
        <v>16341.509846666</v>
      </c>
      <c r="D13384" s="2"/>
    </row>
    <row r="13385" spans="1:4" x14ac:dyDescent="0.25">
      <c r="A13385" s="2">
        <v>540</v>
      </c>
      <c r="B13385">
        <v>14879</v>
      </c>
      <c r="C13385" s="3">
        <v>3587.2053759999999</v>
      </c>
      <c r="D13385" s="2"/>
    </row>
    <row r="13386" spans="1:4" x14ac:dyDescent="0.25">
      <c r="A13386" s="2">
        <v>540</v>
      </c>
      <c r="B13386">
        <v>14880</v>
      </c>
      <c r="C13386" s="3">
        <v>2674.2864850000001</v>
      </c>
      <c r="D13386" s="2"/>
    </row>
    <row r="13387" spans="1:4" x14ac:dyDescent="0.25">
      <c r="A13387" s="2">
        <v>540</v>
      </c>
      <c r="B13387">
        <v>14883</v>
      </c>
      <c r="C13387" s="3">
        <v>17263.303833999998</v>
      </c>
      <c r="D13387" s="2"/>
    </row>
    <row r="13388" spans="1:4" x14ac:dyDescent="0.25">
      <c r="A13388" s="2">
        <v>540</v>
      </c>
      <c r="B13388">
        <v>14884</v>
      </c>
      <c r="C13388" s="3">
        <v>27682.95608</v>
      </c>
      <c r="D13388" s="2"/>
    </row>
    <row r="13389" spans="1:4" x14ac:dyDescent="0.25">
      <c r="A13389" s="2">
        <v>540</v>
      </c>
      <c r="B13389">
        <v>14885</v>
      </c>
      <c r="C13389" s="3">
        <v>12893.244107</v>
      </c>
      <c r="D13389" s="2"/>
    </row>
    <row r="13390" spans="1:4" x14ac:dyDescent="0.25">
      <c r="A13390" s="2">
        <v>540</v>
      </c>
      <c r="B13390">
        <v>14886</v>
      </c>
      <c r="C13390" s="3">
        <v>2739.2695290000001</v>
      </c>
      <c r="D13390" s="2"/>
    </row>
    <row r="13391" spans="1:4" x14ac:dyDescent="0.25">
      <c r="A13391" s="2">
        <v>540</v>
      </c>
      <c r="B13391">
        <v>14887</v>
      </c>
      <c r="C13391" s="3">
        <v>2124.4837309999998</v>
      </c>
      <c r="D13391" s="2"/>
    </row>
    <row r="13392" spans="1:4" x14ac:dyDescent="0.25">
      <c r="A13392" s="2">
        <v>540</v>
      </c>
      <c r="B13392">
        <v>14888</v>
      </c>
      <c r="C13392" s="3">
        <v>1803.373341</v>
      </c>
      <c r="D13392" s="2"/>
    </row>
    <row r="13393" spans="1:4" x14ac:dyDescent="0.25">
      <c r="A13393" s="2">
        <v>540</v>
      </c>
      <c r="B13393">
        <v>14889</v>
      </c>
      <c r="C13393" s="3">
        <v>31864.350215999999</v>
      </c>
      <c r="D13393" s="2"/>
    </row>
    <row r="13394" spans="1:4" x14ac:dyDescent="0.25">
      <c r="A13394" s="2">
        <v>540</v>
      </c>
      <c r="B13394">
        <v>14890</v>
      </c>
      <c r="C13394" s="3">
        <v>23559.963859</v>
      </c>
      <c r="D13394" s="2"/>
    </row>
    <row r="13395" spans="1:4" x14ac:dyDescent="0.25">
      <c r="A13395" s="2">
        <v>540</v>
      </c>
      <c r="B13395">
        <v>14891</v>
      </c>
      <c r="C13395" s="3">
        <v>16439.545784000002</v>
      </c>
      <c r="D13395" s="2"/>
    </row>
    <row r="13396" spans="1:4" x14ac:dyDescent="0.25">
      <c r="A13396" s="2">
        <v>540</v>
      </c>
      <c r="B13396">
        <v>14893</v>
      </c>
      <c r="C13396" s="3">
        <v>1266.8738619999999</v>
      </c>
      <c r="D13396" s="2"/>
    </row>
    <row r="13397" spans="1:4" x14ac:dyDescent="0.25">
      <c r="A13397" s="2">
        <v>540</v>
      </c>
      <c r="B13397">
        <v>14894</v>
      </c>
      <c r="C13397" s="3">
        <v>18084.747348000001</v>
      </c>
      <c r="D13397" s="2"/>
    </row>
    <row r="13398" spans="1:4" x14ac:dyDescent="0.25">
      <c r="A13398" s="2">
        <v>540</v>
      </c>
      <c r="B13398">
        <v>14895</v>
      </c>
      <c r="C13398" s="3">
        <v>20140.195956</v>
      </c>
      <c r="D13398" s="2"/>
    </row>
    <row r="13399" spans="1:4" x14ac:dyDescent="0.25">
      <c r="A13399" s="2">
        <v>540</v>
      </c>
      <c r="B13399">
        <v>14896</v>
      </c>
      <c r="C13399" s="3">
        <v>26774.418364000001</v>
      </c>
      <c r="D13399" s="2"/>
    </row>
    <row r="13400" spans="1:4" x14ac:dyDescent="0.25">
      <c r="A13400" s="2">
        <v>540</v>
      </c>
      <c r="B13400">
        <v>14897</v>
      </c>
      <c r="C13400" s="3">
        <v>6678.6594569999997</v>
      </c>
      <c r="D13400" s="2"/>
    </row>
    <row r="13401" spans="1:4" x14ac:dyDescent="0.25">
      <c r="A13401" s="2">
        <v>540</v>
      </c>
      <c r="B13401">
        <v>14898</v>
      </c>
      <c r="C13401" s="3">
        <v>29686.292647999999</v>
      </c>
      <c r="D13401" s="2"/>
    </row>
    <row r="13402" spans="1:4" x14ac:dyDescent="0.25">
      <c r="A13402" s="2">
        <v>540</v>
      </c>
      <c r="B13402">
        <v>14899</v>
      </c>
      <c r="C13402" s="3">
        <v>13261.325215999999</v>
      </c>
      <c r="D13402" s="2"/>
    </row>
    <row r="13403" spans="1:4" x14ac:dyDescent="0.25">
      <c r="A13403" s="2">
        <v>540</v>
      </c>
      <c r="B13403">
        <v>14900</v>
      </c>
      <c r="C13403" s="3">
        <v>13500.337551000001</v>
      </c>
      <c r="D13403" s="2"/>
    </row>
    <row r="13404" spans="1:4" x14ac:dyDescent="0.25">
      <c r="A13404" s="2">
        <v>540</v>
      </c>
      <c r="B13404">
        <v>14901</v>
      </c>
      <c r="C13404" s="3">
        <v>27076.185655000001</v>
      </c>
      <c r="D13404" s="2"/>
    </row>
    <row r="13405" spans="1:4" x14ac:dyDescent="0.25">
      <c r="A13405" s="2">
        <v>540</v>
      </c>
      <c r="B13405">
        <v>14902</v>
      </c>
      <c r="C13405" s="3">
        <v>4533.2045950000002</v>
      </c>
      <c r="D13405" s="2"/>
    </row>
    <row r="13406" spans="1:4" x14ac:dyDescent="0.25">
      <c r="A13406" s="2">
        <v>540</v>
      </c>
      <c r="B13406">
        <v>14903</v>
      </c>
      <c r="C13406" s="3">
        <v>21908.574522999999</v>
      </c>
      <c r="D13406" s="2"/>
    </row>
    <row r="13407" spans="1:4" x14ac:dyDescent="0.25">
      <c r="A13407" s="2">
        <v>540</v>
      </c>
      <c r="B13407">
        <v>14904</v>
      </c>
      <c r="C13407" s="3">
        <v>94.577588000000006</v>
      </c>
      <c r="D13407" s="2"/>
    </row>
    <row r="13408" spans="1:4" x14ac:dyDescent="0.25">
      <c r="A13408" s="2">
        <v>540</v>
      </c>
      <c r="B13408">
        <v>14908</v>
      </c>
      <c r="C13408" s="3">
        <v>6579.4523980000004</v>
      </c>
      <c r="D13408" s="2"/>
    </row>
    <row r="13409" spans="1:4" x14ac:dyDescent="0.25">
      <c r="A13409" s="2">
        <v>540</v>
      </c>
      <c r="B13409">
        <v>14911</v>
      </c>
      <c r="C13409" s="3">
        <v>1710.3828040000001</v>
      </c>
      <c r="D13409" s="2"/>
    </row>
    <row r="13410" spans="1:4" x14ac:dyDescent="0.25">
      <c r="A13410" s="2">
        <v>540</v>
      </c>
      <c r="B13410">
        <v>14914</v>
      </c>
      <c r="C13410" s="3">
        <v>15023.425805999999</v>
      </c>
      <c r="D13410" s="2"/>
    </row>
    <row r="13411" spans="1:4" x14ac:dyDescent="0.25">
      <c r="A13411" s="2">
        <v>540</v>
      </c>
      <c r="B13411">
        <v>14915</v>
      </c>
      <c r="C13411" s="3">
        <v>8124.0202680000002</v>
      </c>
      <c r="D13411" s="2"/>
    </row>
    <row r="13412" spans="1:4" x14ac:dyDescent="0.25">
      <c r="A13412" s="2">
        <v>540</v>
      </c>
      <c r="B13412">
        <v>14916</v>
      </c>
      <c r="C13412" s="3">
        <v>8758.430816</v>
      </c>
      <c r="D13412" s="2"/>
    </row>
    <row r="13413" spans="1:4" x14ac:dyDescent="0.25">
      <c r="A13413" s="2">
        <v>540</v>
      </c>
      <c r="B13413">
        <v>14917</v>
      </c>
      <c r="C13413" s="3">
        <v>18090.435466999999</v>
      </c>
      <c r="D13413" s="2"/>
    </row>
    <row r="13414" spans="1:4" x14ac:dyDescent="0.25">
      <c r="A13414" s="2">
        <v>540</v>
      </c>
      <c r="B13414">
        <v>14918</v>
      </c>
      <c r="C13414" s="3">
        <v>4303.7462839999998</v>
      </c>
      <c r="D13414" s="2"/>
    </row>
    <row r="13415" spans="1:4" x14ac:dyDescent="0.25">
      <c r="A13415" s="2">
        <v>540</v>
      </c>
      <c r="B13415">
        <v>14919</v>
      </c>
      <c r="C13415" s="3">
        <v>2991.9094580000001</v>
      </c>
      <c r="D13415" s="2"/>
    </row>
    <row r="13416" spans="1:4" x14ac:dyDescent="0.25">
      <c r="A13416" s="2">
        <v>540</v>
      </c>
      <c r="B13416">
        <v>14920</v>
      </c>
      <c r="C13416" s="3">
        <v>18241.859289</v>
      </c>
      <c r="D13416" s="2"/>
    </row>
    <row r="13417" spans="1:4" x14ac:dyDescent="0.25">
      <c r="A13417" s="2">
        <v>540</v>
      </c>
      <c r="B13417">
        <v>14921</v>
      </c>
      <c r="C13417" s="3">
        <v>9027.1348579999994</v>
      </c>
      <c r="D13417" s="2"/>
    </row>
    <row r="13418" spans="1:4" x14ac:dyDescent="0.25">
      <c r="A13418" s="2">
        <v>540</v>
      </c>
      <c r="B13418">
        <v>14922</v>
      </c>
      <c r="C13418" s="3">
        <v>6166.5377609999996</v>
      </c>
      <c r="D13418" s="2"/>
    </row>
    <row r="13419" spans="1:4" x14ac:dyDescent="0.25">
      <c r="A13419" s="2">
        <v>540</v>
      </c>
      <c r="B13419">
        <v>14923</v>
      </c>
      <c r="C13419" s="3">
        <v>11184.000783</v>
      </c>
      <c r="D13419" s="2"/>
    </row>
    <row r="13420" spans="1:4" x14ac:dyDescent="0.25">
      <c r="A13420" s="2">
        <v>540</v>
      </c>
      <c r="B13420">
        <v>14924</v>
      </c>
      <c r="C13420" s="3">
        <v>17152.924439999999</v>
      </c>
      <c r="D13420" s="2"/>
    </row>
    <row r="13421" spans="1:4" x14ac:dyDescent="0.25">
      <c r="A13421" s="2">
        <v>540</v>
      </c>
      <c r="B13421">
        <v>14925</v>
      </c>
      <c r="C13421" s="3">
        <v>7543.8657329999996</v>
      </c>
      <c r="D13421" s="2"/>
    </row>
    <row r="13422" spans="1:4" x14ac:dyDescent="0.25">
      <c r="A13422" s="2">
        <v>540</v>
      </c>
      <c r="B13422">
        <v>14926</v>
      </c>
      <c r="C13422" s="3">
        <v>7543.8657329999996</v>
      </c>
      <c r="D13422" s="2"/>
    </row>
    <row r="13423" spans="1:4" x14ac:dyDescent="0.25">
      <c r="A13423" s="2">
        <v>540</v>
      </c>
      <c r="B13423">
        <v>14927</v>
      </c>
      <c r="C13423" s="3">
        <v>1911.671364</v>
      </c>
      <c r="D13423" s="2"/>
    </row>
    <row r="13424" spans="1:4" x14ac:dyDescent="0.25">
      <c r="A13424" s="2">
        <v>540</v>
      </c>
      <c r="B13424">
        <v>14928</v>
      </c>
      <c r="C13424" s="3">
        <v>2850.497942</v>
      </c>
      <c r="D13424" s="2"/>
    </row>
    <row r="13425" spans="1:4" x14ac:dyDescent="0.25">
      <c r="A13425" s="2">
        <v>540</v>
      </c>
      <c r="B13425">
        <v>14929</v>
      </c>
      <c r="C13425" s="3">
        <v>847.202046</v>
      </c>
      <c r="D13425" s="2"/>
    </row>
    <row r="13426" spans="1:4" x14ac:dyDescent="0.25">
      <c r="A13426" s="2">
        <v>540</v>
      </c>
      <c r="B13426">
        <v>14930</v>
      </c>
      <c r="C13426" s="3">
        <v>1796.443968</v>
      </c>
      <c r="D13426" s="2"/>
    </row>
    <row r="13427" spans="1:4" x14ac:dyDescent="0.25">
      <c r="A13427" s="2">
        <v>540</v>
      </c>
      <c r="B13427">
        <v>14931</v>
      </c>
      <c r="C13427" s="3">
        <v>560.70603500000004</v>
      </c>
      <c r="D13427" s="2"/>
    </row>
    <row r="13428" spans="1:4" x14ac:dyDescent="0.25">
      <c r="A13428" s="2">
        <v>540</v>
      </c>
      <c r="B13428">
        <v>14932</v>
      </c>
      <c r="C13428" s="3">
        <v>560.70603500000004</v>
      </c>
      <c r="D13428" s="2"/>
    </row>
    <row r="13429" spans="1:4" x14ac:dyDescent="0.25">
      <c r="A13429" s="2">
        <v>540</v>
      </c>
      <c r="B13429">
        <v>14933</v>
      </c>
      <c r="C13429" s="3">
        <v>2454.6106159999999</v>
      </c>
      <c r="D13429" s="2"/>
    </row>
    <row r="13430" spans="1:4" x14ac:dyDescent="0.25">
      <c r="A13430" s="2">
        <v>540</v>
      </c>
      <c r="B13430">
        <v>14935</v>
      </c>
      <c r="C13430" s="3">
        <v>17928.061702999999</v>
      </c>
      <c r="D13430" s="2"/>
    </row>
    <row r="13431" spans="1:4" x14ac:dyDescent="0.25">
      <c r="A13431" s="2">
        <v>540</v>
      </c>
      <c r="B13431">
        <v>14936</v>
      </c>
      <c r="C13431" s="3">
        <v>12136.62405</v>
      </c>
      <c r="D13431" s="2"/>
    </row>
    <row r="13432" spans="1:4" x14ac:dyDescent="0.25">
      <c r="A13432" s="2">
        <v>540</v>
      </c>
      <c r="B13432">
        <v>14937</v>
      </c>
      <c r="C13432" s="3">
        <v>45720.654863999996</v>
      </c>
      <c r="D13432" s="2"/>
    </row>
    <row r="13433" spans="1:4" x14ac:dyDescent="0.25">
      <c r="A13433" s="2">
        <v>540</v>
      </c>
      <c r="B13433">
        <v>14938</v>
      </c>
      <c r="C13433" s="3">
        <v>7370.9369219999999</v>
      </c>
      <c r="D13433" s="2"/>
    </row>
    <row r="13434" spans="1:4" x14ac:dyDescent="0.25">
      <c r="A13434" s="2">
        <v>540</v>
      </c>
      <c r="B13434">
        <v>14939</v>
      </c>
      <c r="C13434" s="3">
        <v>6908.2307060000003</v>
      </c>
      <c r="D13434" s="2"/>
    </row>
    <row r="13435" spans="1:4" x14ac:dyDescent="0.25">
      <c r="A13435" s="2">
        <v>540</v>
      </c>
      <c r="B13435">
        <v>14940</v>
      </c>
      <c r="C13435" s="3">
        <v>36155.958654000002</v>
      </c>
      <c r="D13435" s="2"/>
    </row>
    <row r="13436" spans="1:4" x14ac:dyDescent="0.25">
      <c r="A13436" s="2">
        <v>540</v>
      </c>
      <c r="B13436">
        <v>14941</v>
      </c>
      <c r="C13436" s="3">
        <v>20167.954948999999</v>
      </c>
      <c r="D13436" s="2"/>
    </row>
    <row r="13437" spans="1:4" x14ac:dyDescent="0.25">
      <c r="A13437" s="2">
        <v>540</v>
      </c>
      <c r="B13437">
        <v>14942</v>
      </c>
      <c r="C13437" s="3">
        <v>14343.102633</v>
      </c>
      <c r="D13437" s="2"/>
    </row>
    <row r="13438" spans="1:4" x14ac:dyDescent="0.25">
      <c r="A13438" s="2">
        <v>540</v>
      </c>
      <c r="B13438">
        <v>14943</v>
      </c>
      <c r="C13438" s="3">
        <v>7129.3638520000004</v>
      </c>
      <c r="D13438" s="2"/>
    </row>
    <row r="13439" spans="1:4" x14ac:dyDescent="0.25">
      <c r="A13439" s="2">
        <v>540</v>
      </c>
      <c r="B13439">
        <v>14944</v>
      </c>
      <c r="C13439" s="3">
        <v>41640.421434000004</v>
      </c>
      <c r="D13439" s="2"/>
    </row>
    <row r="13440" spans="1:4" x14ac:dyDescent="0.25">
      <c r="A13440" s="2">
        <v>540</v>
      </c>
      <c r="B13440">
        <v>14945</v>
      </c>
      <c r="C13440" s="3">
        <v>31901.299321999999</v>
      </c>
      <c r="D13440" s="2"/>
    </row>
    <row r="13441" spans="1:4" x14ac:dyDescent="0.25">
      <c r="A13441" s="2">
        <v>540</v>
      </c>
      <c r="B13441">
        <v>14946</v>
      </c>
      <c r="C13441" s="3">
        <v>22011.856357000001</v>
      </c>
      <c r="D13441" s="2"/>
    </row>
    <row r="13442" spans="1:4" x14ac:dyDescent="0.25">
      <c r="A13442" s="2">
        <v>540</v>
      </c>
      <c r="B13442">
        <v>14947</v>
      </c>
      <c r="C13442" s="3">
        <v>8097.0844340000003</v>
      </c>
      <c r="D13442" s="2"/>
    </row>
    <row r="13443" spans="1:4" x14ac:dyDescent="0.25">
      <c r="A13443" s="2">
        <v>540</v>
      </c>
      <c r="B13443">
        <v>14948</v>
      </c>
      <c r="C13443" s="3">
        <v>53184.525548999998</v>
      </c>
      <c r="D13443" s="2"/>
    </row>
    <row r="13444" spans="1:4" x14ac:dyDescent="0.25">
      <c r="A13444" s="2">
        <v>540</v>
      </c>
      <c r="B13444">
        <v>14949</v>
      </c>
      <c r="C13444" s="3">
        <v>70054.335160000002</v>
      </c>
      <c r="D13444" s="2"/>
    </row>
    <row r="13445" spans="1:4" x14ac:dyDescent="0.25">
      <c r="A13445" s="2">
        <v>540</v>
      </c>
      <c r="B13445">
        <v>14950</v>
      </c>
      <c r="C13445" s="3">
        <v>60106.945210999998</v>
      </c>
      <c r="D13445" s="2"/>
    </row>
    <row r="13446" spans="1:4" x14ac:dyDescent="0.25">
      <c r="A13446" s="2">
        <v>540</v>
      </c>
      <c r="B13446">
        <v>14951</v>
      </c>
      <c r="C13446" s="3">
        <v>15833.793240999999</v>
      </c>
      <c r="D13446" s="2"/>
    </row>
    <row r="13447" spans="1:4" x14ac:dyDescent="0.25">
      <c r="A13447" s="2">
        <v>540</v>
      </c>
      <c r="B13447">
        <v>14952</v>
      </c>
      <c r="C13447" s="3">
        <v>49884.146328000003</v>
      </c>
      <c r="D13447" s="2"/>
    </row>
    <row r="13448" spans="1:4" x14ac:dyDescent="0.25">
      <c r="A13448" s="2">
        <v>540</v>
      </c>
      <c r="B13448">
        <v>14953</v>
      </c>
      <c r="C13448" s="3">
        <v>112170.92210066599</v>
      </c>
      <c r="D13448" s="2"/>
    </row>
    <row r="13449" spans="1:4" x14ac:dyDescent="0.25">
      <c r="A13449" s="2">
        <v>540</v>
      </c>
      <c r="B13449">
        <v>14954</v>
      </c>
      <c r="C13449" s="3">
        <v>9622.3530929999997</v>
      </c>
      <c r="D13449" s="2"/>
    </row>
    <row r="13450" spans="1:4" x14ac:dyDescent="0.25">
      <c r="A13450" s="2">
        <v>540</v>
      </c>
      <c r="B13450">
        <v>14955</v>
      </c>
      <c r="C13450" s="3">
        <v>10918.191072</v>
      </c>
      <c r="D13450" s="2"/>
    </row>
    <row r="13451" spans="1:4" x14ac:dyDescent="0.25">
      <c r="A13451" s="2">
        <v>540</v>
      </c>
      <c r="B13451">
        <v>14956</v>
      </c>
      <c r="C13451" s="3">
        <v>10918.191072</v>
      </c>
      <c r="D13451" s="2"/>
    </row>
    <row r="13452" spans="1:4" x14ac:dyDescent="0.25">
      <c r="A13452" s="2">
        <v>540</v>
      </c>
      <c r="B13452">
        <v>14957</v>
      </c>
      <c r="C13452" s="3">
        <v>10918.191072</v>
      </c>
      <c r="D13452" s="2"/>
    </row>
    <row r="13453" spans="1:4" x14ac:dyDescent="0.25">
      <c r="A13453" s="2">
        <v>540</v>
      </c>
      <c r="B13453">
        <v>14958</v>
      </c>
      <c r="C13453" s="3">
        <v>11091.432384</v>
      </c>
      <c r="D13453" s="2"/>
    </row>
    <row r="13454" spans="1:4" x14ac:dyDescent="0.25">
      <c r="A13454" s="2">
        <v>540</v>
      </c>
      <c r="B13454">
        <v>14959</v>
      </c>
      <c r="C13454" s="3">
        <v>11091.432384</v>
      </c>
      <c r="D13454" s="2"/>
    </row>
    <row r="13455" spans="1:4" x14ac:dyDescent="0.25">
      <c r="A13455" s="2">
        <v>540</v>
      </c>
      <c r="B13455">
        <v>14960</v>
      </c>
      <c r="C13455" s="3">
        <v>11091.432384</v>
      </c>
      <c r="D13455" s="2"/>
    </row>
    <row r="13456" spans="1:4" x14ac:dyDescent="0.25">
      <c r="A13456" s="2">
        <v>540</v>
      </c>
      <c r="B13456">
        <v>14961</v>
      </c>
      <c r="C13456" s="3">
        <v>11218.901743</v>
      </c>
      <c r="D13456" s="2"/>
    </row>
    <row r="13457" spans="1:4" x14ac:dyDescent="0.25">
      <c r="A13457" s="2">
        <v>540</v>
      </c>
      <c r="B13457">
        <v>14962</v>
      </c>
      <c r="C13457" s="3">
        <v>6338.0572039999997</v>
      </c>
      <c r="D13457" s="2"/>
    </row>
    <row r="13458" spans="1:4" x14ac:dyDescent="0.25">
      <c r="A13458" s="2">
        <v>540</v>
      </c>
      <c r="B13458">
        <v>14963</v>
      </c>
      <c r="C13458" s="3">
        <v>5394.8345550000004</v>
      </c>
      <c r="D13458" s="2"/>
    </row>
    <row r="13459" spans="1:4" x14ac:dyDescent="0.25">
      <c r="A13459" s="2">
        <v>540</v>
      </c>
      <c r="B13459">
        <v>14964</v>
      </c>
      <c r="C13459" s="3">
        <v>5394.8345550000004</v>
      </c>
      <c r="D13459" s="2"/>
    </row>
    <row r="13460" spans="1:4" x14ac:dyDescent="0.25">
      <c r="A13460" s="2">
        <v>540</v>
      </c>
      <c r="B13460">
        <v>14966</v>
      </c>
      <c r="C13460" s="3">
        <v>23792.984582000001</v>
      </c>
      <c r="D13460" s="2"/>
    </row>
    <row r="13461" spans="1:4" x14ac:dyDescent="0.25">
      <c r="A13461" s="2">
        <v>540</v>
      </c>
      <c r="B13461">
        <v>14967</v>
      </c>
      <c r="C13461" s="3">
        <v>11823.876065</v>
      </c>
      <c r="D13461" s="2"/>
    </row>
    <row r="13462" spans="1:4" x14ac:dyDescent="0.25">
      <c r="A13462" s="2">
        <v>540</v>
      </c>
      <c r="B13462">
        <v>14968</v>
      </c>
      <c r="C13462" s="3">
        <v>23792.984582000001</v>
      </c>
      <c r="D13462" s="2"/>
    </row>
    <row r="13463" spans="1:4" x14ac:dyDescent="0.25">
      <c r="A13463" s="2">
        <v>540</v>
      </c>
      <c r="B13463">
        <v>14969</v>
      </c>
      <c r="C13463" s="3">
        <v>25155.815364999999</v>
      </c>
      <c r="D13463" s="2"/>
    </row>
    <row r="13464" spans="1:4" x14ac:dyDescent="0.25">
      <c r="A13464" s="2">
        <v>540</v>
      </c>
      <c r="B13464">
        <v>14970</v>
      </c>
      <c r="C13464" s="3">
        <v>513.99001799999996</v>
      </c>
      <c r="D13464" s="2"/>
    </row>
    <row r="13465" spans="1:4" x14ac:dyDescent="0.25">
      <c r="A13465" s="2">
        <v>540</v>
      </c>
      <c r="B13465">
        <v>14971</v>
      </c>
      <c r="C13465" s="3">
        <v>513.99001799999996</v>
      </c>
      <c r="D13465" s="2"/>
    </row>
    <row r="13466" spans="1:4" x14ac:dyDescent="0.25">
      <c r="A13466" s="2">
        <v>540</v>
      </c>
      <c r="B13466">
        <v>14972</v>
      </c>
      <c r="C13466" s="3">
        <v>573.901882</v>
      </c>
      <c r="D13466" s="2"/>
    </row>
    <row r="13467" spans="1:4" x14ac:dyDescent="0.25">
      <c r="A13467" s="2">
        <v>540</v>
      </c>
      <c r="B13467">
        <v>14973</v>
      </c>
      <c r="C13467" s="3">
        <v>6621.35131</v>
      </c>
      <c r="D13467" s="2"/>
    </row>
    <row r="13468" spans="1:4" x14ac:dyDescent="0.25">
      <c r="A13468" s="2">
        <v>540</v>
      </c>
      <c r="B13468">
        <v>14974</v>
      </c>
      <c r="C13468" s="3">
        <v>6234.7390859999996</v>
      </c>
      <c r="D13468" s="2"/>
    </row>
    <row r="13469" spans="1:4" x14ac:dyDescent="0.25">
      <c r="A13469" s="2">
        <v>540</v>
      </c>
      <c r="B13469">
        <v>14975</v>
      </c>
      <c r="C13469" s="3">
        <v>6111.6365599999999</v>
      </c>
      <c r="D13469" s="2"/>
    </row>
    <row r="13470" spans="1:4" x14ac:dyDescent="0.25">
      <c r="A13470" s="2">
        <v>540</v>
      </c>
      <c r="B13470">
        <v>14976</v>
      </c>
      <c r="C13470" s="3">
        <v>8458.1841719999993</v>
      </c>
      <c r="D13470" s="2"/>
    </row>
    <row r="13471" spans="1:4" x14ac:dyDescent="0.25">
      <c r="A13471" s="2">
        <v>540</v>
      </c>
      <c r="B13471">
        <v>14977</v>
      </c>
      <c r="C13471" s="3">
        <v>6234.7390859999996</v>
      </c>
      <c r="D13471" s="2"/>
    </row>
    <row r="13472" spans="1:4" x14ac:dyDescent="0.25">
      <c r="A13472" s="2">
        <v>540</v>
      </c>
      <c r="B13472">
        <v>14978</v>
      </c>
      <c r="C13472" s="3">
        <v>4556.5640190000004</v>
      </c>
      <c r="D13472" s="2"/>
    </row>
    <row r="13473" spans="1:4" x14ac:dyDescent="0.25">
      <c r="A13473" s="2">
        <v>540</v>
      </c>
      <c r="B13473">
        <v>14980</v>
      </c>
      <c r="C13473" s="3">
        <v>55843.843759000003</v>
      </c>
      <c r="D13473" s="2"/>
    </row>
    <row r="13474" spans="1:4" x14ac:dyDescent="0.25">
      <c r="A13474" s="2">
        <v>540</v>
      </c>
      <c r="B13474">
        <v>14981</v>
      </c>
      <c r="C13474" s="3">
        <v>9448.1163149999993</v>
      </c>
      <c r="D13474" s="2"/>
    </row>
    <row r="13475" spans="1:4" x14ac:dyDescent="0.25">
      <c r="A13475" s="2">
        <v>540</v>
      </c>
      <c r="B13475">
        <v>14982</v>
      </c>
      <c r="C13475" s="3">
        <v>41196.500244000003</v>
      </c>
      <c r="D13475" s="2"/>
    </row>
    <row r="13476" spans="1:4" x14ac:dyDescent="0.25">
      <c r="A13476" s="2">
        <v>540</v>
      </c>
      <c r="B13476">
        <v>14983</v>
      </c>
      <c r="C13476" s="3">
        <v>7703.7218009999997</v>
      </c>
      <c r="D13476" s="2"/>
    </row>
    <row r="13477" spans="1:4" x14ac:dyDescent="0.25">
      <c r="A13477" s="2">
        <v>540</v>
      </c>
      <c r="B13477">
        <v>14984</v>
      </c>
      <c r="C13477" s="3">
        <v>48460.498246000003</v>
      </c>
      <c r="D13477" s="2"/>
    </row>
    <row r="13478" spans="1:4" x14ac:dyDescent="0.25">
      <c r="A13478" s="2">
        <v>540</v>
      </c>
      <c r="B13478">
        <v>14985</v>
      </c>
      <c r="C13478" s="3">
        <v>1202.121613</v>
      </c>
      <c r="D13478" s="2"/>
    </row>
    <row r="13479" spans="1:4" x14ac:dyDescent="0.25">
      <c r="A13479" s="2">
        <v>540</v>
      </c>
      <c r="B13479">
        <v>14986</v>
      </c>
      <c r="C13479" s="3">
        <v>49528.722246999998</v>
      </c>
      <c r="D13479" s="2"/>
    </row>
    <row r="13480" spans="1:4" x14ac:dyDescent="0.25">
      <c r="A13480" s="2">
        <v>540</v>
      </c>
      <c r="B13480">
        <v>14987</v>
      </c>
      <c r="C13480" s="3">
        <v>49527.387425000001</v>
      </c>
      <c r="D13480" s="2"/>
    </row>
    <row r="13481" spans="1:4" x14ac:dyDescent="0.25">
      <c r="A13481" s="2">
        <v>540</v>
      </c>
      <c r="B13481">
        <v>14988</v>
      </c>
      <c r="C13481" s="3">
        <v>3475.7017580000002</v>
      </c>
      <c r="D13481" s="2"/>
    </row>
    <row r="13482" spans="1:4" x14ac:dyDescent="0.25">
      <c r="A13482" s="2">
        <v>540</v>
      </c>
      <c r="B13482">
        <v>14989</v>
      </c>
      <c r="C13482" s="3">
        <v>4590.5840239999998</v>
      </c>
      <c r="D13482" s="2"/>
    </row>
    <row r="13483" spans="1:4" x14ac:dyDescent="0.25">
      <c r="A13483" s="2">
        <v>540</v>
      </c>
      <c r="B13483">
        <v>14990</v>
      </c>
      <c r="C13483" s="3">
        <v>3018.9568549999999</v>
      </c>
      <c r="D13483" s="2"/>
    </row>
    <row r="13484" spans="1:4" x14ac:dyDescent="0.25">
      <c r="A13484" s="2">
        <v>540</v>
      </c>
      <c r="B13484">
        <v>14991</v>
      </c>
      <c r="C13484" s="3">
        <v>2033.399549</v>
      </c>
      <c r="D13484" s="2"/>
    </row>
    <row r="13485" spans="1:4" x14ac:dyDescent="0.25">
      <c r="A13485" s="2">
        <v>540</v>
      </c>
      <c r="B13485">
        <v>14992</v>
      </c>
      <c r="C13485" s="3">
        <v>2345.6139870000002</v>
      </c>
      <c r="D13485" s="2"/>
    </row>
    <row r="13486" spans="1:4" x14ac:dyDescent="0.25">
      <c r="A13486" s="2">
        <v>540</v>
      </c>
      <c r="B13486">
        <v>14993</v>
      </c>
      <c r="C13486" s="3">
        <v>351.891953</v>
      </c>
      <c r="D13486" s="2"/>
    </row>
    <row r="13487" spans="1:4" x14ac:dyDescent="0.25">
      <c r="A13487" s="2">
        <v>540</v>
      </c>
      <c r="B13487">
        <v>14994</v>
      </c>
      <c r="C13487" s="3">
        <v>6494.5281500000001</v>
      </c>
      <c r="D13487" s="2"/>
    </row>
    <row r="13488" spans="1:4" x14ac:dyDescent="0.25">
      <c r="A13488" s="2">
        <v>540</v>
      </c>
      <c r="B13488">
        <v>14995</v>
      </c>
      <c r="C13488" s="3">
        <v>847.202046</v>
      </c>
      <c r="D13488" s="2"/>
    </row>
    <row r="13489" spans="1:4" x14ac:dyDescent="0.25">
      <c r="A13489" s="2">
        <v>540</v>
      </c>
      <c r="B13489">
        <v>14996</v>
      </c>
      <c r="C13489" s="3">
        <v>2160.7763920000002</v>
      </c>
      <c r="D13489" s="2"/>
    </row>
    <row r="13490" spans="1:4" x14ac:dyDescent="0.25">
      <c r="A13490" s="2">
        <v>540</v>
      </c>
      <c r="B13490">
        <v>14997</v>
      </c>
      <c r="C13490" s="3">
        <v>10537.259365</v>
      </c>
      <c r="D13490" s="2"/>
    </row>
    <row r="13491" spans="1:4" x14ac:dyDescent="0.25">
      <c r="A13491" s="2">
        <v>540</v>
      </c>
      <c r="B13491">
        <v>14998</v>
      </c>
      <c r="C13491" s="3">
        <v>1887.35078</v>
      </c>
      <c r="D13491" s="2"/>
    </row>
    <row r="13492" spans="1:4" x14ac:dyDescent="0.25">
      <c r="A13492" s="2">
        <v>540</v>
      </c>
      <c r="B13492">
        <v>14999</v>
      </c>
      <c r="C13492" s="3">
        <v>2400.4592769999999</v>
      </c>
      <c r="D13492" s="2"/>
    </row>
    <row r="13493" spans="1:4" x14ac:dyDescent="0.25">
      <c r="A13493" s="2">
        <v>540</v>
      </c>
      <c r="B13493">
        <v>15000</v>
      </c>
      <c r="C13493" s="3">
        <v>13347.668755000001</v>
      </c>
      <c r="D13493" s="2"/>
    </row>
    <row r="13494" spans="1:4" x14ac:dyDescent="0.25">
      <c r="A13494" s="2">
        <v>540</v>
      </c>
      <c r="B13494">
        <v>15001</v>
      </c>
      <c r="C13494" s="3">
        <v>13347.668755000001</v>
      </c>
      <c r="D13494" s="2"/>
    </row>
    <row r="13495" spans="1:4" x14ac:dyDescent="0.25">
      <c r="A13495" s="2">
        <v>540</v>
      </c>
      <c r="B13495">
        <v>15002</v>
      </c>
      <c r="C13495" s="3">
        <v>3988.8699839999999</v>
      </c>
      <c r="D13495" s="2"/>
    </row>
    <row r="13496" spans="1:4" x14ac:dyDescent="0.25">
      <c r="A13496" s="2">
        <v>540</v>
      </c>
      <c r="B13496">
        <v>15003</v>
      </c>
      <c r="C13496" s="3">
        <v>3507.935301</v>
      </c>
      <c r="D13496" s="2"/>
    </row>
    <row r="13497" spans="1:4" x14ac:dyDescent="0.25">
      <c r="A13497" s="2">
        <v>540</v>
      </c>
      <c r="B13497">
        <v>15004</v>
      </c>
      <c r="C13497" s="3">
        <v>3079.6649860000002</v>
      </c>
      <c r="D13497" s="2"/>
    </row>
    <row r="13498" spans="1:4" x14ac:dyDescent="0.25">
      <c r="A13498" s="2">
        <v>540</v>
      </c>
      <c r="B13498">
        <v>15005</v>
      </c>
      <c r="C13498" s="3">
        <v>2274.5546039999999</v>
      </c>
      <c r="D13498" s="2"/>
    </row>
    <row r="13499" spans="1:4" x14ac:dyDescent="0.25">
      <c r="A13499" s="2">
        <v>540</v>
      </c>
      <c r="B13499">
        <v>15006</v>
      </c>
      <c r="C13499" s="3">
        <v>7483.354061</v>
      </c>
      <c r="D13499" s="2"/>
    </row>
    <row r="13500" spans="1:4" x14ac:dyDescent="0.25">
      <c r="A13500" s="2">
        <v>540</v>
      </c>
      <c r="B13500">
        <v>15007</v>
      </c>
      <c r="C13500" s="3">
        <v>5976.9081829999996</v>
      </c>
      <c r="D13500" s="2"/>
    </row>
    <row r="13501" spans="1:4" x14ac:dyDescent="0.25">
      <c r="A13501" s="2">
        <v>540</v>
      </c>
      <c r="B13501">
        <v>15008</v>
      </c>
      <c r="C13501" s="3">
        <v>6071.4857689999999</v>
      </c>
      <c r="D13501" s="2"/>
    </row>
    <row r="13502" spans="1:4" x14ac:dyDescent="0.25">
      <c r="A13502" s="2">
        <v>540</v>
      </c>
      <c r="B13502">
        <v>15009</v>
      </c>
      <c r="C13502" s="3">
        <v>5883.7172780000001</v>
      </c>
      <c r="D13502" s="2"/>
    </row>
    <row r="13503" spans="1:4" x14ac:dyDescent="0.25">
      <c r="A13503" s="2">
        <v>540</v>
      </c>
      <c r="B13503">
        <v>15010</v>
      </c>
      <c r="C13503" s="3">
        <v>100356.31951099999</v>
      </c>
      <c r="D13503" s="2"/>
    </row>
    <row r="13504" spans="1:4" x14ac:dyDescent="0.25">
      <c r="A13504" s="2">
        <v>540</v>
      </c>
      <c r="B13504">
        <v>15011</v>
      </c>
      <c r="C13504" s="3">
        <v>14004.680334000001</v>
      </c>
      <c r="D13504" s="2"/>
    </row>
    <row r="13505" spans="1:4" x14ac:dyDescent="0.25">
      <c r="A13505" s="2">
        <v>540</v>
      </c>
      <c r="B13505">
        <v>15012</v>
      </c>
      <c r="C13505" s="3">
        <v>12278.557076999999</v>
      </c>
      <c r="D13505" s="2"/>
    </row>
    <row r="13506" spans="1:4" x14ac:dyDescent="0.25">
      <c r="A13506" s="2">
        <v>540</v>
      </c>
      <c r="B13506">
        <v>15013</v>
      </c>
      <c r="C13506" s="3">
        <v>13168.797062</v>
      </c>
      <c r="D13506" s="2"/>
    </row>
    <row r="13507" spans="1:4" x14ac:dyDescent="0.25">
      <c r="A13507" s="2">
        <v>540</v>
      </c>
      <c r="B13507">
        <v>15014</v>
      </c>
      <c r="C13507" s="3">
        <v>16735.747271</v>
      </c>
      <c r="D13507" s="2"/>
    </row>
    <row r="13508" spans="1:4" x14ac:dyDescent="0.25">
      <c r="A13508" s="2">
        <v>540</v>
      </c>
      <c r="B13508">
        <v>15017</v>
      </c>
      <c r="C13508" s="3">
        <v>8089.2582249999996</v>
      </c>
      <c r="D13508" s="2"/>
    </row>
    <row r="13509" spans="1:4" x14ac:dyDescent="0.25">
      <c r="A13509" s="2">
        <v>540</v>
      </c>
      <c r="B13509">
        <v>15018</v>
      </c>
      <c r="C13509" s="3">
        <v>7873.2453269999996</v>
      </c>
      <c r="D13509" s="2"/>
    </row>
    <row r="13510" spans="1:4" x14ac:dyDescent="0.25">
      <c r="A13510" s="2">
        <v>540</v>
      </c>
      <c r="B13510">
        <v>15019</v>
      </c>
      <c r="C13510" s="3">
        <v>7873.2453269999996</v>
      </c>
      <c r="D13510" s="2"/>
    </row>
    <row r="13511" spans="1:4" x14ac:dyDescent="0.25">
      <c r="A13511" s="2">
        <v>540</v>
      </c>
      <c r="B13511">
        <v>15020</v>
      </c>
      <c r="C13511" s="3">
        <v>87187.522450000004</v>
      </c>
      <c r="D13511" s="2"/>
    </row>
    <row r="13512" spans="1:4" x14ac:dyDescent="0.25">
      <c r="A13512" s="2">
        <v>540</v>
      </c>
      <c r="B13512">
        <v>15021</v>
      </c>
      <c r="C13512" s="3">
        <v>7881.7344149999999</v>
      </c>
      <c r="D13512" s="2"/>
    </row>
    <row r="13513" spans="1:4" x14ac:dyDescent="0.25">
      <c r="A13513" s="2">
        <v>540</v>
      </c>
      <c r="B13513">
        <v>15022</v>
      </c>
      <c r="C13513" s="3">
        <v>9052.4052759999995</v>
      </c>
      <c r="D13513" s="2"/>
    </row>
    <row r="13514" spans="1:4" x14ac:dyDescent="0.25">
      <c r="A13514" s="2">
        <v>540</v>
      </c>
      <c r="B13514">
        <v>15023</v>
      </c>
      <c r="C13514" s="3">
        <v>7416.9643279989996</v>
      </c>
      <c r="D13514" s="2"/>
    </row>
    <row r="13515" spans="1:4" x14ac:dyDescent="0.25">
      <c r="A13515" s="2">
        <v>540</v>
      </c>
      <c r="B13515">
        <v>15024</v>
      </c>
      <c r="C13515" s="3">
        <v>7166.1355469990003</v>
      </c>
      <c r="D13515" s="2"/>
    </row>
    <row r="13516" spans="1:4" x14ac:dyDescent="0.25">
      <c r="A13516" s="2">
        <v>540</v>
      </c>
      <c r="B13516">
        <v>15025</v>
      </c>
      <c r="C13516" s="3">
        <v>7763.3079389989998</v>
      </c>
      <c r="D13516" s="2"/>
    </row>
    <row r="13517" spans="1:4" x14ac:dyDescent="0.25">
      <c r="A13517" s="2">
        <v>540</v>
      </c>
      <c r="B13517">
        <v>15026</v>
      </c>
      <c r="C13517" s="3">
        <v>13368.056003</v>
      </c>
      <c r="D13517" s="2"/>
    </row>
    <row r="13518" spans="1:4" x14ac:dyDescent="0.25">
      <c r="A13518" s="2">
        <v>540</v>
      </c>
      <c r="B13518">
        <v>15027</v>
      </c>
      <c r="C13518" s="3">
        <v>15844.964684</v>
      </c>
      <c r="D13518" s="2"/>
    </row>
    <row r="13519" spans="1:4" x14ac:dyDescent="0.25">
      <c r="A13519" s="2">
        <v>540</v>
      </c>
      <c r="B13519">
        <v>15028</v>
      </c>
      <c r="C13519" s="3">
        <v>20166.973505999998</v>
      </c>
      <c r="D13519" s="2"/>
    </row>
    <row r="13520" spans="1:4" x14ac:dyDescent="0.25">
      <c r="A13520" s="2">
        <v>540</v>
      </c>
      <c r="B13520">
        <v>15029</v>
      </c>
      <c r="C13520" s="3">
        <v>1755.046726</v>
      </c>
      <c r="D13520" s="2"/>
    </row>
    <row r="13521" spans="1:4" x14ac:dyDescent="0.25">
      <c r="A13521" s="2">
        <v>540</v>
      </c>
      <c r="B13521">
        <v>15030</v>
      </c>
      <c r="C13521" s="3">
        <v>1755.046726</v>
      </c>
      <c r="D13521" s="2"/>
    </row>
    <row r="13522" spans="1:4" x14ac:dyDescent="0.25">
      <c r="A13522" s="2">
        <v>540</v>
      </c>
      <c r="B13522">
        <v>15031</v>
      </c>
      <c r="C13522" s="3">
        <v>5345.641001</v>
      </c>
      <c r="D13522" s="2"/>
    </row>
    <row r="13523" spans="1:4" x14ac:dyDescent="0.25">
      <c r="A13523" s="2">
        <v>540</v>
      </c>
      <c r="B13523">
        <v>15032</v>
      </c>
      <c r="C13523" s="3">
        <v>1286.6635140000001</v>
      </c>
      <c r="D13523" s="2"/>
    </row>
    <row r="13524" spans="1:4" x14ac:dyDescent="0.25">
      <c r="A13524" s="2">
        <v>540</v>
      </c>
      <c r="B13524">
        <v>15033</v>
      </c>
      <c r="C13524" s="3">
        <v>1286.6635140000001</v>
      </c>
      <c r="D13524" s="2"/>
    </row>
    <row r="13525" spans="1:4" x14ac:dyDescent="0.25">
      <c r="A13525" s="2">
        <v>540</v>
      </c>
      <c r="B13525">
        <v>15034</v>
      </c>
      <c r="C13525" s="3">
        <v>9813.1603040000009</v>
      </c>
      <c r="D13525" s="2"/>
    </row>
    <row r="13526" spans="1:4" x14ac:dyDescent="0.25">
      <c r="A13526" s="2">
        <v>540</v>
      </c>
      <c r="B13526">
        <v>15035</v>
      </c>
      <c r="C13526" s="3">
        <v>90352.895590999993</v>
      </c>
      <c r="D13526" s="2"/>
    </row>
    <row r="13527" spans="1:4" x14ac:dyDescent="0.25">
      <c r="A13527" s="2">
        <v>540</v>
      </c>
      <c r="B13527">
        <v>15036</v>
      </c>
      <c r="C13527" s="3">
        <v>89545.837438999995</v>
      </c>
      <c r="D13527" s="2"/>
    </row>
    <row r="13528" spans="1:4" x14ac:dyDescent="0.25">
      <c r="A13528" s="2">
        <v>540</v>
      </c>
      <c r="B13528">
        <v>15037</v>
      </c>
      <c r="C13528" s="3">
        <v>78581.380378999995</v>
      </c>
      <c r="D13528" s="2"/>
    </row>
    <row r="13529" spans="1:4" x14ac:dyDescent="0.25">
      <c r="A13529" s="2">
        <v>540</v>
      </c>
      <c r="B13529">
        <v>15038</v>
      </c>
      <c r="C13529" s="3">
        <v>67843.380025999999</v>
      </c>
      <c r="D13529" s="2"/>
    </row>
    <row r="13530" spans="1:4" x14ac:dyDescent="0.25">
      <c r="A13530" s="2">
        <v>540</v>
      </c>
      <c r="B13530">
        <v>15039</v>
      </c>
      <c r="C13530" s="3">
        <v>80539.735287000003</v>
      </c>
      <c r="D13530" s="2"/>
    </row>
    <row r="13531" spans="1:4" x14ac:dyDescent="0.25">
      <c r="A13531" s="2">
        <v>540</v>
      </c>
      <c r="B13531">
        <v>15040</v>
      </c>
      <c r="C13531" s="3">
        <v>8097.0844340000003</v>
      </c>
      <c r="D13531" s="2"/>
    </row>
    <row r="13532" spans="1:4" x14ac:dyDescent="0.25">
      <c r="A13532" s="2">
        <v>540</v>
      </c>
      <c r="B13532">
        <v>15041</v>
      </c>
      <c r="C13532" s="3">
        <v>72442.650855</v>
      </c>
      <c r="D13532" s="2"/>
    </row>
    <row r="13533" spans="1:4" x14ac:dyDescent="0.25">
      <c r="A13533" s="2">
        <v>540</v>
      </c>
      <c r="B13533">
        <v>15042</v>
      </c>
      <c r="C13533" s="3">
        <v>45750.101363000002</v>
      </c>
      <c r="D13533" s="2"/>
    </row>
    <row r="13534" spans="1:4" x14ac:dyDescent="0.25">
      <c r="A13534" s="2">
        <v>540</v>
      </c>
      <c r="B13534">
        <v>15043</v>
      </c>
      <c r="C13534" s="3">
        <v>12024.165461000001</v>
      </c>
      <c r="D13534" s="2"/>
    </row>
    <row r="13535" spans="1:4" x14ac:dyDescent="0.25">
      <c r="A13535" s="2">
        <v>540</v>
      </c>
      <c r="B13535">
        <v>15044</v>
      </c>
      <c r="C13535" s="3">
        <v>18590.232614</v>
      </c>
      <c r="D13535" s="2"/>
    </row>
    <row r="13536" spans="1:4" x14ac:dyDescent="0.25">
      <c r="A13536" s="2">
        <v>540</v>
      </c>
      <c r="B13536">
        <v>15045</v>
      </c>
      <c r="C13536" s="3">
        <v>36046.315031999999</v>
      </c>
      <c r="D13536" s="2"/>
    </row>
    <row r="13537" spans="1:4" x14ac:dyDescent="0.25">
      <c r="A13537" s="2">
        <v>540</v>
      </c>
      <c r="B13537">
        <v>15046</v>
      </c>
      <c r="C13537" s="3">
        <v>14725.51066</v>
      </c>
      <c r="D13537" s="2"/>
    </row>
    <row r="13538" spans="1:4" x14ac:dyDescent="0.25">
      <c r="A13538" s="2">
        <v>540</v>
      </c>
      <c r="B13538">
        <v>15047</v>
      </c>
      <c r="C13538" s="3">
        <v>14725.51066</v>
      </c>
      <c r="D13538" s="2"/>
    </row>
    <row r="13539" spans="1:4" x14ac:dyDescent="0.25">
      <c r="A13539" s="2">
        <v>540</v>
      </c>
      <c r="B13539">
        <v>15048</v>
      </c>
      <c r="C13539" s="3">
        <v>16072.868838</v>
      </c>
      <c r="D13539" s="2"/>
    </row>
    <row r="13540" spans="1:4" x14ac:dyDescent="0.25">
      <c r="A13540" s="2">
        <v>540</v>
      </c>
      <c r="B13540">
        <v>15049</v>
      </c>
      <c r="C13540" s="3">
        <v>11130.440568</v>
      </c>
      <c r="D13540" s="2"/>
    </row>
    <row r="13541" spans="1:4" x14ac:dyDescent="0.25">
      <c r="A13541" s="2">
        <v>540</v>
      </c>
      <c r="B13541">
        <v>15050</v>
      </c>
      <c r="C13541" s="3">
        <v>21366.946656</v>
      </c>
      <c r="D13541" s="2"/>
    </row>
    <row r="13542" spans="1:4" x14ac:dyDescent="0.25">
      <c r="A13542" s="2">
        <v>540</v>
      </c>
      <c r="B13542">
        <v>15051</v>
      </c>
      <c r="C13542" s="3">
        <v>10061.703221</v>
      </c>
      <c r="D13542" s="2"/>
    </row>
    <row r="13543" spans="1:4" x14ac:dyDescent="0.25">
      <c r="A13543" s="2">
        <v>540</v>
      </c>
      <c r="B13543">
        <v>15052</v>
      </c>
      <c r="C13543" s="3">
        <v>3371.3377909999999</v>
      </c>
      <c r="D13543" s="2"/>
    </row>
    <row r="13544" spans="1:4" x14ac:dyDescent="0.25">
      <c r="A13544" s="2">
        <v>540</v>
      </c>
      <c r="B13544">
        <v>15053</v>
      </c>
      <c r="C13544" s="3">
        <v>7635.8419560000002</v>
      </c>
      <c r="D13544" s="2"/>
    </row>
    <row r="13545" spans="1:4" x14ac:dyDescent="0.25">
      <c r="A13545" s="2">
        <v>540</v>
      </c>
      <c r="B13545">
        <v>15054</v>
      </c>
      <c r="C13545" s="3">
        <v>5722.5137409999998</v>
      </c>
      <c r="D13545" s="2"/>
    </row>
    <row r="13546" spans="1:4" x14ac:dyDescent="0.25">
      <c r="A13546" s="2">
        <v>540</v>
      </c>
      <c r="B13546">
        <v>15055</v>
      </c>
      <c r="C13546" s="3">
        <v>7520.4820769999997</v>
      </c>
      <c r="D13546" s="2"/>
    </row>
    <row r="13547" spans="1:4" x14ac:dyDescent="0.25">
      <c r="A13547" s="2">
        <v>540</v>
      </c>
      <c r="B13547">
        <v>15056</v>
      </c>
      <c r="C13547" s="3">
        <v>1861.9416060000001</v>
      </c>
      <c r="D13547" s="2"/>
    </row>
    <row r="13548" spans="1:4" x14ac:dyDescent="0.25">
      <c r="A13548" s="2">
        <v>540</v>
      </c>
      <c r="B13548">
        <v>15058</v>
      </c>
      <c r="C13548" s="3">
        <v>4856.1662429999997</v>
      </c>
      <c r="D13548" s="2"/>
    </row>
    <row r="13549" spans="1:4" x14ac:dyDescent="0.25">
      <c r="A13549" s="2">
        <v>540</v>
      </c>
      <c r="B13549">
        <v>15059</v>
      </c>
      <c r="C13549" s="3">
        <v>14297.358708</v>
      </c>
      <c r="D13549" s="2"/>
    </row>
    <row r="13550" spans="1:4" x14ac:dyDescent="0.25">
      <c r="A13550" s="2">
        <v>540</v>
      </c>
      <c r="B13550">
        <v>15060</v>
      </c>
      <c r="C13550" s="3">
        <v>3860.3506040000002</v>
      </c>
      <c r="D13550" s="2"/>
    </row>
    <row r="13551" spans="1:4" x14ac:dyDescent="0.25">
      <c r="A13551" s="2">
        <v>540</v>
      </c>
      <c r="B13551">
        <v>15061</v>
      </c>
      <c r="C13551" s="3">
        <v>3119.7928510000002</v>
      </c>
      <c r="D13551" s="2"/>
    </row>
    <row r="13552" spans="1:4" x14ac:dyDescent="0.25">
      <c r="A13552" s="2">
        <v>540</v>
      </c>
      <c r="B13552">
        <v>15062</v>
      </c>
      <c r="C13552" s="3">
        <v>14771.515219000001</v>
      </c>
      <c r="D13552" s="2"/>
    </row>
    <row r="13553" spans="1:4" x14ac:dyDescent="0.25">
      <c r="A13553" s="2">
        <v>540</v>
      </c>
      <c r="B13553">
        <v>15063</v>
      </c>
      <c r="C13553" s="3">
        <v>9315.0084409999999</v>
      </c>
      <c r="D13553" s="2"/>
    </row>
    <row r="13554" spans="1:4" x14ac:dyDescent="0.25">
      <c r="A13554" s="2">
        <v>540</v>
      </c>
      <c r="B13554">
        <v>15064</v>
      </c>
      <c r="C13554" s="3">
        <v>110520.839032</v>
      </c>
      <c r="D13554" s="2"/>
    </row>
    <row r="13555" spans="1:4" x14ac:dyDescent="0.25">
      <c r="A13555" s="2">
        <v>540</v>
      </c>
      <c r="B13555">
        <v>15065</v>
      </c>
      <c r="C13555" s="3">
        <v>109438.216528</v>
      </c>
      <c r="D13555" s="2"/>
    </row>
    <row r="13556" spans="1:4" x14ac:dyDescent="0.25">
      <c r="A13556" s="2">
        <v>540</v>
      </c>
      <c r="B13556">
        <v>15066</v>
      </c>
      <c r="C13556" s="3">
        <v>19178.944304000001</v>
      </c>
      <c r="D13556" s="2"/>
    </row>
    <row r="13557" spans="1:4" x14ac:dyDescent="0.25">
      <c r="A13557" s="2">
        <v>540</v>
      </c>
      <c r="B13557">
        <v>15067</v>
      </c>
      <c r="C13557" s="3">
        <v>9315.0084409999999</v>
      </c>
      <c r="D13557" s="2"/>
    </row>
    <row r="13558" spans="1:4" x14ac:dyDescent="0.25">
      <c r="A13558" s="2">
        <v>540</v>
      </c>
      <c r="B13558">
        <v>15068</v>
      </c>
      <c r="C13558" s="3">
        <v>6820.7081680000001</v>
      </c>
      <c r="D13558" s="2"/>
    </row>
    <row r="13559" spans="1:4" x14ac:dyDescent="0.25">
      <c r="A13559" s="2">
        <v>540</v>
      </c>
      <c r="B13559">
        <v>15069</v>
      </c>
      <c r="C13559" s="3">
        <v>11389.641779666001</v>
      </c>
      <c r="D13559" s="2"/>
    </row>
    <row r="13560" spans="1:4" x14ac:dyDescent="0.25">
      <c r="A13560" s="2">
        <v>540</v>
      </c>
      <c r="B13560">
        <v>15070</v>
      </c>
      <c r="C13560" s="3">
        <v>37654.753597000003</v>
      </c>
      <c r="D13560" s="2"/>
    </row>
    <row r="13561" spans="1:4" x14ac:dyDescent="0.25">
      <c r="A13561" s="2">
        <v>540</v>
      </c>
      <c r="B13561">
        <v>15071</v>
      </c>
      <c r="C13561" s="3">
        <v>5399.1082046660003</v>
      </c>
      <c r="D13561" s="2"/>
    </row>
    <row r="13562" spans="1:4" x14ac:dyDescent="0.25">
      <c r="A13562" s="2">
        <v>540</v>
      </c>
      <c r="B13562">
        <v>15072</v>
      </c>
      <c r="C13562" s="3">
        <v>5373.1054736659999</v>
      </c>
      <c r="D13562" s="2"/>
    </row>
    <row r="13563" spans="1:4" x14ac:dyDescent="0.25">
      <c r="A13563" s="2">
        <v>540</v>
      </c>
      <c r="B13563">
        <v>15073</v>
      </c>
      <c r="C13563" s="3">
        <v>45910.612138331999</v>
      </c>
      <c r="D13563" s="2"/>
    </row>
    <row r="13564" spans="1:4" x14ac:dyDescent="0.25">
      <c r="A13564" s="2">
        <v>540</v>
      </c>
      <c r="B13564">
        <v>15074</v>
      </c>
      <c r="C13564" s="3">
        <v>60517.715025332996</v>
      </c>
      <c r="D13564" s="2"/>
    </row>
    <row r="13565" spans="1:4" x14ac:dyDescent="0.25">
      <c r="A13565" s="2">
        <v>540</v>
      </c>
      <c r="B13565">
        <v>15075</v>
      </c>
      <c r="C13565" s="3">
        <v>28001.907759333</v>
      </c>
      <c r="D13565" s="2"/>
    </row>
    <row r="13566" spans="1:4" x14ac:dyDescent="0.25">
      <c r="A13566" s="2">
        <v>540</v>
      </c>
      <c r="B13566">
        <v>15076</v>
      </c>
      <c r="C13566" s="3">
        <v>31485.880519999999</v>
      </c>
      <c r="D13566" s="2"/>
    </row>
    <row r="13567" spans="1:4" x14ac:dyDescent="0.25">
      <c r="A13567" s="2">
        <v>540</v>
      </c>
      <c r="B13567">
        <v>15077</v>
      </c>
      <c r="C13567" s="3">
        <v>70937.389821000004</v>
      </c>
      <c r="D13567" s="2"/>
    </row>
    <row r="13568" spans="1:4" x14ac:dyDescent="0.25">
      <c r="A13568" s="2">
        <v>540</v>
      </c>
      <c r="B13568">
        <v>15078</v>
      </c>
      <c r="C13568" s="3">
        <v>34982.198872000001</v>
      </c>
      <c r="D13568" s="2"/>
    </row>
    <row r="13569" spans="1:4" x14ac:dyDescent="0.25">
      <c r="A13569" s="2">
        <v>540</v>
      </c>
      <c r="B13569">
        <v>15079</v>
      </c>
      <c r="C13569" s="3">
        <v>7457.9982319990004</v>
      </c>
      <c r="D13569" s="2"/>
    </row>
    <row r="13570" spans="1:4" x14ac:dyDescent="0.25">
      <c r="A13570" s="2">
        <v>540</v>
      </c>
      <c r="B13570">
        <v>15080</v>
      </c>
      <c r="C13570" s="3">
        <v>8732.0952339989999</v>
      </c>
      <c r="D13570" s="2"/>
    </row>
    <row r="13571" spans="1:4" x14ac:dyDescent="0.25">
      <c r="A13571" s="2">
        <v>540</v>
      </c>
      <c r="B13571">
        <v>15081</v>
      </c>
      <c r="C13571" s="3">
        <v>119932.61840199999</v>
      </c>
      <c r="D13571" s="2"/>
    </row>
    <row r="13572" spans="1:4" x14ac:dyDescent="0.25">
      <c r="A13572" s="2">
        <v>540</v>
      </c>
      <c r="B13572">
        <v>15082</v>
      </c>
      <c r="C13572" s="3">
        <v>123352.844627</v>
      </c>
      <c r="D13572" s="2"/>
    </row>
    <row r="13573" spans="1:4" x14ac:dyDescent="0.25">
      <c r="A13573" s="2">
        <v>540</v>
      </c>
      <c r="B13573">
        <v>15083</v>
      </c>
      <c r="C13573" s="3">
        <v>122676.87104899999</v>
      </c>
      <c r="D13573" s="2"/>
    </row>
    <row r="13574" spans="1:4" x14ac:dyDescent="0.25">
      <c r="A13574" s="2">
        <v>540</v>
      </c>
      <c r="B13574">
        <v>15084</v>
      </c>
      <c r="C13574" s="3">
        <v>35225.757103999997</v>
      </c>
      <c r="D13574" s="2"/>
    </row>
    <row r="13575" spans="1:4" x14ac:dyDescent="0.25">
      <c r="A13575" s="2">
        <v>540</v>
      </c>
      <c r="B13575">
        <v>15085</v>
      </c>
      <c r="C13575" s="3">
        <v>10035.034976999999</v>
      </c>
      <c r="D13575" s="2"/>
    </row>
    <row r="13576" spans="1:4" x14ac:dyDescent="0.25">
      <c r="A13576" s="2">
        <v>540</v>
      </c>
      <c r="B13576">
        <v>15086</v>
      </c>
      <c r="C13576" s="3">
        <v>4459.1386480000001</v>
      </c>
      <c r="D13576" s="2"/>
    </row>
    <row r="13577" spans="1:4" x14ac:dyDescent="0.25">
      <c r="A13577" s="2">
        <v>540</v>
      </c>
      <c r="B13577">
        <v>15087</v>
      </c>
      <c r="C13577" s="3">
        <v>17205.993171333001</v>
      </c>
      <c r="D13577" s="2"/>
    </row>
    <row r="13578" spans="1:4" x14ac:dyDescent="0.25">
      <c r="A13578" s="2">
        <v>540</v>
      </c>
      <c r="B13578">
        <v>15089</v>
      </c>
      <c r="C13578" s="3">
        <v>5681.7301723330002</v>
      </c>
      <c r="D13578" s="2"/>
    </row>
    <row r="13579" spans="1:4" x14ac:dyDescent="0.25">
      <c r="A13579" s="2">
        <v>540</v>
      </c>
      <c r="B13579">
        <v>15091</v>
      </c>
      <c r="C13579" s="3">
        <v>18936.261597000001</v>
      </c>
      <c r="D13579" s="2"/>
    </row>
    <row r="13580" spans="1:4" x14ac:dyDescent="0.25">
      <c r="A13580" s="2">
        <v>540</v>
      </c>
      <c r="B13580">
        <v>15092</v>
      </c>
      <c r="C13580" s="3">
        <v>4624.576067</v>
      </c>
      <c r="D13580" s="2"/>
    </row>
    <row r="13581" spans="1:4" x14ac:dyDescent="0.25">
      <c r="A13581" s="2">
        <v>540</v>
      </c>
      <c r="B13581">
        <v>15093</v>
      </c>
      <c r="C13581" s="3">
        <v>58953.467405000003</v>
      </c>
      <c r="D13581" s="2"/>
    </row>
    <row r="13582" spans="1:4" x14ac:dyDescent="0.25">
      <c r="A13582" s="2">
        <v>540</v>
      </c>
      <c r="B13582">
        <v>15094</v>
      </c>
      <c r="C13582" s="3">
        <v>57086.445964999999</v>
      </c>
      <c r="D13582" s="2"/>
    </row>
    <row r="13583" spans="1:4" x14ac:dyDescent="0.25">
      <c r="A13583" s="2">
        <v>540</v>
      </c>
      <c r="B13583">
        <v>15095</v>
      </c>
      <c r="C13583" s="3">
        <v>14215.276523</v>
      </c>
      <c r="D13583" s="2"/>
    </row>
    <row r="13584" spans="1:4" x14ac:dyDescent="0.25">
      <c r="A13584" s="2">
        <v>540</v>
      </c>
      <c r="B13584">
        <v>15096</v>
      </c>
      <c r="C13584" s="3">
        <v>13956.536318</v>
      </c>
      <c r="D13584" s="2"/>
    </row>
    <row r="13585" spans="1:4" x14ac:dyDescent="0.25">
      <c r="A13585" s="2">
        <v>540</v>
      </c>
      <c r="B13585">
        <v>15097</v>
      </c>
      <c r="C13585" s="3">
        <v>13956.536318</v>
      </c>
      <c r="D13585" s="2"/>
    </row>
    <row r="13586" spans="1:4" x14ac:dyDescent="0.25">
      <c r="A13586" s="2">
        <v>540</v>
      </c>
      <c r="B13586">
        <v>15098</v>
      </c>
      <c r="C13586" s="3">
        <v>33695.966548999997</v>
      </c>
      <c r="D13586" s="2"/>
    </row>
    <row r="13587" spans="1:4" x14ac:dyDescent="0.25">
      <c r="A13587" s="2">
        <v>540</v>
      </c>
      <c r="B13587">
        <v>15099</v>
      </c>
      <c r="C13587" s="3">
        <v>12151.852360666</v>
      </c>
      <c r="D13587" s="2"/>
    </row>
    <row r="13588" spans="1:4" x14ac:dyDescent="0.25">
      <c r="A13588" s="2">
        <v>540</v>
      </c>
      <c r="B13588">
        <v>15100</v>
      </c>
      <c r="C13588" s="3">
        <v>26063.959447331999</v>
      </c>
      <c r="D13588" s="2"/>
    </row>
    <row r="13589" spans="1:4" x14ac:dyDescent="0.25">
      <c r="A13589" s="2">
        <v>540</v>
      </c>
      <c r="B13589">
        <v>15101</v>
      </c>
      <c r="C13589" s="3">
        <v>15066.591740333</v>
      </c>
      <c r="D13589" s="2"/>
    </row>
    <row r="13590" spans="1:4" x14ac:dyDescent="0.25">
      <c r="A13590" s="2">
        <v>540</v>
      </c>
      <c r="B13590">
        <v>15102</v>
      </c>
      <c r="C13590" s="3">
        <v>15066.591740333</v>
      </c>
      <c r="D13590" s="2"/>
    </row>
    <row r="13591" spans="1:4" x14ac:dyDescent="0.25">
      <c r="A13591" s="2">
        <v>540</v>
      </c>
      <c r="B13591">
        <v>15106</v>
      </c>
      <c r="C13591" s="3">
        <v>17873.941146333</v>
      </c>
      <c r="D13591" s="2"/>
    </row>
    <row r="13592" spans="1:4" x14ac:dyDescent="0.25">
      <c r="A13592" s="2">
        <v>540</v>
      </c>
      <c r="B13592">
        <v>15107</v>
      </c>
      <c r="C13592" s="3">
        <v>7997.0537869999998</v>
      </c>
      <c r="D13592" s="2"/>
    </row>
    <row r="13593" spans="1:4" x14ac:dyDescent="0.25">
      <c r="A13593" s="2">
        <v>540</v>
      </c>
      <c r="B13593">
        <v>15108</v>
      </c>
      <c r="C13593" s="3">
        <v>6726.6323700000003</v>
      </c>
      <c r="D13593" s="2"/>
    </row>
    <row r="13594" spans="1:4" x14ac:dyDescent="0.25">
      <c r="A13594" s="2">
        <v>540</v>
      </c>
      <c r="B13594">
        <v>15109</v>
      </c>
      <c r="C13594" s="3">
        <v>6726.6323700000003</v>
      </c>
      <c r="D13594" s="2"/>
    </row>
    <row r="13595" spans="1:4" x14ac:dyDescent="0.25">
      <c r="A13595" s="2">
        <v>540</v>
      </c>
      <c r="B13595">
        <v>15110</v>
      </c>
      <c r="C13595" s="3">
        <v>6460.9304149999998</v>
      </c>
      <c r="D13595" s="2"/>
    </row>
    <row r="13596" spans="1:4" x14ac:dyDescent="0.25">
      <c r="A13596" s="2">
        <v>540</v>
      </c>
      <c r="B13596">
        <v>15111</v>
      </c>
      <c r="C13596" s="3">
        <v>6153.3443129990001</v>
      </c>
      <c r="D13596" s="2"/>
    </row>
    <row r="13597" spans="1:4" x14ac:dyDescent="0.25">
      <c r="A13597" s="2">
        <v>540</v>
      </c>
      <c r="B13597">
        <v>15112</v>
      </c>
      <c r="C13597" s="3">
        <v>26414.704895999999</v>
      </c>
      <c r="D13597" s="2"/>
    </row>
    <row r="13598" spans="1:4" x14ac:dyDescent="0.25">
      <c r="A13598" s="2">
        <v>540</v>
      </c>
      <c r="B13598">
        <v>15113</v>
      </c>
      <c r="C13598" s="3">
        <v>1511.5131469999999</v>
      </c>
      <c r="D13598" s="2"/>
    </row>
    <row r="13599" spans="1:4" x14ac:dyDescent="0.25">
      <c r="A13599" s="2">
        <v>540</v>
      </c>
      <c r="B13599">
        <v>15114</v>
      </c>
      <c r="C13599" s="3">
        <v>3323.3882899999999</v>
      </c>
      <c r="D13599" s="2"/>
    </row>
    <row r="13600" spans="1:4" x14ac:dyDescent="0.25">
      <c r="A13600" s="2">
        <v>540</v>
      </c>
      <c r="B13600">
        <v>15115</v>
      </c>
      <c r="C13600" s="3">
        <v>3400.9107589999999</v>
      </c>
      <c r="D13600" s="2"/>
    </row>
    <row r="13601" spans="1:4" x14ac:dyDescent="0.25">
      <c r="A13601" s="2">
        <v>540</v>
      </c>
      <c r="B13601">
        <v>15116</v>
      </c>
      <c r="C13601" s="3">
        <v>3592.2992039999999</v>
      </c>
      <c r="D13601" s="2"/>
    </row>
    <row r="13602" spans="1:4" x14ac:dyDescent="0.25">
      <c r="A13602" s="2">
        <v>540</v>
      </c>
      <c r="B13602">
        <v>15117</v>
      </c>
      <c r="C13602" s="3">
        <v>1233.443248</v>
      </c>
      <c r="D13602" s="2"/>
    </row>
    <row r="13603" spans="1:4" x14ac:dyDescent="0.25">
      <c r="A13603" s="2">
        <v>540</v>
      </c>
      <c r="B13603">
        <v>15118</v>
      </c>
      <c r="C13603" s="3">
        <v>2665.1063129999998</v>
      </c>
      <c r="D13603" s="2"/>
    </row>
    <row r="13604" spans="1:4" x14ac:dyDescent="0.25">
      <c r="A13604" s="2">
        <v>540</v>
      </c>
      <c r="B13604">
        <v>15119</v>
      </c>
      <c r="C13604" s="3">
        <v>361.38002999999998</v>
      </c>
      <c r="D13604" s="2"/>
    </row>
    <row r="13605" spans="1:4" x14ac:dyDescent="0.25">
      <c r="A13605" s="2">
        <v>540</v>
      </c>
      <c r="B13605">
        <v>15120</v>
      </c>
      <c r="C13605" s="3">
        <v>3325.3350489999998</v>
      </c>
      <c r="D13605" s="2"/>
    </row>
    <row r="13606" spans="1:4" x14ac:dyDescent="0.25">
      <c r="A13606" s="2">
        <v>540</v>
      </c>
      <c r="B13606">
        <v>15121</v>
      </c>
      <c r="C13606" s="3">
        <v>4024.4142630000001</v>
      </c>
      <c r="D13606" s="2"/>
    </row>
    <row r="13607" spans="1:4" x14ac:dyDescent="0.25">
      <c r="A13607" s="2">
        <v>540</v>
      </c>
      <c r="B13607">
        <v>15122</v>
      </c>
      <c r="C13607" s="3">
        <v>380.53978799999999</v>
      </c>
      <c r="D13607" s="2"/>
    </row>
    <row r="13608" spans="1:4" x14ac:dyDescent="0.25">
      <c r="A13608" s="2">
        <v>540</v>
      </c>
      <c r="B13608">
        <v>15123</v>
      </c>
      <c r="C13608" s="3">
        <v>444.43476099999998</v>
      </c>
      <c r="D13608" s="2"/>
    </row>
    <row r="13609" spans="1:4" x14ac:dyDescent="0.25">
      <c r="A13609" s="2">
        <v>540</v>
      </c>
      <c r="B13609">
        <v>15124</v>
      </c>
      <c r="C13609" s="3">
        <v>3018.9568549999999</v>
      </c>
      <c r="D13609" s="2"/>
    </row>
    <row r="13610" spans="1:4" x14ac:dyDescent="0.25">
      <c r="A13610" s="2">
        <v>540</v>
      </c>
      <c r="B13610">
        <v>15125</v>
      </c>
      <c r="C13610" s="3">
        <v>1561.6347579999999</v>
      </c>
      <c r="D13610" s="2"/>
    </row>
    <row r="13611" spans="1:4" x14ac:dyDescent="0.25">
      <c r="A13611" s="2">
        <v>540</v>
      </c>
      <c r="B13611">
        <v>15126</v>
      </c>
      <c r="C13611" s="3">
        <v>3152.821289</v>
      </c>
      <c r="D13611" s="2"/>
    </row>
    <row r="13612" spans="1:4" x14ac:dyDescent="0.25">
      <c r="A13612" s="2">
        <v>540</v>
      </c>
      <c r="B13612">
        <v>15127</v>
      </c>
      <c r="C13612" s="3">
        <v>3103.7713079999999</v>
      </c>
      <c r="D13612" s="2"/>
    </row>
    <row r="13613" spans="1:4" x14ac:dyDescent="0.25">
      <c r="A13613" s="2">
        <v>540</v>
      </c>
      <c r="B13613">
        <v>15128</v>
      </c>
      <c r="C13613" s="3">
        <v>14805.213002</v>
      </c>
      <c r="D13613" s="2"/>
    </row>
    <row r="13614" spans="1:4" x14ac:dyDescent="0.25">
      <c r="A13614" s="2">
        <v>540</v>
      </c>
      <c r="B13614">
        <v>15129</v>
      </c>
      <c r="C13614" s="3">
        <v>25915.391790999998</v>
      </c>
      <c r="D13614" s="2"/>
    </row>
    <row r="13615" spans="1:4" x14ac:dyDescent="0.25">
      <c r="A13615" s="2">
        <v>540</v>
      </c>
      <c r="B13615">
        <v>15130</v>
      </c>
      <c r="C13615" s="3">
        <v>2549.816883</v>
      </c>
      <c r="D13615" s="2"/>
    </row>
    <row r="13616" spans="1:4" x14ac:dyDescent="0.25">
      <c r="A13616" s="2">
        <v>540</v>
      </c>
      <c r="B13616">
        <v>15131</v>
      </c>
      <c r="C13616" s="3">
        <v>4458.9831880000002</v>
      </c>
      <c r="D13616" s="2"/>
    </row>
    <row r="13617" spans="1:4" x14ac:dyDescent="0.25">
      <c r="A13617" s="2">
        <v>540</v>
      </c>
      <c r="B13617">
        <v>15132</v>
      </c>
      <c r="C13617" s="3">
        <v>14455.799824</v>
      </c>
      <c r="D13617" s="2"/>
    </row>
    <row r="13618" spans="1:4" x14ac:dyDescent="0.25">
      <c r="A13618" s="2">
        <v>540</v>
      </c>
      <c r="B13618">
        <v>15133</v>
      </c>
      <c r="C13618" s="3">
        <v>20304.735132999998</v>
      </c>
      <c r="D13618" s="2"/>
    </row>
    <row r="13619" spans="1:4" x14ac:dyDescent="0.25">
      <c r="A13619" s="2">
        <v>540</v>
      </c>
      <c r="B13619">
        <v>15134</v>
      </c>
      <c r="C13619" s="3">
        <v>17717.996117999999</v>
      </c>
      <c r="D13619" s="2"/>
    </row>
    <row r="13620" spans="1:4" x14ac:dyDescent="0.25">
      <c r="A13620" s="2">
        <v>540</v>
      </c>
      <c r="B13620">
        <v>15135</v>
      </c>
      <c r="C13620" s="3">
        <v>29404.377067000001</v>
      </c>
      <c r="D13620" s="2"/>
    </row>
    <row r="13621" spans="1:4" x14ac:dyDescent="0.25">
      <c r="A13621" s="2">
        <v>540</v>
      </c>
      <c r="B13621">
        <v>15136</v>
      </c>
      <c r="C13621" s="3">
        <v>4970.4864980000002</v>
      </c>
      <c r="D13621" s="2"/>
    </row>
    <row r="13622" spans="1:4" x14ac:dyDescent="0.25">
      <c r="A13622" s="2">
        <v>540</v>
      </c>
      <c r="B13622">
        <v>15137</v>
      </c>
      <c r="C13622" s="3">
        <v>1286.6635140000001</v>
      </c>
      <c r="D13622" s="2"/>
    </row>
    <row r="13623" spans="1:4" x14ac:dyDescent="0.25">
      <c r="A13623" s="2">
        <v>540</v>
      </c>
      <c r="B13623">
        <v>15138</v>
      </c>
      <c r="C13623" s="3">
        <v>13059.624887</v>
      </c>
      <c r="D13623" s="2"/>
    </row>
    <row r="13624" spans="1:4" x14ac:dyDescent="0.25">
      <c r="A13624" s="2">
        <v>540</v>
      </c>
      <c r="B13624">
        <v>15139</v>
      </c>
      <c r="C13624" s="3">
        <v>10133.481723000001</v>
      </c>
      <c r="D13624" s="2"/>
    </row>
    <row r="13625" spans="1:4" x14ac:dyDescent="0.25">
      <c r="A13625" s="2">
        <v>540</v>
      </c>
      <c r="B13625">
        <v>15140</v>
      </c>
      <c r="C13625" s="3">
        <v>13116.411024000001</v>
      </c>
      <c r="D13625" s="2"/>
    </row>
    <row r="13626" spans="1:4" x14ac:dyDescent="0.25">
      <c r="A13626" s="2">
        <v>540</v>
      </c>
      <c r="B13626">
        <v>15141</v>
      </c>
      <c r="C13626" s="3">
        <v>2599.2248220000001</v>
      </c>
      <c r="D13626" s="2"/>
    </row>
    <row r="13627" spans="1:4" x14ac:dyDescent="0.25">
      <c r="A13627" s="2">
        <v>540</v>
      </c>
      <c r="B13627">
        <v>15142</v>
      </c>
      <c r="C13627" s="3">
        <v>1665.0357019999999</v>
      </c>
      <c r="D13627" s="2"/>
    </row>
    <row r="13628" spans="1:4" x14ac:dyDescent="0.25">
      <c r="A13628" s="2">
        <v>540</v>
      </c>
      <c r="B13628">
        <v>15143</v>
      </c>
      <c r="C13628" s="3">
        <v>1665.0357019999999</v>
      </c>
      <c r="D13628" s="2"/>
    </row>
    <row r="13629" spans="1:4" x14ac:dyDescent="0.25">
      <c r="A13629" s="2">
        <v>540</v>
      </c>
      <c r="B13629">
        <v>15144</v>
      </c>
      <c r="C13629" s="3">
        <v>3943.125376</v>
      </c>
      <c r="D13629" s="2"/>
    </row>
    <row r="13630" spans="1:4" x14ac:dyDescent="0.25">
      <c r="A13630" s="2">
        <v>540</v>
      </c>
      <c r="B13630">
        <v>15145</v>
      </c>
      <c r="C13630" s="3">
        <v>5489.6746990000001</v>
      </c>
      <c r="D13630" s="2"/>
    </row>
    <row r="13631" spans="1:4" x14ac:dyDescent="0.25">
      <c r="A13631" s="2">
        <v>540</v>
      </c>
      <c r="B13631">
        <v>15146</v>
      </c>
      <c r="C13631" s="3">
        <v>9797.7578859999994</v>
      </c>
      <c r="D13631" s="2"/>
    </row>
    <row r="13632" spans="1:4" x14ac:dyDescent="0.25">
      <c r="A13632" s="2">
        <v>540</v>
      </c>
      <c r="B13632">
        <v>15147</v>
      </c>
      <c r="C13632" s="3">
        <v>16250.668380999999</v>
      </c>
      <c r="D13632" s="2"/>
    </row>
    <row r="13633" spans="1:4" x14ac:dyDescent="0.25">
      <c r="A13633" s="2">
        <v>540</v>
      </c>
      <c r="B13633">
        <v>15148</v>
      </c>
      <c r="C13633" s="3">
        <v>13567.016974</v>
      </c>
      <c r="D13633" s="2"/>
    </row>
    <row r="13634" spans="1:4" x14ac:dyDescent="0.25">
      <c r="A13634" s="2">
        <v>540</v>
      </c>
      <c r="B13634">
        <v>15149</v>
      </c>
      <c r="C13634" s="3">
        <v>4779.0258780000004</v>
      </c>
      <c r="D13634" s="2"/>
    </row>
    <row r="13635" spans="1:4" x14ac:dyDescent="0.25">
      <c r="A13635" s="2">
        <v>540</v>
      </c>
      <c r="B13635">
        <v>15150</v>
      </c>
      <c r="C13635" s="3">
        <v>6662.9075910000001</v>
      </c>
      <c r="D13635" s="2"/>
    </row>
    <row r="13636" spans="1:4" x14ac:dyDescent="0.25">
      <c r="A13636" s="2">
        <v>540</v>
      </c>
      <c r="B13636">
        <v>15151</v>
      </c>
      <c r="C13636" s="3">
        <v>11914.996843999999</v>
      </c>
      <c r="D13636" s="2"/>
    </row>
    <row r="13637" spans="1:4" x14ac:dyDescent="0.25">
      <c r="A13637" s="2">
        <v>540</v>
      </c>
      <c r="B13637">
        <v>15152</v>
      </c>
      <c r="C13637" s="3">
        <v>13961.296299</v>
      </c>
      <c r="D13637" s="2"/>
    </row>
    <row r="13638" spans="1:4" x14ac:dyDescent="0.25">
      <c r="A13638" s="2">
        <v>540</v>
      </c>
      <c r="B13638">
        <v>15153</v>
      </c>
      <c r="C13638" s="3">
        <v>15490.381627999999</v>
      </c>
      <c r="D13638" s="2"/>
    </row>
    <row r="13639" spans="1:4" x14ac:dyDescent="0.25">
      <c r="A13639" s="2">
        <v>540</v>
      </c>
      <c r="B13639">
        <v>15154</v>
      </c>
      <c r="C13639" s="3">
        <v>35461.686278000001</v>
      </c>
      <c r="D13639" s="2"/>
    </row>
    <row r="13640" spans="1:4" x14ac:dyDescent="0.25">
      <c r="A13640" s="2">
        <v>540</v>
      </c>
      <c r="B13640">
        <v>15155</v>
      </c>
      <c r="C13640" s="3">
        <v>39913.366177999997</v>
      </c>
      <c r="D13640" s="2"/>
    </row>
    <row r="13641" spans="1:4" x14ac:dyDescent="0.25">
      <c r="A13641" s="2">
        <v>540</v>
      </c>
      <c r="B13641">
        <v>15156</v>
      </c>
      <c r="C13641" s="3">
        <v>12770.32216</v>
      </c>
      <c r="D13641" s="2"/>
    </row>
    <row r="13642" spans="1:4" x14ac:dyDescent="0.25">
      <c r="A13642" s="2">
        <v>540</v>
      </c>
      <c r="B13642">
        <v>15157</v>
      </c>
      <c r="C13642" s="3">
        <v>50749.192803999998</v>
      </c>
      <c r="D13642" s="2"/>
    </row>
    <row r="13643" spans="1:4" x14ac:dyDescent="0.25">
      <c r="A13643" s="2">
        <v>540</v>
      </c>
      <c r="B13643">
        <v>15158</v>
      </c>
      <c r="C13643" s="3">
        <v>17360.531428999999</v>
      </c>
      <c r="D13643" s="2"/>
    </row>
    <row r="13644" spans="1:4" x14ac:dyDescent="0.25">
      <c r="A13644" s="2">
        <v>540</v>
      </c>
      <c r="B13644">
        <v>15159</v>
      </c>
      <c r="C13644" s="3">
        <v>5216.0577080000003</v>
      </c>
      <c r="D13644" s="2"/>
    </row>
    <row r="13645" spans="1:4" x14ac:dyDescent="0.25">
      <c r="A13645" s="2">
        <v>540</v>
      </c>
      <c r="B13645">
        <v>15160</v>
      </c>
      <c r="C13645" s="3">
        <v>11343.960336</v>
      </c>
      <c r="D13645" s="2"/>
    </row>
    <row r="13646" spans="1:4" x14ac:dyDescent="0.25">
      <c r="A13646" s="2">
        <v>540</v>
      </c>
      <c r="B13646">
        <v>15161</v>
      </c>
      <c r="C13646" s="3">
        <v>3090.7499250000001</v>
      </c>
      <c r="D13646" s="2"/>
    </row>
    <row r="13647" spans="1:4" x14ac:dyDescent="0.25">
      <c r="A13647" s="2">
        <v>540</v>
      </c>
      <c r="B13647">
        <v>15162</v>
      </c>
      <c r="C13647" s="3">
        <v>10747.918100000001</v>
      </c>
      <c r="D13647" s="2"/>
    </row>
    <row r="13648" spans="1:4" x14ac:dyDescent="0.25">
      <c r="A13648" s="2">
        <v>540</v>
      </c>
      <c r="B13648">
        <v>15163</v>
      </c>
      <c r="C13648" s="3">
        <v>16133.059528</v>
      </c>
      <c r="D13648" s="2"/>
    </row>
    <row r="13649" spans="1:4" x14ac:dyDescent="0.25">
      <c r="A13649" s="2">
        <v>540</v>
      </c>
      <c r="B13649">
        <v>15164</v>
      </c>
      <c r="C13649" s="3">
        <v>2392.4780089999999</v>
      </c>
      <c r="D13649" s="2"/>
    </row>
    <row r="13650" spans="1:4" x14ac:dyDescent="0.25">
      <c r="A13650" s="2">
        <v>540</v>
      </c>
      <c r="B13650">
        <v>15165</v>
      </c>
      <c r="C13650" s="3">
        <v>5767.1721550000002</v>
      </c>
      <c r="D13650" s="2"/>
    </row>
    <row r="13651" spans="1:4" x14ac:dyDescent="0.25">
      <c r="A13651" s="2">
        <v>540</v>
      </c>
      <c r="B13651">
        <v>15166</v>
      </c>
      <c r="C13651" s="3">
        <v>5482.4470959999999</v>
      </c>
      <c r="D13651" s="2"/>
    </row>
    <row r="13652" spans="1:4" x14ac:dyDescent="0.25">
      <c r="A13652" s="2">
        <v>540</v>
      </c>
      <c r="B13652">
        <v>15167</v>
      </c>
      <c r="C13652" s="3">
        <v>944.93665899999996</v>
      </c>
      <c r="D13652" s="2"/>
    </row>
    <row r="13653" spans="1:4" x14ac:dyDescent="0.25">
      <c r="A13653" s="2">
        <v>540</v>
      </c>
      <c r="B13653">
        <v>15168</v>
      </c>
      <c r="C13653" s="3">
        <v>2407.100516</v>
      </c>
      <c r="D13653" s="2"/>
    </row>
    <row r="13654" spans="1:4" x14ac:dyDescent="0.25">
      <c r="A13654" s="2">
        <v>540</v>
      </c>
      <c r="B13654">
        <v>15169</v>
      </c>
      <c r="C13654" s="3">
        <v>2823.5796989999999</v>
      </c>
      <c r="D13654" s="2"/>
    </row>
    <row r="13655" spans="1:4" x14ac:dyDescent="0.25">
      <c r="A13655" s="2">
        <v>540</v>
      </c>
      <c r="B13655">
        <v>15170</v>
      </c>
      <c r="C13655" s="3">
        <v>2940.021894</v>
      </c>
      <c r="D13655" s="2"/>
    </row>
    <row r="13656" spans="1:4" x14ac:dyDescent="0.25">
      <c r="A13656" s="2">
        <v>540</v>
      </c>
      <c r="B13656">
        <v>15171</v>
      </c>
      <c r="C13656" s="3">
        <v>27901.413328999999</v>
      </c>
      <c r="D13656" s="2"/>
    </row>
    <row r="13657" spans="1:4" x14ac:dyDescent="0.25">
      <c r="A13657" s="2">
        <v>540</v>
      </c>
      <c r="B13657">
        <v>15172</v>
      </c>
      <c r="C13657" s="3">
        <v>9348.2977279999996</v>
      </c>
      <c r="D13657" s="2"/>
    </row>
    <row r="13658" spans="1:4" x14ac:dyDescent="0.25">
      <c r="A13658" s="2">
        <v>540</v>
      </c>
      <c r="B13658">
        <v>15173</v>
      </c>
      <c r="C13658" s="3">
        <v>8337.2310039999993</v>
      </c>
      <c r="D13658" s="2"/>
    </row>
    <row r="13659" spans="1:4" x14ac:dyDescent="0.25">
      <c r="A13659" s="2">
        <v>540</v>
      </c>
      <c r="B13659">
        <v>15174</v>
      </c>
      <c r="C13659" s="3">
        <v>7653.7376690000001</v>
      </c>
      <c r="D13659" s="2"/>
    </row>
    <row r="13660" spans="1:4" x14ac:dyDescent="0.25">
      <c r="A13660" s="2">
        <v>540</v>
      </c>
      <c r="B13660">
        <v>15175</v>
      </c>
      <c r="C13660" s="3">
        <v>59993.707998999998</v>
      </c>
      <c r="D13660" s="2"/>
    </row>
    <row r="13661" spans="1:4" x14ac:dyDescent="0.25">
      <c r="A13661" s="2">
        <v>540</v>
      </c>
      <c r="B13661">
        <v>15176</v>
      </c>
      <c r="C13661" s="3">
        <v>62502.337930000002</v>
      </c>
      <c r="D13661" s="2"/>
    </row>
    <row r="13662" spans="1:4" x14ac:dyDescent="0.25">
      <c r="A13662" s="2">
        <v>540</v>
      </c>
      <c r="B13662">
        <v>15177</v>
      </c>
      <c r="C13662" s="3">
        <v>8179.5437769999999</v>
      </c>
      <c r="D13662" s="2"/>
    </row>
    <row r="13663" spans="1:4" x14ac:dyDescent="0.25">
      <c r="A13663" s="2">
        <v>540</v>
      </c>
      <c r="B13663">
        <v>15178</v>
      </c>
      <c r="C13663" s="3">
        <v>10224.078928000001</v>
      </c>
      <c r="D13663" s="2"/>
    </row>
    <row r="13664" spans="1:4" x14ac:dyDescent="0.25">
      <c r="A13664" s="2">
        <v>540</v>
      </c>
      <c r="B13664">
        <v>15179</v>
      </c>
      <c r="C13664" s="3">
        <v>6633.7582179999999</v>
      </c>
      <c r="D13664" s="2"/>
    </row>
    <row r="13665" spans="1:4" x14ac:dyDescent="0.25">
      <c r="A13665" s="2">
        <v>540</v>
      </c>
      <c r="B13665">
        <v>15180</v>
      </c>
      <c r="C13665" s="3">
        <v>11917.886914999999</v>
      </c>
      <c r="D13665" s="2"/>
    </row>
    <row r="13666" spans="1:4" x14ac:dyDescent="0.25">
      <c r="A13666" s="2">
        <v>540</v>
      </c>
      <c r="B13666">
        <v>15181</v>
      </c>
      <c r="C13666" s="3">
        <v>4091.2808140000002</v>
      </c>
      <c r="D13666" s="2"/>
    </row>
    <row r="13667" spans="1:4" x14ac:dyDescent="0.25">
      <c r="A13667" s="2">
        <v>540</v>
      </c>
      <c r="B13667">
        <v>15182</v>
      </c>
      <c r="C13667" s="3">
        <v>2171.0169900000001</v>
      </c>
      <c r="D13667" s="2"/>
    </row>
    <row r="13668" spans="1:4" x14ac:dyDescent="0.25">
      <c r="A13668" s="2">
        <v>540</v>
      </c>
      <c r="B13668">
        <v>15183</v>
      </c>
      <c r="C13668" s="3">
        <v>21987.395090999999</v>
      </c>
      <c r="D13668" s="2"/>
    </row>
    <row r="13669" spans="1:4" x14ac:dyDescent="0.25">
      <c r="A13669" s="2">
        <v>540</v>
      </c>
      <c r="B13669">
        <v>15184</v>
      </c>
      <c r="C13669" s="3">
        <v>16440.475474999999</v>
      </c>
      <c r="D13669" s="2"/>
    </row>
    <row r="13670" spans="1:4" x14ac:dyDescent="0.25">
      <c r="A13670" s="2">
        <v>540</v>
      </c>
      <c r="B13670">
        <v>15185</v>
      </c>
      <c r="C13670" s="3">
        <v>5546.9196149999998</v>
      </c>
      <c r="D13670" s="2"/>
    </row>
    <row r="13671" spans="1:4" x14ac:dyDescent="0.25">
      <c r="A13671" s="2">
        <v>540</v>
      </c>
      <c r="B13671">
        <v>15186</v>
      </c>
      <c r="C13671" s="3">
        <v>5792.6389090000002</v>
      </c>
      <c r="D13671" s="2"/>
    </row>
    <row r="13672" spans="1:4" x14ac:dyDescent="0.25">
      <c r="A13672" s="2">
        <v>540</v>
      </c>
      <c r="B13672">
        <v>15187</v>
      </c>
      <c r="C13672" s="3">
        <v>97606.602042333005</v>
      </c>
      <c r="D13672" s="2"/>
    </row>
    <row r="13673" spans="1:4" x14ac:dyDescent="0.25">
      <c r="A13673" s="2">
        <v>540</v>
      </c>
      <c r="B13673">
        <v>15188</v>
      </c>
      <c r="C13673" s="3">
        <v>111741.251859333</v>
      </c>
      <c r="D13673" s="2"/>
    </row>
    <row r="13674" spans="1:4" x14ac:dyDescent="0.25">
      <c r="A13674" s="2">
        <v>540</v>
      </c>
      <c r="B13674">
        <v>15190</v>
      </c>
      <c r="C13674" s="3">
        <v>10095.241946</v>
      </c>
      <c r="D13674" s="2"/>
    </row>
    <row r="13675" spans="1:4" x14ac:dyDescent="0.25">
      <c r="A13675" s="2">
        <v>540</v>
      </c>
      <c r="B13675">
        <v>15191</v>
      </c>
      <c r="C13675" s="3">
        <v>102571.87504</v>
      </c>
      <c r="D13675" s="2"/>
    </row>
    <row r="13676" spans="1:4" x14ac:dyDescent="0.25">
      <c r="A13676" s="2">
        <v>540</v>
      </c>
      <c r="B13676">
        <v>15192</v>
      </c>
      <c r="C13676" s="3">
        <v>10607.270853</v>
      </c>
      <c r="D13676" s="2"/>
    </row>
    <row r="13677" spans="1:4" x14ac:dyDescent="0.25">
      <c r="A13677" s="2">
        <v>540</v>
      </c>
      <c r="B13677">
        <v>15193</v>
      </c>
      <c r="C13677" s="3">
        <v>22268.899632000001</v>
      </c>
      <c r="D13677" s="2"/>
    </row>
    <row r="13678" spans="1:4" x14ac:dyDescent="0.25">
      <c r="A13678" s="2">
        <v>540</v>
      </c>
      <c r="B13678">
        <v>15194</v>
      </c>
      <c r="C13678" s="3">
        <v>15606.950940999999</v>
      </c>
      <c r="D13678" s="2"/>
    </row>
    <row r="13679" spans="1:4" x14ac:dyDescent="0.25">
      <c r="A13679" s="2">
        <v>540</v>
      </c>
      <c r="B13679">
        <v>15195</v>
      </c>
      <c r="C13679" s="3">
        <v>10607.270853</v>
      </c>
      <c r="D13679" s="2"/>
    </row>
    <row r="13680" spans="1:4" x14ac:dyDescent="0.25">
      <c r="A13680" s="2">
        <v>540</v>
      </c>
      <c r="B13680">
        <v>15196</v>
      </c>
      <c r="C13680" s="3">
        <v>92476.633092999997</v>
      </c>
      <c r="D13680" s="2"/>
    </row>
    <row r="13681" spans="1:4" x14ac:dyDescent="0.25">
      <c r="A13681" s="2">
        <v>540</v>
      </c>
      <c r="B13681">
        <v>15197</v>
      </c>
      <c r="C13681" s="3">
        <v>10095.241946</v>
      </c>
      <c r="D13681" s="2"/>
    </row>
    <row r="13682" spans="1:4" x14ac:dyDescent="0.25">
      <c r="A13682" s="2">
        <v>540</v>
      </c>
      <c r="B13682">
        <v>15199</v>
      </c>
      <c r="C13682" s="3">
        <v>29213.345494000001</v>
      </c>
      <c r="D13682" s="2"/>
    </row>
    <row r="13683" spans="1:4" x14ac:dyDescent="0.25">
      <c r="A13683" s="2">
        <v>540</v>
      </c>
      <c r="B13683">
        <v>15200</v>
      </c>
      <c r="C13683" s="3">
        <v>38069.095530999999</v>
      </c>
      <c r="D13683" s="2"/>
    </row>
    <row r="13684" spans="1:4" x14ac:dyDescent="0.25">
      <c r="A13684" s="2">
        <v>540</v>
      </c>
      <c r="B13684">
        <v>15201</v>
      </c>
      <c r="C13684" s="3">
        <v>14073.566901</v>
      </c>
      <c r="D13684" s="2"/>
    </row>
    <row r="13685" spans="1:4" x14ac:dyDescent="0.25">
      <c r="A13685" s="2">
        <v>540</v>
      </c>
      <c r="B13685">
        <v>15202</v>
      </c>
      <c r="C13685" s="3">
        <v>14073.566901</v>
      </c>
      <c r="D13685" s="2"/>
    </row>
    <row r="13686" spans="1:4" x14ac:dyDescent="0.25">
      <c r="A13686" s="2">
        <v>540</v>
      </c>
      <c r="B13686">
        <v>15203</v>
      </c>
      <c r="C13686" s="3">
        <v>27723.789876999999</v>
      </c>
      <c r="D13686" s="2"/>
    </row>
    <row r="13687" spans="1:4" x14ac:dyDescent="0.25">
      <c r="A13687" s="2">
        <v>540</v>
      </c>
      <c r="B13687">
        <v>15204</v>
      </c>
      <c r="C13687" s="3">
        <v>33111.701459000004</v>
      </c>
      <c r="D13687" s="2"/>
    </row>
    <row r="13688" spans="1:4" x14ac:dyDescent="0.25">
      <c r="A13688" s="2">
        <v>540</v>
      </c>
      <c r="B13688">
        <v>15205</v>
      </c>
      <c r="C13688" s="3">
        <v>6156.403045</v>
      </c>
      <c r="D13688" s="2"/>
    </row>
    <row r="13689" spans="1:4" x14ac:dyDescent="0.25">
      <c r="A13689" s="2">
        <v>540</v>
      </c>
      <c r="B13689">
        <v>15206</v>
      </c>
      <c r="C13689" s="3">
        <v>63127.912774666001</v>
      </c>
      <c r="D13689" s="2"/>
    </row>
    <row r="13690" spans="1:4" x14ac:dyDescent="0.25">
      <c r="A13690" s="2">
        <v>540</v>
      </c>
      <c r="B13690">
        <v>15207</v>
      </c>
      <c r="C13690" s="3">
        <v>64140.665864000002</v>
      </c>
      <c r="D13690" s="2"/>
    </row>
    <row r="13691" spans="1:4" x14ac:dyDescent="0.25">
      <c r="A13691" s="2">
        <v>540</v>
      </c>
      <c r="B13691">
        <v>15208</v>
      </c>
      <c r="C13691" s="3">
        <v>76185.089859999993</v>
      </c>
      <c r="D13691" s="2"/>
    </row>
    <row r="13692" spans="1:4" x14ac:dyDescent="0.25">
      <c r="A13692" s="2">
        <v>540</v>
      </c>
      <c r="B13692">
        <v>15209</v>
      </c>
      <c r="C13692" s="3">
        <v>80974.218697666001</v>
      </c>
      <c r="D13692" s="2"/>
    </row>
    <row r="13693" spans="1:4" x14ac:dyDescent="0.25">
      <c r="A13693" s="2">
        <v>540</v>
      </c>
      <c r="B13693">
        <v>15210</v>
      </c>
      <c r="C13693" s="3">
        <v>3502.4798519999999</v>
      </c>
      <c r="D13693" s="2"/>
    </row>
    <row r="13694" spans="1:4" x14ac:dyDescent="0.25">
      <c r="A13694" s="2">
        <v>540</v>
      </c>
      <c r="B13694">
        <v>15211</v>
      </c>
      <c r="C13694" s="3">
        <v>71782.211584999997</v>
      </c>
      <c r="D13694" s="2"/>
    </row>
    <row r="13695" spans="1:4" x14ac:dyDescent="0.25">
      <c r="A13695" s="2">
        <v>540</v>
      </c>
      <c r="B13695">
        <v>15212</v>
      </c>
      <c r="C13695" s="3">
        <v>15565.965859</v>
      </c>
      <c r="D13695" s="2"/>
    </row>
    <row r="13696" spans="1:4" x14ac:dyDescent="0.25">
      <c r="A13696" s="2">
        <v>540</v>
      </c>
      <c r="B13696">
        <v>15213</v>
      </c>
      <c r="C13696" s="3">
        <v>1655.44928</v>
      </c>
      <c r="D13696" s="2"/>
    </row>
    <row r="13697" spans="1:4" x14ac:dyDescent="0.25">
      <c r="A13697" s="2">
        <v>540</v>
      </c>
      <c r="B13697">
        <v>15214</v>
      </c>
      <c r="C13697" s="3">
        <v>17221.415140000001</v>
      </c>
      <c r="D13697" s="2"/>
    </row>
    <row r="13698" spans="1:4" x14ac:dyDescent="0.25">
      <c r="A13698" s="2">
        <v>540</v>
      </c>
      <c r="B13698">
        <v>15215</v>
      </c>
      <c r="C13698" s="3">
        <v>12079.345547999999</v>
      </c>
      <c r="D13698" s="2"/>
    </row>
    <row r="13699" spans="1:4" x14ac:dyDescent="0.25">
      <c r="A13699" s="2">
        <v>540</v>
      </c>
      <c r="B13699">
        <v>15216</v>
      </c>
      <c r="C13699" s="3">
        <v>43985.284228999997</v>
      </c>
      <c r="D13699" s="2"/>
    </row>
    <row r="13700" spans="1:4" x14ac:dyDescent="0.25">
      <c r="A13700" s="2">
        <v>540</v>
      </c>
      <c r="B13700">
        <v>15217</v>
      </c>
      <c r="C13700" s="3">
        <v>16720.850753999999</v>
      </c>
      <c r="D13700" s="2"/>
    </row>
    <row r="13701" spans="1:4" x14ac:dyDescent="0.25">
      <c r="A13701" s="2">
        <v>540</v>
      </c>
      <c r="B13701">
        <v>15218</v>
      </c>
      <c r="C13701" s="3">
        <v>22200.591933</v>
      </c>
      <c r="D13701" s="2"/>
    </row>
    <row r="13702" spans="1:4" x14ac:dyDescent="0.25">
      <c r="A13702" s="2">
        <v>540</v>
      </c>
      <c r="B13702">
        <v>15219</v>
      </c>
      <c r="C13702" s="3">
        <v>14819.748861</v>
      </c>
      <c r="D13702" s="2"/>
    </row>
    <row r="13703" spans="1:4" x14ac:dyDescent="0.25">
      <c r="A13703" s="2">
        <v>540</v>
      </c>
      <c r="B13703">
        <v>15220</v>
      </c>
      <c r="C13703" s="3">
        <v>20299.490038</v>
      </c>
      <c r="D13703" s="2"/>
    </row>
    <row r="13704" spans="1:4" x14ac:dyDescent="0.25">
      <c r="A13704" s="2">
        <v>540</v>
      </c>
      <c r="B13704">
        <v>15221</v>
      </c>
      <c r="C13704" s="3">
        <v>5028.1249600000001</v>
      </c>
      <c r="D13704" s="2"/>
    </row>
    <row r="13705" spans="1:4" x14ac:dyDescent="0.25">
      <c r="A13705" s="2">
        <v>540</v>
      </c>
      <c r="B13705">
        <v>15222</v>
      </c>
      <c r="C13705" s="3">
        <v>25535.7019</v>
      </c>
      <c r="D13705" s="2"/>
    </row>
    <row r="13706" spans="1:4" x14ac:dyDescent="0.25">
      <c r="A13706" s="2">
        <v>540</v>
      </c>
      <c r="B13706">
        <v>15223</v>
      </c>
      <c r="C13706" s="3">
        <v>16069.608713</v>
      </c>
      <c r="D13706" s="2"/>
    </row>
    <row r="13707" spans="1:4" x14ac:dyDescent="0.25">
      <c r="A13707" s="2">
        <v>540</v>
      </c>
      <c r="B13707">
        <v>15224</v>
      </c>
      <c r="C13707" s="3">
        <v>12044.423994999999</v>
      </c>
      <c r="D13707" s="2"/>
    </row>
    <row r="13708" spans="1:4" x14ac:dyDescent="0.25">
      <c r="A13708" s="2">
        <v>540</v>
      </c>
      <c r="B13708">
        <v>15225</v>
      </c>
      <c r="C13708" s="3">
        <v>10526.225188332999</v>
      </c>
      <c r="D13708" s="2"/>
    </row>
    <row r="13709" spans="1:4" x14ac:dyDescent="0.25">
      <c r="A13709" s="2">
        <v>540</v>
      </c>
      <c r="B13709">
        <v>15226</v>
      </c>
      <c r="C13709" s="3">
        <v>16169.382715</v>
      </c>
      <c r="D13709" s="2"/>
    </row>
    <row r="13710" spans="1:4" x14ac:dyDescent="0.25">
      <c r="A13710" s="2">
        <v>540</v>
      </c>
      <c r="B13710">
        <v>15227</v>
      </c>
      <c r="C13710" s="3">
        <v>17542.557795332999</v>
      </c>
      <c r="D13710" s="2"/>
    </row>
    <row r="13711" spans="1:4" x14ac:dyDescent="0.25">
      <c r="A13711" s="2">
        <v>540</v>
      </c>
      <c r="B13711">
        <v>15229</v>
      </c>
      <c r="C13711" s="3">
        <v>17542.557795332999</v>
      </c>
      <c r="D13711" s="2"/>
    </row>
    <row r="13712" spans="1:4" x14ac:dyDescent="0.25">
      <c r="A13712" s="2">
        <v>540</v>
      </c>
      <c r="B13712">
        <v>15230</v>
      </c>
      <c r="C13712" s="3">
        <v>84062.904912333004</v>
      </c>
      <c r="D13712" s="2"/>
    </row>
    <row r="13713" spans="1:4" x14ac:dyDescent="0.25">
      <c r="A13713" s="2">
        <v>540</v>
      </c>
      <c r="B13713">
        <v>15231</v>
      </c>
      <c r="C13713" s="3">
        <v>15636.202721</v>
      </c>
      <c r="D13713" s="2"/>
    </row>
    <row r="13714" spans="1:4" x14ac:dyDescent="0.25">
      <c r="A13714" s="2">
        <v>540</v>
      </c>
      <c r="B13714">
        <v>15232</v>
      </c>
      <c r="C13714" s="3">
        <v>2147.1261610000001</v>
      </c>
      <c r="D13714" s="2"/>
    </row>
    <row r="13715" spans="1:4" x14ac:dyDescent="0.25">
      <c r="A13715" s="2">
        <v>540</v>
      </c>
      <c r="B13715">
        <v>15233</v>
      </c>
      <c r="C13715" s="3">
        <v>0</v>
      </c>
      <c r="D13715" s="2"/>
    </row>
    <row r="13716" spans="1:4" x14ac:dyDescent="0.25">
      <c r="A13716" s="2">
        <v>540</v>
      </c>
      <c r="B13716">
        <v>15234</v>
      </c>
      <c r="C13716" s="3">
        <v>8736.0982409989992</v>
      </c>
      <c r="D13716" s="2"/>
    </row>
    <row r="13717" spans="1:4" x14ac:dyDescent="0.25">
      <c r="A13717" s="2">
        <v>540</v>
      </c>
      <c r="B13717">
        <v>15235</v>
      </c>
      <c r="C13717" s="3">
        <v>9733.6251683320006</v>
      </c>
      <c r="D13717" s="2"/>
    </row>
    <row r="13718" spans="1:4" x14ac:dyDescent="0.25">
      <c r="A13718" s="2">
        <v>540</v>
      </c>
      <c r="B13718">
        <v>15236</v>
      </c>
      <c r="C13718" s="3">
        <v>59460.304948333003</v>
      </c>
      <c r="D13718" s="2"/>
    </row>
    <row r="13719" spans="1:4" x14ac:dyDescent="0.25">
      <c r="A13719" s="2">
        <v>540</v>
      </c>
      <c r="B13719">
        <v>15237</v>
      </c>
      <c r="C13719" s="3">
        <v>9262.2598529999996</v>
      </c>
      <c r="D13719" s="2"/>
    </row>
    <row r="13720" spans="1:4" x14ac:dyDescent="0.25">
      <c r="A13720" s="2">
        <v>540</v>
      </c>
      <c r="B13720">
        <v>15238</v>
      </c>
      <c r="C13720" s="3">
        <v>64203.084464</v>
      </c>
      <c r="D13720" s="2"/>
    </row>
    <row r="13721" spans="1:4" x14ac:dyDescent="0.25">
      <c r="A13721" s="2">
        <v>540</v>
      </c>
      <c r="B13721">
        <v>15239</v>
      </c>
      <c r="C13721" s="3">
        <v>50528.165516333</v>
      </c>
      <c r="D13721" s="2"/>
    </row>
    <row r="13722" spans="1:4" x14ac:dyDescent="0.25">
      <c r="A13722" s="2">
        <v>540</v>
      </c>
      <c r="B13722">
        <v>15240</v>
      </c>
      <c r="C13722" s="3">
        <v>8274.2557119989997</v>
      </c>
      <c r="D13722" s="2"/>
    </row>
    <row r="13723" spans="1:4" x14ac:dyDescent="0.25">
      <c r="A13723" s="2">
        <v>540</v>
      </c>
      <c r="B13723">
        <v>15241</v>
      </c>
      <c r="C13723" s="3">
        <v>8932.1394319999999</v>
      </c>
      <c r="D13723" s="2"/>
    </row>
    <row r="13724" spans="1:4" x14ac:dyDescent="0.25">
      <c r="A13724" s="2">
        <v>540</v>
      </c>
      <c r="B13724">
        <v>15242</v>
      </c>
      <c r="C13724" s="3">
        <v>20809.721831999999</v>
      </c>
      <c r="D13724" s="2"/>
    </row>
    <row r="13725" spans="1:4" x14ac:dyDescent="0.25">
      <c r="A13725" s="2">
        <v>540</v>
      </c>
      <c r="B13725">
        <v>15243</v>
      </c>
      <c r="C13725" s="3">
        <v>9262.2598529999996</v>
      </c>
      <c r="D13725" s="2"/>
    </row>
    <row r="13726" spans="1:4" x14ac:dyDescent="0.25">
      <c r="A13726" s="2">
        <v>540</v>
      </c>
      <c r="B13726">
        <v>15244</v>
      </c>
      <c r="C13726" s="3">
        <v>10483.734367999999</v>
      </c>
      <c r="D13726" s="2"/>
    </row>
    <row r="13727" spans="1:4" x14ac:dyDescent="0.25">
      <c r="A13727" s="2">
        <v>540</v>
      </c>
      <c r="B13727">
        <v>15245</v>
      </c>
      <c r="C13727" s="3">
        <v>16605.587029332</v>
      </c>
      <c r="D13727" s="2"/>
    </row>
    <row r="13728" spans="1:4" x14ac:dyDescent="0.25">
      <c r="A13728" s="2">
        <v>540</v>
      </c>
      <c r="B13728">
        <v>15247</v>
      </c>
      <c r="C13728" s="3">
        <v>13662.151289332</v>
      </c>
      <c r="D13728" s="2"/>
    </row>
    <row r="13729" spans="1:4" x14ac:dyDescent="0.25">
      <c r="A13729" s="2">
        <v>540</v>
      </c>
      <c r="B13729">
        <v>15248</v>
      </c>
      <c r="C13729" s="3">
        <v>876.31233599999996</v>
      </c>
      <c r="D13729" s="2"/>
    </row>
    <row r="13730" spans="1:4" x14ac:dyDescent="0.25">
      <c r="A13730" s="2">
        <v>540</v>
      </c>
      <c r="B13730">
        <v>15249</v>
      </c>
      <c r="C13730" s="3">
        <v>380.19496900000001</v>
      </c>
      <c r="D13730" s="2"/>
    </row>
    <row r="13731" spans="1:4" x14ac:dyDescent="0.25">
      <c r="A13731" s="2">
        <v>540</v>
      </c>
      <c r="B13731">
        <v>15250</v>
      </c>
      <c r="C13731" s="3">
        <v>14652.947538332</v>
      </c>
      <c r="D13731" s="2"/>
    </row>
    <row r="13732" spans="1:4" x14ac:dyDescent="0.25">
      <c r="A13732" s="2">
        <v>540</v>
      </c>
      <c r="B13732">
        <v>15251</v>
      </c>
      <c r="C13732" s="3">
        <v>12394.673890332</v>
      </c>
      <c r="D13732" s="2"/>
    </row>
    <row r="13733" spans="1:4" x14ac:dyDescent="0.25">
      <c r="A13733" s="2">
        <v>540</v>
      </c>
      <c r="B13733">
        <v>15252</v>
      </c>
      <c r="C13733" s="3">
        <v>2711.957672</v>
      </c>
      <c r="D13733" s="2"/>
    </row>
    <row r="13734" spans="1:4" x14ac:dyDescent="0.25">
      <c r="A13734" s="2">
        <v>540</v>
      </c>
      <c r="B13734">
        <v>15253</v>
      </c>
      <c r="C13734" s="3">
        <v>3338.9457480000001</v>
      </c>
      <c r="D13734" s="2"/>
    </row>
    <row r="13735" spans="1:4" x14ac:dyDescent="0.25">
      <c r="A13735" s="2">
        <v>540</v>
      </c>
      <c r="B13735">
        <v>15254</v>
      </c>
      <c r="C13735" s="3">
        <v>735.05345599999998</v>
      </c>
      <c r="D13735" s="2"/>
    </row>
    <row r="13736" spans="1:4" x14ac:dyDescent="0.25">
      <c r="A13736" s="2">
        <v>540</v>
      </c>
      <c r="B13736">
        <v>15255</v>
      </c>
      <c r="C13736" s="3">
        <v>619.169363664</v>
      </c>
      <c r="D13736" s="2"/>
    </row>
    <row r="13737" spans="1:4" x14ac:dyDescent="0.25">
      <c r="A13737" s="2">
        <v>540</v>
      </c>
      <c r="B13737">
        <v>15256</v>
      </c>
      <c r="C13737" s="3">
        <v>2971.6789086640001</v>
      </c>
      <c r="D13737" s="2"/>
    </row>
    <row r="13738" spans="1:4" x14ac:dyDescent="0.25">
      <c r="A13738" s="2">
        <v>540</v>
      </c>
      <c r="B13738">
        <v>15257</v>
      </c>
      <c r="C13738" s="3">
        <v>11304.176740663999</v>
      </c>
      <c r="D13738" s="2"/>
    </row>
    <row r="13739" spans="1:4" x14ac:dyDescent="0.25">
      <c r="A13739" s="2">
        <v>540</v>
      </c>
      <c r="B13739">
        <v>15258</v>
      </c>
      <c r="C13739" s="3">
        <v>14574.071353664</v>
      </c>
      <c r="D13739" s="2"/>
    </row>
    <row r="13740" spans="1:4" x14ac:dyDescent="0.25">
      <c r="A13740" s="2">
        <v>540</v>
      </c>
      <c r="B13740">
        <v>15260</v>
      </c>
      <c r="C13740" s="3">
        <v>2300.1086786639999</v>
      </c>
      <c r="D13740" s="2"/>
    </row>
    <row r="13741" spans="1:4" x14ac:dyDescent="0.25">
      <c r="A13741" s="2">
        <v>540</v>
      </c>
      <c r="B13741">
        <v>15261</v>
      </c>
      <c r="C13741" s="3">
        <v>15489.532361</v>
      </c>
      <c r="D13741" s="2"/>
    </row>
    <row r="13742" spans="1:4" x14ac:dyDescent="0.25">
      <c r="A13742" s="2">
        <v>540</v>
      </c>
      <c r="B13742">
        <v>15262</v>
      </c>
      <c r="C13742" s="3">
        <v>17322.168571333001</v>
      </c>
      <c r="D13742" s="2"/>
    </row>
    <row r="13743" spans="1:4" x14ac:dyDescent="0.25">
      <c r="A13743" s="2">
        <v>540</v>
      </c>
      <c r="B13743">
        <v>15263</v>
      </c>
      <c r="C13743" s="3">
        <v>19066.165118333</v>
      </c>
      <c r="D13743" s="2"/>
    </row>
    <row r="13744" spans="1:4" x14ac:dyDescent="0.25">
      <c r="A13744" s="2">
        <v>540</v>
      </c>
      <c r="B13744">
        <v>15264</v>
      </c>
      <c r="C13744" s="3">
        <v>38810.784908333</v>
      </c>
      <c r="D13744" s="2"/>
    </row>
    <row r="13745" spans="1:4" x14ac:dyDescent="0.25">
      <c r="A13745" s="2">
        <v>540</v>
      </c>
      <c r="B13745">
        <v>15266</v>
      </c>
      <c r="C13745" s="3">
        <v>11349.514055</v>
      </c>
      <c r="D13745" s="2"/>
    </row>
    <row r="13746" spans="1:4" x14ac:dyDescent="0.25">
      <c r="A13746" s="2">
        <v>540</v>
      </c>
      <c r="B13746">
        <v>15267</v>
      </c>
      <c r="C13746" s="3">
        <v>9856.8836379999993</v>
      </c>
      <c r="D13746" s="2"/>
    </row>
    <row r="13747" spans="1:4" x14ac:dyDescent="0.25">
      <c r="A13747" s="2">
        <v>540</v>
      </c>
      <c r="B13747">
        <v>15268</v>
      </c>
      <c r="C13747" s="3">
        <v>8810.4673539989999</v>
      </c>
      <c r="D13747" s="2"/>
    </row>
    <row r="13748" spans="1:4" x14ac:dyDescent="0.25">
      <c r="A13748" s="2">
        <v>540</v>
      </c>
      <c r="B13748">
        <v>15269</v>
      </c>
      <c r="C13748" s="3">
        <v>13277.175103998999</v>
      </c>
      <c r="D13748" s="2"/>
    </row>
    <row r="13749" spans="1:4" x14ac:dyDescent="0.25">
      <c r="A13749" s="2">
        <v>540</v>
      </c>
      <c r="B13749">
        <v>15270</v>
      </c>
      <c r="C13749" s="3">
        <v>17182.229137332</v>
      </c>
      <c r="D13749" s="2"/>
    </row>
    <row r="13750" spans="1:4" x14ac:dyDescent="0.25">
      <c r="A13750" s="2">
        <v>540</v>
      </c>
      <c r="B13750">
        <v>15271</v>
      </c>
      <c r="C13750" s="3">
        <v>16373.003621</v>
      </c>
      <c r="D13750" s="2"/>
    </row>
    <row r="13751" spans="1:4" x14ac:dyDescent="0.25">
      <c r="A13751" s="2">
        <v>540</v>
      </c>
      <c r="B13751">
        <v>15274</v>
      </c>
      <c r="C13751" s="3">
        <v>31139.120155000001</v>
      </c>
      <c r="D13751" s="2"/>
    </row>
    <row r="13752" spans="1:4" x14ac:dyDescent="0.25">
      <c r="A13752" s="2">
        <v>540</v>
      </c>
      <c r="B13752">
        <v>15276</v>
      </c>
      <c r="C13752" s="3">
        <v>4044.517039333</v>
      </c>
      <c r="D13752" s="2"/>
    </row>
    <row r="13753" spans="1:4" x14ac:dyDescent="0.25">
      <c r="A13753" s="2">
        <v>540</v>
      </c>
      <c r="B13753">
        <v>15277</v>
      </c>
      <c r="C13753" s="3">
        <v>56004.552220999998</v>
      </c>
      <c r="D13753" s="2"/>
    </row>
    <row r="13754" spans="1:4" x14ac:dyDescent="0.25">
      <c r="A13754" s="2">
        <v>540</v>
      </c>
      <c r="B13754">
        <v>15278</v>
      </c>
      <c r="C13754" s="3">
        <v>3154.8027280000001</v>
      </c>
      <c r="D13754" s="2"/>
    </row>
    <row r="13755" spans="1:4" x14ac:dyDescent="0.25">
      <c r="A13755" s="2">
        <v>540</v>
      </c>
      <c r="B13755">
        <v>15279</v>
      </c>
      <c r="C13755" s="3">
        <v>48035.243413999997</v>
      </c>
      <c r="D13755" s="2"/>
    </row>
    <row r="13756" spans="1:4" x14ac:dyDescent="0.25">
      <c r="A13756" s="2">
        <v>540</v>
      </c>
      <c r="B13756">
        <v>15280</v>
      </c>
      <c r="C13756" s="3">
        <v>39622.597284000003</v>
      </c>
      <c r="D13756" s="2"/>
    </row>
    <row r="13757" spans="1:4" x14ac:dyDescent="0.25">
      <c r="A13757" s="2">
        <v>540</v>
      </c>
      <c r="B13757">
        <v>15281</v>
      </c>
      <c r="C13757" s="3">
        <v>33127.322182333002</v>
      </c>
      <c r="D13757" s="2"/>
    </row>
    <row r="13758" spans="1:4" x14ac:dyDescent="0.25">
      <c r="A13758" s="2">
        <v>540</v>
      </c>
      <c r="B13758">
        <v>15282</v>
      </c>
      <c r="C13758" s="3">
        <v>15499.968409333</v>
      </c>
      <c r="D13758" s="2"/>
    </row>
    <row r="13759" spans="1:4" x14ac:dyDescent="0.25">
      <c r="A13759" s="2">
        <v>540</v>
      </c>
      <c r="B13759">
        <v>15283</v>
      </c>
      <c r="C13759" s="3">
        <v>17875.548212999998</v>
      </c>
      <c r="D13759" s="2"/>
    </row>
    <row r="13760" spans="1:4" x14ac:dyDescent="0.25">
      <c r="A13760" s="2">
        <v>540</v>
      </c>
      <c r="B13760">
        <v>15284</v>
      </c>
      <c r="C13760" s="3">
        <v>1363.6031929999999</v>
      </c>
      <c r="D13760" s="2"/>
    </row>
    <row r="13761" spans="1:4" x14ac:dyDescent="0.25">
      <c r="A13761" s="2">
        <v>540</v>
      </c>
      <c r="B13761">
        <v>15285</v>
      </c>
      <c r="C13761" s="3">
        <v>248.676559</v>
      </c>
      <c r="D13761" s="2"/>
    </row>
    <row r="13762" spans="1:4" x14ac:dyDescent="0.25">
      <c r="A13762" s="2">
        <v>540</v>
      </c>
      <c r="B13762">
        <v>15286</v>
      </c>
      <c r="C13762" s="3">
        <v>4242.5109996640003</v>
      </c>
      <c r="D13762" s="2"/>
    </row>
    <row r="13763" spans="1:4" x14ac:dyDescent="0.25">
      <c r="A13763" s="2">
        <v>540</v>
      </c>
      <c r="B13763">
        <v>15287</v>
      </c>
      <c r="C13763" s="3">
        <v>5360.9352396639997</v>
      </c>
      <c r="D13763" s="2"/>
    </row>
    <row r="13764" spans="1:4" x14ac:dyDescent="0.25">
      <c r="A13764" s="2">
        <v>540</v>
      </c>
      <c r="B13764">
        <v>15288</v>
      </c>
      <c r="C13764" s="3">
        <v>5360.9352396639997</v>
      </c>
      <c r="D13764" s="2"/>
    </row>
    <row r="13765" spans="1:4" x14ac:dyDescent="0.25">
      <c r="A13765" s="2">
        <v>540</v>
      </c>
      <c r="B13765">
        <v>15289</v>
      </c>
      <c r="C13765" s="3">
        <v>4237.5308806639996</v>
      </c>
      <c r="D13765" s="2"/>
    </row>
    <row r="13766" spans="1:4" x14ac:dyDescent="0.25">
      <c r="A13766" s="2">
        <v>540</v>
      </c>
      <c r="B13766">
        <v>15290</v>
      </c>
      <c r="C13766" s="3">
        <v>12191.016229333</v>
      </c>
      <c r="D13766" s="2"/>
    </row>
    <row r="13767" spans="1:4" x14ac:dyDescent="0.25">
      <c r="A13767" s="2">
        <v>540</v>
      </c>
      <c r="B13767">
        <v>15291</v>
      </c>
      <c r="C13767" s="3">
        <v>6403.9802796639997</v>
      </c>
      <c r="D13767" s="2"/>
    </row>
    <row r="13768" spans="1:4" x14ac:dyDescent="0.25">
      <c r="A13768" s="2">
        <v>540</v>
      </c>
      <c r="B13768">
        <v>15292</v>
      </c>
      <c r="C13768" s="3">
        <v>1609.7885209999999</v>
      </c>
      <c r="D13768" s="2"/>
    </row>
    <row r="13769" spans="1:4" x14ac:dyDescent="0.25">
      <c r="A13769" s="2">
        <v>540</v>
      </c>
      <c r="B13769">
        <v>15294</v>
      </c>
      <c r="C13769" s="3">
        <v>15228.510818999999</v>
      </c>
      <c r="D13769" s="2"/>
    </row>
    <row r="13770" spans="1:4" x14ac:dyDescent="0.25">
      <c r="A13770" s="2">
        <v>540</v>
      </c>
      <c r="B13770">
        <v>15295</v>
      </c>
      <c r="C13770" s="3">
        <v>12197.152593000001</v>
      </c>
      <c r="D13770" s="2"/>
    </row>
    <row r="13771" spans="1:4" x14ac:dyDescent="0.25">
      <c r="A13771" s="2">
        <v>540</v>
      </c>
      <c r="B13771">
        <v>15296</v>
      </c>
      <c r="C13771" s="3">
        <v>14074.885410999999</v>
      </c>
      <c r="D13771" s="2"/>
    </row>
    <row r="13772" spans="1:4" x14ac:dyDescent="0.25">
      <c r="A13772" s="2">
        <v>540</v>
      </c>
      <c r="B13772">
        <v>15297</v>
      </c>
      <c r="C13772" s="3">
        <v>6675.0647250000002</v>
      </c>
      <c r="D13772" s="2"/>
    </row>
    <row r="13773" spans="1:4" x14ac:dyDescent="0.25">
      <c r="A13773" s="2">
        <v>540</v>
      </c>
      <c r="B13773">
        <v>15298</v>
      </c>
      <c r="C13773" s="3">
        <v>9117.0205779999997</v>
      </c>
      <c r="D13773" s="2"/>
    </row>
    <row r="13774" spans="1:4" x14ac:dyDescent="0.25">
      <c r="A13774" s="2">
        <v>540</v>
      </c>
      <c r="B13774">
        <v>15299</v>
      </c>
      <c r="C13774" s="3">
        <v>1698.1870960000001</v>
      </c>
      <c r="D13774" s="2"/>
    </row>
    <row r="13775" spans="1:4" x14ac:dyDescent="0.25">
      <c r="A13775" s="2">
        <v>540</v>
      </c>
      <c r="B13775">
        <v>15300</v>
      </c>
      <c r="C13775" s="3">
        <v>0</v>
      </c>
      <c r="D13775" s="2"/>
    </row>
    <row r="13776" spans="1:4" x14ac:dyDescent="0.25">
      <c r="A13776" s="2">
        <v>540</v>
      </c>
      <c r="B13776">
        <v>15301</v>
      </c>
      <c r="C13776" s="3">
        <v>0</v>
      </c>
      <c r="D13776" s="2"/>
    </row>
    <row r="13777" spans="1:4" x14ac:dyDescent="0.25">
      <c r="A13777" s="2">
        <v>540</v>
      </c>
      <c r="B13777">
        <v>15302</v>
      </c>
      <c r="C13777" s="3">
        <v>16052.635184999999</v>
      </c>
      <c r="D13777" s="2"/>
    </row>
    <row r="13778" spans="1:4" x14ac:dyDescent="0.25">
      <c r="A13778" s="2">
        <v>540</v>
      </c>
      <c r="B13778">
        <v>15303</v>
      </c>
      <c r="C13778" s="3">
        <v>14741.857948999999</v>
      </c>
      <c r="D13778" s="2"/>
    </row>
    <row r="13779" spans="1:4" x14ac:dyDescent="0.25">
      <c r="A13779" s="2">
        <v>540</v>
      </c>
      <c r="B13779">
        <v>15304</v>
      </c>
      <c r="C13779" s="3">
        <v>30527.999883</v>
      </c>
      <c r="D13779" s="2"/>
    </row>
    <row r="13780" spans="1:4" x14ac:dyDescent="0.25">
      <c r="A13780" s="2">
        <v>540</v>
      </c>
      <c r="B13780">
        <v>15305</v>
      </c>
      <c r="C13780" s="3">
        <v>31947.531126000002</v>
      </c>
      <c r="D13780" s="2"/>
    </row>
    <row r="13781" spans="1:4" x14ac:dyDescent="0.25">
      <c r="A13781" s="2">
        <v>540</v>
      </c>
      <c r="B13781">
        <v>15306</v>
      </c>
      <c r="C13781" s="3">
        <v>4050.6782469999998</v>
      </c>
      <c r="D13781" s="2"/>
    </row>
    <row r="13782" spans="1:4" x14ac:dyDescent="0.25">
      <c r="A13782" s="2">
        <v>540</v>
      </c>
      <c r="B13782">
        <v>15307</v>
      </c>
      <c r="C13782" s="3">
        <v>5984.9787290000004</v>
      </c>
      <c r="D13782" s="2"/>
    </row>
    <row r="13783" spans="1:4" x14ac:dyDescent="0.25">
      <c r="A13783" s="2">
        <v>540</v>
      </c>
      <c r="B13783">
        <v>15309</v>
      </c>
      <c r="C13783" s="3">
        <v>10263.710166000001</v>
      </c>
      <c r="D13783" s="2"/>
    </row>
    <row r="13784" spans="1:4" x14ac:dyDescent="0.25">
      <c r="A13784" s="2">
        <v>540</v>
      </c>
      <c r="B13784">
        <v>15310</v>
      </c>
      <c r="C13784" s="3">
        <v>10263.710166000001</v>
      </c>
      <c r="D13784" s="2"/>
    </row>
    <row r="13785" spans="1:4" x14ac:dyDescent="0.25">
      <c r="A13785" s="2">
        <v>540</v>
      </c>
      <c r="B13785">
        <v>15311</v>
      </c>
      <c r="C13785" s="3">
        <v>54110.184462666002</v>
      </c>
      <c r="D13785" s="2"/>
    </row>
    <row r="13786" spans="1:4" x14ac:dyDescent="0.25">
      <c r="A13786" s="2">
        <v>540</v>
      </c>
      <c r="B13786">
        <v>15312</v>
      </c>
      <c r="C13786" s="3">
        <v>2513.4382449999998</v>
      </c>
      <c r="D13786" s="2"/>
    </row>
    <row r="13787" spans="1:4" x14ac:dyDescent="0.25">
      <c r="A13787" s="2">
        <v>540</v>
      </c>
      <c r="B13787">
        <v>15313</v>
      </c>
      <c r="C13787" s="3">
        <v>6044.0223409999999</v>
      </c>
      <c r="D13787" s="2"/>
    </row>
    <row r="13788" spans="1:4" x14ac:dyDescent="0.25">
      <c r="A13788" s="2">
        <v>540</v>
      </c>
      <c r="B13788">
        <v>15314</v>
      </c>
      <c r="C13788" s="3">
        <v>22112.144702000001</v>
      </c>
      <c r="D13788" s="2"/>
    </row>
    <row r="13789" spans="1:4" x14ac:dyDescent="0.25">
      <c r="A13789" s="2">
        <v>540</v>
      </c>
      <c r="B13789">
        <v>15315</v>
      </c>
      <c r="C13789" s="3">
        <v>77906.815322333001</v>
      </c>
      <c r="D13789" s="2"/>
    </row>
    <row r="13790" spans="1:4" x14ac:dyDescent="0.25">
      <c r="A13790" s="2">
        <v>540</v>
      </c>
      <c r="B13790">
        <v>15316</v>
      </c>
      <c r="C13790" s="3">
        <v>15636.202721</v>
      </c>
      <c r="D13790" s="2"/>
    </row>
    <row r="13791" spans="1:4" x14ac:dyDescent="0.25">
      <c r="A13791" s="2">
        <v>540</v>
      </c>
      <c r="B13791">
        <v>15317</v>
      </c>
      <c r="C13791" s="3">
        <v>69161.421619665998</v>
      </c>
      <c r="D13791" s="2"/>
    </row>
    <row r="13792" spans="1:4" x14ac:dyDescent="0.25">
      <c r="A13792" s="2">
        <v>540</v>
      </c>
      <c r="B13792">
        <v>15318</v>
      </c>
      <c r="C13792" s="3">
        <v>71092.811576666005</v>
      </c>
      <c r="D13792" s="2"/>
    </row>
    <row r="13793" spans="1:4" x14ac:dyDescent="0.25">
      <c r="A13793" s="2">
        <v>540</v>
      </c>
      <c r="B13793">
        <v>15319</v>
      </c>
      <c r="C13793" s="3">
        <v>1931.3899570000001</v>
      </c>
      <c r="D13793" s="2"/>
    </row>
    <row r="13794" spans="1:4" x14ac:dyDescent="0.25">
      <c r="A13794" s="2">
        <v>540</v>
      </c>
      <c r="B13794">
        <v>15320</v>
      </c>
      <c r="C13794" s="3">
        <v>4375.6501429999998</v>
      </c>
      <c r="D13794" s="2"/>
    </row>
    <row r="13795" spans="1:4" x14ac:dyDescent="0.25">
      <c r="A13795" s="2">
        <v>540</v>
      </c>
      <c r="B13795">
        <v>15321</v>
      </c>
      <c r="C13795" s="3">
        <v>2314.7680369999998</v>
      </c>
      <c r="D13795" s="2"/>
    </row>
    <row r="13796" spans="1:4" x14ac:dyDescent="0.25">
      <c r="A13796" s="2">
        <v>540</v>
      </c>
      <c r="B13796">
        <v>15322</v>
      </c>
      <c r="C13796" s="3">
        <v>4171.1152499999998</v>
      </c>
      <c r="D13796" s="2"/>
    </row>
    <row r="13797" spans="1:4" x14ac:dyDescent="0.25">
      <c r="A13797" s="2">
        <v>540</v>
      </c>
      <c r="B13797">
        <v>15323</v>
      </c>
      <c r="C13797" s="3">
        <v>3538.5075499999998</v>
      </c>
      <c r="D13797" s="2"/>
    </row>
    <row r="13798" spans="1:4" x14ac:dyDescent="0.25">
      <c r="A13798" s="2">
        <v>540</v>
      </c>
      <c r="B13798">
        <v>15324</v>
      </c>
      <c r="C13798" s="3">
        <v>1347.453886</v>
      </c>
      <c r="D13798" s="2"/>
    </row>
    <row r="13799" spans="1:4" x14ac:dyDescent="0.25">
      <c r="A13799" s="2">
        <v>540</v>
      </c>
      <c r="B13799">
        <v>15325</v>
      </c>
      <c r="C13799" s="3">
        <v>22371.090778999998</v>
      </c>
      <c r="D13799" s="2"/>
    </row>
    <row r="13800" spans="1:4" x14ac:dyDescent="0.25">
      <c r="A13800" s="2">
        <v>540</v>
      </c>
      <c r="B13800">
        <v>15326</v>
      </c>
      <c r="C13800" s="3">
        <v>31583.242836000001</v>
      </c>
      <c r="D13800" s="2"/>
    </row>
    <row r="13801" spans="1:4" x14ac:dyDescent="0.25">
      <c r="A13801" s="2">
        <v>540</v>
      </c>
      <c r="B13801">
        <v>15327</v>
      </c>
      <c r="C13801" s="3">
        <v>1056.421392</v>
      </c>
      <c r="D13801" s="2"/>
    </row>
    <row r="13802" spans="1:4" x14ac:dyDescent="0.25">
      <c r="A13802" s="2">
        <v>540</v>
      </c>
      <c r="B13802">
        <v>15328</v>
      </c>
      <c r="C13802" s="3">
        <v>28563.056132999998</v>
      </c>
      <c r="D13802" s="2"/>
    </row>
    <row r="13803" spans="1:4" x14ac:dyDescent="0.25">
      <c r="A13803" s="2">
        <v>540</v>
      </c>
      <c r="B13803">
        <v>15329</v>
      </c>
      <c r="C13803" s="3">
        <v>4753.9852019999998</v>
      </c>
      <c r="D13803" s="2"/>
    </row>
    <row r="13804" spans="1:4" x14ac:dyDescent="0.25">
      <c r="A13804" s="2">
        <v>540</v>
      </c>
      <c r="B13804">
        <v>15330</v>
      </c>
      <c r="C13804" s="3">
        <v>14112.054532</v>
      </c>
      <c r="D13804" s="2"/>
    </row>
    <row r="13805" spans="1:4" x14ac:dyDescent="0.25">
      <c r="A13805" s="2">
        <v>540</v>
      </c>
      <c r="B13805">
        <v>15331</v>
      </c>
      <c r="C13805" s="3">
        <v>13905.294395000001</v>
      </c>
      <c r="D13805" s="2"/>
    </row>
    <row r="13806" spans="1:4" x14ac:dyDescent="0.25">
      <c r="A13806" s="2">
        <v>540</v>
      </c>
      <c r="B13806">
        <v>15332</v>
      </c>
      <c r="C13806" s="3">
        <v>659.39171899999997</v>
      </c>
      <c r="D13806" s="2"/>
    </row>
    <row r="13807" spans="1:4" x14ac:dyDescent="0.25">
      <c r="A13807" s="2">
        <v>540</v>
      </c>
      <c r="B13807">
        <v>15333</v>
      </c>
      <c r="C13807" s="3">
        <v>3978.5524780000001</v>
      </c>
      <c r="D13807" s="2"/>
    </row>
    <row r="13808" spans="1:4" x14ac:dyDescent="0.25">
      <c r="A13808" s="2">
        <v>540</v>
      </c>
      <c r="B13808">
        <v>15334</v>
      </c>
      <c r="C13808" s="3">
        <v>12481.452808</v>
      </c>
      <c r="D13808" s="2"/>
    </row>
    <row r="13809" spans="1:4" x14ac:dyDescent="0.25">
      <c r="A13809" s="2">
        <v>540</v>
      </c>
      <c r="B13809">
        <v>15335</v>
      </c>
      <c r="C13809" s="3">
        <v>5900.1178909999999</v>
      </c>
      <c r="D13809" s="2"/>
    </row>
    <row r="13810" spans="1:4" x14ac:dyDescent="0.25">
      <c r="A13810" s="2">
        <v>540</v>
      </c>
      <c r="B13810">
        <v>15336</v>
      </c>
      <c r="C13810" s="3">
        <v>4906.2952079999995</v>
      </c>
      <c r="D13810" s="2"/>
    </row>
    <row r="13811" spans="1:4" x14ac:dyDescent="0.25">
      <c r="A13811" s="2">
        <v>540</v>
      </c>
      <c r="B13811">
        <v>15337</v>
      </c>
      <c r="C13811" s="3">
        <v>10315.782465</v>
      </c>
      <c r="D13811" s="2"/>
    </row>
    <row r="13812" spans="1:4" x14ac:dyDescent="0.25">
      <c r="A13812" s="2">
        <v>540</v>
      </c>
      <c r="B13812">
        <v>15338</v>
      </c>
      <c r="C13812" s="3">
        <v>9162.0178739999992</v>
      </c>
      <c r="D13812" s="2"/>
    </row>
    <row r="13813" spans="1:4" x14ac:dyDescent="0.25">
      <c r="A13813" s="2">
        <v>540</v>
      </c>
      <c r="B13813">
        <v>15339</v>
      </c>
      <c r="C13813" s="3">
        <v>5130.6798639999997</v>
      </c>
      <c r="D13813" s="2"/>
    </row>
    <row r="13814" spans="1:4" x14ac:dyDescent="0.25">
      <c r="A13814" s="2">
        <v>540</v>
      </c>
      <c r="B13814">
        <v>15340</v>
      </c>
      <c r="C13814" s="3">
        <v>12481.452808</v>
      </c>
      <c r="D13814" s="2"/>
    </row>
    <row r="13815" spans="1:4" x14ac:dyDescent="0.25">
      <c r="A13815" s="2">
        <v>540</v>
      </c>
      <c r="B13815">
        <v>15341</v>
      </c>
      <c r="C13815" s="3">
        <v>6503.3426209999998</v>
      </c>
      <c r="D13815" s="2"/>
    </row>
    <row r="13816" spans="1:4" x14ac:dyDescent="0.25">
      <c r="A13816" s="2">
        <v>540</v>
      </c>
      <c r="B13816">
        <v>15342</v>
      </c>
      <c r="C13816" s="3">
        <v>5130.6798639999997</v>
      </c>
      <c r="D13816" s="2"/>
    </row>
    <row r="13817" spans="1:4" x14ac:dyDescent="0.25">
      <c r="A13817" s="2">
        <v>540</v>
      </c>
      <c r="B13817">
        <v>15343</v>
      </c>
      <c r="C13817" s="3">
        <v>1631.3479809999999</v>
      </c>
      <c r="D13817" s="2"/>
    </row>
    <row r="13818" spans="1:4" x14ac:dyDescent="0.25">
      <c r="A13818" s="2">
        <v>540</v>
      </c>
      <c r="B13818">
        <v>15344</v>
      </c>
      <c r="C13818" s="3">
        <v>2219.9679470000001</v>
      </c>
      <c r="D13818" s="2"/>
    </row>
    <row r="13819" spans="1:4" x14ac:dyDescent="0.25">
      <c r="A13819" s="2">
        <v>540</v>
      </c>
      <c r="B13819">
        <v>15345</v>
      </c>
      <c r="C13819" s="3">
        <v>17315.641326000001</v>
      </c>
      <c r="D13819" s="2"/>
    </row>
    <row r="13820" spans="1:4" x14ac:dyDescent="0.25">
      <c r="A13820" s="2">
        <v>540</v>
      </c>
      <c r="B13820">
        <v>15346</v>
      </c>
      <c r="C13820" s="3">
        <v>16029.247826999999</v>
      </c>
      <c r="D13820" s="2"/>
    </row>
    <row r="13821" spans="1:4" x14ac:dyDescent="0.25">
      <c r="A13821" s="2">
        <v>540</v>
      </c>
      <c r="B13821">
        <v>15347</v>
      </c>
      <c r="C13821" s="3">
        <v>16029.247826999999</v>
      </c>
      <c r="D13821" s="2"/>
    </row>
    <row r="13822" spans="1:4" x14ac:dyDescent="0.25">
      <c r="A13822" s="2">
        <v>540</v>
      </c>
      <c r="B13822">
        <v>15348</v>
      </c>
      <c r="C13822" s="3">
        <v>17028.570271000001</v>
      </c>
      <c r="D13822" s="2"/>
    </row>
    <row r="13823" spans="1:4" x14ac:dyDescent="0.25">
      <c r="A13823" s="2">
        <v>540</v>
      </c>
      <c r="B13823">
        <v>15349</v>
      </c>
      <c r="C13823" s="3">
        <v>17028.570271000001</v>
      </c>
      <c r="D13823" s="2"/>
    </row>
    <row r="13824" spans="1:4" x14ac:dyDescent="0.25">
      <c r="A13824" s="2">
        <v>540</v>
      </c>
      <c r="B13824">
        <v>15350</v>
      </c>
      <c r="C13824" s="3">
        <v>18012.074686</v>
      </c>
      <c r="D13824" s="2"/>
    </row>
    <row r="13825" spans="1:4" x14ac:dyDescent="0.25">
      <c r="A13825" s="2">
        <v>540</v>
      </c>
      <c r="B13825">
        <v>15351</v>
      </c>
      <c r="C13825" s="3">
        <v>0</v>
      </c>
      <c r="D13825" s="2"/>
    </row>
    <row r="13826" spans="1:4" x14ac:dyDescent="0.25">
      <c r="A13826" s="2">
        <v>540</v>
      </c>
      <c r="B13826">
        <v>15352</v>
      </c>
      <c r="C13826" s="3">
        <v>5805.5757450000001</v>
      </c>
      <c r="D13826" s="2"/>
    </row>
    <row r="13827" spans="1:4" x14ac:dyDescent="0.25">
      <c r="A13827" s="2">
        <v>540</v>
      </c>
      <c r="B13827">
        <v>15353</v>
      </c>
      <c r="C13827" s="3">
        <v>10571.976932</v>
      </c>
      <c r="D13827" s="2"/>
    </row>
    <row r="13828" spans="1:4" x14ac:dyDescent="0.25">
      <c r="A13828" s="2">
        <v>540</v>
      </c>
      <c r="B13828">
        <v>15354</v>
      </c>
      <c r="C13828" s="3">
        <v>13521.298738</v>
      </c>
      <c r="D13828" s="2"/>
    </row>
    <row r="13829" spans="1:4" x14ac:dyDescent="0.25">
      <c r="A13829" s="2">
        <v>540</v>
      </c>
      <c r="B13829">
        <v>15355</v>
      </c>
      <c r="C13829" s="3">
        <v>8639.3712020000003</v>
      </c>
      <c r="D13829" s="2"/>
    </row>
    <row r="13830" spans="1:4" x14ac:dyDescent="0.25">
      <c r="A13830" s="2">
        <v>540</v>
      </c>
      <c r="B13830">
        <v>15356</v>
      </c>
      <c r="C13830" s="3">
        <v>10991.676329</v>
      </c>
      <c r="D13830" s="2"/>
    </row>
    <row r="13831" spans="1:4" x14ac:dyDescent="0.25">
      <c r="A13831" s="2">
        <v>540</v>
      </c>
      <c r="B13831">
        <v>15357</v>
      </c>
      <c r="C13831" s="3">
        <v>2882.988296</v>
      </c>
      <c r="D13831" s="2"/>
    </row>
    <row r="13832" spans="1:4" x14ac:dyDescent="0.25">
      <c r="A13832" s="2">
        <v>540</v>
      </c>
      <c r="B13832">
        <v>15358</v>
      </c>
      <c r="C13832" s="3">
        <v>17466.591545997999</v>
      </c>
      <c r="D13832" s="2"/>
    </row>
    <row r="13833" spans="1:4" x14ac:dyDescent="0.25">
      <c r="A13833" s="2">
        <v>540</v>
      </c>
      <c r="B13833">
        <v>15359</v>
      </c>
      <c r="C13833" s="3">
        <v>551.31397400000003</v>
      </c>
      <c r="D13833" s="2"/>
    </row>
    <row r="13834" spans="1:4" x14ac:dyDescent="0.25">
      <c r="A13834" s="2">
        <v>540</v>
      </c>
      <c r="B13834">
        <v>15360</v>
      </c>
      <c r="C13834" s="3">
        <v>988.88504599999999</v>
      </c>
      <c r="D13834" s="2"/>
    </row>
    <row r="13835" spans="1:4" x14ac:dyDescent="0.25">
      <c r="A13835" s="2">
        <v>540</v>
      </c>
      <c r="B13835">
        <v>15361</v>
      </c>
      <c r="C13835" s="3">
        <v>1525.198038</v>
      </c>
      <c r="D13835" s="2"/>
    </row>
    <row r="13836" spans="1:4" x14ac:dyDescent="0.25">
      <c r="A13836" s="2">
        <v>540</v>
      </c>
      <c r="B13836">
        <v>15362</v>
      </c>
      <c r="C13836" s="3">
        <v>6517.1076670000002</v>
      </c>
      <c r="D13836" s="2"/>
    </row>
    <row r="13837" spans="1:4" x14ac:dyDescent="0.25">
      <c r="A13837" s="2">
        <v>540</v>
      </c>
      <c r="B13837">
        <v>15363</v>
      </c>
      <c r="C13837" s="3">
        <v>2146.9693339999999</v>
      </c>
      <c r="D13837" s="2"/>
    </row>
    <row r="13838" spans="1:4" x14ac:dyDescent="0.25">
      <c r="A13838" s="2">
        <v>540</v>
      </c>
      <c r="B13838">
        <v>15364</v>
      </c>
      <c r="C13838" s="3">
        <v>2146.9693339999999</v>
      </c>
      <c r="D13838" s="2"/>
    </row>
    <row r="13839" spans="1:4" x14ac:dyDescent="0.25">
      <c r="A13839" s="2">
        <v>540</v>
      </c>
      <c r="B13839">
        <v>15365</v>
      </c>
      <c r="C13839" s="3">
        <v>2416.2605589999998</v>
      </c>
      <c r="D13839" s="2"/>
    </row>
    <row r="13840" spans="1:4" x14ac:dyDescent="0.25">
      <c r="A13840" s="2">
        <v>540</v>
      </c>
      <c r="B13840">
        <v>15366</v>
      </c>
      <c r="C13840" s="3">
        <v>69.452423999999993</v>
      </c>
      <c r="D13840" s="2"/>
    </row>
    <row r="13841" spans="1:4" x14ac:dyDescent="0.25">
      <c r="A13841" s="2">
        <v>540</v>
      </c>
      <c r="B13841">
        <v>15368</v>
      </c>
      <c r="C13841" s="3">
        <v>5220.4547689999999</v>
      </c>
      <c r="D13841" s="2"/>
    </row>
    <row r="13842" spans="1:4" x14ac:dyDescent="0.25">
      <c r="A13842" s="2">
        <v>540</v>
      </c>
      <c r="B13842">
        <v>15369</v>
      </c>
      <c r="C13842" s="3">
        <v>1232.5015539999999</v>
      </c>
      <c r="D13842" s="2"/>
    </row>
    <row r="13843" spans="1:4" x14ac:dyDescent="0.25">
      <c r="A13843" s="2">
        <v>540</v>
      </c>
      <c r="B13843">
        <v>15370</v>
      </c>
      <c r="C13843" s="3">
        <v>1818.816433</v>
      </c>
      <c r="D13843" s="2"/>
    </row>
    <row r="13844" spans="1:4" x14ac:dyDescent="0.25">
      <c r="A13844" s="2">
        <v>540</v>
      </c>
      <c r="B13844">
        <v>15371</v>
      </c>
      <c r="C13844" s="3">
        <v>2522.9049930000001</v>
      </c>
      <c r="D13844" s="2"/>
    </row>
    <row r="13845" spans="1:4" x14ac:dyDescent="0.25">
      <c r="A13845" s="2">
        <v>540</v>
      </c>
      <c r="B13845">
        <v>15372</v>
      </c>
      <c r="C13845" s="3">
        <v>3133.4739890000001</v>
      </c>
      <c r="D13845" s="2"/>
    </row>
    <row r="13846" spans="1:4" x14ac:dyDescent="0.25">
      <c r="A13846" s="2">
        <v>540</v>
      </c>
      <c r="B13846">
        <v>15373</v>
      </c>
      <c r="C13846" s="3">
        <v>3133.4739890000001</v>
      </c>
      <c r="D13846" s="2"/>
    </row>
    <row r="13847" spans="1:4" x14ac:dyDescent="0.25">
      <c r="A13847" s="2">
        <v>540</v>
      </c>
      <c r="B13847">
        <v>15374</v>
      </c>
      <c r="C13847" s="3">
        <v>652.32493599999998</v>
      </c>
      <c r="D13847" s="2"/>
    </row>
    <row r="13848" spans="1:4" x14ac:dyDescent="0.25">
      <c r="A13848" s="2">
        <v>540</v>
      </c>
      <c r="B13848">
        <v>15375</v>
      </c>
      <c r="C13848" s="3">
        <v>533.54787299999998</v>
      </c>
      <c r="D13848" s="2"/>
    </row>
    <row r="13849" spans="1:4" x14ac:dyDescent="0.25">
      <c r="A13849" s="2">
        <v>540</v>
      </c>
      <c r="B13849">
        <v>15376</v>
      </c>
      <c r="C13849" s="3">
        <v>602.95676300000002</v>
      </c>
      <c r="D13849" s="2"/>
    </row>
    <row r="13850" spans="1:4" x14ac:dyDescent="0.25">
      <c r="A13850" s="2">
        <v>540</v>
      </c>
      <c r="B13850">
        <v>15377</v>
      </c>
      <c r="C13850" s="3">
        <v>649.29762200000005</v>
      </c>
      <c r="D13850" s="2"/>
    </row>
    <row r="13851" spans="1:4" x14ac:dyDescent="0.25">
      <c r="A13851" s="2">
        <v>540</v>
      </c>
      <c r="B13851">
        <v>15378</v>
      </c>
      <c r="C13851" s="3">
        <v>2067.9220810000002</v>
      </c>
      <c r="D13851" s="2"/>
    </row>
    <row r="13852" spans="1:4" x14ac:dyDescent="0.25">
      <c r="A13852" s="2">
        <v>540</v>
      </c>
      <c r="B13852">
        <v>15379</v>
      </c>
      <c r="C13852" s="3">
        <v>2033.6710889999999</v>
      </c>
      <c r="D13852" s="2"/>
    </row>
    <row r="13853" spans="1:4" x14ac:dyDescent="0.25">
      <c r="A13853" s="2">
        <v>540</v>
      </c>
      <c r="B13853">
        <v>15380</v>
      </c>
      <c r="C13853" s="3">
        <v>2033.6710889999999</v>
      </c>
      <c r="D13853" s="2"/>
    </row>
    <row r="13854" spans="1:4" x14ac:dyDescent="0.25">
      <c r="A13854" s="2">
        <v>540</v>
      </c>
      <c r="B13854">
        <v>15381</v>
      </c>
      <c r="C13854" s="3">
        <v>2145.541663</v>
      </c>
      <c r="D13854" s="2"/>
    </row>
    <row r="13855" spans="1:4" x14ac:dyDescent="0.25">
      <c r="A13855" s="2">
        <v>540</v>
      </c>
      <c r="B13855">
        <v>15382</v>
      </c>
      <c r="C13855" s="3">
        <v>2362.5082940000002</v>
      </c>
      <c r="D13855" s="2"/>
    </row>
    <row r="13856" spans="1:4" x14ac:dyDescent="0.25">
      <c r="A13856" s="2">
        <v>540</v>
      </c>
      <c r="B13856">
        <v>15383</v>
      </c>
      <c r="C13856" s="3">
        <v>11367.678693</v>
      </c>
      <c r="D13856" s="2"/>
    </row>
    <row r="13857" spans="1:4" x14ac:dyDescent="0.25">
      <c r="A13857" s="2">
        <v>540</v>
      </c>
      <c r="B13857">
        <v>15385</v>
      </c>
      <c r="C13857" s="3">
        <v>17797.336807997999</v>
      </c>
      <c r="D13857" s="2"/>
    </row>
    <row r="13858" spans="1:4" x14ac:dyDescent="0.25">
      <c r="A13858" s="2">
        <v>540</v>
      </c>
      <c r="B13858">
        <v>15386</v>
      </c>
      <c r="C13858" s="3">
        <v>3341.893493</v>
      </c>
      <c r="D13858" s="2"/>
    </row>
    <row r="13859" spans="1:4" x14ac:dyDescent="0.25">
      <c r="A13859" s="2">
        <v>540</v>
      </c>
      <c r="B13859">
        <v>15387</v>
      </c>
      <c r="C13859" s="3">
        <v>16900.129262999999</v>
      </c>
      <c r="D13859" s="2"/>
    </row>
    <row r="13860" spans="1:4" x14ac:dyDescent="0.25">
      <c r="A13860" s="2">
        <v>540</v>
      </c>
      <c r="B13860">
        <v>15388</v>
      </c>
      <c r="C13860" s="3">
        <v>9193.1536959999994</v>
      </c>
      <c r="D13860" s="2"/>
    </row>
    <row r="13861" spans="1:4" x14ac:dyDescent="0.25">
      <c r="A13861" s="2">
        <v>540</v>
      </c>
      <c r="B13861">
        <v>15389</v>
      </c>
      <c r="C13861" s="3">
        <v>8708.1018939999994</v>
      </c>
      <c r="D13861" s="2"/>
    </row>
    <row r="13862" spans="1:4" x14ac:dyDescent="0.25">
      <c r="A13862" s="2">
        <v>540</v>
      </c>
      <c r="B13862">
        <v>15390</v>
      </c>
      <c r="C13862" s="3">
        <v>335.78773000000001</v>
      </c>
      <c r="D13862" s="2"/>
    </row>
    <row r="13863" spans="1:4" x14ac:dyDescent="0.25">
      <c r="A13863" s="2">
        <v>540</v>
      </c>
      <c r="B13863">
        <v>15391</v>
      </c>
      <c r="C13863" s="3">
        <v>331.97497900000002</v>
      </c>
      <c r="D13863" s="2"/>
    </row>
    <row r="13864" spans="1:4" x14ac:dyDescent="0.25">
      <c r="A13864" s="2">
        <v>540</v>
      </c>
      <c r="B13864">
        <v>15392</v>
      </c>
      <c r="C13864" s="3">
        <v>384.42876899999999</v>
      </c>
      <c r="D13864" s="2"/>
    </row>
    <row r="13865" spans="1:4" x14ac:dyDescent="0.25">
      <c r="A13865" s="2">
        <v>540</v>
      </c>
      <c r="B13865">
        <v>15393</v>
      </c>
      <c r="C13865" s="3">
        <v>3740.98153</v>
      </c>
      <c r="D13865" s="2"/>
    </row>
    <row r="13866" spans="1:4" x14ac:dyDescent="0.25">
      <c r="A13866" s="2">
        <v>540</v>
      </c>
      <c r="B13866">
        <v>15394</v>
      </c>
      <c r="C13866" s="3">
        <v>2911.542852</v>
      </c>
      <c r="D13866" s="2"/>
    </row>
    <row r="13867" spans="1:4" x14ac:dyDescent="0.25">
      <c r="A13867" s="2">
        <v>540</v>
      </c>
      <c r="B13867">
        <v>15395</v>
      </c>
      <c r="C13867" s="3">
        <v>2110.841304</v>
      </c>
      <c r="D13867" s="2"/>
    </row>
    <row r="13868" spans="1:4" x14ac:dyDescent="0.25">
      <c r="A13868" s="2">
        <v>540</v>
      </c>
      <c r="B13868">
        <v>15396</v>
      </c>
      <c r="C13868" s="3">
        <v>5351.9742200000001</v>
      </c>
      <c r="D13868" s="2"/>
    </row>
    <row r="13869" spans="1:4" x14ac:dyDescent="0.25">
      <c r="A13869" s="2">
        <v>540</v>
      </c>
      <c r="B13869">
        <v>15397</v>
      </c>
      <c r="C13869" s="3">
        <v>211.86659499999999</v>
      </c>
      <c r="D13869" s="2"/>
    </row>
    <row r="13870" spans="1:4" x14ac:dyDescent="0.25">
      <c r="A13870" s="2">
        <v>540</v>
      </c>
      <c r="B13870">
        <v>15398</v>
      </c>
      <c r="C13870" s="3">
        <v>17942.138973998</v>
      </c>
      <c r="D13870" s="2"/>
    </row>
    <row r="13871" spans="1:4" x14ac:dyDescent="0.25">
      <c r="A13871" s="2">
        <v>540</v>
      </c>
      <c r="B13871">
        <v>15399</v>
      </c>
      <c r="C13871" s="3">
        <v>7753.5354660000003</v>
      </c>
      <c r="D13871" s="2"/>
    </row>
    <row r="13872" spans="1:4" x14ac:dyDescent="0.25">
      <c r="A13872" s="2">
        <v>540</v>
      </c>
      <c r="B13872">
        <v>15400</v>
      </c>
      <c r="C13872" s="3">
        <v>7084.7644700000001</v>
      </c>
      <c r="D13872" s="2"/>
    </row>
    <row r="13873" spans="1:4" x14ac:dyDescent="0.25">
      <c r="A13873" s="2">
        <v>540</v>
      </c>
      <c r="B13873">
        <v>15401</v>
      </c>
      <c r="C13873" s="3">
        <v>10664.198490999999</v>
      </c>
      <c r="D13873" s="2"/>
    </row>
    <row r="13874" spans="1:4" x14ac:dyDescent="0.25">
      <c r="A13874" s="2">
        <v>540</v>
      </c>
      <c r="B13874">
        <v>15402</v>
      </c>
      <c r="C13874" s="3">
        <v>15315.797795</v>
      </c>
      <c r="D13874" s="2"/>
    </row>
    <row r="13875" spans="1:4" x14ac:dyDescent="0.25">
      <c r="A13875" s="2">
        <v>540</v>
      </c>
      <c r="B13875">
        <v>15403</v>
      </c>
      <c r="C13875" s="3">
        <v>8115.5103300000001</v>
      </c>
      <c r="D13875" s="2"/>
    </row>
    <row r="13876" spans="1:4" x14ac:dyDescent="0.25">
      <c r="A13876" s="2">
        <v>540</v>
      </c>
      <c r="B13876">
        <v>15404</v>
      </c>
      <c r="C13876" s="3">
        <v>377.49778500000002</v>
      </c>
      <c r="D13876" s="2"/>
    </row>
    <row r="13877" spans="1:4" x14ac:dyDescent="0.25">
      <c r="A13877" s="2">
        <v>540</v>
      </c>
      <c r="B13877">
        <v>15405</v>
      </c>
      <c r="C13877" s="3">
        <v>9494.3259290000005</v>
      </c>
      <c r="D13877" s="2"/>
    </row>
    <row r="13878" spans="1:4" x14ac:dyDescent="0.25">
      <c r="A13878" s="2">
        <v>540</v>
      </c>
      <c r="B13878">
        <v>15406</v>
      </c>
      <c r="C13878" s="3">
        <v>44833.071237999997</v>
      </c>
      <c r="D13878" s="2"/>
    </row>
    <row r="13879" spans="1:4" x14ac:dyDescent="0.25">
      <c r="A13879" s="2">
        <v>540</v>
      </c>
      <c r="B13879">
        <v>15407</v>
      </c>
      <c r="C13879" s="3">
        <v>13664.477491</v>
      </c>
      <c r="D13879" s="2"/>
    </row>
    <row r="13880" spans="1:4" x14ac:dyDescent="0.25">
      <c r="A13880" s="2">
        <v>540</v>
      </c>
      <c r="B13880">
        <v>15408</v>
      </c>
      <c r="C13880" s="3">
        <v>5345.1380909999998</v>
      </c>
      <c r="D13880" s="2"/>
    </row>
    <row r="13881" spans="1:4" x14ac:dyDescent="0.25">
      <c r="A13881" s="2">
        <v>540</v>
      </c>
      <c r="B13881">
        <v>15409</v>
      </c>
      <c r="C13881" s="3">
        <v>10681.844131</v>
      </c>
      <c r="D13881" s="2"/>
    </row>
    <row r="13882" spans="1:4" x14ac:dyDescent="0.25">
      <c r="A13882" s="2">
        <v>540</v>
      </c>
      <c r="B13882">
        <v>15410</v>
      </c>
      <c r="C13882" s="3">
        <v>5336.7060389999997</v>
      </c>
      <c r="D13882" s="2"/>
    </row>
    <row r="13883" spans="1:4" x14ac:dyDescent="0.25">
      <c r="A13883" s="2">
        <v>540</v>
      </c>
      <c r="B13883">
        <v>15412</v>
      </c>
      <c r="C13883" s="3">
        <v>38669.982301999997</v>
      </c>
      <c r="D13883" s="2"/>
    </row>
    <row r="13884" spans="1:4" x14ac:dyDescent="0.25">
      <c r="A13884" s="2">
        <v>540</v>
      </c>
      <c r="B13884">
        <v>15413</v>
      </c>
      <c r="C13884" s="3">
        <v>3398.4187569999999</v>
      </c>
      <c r="D13884" s="2"/>
    </row>
    <row r="13885" spans="1:4" x14ac:dyDescent="0.25">
      <c r="A13885" s="2">
        <v>540</v>
      </c>
      <c r="B13885">
        <v>15414</v>
      </c>
      <c r="C13885" s="3">
        <v>23792.064909000001</v>
      </c>
      <c r="D13885" s="2"/>
    </row>
    <row r="13886" spans="1:4" x14ac:dyDescent="0.25">
      <c r="A13886" s="2">
        <v>540</v>
      </c>
      <c r="B13886">
        <v>15415</v>
      </c>
      <c r="C13886" s="3">
        <v>31461.417329</v>
      </c>
      <c r="D13886" s="2"/>
    </row>
    <row r="13887" spans="1:4" x14ac:dyDescent="0.25">
      <c r="A13887" s="2">
        <v>540</v>
      </c>
      <c r="B13887">
        <v>15416</v>
      </c>
      <c r="C13887" s="3">
        <v>39983.072805000003</v>
      </c>
      <c r="D13887" s="2"/>
    </row>
    <row r="13888" spans="1:4" x14ac:dyDescent="0.25">
      <c r="A13888" s="2">
        <v>540</v>
      </c>
      <c r="B13888">
        <v>15418</v>
      </c>
      <c r="C13888" s="3">
        <v>22282.612083</v>
      </c>
      <c r="D13888" s="2"/>
    </row>
    <row r="13889" spans="1:4" x14ac:dyDescent="0.25">
      <c r="A13889" s="2">
        <v>540</v>
      </c>
      <c r="B13889">
        <v>15419</v>
      </c>
      <c r="C13889" s="3">
        <v>12356.569842000001</v>
      </c>
      <c r="D13889" s="2"/>
    </row>
    <row r="13890" spans="1:4" x14ac:dyDescent="0.25">
      <c r="A13890" s="2">
        <v>540</v>
      </c>
      <c r="B13890">
        <v>15420</v>
      </c>
      <c r="C13890" s="3">
        <v>17568.770952999999</v>
      </c>
      <c r="D13890" s="2"/>
    </row>
    <row r="13891" spans="1:4" x14ac:dyDescent="0.25">
      <c r="A13891" s="2">
        <v>540</v>
      </c>
      <c r="B13891">
        <v>15421</v>
      </c>
      <c r="C13891" s="3">
        <v>17193.065683998</v>
      </c>
      <c r="D13891" s="2"/>
    </row>
    <row r="13892" spans="1:4" x14ac:dyDescent="0.25">
      <c r="A13892" s="2">
        <v>540</v>
      </c>
      <c r="B13892">
        <v>15422</v>
      </c>
      <c r="C13892" s="3">
        <v>2535.9839139999999</v>
      </c>
      <c r="D13892" s="2"/>
    </row>
    <row r="13893" spans="1:4" x14ac:dyDescent="0.25">
      <c r="A13893" s="2">
        <v>540</v>
      </c>
      <c r="B13893">
        <v>15423</v>
      </c>
      <c r="C13893" s="3">
        <v>10480.7058</v>
      </c>
      <c r="D13893" s="2"/>
    </row>
    <row r="13894" spans="1:4" x14ac:dyDescent="0.25">
      <c r="A13894" s="2">
        <v>540</v>
      </c>
      <c r="B13894">
        <v>15424</v>
      </c>
      <c r="C13894" s="3">
        <v>8366.8125130000008</v>
      </c>
      <c r="D13894" s="2"/>
    </row>
    <row r="13895" spans="1:4" x14ac:dyDescent="0.25">
      <c r="A13895" s="2">
        <v>540</v>
      </c>
      <c r="B13895">
        <v>15425</v>
      </c>
      <c r="C13895" s="3">
        <v>100913.909319</v>
      </c>
      <c r="D13895" s="2"/>
    </row>
    <row r="13896" spans="1:4" x14ac:dyDescent="0.25">
      <c r="A13896" s="2">
        <v>540</v>
      </c>
      <c r="B13896">
        <v>15426</v>
      </c>
      <c r="C13896" s="3">
        <v>25921.120379</v>
      </c>
      <c r="D13896" s="2"/>
    </row>
    <row r="13897" spans="1:4" x14ac:dyDescent="0.25">
      <c r="A13897" s="2">
        <v>540</v>
      </c>
      <c r="B13897">
        <v>15427</v>
      </c>
      <c r="C13897" s="3">
        <v>38295.334300000002</v>
      </c>
      <c r="D13897" s="2"/>
    </row>
    <row r="13898" spans="1:4" x14ac:dyDescent="0.25">
      <c r="A13898" s="2">
        <v>540</v>
      </c>
      <c r="B13898">
        <v>15428</v>
      </c>
      <c r="C13898" s="3">
        <v>12417.884840000001</v>
      </c>
      <c r="D13898" s="2"/>
    </row>
    <row r="13899" spans="1:4" x14ac:dyDescent="0.25">
      <c r="A13899" s="2">
        <v>540</v>
      </c>
      <c r="B13899">
        <v>15429</v>
      </c>
      <c r="C13899" s="3">
        <v>116276.437173666</v>
      </c>
      <c r="D13899" s="2"/>
    </row>
    <row r="13900" spans="1:4" x14ac:dyDescent="0.25">
      <c r="A13900" s="2">
        <v>540</v>
      </c>
      <c r="B13900">
        <v>15430</v>
      </c>
      <c r="C13900" s="3">
        <v>110574.84142</v>
      </c>
      <c r="D13900" s="2"/>
    </row>
    <row r="13901" spans="1:4" x14ac:dyDescent="0.25">
      <c r="A13901" s="2">
        <v>540</v>
      </c>
      <c r="B13901">
        <v>15431</v>
      </c>
      <c r="C13901" s="3">
        <v>9308.3988850000005</v>
      </c>
      <c r="D13901" s="2"/>
    </row>
    <row r="13902" spans="1:4" x14ac:dyDescent="0.25">
      <c r="A13902" s="2">
        <v>540</v>
      </c>
      <c r="B13902">
        <v>15432</v>
      </c>
      <c r="C13902" s="3">
        <v>121479.320986666</v>
      </c>
      <c r="D13902" s="2"/>
    </row>
    <row r="13903" spans="1:4" x14ac:dyDescent="0.25">
      <c r="A13903" s="2">
        <v>540</v>
      </c>
      <c r="B13903">
        <v>15433</v>
      </c>
      <c r="C13903" s="3">
        <v>7257.5502930000002</v>
      </c>
      <c r="D13903" s="2"/>
    </row>
    <row r="13904" spans="1:4" x14ac:dyDescent="0.25">
      <c r="A13904" s="2">
        <v>540</v>
      </c>
      <c r="B13904">
        <v>15435</v>
      </c>
      <c r="C13904" s="3">
        <v>112170.92210066599</v>
      </c>
      <c r="D13904" s="2"/>
    </row>
    <row r="13905" spans="1:4" x14ac:dyDescent="0.25">
      <c r="A13905" s="2">
        <v>540</v>
      </c>
      <c r="B13905">
        <v>15436</v>
      </c>
      <c r="C13905" s="3">
        <v>5707.9136019999996</v>
      </c>
      <c r="D13905" s="2"/>
    </row>
    <row r="13906" spans="1:4" x14ac:dyDescent="0.25">
      <c r="A13906" s="2">
        <v>540</v>
      </c>
      <c r="B13906">
        <v>15437</v>
      </c>
      <c r="C13906" s="3">
        <v>16118.82509</v>
      </c>
      <c r="D13906" s="2"/>
    </row>
    <row r="13907" spans="1:4" x14ac:dyDescent="0.25">
      <c r="A13907" s="2">
        <v>540</v>
      </c>
      <c r="B13907">
        <v>15438</v>
      </c>
      <c r="C13907" s="3">
        <v>6211.8125559999999</v>
      </c>
      <c r="D13907" s="2"/>
    </row>
    <row r="13908" spans="1:4" x14ac:dyDescent="0.25">
      <c r="A13908" s="2">
        <v>540</v>
      </c>
      <c r="B13908">
        <v>15439</v>
      </c>
      <c r="C13908" s="3">
        <v>103317.291129</v>
      </c>
      <c r="D13908" s="2"/>
    </row>
    <row r="13909" spans="1:4" x14ac:dyDescent="0.25">
      <c r="A13909" s="2">
        <v>540</v>
      </c>
      <c r="B13909">
        <v>15440</v>
      </c>
      <c r="C13909" s="3">
        <v>22449.735336000002</v>
      </c>
      <c r="D13909" s="2"/>
    </row>
    <row r="13910" spans="1:4" x14ac:dyDescent="0.25">
      <c r="A13910" s="2">
        <v>540</v>
      </c>
      <c r="B13910">
        <v>15441</v>
      </c>
      <c r="C13910" s="3">
        <v>18002.615707000001</v>
      </c>
      <c r="D13910" s="2"/>
    </row>
    <row r="13911" spans="1:4" x14ac:dyDescent="0.25">
      <c r="A13911" s="2">
        <v>540</v>
      </c>
      <c r="B13911">
        <v>15442</v>
      </c>
      <c r="C13911" s="3">
        <v>109025.20473</v>
      </c>
      <c r="D13911" s="2"/>
    </row>
    <row r="13912" spans="1:4" x14ac:dyDescent="0.25">
      <c r="A13912" s="2">
        <v>540</v>
      </c>
      <c r="B13912">
        <v>15443</v>
      </c>
      <c r="C13912" s="3">
        <v>117761.537458666</v>
      </c>
      <c r="D13912" s="2"/>
    </row>
    <row r="13913" spans="1:4" x14ac:dyDescent="0.25">
      <c r="A13913" s="2">
        <v>540</v>
      </c>
      <c r="B13913">
        <v>15444</v>
      </c>
      <c r="C13913" s="3">
        <v>11318.622416</v>
      </c>
      <c r="D13913" s="2"/>
    </row>
    <row r="13914" spans="1:4" x14ac:dyDescent="0.25">
      <c r="A13914" s="2">
        <v>540</v>
      </c>
      <c r="B13914">
        <v>15445</v>
      </c>
      <c r="C13914" s="3">
        <v>11111.256197000001</v>
      </c>
      <c r="D13914" s="2"/>
    </row>
    <row r="13915" spans="1:4" x14ac:dyDescent="0.25">
      <c r="A13915" s="2">
        <v>540</v>
      </c>
      <c r="B13915">
        <v>15446</v>
      </c>
      <c r="C13915" s="3">
        <v>51185.514013</v>
      </c>
      <c r="D13915" s="2"/>
    </row>
    <row r="13916" spans="1:4" x14ac:dyDescent="0.25">
      <c r="A13916" s="2">
        <v>540</v>
      </c>
      <c r="B13916">
        <v>15447</v>
      </c>
      <c r="C13916" s="3">
        <v>11870.437596</v>
      </c>
      <c r="D13916" s="2"/>
    </row>
    <row r="13917" spans="1:4" x14ac:dyDescent="0.25">
      <c r="A13917" s="2">
        <v>540</v>
      </c>
      <c r="B13917">
        <v>15448</v>
      </c>
      <c r="C13917" s="3">
        <v>713.08737699999995</v>
      </c>
      <c r="D13917" s="2"/>
    </row>
    <row r="13918" spans="1:4" x14ac:dyDescent="0.25">
      <c r="A13918" s="2">
        <v>540</v>
      </c>
      <c r="B13918">
        <v>15449</v>
      </c>
      <c r="C13918" s="3">
        <v>12169.534701</v>
      </c>
      <c r="D13918" s="2"/>
    </row>
    <row r="13919" spans="1:4" x14ac:dyDescent="0.25">
      <c r="A13919" s="2">
        <v>540</v>
      </c>
      <c r="B13919">
        <v>15450</v>
      </c>
      <c r="C13919" s="3">
        <v>13167.156605</v>
      </c>
      <c r="D13919" s="2"/>
    </row>
    <row r="13920" spans="1:4" x14ac:dyDescent="0.25">
      <c r="A13920" s="2">
        <v>540</v>
      </c>
      <c r="B13920">
        <v>15451</v>
      </c>
      <c r="C13920" s="3">
        <v>19877.061408000001</v>
      </c>
      <c r="D13920" s="2"/>
    </row>
    <row r="13921" spans="1:4" x14ac:dyDescent="0.25">
      <c r="A13921" s="2">
        <v>540</v>
      </c>
      <c r="B13921">
        <v>15452</v>
      </c>
      <c r="C13921" s="3">
        <v>7357.591993</v>
      </c>
      <c r="D13921" s="2"/>
    </row>
    <row r="13922" spans="1:4" x14ac:dyDescent="0.25">
      <c r="A13922" s="2">
        <v>540</v>
      </c>
      <c r="B13922">
        <v>15453</v>
      </c>
      <c r="C13922" s="3">
        <v>1642.525934</v>
      </c>
      <c r="D13922" s="2"/>
    </row>
    <row r="13923" spans="1:4" x14ac:dyDescent="0.25">
      <c r="A13923" s="2">
        <v>540</v>
      </c>
      <c r="B13923">
        <v>15454</v>
      </c>
      <c r="C13923" s="3">
        <v>11150.252071000001</v>
      </c>
      <c r="D13923" s="2"/>
    </row>
    <row r="13924" spans="1:4" x14ac:dyDescent="0.25">
      <c r="A13924" s="2">
        <v>540</v>
      </c>
      <c r="B13924">
        <v>15455</v>
      </c>
      <c r="C13924" s="3">
        <v>10864.520082999999</v>
      </c>
      <c r="D13924" s="2"/>
    </row>
    <row r="13925" spans="1:4" x14ac:dyDescent="0.25">
      <c r="A13925" s="2">
        <v>540</v>
      </c>
      <c r="B13925">
        <v>15456</v>
      </c>
      <c r="C13925" s="3">
        <v>91022.589024000001</v>
      </c>
      <c r="D13925" s="2"/>
    </row>
    <row r="13926" spans="1:4" x14ac:dyDescent="0.25">
      <c r="A13926" s="2">
        <v>540</v>
      </c>
      <c r="B13926">
        <v>15457</v>
      </c>
      <c r="C13926" s="3">
        <v>95311.802123665999</v>
      </c>
      <c r="D13926" s="2"/>
    </row>
    <row r="13927" spans="1:4" x14ac:dyDescent="0.25">
      <c r="A13927" s="2">
        <v>540</v>
      </c>
      <c r="B13927">
        <v>15458</v>
      </c>
      <c r="C13927" s="3">
        <v>101887.109106</v>
      </c>
      <c r="D13927" s="2"/>
    </row>
    <row r="13928" spans="1:4" x14ac:dyDescent="0.25">
      <c r="A13928" s="2">
        <v>540</v>
      </c>
      <c r="B13928">
        <v>15459</v>
      </c>
      <c r="C13928" s="3">
        <v>106462.054193666</v>
      </c>
      <c r="D13928" s="2"/>
    </row>
    <row r="13929" spans="1:4" x14ac:dyDescent="0.25">
      <c r="A13929" s="2">
        <v>540</v>
      </c>
      <c r="B13929">
        <v>15460</v>
      </c>
      <c r="C13929" s="3">
        <v>13210.088673</v>
      </c>
      <c r="D13929" s="2"/>
    </row>
    <row r="13930" spans="1:4" x14ac:dyDescent="0.25">
      <c r="A13930" s="2">
        <v>540</v>
      </c>
      <c r="B13930">
        <v>15461</v>
      </c>
      <c r="C13930" s="3">
        <v>8568.3616020000009</v>
      </c>
      <c r="D13930" s="2"/>
    </row>
    <row r="13931" spans="1:4" x14ac:dyDescent="0.25">
      <c r="A13931" s="2">
        <v>540</v>
      </c>
      <c r="B13931">
        <v>15463</v>
      </c>
      <c r="C13931" s="3">
        <v>13381.801389</v>
      </c>
      <c r="D13931" s="2"/>
    </row>
    <row r="13932" spans="1:4" x14ac:dyDescent="0.25">
      <c r="A13932" s="2">
        <v>540</v>
      </c>
      <c r="B13932">
        <v>15464</v>
      </c>
      <c r="C13932" s="3">
        <v>1623.1933710000001</v>
      </c>
      <c r="D13932" s="2"/>
    </row>
    <row r="13933" spans="1:4" x14ac:dyDescent="0.25">
      <c r="A13933" s="2">
        <v>540</v>
      </c>
      <c r="B13933">
        <v>15465</v>
      </c>
      <c r="C13933" s="3">
        <v>14528.777139</v>
      </c>
      <c r="D13933" s="2"/>
    </row>
    <row r="13934" spans="1:4" x14ac:dyDescent="0.25">
      <c r="A13934" s="2">
        <v>540</v>
      </c>
      <c r="B13934">
        <v>15466</v>
      </c>
      <c r="C13934" s="3">
        <v>9290.2124939999994</v>
      </c>
      <c r="D13934" s="2"/>
    </row>
    <row r="13935" spans="1:4" x14ac:dyDescent="0.25">
      <c r="A13935" s="2">
        <v>540</v>
      </c>
      <c r="B13935">
        <v>15467</v>
      </c>
      <c r="C13935" s="3">
        <v>5773.7961420000001</v>
      </c>
      <c r="D13935" s="2"/>
    </row>
    <row r="13936" spans="1:4" x14ac:dyDescent="0.25">
      <c r="A13936" s="2">
        <v>540</v>
      </c>
      <c r="B13936">
        <v>15468</v>
      </c>
      <c r="C13936" s="3">
        <v>10108.409868999999</v>
      </c>
      <c r="D13936" s="2"/>
    </row>
    <row r="13937" spans="1:4" x14ac:dyDescent="0.25">
      <c r="A13937" s="2">
        <v>540</v>
      </c>
      <c r="B13937">
        <v>15469</v>
      </c>
      <c r="C13937" s="3">
        <v>21129.292294999999</v>
      </c>
      <c r="D13937" s="2"/>
    </row>
    <row r="13938" spans="1:4" x14ac:dyDescent="0.25">
      <c r="A13938" s="2">
        <v>540</v>
      </c>
      <c r="B13938">
        <v>15470</v>
      </c>
      <c r="C13938" s="3">
        <v>7758.4344460000002</v>
      </c>
      <c r="D13938" s="2"/>
    </row>
    <row r="13939" spans="1:4" x14ac:dyDescent="0.25">
      <c r="A13939" s="2">
        <v>540</v>
      </c>
      <c r="B13939">
        <v>15471</v>
      </c>
      <c r="C13939" s="3">
        <v>37194.769596999999</v>
      </c>
      <c r="D13939" s="2"/>
    </row>
    <row r="13940" spans="1:4" x14ac:dyDescent="0.25">
      <c r="A13940" s="2">
        <v>540</v>
      </c>
      <c r="B13940">
        <v>15472</v>
      </c>
      <c r="C13940" s="3">
        <v>11875.336944000001</v>
      </c>
      <c r="D13940" s="2"/>
    </row>
    <row r="13941" spans="1:4" x14ac:dyDescent="0.25">
      <c r="A13941" s="2">
        <v>540</v>
      </c>
      <c r="B13941">
        <v>15473</v>
      </c>
      <c r="C13941" s="3">
        <v>26910.140722</v>
      </c>
      <c r="D13941" s="2"/>
    </row>
    <row r="13942" spans="1:4" x14ac:dyDescent="0.25">
      <c r="A13942" s="2">
        <v>540</v>
      </c>
      <c r="B13942">
        <v>15474</v>
      </c>
      <c r="C13942" s="3">
        <v>42809.567110999997</v>
      </c>
      <c r="D13942" s="2"/>
    </row>
    <row r="13943" spans="1:4" x14ac:dyDescent="0.25">
      <c r="A13943" s="2">
        <v>540</v>
      </c>
      <c r="B13943">
        <v>15475</v>
      </c>
      <c r="C13943" s="3">
        <v>5614.7975139999999</v>
      </c>
      <c r="D13943" s="2"/>
    </row>
    <row r="13944" spans="1:4" x14ac:dyDescent="0.25">
      <c r="A13944" s="2">
        <v>540</v>
      </c>
      <c r="B13944">
        <v>15476</v>
      </c>
      <c r="C13944" s="3">
        <v>85458.513774000006</v>
      </c>
      <c r="D13944" s="2"/>
    </row>
    <row r="13945" spans="1:4" x14ac:dyDescent="0.25">
      <c r="A13945" s="2">
        <v>540</v>
      </c>
      <c r="B13945">
        <v>15477</v>
      </c>
      <c r="C13945" s="3">
        <v>19077.709091000001</v>
      </c>
      <c r="D13945" s="2"/>
    </row>
    <row r="13946" spans="1:4" x14ac:dyDescent="0.25">
      <c r="A13946" s="2">
        <v>540</v>
      </c>
      <c r="B13946">
        <v>15478</v>
      </c>
      <c r="C13946" s="3">
        <v>66380.804682000002</v>
      </c>
      <c r="D13946" s="2"/>
    </row>
    <row r="13947" spans="1:4" x14ac:dyDescent="0.25">
      <c r="A13947" s="2">
        <v>540</v>
      </c>
      <c r="B13947">
        <v>15479</v>
      </c>
      <c r="C13947" s="3">
        <v>21404.932945</v>
      </c>
      <c r="D13947" s="2"/>
    </row>
    <row r="13948" spans="1:4" x14ac:dyDescent="0.25">
      <c r="A13948" s="2">
        <v>540</v>
      </c>
      <c r="B13948">
        <v>15480</v>
      </c>
      <c r="C13948" s="3">
        <v>43102.547408999999</v>
      </c>
      <c r="D13948" s="2"/>
    </row>
    <row r="13949" spans="1:4" x14ac:dyDescent="0.25">
      <c r="A13949" s="2">
        <v>540</v>
      </c>
      <c r="B13949">
        <v>15481</v>
      </c>
      <c r="C13949" s="3">
        <v>41621.565983</v>
      </c>
      <c r="D13949" s="2"/>
    </row>
    <row r="13950" spans="1:4" x14ac:dyDescent="0.25">
      <c r="A13950" s="2">
        <v>540</v>
      </c>
      <c r="B13950">
        <v>15482</v>
      </c>
      <c r="C13950" s="3">
        <v>38908.478890999999</v>
      </c>
      <c r="D13950" s="2"/>
    </row>
    <row r="13951" spans="1:4" x14ac:dyDescent="0.25">
      <c r="A13951" s="2">
        <v>540</v>
      </c>
      <c r="B13951">
        <v>15483</v>
      </c>
      <c r="C13951" s="3">
        <v>813.68713700000001</v>
      </c>
      <c r="D13951" s="2"/>
    </row>
    <row r="13952" spans="1:4" x14ac:dyDescent="0.25">
      <c r="A13952" s="2">
        <v>540</v>
      </c>
      <c r="B13952">
        <v>15484</v>
      </c>
      <c r="C13952" s="3">
        <v>1899.399954</v>
      </c>
      <c r="D13952" s="2"/>
    </row>
    <row r="13953" spans="1:4" x14ac:dyDescent="0.25">
      <c r="A13953" s="2">
        <v>540</v>
      </c>
      <c r="B13953">
        <v>15485</v>
      </c>
      <c r="C13953" s="3">
        <v>4824.9630129999996</v>
      </c>
      <c r="D13953" s="2"/>
    </row>
    <row r="13954" spans="1:4" x14ac:dyDescent="0.25">
      <c r="A13954" s="2">
        <v>540</v>
      </c>
      <c r="B13954">
        <v>15486</v>
      </c>
      <c r="C13954" s="3">
        <v>11835.965129</v>
      </c>
      <c r="D13954" s="2"/>
    </row>
    <row r="13955" spans="1:4" x14ac:dyDescent="0.25">
      <c r="A13955" s="2">
        <v>540</v>
      </c>
      <c r="B13955">
        <v>15487</v>
      </c>
      <c r="C13955" s="3">
        <v>6480.7140689999997</v>
      </c>
      <c r="D13955" s="2"/>
    </row>
    <row r="13956" spans="1:4" x14ac:dyDescent="0.25">
      <c r="A13956" s="2">
        <v>540</v>
      </c>
      <c r="B13956">
        <v>15488</v>
      </c>
      <c r="C13956" s="3">
        <v>22304.242564331998</v>
      </c>
      <c r="D13956" s="2"/>
    </row>
    <row r="13957" spans="1:4" x14ac:dyDescent="0.25">
      <c r="A13957" s="2">
        <v>540</v>
      </c>
      <c r="B13957">
        <v>15489</v>
      </c>
      <c r="C13957" s="3">
        <v>24284.322775331999</v>
      </c>
      <c r="D13957" s="2"/>
    </row>
    <row r="13958" spans="1:4" x14ac:dyDescent="0.25">
      <c r="A13958" s="2">
        <v>540</v>
      </c>
      <c r="B13958">
        <v>15490</v>
      </c>
      <c r="C13958" s="3">
        <v>18503.384132332001</v>
      </c>
      <c r="D13958" s="2"/>
    </row>
    <row r="13959" spans="1:4" x14ac:dyDescent="0.25">
      <c r="A13959" s="2">
        <v>540</v>
      </c>
      <c r="B13959">
        <v>15491</v>
      </c>
      <c r="C13959" s="3">
        <v>18174.077651332002</v>
      </c>
      <c r="D13959" s="2"/>
    </row>
    <row r="13960" spans="1:4" x14ac:dyDescent="0.25">
      <c r="A13960" s="2">
        <v>540</v>
      </c>
      <c r="B13960">
        <v>15492</v>
      </c>
      <c r="C13960" s="3">
        <v>16540.215505</v>
      </c>
      <c r="D13960" s="2"/>
    </row>
    <row r="13961" spans="1:4" x14ac:dyDescent="0.25">
      <c r="A13961" s="2">
        <v>540</v>
      </c>
      <c r="B13961">
        <v>15493</v>
      </c>
      <c r="C13961" s="3">
        <v>16540.215505</v>
      </c>
      <c r="D13961" s="2"/>
    </row>
    <row r="13962" spans="1:4" x14ac:dyDescent="0.25">
      <c r="A13962" s="2">
        <v>540</v>
      </c>
      <c r="B13962">
        <v>15494</v>
      </c>
      <c r="C13962" s="3">
        <v>18374.547293</v>
      </c>
      <c r="D13962" s="2"/>
    </row>
    <row r="13963" spans="1:4" x14ac:dyDescent="0.25">
      <c r="A13963" s="2">
        <v>540</v>
      </c>
      <c r="B13963">
        <v>15495</v>
      </c>
      <c r="C13963" s="3">
        <v>16540.215505</v>
      </c>
      <c r="D13963" s="2"/>
    </row>
    <row r="13964" spans="1:4" x14ac:dyDescent="0.25">
      <c r="A13964" s="2">
        <v>540</v>
      </c>
      <c r="B13964">
        <v>15496</v>
      </c>
      <c r="C13964" s="3">
        <v>63798.677366331998</v>
      </c>
      <c r="D13964" s="2"/>
    </row>
    <row r="13965" spans="1:4" x14ac:dyDescent="0.25">
      <c r="A13965" s="2">
        <v>540</v>
      </c>
      <c r="B13965">
        <v>15497</v>
      </c>
      <c r="C13965" s="3">
        <v>2500.9594219999999</v>
      </c>
      <c r="D13965" s="2"/>
    </row>
    <row r="13966" spans="1:4" x14ac:dyDescent="0.25">
      <c r="A13966" s="2">
        <v>540</v>
      </c>
      <c r="B13966">
        <v>15498</v>
      </c>
      <c r="C13966" s="3">
        <v>2500.9594219999999</v>
      </c>
      <c r="D13966" s="2"/>
    </row>
    <row r="13967" spans="1:4" x14ac:dyDescent="0.25">
      <c r="A13967" s="2">
        <v>540</v>
      </c>
      <c r="B13967">
        <v>15499</v>
      </c>
      <c r="C13967" s="3">
        <v>2500.9594219999999</v>
      </c>
      <c r="D13967" s="2"/>
    </row>
    <row r="13968" spans="1:4" x14ac:dyDescent="0.25">
      <c r="A13968" s="2">
        <v>540</v>
      </c>
      <c r="B13968">
        <v>15500</v>
      </c>
      <c r="C13968" s="3">
        <v>6476.2842860000001</v>
      </c>
      <c r="D13968" s="2"/>
    </row>
    <row r="13969" spans="1:4" x14ac:dyDescent="0.25">
      <c r="A13969" s="2">
        <v>540</v>
      </c>
      <c r="B13969">
        <v>15501</v>
      </c>
      <c r="C13969" s="3">
        <v>2809.210482</v>
      </c>
      <c r="D13969" s="2"/>
    </row>
    <row r="13970" spans="1:4" x14ac:dyDescent="0.25">
      <c r="A13970" s="2">
        <v>540</v>
      </c>
      <c r="B13970">
        <v>15502</v>
      </c>
      <c r="C13970" s="3">
        <v>49161.652085000002</v>
      </c>
      <c r="D13970" s="2"/>
    </row>
    <row r="13971" spans="1:4" x14ac:dyDescent="0.25">
      <c r="A13971" s="2">
        <v>540</v>
      </c>
      <c r="B13971">
        <v>15503</v>
      </c>
      <c r="C13971" s="3">
        <v>17709.264115999998</v>
      </c>
      <c r="D13971" s="2"/>
    </row>
    <row r="13972" spans="1:4" x14ac:dyDescent="0.25">
      <c r="A13972" s="2">
        <v>540</v>
      </c>
      <c r="B13972">
        <v>15504</v>
      </c>
      <c r="C13972" s="3">
        <v>15444.889529</v>
      </c>
      <c r="D13972" s="2"/>
    </row>
    <row r="13973" spans="1:4" x14ac:dyDescent="0.25">
      <c r="A13973" s="2">
        <v>540</v>
      </c>
      <c r="B13973">
        <v>15505</v>
      </c>
      <c r="C13973" s="3">
        <v>19304.623486</v>
      </c>
      <c r="D13973" s="2"/>
    </row>
    <row r="13974" spans="1:4" x14ac:dyDescent="0.25">
      <c r="A13974" s="2">
        <v>540</v>
      </c>
      <c r="B13974">
        <v>15506</v>
      </c>
      <c r="C13974" s="3">
        <v>15444.889529</v>
      </c>
      <c r="D13974" s="2"/>
    </row>
    <row r="13975" spans="1:4" x14ac:dyDescent="0.25">
      <c r="A13975" s="2">
        <v>540</v>
      </c>
      <c r="B13975">
        <v>15507</v>
      </c>
      <c r="C13975" s="3">
        <v>17709.264115999998</v>
      </c>
      <c r="D13975" s="2"/>
    </row>
    <row r="13976" spans="1:4" x14ac:dyDescent="0.25">
      <c r="A13976" s="2">
        <v>540</v>
      </c>
      <c r="B13976">
        <v>15508</v>
      </c>
      <c r="C13976" s="3">
        <v>2579.3064129999998</v>
      </c>
      <c r="D13976" s="2"/>
    </row>
    <row r="13977" spans="1:4" x14ac:dyDescent="0.25">
      <c r="A13977" s="2">
        <v>540</v>
      </c>
      <c r="B13977">
        <v>15509</v>
      </c>
      <c r="C13977" s="3">
        <v>2373.2622459999998</v>
      </c>
      <c r="D13977" s="2"/>
    </row>
    <row r="13978" spans="1:4" x14ac:dyDescent="0.25">
      <c r="A13978" s="2">
        <v>540</v>
      </c>
      <c r="B13978">
        <v>15510</v>
      </c>
      <c r="C13978" s="3">
        <v>162.11376000000001</v>
      </c>
      <c r="D13978" s="2"/>
    </row>
    <row r="13979" spans="1:4" x14ac:dyDescent="0.25">
      <c r="A13979" s="2">
        <v>540</v>
      </c>
      <c r="B13979">
        <v>15511</v>
      </c>
      <c r="C13979" s="3">
        <v>289.07293299999998</v>
      </c>
      <c r="D13979" s="2"/>
    </row>
    <row r="13980" spans="1:4" x14ac:dyDescent="0.25">
      <c r="A13980" s="2">
        <v>540</v>
      </c>
      <c r="B13980">
        <v>15512</v>
      </c>
      <c r="C13980" s="3">
        <v>162.11376000000001</v>
      </c>
      <c r="D13980" s="2"/>
    </row>
    <row r="13981" spans="1:4" x14ac:dyDescent="0.25">
      <c r="A13981" s="2">
        <v>540</v>
      </c>
      <c r="B13981">
        <v>15513</v>
      </c>
      <c r="C13981" s="3">
        <v>162.11376000000001</v>
      </c>
      <c r="D13981" s="2"/>
    </row>
    <row r="13982" spans="1:4" x14ac:dyDescent="0.25">
      <c r="A13982" s="2">
        <v>540</v>
      </c>
      <c r="B13982">
        <v>15514</v>
      </c>
      <c r="C13982" s="3">
        <v>2363.2312569999999</v>
      </c>
      <c r="D13982" s="2"/>
    </row>
    <row r="13983" spans="1:4" x14ac:dyDescent="0.25">
      <c r="A13983" s="2">
        <v>540</v>
      </c>
      <c r="B13983">
        <v>15515</v>
      </c>
      <c r="C13983" s="3">
        <v>4543.1583369999998</v>
      </c>
      <c r="D13983" s="2"/>
    </row>
    <row r="13984" spans="1:4" x14ac:dyDescent="0.25">
      <c r="A13984" s="2">
        <v>540</v>
      </c>
      <c r="B13984">
        <v>15516</v>
      </c>
      <c r="C13984" s="3">
        <v>10332.099082999999</v>
      </c>
      <c r="D13984" s="2"/>
    </row>
    <row r="13985" spans="1:4" x14ac:dyDescent="0.25">
      <c r="A13985" s="2">
        <v>540</v>
      </c>
      <c r="B13985">
        <v>15517</v>
      </c>
      <c r="C13985" s="3">
        <v>10240.196953000001</v>
      </c>
      <c r="D13985" s="2"/>
    </row>
    <row r="13986" spans="1:4" x14ac:dyDescent="0.25">
      <c r="A13986" s="2">
        <v>540</v>
      </c>
      <c r="B13986">
        <v>15518</v>
      </c>
      <c r="C13986" s="3">
        <v>14511.479845</v>
      </c>
      <c r="D13986" s="2"/>
    </row>
    <row r="13987" spans="1:4" x14ac:dyDescent="0.25">
      <c r="A13987" s="2">
        <v>540</v>
      </c>
      <c r="B13987">
        <v>15519</v>
      </c>
      <c r="C13987" s="3">
        <v>28900.234627999998</v>
      </c>
      <c r="D13987" s="2"/>
    </row>
    <row r="13988" spans="1:4" x14ac:dyDescent="0.25">
      <c r="A13988" s="2">
        <v>540</v>
      </c>
      <c r="B13988">
        <v>15520</v>
      </c>
      <c r="C13988" s="3">
        <v>162.372893</v>
      </c>
      <c r="D13988" s="2"/>
    </row>
    <row r="13989" spans="1:4" x14ac:dyDescent="0.25">
      <c r="A13989" s="2">
        <v>540</v>
      </c>
      <c r="B13989">
        <v>15521</v>
      </c>
      <c r="C13989" s="3">
        <v>17501.635028000001</v>
      </c>
      <c r="D13989" s="2"/>
    </row>
    <row r="13990" spans="1:4" x14ac:dyDescent="0.25">
      <c r="A13990" s="2">
        <v>540</v>
      </c>
      <c r="B13990">
        <v>15522</v>
      </c>
      <c r="C13990" s="3">
        <v>16126.302304999999</v>
      </c>
      <c r="D13990" s="2"/>
    </row>
    <row r="13991" spans="1:4" x14ac:dyDescent="0.25">
      <c r="A13991" s="2">
        <v>540</v>
      </c>
      <c r="B13991">
        <v>15523</v>
      </c>
      <c r="C13991" s="3">
        <v>15750.655445</v>
      </c>
      <c r="D13991" s="2"/>
    </row>
    <row r="13992" spans="1:4" x14ac:dyDescent="0.25">
      <c r="A13992" s="2">
        <v>540</v>
      </c>
      <c r="B13992">
        <v>15524</v>
      </c>
      <c r="C13992" s="3">
        <v>15727.338201</v>
      </c>
      <c r="D13992" s="2"/>
    </row>
    <row r="13993" spans="1:4" x14ac:dyDescent="0.25">
      <c r="A13993" s="2">
        <v>540</v>
      </c>
      <c r="B13993">
        <v>15525</v>
      </c>
      <c r="C13993" s="3">
        <v>14525.157692000001</v>
      </c>
      <c r="D13993" s="2"/>
    </row>
    <row r="13994" spans="1:4" x14ac:dyDescent="0.25">
      <c r="A13994" s="2">
        <v>540</v>
      </c>
      <c r="B13994">
        <v>15526</v>
      </c>
      <c r="C13994" s="3">
        <v>16258.487734</v>
      </c>
      <c r="D13994" s="2"/>
    </row>
    <row r="13995" spans="1:4" x14ac:dyDescent="0.25">
      <c r="A13995" s="2">
        <v>540</v>
      </c>
      <c r="B13995">
        <v>15527</v>
      </c>
      <c r="C13995" s="3">
        <v>16288.675198000001</v>
      </c>
      <c r="D13995" s="2"/>
    </row>
    <row r="13996" spans="1:4" x14ac:dyDescent="0.25">
      <c r="A13996" s="2">
        <v>540</v>
      </c>
      <c r="B13996">
        <v>15528</v>
      </c>
      <c r="C13996" s="3">
        <v>4.4948000000000002E-2</v>
      </c>
      <c r="D13996" s="2"/>
    </row>
    <row r="13997" spans="1:4" x14ac:dyDescent="0.25">
      <c r="A13997" s="2">
        <v>540</v>
      </c>
      <c r="B13997">
        <v>15529</v>
      </c>
      <c r="C13997" s="3">
        <v>204.10576800000001</v>
      </c>
      <c r="D13997" s="2"/>
    </row>
    <row r="13998" spans="1:4" x14ac:dyDescent="0.25">
      <c r="A13998" s="2">
        <v>540</v>
      </c>
      <c r="B13998">
        <v>15530</v>
      </c>
      <c r="C13998" s="3">
        <v>224.13679400000001</v>
      </c>
      <c r="D13998" s="2"/>
    </row>
    <row r="13999" spans="1:4" x14ac:dyDescent="0.25">
      <c r="A13999" s="2">
        <v>540</v>
      </c>
      <c r="B13999">
        <v>15531</v>
      </c>
      <c r="C13999" s="3">
        <v>9765.867542</v>
      </c>
      <c r="D13999" s="2"/>
    </row>
    <row r="14000" spans="1:4" x14ac:dyDescent="0.25">
      <c r="A14000" s="2">
        <v>540</v>
      </c>
      <c r="B14000">
        <v>15532</v>
      </c>
      <c r="C14000" s="3">
        <v>4929.2494319999996</v>
      </c>
      <c r="D14000" s="2"/>
    </row>
    <row r="14001" spans="1:4" x14ac:dyDescent="0.25">
      <c r="A14001" s="2">
        <v>540</v>
      </c>
      <c r="B14001">
        <v>15533</v>
      </c>
      <c r="C14001" s="3">
        <v>4781.6181100000003</v>
      </c>
      <c r="D14001" s="2"/>
    </row>
    <row r="14002" spans="1:4" x14ac:dyDescent="0.25">
      <c r="A14002" s="2">
        <v>540</v>
      </c>
      <c r="B14002">
        <v>15534</v>
      </c>
      <c r="C14002" s="3">
        <v>4781.6181100000003</v>
      </c>
      <c r="D14002" s="2"/>
    </row>
    <row r="14003" spans="1:4" x14ac:dyDescent="0.25">
      <c r="A14003" s="2">
        <v>540</v>
      </c>
      <c r="B14003">
        <v>15535</v>
      </c>
      <c r="C14003" s="3">
        <v>3279.3225379999999</v>
      </c>
      <c r="D14003" s="2"/>
    </row>
    <row r="14004" spans="1:4" x14ac:dyDescent="0.25">
      <c r="A14004" s="2">
        <v>540</v>
      </c>
      <c r="B14004">
        <v>15536</v>
      </c>
      <c r="C14004" s="3">
        <v>0</v>
      </c>
      <c r="D14004" s="2"/>
    </row>
    <row r="14005" spans="1:4" x14ac:dyDescent="0.25">
      <c r="A14005" s="2">
        <v>540</v>
      </c>
      <c r="B14005">
        <v>15537</v>
      </c>
      <c r="C14005" s="3">
        <v>3279.3225379999999</v>
      </c>
      <c r="D14005" s="2"/>
    </row>
    <row r="14006" spans="1:4" x14ac:dyDescent="0.25">
      <c r="A14006" s="2">
        <v>540</v>
      </c>
      <c r="B14006">
        <v>15538</v>
      </c>
      <c r="C14006" s="3">
        <v>0</v>
      </c>
      <c r="D14006" s="2"/>
    </row>
    <row r="14007" spans="1:4" x14ac:dyDescent="0.25">
      <c r="A14007" s="2">
        <v>540</v>
      </c>
      <c r="B14007">
        <v>15539</v>
      </c>
      <c r="C14007" s="3">
        <v>3279.3225379999999</v>
      </c>
      <c r="D14007" s="2"/>
    </row>
    <row r="14008" spans="1:4" x14ac:dyDescent="0.25">
      <c r="A14008" s="2">
        <v>540</v>
      </c>
      <c r="B14008">
        <v>15541</v>
      </c>
      <c r="C14008" s="3">
        <v>180.15970999999999</v>
      </c>
      <c r="D14008" s="2"/>
    </row>
    <row r="14009" spans="1:4" x14ac:dyDescent="0.25">
      <c r="A14009" s="2">
        <v>540</v>
      </c>
      <c r="B14009">
        <v>15542</v>
      </c>
      <c r="C14009" s="3">
        <v>3035.9175420000001</v>
      </c>
      <c r="D14009" s="2"/>
    </row>
    <row r="14010" spans="1:4" x14ac:dyDescent="0.25">
      <c r="A14010" s="2">
        <v>540</v>
      </c>
      <c r="B14010">
        <v>15543</v>
      </c>
      <c r="C14010" s="3">
        <v>4711.7701070000003</v>
      </c>
      <c r="D14010" s="2"/>
    </row>
    <row r="14011" spans="1:4" x14ac:dyDescent="0.25">
      <c r="A14011" s="2">
        <v>540</v>
      </c>
      <c r="B14011">
        <v>15544</v>
      </c>
      <c r="C14011" s="3">
        <v>4013.8320880000001</v>
      </c>
      <c r="D14011" s="2"/>
    </row>
    <row r="14012" spans="1:4" x14ac:dyDescent="0.25">
      <c r="A14012" s="2">
        <v>540</v>
      </c>
      <c r="B14012">
        <v>15545</v>
      </c>
      <c r="C14012" s="3">
        <v>3331.8019920000002</v>
      </c>
      <c r="D14012" s="2"/>
    </row>
    <row r="14013" spans="1:4" x14ac:dyDescent="0.25">
      <c r="A14013" s="2">
        <v>540</v>
      </c>
      <c r="B14013">
        <v>15546</v>
      </c>
      <c r="C14013" s="3">
        <v>5889.8804220000002</v>
      </c>
      <c r="D14013" s="2"/>
    </row>
    <row r="14014" spans="1:4" x14ac:dyDescent="0.25">
      <c r="A14014" s="2">
        <v>540</v>
      </c>
      <c r="B14014">
        <v>15547</v>
      </c>
      <c r="C14014" s="3">
        <v>1372.0025840000001</v>
      </c>
      <c r="D14014" s="2"/>
    </row>
    <row r="14015" spans="1:4" x14ac:dyDescent="0.25">
      <c r="A14015" s="2">
        <v>540</v>
      </c>
      <c r="B14015">
        <v>15549</v>
      </c>
      <c r="C14015" s="3">
        <v>1017.288312</v>
      </c>
      <c r="D14015" s="2"/>
    </row>
    <row r="14016" spans="1:4" x14ac:dyDescent="0.25">
      <c r="A14016" s="2">
        <v>540</v>
      </c>
      <c r="B14016">
        <v>15550</v>
      </c>
      <c r="C14016" s="3">
        <v>2850.6697530000001</v>
      </c>
      <c r="D14016" s="2"/>
    </row>
    <row r="14017" spans="1:4" x14ac:dyDescent="0.25">
      <c r="A14017" s="2">
        <v>540</v>
      </c>
      <c r="B14017">
        <v>15551</v>
      </c>
      <c r="C14017" s="3">
        <v>400.99946899999998</v>
      </c>
      <c r="D14017" s="2"/>
    </row>
    <row r="14018" spans="1:4" x14ac:dyDescent="0.25">
      <c r="A14018" s="2">
        <v>540</v>
      </c>
      <c r="B14018">
        <v>15552</v>
      </c>
      <c r="C14018" s="3">
        <v>2628.1045119999999</v>
      </c>
      <c r="D14018" s="2"/>
    </row>
    <row r="14019" spans="1:4" x14ac:dyDescent="0.25">
      <c r="A14019" s="2">
        <v>540</v>
      </c>
      <c r="B14019">
        <v>15553</v>
      </c>
      <c r="C14019" s="3">
        <v>2935.0375389999999</v>
      </c>
      <c r="D14019" s="2"/>
    </row>
    <row r="14020" spans="1:4" x14ac:dyDescent="0.25">
      <c r="A14020" s="2">
        <v>540</v>
      </c>
      <c r="B14020">
        <v>15554</v>
      </c>
      <c r="C14020" s="3">
        <v>876.01433399999996</v>
      </c>
      <c r="D14020" s="2"/>
    </row>
    <row r="14021" spans="1:4" x14ac:dyDescent="0.25">
      <c r="A14021" s="2">
        <v>540</v>
      </c>
      <c r="B14021">
        <v>15555</v>
      </c>
      <c r="C14021" s="3">
        <v>4233.9309940000003</v>
      </c>
      <c r="D14021" s="2"/>
    </row>
    <row r="14022" spans="1:4" x14ac:dyDescent="0.25">
      <c r="A14022" s="2">
        <v>540</v>
      </c>
      <c r="B14022">
        <v>15556</v>
      </c>
      <c r="C14022" s="3">
        <v>3068.4193540000001</v>
      </c>
      <c r="D14022" s="2"/>
    </row>
    <row r="14023" spans="1:4" x14ac:dyDescent="0.25">
      <c r="A14023" s="2">
        <v>540</v>
      </c>
      <c r="B14023">
        <v>15557</v>
      </c>
      <c r="C14023" s="3">
        <v>1726.7831209999999</v>
      </c>
      <c r="D14023" s="2"/>
    </row>
    <row r="14024" spans="1:4" x14ac:dyDescent="0.25">
      <c r="A14024" s="2">
        <v>540</v>
      </c>
      <c r="B14024">
        <v>15558</v>
      </c>
      <c r="C14024" s="3">
        <v>485.00570900000002</v>
      </c>
      <c r="D14024" s="2"/>
    </row>
    <row r="14025" spans="1:4" x14ac:dyDescent="0.25">
      <c r="A14025" s="2">
        <v>540</v>
      </c>
      <c r="B14025">
        <v>15559</v>
      </c>
      <c r="C14025" s="3">
        <v>402.077788</v>
      </c>
      <c r="D14025" s="2"/>
    </row>
    <row r="14026" spans="1:4" x14ac:dyDescent="0.25">
      <c r="A14026" s="2">
        <v>540</v>
      </c>
      <c r="B14026">
        <v>15560</v>
      </c>
      <c r="C14026" s="3">
        <v>1151.382411</v>
      </c>
      <c r="D14026" s="2"/>
    </row>
    <row r="14027" spans="1:4" x14ac:dyDescent="0.25">
      <c r="A14027" s="2">
        <v>540</v>
      </c>
      <c r="B14027">
        <v>15562</v>
      </c>
      <c r="C14027" s="3">
        <v>2523.1245909999998</v>
      </c>
      <c r="D14027" s="2"/>
    </row>
    <row r="14028" spans="1:4" x14ac:dyDescent="0.25">
      <c r="A14028" s="2">
        <v>540</v>
      </c>
      <c r="B14028">
        <v>15564</v>
      </c>
      <c r="C14028" s="3">
        <v>1535.7111729999999</v>
      </c>
      <c r="D14028" s="2"/>
    </row>
    <row r="14029" spans="1:4" x14ac:dyDescent="0.25">
      <c r="A14029" s="2">
        <v>540</v>
      </c>
      <c r="B14029">
        <v>15565</v>
      </c>
      <c r="C14029" s="3">
        <v>141.24542600000001</v>
      </c>
      <c r="D14029" s="2"/>
    </row>
    <row r="14030" spans="1:4" x14ac:dyDescent="0.25">
      <c r="A14030" s="2">
        <v>540</v>
      </c>
      <c r="B14030">
        <v>15566</v>
      </c>
      <c r="C14030" s="3">
        <v>562.43762500000003</v>
      </c>
      <c r="D14030" s="2"/>
    </row>
    <row r="14031" spans="1:4" x14ac:dyDescent="0.25">
      <c r="A14031" s="2">
        <v>540</v>
      </c>
      <c r="B14031">
        <v>15567</v>
      </c>
      <c r="C14031" s="3">
        <v>406.45592799999997</v>
      </c>
      <c r="D14031" s="2"/>
    </row>
    <row r="14032" spans="1:4" x14ac:dyDescent="0.25">
      <c r="A14032" s="2">
        <v>540</v>
      </c>
      <c r="B14032">
        <v>15568</v>
      </c>
      <c r="C14032" s="3">
        <v>192.76561699999999</v>
      </c>
      <c r="D14032" s="2"/>
    </row>
    <row r="14033" spans="1:4" x14ac:dyDescent="0.25">
      <c r="A14033" s="2">
        <v>540</v>
      </c>
      <c r="B14033">
        <v>15569</v>
      </c>
      <c r="C14033" s="3">
        <v>3958.4459400000001</v>
      </c>
      <c r="D14033" s="2"/>
    </row>
    <row r="14034" spans="1:4" x14ac:dyDescent="0.25">
      <c r="A14034" s="2">
        <v>540</v>
      </c>
      <c r="B14034">
        <v>15570</v>
      </c>
      <c r="C14034" s="3">
        <v>2188.9434510000001</v>
      </c>
      <c r="D14034" s="2"/>
    </row>
    <row r="14035" spans="1:4" x14ac:dyDescent="0.25">
      <c r="A14035" s="2">
        <v>540</v>
      </c>
      <c r="B14035">
        <v>15571</v>
      </c>
      <c r="C14035" s="3">
        <v>3810.6683149999999</v>
      </c>
      <c r="D14035" s="2"/>
    </row>
    <row r="14036" spans="1:4" x14ac:dyDescent="0.25">
      <c r="A14036" s="2">
        <v>540</v>
      </c>
      <c r="B14036">
        <v>15572</v>
      </c>
      <c r="C14036" s="3">
        <v>6483.7769369999996</v>
      </c>
      <c r="D14036" s="2"/>
    </row>
    <row r="14037" spans="1:4" x14ac:dyDescent="0.25">
      <c r="A14037" s="2">
        <v>540</v>
      </c>
      <c r="B14037">
        <v>15573</v>
      </c>
      <c r="C14037" s="3">
        <v>615.15931799999998</v>
      </c>
      <c r="D14037" s="2"/>
    </row>
    <row r="14038" spans="1:4" x14ac:dyDescent="0.25">
      <c r="A14038" s="2">
        <v>540</v>
      </c>
      <c r="B14038">
        <v>15574</v>
      </c>
      <c r="C14038" s="3">
        <v>355.43383</v>
      </c>
      <c r="D14038" s="2"/>
    </row>
    <row r="14039" spans="1:4" x14ac:dyDescent="0.25">
      <c r="A14039" s="2">
        <v>540</v>
      </c>
      <c r="B14039">
        <v>15575</v>
      </c>
      <c r="C14039" s="3">
        <v>176.99960300000001</v>
      </c>
      <c r="D14039" s="2"/>
    </row>
    <row r="14040" spans="1:4" x14ac:dyDescent="0.25">
      <c r="A14040" s="2">
        <v>540</v>
      </c>
      <c r="B14040">
        <v>15576</v>
      </c>
      <c r="C14040" s="3">
        <v>178.43422699999999</v>
      </c>
      <c r="D14040" s="2"/>
    </row>
    <row r="14041" spans="1:4" x14ac:dyDescent="0.25">
      <c r="A14041" s="2">
        <v>540</v>
      </c>
      <c r="B14041">
        <v>15577</v>
      </c>
      <c r="C14041" s="3">
        <v>259.72548799999998</v>
      </c>
      <c r="D14041" s="2"/>
    </row>
    <row r="14042" spans="1:4" x14ac:dyDescent="0.25">
      <c r="A14042" s="2">
        <v>540</v>
      </c>
      <c r="B14042">
        <v>15578</v>
      </c>
      <c r="C14042" s="3">
        <v>600.10418500000003</v>
      </c>
      <c r="D14042" s="2"/>
    </row>
    <row r="14043" spans="1:4" x14ac:dyDescent="0.25">
      <c r="A14043" s="2">
        <v>540</v>
      </c>
      <c r="B14043">
        <v>15579</v>
      </c>
      <c r="C14043" s="3">
        <v>9366.9400299999998</v>
      </c>
      <c r="D14043" s="2"/>
    </row>
    <row r="14044" spans="1:4" x14ac:dyDescent="0.25">
      <c r="A14044" s="2">
        <v>540</v>
      </c>
      <c r="B14044">
        <v>15580</v>
      </c>
      <c r="C14044" s="3">
        <v>2028.166275</v>
      </c>
      <c r="D14044" s="2"/>
    </row>
    <row r="14045" spans="1:4" x14ac:dyDescent="0.25">
      <c r="A14045" s="2">
        <v>540</v>
      </c>
      <c r="B14045">
        <v>15581</v>
      </c>
      <c r="C14045" s="3">
        <v>1397.362627</v>
      </c>
      <c r="D14045" s="2"/>
    </row>
    <row r="14046" spans="1:4" x14ac:dyDescent="0.25">
      <c r="A14046" s="2">
        <v>540</v>
      </c>
      <c r="B14046">
        <v>15582</v>
      </c>
      <c r="C14046" s="3">
        <v>1773.675107</v>
      </c>
      <c r="D14046" s="2"/>
    </row>
    <row r="14047" spans="1:4" x14ac:dyDescent="0.25">
      <c r="A14047" s="2">
        <v>540</v>
      </c>
      <c r="B14047">
        <v>15583</v>
      </c>
      <c r="C14047" s="3">
        <v>521.19811000000004</v>
      </c>
      <c r="D14047" s="2"/>
    </row>
    <row r="14048" spans="1:4" x14ac:dyDescent="0.25">
      <c r="A14048" s="2">
        <v>540</v>
      </c>
      <c r="B14048">
        <v>15584</v>
      </c>
      <c r="C14048" s="3">
        <v>1743.3237569999999</v>
      </c>
      <c r="D14048" s="2"/>
    </row>
    <row r="14049" spans="1:4" x14ac:dyDescent="0.25">
      <c r="A14049" s="2">
        <v>540</v>
      </c>
      <c r="B14049">
        <v>15585</v>
      </c>
      <c r="C14049" s="3">
        <v>0</v>
      </c>
      <c r="D14049" s="2"/>
    </row>
    <row r="14050" spans="1:4" x14ac:dyDescent="0.25">
      <c r="A14050" s="2">
        <v>540</v>
      </c>
      <c r="B14050">
        <v>15586</v>
      </c>
      <c r="C14050" s="3">
        <v>32.918990000000001</v>
      </c>
      <c r="D14050" s="2"/>
    </row>
    <row r="14051" spans="1:4" x14ac:dyDescent="0.25">
      <c r="A14051" s="2">
        <v>540</v>
      </c>
      <c r="B14051">
        <v>15587</v>
      </c>
      <c r="C14051" s="3">
        <v>6386.6728220000005</v>
      </c>
      <c r="D14051" s="2"/>
    </row>
    <row r="14052" spans="1:4" x14ac:dyDescent="0.25">
      <c r="A14052" s="2">
        <v>540</v>
      </c>
      <c r="B14052">
        <v>15588</v>
      </c>
      <c r="C14052" s="3">
        <v>17070.692083999998</v>
      </c>
      <c r="D14052" s="2"/>
    </row>
    <row r="14053" spans="1:4" x14ac:dyDescent="0.25">
      <c r="A14053" s="2">
        <v>540</v>
      </c>
      <c r="B14053">
        <v>15589</v>
      </c>
      <c r="C14053" s="3">
        <v>233.489665</v>
      </c>
      <c r="D14053" s="2"/>
    </row>
    <row r="14054" spans="1:4" x14ac:dyDescent="0.25">
      <c r="A14054" s="2">
        <v>540</v>
      </c>
      <c r="B14054">
        <v>15591</v>
      </c>
      <c r="C14054" s="3">
        <v>1618.2903630000001</v>
      </c>
      <c r="D14054" s="2"/>
    </row>
    <row r="14055" spans="1:4" x14ac:dyDescent="0.25">
      <c r="A14055" s="2">
        <v>540</v>
      </c>
      <c r="B14055">
        <v>15592</v>
      </c>
      <c r="C14055" s="3">
        <v>1704.4147889999999</v>
      </c>
      <c r="D14055" s="2"/>
    </row>
    <row r="14056" spans="1:4" x14ac:dyDescent="0.25">
      <c r="A14056" s="2">
        <v>540</v>
      </c>
      <c r="B14056">
        <v>15593</v>
      </c>
      <c r="C14056" s="3">
        <v>980.795027</v>
      </c>
      <c r="D14056" s="2"/>
    </row>
    <row r="14057" spans="1:4" x14ac:dyDescent="0.25">
      <c r="A14057" s="2">
        <v>540</v>
      </c>
      <c r="B14057">
        <v>15594</v>
      </c>
      <c r="C14057" s="3">
        <v>17797.76915</v>
      </c>
      <c r="D14057" s="2"/>
    </row>
    <row r="14058" spans="1:4" x14ac:dyDescent="0.25">
      <c r="A14058" s="2">
        <v>540</v>
      </c>
      <c r="B14058">
        <v>15595</v>
      </c>
      <c r="C14058" s="3">
        <v>17797.76915</v>
      </c>
      <c r="D14058" s="2"/>
    </row>
    <row r="14059" spans="1:4" x14ac:dyDescent="0.25">
      <c r="A14059" s="2">
        <v>540</v>
      </c>
      <c r="B14059">
        <v>15596</v>
      </c>
      <c r="C14059" s="3">
        <v>16870.432196999998</v>
      </c>
      <c r="D14059" s="2"/>
    </row>
    <row r="14060" spans="1:4" x14ac:dyDescent="0.25">
      <c r="A14060" s="2">
        <v>540</v>
      </c>
      <c r="B14060">
        <v>15597</v>
      </c>
      <c r="C14060" s="3">
        <v>14412.950392999999</v>
      </c>
      <c r="D14060" s="2"/>
    </row>
    <row r="14061" spans="1:4" x14ac:dyDescent="0.25">
      <c r="A14061" s="2">
        <v>540</v>
      </c>
      <c r="B14061">
        <v>15598</v>
      </c>
      <c r="C14061" s="3">
        <v>7964.9006479999998</v>
      </c>
      <c r="D14061" s="2"/>
    </row>
    <row r="14062" spans="1:4" x14ac:dyDescent="0.25">
      <c r="A14062" s="2">
        <v>540</v>
      </c>
      <c r="B14062">
        <v>15599</v>
      </c>
      <c r="C14062" s="3">
        <v>14631.174927</v>
      </c>
      <c r="D14062" s="2"/>
    </row>
    <row r="14063" spans="1:4" x14ac:dyDescent="0.25">
      <c r="A14063" s="2">
        <v>540</v>
      </c>
      <c r="B14063">
        <v>15601</v>
      </c>
      <c r="C14063" s="3">
        <v>17038.632977000001</v>
      </c>
      <c r="D14063" s="2"/>
    </row>
    <row r="14064" spans="1:4" x14ac:dyDescent="0.25">
      <c r="A14064" s="2">
        <v>540</v>
      </c>
      <c r="B14064">
        <v>15602</v>
      </c>
      <c r="C14064" s="3">
        <v>7959.1391110000004</v>
      </c>
      <c r="D14064" s="2"/>
    </row>
    <row r="14065" spans="1:4" x14ac:dyDescent="0.25">
      <c r="A14065" s="2">
        <v>540</v>
      </c>
      <c r="B14065">
        <v>15603</v>
      </c>
      <c r="C14065" s="3">
        <v>6248.863429</v>
      </c>
      <c r="D14065" s="2"/>
    </row>
    <row r="14066" spans="1:4" x14ac:dyDescent="0.25">
      <c r="A14066" s="2">
        <v>540</v>
      </c>
      <c r="B14066">
        <v>15604</v>
      </c>
      <c r="C14066" s="3">
        <v>12600.36918</v>
      </c>
      <c r="D14066" s="2"/>
    </row>
    <row r="14067" spans="1:4" x14ac:dyDescent="0.25">
      <c r="A14067" s="2">
        <v>540</v>
      </c>
      <c r="B14067">
        <v>15605</v>
      </c>
      <c r="C14067" s="3">
        <v>12600.36918</v>
      </c>
      <c r="D14067" s="2"/>
    </row>
    <row r="14068" spans="1:4" x14ac:dyDescent="0.25">
      <c r="A14068" s="2">
        <v>540</v>
      </c>
      <c r="B14068">
        <v>15606</v>
      </c>
      <c r="C14068" s="3">
        <v>4120.3910699999997</v>
      </c>
      <c r="D14068" s="2"/>
    </row>
    <row r="14069" spans="1:4" x14ac:dyDescent="0.25">
      <c r="A14069" s="2">
        <v>540</v>
      </c>
      <c r="B14069">
        <v>15607</v>
      </c>
      <c r="C14069" s="3">
        <v>2451.234576332</v>
      </c>
      <c r="D14069" s="2"/>
    </row>
    <row r="14070" spans="1:4" x14ac:dyDescent="0.25">
      <c r="A14070" s="2">
        <v>540</v>
      </c>
      <c r="B14070">
        <v>15608</v>
      </c>
      <c r="C14070" s="3">
        <v>10635.880352</v>
      </c>
      <c r="D14070" s="2"/>
    </row>
    <row r="14071" spans="1:4" x14ac:dyDescent="0.25">
      <c r="A14071" s="2">
        <v>540</v>
      </c>
      <c r="B14071">
        <v>15609</v>
      </c>
      <c r="C14071" s="3">
        <v>10635.880352</v>
      </c>
      <c r="D14071" s="2"/>
    </row>
    <row r="14072" spans="1:4" x14ac:dyDescent="0.25">
      <c r="A14072" s="2">
        <v>540</v>
      </c>
      <c r="B14072">
        <v>15610</v>
      </c>
      <c r="C14072" s="3">
        <v>14404.148857</v>
      </c>
      <c r="D14072" s="2"/>
    </row>
    <row r="14073" spans="1:4" x14ac:dyDescent="0.25">
      <c r="A14073" s="2">
        <v>540</v>
      </c>
      <c r="B14073">
        <v>15611</v>
      </c>
      <c r="C14073" s="3">
        <v>10553.525460999999</v>
      </c>
      <c r="D14073" s="2"/>
    </row>
    <row r="14074" spans="1:4" x14ac:dyDescent="0.25">
      <c r="A14074" s="2">
        <v>540</v>
      </c>
      <c r="B14074">
        <v>15612</v>
      </c>
      <c r="C14074" s="3">
        <v>10167.982244999999</v>
      </c>
      <c r="D14074" s="2"/>
    </row>
    <row r="14075" spans="1:4" x14ac:dyDescent="0.25">
      <c r="A14075" s="2">
        <v>540</v>
      </c>
      <c r="B14075">
        <v>15613</v>
      </c>
      <c r="C14075" s="3">
        <v>25561.976313332001</v>
      </c>
      <c r="D14075" s="2"/>
    </row>
    <row r="14076" spans="1:4" x14ac:dyDescent="0.25">
      <c r="A14076" s="2">
        <v>540</v>
      </c>
      <c r="B14076">
        <v>15614</v>
      </c>
      <c r="C14076" s="3">
        <v>25561.976313332001</v>
      </c>
      <c r="D14076" s="2"/>
    </row>
    <row r="14077" spans="1:4" x14ac:dyDescent="0.25">
      <c r="A14077" s="2">
        <v>540</v>
      </c>
      <c r="B14077">
        <v>15615</v>
      </c>
      <c r="C14077" s="3">
        <v>20449.665219999999</v>
      </c>
      <c r="D14077" s="2"/>
    </row>
    <row r="14078" spans="1:4" x14ac:dyDescent="0.25">
      <c r="A14078" s="2">
        <v>540</v>
      </c>
      <c r="B14078">
        <v>15616</v>
      </c>
      <c r="C14078" s="3">
        <v>20095.854282</v>
      </c>
      <c r="D14078" s="2"/>
    </row>
    <row r="14079" spans="1:4" x14ac:dyDescent="0.25">
      <c r="A14079" s="2">
        <v>540</v>
      </c>
      <c r="B14079">
        <v>15617</v>
      </c>
      <c r="C14079" s="3">
        <v>20219.315204999999</v>
      </c>
      <c r="D14079" s="2"/>
    </row>
    <row r="14080" spans="1:4" x14ac:dyDescent="0.25">
      <c r="A14080" s="2">
        <v>540</v>
      </c>
      <c r="B14080">
        <v>15618</v>
      </c>
      <c r="C14080" s="3">
        <v>13379.862071</v>
      </c>
      <c r="D14080" s="2"/>
    </row>
    <row r="14081" spans="1:4" x14ac:dyDescent="0.25">
      <c r="A14081" s="2">
        <v>540</v>
      </c>
      <c r="B14081">
        <v>15619</v>
      </c>
      <c r="C14081" s="3">
        <v>11449.517496</v>
      </c>
      <c r="D14081" s="2"/>
    </row>
    <row r="14082" spans="1:4" x14ac:dyDescent="0.25">
      <c r="A14082" s="2">
        <v>540</v>
      </c>
      <c r="B14082">
        <v>15620</v>
      </c>
      <c r="C14082" s="3">
        <v>12992.164672999999</v>
      </c>
      <c r="D14082" s="2"/>
    </row>
    <row r="14083" spans="1:4" x14ac:dyDescent="0.25">
      <c r="A14083" s="2">
        <v>540</v>
      </c>
      <c r="B14083">
        <v>15621</v>
      </c>
      <c r="C14083" s="3">
        <v>7303.6765379999997</v>
      </c>
      <c r="D14083" s="2"/>
    </row>
    <row r="14084" spans="1:4" x14ac:dyDescent="0.25">
      <c r="A14084" s="2">
        <v>540</v>
      </c>
      <c r="B14084">
        <v>15622</v>
      </c>
      <c r="C14084" s="3">
        <v>13819.997855</v>
      </c>
      <c r="D14084" s="2"/>
    </row>
    <row r="14085" spans="1:4" x14ac:dyDescent="0.25">
      <c r="A14085" s="2">
        <v>540</v>
      </c>
      <c r="B14085">
        <v>15623</v>
      </c>
      <c r="C14085" s="3">
        <v>5784.9355059999998</v>
      </c>
      <c r="D14085" s="2"/>
    </row>
    <row r="14086" spans="1:4" x14ac:dyDescent="0.25">
      <c r="A14086" s="2">
        <v>540</v>
      </c>
      <c r="B14086">
        <v>15624</v>
      </c>
      <c r="C14086" s="3">
        <v>3411.3581989999998</v>
      </c>
      <c r="D14086" s="2"/>
    </row>
    <row r="14087" spans="1:4" x14ac:dyDescent="0.25">
      <c r="A14087" s="2">
        <v>540</v>
      </c>
      <c r="B14087">
        <v>15625</v>
      </c>
      <c r="C14087" s="3">
        <v>19607.082448000001</v>
      </c>
      <c r="D14087" s="2"/>
    </row>
    <row r="14088" spans="1:4" x14ac:dyDescent="0.25">
      <c r="A14088" s="2">
        <v>540</v>
      </c>
      <c r="B14088">
        <v>15626</v>
      </c>
      <c r="C14088" s="3">
        <v>16454.27088</v>
      </c>
      <c r="D14088" s="2"/>
    </row>
    <row r="14089" spans="1:4" x14ac:dyDescent="0.25">
      <c r="A14089" s="2">
        <v>540</v>
      </c>
      <c r="B14089">
        <v>15627</v>
      </c>
      <c r="C14089" s="3">
        <v>20037.596959999999</v>
      </c>
      <c r="D14089" s="2"/>
    </row>
    <row r="14090" spans="1:4" x14ac:dyDescent="0.25">
      <c r="A14090" s="2">
        <v>540</v>
      </c>
      <c r="B14090">
        <v>15628</v>
      </c>
      <c r="C14090" s="3">
        <v>84</v>
      </c>
      <c r="D14090" s="2"/>
    </row>
    <row r="14091" spans="1:4" x14ac:dyDescent="0.25">
      <c r="A14091" s="2">
        <v>540</v>
      </c>
      <c r="B14091">
        <v>15629</v>
      </c>
      <c r="C14091" s="3">
        <v>84</v>
      </c>
      <c r="D14091" s="2"/>
    </row>
    <row r="14092" spans="1:4" x14ac:dyDescent="0.25">
      <c r="A14092" s="2">
        <v>540</v>
      </c>
      <c r="B14092">
        <v>15630</v>
      </c>
      <c r="C14092" s="3">
        <v>8733.1167160000005</v>
      </c>
      <c r="D14092" s="2"/>
    </row>
    <row r="14093" spans="1:4" x14ac:dyDescent="0.25">
      <c r="A14093" s="2">
        <v>540</v>
      </c>
      <c r="B14093">
        <v>15631</v>
      </c>
      <c r="C14093" s="3">
        <v>9969.9958920000008</v>
      </c>
      <c r="D14093" s="2"/>
    </row>
    <row r="14094" spans="1:4" x14ac:dyDescent="0.25">
      <c r="A14094" s="2">
        <v>540</v>
      </c>
      <c r="B14094">
        <v>15632</v>
      </c>
      <c r="C14094" s="3">
        <v>9108.7315920000001</v>
      </c>
      <c r="D14094" s="2"/>
    </row>
    <row r="14095" spans="1:4" x14ac:dyDescent="0.25">
      <c r="A14095" s="2">
        <v>540</v>
      </c>
      <c r="B14095">
        <v>15633</v>
      </c>
      <c r="C14095" s="3">
        <v>13340.25778</v>
      </c>
      <c r="D14095" s="2"/>
    </row>
    <row r="14096" spans="1:4" x14ac:dyDescent="0.25">
      <c r="A14096" s="2">
        <v>540</v>
      </c>
      <c r="B14096">
        <v>15634</v>
      </c>
      <c r="C14096" s="3">
        <v>516.394093</v>
      </c>
      <c r="D14096" s="2"/>
    </row>
    <row r="14097" spans="1:4" x14ac:dyDescent="0.25">
      <c r="A14097" s="2">
        <v>540</v>
      </c>
      <c r="B14097">
        <v>15636</v>
      </c>
      <c r="C14097" s="3">
        <v>9446.1983290000007</v>
      </c>
      <c r="D14097" s="2"/>
    </row>
    <row r="14098" spans="1:4" x14ac:dyDescent="0.25">
      <c r="A14098" s="2">
        <v>540</v>
      </c>
      <c r="B14098">
        <v>15637</v>
      </c>
      <c r="C14098" s="3">
        <v>9374.5032420000007</v>
      </c>
      <c r="D14098" s="2"/>
    </row>
    <row r="14099" spans="1:4" x14ac:dyDescent="0.25">
      <c r="A14099" s="2">
        <v>540</v>
      </c>
      <c r="B14099">
        <v>15638</v>
      </c>
      <c r="C14099" s="3">
        <v>4015.5971079999999</v>
      </c>
      <c r="D14099" s="2"/>
    </row>
    <row r="14100" spans="1:4" x14ac:dyDescent="0.25">
      <c r="A14100" s="2">
        <v>540</v>
      </c>
      <c r="B14100">
        <v>15639</v>
      </c>
      <c r="C14100" s="3">
        <v>5043.3095370000001</v>
      </c>
      <c r="D14100" s="2"/>
    </row>
    <row r="14101" spans="1:4" x14ac:dyDescent="0.25">
      <c r="A14101" s="2">
        <v>540</v>
      </c>
      <c r="B14101">
        <v>15640</v>
      </c>
      <c r="C14101" s="3">
        <v>15095.690374</v>
      </c>
      <c r="D14101" s="2"/>
    </row>
    <row r="14102" spans="1:4" x14ac:dyDescent="0.25">
      <c r="A14102" s="2">
        <v>540</v>
      </c>
      <c r="B14102">
        <v>15641</v>
      </c>
      <c r="C14102" s="3">
        <v>3518.12318</v>
      </c>
      <c r="D14102" s="2"/>
    </row>
    <row r="14103" spans="1:4" x14ac:dyDescent="0.25">
      <c r="A14103" s="2">
        <v>540</v>
      </c>
      <c r="B14103">
        <v>15642</v>
      </c>
      <c r="C14103" s="3">
        <v>6567.9130510000005</v>
      </c>
      <c r="D14103" s="2"/>
    </row>
    <row r="14104" spans="1:4" x14ac:dyDescent="0.25">
      <c r="A14104" s="2">
        <v>540</v>
      </c>
      <c r="B14104">
        <v>15643</v>
      </c>
      <c r="C14104" s="3">
        <v>10350.59851</v>
      </c>
      <c r="D14104" s="2"/>
    </row>
    <row r="14105" spans="1:4" x14ac:dyDescent="0.25">
      <c r="A14105" s="2">
        <v>540</v>
      </c>
      <c r="B14105">
        <v>15644</v>
      </c>
      <c r="C14105" s="3">
        <v>8679.8951730000008</v>
      </c>
      <c r="D14105" s="2"/>
    </row>
    <row r="14106" spans="1:4" x14ac:dyDescent="0.25">
      <c r="A14106" s="2">
        <v>540</v>
      </c>
      <c r="B14106">
        <v>15645</v>
      </c>
      <c r="C14106" s="3">
        <v>8860.8706309999998</v>
      </c>
      <c r="D14106" s="2"/>
    </row>
    <row r="14107" spans="1:4" x14ac:dyDescent="0.25">
      <c r="A14107" s="2">
        <v>540</v>
      </c>
      <c r="B14107">
        <v>15646</v>
      </c>
      <c r="C14107" s="3">
        <v>13904.704847999999</v>
      </c>
      <c r="D14107" s="2"/>
    </row>
    <row r="14108" spans="1:4" x14ac:dyDescent="0.25">
      <c r="A14108" s="2">
        <v>540</v>
      </c>
      <c r="B14108">
        <v>15647</v>
      </c>
      <c r="C14108" s="3">
        <v>9890.4478610000006</v>
      </c>
      <c r="D14108" s="2"/>
    </row>
    <row r="14109" spans="1:4" x14ac:dyDescent="0.25">
      <c r="A14109" s="2">
        <v>540</v>
      </c>
      <c r="B14109">
        <v>15648</v>
      </c>
      <c r="C14109" s="3">
        <v>9374.5032420000007</v>
      </c>
      <c r="D14109" s="2"/>
    </row>
    <row r="14110" spans="1:4" x14ac:dyDescent="0.25">
      <c r="A14110" s="2">
        <v>540</v>
      </c>
      <c r="B14110">
        <v>15649</v>
      </c>
      <c r="C14110" s="3">
        <v>9374.5032420000007</v>
      </c>
      <c r="D14110" s="2"/>
    </row>
    <row r="14111" spans="1:4" x14ac:dyDescent="0.25">
      <c r="A14111" s="2">
        <v>540</v>
      </c>
      <c r="B14111">
        <v>15650</v>
      </c>
      <c r="C14111" s="3">
        <v>4014.2569870000002</v>
      </c>
      <c r="D14111" s="2"/>
    </row>
    <row r="14112" spans="1:4" x14ac:dyDescent="0.25">
      <c r="A14112" s="2">
        <v>540</v>
      </c>
      <c r="B14112">
        <v>15651</v>
      </c>
      <c r="C14112" s="3">
        <v>9546.5369269999992</v>
      </c>
      <c r="D14112" s="2"/>
    </row>
    <row r="14113" spans="1:4" x14ac:dyDescent="0.25">
      <c r="A14113" s="2">
        <v>540</v>
      </c>
      <c r="B14113">
        <v>15652</v>
      </c>
      <c r="C14113" s="3">
        <v>9692.2766659999998</v>
      </c>
      <c r="D14113" s="2"/>
    </row>
    <row r="14114" spans="1:4" x14ac:dyDescent="0.25">
      <c r="A14114" s="2">
        <v>540</v>
      </c>
      <c r="B14114">
        <v>15653</v>
      </c>
      <c r="C14114" s="3">
        <v>2758.1835369999999</v>
      </c>
      <c r="D14114" s="2"/>
    </row>
    <row r="14115" spans="1:4" x14ac:dyDescent="0.25">
      <c r="A14115" s="2">
        <v>540</v>
      </c>
      <c r="B14115">
        <v>15654</v>
      </c>
      <c r="C14115" s="3">
        <v>2603.5901170000002</v>
      </c>
      <c r="D14115" s="2"/>
    </row>
    <row r="14116" spans="1:4" x14ac:dyDescent="0.25">
      <c r="A14116" s="2">
        <v>540</v>
      </c>
      <c r="B14116">
        <v>15655</v>
      </c>
      <c r="C14116" s="3">
        <v>9890.4478610000006</v>
      </c>
      <c r="D14116" s="2"/>
    </row>
    <row r="14117" spans="1:4" x14ac:dyDescent="0.25">
      <c r="A14117" s="2">
        <v>540</v>
      </c>
      <c r="B14117">
        <v>15656</v>
      </c>
      <c r="C14117" s="3">
        <v>13722.909523</v>
      </c>
      <c r="D14117" s="2"/>
    </row>
    <row r="14118" spans="1:4" x14ac:dyDescent="0.25">
      <c r="A14118" s="2">
        <v>540</v>
      </c>
      <c r="B14118">
        <v>15657</v>
      </c>
      <c r="C14118" s="3">
        <v>6288.4700359999997</v>
      </c>
      <c r="D14118" s="2"/>
    </row>
    <row r="14119" spans="1:4" x14ac:dyDescent="0.25">
      <c r="A14119" s="2">
        <v>540</v>
      </c>
      <c r="B14119">
        <v>15658</v>
      </c>
      <c r="C14119" s="3">
        <v>1060.141556</v>
      </c>
      <c r="D14119" s="2"/>
    </row>
    <row r="14120" spans="1:4" x14ac:dyDescent="0.25">
      <c r="A14120" s="2">
        <v>540</v>
      </c>
      <c r="B14120">
        <v>15659</v>
      </c>
      <c r="C14120" s="3">
        <v>5879.4579400000002</v>
      </c>
      <c r="D14120" s="2"/>
    </row>
    <row r="14121" spans="1:4" x14ac:dyDescent="0.25">
      <c r="A14121" s="2">
        <v>540</v>
      </c>
      <c r="B14121">
        <v>15660</v>
      </c>
      <c r="C14121" s="3">
        <v>7814.0037490000004</v>
      </c>
      <c r="D14121" s="2"/>
    </row>
    <row r="14122" spans="1:4" x14ac:dyDescent="0.25">
      <c r="A14122" s="2">
        <v>540</v>
      </c>
      <c r="B14122">
        <v>15661</v>
      </c>
      <c r="C14122" s="3">
        <v>3089.4955639999998</v>
      </c>
      <c r="D14122" s="2"/>
    </row>
    <row r="14123" spans="1:4" x14ac:dyDescent="0.25">
      <c r="A14123" s="2">
        <v>540</v>
      </c>
      <c r="B14123">
        <v>15662</v>
      </c>
      <c r="C14123" s="3">
        <v>2696.304971</v>
      </c>
      <c r="D14123" s="2"/>
    </row>
    <row r="14124" spans="1:4" x14ac:dyDescent="0.25">
      <c r="A14124" s="2">
        <v>540</v>
      </c>
      <c r="B14124">
        <v>15663</v>
      </c>
      <c r="C14124" s="3">
        <v>3729.754144</v>
      </c>
      <c r="D14124" s="2"/>
    </row>
    <row r="14125" spans="1:4" x14ac:dyDescent="0.25">
      <c r="A14125" s="2">
        <v>540</v>
      </c>
      <c r="B14125">
        <v>15664</v>
      </c>
      <c r="C14125" s="3">
        <v>11499.439949</v>
      </c>
      <c r="D14125" s="2"/>
    </row>
    <row r="14126" spans="1:4" x14ac:dyDescent="0.25">
      <c r="A14126" s="2">
        <v>540</v>
      </c>
      <c r="B14126">
        <v>15665</v>
      </c>
      <c r="C14126" s="3">
        <v>17917.166872999998</v>
      </c>
      <c r="D14126" s="2"/>
    </row>
    <row r="14127" spans="1:4" x14ac:dyDescent="0.25">
      <c r="A14127" s="2">
        <v>540</v>
      </c>
      <c r="B14127">
        <v>15666</v>
      </c>
      <c r="C14127" s="3">
        <v>5730.2497380000004</v>
      </c>
      <c r="D14127" s="2"/>
    </row>
    <row r="14128" spans="1:4" x14ac:dyDescent="0.25">
      <c r="A14128" s="2">
        <v>540</v>
      </c>
      <c r="B14128">
        <v>15667</v>
      </c>
      <c r="C14128" s="3">
        <v>11545.082729</v>
      </c>
      <c r="D14128" s="2"/>
    </row>
    <row r="14129" spans="1:4" x14ac:dyDescent="0.25">
      <c r="A14129" s="2">
        <v>540</v>
      </c>
      <c r="B14129">
        <v>15668</v>
      </c>
      <c r="C14129" s="3">
        <v>5814.8329899999999</v>
      </c>
      <c r="D14129" s="2"/>
    </row>
    <row r="14130" spans="1:4" x14ac:dyDescent="0.25">
      <c r="A14130" s="2">
        <v>540</v>
      </c>
      <c r="B14130">
        <v>15669</v>
      </c>
      <c r="C14130" s="3">
        <v>5294.9717140000002</v>
      </c>
      <c r="D14130" s="2"/>
    </row>
    <row r="14131" spans="1:4" x14ac:dyDescent="0.25">
      <c r="A14131" s="2">
        <v>540</v>
      </c>
      <c r="B14131">
        <v>15670</v>
      </c>
      <c r="C14131" s="3">
        <v>30186.030669</v>
      </c>
      <c r="D14131" s="2"/>
    </row>
    <row r="14132" spans="1:4" x14ac:dyDescent="0.25">
      <c r="A14132" s="2">
        <v>540</v>
      </c>
      <c r="B14132">
        <v>15671</v>
      </c>
      <c r="C14132" s="3">
        <v>13983.666483999999</v>
      </c>
      <c r="D14132" s="2"/>
    </row>
    <row r="14133" spans="1:4" x14ac:dyDescent="0.25">
      <c r="A14133" s="2">
        <v>540</v>
      </c>
      <c r="B14133">
        <v>15672</v>
      </c>
      <c r="C14133" s="3">
        <v>6981.6051109999999</v>
      </c>
      <c r="D14133" s="2"/>
    </row>
    <row r="14134" spans="1:4" x14ac:dyDescent="0.25">
      <c r="A14134" s="2">
        <v>540</v>
      </c>
      <c r="B14134">
        <v>15673</v>
      </c>
      <c r="C14134" s="3">
        <v>20578.110626000002</v>
      </c>
      <c r="D14134" s="2"/>
    </row>
    <row r="14135" spans="1:4" x14ac:dyDescent="0.25">
      <c r="A14135" s="2">
        <v>540</v>
      </c>
      <c r="B14135">
        <v>15674</v>
      </c>
      <c r="C14135" s="3">
        <v>4955.6157620000004</v>
      </c>
      <c r="D14135" s="2"/>
    </row>
    <row r="14136" spans="1:4" x14ac:dyDescent="0.25">
      <c r="A14136" s="2">
        <v>540</v>
      </c>
      <c r="B14136">
        <v>15675</v>
      </c>
      <c r="C14136" s="3">
        <v>7613.6315690000001</v>
      </c>
      <c r="D14136" s="2"/>
    </row>
    <row r="14137" spans="1:4" x14ac:dyDescent="0.25">
      <c r="A14137" s="2">
        <v>540</v>
      </c>
      <c r="B14137">
        <v>15677</v>
      </c>
      <c r="C14137" s="3">
        <v>7284.3948149999997</v>
      </c>
      <c r="D14137" s="2"/>
    </row>
    <row r="14138" spans="1:4" x14ac:dyDescent="0.25">
      <c r="A14138" s="2">
        <v>540</v>
      </c>
      <c r="B14138">
        <v>15678</v>
      </c>
      <c r="C14138" s="3">
        <v>11838.173631</v>
      </c>
      <c r="D14138" s="2"/>
    </row>
    <row r="14139" spans="1:4" x14ac:dyDescent="0.25">
      <c r="A14139" s="2">
        <v>540</v>
      </c>
      <c r="B14139">
        <v>15679</v>
      </c>
      <c r="C14139" s="3">
        <v>10875.438281999999</v>
      </c>
      <c r="D14139" s="2"/>
    </row>
    <row r="14140" spans="1:4" x14ac:dyDescent="0.25">
      <c r="A14140" s="2">
        <v>540</v>
      </c>
      <c r="B14140">
        <v>15684</v>
      </c>
      <c r="C14140" s="3">
        <v>68434.155050999994</v>
      </c>
      <c r="D14140" s="2"/>
    </row>
    <row r="14141" spans="1:4" x14ac:dyDescent="0.25">
      <c r="A14141" s="2">
        <v>540</v>
      </c>
      <c r="B14141">
        <v>15685</v>
      </c>
      <c r="C14141" s="3">
        <v>7815.4200859989996</v>
      </c>
      <c r="D14141" s="2"/>
    </row>
    <row r="14142" spans="1:4" x14ac:dyDescent="0.25">
      <c r="A14142" s="2">
        <v>540</v>
      </c>
      <c r="B14142">
        <v>15687</v>
      </c>
      <c r="C14142" s="3">
        <v>7096.0217620000003</v>
      </c>
      <c r="D14142" s="2"/>
    </row>
    <row r="14143" spans="1:4" x14ac:dyDescent="0.25">
      <c r="A14143" s="2">
        <v>540</v>
      </c>
      <c r="B14143">
        <v>15688</v>
      </c>
      <c r="C14143" s="3">
        <v>85244.589598000006</v>
      </c>
      <c r="D14143" s="2"/>
    </row>
    <row r="14144" spans="1:4" x14ac:dyDescent="0.25">
      <c r="A14144" s="2">
        <v>540</v>
      </c>
      <c r="B14144">
        <v>15689</v>
      </c>
      <c r="C14144" s="3">
        <v>59115.646699999998</v>
      </c>
      <c r="D14144" s="2"/>
    </row>
    <row r="14145" spans="1:4" x14ac:dyDescent="0.25">
      <c r="A14145" s="2">
        <v>540</v>
      </c>
      <c r="B14145">
        <v>15690</v>
      </c>
      <c r="C14145" s="3">
        <v>63111.856794665997</v>
      </c>
      <c r="D14145" s="2"/>
    </row>
    <row r="14146" spans="1:4" x14ac:dyDescent="0.25">
      <c r="A14146" s="2">
        <v>540</v>
      </c>
      <c r="B14146">
        <v>15691</v>
      </c>
      <c r="C14146" s="3">
        <v>40983.375229999998</v>
      </c>
      <c r="D14146" s="2"/>
    </row>
    <row r="14147" spans="1:4" x14ac:dyDescent="0.25">
      <c r="A14147" s="2">
        <v>540</v>
      </c>
      <c r="B14147">
        <v>15692</v>
      </c>
      <c r="C14147" s="3">
        <v>32262.375046000001</v>
      </c>
      <c r="D14147" s="2"/>
    </row>
    <row r="14148" spans="1:4" x14ac:dyDescent="0.25">
      <c r="A14148" s="2">
        <v>540</v>
      </c>
      <c r="B14148">
        <v>15693</v>
      </c>
      <c r="C14148" s="3">
        <v>21551.308955</v>
      </c>
      <c r="D14148" s="2"/>
    </row>
    <row r="14149" spans="1:4" x14ac:dyDescent="0.25">
      <c r="A14149" s="2">
        <v>540</v>
      </c>
      <c r="B14149">
        <v>15694</v>
      </c>
      <c r="C14149" s="3">
        <v>53397.031153000004</v>
      </c>
      <c r="D14149" s="2"/>
    </row>
    <row r="14150" spans="1:4" x14ac:dyDescent="0.25">
      <c r="A14150" s="2">
        <v>540</v>
      </c>
      <c r="B14150">
        <v>15695</v>
      </c>
      <c r="C14150" s="3">
        <v>28240.744988999999</v>
      </c>
      <c r="D14150" s="2"/>
    </row>
    <row r="14151" spans="1:4" x14ac:dyDescent="0.25">
      <c r="A14151" s="2">
        <v>540</v>
      </c>
      <c r="B14151">
        <v>15696</v>
      </c>
      <c r="C14151" s="3">
        <v>85978.225875000004</v>
      </c>
      <c r="D14151" s="2"/>
    </row>
    <row r="14152" spans="1:4" x14ac:dyDescent="0.25">
      <c r="A14152" s="2">
        <v>540</v>
      </c>
      <c r="B14152">
        <v>15697</v>
      </c>
      <c r="C14152" s="3">
        <v>24477.191547999999</v>
      </c>
      <c r="D14152" s="2"/>
    </row>
    <row r="14153" spans="1:4" x14ac:dyDescent="0.25">
      <c r="A14153" s="2">
        <v>540</v>
      </c>
      <c r="B14153">
        <v>15698</v>
      </c>
      <c r="C14153" s="3">
        <v>9875.4298870000002</v>
      </c>
      <c r="D14153" s="2"/>
    </row>
    <row r="14154" spans="1:4" x14ac:dyDescent="0.25">
      <c r="A14154" s="2">
        <v>540</v>
      </c>
      <c r="B14154">
        <v>15699</v>
      </c>
      <c r="C14154" s="3">
        <v>97208.946886666003</v>
      </c>
      <c r="D14154" s="2"/>
    </row>
    <row r="14155" spans="1:4" x14ac:dyDescent="0.25">
      <c r="A14155" s="2">
        <v>540</v>
      </c>
      <c r="B14155">
        <v>15700</v>
      </c>
      <c r="C14155" s="3">
        <v>106137.517103666</v>
      </c>
      <c r="D14155" s="2"/>
    </row>
    <row r="14156" spans="1:4" x14ac:dyDescent="0.25">
      <c r="A14156" s="2">
        <v>540</v>
      </c>
      <c r="B14156">
        <v>15701</v>
      </c>
      <c r="C14156" s="3">
        <v>955.61406399999998</v>
      </c>
      <c r="D14156" s="2"/>
    </row>
    <row r="14157" spans="1:4" x14ac:dyDescent="0.25">
      <c r="A14157" s="2">
        <v>540</v>
      </c>
      <c r="B14157">
        <v>15702</v>
      </c>
      <c r="C14157" s="3">
        <v>25432.805612</v>
      </c>
      <c r="D14157" s="2"/>
    </row>
    <row r="14158" spans="1:4" x14ac:dyDescent="0.25">
      <c r="A14158" s="2">
        <v>540</v>
      </c>
      <c r="B14158">
        <v>15703</v>
      </c>
      <c r="C14158" s="3">
        <v>96809.269826999996</v>
      </c>
      <c r="D14158" s="2"/>
    </row>
    <row r="14159" spans="1:4" x14ac:dyDescent="0.25">
      <c r="A14159" s="2">
        <v>540</v>
      </c>
      <c r="B14159">
        <v>15704</v>
      </c>
      <c r="C14159" s="3">
        <v>20158.408437999999</v>
      </c>
      <c r="D14159" s="2"/>
    </row>
    <row r="14160" spans="1:4" x14ac:dyDescent="0.25">
      <c r="A14160" s="2">
        <v>540</v>
      </c>
      <c r="B14160">
        <v>15705</v>
      </c>
      <c r="C14160" s="3">
        <v>80537.218038999999</v>
      </c>
      <c r="D14160" s="2"/>
    </row>
    <row r="14161" spans="1:4" x14ac:dyDescent="0.25">
      <c r="A14161" s="2">
        <v>540</v>
      </c>
      <c r="B14161">
        <v>15706</v>
      </c>
      <c r="C14161" s="3">
        <v>11218.453767000001</v>
      </c>
      <c r="D14161" s="2"/>
    </row>
    <row r="14162" spans="1:4" x14ac:dyDescent="0.25">
      <c r="A14162" s="2">
        <v>540</v>
      </c>
      <c r="B14162">
        <v>15707</v>
      </c>
      <c r="C14162" s="3">
        <v>8782.2597819999992</v>
      </c>
      <c r="D14162" s="2"/>
    </row>
    <row r="14163" spans="1:4" x14ac:dyDescent="0.25">
      <c r="A14163" s="2">
        <v>540</v>
      </c>
      <c r="B14163">
        <v>15708</v>
      </c>
      <c r="C14163" s="3">
        <v>16272.051787</v>
      </c>
      <c r="D14163" s="2"/>
    </row>
    <row r="14164" spans="1:4" x14ac:dyDescent="0.25">
      <c r="A14164" s="2">
        <v>540</v>
      </c>
      <c r="B14164">
        <v>15709</v>
      </c>
      <c r="C14164" s="3">
        <v>91755.671805000005</v>
      </c>
      <c r="D14164" s="2"/>
    </row>
    <row r="14165" spans="1:4" x14ac:dyDescent="0.25">
      <c r="A14165" s="2">
        <v>540</v>
      </c>
      <c r="B14165">
        <v>15710</v>
      </c>
      <c r="C14165" s="3">
        <v>94761.368448666006</v>
      </c>
      <c r="D14165" s="2"/>
    </row>
    <row r="14166" spans="1:4" x14ac:dyDescent="0.25">
      <c r="A14166" s="2">
        <v>540</v>
      </c>
      <c r="B14166">
        <v>15711</v>
      </c>
      <c r="C14166" s="3">
        <v>13914.838384999999</v>
      </c>
      <c r="D14166" s="2"/>
    </row>
    <row r="14167" spans="1:4" x14ac:dyDescent="0.25">
      <c r="A14167" s="2">
        <v>540</v>
      </c>
      <c r="B14167">
        <v>15712</v>
      </c>
      <c r="C14167" s="3">
        <v>4118.0114460000004</v>
      </c>
      <c r="D14167" s="2"/>
    </row>
    <row r="14168" spans="1:4" x14ac:dyDescent="0.25">
      <c r="A14168" s="2">
        <v>540</v>
      </c>
      <c r="B14168">
        <v>15713</v>
      </c>
      <c r="C14168" s="3">
        <v>4118.0114460000004</v>
      </c>
      <c r="D14168" s="2"/>
    </row>
    <row r="14169" spans="1:4" x14ac:dyDescent="0.25">
      <c r="A14169" s="2">
        <v>540</v>
      </c>
      <c r="B14169">
        <v>15714</v>
      </c>
      <c r="C14169" s="3">
        <v>108676.206831666</v>
      </c>
      <c r="D14169" s="2"/>
    </row>
    <row r="14170" spans="1:4" x14ac:dyDescent="0.25">
      <c r="A14170" s="2">
        <v>540</v>
      </c>
      <c r="B14170">
        <v>15715</v>
      </c>
      <c r="C14170" s="3">
        <v>95873.683250999995</v>
      </c>
      <c r="D14170" s="2"/>
    </row>
    <row r="14171" spans="1:4" x14ac:dyDescent="0.25">
      <c r="A14171" s="2">
        <v>540</v>
      </c>
      <c r="B14171">
        <v>15716</v>
      </c>
      <c r="C14171" s="3">
        <v>131.896061</v>
      </c>
      <c r="D14171" s="2"/>
    </row>
    <row r="14172" spans="1:4" x14ac:dyDescent="0.25">
      <c r="A14172" s="2">
        <v>540</v>
      </c>
      <c r="B14172">
        <v>15717</v>
      </c>
      <c r="C14172" s="3">
        <v>17760.464822999998</v>
      </c>
      <c r="D14172" s="2"/>
    </row>
    <row r="14173" spans="1:4" x14ac:dyDescent="0.25">
      <c r="A14173" s="2">
        <v>540</v>
      </c>
      <c r="B14173">
        <v>15718</v>
      </c>
      <c r="C14173" s="3">
        <v>17892.360884000002</v>
      </c>
      <c r="D14173" s="2"/>
    </row>
    <row r="14174" spans="1:4" x14ac:dyDescent="0.25">
      <c r="A14174" s="2">
        <v>540</v>
      </c>
      <c r="B14174">
        <v>15719</v>
      </c>
      <c r="C14174" s="3">
        <v>8063.1641369999998</v>
      </c>
      <c r="D14174" s="2"/>
    </row>
    <row r="14175" spans="1:4" x14ac:dyDescent="0.25">
      <c r="A14175" s="2">
        <v>540</v>
      </c>
      <c r="B14175">
        <v>15720</v>
      </c>
      <c r="C14175" s="3">
        <v>91486.803687666004</v>
      </c>
      <c r="D14175" s="2"/>
    </row>
    <row r="14176" spans="1:4" x14ac:dyDescent="0.25">
      <c r="A14176" s="2">
        <v>540</v>
      </c>
      <c r="B14176">
        <v>15721</v>
      </c>
      <c r="C14176" s="3">
        <v>37376.619225000002</v>
      </c>
      <c r="D14176" s="2"/>
    </row>
    <row r="14177" spans="1:4" x14ac:dyDescent="0.25">
      <c r="A14177" s="2">
        <v>540</v>
      </c>
      <c r="B14177">
        <v>15722</v>
      </c>
      <c r="C14177" s="3">
        <v>79707.604850000003</v>
      </c>
      <c r="D14177" s="2"/>
    </row>
    <row r="14178" spans="1:4" x14ac:dyDescent="0.25">
      <c r="A14178" s="2">
        <v>540</v>
      </c>
      <c r="B14178">
        <v>15723</v>
      </c>
      <c r="C14178" s="3">
        <v>12454.962219999999</v>
      </c>
      <c r="D14178" s="2"/>
    </row>
    <row r="14179" spans="1:4" x14ac:dyDescent="0.25">
      <c r="A14179" s="2">
        <v>540</v>
      </c>
      <c r="B14179">
        <v>15724</v>
      </c>
      <c r="C14179" s="3">
        <v>6867.3083926660001</v>
      </c>
      <c r="D14179" s="2"/>
    </row>
    <row r="14180" spans="1:4" x14ac:dyDescent="0.25">
      <c r="A14180" s="2">
        <v>540</v>
      </c>
      <c r="B14180">
        <v>15725</v>
      </c>
      <c r="C14180" s="3">
        <v>59714.833065999999</v>
      </c>
      <c r="D14180" s="2"/>
    </row>
    <row r="14181" spans="1:4" x14ac:dyDescent="0.25">
      <c r="A14181" s="2">
        <v>540</v>
      </c>
      <c r="B14181">
        <v>15726</v>
      </c>
      <c r="C14181" s="3">
        <v>13014.522577</v>
      </c>
      <c r="D14181" s="2"/>
    </row>
    <row r="14182" spans="1:4" x14ac:dyDescent="0.25">
      <c r="A14182" s="2">
        <v>540</v>
      </c>
      <c r="B14182">
        <v>15727</v>
      </c>
      <c r="C14182" s="3">
        <v>18019.217591000001</v>
      </c>
      <c r="D14182" s="2"/>
    </row>
    <row r="14183" spans="1:4" x14ac:dyDescent="0.25">
      <c r="A14183" s="2">
        <v>540</v>
      </c>
      <c r="B14183">
        <v>15728</v>
      </c>
      <c r="C14183" s="3">
        <v>3941.8656380000002</v>
      </c>
      <c r="D14183" s="2"/>
    </row>
    <row r="14184" spans="1:4" x14ac:dyDescent="0.25">
      <c r="A14184" s="2">
        <v>540</v>
      </c>
      <c r="B14184">
        <v>15729</v>
      </c>
      <c r="C14184" s="3">
        <v>31059.987644000001</v>
      </c>
      <c r="D14184" s="2"/>
    </row>
    <row r="14185" spans="1:4" x14ac:dyDescent="0.25">
      <c r="A14185" s="2">
        <v>540</v>
      </c>
      <c r="B14185">
        <v>15730</v>
      </c>
      <c r="C14185" s="3">
        <v>37475.010782999998</v>
      </c>
      <c r="D14185" s="2"/>
    </row>
    <row r="14186" spans="1:4" x14ac:dyDescent="0.25">
      <c r="A14186" s="2">
        <v>540</v>
      </c>
      <c r="B14186">
        <v>15731</v>
      </c>
      <c r="C14186" s="3">
        <v>6270.3687440000003</v>
      </c>
      <c r="D14186" s="2"/>
    </row>
    <row r="14187" spans="1:4" x14ac:dyDescent="0.25">
      <c r="A14187" s="2">
        <v>540</v>
      </c>
      <c r="B14187">
        <v>15732</v>
      </c>
      <c r="C14187" s="3">
        <v>31694.494741999999</v>
      </c>
      <c r="D14187" s="2"/>
    </row>
    <row r="14188" spans="1:4" x14ac:dyDescent="0.25">
      <c r="A14188" s="2">
        <v>540</v>
      </c>
      <c r="B14188">
        <v>15733</v>
      </c>
      <c r="C14188" s="3">
        <v>8492.5859459999992</v>
      </c>
      <c r="D14188" s="2"/>
    </row>
    <row r="14189" spans="1:4" x14ac:dyDescent="0.25">
      <c r="A14189" s="2">
        <v>540</v>
      </c>
      <c r="B14189">
        <v>15736</v>
      </c>
      <c r="C14189" s="3">
        <v>7300.7679070000004</v>
      </c>
      <c r="D14189" s="2"/>
    </row>
    <row r="14190" spans="1:4" x14ac:dyDescent="0.25">
      <c r="A14190" s="2">
        <v>540</v>
      </c>
      <c r="B14190">
        <v>15737</v>
      </c>
      <c r="C14190" s="3">
        <v>6944.4549660000002</v>
      </c>
      <c r="D14190" s="2"/>
    </row>
    <row r="14191" spans="1:4" x14ac:dyDescent="0.25">
      <c r="A14191" s="2">
        <v>540</v>
      </c>
      <c r="B14191">
        <v>15738</v>
      </c>
      <c r="C14191" s="3">
        <v>41424.576867999996</v>
      </c>
      <c r="D14191" s="2"/>
    </row>
    <row r="14192" spans="1:4" x14ac:dyDescent="0.25">
      <c r="A14192" s="2">
        <v>540</v>
      </c>
      <c r="B14192">
        <v>15739</v>
      </c>
      <c r="C14192" s="3">
        <v>29836.299281</v>
      </c>
      <c r="D14192" s="2"/>
    </row>
    <row r="14193" spans="1:4" x14ac:dyDescent="0.25">
      <c r="A14193" s="2">
        <v>540</v>
      </c>
      <c r="B14193">
        <v>15742</v>
      </c>
      <c r="C14193" s="3">
        <v>3771.84987</v>
      </c>
      <c r="D14193" s="2"/>
    </row>
    <row r="14194" spans="1:4" x14ac:dyDescent="0.25">
      <c r="A14194" s="2">
        <v>540</v>
      </c>
      <c r="B14194">
        <v>15745</v>
      </c>
      <c r="C14194" s="3">
        <v>7300.7679070000004</v>
      </c>
      <c r="D14194" s="2"/>
    </row>
    <row r="14195" spans="1:4" x14ac:dyDescent="0.25">
      <c r="A14195" s="2">
        <v>540</v>
      </c>
      <c r="B14195">
        <v>15746</v>
      </c>
      <c r="C14195" s="3">
        <v>5092.267683</v>
      </c>
      <c r="D14195" s="2"/>
    </row>
    <row r="14196" spans="1:4" x14ac:dyDescent="0.25">
      <c r="A14196" s="2">
        <v>540</v>
      </c>
      <c r="B14196">
        <v>15747</v>
      </c>
      <c r="C14196" s="3">
        <v>4516.2626410000003</v>
      </c>
      <c r="D14196" s="2"/>
    </row>
    <row r="14197" spans="1:4" x14ac:dyDescent="0.25">
      <c r="A14197" s="2">
        <v>540</v>
      </c>
      <c r="B14197">
        <v>15749</v>
      </c>
      <c r="C14197" s="3">
        <v>3865.7966430000001</v>
      </c>
      <c r="D14197" s="2"/>
    </row>
    <row r="14198" spans="1:4" x14ac:dyDescent="0.25">
      <c r="A14198" s="2">
        <v>540</v>
      </c>
      <c r="B14198">
        <v>15750</v>
      </c>
      <c r="C14198" s="3">
        <v>5576.3420990000004</v>
      </c>
      <c r="D14198" s="2"/>
    </row>
    <row r="14199" spans="1:4" x14ac:dyDescent="0.25">
      <c r="A14199" s="2">
        <v>540</v>
      </c>
      <c r="B14199">
        <v>15756</v>
      </c>
      <c r="C14199" s="3">
        <v>5661.5502800000004</v>
      </c>
      <c r="D14199" s="2"/>
    </row>
    <row r="14200" spans="1:4" x14ac:dyDescent="0.25">
      <c r="A14200" s="2">
        <v>540</v>
      </c>
      <c r="B14200">
        <v>15757</v>
      </c>
      <c r="C14200" s="3">
        <v>11482.765734000001</v>
      </c>
      <c r="D14200" s="2"/>
    </row>
    <row r="14201" spans="1:4" x14ac:dyDescent="0.25">
      <c r="A14201" s="2">
        <v>540</v>
      </c>
      <c r="B14201">
        <v>15759</v>
      </c>
      <c r="C14201" s="3">
        <v>25970.353503999999</v>
      </c>
      <c r="D14201" s="2"/>
    </row>
    <row r="14202" spans="1:4" x14ac:dyDescent="0.25">
      <c r="A14202" s="2">
        <v>540</v>
      </c>
      <c r="B14202">
        <v>15760</v>
      </c>
      <c r="C14202" s="3">
        <v>19325.473765999999</v>
      </c>
      <c r="D14202" s="2"/>
    </row>
    <row r="14203" spans="1:4" x14ac:dyDescent="0.25">
      <c r="A14203" s="2">
        <v>540</v>
      </c>
      <c r="B14203">
        <v>15761</v>
      </c>
      <c r="C14203" s="3">
        <v>9404.0614810000006</v>
      </c>
      <c r="D14203" s="2"/>
    </row>
    <row r="14204" spans="1:4" x14ac:dyDescent="0.25">
      <c r="A14204" s="2">
        <v>540</v>
      </c>
      <c r="B14204">
        <v>15762</v>
      </c>
      <c r="C14204" s="3">
        <v>15597.85677</v>
      </c>
      <c r="D14204" s="2"/>
    </row>
    <row r="14205" spans="1:4" x14ac:dyDescent="0.25">
      <c r="A14205" s="2">
        <v>540</v>
      </c>
      <c r="B14205">
        <v>15763</v>
      </c>
      <c r="C14205" s="3">
        <v>5724.3933550000002</v>
      </c>
      <c r="D14205" s="2"/>
    </row>
    <row r="14206" spans="1:4" x14ac:dyDescent="0.25">
      <c r="A14206" s="2">
        <v>540</v>
      </c>
      <c r="B14206">
        <v>15764</v>
      </c>
      <c r="C14206" s="3">
        <v>5204.5362489999998</v>
      </c>
      <c r="D14206" s="2"/>
    </row>
    <row r="14207" spans="1:4" x14ac:dyDescent="0.25">
      <c r="A14207" s="2">
        <v>540</v>
      </c>
      <c r="B14207">
        <v>15765</v>
      </c>
      <c r="C14207" s="3">
        <v>8403.0524530000002</v>
      </c>
      <c r="D14207" s="2"/>
    </row>
    <row r="14208" spans="1:4" x14ac:dyDescent="0.25">
      <c r="A14208" s="2">
        <v>540</v>
      </c>
      <c r="B14208">
        <v>15766</v>
      </c>
      <c r="C14208" s="3">
        <v>10832.070213000001</v>
      </c>
      <c r="D14208" s="2"/>
    </row>
    <row r="14209" spans="1:4" x14ac:dyDescent="0.25">
      <c r="A14209" s="2">
        <v>540</v>
      </c>
      <c r="B14209">
        <v>15767</v>
      </c>
      <c r="C14209" s="3">
        <v>133902.762130666</v>
      </c>
      <c r="D14209" s="2"/>
    </row>
    <row r="14210" spans="1:4" x14ac:dyDescent="0.25">
      <c r="A14210" s="2">
        <v>540</v>
      </c>
      <c r="B14210">
        <v>15768</v>
      </c>
      <c r="C14210" s="3">
        <v>108963.581907666</v>
      </c>
      <c r="D14210" s="2"/>
    </row>
    <row r="14211" spans="1:4" x14ac:dyDescent="0.25">
      <c r="A14211" s="2">
        <v>540</v>
      </c>
      <c r="B14211">
        <v>15769</v>
      </c>
      <c r="C14211" s="3">
        <v>26165.334035</v>
      </c>
      <c r="D14211" s="2"/>
    </row>
    <row r="14212" spans="1:4" x14ac:dyDescent="0.25">
      <c r="A14212" s="2">
        <v>540</v>
      </c>
      <c r="B14212">
        <v>15770</v>
      </c>
      <c r="C14212" s="3">
        <v>12206.142456</v>
      </c>
      <c r="D14212" s="2"/>
    </row>
    <row r="14213" spans="1:4" x14ac:dyDescent="0.25">
      <c r="A14213" s="2">
        <v>540</v>
      </c>
      <c r="B14213">
        <v>15771</v>
      </c>
      <c r="C14213" s="3">
        <v>12005.149391999999</v>
      </c>
      <c r="D14213" s="2"/>
    </row>
    <row r="14214" spans="1:4" x14ac:dyDescent="0.25">
      <c r="A14214" s="2">
        <v>540</v>
      </c>
      <c r="B14214">
        <v>15772</v>
      </c>
      <c r="C14214" s="3">
        <v>12607.649705</v>
      </c>
      <c r="D14214" s="2"/>
    </row>
    <row r="14215" spans="1:4" x14ac:dyDescent="0.25">
      <c r="A14215" s="2">
        <v>540</v>
      </c>
      <c r="B14215">
        <v>15773</v>
      </c>
      <c r="C14215" s="3">
        <v>37964.373023665998</v>
      </c>
      <c r="D14215" s="2"/>
    </row>
    <row r="14216" spans="1:4" x14ac:dyDescent="0.25">
      <c r="A14216" s="2">
        <v>540</v>
      </c>
      <c r="B14216">
        <v>15774</v>
      </c>
      <c r="C14216" s="3">
        <v>64129.707061665998</v>
      </c>
      <c r="D14216" s="2"/>
    </row>
    <row r="14217" spans="1:4" x14ac:dyDescent="0.25">
      <c r="A14217" s="2">
        <v>540</v>
      </c>
      <c r="B14217">
        <v>15775</v>
      </c>
      <c r="C14217" s="3">
        <v>56656.511985999998</v>
      </c>
      <c r="D14217" s="2"/>
    </row>
    <row r="14218" spans="1:4" x14ac:dyDescent="0.25">
      <c r="A14218" s="2">
        <v>540</v>
      </c>
      <c r="B14218">
        <v>15776</v>
      </c>
      <c r="C14218" s="3">
        <v>125549.094</v>
      </c>
      <c r="D14218" s="2"/>
    </row>
    <row r="14219" spans="1:4" x14ac:dyDescent="0.25">
      <c r="A14219" s="2">
        <v>540</v>
      </c>
      <c r="B14219">
        <v>15778</v>
      </c>
      <c r="C14219" s="3">
        <v>15754.711823</v>
      </c>
      <c r="D14219" s="2"/>
    </row>
    <row r="14220" spans="1:4" x14ac:dyDescent="0.25">
      <c r="A14220" s="2">
        <v>540</v>
      </c>
      <c r="B14220">
        <v>15779</v>
      </c>
      <c r="C14220" s="3">
        <v>57058.379287000003</v>
      </c>
      <c r="D14220" s="2"/>
    </row>
    <row r="14221" spans="1:4" x14ac:dyDescent="0.25">
      <c r="A14221" s="2">
        <v>540</v>
      </c>
      <c r="B14221">
        <v>15780</v>
      </c>
      <c r="C14221" s="3">
        <v>56267.633207999999</v>
      </c>
      <c r="D14221" s="2"/>
    </row>
    <row r="14222" spans="1:4" x14ac:dyDescent="0.25">
      <c r="A14222" s="2">
        <v>540</v>
      </c>
      <c r="B14222">
        <v>15781</v>
      </c>
      <c r="C14222" s="3">
        <v>24939.180225</v>
      </c>
      <c r="D14222" s="2"/>
    </row>
    <row r="14223" spans="1:4" x14ac:dyDescent="0.25">
      <c r="A14223" s="2">
        <v>540</v>
      </c>
      <c r="B14223">
        <v>15782</v>
      </c>
      <c r="C14223" s="3">
        <v>8093.9784330000002</v>
      </c>
      <c r="D14223" s="2"/>
    </row>
    <row r="14224" spans="1:4" x14ac:dyDescent="0.25">
      <c r="A14224" s="2">
        <v>540</v>
      </c>
      <c r="B14224">
        <v>15783</v>
      </c>
      <c r="C14224" s="3">
        <v>11303.240071332</v>
      </c>
      <c r="D14224" s="2"/>
    </row>
    <row r="14225" spans="1:4" x14ac:dyDescent="0.25">
      <c r="A14225" s="2">
        <v>540</v>
      </c>
      <c r="B14225">
        <v>15784</v>
      </c>
      <c r="C14225" s="3">
        <v>9816.9117703320007</v>
      </c>
      <c r="D14225" s="2"/>
    </row>
    <row r="14226" spans="1:4" x14ac:dyDescent="0.25">
      <c r="A14226" s="2">
        <v>540</v>
      </c>
      <c r="B14226">
        <v>15785</v>
      </c>
      <c r="C14226" s="3">
        <v>4196.5918780000002</v>
      </c>
      <c r="D14226" s="2"/>
    </row>
    <row r="14227" spans="1:4" x14ac:dyDescent="0.25">
      <c r="A14227" s="2">
        <v>540</v>
      </c>
      <c r="B14227">
        <v>15786</v>
      </c>
      <c r="C14227" s="3">
        <v>17952.493855000001</v>
      </c>
      <c r="D14227" s="2"/>
    </row>
    <row r="14228" spans="1:4" x14ac:dyDescent="0.25">
      <c r="A14228" s="2">
        <v>540</v>
      </c>
      <c r="B14228">
        <v>15787</v>
      </c>
      <c r="C14228" s="3">
        <v>19481.306425999999</v>
      </c>
      <c r="D14228" s="2"/>
    </row>
    <row r="14229" spans="1:4" x14ac:dyDescent="0.25">
      <c r="A14229" s="2">
        <v>540</v>
      </c>
      <c r="B14229">
        <v>15788</v>
      </c>
      <c r="C14229" s="3">
        <v>1144.410734</v>
      </c>
      <c r="D14229" s="2"/>
    </row>
    <row r="14230" spans="1:4" x14ac:dyDescent="0.25">
      <c r="A14230" s="2">
        <v>540</v>
      </c>
      <c r="B14230">
        <v>15789</v>
      </c>
      <c r="C14230" s="3">
        <v>19481.306425999999</v>
      </c>
      <c r="D14230" s="2"/>
    </row>
    <row r="14231" spans="1:4" x14ac:dyDescent="0.25">
      <c r="A14231" s="2">
        <v>540</v>
      </c>
      <c r="B14231">
        <v>15790</v>
      </c>
      <c r="C14231" s="3">
        <v>17759.279064999999</v>
      </c>
      <c r="D14231" s="2"/>
    </row>
    <row r="14232" spans="1:4" x14ac:dyDescent="0.25">
      <c r="A14232" s="2">
        <v>540</v>
      </c>
      <c r="B14232">
        <v>15791</v>
      </c>
      <c r="C14232" s="3">
        <v>1193.454355332</v>
      </c>
      <c r="D14232" s="2"/>
    </row>
    <row r="14233" spans="1:4" x14ac:dyDescent="0.25">
      <c r="A14233" s="2">
        <v>540</v>
      </c>
      <c r="B14233">
        <v>15792</v>
      </c>
      <c r="C14233" s="3">
        <v>9025.4795383319997</v>
      </c>
      <c r="D14233" s="2"/>
    </row>
    <row r="14234" spans="1:4" x14ac:dyDescent="0.25">
      <c r="A14234" s="2">
        <v>540</v>
      </c>
      <c r="B14234">
        <v>15793</v>
      </c>
      <c r="C14234" s="3">
        <v>3350.0822790000002</v>
      </c>
      <c r="D14234" s="2"/>
    </row>
    <row r="14235" spans="1:4" x14ac:dyDescent="0.25">
      <c r="A14235" s="2">
        <v>540</v>
      </c>
      <c r="B14235">
        <v>15794</v>
      </c>
      <c r="C14235" s="3">
        <v>5840.0629813320002</v>
      </c>
      <c r="D14235" s="2"/>
    </row>
    <row r="14236" spans="1:4" x14ac:dyDescent="0.25">
      <c r="A14236" s="2">
        <v>540</v>
      </c>
      <c r="B14236">
        <v>15795</v>
      </c>
      <c r="C14236" s="3">
        <v>2722.248439</v>
      </c>
      <c r="D14236" s="2"/>
    </row>
    <row r="14237" spans="1:4" x14ac:dyDescent="0.25">
      <c r="A14237" s="2">
        <v>540</v>
      </c>
      <c r="B14237">
        <v>15796</v>
      </c>
      <c r="C14237" s="3">
        <v>1128.9227069999999</v>
      </c>
      <c r="D14237" s="2"/>
    </row>
    <row r="14238" spans="1:4" x14ac:dyDescent="0.25">
      <c r="A14238" s="2">
        <v>540</v>
      </c>
      <c r="B14238">
        <v>15797</v>
      </c>
      <c r="C14238" s="3">
        <v>9792.6317170000002</v>
      </c>
      <c r="D14238" s="2"/>
    </row>
    <row r="14239" spans="1:4" x14ac:dyDescent="0.25">
      <c r="A14239" s="2">
        <v>540</v>
      </c>
      <c r="B14239">
        <v>15798</v>
      </c>
      <c r="C14239" s="3">
        <v>19268.841423000002</v>
      </c>
      <c r="D14239" s="2"/>
    </row>
    <row r="14240" spans="1:4" x14ac:dyDescent="0.25">
      <c r="A14240" s="2">
        <v>540</v>
      </c>
      <c r="B14240">
        <v>15799</v>
      </c>
      <c r="C14240" s="3">
        <v>3711.851576</v>
      </c>
      <c r="D14240" s="2"/>
    </row>
    <row r="14241" spans="1:4" x14ac:dyDescent="0.25">
      <c r="A14241" s="2">
        <v>540</v>
      </c>
      <c r="B14241">
        <v>15800</v>
      </c>
      <c r="C14241" s="3">
        <v>20106.769627000001</v>
      </c>
      <c r="D14241" s="2"/>
    </row>
    <row r="14242" spans="1:4" x14ac:dyDescent="0.25">
      <c r="A14242" s="2">
        <v>540</v>
      </c>
      <c r="B14242">
        <v>15801</v>
      </c>
      <c r="C14242" s="3">
        <v>9246.2850610000005</v>
      </c>
      <c r="D14242" s="2"/>
    </row>
    <row r="14243" spans="1:4" x14ac:dyDescent="0.25">
      <c r="A14243" s="2">
        <v>540</v>
      </c>
      <c r="B14243">
        <v>15803</v>
      </c>
      <c r="C14243" s="3">
        <v>15625.016742</v>
      </c>
      <c r="D14243" s="2"/>
    </row>
    <row r="14244" spans="1:4" x14ac:dyDescent="0.25">
      <c r="A14244" s="2">
        <v>540</v>
      </c>
      <c r="B14244">
        <v>15804</v>
      </c>
      <c r="C14244" s="3">
        <v>5193.3842699999996</v>
      </c>
      <c r="D14244" s="2"/>
    </row>
    <row r="14245" spans="1:4" x14ac:dyDescent="0.25">
      <c r="A14245" s="2">
        <v>540</v>
      </c>
      <c r="B14245">
        <v>15805</v>
      </c>
      <c r="C14245" s="3">
        <v>8370.3626949999998</v>
      </c>
      <c r="D14245" s="2"/>
    </row>
    <row r="14246" spans="1:4" x14ac:dyDescent="0.25">
      <c r="A14246" s="2">
        <v>540</v>
      </c>
      <c r="B14246">
        <v>15806</v>
      </c>
      <c r="C14246" s="3">
        <v>3245.2854189999998</v>
      </c>
      <c r="D14246" s="2"/>
    </row>
    <row r="14247" spans="1:4" x14ac:dyDescent="0.25">
      <c r="A14247" s="2">
        <v>540</v>
      </c>
      <c r="B14247">
        <v>15807</v>
      </c>
      <c r="C14247" s="3">
        <v>23966.609991000001</v>
      </c>
      <c r="D14247" s="2"/>
    </row>
    <row r="14248" spans="1:4" x14ac:dyDescent="0.25">
      <c r="A14248" s="2">
        <v>540</v>
      </c>
      <c r="B14248">
        <v>15808</v>
      </c>
      <c r="C14248" s="3">
        <v>13069.866978</v>
      </c>
      <c r="D14248" s="2"/>
    </row>
    <row r="14249" spans="1:4" x14ac:dyDescent="0.25">
      <c r="A14249" s="2">
        <v>540</v>
      </c>
      <c r="B14249">
        <v>15809</v>
      </c>
      <c r="C14249" s="3">
        <v>14201.376937999999</v>
      </c>
      <c r="D14249" s="2"/>
    </row>
    <row r="14250" spans="1:4" x14ac:dyDescent="0.25">
      <c r="A14250" s="2">
        <v>540</v>
      </c>
      <c r="B14250">
        <v>15810</v>
      </c>
      <c r="C14250" s="3">
        <v>9429.4887519999993</v>
      </c>
      <c r="D14250" s="2"/>
    </row>
    <row r="14251" spans="1:4" x14ac:dyDescent="0.25">
      <c r="A14251" s="2">
        <v>540</v>
      </c>
      <c r="B14251">
        <v>15811</v>
      </c>
      <c r="C14251" s="3">
        <v>13569.629605</v>
      </c>
      <c r="D14251" s="2"/>
    </row>
    <row r="14252" spans="1:4" x14ac:dyDescent="0.25">
      <c r="A14252" s="2">
        <v>540</v>
      </c>
      <c r="B14252">
        <v>15812</v>
      </c>
      <c r="C14252" s="3">
        <v>11554.515959</v>
      </c>
      <c r="D14252" s="2"/>
    </row>
    <row r="14253" spans="1:4" x14ac:dyDescent="0.25">
      <c r="A14253" s="2">
        <v>540</v>
      </c>
      <c r="B14253">
        <v>15813</v>
      </c>
      <c r="C14253" s="3">
        <v>974.93500200000005</v>
      </c>
      <c r="D14253" s="2"/>
    </row>
    <row r="14254" spans="1:4" x14ac:dyDescent="0.25">
      <c r="A14254" s="2">
        <v>540</v>
      </c>
      <c r="B14254">
        <v>15815</v>
      </c>
      <c r="C14254" s="3">
        <v>23785.026526000001</v>
      </c>
      <c r="D14254" s="2"/>
    </row>
    <row r="14255" spans="1:4" x14ac:dyDescent="0.25">
      <c r="A14255" s="2">
        <v>540</v>
      </c>
      <c r="B14255">
        <v>15816</v>
      </c>
      <c r="C14255" s="3">
        <v>23028.129560332</v>
      </c>
      <c r="D14255" s="2"/>
    </row>
    <row r="14256" spans="1:4" x14ac:dyDescent="0.25">
      <c r="A14256" s="2">
        <v>540</v>
      </c>
      <c r="B14256">
        <v>15818</v>
      </c>
      <c r="C14256" s="3">
        <v>3087.023635</v>
      </c>
      <c r="D14256" s="2"/>
    </row>
    <row r="14257" spans="1:4" x14ac:dyDescent="0.25">
      <c r="A14257" s="2">
        <v>540</v>
      </c>
      <c r="B14257">
        <v>15819</v>
      </c>
      <c r="C14257" s="3">
        <v>5327.6001390000001</v>
      </c>
      <c r="D14257" s="2"/>
    </row>
    <row r="14258" spans="1:4" x14ac:dyDescent="0.25">
      <c r="A14258" s="2">
        <v>540</v>
      </c>
      <c r="B14258">
        <v>15820</v>
      </c>
      <c r="C14258" s="3">
        <v>6605.1939890000003</v>
      </c>
      <c r="D14258" s="2"/>
    </row>
    <row r="14259" spans="1:4" x14ac:dyDescent="0.25">
      <c r="A14259" s="2">
        <v>540</v>
      </c>
      <c r="B14259">
        <v>15821</v>
      </c>
      <c r="C14259" s="3">
        <v>8910.8155669999996</v>
      </c>
      <c r="D14259" s="2"/>
    </row>
    <row r="14260" spans="1:4" x14ac:dyDescent="0.25">
      <c r="A14260" s="2">
        <v>540</v>
      </c>
      <c r="B14260">
        <v>15822</v>
      </c>
      <c r="C14260" s="3">
        <v>6737.3639899999998</v>
      </c>
      <c r="D14260" s="2"/>
    </row>
    <row r="14261" spans="1:4" x14ac:dyDescent="0.25">
      <c r="A14261" s="2">
        <v>540</v>
      </c>
      <c r="B14261">
        <v>15823</v>
      </c>
      <c r="C14261" s="3">
        <v>8229.2711940000008</v>
      </c>
      <c r="D14261" s="2"/>
    </row>
    <row r="14262" spans="1:4" x14ac:dyDescent="0.25">
      <c r="A14262" s="2">
        <v>540</v>
      </c>
      <c r="B14262">
        <v>15824</v>
      </c>
      <c r="C14262" s="3">
        <v>2312.2896340000002</v>
      </c>
      <c r="D14262" s="2"/>
    </row>
    <row r="14263" spans="1:4" x14ac:dyDescent="0.25">
      <c r="A14263" s="2">
        <v>540</v>
      </c>
      <c r="B14263">
        <v>15825</v>
      </c>
      <c r="C14263" s="3">
        <v>2440.6385620000001</v>
      </c>
      <c r="D14263" s="2"/>
    </row>
    <row r="14264" spans="1:4" x14ac:dyDescent="0.25">
      <c r="A14264" s="2">
        <v>540</v>
      </c>
      <c r="B14264">
        <v>15827</v>
      </c>
      <c r="C14264" s="3">
        <v>4072.872147</v>
      </c>
      <c r="D14264" s="2"/>
    </row>
    <row r="14265" spans="1:4" x14ac:dyDescent="0.25">
      <c r="A14265" s="2">
        <v>540</v>
      </c>
      <c r="B14265">
        <v>15830</v>
      </c>
      <c r="C14265" s="3">
        <v>2172.6379670000001</v>
      </c>
      <c r="D14265" s="2"/>
    </row>
    <row r="14266" spans="1:4" x14ac:dyDescent="0.25">
      <c r="A14266" s="2">
        <v>540</v>
      </c>
      <c r="B14266">
        <v>15831</v>
      </c>
      <c r="C14266" s="3">
        <v>2172.6379670000001</v>
      </c>
      <c r="D14266" s="2"/>
    </row>
    <row r="14267" spans="1:4" x14ac:dyDescent="0.25">
      <c r="A14267" s="2">
        <v>540</v>
      </c>
      <c r="B14267">
        <v>15832</v>
      </c>
      <c r="C14267" s="3">
        <v>2252.7503310000002</v>
      </c>
      <c r="D14267" s="2"/>
    </row>
    <row r="14268" spans="1:4" x14ac:dyDescent="0.25">
      <c r="A14268" s="2">
        <v>540</v>
      </c>
      <c r="B14268">
        <v>15833</v>
      </c>
      <c r="C14268" s="3">
        <v>3626.946598</v>
      </c>
      <c r="D14268" s="2"/>
    </row>
    <row r="14269" spans="1:4" x14ac:dyDescent="0.25">
      <c r="A14269" s="2">
        <v>540</v>
      </c>
      <c r="B14269">
        <v>15834</v>
      </c>
      <c r="C14269" s="3">
        <v>2017.961094</v>
      </c>
      <c r="D14269" s="2"/>
    </row>
    <row r="14270" spans="1:4" x14ac:dyDescent="0.25">
      <c r="A14270" s="2">
        <v>540</v>
      </c>
      <c r="B14270">
        <v>15835</v>
      </c>
      <c r="C14270" s="3">
        <v>11530.135899000001</v>
      </c>
      <c r="D14270" s="2"/>
    </row>
    <row r="14271" spans="1:4" x14ac:dyDescent="0.25">
      <c r="A14271" s="2">
        <v>540</v>
      </c>
      <c r="B14271">
        <v>15836</v>
      </c>
      <c r="C14271" s="3">
        <v>7399.9763359999997</v>
      </c>
      <c r="D14271" s="2"/>
    </row>
    <row r="14272" spans="1:4" x14ac:dyDescent="0.25">
      <c r="A14272" s="2">
        <v>540</v>
      </c>
      <c r="B14272">
        <v>15837</v>
      </c>
      <c r="C14272" s="3">
        <v>5641.3446860000004</v>
      </c>
      <c r="D14272" s="2"/>
    </row>
    <row r="14273" spans="1:4" x14ac:dyDescent="0.25">
      <c r="A14273" s="2">
        <v>540</v>
      </c>
      <c r="B14273">
        <v>15838</v>
      </c>
      <c r="C14273" s="3">
        <v>12233.239528</v>
      </c>
      <c r="D14273" s="2"/>
    </row>
    <row r="14274" spans="1:4" x14ac:dyDescent="0.25">
      <c r="A14274" s="2">
        <v>540</v>
      </c>
      <c r="B14274">
        <v>15839</v>
      </c>
      <c r="C14274" s="3">
        <v>28434.022467999999</v>
      </c>
      <c r="D14274" s="2"/>
    </row>
    <row r="14275" spans="1:4" x14ac:dyDescent="0.25">
      <c r="A14275" s="2">
        <v>540</v>
      </c>
      <c r="B14275">
        <v>15840</v>
      </c>
      <c r="C14275" s="3">
        <v>20380.046710999999</v>
      </c>
      <c r="D14275" s="2"/>
    </row>
    <row r="14276" spans="1:4" x14ac:dyDescent="0.25">
      <c r="A14276" s="2">
        <v>540</v>
      </c>
      <c r="B14276">
        <v>15841</v>
      </c>
      <c r="C14276" s="3">
        <v>6383.401562</v>
      </c>
      <c r="D14276" s="2"/>
    </row>
    <row r="14277" spans="1:4" x14ac:dyDescent="0.25">
      <c r="A14277" s="2">
        <v>540</v>
      </c>
      <c r="B14277">
        <v>15842</v>
      </c>
      <c r="C14277" s="3">
        <v>9389.5736560000005</v>
      </c>
      <c r="D14277" s="2"/>
    </row>
    <row r="14278" spans="1:4" x14ac:dyDescent="0.25">
      <c r="A14278" s="2">
        <v>540</v>
      </c>
      <c r="B14278">
        <v>15843</v>
      </c>
      <c r="C14278" s="3">
        <v>11144.417957</v>
      </c>
      <c r="D14278" s="2"/>
    </row>
    <row r="14279" spans="1:4" x14ac:dyDescent="0.25">
      <c r="A14279" s="2">
        <v>540</v>
      </c>
      <c r="B14279">
        <v>15844</v>
      </c>
      <c r="C14279" s="3">
        <v>11990.268281000001</v>
      </c>
      <c r="D14279" s="2"/>
    </row>
    <row r="14280" spans="1:4" x14ac:dyDescent="0.25">
      <c r="A14280" s="2">
        <v>540</v>
      </c>
      <c r="B14280">
        <v>15845</v>
      </c>
      <c r="C14280" s="3">
        <v>28359.675932999999</v>
      </c>
      <c r="D14280" s="2"/>
    </row>
    <row r="14281" spans="1:4" x14ac:dyDescent="0.25">
      <c r="A14281" s="2">
        <v>540</v>
      </c>
      <c r="B14281">
        <v>15846</v>
      </c>
      <c r="C14281" s="3">
        <v>5570.0092459999996</v>
      </c>
      <c r="D14281" s="2"/>
    </row>
    <row r="14282" spans="1:4" x14ac:dyDescent="0.25">
      <c r="A14282" s="2">
        <v>540</v>
      </c>
      <c r="B14282">
        <v>15847</v>
      </c>
      <c r="C14282" s="3">
        <v>17658.841939999998</v>
      </c>
      <c r="D14282" s="2"/>
    </row>
    <row r="14283" spans="1:4" x14ac:dyDescent="0.25">
      <c r="A14283" s="2">
        <v>540</v>
      </c>
      <c r="B14283">
        <v>15848</v>
      </c>
      <c r="C14283" s="3">
        <v>13529.427615000001</v>
      </c>
      <c r="D14283" s="2"/>
    </row>
    <row r="14284" spans="1:4" x14ac:dyDescent="0.25">
      <c r="A14284" s="2">
        <v>540</v>
      </c>
      <c r="B14284">
        <v>15849</v>
      </c>
      <c r="C14284" s="3">
        <v>77620.548556333</v>
      </c>
      <c r="D14284" s="2"/>
    </row>
    <row r="14285" spans="1:4" x14ac:dyDescent="0.25">
      <c r="A14285" s="2">
        <v>540</v>
      </c>
      <c r="B14285">
        <v>15850</v>
      </c>
      <c r="C14285" s="3">
        <v>82378.600613000002</v>
      </c>
      <c r="D14285" s="2"/>
    </row>
    <row r="14286" spans="1:4" x14ac:dyDescent="0.25">
      <c r="A14286" s="2">
        <v>540</v>
      </c>
      <c r="B14286">
        <v>15851</v>
      </c>
      <c r="C14286" s="3">
        <v>87021.212063333005</v>
      </c>
      <c r="D14286" s="2"/>
    </row>
    <row r="14287" spans="1:4" x14ac:dyDescent="0.25">
      <c r="A14287" s="2">
        <v>540</v>
      </c>
      <c r="B14287">
        <v>15852</v>
      </c>
      <c r="C14287" s="3">
        <v>74636.948392999999</v>
      </c>
      <c r="D14287" s="2"/>
    </row>
    <row r="14288" spans="1:4" x14ac:dyDescent="0.25">
      <c r="A14288" s="2">
        <v>540</v>
      </c>
      <c r="B14288">
        <v>15853</v>
      </c>
      <c r="C14288" s="3">
        <v>80126.303245332994</v>
      </c>
      <c r="D14288" s="2"/>
    </row>
    <row r="14289" spans="1:4" x14ac:dyDescent="0.25">
      <c r="A14289" s="2">
        <v>540</v>
      </c>
      <c r="B14289">
        <v>15854</v>
      </c>
      <c r="C14289" s="3">
        <v>77357.263747999998</v>
      </c>
      <c r="D14289" s="2"/>
    </row>
    <row r="14290" spans="1:4" x14ac:dyDescent="0.25">
      <c r="A14290" s="2">
        <v>540</v>
      </c>
      <c r="B14290">
        <v>15855</v>
      </c>
      <c r="C14290" s="3">
        <v>74611.504238333</v>
      </c>
      <c r="D14290" s="2"/>
    </row>
    <row r="14291" spans="1:4" x14ac:dyDescent="0.25">
      <c r="A14291" s="2">
        <v>540</v>
      </c>
      <c r="B14291">
        <v>15856</v>
      </c>
      <c r="C14291" s="3">
        <v>72780.937007999994</v>
      </c>
      <c r="D14291" s="2"/>
    </row>
    <row r="14292" spans="1:4" x14ac:dyDescent="0.25">
      <c r="A14292" s="2">
        <v>540</v>
      </c>
      <c r="B14292">
        <v>15857</v>
      </c>
      <c r="C14292" s="3">
        <v>73673.623128000007</v>
      </c>
      <c r="D14292" s="2"/>
    </row>
    <row r="14293" spans="1:4" x14ac:dyDescent="0.25">
      <c r="A14293" s="2">
        <v>540</v>
      </c>
      <c r="B14293">
        <v>15858</v>
      </c>
      <c r="C14293" s="3">
        <v>75697.192738333004</v>
      </c>
      <c r="D14293" s="2"/>
    </row>
    <row r="14294" spans="1:4" x14ac:dyDescent="0.25">
      <c r="A14294" s="2">
        <v>540</v>
      </c>
      <c r="B14294">
        <v>15859</v>
      </c>
      <c r="C14294" s="3">
        <v>73083.706440333001</v>
      </c>
      <c r="D14294" s="2"/>
    </row>
    <row r="14295" spans="1:4" x14ac:dyDescent="0.25">
      <c r="A14295" s="2">
        <v>540</v>
      </c>
      <c r="B14295">
        <v>15860</v>
      </c>
      <c r="C14295" s="3">
        <v>8875.1780880000006</v>
      </c>
      <c r="D14295" s="2"/>
    </row>
    <row r="14296" spans="1:4" x14ac:dyDescent="0.25">
      <c r="A14296" s="2">
        <v>540</v>
      </c>
      <c r="B14296">
        <v>15861</v>
      </c>
      <c r="C14296" s="3">
        <v>8625.2570959999994</v>
      </c>
      <c r="D14296" s="2"/>
    </row>
    <row r="14297" spans="1:4" x14ac:dyDescent="0.25">
      <c r="A14297" s="2">
        <v>540</v>
      </c>
      <c r="B14297">
        <v>15862</v>
      </c>
      <c r="C14297" s="3">
        <v>70296.058491999996</v>
      </c>
      <c r="D14297" s="2"/>
    </row>
    <row r="14298" spans="1:4" x14ac:dyDescent="0.25">
      <c r="A14298" s="2">
        <v>540</v>
      </c>
      <c r="B14298">
        <v>15863</v>
      </c>
      <c r="C14298" s="3">
        <v>27993.174634999999</v>
      </c>
      <c r="D14298" s="2"/>
    </row>
    <row r="14299" spans="1:4" x14ac:dyDescent="0.25">
      <c r="A14299" s="2">
        <v>540</v>
      </c>
      <c r="B14299">
        <v>15864</v>
      </c>
      <c r="C14299" s="3">
        <v>5207.5007750000004</v>
      </c>
      <c r="D14299" s="2"/>
    </row>
    <row r="14300" spans="1:4" x14ac:dyDescent="0.25">
      <c r="A14300" s="2">
        <v>540</v>
      </c>
      <c r="B14300">
        <v>15865</v>
      </c>
      <c r="C14300" s="3">
        <v>5207.5007750000004</v>
      </c>
      <c r="D14300" s="2"/>
    </row>
    <row r="14301" spans="1:4" x14ac:dyDescent="0.25">
      <c r="A14301" s="2">
        <v>540</v>
      </c>
      <c r="B14301">
        <v>15866</v>
      </c>
      <c r="C14301" s="3">
        <v>6202.2153429999998</v>
      </c>
      <c r="D14301" s="2"/>
    </row>
    <row r="14302" spans="1:4" x14ac:dyDescent="0.25">
      <c r="A14302" s="2">
        <v>540</v>
      </c>
      <c r="B14302">
        <v>15867</v>
      </c>
      <c r="C14302" s="3">
        <v>3705.183888</v>
      </c>
      <c r="D14302" s="2"/>
    </row>
    <row r="14303" spans="1:4" x14ac:dyDescent="0.25">
      <c r="A14303" s="2">
        <v>540</v>
      </c>
      <c r="B14303">
        <v>15868</v>
      </c>
      <c r="C14303" s="3">
        <v>3705.183888</v>
      </c>
      <c r="D14303" s="2"/>
    </row>
    <row r="14304" spans="1:4" x14ac:dyDescent="0.25">
      <c r="A14304" s="2">
        <v>540</v>
      </c>
      <c r="B14304">
        <v>15870</v>
      </c>
      <c r="C14304" s="3">
        <v>70630.877286999996</v>
      </c>
      <c r="D14304" s="2"/>
    </row>
    <row r="14305" spans="1:4" x14ac:dyDescent="0.25">
      <c r="A14305" s="2">
        <v>540</v>
      </c>
      <c r="B14305">
        <v>15871</v>
      </c>
      <c r="C14305" s="3">
        <v>7349.7975610000003</v>
      </c>
      <c r="D14305" s="2"/>
    </row>
    <row r="14306" spans="1:4" x14ac:dyDescent="0.25">
      <c r="A14306" s="2">
        <v>540</v>
      </c>
      <c r="B14306">
        <v>15872</v>
      </c>
      <c r="C14306" s="3">
        <v>7349.7975610000003</v>
      </c>
      <c r="D14306" s="2"/>
    </row>
    <row r="14307" spans="1:4" x14ac:dyDescent="0.25">
      <c r="A14307" s="2">
        <v>540</v>
      </c>
      <c r="B14307">
        <v>15874</v>
      </c>
      <c r="C14307" s="3">
        <v>76821.195661999998</v>
      </c>
      <c r="D14307" s="2"/>
    </row>
    <row r="14308" spans="1:4" x14ac:dyDescent="0.25">
      <c r="A14308" s="2">
        <v>540</v>
      </c>
      <c r="B14308">
        <v>15875</v>
      </c>
      <c r="C14308" s="3">
        <v>2917.1929909999999</v>
      </c>
      <c r="D14308" s="2"/>
    </row>
    <row r="14309" spans="1:4" x14ac:dyDescent="0.25">
      <c r="A14309" s="2">
        <v>540</v>
      </c>
      <c r="B14309">
        <v>15876</v>
      </c>
      <c r="C14309" s="3">
        <v>48275.457686000002</v>
      </c>
      <c r="D14309" s="2"/>
    </row>
    <row r="14310" spans="1:4" x14ac:dyDescent="0.25">
      <c r="A14310" s="2">
        <v>540</v>
      </c>
      <c r="B14310">
        <v>15877</v>
      </c>
      <c r="C14310" s="3">
        <v>67610.835212000005</v>
      </c>
      <c r="D14310" s="2"/>
    </row>
    <row r="14311" spans="1:4" x14ac:dyDescent="0.25">
      <c r="A14311" s="2">
        <v>540</v>
      </c>
      <c r="B14311">
        <v>15879</v>
      </c>
      <c r="C14311" s="3">
        <v>0</v>
      </c>
      <c r="D14311" s="2"/>
    </row>
    <row r="14312" spans="1:4" x14ac:dyDescent="0.25">
      <c r="A14312" s="2">
        <v>540</v>
      </c>
      <c r="B14312">
        <v>15880</v>
      </c>
      <c r="C14312" s="3">
        <v>9264.5673339999994</v>
      </c>
      <c r="D14312" s="2"/>
    </row>
    <row r="14313" spans="1:4" x14ac:dyDescent="0.25">
      <c r="A14313" s="2">
        <v>540</v>
      </c>
      <c r="B14313">
        <v>15881</v>
      </c>
      <c r="C14313" s="3">
        <v>16330.880852</v>
      </c>
      <c r="D14313" s="2"/>
    </row>
    <row r="14314" spans="1:4" x14ac:dyDescent="0.25">
      <c r="A14314" s="2">
        <v>540</v>
      </c>
      <c r="B14314">
        <v>15882</v>
      </c>
      <c r="C14314" s="3">
        <v>15701.801344</v>
      </c>
      <c r="D14314" s="2"/>
    </row>
    <row r="14315" spans="1:4" x14ac:dyDescent="0.25">
      <c r="A14315" s="2">
        <v>540</v>
      </c>
      <c r="B14315">
        <v>15883</v>
      </c>
      <c r="C14315" s="3">
        <v>18101.384181000001</v>
      </c>
      <c r="D14315" s="2"/>
    </row>
    <row r="14316" spans="1:4" x14ac:dyDescent="0.25">
      <c r="A14316" s="2">
        <v>540</v>
      </c>
      <c r="B14316">
        <v>15884</v>
      </c>
      <c r="C14316" s="3">
        <v>18101.384181000001</v>
      </c>
      <c r="D14316" s="2"/>
    </row>
    <row r="14317" spans="1:4" x14ac:dyDescent="0.25">
      <c r="A14317" s="2">
        <v>540</v>
      </c>
      <c r="B14317">
        <v>15887</v>
      </c>
      <c r="C14317" s="3">
        <v>0</v>
      </c>
      <c r="D14317" s="2"/>
    </row>
    <row r="14318" spans="1:4" x14ac:dyDescent="0.25">
      <c r="A14318" s="2">
        <v>540</v>
      </c>
      <c r="B14318">
        <v>15888</v>
      </c>
      <c r="C14318" s="3">
        <v>0</v>
      </c>
      <c r="D14318" s="2"/>
    </row>
    <row r="14319" spans="1:4" x14ac:dyDescent="0.25">
      <c r="A14319" s="2">
        <v>540</v>
      </c>
      <c r="B14319">
        <v>15889</v>
      </c>
      <c r="C14319" s="3">
        <v>0</v>
      </c>
      <c r="D14319" s="2"/>
    </row>
    <row r="14320" spans="1:4" x14ac:dyDescent="0.25">
      <c r="A14320" s="2">
        <v>540</v>
      </c>
      <c r="B14320">
        <v>15890</v>
      </c>
      <c r="C14320" s="3">
        <v>133.02409900000001</v>
      </c>
      <c r="D14320" s="2"/>
    </row>
    <row r="14321" spans="1:4" x14ac:dyDescent="0.25">
      <c r="A14321" s="2">
        <v>540</v>
      </c>
      <c r="B14321">
        <v>15891</v>
      </c>
      <c r="C14321" s="3">
        <v>74.301586999999998</v>
      </c>
      <c r="D14321" s="2"/>
    </row>
    <row r="14322" spans="1:4" x14ac:dyDescent="0.25">
      <c r="A14322" s="2">
        <v>540</v>
      </c>
      <c r="B14322">
        <v>15893</v>
      </c>
      <c r="C14322" s="3">
        <v>629.20142999999996</v>
      </c>
      <c r="D14322" s="2"/>
    </row>
    <row r="14323" spans="1:4" x14ac:dyDescent="0.25">
      <c r="A14323" s="2">
        <v>540</v>
      </c>
      <c r="B14323">
        <v>15895</v>
      </c>
      <c r="C14323" s="3">
        <v>19284.163444665999</v>
      </c>
      <c r="D14323" s="2"/>
    </row>
    <row r="14324" spans="1:4" x14ac:dyDescent="0.25">
      <c r="A14324" s="2">
        <v>540</v>
      </c>
      <c r="B14324">
        <v>15896</v>
      </c>
      <c r="C14324" s="3">
        <v>18498.863470666001</v>
      </c>
      <c r="D14324" s="2"/>
    </row>
    <row r="14325" spans="1:4" x14ac:dyDescent="0.25">
      <c r="A14325" s="2">
        <v>540</v>
      </c>
      <c r="B14325">
        <v>15897</v>
      </c>
      <c r="C14325" s="3">
        <v>13514.243551</v>
      </c>
      <c r="D14325" s="2"/>
    </row>
    <row r="14326" spans="1:4" x14ac:dyDescent="0.25">
      <c r="A14326" s="2">
        <v>540</v>
      </c>
      <c r="B14326">
        <v>15898</v>
      </c>
      <c r="C14326" s="3">
        <v>14148.072674999999</v>
      </c>
      <c r="D14326" s="2"/>
    </row>
    <row r="14327" spans="1:4" x14ac:dyDescent="0.25">
      <c r="A14327" s="2">
        <v>540</v>
      </c>
      <c r="B14327">
        <v>15899</v>
      </c>
      <c r="C14327" s="3">
        <v>6128.5120809999999</v>
      </c>
      <c r="D14327" s="2"/>
    </row>
    <row r="14328" spans="1:4" x14ac:dyDescent="0.25">
      <c r="A14328" s="2">
        <v>540</v>
      </c>
      <c r="B14328">
        <v>15900</v>
      </c>
      <c r="C14328" s="3">
        <v>11519.482669000001</v>
      </c>
      <c r="D14328" s="2"/>
    </row>
    <row r="14329" spans="1:4" x14ac:dyDescent="0.25">
      <c r="A14329" s="2">
        <v>540</v>
      </c>
      <c r="B14329">
        <v>15901</v>
      </c>
      <c r="C14329" s="3">
        <v>4802.7829760000004</v>
      </c>
      <c r="D14329" s="2"/>
    </row>
    <row r="14330" spans="1:4" x14ac:dyDescent="0.25">
      <c r="A14330" s="2">
        <v>540</v>
      </c>
      <c r="B14330">
        <v>15902</v>
      </c>
      <c r="C14330" s="3">
        <v>12744.024061</v>
      </c>
      <c r="D14330" s="2"/>
    </row>
    <row r="14331" spans="1:4" x14ac:dyDescent="0.25">
      <c r="A14331" s="2">
        <v>540</v>
      </c>
      <c r="B14331">
        <v>15903</v>
      </c>
      <c r="C14331" s="3">
        <v>12744.024061</v>
      </c>
      <c r="D14331" s="2"/>
    </row>
    <row r="14332" spans="1:4" x14ac:dyDescent="0.25">
      <c r="A14332" s="2">
        <v>540</v>
      </c>
      <c r="B14332">
        <v>15904</v>
      </c>
      <c r="C14332" s="3">
        <v>1958.3169600000001</v>
      </c>
      <c r="D14332" s="2"/>
    </row>
    <row r="14333" spans="1:4" x14ac:dyDescent="0.25">
      <c r="A14333" s="2">
        <v>540</v>
      </c>
      <c r="B14333">
        <v>15905</v>
      </c>
      <c r="C14333" s="3">
        <v>3356.1918959999998</v>
      </c>
      <c r="D14333" s="2"/>
    </row>
    <row r="14334" spans="1:4" x14ac:dyDescent="0.25">
      <c r="A14334" s="2">
        <v>540</v>
      </c>
      <c r="B14334">
        <v>15906</v>
      </c>
      <c r="C14334" s="3">
        <v>2114.9548150000001</v>
      </c>
      <c r="D14334" s="2"/>
    </row>
    <row r="14335" spans="1:4" x14ac:dyDescent="0.25">
      <c r="A14335" s="2">
        <v>540</v>
      </c>
      <c r="B14335">
        <v>15907</v>
      </c>
      <c r="C14335" s="3">
        <v>2909.0268270000001</v>
      </c>
      <c r="D14335" s="2"/>
    </row>
    <row r="14336" spans="1:4" x14ac:dyDescent="0.25">
      <c r="A14336" s="2">
        <v>540</v>
      </c>
      <c r="B14336">
        <v>15908</v>
      </c>
      <c r="C14336" s="3">
        <v>4036.7972110000001</v>
      </c>
      <c r="D14336" s="2"/>
    </row>
    <row r="14337" spans="1:4" x14ac:dyDescent="0.25">
      <c r="A14337" s="2">
        <v>540</v>
      </c>
      <c r="B14337">
        <v>15909</v>
      </c>
      <c r="C14337" s="3">
        <v>7399.935375</v>
      </c>
      <c r="D14337" s="2"/>
    </row>
    <row r="14338" spans="1:4" x14ac:dyDescent="0.25">
      <c r="A14338" s="2">
        <v>540</v>
      </c>
      <c r="B14338">
        <v>15910</v>
      </c>
      <c r="C14338" s="3">
        <v>2657.4206279999999</v>
      </c>
      <c r="D14338" s="2"/>
    </row>
    <row r="14339" spans="1:4" x14ac:dyDescent="0.25">
      <c r="A14339" s="2">
        <v>540</v>
      </c>
      <c r="B14339">
        <v>15911</v>
      </c>
      <c r="C14339" s="3">
        <v>3009.9710570000002</v>
      </c>
      <c r="D14339" s="2"/>
    </row>
    <row r="14340" spans="1:4" x14ac:dyDescent="0.25">
      <c r="A14340" s="2">
        <v>540</v>
      </c>
      <c r="B14340">
        <v>15912</v>
      </c>
      <c r="C14340" s="3">
        <v>1763.4347519999999</v>
      </c>
      <c r="D14340" s="2"/>
    </row>
    <row r="14341" spans="1:4" x14ac:dyDescent="0.25">
      <c r="A14341" s="2">
        <v>540</v>
      </c>
      <c r="B14341">
        <v>15913</v>
      </c>
      <c r="C14341" s="3">
        <v>1670.2703879999999</v>
      </c>
      <c r="D14341" s="2"/>
    </row>
    <row r="14342" spans="1:4" x14ac:dyDescent="0.25">
      <c r="A14342" s="2">
        <v>540</v>
      </c>
      <c r="B14342">
        <v>15914</v>
      </c>
      <c r="C14342" s="3">
        <v>61404.103611999999</v>
      </c>
      <c r="D14342" s="2"/>
    </row>
    <row r="14343" spans="1:4" x14ac:dyDescent="0.25">
      <c r="A14343" s="2">
        <v>540</v>
      </c>
      <c r="B14343">
        <v>15915</v>
      </c>
      <c r="C14343" s="3">
        <v>21075.968069999999</v>
      </c>
      <c r="D14343" s="2"/>
    </row>
    <row r="14344" spans="1:4" x14ac:dyDescent="0.25">
      <c r="A14344" s="2">
        <v>540</v>
      </c>
      <c r="B14344">
        <v>15916</v>
      </c>
      <c r="C14344" s="3">
        <v>46927.936279000001</v>
      </c>
      <c r="D14344" s="2"/>
    </row>
    <row r="14345" spans="1:4" x14ac:dyDescent="0.25">
      <c r="A14345" s="2">
        <v>540</v>
      </c>
      <c r="B14345">
        <v>15917</v>
      </c>
      <c r="C14345" s="3">
        <v>40328.135541000003</v>
      </c>
      <c r="D14345" s="2"/>
    </row>
    <row r="14346" spans="1:4" x14ac:dyDescent="0.25">
      <c r="A14346" s="2">
        <v>540</v>
      </c>
      <c r="B14346">
        <v>15918</v>
      </c>
      <c r="C14346" s="3">
        <v>48256.927041000003</v>
      </c>
      <c r="D14346" s="2"/>
    </row>
    <row r="14347" spans="1:4" x14ac:dyDescent="0.25">
      <c r="A14347" s="2">
        <v>540</v>
      </c>
      <c r="B14347">
        <v>15919</v>
      </c>
      <c r="C14347" s="3">
        <v>20682.898934000001</v>
      </c>
      <c r="D14347" s="2"/>
    </row>
    <row r="14348" spans="1:4" x14ac:dyDescent="0.25">
      <c r="A14348" s="2">
        <v>540</v>
      </c>
      <c r="B14348">
        <v>15920</v>
      </c>
      <c r="C14348" s="3">
        <v>3776.4905729960001</v>
      </c>
      <c r="D14348" s="2"/>
    </row>
    <row r="14349" spans="1:4" x14ac:dyDescent="0.25">
      <c r="A14349" s="2">
        <v>540</v>
      </c>
      <c r="B14349">
        <v>15921</v>
      </c>
      <c r="C14349" s="3">
        <v>40615.807135000003</v>
      </c>
      <c r="D14349" s="2"/>
    </row>
    <row r="14350" spans="1:4" x14ac:dyDescent="0.25">
      <c r="A14350" s="2">
        <v>540</v>
      </c>
      <c r="B14350">
        <v>15922</v>
      </c>
      <c r="C14350" s="3">
        <v>8254.5090789990008</v>
      </c>
      <c r="D14350" s="2"/>
    </row>
    <row r="14351" spans="1:4" x14ac:dyDescent="0.25">
      <c r="A14351" s="2">
        <v>540</v>
      </c>
      <c r="B14351">
        <v>15923</v>
      </c>
      <c r="C14351" s="3">
        <v>8254.5090789990008</v>
      </c>
      <c r="D14351" s="2"/>
    </row>
    <row r="14352" spans="1:4" x14ac:dyDescent="0.25">
      <c r="A14352" s="2">
        <v>540</v>
      </c>
      <c r="B14352">
        <v>15924</v>
      </c>
      <c r="C14352" s="3">
        <v>4758.3266720000001</v>
      </c>
      <c r="D14352" s="2"/>
    </row>
    <row r="14353" spans="1:4" x14ac:dyDescent="0.25">
      <c r="A14353" s="2">
        <v>540</v>
      </c>
      <c r="B14353">
        <v>15925</v>
      </c>
      <c r="C14353" s="3">
        <v>11112.768416998</v>
      </c>
      <c r="D14353" s="2"/>
    </row>
    <row r="14354" spans="1:4" x14ac:dyDescent="0.25">
      <c r="A14354" s="2">
        <v>540</v>
      </c>
      <c r="B14354">
        <v>15926</v>
      </c>
      <c r="C14354" s="3">
        <v>5220.8475479999997</v>
      </c>
      <c r="D14354" s="2"/>
    </row>
    <row r="14355" spans="1:4" x14ac:dyDescent="0.25">
      <c r="A14355" s="2">
        <v>540</v>
      </c>
      <c r="B14355">
        <v>15927</v>
      </c>
      <c r="C14355" s="3">
        <v>9371.699482</v>
      </c>
      <c r="D14355" s="2"/>
    </row>
    <row r="14356" spans="1:4" x14ac:dyDescent="0.25">
      <c r="A14356" s="2">
        <v>540</v>
      </c>
      <c r="B14356">
        <v>15928</v>
      </c>
      <c r="C14356" s="3">
        <v>9371.699482</v>
      </c>
      <c r="D14356" s="2"/>
    </row>
    <row r="14357" spans="1:4" x14ac:dyDescent="0.25">
      <c r="A14357" s="2">
        <v>540</v>
      </c>
      <c r="B14357">
        <v>15929</v>
      </c>
      <c r="C14357" s="3">
        <v>31956.991834</v>
      </c>
      <c r="D14357" s="2"/>
    </row>
    <row r="14358" spans="1:4" x14ac:dyDescent="0.25">
      <c r="A14358" s="2">
        <v>540</v>
      </c>
      <c r="B14358">
        <v>15930</v>
      </c>
      <c r="C14358" s="3">
        <v>28785.827773000001</v>
      </c>
      <c r="D14358" s="2"/>
    </row>
    <row r="14359" spans="1:4" x14ac:dyDescent="0.25">
      <c r="A14359" s="2">
        <v>540</v>
      </c>
      <c r="B14359">
        <v>15931</v>
      </c>
      <c r="C14359" s="3">
        <v>3171.1640579999998</v>
      </c>
      <c r="D14359" s="2"/>
    </row>
    <row r="14360" spans="1:4" x14ac:dyDescent="0.25">
      <c r="A14360" s="2">
        <v>540</v>
      </c>
      <c r="B14360">
        <v>15932</v>
      </c>
      <c r="C14360" s="3">
        <v>12604.251867000001</v>
      </c>
      <c r="D14360" s="2"/>
    </row>
    <row r="14361" spans="1:4" x14ac:dyDescent="0.25">
      <c r="A14361" s="2">
        <v>540</v>
      </c>
      <c r="B14361">
        <v>15933</v>
      </c>
      <c r="C14361" s="3">
        <v>34876.160833000002</v>
      </c>
      <c r="D14361" s="2"/>
    </row>
    <row r="14362" spans="1:4" x14ac:dyDescent="0.25">
      <c r="A14362" s="2">
        <v>540</v>
      </c>
      <c r="B14362">
        <v>15934</v>
      </c>
      <c r="C14362" s="3">
        <v>34641.939139000002</v>
      </c>
      <c r="D14362" s="2"/>
    </row>
    <row r="14363" spans="1:4" x14ac:dyDescent="0.25">
      <c r="A14363" s="2">
        <v>540</v>
      </c>
      <c r="B14363">
        <v>15935</v>
      </c>
      <c r="C14363" s="3">
        <v>2591.50747</v>
      </c>
      <c r="D14363" s="2"/>
    </row>
    <row r="14364" spans="1:4" x14ac:dyDescent="0.25">
      <c r="A14364" s="2">
        <v>540</v>
      </c>
      <c r="B14364">
        <v>15936</v>
      </c>
      <c r="C14364" s="3">
        <v>1473.282864</v>
      </c>
      <c r="D14364" s="2"/>
    </row>
    <row r="14365" spans="1:4" x14ac:dyDescent="0.25">
      <c r="A14365" s="2">
        <v>540</v>
      </c>
      <c r="B14365">
        <v>15937</v>
      </c>
      <c r="C14365" s="3">
        <v>4095.4239470000002</v>
      </c>
      <c r="D14365" s="2"/>
    </row>
    <row r="14366" spans="1:4" x14ac:dyDescent="0.25">
      <c r="A14366" s="2">
        <v>540</v>
      </c>
      <c r="B14366">
        <v>15938</v>
      </c>
      <c r="C14366" s="3">
        <v>3075.9048659999999</v>
      </c>
      <c r="D14366" s="2"/>
    </row>
    <row r="14367" spans="1:4" x14ac:dyDescent="0.25">
      <c r="A14367" s="2">
        <v>540</v>
      </c>
      <c r="B14367">
        <v>15939</v>
      </c>
      <c r="C14367" s="3">
        <v>15443.454397</v>
      </c>
      <c r="D14367" s="2"/>
    </row>
    <row r="14368" spans="1:4" x14ac:dyDescent="0.25">
      <c r="A14368" s="2">
        <v>540</v>
      </c>
      <c r="B14368">
        <v>15941</v>
      </c>
      <c r="C14368" s="3">
        <v>18764.603572</v>
      </c>
      <c r="D14368" s="2"/>
    </row>
    <row r="14369" spans="1:4" x14ac:dyDescent="0.25">
      <c r="A14369" s="2">
        <v>540</v>
      </c>
      <c r="B14369">
        <v>15942</v>
      </c>
      <c r="C14369" s="3">
        <v>18429.291491</v>
      </c>
      <c r="D14369" s="2"/>
    </row>
    <row r="14370" spans="1:4" x14ac:dyDescent="0.25">
      <c r="A14370" s="2">
        <v>540</v>
      </c>
      <c r="B14370">
        <v>15944</v>
      </c>
      <c r="C14370" s="3">
        <v>21375.160505</v>
      </c>
      <c r="D14370" s="2"/>
    </row>
    <row r="14371" spans="1:4" x14ac:dyDescent="0.25">
      <c r="A14371" s="2">
        <v>540</v>
      </c>
      <c r="B14371">
        <v>15945</v>
      </c>
      <c r="C14371" s="3">
        <v>23035.332674000001</v>
      </c>
      <c r="D14371" s="2"/>
    </row>
    <row r="14372" spans="1:4" x14ac:dyDescent="0.25">
      <c r="A14372" s="2">
        <v>540</v>
      </c>
      <c r="B14372">
        <v>15946</v>
      </c>
      <c r="C14372" s="3">
        <v>37480.260737998004</v>
      </c>
      <c r="D14372" s="2"/>
    </row>
    <row r="14373" spans="1:4" x14ac:dyDescent="0.25">
      <c r="A14373" s="2">
        <v>540</v>
      </c>
      <c r="B14373">
        <v>15947</v>
      </c>
      <c r="C14373" s="3">
        <v>21561.056288</v>
      </c>
      <c r="D14373" s="2"/>
    </row>
    <row r="14374" spans="1:4" x14ac:dyDescent="0.25">
      <c r="A14374" s="2">
        <v>540</v>
      </c>
      <c r="B14374">
        <v>15948</v>
      </c>
      <c r="C14374" s="3">
        <v>20802.59317</v>
      </c>
      <c r="D14374" s="2"/>
    </row>
    <row r="14375" spans="1:4" x14ac:dyDescent="0.25">
      <c r="A14375" s="2">
        <v>540</v>
      </c>
      <c r="B14375">
        <v>15949</v>
      </c>
      <c r="C14375" s="3">
        <v>17778.847192000001</v>
      </c>
      <c r="D14375" s="2"/>
    </row>
    <row r="14376" spans="1:4" x14ac:dyDescent="0.25">
      <c r="A14376" s="2">
        <v>540</v>
      </c>
      <c r="B14376">
        <v>15950</v>
      </c>
      <c r="C14376" s="3">
        <v>16965.504524997999</v>
      </c>
      <c r="D14376" s="2"/>
    </row>
    <row r="14377" spans="1:4" x14ac:dyDescent="0.25">
      <c r="A14377" s="2">
        <v>540</v>
      </c>
      <c r="B14377">
        <v>15951</v>
      </c>
      <c r="C14377" s="3">
        <v>16965.504524997999</v>
      </c>
      <c r="D14377" s="2"/>
    </row>
    <row r="14378" spans="1:4" x14ac:dyDescent="0.25">
      <c r="A14378" s="2">
        <v>540</v>
      </c>
      <c r="B14378">
        <v>15952</v>
      </c>
      <c r="C14378" s="3">
        <v>10793.379113998</v>
      </c>
      <c r="D14378" s="2"/>
    </row>
    <row r="14379" spans="1:4" x14ac:dyDescent="0.25">
      <c r="A14379" s="2">
        <v>540</v>
      </c>
      <c r="B14379">
        <v>15953</v>
      </c>
      <c r="C14379" s="3">
        <v>11409.011980998001</v>
      </c>
      <c r="D14379" s="2"/>
    </row>
    <row r="14380" spans="1:4" x14ac:dyDescent="0.25">
      <c r="A14380" s="2">
        <v>540</v>
      </c>
      <c r="B14380">
        <v>15954</v>
      </c>
      <c r="C14380" s="3">
        <v>11409.011980998001</v>
      </c>
      <c r="D14380" s="2"/>
    </row>
    <row r="14381" spans="1:4" x14ac:dyDescent="0.25">
      <c r="A14381" s="2">
        <v>540</v>
      </c>
      <c r="B14381">
        <v>15955</v>
      </c>
      <c r="C14381" s="3">
        <v>8080.3504380000004</v>
      </c>
      <c r="D14381" s="2"/>
    </row>
    <row r="14382" spans="1:4" x14ac:dyDescent="0.25">
      <c r="A14382" s="2">
        <v>540</v>
      </c>
      <c r="B14382">
        <v>15956</v>
      </c>
      <c r="C14382" s="3">
        <v>12438.08735</v>
      </c>
      <c r="D14382" s="2"/>
    </row>
    <row r="14383" spans="1:4" x14ac:dyDescent="0.25">
      <c r="A14383" s="2">
        <v>540</v>
      </c>
      <c r="B14383">
        <v>15957</v>
      </c>
      <c r="C14383" s="3">
        <v>12438.08735</v>
      </c>
      <c r="D14383" s="2"/>
    </row>
    <row r="14384" spans="1:4" x14ac:dyDescent="0.25">
      <c r="A14384" s="2">
        <v>540</v>
      </c>
      <c r="B14384">
        <v>15958</v>
      </c>
      <c r="C14384" s="3">
        <v>5217.5256810000001</v>
      </c>
      <c r="D14384" s="2"/>
    </row>
    <row r="14385" spans="1:4" x14ac:dyDescent="0.25">
      <c r="A14385" s="2">
        <v>540</v>
      </c>
      <c r="B14385">
        <v>15959</v>
      </c>
      <c r="C14385" s="3">
        <v>21004.146569</v>
      </c>
      <c r="D14385" s="2"/>
    </row>
    <row r="14386" spans="1:4" x14ac:dyDescent="0.25">
      <c r="A14386" s="2">
        <v>540</v>
      </c>
      <c r="B14386">
        <v>15960</v>
      </c>
      <c r="C14386" s="3">
        <v>21004.146569</v>
      </c>
      <c r="D14386" s="2"/>
    </row>
    <row r="14387" spans="1:4" x14ac:dyDescent="0.25">
      <c r="A14387" s="2">
        <v>540</v>
      </c>
      <c r="B14387">
        <v>15961</v>
      </c>
      <c r="C14387" s="3">
        <v>15980.815183999999</v>
      </c>
      <c r="D14387" s="2"/>
    </row>
    <row r="14388" spans="1:4" x14ac:dyDescent="0.25">
      <c r="A14388" s="2">
        <v>540</v>
      </c>
      <c r="B14388">
        <v>15962</v>
      </c>
      <c r="C14388" s="3">
        <v>14163.514096999999</v>
      </c>
      <c r="D14388" s="2"/>
    </row>
    <row r="14389" spans="1:4" x14ac:dyDescent="0.25">
      <c r="A14389" s="2">
        <v>540</v>
      </c>
      <c r="B14389">
        <v>15963</v>
      </c>
      <c r="C14389" s="3">
        <v>17044.137000999999</v>
      </c>
      <c r="D14389" s="2"/>
    </row>
    <row r="14390" spans="1:4" x14ac:dyDescent="0.25">
      <c r="A14390" s="2">
        <v>540</v>
      </c>
      <c r="B14390">
        <v>15964</v>
      </c>
      <c r="C14390" s="3">
        <v>19379.511075999999</v>
      </c>
      <c r="D14390" s="2"/>
    </row>
    <row r="14391" spans="1:4" x14ac:dyDescent="0.25">
      <c r="A14391" s="2">
        <v>540</v>
      </c>
      <c r="B14391">
        <v>15965</v>
      </c>
      <c r="C14391" s="3">
        <v>15172.497759</v>
      </c>
      <c r="D14391" s="2"/>
    </row>
    <row r="14392" spans="1:4" x14ac:dyDescent="0.25">
      <c r="A14392" s="2">
        <v>540</v>
      </c>
      <c r="B14392">
        <v>15966</v>
      </c>
      <c r="C14392" s="3">
        <v>18596.302060999999</v>
      </c>
      <c r="D14392" s="2"/>
    </row>
    <row r="14393" spans="1:4" x14ac:dyDescent="0.25">
      <c r="A14393" s="2">
        <v>540</v>
      </c>
      <c r="B14393">
        <v>15967</v>
      </c>
      <c r="C14393" s="3">
        <v>19379.511075999999</v>
      </c>
      <c r="D14393" s="2"/>
    </row>
    <row r="14394" spans="1:4" x14ac:dyDescent="0.25">
      <c r="A14394" s="2">
        <v>540</v>
      </c>
      <c r="B14394">
        <v>15968</v>
      </c>
      <c r="C14394" s="3">
        <v>7327.0863140000001</v>
      </c>
      <c r="D14394" s="2"/>
    </row>
    <row r="14395" spans="1:4" x14ac:dyDescent="0.25">
      <c r="A14395" s="2">
        <v>540</v>
      </c>
      <c r="B14395">
        <v>15969</v>
      </c>
      <c r="C14395" s="3">
        <v>9329.0724979999995</v>
      </c>
      <c r="D14395" s="2"/>
    </row>
    <row r="14396" spans="1:4" x14ac:dyDescent="0.25">
      <c r="A14396" s="2">
        <v>540</v>
      </c>
      <c r="B14396">
        <v>15970</v>
      </c>
      <c r="C14396" s="3">
        <v>22640.418759</v>
      </c>
      <c r="D14396" s="2"/>
    </row>
    <row r="14397" spans="1:4" x14ac:dyDescent="0.25">
      <c r="A14397" s="2">
        <v>540</v>
      </c>
      <c r="B14397">
        <v>15971</v>
      </c>
      <c r="C14397" s="3">
        <v>17970.61752</v>
      </c>
      <c r="D14397" s="2"/>
    </row>
    <row r="14398" spans="1:4" x14ac:dyDescent="0.25">
      <c r="A14398" s="2">
        <v>540</v>
      </c>
      <c r="B14398">
        <v>15972</v>
      </c>
      <c r="C14398" s="3">
        <v>1555.652167</v>
      </c>
      <c r="D14398" s="2"/>
    </row>
    <row r="14399" spans="1:4" x14ac:dyDescent="0.25">
      <c r="A14399" s="2">
        <v>540</v>
      </c>
      <c r="B14399">
        <v>15973</v>
      </c>
      <c r="C14399" s="3">
        <v>28668.011661</v>
      </c>
      <c r="D14399" s="2"/>
    </row>
    <row r="14400" spans="1:4" x14ac:dyDescent="0.25">
      <c r="A14400" s="2">
        <v>540</v>
      </c>
      <c r="B14400">
        <v>15974</v>
      </c>
      <c r="C14400" s="3">
        <v>28668.011661</v>
      </c>
      <c r="D14400" s="2"/>
    </row>
    <row r="14401" spans="1:4" x14ac:dyDescent="0.25">
      <c r="A14401" s="2">
        <v>540</v>
      </c>
      <c r="B14401">
        <v>15975</v>
      </c>
      <c r="C14401" s="3">
        <v>20576.827624000001</v>
      </c>
      <c r="D14401" s="2"/>
    </row>
    <row r="14402" spans="1:4" x14ac:dyDescent="0.25">
      <c r="A14402" s="2">
        <v>540</v>
      </c>
      <c r="B14402">
        <v>15976</v>
      </c>
      <c r="C14402" s="3">
        <v>20576.827624000001</v>
      </c>
      <c r="D14402" s="2"/>
    </row>
    <row r="14403" spans="1:4" x14ac:dyDescent="0.25">
      <c r="A14403" s="2">
        <v>540</v>
      </c>
      <c r="B14403">
        <v>15977</v>
      </c>
      <c r="C14403" s="3">
        <v>3096.703254</v>
      </c>
      <c r="D14403" s="2"/>
    </row>
    <row r="14404" spans="1:4" x14ac:dyDescent="0.25">
      <c r="A14404" s="2">
        <v>540</v>
      </c>
      <c r="B14404">
        <v>15978</v>
      </c>
      <c r="C14404" s="3">
        <v>5469.370758</v>
      </c>
      <c r="D14404" s="2"/>
    </row>
    <row r="14405" spans="1:4" x14ac:dyDescent="0.25">
      <c r="A14405" s="2">
        <v>540</v>
      </c>
      <c r="B14405">
        <v>15979</v>
      </c>
      <c r="C14405" s="3">
        <v>5469.370758</v>
      </c>
      <c r="D14405" s="2"/>
    </row>
    <row r="14406" spans="1:4" x14ac:dyDescent="0.25">
      <c r="A14406" s="2">
        <v>540</v>
      </c>
      <c r="B14406">
        <v>15980</v>
      </c>
      <c r="C14406" s="3">
        <v>5454.8422540000001</v>
      </c>
      <c r="D14406" s="2"/>
    </row>
    <row r="14407" spans="1:4" x14ac:dyDescent="0.25">
      <c r="A14407" s="2">
        <v>540</v>
      </c>
      <c r="B14407">
        <v>15981</v>
      </c>
      <c r="C14407" s="3">
        <v>16984.433381999999</v>
      </c>
      <c r="D14407" s="2"/>
    </row>
    <row r="14408" spans="1:4" x14ac:dyDescent="0.25">
      <c r="A14408" s="2">
        <v>540</v>
      </c>
      <c r="B14408">
        <v>15982</v>
      </c>
      <c r="C14408" s="3">
        <v>16175.717466</v>
      </c>
      <c r="D14408" s="2"/>
    </row>
    <row r="14409" spans="1:4" x14ac:dyDescent="0.25">
      <c r="A14409" s="2">
        <v>540</v>
      </c>
      <c r="B14409">
        <v>15983</v>
      </c>
      <c r="C14409" s="3">
        <v>4081.4551139999999</v>
      </c>
      <c r="D14409" s="2"/>
    </row>
    <row r="14410" spans="1:4" x14ac:dyDescent="0.25">
      <c r="A14410" s="2">
        <v>540</v>
      </c>
      <c r="B14410">
        <v>15984</v>
      </c>
      <c r="C14410" s="3">
        <v>10080.819740000001</v>
      </c>
      <c r="D14410" s="2"/>
    </row>
    <row r="14411" spans="1:4" x14ac:dyDescent="0.25">
      <c r="A14411" s="2">
        <v>540</v>
      </c>
      <c r="B14411">
        <v>15985</v>
      </c>
      <c r="C14411" s="3">
        <v>1820.7384609999999</v>
      </c>
      <c r="D14411" s="2"/>
    </row>
    <row r="14412" spans="1:4" x14ac:dyDescent="0.25">
      <c r="A14412" s="2">
        <v>540</v>
      </c>
      <c r="B14412">
        <v>15986</v>
      </c>
      <c r="C14412" s="3">
        <v>2543.4958390000002</v>
      </c>
      <c r="D14412" s="2"/>
    </row>
    <row r="14413" spans="1:4" x14ac:dyDescent="0.25">
      <c r="A14413" s="2">
        <v>540</v>
      </c>
      <c r="B14413">
        <v>15987</v>
      </c>
      <c r="C14413" s="3">
        <v>25836.985427</v>
      </c>
      <c r="D14413" s="2"/>
    </row>
    <row r="14414" spans="1:4" x14ac:dyDescent="0.25">
      <c r="A14414" s="2">
        <v>540</v>
      </c>
      <c r="B14414">
        <v>15988</v>
      </c>
      <c r="C14414" s="3">
        <v>19943.696113000002</v>
      </c>
      <c r="D14414" s="2"/>
    </row>
    <row r="14415" spans="1:4" x14ac:dyDescent="0.25">
      <c r="A14415" s="2">
        <v>540</v>
      </c>
      <c r="B14415">
        <v>15989</v>
      </c>
      <c r="C14415" s="3">
        <v>2535.761485</v>
      </c>
      <c r="D14415" s="2"/>
    </row>
    <row r="14416" spans="1:4" x14ac:dyDescent="0.25">
      <c r="A14416" s="2">
        <v>540</v>
      </c>
      <c r="B14416">
        <v>15990</v>
      </c>
      <c r="C14416" s="3">
        <v>8070.9168710000004</v>
      </c>
      <c r="D14416" s="2"/>
    </row>
    <row r="14417" spans="1:4" x14ac:dyDescent="0.25">
      <c r="A14417" s="2">
        <v>540</v>
      </c>
      <c r="B14417">
        <v>15991</v>
      </c>
      <c r="C14417" s="3">
        <v>13275.673976</v>
      </c>
      <c r="D14417" s="2"/>
    </row>
    <row r="14418" spans="1:4" x14ac:dyDescent="0.25">
      <c r="A14418" s="2">
        <v>540</v>
      </c>
      <c r="B14418">
        <v>15992</v>
      </c>
      <c r="C14418" s="3">
        <v>3014.2683929999998</v>
      </c>
      <c r="D14418" s="2"/>
    </row>
    <row r="14419" spans="1:4" x14ac:dyDescent="0.25">
      <c r="A14419" s="2">
        <v>540</v>
      </c>
      <c r="B14419">
        <v>15993</v>
      </c>
      <c r="C14419" s="3">
        <v>747.18719299999998</v>
      </c>
      <c r="D14419" s="2"/>
    </row>
    <row r="14420" spans="1:4" x14ac:dyDescent="0.25">
      <c r="A14420" s="2">
        <v>540</v>
      </c>
      <c r="B14420">
        <v>15994</v>
      </c>
      <c r="C14420" s="3">
        <v>747.18719299999998</v>
      </c>
      <c r="D14420" s="2"/>
    </row>
    <row r="14421" spans="1:4" x14ac:dyDescent="0.25">
      <c r="A14421" s="2">
        <v>540</v>
      </c>
      <c r="B14421">
        <v>15995</v>
      </c>
      <c r="C14421" s="3">
        <v>15333.634645</v>
      </c>
      <c r="D14421" s="2"/>
    </row>
    <row r="14422" spans="1:4" x14ac:dyDescent="0.25">
      <c r="A14422" s="2">
        <v>540</v>
      </c>
      <c r="B14422">
        <v>15996</v>
      </c>
      <c r="C14422" s="3">
        <v>9528.6799483329996</v>
      </c>
      <c r="D14422" s="2"/>
    </row>
    <row r="14423" spans="1:4" x14ac:dyDescent="0.25">
      <c r="A14423" s="2">
        <v>540</v>
      </c>
      <c r="B14423">
        <v>15997</v>
      </c>
      <c r="C14423" s="3">
        <v>4503.3396776640002</v>
      </c>
      <c r="D14423" s="2"/>
    </row>
    <row r="14424" spans="1:4" x14ac:dyDescent="0.25">
      <c r="A14424" s="2">
        <v>540</v>
      </c>
      <c r="B14424">
        <v>15998</v>
      </c>
      <c r="C14424" s="3">
        <v>7523.3787329999996</v>
      </c>
      <c r="D14424" s="2"/>
    </row>
    <row r="14425" spans="1:4" x14ac:dyDescent="0.25">
      <c r="A14425" s="2">
        <v>540</v>
      </c>
      <c r="B14425">
        <v>15999</v>
      </c>
      <c r="C14425" s="3">
        <v>15856.159757332</v>
      </c>
      <c r="D14425" s="2"/>
    </row>
    <row r="14426" spans="1:4" x14ac:dyDescent="0.25">
      <c r="A14426" s="2">
        <v>540</v>
      </c>
      <c r="B14426">
        <v>16000</v>
      </c>
      <c r="C14426" s="3">
        <v>15856.159757332</v>
      </c>
      <c r="D14426" s="2"/>
    </row>
    <row r="14427" spans="1:4" x14ac:dyDescent="0.25">
      <c r="A14427" s="2">
        <v>540</v>
      </c>
      <c r="B14427">
        <v>16001</v>
      </c>
      <c r="C14427" s="3">
        <v>2777.289694997</v>
      </c>
      <c r="D14427" s="2"/>
    </row>
    <row r="14428" spans="1:4" x14ac:dyDescent="0.25">
      <c r="A14428" s="2">
        <v>540</v>
      </c>
      <c r="B14428">
        <v>16003</v>
      </c>
      <c r="C14428" s="3">
        <v>21329.201807000001</v>
      </c>
      <c r="D14428" s="2"/>
    </row>
    <row r="14429" spans="1:4" x14ac:dyDescent="0.25">
      <c r="A14429" s="2">
        <v>540</v>
      </c>
      <c r="B14429">
        <v>16004</v>
      </c>
      <c r="C14429" s="3">
        <v>21329.201807000001</v>
      </c>
      <c r="D14429" s="2"/>
    </row>
    <row r="14430" spans="1:4" x14ac:dyDescent="0.25">
      <c r="A14430" s="2">
        <v>540</v>
      </c>
      <c r="B14430">
        <v>16005</v>
      </c>
      <c r="C14430" s="3">
        <v>10650.701069999999</v>
      </c>
      <c r="D14430" s="2"/>
    </row>
    <row r="14431" spans="1:4" x14ac:dyDescent="0.25">
      <c r="A14431" s="2">
        <v>540</v>
      </c>
      <c r="B14431">
        <v>16006</v>
      </c>
      <c r="C14431" s="3">
        <v>10650.701069999999</v>
      </c>
      <c r="D14431" s="2"/>
    </row>
    <row r="14432" spans="1:4" x14ac:dyDescent="0.25">
      <c r="A14432" s="2">
        <v>540</v>
      </c>
      <c r="B14432">
        <v>16007</v>
      </c>
      <c r="C14432" s="3">
        <v>5785.9550769999996</v>
      </c>
      <c r="D14432" s="2"/>
    </row>
    <row r="14433" spans="1:4" x14ac:dyDescent="0.25">
      <c r="A14433" s="2">
        <v>540</v>
      </c>
      <c r="B14433">
        <v>16008</v>
      </c>
      <c r="C14433" s="3">
        <v>4893.7377919999999</v>
      </c>
      <c r="D14433" s="2"/>
    </row>
    <row r="14434" spans="1:4" x14ac:dyDescent="0.25">
      <c r="A14434" s="2">
        <v>540</v>
      </c>
      <c r="B14434">
        <v>16009</v>
      </c>
      <c r="C14434" s="3">
        <v>20219.26959</v>
      </c>
      <c r="D14434" s="2"/>
    </row>
    <row r="14435" spans="1:4" x14ac:dyDescent="0.25">
      <c r="A14435" s="2">
        <v>540</v>
      </c>
      <c r="B14435">
        <v>16010</v>
      </c>
      <c r="C14435" s="3">
        <v>271.06261799999999</v>
      </c>
      <c r="D14435" s="2"/>
    </row>
    <row r="14436" spans="1:4" x14ac:dyDescent="0.25">
      <c r="A14436" s="2">
        <v>540</v>
      </c>
      <c r="B14436">
        <v>16011</v>
      </c>
      <c r="C14436" s="3">
        <v>11422.739329</v>
      </c>
      <c r="D14436" s="2"/>
    </row>
    <row r="14437" spans="1:4" x14ac:dyDescent="0.25">
      <c r="A14437" s="2">
        <v>540</v>
      </c>
      <c r="B14437">
        <v>16012</v>
      </c>
      <c r="C14437" s="3">
        <v>9031.3967859999993</v>
      </c>
      <c r="D14437" s="2"/>
    </row>
    <row r="14438" spans="1:4" x14ac:dyDescent="0.25">
      <c r="A14438" s="2">
        <v>540</v>
      </c>
      <c r="B14438">
        <v>16013</v>
      </c>
      <c r="C14438" s="3">
        <v>13824.658421</v>
      </c>
      <c r="D14438" s="2"/>
    </row>
    <row r="14439" spans="1:4" x14ac:dyDescent="0.25">
      <c r="A14439" s="2">
        <v>540</v>
      </c>
      <c r="B14439">
        <v>16014</v>
      </c>
      <c r="C14439" s="3">
        <v>9451.3967859999993</v>
      </c>
      <c r="D14439" s="2"/>
    </row>
    <row r="14440" spans="1:4" x14ac:dyDescent="0.25">
      <c r="A14440" s="2">
        <v>540</v>
      </c>
      <c r="B14440">
        <v>16015</v>
      </c>
      <c r="C14440" s="3">
        <v>10313.038672000001</v>
      </c>
      <c r="D14440" s="2"/>
    </row>
    <row r="14441" spans="1:4" x14ac:dyDescent="0.25">
      <c r="A14441" s="2">
        <v>540</v>
      </c>
      <c r="B14441">
        <v>16016</v>
      </c>
      <c r="C14441" s="3">
        <v>19611.100439999998</v>
      </c>
      <c r="D14441" s="2"/>
    </row>
    <row r="14442" spans="1:4" x14ac:dyDescent="0.25">
      <c r="A14442" s="2">
        <v>540</v>
      </c>
      <c r="B14442">
        <v>16017</v>
      </c>
      <c r="C14442" s="3">
        <v>7689.4730490000002</v>
      </c>
      <c r="D14442" s="2"/>
    </row>
    <row r="14443" spans="1:4" x14ac:dyDescent="0.25">
      <c r="A14443" s="2">
        <v>540</v>
      </c>
      <c r="B14443">
        <v>16018</v>
      </c>
      <c r="C14443" s="3">
        <v>5704.1440270000003</v>
      </c>
      <c r="D14443" s="2"/>
    </row>
    <row r="14444" spans="1:4" x14ac:dyDescent="0.25">
      <c r="A14444" s="2">
        <v>540</v>
      </c>
      <c r="B14444">
        <v>16019</v>
      </c>
      <c r="C14444" s="3">
        <v>5704.1440270000003</v>
      </c>
      <c r="D14444" s="2"/>
    </row>
    <row r="14445" spans="1:4" x14ac:dyDescent="0.25">
      <c r="A14445" s="2">
        <v>540</v>
      </c>
      <c r="B14445">
        <v>16020</v>
      </c>
      <c r="C14445" s="3">
        <v>1121.5722069999999</v>
      </c>
      <c r="D14445" s="2"/>
    </row>
    <row r="14446" spans="1:4" x14ac:dyDescent="0.25">
      <c r="A14446" s="2">
        <v>540</v>
      </c>
      <c r="B14446">
        <v>16021</v>
      </c>
      <c r="C14446" s="3">
        <v>13951.715468</v>
      </c>
      <c r="D14446" s="2"/>
    </row>
    <row r="14447" spans="1:4" x14ac:dyDescent="0.25">
      <c r="A14447" s="2">
        <v>540</v>
      </c>
      <c r="B14447">
        <v>16022</v>
      </c>
      <c r="C14447" s="3">
        <v>9843.260241</v>
      </c>
      <c r="D14447" s="2"/>
    </row>
    <row r="14448" spans="1:4" x14ac:dyDescent="0.25">
      <c r="A14448" s="2">
        <v>540</v>
      </c>
      <c r="B14448">
        <v>16023</v>
      </c>
      <c r="C14448" s="3">
        <v>2458.9944879999998</v>
      </c>
      <c r="D14448" s="2"/>
    </row>
    <row r="14449" spans="1:4" x14ac:dyDescent="0.25">
      <c r="A14449" s="2">
        <v>540</v>
      </c>
      <c r="B14449">
        <v>16024</v>
      </c>
      <c r="C14449" s="3">
        <v>12117.947931999999</v>
      </c>
      <c r="D14449" s="2"/>
    </row>
    <row r="14450" spans="1:4" x14ac:dyDescent="0.25">
      <c r="A14450" s="2">
        <v>540</v>
      </c>
      <c r="B14450">
        <v>16025</v>
      </c>
      <c r="C14450" s="3">
        <v>11798.615619</v>
      </c>
      <c r="D14450" s="2"/>
    </row>
    <row r="14451" spans="1:4" x14ac:dyDescent="0.25">
      <c r="A14451" s="2">
        <v>540</v>
      </c>
      <c r="B14451">
        <v>16026</v>
      </c>
      <c r="C14451" s="3">
        <v>12033.002402</v>
      </c>
      <c r="D14451" s="2"/>
    </row>
    <row r="14452" spans="1:4" x14ac:dyDescent="0.25">
      <c r="A14452" s="2">
        <v>540</v>
      </c>
      <c r="B14452">
        <v>16027</v>
      </c>
      <c r="C14452" s="3">
        <v>11205.388045</v>
      </c>
      <c r="D14452" s="2"/>
    </row>
    <row r="14453" spans="1:4" x14ac:dyDescent="0.25">
      <c r="A14453" s="2">
        <v>540</v>
      </c>
      <c r="B14453">
        <v>16028</v>
      </c>
      <c r="C14453" s="3">
        <v>3371.554376</v>
      </c>
      <c r="D14453" s="2"/>
    </row>
    <row r="14454" spans="1:4" x14ac:dyDescent="0.25">
      <c r="A14454" s="2">
        <v>540</v>
      </c>
      <c r="B14454">
        <v>16029</v>
      </c>
      <c r="C14454" s="3">
        <v>5159.2883359999996</v>
      </c>
      <c r="D14454" s="2"/>
    </row>
    <row r="14455" spans="1:4" x14ac:dyDescent="0.25">
      <c r="A14455" s="2">
        <v>540</v>
      </c>
      <c r="B14455">
        <v>16030</v>
      </c>
      <c r="C14455" s="3">
        <v>22016.104307000001</v>
      </c>
      <c r="D14455" s="2"/>
    </row>
    <row r="14456" spans="1:4" x14ac:dyDescent="0.25">
      <c r="A14456" s="2">
        <v>540</v>
      </c>
      <c r="B14456">
        <v>16031</v>
      </c>
      <c r="C14456" s="3">
        <v>15662.432607000001</v>
      </c>
      <c r="D14456" s="2"/>
    </row>
    <row r="14457" spans="1:4" x14ac:dyDescent="0.25">
      <c r="A14457" s="2">
        <v>540</v>
      </c>
      <c r="B14457">
        <v>16032</v>
      </c>
      <c r="C14457" s="3">
        <v>104006.158031</v>
      </c>
      <c r="D14457" s="2"/>
    </row>
    <row r="14458" spans="1:4" x14ac:dyDescent="0.25">
      <c r="A14458" s="2">
        <v>540</v>
      </c>
      <c r="B14458">
        <v>16033</v>
      </c>
      <c r="C14458" s="3">
        <v>17710.793451000001</v>
      </c>
      <c r="D14458" s="2"/>
    </row>
    <row r="14459" spans="1:4" x14ac:dyDescent="0.25">
      <c r="A14459" s="2">
        <v>540</v>
      </c>
      <c r="B14459">
        <v>16034</v>
      </c>
      <c r="C14459" s="3">
        <v>7077.5713429999996</v>
      </c>
      <c r="D14459" s="2"/>
    </row>
    <row r="14460" spans="1:4" x14ac:dyDescent="0.25">
      <c r="A14460" s="2">
        <v>540</v>
      </c>
      <c r="B14460">
        <v>16035</v>
      </c>
      <c r="C14460" s="3">
        <v>8961.0508919999993</v>
      </c>
      <c r="D14460" s="2"/>
    </row>
    <row r="14461" spans="1:4" x14ac:dyDescent="0.25">
      <c r="A14461" s="2">
        <v>540</v>
      </c>
      <c r="B14461">
        <v>16036</v>
      </c>
      <c r="C14461" s="3">
        <v>19780.944785</v>
      </c>
      <c r="D14461" s="2"/>
    </row>
    <row r="14462" spans="1:4" x14ac:dyDescent="0.25">
      <c r="A14462" s="2">
        <v>540</v>
      </c>
      <c r="B14462">
        <v>16037</v>
      </c>
      <c r="C14462" s="3">
        <v>62355.505948999999</v>
      </c>
      <c r="D14462" s="2"/>
    </row>
    <row r="14463" spans="1:4" x14ac:dyDescent="0.25">
      <c r="A14463" s="2">
        <v>540</v>
      </c>
      <c r="B14463">
        <v>16038</v>
      </c>
      <c r="C14463" s="3">
        <v>90497.209988666</v>
      </c>
      <c r="D14463" s="2"/>
    </row>
    <row r="14464" spans="1:4" x14ac:dyDescent="0.25">
      <c r="A14464" s="2">
        <v>540</v>
      </c>
      <c r="B14464">
        <v>16039</v>
      </c>
      <c r="C14464" s="3">
        <v>13733.902466</v>
      </c>
      <c r="D14464" s="2"/>
    </row>
    <row r="14465" spans="1:4" x14ac:dyDescent="0.25">
      <c r="A14465" s="2">
        <v>540</v>
      </c>
      <c r="B14465">
        <v>16040</v>
      </c>
      <c r="C14465" s="3">
        <v>80326.728837000002</v>
      </c>
      <c r="D14465" s="2"/>
    </row>
    <row r="14466" spans="1:4" x14ac:dyDescent="0.25">
      <c r="A14466" s="2">
        <v>540</v>
      </c>
      <c r="B14466">
        <v>16041</v>
      </c>
      <c r="C14466" s="3">
        <v>76763.307520666</v>
      </c>
      <c r="D14466" s="2"/>
    </row>
    <row r="14467" spans="1:4" x14ac:dyDescent="0.25">
      <c r="A14467" s="2">
        <v>540</v>
      </c>
      <c r="B14467">
        <v>16042</v>
      </c>
      <c r="C14467" s="3">
        <v>12811.523300000001</v>
      </c>
      <c r="D14467" s="2"/>
    </row>
    <row r="14468" spans="1:4" x14ac:dyDescent="0.25">
      <c r="A14468" s="2">
        <v>540</v>
      </c>
      <c r="B14468">
        <v>16043</v>
      </c>
      <c r="C14468" s="3">
        <v>2451.5932419999999</v>
      </c>
      <c r="D14468" s="2"/>
    </row>
    <row r="14469" spans="1:4" x14ac:dyDescent="0.25">
      <c r="A14469" s="2">
        <v>540</v>
      </c>
      <c r="B14469">
        <v>16044</v>
      </c>
      <c r="C14469" s="3">
        <v>9047.058927</v>
      </c>
      <c r="D14469" s="2"/>
    </row>
    <row r="14470" spans="1:4" x14ac:dyDescent="0.25">
      <c r="A14470" s="2">
        <v>540</v>
      </c>
      <c r="B14470">
        <v>16045</v>
      </c>
      <c r="C14470" s="3">
        <v>51633.312343999998</v>
      </c>
      <c r="D14470" s="2"/>
    </row>
    <row r="14471" spans="1:4" x14ac:dyDescent="0.25">
      <c r="A14471" s="2">
        <v>540</v>
      </c>
      <c r="B14471">
        <v>16046</v>
      </c>
      <c r="C14471" s="3">
        <v>63951.784220665999</v>
      </c>
      <c r="D14471" s="2"/>
    </row>
    <row r="14472" spans="1:4" x14ac:dyDescent="0.25">
      <c r="A14472" s="2">
        <v>540</v>
      </c>
      <c r="B14472">
        <v>16049</v>
      </c>
      <c r="C14472" s="3">
        <v>15033.903668000001</v>
      </c>
      <c r="D14472" s="2"/>
    </row>
    <row r="14473" spans="1:4" x14ac:dyDescent="0.25">
      <c r="A14473" s="2">
        <v>540</v>
      </c>
      <c r="B14473">
        <v>16050</v>
      </c>
      <c r="C14473" s="3">
        <v>3294.233538</v>
      </c>
      <c r="D14473" s="2"/>
    </row>
    <row r="14474" spans="1:4" x14ac:dyDescent="0.25">
      <c r="A14474" s="2">
        <v>540</v>
      </c>
      <c r="B14474">
        <v>16051</v>
      </c>
      <c r="C14474" s="3">
        <v>9767.0567009999995</v>
      </c>
      <c r="D14474" s="2"/>
    </row>
    <row r="14475" spans="1:4" x14ac:dyDescent="0.25">
      <c r="A14475" s="2">
        <v>540</v>
      </c>
      <c r="B14475">
        <v>16052</v>
      </c>
      <c r="C14475" s="3">
        <v>9222.9702990000005</v>
      </c>
      <c r="D14475" s="2"/>
    </row>
    <row r="14476" spans="1:4" x14ac:dyDescent="0.25">
      <c r="A14476" s="2">
        <v>540</v>
      </c>
      <c r="B14476">
        <v>16054</v>
      </c>
      <c r="C14476" s="3">
        <v>61259.173019665999</v>
      </c>
      <c r="D14476" s="2"/>
    </row>
    <row r="14477" spans="1:4" x14ac:dyDescent="0.25">
      <c r="A14477" s="2">
        <v>540</v>
      </c>
      <c r="B14477">
        <v>16055</v>
      </c>
      <c r="C14477" s="3">
        <v>1831.023224</v>
      </c>
      <c r="D14477" s="2"/>
    </row>
    <row r="14478" spans="1:4" x14ac:dyDescent="0.25">
      <c r="A14478" s="2">
        <v>540</v>
      </c>
      <c r="B14478">
        <v>16057</v>
      </c>
      <c r="C14478" s="3">
        <v>63090.196241666003</v>
      </c>
      <c r="D14478" s="2"/>
    </row>
    <row r="14479" spans="1:4" x14ac:dyDescent="0.25">
      <c r="A14479" s="2">
        <v>540</v>
      </c>
      <c r="B14479">
        <v>16058</v>
      </c>
      <c r="C14479" s="3">
        <v>0</v>
      </c>
      <c r="D14479" s="2"/>
    </row>
    <row r="14480" spans="1:4" x14ac:dyDescent="0.25">
      <c r="A14480" s="2">
        <v>540</v>
      </c>
      <c r="B14480">
        <v>16059</v>
      </c>
      <c r="C14480" s="3">
        <v>125549.094</v>
      </c>
      <c r="D14480" s="2"/>
    </row>
    <row r="14481" spans="1:4" x14ac:dyDescent="0.25">
      <c r="A14481" s="2">
        <v>540</v>
      </c>
      <c r="B14481">
        <v>16060</v>
      </c>
      <c r="C14481" s="3">
        <v>19199.560971999999</v>
      </c>
      <c r="D14481" s="2"/>
    </row>
    <row r="14482" spans="1:4" x14ac:dyDescent="0.25">
      <c r="A14482" s="2">
        <v>540</v>
      </c>
      <c r="B14482">
        <v>16061</v>
      </c>
      <c r="C14482" s="3">
        <v>32777.935104999997</v>
      </c>
      <c r="D14482" s="2"/>
    </row>
    <row r="14483" spans="1:4" x14ac:dyDescent="0.25">
      <c r="A14483" s="2">
        <v>540</v>
      </c>
      <c r="B14483">
        <v>16062</v>
      </c>
      <c r="C14483" s="3">
        <v>8155.1368970000003</v>
      </c>
      <c r="D14483" s="2"/>
    </row>
    <row r="14484" spans="1:4" x14ac:dyDescent="0.25">
      <c r="A14484" s="2">
        <v>540</v>
      </c>
      <c r="B14484">
        <v>16063</v>
      </c>
      <c r="C14484" s="3">
        <v>8568.5367160000005</v>
      </c>
      <c r="D14484" s="2"/>
    </row>
    <row r="14485" spans="1:4" x14ac:dyDescent="0.25">
      <c r="A14485" s="2">
        <v>540</v>
      </c>
      <c r="B14485">
        <v>16064</v>
      </c>
      <c r="C14485" s="3">
        <v>413.39981799999998</v>
      </c>
      <c r="D14485" s="2"/>
    </row>
    <row r="14486" spans="1:4" x14ac:dyDescent="0.25">
      <c r="A14486" s="2">
        <v>540</v>
      </c>
      <c r="B14486">
        <v>16065</v>
      </c>
      <c r="C14486" s="3">
        <v>10292.723189</v>
      </c>
      <c r="D14486" s="2"/>
    </row>
    <row r="14487" spans="1:4" x14ac:dyDescent="0.25">
      <c r="A14487" s="2">
        <v>540</v>
      </c>
      <c r="B14487">
        <v>16066</v>
      </c>
      <c r="C14487" s="3">
        <v>18627.492702</v>
      </c>
      <c r="D14487" s="2"/>
    </row>
    <row r="14488" spans="1:4" x14ac:dyDescent="0.25">
      <c r="A14488" s="2">
        <v>540</v>
      </c>
      <c r="B14488">
        <v>16067</v>
      </c>
      <c r="C14488" s="3">
        <v>28423.039843999999</v>
      </c>
      <c r="D14488" s="2"/>
    </row>
    <row r="14489" spans="1:4" x14ac:dyDescent="0.25">
      <c r="A14489" s="2">
        <v>540</v>
      </c>
      <c r="B14489">
        <v>16068</v>
      </c>
      <c r="C14489" s="3">
        <v>11378.627431999999</v>
      </c>
      <c r="D14489" s="2"/>
    </row>
    <row r="14490" spans="1:4" x14ac:dyDescent="0.25">
      <c r="A14490" s="2">
        <v>540</v>
      </c>
      <c r="B14490">
        <v>16069</v>
      </c>
      <c r="C14490" s="3">
        <v>5388.208157</v>
      </c>
      <c r="D14490" s="2"/>
    </row>
    <row r="14491" spans="1:4" x14ac:dyDescent="0.25">
      <c r="A14491" s="2">
        <v>540</v>
      </c>
      <c r="B14491">
        <v>16070</v>
      </c>
      <c r="C14491" s="3">
        <v>5388.208157</v>
      </c>
      <c r="D14491" s="2"/>
    </row>
    <row r="14492" spans="1:4" x14ac:dyDescent="0.25">
      <c r="A14492" s="2">
        <v>540</v>
      </c>
      <c r="B14492">
        <v>16071</v>
      </c>
      <c r="C14492" s="3">
        <v>11044.243809</v>
      </c>
      <c r="D14492" s="2"/>
    </row>
    <row r="14493" spans="1:4" x14ac:dyDescent="0.25">
      <c r="A14493" s="2">
        <v>540</v>
      </c>
      <c r="B14493">
        <v>16072</v>
      </c>
      <c r="C14493" s="3">
        <v>54472.655568000002</v>
      </c>
      <c r="D14493" s="2"/>
    </row>
    <row r="14494" spans="1:4" x14ac:dyDescent="0.25">
      <c r="A14494" s="2">
        <v>540</v>
      </c>
      <c r="B14494">
        <v>16073</v>
      </c>
      <c r="C14494" s="3">
        <v>28449.560393</v>
      </c>
      <c r="D14494" s="2"/>
    </row>
    <row r="14495" spans="1:4" x14ac:dyDescent="0.25">
      <c r="A14495" s="2">
        <v>540</v>
      </c>
      <c r="B14495">
        <v>16074</v>
      </c>
      <c r="C14495" s="3">
        <v>16696.892678</v>
      </c>
      <c r="D14495" s="2"/>
    </row>
    <row r="14496" spans="1:4" x14ac:dyDescent="0.25">
      <c r="A14496" s="2">
        <v>540</v>
      </c>
      <c r="B14496">
        <v>16075</v>
      </c>
      <c r="C14496" s="3">
        <v>2903.914898</v>
      </c>
      <c r="D14496" s="2"/>
    </row>
    <row r="14497" spans="1:4" x14ac:dyDescent="0.25">
      <c r="A14497" s="2">
        <v>540</v>
      </c>
      <c r="B14497">
        <v>16076</v>
      </c>
      <c r="C14497" s="3">
        <v>5158.6181610000003</v>
      </c>
      <c r="D14497" s="2"/>
    </row>
    <row r="14498" spans="1:4" x14ac:dyDescent="0.25">
      <c r="A14498" s="2">
        <v>540</v>
      </c>
      <c r="B14498">
        <v>16077</v>
      </c>
      <c r="C14498" s="3">
        <v>347.82684599999999</v>
      </c>
      <c r="D14498" s="2"/>
    </row>
    <row r="14499" spans="1:4" x14ac:dyDescent="0.25">
      <c r="A14499" s="2">
        <v>540</v>
      </c>
      <c r="B14499">
        <v>16078</v>
      </c>
      <c r="C14499" s="3">
        <v>5506.4450070000003</v>
      </c>
      <c r="D14499" s="2"/>
    </row>
    <row r="14500" spans="1:4" x14ac:dyDescent="0.25">
      <c r="A14500" s="2">
        <v>540</v>
      </c>
      <c r="B14500">
        <v>16079</v>
      </c>
      <c r="C14500" s="3">
        <v>10899.480645</v>
      </c>
      <c r="D14500" s="2"/>
    </row>
    <row r="14501" spans="1:4" x14ac:dyDescent="0.25">
      <c r="A14501" s="2">
        <v>540</v>
      </c>
      <c r="B14501">
        <v>16080</v>
      </c>
      <c r="C14501" s="3">
        <v>10662.696962</v>
      </c>
      <c r="D14501" s="2"/>
    </row>
    <row r="14502" spans="1:4" x14ac:dyDescent="0.25">
      <c r="A14502" s="2">
        <v>540</v>
      </c>
      <c r="B14502">
        <v>16081</v>
      </c>
      <c r="C14502" s="3">
        <v>10662.696962</v>
      </c>
      <c r="D14502" s="2"/>
    </row>
    <row r="14503" spans="1:4" x14ac:dyDescent="0.25">
      <c r="A14503" s="2">
        <v>540</v>
      </c>
      <c r="B14503">
        <v>16082</v>
      </c>
      <c r="C14503" s="3">
        <v>9484.5917590000008</v>
      </c>
      <c r="D14503" s="2"/>
    </row>
    <row r="14504" spans="1:4" x14ac:dyDescent="0.25">
      <c r="A14504" s="2">
        <v>540</v>
      </c>
      <c r="B14504">
        <v>16083</v>
      </c>
      <c r="C14504" s="3">
        <v>13576.194348999999</v>
      </c>
      <c r="D14504" s="2"/>
    </row>
    <row r="14505" spans="1:4" x14ac:dyDescent="0.25">
      <c r="A14505" s="2">
        <v>540</v>
      </c>
      <c r="B14505">
        <v>16084</v>
      </c>
      <c r="C14505" s="3">
        <v>97606.452638999996</v>
      </c>
      <c r="D14505" s="2"/>
    </row>
    <row r="14506" spans="1:4" x14ac:dyDescent="0.25">
      <c r="A14506" s="2">
        <v>540</v>
      </c>
      <c r="B14506">
        <v>16085</v>
      </c>
      <c r="C14506" s="3">
        <v>108031.575795</v>
      </c>
      <c r="D14506" s="2"/>
    </row>
    <row r="14507" spans="1:4" x14ac:dyDescent="0.25">
      <c r="A14507" s="2">
        <v>540</v>
      </c>
      <c r="B14507">
        <v>16086</v>
      </c>
      <c r="C14507" s="3">
        <v>4643.4549260000003</v>
      </c>
      <c r="D14507" s="2"/>
    </row>
    <row r="14508" spans="1:4" x14ac:dyDescent="0.25">
      <c r="A14508" s="2">
        <v>540</v>
      </c>
      <c r="B14508">
        <v>16087</v>
      </c>
      <c r="C14508" s="3">
        <v>31059.987644000001</v>
      </c>
      <c r="D14508" s="2"/>
    </row>
    <row r="14509" spans="1:4" x14ac:dyDescent="0.25">
      <c r="A14509" s="2">
        <v>540</v>
      </c>
      <c r="B14509">
        <v>16088</v>
      </c>
      <c r="C14509" s="3">
        <v>2922.8129549999999</v>
      </c>
      <c r="D14509" s="2"/>
    </row>
    <row r="14510" spans="1:4" x14ac:dyDescent="0.25">
      <c r="A14510" s="2">
        <v>540</v>
      </c>
      <c r="B14510">
        <v>16089</v>
      </c>
      <c r="C14510" s="3">
        <v>0</v>
      </c>
      <c r="D14510" s="2"/>
    </row>
    <row r="14511" spans="1:4" x14ac:dyDescent="0.25">
      <c r="A14511" s="2">
        <v>540</v>
      </c>
      <c r="B14511">
        <v>16090</v>
      </c>
      <c r="C14511" s="3">
        <v>19079.257320000001</v>
      </c>
      <c r="D14511" s="2"/>
    </row>
    <row r="14512" spans="1:4" x14ac:dyDescent="0.25">
      <c r="A14512" s="2">
        <v>540</v>
      </c>
      <c r="B14512">
        <v>16091</v>
      </c>
      <c r="C14512" s="3">
        <v>6873.0378909999999</v>
      </c>
      <c r="D14512" s="2"/>
    </row>
    <row r="14513" spans="1:4" x14ac:dyDescent="0.25">
      <c r="A14513" s="2">
        <v>540</v>
      </c>
      <c r="B14513">
        <v>16092</v>
      </c>
      <c r="C14513" s="3">
        <v>27287.777456</v>
      </c>
      <c r="D14513" s="2"/>
    </row>
    <row r="14514" spans="1:4" x14ac:dyDescent="0.25">
      <c r="A14514" s="2">
        <v>540</v>
      </c>
      <c r="B14514">
        <v>16093</v>
      </c>
      <c r="C14514" s="3">
        <v>19597.890703000001</v>
      </c>
      <c r="D14514" s="2"/>
    </row>
    <row r="14515" spans="1:4" x14ac:dyDescent="0.25">
      <c r="A14515" s="2">
        <v>540</v>
      </c>
      <c r="B14515">
        <v>16094</v>
      </c>
      <c r="C14515" s="3">
        <v>17326.326131999998</v>
      </c>
      <c r="D14515" s="2"/>
    </row>
    <row r="14516" spans="1:4" x14ac:dyDescent="0.25">
      <c r="A14516" s="2">
        <v>540</v>
      </c>
      <c r="B14516">
        <v>16096</v>
      </c>
      <c r="C14516" s="3">
        <v>73110.977641000005</v>
      </c>
      <c r="D14516" s="2"/>
    </row>
    <row r="14517" spans="1:4" x14ac:dyDescent="0.25">
      <c r="A14517" s="2">
        <v>540</v>
      </c>
      <c r="B14517">
        <v>16097</v>
      </c>
      <c r="C14517" s="3">
        <v>3549.4320039999998</v>
      </c>
      <c r="D14517" s="2"/>
    </row>
    <row r="14518" spans="1:4" x14ac:dyDescent="0.25">
      <c r="A14518" s="2">
        <v>540</v>
      </c>
      <c r="B14518">
        <v>16098</v>
      </c>
      <c r="C14518" s="3">
        <v>8966.2821519999998</v>
      </c>
      <c r="D14518" s="2"/>
    </row>
    <row r="14519" spans="1:4" x14ac:dyDescent="0.25">
      <c r="A14519" s="2">
        <v>540</v>
      </c>
      <c r="B14519">
        <v>16099</v>
      </c>
      <c r="C14519" s="3">
        <v>20487.860202</v>
      </c>
      <c r="D14519" s="2"/>
    </row>
    <row r="14520" spans="1:4" x14ac:dyDescent="0.25">
      <c r="A14520" s="2">
        <v>540</v>
      </c>
      <c r="B14520">
        <v>16100</v>
      </c>
      <c r="C14520" s="3">
        <v>7419.202276</v>
      </c>
      <c r="D14520" s="2"/>
    </row>
    <row r="14521" spans="1:4" x14ac:dyDescent="0.25">
      <c r="A14521" s="2">
        <v>540</v>
      </c>
      <c r="B14521">
        <v>16101</v>
      </c>
      <c r="C14521" s="3">
        <v>2686.7214560000002</v>
      </c>
      <c r="D14521" s="2"/>
    </row>
    <row r="14522" spans="1:4" x14ac:dyDescent="0.25">
      <c r="A14522" s="2">
        <v>540</v>
      </c>
      <c r="B14522">
        <v>16102</v>
      </c>
      <c r="C14522" s="3">
        <v>11737.268943999999</v>
      </c>
      <c r="D14522" s="2"/>
    </row>
    <row r="14523" spans="1:4" x14ac:dyDescent="0.25">
      <c r="A14523" s="2">
        <v>540</v>
      </c>
      <c r="B14523">
        <v>16103</v>
      </c>
      <c r="C14523" s="3">
        <v>28009.498385999999</v>
      </c>
      <c r="D14523" s="2"/>
    </row>
    <row r="14524" spans="1:4" x14ac:dyDescent="0.25">
      <c r="A14524" s="2">
        <v>540</v>
      </c>
      <c r="B14524">
        <v>16104</v>
      </c>
      <c r="C14524" s="3">
        <v>12505.829594000001</v>
      </c>
      <c r="D14524" s="2"/>
    </row>
    <row r="14525" spans="1:4" x14ac:dyDescent="0.25">
      <c r="A14525" s="2">
        <v>540</v>
      </c>
      <c r="B14525">
        <v>16105</v>
      </c>
      <c r="C14525" s="3">
        <v>17611.626177999999</v>
      </c>
      <c r="D14525" s="2"/>
    </row>
    <row r="14526" spans="1:4" x14ac:dyDescent="0.25">
      <c r="A14526" s="2">
        <v>540</v>
      </c>
      <c r="B14526">
        <v>16106</v>
      </c>
      <c r="C14526" s="3">
        <v>11727.432763000001</v>
      </c>
      <c r="D14526" s="2"/>
    </row>
    <row r="14527" spans="1:4" x14ac:dyDescent="0.25">
      <c r="A14527" s="2">
        <v>540</v>
      </c>
      <c r="B14527">
        <v>16107</v>
      </c>
      <c r="C14527" s="3">
        <v>22311.055322</v>
      </c>
      <c r="D14527" s="2"/>
    </row>
    <row r="14528" spans="1:4" x14ac:dyDescent="0.25">
      <c r="A14528" s="2">
        <v>540</v>
      </c>
      <c r="B14528">
        <v>16108</v>
      </c>
      <c r="C14528" s="3">
        <v>24244.185786999999</v>
      </c>
      <c r="D14528" s="2"/>
    </row>
    <row r="14529" spans="1:4" x14ac:dyDescent="0.25">
      <c r="A14529" s="2">
        <v>540</v>
      </c>
      <c r="B14529">
        <v>16109</v>
      </c>
      <c r="C14529" s="3">
        <v>17066.754452000001</v>
      </c>
      <c r="D14529" s="2"/>
    </row>
    <row r="14530" spans="1:4" x14ac:dyDescent="0.25">
      <c r="A14530" s="2">
        <v>540</v>
      </c>
      <c r="B14530">
        <v>16111</v>
      </c>
      <c r="C14530" s="3">
        <v>3133.5941630000002</v>
      </c>
      <c r="D14530" s="2"/>
    </row>
    <row r="14531" spans="1:4" x14ac:dyDescent="0.25">
      <c r="A14531" s="2">
        <v>540</v>
      </c>
      <c r="B14531">
        <v>16112</v>
      </c>
      <c r="C14531" s="3">
        <v>21043.906779000001</v>
      </c>
      <c r="D14531" s="2"/>
    </row>
    <row r="14532" spans="1:4" x14ac:dyDescent="0.25">
      <c r="A14532" s="2">
        <v>540</v>
      </c>
      <c r="B14532">
        <v>16114</v>
      </c>
      <c r="C14532" s="3">
        <v>21590.268249000001</v>
      </c>
      <c r="D14532" s="2"/>
    </row>
    <row r="14533" spans="1:4" x14ac:dyDescent="0.25">
      <c r="A14533" s="2">
        <v>540</v>
      </c>
      <c r="B14533">
        <v>16115</v>
      </c>
      <c r="C14533" s="3">
        <v>3689.7659610000001</v>
      </c>
      <c r="D14533" s="2"/>
    </row>
    <row r="14534" spans="1:4" x14ac:dyDescent="0.25">
      <c r="A14534" s="2">
        <v>540</v>
      </c>
      <c r="B14534">
        <v>16116</v>
      </c>
      <c r="C14534" s="3">
        <v>10732.494823999999</v>
      </c>
      <c r="D14534" s="2"/>
    </row>
    <row r="14535" spans="1:4" x14ac:dyDescent="0.25">
      <c r="A14535" s="2">
        <v>540</v>
      </c>
      <c r="B14535">
        <v>16117</v>
      </c>
      <c r="C14535" s="3">
        <v>32854.318926</v>
      </c>
      <c r="D14535" s="2"/>
    </row>
    <row r="14536" spans="1:4" x14ac:dyDescent="0.25">
      <c r="A14536" s="2">
        <v>540</v>
      </c>
      <c r="B14536">
        <v>16118</v>
      </c>
      <c r="C14536" s="3">
        <v>10702.650987000001</v>
      </c>
      <c r="D14536" s="2"/>
    </row>
    <row r="14537" spans="1:4" x14ac:dyDescent="0.25">
      <c r="A14537" s="2">
        <v>540</v>
      </c>
      <c r="B14537">
        <v>16120</v>
      </c>
      <c r="C14537" s="3">
        <v>14423.769620999999</v>
      </c>
      <c r="D14537" s="2"/>
    </row>
    <row r="14538" spans="1:4" x14ac:dyDescent="0.25">
      <c r="A14538" s="2">
        <v>540</v>
      </c>
      <c r="B14538">
        <v>16123</v>
      </c>
      <c r="C14538" s="3">
        <v>6112.1577669999997</v>
      </c>
      <c r="D14538" s="2"/>
    </row>
    <row r="14539" spans="1:4" x14ac:dyDescent="0.25">
      <c r="A14539" s="2">
        <v>540</v>
      </c>
      <c r="B14539">
        <v>16124</v>
      </c>
      <c r="C14539" s="3">
        <v>6807.6490800000001</v>
      </c>
      <c r="D14539" s="2"/>
    </row>
    <row r="14540" spans="1:4" x14ac:dyDescent="0.25">
      <c r="A14540" s="2">
        <v>540</v>
      </c>
      <c r="B14540">
        <v>16125</v>
      </c>
      <c r="C14540" s="3">
        <v>99422.295608999993</v>
      </c>
      <c r="D14540" s="2"/>
    </row>
    <row r="14541" spans="1:4" x14ac:dyDescent="0.25">
      <c r="A14541" s="2">
        <v>540</v>
      </c>
      <c r="B14541">
        <v>16126</v>
      </c>
      <c r="C14541" s="3">
        <v>56656.511985999998</v>
      </c>
      <c r="D14541" s="2"/>
    </row>
    <row r="14542" spans="1:4" x14ac:dyDescent="0.25">
      <c r="A14542" s="2">
        <v>540</v>
      </c>
      <c r="B14542">
        <v>16127</v>
      </c>
      <c r="C14542" s="3">
        <v>64889.590257666001</v>
      </c>
      <c r="D14542" s="2"/>
    </row>
    <row r="14543" spans="1:4" x14ac:dyDescent="0.25">
      <c r="A14543" s="2">
        <v>540</v>
      </c>
      <c r="B14543">
        <v>16128</v>
      </c>
      <c r="C14543" s="3">
        <v>62449.226985665999</v>
      </c>
      <c r="D14543" s="2"/>
    </row>
    <row r="14544" spans="1:4" x14ac:dyDescent="0.25">
      <c r="A14544" s="2">
        <v>540</v>
      </c>
      <c r="B14544">
        <v>16130</v>
      </c>
      <c r="C14544" s="3">
        <v>2440.3632720000001</v>
      </c>
      <c r="D14544" s="2"/>
    </row>
    <row r="14545" spans="1:4" x14ac:dyDescent="0.25">
      <c r="A14545" s="2">
        <v>540</v>
      </c>
      <c r="B14545">
        <v>16131</v>
      </c>
      <c r="C14545" s="3">
        <v>58035.381949000002</v>
      </c>
      <c r="D14545" s="2"/>
    </row>
    <row r="14546" spans="1:4" x14ac:dyDescent="0.25">
      <c r="A14546" s="2">
        <v>540</v>
      </c>
      <c r="B14546">
        <v>16132</v>
      </c>
      <c r="C14546" s="3">
        <v>3154.8027280000001</v>
      </c>
      <c r="D14546" s="2"/>
    </row>
    <row r="14547" spans="1:4" x14ac:dyDescent="0.25">
      <c r="A14547" s="2">
        <v>540</v>
      </c>
      <c r="B14547">
        <v>16134</v>
      </c>
      <c r="C14547" s="3">
        <v>4200.7373809999999</v>
      </c>
      <c r="D14547" s="2"/>
    </row>
    <row r="14548" spans="1:4" x14ac:dyDescent="0.25">
      <c r="A14548" s="2">
        <v>540</v>
      </c>
      <c r="B14548">
        <v>16135</v>
      </c>
      <c r="C14548" s="3">
        <v>4477.6522400000003</v>
      </c>
      <c r="D14548" s="2"/>
    </row>
    <row r="14549" spans="1:4" x14ac:dyDescent="0.25">
      <c r="A14549" s="2">
        <v>540</v>
      </c>
      <c r="B14549">
        <v>16136</v>
      </c>
      <c r="C14549" s="3">
        <v>69640.158964666</v>
      </c>
      <c r="D14549" s="2"/>
    </row>
    <row r="14550" spans="1:4" x14ac:dyDescent="0.25">
      <c r="A14550" s="2">
        <v>540</v>
      </c>
      <c r="B14550">
        <v>16138</v>
      </c>
      <c r="C14550" s="3">
        <v>59474.466261000001</v>
      </c>
      <c r="D14550" s="2"/>
    </row>
    <row r="14551" spans="1:4" x14ac:dyDescent="0.25">
      <c r="A14551" s="2">
        <v>540</v>
      </c>
      <c r="B14551">
        <v>16140</v>
      </c>
      <c r="C14551" s="3">
        <v>17675.280458000001</v>
      </c>
      <c r="D14551" s="2"/>
    </row>
    <row r="14552" spans="1:4" x14ac:dyDescent="0.25">
      <c r="A14552" s="2">
        <v>540</v>
      </c>
      <c r="B14552">
        <v>16141</v>
      </c>
      <c r="C14552" s="3">
        <v>14048.212088</v>
      </c>
      <c r="D14552" s="2"/>
    </row>
    <row r="14553" spans="1:4" x14ac:dyDescent="0.25">
      <c r="A14553" s="2">
        <v>540</v>
      </c>
      <c r="B14553">
        <v>16142</v>
      </c>
      <c r="C14553" s="3">
        <v>31752.880078999999</v>
      </c>
      <c r="D14553" s="2"/>
    </row>
    <row r="14554" spans="1:4" x14ac:dyDescent="0.25">
      <c r="A14554" s="2">
        <v>540</v>
      </c>
      <c r="B14554">
        <v>16143</v>
      </c>
      <c r="C14554" s="3">
        <v>31752.880078999999</v>
      </c>
      <c r="D14554" s="2"/>
    </row>
    <row r="14555" spans="1:4" x14ac:dyDescent="0.25">
      <c r="A14555" s="2">
        <v>540</v>
      </c>
      <c r="B14555">
        <v>16144</v>
      </c>
      <c r="C14555" s="3">
        <v>39406.786818</v>
      </c>
      <c r="D14555" s="2"/>
    </row>
    <row r="14556" spans="1:4" x14ac:dyDescent="0.25">
      <c r="A14556" s="2">
        <v>540</v>
      </c>
      <c r="B14556">
        <v>16145</v>
      </c>
      <c r="C14556" s="3">
        <v>12764.907931</v>
      </c>
      <c r="D14556" s="2"/>
    </row>
    <row r="14557" spans="1:4" x14ac:dyDescent="0.25">
      <c r="A14557" s="2">
        <v>540</v>
      </c>
      <c r="B14557">
        <v>16146</v>
      </c>
      <c r="C14557" s="3">
        <v>11829.943681999999</v>
      </c>
      <c r="D14557" s="2"/>
    </row>
    <row r="14558" spans="1:4" x14ac:dyDescent="0.25">
      <c r="A14558" s="2">
        <v>540</v>
      </c>
      <c r="B14558">
        <v>16147</v>
      </c>
      <c r="C14558" s="3">
        <v>19085.878382999999</v>
      </c>
      <c r="D14558" s="2"/>
    </row>
    <row r="14559" spans="1:4" x14ac:dyDescent="0.25">
      <c r="A14559" s="2">
        <v>540</v>
      </c>
      <c r="B14559">
        <v>16148</v>
      </c>
      <c r="C14559" s="3">
        <v>16802.722212000001</v>
      </c>
      <c r="D14559" s="2"/>
    </row>
    <row r="14560" spans="1:4" x14ac:dyDescent="0.25">
      <c r="A14560" s="2">
        <v>540</v>
      </c>
      <c r="B14560">
        <v>16149</v>
      </c>
      <c r="C14560" s="3">
        <v>14890.142118</v>
      </c>
      <c r="D14560" s="2"/>
    </row>
    <row r="14561" spans="1:4" x14ac:dyDescent="0.25">
      <c r="A14561" s="2">
        <v>540</v>
      </c>
      <c r="B14561">
        <v>16150</v>
      </c>
      <c r="C14561" s="3">
        <v>13530.533513</v>
      </c>
      <c r="D14561" s="2"/>
    </row>
    <row r="14562" spans="1:4" x14ac:dyDescent="0.25">
      <c r="A14562" s="2">
        <v>540</v>
      </c>
      <c r="B14562">
        <v>16151</v>
      </c>
      <c r="C14562" s="3">
        <v>7725.0891510000001</v>
      </c>
      <c r="D14562" s="2"/>
    </row>
    <row r="14563" spans="1:4" x14ac:dyDescent="0.25">
      <c r="A14563" s="2">
        <v>540</v>
      </c>
      <c r="B14563">
        <v>16153</v>
      </c>
      <c r="C14563" s="3">
        <v>19773.274315999999</v>
      </c>
      <c r="D14563" s="2"/>
    </row>
    <row r="14564" spans="1:4" x14ac:dyDescent="0.25">
      <c r="A14564" s="2">
        <v>540</v>
      </c>
      <c r="B14564">
        <v>16154</v>
      </c>
      <c r="C14564" s="3">
        <v>9037.7578940000003</v>
      </c>
      <c r="D14564" s="2"/>
    </row>
    <row r="14565" spans="1:4" x14ac:dyDescent="0.25">
      <c r="A14565" s="2">
        <v>540</v>
      </c>
      <c r="B14565">
        <v>16155</v>
      </c>
      <c r="C14565" s="3">
        <v>6891.7223050000002</v>
      </c>
      <c r="D14565" s="2"/>
    </row>
    <row r="14566" spans="1:4" x14ac:dyDescent="0.25">
      <c r="A14566" s="2">
        <v>540</v>
      </c>
      <c r="B14566">
        <v>16157</v>
      </c>
      <c r="C14566" s="3">
        <v>8797.4421820000007</v>
      </c>
      <c r="D14566" s="2"/>
    </row>
    <row r="14567" spans="1:4" x14ac:dyDescent="0.25">
      <c r="A14567" s="2">
        <v>540</v>
      </c>
      <c r="B14567">
        <v>16158</v>
      </c>
      <c r="C14567" s="3">
        <v>2707.6423289999998</v>
      </c>
      <c r="D14567" s="2"/>
    </row>
    <row r="14568" spans="1:4" x14ac:dyDescent="0.25">
      <c r="A14568" s="2">
        <v>540</v>
      </c>
      <c r="B14568">
        <v>16159</v>
      </c>
      <c r="C14568" s="3">
        <v>2146.0355890000001</v>
      </c>
      <c r="D14568" s="2"/>
    </row>
    <row r="14569" spans="1:4" x14ac:dyDescent="0.25">
      <c r="A14569" s="2">
        <v>540</v>
      </c>
      <c r="B14569">
        <v>16162</v>
      </c>
      <c r="C14569" s="3">
        <v>75562.971596000003</v>
      </c>
      <c r="D14569" s="2"/>
    </row>
    <row r="14570" spans="1:4" x14ac:dyDescent="0.25">
      <c r="A14570" s="2">
        <v>540</v>
      </c>
      <c r="B14570">
        <v>16163</v>
      </c>
      <c r="C14570" s="3">
        <v>79658.544177000003</v>
      </c>
      <c r="D14570" s="2"/>
    </row>
    <row r="14571" spans="1:4" x14ac:dyDescent="0.25">
      <c r="A14571" s="2">
        <v>540</v>
      </c>
      <c r="B14571">
        <v>16164</v>
      </c>
      <c r="C14571" s="3">
        <v>73502.141132999997</v>
      </c>
      <c r="D14571" s="2"/>
    </row>
    <row r="14572" spans="1:4" x14ac:dyDescent="0.25">
      <c r="A14572" s="2">
        <v>540</v>
      </c>
      <c r="B14572">
        <v>16165</v>
      </c>
      <c r="C14572" s="3">
        <v>1694.2553869999999</v>
      </c>
      <c r="D14572" s="2"/>
    </row>
    <row r="14573" spans="1:4" x14ac:dyDescent="0.25">
      <c r="A14573" s="2">
        <v>540</v>
      </c>
      <c r="B14573">
        <v>16166</v>
      </c>
      <c r="C14573" s="3">
        <v>6140.2652420000004</v>
      </c>
      <c r="D14573" s="2"/>
    </row>
    <row r="14574" spans="1:4" x14ac:dyDescent="0.25">
      <c r="A14574" s="2">
        <v>540</v>
      </c>
      <c r="B14574">
        <v>16167</v>
      </c>
      <c r="C14574" s="3">
        <v>157924.10670833301</v>
      </c>
      <c r="D14574" s="2"/>
    </row>
    <row r="14575" spans="1:4" x14ac:dyDescent="0.25">
      <c r="A14575" s="2">
        <v>540</v>
      </c>
      <c r="B14575">
        <v>16168</v>
      </c>
      <c r="C14575" s="3">
        <v>11148.741765000001</v>
      </c>
      <c r="D14575" s="2"/>
    </row>
    <row r="14576" spans="1:4" x14ac:dyDescent="0.25">
      <c r="A14576" s="2">
        <v>540</v>
      </c>
      <c r="B14576">
        <v>16169</v>
      </c>
      <c r="C14576" s="3">
        <v>3404.1908760000001</v>
      </c>
      <c r="D14576" s="2"/>
    </row>
    <row r="14577" spans="1:4" x14ac:dyDescent="0.25">
      <c r="A14577" s="2">
        <v>540</v>
      </c>
      <c r="B14577">
        <v>16170</v>
      </c>
      <c r="C14577" s="3">
        <v>44944.700233000003</v>
      </c>
      <c r="D14577" s="2"/>
    </row>
    <row r="14578" spans="1:4" x14ac:dyDescent="0.25">
      <c r="A14578" s="2">
        <v>540</v>
      </c>
      <c r="B14578">
        <v>16171</v>
      </c>
      <c r="C14578" s="3">
        <v>6895.62345</v>
      </c>
      <c r="D14578" s="2"/>
    </row>
    <row r="14579" spans="1:4" x14ac:dyDescent="0.25">
      <c r="A14579" s="2">
        <v>540</v>
      </c>
      <c r="B14579">
        <v>16174</v>
      </c>
      <c r="C14579" s="3">
        <v>37053.602383999998</v>
      </c>
      <c r="D14579" s="2"/>
    </row>
    <row r="14580" spans="1:4" x14ac:dyDescent="0.25">
      <c r="A14580" s="2">
        <v>540</v>
      </c>
      <c r="B14580">
        <v>16175</v>
      </c>
      <c r="C14580" s="3">
        <v>18360.434832999999</v>
      </c>
      <c r="D14580" s="2"/>
    </row>
    <row r="14581" spans="1:4" x14ac:dyDescent="0.25">
      <c r="A14581" s="2">
        <v>540</v>
      </c>
      <c r="B14581">
        <v>16176</v>
      </c>
      <c r="C14581" s="3">
        <v>7116.0978009999999</v>
      </c>
      <c r="D14581" s="2"/>
    </row>
    <row r="14582" spans="1:4" x14ac:dyDescent="0.25">
      <c r="A14582" s="2">
        <v>540</v>
      </c>
      <c r="B14582">
        <v>16177</v>
      </c>
      <c r="C14582" s="3">
        <v>10187.554203</v>
      </c>
      <c r="D14582" s="2"/>
    </row>
    <row r="14583" spans="1:4" x14ac:dyDescent="0.25">
      <c r="A14583" s="2">
        <v>540</v>
      </c>
      <c r="B14583">
        <v>16178</v>
      </c>
      <c r="C14583" s="3">
        <v>28569.304858</v>
      </c>
      <c r="D14583" s="2"/>
    </row>
    <row r="14584" spans="1:4" x14ac:dyDescent="0.25">
      <c r="A14584" s="2">
        <v>540</v>
      </c>
      <c r="B14584">
        <v>16183</v>
      </c>
      <c r="C14584" s="3">
        <v>61624.123097999996</v>
      </c>
      <c r="D14584" s="2"/>
    </row>
    <row r="14585" spans="1:4" x14ac:dyDescent="0.25">
      <c r="A14585" s="2">
        <v>540</v>
      </c>
      <c r="B14585">
        <v>16186</v>
      </c>
      <c r="C14585" s="3">
        <v>0</v>
      </c>
      <c r="D14585" s="2"/>
    </row>
    <row r="14586" spans="1:4" x14ac:dyDescent="0.25">
      <c r="A14586" s="2">
        <v>540</v>
      </c>
      <c r="B14586">
        <v>16187</v>
      </c>
      <c r="C14586" s="3">
        <v>7011.2014859999999</v>
      </c>
      <c r="D14586" s="2"/>
    </row>
    <row r="14587" spans="1:4" x14ac:dyDescent="0.25">
      <c r="A14587" s="2">
        <v>540</v>
      </c>
      <c r="B14587">
        <v>16190</v>
      </c>
      <c r="C14587" s="3">
        <v>7011.2014859999999</v>
      </c>
      <c r="D14587" s="2"/>
    </row>
    <row r="14588" spans="1:4" x14ac:dyDescent="0.25">
      <c r="A14588" s="2">
        <v>540</v>
      </c>
      <c r="B14588">
        <v>16191</v>
      </c>
      <c r="C14588" s="3">
        <v>6174.7853809999997</v>
      </c>
      <c r="D14588" s="2"/>
    </row>
    <row r="14589" spans="1:4" x14ac:dyDescent="0.25">
      <c r="A14589" s="2">
        <v>540</v>
      </c>
      <c r="B14589">
        <v>16192</v>
      </c>
      <c r="C14589" s="3">
        <v>7425.5397130000001</v>
      </c>
      <c r="D14589" s="2"/>
    </row>
    <row r="14590" spans="1:4" x14ac:dyDescent="0.25">
      <c r="A14590" s="2">
        <v>540</v>
      </c>
      <c r="B14590">
        <v>16193</v>
      </c>
      <c r="C14590" s="3">
        <v>472.23413199999999</v>
      </c>
      <c r="D14590" s="2"/>
    </row>
    <row r="14591" spans="1:4" x14ac:dyDescent="0.25">
      <c r="A14591" s="2">
        <v>540</v>
      </c>
      <c r="B14591">
        <v>16194</v>
      </c>
      <c r="C14591" s="3">
        <v>472.23413199999999</v>
      </c>
      <c r="D14591" s="2"/>
    </row>
    <row r="14592" spans="1:4" x14ac:dyDescent="0.25">
      <c r="A14592" s="2">
        <v>540</v>
      </c>
      <c r="B14592">
        <v>16196</v>
      </c>
      <c r="C14592" s="3">
        <v>2110.6651189999998</v>
      </c>
      <c r="D14592" s="2"/>
    </row>
    <row r="14593" spans="1:4" x14ac:dyDescent="0.25">
      <c r="A14593" s="2">
        <v>540</v>
      </c>
      <c r="B14593">
        <v>16197</v>
      </c>
      <c r="C14593" s="3">
        <v>2110.6651189999998</v>
      </c>
      <c r="D14593" s="2"/>
    </row>
    <row r="14594" spans="1:4" x14ac:dyDescent="0.25">
      <c r="A14594" s="2">
        <v>540</v>
      </c>
      <c r="B14594">
        <v>16198</v>
      </c>
      <c r="C14594" s="3">
        <v>1029.4763350000001</v>
      </c>
      <c r="D14594" s="2"/>
    </row>
    <row r="14595" spans="1:4" x14ac:dyDescent="0.25">
      <c r="A14595" s="2">
        <v>540</v>
      </c>
      <c r="B14595">
        <v>16199</v>
      </c>
      <c r="C14595" s="3">
        <v>45.443671000000002</v>
      </c>
      <c r="D14595" s="2"/>
    </row>
    <row r="14596" spans="1:4" x14ac:dyDescent="0.25">
      <c r="A14596" s="2">
        <v>540</v>
      </c>
      <c r="B14596">
        <v>16200</v>
      </c>
      <c r="C14596" s="3">
        <v>26.209378999999998</v>
      </c>
      <c r="D14596" s="2"/>
    </row>
    <row r="14597" spans="1:4" x14ac:dyDescent="0.25">
      <c r="A14597" s="2">
        <v>540</v>
      </c>
      <c r="B14597">
        <v>16201</v>
      </c>
      <c r="C14597" s="3">
        <v>9931.9455940000007</v>
      </c>
      <c r="D14597" s="2"/>
    </row>
    <row r="14598" spans="1:4" x14ac:dyDescent="0.25">
      <c r="A14598" s="2">
        <v>540</v>
      </c>
      <c r="B14598">
        <v>16203</v>
      </c>
      <c r="C14598" s="3">
        <v>9157.7096010000005</v>
      </c>
      <c r="D14598" s="2"/>
    </row>
    <row r="14599" spans="1:4" x14ac:dyDescent="0.25">
      <c r="A14599" s="2">
        <v>540</v>
      </c>
      <c r="B14599">
        <v>16204</v>
      </c>
      <c r="C14599" s="3">
        <v>4137.3832810000004</v>
      </c>
      <c r="D14599" s="2"/>
    </row>
    <row r="14600" spans="1:4" x14ac:dyDescent="0.25">
      <c r="A14600" s="2">
        <v>540</v>
      </c>
      <c r="B14600">
        <v>16206</v>
      </c>
      <c r="C14600" s="3">
        <v>3943.6206499999998</v>
      </c>
      <c r="D14600" s="2"/>
    </row>
    <row r="14601" spans="1:4" x14ac:dyDescent="0.25">
      <c r="A14601" s="2">
        <v>540</v>
      </c>
      <c r="B14601">
        <v>16207</v>
      </c>
      <c r="C14601" s="3">
        <v>44.788553999999998</v>
      </c>
      <c r="D14601" s="2"/>
    </row>
    <row r="14602" spans="1:4" x14ac:dyDescent="0.25">
      <c r="A14602" s="2">
        <v>540</v>
      </c>
      <c r="B14602">
        <v>16209</v>
      </c>
      <c r="C14602" s="3">
        <v>1873.130377</v>
      </c>
      <c r="D14602" s="2"/>
    </row>
    <row r="14603" spans="1:4" x14ac:dyDescent="0.25">
      <c r="A14603" s="2">
        <v>540</v>
      </c>
      <c r="B14603">
        <v>16210</v>
      </c>
      <c r="C14603" s="3">
        <v>1275.364544</v>
      </c>
      <c r="D14603" s="2"/>
    </row>
    <row r="14604" spans="1:4" x14ac:dyDescent="0.25">
      <c r="A14604" s="2">
        <v>540</v>
      </c>
      <c r="B14604">
        <v>16211</v>
      </c>
      <c r="C14604" s="3">
        <v>3221.8741829999999</v>
      </c>
      <c r="D14604" s="2"/>
    </row>
    <row r="14605" spans="1:4" x14ac:dyDescent="0.25">
      <c r="A14605" s="2">
        <v>540</v>
      </c>
      <c r="B14605">
        <v>16212</v>
      </c>
      <c r="C14605" s="3">
        <v>1311.4580350000001</v>
      </c>
      <c r="D14605" s="2"/>
    </row>
    <row r="14606" spans="1:4" x14ac:dyDescent="0.25">
      <c r="A14606" s="2">
        <v>540</v>
      </c>
      <c r="B14606">
        <v>16213</v>
      </c>
      <c r="C14606" s="3">
        <v>1311.4580350000001</v>
      </c>
      <c r="D14606" s="2"/>
    </row>
    <row r="14607" spans="1:4" x14ac:dyDescent="0.25">
      <c r="A14607" s="2">
        <v>540</v>
      </c>
      <c r="B14607">
        <v>16215</v>
      </c>
      <c r="C14607" s="3">
        <v>2888.0744840000002</v>
      </c>
      <c r="D14607" s="2"/>
    </row>
    <row r="14608" spans="1:4" x14ac:dyDescent="0.25">
      <c r="A14608" s="2">
        <v>540</v>
      </c>
      <c r="B14608">
        <v>16216</v>
      </c>
      <c r="C14608" s="3">
        <v>5087.9359590000004</v>
      </c>
      <c r="D14608" s="2"/>
    </row>
    <row r="14609" spans="1:4" x14ac:dyDescent="0.25">
      <c r="A14609" s="2">
        <v>540</v>
      </c>
      <c r="B14609">
        <v>16217</v>
      </c>
      <c r="C14609" s="3">
        <v>7330.5952040000002</v>
      </c>
      <c r="D14609" s="2"/>
    </row>
    <row r="14610" spans="1:4" x14ac:dyDescent="0.25">
      <c r="A14610" s="2">
        <v>540</v>
      </c>
      <c r="B14610">
        <v>16218</v>
      </c>
      <c r="C14610" s="3">
        <v>1974.161474</v>
      </c>
      <c r="D14610" s="2"/>
    </row>
    <row r="14611" spans="1:4" x14ac:dyDescent="0.25">
      <c r="A14611" s="2">
        <v>540</v>
      </c>
      <c r="B14611">
        <v>16221</v>
      </c>
      <c r="C14611" s="3">
        <v>47327.145253000002</v>
      </c>
      <c r="D14611" s="2"/>
    </row>
    <row r="14612" spans="1:4" x14ac:dyDescent="0.25">
      <c r="A14612" s="2">
        <v>540</v>
      </c>
      <c r="B14612">
        <v>16222</v>
      </c>
      <c r="C14612" s="3">
        <v>47317.598305999003</v>
      </c>
      <c r="D14612" s="2"/>
    </row>
    <row r="14613" spans="1:4" x14ac:dyDescent="0.25">
      <c r="A14613" s="2">
        <v>540</v>
      </c>
      <c r="B14613">
        <v>16223</v>
      </c>
      <c r="C14613" s="3">
        <v>35425.377016999999</v>
      </c>
      <c r="D14613" s="2"/>
    </row>
    <row r="14614" spans="1:4" x14ac:dyDescent="0.25">
      <c r="A14614" s="2">
        <v>540</v>
      </c>
      <c r="B14614">
        <v>16224</v>
      </c>
      <c r="C14614" s="3">
        <v>35425.377016999999</v>
      </c>
      <c r="D14614" s="2"/>
    </row>
    <row r="14615" spans="1:4" x14ac:dyDescent="0.25">
      <c r="A14615" s="2">
        <v>540</v>
      </c>
      <c r="B14615">
        <v>16225</v>
      </c>
      <c r="C14615" s="3">
        <v>37453.295737998997</v>
      </c>
      <c r="D14615" s="2"/>
    </row>
    <row r="14616" spans="1:4" x14ac:dyDescent="0.25">
      <c r="A14616" s="2">
        <v>540</v>
      </c>
      <c r="B14616">
        <v>16226</v>
      </c>
      <c r="C14616" s="3">
        <v>23116.137672999001</v>
      </c>
      <c r="D14616" s="2"/>
    </row>
    <row r="14617" spans="1:4" x14ac:dyDescent="0.25">
      <c r="A14617" s="2">
        <v>540</v>
      </c>
      <c r="B14617">
        <v>16227</v>
      </c>
      <c r="C14617" s="3">
        <v>23116.137672999001</v>
      </c>
      <c r="D14617" s="2"/>
    </row>
    <row r="14618" spans="1:4" x14ac:dyDescent="0.25">
      <c r="A14618" s="2">
        <v>540</v>
      </c>
      <c r="B14618">
        <v>16228</v>
      </c>
      <c r="C14618" s="3">
        <v>21060.727099</v>
      </c>
      <c r="D14618" s="2"/>
    </row>
    <row r="14619" spans="1:4" x14ac:dyDescent="0.25">
      <c r="A14619" s="2">
        <v>540</v>
      </c>
      <c r="B14619">
        <v>16229</v>
      </c>
      <c r="C14619" s="3">
        <v>540.74680899999998</v>
      </c>
      <c r="D14619" s="2"/>
    </row>
    <row r="14620" spans="1:4" x14ac:dyDescent="0.25">
      <c r="A14620" s="2">
        <v>540</v>
      </c>
      <c r="B14620">
        <v>16230</v>
      </c>
      <c r="C14620" s="3">
        <v>18266.546131999999</v>
      </c>
      <c r="D14620" s="2"/>
    </row>
    <row r="14621" spans="1:4" x14ac:dyDescent="0.25">
      <c r="A14621" s="2">
        <v>540</v>
      </c>
      <c r="B14621">
        <v>16232</v>
      </c>
      <c r="C14621" s="3">
        <v>31729.664481</v>
      </c>
      <c r="D14621" s="2"/>
    </row>
    <row r="14622" spans="1:4" x14ac:dyDescent="0.25">
      <c r="A14622" s="2">
        <v>540</v>
      </c>
      <c r="B14622">
        <v>16233</v>
      </c>
      <c r="C14622" s="3">
        <v>31729.664481</v>
      </c>
      <c r="D14622" s="2"/>
    </row>
    <row r="14623" spans="1:4" x14ac:dyDescent="0.25">
      <c r="A14623" s="2">
        <v>540</v>
      </c>
      <c r="B14623">
        <v>16234</v>
      </c>
      <c r="C14623" s="3">
        <v>25960.924760000002</v>
      </c>
      <c r="D14623" s="2"/>
    </row>
    <row r="14624" spans="1:4" x14ac:dyDescent="0.25">
      <c r="A14624" s="2">
        <v>540</v>
      </c>
      <c r="B14624">
        <v>16235</v>
      </c>
      <c r="C14624" s="3">
        <v>22400.357516</v>
      </c>
      <c r="D14624" s="2"/>
    </row>
    <row r="14625" spans="1:4" x14ac:dyDescent="0.25">
      <c r="A14625" s="2">
        <v>540</v>
      </c>
      <c r="B14625">
        <v>16236</v>
      </c>
      <c r="C14625" s="3">
        <v>43703.330329999997</v>
      </c>
      <c r="D14625" s="2"/>
    </row>
    <row r="14626" spans="1:4" x14ac:dyDescent="0.25">
      <c r="A14626" s="2">
        <v>540</v>
      </c>
      <c r="B14626">
        <v>16237</v>
      </c>
      <c r="C14626" s="3">
        <v>47435.417780999996</v>
      </c>
      <c r="D14626" s="2"/>
    </row>
    <row r="14627" spans="1:4" x14ac:dyDescent="0.25">
      <c r="A14627" s="2">
        <v>540</v>
      </c>
      <c r="B14627">
        <v>16238</v>
      </c>
      <c r="C14627" s="3">
        <v>46572.088865999998</v>
      </c>
      <c r="D14627" s="2"/>
    </row>
    <row r="14628" spans="1:4" x14ac:dyDescent="0.25">
      <c r="A14628" s="2">
        <v>540</v>
      </c>
      <c r="B14628">
        <v>16239</v>
      </c>
      <c r="C14628" s="3">
        <v>3606.13949</v>
      </c>
      <c r="D14628" s="2"/>
    </row>
    <row r="14629" spans="1:4" x14ac:dyDescent="0.25">
      <c r="A14629" s="2">
        <v>540</v>
      </c>
      <c r="B14629">
        <v>16240</v>
      </c>
      <c r="C14629" s="3">
        <v>2496.170044</v>
      </c>
      <c r="D14629" s="2"/>
    </row>
    <row r="14630" spans="1:4" x14ac:dyDescent="0.25">
      <c r="A14630" s="2">
        <v>540</v>
      </c>
      <c r="B14630">
        <v>16241</v>
      </c>
      <c r="C14630" s="3">
        <v>7603.7146579999999</v>
      </c>
      <c r="D14630" s="2"/>
    </row>
    <row r="14631" spans="1:4" x14ac:dyDescent="0.25">
      <c r="A14631" s="2">
        <v>540</v>
      </c>
      <c r="B14631">
        <v>16242</v>
      </c>
      <c r="C14631" s="3">
        <v>4413.8323179999998</v>
      </c>
      <c r="D14631" s="2"/>
    </row>
    <row r="14632" spans="1:4" x14ac:dyDescent="0.25">
      <c r="A14632" s="2">
        <v>540</v>
      </c>
      <c r="B14632">
        <v>16246</v>
      </c>
      <c r="C14632" s="3">
        <v>22895.89849</v>
      </c>
      <c r="D14632" s="2"/>
    </row>
    <row r="14633" spans="1:4" x14ac:dyDescent="0.25">
      <c r="A14633" s="2">
        <v>540</v>
      </c>
      <c r="B14633">
        <v>16247</v>
      </c>
      <c r="C14633" s="3">
        <v>55672.334663000001</v>
      </c>
      <c r="D14633" s="2"/>
    </row>
    <row r="14634" spans="1:4" x14ac:dyDescent="0.25">
      <c r="A14634" s="2">
        <v>540</v>
      </c>
      <c r="B14634">
        <v>16248</v>
      </c>
      <c r="C14634" s="3">
        <v>50431.767846000002</v>
      </c>
      <c r="D14634" s="2"/>
    </row>
    <row r="14635" spans="1:4" x14ac:dyDescent="0.25">
      <c r="A14635" s="2">
        <v>540</v>
      </c>
      <c r="B14635">
        <v>16249</v>
      </c>
      <c r="C14635" s="3">
        <v>48918.346492999997</v>
      </c>
      <c r="D14635" s="2"/>
    </row>
    <row r="14636" spans="1:4" x14ac:dyDescent="0.25">
      <c r="A14636" s="2">
        <v>540</v>
      </c>
      <c r="B14636">
        <v>16250</v>
      </c>
      <c r="C14636" s="3">
        <v>47592.844742000001</v>
      </c>
      <c r="D14636" s="2"/>
    </row>
    <row r="14637" spans="1:4" x14ac:dyDescent="0.25">
      <c r="A14637" s="2">
        <v>540</v>
      </c>
      <c r="B14637">
        <v>16251</v>
      </c>
      <c r="C14637" s="3">
        <v>50312.720912999997</v>
      </c>
      <c r="D14637" s="2"/>
    </row>
    <row r="14638" spans="1:4" x14ac:dyDescent="0.25">
      <c r="A14638" s="2">
        <v>540</v>
      </c>
      <c r="B14638">
        <v>16252</v>
      </c>
      <c r="C14638" s="3">
        <v>37008.541259999998</v>
      </c>
      <c r="D14638" s="2"/>
    </row>
    <row r="14639" spans="1:4" x14ac:dyDescent="0.25">
      <c r="A14639" s="2">
        <v>540</v>
      </c>
      <c r="B14639">
        <v>16253</v>
      </c>
      <c r="C14639" s="3">
        <v>4152.4284360000001</v>
      </c>
      <c r="D14639" s="2"/>
    </row>
    <row r="14640" spans="1:4" x14ac:dyDescent="0.25">
      <c r="A14640" s="2">
        <v>540</v>
      </c>
      <c r="B14640">
        <v>16254</v>
      </c>
      <c r="C14640" s="3">
        <v>14312.525715</v>
      </c>
      <c r="D14640" s="2"/>
    </row>
    <row r="14641" spans="1:4" x14ac:dyDescent="0.25">
      <c r="A14641" s="2">
        <v>540</v>
      </c>
      <c r="B14641">
        <v>16255</v>
      </c>
      <c r="C14641" s="3">
        <v>25362.711440999999</v>
      </c>
      <c r="D14641" s="2"/>
    </row>
    <row r="14642" spans="1:4" x14ac:dyDescent="0.25">
      <c r="A14642" s="2">
        <v>540</v>
      </c>
      <c r="B14642">
        <v>16256</v>
      </c>
      <c r="C14642" s="3">
        <v>25082.787612</v>
      </c>
      <c r="D14642" s="2"/>
    </row>
    <row r="14643" spans="1:4" x14ac:dyDescent="0.25">
      <c r="A14643" s="2">
        <v>540</v>
      </c>
      <c r="B14643">
        <v>16257</v>
      </c>
      <c r="C14643" s="3">
        <v>24892.252193</v>
      </c>
      <c r="D14643" s="2"/>
    </row>
    <row r="14644" spans="1:4" x14ac:dyDescent="0.25">
      <c r="A14644" s="2">
        <v>540</v>
      </c>
      <c r="B14644">
        <v>16258</v>
      </c>
      <c r="C14644" s="3">
        <v>25082.787612</v>
      </c>
      <c r="D14644" s="2"/>
    </row>
    <row r="14645" spans="1:4" x14ac:dyDescent="0.25">
      <c r="A14645" s="2">
        <v>540</v>
      </c>
      <c r="B14645">
        <v>16259</v>
      </c>
      <c r="C14645" s="3">
        <v>676.26262699999995</v>
      </c>
      <c r="D14645" s="2"/>
    </row>
    <row r="14646" spans="1:4" x14ac:dyDescent="0.25">
      <c r="A14646" s="2">
        <v>540</v>
      </c>
      <c r="B14646">
        <v>16260</v>
      </c>
      <c r="C14646" s="3">
        <v>47592.844742000001</v>
      </c>
      <c r="D14646" s="2"/>
    </row>
    <row r="14647" spans="1:4" x14ac:dyDescent="0.25">
      <c r="A14647" s="2">
        <v>540</v>
      </c>
      <c r="B14647">
        <v>16261</v>
      </c>
      <c r="C14647" s="3">
        <v>421.21376400000003</v>
      </c>
      <c r="D14647" s="2"/>
    </row>
    <row r="14648" spans="1:4" x14ac:dyDescent="0.25">
      <c r="A14648" s="2">
        <v>540</v>
      </c>
      <c r="B14648">
        <v>16262</v>
      </c>
      <c r="C14648" s="3">
        <v>2015.034451</v>
      </c>
      <c r="D14648" s="2"/>
    </row>
    <row r="14649" spans="1:4" x14ac:dyDescent="0.25">
      <c r="A14649" s="2">
        <v>540</v>
      </c>
      <c r="B14649">
        <v>16263</v>
      </c>
      <c r="C14649" s="3">
        <v>7900.5401119999997</v>
      </c>
      <c r="D14649" s="2"/>
    </row>
    <row r="14650" spans="1:4" x14ac:dyDescent="0.25">
      <c r="A14650" s="2">
        <v>540</v>
      </c>
      <c r="B14650">
        <v>16264</v>
      </c>
      <c r="C14650" s="3">
        <v>4776.5724030000001</v>
      </c>
      <c r="D14650" s="2"/>
    </row>
    <row r="14651" spans="1:4" x14ac:dyDescent="0.25">
      <c r="A14651" s="2">
        <v>540</v>
      </c>
      <c r="B14651">
        <v>16266</v>
      </c>
      <c r="C14651" s="3">
        <v>818.43505400000004</v>
      </c>
      <c r="D14651" s="2"/>
    </row>
    <row r="14652" spans="1:4" x14ac:dyDescent="0.25">
      <c r="A14652" s="2">
        <v>540</v>
      </c>
      <c r="B14652">
        <v>16267</v>
      </c>
      <c r="C14652" s="3">
        <v>2966.4174250000001</v>
      </c>
      <c r="D14652" s="2"/>
    </row>
    <row r="14653" spans="1:4" x14ac:dyDescent="0.25">
      <c r="A14653" s="2">
        <v>540</v>
      </c>
      <c r="B14653">
        <v>16269</v>
      </c>
      <c r="C14653" s="3">
        <v>22898.235352</v>
      </c>
      <c r="D14653" s="2"/>
    </row>
    <row r="14654" spans="1:4" x14ac:dyDescent="0.25">
      <c r="A14654" s="2">
        <v>540</v>
      </c>
      <c r="B14654">
        <v>16270</v>
      </c>
      <c r="C14654" s="3">
        <v>6619.0684359999996</v>
      </c>
      <c r="D14654" s="2"/>
    </row>
    <row r="14655" spans="1:4" x14ac:dyDescent="0.25">
      <c r="A14655" s="2">
        <v>540</v>
      </c>
      <c r="B14655">
        <v>16271</v>
      </c>
      <c r="C14655" s="3">
        <v>95794.231893999997</v>
      </c>
      <c r="D14655" s="2"/>
    </row>
    <row r="14656" spans="1:4" x14ac:dyDescent="0.25">
      <c r="A14656" s="2">
        <v>540</v>
      </c>
      <c r="B14656">
        <v>16272</v>
      </c>
      <c r="C14656" s="3">
        <v>102279.246046</v>
      </c>
      <c r="D14656" s="2"/>
    </row>
    <row r="14657" spans="1:4" x14ac:dyDescent="0.25">
      <c r="A14657" s="2">
        <v>540</v>
      </c>
      <c r="B14657">
        <v>16273</v>
      </c>
      <c r="C14657" s="3">
        <v>6485.0141540000004</v>
      </c>
      <c r="D14657" s="2"/>
    </row>
    <row r="14658" spans="1:4" x14ac:dyDescent="0.25">
      <c r="A14658" s="2">
        <v>540</v>
      </c>
      <c r="B14658">
        <v>16274</v>
      </c>
      <c r="C14658" s="3">
        <v>95110.002875999999</v>
      </c>
      <c r="D14658" s="2"/>
    </row>
    <row r="14659" spans="1:4" x14ac:dyDescent="0.25">
      <c r="A14659" s="2">
        <v>540</v>
      </c>
      <c r="B14659">
        <v>16275</v>
      </c>
      <c r="C14659" s="3">
        <v>101729.07131299999</v>
      </c>
      <c r="D14659" s="2"/>
    </row>
    <row r="14660" spans="1:4" x14ac:dyDescent="0.25">
      <c r="A14660" s="2">
        <v>540</v>
      </c>
      <c r="B14660">
        <v>16276</v>
      </c>
      <c r="C14660" s="3">
        <v>6619.0684359999996</v>
      </c>
      <c r="D14660" s="2"/>
    </row>
    <row r="14661" spans="1:4" x14ac:dyDescent="0.25">
      <c r="A14661" s="2">
        <v>540</v>
      </c>
      <c r="B14661">
        <v>16277</v>
      </c>
      <c r="C14661" s="3">
        <v>20002.550411</v>
      </c>
      <c r="D14661" s="2"/>
    </row>
    <row r="14662" spans="1:4" x14ac:dyDescent="0.25">
      <c r="A14662" s="2">
        <v>540</v>
      </c>
      <c r="B14662">
        <v>16278</v>
      </c>
      <c r="C14662" s="3">
        <v>21957.77938</v>
      </c>
      <c r="D14662" s="2"/>
    </row>
    <row r="14663" spans="1:4" x14ac:dyDescent="0.25">
      <c r="A14663" s="2">
        <v>540</v>
      </c>
      <c r="B14663">
        <v>16280</v>
      </c>
      <c r="C14663" s="3">
        <v>2810.4274489999998</v>
      </c>
      <c r="D14663" s="2"/>
    </row>
    <row r="14664" spans="1:4" x14ac:dyDescent="0.25">
      <c r="A14664" s="2">
        <v>540</v>
      </c>
      <c r="B14664">
        <v>16282</v>
      </c>
      <c r="C14664" s="3">
        <v>2810.4274489999998</v>
      </c>
      <c r="D14664" s="2"/>
    </row>
    <row r="14665" spans="1:4" x14ac:dyDescent="0.25">
      <c r="A14665" s="2">
        <v>540</v>
      </c>
      <c r="B14665">
        <v>16283</v>
      </c>
      <c r="C14665" s="3">
        <v>21340.704498999999</v>
      </c>
      <c r="D14665" s="2"/>
    </row>
    <row r="14666" spans="1:4" x14ac:dyDescent="0.25">
      <c r="A14666" s="2">
        <v>540</v>
      </c>
      <c r="B14666">
        <v>16284</v>
      </c>
      <c r="C14666" s="3">
        <v>21340.704498999999</v>
      </c>
      <c r="D14666" s="2"/>
    </row>
    <row r="14667" spans="1:4" x14ac:dyDescent="0.25">
      <c r="A14667" s="2">
        <v>540</v>
      </c>
      <c r="B14667">
        <v>16286</v>
      </c>
      <c r="C14667" s="3">
        <v>25443.784022</v>
      </c>
      <c r="D14667" s="2"/>
    </row>
    <row r="14668" spans="1:4" x14ac:dyDescent="0.25">
      <c r="A14668" s="2">
        <v>540</v>
      </c>
      <c r="B14668">
        <v>16287</v>
      </c>
      <c r="C14668" s="3">
        <v>22046.240667999999</v>
      </c>
      <c r="D14668" s="2"/>
    </row>
    <row r="14669" spans="1:4" x14ac:dyDescent="0.25">
      <c r="A14669" s="2">
        <v>540</v>
      </c>
      <c r="B14669">
        <v>16288</v>
      </c>
      <c r="C14669" s="3">
        <v>17519.068291</v>
      </c>
      <c r="D14669" s="2"/>
    </row>
    <row r="14670" spans="1:4" x14ac:dyDescent="0.25">
      <c r="A14670" s="2">
        <v>540</v>
      </c>
      <c r="B14670">
        <v>16289</v>
      </c>
      <c r="C14670" s="3">
        <v>17004.161295000002</v>
      </c>
      <c r="D14670" s="2"/>
    </row>
    <row r="14671" spans="1:4" x14ac:dyDescent="0.25">
      <c r="A14671" s="2">
        <v>540</v>
      </c>
      <c r="B14671">
        <v>16290</v>
      </c>
      <c r="C14671" s="3">
        <v>94615.189469999998</v>
      </c>
      <c r="D14671" s="2"/>
    </row>
    <row r="14672" spans="1:4" x14ac:dyDescent="0.25">
      <c r="A14672" s="2">
        <v>540</v>
      </c>
      <c r="B14672">
        <v>16291</v>
      </c>
      <c r="C14672" s="3">
        <v>98994.183644000004</v>
      </c>
      <c r="D14672" s="2"/>
    </row>
    <row r="14673" spans="1:4" x14ac:dyDescent="0.25">
      <c r="A14673" s="2">
        <v>540</v>
      </c>
      <c r="B14673">
        <v>16292</v>
      </c>
      <c r="C14673" s="3">
        <v>15904.624077</v>
      </c>
      <c r="D14673" s="2"/>
    </row>
    <row r="14674" spans="1:4" x14ac:dyDescent="0.25">
      <c r="A14674" s="2">
        <v>540</v>
      </c>
      <c r="B14674">
        <v>16293</v>
      </c>
      <c r="C14674" s="3">
        <v>20580.970952</v>
      </c>
      <c r="D14674" s="2"/>
    </row>
    <row r="14675" spans="1:4" x14ac:dyDescent="0.25">
      <c r="A14675" s="2">
        <v>540</v>
      </c>
      <c r="B14675">
        <v>16294</v>
      </c>
      <c r="C14675" s="3">
        <v>1894.8812250000001</v>
      </c>
      <c r="D14675" s="2"/>
    </row>
    <row r="14676" spans="1:4" x14ac:dyDescent="0.25">
      <c r="A14676" s="2">
        <v>540</v>
      </c>
      <c r="B14676">
        <v>16295</v>
      </c>
      <c r="C14676" s="3">
        <v>6028.8671270000004</v>
      </c>
      <c r="D14676" s="2"/>
    </row>
    <row r="14677" spans="1:4" x14ac:dyDescent="0.25">
      <c r="A14677" s="2">
        <v>540</v>
      </c>
      <c r="B14677">
        <v>16296</v>
      </c>
      <c r="C14677" s="3">
        <v>4936.9337999999998</v>
      </c>
      <c r="D14677" s="2"/>
    </row>
    <row r="14678" spans="1:4" x14ac:dyDescent="0.25">
      <c r="A14678" s="2">
        <v>540</v>
      </c>
      <c r="B14678">
        <v>16297</v>
      </c>
      <c r="C14678" s="3">
        <v>6858.4484629999997</v>
      </c>
      <c r="D14678" s="2"/>
    </row>
    <row r="14679" spans="1:4" x14ac:dyDescent="0.25">
      <c r="A14679" s="2">
        <v>540</v>
      </c>
      <c r="B14679">
        <v>16298</v>
      </c>
      <c r="C14679" s="3">
        <v>14785.140985</v>
      </c>
      <c r="D14679" s="2"/>
    </row>
    <row r="14680" spans="1:4" x14ac:dyDescent="0.25">
      <c r="A14680" s="2">
        <v>540</v>
      </c>
      <c r="B14680">
        <v>16299</v>
      </c>
      <c r="C14680" s="3">
        <v>15520.528485000001</v>
      </c>
      <c r="D14680" s="2"/>
    </row>
    <row r="14681" spans="1:4" x14ac:dyDescent="0.25">
      <c r="A14681" s="2">
        <v>540</v>
      </c>
      <c r="B14681">
        <v>16300</v>
      </c>
      <c r="C14681" s="3">
        <v>19088.818428999999</v>
      </c>
      <c r="D14681" s="2"/>
    </row>
    <row r="14682" spans="1:4" x14ac:dyDescent="0.25">
      <c r="A14682" s="2">
        <v>540</v>
      </c>
      <c r="B14682">
        <v>16301</v>
      </c>
      <c r="C14682" s="3">
        <v>17144.833287000001</v>
      </c>
      <c r="D14682" s="2"/>
    </row>
    <row r="14683" spans="1:4" x14ac:dyDescent="0.25">
      <c r="A14683" s="2">
        <v>540</v>
      </c>
      <c r="B14683">
        <v>16302</v>
      </c>
      <c r="C14683" s="3">
        <v>17168.006516000001</v>
      </c>
      <c r="D14683" s="2"/>
    </row>
    <row r="14684" spans="1:4" x14ac:dyDescent="0.25">
      <c r="A14684" s="2">
        <v>540</v>
      </c>
      <c r="B14684">
        <v>16303</v>
      </c>
      <c r="C14684" s="3">
        <v>18173.244089</v>
      </c>
      <c r="D14684" s="2"/>
    </row>
    <row r="14685" spans="1:4" x14ac:dyDescent="0.25">
      <c r="A14685" s="2">
        <v>540</v>
      </c>
      <c r="B14685">
        <v>16304</v>
      </c>
      <c r="C14685" s="3">
        <v>18173.244089</v>
      </c>
      <c r="D14685" s="2"/>
    </row>
    <row r="14686" spans="1:4" x14ac:dyDescent="0.25">
      <c r="A14686" s="2">
        <v>540</v>
      </c>
      <c r="B14686">
        <v>16305</v>
      </c>
      <c r="C14686" s="3">
        <v>17168.006516000001</v>
      </c>
      <c r="D14686" s="2"/>
    </row>
    <row r="14687" spans="1:4" x14ac:dyDescent="0.25">
      <c r="A14687" s="2">
        <v>540</v>
      </c>
      <c r="B14687">
        <v>16306</v>
      </c>
      <c r="C14687" s="3">
        <v>21148.214132000001</v>
      </c>
      <c r="D14687" s="2"/>
    </row>
    <row r="14688" spans="1:4" x14ac:dyDescent="0.25">
      <c r="A14688" s="2">
        <v>540</v>
      </c>
      <c r="B14688">
        <v>16307</v>
      </c>
      <c r="C14688" s="3">
        <v>21249.228600999999</v>
      </c>
      <c r="D14688" s="2"/>
    </row>
    <row r="14689" spans="1:4" x14ac:dyDescent="0.25">
      <c r="A14689" s="2">
        <v>540</v>
      </c>
      <c r="B14689">
        <v>16308</v>
      </c>
      <c r="C14689" s="3">
        <v>19079.087965999999</v>
      </c>
      <c r="D14689" s="2"/>
    </row>
    <row r="14690" spans="1:4" x14ac:dyDescent="0.25">
      <c r="A14690" s="2">
        <v>540</v>
      </c>
      <c r="B14690">
        <v>16309</v>
      </c>
      <c r="C14690" s="3">
        <v>25832.585336</v>
      </c>
      <c r="D14690" s="2"/>
    </row>
    <row r="14691" spans="1:4" x14ac:dyDescent="0.25">
      <c r="A14691" s="2">
        <v>540</v>
      </c>
      <c r="B14691">
        <v>16310</v>
      </c>
      <c r="C14691" s="3">
        <v>25914.926262000001</v>
      </c>
      <c r="D14691" s="2"/>
    </row>
    <row r="14692" spans="1:4" x14ac:dyDescent="0.25">
      <c r="A14692" s="2">
        <v>540</v>
      </c>
      <c r="B14692">
        <v>16311</v>
      </c>
      <c r="C14692" s="3">
        <v>20834.182187999999</v>
      </c>
      <c r="D14692" s="2"/>
    </row>
    <row r="14693" spans="1:4" x14ac:dyDescent="0.25">
      <c r="A14693" s="2">
        <v>540</v>
      </c>
      <c r="B14693">
        <v>16312</v>
      </c>
      <c r="C14693" s="3">
        <v>36368.291579999997</v>
      </c>
      <c r="D14693" s="2"/>
    </row>
    <row r="14694" spans="1:4" x14ac:dyDescent="0.25">
      <c r="A14694" s="2">
        <v>540</v>
      </c>
      <c r="B14694">
        <v>16313</v>
      </c>
      <c r="C14694" s="3">
        <v>6824.1548769999999</v>
      </c>
      <c r="D14694" s="2"/>
    </row>
    <row r="14695" spans="1:4" x14ac:dyDescent="0.25">
      <c r="A14695" s="2">
        <v>540</v>
      </c>
      <c r="B14695">
        <v>16314</v>
      </c>
      <c r="C14695" s="3">
        <v>22829.395073</v>
      </c>
      <c r="D14695" s="2"/>
    </row>
    <row r="14696" spans="1:4" x14ac:dyDescent="0.25">
      <c r="A14696" s="2">
        <v>540</v>
      </c>
      <c r="B14696">
        <v>16315</v>
      </c>
      <c r="C14696" s="3">
        <v>14845.570707000001</v>
      </c>
      <c r="D14696" s="2"/>
    </row>
    <row r="14697" spans="1:4" x14ac:dyDescent="0.25">
      <c r="A14697" s="2">
        <v>540</v>
      </c>
      <c r="B14697">
        <v>16316</v>
      </c>
      <c r="C14697" s="3">
        <v>14444.311895000001</v>
      </c>
      <c r="D14697" s="2"/>
    </row>
    <row r="14698" spans="1:4" x14ac:dyDescent="0.25">
      <c r="A14698" s="2">
        <v>540</v>
      </c>
      <c r="B14698">
        <v>16317</v>
      </c>
      <c r="C14698" s="3">
        <v>15516.229622999999</v>
      </c>
      <c r="D14698" s="2"/>
    </row>
    <row r="14699" spans="1:4" x14ac:dyDescent="0.25">
      <c r="A14699" s="2">
        <v>540</v>
      </c>
      <c r="B14699">
        <v>16318</v>
      </c>
      <c r="C14699" s="3">
        <v>5814.6868990000003</v>
      </c>
      <c r="D14699" s="2"/>
    </row>
    <row r="14700" spans="1:4" x14ac:dyDescent="0.25">
      <c r="A14700" s="2">
        <v>540</v>
      </c>
      <c r="B14700">
        <v>16319</v>
      </c>
      <c r="C14700" s="3">
        <v>4275.6486990000003</v>
      </c>
      <c r="D14700" s="2"/>
    </row>
    <row r="14701" spans="1:4" x14ac:dyDescent="0.25">
      <c r="A14701" s="2">
        <v>540</v>
      </c>
      <c r="B14701">
        <v>16321</v>
      </c>
      <c r="C14701" s="3">
        <v>4792.3067799999999</v>
      </c>
      <c r="D14701" s="2"/>
    </row>
    <row r="14702" spans="1:4" x14ac:dyDescent="0.25">
      <c r="A14702" s="2">
        <v>540</v>
      </c>
      <c r="B14702">
        <v>16322</v>
      </c>
      <c r="C14702" s="3">
        <v>1197.888481</v>
      </c>
      <c r="D14702" s="2"/>
    </row>
    <row r="14703" spans="1:4" x14ac:dyDescent="0.25">
      <c r="A14703" s="2">
        <v>540</v>
      </c>
      <c r="B14703">
        <v>16324</v>
      </c>
      <c r="C14703" s="3">
        <v>7608.6206860000002</v>
      </c>
      <c r="D14703" s="2"/>
    </row>
    <row r="14704" spans="1:4" x14ac:dyDescent="0.25">
      <c r="A14704" s="2">
        <v>540</v>
      </c>
      <c r="B14704">
        <v>16325</v>
      </c>
      <c r="C14704" s="3">
        <v>5696.211937</v>
      </c>
      <c r="D14704" s="2"/>
    </row>
    <row r="14705" spans="1:4" x14ac:dyDescent="0.25">
      <c r="A14705" s="2">
        <v>540</v>
      </c>
      <c r="B14705">
        <v>16326</v>
      </c>
      <c r="C14705" s="3">
        <v>7594.3974749999998</v>
      </c>
      <c r="D14705" s="2"/>
    </row>
    <row r="14706" spans="1:4" x14ac:dyDescent="0.25">
      <c r="A14706" s="2">
        <v>540</v>
      </c>
      <c r="B14706">
        <v>16327</v>
      </c>
      <c r="C14706" s="3">
        <v>9673.9589689999993</v>
      </c>
      <c r="D14706" s="2"/>
    </row>
    <row r="14707" spans="1:4" x14ac:dyDescent="0.25">
      <c r="A14707" s="2">
        <v>540</v>
      </c>
      <c r="B14707">
        <v>16328</v>
      </c>
      <c r="C14707" s="3">
        <v>3093.4947299999999</v>
      </c>
      <c r="D14707" s="2"/>
    </row>
    <row r="14708" spans="1:4" x14ac:dyDescent="0.25">
      <c r="A14708" s="2">
        <v>540</v>
      </c>
      <c r="B14708">
        <v>16329</v>
      </c>
      <c r="C14708" s="3">
        <v>9429.8560230000003</v>
      </c>
      <c r="D14708" s="2"/>
    </row>
    <row r="14709" spans="1:4" x14ac:dyDescent="0.25">
      <c r="A14709" s="2">
        <v>540</v>
      </c>
      <c r="B14709">
        <v>16331</v>
      </c>
      <c r="C14709" s="3">
        <v>14255.582343</v>
      </c>
      <c r="D14709" s="2"/>
    </row>
    <row r="14710" spans="1:4" x14ac:dyDescent="0.25">
      <c r="A14710" s="2">
        <v>540</v>
      </c>
      <c r="B14710">
        <v>16332</v>
      </c>
      <c r="C14710" s="3">
        <v>16779.101524000002</v>
      </c>
      <c r="D14710" s="2"/>
    </row>
    <row r="14711" spans="1:4" x14ac:dyDescent="0.25">
      <c r="A14711" s="2">
        <v>540</v>
      </c>
      <c r="B14711">
        <v>16333</v>
      </c>
      <c r="C14711" s="3">
        <v>14309.898485</v>
      </c>
      <c r="D14711" s="2"/>
    </row>
    <row r="14712" spans="1:4" x14ac:dyDescent="0.25">
      <c r="A14712" s="2">
        <v>540</v>
      </c>
      <c r="B14712">
        <v>16334</v>
      </c>
      <c r="C14712" s="3">
        <v>17129.255958000002</v>
      </c>
      <c r="D14712" s="2"/>
    </row>
    <row r="14713" spans="1:4" x14ac:dyDescent="0.25">
      <c r="A14713" s="2">
        <v>540</v>
      </c>
      <c r="B14713">
        <v>16335</v>
      </c>
      <c r="C14713" s="3">
        <v>15517.890452</v>
      </c>
      <c r="D14713" s="2"/>
    </row>
    <row r="14714" spans="1:4" x14ac:dyDescent="0.25">
      <c r="A14714" s="2">
        <v>540</v>
      </c>
      <c r="B14714">
        <v>16336</v>
      </c>
      <c r="C14714" s="3">
        <v>15517.890452</v>
      </c>
      <c r="D14714" s="2"/>
    </row>
    <row r="14715" spans="1:4" x14ac:dyDescent="0.25">
      <c r="A14715" s="2">
        <v>540</v>
      </c>
      <c r="B14715">
        <v>16337</v>
      </c>
      <c r="C14715" s="3">
        <v>13778.612956000001</v>
      </c>
      <c r="D14715" s="2"/>
    </row>
    <row r="14716" spans="1:4" x14ac:dyDescent="0.25">
      <c r="A14716" s="2">
        <v>540</v>
      </c>
      <c r="B14716">
        <v>16338</v>
      </c>
      <c r="C14716" s="3">
        <v>9880.94002</v>
      </c>
      <c r="D14716" s="2"/>
    </row>
    <row r="14717" spans="1:4" x14ac:dyDescent="0.25">
      <c r="A14717" s="2">
        <v>540</v>
      </c>
      <c r="B14717">
        <v>16339</v>
      </c>
      <c r="C14717" s="3">
        <v>16779.101524000002</v>
      </c>
      <c r="D14717" s="2"/>
    </row>
    <row r="14718" spans="1:4" x14ac:dyDescent="0.25">
      <c r="A14718" s="2">
        <v>540</v>
      </c>
      <c r="B14718">
        <v>16340</v>
      </c>
      <c r="C14718" s="3">
        <v>18566.31495</v>
      </c>
      <c r="D14718" s="2"/>
    </row>
    <row r="14719" spans="1:4" x14ac:dyDescent="0.25">
      <c r="A14719" s="2">
        <v>540</v>
      </c>
      <c r="B14719">
        <v>16341</v>
      </c>
      <c r="C14719" s="3">
        <v>18518.128696</v>
      </c>
      <c r="D14719" s="2"/>
    </row>
    <row r="14720" spans="1:4" x14ac:dyDescent="0.25">
      <c r="A14720" s="2">
        <v>540</v>
      </c>
      <c r="B14720">
        <v>16342</v>
      </c>
      <c r="C14720" s="3">
        <v>14444.311895000001</v>
      </c>
      <c r="D14720" s="2"/>
    </row>
    <row r="14721" spans="1:4" x14ac:dyDescent="0.25">
      <c r="A14721" s="2">
        <v>540</v>
      </c>
      <c r="B14721">
        <v>16343</v>
      </c>
      <c r="C14721" s="3">
        <v>4385.7568739999997</v>
      </c>
      <c r="D14721" s="2"/>
    </row>
    <row r="14722" spans="1:4" x14ac:dyDescent="0.25">
      <c r="A14722" s="2">
        <v>540</v>
      </c>
      <c r="B14722">
        <v>16344</v>
      </c>
      <c r="C14722" s="3">
        <v>9740.7579949999999</v>
      </c>
      <c r="D14722" s="2"/>
    </row>
    <row r="14723" spans="1:4" x14ac:dyDescent="0.25">
      <c r="A14723" s="2">
        <v>540</v>
      </c>
      <c r="B14723">
        <v>16345</v>
      </c>
      <c r="C14723" s="3">
        <v>6581.9113550000002</v>
      </c>
      <c r="D14723" s="2"/>
    </row>
    <row r="14724" spans="1:4" x14ac:dyDescent="0.25">
      <c r="A14724" s="2">
        <v>540</v>
      </c>
      <c r="B14724">
        <v>16346</v>
      </c>
      <c r="C14724" s="3">
        <v>8935.5917769999996</v>
      </c>
      <c r="D14724" s="2"/>
    </row>
    <row r="14725" spans="1:4" x14ac:dyDescent="0.25">
      <c r="A14725" s="2">
        <v>540</v>
      </c>
      <c r="B14725">
        <v>16347</v>
      </c>
      <c r="C14725" s="3">
        <v>729.90784099999996</v>
      </c>
      <c r="D14725" s="2"/>
    </row>
    <row r="14726" spans="1:4" x14ac:dyDescent="0.25">
      <c r="A14726" s="2">
        <v>540</v>
      </c>
      <c r="B14726">
        <v>16348</v>
      </c>
      <c r="C14726" s="3">
        <v>2140.5057660000002</v>
      </c>
      <c r="D14726" s="2"/>
    </row>
    <row r="14727" spans="1:4" x14ac:dyDescent="0.25">
      <c r="A14727" s="2">
        <v>540</v>
      </c>
      <c r="B14727">
        <v>16349</v>
      </c>
      <c r="C14727" s="3">
        <v>5838.18415</v>
      </c>
      <c r="D14727" s="2"/>
    </row>
    <row r="14728" spans="1:4" x14ac:dyDescent="0.25">
      <c r="A14728" s="2">
        <v>540</v>
      </c>
      <c r="B14728">
        <v>16350</v>
      </c>
      <c r="C14728" s="3">
        <v>40379.480728000002</v>
      </c>
      <c r="D14728" s="2"/>
    </row>
    <row r="14729" spans="1:4" x14ac:dyDescent="0.25">
      <c r="A14729" s="2">
        <v>540</v>
      </c>
      <c r="B14729">
        <v>16351</v>
      </c>
      <c r="C14729" s="3">
        <v>38564.025846999997</v>
      </c>
      <c r="D14729" s="2"/>
    </row>
    <row r="14730" spans="1:4" x14ac:dyDescent="0.25">
      <c r="A14730" s="2">
        <v>540</v>
      </c>
      <c r="B14730">
        <v>16352</v>
      </c>
      <c r="C14730" s="3">
        <v>43189.119124999997</v>
      </c>
      <c r="D14730" s="2"/>
    </row>
    <row r="14731" spans="1:4" x14ac:dyDescent="0.25">
      <c r="A14731" s="2">
        <v>540</v>
      </c>
      <c r="B14731">
        <v>16353</v>
      </c>
      <c r="C14731" s="3">
        <v>44873.666915000002</v>
      </c>
      <c r="D14731" s="2"/>
    </row>
    <row r="14732" spans="1:4" x14ac:dyDescent="0.25">
      <c r="A14732" s="2">
        <v>540</v>
      </c>
      <c r="B14732">
        <v>16354</v>
      </c>
      <c r="C14732" s="3">
        <v>32516.633191000001</v>
      </c>
      <c r="D14732" s="2"/>
    </row>
    <row r="14733" spans="1:4" x14ac:dyDescent="0.25">
      <c r="A14733" s="2">
        <v>540</v>
      </c>
      <c r="B14733">
        <v>16355</v>
      </c>
      <c r="C14733" s="3">
        <v>33540.397872000001</v>
      </c>
      <c r="D14733" s="2"/>
    </row>
    <row r="14734" spans="1:4" x14ac:dyDescent="0.25">
      <c r="A14734" s="2">
        <v>540</v>
      </c>
      <c r="B14734">
        <v>16356</v>
      </c>
      <c r="C14734" s="3">
        <v>45125.167442999998</v>
      </c>
      <c r="D14734" s="2"/>
    </row>
    <row r="14735" spans="1:4" x14ac:dyDescent="0.25">
      <c r="A14735" s="2">
        <v>540</v>
      </c>
      <c r="B14735">
        <v>16357</v>
      </c>
      <c r="C14735" s="3">
        <v>43884.257611000001</v>
      </c>
      <c r="D14735" s="2"/>
    </row>
    <row r="14736" spans="1:4" x14ac:dyDescent="0.25">
      <c r="A14736" s="2">
        <v>540</v>
      </c>
      <c r="B14736">
        <v>16358</v>
      </c>
      <c r="C14736" s="3">
        <v>38564.025846999997</v>
      </c>
      <c r="D14736" s="2"/>
    </row>
    <row r="14737" spans="1:4" x14ac:dyDescent="0.25">
      <c r="A14737" s="2">
        <v>540</v>
      </c>
      <c r="B14737">
        <v>16359</v>
      </c>
      <c r="C14737" s="3">
        <v>35856.383517000002</v>
      </c>
      <c r="D14737" s="2"/>
    </row>
    <row r="14738" spans="1:4" x14ac:dyDescent="0.25">
      <c r="A14738" s="2">
        <v>540</v>
      </c>
      <c r="B14738">
        <v>16360</v>
      </c>
      <c r="C14738" s="3">
        <v>40379.480728000002</v>
      </c>
      <c r="D14738" s="2"/>
    </row>
    <row r="14739" spans="1:4" x14ac:dyDescent="0.25">
      <c r="A14739" s="2">
        <v>540</v>
      </c>
      <c r="B14739">
        <v>16361</v>
      </c>
      <c r="C14739" s="3">
        <v>38564.025846999997</v>
      </c>
      <c r="D14739" s="2"/>
    </row>
    <row r="14740" spans="1:4" x14ac:dyDescent="0.25">
      <c r="A14740" s="2">
        <v>540</v>
      </c>
      <c r="B14740">
        <v>16362</v>
      </c>
      <c r="C14740" s="3">
        <v>40379.480728000002</v>
      </c>
      <c r="D14740" s="2"/>
    </row>
    <row r="14741" spans="1:4" x14ac:dyDescent="0.25">
      <c r="A14741" s="2">
        <v>540</v>
      </c>
      <c r="B14741">
        <v>16363</v>
      </c>
      <c r="C14741" s="3">
        <v>6316.3485650000002</v>
      </c>
      <c r="D14741" s="2"/>
    </row>
    <row r="14742" spans="1:4" x14ac:dyDescent="0.25">
      <c r="A14742" s="2">
        <v>540</v>
      </c>
      <c r="B14742">
        <v>16364</v>
      </c>
      <c r="C14742" s="3">
        <v>10672.485934</v>
      </c>
      <c r="D14742" s="2"/>
    </row>
    <row r="14743" spans="1:4" x14ac:dyDescent="0.25">
      <c r="A14743" s="2">
        <v>540</v>
      </c>
      <c r="B14743">
        <v>16365</v>
      </c>
      <c r="C14743" s="3">
        <v>11333.269043</v>
      </c>
      <c r="D14743" s="2"/>
    </row>
    <row r="14744" spans="1:4" x14ac:dyDescent="0.25">
      <c r="A14744" s="2">
        <v>540</v>
      </c>
      <c r="B14744">
        <v>16366</v>
      </c>
      <c r="C14744" s="3">
        <v>2022.553774</v>
      </c>
      <c r="D14744" s="2"/>
    </row>
    <row r="14745" spans="1:4" x14ac:dyDescent="0.25">
      <c r="A14745" s="2">
        <v>540</v>
      </c>
      <c r="B14745">
        <v>16367</v>
      </c>
      <c r="C14745" s="3">
        <v>26202.32403</v>
      </c>
      <c r="D14745" s="2"/>
    </row>
    <row r="14746" spans="1:4" x14ac:dyDescent="0.25">
      <c r="A14746" s="2">
        <v>540</v>
      </c>
      <c r="B14746">
        <v>16368</v>
      </c>
      <c r="C14746" s="3">
        <v>26733.218462000001</v>
      </c>
      <c r="D14746" s="2"/>
    </row>
    <row r="14747" spans="1:4" x14ac:dyDescent="0.25">
      <c r="A14747" s="2">
        <v>540</v>
      </c>
      <c r="B14747">
        <v>16369</v>
      </c>
      <c r="C14747" s="3">
        <v>15977.213465999999</v>
      </c>
      <c r="D14747" s="2"/>
    </row>
    <row r="14748" spans="1:4" x14ac:dyDescent="0.25">
      <c r="A14748" s="2">
        <v>540</v>
      </c>
      <c r="B14748">
        <v>16370</v>
      </c>
      <c r="C14748" s="3">
        <v>74759.189360000004</v>
      </c>
      <c r="D14748" s="2"/>
    </row>
    <row r="14749" spans="1:4" x14ac:dyDescent="0.25">
      <c r="A14749" s="2">
        <v>540</v>
      </c>
      <c r="B14749">
        <v>16371</v>
      </c>
      <c r="C14749" s="3">
        <v>6742.5700440000001</v>
      </c>
      <c r="D14749" s="2"/>
    </row>
    <row r="14750" spans="1:4" x14ac:dyDescent="0.25">
      <c r="A14750" s="2">
        <v>540</v>
      </c>
      <c r="B14750">
        <v>16372</v>
      </c>
      <c r="C14750" s="3">
        <v>13033.511256</v>
      </c>
      <c r="D14750" s="2"/>
    </row>
    <row r="14751" spans="1:4" x14ac:dyDescent="0.25">
      <c r="A14751" s="2">
        <v>540</v>
      </c>
      <c r="B14751">
        <v>16373</v>
      </c>
      <c r="C14751" s="3">
        <v>51971.461776999997</v>
      </c>
      <c r="D14751" s="2"/>
    </row>
    <row r="14752" spans="1:4" x14ac:dyDescent="0.25">
      <c r="A14752" s="2">
        <v>540</v>
      </c>
      <c r="B14752">
        <v>16374</v>
      </c>
      <c r="C14752" s="3">
        <v>42219.818362999998</v>
      </c>
      <c r="D14752" s="2"/>
    </row>
    <row r="14753" spans="1:4" x14ac:dyDescent="0.25">
      <c r="A14753" s="2">
        <v>540</v>
      </c>
      <c r="B14753">
        <v>16375</v>
      </c>
      <c r="C14753" s="3">
        <v>8780.3283250000004</v>
      </c>
      <c r="D14753" s="2"/>
    </row>
    <row r="14754" spans="1:4" x14ac:dyDescent="0.25">
      <c r="A14754" s="2">
        <v>540</v>
      </c>
      <c r="B14754">
        <v>16378</v>
      </c>
      <c r="C14754" s="3">
        <v>42</v>
      </c>
      <c r="D14754" s="2"/>
    </row>
    <row r="14755" spans="1:4" x14ac:dyDescent="0.25">
      <c r="A14755" s="2">
        <v>540</v>
      </c>
      <c r="B14755">
        <v>16379</v>
      </c>
      <c r="C14755" s="3">
        <v>42</v>
      </c>
      <c r="D14755" s="2"/>
    </row>
    <row r="14756" spans="1:4" x14ac:dyDescent="0.25">
      <c r="A14756" s="2">
        <v>540</v>
      </c>
      <c r="B14756">
        <v>16381</v>
      </c>
      <c r="C14756" s="3">
        <v>23665.443633999999</v>
      </c>
      <c r="D14756" s="2"/>
    </row>
    <row r="14757" spans="1:4" x14ac:dyDescent="0.25">
      <c r="A14757" s="2">
        <v>540</v>
      </c>
      <c r="B14757">
        <v>16382</v>
      </c>
      <c r="C14757" s="3">
        <v>22454.183046999999</v>
      </c>
      <c r="D14757" s="2"/>
    </row>
    <row r="14758" spans="1:4" x14ac:dyDescent="0.25">
      <c r="A14758" s="2">
        <v>540</v>
      </c>
      <c r="B14758">
        <v>16383</v>
      </c>
      <c r="C14758" s="3">
        <v>20063.828912000001</v>
      </c>
      <c r="D14758" s="2"/>
    </row>
    <row r="14759" spans="1:4" x14ac:dyDescent="0.25">
      <c r="A14759" s="2">
        <v>540</v>
      </c>
      <c r="B14759">
        <v>16384</v>
      </c>
      <c r="C14759" s="3">
        <v>14881.838779</v>
      </c>
      <c r="D14759" s="2"/>
    </row>
    <row r="14760" spans="1:4" x14ac:dyDescent="0.25">
      <c r="A14760" s="2">
        <v>540</v>
      </c>
      <c r="B14760">
        <v>16385</v>
      </c>
      <c r="C14760" s="3">
        <v>604.85842300000002</v>
      </c>
      <c r="D14760" s="2"/>
    </row>
    <row r="14761" spans="1:4" x14ac:dyDescent="0.25">
      <c r="A14761" s="2">
        <v>540</v>
      </c>
      <c r="B14761">
        <v>16386</v>
      </c>
      <c r="C14761" s="3">
        <v>681.619823</v>
      </c>
      <c r="D14761" s="2"/>
    </row>
    <row r="14762" spans="1:4" x14ac:dyDescent="0.25">
      <c r="A14762" s="2">
        <v>540</v>
      </c>
      <c r="B14762">
        <v>16387</v>
      </c>
      <c r="C14762" s="3">
        <v>681.619823</v>
      </c>
      <c r="D14762" s="2"/>
    </row>
    <row r="14763" spans="1:4" x14ac:dyDescent="0.25">
      <c r="A14763" s="2">
        <v>540</v>
      </c>
      <c r="B14763">
        <v>16388</v>
      </c>
      <c r="C14763" s="3">
        <v>23212.537707</v>
      </c>
      <c r="D14763" s="2"/>
    </row>
    <row r="14764" spans="1:4" x14ac:dyDescent="0.25">
      <c r="A14764" s="2">
        <v>540</v>
      </c>
      <c r="B14764">
        <v>16389</v>
      </c>
      <c r="C14764" s="3">
        <v>21213.184817000001</v>
      </c>
      <c r="D14764" s="2"/>
    </row>
    <row r="14765" spans="1:4" x14ac:dyDescent="0.25">
      <c r="A14765" s="2">
        <v>540</v>
      </c>
      <c r="B14765">
        <v>16390</v>
      </c>
      <c r="C14765" s="3">
        <v>21213.184817000001</v>
      </c>
      <c r="D14765" s="2"/>
    </row>
    <row r="14766" spans="1:4" x14ac:dyDescent="0.25">
      <c r="A14766" s="2">
        <v>540</v>
      </c>
      <c r="B14766">
        <v>16391</v>
      </c>
      <c r="C14766" s="3">
        <v>49689.701807999998</v>
      </c>
      <c r="D14766" s="2"/>
    </row>
    <row r="14767" spans="1:4" x14ac:dyDescent="0.25">
      <c r="A14767" s="2">
        <v>540</v>
      </c>
      <c r="B14767">
        <v>16392</v>
      </c>
      <c r="C14767" s="3">
        <v>23819.863711000002</v>
      </c>
      <c r="D14767" s="2"/>
    </row>
    <row r="14768" spans="1:4" x14ac:dyDescent="0.25">
      <c r="A14768" s="2">
        <v>540</v>
      </c>
      <c r="B14768">
        <v>16393</v>
      </c>
      <c r="C14768" s="3">
        <v>24847.46948</v>
      </c>
      <c r="D14768" s="2"/>
    </row>
    <row r="14769" spans="1:4" x14ac:dyDescent="0.25">
      <c r="A14769" s="2">
        <v>540</v>
      </c>
      <c r="B14769">
        <v>16394</v>
      </c>
      <c r="C14769" s="3">
        <v>64571.540586000003</v>
      </c>
      <c r="D14769" s="2"/>
    </row>
    <row r="14770" spans="1:4" x14ac:dyDescent="0.25">
      <c r="A14770" s="2">
        <v>540</v>
      </c>
      <c r="B14770">
        <v>16395</v>
      </c>
      <c r="C14770" s="3">
        <v>29508.676253000001</v>
      </c>
      <c r="D14770" s="2"/>
    </row>
    <row r="14771" spans="1:4" x14ac:dyDescent="0.25">
      <c r="A14771" s="2">
        <v>540</v>
      </c>
      <c r="B14771">
        <v>16396</v>
      </c>
      <c r="C14771" s="3">
        <v>23665.443633999999</v>
      </c>
      <c r="D14771" s="2"/>
    </row>
    <row r="14772" spans="1:4" x14ac:dyDescent="0.25">
      <c r="A14772" s="2">
        <v>540</v>
      </c>
      <c r="B14772">
        <v>16397</v>
      </c>
      <c r="C14772" s="3">
        <v>9778.6582359999993</v>
      </c>
      <c r="D14772" s="2"/>
    </row>
    <row r="14773" spans="1:4" x14ac:dyDescent="0.25">
      <c r="A14773" s="2">
        <v>540</v>
      </c>
      <c r="B14773">
        <v>16398</v>
      </c>
      <c r="C14773" s="3">
        <v>17189.403144</v>
      </c>
      <c r="D14773" s="2"/>
    </row>
    <row r="14774" spans="1:4" x14ac:dyDescent="0.25">
      <c r="A14774" s="2">
        <v>540</v>
      </c>
      <c r="B14774">
        <v>16399</v>
      </c>
      <c r="C14774" s="3">
        <v>17057.507082</v>
      </c>
      <c r="D14774" s="2"/>
    </row>
    <row r="14775" spans="1:4" x14ac:dyDescent="0.25">
      <c r="A14775" s="2">
        <v>540</v>
      </c>
      <c r="B14775">
        <v>16400</v>
      </c>
      <c r="C14775" s="3">
        <v>38503.019199000002</v>
      </c>
      <c r="D14775" s="2"/>
    </row>
    <row r="14776" spans="1:4" x14ac:dyDescent="0.25">
      <c r="A14776" s="2">
        <v>540</v>
      </c>
      <c r="B14776">
        <v>16401</v>
      </c>
      <c r="C14776" s="3">
        <v>56263.484022999997</v>
      </c>
      <c r="D14776" s="2"/>
    </row>
    <row r="14777" spans="1:4" x14ac:dyDescent="0.25">
      <c r="A14777" s="2">
        <v>540</v>
      </c>
      <c r="B14777">
        <v>16402</v>
      </c>
      <c r="C14777" s="3">
        <v>2545.1791490000001</v>
      </c>
      <c r="D14777" s="2"/>
    </row>
    <row r="14778" spans="1:4" x14ac:dyDescent="0.25">
      <c r="A14778" s="2">
        <v>540</v>
      </c>
      <c r="B14778">
        <v>16403</v>
      </c>
      <c r="C14778" s="3">
        <v>5850.5927320000001</v>
      </c>
      <c r="D14778" s="2"/>
    </row>
    <row r="14779" spans="1:4" x14ac:dyDescent="0.25">
      <c r="A14779" s="2">
        <v>540</v>
      </c>
      <c r="B14779">
        <v>16404</v>
      </c>
      <c r="C14779" s="3">
        <v>1852.824104</v>
      </c>
      <c r="D14779" s="2"/>
    </row>
    <row r="14780" spans="1:4" x14ac:dyDescent="0.25">
      <c r="A14780" s="2">
        <v>540</v>
      </c>
      <c r="B14780">
        <v>16405</v>
      </c>
      <c r="C14780" s="3">
        <v>752.10540600000002</v>
      </c>
      <c r="D14780" s="2"/>
    </row>
    <row r="14781" spans="1:4" x14ac:dyDescent="0.25">
      <c r="A14781" s="2">
        <v>540</v>
      </c>
      <c r="B14781">
        <v>16406</v>
      </c>
      <c r="C14781" s="3">
        <v>933.25448800000004</v>
      </c>
      <c r="D14781" s="2"/>
    </row>
    <row r="14782" spans="1:4" x14ac:dyDescent="0.25">
      <c r="A14782" s="2">
        <v>540</v>
      </c>
      <c r="B14782">
        <v>16407</v>
      </c>
      <c r="C14782" s="3">
        <v>601.47147800000005</v>
      </c>
      <c r="D14782" s="2"/>
    </row>
    <row r="14783" spans="1:4" x14ac:dyDescent="0.25">
      <c r="A14783" s="2">
        <v>540</v>
      </c>
      <c r="B14783">
        <v>16408</v>
      </c>
      <c r="C14783" s="3">
        <v>1516.779092</v>
      </c>
      <c r="D14783" s="2"/>
    </row>
    <row r="14784" spans="1:4" x14ac:dyDescent="0.25">
      <c r="A14784" s="2">
        <v>540</v>
      </c>
      <c r="B14784">
        <v>16410</v>
      </c>
      <c r="C14784" s="3">
        <v>6648.9324040000001</v>
      </c>
      <c r="D14784" s="2"/>
    </row>
    <row r="14785" spans="1:4" x14ac:dyDescent="0.25">
      <c r="A14785" s="2">
        <v>540</v>
      </c>
      <c r="B14785">
        <v>16411</v>
      </c>
      <c r="C14785" s="3">
        <v>4847.3296630000004</v>
      </c>
      <c r="D14785" s="2"/>
    </row>
    <row r="14786" spans="1:4" x14ac:dyDescent="0.25">
      <c r="A14786" s="2">
        <v>540</v>
      </c>
      <c r="B14786">
        <v>16412</v>
      </c>
      <c r="C14786" s="3">
        <v>5721.4461220000003</v>
      </c>
      <c r="D14786" s="2"/>
    </row>
    <row r="14787" spans="1:4" x14ac:dyDescent="0.25">
      <c r="A14787" s="2">
        <v>540</v>
      </c>
      <c r="B14787">
        <v>16413</v>
      </c>
      <c r="C14787" s="3">
        <v>81.006264000000002</v>
      </c>
      <c r="D14787" s="2"/>
    </row>
    <row r="14788" spans="1:4" x14ac:dyDescent="0.25">
      <c r="A14788" s="2">
        <v>540</v>
      </c>
      <c r="B14788">
        <v>16415</v>
      </c>
      <c r="C14788" s="3">
        <v>81.006264000000002</v>
      </c>
      <c r="D14788" s="2"/>
    </row>
    <row r="14789" spans="1:4" x14ac:dyDescent="0.25">
      <c r="A14789" s="2">
        <v>540</v>
      </c>
      <c r="B14789">
        <v>16416</v>
      </c>
      <c r="C14789" s="3">
        <v>41159.533331999999</v>
      </c>
      <c r="D14789" s="2"/>
    </row>
    <row r="14790" spans="1:4" x14ac:dyDescent="0.25">
      <c r="A14790" s="2">
        <v>540</v>
      </c>
      <c r="B14790">
        <v>16417</v>
      </c>
      <c r="C14790" s="3">
        <v>11085.176508</v>
      </c>
      <c r="D14790" s="2"/>
    </row>
    <row r="14791" spans="1:4" x14ac:dyDescent="0.25">
      <c r="A14791" s="2">
        <v>540</v>
      </c>
      <c r="B14791">
        <v>16418</v>
      </c>
      <c r="C14791" s="3">
        <v>35158.602291996001</v>
      </c>
      <c r="D14791" s="2"/>
    </row>
    <row r="14792" spans="1:4" x14ac:dyDescent="0.25">
      <c r="A14792" s="2">
        <v>540</v>
      </c>
      <c r="B14792">
        <v>16419</v>
      </c>
      <c r="C14792" s="3">
        <v>35144.602292000003</v>
      </c>
      <c r="D14792" s="2"/>
    </row>
    <row r="14793" spans="1:4" x14ac:dyDescent="0.25">
      <c r="A14793" s="2">
        <v>540</v>
      </c>
      <c r="B14793">
        <v>16420</v>
      </c>
      <c r="C14793" s="3">
        <v>11170.605122000001</v>
      </c>
      <c r="D14793" s="2"/>
    </row>
    <row r="14794" spans="1:4" x14ac:dyDescent="0.25">
      <c r="A14794" s="2">
        <v>540</v>
      </c>
      <c r="B14794">
        <v>16421</v>
      </c>
      <c r="C14794" s="3">
        <v>35144.602292000003</v>
      </c>
      <c r="D14794" s="2"/>
    </row>
    <row r="14795" spans="1:4" x14ac:dyDescent="0.25">
      <c r="A14795" s="2">
        <v>540</v>
      </c>
      <c r="B14795">
        <v>16422</v>
      </c>
      <c r="C14795" s="3">
        <v>35144.602292000003</v>
      </c>
      <c r="D14795" s="2"/>
    </row>
    <row r="14796" spans="1:4" x14ac:dyDescent="0.25">
      <c r="A14796" s="2">
        <v>540</v>
      </c>
      <c r="B14796">
        <v>16423</v>
      </c>
      <c r="C14796" s="3">
        <v>35144.602292000003</v>
      </c>
      <c r="D14796" s="2"/>
    </row>
    <row r="14797" spans="1:4" x14ac:dyDescent="0.25">
      <c r="A14797" s="2">
        <v>540</v>
      </c>
      <c r="B14797">
        <v>16424</v>
      </c>
      <c r="C14797" s="3">
        <v>34634.696344999997</v>
      </c>
      <c r="D14797" s="2"/>
    </row>
    <row r="14798" spans="1:4" x14ac:dyDescent="0.25">
      <c r="A14798" s="2">
        <v>540</v>
      </c>
      <c r="B14798">
        <v>16427</v>
      </c>
      <c r="C14798" s="3">
        <v>52770.324675000003</v>
      </c>
      <c r="D14798" s="2"/>
    </row>
    <row r="14799" spans="1:4" x14ac:dyDescent="0.25">
      <c r="A14799" s="2">
        <v>540</v>
      </c>
      <c r="B14799">
        <v>16428</v>
      </c>
      <c r="C14799" s="3">
        <v>72875.657831999997</v>
      </c>
      <c r="D14799" s="2"/>
    </row>
    <row r="14800" spans="1:4" x14ac:dyDescent="0.25">
      <c r="A14800" s="2">
        <v>540</v>
      </c>
      <c r="B14800">
        <v>16429</v>
      </c>
      <c r="C14800" s="3">
        <v>63093.689684999998</v>
      </c>
      <c r="D14800" s="2"/>
    </row>
    <row r="14801" spans="1:4" x14ac:dyDescent="0.25">
      <c r="A14801" s="2">
        <v>540</v>
      </c>
      <c r="B14801">
        <v>16430</v>
      </c>
      <c r="C14801" s="3">
        <v>52770.324675000003</v>
      </c>
      <c r="D14801" s="2"/>
    </row>
    <row r="14802" spans="1:4" x14ac:dyDescent="0.25">
      <c r="A14802" s="2">
        <v>540</v>
      </c>
      <c r="B14802">
        <v>16431</v>
      </c>
      <c r="C14802" s="3">
        <v>70364.663801000002</v>
      </c>
      <c r="D14802" s="2"/>
    </row>
    <row r="14803" spans="1:4" x14ac:dyDescent="0.25">
      <c r="A14803" s="2">
        <v>540</v>
      </c>
      <c r="B14803">
        <v>16432</v>
      </c>
      <c r="C14803" s="3">
        <v>8943.9254669999991</v>
      </c>
      <c r="D14803" s="2"/>
    </row>
    <row r="14804" spans="1:4" x14ac:dyDescent="0.25">
      <c r="A14804" s="2">
        <v>540</v>
      </c>
      <c r="B14804">
        <v>16433</v>
      </c>
      <c r="C14804" s="3">
        <v>30354.598585</v>
      </c>
      <c r="D14804" s="2"/>
    </row>
    <row r="14805" spans="1:4" x14ac:dyDescent="0.25">
      <c r="A14805" s="2">
        <v>540</v>
      </c>
      <c r="B14805">
        <v>16434</v>
      </c>
      <c r="C14805" s="3">
        <v>6680.0979740000002</v>
      </c>
      <c r="D14805" s="2"/>
    </row>
    <row r="14806" spans="1:4" x14ac:dyDescent="0.25">
      <c r="A14806" s="2">
        <v>540</v>
      </c>
      <c r="B14806">
        <v>16435</v>
      </c>
      <c r="C14806" s="3">
        <v>11439.616001</v>
      </c>
      <c r="D14806" s="2"/>
    </row>
    <row r="14807" spans="1:4" x14ac:dyDescent="0.25">
      <c r="A14807" s="2">
        <v>540</v>
      </c>
      <c r="B14807">
        <v>16436</v>
      </c>
      <c r="C14807" s="3">
        <v>11439.616001</v>
      </c>
      <c r="D14807" s="2"/>
    </row>
    <row r="14808" spans="1:4" x14ac:dyDescent="0.25">
      <c r="A14808" s="2">
        <v>540</v>
      </c>
      <c r="B14808">
        <v>16438</v>
      </c>
      <c r="C14808" s="3">
        <v>6680.0979740000002</v>
      </c>
      <c r="D14808" s="2"/>
    </row>
    <row r="14809" spans="1:4" x14ac:dyDescent="0.25">
      <c r="A14809" s="2">
        <v>540</v>
      </c>
      <c r="B14809">
        <v>16439</v>
      </c>
      <c r="C14809" s="3">
        <v>29637.811172000002</v>
      </c>
      <c r="D14809" s="2"/>
    </row>
    <row r="14810" spans="1:4" x14ac:dyDescent="0.25">
      <c r="A14810" s="2">
        <v>540</v>
      </c>
      <c r="B14810">
        <v>16440</v>
      </c>
      <c r="C14810" s="3">
        <v>37271.475025</v>
      </c>
      <c r="D14810" s="2"/>
    </row>
    <row r="14811" spans="1:4" x14ac:dyDescent="0.25">
      <c r="A14811" s="2">
        <v>540</v>
      </c>
      <c r="B14811">
        <v>16441</v>
      </c>
      <c r="C14811" s="3">
        <v>20479.352468000001</v>
      </c>
      <c r="D14811" s="2"/>
    </row>
    <row r="14812" spans="1:4" x14ac:dyDescent="0.25">
      <c r="A14812" s="2">
        <v>540</v>
      </c>
      <c r="B14812">
        <v>16442</v>
      </c>
      <c r="C14812" s="3">
        <v>31725.921891999998</v>
      </c>
      <c r="D14812" s="2"/>
    </row>
    <row r="14813" spans="1:4" x14ac:dyDescent="0.25">
      <c r="A14813" s="2">
        <v>540</v>
      </c>
      <c r="B14813">
        <v>16443</v>
      </c>
      <c r="C14813" s="3">
        <v>32307.321352999999</v>
      </c>
      <c r="D14813" s="2"/>
    </row>
    <row r="14814" spans="1:4" x14ac:dyDescent="0.25">
      <c r="A14814" s="2">
        <v>540</v>
      </c>
      <c r="B14814">
        <v>16444</v>
      </c>
      <c r="C14814" s="3">
        <v>2569.1909270000001</v>
      </c>
      <c r="D14814" s="2"/>
    </row>
    <row r="14815" spans="1:4" x14ac:dyDescent="0.25">
      <c r="A14815" s="2">
        <v>540</v>
      </c>
      <c r="B14815">
        <v>16445</v>
      </c>
      <c r="C14815" s="3">
        <v>81989.181742999994</v>
      </c>
      <c r="D14815" s="2"/>
    </row>
    <row r="14816" spans="1:4" x14ac:dyDescent="0.25">
      <c r="A14816" s="2">
        <v>540</v>
      </c>
      <c r="B14816">
        <v>16446</v>
      </c>
      <c r="C14816" s="3">
        <v>70893.608294000005</v>
      </c>
      <c r="D14816" s="2"/>
    </row>
    <row r="14817" spans="1:4" x14ac:dyDescent="0.25">
      <c r="A14817" s="2">
        <v>540</v>
      </c>
      <c r="B14817">
        <v>16447</v>
      </c>
      <c r="C14817" s="3">
        <v>80208.204897999996</v>
      </c>
      <c r="D14817" s="2"/>
    </row>
    <row r="14818" spans="1:4" x14ac:dyDescent="0.25">
      <c r="A14818" s="2">
        <v>540</v>
      </c>
      <c r="B14818">
        <v>16448</v>
      </c>
      <c r="C14818" s="3">
        <v>27498.184458</v>
      </c>
      <c r="D14818" s="2"/>
    </row>
    <row r="14819" spans="1:4" x14ac:dyDescent="0.25">
      <c r="A14819" s="2">
        <v>540</v>
      </c>
      <c r="B14819">
        <v>16449</v>
      </c>
      <c r="C14819" s="3">
        <v>28786.625533999999</v>
      </c>
      <c r="D14819" s="2"/>
    </row>
    <row r="14820" spans="1:4" x14ac:dyDescent="0.25">
      <c r="A14820" s="2">
        <v>540</v>
      </c>
      <c r="B14820">
        <v>16450</v>
      </c>
      <c r="C14820" s="3">
        <v>78439.093393999996</v>
      </c>
      <c r="D14820" s="2"/>
    </row>
    <row r="14821" spans="1:4" x14ac:dyDescent="0.25">
      <c r="A14821" s="2">
        <v>540</v>
      </c>
      <c r="B14821">
        <v>16451</v>
      </c>
      <c r="C14821" s="3">
        <v>1810.2644533319999</v>
      </c>
      <c r="D14821" s="2"/>
    </row>
    <row r="14822" spans="1:4" x14ac:dyDescent="0.25">
      <c r="A14822" s="2">
        <v>540</v>
      </c>
      <c r="B14822">
        <v>16452</v>
      </c>
      <c r="C14822" s="3">
        <v>1810.2644533319999</v>
      </c>
      <c r="D14822" s="2"/>
    </row>
    <row r="14823" spans="1:4" x14ac:dyDescent="0.25">
      <c r="A14823" s="2">
        <v>540</v>
      </c>
      <c r="B14823">
        <v>16453</v>
      </c>
      <c r="C14823" s="3">
        <v>1810.2644533319999</v>
      </c>
      <c r="D14823" s="2"/>
    </row>
    <row r="14824" spans="1:4" x14ac:dyDescent="0.25">
      <c r="A14824" s="2">
        <v>540</v>
      </c>
      <c r="B14824">
        <v>16454</v>
      </c>
      <c r="C14824" s="3">
        <v>3707.0247393320001</v>
      </c>
      <c r="D14824" s="2"/>
    </row>
    <row r="14825" spans="1:4" x14ac:dyDescent="0.25">
      <c r="A14825" s="2">
        <v>540</v>
      </c>
      <c r="B14825">
        <v>16455</v>
      </c>
      <c r="C14825" s="3">
        <v>3707.0247393320001</v>
      </c>
      <c r="D14825" s="2"/>
    </row>
    <row r="14826" spans="1:4" x14ac:dyDescent="0.25">
      <c r="A14826" s="2">
        <v>540</v>
      </c>
      <c r="B14826">
        <v>16456</v>
      </c>
      <c r="C14826" s="3">
        <v>13481.478889332</v>
      </c>
      <c r="D14826" s="2"/>
    </row>
    <row r="14827" spans="1:4" x14ac:dyDescent="0.25">
      <c r="A14827" s="2">
        <v>540</v>
      </c>
      <c r="B14827">
        <v>16457</v>
      </c>
      <c r="C14827" s="3">
        <v>13481.478889332</v>
      </c>
      <c r="D14827" s="2"/>
    </row>
    <row r="14828" spans="1:4" x14ac:dyDescent="0.25">
      <c r="A14828" s="2">
        <v>540</v>
      </c>
      <c r="B14828">
        <v>16458</v>
      </c>
      <c r="C14828" s="3">
        <v>2363.4705543320001</v>
      </c>
      <c r="D14828" s="2"/>
    </row>
    <row r="14829" spans="1:4" x14ac:dyDescent="0.25">
      <c r="A14829" s="2">
        <v>540</v>
      </c>
      <c r="B14829">
        <v>16459</v>
      </c>
      <c r="C14829" s="3">
        <v>2363.4705543320001</v>
      </c>
      <c r="D14829" s="2"/>
    </row>
    <row r="14830" spans="1:4" x14ac:dyDescent="0.25">
      <c r="A14830" s="2">
        <v>540</v>
      </c>
      <c r="B14830">
        <v>16460</v>
      </c>
      <c r="C14830" s="3">
        <v>21874.135230666001</v>
      </c>
      <c r="D14830" s="2"/>
    </row>
    <row r="14831" spans="1:4" x14ac:dyDescent="0.25">
      <c r="A14831" s="2">
        <v>540</v>
      </c>
      <c r="B14831">
        <v>16461</v>
      </c>
      <c r="C14831" s="3">
        <v>16845.712521665999</v>
      </c>
      <c r="D14831" s="2"/>
    </row>
    <row r="14832" spans="1:4" x14ac:dyDescent="0.25">
      <c r="A14832" s="2">
        <v>540</v>
      </c>
      <c r="B14832">
        <v>16462</v>
      </c>
      <c r="C14832" s="3">
        <v>19589.896369665999</v>
      </c>
      <c r="D14832" s="2"/>
    </row>
    <row r="14833" spans="1:4" x14ac:dyDescent="0.25">
      <c r="A14833" s="2">
        <v>540</v>
      </c>
      <c r="B14833">
        <v>16463</v>
      </c>
      <c r="C14833" s="3">
        <v>3622.7601650000001</v>
      </c>
      <c r="D14833" s="2"/>
    </row>
    <row r="14834" spans="1:4" x14ac:dyDescent="0.25">
      <c r="A14834" s="2">
        <v>540</v>
      </c>
      <c r="B14834">
        <v>16464</v>
      </c>
      <c r="C14834" s="3">
        <v>3622.7601650000001</v>
      </c>
      <c r="D14834" s="2"/>
    </row>
    <row r="14835" spans="1:4" x14ac:dyDescent="0.25">
      <c r="A14835" s="2">
        <v>540</v>
      </c>
      <c r="B14835">
        <v>16465</v>
      </c>
      <c r="C14835" s="3">
        <v>2841.6411109999999</v>
      </c>
      <c r="D14835" s="2"/>
    </row>
    <row r="14836" spans="1:4" x14ac:dyDescent="0.25">
      <c r="A14836" s="2">
        <v>540</v>
      </c>
      <c r="B14836">
        <v>16466</v>
      </c>
      <c r="C14836" s="3">
        <v>1424.559166</v>
      </c>
      <c r="D14836" s="2"/>
    </row>
    <row r="14837" spans="1:4" x14ac:dyDescent="0.25">
      <c r="A14837" s="2">
        <v>540</v>
      </c>
      <c r="B14837">
        <v>16467</v>
      </c>
      <c r="C14837" s="3">
        <v>1424.559166</v>
      </c>
      <c r="D14837" s="2"/>
    </row>
    <row r="14838" spans="1:4" x14ac:dyDescent="0.25">
      <c r="A14838" s="2">
        <v>540</v>
      </c>
      <c r="B14838">
        <v>16468</v>
      </c>
      <c r="C14838" s="3">
        <v>1424.559166</v>
      </c>
      <c r="D14838" s="2"/>
    </row>
    <row r="14839" spans="1:4" x14ac:dyDescent="0.25">
      <c r="A14839" s="2">
        <v>540</v>
      </c>
      <c r="B14839">
        <v>16469</v>
      </c>
      <c r="C14839" s="3">
        <v>2341.2703959999999</v>
      </c>
      <c r="D14839" s="2"/>
    </row>
    <row r="14840" spans="1:4" x14ac:dyDescent="0.25">
      <c r="A14840" s="2">
        <v>540</v>
      </c>
      <c r="B14840">
        <v>16470</v>
      </c>
      <c r="C14840" s="3">
        <v>3503.7476620000002</v>
      </c>
      <c r="D14840" s="2"/>
    </row>
    <row r="14841" spans="1:4" x14ac:dyDescent="0.25">
      <c r="A14841" s="2">
        <v>540</v>
      </c>
      <c r="B14841">
        <v>16471</v>
      </c>
      <c r="C14841" s="3">
        <v>1065.583126</v>
      </c>
      <c r="D14841" s="2"/>
    </row>
    <row r="14842" spans="1:4" x14ac:dyDescent="0.25">
      <c r="A14842" s="2">
        <v>540</v>
      </c>
      <c r="B14842">
        <v>16472</v>
      </c>
      <c r="C14842" s="3">
        <v>880.92070699999999</v>
      </c>
      <c r="D14842" s="2"/>
    </row>
    <row r="14843" spans="1:4" x14ac:dyDescent="0.25">
      <c r="A14843" s="2">
        <v>540</v>
      </c>
      <c r="B14843">
        <v>16473</v>
      </c>
      <c r="C14843" s="3">
        <v>1715.7621630000001</v>
      </c>
      <c r="D14843" s="2"/>
    </row>
    <row r="14844" spans="1:4" x14ac:dyDescent="0.25">
      <c r="A14844" s="2">
        <v>540</v>
      </c>
      <c r="B14844">
        <v>16474</v>
      </c>
      <c r="C14844" s="3">
        <v>1065.583126</v>
      </c>
      <c r="D14844" s="2"/>
    </row>
    <row r="14845" spans="1:4" x14ac:dyDescent="0.25">
      <c r="A14845" s="2">
        <v>540</v>
      </c>
      <c r="B14845">
        <v>16475</v>
      </c>
      <c r="C14845" s="3">
        <v>34634.696344999997</v>
      </c>
      <c r="D14845" s="2"/>
    </row>
    <row r="14846" spans="1:4" x14ac:dyDescent="0.25">
      <c r="A14846" s="2">
        <v>540</v>
      </c>
      <c r="B14846">
        <v>16476</v>
      </c>
      <c r="C14846" s="3">
        <v>34634.696344999997</v>
      </c>
      <c r="D14846" s="2"/>
    </row>
    <row r="14847" spans="1:4" x14ac:dyDescent="0.25">
      <c r="A14847" s="2">
        <v>540</v>
      </c>
      <c r="B14847">
        <v>16477</v>
      </c>
      <c r="C14847" s="3">
        <v>25397.657979</v>
      </c>
      <c r="D14847" s="2"/>
    </row>
    <row r="14848" spans="1:4" x14ac:dyDescent="0.25">
      <c r="A14848" s="2">
        <v>540</v>
      </c>
      <c r="B14848">
        <v>16478</v>
      </c>
      <c r="C14848" s="3">
        <v>25397.657979</v>
      </c>
      <c r="D14848" s="2"/>
    </row>
    <row r="14849" spans="1:4" x14ac:dyDescent="0.25">
      <c r="A14849" s="2">
        <v>540</v>
      </c>
      <c r="B14849">
        <v>16479</v>
      </c>
      <c r="C14849" s="3">
        <v>25397.657979</v>
      </c>
      <c r="D14849" s="2"/>
    </row>
    <row r="14850" spans="1:4" x14ac:dyDescent="0.25">
      <c r="A14850" s="2">
        <v>540</v>
      </c>
      <c r="B14850">
        <v>16480</v>
      </c>
      <c r="C14850" s="3">
        <v>12718.034561</v>
      </c>
      <c r="D14850" s="2"/>
    </row>
    <row r="14851" spans="1:4" x14ac:dyDescent="0.25">
      <c r="A14851" s="2">
        <v>540</v>
      </c>
      <c r="B14851">
        <v>16481</v>
      </c>
      <c r="C14851" s="3">
        <v>15500.354117999999</v>
      </c>
      <c r="D14851" s="2"/>
    </row>
    <row r="14852" spans="1:4" x14ac:dyDescent="0.25">
      <c r="A14852" s="2">
        <v>540</v>
      </c>
      <c r="B14852">
        <v>16482</v>
      </c>
      <c r="C14852" s="3">
        <v>2701.9198110000002</v>
      </c>
      <c r="D14852" s="2"/>
    </row>
    <row r="14853" spans="1:4" x14ac:dyDescent="0.25">
      <c r="A14853" s="2">
        <v>540</v>
      </c>
      <c r="B14853">
        <v>16483</v>
      </c>
      <c r="C14853" s="3">
        <v>22885.864328</v>
      </c>
      <c r="D14853" s="2"/>
    </row>
    <row r="14854" spans="1:4" x14ac:dyDescent="0.25">
      <c r="A14854" s="2">
        <v>540</v>
      </c>
      <c r="B14854">
        <v>16484</v>
      </c>
      <c r="C14854" s="3">
        <v>18098.096304999999</v>
      </c>
      <c r="D14854" s="2"/>
    </row>
    <row r="14855" spans="1:4" x14ac:dyDescent="0.25">
      <c r="A14855" s="2">
        <v>540</v>
      </c>
      <c r="B14855">
        <v>16485</v>
      </c>
      <c r="C14855" s="3">
        <v>4787.7680209999999</v>
      </c>
      <c r="D14855" s="2"/>
    </row>
    <row r="14856" spans="1:4" x14ac:dyDescent="0.25">
      <c r="A14856" s="2">
        <v>540</v>
      </c>
      <c r="B14856">
        <v>16486</v>
      </c>
      <c r="C14856" s="3">
        <v>4787.7680209999999</v>
      </c>
      <c r="D14856" s="2"/>
    </row>
    <row r="14857" spans="1:4" x14ac:dyDescent="0.25">
      <c r="A14857" s="2">
        <v>540</v>
      </c>
      <c r="B14857">
        <v>16487</v>
      </c>
      <c r="C14857" s="3">
        <v>27730.351470000001</v>
      </c>
      <c r="D14857" s="2"/>
    </row>
    <row r="14858" spans="1:4" x14ac:dyDescent="0.25">
      <c r="A14858" s="2">
        <v>540</v>
      </c>
      <c r="B14858">
        <v>16488</v>
      </c>
      <c r="C14858" s="3">
        <v>26711.852851</v>
      </c>
      <c r="D14858" s="2"/>
    </row>
    <row r="14859" spans="1:4" x14ac:dyDescent="0.25">
      <c r="A14859" s="2">
        <v>540</v>
      </c>
      <c r="B14859">
        <v>16489</v>
      </c>
      <c r="C14859" s="3">
        <v>56088.999784</v>
      </c>
      <c r="D14859" s="2"/>
    </row>
    <row r="14860" spans="1:4" x14ac:dyDescent="0.25">
      <c r="A14860" s="2">
        <v>540</v>
      </c>
      <c r="B14860">
        <v>16490</v>
      </c>
      <c r="C14860" s="3">
        <v>23973.806836</v>
      </c>
      <c r="D14860" s="2"/>
    </row>
    <row r="14861" spans="1:4" x14ac:dyDescent="0.25">
      <c r="A14861" s="2">
        <v>540</v>
      </c>
      <c r="B14861">
        <v>16491</v>
      </c>
      <c r="C14861" s="3">
        <v>29377.146930999999</v>
      </c>
      <c r="D14861" s="2"/>
    </row>
    <row r="14862" spans="1:4" x14ac:dyDescent="0.25">
      <c r="A14862" s="2">
        <v>540</v>
      </c>
      <c r="B14862">
        <v>16492</v>
      </c>
      <c r="C14862" s="3">
        <v>1601.6557009999999</v>
      </c>
      <c r="D14862" s="2"/>
    </row>
    <row r="14863" spans="1:4" x14ac:dyDescent="0.25">
      <c r="A14863" s="2">
        <v>540</v>
      </c>
      <c r="B14863">
        <v>16493</v>
      </c>
      <c r="C14863" s="3">
        <v>15825.638994999999</v>
      </c>
      <c r="D14863" s="2"/>
    </row>
    <row r="14864" spans="1:4" x14ac:dyDescent="0.25">
      <c r="A14864" s="2">
        <v>540</v>
      </c>
      <c r="B14864">
        <v>16494</v>
      </c>
      <c r="C14864" s="3">
        <v>25397.657979</v>
      </c>
      <c r="D14864" s="2"/>
    </row>
    <row r="14865" spans="1:4" x14ac:dyDescent="0.25">
      <c r="A14865" s="2">
        <v>540</v>
      </c>
      <c r="B14865">
        <v>16495</v>
      </c>
      <c r="C14865" s="3">
        <v>25575.462534999999</v>
      </c>
      <c r="D14865" s="2"/>
    </row>
    <row r="14866" spans="1:4" x14ac:dyDescent="0.25">
      <c r="A14866" s="2">
        <v>540</v>
      </c>
      <c r="B14866">
        <v>16496</v>
      </c>
      <c r="C14866" s="3">
        <v>475.57723099999998</v>
      </c>
      <c r="D14866" s="2"/>
    </row>
    <row r="14867" spans="1:4" x14ac:dyDescent="0.25">
      <c r="A14867" s="2">
        <v>540</v>
      </c>
      <c r="B14867">
        <v>16497</v>
      </c>
      <c r="C14867" s="3">
        <v>25397.657979</v>
      </c>
      <c r="D14867" s="2"/>
    </row>
    <row r="14868" spans="1:4" x14ac:dyDescent="0.25">
      <c r="A14868" s="2">
        <v>540</v>
      </c>
      <c r="B14868">
        <v>16498</v>
      </c>
      <c r="C14868" s="3">
        <v>25397.657979</v>
      </c>
      <c r="D14868" s="2"/>
    </row>
    <row r="14869" spans="1:4" x14ac:dyDescent="0.25">
      <c r="A14869" s="2">
        <v>540</v>
      </c>
      <c r="B14869">
        <v>16499</v>
      </c>
      <c r="C14869" s="3">
        <v>29600.607934</v>
      </c>
      <c r="D14869" s="2"/>
    </row>
    <row r="14870" spans="1:4" x14ac:dyDescent="0.25">
      <c r="A14870" s="2">
        <v>540</v>
      </c>
      <c r="B14870">
        <v>16500</v>
      </c>
      <c r="C14870" s="3">
        <v>25397.657979</v>
      </c>
      <c r="D14870" s="2"/>
    </row>
    <row r="14871" spans="1:4" x14ac:dyDescent="0.25">
      <c r="A14871" s="2">
        <v>540</v>
      </c>
      <c r="B14871">
        <v>16501</v>
      </c>
      <c r="C14871" s="3">
        <v>2820.8050909960002</v>
      </c>
      <c r="D14871" s="2"/>
    </row>
    <row r="14872" spans="1:4" x14ac:dyDescent="0.25">
      <c r="A14872" s="2">
        <v>540</v>
      </c>
      <c r="B14872">
        <v>16502</v>
      </c>
      <c r="C14872" s="3">
        <v>2820.8050909960002</v>
      </c>
      <c r="D14872" s="2"/>
    </row>
    <row r="14873" spans="1:4" x14ac:dyDescent="0.25">
      <c r="A14873" s="2">
        <v>540</v>
      </c>
      <c r="B14873">
        <v>16503</v>
      </c>
      <c r="C14873" s="3">
        <v>2820.8050909960002</v>
      </c>
      <c r="D14873" s="2"/>
    </row>
    <row r="14874" spans="1:4" x14ac:dyDescent="0.25">
      <c r="A14874" s="2">
        <v>540</v>
      </c>
      <c r="B14874">
        <v>16504</v>
      </c>
      <c r="C14874" s="3">
        <v>67967.114773331996</v>
      </c>
      <c r="D14874" s="2"/>
    </row>
    <row r="14875" spans="1:4" x14ac:dyDescent="0.25">
      <c r="A14875" s="2">
        <v>540</v>
      </c>
      <c r="B14875">
        <v>16505</v>
      </c>
      <c r="C14875" s="3">
        <v>55872.577286332002</v>
      </c>
      <c r="D14875" s="2"/>
    </row>
    <row r="14876" spans="1:4" x14ac:dyDescent="0.25">
      <c r="A14876" s="2">
        <v>540</v>
      </c>
      <c r="B14876">
        <v>16506</v>
      </c>
      <c r="C14876" s="3">
        <v>34338.797619331999</v>
      </c>
      <c r="D14876" s="2"/>
    </row>
    <row r="14877" spans="1:4" x14ac:dyDescent="0.25">
      <c r="A14877" s="2">
        <v>540</v>
      </c>
      <c r="B14877">
        <v>16507</v>
      </c>
      <c r="C14877" s="3">
        <v>40568.349807332001</v>
      </c>
      <c r="D14877" s="2"/>
    </row>
    <row r="14878" spans="1:4" x14ac:dyDescent="0.25">
      <c r="A14878" s="2">
        <v>540</v>
      </c>
      <c r="B14878">
        <v>16508</v>
      </c>
      <c r="C14878" s="3">
        <v>32404.912656331999</v>
      </c>
      <c r="D14878" s="2"/>
    </row>
    <row r="14879" spans="1:4" x14ac:dyDescent="0.25">
      <c r="A14879" s="2">
        <v>540</v>
      </c>
      <c r="B14879">
        <v>16509</v>
      </c>
      <c r="C14879" s="3">
        <v>19127.726549666</v>
      </c>
      <c r="D14879" s="2"/>
    </row>
    <row r="14880" spans="1:4" x14ac:dyDescent="0.25">
      <c r="A14880" s="2">
        <v>540</v>
      </c>
      <c r="B14880">
        <v>16510</v>
      </c>
      <c r="C14880" s="3">
        <v>7338.8089330000003</v>
      </c>
      <c r="D14880" s="2"/>
    </row>
    <row r="14881" spans="1:4" x14ac:dyDescent="0.25">
      <c r="A14881" s="2">
        <v>540</v>
      </c>
      <c r="B14881">
        <v>16511</v>
      </c>
      <c r="C14881" s="3">
        <v>19771.455102666001</v>
      </c>
      <c r="D14881" s="2"/>
    </row>
    <row r="14882" spans="1:4" x14ac:dyDescent="0.25">
      <c r="A14882" s="2">
        <v>540</v>
      </c>
      <c r="B14882">
        <v>16512</v>
      </c>
      <c r="C14882" s="3">
        <v>16822.174594</v>
      </c>
      <c r="D14882" s="2"/>
    </row>
    <row r="14883" spans="1:4" x14ac:dyDescent="0.25">
      <c r="A14883" s="2">
        <v>540</v>
      </c>
      <c r="B14883">
        <v>16513</v>
      </c>
      <c r="C14883" s="3">
        <v>16817.664089999998</v>
      </c>
      <c r="D14883" s="2"/>
    </row>
    <row r="14884" spans="1:4" x14ac:dyDescent="0.25">
      <c r="A14884" s="2">
        <v>540</v>
      </c>
      <c r="B14884">
        <v>16514</v>
      </c>
      <c r="C14884" s="3">
        <v>15263.519499</v>
      </c>
      <c r="D14884" s="2"/>
    </row>
    <row r="14885" spans="1:4" x14ac:dyDescent="0.25">
      <c r="A14885" s="2">
        <v>540</v>
      </c>
      <c r="B14885">
        <v>16515</v>
      </c>
      <c r="C14885" s="3">
        <v>20316.354164</v>
      </c>
      <c r="D14885" s="2"/>
    </row>
    <row r="14886" spans="1:4" x14ac:dyDescent="0.25">
      <c r="A14886" s="2">
        <v>540</v>
      </c>
      <c r="B14886">
        <v>16516</v>
      </c>
      <c r="C14886" s="3">
        <v>2499.4001549999998</v>
      </c>
      <c r="D14886" s="2"/>
    </row>
    <row r="14887" spans="1:4" x14ac:dyDescent="0.25">
      <c r="A14887" s="2">
        <v>540</v>
      </c>
      <c r="B14887">
        <v>16517</v>
      </c>
      <c r="C14887" s="3">
        <v>11582.350463999999</v>
      </c>
      <c r="D14887" s="2"/>
    </row>
    <row r="14888" spans="1:4" x14ac:dyDescent="0.25">
      <c r="A14888" s="2">
        <v>540</v>
      </c>
      <c r="B14888">
        <v>16518</v>
      </c>
      <c r="C14888" s="3">
        <v>12961.584279000001</v>
      </c>
      <c r="D14888" s="2"/>
    </row>
    <row r="14889" spans="1:4" x14ac:dyDescent="0.25">
      <c r="A14889" s="2">
        <v>540</v>
      </c>
      <c r="B14889">
        <v>16519</v>
      </c>
      <c r="C14889" s="3">
        <v>3129.1868049999998</v>
      </c>
      <c r="D14889" s="2"/>
    </row>
    <row r="14890" spans="1:4" x14ac:dyDescent="0.25">
      <c r="A14890" s="2">
        <v>540</v>
      </c>
      <c r="B14890">
        <v>16520</v>
      </c>
      <c r="C14890" s="3">
        <v>8988.9071409999997</v>
      </c>
      <c r="D14890" s="2"/>
    </row>
    <row r="14891" spans="1:4" x14ac:dyDescent="0.25">
      <c r="A14891" s="2">
        <v>540</v>
      </c>
      <c r="B14891">
        <v>16521</v>
      </c>
      <c r="C14891" s="3">
        <v>13379.233534000001</v>
      </c>
      <c r="D14891" s="2"/>
    </row>
    <row r="14892" spans="1:4" x14ac:dyDescent="0.25">
      <c r="A14892" s="2">
        <v>540</v>
      </c>
      <c r="B14892">
        <v>16522</v>
      </c>
      <c r="C14892" s="3">
        <v>13379.233534000001</v>
      </c>
      <c r="D14892" s="2"/>
    </row>
    <row r="14893" spans="1:4" x14ac:dyDescent="0.25">
      <c r="A14893" s="2">
        <v>540</v>
      </c>
      <c r="B14893">
        <v>16523</v>
      </c>
      <c r="C14893" s="3">
        <v>35918.309458000003</v>
      </c>
      <c r="D14893" s="2"/>
    </row>
    <row r="14894" spans="1:4" x14ac:dyDescent="0.25">
      <c r="A14894" s="2">
        <v>540</v>
      </c>
      <c r="B14894">
        <v>16524</v>
      </c>
      <c r="C14894" s="3">
        <v>35918.309458000003</v>
      </c>
      <c r="D14894" s="2"/>
    </row>
    <row r="14895" spans="1:4" x14ac:dyDescent="0.25">
      <c r="A14895" s="2">
        <v>540</v>
      </c>
      <c r="B14895">
        <v>16526</v>
      </c>
      <c r="C14895" s="3">
        <v>6229.230012</v>
      </c>
      <c r="D14895" s="2"/>
    </row>
    <row r="14896" spans="1:4" x14ac:dyDescent="0.25">
      <c r="A14896" s="2">
        <v>540</v>
      </c>
      <c r="B14896">
        <v>16527</v>
      </c>
      <c r="C14896" s="3">
        <v>7731.215252</v>
      </c>
      <c r="D14896" s="2"/>
    </row>
    <row r="14897" spans="1:4" x14ac:dyDescent="0.25">
      <c r="A14897" s="2">
        <v>540</v>
      </c>
      <c r="B14897">
        <v>16528</v>
      </c>
      <c r="C14897" s="3">
        <v>12100.223051000001</v>
      </c>
      <c r="D14897" s="2"/>
    </row>
    <row r="14898" spans="1:4" x14ac:dyDescent="0.25">
      <c r="A14898" s="2">
        <v>540</v>
      </c>
      <c r="B14898">
        <v>16529</v>
      </c>
      <c r="C14898" s="3">
        <v>14804.444555332</v>
      </c>
      <c r="D14898" s="2"/>
    </row>
    <row r="14899" spans="1:4" x14ac:dyDescent="0.25">
      <c r="A14899" s="2">
        <v>540</v>
      </c>
      <c r="B14899">
        <v>16530</v>
      </c>
      <c r="C14899" s="3">
        <v>10410.356859</v>
      </c>
      <c r="D14899" s="2"/>
    </row>
    <row r="14900" spans="1:4" x14ac:dyDescent="0.25">
      <c r="A14900" s="2">
        <v>540</v>
      </c>
      <c r="B14900">
        <v>16531</v>
      </c>
      <c r="C14900" s="3">
        <v>2849.4130679999998</v>
      </c>
      <c r="D14900" s="2"/>
    </row>
    <row r="14901" spans="1:4" x14ac:dyDescent="0.25">
      <c r="A14901" s="2">
        <v>540</v>
      </c>
      <c r="B14901">
        <v>16532</v>
      </c>
      <c r="C14901" s="3">
        <v>9747.2815530000007</v>
      </c>
      <c r="D14901" s="2"/>
    </row>
    <row r="14902" spans="1:4" x14ac:dyDescent="0.25">
      <c r="A14902" s="2">
        <v>540</v>
      </c>
      <c r="B14902">
        <v>16533</v>
      </c>
      <c r="C14902" s="3">
        <v>71095.581487999996</v>
      </c>
      <c r="D14902" s="2"/>
    </row>
    <row r="14903" spans="1:4" x14ac:dyDescent="0.25">
      <c r="A14903" s="2">
        <v>540</v>
      </c>
      <c r="B14903">
        <v>16534</v>
      </c>
      <c r="C14903" s="3">
        <v>74210.960940999998</v>
      </c>
      <c r="D14903" s="2"/>
    </row>
    <row r="14904" spans="1:4" x14ac:dyDescent="0.25">
      <c r="A14904" s="2">
        <v>540</v>
      </c>
      <c r="B14904">
        <v>16535</v>
      </c>
      <c r="C14904" s="3">
        <v>3115.3794509999998</v>
      </c>
      <c r="D14904" s="2"/>
    </row>
    <row r="14905" spans="1:4" x14ac:dyDescent="0.25">
      <c r="A14905" s="2">
        <v>540</v>
      </c>
      <c r="B14905">
        <v>16536</v>
      </c>
      <c r="C14905" s="3">
        <v>2796.75018</v>
      </c>
      <c r="D14905" s="2"/>
    </row>
    <row r="14906" spans="1:4" x14ac:dyDescent="0.25">
      <c r="A14906" s="2">
        <v>540</v>
      </c>
      <c r="B14906">
        <v>16537</v>
      </c>
      <c r="C14906" s="3">
        <v>25737.672699999999</v>
      </c>
      <c r="D14906" s="2"/>
    </row>
    <row r="14907" spans="1:4" x14ac:dyDescent="0.25">
      <c r="A14907" s="2">
        <v>540</v>
      </c>
      <c r="B14907">
        <v>16538</v>
      </c>
      <c r="C14907" s="3">
        <v>6528.4959779999999</v>
      </c>
      <c r="D14907" s="2"/>
    </row>
    <row r="14908" spans="1:4" x14ac:dyDescent="0.25">
      <c r="A14908" s="2">
        <v>540</v>
      </c>
      <c r="B14908">
        <v>16539</v>
      </c>
      <c r="C14908" s="3">
        <v>6528.4959779999999</v>
      </c>
      <c r="D14908" s="2"/>
    </row>
    <row r="14909" spans="1:4" x14ac:dyDescent="0.25">
      <c r="A14909" s="2">
        <v>540</v>
      </c>
      <c r="B14909">
        <v>16540</v>
      </c>
      <c r="C14909" s="3">
        <v>8719.2086560000007</v>
      </c>
      <c r="D14909" s="2"/>
    </row>
    <row r="14910" spans="1:4" x14ac:dyDescent="0.25">
      <c r="A14910" s="2">
        <v>540</v>
      </c>
      <c r="B14910">
        <v>16541</v>
      </c>
      <c r="C14910" s="3">
        <v>8719.2086560000007</v>
      </c>
      <c r="D14910" s="2"/>
    </row>
    <row r="14911" spans="1:4" x14ac:dyDescent="0.25">
      <c r="A14911" s="2">
        <v>540</v>
      </c>
      <c r="B14911">
        <v>16542</v>
      </c>
      <c r="C14911" s="3">
        <v>8719.2086560000007</v>
      </c>
      <c r="D14911" s="2"/>
    </row>
    <row r="14912" spans="1:4" x14ac:dyDescent="0.25">
      <c r="A14912" s="2">
        <v>540</v>
      </c>
      <c r="B14912">
        <v>16543</v>
      </c>
      <c r="C14912" s="3">
        <v>11761.82598</v>
      </c>
      <c r="D14912" s="2"/>
    </row>
    <row r="14913" spans="1:4" x14ac:dyDescent="0.25">
      <c r="A14913" s="2">
        <v>540</v>
      </c>
      <c r="B14913">
        <v>16544</v>
      </c>
      <c r="C14913" s="3">
        <v>11761.82598</v>
      </c>
      <c r="D14913" s="2"/>
    </row>
    <row r="14914" spans="1:4" x14ac:dyDescent="0.25">
      <c r="A14914" s="2">
        <v>540</v>
      </c>
      <c r="B14914">
        <v>16545</v>
      </c>
      <c r="C14914" s="3">
        <v>4807.8747540000004</v>
      </c>
      <c r="D14914" s="2"/>
    </row>
    <row r="14915" spans="1:4" x14ac:dyDescent="0.25">
      <c r="A14915" s="2">
        <v>540</v>
      </c>
      <c r="B14915">
        <v>16546</v>
      </c>
      <c r="C14915" s="3">
        <v>14469.024240999999</v>
      </c>
      <c r="D14915" s="2"/>
    </row>
    <row r="14916" spans="1:4" x14ac:dyDescent="0.25">
      <c r="A14916" s="2">
        <v>540</v>
      </c>
      <c r="B14916">
        <v>16548</v>
      </c>
      <c r="C14916" s="3">
        <v>2865.176813</v>
      </c>
      <c r="D14916" s="2"/>
    </row>
    <row r="14917" spans="1:4" x14ac:dyDescent="0.25">
      <c r="A14917" s="2">
        <v>540</v>
      </c>
      <c r="B14917">
        <v>16550</v>
      </c>
      <c r="C14917" s="3">
        <v>6528.4959779999999</v>
      </c>
      <c r="D14917" s="2"/>
    </row>
    <row r="14918" spans="1:4" x14ac:dyDescent="0.25">
      <c r="A14918" s="2">
        <v>540</v>
      </c>
      <c r="B14918">
        <v>16551</v>
      </c>
      <c r="C14918" s="3">
        <v>7363.9187629999997</v>
      </c>
      <c r="D14918" s="2"/>
    </row>
    <row r="14919" spans="1:4" x14ac:dyDescent="0.25">
      <c r="A14919" s="2">
        <v>540</v>
      </c>
      <c r="B14919">
        <v>16553</v>
      </c>
      <c r="C14919" s="3">
        <v>25397.657979</v>
      </c>
      <c r="D14919" s="2"/>
    </row>
    <row r="14920" spans="1:4" x14ac:dyDescent="0.25">
      <c r="A14920" s="2">
        <v>540</v>
      </c>
      <c r="B14920">
        <v>16554</v>
      </c>
      <c r="C14920" s="3">
        <v>10621.643592</v>
      </c>
      <c r="D14920" s="2"/>
    </row>
    <row r="14921" spans="1:4" x14ac:dyDescent="0.25">
      <c r="A14921" s="2">
        <v>540</v>
      </c>
      <c r="B14921">
        <v>16555</v>
      </c>
      <c r="C14921" s="3">
        <v>6286.2994740000004</v>
      </c>
      <c r="D14921" s="2"/>
    </row>
    <row r="14922" spans="1:4" x14ac:dyDescent="0.25">
      <c r="A14922" s="2">
        <v>540</v>
      </c>
      <c r="B14922">
        <v>16556</v>
      </c>
      <c r="C14922" s="3">
        <v>5568.2790679999998</v>
      </c>
      <c r="D14922" s="2"/>
    </row>
    <row r="14923" spans="1:4" x14ac:dyDescent="0.25">
      <c r="A14923" s="2">
        <v>540</v>
      </c>
      <c r="B14923">
        <v>16557</v>
      </c>
      <c r="C14923" s="3">
        <v>3839.3952770000001</v>
      </c>
      <c r="D14923" s="2"/>
    </row>
    <row r="14924" spans="1:4" x14ac:dyDescent="0.25">
      <c r="A14924" s="2">
        <v>540</v>
      </c>
      <c r="B14924">
        <v>16558</v>
      </c>
      <c r="C14924" s="3">
        <v>16061.072093999999</v>
      </c>
      <c r="D14924" s="2"/>
    </row>
    <row r="14925" spans="1:4" x14ac:dyDescent="0.25">
      <c r="A14925" s="2">
        <v>540</v>
      </c>
      <c r="B14925">
        <v>16559</v>
      </c>
      <c r="C14925" s="3">
        <v>10621.643592</v>
      </c>
      <c r="D14925" s="2"/>
    </row>
    <row r="14926" spans="1:4" x14ac:dyDescent="0.25">
      <c r="A14926" s="2">
        <v>540</v>
      </c>
      <c r="B14926">
        <v>16560</v>
      </c>
      <c r="C14926" s="3">
        <v>12807.001543</v>
      </c>
      <c r="D14926" s="2"/>
    </row>
    <row r="14927" spans="1:4" x14ac:dyDescent="0.25">
      <c r="A14927" s="2">
        <v>540</v>
      </c>
      <c r="B14927">
        <v>16561</v>
      </c>
      <c r="C14927" s="3">
        <v>13370.480082</v>
      </c>
      <c r="D14927" s="2"/>
    </row>
    <row r="14928" spans="1:4" x14ac:dyDescent="0.25">
      <c r="A14928" s="2">
        <v>540</v>
      </c>
      <c r="B14928">
        <v>16564</v>
      </c>
      <c r="C14928" s="3">
        <v>48933.771485999998</v>
      </c>
      <c r="D14928" s="2"/>
    </row>
    <row r="14929" spans="1:4" x14ac:dyDescent="0.25">
      <c r="A14929" s="2">
        <v>540</v>
      </c>
      <c r="B14929">
        <v>16565</v>
      </c>
      <c r="C14929" s="3">
        <v>60488.533475999997</v>
      </c>
      <c r="D14929" s="2"/>
    </row>
    <row r="14930" spans="1:4" x14ac:dyDescent="0.25">
      <c r="A14930" s="2">
        <v>540</v>
      </c>
      <c r="B14930">
        <v>16566</v>
      </c>
      <c r="C14930" s="3">
        <v>49571.911552999998</v>
      </c>
      <c r="D14930" s="2"/>
    </row>
    <row r="14931" spans="1:4" x14ac:dyDescent="0.25">
      <c r="A14931" s="2">
        <v>540</v>
      </c>
      <c r="B14931">
        <v>16567</v>
      </c>
      <c r="C14931" s="3">
        <v>58397.072303000001</v>
      </c>
      <c r="D14931" s="2"/>
    </row>
    <row r="14932" spans="1:4" x14ac:dyDescent="0.25">
      <c r="A14932" s="2">
        <v>540</v>
      </c>
      <c r="B14932">
        <v>16568</v>
      </c>
      <c r="C14932" s="3">
        <v>987.77574600000003</v>
      </c>
      <c r="D14932" s="2"/>
    </row>
    <row r="14933" spans="1:4" x14ac:dyDescent="0.25">
      <c r="A14933" s="2">
        <v>540</v>
      </c>
      <c r="B14933">
        <v>16569</v>
      </c>
      <c r="C14933" s="3">
        <v>5445.9061220000003</v>
      </c>
      <c r="D14933" s="2"/>
    </row>
    <row r="14934" spans="1:4" x14ac:dyDescent="0.25">
      <c r="A14934" s="2">
        <v>540</v>
      </c>
      <c r="B14934">
        <v>16570</v>
      </c>
      <c r="C14934" s="3">
        <v>120786.219047666</v>
      </c>
      <c r="D14934" s="2"/>
    </row>
    <row r="14935" spans="1:4" x14ac:dyDescent="0.25">
      <c r="A14935" s="2">
        <v>540</v>
      </c>
      <c r="B14935">
        <v>16571</v>
      </c>
      <c r="C14935" s="3">
        <v>1938.287282</v>
      </c>
      <c r="D14935" s="2"/>
    </row>
    <row r="14936" spans="1:4" x14ac:dyDescent="0.25">
      <c r="A14936" s="2">
        <v>540</v>
      </c>
      <c r="B14936">
        <v>16572</v>
      </c>
      <c r="C14936" s="3">
        <v>5605.9883659999996</v>
      </c>
      <c r="D14936" s="2"/>
    </row>
    <row r="14937" spans="1:4" x14ac:dyDescent="0.25">
      <c r="A14937" s="2">
        <v>540</v>
      </c>
      <c r="B14937">
        <v>16573</v>
      </c>
      <c r="C14937" s="3">
        <v>13420.592683000001</v>
      </c>
      <c r="D14937" s="2"/>
    </row>
    <row r="14938" spans="1:4" x14ac:dyDescent="0.25">
      <c r="A14938" s="2">
        <v>540</v>
      </c>
      <c r="B14938">
        <v>16574</v>
      </c>
      <c r="C14938" s="3">
        <v>5968.2048779999996</v>
      </c>
      <c r="D14938" s="2"/>
    </row>
    <row r="14939" spans="1:4" x14ac:dyDescent="0.25">
      <c r="A14939" s="2">
        <v>540</v>
      </c>
      <c r="B14939">
        <v>16575</v>
      </c>
      <c r="C14939" s="3">
        <v>21696.396765000001</v>
      </c>
      <c r="D14939" s="2"/>
    </row>
    <row r="14940" spans="1:4" x14ac:dyDescent="0.25">
      <c r="A14940" s="2">
        <v>540</v>
      </c>
      <c r="B14940">
        <v>16576</v>
      </c>
      <c r="C14940" s="3">
        <v>36136.325358000002</v>
      </c>
      <c r="D14940" s="2"/>
    </row>
    <row r="14941" spans="1:4" x14ac:dyDescent="0.25">
      <c r="A14941" s="2">
        <v>540</v>
      </c>
      <c r="B14941">
        <v>16577</v>
      </c>
      <c r="C14941" s="3">
        <v>490.203079</v>
      </c>
      <c r="D14941" s="2"/>
    </row>
    <row r="14942" spans="1:4" x14ac:dyDescent="0.25">
      <c r="A14942" s="2">
        <v>540</v>
      </c>
      <c r="B14942">
        <v>16578</v>
      </c>
      <c r="C14942" s="3">
        <v>95188.671077999999</v>
      </c>
      <c r="D14942" s="2"/>
    </row>
    <row r="14943" spans="1:4" x14ac:dyDescent="0.25">
      <c r="A14943" s="2">
        <v>540</v>
      </c>
      <c r="B14943">
        <v>16579</v>
      </c>
      <c r="C14943" s="3">
        <v>7434.0573430000004</v>
      </c>
      <c r="D14943" s="2"/>
    </row>
    <row r="14944" spans="1:4" x14ac:dyDescent="0.25">
      <c r="A14944" s="2">
        <v>540</v>
      </c>
      <c r="B14944">
        <v>16580</v>
      </c>
      <c r="C14944" s="3">
        <v>106729.40796900001</v>
      </c>
      <c r="D14944" s="2"/>
    </row>
    <row r="14945" spans="1:4" x14ac:dyDescent="0.25">
      <c r="A14945" s="2">
        <v>540</v>
      </c>
      <c r="B14945">
        <v>16582</v>
      </c>
      <c r="C14945" s="3">
        <v>14961.318251999999</v>
      </c>
      <c r="D14945" s="2"/>
    </row>
    <row r="14946" spans="1:4" x14ac:dyDescent="0.25">
      <c r="A14946" s="2">
        <v>540</v>
      </c>
      <c r="B14946">
        <v>16583</v>
      </c>
      <c r="C14946" s="3">
        <v>16293.998594999999</v>
      </c>
      <c r="D14946" s="2"/>
    </row>
    <row r="14947" spans="1:4" x14ac:dyDescent="0.25">
      <c r="A14947" s="2">
        <v>540</v>
      </c>
      <c r="B14947">
        <v>16584</v>
      </c>
      <c r="C14947" s="3">
        <v>98330.940917999993</v>
      </c>
      <c r="D14947" s="2"/>
    </row>
    <row r="14948" spans="1:4" x14ac:dyDescent="0.25">
      <c r="A14948" s="2">
        <v>540</v>
      </c>
      <c r="B14948">
        <v>16585</v>
      </c>
      <c r="C14948" s="3">
        <v>9656.0943640000005</v>
      </c>
      <c r="D14948" s="2"/>
    </row>
    <row r="14949" spans="1:4" x14ac:dyDescent="0.25">
      <c r="A14949" s="2">
        <v>540</v>
      </c>
      <c r="B14949">
        <v>16586</v>
      </c>
      <c r="C14949" s="3">
        <v>9732.209938</v>
      </c>
      <c r="D14949" s="2"/>
    </row>
    <row r="14950" spans="1:4" x14ac:dyDescent="0.25">
      <c r="A14950" s="2">
        <v>540</v>
      </c>
      <c r="B14950">
        <v>16587</v>
      </c>
      <c r="C14950" s="3">
        <v>25397.657979</v>
      </c>
      <c r="D14950" s="2"/>
    </row>
    <row r="14951" spans="1:4" x14ac:dyDescent="0.25">
      <c r="A14951" s="2">
        <v>540</v>
      </c>
      <c r="B14951">
        <v>16588</v>
      </c>
      <c r="C14951" s="3">
        <v>13787.291807</v>
      </c>
      <c r="D14951" s="2"/>
    </row>
    <row r="14952" spans="1:4" x14ac:dyDescent="0.25">
      <c r="A14952" s="2">
        <v>540</v>
      </c>
      <c r="B14952">
        <v>16589</v>
      </c>
      <c r="C14952" s="3">
        <v>28901.161964999999</v>
      </c>
      <c r="D14952" s="2"/>
    </row>
    <row r="14953" spans="1:4" x14ac:dyDescent="0.25">
      <c r="A14953" s="2">
        <v>540</v>
      </c>
      <c r="B14953">
        <v>16590</v>
      </c>
      <c r="C14953" s="3">
        <v>31771.523668999998</v>
      </c>
      <c r="D14953" s="2"/>
    </row>
    <row r="14954" spans="1:4" x14ac:dyDescent="0.25">
      <c r="A14954" s="2">
        <v>540</v>
      </c>
      <c r="B14954">
        <v>16591</v>
      </c>
      <c r="C14954" s="3">
        <v>7541.6676790000001</v>
      </c>
      <c r="D14954" s="2"/>
    </row>
    <row r="14955" spans="1:4" x14ac:dyDescent="0.25">
      <c r="A14955" s="2">
        <v>540</v>
      </c>
      <c r="B14955">
        <v>16592</v>
      </c>
      <c r="C14955" s="3">
        <v>2227.7044900000001</v>
      </c>
      <c r="D14955" s="2"/>
    </row>
    <row r="14956" spans="1:4" x14ac:dyDescent="0.25">
      <c r="A14956" s="2">
        <v>540</v>
      </c>
      <c r="B14956">
        <v>16593</v>
      </c>
      <c r="C14956" s="3">
        <v>10990.609823000001</v>
      </c>
      <c r="D14956" s="2"/>
    </row>
    <row r="14957" spans="1:4" x14ac:dyDescent="0.25">
      <c r="A14957" s="2">
        <v>540</v>
      </c>
      <c r="B14957">
        <v>16595</v>
      </c>
      <c r="C14957" s="3">
        <v>9278.0634320000008</v>
      </c>
      <c r="D14957" s="2"/>
    </row>
    <row r="14958" spans="1:4" x14ac:dyDescent="0.25">
      <c r="A14958" s="2">
        <v>540</v>
      </c>
      <c r="B14958">
        <v>16596</v>
      </c>
      <c r="C14958" s="3">
        <v>9278.0634320000008</v>
      </c>
      <c r="D14958" s="2"/>
    </row>
    <row r="14959" spans="1:4" x14ac:dyDescent="0.25">
      <c r="A14959" s="2">
        <v>540</v>
      </c>
      <c r="B14959">
        <v>16597</v>
      </c>
      <c r="C14959" s="3">
        <v>3228.9352050000002</v>
      </c>
      <c r="D14959" s="2"/>
    </row>
    <row r="14960" spans="1:4" x14ac:dyDescent="0.25">
      <c r="A14960" s="2">
        <v>540</v>
      </c>
      <c r="B14960">
        <v>16598</v>
      </c>
      <c r="C14960" s="3">
        <v>4128.5991599999998</v>
      </c>
      <c r="D14960" s="2"/>
    </row>
    <row r="14961" spans="1:4" x14ac:dyDescent="0.25">
      <c r="A14961" s="2">
        <v>540</v>
      </c>
      <c r="B14961">
        <v>16599</v>
      </c>
      <c r="C14961" s="3">
        <v>4128.5991599999998</v>
      </c>
      <c r="D14961" s="2"/>
    </row>
    <row r="14962" spans="1:4" x14ac:dyDescent="0.25">
      <c r="A14962" s="2">
        <v>540</v>
      </c>
      <c r="B14962">
        <v>16600</v>
      </c>
      <c r="C14962" s="3">
        <v>4128.5991599999998</v>
      </c>
      <c r="D14962" s="2"/>
    </row>
    <row r="14963" spans="1:4" x14ac:dyDescent="0.25">
      <c r="A14963" s="2">
        <v>540</v>
      </c>
      <c r="B14963">
        <v>16601</v>
      </c>
      <c r="C14963" s="3">
        <v>2411.577417</v>
      </c>
      <c r="D14963" s="2"/>
    </row>
    <row r="14964" spans="1:4" x14ac:dyDescent="0.25">
      <c r="A14964" s="2">
        <v>540</v>
      </c>
      <c r="B14964">
        <v>16602</v>
      </c>
      <c r="C14964" s="3">
        <v>3388.8022209999999</v>
      </c>
      <c r="D14964" s="2"/>
    </row>
    <row r="14965" spans="1:4" x14ac:dyDescent="0.25">
      <c r="A14965" s="2">
        <v>540</v>
      </c>
      <c r="B14965">
        <v>16603</v>
      </c>
      <c r="C14965" s="3">
        <v>2704.9984460000001</v>
      </c>
      <c r="D14965" s="2"/>
    </row>
    <row r="14966" spans="1:4" x14ac:dyDescent="0.25">
      <c r="A14966" s="2">
        <v>540</v>
      </c>
      <c r="B14966">
        <v>16604</v>
      </c>
      <c r="C14966" s="3">
        <v>15176.081065</v>
      </c>
      <c r="D14966" s="2"/>
    </row>
    <row r="14967" spans="1:4" x14ac:dyDescent="0.25">
      <c r="A14967" s="2">
        <v>540</v>
      </c>
      <c r="B14967">
        <v>16605</v>
      </c>
      <c r="C14967" s="3">
        <v>16708.209118999999</v>
      </c>
      <c r="D14967" s="2"/>
    </row>
    <row r="14968" spans="1:4" x14ac:dyDescent="0.25">
      <c r="A14968" s="2">
        <v>540</v>
      </c>
      <c r="B14968">
        <v>16606</v>
      </c>
      <c r="C14968" s="3">
        <v>12455.765713000001</v>
      </c>
      <c r="D14968" s="2"/>
    </row>
    <row r="14969" spans="1:4" x14ac:dyDescent="0.25">
      <c r="A14969" s="2">
        <v>540</v>
      </c>
      <c r="B14969">
        <v>16607</v>
      </c>
      <c r="C14969" s="3">
        <v>11865.482480000001</v>
      </c>
      <c r="D14969" s="2"/>
    </row>
    <row r="14970" spans="1:4" x14ac:dyDescent="0.25">
      <c r="A14970" s="2">
        <v>540</v>
      </c>
      <c r="B14970">
        <v>16608</v>
      </c>
      <c r="C14970" s="3">
        <v>3306.349999</v>
      </c>
      <c r="D14970" s="2"/>
    </row>
    <row r="14971" spans="1:4" x14ac:dyDescent="0.25">
      <c r="A14971" s="2">
        <v>540</v>
      </c>
      <c r="B14971">
        <v>16609</v>
      </c>
      <c r="C14971" s="3">
        <v>3306.349999</v>
      </c>
      <c r="D14971" s="2"/>
    </row>
    <row r="14972" spans="1:4" x14ac:dyDescent="0.25">
      <c r="A14972" s="2">
        <v>540</v>
      </c>
      <c r="B14972">
        <v>16610</v>
      </c>
      <c r="C14972" s="3">
        <v>5547.1361440000001</v>
      </c>
      <c r="D14972" s="2"/>
    </row>
    <row r="14973" spans="1:4" x14ac:dyDescent="0.25">
      <c r="A14973" s="2">
        <v>540</v>
      </c>
      <c r="B14973">
        <v>16611</v>
      </c>
      <c r="C14973" s="3">
        <v>4605.0250850000002</v>
      </c>
      <c r="D14973" s="2"/>
    </row>
    <row r="14974" spans="1:4" x14ac:dyDescent="0.25">
      <c r="A14974" s="2">
        <v>540</v>
      </c>
      <c r="B14974">
        <v>16612</v>
      </c>
      <c r="C14974" s="3">
        <v>7819.9510110000001</v>
      </c>
      <c r="D14974" s="2"/>
    </row>
    <row r="14975" spans="1:4" x14ac:dyDescent="0.25">
      <c r="A14975" s="2">
        <v>540</v>
      </c>
      <c r="B14975">
        <v>16613</v>
      </c>
      <c r="C14975" s="3">
        <v>4716.7311259959997</v>
      </c>
      <c r="D14975" s="2"/>
    </row>
    <row r="14976" spans="1:4" x14ac:dyDescent="0.25">
      <c r="A14976" s="2">
        <v>540</v>
      </c>
      <c r="B14976">
        <v>16614</v>
      </c>
      <c r="C14976" s="3">
        <v>6192.8385239959998</v>
      </c>
      <c r="D14976" s="2"/>
    </row>
    <row r="14977" spans="1:4" x14ac:dyDescent="0.25">
      <c r="A14977" s="2">
        <v>540</v>
      </c>
      <c r="B14977">
        <v>16615</v>
      </c>
      <c r="C14977" s="3">
        <v>1150.2969109989999</v>
      </c>
      <c r="D14977" s="2"/>
    </row>
    <row r="14978" spans="1:4" x14ac:dyDescent="0.25">
      <c r="A14978" s="2">
        <v>540</v>
      </c>
      <c r="B14978">
        <v>16616</v>
      </c>
      <c r="C14978" s="3">
        <v>7815.4200859989996</v>
      </c>
      <c r="D14978" s="2"/>
    </row>
    <row r="14979" spans="1:4" x14ac:dyDescent="0.25">
      <c r="A14979" s="2">
        <v>540</v>
      </c>
      <c r="B14979">
        <v>16617</v>
      </c>
      <c r="C14979" s="3">
        <v>4857.9739169989998</v>
      </c>
      <c r="D14979" s="2"/>
    </row>
    <row r="14980" spans="1:4" x14ac:dyDescent="0.25">
      <c r="A14980" s="2">
        <v>540</v>
      </c>
      <c r="B14980">
        <v>16618</v>
      </c>
      <c r="C14980" s="3">
        <v>6719.5324303329999</v>
      </c>
      <c r="D14980" s="2"/>
    </row>
    <row r="14981" spans="1:4" x14ac:dyDescent="0.25">
      <c r="A14981" s="2">
        <v>540</v>
      </c>
      <c r="B14981">
        <v>16619</v>
      </c>
      <c r="C14981" s="3">
        <v>4067.8457753329999</v>
      </c>
      <c r="D14981" s="2"/>
    </row>
    <row r="14982" spans="1:4" x14ac:dyDescent="0.25">
      <c r="A14982" s="2">
        <v>540</v>
      </c>
      <c r="B14982">
        <v>16620</v>
      </c>
      <c r="C14982" s="3">
        <v>4067.8457753329999</v>
      </c>
      <c r="D14982" s="2"/>
    </row>
    <row r="14983" spans="1:4" x14ac:dyDescent="0.25">
      <c r="A14983" s="2">
        <v>540</v>
      </c>
      <c r="B14983">
        <v>16621</v>
      </c>
      <c r="C14983" s="3">
        <v>4067.8457753329999</v>
      </c>
      <c r="D14983" s="2"/>
    </row>
    <row r="14984" spans="1:4" x14ac:dyDescent="0.25">
      <c r="A14984" s="2">
        <v>540</v>
      </c>
      <c r="B14984">
        <v>16622</v>
      </c>
      <c r="C14984" s="3">
        <v>10752.76374</v>
      </c>
      <c r="D14984" s="2"/>
    </row>
    <row r="14985" spans="1:4" x14ac:dyDescent="0.25">
      <c r="A14985" s="2">
        <v>540</v>
      </c>
      <c r="B14985">
        <v>16623</v>
      </c>
      <c r="C14985" s="3">
        <v>8.6666666659999994</v>
      </c>
      <c r="D14985" s="2"/>
    </row>
    <row r="14986" spans="1:4" x14ac:dyDescent="0.25">
      <c r="A14986" s="2">
        <v>540</v>
      </c>
      <c r="B14986">
        <v>16624</v>
      </c>
      <c r="C14986" s="3">
        <v>19840.951741000001</v>
      </c>
      <c r="D14986" s="2"/>
    </row>
    <row r="14987" spans="1:4" x14ac:dyDescent="0.25">
      <c r="A14987" s="2">
        <v>540</v>
      </c>
      <c r="B14987">
        <v>16625</v>
      </c>
      <c r="C14987" s="3">
        <v>0</v>
      </c>
      <c r="D14987" s="2"/>
    </row>
    <row r="14988" spans="1:4" x14ac:dyDescent="0.25">
      <c r="A14988" s="2">
        <v>540</v>
      </c>
      <c r="B14988">
        <v>16626</v>
      </c>
      <c r="C14988" s="3">
        <v>0</v>
      </c>
      <c r="D14988" s="2"/>
    </row>
    <row r="14989" spans="1:4" x14ac:dyDescent="0.25">
      <c r="A14989" s="2">
        <v>540</v>
      </c>
      <c r="B14989">
        <v>16628</v>
      </c>
      <c r="C14989" s="3">
        <v>4180.4421119999997</v>
      </c>
      <c r="D14989" s="2"/>
    </row>
    <row r="14990" spans="1:4" x14ac:dyDescent="0.25">
      <c r="A14990" s="2">
        <v>540</v>
      </c>
      <c r="B14990">
        <v>16629</v>
      </c>
      <c r="C14990" s="3">
        <v>11987.921227999999</v>
      </c>
      <c r="D14990" s="2"/>
    </row>
    <row r="14991" spans="1:4" x14ac:dyDescent="0.25">
      <c r="A14991" s="2">
        <v>540</v>
      </c>
      <c r="B14991">
        <v>16630</v>
      </c>
      <c r="C14991" s="3">
        <v>11230.716385</v>
      </c>
      <c r="D14991" s="2"/>
    </row>
    <row r="14992" spans="1:4" x14ac:dyDescent="0.25">
      <c r="A14992" s="2">
        <v>540</v>
      </c>
      <c r="B14992">
        <v>16631</v>
      </c>
      <c r="C14992" s="3">
        <v>7113.4116400000003</v>
      </c>
      <c r="D14992" s="2"/>
    </row>
    <row r="14993" spans="1:4" x14ac:dyDescent="0.25">
      <c r="A14993" s="2">
        <v>540</v>
      </c>
      <c r="B14993">
        <v>16632</v>
      </c>
      <c r="C14993" s="3">
        <v>3877.4465279999999</v>
      </c>
      <c r="D14993" s="2"/>
    </row>
    <row r="14994" spans="1:4" x14ac:dyDescent="0.25">
      <c r="A14994" s="2">
        <v>540</v>
      </c>
      <c r="B14994">
        <v>16633</v>
      </c>
      <c r="C14994" s="3">
        <v>25397.657979</v>
      </c>
      <c r="D14994" s="2"/>
    </row>
    <row r="14995" spans="1:4" x14ac:dyDescent="0.25">
      <c r="A14995" s="2">
        <v>540</v>
      </c>
      <c r="B14995">
        <v>16634</v>
      </c>
      <c r="C14995" s="3">
        <v>25397.657979</v>
      </c>
      <c r="D14995" s="2"/>
    </row>
    <row r="14996" spans="1:4" x14ac:dyDescent="0.25">
      <c r="A14996" s="2">
        <v>540</v>
      </c>
      <c r="B14996">
        <v>16635</v>
      </c>
      <c r="C14996" s="3">
        <v>11514.324043000001</v>
      </c>
      <c r="D14996" s="2"/>
    </row>
    <row r="14997" spans="1:4" x14ac:dyDescent="0.25">
      <c r="A14997" s="2">
        <v>540</v>
      </c>
      <c r="B14997">
        <v>16636</v>
      </c>
      <c r="C14997" s="3">
        <v>12216.634536</v>
      </c>
      <c r="D14997" s="2"/>
    </row>
    <row r="14998" spans="1:4" x14ac:dyDescent="0.25">
      <c r="A14998" s="2">
        <v>540</v>
      </c>
      <c r="B14998">
        <v>16637</v>
      </c>
      <c r="C14998" s="3">
        <v>14005.005781</v>
      </c>
      <c r="D14998" s="2"/>
    </row>
    <row r="14999" spans="1:4" x14ac:dyDescent="0.25">
      <c r="A14999" s="2">
        <v>540</v>
      </c>
      <c r="B14999">
        <v>16638</v>
      </c>
      <c r="C14999" s="3">
        <v>12867.717799</v>
      </c>
      <c r="D14999" s="2"/>
    </row>
    <row r="15000" spans="1:4" x14ac:dyDescent="0.25">
      <c r="A15000" s="2">
        <v>540</v>
      </c>
      <c r="B15000">
        <v>16639</v>
      </c>
      <c r="C15000" s="3">
        <v>2670.6205150000001</v>
      </c>
      <c r="D15000" s="2"/>
    </row>
    <row r="15001" spans="1:4" x14ac:dyDescent="0.25">
      <c r="A15001" s="2">
        <v>540</v>
      </c>
      <c r="B15001">
        <v>16640</v>
      </c>
      <c r="C15001" s="3">
        <v>4789.0268619999997</v>
      </c>
      <c r="D15001" s="2"/>
    </row>
    <row r="15002" spans="1:4" x14ac:dyDescent="0.25">
      <c r="A15002" s="2">
        <v>540</v>
      </c>
      <c r="B15002">
        <v>16641</v>
      </c>
      <c r="C15002" s="3">
        <v>4789.0268619999997</v>
      </c>
      <c r="D15002" s="2"/>
    </row>
    <row r="15003" spans="1:4" x14ac:dyDescent="0.25">
      <c r="A15003" s="2">
        <v>540</v>
      </c>
      <c r="B15003">
        <v>16642</v>
      </c>
      <c r="C15003" s="3">
        <v>3928.3342953309998</v>
      </c>
      <c r="D15003" s="2"/>
    </row>
    <row r="15004" spans="1:4" x14ac:dyDescent="0.25">
      <c r="A15004" s="2">
        <v>540</v>
      </c>
      <c r="B15004">
        <v>16643</v>
      </c>
      <c r="C15004" s="3">
        <v>12683.198086331</v>
      </c>
      <c r="D15004" s="2"/>
    </row>
    <row r="15005" spans="1:4" x14ac:dyDescent="0.25">
      <c r="A15005" s="2">
        <v>540</v>
      </c>
      <c r="B15005">
        <v>16644</v>
      </c>
      <c r="C15005" s="3">
        <v>4469.3029989999995</v>
      </c>
      <c r="D15005" s="2"/>
    </row>
    <row r="15006" spans="1:4" x14ac:dyDescent="0.25">
      <c r="A15006" s="2">
        <v>540</v>
      </c>
      <c r="B15006">
        <v>16645</v>
      </c>
      <c r="C15006" s="3">
        <v>0</v>
      </c>
      <c r="D15006" s="2"/>
    </row>
    <row r="15007" spans="1:4" x14ac:dyDescent="0.25">
      <c r="A15007" s="2">
        <v>540</v>
      </c>
      <c r="B15007">
        <v>16646</v>
      </c>
      <c r="C15007" s="3">
        <v>6264.5829830000002</v>
      </c>
      <c r="D15007" s="2"/>
    </row>
    <row r="15008" spans="1:4" x14ac:dyDescent="0.25">
      <c r="A15008" s="2">
        <v>540</v>
      </c>
      <c r="B15008">
        <v>16647</v>
      </c>
      <c r="C15008" s="3">
        <v>10422.330464999999</v>
      </c>
      <c r="D15008" s="2"/>
    </row>
    <row r="15009" spans="1:4" x14ac:dyDescent="0.25">
      <c r="A15009" s="2">
        <v>540</v>
      </c>
      <c r="B15009">
        <v>16649</v>
      </c>
      <c r="C15009" s="3">
        <v>11563.761532</v>
      </c>
      <c r="D15009" s="2"/>
    </row>
    <row r="15010" spans="1:4" x14ac:dyDescent="0.25">
      <c r="A15010" s="2">
        <v>540</v>
      </c>
      <c r="B15010">
        <v>16650</v>
      </c>
      <c r="C15010" s="3">
        <v>10455.926801</v>
      </c>
      <c r="D15010" s="2"/>
    </row>
    <row r="15011" spans="1:4" x14ac:dyDescent="0.25">
      <c r="A15011" s="2">
        <v>540</v>
      </c>
      <c r="B15011">
        <v>16651</v>
      </c>
      <c r="C15011" s="3">
        <v>691.052502</v>
      </c>
      <c r="D15011" s="2"/>
    </row>
    <row r="15012" spans="1:4" x14ac:dyDescent="0.25">
      <c r="A15012" s="2">
        <v>540</v>
      </c>
      <c r="B15012">
        <v>16655</v>
      </c>
      <c r="C15012" s="3">
        <v>4176.4895029999998</v>
      </c>
      <c r="D15012" s="2"/>
    </row>
    <row r="15013" spans="1:4" x14ac:dyDescent="0.25">
      <c r="A15013" s="2">
        <v>540</v>
      </c>
      <c r="B15013">
        <v>16656</v>
      </c>
      <c r="C15013" s="3">
        <v>29424.825657000001</v>
      </c>
      <c r="D15013" s="2"/>
    </row>
    <row r="15014" spans="1:4" x14ac:dyDescent="0.25">
      <c r="A15014" s="2">
        <v>540</v>
      </c>
      <c r="B15014">
        <v>16657</v>
      </c>
      <c r="C15014" s="3">
        <v>4835.3109679999998</v>
      </c>
      <c r="D15014" s="2"/>
    </row>
    <row r="15015" spans="1:4" x14ac:dyDescent="0.25">
      <c r="A15015" s="2">
        <v>540</v>
      </c>
      <c r="B15015">
        <v>16658</v>
      </c>
      <c r="C15015" s="3">
        <v>6264.5829830000002</v>
      </c>
      <c r="D15015" s="2"/>
    </row>
    <row r="15016" spans="1:4" x14ac:dyDescent="0.25">
      <c r="A15016" s="2">
        <v>540</v>
      </c>
      <c r="B15016">
        <v>16659</v>
      </c>
      <c r="C15016" s="3">
        <v>16204.736675</v>
      </c>
      <c r="D15016" s="2"/>
    </row>
    <row r="15017" spans="1:4" x14ac:dyDescent="0.25">
      <c r="A15017" s="2">
        <v>540</v>
      </c>
      <c r="B15017">
        <v>16660</v>
      </c>
      <c r="C15017" s="3">
        <v>7000.6399000000001</v>
      </c>
      <c r="D15017" s="2"/>
    </row>
    <row r="15018" spans="1:4" x14ac:dyDescent="0.25">
      <c r="A15018" s="2">
        <v>540</v>
      </c>
      <c r="B15018">
        <v>16661</v>
      </c>
      <c r="C15018" s="3">
        <v>5977.8788860000004</v>
      </c>
      <c r="D15018" s="2"/>
    </row>
    <row r="15019" spans="1:4" x14ac:dyDescent="0.25">
      <c r="A15019" s="2">
        <v>540</v>
      </c>
      <c r="B15019">
        <v>16662</v>
      </c>
      <c r="C15019" s="3">
        <v>2212.1346520000002</v>
      </c>
      <c r="D15019" s="2"/>
    </row>
    <row r="15020" spans="1:4" x14ac:dyDescent="0.25">
      <c r="A15020" s="2">
        <v>540</v>
      </c>
      <c r="B15020">
        <v>16663</v>
      </c>
      <c r="C15020" s="3">
        <v>2446.4022920000002</v>
      </c>
      <c r="D15020" s="2"/>
    </row>
    <row r="15021" spans="1:4" x14ac:dyDescent="0.25">
      <c r="A15021" s="2">
        <v>540</v>
      </c>
      <c r="B15021">
        <v>16664</v>
      </c>
      <c r="C15021" s="3">
        <v>1023.596601</v>
      </c>
      <c r="D15021" s="2"/>
    </row>
    <row r="15022" spans="1:4" x14ac:dyDescent="0.25">
      <c r="A15022" s="2">
        <v>540</v>
      </c>
      <c r="B15022">
        <v>16665</v>
      </c>
      <c r="C15022" s="3">
        <v>15324.199881</v>
      </c>
      <c r="D15022" s="2"/>
    </row>
    <row r="15023" spans="1:4" x14ac:dyDescent="0.25">
      <c r="A15023" s="2">
        <v>540</v>
      </c>
      <c r="B15023">
        <v>16666</v>
      </c>
      <c r="C15023" s="3">
        <v>16244.465371</v>
      </c>
      <c r="D15023" s="2"/>
    </row>
    <row r="15024" spans="1:4" x14ac:dyDescent="0.25">
      <c r="A15024" s="2">
        <v>540</v>
      </c>
      <c r="B15024">
        <v>16667</v>
      </c>
      <c r="C15024" s="3">
        <v>1724.0319320000001</v>
      </c>
      <c r="D15024" s="2"/>
    </row>
    <row r="15025" spans="1:4" x14ac:dyDescent="0.25">
      <c r="A15025" s="2">
        <v>540</v>
      </c>
      <c r="B15025">
        <v>16668</v>
      </c>
      <c r="C15025" s="3">
        <v>1043.76683</v>
      </c>
      <c r="D15025" s="2"/>
    </row>
    <row r="15026" spans="1:4" x14ac:dyDescent="0.25">
      <c r="A15026" s="2">
        <v>540</v>
      </c>
      <c r="B15026">
        <v>16669</v>
      </c>
      <c r="C15026" s="3">
        <v>25397.657979</v>
      </c>
      <c r="D15026" s="2"/>
    </row>
    <row r="15027" spans="1:4" x14ac:dyDescent="0.25">
      <c r="A15027" s="2">
        <v>540</v>
      </c>
      <c r="B15027">
        <v>16670</v>
      </c>
      <c r="C15027" s="3">
        <v>8170.7785439999998</v>
      </c>
      <c r="D15027" s="2"/>
    </row>
    <row r="15028" spans="1:4" x14ac:dyDescent="0.25">
      <c r="A15028" s="2">
        <v>540</v>
      </c>
      <c r="B15028">
        <v>16671</v>
      </c>
      <c r="C15028" s="3">
        <v>7204.1841409999997</v>
      </c>
      <c r="D15028" s="2"/>
    </row>
    <row r="15029" spans="1:4" x14ac:dyDescent="0.25">
      <c r="A15029" s="2">
        <v>540</v>
      </c>
      <c r="B15029">
        <v>16672</v>
      </c>
      <c r="C15029" s="3">
        <v>2576.4870259999998</v>
      </c>
      <c r="D15029" s="2"/>
    </row>
    <row r="15030" spans="1:4" x14ac:dyDescent="0.25">
      <c r="A15030" s="2">
        <v>540</v>
      </c>
      <c r="B15030">
        <v>16673</v>
      </c>
      <c r="C15030" s="3">
        <v>1933.3576989999999</v>
      </c>
      <c r="D15030" s="2"/>
    </row>
    <row r="15031" spans="1:4" x14ac:dyDescent="0.25">
      <c r="A15031" s="2">
        <v>540</v>
      </c>
      <c r="B15031">
        <v>16674</v>
      </c>
      <c r="C15031" s="3">
        <v>38381.907997000002</v>
      </c>
      <c r="D15031" s="2"/>
    </row>
    <row r="15032" spans="1:4" x14ac:dyDescent="0.25">
      <c r="A15032" s="2">
        <v>540</v>
      </c>
      <c r="B15032">
        <v>16675</v>
      </c>
      <c r="C15032" s="3">
        <v>25397.657979</v>
      </c>
      <c r="D15032" s="2"/>
    </row>
    <row r="15033" spans="1:4" x14ac:dyDescent="0.25">
      <c r="A15033" s="2">
        <v>540</v>
      </c>
      <c r="B15033">
        <v>16676</v>
      </c>
      <c r="C15033" s="3">
        <v>448.05120599999998</v>
      </c>
      <c r="D15033" s="2"/>
    </row>
    <row r="15034" spans="1:4" x14ac:dyDescent="0.25">
      <c r="A15034" s="2">
        <v>540</v>
      </c>
      <c r="B15034">
        <v>16677</v>
      </c>
      <c r="C15034" s="3">
        <v>977.56091800000002</v>
      </c>
      <c r="D15034" s="2"/>
    </row>
    <row r="15035" spans="1:4" x14ac:dyDescent="0.25">
      <c r="A15035" s="2">
        <v>540</v>
      </c>
      <c r="B15035">
        <v>16678</v>
      </c>
      <c r="C15035" s="3">
        <v>208.285572</v>
      </c>
      <c r="D15035" s="2"/>
    </row>
    <row r="15036" spans="1:4" x14ac:dyDescent="0.25">
      <c r="A15036" s="2">
        <v>540</v>
      </c>
      <c r="B15036">
        <v>16679</v>
      </c>
      <c r="C15036" s="3">
        <v>45433.124357000001</v>
      </c>
      <c r="D15036" s="2"/>
    </row>
    <row r="15037" spans="1:4" x14ac:dyDescent="0.25">
      <c r="A15037" s="2">
        <v>540</v>
      </c>
      <c r="B15037">
        <v>16680</v>
      </c>
      <c r="C15037" s="3">
        <v>36542.704511000004</v>
      </c>
      <c r="D15037" s="2"/>
    </row>
    <row r="15038" spans="1:4" x14ac:dyDescent="0.25">
      <c r="A15038" s="2">
        <v>540</v>
      </c>
      <c r="B15038">
        <v>16681</v>
      </c>
      <c r="C15038" s="3">
        <v>5799.244500666</v>
      </c>
      <c r="D15038" s="2"/>
    </row>
    <row r="15039" spans="1:4" x14ac:dyDescent="0.25">
      <c r="A15039" s="2">
        <v>540</v>
      </c>
      <c r="B15039">
        <v>16683</v>
      </c>
      <c r="C15039" s="3">
        <v>4915.8191656660001</v>
      </c>
      <c r="D15039" s="2"/>
    </row>
    <row r="15040" spans="1:4" x14ac:dyDescent="0.25">
      <c r="A15040" s="2">
        <v>540</v>
      </c>
      <c r="B15040">
        <v>16684</v>
      </c>
      <c r="C15040" s="3">
        <v>6555.100907</v>
      </c>
      <c r="D15040" s="2"/>
    </row>
    <row r="15041" spans="1:4" x14ac:dyDescent="0.25">
      <c r="A15041" s="2">
        <v>540</v>
      </c>
      <c r="B15041">
        <v>16686</v>
      </c>
      <c r="C15041" s="3">
        <v>3593.936643</v>
      </c>
      <c r="D15041" s="2"/>
    </row>
    <row r="15042" spans="1:4" x14ac:dyDescent="0.25">
      <c r="A15042" s="2">
        <v>540</v>
      </c>
      <c r="B15042">
        <v>16687</v>
      </c>
      <c r="C15042" s="3">
        <v>855.44035599999995</v>
      </c>
      <c r="D15042" s="2"/>
    </row>
    <row r="15043" spans="1:4" x14ac:dyDescent="0.25">
      <c r="A15043" s="2">
        <v>540</v>
      </c>
      <c r="B15043">
        <v>16688</v>
      </c>
      <c r="C15043" s="3">
        <v>727.361851</v>
      </c>
      <c r="D15043" s="2"/>
    </row>
    <row r="15044" spans="1:4" x14ac:dyDescent="0.25">
      <c r="A15044" s="2">
        <v>540</v>
      </c>
      <c r="B15044">
        <v>16689</v>
      </c>
      <c r="C15044" s="3">
        <v>104.682489</v>
      </c>
      <c r="D15044" s="2"/>
    </row>
    <row r="15045" spans="1:4" x14ac:dyDescent="0.25">
      <c r="A15045" s="2">
        <v>540</v>
      </c>
      <c r="B15045">
        <v>16690</v>
      </c>
      <c r="C15045" s="3">
        <v>2972.3729750000002</v>
      </c>
      <c r="D15045" s="2"/>
    </row>
    <row r="15046" spans="1:4" x14ac:dyDescent="0.25">
      <c r="A15046" s="2">
        <v>540</v>
      </c>
      <c r="B15046">
        <v>16691</v>
      </c>
      <c r="C15046" s="3">
        <v>3043.5156430000002</v>
      </c>
      <c r="D15046" s="2"/>
    </row>
    <row r="15047" spans="1:4" x14ac:dyDescent="0.25">
      <c r="A15047" s="2">
        <v>540</v>
      </c>
      <c r="B15047">
        <v>16692</v>
      </c>
      <c r="C15047" s="3">
        <v>5366.4482859999998</v>
      </c>
      <c r="D15047" s="2"/>
    </row>
    <row r="15048" spans="1:4" x14ac:dyDescent="0.25">
      <c r="A15048" s="2">
        <v>540</v>
      </c>
      <c r="B15048">
        <v>16693</v>
      </c>
      <c r="C15048" s="3">
        <v>5366.4482859999998</v>
      </c>
      <c r="D15048" s="2"/>
    </row>
    <row r="15049" spans="1:4" x14ac:dyDescent="0.25">
      <c r="A15049" s="2">
        <v>540</v>
      </c>
      <c r="B15049">
        <v>16694</v>
      </c>
      <c r="C15049" s="3">
        <v>1516.641656</v>
      </c>
      <c r="D15049" s="2"/>
    </row>
    <row r="15050" spans="1:4" x14ac:dyDescent="0.25">
      <c r="A15050" s="2">
        <v>540</v>
      </c>
      <c r="B15050">
        <v>16695</v>
      </c>
      <c r="C15050" s="3">
        <v>312.45615099999998</v>
      </c>
      <c r="D15050" s="2"/>
    </row>
    <row r="15051" spans="1:4" x14ac:dyDescent="0.25">
      <c r="A15051" s="2">
        <v>540</v>
      </c>
      <c r="B15051">
        <v>16696</v>
      </c>
      <c r="C15051" s="3">
        <v>2958.6609079999998</v>
      </c>
      <c r="D15051" s="2"/>
    </row>
    <row r="15052" spans="1:4" x14ac:dyDescent="0.25">
      <c r="A15052" s="2">
        <v>540</v>
      </c>
      <c r="B15052">
        <v>16697</v>
      </c>
      <c r="C15052" s="3">
        <v>2958.6609079999998</v>
      </c>
      <c r="D15052" s="2"/>
    </row>
    <row r="15053" spans="1:4" x14ac:dyDescent="0.25">
      <c r="A15053" s="2">
        <v>540</v>
      </c>
      <c r="B15053">
        <v>16698</v>
      </c>
      <c r="C15053" s="3">
        <v>4580.4600739999996</v>
      </c>
      <c r="D15053" s="2"/>
    </row>
    <row r="15054" spans="1:4" x14ac:dyDescent="0.25">
      <c r="A15054" s="2">
        <v>540</v>
      </c>
      <c r="B15054">
        <v>16699</v>
      </c>
      <c r="C15054" s="3">
        <v>4783.2195810000003</v>
      </c>
      <c r="D15054" s="2"/>
    </row>
    <row r="15055" spans="1:4" x14ac:dyDescent="0.25">
      <c r="A15055" s="2">
        <v>540</v>
      </c>
      <c r="B15055">
        <v>16700</v>
      </c>
      <c r="C15055" s="3">
        <v>5800.4061089999996</v>
      </c>
      <c r="D15055" s="2"/>
    </row>
    <row r="15056" spans="1:4" x14ac:dyDescent="0.25">
      <c r="A15056" s="2">
        <v>540</v>
      </c>
      <c r="B15056">
        <v>16701</v>
      </c>
      <c r="C15056" s="3">
        <v>6428.8604500000001</v>
      </c>
      <c r="D15056" s="2"/>
    </row>
    <row r="15057" spans="1:4" x14ac:dyDescent="0.25">
      <c r="A15057" s="2">
        <v>540</v>
      </c>
      <c r="B15057">
        <v>16702</v>
      </c>
      <c r="C15057" s="3">
        <v>4694.072572</v>
      </c>
      <c r="D15057" s="2"/>
    </row>
    <row r="15058" spans="1:4" x14ac:dyDescent="0.25">
      <c r="A15058" s="2">
        <v>540</v>
      </c>
      <c r="B15058">
        <v>16703</v>
      </c>
      <c r="C15058" s="3">
        <v>921.71455100000003</v>
      </c>
      <c r="D15058" s="2"/>
    </row>
    <row r="15059" spans="1:4" x14ac:dyDescent="0.25">
      <c r="A15059" s="2">
        <v>540</v>
      </c>
      <c r="B15059">
        <v>16704</v>
      </c>
      <c r="C15059" s="3">
        <v>11.156632</v>
      </c>
      <c r="D15059" s="2"/>
    </row>
    <row r="15060" spans="1:4" x14ac:dyDescent="0.25">
      <c r="A15060" s="2">
        <v>540</v>
      </c>
      <c r="B15060">
        <v>16705</v>
      </c>
      <c r="C15060" s="3">
        <v>5847.6602309999998</v>
      </c>
      <c r="D15060" s="2"/>
    </row>
    <row r="15061" spans="1:4" x14ac:dyDescent="0.25">
      <c r="A15061" s="2">
        <v>540</v>
      </c>
      <c r="B15061">
        <v>16706</v>
      </c>
      <c r="C15061" s="3">
        <v>6950.2315509999999</v>
      </c>
      <c r="D15061" s="2"/>
    </row>
    <row r="15062" spans="1:4" x14ac:dyDescent="0.25">
      <c r="A15062" s="2">
        <v>540</v>
      </c>
      <c r="B15062">
        <v>16707</v>
      </c>
      <c r="C15062" s="3">
        <v>4910.3202330000004</v>
      </c>
      <c r="D15062" s="2"/>
    </row>
    <row r="15063" spans="1:4" x14ac:dyDescent="0.25">
      <c r="A15063" s="2">
        <v>540</v>
      </c>
      <c r="B15063">
        <v>16708</v>
      </c>
      <c r="C15063" s="3">
        <v>9723.5872429999999</v>
      </c>
      <c r="D15063" s="2"/>
    </row>
    <row r="15064" spans="1:4" x14ac:dyDescent="0.25">
      <c r="A15064" s="2">
        <v>540</v>
      </c>
      <c r="B15064">
        <v>16709</v>
      </c>
      <c r="C15064" s="3">
        <v>3648.6751129999998</v>
      </c>
      <c r="D15064" s="2"/>
    </row>
    <row r="15065" spans="1:4" x14ac:dyDescent="0.25">
      <c r="A15065" s="2">
        <v>540</v>
      </c>
      <c r="B15065">
        <v>16711</v>
      </c>
      <c r="C15065" s="3">
        <v>10913.844852</v>
      </c>
      <c r="D15065" s="2"/>
    </row>
    <row r="15066" spans="1:4" x14ac:dyDescent="0.25">
      <c r="A15066" s="2">
        <v>540</v>
      </c>
      <c r="B15066">
        <v>16712</v>
      </c>
      <c r="C15066" s="3">
        <v>3242.9644389999999</v>
      </c>
      <c r="D15066" s="2"/>
    </row>
    <row r="15067" spans="1:4" x14ac:dyDescent="0.25">
      <c r="A15067" s="2">
        <v>540</v>
      </c>
      <c r="B15067">
        <v>16713</v>
      </c>
      <c r="C15067" s="3">
        <v>8282.4656279999999</v>
      </c>
      <c r="D15067" s="2"/>
    </row>
    <row r="15068" spans="1:4" x14ac:dyDescent="0.25">
      <c r="A15068" s="2">
        <v>540</v>
      </c>
      <c r="B15068">
        <v>16714</v>
      </c>
      <c r="C15068" s="3">
        <v>6502.1123219999999</v>
      </c>
      <c r="D15068" s="2"/>
    </row>
    <row r="15069" spans="1:4" x14ac:dyDescent="0.25">
      <c r="A15069" s="2">
        <v>540</v>
      </c>
      <c r="B15069">
        <v>16715</v>
      </c>
      <c r="C15069" s="3">
        <v>12195.859326</v>
      </c>
      <c r="D15069" s="2"/>
    </row>
    <row r="15070" spans="1:4" x14ac:dyDescent="0.25">
      <c r="A15070" s="2">
        <v>540</v>
      </c>
      <c r="B15070">
        <v>16716</v>
      </c>
      <c r="C15070" s="3">
        <v>9163.8486979999998</v>
      </c>
      <c r="D15070" s="2"/>
    </row>
    <row r="15071" spans="1:4" x14ac:dyDescent="0.25">
      <c r="A15071" s="2">
        <v>540</v>
      </c>
      <c r="B15071">
        <v>16717</v>
      </c>
      <c r="C15071" s="3">
        <v>2234.9185309999998</v>
      </c>
      <c r="D15071" s="2"/>
    </row>
    <row r="15072" spans="1:4" x14ac:dyDescent="0.25">
      <c r="A15072" s="2">
        <v>540</v>
      </c>
      <c r="B15072">
        <v>16718</v>
      </c>
      <c r="C15072" s="3">
        <v>7210.9116219999996</v>
      </c>
      <c r="D15072" s="2"/>
    </row>
    <row r="15073" spans="1:4" x14ac:dyDescent="0.25">
      <c r="A15073" s="2">
        <v>540</v>
      </c>
      <c r="B15073">
        <v>16719</v>
      </c>
      <c r="C15073" s="3">
        <v>6999.273878</v>
      </c>
      <c r="D15073" s="2"/>
    </row>
    <row r="15074" spans="1:4" x14ac:dyDescent="0.25">
      <c r="A15074" s="2">
        <v>540</v>
      </c>
      <c r="B15074">
        <v>16720</v>
      </c>
      <c r="C15074" s="3">
        <v>2775.4177399999999</v>
      </c>
      <c r="D15074" s="2"/>
    </row>
    <row r="15075" spans="1:4" x14ac:dyDescent="0.25">
      <c r="A15075" s="2">
        <v>540</v>
      </c>
      <c r="B15075">
        <v>16721</v>
      </c>
      <c r="C15075" s="3">
        <v>3716.6566029999999</v>
      </c>
      <c r="D15075" s="2"/>
    </row>
    <row r="15076" spans="1:4" x14ac:dyDescent="0.25">
      <c r="A15076" s="2">
        <v>540</v>
      </c>
      <c r="B15076">
        <v>16722</v>
      </c>
      <c r="C15076" s="3">
        <v>11447.628430000001</v>
      </c>
      <c r="D15076" s="2"/>
    </row>
    <row r="15077" spans="1:4" x14ac:dyDescent="0.25">
      <c r="A15077" s="2">
        <v>540</v>
      </c>
      <c r="B15077">
        <v>16723</v>
      </c>
      <c r="C15077" s="3">
        <v>2173.7304650000001</v>
      </c>
      <c r="D15077" s="2"/>
    </row>
    <row r="15078" spans="1:4" x14ac:dyDescent="0.25">
      <c r="A15078" s="2">
        <v>540</v>
      </c>
      <c r="B15078">
        <v>16724</v>
      </c>
      <c r="C15078" s="3">
        <v>2989.635667</v>
      </c>
      <c r="D15078" s="2"/>
    </row>
    <row r="15079" spans="1:4" x14ac:dyDescent="0.25">
      <c r="A15079" s="2">
        <v>540</v>
      </c>
      <c r="B15079">
        <v>16725</v>
      </c>
      <c r="C15079" s="3">
        <v>2351.3851949999998</v>
      </c>
      <c r="D15079" s="2"/>
    </row>
    <row r="15080" spans="1:4" x14ac:dyDescent="0.25">
      <c r="A15080" s="2">
        <v>540</v>
      </c>
      <c r="B15080">
        <v>16726</v>
      </c>
      <c r="C15080" s="3">
        <v>7852.1346540000004</v>
      </c>
      <c r="D15080" s="2"/>
    </row>
    <row r="15081" spans="1:4" x14ac:dyDescent="0.25">
      <c r="A15081" s="2">
        <v>540</v>
      </c>
      <c r="B15081">
        <v>16727</v>
      </c>
      <c r="C15081" s="3">
        <v>22616.641801999998</v>
      </c>
      <c r="D15081" s="2"/>
    </row>
    <row r="15082" spans="1:4" x14ac:dyDescent="0.25">
      <c r="A15082" s="2">
        <v>540</v>
      </c>
      <c r="B15082">
        <v>16728</v>
      </c>
      <c r="C15082" s="3">
        <v>2537.4299019999999</v>
      </c>
      <c r="D15082" s="2"/>
    </row>
    <row r="15083" spans="1:4" x14ac:dyDescent="0.25">
      <c r="A15083" s="2">
        <v>540</v>
      </c>
      <c r="B15083">
        <v>16729</v>
      </c>
      <c r="C15083" s="3">
        <v>14056.224400999999</v>
      </c>
      <c r="D15083" s="2"/>
    </row>
    <row r="15084" spans="1:4" x14ac:dyDescent="0.25">
      <c r="A15084" s="2">
        <v>540</v>
      </c>
      <c r="B15084">
        <v>16730</v>
      </c>
      <c r="C15084" s="3">
        <v>4920.1749330000002</v>
      </c>
      <c r="D15084" s="2"/>
    </row>
    <row r="15085" spans="1:4" x14ac:dyDescent="0.25">
      <c r="A15085" s="2">
        <v>540</v>
      </c>
      <c r="B15085">
        <v>16731</v>
      </c>
      <c r="C15085" s="3">
        <v>3480.0588269999998</v>
      </c>
      <c r="D15085" s="2"/>
    </row>
    <row r="15086" spans="1:4" x14ac:dyDescent="0.25">
      <c r="A15086" s="2">
        <v>540</v>
      </c>
      <c r="B15086">
        <v>16732</v>
      </c>
      <c r="C15086" s="3">
        <v>3343.3359129999999</v>
      </c>
      <c r="D15086" s="2"/>
    </row>
    <row r="15087" spans="1:4" x14ac:dyDescent="0.25">
      <c r="A15087" s="2">
        <v>540</v>
      </c>
      <c r="B15087">
        <v>16733</v>
      </c>
      <c r="C15087" s="3">
        <v>3102.9683770000001</v>
      </c>
      <c r="D15087" s="2"/>
    </row>
    <row r="15088" spans="1:4" x14ac:dyDescent="0.25">
      <c r="A15088" s="2">
        <v>540</v>
      </c>
      <c r="B15088">
        <v>16734</v>
      </c>
      <c r="C15088" s="3">
        <v>14829.862619</v>
      </c>
      <c r="D15088" s="2"/>
    </row>
    <row r="15089" spans="1:4" x14ac:dyDescent="0.25">
      <c r="A15089" s="2">
        <v>540</v>
      </c>
      <c r="B15089">
        <v>16735</v>
      </c>
      <c r="C15089" s="3">
        <v>14828.336431</v>
      </c>
      <c r="D15089" s="2"/>
    </row>
    <row r="15090" spans="1:4" x14ac:dyDescent="0.25">
      <c r="A15090" s="2">
        <v>540</v>
      </c>
      <c r="B15090">
        <v>16736</v>
      </c>
      <c r="C15090" s="3">
        <v>1.526189</v>
      </c>
      <c r="D15090" s="2"/>
    </row>
    <row r="15091" spans="1:4" x14ac:dyDescent="0.25">
      <c r="A15091" s="2">
        <v>540</v>
      </c>
      <c r="B15091">
        <v>16737</v>
      </c>
      <c r="C15091" s="3">
        <v>8495.4552289999992</v>
      </c>
      <c r="D15091" s="2"/>
    </row>
    <row r="15092" spans="1:4" x14ac:dyDescent="0.25">
      <c r="A15092" s="2">
        <v>540</v>
      </c>
      <c r="B15092">
        <v>16738</v>
      </c>
      <c r="C15092" s="3">
        <v>763.54215599999998</v>
      </c>
      <c r="D15092" s="2"/>
    </row>
    <row r="15093" spans="1:4" x14ac:dyDescent="0.25">
      <c r="A15093" s="2">
        <v>540</v>
      </c>
      <c r="B15093">
        <v>16739</v>
      </c>
      <c r="C15093" s="3">
        <v>12729.275154999999</v>
      </c>
      <c r="D15093" s="2"/>
    </row>
    <row r="15094" spans="1:4" x14ac:dyDescent="0.25">
      <c r="A15094" s="2">
        <v>540</v>
      </c>
      <c r="B15094">
        <v>16740</v>
      </c>
      <c r="C15094" s="3">
        <v>13082.317300000001</v>
      </c>
      <c r="D15094" s="2"/>
    </row>
    <row r="15095" spans="1:4" x14ac:dyDescent="0.25">
      <c r="A15095" s="2">
        <v>540</v>
      </c>
      <c r="B15095">
        <v>16741</v>
      </c>
      <c r="C15095" s="3">
        <v>4287.395082</v>
      </c>
      <c r="D15095" s="2"/>
    </row>
    <row r="15096" spans="1:4" x14ac:dyDescent="0.25">
      <c r="A15096" s="2">
        <v>540</v>
      </c>
      <c r="B15096">
        <v>16742</v>
      </c>
      <c r="C15096" s="3">
        <v>4287.895082</v>
      </c>
      <c r="D15096" s="2"/>
    </row>
    <row r="15097" spans="1:4" x14ac:dyDescent="0.25">
      <c r="A15097" s="2">
        <v>540</v>
      </c>
      <c r="B15097">
        <v>16743</v>
      </c>
      <c r="C15097" s="3">
        <v>3949.6568286659999</v>
      </c>
      <c r="D15097" s="2"/>
    </row>
    <row r="15098" spans="1:4" x14ac:dyDescent="0.25">
      <c r="A15098" s="2">
        <v>540</v>
      </c>
      <c r="B15098">
        <v>16744</v>
      </c>
      <c r="C15098" s="3">
        <v>3949.6568286659999</v>
      </c>
      <c r="D15098" s="2"/>
    </row>
    <row r="15099" spans="1:4" x14ac:dyDescent="0.25">
      <c r="A15099" s="2">
        <v>540</v>
      </c>
      <c r="B15099">
        <v>16745</v>
      </c>
      <c r="C15099" s="3">
        <v>398.30190599999997</v>
      </c>
      <c r="D15099" s="2"/>
    </row>
    <row r="15100" spans="1:4" x14ac:dyDescent="0.25">
      <c r="A15100" s="2">
        <v>540</v>
      </c>
      <c r="B15100">
        <v>16746</v>
      </c>
      <c r="C15100" s="3">
        <v>6565.8134289999998</v>
      </c>
      <c r="D15100" s="2"/>
    </row>
    <row r="15101" spans="1:4" x14ac:dyDescent="0.25">
      <c r="A15101" s="2">
        <v>540</v>
      </c>
      <c r="B15101">
        <v>16747</v>
      </c>
      <c r="C15101" s="3">
        <v>5918.8315519999996</v>
      </c>
      <c r="D15101" s="2"/>
    </row>
    <row r="15102" spans="1:4" x14ac:dyDescent="0.25">
      <c r="A15102" s="2">
        <v>540</v>
      </c>
      <c r="B15102">
        <v>16748</v>
      </c>
      <c r="C15102" s="3">
        <v>4349.1418400000002</v>
      </c>
      <c r="D15102" s="2"/>
    </row>
    <row r="15103" spans="1:4" x14ac:dyDescent="0.25">
      <c r="A15103" s="2">
        <v>540</v>
      </c>
      <c r="B15103">
        <v>16749</v>
      </c>
      <c r="C15103" s="3">
        <v>5918.8315519999996</v>
      </c>
      <c r="D15103" s="2"/>
    </row>
    <row r="15104" spans="1:4" x14ac:dyDescent="0.25">
      <c r="A15104" s="2">
        <v>540</v>
      </c>
      <c r="B15104">
        <v>16750</v>
      </c>
      <c r="C15104" s="3">
        <v>384.415324</v>
      </c>
      <c r="D15104" s="2"/>
    </row>
    <row r="15105" spans="1:4" x14ac:dyDescent="0.25">
      <c r="A15105" s="2">
        <v>540</v>
      </c>
      <c r="B15105">
        <v>16751</v>
      </c>
      <c r="C15105" s="3">
        <v>641.17271700000003</v>
      </c>
      <c r="D15105" s="2"/>
    </row>
    <row r="15106" spans="1:4" x14ac:dyDescent="0.25">
      <c r="A15106" s="2">
        <v>540</v>
      </c>
      <c r="B15106">
        <v>16752</v>
      </c>
      <c r="C15106" s="3">
        <v>1062.5287699999999</v>
      </c>
      <c r="D15106" s="2"/>
    </row>
    <row r="15107" spans="1:4" x14ac:dyDescent="0.25">
      <c r="A15107" s="2">
        <v>540</v>
      </c>
      <c r="B15107">
        <v>16755</v>
      </c>
      <c r="C15107" s="3">
        <v>1842.1789429999999</v>
      </c>
      <c r="D15107" s="2"/>
    </row>
    <row r="15108" spans="1:4" x14ac:dyDescent="0.25">
      <c r="A15108" s="2">
        <v>540</v>
      </c>
      <c r="B15108">
        <v>16756</v>
      </c>
      <c r="C15108" s="3">
        <v>2308.5997630000002</v>
      </c>
      <c r="D15108" s="2"/>
    </row>
    <row r="15109" spans="1:4" x14ac:dyDescent="0.25">
      <c r="A15109" s="2">
        <v>540</v>
      </c>
      <c r="B15109">
        <v>16757</v>
      </c>
      <c r="C15109" s="3">
        <v>2515.9770979999998</v>
      </c>
      <c r="D15109" s="2"/>
    </row>
    <row r="15110" spans="1:4" x14ac:dyDescent="0.25">
      <c r="A15110" s="2">
        <v>540</v>
      </c>
      <c r="B15110">
        <v>16758</v>
      </c>
      <c r="C15110" s="3">
        <v>10401.355102</v>
      </c>
      <c r="D15110" s="2"/>
    </row>
    <row r="15111" spans="1:4" x14ac:dyDescent="0.25">
      <c r="A15111" s="2">
        <v>540</v>
      </c>
      <c r="B15111">
        <v>16759</v>
      </c>
      <c r="C15111" s="3">
        <v>78323.353442000007</v>
      </c>
      <c r="D15111" s="2"/>
    </row>
    <row r="15112" spans="1:4" x14ac:dyDescent="0.25">
      <c r="A15112" s="2">
        <v>540</v>
      </c>
      <c r="B15112">
        <v>16760</v>
      </c>
      <c r="C15112" s="3">
        <v>82176.577424000003</v>
      </c>
      <c r="D15112" s="2"/>
    </row>
    <row r="15113" spans="1:4" x14ac:dyDescent="0.25">
      <c r="A15113" s="2">
        <v>540</v>
      </c>
      <c r="B15113">
        <v>16761</v>
      </c>
      <c r="C15113" s="3">
        <v>72411.223811000003</v>
      </c>
      <c r="D15113" s="2"/>
    </row>
    <row r="15114" spans="1:4" x14ac:dyDescent="0.25">
      <c r="A15114" s="2">
        <v>540</v>
      </c>
      <c r="B15114">
        <v>16762</v>
      </c>
      <c r="C15114" s="3">
        <v>3322.723011</v>
      </c>
      <c r="D15114" s="2"/>
    </row>
    <row r="15115" spans="1:4" x14ac:dyDescent="0.25">
      <c r="A15115" s="2">
        <v>540</v>
      </c>
      <c r="B15115">
        <v>16763</v>
      </c>
      <c r="C15115" s="3">
        <v>3440.411576</v>
      </c>
      <c r="D15115" s="2"/>
    </row>
    <row r="15116" spans="1:4" x14ac:dyDescent="0.25">
      <c r="A15116" s="2">
        <v>540</v>
      </c>
      <c r="B15116">
        <v>16764</v>
      </c>
      <c r="C15116" s="3">
        <v>25397.657979</v>
      </c>
      <c r="D15116" s="2"/>
    </row>
    <row r="15117" spans="1:4" x14ac:dyDescent="0.25">
      <c r="A15117" s="2">
        <v>540</v>
      </c>
      <c r="B15117">
        <v>16765</v>
      </c>
      <c r="C15117" s="3">
        <v>3616.2243990000002</v>
      </c>
      <c r="D15117" s="2"/>
    </row>
    <row r="15118" spans="1:4" x14ac:dyDescent="0.25">
      <c r="A15118" s="2">
        <v>540</v>
      </c>
      <c r="B15118">
        <v>16766</v>
      </c>
      <c r="C15118" s="3">
        <v>3071.9279609999999</v>
      </c>
      <c r="D15118" s="2"/>
    </row>
    <row r="15119" spans="1:4" x14ac:dyDescent="0.25">
      <c r="A15119" s="2">
        <v>540</v>
      </c>
      <c r="B15119">
        <v>16767</v>
      </c>
      <c r="C15119" s="3">
        <v>10771.629430999999</v>
      </c>
      <c r="D15119" s="2"/>
    </row>
    <row r="15120" spans="1:4" x14ac:dyDescent="0.25">
      <c r="A15120" s="2">
        <v>540</v>
      </c>
      <c r="B15120">
        <v>16768</v>
      </c>
      <c r="C15120" s="3">
        <v>41250.246546000002</v>
      </c>
      <c r="D15120" s="2"/>
    </row>
    <row r="15121" spans="1:4" x14ac:dyDescent="0.25">
      <c r="A15121" s="2">
        <v>540</v>
      </c>
      <c r="B15121">
        <v>16769</v>
      </c>
      <c r="C15121" s="3">
        <v>11949.537023999999</v>
      </c>
      <c r="D15121" s="2"/>
    </row>
    <row r="15122" spans="1:4" x14ac:dyDescent="0.25">
      <c r="A15122" s="2">
        <v>540</v>
      </c>
      <c r="B15122">
        <v>16770</v>
      </c>
      <c r="C15122" s="3">
        <v>5905.6164390000004</v>
      </c>
      <c r="D15122" s="2"/>
    </row>
    <row r="15123" spans="1:4" x14ac:dyDescent="0.25">
      <c r="A15123" s="2">
        <v>540</v>
      </c>
      <c r="B15123">
        <v>16771</v>
      </c>
      <c r="C15123" s="3">
        <v>2789.1892039999998</v>
      </c>
      <c r="D15123" s="2"/>
    </row>
    <row r="15124" spans="1:4" x14ac:dyDescent="0.25">
      <c r="A15124" s="2">
        <v>540</v>
      </c>
      <c r="B15124">
        <v>16772</v>
      </c>
      <c r="C15124" s="3">
        <v>8640.3384490000008</v>
      </c>
      <c r="D15124" s="2"/>
    </row>
    <row r="15125" spans="1:4" x14ac:dyDescent="0.25">
      <c r="A15125" s="2">
        <v>540</v>
      </c>
      <c r="B15125">
        <v>16773</v>
      </c>
      <c r="C15125" s="3">
        <v>6274.5241919999999</v>
      </c>
      <c r="D15125" s="2"/>
    </row>
    <row r="15126" spans="1:4" x14ac:dyDescent="0.25">
      <c r="A15126" s="2">
        <v>540</v>
      </c>
      <c r="B15126">
        <v>16774</v>
      </c>
      <c r="C15126" s="3">
        <v>11995.567556</v>
      </c>
      <c r="D15126" s="2"/>
    </row>
    <row r="15127" spans="1:4" x14ac:dyDescent="0.25">
      <c r="A15127" s="2">
        <v>540</v>
      </c>
      <c r="B15127">
        <v>16775</v>
      </c>
      <c r="C15127" s="3">
        <v>3294.9309250000001</v>
      </c>
      <c r="D15127" s="2"/>
    </row>
    <row r="15128" spans="1:4" x14ac:dyDescent="0.25">
      <c r="A15128" s="2">
        <v>540</v>
      </c>
      <c r="B15128">
        <v>16776</v>
      </c>
      <c r="C15128" s="3">
        <v>2105.054263</v>
      </c>
      <c r="D15128" s="2"/>
    </row>
    <row r="15129" spans="1:4" x14ac:dyDescent="0.25">
      <c r="A15129" s="2">
        <v>540</v>
      </c>
      <c r="B15129">
        <v>16777</v>
      </c>
      <c r="C15129" s="3">
        <v>1435.483146</v>
      </c>
      <c r="D15129" s="2"/>
    </row>
    <row r="15130" spans="1:4" x14ac:dyDescent="0.25">
      <c r="A15130" s="2">
        <v>540</v>
      </c>
      <c r="B15130">
        <v>16778</v>
      </c>
      <c r="C15130" s="3">
        <v>35453.779953999998</v>
      </c>
      <c r="D15130" s="2"/>
    </row>
    <row r="15131" spans="1:4" x14ac:dyDescent="0.25">
      <c r="A15131" s="2">
        <v>540</v>
      </c>
      <c r="B15131">
        <v>16779</v>
      </c>
      <c r="C15131" s="3">
        <v>3253.9315510000001</v>
      </c>
      <c r="D15131" s="2"/>
    </row>
    <row r="15132" spans="1:4" x14ac:dyDescent="0.25">
      <c r="A15132" s="2">
        <v>540</v>
      </c>
      <c r="B15132">
        <v>16780</v>
      </c>
      <c r="C15132" s="3">
        <v>3253.9315510000001</v>
      </c>
      <c r="D15132" s="2"/>
    </row>
    <row r="15133" spans="1:4" x14ac:dyDescent="0.25">
      <c r="A15133" s="2">
        <v>540</v>
      </c>
      <c r="B15133">
        <v>16781</v>
      </c>
      <c r="C15133" s="3">
        <v>5179.9373329999999</v>
      </c>
      <c r="D15133" s="2"/>
    </row>
    <row r="15134" spans="1:4" x14ac:dyDescent="0.25">
      <c r="A15134" s="2">
        <v>540</v>
      </c>
      <c r="B15134">
        <v>16782</v>
      </c>
      <c r="C15134" s="3">
        <v>11825.846328</v>
      </c>
      <c r="D15134" s="2"/>
    </row>
    <row r="15135" spans="1:4" x14ac:dyDescent="0.25">
      <c r="A15135" s="2">
        <v>540</v>
      </c>
      <c r="B15135">
        <v>16783</v>
      </c>
      <c r="C15135" s="3">
        <v>11502.618258</v>
      </c>
      <c r="D15135" s="2"/>
    </row>
    <row r="15136" spans="1:4" x14ac:dyDescent="0.25">
      <c r="A15136" s="2">
        <v>540</v>
      </c>
      <c r="B15136">
        <v>16784</v>
      </c>
      <c r="C15136" s="3">
        <v>16868.771732000001</v>
      </c>
      <c r="D15136" s="2"/>
    </row>
    <row r="15137" spans="1:4" x14ac:dyDescent="0.25">
      <c r="A15137" s="2">
        <v>540</v>
      </c>
      <c r="B15137">
        <v>16785</v>
      </c>
      <c r="C15137" s="3">
        <v>18253.760558000002</v>
      </c>
      <c r="D15137" s="2"/>
    </row>
    <row r="15138" spans="1:4" x14ac:dyDescent="0.25">
      <c r="A15138" s="2">
        <v>540</v>
      </c>
      <c r="B15138">
        <v>16786</v>
      </c>
      <c r="C15138" s="3">
        <v>18253.760558000002</v>
      </c>
      <c r="D15138" s="2"/>
    </row>
    <row r="15139" spans="1:4" x14ac:dyDescent="0.25">
      <c r="A15139" s="2">
        <v>540</v>
      </c>
      <c r="B15139">
        <v>16787</v>
      </c>
      <c r="C15139" s="3">
        <v>17603.426211999998</v>
      </c>
      <c r="D15139" s="2"/>
    </row>
    <row r="15140" spans="1:4" x14ac:dyDescent="0.25">
      <c r="A15140" s="2">
        <v>540</v>
      </c>
      <c r="B15140">
        <v>16788</v>
      </c>
      <c r="C15140" s="3">
        <v>11123.888322000001</v>
      </c>
      <c r="D15140" s="2"/>
    </row>
    <row r="15141" spans="1:4" x14ac:dyDescent="0.25">
      <c r="A15141" s="2">
        <v>540</v>
      </c>
      <c r="B15141">
        <v>16789</v>
      </c>
      <c r="C15141" s="3">
        <v>1795.8419369999999</v>
      </c>
      <c r="D15141" s="2"/>
    </row>
    <row r="15142" spans="1:4" x14ac:dyDescent="0.25">
      <c r="A15142" s="2">
        <v>540</v>
      </c>
      <c r="B15142">
        <v>16790</v>
      </c>
      <c r="C15142" s="3">
        <v>2119.2793649999999</v>
      </c>
      <c r="D15142" s="2"/>
    </row>
    <row r="15143" spans="1:4" x14ac:dyDescent="0.25">
      <c r="A15143" s="2">
        <v>540</v>
      </c>
      <c r="B15143">
        <v>16791</v>
      </c>
      <c r="C15143" s="3">
        <v>1658.2463929999999</v>
      </c>
      <c r="D15143" s="2"/>
    </row>
    <row r="15144" spans="1:4" x14ac:dyDescent="0.25">
      <c r="A15144" s="2">
        <v>540</v>
      </c>
      <c r="B15144">
        <v>16792</v>
      </c>
      <c r="C15144" s="3">
        <v>7001.7342939999999</v>
      </c>
      <c r="D15144" s="2"/>
    </row>
    <row r="15145" spans="1:4" x14ac:dyDescent="0.25">
      <c r="A15145" s="2">
        <v>540</v>
      </c>
      <c r="B15145">
        <v>16793</v>
      </c>
      <c r="C15145" s="3">
        <v>7808.0883540000004</v>
      </c>
      <c r="D15145" s="2"/>
    </row>
    <row r="15146" spans="1:4" x14ac:dyDescent="0.25">
      <c r="A15146" s="2">
        <v>540</v>
      </c>
      <c r="B15146">
        <v>16794</v>
      </c>
      <c r="C15146" s="3">
        <v>2944.8646199999998</v>
      </c>
      <c r="D15146" s="2"/>
    </row>
    <row r="15147" spans="1:4" x14ac:dyDescent="0.25">
      <c r="A15147" s="2">
        <v>540</v>
      </c>
      <c r="B15147">
        <v>16795</v>
      </c>
      <c r="C15147" s="3">
        <v>7062.5441659999997</v>
      </c>
      <c r="D15147" s="2"/>
    </row>
    <row r="15148" spans="1:4" x14ac:dyDescent="0.25">
      <c r="A15148" s="2">
        <v>540</v>
      </c>
      <c r="B15148">
        <v>16796</v>
      </c>
      <c r="C15148" s="3">
        <v>33076.567759999998</v>
      </c>
      <c r="D15148" s="2"/>
    </row>
    <row r="15149" spans="1:4" x14ac:dyDescent="0.25">
      <c r="A15149" s="2">
        <v>540</v>
      </c>
      <c r="B15149">
        <v>16797</v>
      </c>
      <c r="C15149" s="3">
        <v>7459.2813429999997</v>
      </c>
      <c r="D15149" s="2"/>
    </row>
    <row r="15150" spans="1:4" x14ac:dyDescent="0.25">
      <c r="A15150" s="2">
        <v>540</v>
      </c>
      <c r="B15150">
        <v>16798</v>
      </c>
      <c r="C15150" s="3">
        <v>8500.1286839999993</v>
      </c>
      <c r="D15150" s="2"/>
    </row>
    <row r="15151" spans="1:4" x14ac:dyDescent="0.25">
      <c r="A15151" s="2">
        <v>540</v>
      </c>
      <c r="B15151">
        <v>16799</v>
      </c>
      <c r="C15151" s="3">
        <v>43598.572687</v>
      </c>
      <c r="D15151" s="2"/>
    </row>
    <row r="15152" spans="1:4" x14ac:dyDescent="0.25">
      <c r="A15152" s="2">
        <v>540</v>
      </c>
      <c r="B15152">
        <v>16800</v>
      </c>
      <c r="C15152" s="3">
        <v>9986.6216110000005</v>
      </c>
      <c r="D15152" s="2"/>
    </row>
    <row r="15153" spans="1:4" x14ac:dyDescent="0.25">
      <c r="A15153" s="2">
        <v>540</v>
      </c>
      <c r="B15153">
        <v>16801</v>
      </c>
      <c r="C15153" s="3">
        <v>16365.738692999999</v>
      </c>
      <c r="D15153" s="2"/>
    </row>
    <row r="15154" spans="1:4" x14ac:dyDescent="0.25">
      <c r="A15154" s="2">
        <v>540</v>
      </c>
      <c r="B15154">
        <v>16802</v>
      </c>
      <c r="C15154" s="3">
        <v>23263.903415000001</v>
      </c>
      <c r="D15154" s="2"/>
    </row>
    <row r="15155" spans="1:4" x14ac:dyDescent="0.25">
      <c r="A15155" s="2">
        <v>540</v>
      </c>
      <c r="B15155">
        <v>16803</v>
      </c>
      <c r="C15155" s="3">
        <v>24339.454719000001</v>
      </c>
      <c r="D15155" s="2"/>
    </row>
    <row r="15156" spans="1:4" x14ac:dyDescent="0.25">
      <c r="A15156" s="2">
        <v>540</v>
      </c>
      <c r="B15156">
        <v>16804</v>
      </c>
      <c r="C15156" s="3">
        <v>20436.792126</v>
      </c>
      <c r="D15156" s="2"/>
    </row>
    <row r="15157" spans="1:4" x14ac:dyDescent="0.25">
      <c r="A15157" s="2">
        <v>540</v>
      </c>
      <c r="B15157">
        <v>16805</v>
      </c>
      <c r="C15157" s="3">
        <v>1021.4514380000001</v>
      </c>
      <c r="D15157" s="2"/>
    </row>
    <row r="15158" spans="1:4" x14ac:dyDescent="0.25">
      <c r="A15158" s="2">
        <v>540</v>
      </c>
      <c r="B15158">
        <v>16806</v>
      </c>
      <c r="C15158" s="3">
        <v>32092.457089</v>
      </c>
      <c r="D15158" s="2"/>
    </row>
    <row r="15159" spans="1:4" x14ac:dyDescent="0.25">
      <c r="A15159" s="2">
        <v>540</v>
      </c>
      <c r="B15159">
        <v>16807</v>
      </c>
      <c r="C15159" s="3">
        <v>31241.174594</v>
      </c>
      <c r="D15159" s="2"/>
    </row>
    <row r="15160" spans="1:4" x14ac:dyDescent="0.25">
      <c r="A15160" s="2">
        <v>540</v>
      </c>
      <c r="B15160">
        <v>16808</v>
      </c>
      <c r="C15160" s="3">
        <v>31241.174594</v>
      </c>
      <c r="D15160" s="2"/>
    </row>
    <row r="15161" spans="1:4" x14ac:dyDescent="0.25">
      <c r="A15161" s="2">
        <v>540</v>
      </c>
      <c r="B15161">
        <v>16809</v>
      </c>
      <c r="C15161" s="3">
        <v>31241.174594</v>
      </c>
      <c r="D15161" s="2"/>
    </row>
    <row r="15162" spans="1:4" x14ac:dyDescent="0.25">
      <c r="A15162" s="2">
        <v>540</v>
      </c>
      <c r="B15162">
        <v>16810</v>
      </c>
      <c r="C15162" s="3">
        <v>13314.760333</v>
      </c>
      <c r="D15162" s="2"/>
    </row>
    <row r="15163" spans="1:4" x14ac:dyDescent="0.25">
      <c r="A15163" s="2">
        <v>540</v>
      </c>
      <c r="B15163">
        <v>16811</v>
      </c>
      <c r="C15163" s="3">
        <v>28284.164762</v>
      </c>
      <c r="D15163" s="2"/>
    </row>
    <row r="15164" spans="1:4" x14ac:dyDescent="0.25">
      <c r="A15164" s="2">
        <v>540</v>
      </c>
      <c r="B15164">
        <v>16812</v>
      </c>
      <c r="C15164" s="3">
        <v>13444.213815999999</v>
      </c>
      <c r="D15164" s="2"/>
    </row>
    <row r="15165" spans="1:4" x14ac:dyDescent="0.25">
      <c r="A15165" s="2">
        <v>540</v>
      </c>
      <c r="B15165">
        <v>16813</v>
      </c>
      <c r="C15165" s="3">
        <v>30073.527622000001</v>
      </c>
      <c r="D15165" s="2"/>
    </row>
    <row r="15166" spans="1:4" x14ac:dyDescent="0.25">
      <c r="A15166" s="2">
        <v>540</v>
      </c>
      <c r="B15166">
        <v>16814</v>
      </c>
      <c r="C15166" s="3">
        <v>26955.780060000001</v>
      </c>
      <c r="D15166" s="2"/>
    </row>
    <row r="15167" spans="1:4" x14ac:dyDescent="0.25">
      <c r="A15167" s="2">
        <v>540</v>
      </c>
      <c r="B15167">
        <v>16815</v>
      </c>
      <c r="C15167" s="3">
        <v>14693.518909</v>
      </c>
      <c r="D15167" s="2"/>
    </row>
    <row r="15168" spans="1:4" x14ac:dyDescent="0.25">
      <c r="A15168" s="2">
        <v>540</v>
      </c>
      <c r="B15168">
        <v>16816</v>
      </c>
      <c r="C15168" s="3">
        <v>13623.211561</v>
      </c>
      <c r="D15168" s="2"/>
    </row>
    <row r="15169" spans="1:4" x14ac:dyDescent="0.25">
      <c r="A15169" s="2">
        <v>540</v>
      </c>
      <c r="B15169">
        <v>16818</v>
      </c>
      <c r="C15169" s="3">
        <v>24804.088470999999</v>
      </c>
      <c r="D15169" s="2"/>
    </row>
    <row r="15170" spans="1:4" x14ac:dyDescent="0.25">
      <c r="A15170" s="2">
        <v>540</v>
      </c>
      <c r="B15170">
        <v>16819</v>
      </c>
      <c r="C15170" s="3">
        <v>19243.319678</v>
      </c>
      <c r="D15170" s="2"/>
    </row>
    <row r="15171" spans="1:4" x14ac:dyDescent="0.25">
      <c r="A15171" s="2">
        <v>540</v>
      </c>
      <c r="B15171">
        <v>16820</v>
      </c>
      <c r="C15171" s="3">
        <v>21957.77938</v>
      </c>
      <c r="D15171" s="2"/>
    </row>
    <row r="15172" spans="1:4" x14ac:dyDescent="0.25">
      <c r="A15172" s="2">
        <v>540</v>
      </c>
      <c r="B15172">
        <v>16821</v>
      </c>
      <c r="C15172" s="3">
        <v>5696.2648559999998</v>
      </c>
      <c r="D15172" s="2"/>
    </row>
    <row r="15173" spans="1:4" x14ac:dyDescent="0.25">
      <c r="A15173" s="2">
        <v>540</v>
      </c>
      <c r="B15173">
        <v>16822</v>
      </c>
      <c r="C15173" s="3">
        <v>5696.2648559999998</v>
      </c>
      <c r="D15173" s="2"/>
    </row>
    <row r="15174" spans="1:4" x14ac:dyDescent="0.25">
      <c r="A15174" s="2">
        <v>540</v>
      </c>
      <c r="B15174">
        <v>16823</v>
      </c>
      <c r="C15174" s="3">
        <v>3323.952366</v>
      </c>
      <c r="D15174" s="2"/>
    </row>
    <row r="15175" spans="1:4" x14ac:dyDescent="0.25">
      <c r="A15175" s="2">
        <v>540</v>
      </c>
      <c r="B15175">
        <v>16824</v>
      </c>
      <c r="C15175" s="3">
        <v>2924.7203650000001</v>
      </c>
      <c r="D15175" s="2"/>
    </row>
    <row r="15176" spans="1:4" x14ac:dyDescent="0.25">
      <c r="A15176" s="2">
        <v>540</v>
      </c>
      <c r="B15176">
        <v>16825</v>
      </c>
      <c r="C15176" s="3">
        <v>3472.910789</v>
      </c>
      <c r="D15176" s="2"/>
    </row>
    <row r="15177" spans="1:4" x14ac:dyDescent="0.25">
      <c r="A15177" s="2">
        <v>540</v>
      </c>
      <c r="B15177">
        <v>16826</v>
      </c>
      <c r="C15177" s="3">
        <v>8744.1221669999995</v>
      </c>
      <c r="D15177" s="2"/>
    </row>
    <row r="15178" spans="1:4" x14ac:dyDescent="0.25">
      <c r="A15178" s="2">
        <v>540</v>
      </c>
      <c r="B15178">
        <v>16827</v>
      </c>
      <c r="C15178" s="3">
        <v>9395.8717379999998</v>
      </c>
      <c r="D15178" s="2"/>
    </row>
    <row r="15179" spans="1:4" x14ac:dyDescent="0.25">
      <c r="A15179" s="2">
        <v>540</v>
      </c>
      <c r="B15179">
        <v>16829</v>
      </c>
      <c r="C15179" s="3">
        <v>9649.2195370000009</v>
      </c>
      <c r="D15179" s="2"/>
    </row>
    <row r="15180" spans="1:4" x14ac:dyDescent="0.25">
      <c r="A15180" s="2">
        <v>540</v>
      </c>
      <c r="B15180">
        <v>16830</v>
      </c>
      <c r="C15180" s="3">
        <v>23458.727074999999</v>
      </c>
      <c r="D15180" s="2"/>
    </row>
    <row r="15181" spans="1:4" x14ac:dyDescent="0.25">
      <c r="A15181" s="2">
        <v>540</v>
      </c>
      <c r="B15181">
        <v>16831</v>
      </c>
      <c r="C15181" s="3">
        <v>14669.393117</v>
      </c>
      <c r="D15181" s="2"/>
    </row>
    <row r="15182" spans="1:4" x14ac:dyDescent="0.25">
      <c r="A15182" s="2">
        <v>540</v>
      </c>
      <c r="B15182">
        <v>16832</v>
      </c>
      <c r="C15182" s="3">
        <v>10318.823060000001</v>
      </c>
      <c r="D15182" s="2"/>
    </row>
    <row r="15183" spans="1:4" x14ac:dyDescent="0.25">
      <c r="A15183" s="2">
        <v>540</v>
      </c>
      <c r="B15183">
        <v>16833</v>
      </c>
      <c r="C15183" s="3">
        <v>11084.189596</v>
      </c>
      <c r="D15183" s="2"/>
    </row>
    <row r="15184" spans="1:4" x14ac:dyDescent="0.25">
      <c r="A15184" s="2">
        <v>540</v>
      </c>
      <c r="B15184">
        <v>16835</v>
      </c>
      <c r="C15184" s="3">
        <v>19088.818428999999</v>
      </c>
      <c r="D15184" s="2"/>
    </row>
    <row r="15185" spans="1:4" x14ac:dyDescent="0.25">
      <c r="A15185" s="2">
        <v>540</v>
      </c>
      <c r="B15185">
        <v>16836</v>
      </c>
      <c r="C15185" s="3">
        <v>19079.087965999999</v>
      </c>
      <c r="D15185" s="2"/>
    </row>
    <row r="15186" spans="1:4" x14ac:dyDescent="0.25">
      <c r="A15186" s="2">
        <v>540</v>
      </c>
      <c r="B15186">
        <v>16837</v>
      </c>
      <c r="C15186" s="3">
        <v>17316.404815000002</v>
      </c>
      <c r="D15186" s="2"/>
    </row>
    <row r="15187" spans="1:4" x14ac:dyDescent="0.25">
      <c r="A15187" s="2">
        <v>540</v>
      </c>
      <c r="B15187">
        <v>16838</v>
      </c>
      <c r="C15187" s="3">
        <v>13747.704824</v>
      </c>
      <c r="D15187" s="2"/>
    </row>
    <row r="15188" spans="1:4" x14ac:dyDescent="0.25">
      <c r="A15188" s="2">
        <v>540</v>
      </c>
      <c r="B15188">
        <v>16839</v>
      </c>
      <c r="C15188" s="3">
        <v>8833.4039350000003</v>
      </c>
      <c r="D15188" s="2"/>
    </row>
    <row r="15189" spans="1:4" x14ac:dyDescent="0.25">
      <c r="A15189" s="2">
        <v>540</v>
      </c>
      <c r="B15189">
        <v>16840</v>
      </c>
      <c r="C15189" s="3">
        <v>4680.6260009999996</v>
      </c>
      <c r="D15189" s="2"/>
    </row>
    <row r="15190" spans="1:4" x14ac:dyDescent="0.25">
      <c r="A15190" s="2">
        <v>540</v>
      </c>
      <c r="B15190">
        <v>16841</v>
      </c>
      <c r="C15190" s="3">
        <v>4298.78982</v>
      </c>
      <c r="D15190" s="2"/>
    </row>
    <row r="15191" spans="1:4" x14ac:dyDescent="0.25">
      <c r="A15191" s="2">
        <v>540</v>
      </c>
      <c r="B15191">
        <v>16842</v>
      </c>
      <c r="C15191" s="3">
        <v>4298.78982</v>
      </c>
      <c r="D15191" s="2"/>
    </row>
    <row r="15192" spans="1:4" x14ac:dyDescent="0.25">
      <c r="A15192" s="2">
        <v>540</v>
      </c>
      <c r="B15192">
        <v>16843</v>
      </c>
      <c r="C15192" s="3">
        <v>19079.087965999999</v>
      </c>
      <c r="D15192" s="2"/>
    </row>
    <row r="15193" spans="1:4" x14ac:dyDescent="0.25">
      <c r="A15193" s="2">
        <v>540</v>
      </c>
      <c r="B15193">
        <v>16844</v>
      </c>
      <c r="C15193" s="3">
        <v>25832.585336</v>
      </c>
      <c r="D15193" s="2"/>
    </row>
    <row r="15194" spans="1:4" x14ac:dyDescent="0.25">
      <c r="A15194" s="2">
        <v>540</v>
      </c>
      <c r="B15194">
        <v>16845</v>
      </c>
      <c r="C15194" s="3">
        <v>8568.3616020000009</v>
      </c>
      <c r="D15194" s="2"/>
    </row>
    <row r="15195" spans="1:4" x14ac:dyDescent="0.25">
      <c r="A15195" s="2">
        <v>540</v>
      </c>
      <c r="B15195">
        <v>16846</v>
      </c>
      <c r="C15195" s="3">
        <v>8568.3616020000009</v>
      </c>
      <c r="D15195" s="2"/>
    </row>
    <row r="15196" spans="1:4" x14ac:dyDescent="0.25">
      <c r="A15196" s="2">
        <v>540</v>
      </c>
      <c r="B15196">
        <v>16847</v>
      </c>
      <c r="C15196" s="3">
        <v>13210.088673</v>
      </c>
      <c r="D15196" s="2"/>
    </row>
    <row r="15197" spans="1:4" x14ac:dyDescent="0.25">
      <c r="A15197" s="2">
        <v>540</v>
      </c>
      <c r="B15197">
        <v>16848</v>
      </c>
      <c r="C15197" s="3">
        <v>3232.1732259999999</v>
      </c>
      <c r="D15197" s="2"/>
    </row>
    <row r="15198" spans="1:4" x14ac:dyDescent="0.25">
      <c r="A15198" s="2">
        <v>540</v>
      </c>
      <c r="B15198">
        <v>16849</v>
      </c>
      <c r="C15198" s="3">
        <v>1396.5319649999999</v>
      </c>
      <c r="D15198" s="2"/>
    </row>
    <row r="15199" spans="1:4" x14ac:dyDescent="0.25">
      <c r="A15199" s="2">
        <v>540</v>
      </c>
      <c r="B15199">
        <v>16850</v>
      </c>
      <c r="C15199" s="3">
        <v>12148.834569000001</v>
      </c>
      <c r="D15199" s="2"/>
    </row>
    <row r="15200" spans="1:4" x14ac:dyDescent="0.25">
      <c r="A15200" s="2">
        <v>540</v>
      </c>
      <c r="B15200">
        <v>16851</v>
      </c>
      <c r="C15200" s="3">
        <v>11452.981167</v>
      </c>
      <c r="D15200" s="2"/>
    </row>
    <row r="15201" spans="1:4" x14ac:dyDescent="0.25">
      <c r="A15201" s="2">
        <v>540</v>
      </c>
      <c r="B15201">
        <v>16852</v>
      </c>
      <c r="C15201" s="3">
        <v>10036.429241</v>
      </c>
      <c r="D15201" s="2"/>
    </row>
    <row r="15202" spans="1:4" x14ac:dyDescent="0.25">
      <c r="A15202" s="2">
        <v>540</v>
      </c>
      <c r="B15202">
        <v>16853</v>
      </c>
      <c r="C15202" s="3">
        <v>9395.8717379999998</v>
      </c>
      <c r="D15202" s="2"/>
    </row>
    <row r="15203" spans="1:4" x14ac:dyDescent="0.25">
      <c r="A15203" s="2">
        <v>540</v>
      </c>
      <c r="B15203">
        <v>16854</v>
      </c>
      <c r="C15203" s="3">
        <v>9395.8717379999998</v>
      </c>
      <c r="D15203" s="2"/>
    </row>
    <row r="15204" spans="1:4" x14ac:dyDescent="0.25">
      <c r="A15204" s="2">
        <v>540</v>
      </c>
      <c r="B15204">
        <v>16855</v>
      </c>
      <c r="C15204" s="3">
        <v>8744.1221669999995</v>
      </c>
      <c r="D15204" s="2"/>
    </row>
    <row r="15205" spans="1:4" x14ac:dyDescent="0.25">
      <c r="A15205" s="2">
        <v>540</v>
      </c>
      <c r="B15205">
        <v>16856</v>
      </c>
      <c r="C15205" s="3">
        <v>8644.9037860000008</v>
      </c>
      <c r="D15205" s="2"/>
    </row>
    <row r="15206" spans="1:4" x14ac:dyDescent="0.25">
      <c r="A15206" s="2">
        <v>540</v>
      </c>
      <c r="B15206">
        <v>16857</v>
      </c>
      <c r="C15206" s="3">
        <v>8644.9037860000008</v>
      </c>
      <c r="D15206" s="2"/>
    </row>
    <row r="15207" spans="1:4" x14ac:dyDescent="0.25">
      <c r="A15207" s="2">
        <v>540</v>
      </c>
      <c r="B15207">
        <v>16858</v>
      </c>
      <c r="C15207" s="3">
        <v>9287.9870329999994</v>
      </c>
      <c r="D15207" s="2"/>
    </row>
    <row r="15208" spans="1:4" x14ac:dyDescent="0.25">
      <c r="A15208" s="2">
        <v>540</v>
      </c>
      <c r="B15208">
        <v>16859</v>
      </c>
      <c r="C15208" s="3">
        <v>9287.9870329999994</v>
      </c>
      <c r="D15208" s="2"/>
    </row>
    <row r="15209" spans="1:4" x14ac:dyDescent="0.25">
      <c r="A15209" s="2">
        <v>540</v>
      </c>
      <c r="B15209">
        <v>16860</v>
      </c>
      <c r="C15209" s="3">
        <v>15150.655138</v>
      </c>
      <c r="D15209" s="2"/>
    </row>
    <row r="15210" spans="1:4" x14ac:dyDescent="0.25">
      <c r="A15210" s="2">
        <v>540</v>
      </c>
      <c r="B15210">
        <v>16861</v>
      </c>
      <c r="C15210" s="3">
        <v>11819.814344</v>
      </c>
      <c r="D15210" s="2"/>
    </row>
    <row r="15211" spans="1:4" x14ac:dyDescent="0.25">
      <c r="A15211" s="2">
        <v>540</v>
      </c>
      <c r="B15211">
        <v>16862</v>
      </c>
      <c r="C15211" s="3">
        <v>10713.356301</v>
      </c>
      <c r="D15211" s="2"/>
    </row>
    <row r="15212" spans="1:4" x14ac:dyDescent="0.25">
      <c r="A15212" s="2">
        <v>540</v>
      </c>
      <c r="B15212">
        <v>16863</v>
      </c>
      <c r="C15212" s="3">
        <v>9072.3561109999991</v>
      </c>
      <c r="D15212" s="2"/>
    </row>
    <row r="15213" spans="1:4" x14ac:dyDescent="0.25">
      <c r="A15213" s="2">
        <v>540</v>
      </c>
      <c r="B15213">
        <v>16864</v>
      </c>
      <c r="C15213" s="3">
        <v>8966.4149930000003</v>
      </c>
      <c r="D15213" s="2"/>
    </row>
    <row r="15214" spans="1:4" x14ac:dyDescent="0.25">
      <c r="A15214" s="2">
        <v>540</v>
      </c>
      <c r="B15214">
        <v>16865</v>
      </c>
      <c r="C15214" s="3">
        <v>6991.4210819999998</v>
      </c>
      <c r="D15214" s="2"/>
    </row>
    <row r="15215" spans="1:4" x14ac:dyDescent="0.25">
      <c r="A15215" s="2">
        <v>540</v>
      </c>
      <c r="B15215">
        <v>16866</v>
      </c>
      <c r="C15215" s="3">
        <v>3619.070037</v>
      </c>
      <c r="D15215" s="2"/>
    </row>
    <row r="15216" spans="1:4" x14ac:dyDescent="0.25">
      <c r="A15216" s="2">
        <v>540</v>
      </c>
      <c r="B15216">
        <v>16867</v>
      </c>
      <c r="C15216" s="3">
        <v>6606.8798340000003</v>
      </c>
      <c r="D15216" s="2"/>
    </row>
    <row r="15217" spans="1:4" x14ac:dyDescent="0.25">
      <c r="A15217" s="2">
        <v>540</v>
      </c>
      <c r="B15217">
        <v>16868</v>
      </c>
      <c r="C15217" s="3">
        <v>10198.774708999999</v>
      </c>
      <c r="D15217" s="2"/>
    </row>
    <row r="15218" spans="1:4" x14ac:dyDescent="0.25">
      <c r="A15218" s="2">
        <v>540</v>
      </c>
      <c r="B15218">
        <v>16869</v>
      </c>
      <c r="C15218" s="3">
        <v>6724.1324059999997</v>
      </c>
      <c r="D15218" s="2"/>
    </row>
    <row r="15219" spans="1:4" x14ac:dyDescent="0.25">
      <c r="A15219" s="2">
        <v>540</v>
      </c>
      <c r="B15219">
        <v>16870</v>
      </c>
      <c r="C15219" s="3">
        <v>15304.286178</v>
      </c>
      <c r="D15219" s="2"/>
    </row>
    <row r="15220" spans="1:4" x14ac:dyDescent="0.25">
      <c r="A15220" s="2">
        <v>540</v>
      </c>
      <c r="B15220">
        <v>16871</v>
      </c>
      <c r="C15220" s="3">
        <v>25876.184268000001</v>
      </c>
      <c r="D15220" s="2"/>
    </row>
    <row r="15221" spans="1:4" x14ac:dyDescent="0.25">
      <c r="A15221" s="2">
        <v>540</v>
      </c>
      <c r="B15221">
        <v>16872</v>
      </c>
      <c r="C15221" s="3">
        <v>8493.9036579999993</v>
      </c>
      <c r="D15221" s="2"/>
    </row>
    <row r="15222" spans="1:4" x14ac:dyDescent="0.25">
      <c r="A15222" s="2">
        <v>540</v>
      </c>
      <c r="B15222">
        <v>16873</v>
      </c>
      <c r="C15222" s="3">
        <v>5024.9658300000001</v>
      </c>
      <c r="D15222" s="2"/>
    </row>
    <row r="15223" spans="1:4" x14ac:dyDescent="0.25">
      <c r="A15223" s="2">
        <v>540</v>
      </c>
      <c r="B15223">
        <v>16875</v>
      </c>
      <c r="C15223" s="3">
        <v>3901.5944760000002</v>
      </c>
      <c r="D15223" s="2"/>
    </row>
    <row r="15224" spans="1:4" x14ac:dyDescent="0.25">
      <c r="A15224" s="2">
        <v>540</v>
      </c>
      <c r="B15224">
        <v>16876</v>
      </c>
      <c r="C15224" s="3">
        <v>3979.66048</v>
      </c>
      <c r="D15224" s="2"/>
    </row>
    <row r="15225" spans="1:4" x14ac:dyDescent="0.25">
      <c r="A15225" s="2">
        <v>540</v>
      </c>
      <c r="B15225">
        <v>16877</v>
      </c>
      <c r="C15225" s="3">
        <v>9302.6767789999994</v>
      </c>
      <c r="D15225" s="2"/>
    </row>
    <row r="15226" spans="1:4" x14ac:dyDescent="0.25">
      <c r="A15226" s="2">
        <v>540</v>
      </c>
      <c r="B15226">
        <v>16878</v>
      </c>
      <c r="C15226" s="3">
        <v>8167.0527410000004</v>
      </c>
      <c r="D15226" s="2"/>
    </row>
    <row r="15227" spans="1:4" x14ac:dyDescent="0.25">
      <c r="A15227" s="2">
        <v>540</v>
      </c>
      <c r="B15227">
        <v>16879</v>
      </c>
      <c r="C15227" s="3">
        <v>2912.5411640000002</v>
      </c>
      <c r="D15227" s="2"/>
    </row>
    <row r="15228" spans="1:4" x14ac:dyDescent="0.25">
      <c r="A15228" s="2">
        <v>540</v>
      </c>
      <c r="B15228">
        <v>16880</v>
      </c>
      <c r="C15228" s="3">
        <v>26784.694711</v>
      </c>
      <c r="D15228" s="2"/>
    </row>
    <row r="15229" spans="1:4" x14ac:dyDescent="0.25">
      <c r="A15229" s="2">
        <v>540</v>
      </c>
      <c r="B15229">
        <v>16881</v>
      </c>
      <c r="C15229" s="3">
        <v>25651.616910998</v>
      </c>
      <c r="D15229" s="2"/>
    </row>
    <row r="15230" spans="1:4" x14ac:dyDescent="0.25">
      <c r="A15230" s="2">
        <v>540</v>
      </c>
      <c r="B15230">
        <v>16882</v>
      </c>
      <c r="C15230" s="3">
        <v>29424.635220998</v>
      </c>
      <c r="D15230" s="2"/>
    </row>
    <row r="15231" spans="1:4" x14ac:dyDescent="0.25">
      <c r="A15231" s="2">
        <v>540</v>
      </c>
      <c r="B15231">
        <v>16883</v>
      </c>
      <c r="C15231" s="3">
        <v>1511.844769</v>
      </c>
      <c r="D15231" s="2"/>
    </row>
    <row r="15232" spans="1:4" x14ac:dyDescent="0.25">
      <c r="A15232" s="2">
        <v>540</v>
      </c>
      <c r="B15232">
        <v>16884</v>
      </c>
      <c r="C15232" s="3">
        <v>1254.296083</v>
      </c>
      <c r="D15232" s="2"/>
    </row>
    <row r="15233" spans="1:4" x14ac:dyDescent="0.25">
      <c r="A15233" s="2">
        <v>540</v>
      </c>
      <c r="B15233">
        <v>16885</v>
      </c>
      <c r="C15233" s="3">
        <v>3406.7905009999999</v>
      </c>
      <c r="D15233" s="2"/>
    </row>
    <row r="15234" spans="1:4" x14ac:dyDescent="0.25">
      <c r="A15234" s="2">
        <v>540</v>
      </c>
      <c r="B15234">
        <v>16886</v>
      </c>
      <c r="C15234" s="3">
        <v>3328.8152530000002</v>
      </c>
      <c r="D15234" s="2"/>
    </row>
    <row r="15235" spans="1:4" x14ac:dyDescent="0.25">
      <c r="A15235" s="2">
        <v>540</v>
      </c>
      <c r="B15235">
        <v>16887</v>
      </c>
      <c r="C15235" s="3">
        <v>9897.7278979999992</v>
      </c>
      <c r="D15235" s="2"/>
    </row>
    <row r="15236" spans="1:4" x14ac:dyDescent="0.25">
      <c r="A15236" s="2">
        <v>540</v>
      </c>
      <c r="B15236">
        <v>16888</v>
      </c>
      <c r="C15236" s="3">
        <v>25914.926262000001</v>
      </c>
      <c r="D15236" s="2"/>
    </row>
    <row r="15237" spans="1:4" x14ac:dyDescent="0.25">
      <c r="A15237" s="2">
        <v>540</v>
      </c>
      <c r="B15237">
        <v>16889</v>
      </c>
      <c r="C15237" s="3">
        <v>20654.898333000001</v>
      </c>
      <c r="D15237" s="2"/>
    </row>
    <row r="15238" spans="1:4" x14ac:dyDescent="0.25">
      <c r="A15238" s="2">
        <v>540</v>
      </c>
      <c r="B15238">
        <v>16890</v>
      </c>
      <c r="C15238" s="3">
        <v>17523.322386</v>
      </c>
      <c r="D15238" s="2"/>
    </row>
    <row r="15239" spans="1:4" x14ac:dyDescent="0.25">
      <c r="A15239" s="2">
        <v>540</v>
      </c>
      <c r="B15239">
        <v>16891</v>
      </c>
      <c r="C15239" s="3">
        <v>17467.36735</v>
      </c>
      <c r="D15239" s="2"/>
    </row>
    <row r="15240" spans="1:4" x14ac:dyDescent="0.25">
      <c r="A15240" s="2">
        <v>540</v>
      </c>
      <c r="B15240">
        <v>16893</v>
      </c>
      <c r="C15240" s="3">
        <v>3566.8818769999998</v>
      </c>
      <c r="D15240" s="2"/>
    </row>
    <row r="15241" spans="1:4" x14ac:dyDescent="0.25">
      <c r="A15241" s="2">
        <v>540</v>
      </c>
      <c r="B15241">
        <v>16894</v>
      </c>
      <c r="C15241" s="3">
        <v>3770.9252179999999</v>
      </c>
      <c r="D15241" s="2"/>
    </row>
    <row r="15242" spans="1:4" x14ac:dyDescent="0.25">
      <c r="A15242" s="2">
        <v>540</v>
      </c>
      <c r="B15242">
        <v>16895</v>
      </c>
      <c r="C15242" s="3">
        <v>3275.6968390000002</v>
      </c>
      <c r="D15242" s="2"/>
    </row>
    <row r="15243" spans="1:4" x14ac:dyDescent="0.25">
      <c r="A15243" s="2">
        <v>540</v>
      </c>
      <c r="B15243">
        <v>16897</v>
      </c>
      <c r="C15243" s="3">
        <v>4029.1632289999998</v>
      </c>
      <c r="D15243" s="2"/>
    </row>
    <row r="15244" spans="1:4" x14ac:dyDescent="0.25">
      <c r="A15244" s="2">
        <v>540</v>
      </c>
      <c r="B15244">
        <v>16898</v>
      </c>
      <c r="C15244" s="3">
        <v>4097.8599940000004</v>
      </c>
      <c r="D15244" s="2"/>
    </row>
    <row r="15245" spans="1:4" x14ac:dyDescent="0.25">
      <c r="A15245" s="2">
        <v>540</v>
      </c>
      <c r="B15245">
        <v>16899</v>
      </c>
      <c r="C15245" s="3">
        <v>2518.4055290000001</v>
      </c>
      <c r="D15245" s="2"/>
    </row>
    <row r="15246" spans="1:4" x14ac:dyDescent="0.25">
      <c r="A15246" s="2">
        <v>540</v>
      </c>
      <c r="B15246">
        <v>16900</v>
      </c>
      <c r="C15246" s="3">
        <v>5674.7544420000004</v>
      </c>
      <c r="D15246" s="2"/>
    </row>
    <row r="15247" spans="1:4" x14ac:dyDescent="0.25">
      <c r="A15247" s="2">
        <v>540</v>
      </c>
      <c r="B15247">
        <v>16901</v>
      </c>
      <c r="C15247" s="3">
        <v>6835.3670490000004</v>
      </c>
      <c r="D15247" s="2"/>
    </row>
    <row r="15248" spans="1:4" x14ac:dyDescent="0.25">
      <c r="A15248" s="2">
        <v>540</v>
      </c>
      <c r="B15248">
        <v>16902</v>
      </c>
      <c r="C15248" s="3">
        <v>6316.6259899999995</v>
      </c>
      <c r="D15248" s="2"/>
    </row>
    <row r="15249" spans="1:4" x14ac:dyDescent="0.25">
      <c r="A15249" s="2">
        <v>540</v>
      </c>
      <c r="B15249">
        <v>16903</v>
      </c>
      <c r="C15249" s="3">
        <v>5674.7544420000004</v>
      </c>
      <c r="D15249" s="2"/>
    </row>
    <row r="15250" spans="1:4" x14ac:dyDescent="0.25">
      <c r="A15250" s="2">
        <v>540</v>
      </c>
      <c r="B15250">
        <v>16904</v>
      </c>
      <c r="C15250" s="3">
        <v>9044.5124560000004</v>
      </c>
      <c r="D15250" s="2"/>
    </row>
    <row r="15251" spans="1:4" x14ac:dyDescent="0.25">
      <c r="A15251" s="2">
        <v>540</v>
      </c>
      <c r="B15251">
        <v>16905</v>
      </c>
      <c r="C15251" s="3">
        <v>9044.5124560000004</v>
      </c>
      <c r="D15251" s="2"/>
    </row>
    <row r="15252" spans="1:4" x14ac:dyDescent="0.25">
      <c r="A15252" s="2">
        <v>540</v>
      </c>
      <c r="B15252">
        <v>16906</v>
      </c>
      <c r="C15252" s="3">
        <v>7628.0334199999998</v>
      </c>
      <c r="D15252" s="2"/>
    </row>
    <row r="15253" spans="1:4" x14ac:dyDescent="0.25">
      <c r="A15253" s="2">
        <v>540</v>
      </c>
      <c r="B15253">
        <v>16907</v>
      </c>
      <c r="C15253" s="3">
        <v>8571.7111449999993</v>
      </c>
      <c r="D15253" s="2"/>
    </row>
    <row r="15254" spans="1:4" x14ac:dyDescent="0.25">
      <c r="A15254" s="2">
        <v>540</v>
      </c>
      <c r="B15254">
        <v>16908</v>
      </c>
      <c r="C15254" s="3">
        <v>11985.607271000001</v>
      </c>
      <c r="D15254" s="2"/>
    </row>
    <row r="15255" spans="1:4" x14ac:dyDescent="0.25">
      <c r="A15255" s="2">
        <v>540</v>
      </c>
      <c r="B15255">
        <v>16909</v>
      </c>
      <c r="C15255" s="3">
        <v>16487.685623000001</v>
      </c>
      <c r="D15255" s="2"/>
    </row>
    <row r="15256" spans="1:4" x14ac:dyDescent="0.25">
      <c r="A15256" s="2">
        <v>540</v>
      </c>
      <c r="B15256">
        <v>16910</v>
      </c>
      <c r="C15256" s="3">
        <v>2064.117886</v>
      </c>
      <c r="D15256" s="2"/>
    </row>
    <row r="15257" spans="1:4" x14ac:dyDescent="0.25">
      <c r="A15257" s="2">
        <v>540</v>
      </c>
      <c r="B15257">
        <v>16911</v>
      </c>
      <c r="C15257" s="3">
        <v>4488.6946459999999</v>
      </c>
      <c r="D15257" s="2"/>
    </row>
    <row r="15258" spans="1:4" x14ac:dyDescent="0.25">
      <c r="A15258" s="2">
        <v>540</v>
      </c>
      <c r="B15258">
        <v>16912</v>
      </c>
      <c r="C15258" s="3">
        <v>4488.6946459999999</v>
      </c>
      <c r="D15258" s="2"/>
    </row>
    <row r="15259" spans="1:4" x14ac:dyDescent="0.25">
      <c r="A15259" s="2">
        <v>540</v>
      </c>
      <c r="B15259">
        <v>16913</v>
      </c>
      <c r="C15259" s="3">
        <v>5876.587923</v>
      </c>
      <c r="D15259" s="2"/>
    </row>
    <row r="15260" spans="1:4" x14ac:dyDescent="0.25">
      <c r="A15260" s="2">
        <v>540</v>
      </c>
      <c r="B15260">
        <v>16914</v>
      </c>
      <c r="C15260" s="3">
        <v>2130.3756560000002</v>
      </c>
      <c r="D15260" s="2"/>
    </row>
    <row r="15261" spans="1:4" x14ac:dyDescent="0.25">
      <c r="A15261" s="2">
        <v>540</v>
      </c>
      <c r="B15261">
        <v>16915</v>
      </c>
      <c r="C15261" s="3">
        <v>24628.912555999999</v>
      </c>
      <c r="D15261" s="2"/>
    </row>
    <row r="15262" spans="1:4" x14ac:dyDescent="0.25">
      <c r="A15262" s="2">
        <v>540</v>
      </c>
      <c r="B15262">
        <v>16916</v>
      </c>
      <c r="C15262" s="3">
        <v>31301.327096000001</v>
      </c>
      <c r="D15262" s="2"/>
    </row>
    <row r="15263" spans="1:4" x14ac:dyDescent="0.25">
      <c r="A15263" s="2">
        <v>540</v>
      </c>
      <c r="B15263">
        <v>16917</v>
      </c>
      <c r="C15263" s="3">
        <v>6512.745148</v>
      </c>
      <c r="D15263" s="2"/>
    </row>
    <row r="15264" spans="1:4" x14ac:dyDescent="0.25">
      <c r="A15264" s="2">
        <v>540</v>
      </c>
      <c r="B15264">
        <v>16918</v>
      </c>
      <c r="C15264" s="3">
        <v>6512.745148</v>
      </c>
      <c r="D15264" s="2"/>
    </row>
    <row r="15265" spans="1:4" x14ac:dyDescent="0.25">
      <c r="A15265" s="2">
        <v>540</v>
      </c>
      <c r="B15265">
        <v>16919</v>
      </c>
      <c r="C15265" s="3">
        <v>14067.494215000001</v>
      </c>
      <c r="D15265" s="2"/>
    </row>
    <row r="15266" spans="1:4" x14ac:dyDescent="0.25">
      <c r="A15266" s="2">
        <v>540</v>
      </c>
      <c r="B15266">
        <v>16920</v>
      </c>
      <c r="C15266" s="3">
        <v>16472.209192999999</v>
      </c>
      <c r="D15266" s="2"/>
    </row>
    <row r="15267" spans="1:4" x14ac:dyDescent="0.25">
      <c r="A15267" s="2">
        <v>540</v>
      </c>
      <c r="B15267">
        <v>16921</v>
      </c>
      <c r="C15267" s="3">
        <v>34683.606115000002</v>
      </c>
      <c r="D15267" s="2"/>
    </row>
    <row r="15268" spans="1:4" x14ac:dyDescent="0.25">
      <c r="A15268" s="2">
        <v>540</v>
      </c>
      <c r="B15268">
        <v>16922</v>
      </c>
      <c r="C15268" s="3">
        <v>10711.901857000001</v>
      </c>
      <c r="D15268" s="2"/>
    </row>
    <row r="15269" spans="1:4" x14ac:dyDescent="0.25">
      <c r="A15269" s="2">
        <v>540</v>
      </c>
      <c r="B15269">
        <v>16923</v>
      </c>
      <c r="C15269" s="3">
        <v>4375.2556320000003</v>
      </c>
      <c r="D15269" s="2"/>
    </row>
    <row r="15270" spans="1:4" x14ac:dyDescent="0.25">
      <c r="A15270" s="2">
        <v>540</v>
      </c>
      <c r="B15270">
        <v>16924</v>
      </c>
      <c r="C15270" s="3">
        <v>5777.1454610000001</v>
      </c>
      <c r="D15270" s="2"/>
    </row>
    <row r="15271" spans="1:4" x14ac:dyDescent="0.25">
      <c r="A15271" s="2">
        <v>540</v>
      </c>
      <c r="B15271">
        <v>16925</v>
      </c>
      <c r="C15271" s="3">
        <v>28918.852954000002</v>
      </c>
      <c r="D15271" s="2"/>
    </row>
    <row r="15272" spans="1:4" x14ac:dyDescent="0.25">
      <c r="A15272" s="2">
        <v>540</v>
      </c>
      <c r="B15272">
        <v>16926</v>
      </c>
      <c r="C15272" s="3">
        <v>28918.852954000002</v>
      </c>
      <c r="D15272" s="2"/>
    </row>
    <row r="15273" spans="1:4" x14ac:dyDescent="0.25">
      <c r="A15273" s="2">
        <v>540</v>
      </c>
      <c r="B15273">
        <v>16927</v>
      </c>
      <c r="C15273" s="3">
        <v>37633.607037000002</v>
      </c>
      <c r="D15273" s="2"/>
    </row>
    <row r="15274" spans="1:4" x14ac:dyDescent="0.25">
      <c r="A15274" s="2">
        <v>540</v>
      </c>
      <c r="B15274">
        <v>16928</v>
      </c>
      <c r="C15274" s="3">
        <v>37633.607037000002</v>
      </c>
      <c r="D15274" s="2"/>
    </row>
    <row r="15275" spans="1:4" x14ac:dyDescent="0.25">
      <c r="A15275" s="2">
        <v>540</v>
      </c>
      <c r="B15275">
        <v>16929</v>
      </c>
      <c r="C15275" s="3">
        <v>32158.393435999998</v>
      </c>
      <c r="D15275" s="2"/>
    </row>
    <row r="15276" spans="1:4" x14ac:dyDescent="0.25">
      <c r="A15276" s="2">
        <v>540</v>
      </c>
      <c r="B15276">
        <v>16930</v>
      </c>
      <c r="C15276" s="3">
        <v>6411.2364600000001</v>
      </c>
      <c r="D15276" s="2"/>
    </row>
    <row r="15277" spans="1:4" x14ac:dyDescent="0.25">
      <c r="A15277" s="2">
        <v>540</v>
      </c>
      <c r="B15277">
        <v>16931</v>
      </c>
      <c r="C15277" s="3">
        <v>648.90888700000005</v>
      </c>
      <c r="D15277" s="2"/>
    </row>
    <row r="15278" spans="1:4" x14ac:dyDescent="0.25">
      <c r="A15278" s="2">
        <v>540</v>
      </c>
      <c r="B15278">
        <v>16932</v>
      </c>
      <c r="C15278" s="3">
        <v>24260.368198</v>
      </c>
      <c r="D15278" s="2"/>
    </row>
    <row r="15279" spans="1:4" x14ac:dyDescent="0.25">
      <c r="A15279" s="2">
        <v>540</v>
      </c>
      <c r="B15279">
        <v>16933</v>
      </c>
      <c r="C15279" s="3">
        <v>648.90888700000005</v>
      </c>
      <c r="D15279" s="2"/>
    </row>
    <row r="15280" spans="1:4" x14ac:dyDescent="0.25">
      <c r="A15280" s="2">
        <v>540</v>
      </c>
      <c r="B15280">
        <v>16934</v>
      </c>
      <c r="C15280" s="3">
        <v>648.90888700000005</v>
      </c>
      <c r="D15280" s="2"/>
    </row>
    <row r="15281" spans="1:4" x14ac:dyDescent="0.25">
      <c r="A15281" s="2">
        <v>540</v>
      </c>
      <c r="B15281">
        <v>16935</v>
      </c>
      <c r="C15281" s="3">
        <v>14208.349172</v>
      </c>
      <c r="D15281" s="2"/>
    </row>
    <row r="15282" spans="1:4" x14ac:dyDescent="0.25">
      <c r="A15282" s="2">
        <v>540</v>
      </c>
      <c r="B15282">
        <v>16936</v>
      </c>
      <c r="C15282" s="3">
        <v>13712.236933</v>
      </c>
      <c r="D15282" s="2"/>
    </row>
    <row r="15283" spans="1:4" x14ac:dyDescent="0.25">
      <c r="A15283" s="2">
        <v>540</v>
      </c>
      <c r="B15283">
        <v>16937</v>
      </c>
      <c r="C15283" s="3">
        <v>11895.447849</v>
      </c>
      <c r="D15283" s="2"/>
    </row>
    <row r="15284" spans="1:4" x14ac:dyDescent="0.25">
      <c r="A15284" s="2">
        <v>540</v>
      </c>
      <c r="B15284">
        <v>16938</v>
      </c>
      <c r="C15284" s="3">
        <v>8994.9779729999991</v>
      </c>
      <c r="D15284" s="2"/>
    </row>
    <row r="15285" spans="1:4" x14ac:dyDescent="0.25">
      <c r="A15285" s="2">
        <v>540</v>
      </c>
      <c r="B15285">
        <v>16939</v>
      </c>
      <c r="C15285" s="3">
        <v>17872.313563</v>
      </c>
      <c r="D15285" s="2"/>
    </row>
    <row r="15286" spans="1:4" x14ac:dyDescent="0.25">
      <c r="A15286" s="2">
        <v>540</v>
      </c>
      <c r="B15286">
        <v>16940</v>
      </c>
      <c r="C15286" s="3">
        <v>16905.772411000002</v>
      </c>
      <c r="D15286" s="2"/>
    </row>
    <row r="15287" spans="1:4" x14ac:dyDescent="0.25">
      <c r="A15287" s="2">
        <v>540</v>
      </c>
      <c r="B15287">
        <v>16941</v>
      </c>
      <c r="C15287" s="3">
        <v>18838.716237000001</v>
      </c>
      <c r="D15287" s="2"/>
    </row>
    <row r="15288" spans="1:4" x14ac:dyDescent="0.25">
      <c r="A15288" s="2">
        <v>540</v>
      </c>
      <c r="B15288">
        <v>16942</v>
      </c>
      <c r="C15288" s="3">
        <v>26225.874773332001</v>
      </c>
      <c r="D15288" s="2"/>
    </row>
    <row r="15289" spans="1:4" x14ac:dyDescent="0.25">
      <c r="A15289" s="2">
        <v>540</v>
      </c>
      <c r="B15289">
        <v>16943</v>
      </c>
      <c r="C15289" s="3">
        <v>50139.141962000002</v>
      </c>
      <c r="D15289" s="2"/>
    </row>
    <row r="15290" spans="1:4" x14ac:dyDescent="0.25">
      <c r="A15290" s="2">
        <v>540</v>
      </c>
      <c r="B15290">
        <v>16944</v>
      </c>
      <c r="C15290" s="3">
        <v>40169.875890000003</v>
      </c>
      <c r="D15290" s="2"/>
    </row>
    <row r="15291" spans="1:4" x14ac:dyDescent="0.25">
      <c r="A15291" s="2">
        <v>540</v>
      </c>
      <c r="B15291">
        <v>16945</v>
      </c>
      <c r="C15291" s="3">
        <v>14509.606621999999</v>
      </c>
      <c r="D15291" s="2"/>
    </row>
    <row r="15292" spans="1:4" x14ac:dyDescent="0.25">
      <c r="A15292" s="2">
        <v>540</v>
      </c>
      <c r="B15292">
        <v>16946</v>
      </c>
      <c r="C15292" s="3">
        <v>14509.606621999999</v>
      </c>
      <c r="D15292" s="2"/>
    </row>
    <row r="15293" spans="1:4" x14ac:dyDescent="0.25">
      <c r="A15293" s="2">
        <v>540</v>
      </c>
      <c r="B15293">
        <v>16947</v>
      </c>
      <c r="C15293" s="3">
        <v>8682.3654060000008</v>
      </c>
      <c r="D15293" s="2"/>
    </row>
    <row r="15294" spans="1:4" x14ac:dyDescent="0.25">
      <c r="A15294" s="2">
        <v>540</v>
      </c>
      <c r="B15294">
        <v>16948</v>
      </c>
      <c r="C15294" s="3">
        <v>19242.217882000001</v>
      </c>
      <c r="D15294" s="2"/>
    </row>
    <row r="15295" spans="1:4" x14ac:dyDescent="0.25">
      <c r="A15295" s="2">
        <v>540</v>
      </c>
      <c r="B15295">
        <v>16949</v>
      </c>
      <c r="C15295" s="3">
        <v>15842.835687999999</v>
      </c>
      <c r="D15295" s="2"/>
    </row>
    <row r="15296" spans="1:4" x14ac:dyDescent="0.25">
      <c r="A15296" s="2">
        <v>540</v>
      </c>
      <c r="B15296">
        <v>16950</v>
      </c>
      <c r="C15296" s="3">
        <v>14375.076935999999</v>
      </c>
      <c r="D15296" s="2"/>
    </row>
    <row r="15297" spans="1:4" x14ac:dyDescent="0.25">
      <c r="A15297" s="2">
        <v>540</v>
      </c>
      <c r="B15297">
        <v>16951</v>
      </c>
      <c r="C15297" s="3">
        <v>14375.076935999999</v>
      </c>
      <c r="D15297" s="2"/>
    </row>
    <row r="15298" spans="1:4" x14ac:dyDescent="0.25">
      <c r="A15298" s="2">
        <v>540</v>
      </c>
      <c r="B15298">
        <v>16952</v>
      </c>
      <c r="C15298" s="3">
        <v>17070.692083999998</v>
      </c>
      <c r="D15298" s="2"/>
    </row>
    <row r="15299" spans="1:4" x14ac:dyDescent="0.25">
      <c r="A15299" s="2">
        <v>540</v>
      </c>
      <c r="B15299">
        <v>16954</v>
      </c>
      <c r="C15299" s="3">
        <v>1506.995142</v>
      </c>
      <c r="D15299" s="2"/>
    </row>
    <row r="15300" spans="1:4" x14ac:dyDescent="0.25">
      <c r="A15300" s="2">
        <v>540</v>
      </c>
      <c r="B15300">
        <v>16955</v>
      </c>
      <c r="C15300" s="3">
        <v>1007.743614</v>
      </c>
      <c r="D15300" s="2"/>
    </row>
    <row r="15301" spans="1:4" x14ac:dyDescent="0.25">
      <c r="A15301" s="2">
        <v>540</v>
      </c>
      <c r="B15301">
        <v>16956</v>
      </c>
      <c r="C15301" s="3">
        <v>21139.493821</v>
      </c>
      <c r="D15301" s="2"/>
    </row>
    <row r="15302" spans="1:4" x14ac:dyDescent="0.25">
      <c r="A15302" s="2">
        <v>540</v>
      </c>
      <c r="B15302">
        <v>16957</v>
      </c>
      <c r="C15302" s="3">
        <v>5372.8384079999996</v>
      </c>
      <c r="D15302" s="2"/>
    </row>
    <row r="15303" spans="1:4" x14ac:dyDescent="0.25">
      <c r="A15303" s="2">
        <v>540</v>
      </c>
      <c r="B15303">
        <v>16958</v>
      </c>
      <c r="C15303" s="3">
        <v>9476.1581150000002</v>
      </c>
      <c r="D15303" s="2"/>
    </row>
    <row r="15304" spans="1:4" x14ac:dyDescent="0.25">
      <c r="A15304" s="2">
        <v>540</v>
      </c>
      <c r="B15304">
        <v>16959</v>
      </c>
      <c r="C15304" s="3">
        <v>22017.222966000001</v>
      </c>
      <c r="D15304" s="2"/>
    </row>
    <row r="15305" spans="1:4" x14ac:dyDescent="0.25">
      <c r="A15305" s="2">
        <v>540</v>
      </c>
      <c r="B15305">
        <v>16960</v>
      </c>
      <c r="C15305" s="3">
        <v>2542.2882840000002</v>
      </c>
      <c r="D15305" s="2"/>
    </row>
    <row r="15306" spans="1:4" x14ac:dyDescent="0.25">
      <c r="A15306" s="2">
        <v>540</v>
      </c>
      <c r="B15306">
        <v>16961</v>
      </c>
      <c r="C15306" s="3">
        <v>13793.506286</v>
      </c>
      <c r="D15306" s="2"/>
    </row>
    <row r="15307" spans="1:4" x14ac:dyDescent="0.25">
      <c r="A15307" s="2">
        <v>540</v>
      </c>
      <c r="B15307">
        <v>16962</v>
      </c>
      <c r="C15307" s="3">
        <v>4829.4862139999996</v>
      </c>
      <c r="D15307" s="2"/>
    </row>
    <row r="15308" spans="1:4" x14ac:dyDescent="0.25">
      <c r="A15308" s="2">
        <v>540</v>
      </c>
      <c r="B15308">
        <v>16963</v>
      </c>
      <c r="C15308" s="3">
        <v>2956.215976</v>
      </c>
      <c r="D15308" s="2"/>
    </row>
    <row r="15309" spans="1:4" x14ac:dyDescent="0.25">
      <c r="A15309" s="2">
        <v>540</v>
      </c>
      <c r="B15309">
        <v>16964</v>
      </c>
      <c r="C15309" s="3">
        <v>18860.280605</v>
      </c>
      <c r="D15309" s="2"/>
    </row>
    <row r="15310" spans="1:4" x14ac:dyDescent="0.25">
      <c r="A15310" s="2">
        <v>540</v>
      </c>
      <c r="B15310">
        <v>16965</v>
      </c>
      <c r="C15310" s="3">
        <v>13659.728187000001</v>
      </c>
      <c r="D15310" s="2"/>
    </row>
    <row r="15311" spans="1:4" x14ac:dyDescent="0.25">
      <c r="A15311" s="2">
        <v>540</v>
      </c>
      <c r="B15311">
        <v>16966</v>
      </c>
      <c r="C15311" s="3">
        <v>9810.3047069999993</v>
      </c>
      <c r="D15311" s="2"/>
    </row>
    <row r="15312" spans="1:4" x14ac:dyDescent="0.25">
      <c r="A15312" s="2">
        <v>540</v>
      </c>
      <c r="B15312">
        <v>16967</v>
      </c>
      <c r="C15312" s="3">
        <v>10401.355102</v>
      </c>
      <c r="D15312" s="2"/>
    </row>
    <row r="15313" spans="1:4" x14ac:dyDescent="0.25">
      <c r="A15313" s="2">
        <v>540</v>
      </c>
      <c r="B15313">
        <v>16968</v>
      </c>
      <c r="C15313" s="3">
        <v>23866.469916999999</v>
      </c>
      <c r="D15313" s="2"/>
    </row>
    <row r="15314" spans="1:4" x14ac:dyDescent="0.25">
      <c r="A15314" s="2">
        <v>540</v>
      </c>
      <c r="B15314">
        <v>16972</v>
      </c>
      <c r="C15314" s="3">
        <v>5575.6548819999998</v>
      </c>
      <c r="D15314" s="2"/>
    </row>
    <row r="15315" spans="1:4" x14ac:dyDescent="0.25">
      <c r="A15315" s="2">
        <v>540</v>
      </c>
      <c r="B15315">
        <v>16973</v>
      </c>
      <c r="C15315" s="3">
        <v>4023.9362609999998</v>
      </c>
      <c r="D15315" s="2"/>
    </row>
    <row r="15316" spans="1:4" x14ac:dyDescent="0.25">
      <c r="A15316" s="2">
        <v>540</v>
      </c>
      <c r="B15316">
        <v>16974</v>
      </c>
      <c r="C15316" s="3">
        <v>359.07126199999999</v>
      </c>
      <c r="D15316" s="2"/>
    </row>
    <row r="15317" spans="1:4" x14ac:dyDescent="0.25">
      <c r="A15317" s="2">
        <v>540</v>
      </c>
      <c r="B15317">
        <v>16975</v>
      </c>
      <c r="C15317" s="3">
        <v>681.619823</v>
      </c>
      <c r="D15317" s="2"/>
    </row>
    <row r="15318" spans="1:4" x14ac:dyDescent="0.25">
      <c r="A15318" s="2">
        <v>540</v>
      </c>
      <c r="B15318">
        <v>16976</v>
      </c>
      <c r="C15318" s="3">
        <v>8103.7065570000004</v>
      </c>
      <c r="D15318" s="2"/>
    </row>
    <row r="15319" spans="1:4" x14ac:dyDescent="0.25">
      <c r="A15319" s="2">
        <v>540</v>
      </c>
      <c r="B15319">
        <v>16977</v>
      </c>
      <c r="C15319" s="3">
        <v>6965.3392260000001</v>
      </c>
      <c r="D15319" s="2"/>
    </row>
    <row r="15320" spans="1:4" x14ac:dyDescent="0.25">
      <c r="A15320" s="2">
        <v>540</v>
      </c>
      <c r="B15320">
        <v>16978</v>
      </c>
      <c r="C15320" s="3">
        <v>39738.187104999997</v>
      </c>
      <c r="D15320" s="2"/>
    </row>
    <row r="15321" spans="1:4" x14ac:dyDescent="0.25">
      <c r="A15321" s="2">
        <v>540</v>
      </c>
      <c r="B15321">
        <v>16979</v>
      </c>
      <c r="C15321" s="3">
        <v>5501.7954200000004</v>
      </c>
      <c r="D15321" s="2"/>
    </row>
    <row r="15322" spans="1:4" x14ac:dyDescent="0.25">
      <c r="A15322" s="2">
        <v>540</v>
      </c>
      <c r="B15322">
        <v>16981</v>
      </c>
      <c r="C15322" s="3">
        <v>3432.7109890000002</v>
      </c>
      <c r="D15322" s="2"/>
    </row>
    <row r="15323" spans="1:4" x14ac:dyDescent="0.25">
      <c r="A15323" s="2">
        <v>540</v>
      </c>
      <c r="B15323">
        <v>16982</v>
      </c>
      <c r="C15323" s="3">
        <v>39738.187104999997</v>
      </c>
      <c r="D15323" s="2"/>
    </row>
    <row r="15324" spans="1:4" x14ac:dyDescent="0.25">
      <c r="A15324" s="2">
        <v>540</v>
      </c>
      <c r="B15324">
        <v>16983</v>
      </c>
      <c r="C15324" s="3">
        <v>74104.762776000003</v>
      </c>
      <c r="D15324" s="2"/>
    </row>
    <row r="15325" spans="1:4" x14ac:dyDescent="0.25">
      <c r="A15325" s="2">
        <v>540</v>
      </c>
      <c r="B15325">
        <v>16984</v>
      </c>
      <c r="C15325" s="3">
        <v>52735.260017000001</v>
      </c>
      <c r="D15325" s="2"/>
    </row>
    <row r="15326" spans="1:4" x14ac:dyDescent="0.25">
      <c r="A15326" s="2">
        <v>540</v>
      </c>
      <c r="B15326">
        <v>16985</v>
      </c>
      <c r="C15326" s="3">
        <v>10926.140106999999</v>
      </c>
      <c r="D15326" s="2"/>
    </row>
    <row r="15327" spans="1:4" x14ac:dyDescent="0.25">
      <c r="A15327" s="2">
        <v>540</v>
      </c>
      <c r="B15327">
        <v>16987</v>
      </c>
      <c r="C15327" s="3">
        <v>25787.949625000001</v>
      </c>
      <c r="D15327" s="2"/>
    </row>
    <row r="15328" spans="1:4" x14ac:dyDescent="0.25">
      <c r="A15328" s="2">
        <v>540</v>
      </c>
      <c r="B15328">
        <v>16988</v>
      </c>
      <c r="C15328" s="3">
        <v>27752.240978999998</v>
      </c>
      <c r="D15328" s="2"/>
    </row>
    <row r="15329" spans="1:4" x14ac:dyDescent="0.25">
      <c r="A15329" s="2">
        <v>540</v>
      </c>
      <c r="B15329">
        <v>16989</v>
      </c>
      <c r="C15329" s="3">
        <v>25787.949625000001</v>
      </c>
      <c r="D15329" s="2"/>
    </row>
    <row r="15330" spans="1:4" x14ac:dyDescent="0.25">
      <c r="A15330" s="2">
        <v>540</v>
      </c>
      <c r="B15330">
        <v>16990</v>
      </c>
      <c r="C15330" s="3">
        <v>18580.71228</v>
      </c>
      <c r="D15330" s="2"/>
    </row>
    <row r="15331" spans="1:4" x14ac:dyDescent="0.25">
      <c r="A15331" s="2">
        <v>540</v>
      </c>
      <c r="B15331">
        <v>16991</v>
      </c>
      <c r="C15331" s="3">
        <v>10580.357993</v>
      </c>
      <c r="D15331" s="2"/>
    </row>
    <row r="15332" spans="1:4" x14ac:dyDescent="0.25">
      <c r="A15332" s="2">
        <v>540</v>
      </c>
      <c r="B15332">
        <v>16992</v>
      </c>
      <c r="C15332" s="3">
        <v>11398.609490000001</v>
      </c>
      <c r="D15332" s="2"/>
    </row>
    <row r="15333" spans="1:4" x14ac:dyDescent="0.25">
      <c r="A15333" s="2">
        <v>540</v>
      </c>
      <c r="B15333">
        <v>16993</v>
      </c>
      <c r="C15333" s="3">
        <v>4105.5303450000001</v>
      </c>
      <c r="D15333" s="2"/>
    </row>
    <row r="15334" spans="1:4" x14ac:dyDescent="0.25">
      <c r="A15334" s="2">
        <v>540</v>
      </c>
      <c r="B15334">
        <v>16994</v>
      </c>
      <c r="C15334" s="3">
        <v>4041.6279249999998</v>
      </c>
      <c r="D15334" s="2"/>
    </row>
    <row r="15335" spans="1:4" x14ac:dyDescent="0.25">
      <c r="A15335" s="2">
        <v>540</v>
      </c>
      <c r="B15335">
        <v>16995</v>
      </c>
      <c r="C15335" s="3">
        <v>7294.2654869999997</v>
      </c>
      <c r="D15335" s="2"/>
    </row>
    <row r="15336" spans="1:4" x14ac:dyDescent="0.25">
      <c r="A15336" s="2">
        <v>540</v>
      </c>
      <c r="B15336">
        <v>16996</v>
      </c>
      <c r="C15336" s="3">
        <v>569.70509900000002</v>
      </c>
      <c r="D15336" s="2"/>
    </row>
    <row r="15337" spans="1:4" x14ac:dyDescent="0.25">
      <c r="A15337" s="2">
        <v>540</v>
      </c>
      <c r="B15337">
        <v>16997</v>
      </c>
      <c r="C15337" s="3">
        <v>356.34633000000002</v>
      </c>
      <c r="D15337" s="2"/>
    </row>
    <row r="15338" spans="1:4" x14ac:dyDescent="0.25">
      <c r="A15338" s="2">
        <v>540</v>
      </c>
      <c r="B15338">
        <v>16998</v>
      </c>
      <c r="C15338" s="3">
        <v>1035.5191669999999</v>
      </c>
      <c r="D15338" s="2"/>
    </row>
    <row r="15339" spans="1:4" x14ac:dyDescent="0.25">
      <c r="A15339" s="2">
        <v>540</v>
      </c>
      <c r="B15339">
        <v>17000</v>
      </c>
      <c r="C15339" s="3">
        <v>22058.007691999999</v>
      </c>
      <c r="D15339" s="2"/>
    </row>
    <row r="15340" spans="1:4" x14ac:dyDescent="0.25">
      <c r="A15340" s="2">
        <v>540</v>
      </c>
      <c r="B15340">
        <v>17001</v>
      </c>
      <c r="C15340" s="3">
        <v>22670.221517999998</v>
      </c>
      <c r="D15340" s="2"/>
    </row>
    <row r="15341" spans="1:4" x14ac:dyDescent="0.25">
      <c r="A15341" s="2">
        <v>540</v>
      </c>
      <c r="B15341">
        <v>17002</v>
      </c>
      <c r="C15341" s="3">
        <v>2406.765472</v>
      </c>
      <c r="D15341" s="2"/>
    </row>
    <row r="15342" spans="1:4" x14ac:dyDescent="0.25">
      <c r="A15342" s="2">
        <v>540</v>
      </c>
      <c r="B15342">
        <v>17003</v>
      </c>
      <c r="C15342" s="3">
        <v>2251.4955690000002</v>
      </c>
      <c r="D15342" s="2"/>
    </row>
    <row r="15343" spans="1:4" x14ac:dyDescent="0.25">
      <c r="A15343" s="2">
        <v>540</v>
      </c>
      <c r="B15343">
        <v>17004</v>
      </c>
      <c r="C15343" s="3">
        <v>2.989392</v>
      </c>
      <c r="D15343" s="2"/>
    </row>
    <row r="15344" spans="1:4" x14ac:dyDescent="0.25">
      <c r="A15344" s="2">
        <v>540</v>
      </c>
      <c r="B15344">
        <v>17005</v>
      </c>
      <c r="C15344" s="3">
        <v>8959.5576419999998</v>
      </c>
      <c r="D15344" s="2"/>
    </row>
    <row r="15345" spans="1:4" x14ac:dyDescent="0.25">
      <c r="A15345" s="2">
        <v>540</v>
      </c>
      <c r="B15345">
        <v>17006</v>
      </c>
      <c r="C15345" s="3">
        <v>9810.9177029999992</v>
      </c>
      <c r="D15345" s="2"/>
    </row>
    <row r="15346" spans="1:4" x14ac:dyDescent="0.25">
      <c r="A15346" s="2">
        <v>540</v>
      </c>
      <c r="B15346">
        <v>17007</v>
      </c>
      <c r="C15346" s="3">
        <v>13391.234578</v>
      </c>
      <c r="D15346" s="2"/>
    </row>
    <row r="15347" spans="1:4" x14ac:dyDescent="0.25">
      <c r="A15347" s="2">
        <v>540</v>
      </c>
      <c r="B15347">
        <v>17008</v>
      </c>
      <c r="C15347" s="3">
        <v>13543.526274</v>
      </c>
      <c r="D15347" s="2"/>
    </row>
    <row r="15348" spans="1:4" x14ac:dyDescent="0.25">
      <c r="A15348" s="2">
        <v>540</v>
      </c>
      <c r="B15348">
        <v>17009</v>
      </c>
      <c r="C15348" s="3">
        <v>1246.8455269999999</v>
      </c>
      <c r="D15348" s="2"/>
    </row>
    <row r="15349" spans="1:4" x14ac:dyDescent="0.25">
      <c r="A15349" s="2">
        <v>540</v>
      </c>
      <c r="B15349">
        <v>17010</v>
      </c>
      <c r="C15349" s="3">
        <v>1201.0573589999999</v>
      </c>
      <c r="D15349" s="2"/>
    </row>
    <row r="15350" spans="1:4" x14ac:dyDescent="0.25">
      <c r="A15350" s="2">
        <v>540</v>
      </c>
      <c r="B15350">
        <v>17011</v>
      </c>
      <c r="C15350" s="3">
        <v>2122.0001520000001</v>
      </c>
      <c r="D15350" s="2"/>
    </row>
    <row r="15351" spans="1:4" x14ac:dyDescent="0.25">
      <c r="A15351" s="2">
        <v>540</v>
      </c>
      <c r="B15351">
        <v>17012</v>
      </c>
      <c r="C15351" s="3">
        <v>3043.7975929999998</v>
      </c>
      <c r="D15351" s="2"/>
    </row>
    <row r="15352" spans="1:4" x14ac:dyDescent="0.25">
      <c r="A15352" s="2">
        <v>540</v>
      </c>
      <c r="B15352">
        <v>17013</v>
      </c>
      <c r="C15352" s="3">
        <v>2596.8621979999998</v>
      </c>
      <c r="D15352" s="2"/>
    </row>
    <row r="15353" spans="1:4" x14ac:dyDescent="0.25">
      <c r="A15353" s="2">
        <v>540</v>
      </c>
      <c r="B15353">
        <v>17014</v>
      </c>
      <c r="C15353" s="3">
        <v>2815.9599969999999</v>
      </c>
      <c r="D15353" s="2"/>
    </row>
    <row r="15354" spans="1:4" x14ac:dyDescent="0.25">
      <c r="A15354" s="2">
        <v>540</v>
      </c>
      <c r="B15354">
        <v>17015</v>
      </c>
      <c r="C15354" s="3">
        <v>426.953441</v>
      </c>
      <c r="D15354" s="2"/>
    </row>
    <row r="15355" spans="1:4" x14ac:dyDescent="0.25">
      <c r="A15355" s="2">
        <v>540</v>
      </c>
      <c r="B15355">
        <v>17016</v>
      </c>
      <c r="C15355" s="3">
        <v>426.953441</v>
      </c>
      <c r="D15355" s="2"/>
    </row>
    <row r="15356" spans="1:4" x14ac:dyDescent="0.25">
      <c r="A15356" s="2">
        <v>540</v>
      </c>
      <c r="B15356">
        <v>17017</v>
      </c>
      <c r="C15356" s="3">
        <v>1814.200994</v>
      </c>
      <c r="D15356" s="2"/>
    </row>
    <row r="15357" spans="1:4" x14ac:dyDescent="0.25">
      <c r="A15357" s="2">
        <v>540</v>
      </c>
      <c r="B15357">
        <v>17018</v>
      </c>
      <c r="C15357" s="3">
        <v>1814.200994</v>
      </c>
      <c r="D15357" s="2"/>
    </row>
    <row r="15358" spans="1:4" x14ac:dyDescent="0.25">
      <c r="A15358" s="2">
        <v>540</v>
      </c>
      <c r="B15358">
        <v>17019</v>
      </c>
      <c r="C15358" s="3">
        <v>4926.0267100000001</v>
      </c>
      <c r="D15358" s="2"/>
    </row>
    <row r="15359" spans="1:4" x14ac:dyDescent="0.25">
      <c r="A15359" s="2">
        <v>540</v>
      </c>
      <c r="B15359">
        <v>17020</v>
      </c>
      <c r="C15359" s="3">
        <v>6256.4798010000004</v>
      </c>
      <c r="D15359" s="2"/>
    </row>
    <row r="15360" spans="1:4" x14ac:dyDescent="0.25">
      <c r="A15360" s="2">
        <v>540</v>
      </c>
      <c r="B15360">
        <v>17021</v>
      </c>
      <c r="C15360" s="3">
        <v>1050.131791</v>
      </c>
      <c r="D15360" s="2"/>
    </row>
    <row r="15361" spans="1:4" x14ac:dyDescent="0.25">
      <c r="A15361" s="2">
        <v>540</v>
      </c>
      <c r="B15361">
        <v>17022</v>
      </c>
      <c r="C15361" s="3">
        <v>1050.131791</v>
      </c>
      <c r="D15361" s="2"/>
    </row>
    <row r="15362" spans="1:4" x14ac:dyDescent="0.25">
      <c r="A15362" s="2">
        <v>540</v>
      </c>
      <c r="B15362">
        <v>17023</v>
      </c>
      <c r="C15362" s="3">
        <v>0</v>
      </c>
      <c r="D15362" s="2"/>
    </row>
    <row r="15363" spans="1:4" x14ac:dyDescent="0.25">
      <c r="A15363" s="2">
        <v>540</v>
      </c>
      <c r="B15363">
        <v>17024</v>
      </c>
      <c r="C15363" s="3">
        <v>355.74807399999997</v>
      </c>
      <c r="D15363" s="2"/>
    </row>
    <row r="15364" spans="1:4" x14ac:dyDescent="0.25">
      <c r="A15364" s="2">
        <v>540</v>
      </c>
      <c r="B15364">
        <v>17025</v>
      </c>
      <c r="C15364" s="3">
        <v>14602.438107</v>
      </c>
      <c r="D15364" s="2"/>
    </row>
    <row r="15365" spans="1:4" x14ac:dyDescent="0.25">
      <c r="A15365" s="2">
        <v>540</v>
      </c>
      <c r="B15365">
        <v>17026</v>
      </c>
      <c r="C15365" s="3">
        <v>14611.439028999999</v>
      </c>
      <c r="D15365" s="2"/>
    </row>
    <row r="15366" spans="1:4" x14ac:dyDescent="0.25">
      <c r="A15366" s="2">
        <v>540</v>
      </c>
      <c r="B15366">
        <v>17027</v>
      </c>
      <c r="C15366" s="3">
        <v>711.19472699999994</v>
      </c>
      <c r="D15366" s="2"/>
    </row>
    <row r="15367" spans="1:4" x14ac:dyDescent="0.25">
      <c r="A15367" s="2">
        <v>540</v>
      </c>
      <c r="B15367">
        <v>17028</v>
      </c>
      <c r="C15367" s="3">
        <v>456.30917399999998</v>
      </c>
      <c r="D15367" s="2"/>
    </row>
    <row r="15368" spans="1:4" x14ac:dyDescent="0.25">
      <c r="A15368" s="2">
        <v>540</v>
      </c>
      <c r="B15368">
        <v>17029</v>
      </c>
      <c r="C15368" s="3">
        <v>1374.357657</v>
      </c>
      <c r="D15368" s="2"/>
    </row>
    <row r="15369" spans="1:4" x14ac:dyDescent="0.25">
      <c r="A15369" s="2">
        <v>540</v>
      </c>
      <c r="B15369">
        <v>17030</v>
      </c>
      <c r="C15369" s="3">
        <v>2933.6925529999999</v>
      </c>
      <c r="D15369" s="2"/>
    </row>
    <row r="15370" spans="1:4" x14ac:dyDescent="0.25">
      <c r="A15370" s="2">
        <v>540</v>
      </c>
      <c r="B15370">
        <v>17031</v>
      </c>
      <c r="C15370" s="3">
        <v>175.239676</v>
      </c>
      <c r="D15370" s="2"/>
    </row>
    <row r="15371" spans="1:4" x14ac:dyDescent="0.25">
      <c r="A15371" s="2">
        <v>540</v>
      </c>
      <c r="B15371">
        <v>17033</v>
      </c>
      <c r="C15371" s="3">
        <v>10642.783039</v>
      </c>
      <c r="D15371" s="2"/>
    </row>
    <row r="15372" spans="1:4" x14ac:dyDescent="0.25">
      <c r="A15372" s="2">
        <v>540</v>
      </c>
      <c r="B15372">
        <v>17034</v>
      </c>
      <c r="C15372" s="3">
        <v>11572.607027</v>
      </c>
      <c r="D15372" s="2"/>
    </row>
    <row r="15373" spans="1:4" x14ac:dyDescent="0.25">
      <c r="A15373" s="2">
        <v>540</v>
      </c>
      <c r="B15373">
        <v>17035</v>
      </c>
      <c r="C15373" s="3">
        <v>2015.6109739999999</v>
      </c>
      <c r="D15373" s="2"/>
    </row>
    <row r="15374" spans="1:4" x14ac:dyDescent="0.25">
      <c r="A15374" s="2">
        <v>540</v>
      </c>
      <c r="B15374">
        <v>17036</v>
      </c>
      <c r="C15374" s="3">
        <v>2015.6109739999999</v>
      </c>
      <c r="D15374" s="2"/>
    </row>
    <row r="15375" spans="1:4" x14ac:dyDescent="0.25">
      <c r="A15375" s="2">
        <v>540</v>
      </c>
      <c r="B15375">
        <v>17037</v>
      </c>
      <c r="C15375" s="3">
        <v>1084.8226099999999</v>
      </c>
      <c r="D15375" s="2"/>
    </row>
    <row r="15376" spans="1:4" x14ac:dyDescent="0.25">
      <c r="A15376" s="2">
        <v>540</v>
      </c>
      <c r="B15376">
        <v>17038</v>
      </c>
      <c r="C15376" s="3">
        <v>4965.4330520000003</v>
      </c>
      <c r="D15376" s="2"/>
    </row>
    <row r="15377" spans="1:4" x14ac:dyDescent="0.25">
      <c r="A15377" s="2">
        <v>540</v>
      </c>
      <c r="B15377">
        <v>17039</v>
      </c>
      <c r="C15377" s="3">
        <v>3819.2199780000001</v>
      </c>
      <c r="D15377" s="2"/>
    </row>
    <row r="15378" spans="1:4" x14ac:dyDescent="0.25">
      <c r="A15378" s="2">
        <v>540</v>
      </c>
      <c r="B15378">
        <v>17040</v>
      </c>
      <c r="C15378" s="3">
        <v>1442.5909569999999</v>
      </c>
      <c r="D15378" s="2"/>
    </row>
    <row r="15379" spans="1:4" x14ac:dyDescent="0.25">
      <c r="A15379" s="2">
        <v>540</v>
      </c>
      <c r="B15379">
        <v>17041</v>
      </c>
      <c r="C15379" s="3">
        <v>27963.781298000002</v>
      </c>
      <c r="D15379" s="2"/>
    </row>
    <row r="15380" spans="1:4" x14ac:dyDescent="0.25">
      <c r="A15380" s="2">
        <v>540</v>
      </c>
      <c r="B15380">
        <v>17042</v>
      </c>
      <c r="C15380" s="3">
        <v>27963.781298000002</v>
      </c>
      <c r="D15380" s="2"/>
    </row>
    <row r="15381" spans="1:4" x14ac:dyDescent="0.25">
      <c r="A15381" s="2">
        <v>540</v>
      </c>
      <c r="B15381">
        <v>17043</v>
      </c>
      <c r="C15381" s="3">
        <v>15505.515233</v>
      </c>
      <c r="D15381" s="2"/>
    </row>
    <row r="15382" spans="1:4" x14ac:dyDescent="0.25">
      <c r="A15382" s="2">
        <v>540</v>
      </c>
      <c r="B15382">
        <v>17044</v>
      </c>
      <c r="C15382" s="3">
        <v>16575.789077000001</v>
      </c>
      <c r="D15382" s="2"/>
    </row>
    <row r="15383" spans="1:4" x14ac:dyDescent="0.25">
      <c r="A15383" s="2">
        <v>540</v>
      </c>
      <c r="B15383">
        <v>17046</v>
      </c>
      <c r="C15383" s="3">
        <v>4965.4330520000003</v>
      </c>
      <c r="D15383" s="2"/>
    </row>
    <row r="15384" spans="1:4" x14ac:dyDescent="0.25">
      <c r="A15384" s="2">
        <v>540</v>
      </c>
      <c r="B15384">
        <v>17047</v>
      </c>
      <c r="C15384" s="3">
        <v>833.12752699999999</v>
      </c>
      <c r="D15384" s="2"/>
    </row>
    <row r="15385" spans="1:4" x14ac:dyDescent="0.25">
      <c r="A15385" s="2">
        <v>540</v>
      </c>
      <c r="B15385">
        <v>17048</v>
      </c>
      <c r="C15385" s="3">
        <v>833.12752699999999</v>
      </c>
      <c r="D15385" s="2"/>
    </row>
    <row r="15386" spans="1:4" x14ac:dyDescent="0.25">
      <c r="A15386" s="2">
        <v>540</v>
      </c>
      <c r="B15386">
        <v>17049</v>
      </c>
      <c r="C15386" s="3">
        <v>17491.709691</v>
      </c>
      <c r="D15386" s="2"/>
    </row>
    <row r="15387" spans="1:4" x14ac:dyDescent="0.25">
      <c r="A15387" s="2">
        <v>540</v>
      </c>
      <c r="B15387">
        <v>17050</v>
      </c>
      <c r="C15387" s="3">
        <v>17491.709691</v>
      </c>
      <c r="D15387" s="2"/>
    </row>
    <row r="15388" spans="1:4" x14ac:dyDescent="0.25">
      <c r="A15388" s="2">
        <v>540</v>
      </c>
      <c r="B15388">
        <v>17051</v>
      </c>
      <c r="C15388" s="3">
        <v>2106.9305089999998</v>
      </c>
      <c r="D15388" s="2"/>
    </row>
    <row r="15389" spans="1:4" x14ac:dyDescent="0.25">
      <c r="A15389" s="2">
        <v>540</v>
      </c>
      <c r="B15389">
        <v>17052</v>
      </c>
      <c r="C15389" s="3">
        <v>758.94267000000002</v>
      </c>
      <c r="D15389" s="2"/>
    </row>
    <row r="15390" spans="1:4" x14ac:dyDescent="0.25">
      <c r="A15390" s="2">
        <v>540</v>
      </c>
      <c r="B15390">
        <v>17053</v>
      </c>
      <c r="C15390" s="3">
        <v>21213.184817000001</v>
      </c>
      <c r="D15390" s="2"/>
    </row>
    <row r="15391" spans="1:4" x14ac:dyDescent="0.25">
      <c r="A15391" s="2">
        <v>540</v>
      </c>
      <c r="B15391">
        <v>17054</v>
      </c>
      <c r="C15391" s="3">
        <v>22443.529809</v>
      </c>
      <c r="D15391" s="2"/>
    </row>
    <row r="15392" spans="1:4" x14ac:dyDescent="0.25">
      <c r="A15392" s="2">
        <v>540</v>
      </c>
      <c r="B15392">
        <v>17055</v>
      </c>
      <c r="C15392" s="3">
        <v>6962.0289069999999</v>
      </c>
      <c r="D15392" s="2"/>
    </row>
    <row r="15393" spans="1:4" x14ac:dyDescent="0.25">
      <c r="A15393" s="2">
        <v>540</v>
      </c>
      <c r="B15393">
        <v>17056</v>
      </c>
      <c r="C15393" s="3">
        <v>6962.0289069999999</v>
      </c>
      <c r="D15393" s="2"/>
    </row>
    <row r="15394" spans="1:4" x14ac:dyDescent="0.25">
      <c r="A15394" s="2">
        <v>540</v>
      </c>
      <c r="B15394">
        <v>17057</v>
      </c>
      <c r="C15394" s="3">
        <v>1086.2335049999999</v>
      </c>
      <c r="D15394" s="2"/>
    </row>
    <row r="15395" spans="1:4" x14ac:dyDescent="0.25">
      <c r="A15395" s="2">
        <v>540</v>
      </c>
      <c r="B15395">
        <v>17058</v>
      </c>
      <c r="C15395" s="3">
        <v>1626.2341160000001</v>
      </c>
      <c r="D15395" s="2"/>
    </row>
    <row r="15396" spans="1:4" x14ac:dyDescent="0.25">
      <c r="A15396" s="2">
        <v>540</v>
      </c>
      <c r="B15396">
        <v>17059</v>
      </c>
      <c r="C15396" s="3">
        <v>1626.2341160000001</v>
      </c>
      <c r="D15396" s="2"/>
    </row>
    <row r="15397" spans="1:4" x14ac:dyDescent="0.25">
      <c r="A15397" s="2">
        <v>540</v>
      </c>
      <c r="B15397">
        <v>17060</v>
      </c>
      <c r="C15397" s="3">
        <v>1530.34647</v>
      </c>
      <c r="D15397" s="2"/>
    </row>
    <row r="15398" spans="1:4" x14ac:dyDescent="0.25">
      <c r="A15398" s="2">
        <v>540</v>
      </c>
      <c r="B15398">
        <v>17061</v>
      </c>
      <c r="C15398" s="3">
        <v>1025.8281899999999</v>
      </c>
      <c r="D15398" s="2"/>
    </row>
    <row r="15399" spans="1:4" x14ac:dyDescent="0.25">
      <c r="A15399" s="2">
        <v>540</v>
      </c>
      <c r="B15399">
        <v>17062</v>
      </c>
      <c r="C15399" s="3">
        <v>1288.2919910000001</v>
      </c>
      <c r="D15399" s="2"/>
    </row>
    <row r="15400" spans="1:4" x14ac:dyDescent="0.25">
      <c r="A15400" s="2">
        <v>540</v>
      </c>
      <c r="B15400">
        <v>17063</v>
      </c>
      <c r="C15400" s="3">
        <v>146.99631299999999</v>
      </c>
      <c r="D15400" s="2"/>
    </row>
    <row r="15401" spans="1:4" x14ac:dyDescent="0.25">
      <c r="A15401" s="2">
        <v>540</v>
      </c>
      <c r="B15401">
        <v>17064</v>
      </c>
      <c r="C15401" s="3">
        <v>1150.2785469999999</v>
      </c>
      <c r="D15401" s="2"/>
    </row>
    <row r="15402" spans="1:4" x14ac:dyDescent="0.25">
      <c r="A15402" s="2">
        <v>540</v>
      </c>
      <c r="B15402">
        <v>17065</v>
      </c>
      <c r="C15402" s="3">
        <v>5076.8275999999996</v>
      </c>
      <c r="D15402" s="2"/>
    </row>
    <row r="15403" spans="1:4" x14ac:dyDescent="0.25">
      <c r="A15403" s="2">
        <v>540</v>
      </c>
      <c r="B15403">
        <v>17066</v>
      </c>
      <c r="C15403" s="3">
        <v>5309.0787520000003</v>
      </c>
      <c r="D15403" s="2"/>
    </row>
    <row r="15404" spans="1:4" x14ac:dyDescent="0.25">
      <c r="A15404" s="2">
        <v>540</v>
      </c>
      <c r="B15404">
        <v>17067</v>
      </c>
      <c r="C15404" s="3">
        <v>321.82731799999999</v>
      </c>
      <c r="D15404" s="2"/>
    </row>
    <row r="15405" spans="1:4" x14ac:dyDescent="0.25">
      <c r="A15405" s="2">
        <v>540</v>
      </c>
      <c r="B15405">
        <v>17068</v>
      </c>
      <c r="C15405" s="3">
        <v>321.82731799999999</v>
      </c>
      <c r="D15405" s="2"/>
    </row>
    <row r="15406" spans="1:4" x14ac:dyDescent="0.25">
      <c r="A15406" s="2">
        <v>540</v>
      </c>
      <c r="B15406">
        <v>17069</v>
      </c>
      <c r="C15406" s="3">
        <v>1536.9272659999999</v>
      </c>
      <c r="D15406" s="2"/>
    </row>
    <row r="15407" spans="1:4" x14ac:dyDescent="0.25">
      <c r="A15407" s="2">
        <v>540</v>
      </c>
      <c r="B15407">
        <v>17070</v>
      </c>
      <c r="C15407" s="3">
        <v>2961.188592</v>
      </c>
      <c r="D15407" s="2"/>
    </row>
    <row r="15408" spans="1:4" x14ac:dyDescent="0.25">
      <c r="A15408" s="2">
        <v>540</v>
      </c>
      <c r="B15408">
        <v>17071</v>
      </c>
      <c r="C15408" s="3">
        <v>3829.1848369999998</v>
      </c>
      <c r="D15408" s="2"/>
    </row>
    <row r="15409" spans="1:4" x14ac:dyDescent="0.25">
      <c r="A15409" s="2">
        <v>540</v>
      </c>
      <c r="B15409">
        <v>17072</v>
      </c>
      <c r="C15409" s="3">
        <v>5426.3384370000003</v>
      </c>
      <c r="D15409" s="2"/>
    </row>
    <row r="15410" spans="1:4" x14ac:dyDescent="0.25">
      <c r="A15410" s="2">
        <v>540</v>
      </c>
      <c r="B15410">
        <v>17073</v>
      </c>
      <c r="C15410" s="3">
        <v>5153.9478440000003</v>
      </c>
      <c r="D15410" s="2"/>
    </row>
    <row r="15411" spans="1:4" x14ac:dyDescent="0.25">
      <c r="A15411" s="2">
        <v>540</v>
      </c>
      <c r="B15411">
        <v>17074</v>
      </c>
      <c r="C15411" s="3">
        <v>7832.4175610000002</v>
      </c>
      <c r="D15411" s="2"/>
    </row>
    <row r="15412" spans="1:4" x14ac:dyDescent="0.25">
      <c r="A15412" s="2">
        <v>540</v>
      </c>
      <c r="B15412">
        <v>17075</v>
      </c>
      <c r="C15412" s="3">
        <v>364.70773500000001</v>
      </c>
      <c r="D15412" s="2"/>
    </row>
    <row r="15413" spans="1:4" x14ac:dyDescent="0.25">
      <c r="A15413" s="2">
        <v>540</v>
      </c>
      <c r="B15413">
        <v>17076</v>
      </c>
      <c r="C15413" s="3">
        <v>415.80857700000001</v>
      </c>
      <c r="D15413" s="2"/>
    </row>
    <row r="15414" spans="1:4" x14ac:dyDescent="0.25">
      <c r="A15414" s="2">
        <v>540</v>
      </c>
      <c r="B15414">
        <v>17077</v>
      </c>
      <c r="C15414" s="3">
        <v>12311.182445</v>
      </c>
      <c r="D15414" s="2"/>
    </row>
    <row r="15415" spans="1:4" x14ac:dyDescent="0.25">
      <c r="A15415" s="2">
        <v>540</v>
      </c>
      <c r="B15415">
        <v>17078</v>
      </c>
      <c r="C15415" s="3">
        <v>5876.7837740000004</v>
      </c>
      <c r="D15415" s="2"/>
    </row>
    <row r="15416" spans="1:4" x14ac:dyDescent="0.25">
      <c r="A15416" s="2">
        <v>540</v>
      </c>
      <c r="B15416">
        <v>17079</v>
      </c>
      <c r="C15416" s="3">
        <v>348.94227000000001</v>
      </c>
      <c r="D15416" s="2"/>
    </row>
    <row r="15417" spans="1:4" x14ac:dyDescent="0.25">
      <c r="A15417" s="2">
        <v>540</v>
      </c>
      <c r="B15417">
        <v>17080</v>
      </c>
      <c r="C15417" s="3">
        <v>249.57615000000001</v>
      </c>
      <c r="D15417" s="2"/>
    </row>
    <row r="15418" spans="1:4" x14ac:dyDescent="0.25">
      <c r="A15418" s="2">
        <v>540</v>
      </c>
      <c r="B15418">
        <v>17081</v>
      </c>
      <c r="C15418" s="3">
        <v>1134.525623</v>
      </c>
      <c r="D15418" s="2"/>
    </row>
    <row r="15419" spans="1:4" x14ac:dyDescent="0.25">
      <c r="A15419" s="2">
        <v>540</v>
      </c>
      <c r="B15419">
        <v>17082</v>
      </c>
      <c r="C15419" s="3">
        <v>1150.8675740000001</v>
      </c>
      <c r="D15419" s="2"/>
    </row>
    <row r="15420" spans="1:4" x14ac:dyDescent="0.25">
      <c r="A15420" s="2">
        <v>540</v>
      </c>
      <c r="B15420">
        <v>17083</v>
      </c>
      <c r="C15420" s="3">
        <v>985.61644999999999</v>
      </c>
      <c r="D15420" s="2"/>
    </row>
    <row r="15421" spans="1:4" x14ac:dyDescent="0.25">
      <c r="A15421" s="2">
        <v>540</v>
      </c>
      <c r="B15421">
        <v>17084</v>
      </c>
      <c r="C15421" s="3">
        <v>923.62527899999998</v>
      </c>
      <c r="D15421" s="2"/>
    </row>
    <row r="15422" spans="1:4" x14ac:dyDescent="0.25">
      <c r="A15422" s="2">
        <v>540</v>
      </c>
      <c r="B15422">
        <v>17085</v>
      </c>
      <c r="C15422" s="3">
        <v>777.49275299999999</v>
      </c>
      <c r="D15422" s="2"/>
    </row>
    <row r="15423" spans="1:4" x14ac:dyDescent="0.25">
      <c r="A15423" s="2">
        <v>540</v>
      </c>
      <c r="B15423">
        <v>17086</v>
      </c>
      <c r="C15423" s="3">
        <v>1027.4523469999999</v>
      </c>
      <c r="D15423" s="2"/>
    </row>
    <row r="15424" spans="1:4" x14ac:dyDescent="0.25">
      <c r="A15424" s="2">
        <v>540</v>
      </c>
      <c r="B15424">
        <v>17087</v>
      </c>
      <c r="C15424" s="3">
        <v>5230.9254179999998</v>
      </c>
      <c r="D15424" s="2"/>
    </row>
    <row r="15425" spans="1:4" x14ac:dyDescent="0.25">
      <c r="A15425" s="2">
        <v>540</v>
      </c>
      <c r="B15425">
        <v>17088</v>
      </c>
      <c r="C15425" s="3">
        <v>6359.8549979999998</v>
      </c>
      <c r="D15425" s="2"/>
    </row>
    <row r="15426" spans="1:4" x14ac:dyDescent="0.25">
      <c r="A15426" s="2">
        <v>540</v>
      </c>
      <c r="B15426">
        <v>17089</v>
      </c>
      <c r="C15426" s="3">
        <v>4859.9081029999998</v>
      </c>
      <c r="D15426" s="2"/>
    </row>
    <row r="15427" spans="1:4" x14ac:dyDescent="0.25">
      <c r="A15427" s="2">
        <v>540</v>
      </c>
      <c r="B15427">
        <v>17090</v>
      </c>
      <c r="C15427" s="3">
        <v>6853.2368290000004</v>
      </c>
      <c r="D15427" s="2"/>
    </row>
    <row r="15428" spans="1:4" x14ac:dyDescent="0.25">
      <c r="A15428" s="2">
        <v>540</v>
      </c>
      <c r="B15428">
        <v>17091</v>
      </c>
      <c r="C15428" s="3">
        <v>6853.2368290000004</v>
      </c>
      <c r="D15428" s="2"/>
    </row>
    <row r="15429" spans="1:4" x14ac:dyDescent="0.25">
      <c r="A15429" s="2">
        <v>540</v>
      </c>
      <c r="B15429">
        <v>17092</v>
      </c>
      <c r="C15429" s="3">
        <v>6292.9671870000002</v>
      </c>
      <c r="D15429" s="2"/>
    </row>
    <row r="15430" spans="1:4" x14ac:dyDescent="0.25">
      <c r="A15430" s="2">
        <v>540</v>
      </c>
      <c r="B15430">
        <v>17093</v>
      </c>
      <c r="C15430" s="3">
        <v>4842.2053450000003</v>
      </c>
      <c r="D15430" s="2"/>
    </row>
    <row r="15431" spans="1:4" x14ac:dyDescent="0.25">
      <c r="A15431" s="2">
        <v>540</v>
      </c>
      <c r="B15431">
        <v>17094</v>
      </c>
      <c r="C15431" s="3">
        <v>4932.4362250000004</v>
      </c>
      <c r="D15431" s="2"/>
    </row>
    <row r="15432" spans="1:4" x14ac:dyDescent="0.25">
      <c r="A15432" s="2">
        <v>540</v>
      </c>
      <c r="B15432">
        <v>17095</v>
      </c>
      <c r="C15432" s="3">
        <v>1591.030289</v>
      </c>
      <c r="D15432" s="2"/>
    </row>
    <row r="15433" spans="1:4" x14ac:dyDescent="0.25">
      <c r="A15433" s="2">
        <v>540</v>
      </c>
      <c r="B15433">
        <v>17096</v>
      </c>
      <c r="C15433" s="3">
        <v>2014.4181040000001</v>
      </c>
      <c r="D15433" s="2"/>
    </row>
    <row r="15434" spans="1:4" x14ac:dyDescent="0.25">
      <c r="A15434" s="2">
        <v>540</v>
      </c>
      <c r="B15434">
        <v>17097</v>
      </c>
      <c r="C15434" s="3">
        <v>5548.405581</v>
      </c>
      <c r="D15434" s="2"/>
    </row>
    <row r="15435" spans="1:4" x14ac:dyDescent="0.25">
      <c r="A15435" s="2">
        <v>540</v>
      </c>
      <c r="B15435">
        <v>17098</v>
      </c>
      <c r="C15435" s="3">
        <v>7332.9783090000001</v>
      </c>
      <c r="D15435" s="2"/>
    </row>
    <row r="15436" spans="1:4" x14ac:dyDescent="0.25">
      <c r="A15436" s="2">
        <v>540</v>
      </c>
      <c r="B15436">
        <v>17099</v>
      </c>
      <c r="C15436" s="3">
        <v>6667.9712410000002</v>
      </c>
      <c r="D15436" s="2"/>
    </row>
    <row r="15437" spans="1:4" x14ac:dyDescent="0.25">
      <c r="A15437" s="2">
        <v>540</v>
      </c>
      <c r="B15437">
        <v>17100</v>
      </c>
      <c r="C15437" s="3">
        <v>4843.7428550000004</v>
      </c>
      <c r="D15437" s="2"/>
    </row>
    <row r="15438" spans="1:4" x14ac:dyDescent="0.25">
      <c r="A15438" s="2">
        <v>540</v>
      </c>
      <c r="B15438">
        <v>17101</v>
      </c>
      <c r="C15438" s="3">
        <v>12867.717799</v>
      </c>
      <c r="D15438" s="2"/>
    </row>
    <row r="15439" spans="1:4" x14ac:dyDescent="0.25">
      <c r="A15439" s="2">
        <v>540</v>
      </c>
      <c r="B15439">
        <v>17102</v>
      </c>
      <c r="C15439" s="3">
        <v>13380.406373</v>
      </c>
      <c r="D15439" s="2"/>
    </row>
    <row r="15440" spans="1:4" x14ac:dyDescent="0.25">
      <c r="A15440" s="2">
        <v>540</v>
      </c>
      <c r="B15440">
        <v>17103</v>
      </c>
      <c r="C15440" s="3">
        <v>2641.3480479999998</v>
      </c>
      <c r="D15440" s="2"/>
    </row>
    <row r="15441" spans="1:4" x14ac:dyDescent="0.25">
      <c r="A15441" s="2">
        <v>540</v>
      </c>
      <c r="B15441">
        <v>17104</v>
      </c>
      <c r="C15441" s="3">
        <v>0</v>
      </c>
      <c r="D15441" s="2"/>
    </row>
    <row r="15442" spans="1:4" x14ac:dyDescent="0.25">
      <c r="A15442" s="2">
        <v>540</v>
      </c>
      <c r="B15442">
        <v>17105</v>
      </c>
      <c r="C15442" s="3">
        <v>14189.816860999999</v>
      </c>
      <c r="D15442" s="2"/>
    </row>
    <row r="15443" spans="1:4" x14ac:dyDescent="0.25">
      <c r="A15443" s="2">
        <v>540</v>
      </c>
      <c r="B15443">
        <v>17106</v>
      </c>
      <c r="C15443" s="3">
        <v>28726.771311</v>
      </c>
      <c r="D15443" s="2"/>
    </row>
    <row r="15444" spans="1:4" x14ac:dyDescent="0.25">
      <c r="A15444" s="2">
        <v>540</v>
      </c>
      <c r="B15444">
        <v>17107</v>
      </c>
      <c r="C15444" s="3">
        <v>8379.8241620000008</v>
      </c>
      <c r="D15444" s="2"/>
    </row>
    <row r="15445" spans="1:4" x14ac:dyDescent="0.25">
      <c r="A15445" s="2">
        <v>540</v>
      </c>
      <c r="B15445">
        <v>17108</v>
      </c>
      <c r="C15445" s="3">
        <v>10266.381561</v>
      </c>
      <c r="D15445" s="2"/>
    </row>
    <row r="15446" spans="1:4" x14ac:dyDescent="0.25">
      <c r="A15446" s="2">
        <v>540</v>
      </c>
      <c r="B15446">
        <v>17109</v>
      </c>
      <c r="C15446" s="3">
        <v>3132.493528</v>
      </c>
      <c r="D15446" s="2"/>
    </row>
    <row r="15447" spans="1:4" x14ac:dyDescent="0.25">
      <c r="A15447" s="2">
        <v>540</v>
      </c>
      <c r="B15447">
        <v>17110</v>
      </c>
      <c r="C15447" s="3">
        <v>2522.8923960000002</v>
      </c>
      <c r="D15447" s="2"/>
    </row>
    <row r="15448" spans="1:4" x14ac:dyDescent="0.25">
      <c r="A15448" s="2">
        <v>540</v>
      </c>
      <c r="B15448">
        <v>17112</v>
      </c>
      <c r="C15448" s="3">
        <v>800.577361</v>
      </c>
      <c r="D15448" s="2"/>
    </row>
    <row r="15449" spans="1:4" x14ac:dyDescent="0.25">
      <c r="A15449" s="2">
        <v>540</v>
      </c>
      <c r="B15449">
        <v>17113</v>
      </c>
      <c r="C15449" s="3">
        <v>8124.3058730000002</v>
      </c>
      <c r="D15449" s="2"/>
    </row>
    <row r="15450" spans="1:4" x14ac:dyDescent="0.25">
      <c r="A15450" s="2">
        <v>540</v>
      </c>
      <c r="B15450">
        <v>17114</v>
      </c>
      <c r="C15450" s="3">
        <v>10362.292643000001</v>
      </c>
      <c r="D15450" s="2"/>
    </row>
    <row r="15451" spans="1:4" x14ac:dyDescent="0.25">
      <c r="A15451" s="2">
        <v>540</v>
      </c>
      <c r="B15451">
        <v>17115</v>
      </c>
      <c r="C15451" s="3">
        <v>6559.4372130000002</v>
      </c>
      <c r="D15451" s="2"/>
    </row>
    <row r="15452" spans="1:4" x14ac:dyDescent="0.25">
      <c r="A15452" s="2">
        <v>540</v>
      </c>
      <c r="B15452">
        <v>17116</v>
      </c>
      <c r="C15452" s="3">
        <v>5728.9254090000004</v>
      </c>
      <c r="D15452" s="2"/>
    </row>
    <row r="15453" spans="1:4" x14ac:dyDescent="0.25">
      <c r="A15453" s="2">
        <v>540</v>
      </c>
      <c r="B15453">
        <v>17117</v>
      </c>
      <c r="C15453" s="3">
        <v>3061.637029</v>
      </c>
      <c r="D15453" s="2"/>
    </row>
    <row r="15454" spans="1:4" x14ac:dyDescent="0.25">
      <c r="A15454" s="2">
        <v>540</v>
      </c>
      <c r="B15454">
        <v>17118</v>
      </c>
      <c r="C15454" s="3">
        <v>2525.3860380000001</v>
      </c>
      <c r="D15454" s="2"/>
    </row>
    <row r="15455" spans="1:4" x14ac:dyDescent="0.25">
      <c r="A15455" s="2">
        <v>540</v>
      </c>
      <c r="B15455">
        <v>17119</v>
      </c>
      <c r="C15455" s="3">
        <v>4998.9867029999996</v>
      </c>
      <c r="D15455" s="2"/>
    </row>
    <row r="15456" spans="1:4" x14ac:dyDescent="0.25">
      <c r="A15456" s="2">
        <v>540</v>
      </c>
      <c r="B15456">
        <v>17120</v>
      </c>
      <c r="C15456" s="3">
        <v>6256.4798010000004</v>
      </c>
      <c r="D15456" s="2"/>
    </row>
    <row r="15457" spans="1:4" x14ac:dyDescent="0.25">
      <c r="A15457" s="2">
        <v>540</v>
      </c>
      <c r="B15457">
        <v>17121</v>
      </c>
      <c r="C15457" s="3">
        <v>16128.147800999999</v>
      </c>
      <c r="D15457" s="2"/>
    </row>
    <row r="15458" spans="1:4" x14ac:dyDescent="0.25">
      <c r="A15458" s="2">
        <v>540</v>
      </c>
      <c r="B15458">
        <v>17122</v>
      </c>
      <c r="C15458" s="3">
        <v>17014.736940999999</v>
      </c>
      <c r="D15458" s="2"/>
    </row>
    <row r="15459" spans="1:4" x14ac:dyDescent="0.25">
      <c r="A15459" s="2">
        <v>540</v>
      </c>
      <c r="B15459">
        <v>17123</v>
      </c>
      <c r="C15459" s="3">
        <v>2235.9317649999998</v>
      </c>
      <c r="D15459" s="2"/>
    </row>
    <row r="15460" spans="1:4" x14ac:dyDescent="0.25">
      <c r="A15460" s="2">
        <v>540</v>
      </c>
      <c r="B15460">
        <v>17125</v>
      </c>
      <c r="C15460" s="3">
        <v>2693.3015799999998</v>
      </c>
      <c r="D15460" s="2"/>
    </row>
    <row r="15461" spans="1:4" x14ac:dyDescent="0.25">
      <c r="A15461" s="2">
        <v>540</v>
      </c>
      <c r="B15461">
        <v>17126</v>
      </c>
      <c r="C15461" s="3">
        <v>6531.6357040000003</v>
      </c>
      <c r="D15461" s="2"/>
    </row>
    <row r="15462" spans="1:4" x14ac:dyDescent="0.25">
      <c r="A15462" s="2">
        <v>540</v>
      </c>
      <c r="B15462">
        <v>17127</v>
      </c>
      <c r="C15462" s="3">
        <v>2070.9019629999998</v>
      </c>
      <c r="D15462" s="2"/>
    </row>
    <row r="15463" spans="1:4" x14ac:dyDescent="0.25">
      <c r="A15463" s="2">
        <v>540</v>
      </c>
      <c r="B15463">
        <v>17128</v>
      </c>
      <c r="C15463" s="3">
        <v>1388.057554</v>
      </c>
      <c r="D15463" s="2"/>
    </row>
    <row r="15464" spans="1:4" x14ac:dyDescent="0.25">
      <c r="A15464" s="2">
        <v>540</v>
      </c>
      <c r="B15464">
        <v>17129</v>
      </c>
      <c r="C15464" s="3">
        <v>8984.3551050000005</v>
      </c>
      <c r="D15464" s="2"/>
    </row>
    <row r="15465" spans="1:4" x14ac:dyDescent="0.25">
      <c r="A15465" s="2">
        <v>540</v>
      </c>
      <c r="B15465">
        <v>17130</v>
      </c>
      <c r="C15465" s="3">
        <v>8984.3551050000005</v>
      </c>
      <c r="D15465" s="2"/>
    </row>
    <row r="15466" spans="1:4" x14ac:dyDescent="0.25">
      <c r="A15466" s="2">
        <v>540</v>
      </c>
      <c r="B15466">
        <v>17131</v>
      </c>
      <c r="C15466" s="3">
        <v>5695.2195460000003</v>
      </c>
      <c r="D15466" s="2"/>
    </row>
    <row r="15467" spans="1:4" x14ac:dyDescent="0.25">
      <c r="A15467" s="2">
        <v>540</v>
      </c>
      <c r="B15467">
        <v>17132</v>
      </c>
      <c r="C15467" s="3">
        <v>4502.6253969999998</v>
      </c>
      <c r="D15467" s="2"/>
    </row>
    <row r="15468" spans="1:4" x14ac:dyDescent="0.25">
      <c r="A15468" s="2">
        <v>540</v>
      </c>
      <c r="B15468">
        <v>17133</v>
      </c>
      <c r="C15468" s="3">
        <v>11870.184563999999</v>
      </c>
      <c r="D15468" s="2"/>
    </row>
    <row r="15469" spans="1:4" x14ac:dyDescent="0.25">
      <c r="A15469" s="2">
        <v>540</v>
      </c>
      <c r="B15469">
        <v>17134</v>
      </c>
      <c r="C15469" s="3">
        <v>11004.659189</v>
      </c>
      <c r="D15469" s="2"/>
    </row>
    <row r="15470" spans="1:4" x14ac:dyDescent="0.25">
      <c r="A15470" s="2">
        <v>540</v>
      </c>
      <c r="B15470">
        <v>17135</v>
      </c>
      <c r="C15470" s="3">
        <v>837.821596</v>
      </c>
      <c r="D15470" s="2"/>
    </row>
    <row r="15471" spans="1:4" x14ac:dyDescent="0.25">
      <c r="A15471" s="2">
        <v>540</v>
      </c>
      <c r="B15471">
        <v>17136</v>
      </c>
      <c r="C15471" s="3">
        <v>896.51621899999998</v>
      </c>
      <c r="D15471" s="2"/>
    </row>
    <row r="15472" spans="1:4" x14ac:dyDescent="0.25">
      <c r="A15472" s="2">
        <v>540</v>
      </c>
      <c r="B15472">
        <v>17137</v>
      </c>
      <c r="C15472" s="3">
        <v>6950.3717450000004</v>
      </c>
      <c r="D15472" s="2"/>
    </row>
    <row r="15473" spans="1:4" x14ac:dyDescent="0.25">
      <c r="A15473" s="2">
        <v>540</v>
      </c>
      <c r="B15473">
        <v>17138</v>
      </c>
      <c r="C15473" s="3">
        <v>8043.5544650000002</v>
      </c>
      <c r="D15473" s="2"/>
    </row>
    <row r="15474" spans="1:4" x14ac:dyDescent="0.25">
      <c r="A15474" s="2">
        <v>540</v>
      </c>
      <c r="B15474">
        <v>17139</v>
      </c>
      <c r="C15474" s="3">
        <v>8002.996134</v>
      </c>
      <c r="D15474" s="2"/>
    </row>
    <row r="15475" spans="1:4" x14ac:dyDescent="0.25">
      <c r="A15475" s="2">
        <v>540</v>
      </c>
      <c r="B15475">
        <v>17140</v>
      </c>
      <c r="C15475" s="3">
        <v>8002.996134</v>
      </c>
      <c r="D15475" s="2"/>
    </row>
    <row r="15476" spans="1:4" x14ac:dyDescent="0.25">
      <c r="A15476" s="2">
        <v>540</v>
      </c>
      <c r="B15476">
        <v>17141</v>
      </c>
      <c r="C15476" s="3">
        <v>4851.6948549999997</v>
      </c>
      <c r="D15476" s="2"/>
    </row>
    <row r="15477" spans="1:4" x14ac:dyDescent="0.25">
      <c r="A15477" s="2">
        <v>540</v>
      </c>
      <c r="B15477">
        <v>17142</v>
      </c>
      <c r="C15477" s="3">
        <v>4851.6948549999997</v>
      </c>
      <c r="D15477" s="2"/>
    </row>
    <row r="15478" spans="1:4" x14ac:dyDescent="0.25">
      <c r="A15478" s="2">
        <v>540</v>
      </c>
      <c r="B15478">
        <v>17143</v>
      </c>
      <c r="C15478" s="3">
        <v>18572.071102999998</v>
      </c>
      <c r="D15478" s="2"/>
    </row>
    <row r="15479" spans="1:4" x14ac:dyDescent="0.25">
      <c r="A15479" s="2">
        <v>540</v>
      </c>
      <c r="B15479">
        <v>17144</v>
      </c>
      <c r="C15479" s="3">
        <v>5051.8948090000004</v>
      </c>
      <c r="D15479" s="2"/>
    </row>
    <row r="15480" spans="1:4" x14ac:dyDescent="0.25">
      <c r="A15480" s="2">
        <v>540</v>
      </c>
      <c r="B15480">
        <v>17145</v>
      </c>
      <c r="C15480" s="3">
        <v>916.31007</v>
      </c>
      <c r="D15480" s="2"/>
    </row>
    <row r="15481" spans="1:4" x14ac:dyDescent="0.25">
      <c r="A15481" s="2">
        <v>540</v>
      </c>
      <c r="B15481">
        <v>17147</v>
      </c>
      <c r="C15481" s="3">
        <v>15978.243420000001</v>
      </c>
      <c r="D15481" s="2"/>
    </row>
    <row r="15482" spans="1:4" x14ac:dyDescent="0.25">
      <c r="A15482" s="2">
        <v>540</v>
      </c>
      <c r="B15482">
        <v>17148</v>
      </c>
      <c r="C15482" s="3">
        <v>15978.243420000001</v>
      </c>
      <c r="D15482" s="2"/>
    </row>
    <row r="15483" spans="1:4" x14ac:dyDescent="0.25">
      <c r="A15483" s="2">
        <v>540</v>
      </c>
      <c r="B15483">
        <v>17149</v>
      </c>
      <c r="C15483" s="3">
        <v>18893.845563999999</v>
      </c>
      <c r="D15483" s="2"/>
    </row>
    <row r="15484" spans="1:4" x14ac:dyDescent="0.25">
      <c r="A15484" s="2">
        <v>540</v>
      </c>
      <c r="B15484">
        <v>17150</v>
      </c>
      <c r="C15484" s="3">
        <v>20279.676317000001</v>
      </c>
      <c r="D15484" s="2"/>
    </row>
    <row r="15485" spans="1:4" x14ac:dyDescent="0.25">
      <c r="A15485" s="2">
        <v>540</v>
      </c>
      <c r="B15485">
        <v>17151</v>
      </c>
      <c r="C15485" s="3">
        <v>4937.5097230000001</v>
      </c>
      <c r="D15485" s="2"/>
    </row>
    <row r="15486" spans="1:4" x14ac:dyDescent="0.25">
      <c r="A15486" s="2">
        <v>540</v>
      </c>
      <c r="B15486">
        <v>17152</v>
      </c>
      <c r="C15486" s="3">
        <v>3171.8537719999999</v>
      </c>
      <c r="D15486" s="2"/>
    </row>
    <row r="15487" spans="1:4" x14ac:dyDescent="0.25">
      <c r="A15487" s="2">
        <v>540</v>
      </c>
      <c r="B15487">
        <v>17153</v>
      </c>
      <c r="C15487" s="3">
        <v>758.94951100000003</v>
      </c>
      <c r="D15487" s="2"/>
    </row>
    <row r="15488" spans="1:4" x14ac:dyDescent="0.25">
      <c r="A15488" s="2">
        <v>540</v>
      </c>
      <c r="B15488">
        <v>17154</v>
      </c>
      <c r="C15488" s="3">
        <v>758.94951100000003</v>
      </c>
      <c r="D15488" s="2"/>
    </row>
    <row r="15489" spans="1:4" x14ac:dyDescent="0.25">
      <c r="A15489" s="2">
        <v>540</v>
      </c>
      <c r="B15489">
        <v>17155</v>
      </c>
      <c r="C15489" s="3">
        <v>4280.0615829999997</v>
      </c>
      <c r="D15489" s="2"/>
    </row>
    <row r="15490" spans="1:4" x14ac:dyDescent="0.25">
      <c r="A15490" s="2">
        <v>540</v>
      </c>
      <c r="B15490">
        <v>17156</v>
      </c>
      <c r="C15490" s="3">
        <v>3070.7919449999999</v>
      </c>
      <c r="D15490" s="2"/>
    </row>
    <row r="15491" spans="1:4" x14ac:dyDescent="0.25">
      <c r="A15491" s="2">
        <v>540</v>
      </c>
      <c r="B15491">
        <v>17157</v>
      </c>
      <c r="C15491" s="3">
        <v>1025.5785490000001</v>
      </c>
      <c r="D15491" s="2"/>
    </row>
    <row r="15492" spans="1:4" x14ac:dyDescent="0.25">
      <c r="A15492" s="2">
        <v>540</v>
      </c>
      <c r="B15492">
        <v>17158</v>
      </c>
      <c r="C15492" s="3">
        <v>1025.5785490000001</v>
      </c>
      <c r="D15492" s="2"/>
    </row>
    <row r="15493" spans="1:4" x14ac:dyDescent="0.25">
      <c r="A15493" s="2">
        <v>540</v>
      </c>
      <c r="B15493">
        <v>17159</v>
      </c>
      <c r="C15493" s="3">
        <v>6002.0403050000004</v>
      </c>
      <c r="D15493" s="2"/>
    </row>
    <row r="15494" spans="1:4" x14ac:dyDescent="0.25">
      <c r="A15494" s="2">
        <v>540</v>
      </c>
      <c r="B15494">
        <v>17160</v>
      </c>
      <c r="C15494" s="3">
        <v>5440.358561</v>
      </c>
      <c r="D15494" s="2"/>
    </row>
    <row r="15495" spans="1:4" x14ac:dyDescent="0.25">
      <c r="A15495" s="2">
        <v>540</v>
      </c>
      <c r="B15495">
        <v>17161</v>
      </c>
      <c r="C15495" s="3">
        <v>21144.171923000002</v>
      </c>
      <c r="D15495" s="2"/>
    </row>
    <row r="15496" spans="1:4" x14ac:dyDescent="0.25">
      <c r="A15496" s="2">
        <v>540</v>
      </c>
      <c r="B15496">
        <v>17162</v>
      </c>
      <c r="C15496" s="3">
        <v>15746.031799</v>
      </c>
      <c r="D15496" s="2"/>
    </row>
    <row r="15497" spans="1:4" x14ac:dyDescent="0.25">
      <c r="A15497" s="2">
        <v>540</v>
      </c>
      <c r="B15497">
        <v>17163</v>
      </c>
      <c r="C15497" s="3">
        <v>193.10948200000001</v>
      </c>
      <c r="D15497" s="2"/>
    </row>
    <row r="15498" spans="1:4" x14ac:dyDescent="0.25">
      <c r="A15498" s="2">
        <v>540</v>
      </c>
      <c r="B15498">
        <v>17164</v>
      </c>
      <c r="C15498" s="3">
        <v>1331.8945799999999</v>
      </c>
      <c r="D15498" s="2"/>
    </row>
    <row r="15499" spans="1:4" x14ac:dyDescent="0.25">
      <c r="A15499" s="2">
        <v>540</v>
      </c>
      <c r="B15499">
        <v>17165</v>
      </c>
      <c r="C15499" s="3">
        <v>1311.013383</v>
      </c>
      <c r="D15499" s="2"/>
    </row>
    <row r="15500" spans="1:4" x14ac:dyDescent="0.25">
      <c r="A15500" s="2">
        <v>540</v>
      </c>
      <c r="B15500">
        <v>17166</v>
      </c>
      <c r="C15500" s="3">
        <v>1927.7602589999999</v>
      </c>
      <c r="D15500" s="2"/>
    </row>
    <row r="15501" spans="1:4" x14ac:dyDescent="0.25">
      <c r="A15501" s="2">
        <v>540</v>
      </c>
      <c r="B15501">
        <v>17167</v>
      </c>
      <c r="C15501" s="3">
        <v>20592.211721</v>
      </c>
      <c r="D15501" s="2"/>
    </row>
    <row r="15502" spans="1:4" x14ac:dyDescent="0.25">
      <c r="A15502" s="2">
        <v>540</v>
      </c>
      <c r="B15502">
        <v>17168</v>
      </c>
      <c r="C15502" s="3">
        <v>7735.9674800000003</v>
      </c>
      <c r="D15502" s="2"/>
    </row>
    <row r="15503" spans="1:4" x14ac:dyDescent="0.25">
      <c r="A15503" s="2">
        <v>540</v>
      </c>
      <c r="B15503">
        <v>17169</v>
      </c>
      <c r="C15503" s="3">
        <v>8140.5086540000002</v>
      </c>
      <c r="D15503" s="2"/>
    </row>
    <row r="15504" spans="1:4" x14ac:dyDescent="0.25">
      <c r="A15504" s="2">
        <v>540</v>
      </c>
      <c r="B15504">
        <v>17170</v>
      </c>
      <c r="C15504" s="3">
        <v>18210.041517000001</v>
      </c>
      <c r="D15504" s="2"/>
    </row>
    <row r="15505" spans="1:4" x14ac:dyDescent="0.25">
      <c r="A15505" s="2">
        <v>540</v>
      </c>
      <c r="B15505">
        <v>17171</v>
      </c>
      <c r="C15505" s="3">
        <v>17881.304142000001</v>
      </c>
      <c r="D15505" s="2"/>
    </row>
    <row r="15506" spans="1:4" x14ac:dyDescent="0.25">
      <c r="A15506" s="2">
        <v>540</v>
      </c>
      <c r="B15506">
        <v>17172</v>
      </c>
      <c r="C15506" s="3">
        <v>3530.2954639999998</v>
      </c>
      <c r="D15506" s="2"/>
    </row>
    <row r="15507" spans="1:4" x14ac:dyDescent="0.25">
      <c r="A15507" s="2">
        <v>540</v>
      </c>
      <c r="B15507">
        <v>17173</v>
      </c>
      <c r="C15507" s="3">
        <v>4364.9054509999996</v>
      </c>
      <c r="D15507" s="2"/>
    </row>
    <row r="15508" spans="1:4" x14ac:dyDescent="0.25">
      <c r="A15508" s="2">
        <v>540</v>
      </c>
      <c r="B15508">
        <v>17174</v>
      </c>
      <c r="C15508" s="3">
        <v>535.95059900000001</v>
      </c>
      <c r="D15508" s="2"/>
    </row>
    <row r="15509" spans="1:4" x14ac:dyDescent="0.25">
      <c r="A15509" s="2">
        <v>540</v>
      </c>
      <c r="B15509">
        <v>17175</v>
      </c>
      <c r="C15509" s="3">
        <v>965.51872700000001</v>
      </c>
      <c r="D15509" s="2"/>
    </row>
    <row r="15510" spans="1:4" x14ac:dyDescent="0.25">
      <c r="A15510" s="2">
        <v>540</v>
      </c>
      <c r="B15510">
        <v>17176</v>
      </c>
      <c r="C15510" s="3">
        <v>320.075311</v>
      </c>
      <c r="D15510" s="2"/>
    </row>
    <row r="15511" spans="1:4" x14ac:dyDescent="0.25">
      <c r="A15511" s="2">
        <v>540</v>
      </c>
      <c r="B15511">
        <v>17177</v>
      </c>
      <c r="C15511" s="3">
        <v>11474.256359999999</v>
      </c>
      <c r="D15511" s="2"/>
    </row>
    <row r="15512" spans="1:4" x14ac:dyDescent="0.25">
      <c r="A15512" s="2">
        <v>540</v>
      </c>
      <c r="B15512">
        <v>17178</v>
      </c>
      <c r="C15512" s="3">
        <v>26952.266210000002</v>
      </c>
      <c r="D15512" s="2"/>
    </row>
    <row r="15513" spans="1:4" x14ac:dyDescent="0.25">
      <c r="A15513" s="2">
        <v>540</v>
      </c>
      <c r="B15513">
        <v>17179</v>
      </c>
      <c r="C15513" s="3">
        <v>26952.266210000002</v>
      </c>
      <c r="D15513" s="2"/>
    </row>
    <row r="15514" spans="1:4" x14ac:dyDescent="0.25">
      <c r="A15514" s="2">
        <v>540</v>
      </c>
      <c r="B15514">
        <v>17180</v>
      </c>
      <c r="C15514" s="3">
        <v>10744.358226</v>
      </c>
      <c r="D15514" s="2"/>
    </row>
    <row r="15515" spans="1:4" x14ac:dyDescent="0.25">
      <c r="A15515" s="2">
        <v>540</v>
      </c>
      <c r="B15515">
        <v>17181</v>
      </c>
      <c r="C15515" s="3">
        <v>10648.510431000001</v>
      </c>
      <c r="D15515" s="2"/>
    </row>
    <row r="15516" spans="1:4" x14ac:dyDescent="0.25">
      <c r="A15516" s="2">
        <v>540</v>
      </c>
      <c r="B15516">
        <v>17182</v>
      </c>
      <c r="C15516" s="3">
        <v>0</v>
      </c>
      <c r="D15516" s="2"/>
    </row>
    <row r="15517" spans="1:4" x14ac:dyDescent="0.25">
      <c r="A15517" s="2">
        <v>540</v>
      </c>
      <c r="B15517">
        <v>17183</v>
      </c>
      <c r="C15517" s="3">
        <v>0</v>
      </c>
      <c r="D15517" s="2"/>
    </row>
    <row r="15518" spans="1:4" x14ac:dyDescent="0.25">
      <c r="A15518" s="2">
        <v>540</v>
      </c>
      <c r="B15518">
        <v>17184</v>
      </c>
      <c r="C15518" s="3">
        <v>4270.6124109960001</v>
      </c>
      <c r="D15518" s="2"/>
    </row>
    <row r="15519" spans="1:4" x14ac:dyDescent="0.25">
      <c r="A15519" s="2">
        <v>540</v>
      </c>
      <c r="B15519">
        <v>17185</v>
      </c>
      <c r="C15519" s="3">
        <v>3142.9757529960002</v>
      </c>
      <c r="D15519" s="2"/>
    </row>
    <row r="15520" spans="1:4" x14ac:dyDescent="0.25">
      <c r="A15520" s="2">
        <v>540</v>
      </c>
      <c r="B15520">
        <v>17186</v>
      </c>
      <c r="C15520" s="3">
        <v>20233.539091999999</v>
      </c>
      <c r="D15520" s="2"/>
    </row>
    <row r="15521" spans="1:4" x14ac:dyDescent="0.25">
      <c r="A15521" s="2">
        <v>540</v>
      </c>
      <c r="B15521">
        <v>17187</v>
      </c>
      <c r="C15521" s="3">
        <v>20233.539091999999</v>
      </c>
      <c r="D15521" s="2"/>
    </row>
    <row r="15522" spans="1:4" x14ac:dyDescent="0.25">
      <c r="A15522" s="2">
        <v>540</v>
      </c>
      <c r="B15522">
        <v>17188</v>
      </c>
      <c r="C15522" s="3">
        <v>7756.6549569999997</v>
      </c>
      <c r="D15522" s="2"/>
    </row>
    <row r="15523" spans="1:4" x14ac:dyDescent="0.25">
      <c r="A15523" s="2">
        <v>540</v>
      </c>
      <c r="B15523">
        <v>17189</v>
      </c>
      <c r="C15523" s="3">
        <v>1209.1520579999999</v>
      </c>
      <c r="D15523" s="2"/>
    </row>
    <row r="15524" spans="1:4" x14ac:dyDescent="0.25">
      <c r="A15524" s="2">
        <v>540</v>
      </c>
      <c r="B15524">
        <v>17190</v>
      </c>
      <c r="C15524" s="3">
        <v>10534.744479999999</v>
      </c>
      <c r="D15524" s="2"/>
    </row>
    <row r="15525" spans="1:4" x14ac:dyDescent="0.25">
      <c r="A15525" s="2">
        <v>540</v>
      </c>
      <c r="B15525">
        <v>17191</v>
      </c>
      <c r="C15525" s="3">
        <v>10768.256441</v>
      </c>
      <c r="D15525" s="2"/>
    </row>
    <row r="15526" spans="1:4" x14ac:dyDescent="0.25">
      <c r="A15526" s="2">
        <v>540</v>
      </c>
      <c r="B15526">
        <v>17192</v>
      </c>
      <c r="C15526" s="3">
        <v>14249.466777</v>
      </c>
      <c r="D15526" s="2"/>
    </row>
    <row r="15527" spans="1:4" x14ac:dyDescent="0.25">
      <c r="A15527" s="2">
        <v>540</v>
      </c>
      <c r="B15527">
        <v>17193</v>
      </c>
      <c r="C15527" s="3">
        <v>14249.466777</v>
      </c>
      <c r="D15527" s="2"/>
    </row>
    <row r="15528" spans="1:4" x14ac:dyDescent="0.25">
      <c r="A15528" s="2">
        <v>540</v>
      </c>
      <c r="B15528">
        <v>17194</v>
      </c>
      <c r="C15528" s="3">
        <v>3744.747057</v>
      </c>
      <c r="D15528" s="2"/>
    </row>
    <row r="15529" spans="1:4" x14ac:dyDescent="0.25">
      <c r="A15529" s="2">
        <v>540</v>
      </c>
      <c r="B15529">
        <v>17195</v>
      </c>
      <c r="C15529" s="3">
        <v>1565.9923879999999</v>
      </c>
      <c r="D15529" s="2"/>
    </row>
    <row r="15530" spans="1:4" x14ac:dyDescent="0.25">
      <c r="A15530" s="2">
        <v>540</v>
      </c>
      <c r="B15530">
        <v>17196</v>
      </c>
      <c r="C15530" s="3">
        <v>38677.351855000001</v>
      </c>
      <c r="D15530" s="2"/>
    </row>
    <row r="15531" spans="1:4" x14ac:dyDescent="0.25">
      <c r="A15531" s="2">
        <v>540</v>
      </c>
      <c r="B15531">
        <v>17197</v>
      </c>
      <c r="C15531" s="3">
        <v>38677.351855000001</v>
      </c>
      <c r="D15531" s="2"/>
    </row>
    <row r="15532" spans="1:4" x14ac:dyDescent="0.25">
      <c r="A15532" s="2">
        <v>540</v>
      </c>
      <c r="B15532">
        <v>17198</v>
      </c>
      <c r="C15532" s="3">
        <v>1013.951028</v>
      </c>
      <c r="D15532" s="2"/>
    </row>
    <row r="15533" spans="1:4" x14ac:dyDescent="0.25">
      <c r="A15533" s="2">
        <v>540</v>
      </c>
      <c r="B15533">
        <v>17199</v>
      </c>
      <c r="C15533" s="3">
        <v>1136.8762360000001</v>
      </c>
      <c r="D15533" s="2"/>
    </row>
    <row r="15534" spans="1:4" x14ac:dyDescent="0.25">
      <c r="A15534" s="2">
        <v>540</v>
      </c>
      <c r="B15534">
        <v>17200</v>
      </c>
      <c r="C15534" s="3">
        <v>17239.024774000001</v>
      </c>
      <c r="D15534" s="2"/>
    </row>
    <row r="15535" spans="1:4" x14ac:dyDescent="0.25">
      <c r="A15535" s="2">
        <v>540</v>
      </c>
      <c r="B15535">
        <v>17201</v>
      </c>
      <c r="C15535" s="3">
        <v>17239.024774000001</v>
      </c>
      <c r="D15535" s="2"/>
    </row>
    <row r="15536" spans="1:4" x14ac:dyDescent="0.25">
      <c r="A15536" s="2">
        <v>540</v>
      </c>
      <c r="B15536">
        <v>17202</v>
      </c>
      <c r="C15536" s="3">
        <v>16460.909039999999</v>
      </c>
      <c r="D15536" s="2"/>
    </row>
    <row r="15537" spans="1:4" x14ac:dyDescent="0.25">
      <c r="A15537" s="2">
        <v>540</v>
      </c>
      <c r="B15537">
        <v>17203</v>
      </c>
      <c r="C15537" s="3">
        <v>16460.909039999999</v>
      </c>
      <c r="D15537" s="2"/>
    </row>
    <row r="15538" spans="1:4" x14ac:dyDescent="0.25">
      <c r="A15538" s="2">
        <v>540</v>
      </c>
      <c r="B15538">
        <v>17204</v>
      </c>
      <c r="C15538" s="3">
        <v>7607.8911900000003</v>
      </c>
      <c r="D15538" s="2"/>
    </row>
    <row r="15539" spans="1:4" x14ac:dyDescent="0.25">
      <c r="A15539" s="2">
        <v>540</v>
      </c>
      <c r="B15539">
        <v>17205</v>
      </c>
      <c r="C15539" s="3">
        <v>7607.8911900000003</v>
      </c>
      <c r="D15539" s="2"/>
    </row>
    <row r="15540" spans="1:4" x14ac:dyDescent="0.25">
      <c r="A15540" s="2">
        <v>540</v>
      </c>
      <c r="B15540">
        <v>17206</v>
      </c>
      <c r="C15540" s="3">
        <v>3571.2473519999999</v>
      </c>
      <c r="D15540" s="2"/>
    </row>
    <row r="15541" spans="1:4" x14ac:dyDescent="0.25">
      <c r="A15541" s="2">
        <v>540</v>
      </c>
      <c r="B15541">
        <v>17207</v>
      </c>
      <c r="C15541" s="3">
        <v>1750.9413489999999</v>
      </c>
      <c r="D15541" s="2"/>
    </row>
    <row r="15542" spans="1:4" x14ac:dyDescent="0.25">
      <c r="A15542" s="2">
        <v>540</v>
      </c>
      <c r="B15542">
        <v>17208</v>
      </c>
      <c r="C15542" s="3">
        <v>23287.627898999999</v>
      </c>
      <c r="D15542" s="2"/>
    </row>
    <row r="15543" spans="1:4" x14ac:dyDescent="0.25">
      <c r="A15543" s="2">
        <v>540</v>
      </c>
      <c r="B15543">
        <v>17209</v>
      </c>
      <c r="C15543" s="3">
        <v>23230.164344000001</v>
      </c>
      <c r="D15543" s="2"/>
    </row>
    <row r="15544" spans="1:4" x14ac:dyDescent="0.25">
      <c r="A15544" s="2">
        <v>540</v>
      </c>
      <c r="B15544">
        <v>17210</v>
      </c>
      <c r="C15544" s="3">
        <v>21375.160505</v>
      </c>
      <c r="D15544" s="2"/>
    </row>
    <row r="15545" spans="1:4" x14ac:dyDescent="0.25">
      <c r="A15545" s="2">
        <v>540</v>
      </c>
      <c r="B15545">
        <v>17211</v>
      </c>
      <c r="C15545" s="3">
        <v>21375.160505</v>
      </c>
      <c r="D15545" s="2"/>
    </row>
    <row r="15546" spans="1:4" x14ac:dyDescent="0.25">
      <c r="A15546" s="2">
        <v>540</v>
      </c>
      <c r="B15546">
        <v>17212</v>
      </c>
      <c r="C15546" s="3">
        <v>1750.9413489999999</v>
      </c>
      <c r="D15546" s="2"/>
    </row>
    <row r="15547" spans="1:4" x14ac:dyDescent="0.25">
      <c r="A15547" s="2">
        <v>540</v>
      </c>
      <c r="B15547">
        <v>17213</v>
      </c>
      <c r="C15547" s="3">
        <v>567.37644399999999</v>
      </c>
      <c r="D15547" s="2"/>
    </row>
    <row r="15548" spans="1:4" x14ac:dyDescent="0.25">
      <c r="A15548" s="2">
        <v>540</v>
      </c>
      <c r="B15548">
        <v>17214</v>
      </c>
      <c r="C15548" s="3">
        <v>3658.6129529999998</v>
      </c>
      <c r="D15548" s="2"/>
    </row>
    <row r="15549" spans="1:4" x14ac:dyDescent="0.25">
      <c r="A15549" s="2">
        <v>540</v>
      </c>
      <c r="B15549">
        <v>17215</v>
      </c>
      <c r="C15549" s="3">
        <v>7424.3856020000003</v>
      </c>
      <c r="D15549" s="2"/>
    </row>
    <row r="15550" spans="1:4" x14ac:dyDescent="0.25">
      <c r="A15550" s="2">
        <v>540</v>
      </c>
      <c r="B15550">
        <v>17216</v>
      </c>
      <c r="C15550" s="3">
        <v>6849.2725200000004</v>
      </c>
      <c r="D15550" s="2"/>
    </row>
    <row r="15551" spans="1:4" x14ac:dyDescent="0.25">
      <c r="A15551" s="2">
        <v>540</v>
      </c>
      <c r="B15551">
        <v>17217</v>
      </c>
      <c r="C15551" s="3">
        <v>6005.9324040000001</v>
      </c>
      <c r="D15551" s="2"/>
    </row>
    <row r="15552" spans="1:4" x14ac:dyDescent="0.25">
      <c r="A15552" s="2">
        <v>540</v>
      </c>
      <c r="B15552">
        <v>17218</v>
      </c>
      <c r="C15552" s="3">
        <v>898.85282299999994</v>
      </c>
      <c r="D15552" s="2"/>
    </row>
    <row r="15553" spans="1:4" x14ac:dyDescent="0.25">
      <c r="A15553" s="2">
        <v>540</v>
      </c>
      <c r="B15553">
        <v>17219</v>
      </c>
      <c r="C15553" s="3">
        <v>682.867031</v>
      </c>
      <c r="D15553" s="2"/>
    </row>
    <row r="15554" spans="1:4" x14ac:dyDescent="0.25">
      <c r="A15554" s="2">
        <v>540</v>
      </c>
      <c r="B15554">
        <v>17220</v>
      </c>
      <c r="C15554" s="3">
        <v>304.48045200000001</v>
      </c>
      <c r="D15554" s="2"/>
    </row>
    <row r="15555" spans="1:4" x14ac:dyDescent="0.25">
      <c r="A15555" s="2">
        <v>540</v>
      </c>
      <c r="B15555">
        <v>17221</v>
      </c>
      <c r="C15555" s="3">
        <v>275.67699199999998</v>
      </c>
      <c r="D15555" s="2"/>
    </row>
    <row r="15556" spans="1:4" x14ac:dyDescent="0.25">
      <c r="A15556" s="2">
        <v>540</v>
      </c>
      <c r="B15556">
        <v>17222</v>
      </c>
      <c r="C15556" s="3">
        <v>1283.32611</v>
      </c>
      <c r="D15556" s="2"/>
    </row>
    <row r="15557" spans="1:4" x14ac:dyDescent="0.25">
      <c r="A15557" s="2">
        <v>540</v>
      </c>
      <c r="B15557">
        <v>17223</v>
      </c>
      <c r="C15557" s="3">
        <v>1283.32611</v>
      </c>
      <c r="D15557" s="2"/>
    </row>
    <row r="15558" spans="1:4" x14ac:dyDescent="0.25">
      <c r="A15558" s="2">
        <v>540</v>
      </c>
      <c r="B15558">
        <v>17224</v>
      </c>
      <c r="C15558" s="3">
        <v>3697.5089130000001</v>
      </c>
      <c r="D15558" s="2"/>
    </row>
    <row r="15559" spans="1:4" x14ac:dyDescent="0.25">
      <c r="A15559" s="2">
        <v>540</v>
      </c>
      <c r="B15559">
        <v>17225</v>
      </c>
      <c r="C15559" s="3">
        <v>4118.2764479999996</v>
      </c>
      <c r="D15559" s="2"/>
    </row>
    <row r="15560" spans="1:4" x14ac:dyDescent="0.25">
      <c r="A15560" s="2">
        <v>540</v>
      </c>
      <c r="B15560">
        <v>17226</v>
      </c>
      <c r="C15560" s="3">
        <v>4528.7593530000004</v>
      </c>
      <c r="D15560" s="2"/>
    </row>
    <row r="15561" spans="1:4" x14ac:dyDescent="0.25">
      <c r="A15561" s="2">
        <v>540</v>
      </c>
      <c r="B15561">
        <v>17227</v>
      </c>
      <c r="C15561" s="3">
        <v>4522.7625959999996</v>
      </c>
      <c r="D15561" s="2"/>
    </row>
    <row r="15562" spans="1:4" x14ac:dyDescent="0.25">
      <c r="A15562" s="2">
        <v>540</v>
      </c>
      <c r="B15562">
        <v>17228</v>
      </c>
      <c r="C15562" s="3">
        <v>1273.2452510000001</v>
      </c>
      <c r="D15562" s="2"/>
    </row>
    <row r="15563" spans="1:4" x14ac:dyDescent="0.25">
      <c r="A15563" s="2">
        <v>540</v>
      </c>
      <c r="B15563">
        <v>17229</v>
      </c>
      <c r="C15563" s="3">
        <v>1273.2452510000001</v>
      </c>
      <c r="D15563" s="2"/>
    </row>
    <row r="15564" spans="1:4" x14ac:dyDescent="0.25">
      <c r="A15564" s="2">
        <v>540</v>
      </c>
      <c r="B15564">
        <v>17230</v>
      </c>
      <c r="C15564" s="3">
        <v>17914.069288999999</v>
      </c>
      <c r="D15564" s="2"/>
    </row>
    <row r="15565" spans="1:4" x14ac:dyDescent="0.25">
      <c r="A15565" s="2">
        <v>540</v>
      </c>
      <c r="B15565">
        <v>17231</v>
      </c>
      <c r="C15565" s="3">
        <v>17914.069288999999</v>
      </c>
      <c r="D15565" s="2"/>
    </row>
    <row r="15566" spans="1:4" x14ac:dyDescent="0.25">
      <c r="A15566" s="2">
        <v>540</v>
      </c>
      <c r="B15566">
        <v>17232</v>
      </c>
      <c r="C15566" s="3">
        <v>748.94085199999995</v>
      </c>
      <c r="D15566" s="2"/>
    </row>
    <row r="15567" spans="1:4" x14ac:dyDescent="0.25">
      <c r="A15567" s="2">
        <v>540</v>
      </c>
      <c r="B15567">
        <v>17233</v>
      </c>
      <c r="C15567" s="3">
        <v>8684.9990689999995</v>
      </c>
      <c r="D15567" s="2"/>
    </row>
    <row r="15568" spans="1:4" x14ac:dyDescent="0.25">
      <c r="A15568" s="2">
        <v>540</v>
      </c>
      <c r="B15568">
        <v>17234</v>
      </c>
      <c r="C15568" s="3">
        <v>30759.665916999998</v>
      </c>
      <c r="D15568" s="2"/>
    </row>
    <row r="15569" spans="1:4" x14ac:dyDescent="0.25">
      <c r="A15569" s="2">
        <v>540</v>
      </c>
      <c r="B15569">
        <v>17235</v>
      </c>
      <c r="C15569" s="3">
        <v>31702.751046000001</v>
      </c>
      <c r="D15569" s="2"/>
    </row>
    <row r="15570" spans="1:4" x14ac:dyDescent="0.25">
      <c r="A15570" s="2">
        <v>540</v>
      </c>
      <c r="B15570">
        <v>17236</v>
      </c>
      <c r="C15570" s="3">
        <v>7021.8177020000003</v>
      </c>
      <c r="D15570" s="2"/>
    </row>
    <row r="15571" spans="1:4" x14ac:dyDescent="0.25">
      <c r="A15571" s="2">
        <v>540</v>
      </c>
      <c r="B15571">
        <v>17237</v>
      </c>
      <c r="C15571" s="3">
        <v>13816.860817999999</v>
      </c>
      <c r="D15571" s="2"/>
    </row>
    <row r="15572" spans="1:4" x14ac:dyDescent="0.25">
      <c r="A15572" s="2">
        <v>540</v>
      </c>
      <c r="B15572">
        <v>17238</v>
      </c>
      <c r="C15572" s="3">
        <v>3091.8458900000001</v>
      </c>
      <c r="D15572" s="2"/>
    </row>
    <row r="15573" spans="1:4" x14ac:dyDescent="0.25">
      <c r="A15573" s="2">
        <v>540</v>
      </c>
      <c r="B15573">
        <v>17239</v>
      </c>
      <c r="C15573" s="3">
        <v>5142.9991099999997</v>
      </c>
      <c r="D15573" s="2"/>
    </row>
    <row r="15574" spans="1:4" x14ac:dyDescent="0.25">
      <c r="A15574" s="2">
        <v>540</v>
      </c>
      <c r="B15574">
        <v>17240</v>
      </c>
      <c r="C15574" s="3">
        <v>6818.0408010000001</v>
      </c>
      <c r="D15574" s="2"/>
    </row>
    <row r="15575" spans="1:4" x14ac:dyDescent="0.25">
      <c r="A15575" s="2">
        <v>540</v>
      </c>
      <c r="B15575">
        <v>17241</v>
      </c>
      <c r="C15575" s="3">
        <v>9782.1692569999996</v>
      </c>
      <c r="D15575" s="2"/>
    </row>
    <row r="15576" spans="1:4" x14ac:dyDescent="0.25">
      <c r="A15576" s="2">
        <v>540</v>
      </c>
      <c r="B15576">
        <v>17242</v>
      </c>
      <c r="C15576" s="3">
        <v>13808.619893999999</v>
      </c>
      <c r="D15576" s="2"/>
    </row>
    <row r="15577" spans="1:4" x14ac:dyDescent="0.25">
      <c r="A15577" s="2">
        <v>540</v>
      </c>
      <c r="B15577">
        <v>17243</v>
      </c>
      <c r="C15577" s="3">
        <v>13808.619893999999</v>
      </c>
      <c r="D15577" s="2"/>
    </row>
    <row r="15578" spans="1:4" x14ac:dyDescent="0.25">
      <c r="A15578" s="2">
        <v>540</v>
      </c>
      <c r="B15578">
        <v>17244</v>
      </c>
      <c r="C15578" s="3">
        <v>1990.1528499999999</v>
      </c>
      <c r="D15578" s="2"/>
    </row>
    <row r="15579" spans="1:4" x14ac:dyDescent="0.25">
      <c r="A15579" s="2">
        <v>540</v>
      </c>
      <c r="B15579">
        <v>17246</v>
      </c>
      <c r="C15579" s="3">
        <v>8405.3255669999999</v>
      </c>
      <c r="D15579" s="2"/>
    </row>
    <row r="15580" spans="1:4" x14ac:dyDescent="0.25">
      <c r="A15580" s="2">
        <v>540</v>
      </c>
      <c r="B15580">
        <v>17247</v>
      </c>
      <c r="C15580" s="3">
        <v>13722.089215</v>
      </c>
      <c r="D15580" s="2"/>
    </row>
    <row r="15581" spans="1:4" x14ac:dyDescent="0.25">
      <c r="A15581" s="2">
        <v>540</v>
      </c>
      <c r="B15581">
        <v>17248</v>
      </c>
      <c r="C15581" s="3">
        <v>15824.431338</v>
      </c>
      <c r="D15581" s="2"/>
    </row>
    <row r="15582" spans="1:4" x14ac:dyDescent="0.25">
      <c r="A15582" s="2">
        <v>540</v>
      </c>
      <c r="B15582">
        <v>17249</v>
      </c>
      <c r="C15582" s="3">
        <v>15824.431338</v>
      </c>
      <c r="D15582" s="2"/>
    </row>
    <row r="15583" spans="1:4" x14ac:dyDescent="0.25">
      <c r="A15583" s="2">
        <v>540</v>
      </c>
      <c r="B15583">
        <v>17250</v>
      </c>
      <c r="C15583" s="3">
        <v>2042.654137</v>
      </c>
      <c r="D15583" s="2"/>
    </row>
    <row r="15584" spans="1:4" x14ac:dyDescent="0.25">
      <c r="A15584" s="2">
        <v>540</v>
      </c>
      <c r="B15584">
        <v>17251</v>
      </c>
      <c r="C15584" s="3">
        <v>3898.5000030000001</v>
      </c>
      <c r="D15584" s="2"/>
    </row>
    <row r="15585" spans="1:4" x14ac:dyDescent="0.25">
      <c r="A15585" s="2">
        <v>540</v>
      </c>
      <c r="B15585">
        <v>17252</v>
      </c>
      <c r="C15585" s="3">
        <v>7942.6563820000001</v>
      </c>
      <c r="D15585" s="2"/>
    </row>
    <row r="15586" spans="1:4" x14ac:dyDescent="0.25">
      <c r="A15586" s="2">
        <v>540</v>
      </c>
      <c r="B15586">
        <v>17253</v>
      </c>
      <c r="C15586" s="3">
        <v>7986.7735869999997</v>
      </c>
      <c r="D15586" s="2"/>
    </row>
    <row r="15587" spans="1:4" x14ac:dyDescent="0.25">
      <c r="A15587" s="2">
        <v>540</v>
      </c>
      <c r="B15587">
        <v>17254</v>
      </c>
      <c r="C15587" s="3">
        <v>277.97213299999999</v>
      </c>
      <c r="D15587" s="2"/>
    </row>
    <row r="15588" spans="1:4" x14ac:dyDescent="0.25">
      <c r="A15588" s="2">
        <v>540</v>
      </c>
      <c r="B15588">
        <v>17255</v>
      </c>
      <c r="C15588" s="3">
        <v>222.17823000000001</v>
      </c>
      <c r="D15588" s="2"/>
    </row>
    <row r="15589" spans="1:4" x14ac:dyDescent="0.25">
      <c r="A15589" s="2">
        <v>540</v>
      </c>
      <c r="B15589">
        <v>17256</v>
      </c>
      <c r="C15589" s="3">
        <v>6343.808728</v>
      </c>
      <c r="D15589" s="2"/>
    </row>
    <row r="15590" spans="1:4" x14ac:dyDescent="0.25">
      <c r="A15590" s="2">
        <v>540</v>
      </c>
      <c r="B15590">
        <v>17257</v>
      </c>
      <c r="C15590" s="3">
        <v>7573.3928310000001</v>
      </c>
      <c r="D15590" s="2"/>
    </row>
    <row r="15591" spans="1:4" x14ac:dyDescent="0.25">
      <c r="A15591" s="2">
        <v>540</v>
      </c>
      <c r="B15591">
        <v>17258</v>
      </c>
      <c r="C15591" s="3">
        <v>3404.8244770000001</v>
      </c>
      <c r="D15591" s="2"/>
    </row>
    <row r="15592" spans="1:4" x14ac:dyDescent="0.25">
      <c r="A15592" s="2">
        <v>540</v>
      </c>
      <c r="B15592">
        <v>17259</v>
      </c>
      <c r="C15592" s="3">
        <v>4322.9899770000002</v>
      </c>
      <c r="D15592" s="2"/>
    </row>
    <row r="15593" spans="1:4" x14ac:dyDescent="0.25">
      <c r="A15593" s="2">
        <v>540</v>
      </c>
      <c r="B15593">
        <v>17260</v>
      </c>
      <c r="C15593" s="3">
        <v>66.184033999999997</v>
      </c>
      <c r="D15593" s="2"/>
    </row>
    <row r="15594" spans="1:4" x14ac:dyDescent="0.25">
      <c r="A15594" s="2">
        <v>540</v>
      </c>
      <c r="B15594">
        <v>17262</v>
      </c>
      <c r="C15594" s="3">
        <v>8747.3816220000008</v>
      </c>
      <c r="D15594" s="2"/>
    </row>
    <row r="15595" spans="1:4" x14ac:dyDescent="0.25">
      <c r="A15595" s="2">
        <v>540</v>
      </c>
      <c r="B15595">
        <v>17263</v>
      </c>
      <c r="C15595" s="3">
        <v>8747.3816220000008</v>
      </c>
      <c r="D15595" s="2"/>
    </row>
    <row r="15596" spans="1:4" x14ac:dyDescent="0.25">
      <c r="A15596" s="2">
        <v>540</v>
      </c>
      <c r="B15596">
        <v>17264</v>
      </c>
      <c r="C15596" s="3">
        <v>145.95538500000001</v>
      </c>
      <c r="D15596" s="2"/>
    </row>
    <row r="15597" spans="1:4" x14ac:dyDescent="0.25">
      <c r="A15597" s="2">
        <v>540</v>
      </c>
      <c r="B15597">
        <v>17265</v>
      </c>
      <c r="C15597" s="3">
        <v>132.57424800000001</v>
      </c>
      <c r="D15597" s="2"/>
    </row>
    <row r="15598" spans="1:4" x14ac:dyDescent="0.25">
      <c r="A15598" s="2">
        <v>540</v>
      </c>
      <c r="B15598">
        <v>17266</v>
      </c>
      <c r="C15598" s="3">
        <v>2191.118606</v>
      </c>
      <c r="D15598" s="2"/>
    </row>
    <row r="15599" spans="1:4" x14ac:dyDescent="0.25">
      <c r="A15599" s="2">
        <v>540</v>
      </c>
      <c r="B15599">
        <v>17267</v>
      </c>
      <c r="C15599" s="3">
        <v>2040.289327</v>
      </c>
      <c r="D15599" s="2"/>
    </row>
    <row r="15600" spans="1:4" x14ac:dyDescent="0.25">
      <c r="A15600" s="2">
        <v>540</v>
      </c>
      <c r="B15600">
        <v>17268</v>
      </c>
      <c r="C15600" s="3">
        <v>8586.2716729999993</v>
      </c>
      <c r="D15600" s="2"/>
    </row>
    <row r="15601" spans="1:4" x14ac:dyDescent="0.25">
      <c r="A15601" s="2">
        <v>540</v>
      </c>
      <c r="B15601">
        <v>17269</v>
      </c>
      <c r="C15601" s="3">
        <v>8293.1250959999998</v>
      </c>
      <c r="D15601" s="2"/>
    </row>
    <row r="15602" spans="1:4" x14ac:dyDescent="0.25">
      <c r="A15602" s="2">
        <v>540</v>
      </c>
      <c r="B15602">
        <v>17270</v>
      </c>
      <c r="C15602" s="3">
        <v>5671.2121939999997</v>
      </c>
      <c r="D15602" s="2"/>
    </row>
    <row r="15603" spans="1:4" x14ac:dyDescent="0.25">
      <c r="A15603" s="2">
        <v>540</v>
      </c>
      <c r="B15603">
        <v>17271</v>
      </c>
      <c r="C15603" s="3">
        <v>5548.1710880000001</v>
      </c>
      <c r="D15603" s="2"/>
    </row>
    <row r="15604" spans="1:4" x14ac:dyDescent="0.25">
      <c r="A15604" s="2">
        <v>540</v>
      </c>
      <c r="B15604">
        <v>17272</v>
      </c>
      <c r="C15604" s="3">
        <v>15840.621114998001</v>
      </c>
      <c r="D15604" s="2"/>
    </row>
    <row r="15605" spans="1:4" x14ac:dyDescent="0.25">
      <c r="A15605" s="2">
        <v>540</v>
      </c>
      <c r="B15605">
        <v>17273</v>
      </c>
      <c r="C15605" s="3">
        <v>16895.093999998</v>
      </c>
      <c r="D15605" s="2"/>
    </row>
    <row r="15606" spans="1:4" x14ac:dyDescent="0.25">
      <c r="A15606" s="2">
        <v>540</v>
      </c>
      <c r="B15606">
        <v>17274</v>
      </c>
      <c r="C15606" s="3">
        <v>5179.6252370000002</v>
      </c>
      <c r="D15606" s="2"/>
    </row>
    <row r="15607" spans="1:4" x14ac:dyDescent="0.25">
      <c r="A15607" s="2">
        <v>540</v>
      </c>
      <c r="B15607">
        <v>17275</v>
      </c>
      <c r="C15607" s="3">
        <v>5179.6252370000002</v>
      </c>
      <c r="D15607" s="2"/>
    </row>
    <row r="15608" spans="1:4" x14ac:dyDescent="0.25">
      <c r="A15608" s="2">
        <v>540</v>
      </c>
      <c r="B15608">
        <v>17276</v>
      </c>
      <c r="C15608" s="3">
        <v>4869.966437</v>
      </c>
      <c r="D15608" s="2"/>
    </row>
    <row r="15609" spans="1:4" x14ac:dyDescent="0.25">
      <c r="A15609" s="2">
        <v>540</v>
      </c>
      <c r="B15609">
        <v>17277</v>
      </c>
      <c r="C15609" s="3">
        <v>4211.9209680000004</v>
      </c>
      <c r="D15609" s="2"/>
    </row>
    <row r="15610" spans="1:4" x14ac:dyDescent="0.25">
      <c r="A15610" s="2">
        <v>540</v>
      </c>
      <c r="B15610">
        <v>17278</v>
      </c>
      <c r="C15610" s="3">
        <v>8135.1314400000001</v>
      </c>
      <c r="D15610" s="2"/>
    </row>
    <row r="15611" spans="1:4" x14ac:dyDescent="0.25">
      <c r="A15611" s="2">
        <v>540</v>
      </c>
      <c r="B15611">
        <v>17279</v>
      </c>
      <c r="C15611" s="3">
        <v>7592.3521190000001</v>
      </c>
      <c r="D15611" s="2"/>
    </row>
    <row r="15612" spans="1:4" x14ac:dyDescent="0.25">
      <c r="A15612" s="2">
        <v>540</v>
      </c>
      <c r="B15612">
        <v>17280</v>
      </c>
      <c r="C15612" s="3">
        <v>12438.563756</v>
      </c>
      <c r="D15612" s="2"/>
    </row>
    <row r="15613" spans="1:4" x14ac:dyDescent="0.25">
      <c r="A15613" s="2">
        <v>540</v>
      </c>
      <c r="B15613">
        <v>17281</v>
      </c>
      <c r="C15613" s="3">
        <v>12438.563756</v>
      </c>
      <c r="D15613" s="2"/>
    </row>
    <row r="15614" spans="1:4" x14ac:dyDescent="0.25">
      <c r="A15614" s="2">
        <v>540</v>
      </c>
      <c r="B15614">
        <v>17282</v>
      </c>
      <c r="C15614" s="3">
        <v>2564.8441499999999</v>
      </c>
      <c r="D15614" s="2"/>
    </row>
    <row r="15615" spans="1:4" x14ac:dyDescent="0.25">
      <c r="A15615" s="2">
        <v>540</v>
      </c>
      <c r="B15615">
        <v>17283</v>
      </c>
      <c r="C15615" s="3">
        <v>2564.8441499999999</v>
      </c>
      <c r="D15615" s="2"/>
    </row>
    <row r="15616" spans="1:4" x14ac:dyDescent="0.25">
      <c r="A15616" s="2">
        <v>540</v>
      </c>
      <c r="B15616">
        <v>17284</v>
      </c>
      <c r="C15616" s="3">
        <v>1671.371214</v>
      </c>
      <c r="D15616" s="2"/>
    </row>
    <row r="15617" spans="1:4" x14ac:dyDescent="0.25">
      <c r="A15617" s="2">
        <v>540</v>
      </c>
      <c r="B15617">
        <v>17285</v>
      </c>
      <c r="C15617" s="3">
        <v>1568.8783519999999</v>
      </c>
      <c r="D15617" s="2"/>
    </row>
    <row r="15618" spans="1:4" x14ac:dyDescent="0.25">
      <c r="A15618" s="2">
        <v>540</v>
      </c>
      <c r="B15618">
        <v>17286</v>
      </c>
      <c r="C15618" s="3">
        <v>2108.5278290000001</v>
      </c>
      <c r="D15618" s="2"/>
    </row>
    <row r="15619" spans="1:4" x14ac:dyDescent="0.25">
      <c r="A15619" s="2">
        <v>540</v>
      </c>
      <c r="B15619">
        <v>17287</v>
      </c>
      <c r="C15619" s="3">
        <v>2108.5278290000001</v>
      </c>
      <c r="D15619" s="2"/>
    </row>
    <row r="15620" spans="1:4" x14ac:dyDescent="0.25">
      <c r="A15620" s="2">
        <v>540</v>
      </c>
      <c r="B15620">
        <v>17288</v>
      </c>
      <c r="C15620" s="3">
        <v>3345.320283</v>
      </c>
      <c r="D15620" s="2"/>
    </row>
    <row r="15621" spans="1:4" x14ac:dyDescent="0.25">
      <c r="A15621" s="2">
        <v>540</v>
      </c>
      <c r="B15621">
        <v>17289</v>
      </c>
      <c r="C15621" s="3">
        <v>3345.320283</v>
      </c>
      <c r="D15621" s="2"/>
    </row>
    <row r="15622" spans="1:4" x14ac:dyDescent="0.25">
      <c r="A15622" s="2">
        <v>540</v>
      </c>
      <c r="B15622">
        <v>17290</v>
      </c>
      <c r="C15622" s="3">
        <v>3228.1769329990002</v>
      </c>
      <c r="D15622" s="2"/>
    </row>
    <row r="15623" spans="1:4" x14ac:dyDescent="0.25">
      <c r="A15623" s="2">
        <v>540</v>
      </c>
      <c r="B15623">
        <v>17291</v>
      </c>
      <c r="C15623" s="3">
        <v>3007.9460399989998</v>
      </c>
      <c r="D15623" s="2"/>
    </row>
    <row r="15624" spans="1:4" x14ac:dyDescent="0.25">
      <c r="A15624" s="2">
        <v>540</v>
      </c>
      <c r="B15624">
        <v>17292</v>
      </c>
      <c r="C15624" s="3">
        <v>31996.960340000001</v>
      </c>
      <c r="D15624" s="2"/>
    </row>
    <row r="15625" spans="1:4" x14ac:dyDescent="0.25">
      <c r="A15625" s="2">
        <v>540</v>
      </c>
      <c r="B15625">
        <v>17293</v>
      </c>
      <c r="C15625" s="3">
        <v>32230.19656</v>
      </c>
      <c r="D15625" s="2"/>
    </row>
    <row r="15626" spans="1:4" x14ac:dyDescent="0.25">
      <c r="A15626" s="2">
        <v>540</v>
      </c>
      <c r="B15626">
        <v>17294</v>
      </c>
      <c r="C15626" s="3">
        <v>14088.196604999999</v>
      </c>
      <c r="D15626" s="2"/>
    </row>
    <row r="15627" spans="1:4" x14ac:dyDescent="0.25">
      <c r="A15627" s="2">
        <v>540</v>
      </c>
      <c r="B15627">
        <v>17295</v>
      </c>
      <c r="C15627" s="3">
        <v>14404.148857</v>
      </c>
      <c r="D15627" s="2"/>
    </row>
    <row r="15628" spans="1:4" x14ac:dyDescent="0.25">
      <c r="A15628" s="2">
        <v>540</v>
      </c>
      <c r="B15628">
        <v>17296</v>
      </c>
      <c r="C15628" s="3">
        <v>5330.8573999999999</v>
      </c>
      <c r="D15628" s="2"/>
    </row>
    <row r="15629" spans="1:4" x14ac:dyDescent="0.25">
      <c r="A15629" s="2">
        <v>540</v>
      </c>
      <c r="B15629">
        <v>17297</v>
      </c>
      <c r="C15629" s="3">
        <v>7127.6435670000001</v>
      </c>
      <c r="D15629" s="2"/>
    </row>
    <row r="15630" spans="1:4" x14ac:dyDescent="0.25">
      <c r="A15630" s="2">
        <v>540</v>
      </c>
      <c r="B15630">
        <v>17298</v>
      </c>
      <c r="C15630" s="3">
        <v>9095.1987750000008</v>
      </c>
      <c r="D15630" s="2"/>
    </row>
    <row r="15631" spans="1:4" x14ac:dyDescent="0.25">
      <c r="A15631" s="2">
        <v>540</v>
      </c>
      <c r="B15631">
        <v>17299</v>
      </c>
      <c r="C15631" s="3">
        <v>9095.1987750000008</v>
      </c>
      <c r="D15631" s="2"/>
    </row>
    <row r="15632" spans="1:4" x14ac:dyDescent="0.25">
      <c r="A15632" s="2">
        <v>540</v>
      </c>
      <c r="B15632">
        <v>17300</v>
      </c>
      <c r="C15632" s="3">
        <v>64203.084464</v>
      </c>
      <c r="D15632" s="2"/>
    </row>
    <row r="15633" spans="1:4" x14ac:dyDescent="0.25">
      <c r="A15633" s="2">
        <v>540</v>
      </c>
      <c r="B15633">
        <v>17301</v>
      </c>
      <c r="C15633" s="3">
        <v>2.074252</v>
      </c>
      <c r="D15633" s="2"/>
    </row>
    <row r="15634" spans="1:4" x14ac:dyDescent="0.25">
      <c r="A15634" s="2">
        <v>540</v>
      </c>
      <c r="B15634">
        <v>17302</v>
      </c>
      <c r="C15634" s="3">
        <v>6290.811831</v>
      </c>
      <c r="D15634" s="2"/>
    </row>
    <row r="15635" spans="1:4" x14ac:dyDescent="0.25">
      <c r="A15635" s="2">
        <v>540</v>
      </c>
      <c r="B15635">
        <v>17303</v>
      </c>
      <c r="C15635" s="3">
        <v>6290.811831</v>
      </c>
      <c r="D15635" s="2"/>
    </row>
    <row r="15636" spans="1:4" x14ac:dyDescent="0.25">
      <c r="A15636" s="2">
        <v>540</v>
      </c>
      <c r="B15636">
        <v>17304</v>
      </c>
      <c r="C15636" s="3">
        <v>9489.1096130000005</v>
      </c>
      <c r="D15636" s="2"/>
    </row>
    <row r="15637" spans="1:4" x14ac:dyDescent="0.25">
      <c r="A15637" s="2">
        <v>540</v>
      </c>
      <c r="B15637">
        <v>17305</v>
      </c>
      <c r="C15637" s="3">
        <v>9073.4339880000007</v>
      </c>
      <c r="D15637" s="2"/>
    </row>
    <row r="15638" spans="1:4" x14ac:dyDescent="0.25">
      <c r="A15638" s="2">
        <v>540</v>
      </c>
      <c r="B15638">
        <v>17306</v>
      </c>
      <c r="C15638" s="3">
        <v>1729.5449570000001</v>
      </c>
      <c r="D15638" s="2"/>
    </row>
    <row r="15639" spans="1:4" x14ac:dyDescent="0.25">
      <c r="A15639" s="2">
        <v>540</v>
      </c>
      <c r="B15639">
        <v>17307</v>
      </c>
      <c r="C15639" s="3">
        <v>779.925206</v>
      </c>
      <c r="D15639" s="2"/>
    </row>
    <row r="15640" spans="1:4" x14ac:dyDescent="0.25">
      <c r="A15640" s="2">
        <v>540</v>
      </c>
      <c r="B15640">
        <v>17308</v>
      </c>
      <c r="C15640" s="3">
        <v>5904.9087360000003</v>
      </c>
      <c r="D15640" s="2"/>
    </row>
    <row r="15641" spans="1:4" x14ac:dyDescent="0.25">
      <c r="A15641" s="2">
        <v>540</v>
      </c>
      <c r="B15641">
        <v>17309</v>
      </c>
      <c r="C15641" s="3">
        <v>5904.9087360000003</v>
      </c>
      <c r="D15641" s="2"/>
    </row>
    <row r="15642" spans="1:4" x14ac:dyDescent="0.25">
      <c r="A15642" s="2">
        <v>540</v>
      </c>
      <c r="B15642">
        <v>17310</v>
      </c>
      <c r="C15642" s="3">
        <v>6504.9316500000004</v>
      </c>
      <c r="D15642" s="2"/>
    </row>
    <row r="15643" spans="1:4" x14ac:dyDescent="0.25">
      <c r="A15643" s="2">
        <v>540</v>
      </c>
      <c r="B15643">
        <v>17311</v>
      </c>
      <c r="C15643" s="3">
        <v>4073.328027</v>
      </c>
      <c r="D15643" s="2"/>
    </row>
    <row r="15644" spans="1:4" x14ac:dyDescent="0.25">
      <c r="A15644" s="2">
        <v>540</v>
      </c>
      <c r="B15644">
        <v>17312</v>
      </c>
      <c r="C15644" s="3">
        <v>2.074252</v>
      </c>
      <c r="D15644" s="2"/>
    </row>
    <row r="15645" spans="1:4" x14ac:dyDescent="0.25">
      <c r="A15645" s="2">
        <v>540</v>
      </c>
      <c r="B15645">
        <v>17313</v>
      </c>
      <c r="C15645" s="3">
        <v>1868.6189509999999</v>
      </c>
      <c r="D15645" s="2"/>
    </row>
    <row r="15646" spans="1:4" x14ac:dyDescent="0.25">
      <c r="A15646" s="2">
        <v>540</v>
      </c>
      <c r="B15646">
        <v>17314</v>
      </c>
      <c r="C15646" s="3">
        <v>110.304922</v>
      </c>
      <c r="D15646" s="2"/>
    </row>
    <row r="15647" spans="1:4" x14ac:dyDescent="0.25">
      <c r="A15647" s="2">
        <v>540</v>
      </c>
      <c r="B15647">
        <v>17315</v>
      </c>
      <c r="C15647" s="3">
        <v>113.49194</v>
      </c>
      <c r="D15647" s="2"/>
    </row>
    <row r="15648" spans="1:4" x14ac:dyDescent="0.25">
      <c r="A15648" s="2">
        <v>540</v>
      </c>
      <c r="B15648">
        <v>17316</v>
      </c>
      <c r="C15648" s="3">
        <v>17741.797970666001</v>
      </c>
      <c r="D15648" s="2"/>
    </row>
    <row r="15649" spans="1:4" x14ac:dyDescent="0.25">
      <c r="A15649" s="2">
        <v>540</v>
      </c>
      <c r="B15649">
        <v>17317</v>
      </c>
      <c r="C15649" s="3">
        <v>17741.797970666001</v>
      </c>
      <c r="D15649" s="2"/>
    </row>
    <row r="15650" spans="1:4" x14ac:dyDescent="0.25">
      <c r="A15650" s="2">
        <v>540</v>
      </c>
      <c r="B15650">
        <v>17318</v>
      </c>
      <c r="C15650" s="3">
        <v>1067.908394</v>
      </c>
      <c r="D15650" s="2"/>
    </row>
    <row r="15651" spans="1:4" x14ac:dyDescent="0.25">
      <c r="A15651" s="2">
        <v>540</v>
      </c>
      <c r="B15651">
        <v>17319</v>
      </c>
      <c r="C15651" s="3">
        <v>8103.7065570000004</v>
      </c>
      <c r="D15651" s="2"/>
    </row>
    <row r="15652" spans="1:4" x14ac:dyDescent="0.25">
      <c r="A15652" s="2">
        <v>540</v>
      </c>
      <c r="B15652">
        <v>17320</v>
      </c>
      <c r="C15652" s="3">
        <v>1603.443266</v>
      </c>
      <c r="D15652" s="2"/>
    </row>
    <row r="15653" spans="1:4" x14ac:dyDescent="0.25">
      <c r="A15653" s="2">
        <v>540</v>
      </c>
      <c r="B15653">
        <v>17321</v>
      </c>
      <c r="C15653" s="3">
        <v>1799.6763550000001</v>
      </c>
      <c r="D15653" s="2"/>
    </row>
    <row r="15654" spans="1:4" x14ac:dyDescent="0.25">
      <c r="A15654" s="2">
        <v>540</v>
      </c>
      <c r="B15654">
        <v>17322</v>
      </c>
      <c r="C15654" s="3">
        <v>3924.3810640000002</v>
      </c>
      <c r="D15654" s="2"/>
    </row>
    <row r="15655" spans="1:4" x14ac:dyDescent="0.25">
      <c r="A15655" s="2">
        <v>540</v>
      </c>
      <c r="B15655">
        <v>17323</v>
      </c>
      <c r="C15655" s="3">
        <v>1603.443266</v>
      </c>
      <c r="D15655" s="2"/>
    </row>
    <row r="15656" spans="1:4" x14ac:dyDescent="0.25">
      <c r="A15656" s="2">
        <v>540</v>
      </c>
      <c r="B15656">
        <v>17324</v>
      </c>
      <c r="C15656" s="3">
        <v>24732.943297999998</v>
      </c>
      <c r="D15656" s="2"/>
    </row>
    <row r="15657" spans="1:4" x14ac:dyDescent="0.25">
      <c r="A15657" s="2">
        <v>540</v>
      </c>
      <c r="B15657">
        <v>17325</v>
      </c>
      <c r="C15657" s="3">
        <v>33352.256609999997</v>
      </c>
      <c r="D15657" s="2"/>
    </row>
    <row r="15658" spans="1:4" x14ac:dyDescent="0.25">
      <c r="A15658" s="2">
        <v>540</v>
      </c>
      <c r="B15658">
        <v>17326</v>
      </c>
      <c r="C15658" s="3">
        <v>91.730079000000003</v>
      </c>
      <c r="D15658" s="2"/>
    </row>
    <row r="15659" spans="1:4" x14ac:dyDescent="0.25">
      <c r="A15659" s="2">
        <v>540</v>
      </c>
      <c r="B15659">
        <v>17327</v>
      </c>
      <c r="C15659" s="3">
        <v>299.12440600000002</v>
      </c>
      <c r="D15659" s="2"/>
    </row>
    <row r="15660" spans="1:4" x14ac:dyDescent="0.25">
      <c r="A15660" s="2">
        <v>540</v>
      </c>
      <c r="B15660">
        <v>17328</v>
      </c>
      <c r="C15660" s="3">
        <v>1431.5141679999999</v>
      </c>
      <c r="D15660" s="2"/>
    </row>
    <row r="15661" spans="1:4" x14ac:dyDescent="0.25">
      <c r="A15661" s="2">
        <v>540</v>
      </c>
      <c r="B15661">
        <v>17329</v>
      </c>
      <c r="C15661" s="3">
        <v>865.55972199999997</v>
      </c>
      <c r="D15661" s="2"/>
    </row>
    <row r="15662" spans="1:4" x14ac:dyDescent="0.25">
      <c r="A15662" s="2">
        <v>540</v>
      </c>
      <c r="B15662">
        <v>17331</v>
      </c>
      <c r="C15662" s="3">
        <v>1039.3535059999999</v>
      </c>
      <c r="D15662" s="2"/>
    </row>
    <row r="15663" spans="1:4" x14ac:dyDescent="0.25">
      <c r="A15663" s="2">
        <v>540</v>
      </c>
      <c r="B15663">
        <v>17332</v>
      </c>
      <c r="C15663" s="3">
        <v>9152.9238270000005</v>
      </c>
      <c r="D15663" s="2"/>
    </row>
    <row r="15664" spans="1:4" x14ac:dyDescent="0.25">
      <c r="A15664" s="2">
        <v>540</v>
      </c>
      <c r="B15664">
        <v>17333</v>
      </c>
      <c r="C15664" s="3">
        <v>9152.9238270000005</v>
      </c>
      <c r="D15664" s="2"/>
    </row>
    <row r="15665" spans="1:4" x14ac:dyDescent="0.25">
      <c r="A15665" s="2">
        <v>540</v>
      </c>
      <c r="B15665">
        <v>17334</v>
      </c>
      <c r="C15665" s="3">
        <v>17551.614094</v>
      </c>
      <c r="D15665" s="2"/>
    </row>
    <row r="15666" spans="1:4" x14ac:dyDescent="0.25">
      <c r="A15666" s="2">
        <v>540</v>
      </c>
      <c r="B15666">
        <v>17335</v>
      </c>
      <c r="C15666" s="3">
        <v>15099.434472999999</v>
      </c>
      <c r="D15666" s="2"/>
    </row>
    <row r="15667" spans="1:4" x14ac:dyDescent="0.25">
      <c r="A15667" s="2">
        <v>540</v>
      </c>
      <c r="B15667">
        <v>17336</v>
      </c>
      <c r="C15667" s="3">
        <v>1020.276736</v>
      </c>
      <c r="D15667" s="2"/>
    </row>
    <row r="15668" spans="1:4" x14ac:dyDescent="0.25">
      <c r="A15668" s="2">
        <v>540</v>
      </c>
      <c r="B15668">
        <v>17337</v>
      </c>
      <c r="C15668" s="3">
        <v>1020.276736</v>
      </c>
      <c r="D15668" s="2"/>
    </row>
    <row r="15669" spans="1:4" x14ac:dyDescent="0.25">
      <c r="A15669" s="2">
        <v>540</v>
      </c>
      <c r="B15669">
        <v>17338</v>
      </c>
      <c r="C15669" s="3">
        <v>20653.549051999998</v>
      </c>
      <c r="D15669" s="2"/>
    </row>
    <row r="15670" spans="1:4" x14ac:dyDescent="0.25">
      <c r="A15670" s="2">
        <v>540</v>
      </c>
      <c r="B15670">
        <v>17339</v>
      </c>
      <c r="C15670" s="3">
        <v>20653.549051999998</v>
      </c>
      <c r="D15670" s="2"/>
    </row>
    <row r="15671" spans="1:4" x14ac:dyDescent="0.25">
      <c r="A15671" s="2">
        <v>540</v>
      </c>
      <c r="B15671">
        <v>17340</v>
      </c>
      <c r="C15671" s="3">
        <v>3543.6137859999999</v>
      </c>
      <c r="D15671" s="2"/>
    </row>
    <row r="15672" spans="1:4" x14ac:dyDescent="0.25">
      <c r="A15672" s="2">
        <v>540</v>
      </c>
      <c r="B15672">
        <v>17341</v>
      </c>
      <c r="C15672" s="3">
        <v>1946.5561259999999</v>
      </c>
      <c r="D15672" s="2"/>
    </row>
    <row r="15673" spans="1:4" x14ac:dyDescent="0.25">
      <c r="A15673" s="2">
        <v>540</v>
      </c>
      <c r="B15673">
        <v>17342</v>
      </c>
      <c r="C15673" s="3">
        <v>166.09472500000001</v>
      </c>
      <c r="D15673" s="2"/>
    </row>
    <row r="15674" spans="1:4" x14ac:dyDescent="0.25">
      <c r="A15674" s="2">
        <v>540</v>
      </c>
      <c r="B15674">
        <v>17343</v>
      </c>
      <c r="C15674" s="3">
        <v>0</v>
      </c>
      <c r="D15674" s="2"/>
    </row>
    <row r="15675" spans="1:4" x14ac:dyDescent="0.25">
      <c r="A15675" s="2">
        <v>540</v>
      </c>
      <c r="B15675">
        <v>17344</v>
      </c>
      <c r="C15675" s="3">
        <v>1946.5561259999999</v>
      </c>
      <c r="D15675" s="2"/>
    </row>
    <row r="15676" spans="1:4" x14ac:dyDescent="0.25">
      <c r="A15676" s="2">
        <v>540</v>
      </c>
      <c r="B15676">
        <v>17345</v>
      </c>
      <c r="C15676" s="3">
        <v>1585.858479</v>
      </c>
      <c r="D15676" s="2"/>
    </row>
    <row r="15677" spans="1:4" x14ac:dyDescent="0.25">
      <c r="A15677" s="2">
        <v>540</v>
      </c>
      <c r="B15677">
        <v>17346</v>
      </c>
      <c r="C15677" s="3">
        <v>2001.138416</v>
      </c>
      <c r="D15677" s="2"/>
    </row>
    <row r="15678" spans="1:4" x14ac:dyDescent="0.25">
      <c r="A15678" s="2">
        <v>540</v>
      </c>
      <c r="B15678">
        <v>17347</v>
      </c>
      <c r="C15678" s="3">
        <v>4678.2008779999996</v>
      </c>
      <c r="D15678" s="2"/>
    </row>
    <row r="15679" spans="1:4" x14ac:dyDescent="0.25">
      <c r="A15679" s="2">
        <v>540</v>
      </c>
      <c r="B15679">
        <v>17348</v>
      </c>
      <c r="C15679" s="3">
        <v>9739.6724149999991</v>
      </c>
      <c r="D15679" s="2"/>
    </row>
    <row r="15680" spans="1:4" x14ac:dyDescent="0.25">
      <c r="A15680" s="2">
        <v>540</v>
      </c>
      <c r="B15680">
        <v>17349</v>
      </c>
      <c r="C15680" s="3">
        <v>11694.59189</v>
      </c>
      <c r="D15680" s="2"/>
    </row>
    <row r="15681" spans="1:4" x14ac:dyDescent="0.25">
      <c r="A15681" s="2">
        <v>540</v>
      </c>
      <c r="B15681">
        <v>17350</v>
      </c>
      <c r="C15681" s="3">
        <v>3563.3097590000002</v>
      </c>
      <c r="D15681" s="2"/>
    </row>
    <row r="15682" spans="1:4" x14ac:dyDescent="0.25">
      <c r="A15682" s="2">
        <v>540</v>
      </c>
      <c r="B15682">
        <v>17351</v>
      </c>
      <c r="C15682" s="3">
        <v>3563.3097590000002</v>
      </c>
      <c r="D15682" s="2"/>
    </row>
    <row r="15683" spans="1:4" x14ac:dyDescent="0.25">
      <c r="A15683" s="2">
        <v>540</v>
      </c>
      <c r="B15683">
        <v>17353</v>
      </c>
      <c r="C15683" s="3">
        <v>0</v>
      </c>
      <c r="D15683" s="2"/>
    </row>
    <row r="15684" spans="1:4" x14ac:dyDescent="0.25">
      <c r="A15684" s="2">
        <v>540</v>
      </c>
      <c r="B15684">
        <v>17354</v>
      </c>
      <c r="C15684" s="3">
        <v>16101.810063999999</v>
      </c>
      <c r="D15684" s="2"/>
    </row>
    <row r="15685" spans="1:4" x14ac:dyDescent="0.25">
      <c r="A15685" s="2">
        <v>540</v>
      </c>
      <c r="B15685">
        <v>17355</v>
      </c>
      <c r="C15685" s="3">
        <v>13481.219263999999</v>
      </c>
      <c r="D15685" s="2"/>
    </row>
    <row r="15686" spans="1:4" x14ac:dyDescent="0.25">
      <c r="A15686" s="2">
        <v>540</v>
      </c>
      <c r="B15686">
        <v>17356</v>
      </c>
      <c r="C15686" s="3">
        <v>10957.174933</v>
      </c>
      <c r="D15686" s="2"/>
    </row>
    <row r="15687" spans="1:4" x14ac:dyDescent="0.25">
      <c r="A15687" s="2">
        <v>540</v>
      </c>
      <c r="B15687">
        <v>17357</v>
      </c>
      <c r="C15687" s="3">
        <v>10957.174933</v>
      </c>
      <c r="D15687" s="2"/>
    </row>
    <row r="15688" spans="1:4" x14ac:dyDescent="0.25">
      <c r="A15688" s="2">
        <v>540</v>
      </c>
      <c r="B15688">
        <v>17358</v>
      </c>
      <c r="C15688" s="3">
        <v>18428.568023</v>
      </c>
      <c r="D15688" s="2"/>
    </row>
    <row r="15689" spans="1:4" x14ac:dyDescent="0.25">
      <c r="A15689" s="2">
        <v>540</v>
      </c>
      <c r="B15689">
        <v>17359</v>
      </c>
      <c r="C15689" s="3">
        <v>16059.001768665999</v>
      </c>
      <c r="D15689" s="2"/>
    </row>
    <row r="15690" spans="1:4" x14ac:dyDescent="0.25">
      <c r="A15690" s="2">
        <v>540</v>
      </c>
      <c r="B15690">
        <v>17360</v>
      </c>
      <c r="C15690" s="3">
        <v>9710.5770400000001</v>
      </c>
      <c r="D15690" s="2"/>
    </row>
    <row r="15691" spans="1:4" x14ac:dyDescent="0.25">
      <c r="A15691" s="2">
        <v>540</v>
      </c>
      <c r="B15691">
        <v>17361</v>
      </c>
      <c r="C15691" s="3">
        <v>6314.6438509999998</v>
      </c>
      <c r="D15691" s="2"/>
    </row>
    <row r="15692" spans="1:4" x14ac:dyDescent="0.25">
      <c r="A15692" s="2">
        <v>540</v>
      </c>
      <c r="B15692">
        <v>17362</v>
      </c>
      <c r="C15692" s="3">
        <v>960.85578999999996</v>
      </c>
      <c r="D15692" s="2"/>
    </row>
    <row r="15693" spans="1:4" x14ac:dyDescent="0.25">
      <c r="A15693" s="2">
        <v>540</v>
      </c>
      <c r="B15693">
        <v>17363</v>
      </c>
      <c r="C15693" s="3">
        <v>960.85578999999996</v>
      </c>
      <c r="D15693" s="2"/>
    </row>
    <row r="15694" spans="1:4" x14ac:dyDescent="0.25">
      <c r="A15694" s="2">
        <v>540</v>
      </c>
      <c r="B15694">
        <v>17364</v>
      </c>
      <c r="C15694" s="3">
        <v>12909.867946</v>
      </c>
      <c r="D15694" s="2"/>
    </row>
    <row r="15695" spans="1:4" x14ac:dyDescent="0.25">
      <c r="A15695" s="2">
        <v>540</v>
      </c>
      <c r="B15695">
        <v>17365</v>
      </c>
      <c r="C15695" s="3">
        <v>17850.914685</v>
      </c>
      <c r="D15695" s="2"/>
    </row>
    <row r="15696" spans="1:4" x14ac:dyDescent="0.25">
      <c r="A15696" s="2">
        <v>540</v>
      </c>
      <c r="B15696">
        <v>17366</v>
      </c>
      <c r="C15696" s="3">
        <v>4152.9353940000001</v>
      </c>
      <c r="D15696" s="2"/>
    </row>
    <row r="15697" spans="1:4" x14ac:dyDescent="0.25">
      <c r="A15697" s="2">
        <v>540</v>
      </c>
      <c r="B15697">
        <v>17367</v>
      </c>
      <c r="C15697" s="3">
        <v>2693.199595</v>
      </c>
      <c r="D15697" s="2"/>
    </row>
    <row r="15698" spans="1:4" x14ac:dyDescent="0.25">
      <c r="A15698" s="2">
        <v>540</v>
      </c>
      <c r="B15698">
        <v>17368</v>
      </c>
      <c r="C15698" s="3">
        <v>19688.659514333001</v>
      </c>
      <c r="D15698" s="2"/>
    </row>
    <row r="15699" spans="1:4" x14ac:dyDescent="0.25">
      <c r="A15699" s="2">
        <v>540</v>
      </c>
      <c r="B15699">
        <v>17369</v>
      </c>
      <c r="C15699" s="3">
        <v>17351.594015333001</v>
      </c>
      <c r="D15699" s="2"/>
    </row>
    <row r="15700" spans="1:4" x14ac:dyDescent="0.25">
      <c r="A15700" s="2">
        <v>540</v>
      </c>
      <c r="B15700">
        <v>17370</v>
      </c>
      <c r="C15700" s="3">
        <v>7661.3814149999998</v>
      </c>
      <c r="D15700" s="2"/>
    </row>
    <row r="15701" spans="1:4" x14ac:dyDescent="0.25">
      <c r="A15701" s="2">
        <v>540</v>
      </c>
      <c r="B15701">
        <v>17371</v>
      </c>
      <c r="C15701" s="3">
        <v>7681.3412479999997</v>
      </c>
      <c r="D15701" s="2"/>
    </row>
    <row r="15702" spans="1:4" x14ac:dyDescent="0.25">
      <c r="A15702" s="2">
        <v>540</v>
      </c>
      <c r="B15702">
        <v>17372</v>
      </c>
      <c r="C15702" s="3">
        <v>1469.9491270000001</v>
      </c>
      <c r="D15702" s="2"/>
    </row>
    <row r="15703" spans="1:4" x14ac:dyDescent="0.25">
      <c r="A15703" s="2">
        <v>540</v>
      </c>
      <c r="B15703">
        <v>17373</v>
      </c>
      <c r="C15703" s="3">
        <v>3427.7668720000001</v>
      </c>
      <c r="D15703" s="2"/>
    </row>
    <row r="15704" spans="1:4" x14ac:dyDescent="0.25">
      <c r="A15704" s="2">
        <v>540</v>
      </c>
      <c r="B15704">
        <v>17374</v>
      </c>
      <c r="C15704" s="3">
        <v>34811.778359000004</v>
      </c>
      <c r="D15704" s="2"/>
    </row>
    <row r="15705" spans="1:4" x14ac:dyDescent="0.25">
      <c r="A15705" s="2">
        <v>540</v>
      </c>
      <c r="B15705">
        <v>17375</v>
      </c>
      <c r="C15705" s="3">
        <v>35605.709146000001</v>
      </c>
      <c r="D15705" s="2"/>
    </row>
    <row r="15706" spans="1:4" x14ac:dyDescent="0.25">
      <c r="A15706" s="2">
        <v>540</v>
      </c>
      <c r="B15706">
        <v>17376</v>
      </c>
      <c r="C15706" s="3">
        <v>34031.681268</v>
      </c>
      <c r="D15706" s="2"/>
    </row>
    <row r="15707" spans="1:4" x14ac:dyDescent="0.25">
      <c r="A15707" s="2">
        <v>540</v>
      </c>
      <c r="B15707">
        <v>17377</v>
      </c>
      <c r="C15707" s="3">
        <v>34031.681268</v>
      </c>
      <c r="D15707" s="2"/>
    </row>
    <row r="15708" spans="1:4" x14ac:dyDescent="0.25">
      <c r="A15708" s="2">
        <v>540</v>
      </c>
      <c r="B15708">
        <v>17378</v>
      </c>
      <c r="C15708" s="3">
        <v>8452.947956</v>
      </c>
      <c r="D15708" s="2"/>
    </row>
    <row r="15709" spans="1:4" x14ac:dyDescent="0.25">
      <c r="A15709" s="2">
        <v>540</v>
      </c>
      <c r="B15709">
        <v>17379</v>
      </c>
      <c r="C15709" s="3">
        <v>8725.5983890000007</v>
      </c>
      <c r="D15709" s="2"/>
    </row>
    <row r="15710" spans="1:4" x14ac:dyDescent="0.25">
      <c r="A15710" s="2">
        <v>540</v>
      </c>
      <c r="B15710">
        <v>17380</v>
      </c>
      <c r="C15710" s="3">
        <v>1380.5475906659999</v>
      </c>
      <c r="D15710" s="2"/>
    </row>
    <row r="15711" spans="1:4" x14ac:dyDescent="0.25">
      <c r="A15711" s="2">
        <v>540</v>
      </c>
      <c r="B15711">
        <v>17381</v>
      </c>
      <c r="C15711" s="3">
        <v>686.79267366600004</v>
      </c>
      <c r="D15711" s="2"/>
    </row>
    <row r="15712" spans="1:4" x14ac:dyDescent="0.25">
      <c r="A15712" s="2">
        <v>540</v>
      </c>
      <c r="B15712">
        <v>17382</v>
      </c>
      <c r="C15712" s="3">
        <v>10398.562809999999</v>
      </c>
      <c r="D15712" s="2"/>
    </row>
    <row r="15713" spans="1:4" x14ac:dyDescent="0.25">
      <c r="A15713" s="2">
        <v>540</v>
      </c>
      <c r="B15713">
        <v>17383</v>
      </c>
      <c r="C15713" s="3">
        <v>12278.499843</v>
      </c>
      <c r="D15713" s="2"/>
    </row>
    <row r="15714" spans="1:4" x14ac:dyDescent="0.25">
      <c r="A15714" s="2">
        <v>540</v>
      </c>
      <c r="B15714">
        <v>17384</v>
      </c>
      <c r="C15714" s="3">
        <v>1161.5616379999999</v>
      </c>
      <c r="D15714" s="2"/>
    </row>
    <row r="15715" spans="1:4" x14ac:dyDescent="0.25">
      <c r="A15715" s="2">
        <v>540</v>
      </c>
      <c r="B15715">
        <v>17385</v>
      </c>
      <c r="C15715" s="3">
        <v>7964.9006479999998</v>
      </c>
      <c r="D15715" s="2"/>
    </row>
    <row r="15716" spans="1:4" x14ac:dyDescent="0.25">
      <c r="A15716" s="2">
        <v>540</v>
      </c>
      <c r="B15716">
        <v>17386</v>
      </c>
      <c r="C15716" s="3">
        <v>7120.9092449999998</v>
      </c>
      <c r="D15716" s="2"/>
    </row>
    <row r="15717" spans="1:4" x14ac:dyDescent="0.25">
      <c r="A15717" s="2">
        <v>540</v>
      </c>
      <c r="B15717">
        <v>17387</v>
      </c>
      <c r="C15717" s="3">
        <v>7346.8498719999998</v>
      </c>
      <c r="D15717" s="2"/>
    </row>
    <row r="15718" spans="1:4" x14ac:dyDescent="0.25">
      <c r="A15718" s="2">
        <v>540</v>
      </c>
      <c r="B15718">
        <v>17388</v>
      </c>
      <c r="C15718" s="3">
        <v>2448.2104690000001</v>
      </c>
      <c r="D15718" s="2"/>
    </row>
    <row r="15719" spans="1:4" x14ac:dyDescent="0.25">
      <c r="A15719" s="2">
        <v>540</v>
      </c>
      <c r="B15719">
        <v>17389</v>
      </c>
      <c r="C15719" s="3">
        <v>1207.0190399999999</v>
      </c>
      <c r="D15719" s="2"/>
    </row>
    <row r="15720" spans="1:4" x14ac:dyDescent="0.25">
      <c r="A15720" s="2">
        <v>540</v>
      </c>
      <c r="B15720">
        <v>17390</v>
      </c>
      <c r="C15720" s="3">
        <v>12571.438901</v>
      </c>
      <c r="D15720" s="2"/>
    </row>
    <row r="15721" spans="1:4" x14ac:dyDescent="0.25">
      <c r="A15721" s="2">
        <v>540</v>
      </c>
      <c r="B15721">
        <v>17391</v>
      </c>
      <c r="C15721" s="3">
        <v>13897.117155</v>
      </c>
      <c r="D15721" s="2"/>
    </row>
    <row r="15722" spans="1:4" x14ac:dyDescent="0.25">
      <c r="A15722" s="2">
        <v>540</v>
      </c>
      <c r="B15722">
        <v>17392</v>
      </c>
      <c r="C15722" s="3">
        <v>1785.9568549999999</v>
      </c>
      <c r="D15722" s="2"/>
    </row>
    <row r="15723" spans="1:4" x14ac:dyDescent="0.25">
      <c r="A15723" s="2">
        <v>540</v>
      </c>
      <c r="B15723">
        <v>17393</v>
      </c>
      <c r="C15723" s="3">
        <v>1424.6839130000001</v>
      </c>
      <c r="D15723" s="2"/>
    </row>
    <row r="15724" spans="1:4" x14ac:dyDescent="0.25">
      <c r="A15724" s="2">
        <v>540</v>
      </c>
      <c r="B15724">
        <v>17394</v>
      </c>
      <c r="C15724" s="3">
        <v>16330.880852</v>
      </c>
      <c r="D15724" s="2"/>
    </row>
    <row r="15725" spans="1:4" x14ac:dyDescent="0.25">
      <c r="A15725" s="2">
        <v>540</v>
      </c>
      <c r="B15725">
        <v>17396</v>
      </c>
      <c r="C15725" s="3">
        <v>15646.813563</v>
      </c>
      <c r="D15725" s="2"/>
    </row>
    <row r="15726" spans="1:4" x14ac:dyDescent="0.25">
      <c r="A15726" s="2">
        <v>540</v>
      </c>
      <c r="B15726">
        <v>17397</v>
      </c>
      <c r="C15726" s="3">
        <v>21122.353757000001</v>
      </c>
      <c r="D15726" s="2"/>
    </row>
    <row r="15727" spans="1:4" x14ac:dyDescent="0.25">
      <c r="A15727" s="2">
        <v>540</v>
      </c>
      <c r="B15727">
        <v>17398</v>
      </c>
      <c r="C15727" s="3">
        <v>4926.4861440000004</v>
      </c>
      <c r="D15727" s="2"/>
    </row>
    <row r="15728" spans="1:4" x14ac:dyDescent="0.25">
      <c r="A15728" s="2">
        <v>540</v>
      </c>
      <c r="B15728">
        <v>17399</v>
      </c>
      <c r="C15728" s="3">
        <v>4926.4861440000004</v>
      </c>
      <c r="D15728" s="2"/>
    </row>
    <row r="15729" spans="1:4" x14ac:dyDescent="0.25">
      <c r="A15729" s="2">
        <v>540</v>
      </c>
      <c r="B15729">
        <v>17400</v>
      </c>
      <c r="C15729" s="3">
        <v>2169.055879</v>
      </c>
      <c r="D15729" s="2"/>
    </row>
    <row r="15730" spans="1:4" x14ac:dyDescent="0.25">
      <c r="A15730" s="2">
        <v>540</v>
      </c>
      <c r="B15730">
        <v>17401</v>
      </c>
      <c r="C15730" s="3">
        <v>931.36722099999997</v>
      </c>
      <c r="D15730" s="2"/>
    </row>
    <row r="15731" spans="1:4" x14ac:dyDescent="0.25">
      <c r="A15731" s="2">
        <v>540</v>
      </c>
      <c r="B15731">
        <v>17402</v>
      </c>
      <c r="C15731" s="3">
        <v>10649.229971663999</v>
      </c>
      <c r="D15731" s="2"/>
    </row>
    <row r="15732" spans="1:4" x14ac:dyDescent="0.25">
      <c r="A15732" s="2">
        <v>540</v>
      </c>
      <c r="B15732">
        <v>17403</v>
      </c>
      <c r="C15732" s="3">
        <v>10649.229971663999</v>
      </c>
      <c r="D15732" s="2"/>
    </row>
    <row r="15733" spans="1:4" x14ac:dyDescent="0.25">
      <c r="A15733" s="2">
        <v>540</v>
      </c>
      <c r="B15733">
        <v>17404</v>
      </c>
      <c r="C15733" s="3">
        <v>15411.373221</v>
      </c>
      <c r="D15733" s="2"/>
    </row>
    <row r="15734" spans="1:4" x14ac:dyDescent="0.25">
      <c r="A15734" s="2">
        <v>540</v>
      </c>
      <c r="B15734">
        <v>17405</v>
      </c>
      <c r="C15734" s="3">
        <v>15411.373221</v>
      </c>
      <c r="D15734" s="2"/>
    </row>
    <row r="15735" spans="1:4" x14ac:dyDescent="0.25">
      <c r="A15735" s="2">
        <v>540</v>
      </c>
      <c r="B15735">
        <v>17406</v>
      </c>
      <c r="C15735" s="3">
        <v>10575.803706000001</v>
      </c>
      <c r="D15735" s="2"/>
    </row>
    <row r="15736" spans="1:4" x14ac:dyDescent="0.25">
      <c r="A15736" s="2">
        <v>540</v>
      </c>
      <c r="B15736">
        <v>17407</v>
      </c>
      <c r="C15736" s="3">
        <v>10449.412088999999</v>
      </c>
      <c r="D15736" s="2"/>
    </row>
    <row r="15737" spans="1:4" x14ac:dyDescent="0.25">
      <c r="A15737" s="2">
        <v>540</v>
      </c>
      <c r="B15737">
        <v>17408</v>
      </c>
      <c r="C15737" s="3">
        <v>12433.990844</v>
      </c>
      <c r="D15737" s="2"/>
    </row>
    <row r="15738" spans="1:4" x14ac:dyDescent="0.25">
      <c r="A15738" s="2">
        <v>540</v>
      </c>
      <c r="B15738">
        <v>17409</v>
      </c>
      <c r="C15738" s="3">
        <v>9594.4215850000001</v>
      </c>
      <c r="D15738" s="2"/>
    </row>
    <row r="15739" spans="1:4" x14ac:dyDescent="0.25">
      <c r="A15739" s="2">
        <v>540</v>
      </c>
      <c r="B15739">
        <v>17410</v>
      </c>
      <c r="C15739" s="3">
        <v>9378.1166809999995</v>
      </c>
      <c r="D15739" s="2"/>
    </row>
    <row r="15740" spans="1:4" x14ac:dyDescent="0.25">
      <c r="A15740" s="2">
        <v>540</v>
      </c>
      <c r="B15740">
        <v>17411</v>
      </c>
      <c r="C15740" s="3">
        <v>9839.7675369999997</v>
      </c>
      <c r="D15740" s="2"/>
    </row>
    <row r="15741" spans="1:4" x14ac:dyDescent="0.25">
      <c r="A15741" s="2">
        <v>540</v>
      </c>
      <c r="B15741">
        <v>17412</v>
      </c>
      <c r="C15741" s="3">
        <v>607.34196999999995</v>
      </c>
      <c r="D15741" s="2"/>
    </row>
    <row r="15742" spans="1:4" x14ac:dyDescent="0.25">
      <c r="A15742" s="2">
        <v>540</v>
      </c>
      <c r="B15742">
        <v>17413</v>
      </c>
      <c r="C15742" s="3">
        <v>607.34196999999995</v>
      </c>
      <c r="D15742" s="2"/>
    </row>
    <row r="15743" spans="1:4" x14ac:dyDescent="0.25">
      <c r="A15743" s="2">
        <v>540</v>
      </c>
      <c r="B15743">
        <v>17414</v>
      </c>
      <c r="C15743" s="3">
        <v>537.39176699999996</v>
      </c>
      <c r="D15743" s="2"/>
    </row>
    <row r="15744" spans="1:4" x14ac:dyDescent="0.25">
      <c r="A15744" s="2">
        <v>540</v>
      </c>
      <c r="B15744">
        <v>17415</v>
      </c>
      <c r="C15744" s="3">
        <v>1541.524244</v>
      </c>
      <c r="D15744" s="2"/>
    </row>
    <row r="15745" spans="1:4" x14ac:dyDescent="0.25">
      <c r="A15745" s="2">
        <v>540</v>
      </c>
      <c r="B15745">
        <v>17416</v>
      </c>
      <c r="C15745" s="3">
        <v>1109.6561859999999</v>
      </c>
      <c r="D15745" s="2"/>
    </row>
    <row r="15746" spans="1:4" x14ac:dyDescent="0.25">
      <c r="A15746" s="2">
        <v>540</v>
      </c>
      <c r="B15746">
        <v>17417</v>
      </c>
      <c r="C15746" s="3">
        <v>609.94782899999996</v>
      </c>
      <c r="D15746" s="2"/>
    </row>
    <row r="15747" spans="1:4" x14ac:dyDescent="0.25">
      <c r="A15747" s="2">
        <v>540</v>
      </c>
      <c r="B15747">
        <v>17418</v>
      </c>
      <c r="C15747" s="3">
        <v>0</v>
      </c>
      <c r="D15747" s="2"/>
    </row>
    <row r="15748" spans="1:4" x14ac:dyDescent="0.25">
      <c r="A15748" s="2">
        <v>540</v>
      </c>
      <c r="B15748">
        <v>17420</v>
      </c>
      <c r="C15748" s="3">
        <v>2554.998889</v>
      </c>
      <c r="D15748" s="2"/>
    </row>
    <row r="15749" spans="1:4" x14ac:dyDescent="0.25">
      <c r="A15749" s="2">
        <v>540</v>
      </c>
      <c r="B15749">
        <v>17421</v>
      </c>
      <c r="C15749" s="3">
        <v>2416.2605589999998</v>
      </c>
      <c r="D15749" s="2"/>
    </row>
    <row r="15750" spans="1:4" x14ac:dyDescent="0.25">
      <c r="A15750" s="2">
        <v>540</v>
      </c>
      <c r="B15750">
        <v>17422</v>
      </c>
      <c r="C15750" s="3">
        <v>3149.8481870000001</v>
      </c>
      <c r="D15750" s="2"/>
    </row>
    <row r="15751" spans="1:4" x14ac:dyDescent="0.25">
      <c r="A15751" s="2">
        <v>540</v>
      </c>
      <c r="B15751">
        <v>17423</v>
      </c>
      <c r="C15751" s="3">
        <v>1739.4613919999999</v>
      </c>
      <c r="D15751" s="2"/>
    </row>
    <row r="15752" spans="1:4" x14ac:dyDescent="0.25">
      <c r="A15752" s="2">
        <v>540</v>
      </c>
      <c r="B15752">
        <v>17424</v>
      </c>
      <c r="C15752" s="3">
        <v>1223.88851</v>
      </c>
      <c r="D15752" s="2"/>
    </row>
    <row r="15753" spans="1:4" x14ac:dyDescent="0.25">
      <c r="A15753" s="2">
        <v>540</v>
      </c>
      <c r="B15753">
        <v>17425</v>
      </c>
      <c r="C15753" s="3">
        <v>1200.964187</v>
      </c>
      <c r="D15753" s="2"/>
    </row>
    <row r="15754" spans="1:4" x14ac:dyDescent="0.25">
      <c r="A15754" s="2">
        <v>540</v>
      </c>
      <c r="B15754">
        <v>17426</v>
      </c>
      <c r="C15754" s="3">
        <v>8094.5203869999996</v>
      </c>
      <c r="D15754" s="2"/>
    </row>
    <row r="15755" spans="1:4" x14ac:dyDescent="0.25">
      <c r="A15755" s="2">
        <v>540</v>
      </c>
      <c r="B15755">
        <v>17427</v>
      </c>
      <c r="C15755" s="3">
        <v>11157.948187</v>
      </c>
      <c r="D15755" s="2"/>
    </row>
    <row r="15756" spans="1:4" x14ac:dyDescent="0.25">
      <c r="A15756" s="2">
        <v>540</v>
      </c>
      <c r="B15756">
        <v>17428</v>
      </c>
      <c r="C15756" s="3">
        <v>3780.1560330000002</v>
      </c>
      <c r="D15756" s="2"/>
    </row>
    <row r="15757" spans="1:4" x14ac:dyDescent="0.25">
      <c r="A15757" s="2">
        <v>540</v>
      </c>
      <c r="B15757">
        <v>17429</v>
      </c>
      <c r="C15757" s="3">
        <v>3780.1560330000002</v>
      </c>
      <c r="D15757" s="2"/>
    </row>
    <row r="15758" spans="1:4" x14ac:dyDescent="0.25">
      <c r="A15758" s="2">
        <v>540</v>
      </c>
      <c r="B15758">
        <v>17430</v>
      </c>
      <c r="C15758" s="3">
        <v>513.69047399999999</v>
      </c>
      <c r="D15758" s="2"/>
    </row>
    <row r="15759" spans="1:4" x14ac:dyDescent="0.25">
      <c r="A15759" s="2">
        <v>540</v>
      </c>
      <c r="B15759">
        <v>17431</v>
      </c>
      <c r="C15759" s="3">
        <v>11699.621314</v>
      </c>
      <c r="D15759" s="2"/>
    </row>
    <row r="15760" spans="1:4" x14ac:dyDescent="0.25">
      <c r="A15760" s="2">
        <v>540</v>
      </c>
      <c r="B15760">
        <v>17432</v>
      </c>
      <c r="C15760" s="3">
        <v>11512.661681</v>
      </c>
      <c r="D15760" s="2"/>
    </row>
    <row r="15761" spans="1:4" x14ac:dyDescent="0.25">
      <c r="A15761" s="2">
        <v>540</v>
      </c>
      <c r="B15761">
        <v>17433</v>
      </c>
      <c r="C15761" s="3">
        <v>10169.142327</v>
      </c>
      <c r="D15761" s="2"/>
    </row>
    <row r="15762" spans="1:4" x14ac:dyDescent="0.25">
      <c r="A15762" s="2">
        <v>540</v>
      </c>
      <c r="B15762">
        <v>17434</v>
      </c>
      <c r="C15762" s="3">
        <v>10169.142327</v>
      </c>
      <c r="D15762" s="2"/>
    </row>
    <row r="15763" spans="1:4" x14ac:dyDescent="0.25">
      <c r="A15763" s="2">
        <v>540</v>
      </c>
      <c r="B15763">
        <v>17435</v>
      </c>
      <c r="C15763" s="3">
        <v>13702.283165000001</v>
      </c>
      <c r="D15763" s="2"/>
    </row>
    <row r="15764" spans="1:4" x14ac:dyDescent="0.25">
      <c r="A15764" s="2">
        <v>540</v>
      </c>
      <c r="B15764">
        <v>17436</v>
      </c>
      <c r="C15764" s="3">
        <v>8761.7693479999998</v>
      </c>
      <c r="D15764" s="2"/>
    </row>
    <row r="15765" spans="1:4" x14ac:dyDescent="0.25">
      <c r="A15765" s="2">
        <v>540</v>
      </c>
      <c r="B15765">
        <v>17437</v>
      </c>
      <c r="C15765" s="3">
        <v>4291.6056319999998</v>
      </c>
      <c r="D15765" s="2"/>
    </row>
    <row r="15766" spans="1:4" x14ac:dyDescent="0.25">
      <c r="A15766" s="2">
        <v>540</v>
      </c>
      <c r="B15766">
        <v>17438</v>
      </c>
      <c r="C15766" s="3">
        <v>6245.7610569999997</v>
      </c>
      <c r="D15766" s="2"/>
    </row>
    <row r="15767" spans="1:4" x14ac:dyDescent="0.25">
      <c r="A15767" s="2">
        <v>540</v>
      </c>
      <c r="B15767">
        <v>17439</v>
      </c>
      <c r="C15767" s="3">
        <v>697.83283900000004</v>
      </c>
      <c r="D15767" s="2"/>
    </row>
    <row r="15768" spans="1:4" x14ac:dyDescent="0.25">
      <c r="A15768" s="2">
        <v>540</v>
      </c>
      <c r="B15768">
        <v>17440</v>
      </c>
      <c r="C15768" s="3">
        <v>5240.912695</v>
      </c>
      <c r="D15768" s="2"/>
    </row>
    <row r="15769" spans="1:4" x14ac:dyDescent="0.25">
      <c r="A15769" s="2">
        <v>540</v>
      </c>
      <c r="B15769">
        <v>17441</v>
      </c>
      <c r="C15769" s="3">
        <v>8480.3161270000001</v>
      </c>
      <c r="D15769" s="2"/>
    </row>
    <row r="15770" spans="1:4" x14ac:dyDescent="0.25">
      <c r="A15770" s="2">
        <v>540</v>
      </c>
      <c r="B15770">
        <v>17442</v>
      </c>
      <c r="C15770" s="3">
        <v>9417.1156890000002</v>
      </c>
      <c r="D15770" s="2"/>
    </row>
    <row r="15771" spans="1:4" x14ac:dyDescent="0.25">
      <c r="A15771" s="2">
        <v>540</v>
      </c>
      <c r="B15771">
        <v>17443</v>
      </c>
      <c r="C15771" s="3">
        <v>1175.880263</v>
      </c>
      <c r="D15771" s="2"/>
    </row>
    <row r="15772" spans="1:4" x14ac:dyDescent="0.25">
      <c r="A15772" s="2">
        <v>540</v>
      </c>
      <c r="B15772">
        <v>17444</v>
      </c>
      <c r="C15772" s="3">
        <v>1302.670302</v>
      </c>
      <c r="D15772" s="2"/>
    </row>
    <row r="15773" spans="1:4" x14ac:dyDescent="0.25">
      <c r="A15773" s="2">
        <v>540</v>
      </c>
      <c r="B15773">
        <v>17445</v>
      </c>
      <c r="C15773" s="3">
        <v>5543.6586710000001</v>
      </c>
      <c r="D15773" s="2"/>
    </row>
    <row r="15774" spans="1:4" x14ac:dyDescent="0.25">
      <c r="A15774" s="2">
        <v>540</v>
      </c>
      <c r="B15774">
        <v>17446</v>
      </c>
      <c r="C15774" s="3">
        <v>5131.3764440000004</v>
      </c>
      <c r="D15774" s="2"/>
    </row>
    <row r="15775" spans="1:4" x14ac:dyDescent="0.25">
      <c r="A15775" s="2">
        <v>540</v>
      </c>
      <c r="B15775">
        <v>17447</v>
      </c>
      <c r="C15775" s="3">
        <v>7784.7733099999996</v>
      </c>
      <c r="D15775" s="2"/>
    </row>
    <row r="15776" spans="1:4" x14ac:dyDescent="0.25">
      <c r="A15776" s="2">
        <v>540</v>
      </c>
      <c r="B15776">
        <v>17448</v>
      </c>
      <c r="C15776" s="3">
        <v>5490.3478230000001</v>
      </c>
      <c r="D15776" s="2"/>
    </row>
    <row r="15777" spans="1:4" x14ac:dyDescent="0.25">
      <c r="A15777" s="2">
        <v>540</v>
      </c>
      <c r="B15777">
        <v>17449</v>
      </c>
      <c r="C15777" s="3">
        <v>770.84058000000005</v>
      </c>
      <c r="D15777" s="2"/>
    </row>
    <row r="15778" spans="1:4" x14ac:dyDescent="0.25">
      <c r="A15778" s="2">
        <v>540</v>
      </c>
      <c r="B15778">
        <v>17450</v>
      </c>
      <c r="C15778" s="3">
        <v>7159.469975</v>
      </c>
      <c r="D15778" s="2"/>
    </row>
    <row r="15779" spans="1:4" x14ac:dyDescent="0.25">
      <c r="A15779" s="2">
        <v>540</v>
      </c>
      <c r="B15779">
        <v>17451</v>
      </c>
      <c r="C15779" s="3">
        <v>1558.270841</v>
      </c>
      <c r="D15779" s="2"/>
    </row>
    <row r="15780" spans="1:4" x14ac:dyDescent="0.25">
      <c r="A15780" s="2">
        <v>540</v>
      </c>
      <c r="B15780">
        <v>17452</v>
      </c>
      <c r="C15780" s="3">
        <v>2476.1028580000002</v>
      </c>
      <c r="D15780" s="2"/>
    </row>
    <row r="15781" spans="1:4" x14ac:dyDescent="0.25">
      <c r="A15781" s="2">
        <v>540</v>
      </c>
      <c r="B15781">
        <v>17453</v>
      </c>
      <c r="C15781" s="3">
        <v>10552.218527999999</v>
      </c>
      <c r="D15781" s="2"/>
    </row>
    <row r="15782" spans="1:4" x14ac:dyDescent="0.25">
      <c r="A15782" s="2">
        <v>540</v>
      </c>
      <c r="B15782">
        <v>17454</v>
      </c>
      <c r="C15782" s="3">
        <v>10552.218527999999</v>
      </c>
      <c r="D15782" s="2"/>
    </row>
    <row r="15783" spans="1:4" x14ac:dyDescent="0.25">
      <c r="A15783" s="2">
        <v>540</v>
      </c>
      <c r="B15783">
        <v>17455</v>
      </c>
      <c r="C15783" s="3">
        <v>13507.076402999999</v>
      </c>
      <c r="D15783" s="2"/>
    </row>
    <row r="15784" spans="1:4" x14ac:dyDescent="0.25">
      <c r="A15784" s="2">
        <v>540</v>
      </c>
      <c r="B15784">
        <v>17456</v>
      </c>
      <c r="C15784" s="3">
        <v>13507.076402999999</v>
      </c>
      <c r="D15784" s="2"/>
    </row>
    <row r="15785" spans="1:4" x14ac:dyDescent="0.25">
      <c r="A15785" s="2">
        <v>540</v>
      </c>
      <c r="B15785">
        <v>17457</v>
      </c>
      <c r="C15785" s="3">
        <v>5020.5123960000001</v>
      </c>
      <c r="D15785" s="2"/>
    </row>
    <row r="15786" spans="1:4" x14ac:dyDescent="0.25">
      <c r="A15786" s="2">
        <v>540</v>
      </c>
      <c r="B15786">
        <v>17458</v>
      </c>
      <c r="C15786" s="3">
        <v>5020.5123960000001</v>
      </c>
      <c r="D15786" s="2"/>
    </row>
    <row r="15787" spans="1:4" x14ac:dyDescent="0.25">
      <c r="A15787" s="2">
        <v>540</v>
      </c>
      <c r="B15787">
        <v>17459</v>
      </c>
      <c r="C15787" s="3">
        <v>2524.5729160000001</v>
      </c>
      <c r="D15787" s="2"/>
    </row>
    <row r="15788" spans="1:4" x14ac:dyDescent="0.25">
      <c r="A15788" s="2">
        <v>540</v>
      </c>
      <c r="B15788">
        <v>17460</v>
      </c>
      <c r="C15788" s="3">
        <v>1886.1884869999999</v>
      </c>
      <c r="D15788" s="2"/>
    </row>
    <row r="15789" spans="1:4" x14ac:dyDescent="0.25">
      <c r="A15789" s="2">
        <v>540</v>
      </c>
      <c r="B15789">
        <v>17462</v>
      </c>
      <c r="C15789" s="3">
        <v>3498.5468620000001</v>
      </c>
      <c r="D15789" s="2"/>
    </row>
    <row r="15790" spans="1:4" x14ac:dyDescent="0.25">
      <c r="A15790" s="2">
        <v>540</v>
      </c>
      <c r="B15790">
        <v>17463</v>
      </c>
      <c r="C15790" s="3">
        <v>9247.3261259999999</v>
      </c>
      <c r="D15790" s="2"/>
    </row>
    <row r="15791" spans="1:4" x14ac:dyDescent="0.25">
      <c r="A15791" s="2">
        <v>540</v>
      </c>
      <c r="B15791">
        <v>17464</v>
      </c>
      <c r="C15791" s="3">
        <v>9469.2246730000006</v>
      </c>
      <c r="D15791" s="2"/>
    </row>
    <row r="15792" spans="1:4" x14ac:dyDescent="0.25">
      <c r="A15792" s="2">
        <v>540</v>
      </c>
      <c r="B15792">
        <v>17465</v>
      </c>
      <c r="C15792" s="3">
        <v>9041.7791770000003</v>
      </c>
      <c r="D15792" s="2"/>
    </row>
    <row r="15793" spans="1:4" x14ac:dyDescent="0.25">
      <c r="A15793" s="2">
        <v>540</v>
      </c>
      <c r="B15793">
        <v>17466</v>
      </c>
      <c r="C15793" s="3">
        <v>5531.2272460000004</v>
      </c>
      <c r="D15793" s="2"/>
    </row>
    <row r="15794" spans="1:4" x14ac:dyDescent="0.25">
      <c r="A15794" s="2">
        <v>540</v>
      </c>
      <c r="B15794">
        <v>17467</v>
      </c>
      <c r="C15794" s="3">
        <v>1715.4578670000001</v>
      </c>
      <c r="D15794" s="2"/>
    </row>
    <row r="15795" spans="1:4" x14ac:dyDescent="0.25">
      <c r="A15795" s="2">
        <v>540</v>
      </c>
      <c r="B15795">
        <v>17468</v>
      </c>
      <c r="C15795" s="3">
        <v>3191.2851230000001</v>
      </c>
      <c r="D15795" s="2"/>
    </row>
    <row r="15796" spans="1:4" x14ac:dyDescent="0.25">
      <c r="A15796" s="2">
        <v>540</v>
      </c>
      <c r="B15796">
        <v>17469</v>
      </c>
      <c r="C15796" s="3">
        <v>812.734014</v>
      </c>
      <c r="D15796" s="2"/>
    </row>
    <row r="15797" spans="1:4" x14ac:dyDescent="0.25">
      <c r="A15797" s="2">
        <v>540</v>
      </c>
      <c r="B15797">
        <v>17470</v>
      </c>
      <c r="C15797" s="3">
        <v>4820.5741170000001</v>
      </c>
      <c r="D15797" s="2"/>
    </row>
    <row r="15798" spans="1:4" x14ac:dyDescent="0.25">
      <c r="A15798" s="2">
        <v>540</v>
      </c>
      <c r="B15798">
        <v>17471</v>
      </c>
      <c r="C15798" s="3">
        <v>5366.9487470000004</v>
      </c>
      <c r="D15798" s="2"/>
    </row>
    <row r="15799" spans="1:4" x14ac:dyDescent="0.25">
      <c r="A15799" s="2">
        <v>540</v>
      </c>
      <c r="B15799">
        <v>17472</v>
      </c>
      <c r="C15799" s="3">
        <v>1134.7804699999999</v>
      </c>
      <c r="D15799" s="2"/>
    </row>
    <row r="15800" spans="1:4" x14ac:dyDescent="0.25">
      <c r="A15800" s="2">
        <v>540</v>
      </c>
      <c r="B15800">
        <v>17473</v>
      </c>
      <c r="C15800" s="3">
        <v>1471.2912409999999</v>
      </c>
      <c r="D15800" s="2"/>
    </row>
    <row r="15801" spans="1:4" x14ac:dyDescent="0.25">
      <c r="A15801" s="2">
        <v>540</v>
      </c>
      <c r="B15801">
        <v>17474</v>
      </c>
      <c r="C15801" s="3">
        <v>956.894138</v>
      </c>
      <c r="D15801" s="2"/>
    </row>
    <row r="15802" spans="1:4" x14ac:dyDescent="0.25">
      <c r="A15802" s="2">
        <v>540</v>
      </c>
      <c r="B15802">
        <v>17475</v>
      </c>
      <c r="C15802" s="3">
        <v>956.894138</v>
      </c>
      <c r="D15802" s="2"/>
    </row>
    <row r="15803" spans="1:4" x14ac:dyDescent="0.25">
      <c r="A15803" s="2">
        <v>540</v>
      </c>
      <c r="B15803">
        <v>17476</v>
      </c>
      <c r="C15803" s="3">
        <v>8237.6644720000004</v>
      </c>
      <c r="D15803" s="2"/>
    </row>
    <row r="15804" spans="1:4" x14ac:dyDescent="0.25">
      <c r="A15804" s="2">
        <v>540</v>
      </c>
      <c r="B15804">
        <v>17477</v>
      </c>
      <c r="C15804" s="3">
        <v>8237.6644720000004</v>
      </c>
      <c r="D15804" s="2"/>
    </row>
    <row r="15805" spans="1:4" x14ac:dyDescent="0.25">
      <c r="A15805" s="2">
        <v>540</v>
      </c>
      <c r="B15805">
        <v>17478</v>
      </c>
      <c r="C15805" s="3">
        <v>14170.013650000001</v>
      </c>
      <c r="D15805" s="2"/>
    </row>
    <row r="15806" spans="1:4" x14ac:dyDescent="0.25">
      <c r="A15806" s="2">
        <v>540</v>
      </c>
      <c r="B15806">
        <v>17479</v>
      </c>
      <c r="C15806" s="3">
        <v>8083.2019369999998</v>
      </c>
      <c r="D15806" s="2"/>
    </row>
    <row r="15807" spans="1:4" x14ac:dyDescent="0.25">
      <c r="A15807" s="2">
        <v>540</v>
      </c>
      <c r="B15807">
        <v>17480</v>
      </c>
      <c r="C15807" s="3">
        <v>7386.7565990000003</v>
      </c>
      <c r="D15807" s="2"/>
    </row>
    <row r="15808" spans="1:4" x14ac:dyDescent="0.25">
      <c r="A15808" s="2">
        <v>540</v>
      </c>
      <c r="B15808">
        <v>17481</v>
      </c>
      <c r="C15808" s="3">
        <v>14919.385338</v>
      </c>
      <c r="D15808" s="2"/>
    </row>
    <row r="15809" spans="1:4" x14ac:dyDescent="0.25">
      <c r="A15809" s="2">
        <v>540</v>
      </c>
      <c r="B15809">
        <v>17482</v>
      </c>
      <c r="C15809" s="3">
        <v>14919.385338</v>
      </c>
      <c r="D15809" s="2"/>
    </row>
    <row r="15810" spans="1:4" x14ac:dyDescent="0.25">
      <c r="A15810" s="2">
        <v>540</v>
      </c>
      <c r="B15810">
        <v>17483</v>
      </c>
      <c r="C15810" s="3">
        <v>5565.9372039999998</v>
      </c>
      <c r="D15810" s="2"/>
    </row>
    <row r="15811" spans="1:4" x14ac:dyDescent="0.25">
      <c r="A15811" s="2">
        <v>540</v>
      </c>
      <c r="B15811">
        <v>17484</v>
      </c>
      <c r="C15811" s="3">
        <v>5565.9372039999998</v>
      </c>
      <c r="D15811" s="2"/>
    </row>
    <row r="15812" spans="1:4" x14ac:dyDescent="0.25">
      <c r="A15812" s="2">
        <v>540</v>
      </c>
      <c r="B15812">
        <v>17485</v>
      </c>
      <c r="C15812" s="3">
        <v>4230.0109199999997</v>
      </c>
      <c r="D15812" s="2"/>
    </row>
    <row r="15813" spans="1:4" x14ac:dyDescent="0.25">
      <c r="A15813" s="2">
        <v>540</v>
      </c>
      <c r="B15813">
        <v>17486</v>
      </c>
      <c r="C15813" s="3">
        <v>3860.3829519999999</v>
      </c>
      <c r="D15813" s="2"/>
    </row>
    <row r="15814" spans="1:4" x14ac:dyDescent="0.25">
      <c r="A15814" s="2">
        <v>540</v>
      </c>
      <c r="B15814">
        <v>17487</v>
      </c>
      <c r="C15814" s="3">
        <v>6016.2787340000004</v>
      </c>
      <c r="D15814" s="2"/>
    </row>
    <row r="15815" spans="1:4" x14ac:dyDescent="0.25">
      <c r="A15815" s="2">
        <v>540</v>
      </c>
      <c r="B15815">
        <v>17488</v>
      </c>
      <c r="C15815" s="3">
        <v>6248.5919629999999</v>
      </c>
      <c r="D15815" s="2"/>
    </row>
    <row r="15816" spans="1:4" x14ac:dyDescent="0.25">
      <c r="A15816" s="2">
        <v>540</v>
      </c>
      <c r="B15816">
        <v>17489</v>
      </c>
      <c r="C15816" s="3">
        <v>7332.7035530000003</v>
      </c>
      <c r="D15816" s="2"/>
    </row>
    <row r="15817" spans="1:4" x14ac:dyDescent="0.25">
      <c r="A15817" s="2">
        <v>540</v>
      </c>
      <c r="B15817">
        <v>17490</v>
      </c>
      <c r="C15817" s="3">
        <v>9432.4126510000006</v>
      </c>
      <c r="D15817" s="2"/>
    </row>
    <row r="15818" spans="1:4" x14ac:dyDescent="0.25">
      <c r="A15818" s="2">
        <v>540</v>
      </c>
      <c r="B15818">
        <v>17491</v>
      </c>
      <c r="C15818" s="3">
        <v>1944.123441</v>
      </c>
      <c r="D15818" s="2"/>
    </row>
    <row r="15819" spans="1:4" x14ac:dyDescent="0.25">
      <c r="A15819" s="2">
        <v>540</v>
      </c>
      <c r="B15819">
        <v>17492</v>
      </c>
      <c r="C15819" s="3">
        <v>1808.3889039999999</v>
      </c>
      <c r="D15819" s="2"/>
    </row>
    <row r="15820" spans="1:4" x14ac:dyDescent="0.25">
      <c r="A15820" s="2">
        <v>540</v>
      </c>
      <c r="B15820">
        <v>17493</v>
      </c>
      <c r="C15820" s="3">
        <v>9742.6070603330008</v>
      </c>
      <c r="D15820" s="2"/>
    </row>
    <row r="15821" spans="1:4" x14ac:dyDescent="0.25">
      <c r="A15821" s="2">
        <v>540</v>
      </c>
      <c r="B15821">
        <v>17494</v>
      </c>
      <c r="C15821" s="3">
        <v>11713.204786333001</v>
      </c>
      <c r="D15821" s="2"/>
    </row>
    <row r="15822" spans="1:4" x14ac:dyDescent="0.25">
      <c r="A15822" s="2">
        <v>540</v>
      </c>
      <c r="B15822">
        <v>17495</v>
      </c>
      <c r="C15822" s="3">
        <v>8866.1282580000006</v>
      </c>
      <c r="D15822" s="2"/>
    </row>
    <row r="15823" spans="1:4" x14ac:dyDescent="0.25">
      <c r="A15823" s="2">
        <v>540</v>
      </c>
      <c r="B15823">
        <v>17496</v>
      </c>
      <c r="C15823" s="3">
        <v>8866.1282580000006</v>
      </c>
      <c r="D15823" s="2"/>
    </row>
    <row r="15824" spans="1:4" x14ac:dyDescent="0.25">
      <c r="A15824" s="2">
        <v>540</v>
      </c>
      <c r="B15824">
        <v>17497</v>
      </c>
      <c r="C15824" s="3">
        <v>2565.3559019999998</v>
      </c>
      <c r="D15824" s="2"/>
    </row>
    <row r="15825" spans="1:4" x14ac:dyDescent="0.25">
      <c r="A15825" s="2">
        <v>540</v>
      </c>
      <c r="B15825">
        <v>17498</v>
      </c>
      <c r="C15825" s="3">
        <v>1944.7692509999999</v>
      </c>
      <c r="D15825" s="2"/>
    </row>
    <row r="15826" spans="1:4" x14ac:dyDescent="0.25">
      <c r="A15826" s="2">
        <v>540</v>
      </c>
      <c r="B15826">
        <v>17499</v>
      </c>
      <c r="C15826" s="3">
        <v>6444.2643980000003</v>
      </c>
      <c r="D15826" s="2"/>
    </row>
    <row r="15827" spans="1:4" x14ac:dyDescent="0.25">
      <c r="A15827" s="2">
        <v>540</v>
      </c>
      <c r="B15827">
        <v>17500</v>
      </c>
      <c r="C15827" s="3">
        <v>5924.506942</v>
      </c>
      <c r="D15827" s="2"/>
    </row>
    <row r="15828" spans="1:4" x14ac:dyDescent="0.25">
      <c r="A15828" s="2">
        <v>540</v>
      </c>
      <c r="B15828">
        <v>17501</v>
      </c>
      <c r="C15828" s="3">
        <v>2435.226803</v>
      </c>
      <c r="D15828" s="2"/>
    </row>
    <row r="15829" spans="1:4" x14ac:dyDescent="0.25">
      <c r="A15829" s="2">
        <v>540</v>
      </c>
      <c r="B15829">
        <v>17502</v>
      </c>
      <c r="C15829" s="3">
        <v>3479.1955889999999</v>
      </c>
      <c r="D15829" s="2"/>
    </row>
    <row r="15830" spans="1:4" x14ac:dyDescent="0.25">
      <c r="A15830" s="2">
        <v>540</v>
      </c>
      <c r="B15830">
        <v>17503</v>
      </c>
      <c r="C15830" s="3">
        <v>2366.9375570000002</v>
      </c>
      <c r="D15830" s="2"/>
    </row>
    <row r="15831" spans="1:4" x14ac:dyDescent="0.25">
      <c r="A15831" s="2">
        <v>540</v>
      </c>
      <c r="B15831">
        <v>17504</v>
      </c>
      <c r="C15831" s="3">
        <v>2542.8725890000001</v>
      </c>
      <c r="D15831" s="2"/>
    </row>
    <row r="15832" spans="1:4" x14ac:dyDescent="0.25">
      <c r="A15832" s="2">
        <v>540</v>
      </c>
      <c r="B15832">
        <v>17505</v>
      </c>
      <c r="C15832" s="3">
        <v>13837.470866</v>
      </c>
      <c r="D15832" s="2"/>
    </row>
    <row r="15833" spans="1:4" x14ac:dyDescent="0.25">
      <c r="A15833" s="2">
        <v>540</v>
      </c>
      <c r="B15833">
        <v>17506</v>
      </c>
      <c r="C15833" s="3">
        <v>12205.721286</v>
      </c>
      <c r="D15833" s="2"/>
    </row>
    <row r="15834" spans="1:4" x14ac:dyDescent="0.25">
      <c r="A15834" s="2">
        <v>540</v>
      </c>
      <c r="B15834">
        <v>17507</v>
      </c>
      <c r="C15834" s="3">
        <v>6033.9523600000002</v>
      </c>
      <c r="D15834" s="2"/>
    </row>
    <row r="15835" spans="1:4" x14ac:dyDescent="0.25">
      <c r="A15835" s="2">
        <v>540</v>
      </c>
      <c r="B15835">
        <v>17508</v>
      </c>
      <c r="C15835" s="3">
        <v>5189.2448700000004</v>
      </c>
      <c r="D15835" s="2"/>
    </row>
    <row r="15836" spans="1:4" x14ac:dyDescent="0.25">
      <c r="A15836" s="2">
        <v>540</v>
      </c>
      <c r="B15836">
        <v>17509</v>
      </c>
      <c r="C15836" s="3">
        <v>1992.835879</v>
      </c>
      <c r="D15836" s="2"/>
    </row>
    <row r="15837" spans="1:4" x14ac:dyDescent="0.25">
      <c r="A15837" s="2">
        <v>540</v>
      </c>
      <c r="B15837">
        <v>17510</v>
      </c>
      <c r="C15837" s="3">
        <v>2862.0113649999998</v>
      </c>
      <c r="D15837" s="2"/>
    </row>
    <row r="15838" spans="1:4" x14ac:dyDescent="0.25">
      <c r="A15838" s="2">
        <v>540</v>
      </c>
      <c r="B15838">
        <v>17512</v>
      </c>
      <c r="C15838" s="3">
        <v>19213.246295000001</v>
      </c>
      <c r="D15838" s="2"/>
    </row>
    <row r="15839" spans="1:4" x14ac:dyDescent="0.25">
      <c r="A15839" s="2">
        <v>540</v>
      </c>
      <c r="B15839">
        <v>17513</v>
      </c>
      <c r="C15839" s="3">
        <v>10869.369398000001</v>
      </c>
      <c r="D15839" s="2"/>
    </row>
    <row r="15840" spans="1:4" x14ac:dyDescent="0.25">
      <c r="A15840" s="2">
        <v>540</v>
      </c>
      <c r="B15840">
        <v>17514</v>
      </c>
      <c r="C15840" s="3">
        <v>10075.454029</v>
      </c>
      <c r="D15840" s="2"/>
    </row>
    <row r="15841" spans="1:4" x14ac:dyDescent="0.25">
      <c r="A15841" s="2">
        <v>540</v>
      </c>
      <c r="B15841">
        <v>17515</v>
      </c>
      <c r="C15841" s="3">
        <v>13482.834930999999</v>
      </c>
      <c r="D15841" s="2"/>
    </row>
    <row r="15842" spans="1:4" x14ac:dyDescent="0.25">
      <c r="A15842" s="2">
        <v>540</v>
      </c>
      <c r="B15842">
        <v>17516</v>
      </c>
      <c r="C15842" s="3">
        <v>0</v>
      </c>
      <c r="D15842" s="2"/>
    </row>
    <row r="15843" spans="1:4" x14ac:dyDescent="0.25">
      <c r="A15843" s="2">
        <v>540</v>
      </c>
      <c r="B15843">
        <v>17517</v>
      </c>
      <c r="C15843" s="3">
        <v>574.999368</v>
      </c>
      <c r="D15843" s="2"/>
    </row>
    <row r="15844" spans="1:4" x14ac:dyDescent="0.25">
      <c r="A15844" s="2">
        <v>540</v>
      </c>
      <c r="B15844">
        <v>17518</v>
      </c>
      <c r="C15844" s="3">
        <v>674.60441700000001</v>
      </c>
      <c r="D15844" s="2"/>
    </row>
    <row r="15845" spans="1:4" x14ac:dyDescent="0.25">
      <c r="A15845" s="2">
        <v>540</v>
      </c>
      <c r="B15845">
        <v>17519</v>
      </c>
      <c r="C15845" s="3">
        <v>24817.993366999999</v>
      </c>
      <c r="D15845" s="2"/>
    </row>
    <row r="15846" spans="1:4" x14ac:dyDescent="0.25">
      <c r="A15846" s="2">
        <v>540</v>
      </c>
      <c r="B15846">
        <v>17520</v>
      </c>
      <c r="C15846" s="3">
        <v>24817.993366999999</v>
      </c>
      <c r="D15846" s="2"/>
    </row>
    <row r="15847" spans="1:4" x14ac:dyDescent="0.25">
      <c r="A15847" s="2">
        <v>540</v>
      </c>
      <c r="B15847">
        <v>17521</v>
      </c>
      <c r="C15847" s="3">
        <v>21930.554086</v>
      </c>
      <c r="D15847" s="2"/>
    </row>
    <row r="15848" spans="1:4" x14ac:dyDescent="0.25">
      <c r="A15848" s="2">
        <v>540</v>
      </c>
      <c r="B15848">
        <v>17522</v>
      </c>
      <c r="C15848" s="3">
        <v>19434.775017</v>
      </c>
      <c r="D15848" s="2"/>
    </row>
    <row r="15849" spans="1:4" x14ac:dyDescent="0.25">
      <c r="A15849" s="2">
        <v>540</v>
      </c>
      <c r="B15849">
        <v>17523</v>
      </c>
      <c r="C15849" s="3">
        <v>917.19456000000002</v>
      </c>
      <c r="D15849" s="2"/>
    </row>
    <row r="15850" spans="1:4" x14ac:dyDescent="0.25">
      <c r="A15850" s="2">
        <v>540</v>
      </c>
      <c r="B15850">
        <v>17524</v>
      </c>
      <c r="C15850" s="3">
        <v>11110.928841000001</v>
      </c>
      <c r="D15850" s="2"/>
    </row>
    <row r="15851" spans="1:4" x14ac:dyDescent="0.25">
      <c r="A15851" s="2">
        <v>540</v>
      </c>
      <c r="B15851">
        <v>17525</v>
      </c>
      <c r="C15851" s="3">
        <v>13167.392975999999</v>
      </c>
      <c r="D15851" s="2"/>
    </row>
    <row r="15852" spans="1:4" x14ac:dyDescent="0.25">
      <c r="A15852" s="2">
        <v>540</v>
      </c>
      <c r="B15852">
        <v>17526</v>
      </c>
      <c r="C15852" s="3">
        <v>1798.4561779999999</v>
      </c>
      <c r="D15852" s="2"/>
    </row>
    <row r="15853" spans="1:4" x14ac:dyDescent="0.25">
      <c r="A15853" s="2">
        <v>540</v>
      </c>
      <c r="B15853">
        <v>17527</v>
      </c>
      <c r="C15853" s="3">
        <v>1730.27936</v>
      </c>
      <c r="D15853" s="2"/>
    </row>
    <row r="15854" spans="1:4" x14ac:dyDescent="0.25">
      <c r="A15854" s="2">
        <v>540</v>
      </c>
      <c r="B15854">
        <v>17528</v>
      </c>
      <c r="C15854" s="3">
        <v>11879.583565000001</v>
      </c>
      <c r="D15854" s="2"/>
    </row>
    <row r="15855" spans="1:4" x14ac:dyDescent="0.25">
      <c r="A15855" s="2">
        <v>540</v>
      </c>
      <c r="B15855">
        <v>17529</v>
      </c>
      <c r="C15855" s="3">
        <v>7141.8254079999997</v>
      </c>
      <c r="D15855" s="2"/>
    </row>
    <row r="15856" spans="1:4" x14ac:dyDescent="0.25">
      <c r="A15856" s="2">
        <v>540</v>
      </c>
      <c r="B15856">
        <v>17530</v>
      </c>
      <c r="C15856" s="3">
        <v>2643.040094</v>
      </c>
      <c r="D15856" s="2"/>
    </row>
    <row r="15857" spans="1:4" x14ac:dyDescent="0.25">
      <c r="A15857" s="2">
        <v>540</v>
      </c>
      <c r="B15857">
        <v>17531</v>
      </c>
      <c r="C15857" s="3">
        <v>2397.7920359999998</v>
      </c>
      <c r="D15857" s="2"/>
    </row>
    <row r="15858" spans="1:4" x14ac:dyDescent="0.25">
      <c r="A15858" s="2">
        <v>540</v>
      </c>
      <c r="B15858">
        <v>17532</v>
      </c>
      <c r="C15858" s="3">
        <v>5931.008589</v>
      </c>
      <c r="D15858" s="2"/>
    </row>
    <row r="15859" spans="1:4" x14ac:dyDescent="0.25">
      <c r="A15859" s="2">
        <v>540</v>
      </c>
      <c r="B15859">
        <v>17533</v>
      </c>
      <c r="C15859" s="3">
        <v>5690.0328220000001</v>
      </c>
      <c r="D15859" s="2"/>
    </row>
    <row r="15860" spans="1:4" x14ac:dyDescent="0.25">
      <c r="A15860" s="2">
        <v>540</v>
      </c>
      <c r="B15860">
        <v>17534</v>
      </c>
      <c r="C15860" s="3">
        <v>3994.0740540000002</v>
      </c>
      <c r="D15860" s="2"/>
    </row>
    <row r="15861" spans="1:4" x14ac:dyDescent="0.25">
      <c r="A15861" s="2">
        <v>540</v>
      </c>
      <c r="B15861">
        <v>17535</v>
      </c>
      <c r="C15861" s="3">
        <v>3826.7503919999999</v>
      </c>
      <c r="D15861" s="2"/>
    </row>
    <row r="15862" spans="1:4" x14ac:dyDescent="0.25">
      <c r="A15862" s="2">
        <v>540</v>
      </c>
      <c r="B15862">
        <v>17536</v>
      </c>
      <c r="C15862" s="3">
        <v>4276.4040459999997</v>
      </c>
      <c r="D15862" s="2"/>
    </row>
    <row r="15863" spans="1:4" x14ac:dyDescent="0.25">
      <c r="A15863" s="2">
        <v>540</v>
      </c>
      <c r="B15863">
        <v>17537</v>
      </c>
      <c r="C15863" s="3">
        <v>4139.6267989999997</v>
      </c>
      <c r="D15863" s="2"/>
    </row>
    <row r="15864" spans="1:4" x14ac:dyDescent="0.25">
      <c r="A15864" s="2">
        <v>540</v>
      </c>
      <c r="B15864">
        <v>17538</v>
      </c>
      <c r="C15864" s="3">
        <v>14701.30163</v>
      </c>
      <c r="D15864" s="2"/>
    </row>
    <row r="15865" spans="1:4" x14ac:dyDescent="0.25">
      <c r="A15865" s="2">
        <v>540</v>
      </c>
      <c r="B15865">
        <v>17539</v>
      </c>
      <c r="C15865" s="3">
        <v>12875.366927999999</v>
      </c>
      <c r="D15865" s="2"/>
    </row>
    <row r="15866" spans="1:4" x14ac:dyDescent="0.25">
      <c r="A15866" s="2">
        <v>540</v>
      </c>
      <c r="B15866">
        <v>17540</v>
      </c>
      <c r="C15866" s="3">
        <v>4632.2522950000002</v>
      </c>
      <c r="D15866" s="2"/>
    </row>
    <row r="15867" spans="1:4" x14ac:dyDescent="0.25">
      <c r="A15867" s="2">
        <v>540</v>
      </c>
      <c r="B15867">
        <v>17541</v>
      </c>
      <c r="C15867" s="3">
        <v>3478.6714590000001</v>
      </c>
      <c r="D15867" s="2"/>
    </row>
    <row r="15868" spans="1:4" x14ac:dyDescent="0.25">
      <c r="A15868" s="2">
        <v>540</v>
      </c>
      <c r="B15868">
        <v>17542</v>
      </c>
      <c r="C15868" s="3">
        <v>429.449028</v>
      </c>
      <c r="D15868" s="2"/>
    </row>
    <row r="15869" spans="1:4" x14ac:dyDescent="0.25">
      <c r="A15869" s="2">
        <v>540</v>
      </c>
      <c r="B15869">
        <v>17543</v>
      </c>
      <c r="C15869" s="3">
        <v>1897.0527830000001</v>
      </c>
      <c r="D15869" s="2"/>
    </row>
    <row r="15870" spans="1:4" x14ac:dyDescent="0.25">
      <c r="A15870" s="2">
        <v>540</v>
      </c>
      <c r="B15870">
        <v>17544</v>
      </c>
      <c r="C15870" s="3">
        <v>11882.853045</v>
      </c>
      <c r="D15870" s="2"/>
    </row>
    <row r="15871" spans="1:4" x14ac:dyDescent="0.25">
      <c r="A15871" s="2">
        <v>540</v>
      </c>
      <c r="B15871">
        <v>17545</v>
      </c>
      <c r="C15871" s="3">
        <v>11882.853045</v>
      </c>
      <c r="D15871" s="2"/>
    </row>
    <row r="15872" spans="1:4" x14ac:dyDescent="0.25">
      <c r="A15872" s="2">
        <v>540</v>
      </c>
      <c r="B15872">
        <v>17546</v>
      </c>
      <c r="C15872" s="3">
        <v>4454.3804879999998</v>
      </c>
      <c r="D15872" s="2"/>
    </row>
    <row r="15873" spans="1:4" x14ac:dyDescent="0.25">
      <c r="A15873" s="2">
        <v>540</v>
      </c>
      <c r="B15873">
        <v>17547</v>
      </c>
      <c r="C15873" s="3">
        <v>4109.3797189999996</v>
      </c>
      <c r="D15873" s="2"/>
    </row>
    <row r="15874" spans="1:4" x14ac:dyDescent="0.25">
      <c r="A15874" s="2">
        <v>540</v>
      </c>
      <c r="B15874">
        <v>17548</v>
      </c>
      <c r="C15874" s="3">
        <v>660.24996999999996</v>
      </c>
      <c r="D15874" s="2"/>
    </row>
    <row r="15875" spans="1:4" x14ac:dyDescent="0.25">
      <c r="A15875" s="2">
        <v>540</v>
      </c>
      <c r="B15875">
        <v>17549</v>
      </c>
      <c r="C15875" s="3">
        <v>2719.8874150000001</v>
      </c>
      <c r="D15875" s="2"/>
    </row>
    <row r="15876" spans="1:4" x14ac:dyDescent="0.25">
      <c r="A15876" s="2">
        <v>540</v>
      </c>
      <c r="B15876">
        <v>17550</v>
      </c>
      <c r="C15876" s="3">
        <v>3385.5677439999999</v>
      </c>
      <c r="D15876" s="2"/>
    </row>
    <row r="15877" spans="1:4" x14ac:dyDescent="0.25">
      <c r="A15877" s="2">
        <v>540</v>
      </c>
      <c r="B15877">
        <v>17551</v>
      </c>
      <c r="C15877" s="3">
        <v>2276.358522</v>
      </c>
      <c r="D15877" s="2"/>
    </row>
    <row r="15878" spans="1:4" x14ac:dyDescent="0.25">
      <c r="A15878" s="2">
        <v>540</v>
      </c>
      <c r="B15878">
        <v>17552</v>
      </c>
      <c r="C15878" s="3">
        <v>8227.6697939999995</v>
      </c>
      <c r="D15878" s="2"/>
    </row>
    <row r="15879" spans="1:4" x14ac:dyDescent="0.25">
      <c r="A15879" s="2">
        <v>540</v>
      </c>
      <c r="B15879">
        <v>17553</v>
      </c>
      <c r="C15879" s="3">
        <v>8628.8404210000008</v>
      </c>
      <c r="D15879" s="2"/>
    </row>
    <row r="15880" spans="1:4" x14ac:dyDescent="0.25">
      <c r="A15880" s="2">
        <v>540</v>
      </c>
      <c r="B15880">
        <v>17554</v>
      </c>
      <c r="C15880" s="3">
        <v>6863.3011710000001</v>
      </c>
      <c r="D15880" s="2"/>
    </row>
    <row r="15881" spans="1:4" x14ac:dyDescent="0.25">
      <c r="A15881" s="2">
        <v>540</v>
      </c>
      <c r="B15881">
        <v>17555</v>
      </c>
      <c r="C15881" s="3">
        <v>8785.2786080000005</v>
      </c>
      <c r="D15881" s="2"/>
    </row>
    <row r="15882" spans="1:4" x14ac:dyDescent="0.25">
      <c r="A15882" s="2">
        <v>540</v>
      </c>
      <c r="B15882">
        <v>17556</v>
      </c>
      <c r="C15882" s="3">
        <v>3005.9047529999998</v>
      </c>
      <c r="D15882" s="2"/>
    </row>
    <row r="15883" spans="1:4" x14ac:dyDescent="0.25">
      <c r="A15883" s="2">
        <v>540</v>
      </c>
      <c r="B15883">
        <v>17557</v>
      </c>
      <c r="C15883" s="3">
        <v>3005.9047529999998</v>
      </c>
      <c r="D15883" s="2"/>
    </row>
    <row r="15884" spans="1:4" x14ac:dyDescent="0.25">
      <c r="A15884" s="2">
        <v>540</v>
      </c>
      <c r="B15884">
        <v>17558</v>
      </c>
      <c r="C15884" s="3">
        <v>5625.403472</v>
      </c>
      <c r="D15884" s="2"/>
    </row>
    <row r="15885" spans="1:4" x14ac:dyDescent="0.25">
      <c r="A15885" s="2">
        <v>540</v>
      </c>
      <c r="B15885">
        <v>17559</v>
      </c>
      <c r="C15885" s="3">
        <v>2967.0658779999999</v>
      </c>
      <c r="D15885" s="2"/>
    </row>
    <row r="15886" spans="1:4" x14ac:dyDescent="0.25">
      <c r="A15886" s="2">
        <v>540</v>
      </c>
      <c r="B15886">
        <v>17560</v>
      </c>
      <c r="C15886" s="3">
        <v>15098.665645999999</v>
      </c>
      <c r="D15886" s="2"/>
    </row>
    <row r="15887" spans="1:4" x14ac:dyDescent="0.25">
      <c r="A15887" s="2">
        <v>540</v>
      </c>
      <c r="B15887">
        <v>17561</v>
      </c>
      <c r="C15887" s="3">
        <v>6169.1088639999998</v>
      </c>
      <c r="D15887" s="2"/>
    </row>
    <row r="15888" spans="1:4" x14ac:dyDescent="0.25">
      <c r="A15888" s="2">
        <v>540</v>
      </c>
      <c r="B15888">
        <v>17562</v>
      </c>
      <c r="C15888" s="3">
        <v>12397.19025</v>
      </c>
      <c r="D15888" s="2"/>
    </row>
    <row r="15889" spans="1:4" x14ac:dyDescent="0.25">
      <c r="A15889" s="2">
        <v>540</v>
      </c>
      <c r="B15889">
        <v>17563</v>
      </c>
      <c r="C15889" s="3">
        <v>14249.861140999999</v>
      </c>
      <c r="D15889" s="2"/>
    </row>
    <row r="15890" spans="1:4" x14ac:dyDescent="0.25">
      <c r="A15890" s="2">
        <v>540</v>
      </c>
      <c r="B15890">
        <v>17564</v>
      </c>
      <c r="C15890" s="3">
        <v>15609.553841000001</v>
      </c>
      <c r="D15890" s="2"/>
    </row>
    <row r="15891" spans="1:4" x14ac:dyDescent="0.25">
      <c r="A15891" s="2">
        <v>540</v>
      </c>
      <c r="B15891">
        <v>17565</v>
      </c>
      <c r="C15891" s="3">
        <v>15609.553841000001</v>
      </c>
      <c r="D15891" s="2"/>
    </row>
    <row r="15892" spans="1:4" x14ac:dyDescent="0.25">
      <c r="A15892" s="2">
        <v>540</v>
      </c>
      <c r="B15892">
        <v>17566</v>
      </c>
      <c r="C15892" s="3">
        <v>7168.169699</v>
      </c>
      <c r="D15892" s="2"/>
    </row>
    <row r="15893" spans="1:4" x14ac:dyDescent="0.25">
      <c r="A15893" s="2">
        <v>540</v>
      </c>
      <c r="B15893">
        <v>17567</v>
      </c>
      <c r="C15893" s="3">
        <v>7208.8782879999999</v>
      </c>
      <c r="D15893" s="2"/>
    </row>
    <row r="15894" spans="1:4" x14ac:dyDescent="0.25">
      <c r="A15894" s="2">
        <v>540</v>
      </c>
      <c r="B15894">
        <v>17568</v>
      </c>
      <c r="C15894" s="3">
        <v>4092.2809459999999</v>
      </c>
      <c r="D15894" s="2"/>
    </row>
    <row r="15895" spans="1:4" x14ac:dyDescent="0.25">
      <c r="A15895" s="2">
        <v>540</v>
      </c>
      <c r="B15895">
        <v>17569</v>
      </c>
      <c r="C15895" s="3">
        <v>4092.2809459999999</v>
      </c>
      <c r="D15895" s="2"/>
    </row>
    <row r="15896" spans="1:4" x14ac:dyDescent="0.25">
      <c r="A15896" s="2">
        <v>540</v>
      </c>
      <c r="B15896">
        <v>17570</v>
      </c>
      <c r="C15896" s="3">
        <v>7281.2948409999999</v>
      </c>
      <c r="D15896" s="2"/>
    </row>
    <row r="15897" spans="1:4" x14ac:dyDescent="0.25">
      <c r="A15897" s="2">
        <v>540</v>
      </c>
      <c r="B15897">
        <v>17571</v>
      </c>
      <c r="C15897" s="3">
        <v>7308.4454770000002</v>
      </c>
      <c r="D15897" s="2"/>
    </row>
    <row r="15898" spans="1:4" x14ac:dyDescent="0.25">
      <c r="A15898" s="2">
        <v>540</v>
      </c>
      <c r="B15898">
        <v>17572</v>
      </c>
      <c r="C15898" s="3">
        <v>9207.8896459999996</v>
      </c>
      <c r="D15898" s="2"/>
    </row>
    <row r="15899" spans="1:4" x14ac:dyDescent="0.25">
      <c r="A15899" s="2">
        <v>540</v>
      </c>
      <c r="B15899">
        <v>17573</v>
      </c>
      <c r="C15899" s="3">
        <v>8949.7480049999995</v>
      </c>
      <c r="D15899" s="2"/>
    </row>
    <row r="15900" spans="1:4" x14ac:dyDescent="0.25">
      <c r="A15900" s="2">
        <v>540</v>
      </c>
      <c r="B15900">
        <v>17574</v>
      </c>
      <c r="C15900" s="3">
        <v>4679.1905269999997</v>
      </c>
      <c r="D15900" s="2"/>
    </row>
    <row r="15901" spans="1:4" x14ac:dyDescent="0.25">
      <c r="A15901" s="2">
        <v>540</v>
      </c>
      <c r="B15901">
        <v>17575</v>
      </c>
      <c r="C15901" s="3">
        <v>20009.198707</v>
      </c>
      <c r="D15901" s="2"/>
    </row>
    <row r="15902" spans="1:4" x14ac:dyDescent="0.25">
      <c r="A15902" s="2">
        <v>540</v>
      </c>
      <c r="B15902">
        <v>17576</v>
      </c>
      <c r="C15902" s="3">
        <v>2160.8123810000002</v>
      </c>
      <c r="D15902" s="2"/>
    </row>
    <row r="15903" spans="1:4" x14ac:dyDescent="0.25">
      <c r="A15903" s="2">
        <v>540</v>
      </c>
      <c r="B15903">
        <v>17578</v>
      </c>
      <c r="C15903" s="3">
        <v>7364.4547560000001</v>
      </c>
      <c r="D15903" s="2"/>
    </row>
    <row r="15904" spans="1:4" x14ac:dyDescent="0.25">
      <c r="A15904" s="2">
        <v>540</v>
      </c>
      <c r="B15904">
        <v>17579</v>
      </c>
      <c r="C15904" s="3">
        <v>7820.785785</v>
      </c>
      <c r="D15904" s="2"/>
    </row>
    <row r="15905" spans="1:4" x14ac:dyDescent="0.25">
      <c r="A15905" s="2">
        <v>540</v>
      </c>
      <c r="B15905">
        <v>17580</v>
      </c>
      <c r="C15905" s="3">
        <v>7618.5241599999999</v>
      </c>
      <c r="D15905" s="2"/>
    </row>
    <row r="15906" spans="1:4" x14ac:dyDescent="0.25">
      <c r="A15906" s="2">
        <v>540</v>
      </c>
      <c r="B15906">
        <v>17581</v>
      </c>
      <c r="C15906" s="3">
        <v>6839.732728</v>
      </c>
      <c r="D15906" s="2"/>
    </row>
    <row r="15907" spans="1:4" x14ac:dyDescent="0.25">
      <c r="A15907" s="2">
        <v>540</v>
      </c>
      <c r="B15907">
        <v>17582</v>
      </c>
      <c r="C15907" s="3">
        <v>10650.196075</v>
      </c>
      <c r="D15907" s="2"/>
    </row>
    <row r="15908" spans="1:4" x14ac:dyDescent="0.25">
      <c r="A15908" s="2">
        <v>540</v>
      </c>
      <c r="B15908">
        <v>17583</v>
      </c>
      <c r="C15908" s="3">
        <v>8712.3053639999998</v>
      </c>
      <c r="D15908" s="2"/>
    </row>
    <row r="15909" spans="1:4" x14ac:dyDescent="0.25">
      <c r="A15909" s="2">
        <v>540</v>
      </c>
      <c r="B15909">
        <v>17584</v>
      </c>
      <c r="C15909" s="3">
        <v>7715.8941850000001</v>
      </c>
      <c r="D15909" s="2"/>
    </row>
    <row r="15910" spans="1:4" x14ac:dyDescent="0.25">
      <c r="A15910" s="2">
        <v>540</v>
      </c>
      <c r="B15910">
        <v>17585</v>
      </c>
      <c r="C15910" s="3">
        <v>7021.411529</v>
      </c>
      <c r="D15910" s="2"/>
    </row>
    <row r="15911" spans="1:4" x14ac:dyDescent="0.25">
      <c r="A15911" s="2">
        <v>540</v>
      </c>
      <c r="B15911">
        <v>17586</v>
      </c>
      <c r="C15911" s="3">
        <v>1495.38203</v>
      </c>
      <c r="D15911" s="2"/>
    </row>
    <row r="15912" spans="1:4" x14ac:dyDescent="0.25">
      <c r="A15912" s="2">
        <v>540</v>
      </c>
      <c r="B15912">
        <v>17588</v>
      </c>
      <c r="C15912" s="3">
        <v>10539.912351999999</v>
      </c>
      <c r="D15912" s="2"/>
    </row>
    <row r="15913" spans="1:4" x14ac:dyDescent="0.25">
      <c r="A15913" s="2">
        <v>540</v>
      </c>
      <c r="B15913">
        <v>17589</v>
      </c>
      <c r="C15913" s="3">
        <v>8010.5896279999997</v>
      </c>
      <c r="D15913" s="2"/>
    </row>
    <row r="15914" spans="1:4" x14ac:dyDescent="0.25">
      <c r="A15914" s="2">
        <v>540</v>
      </c>
      <c r="B15914">
        <v>17590</v>
      </c>
      <c r="C15914" s="3">
        <v>1568.0501380000001</v>
      </c>
      <c r="D15914" s="2"/>
    </row>
    <row r="15915" spans="1:4" x14ac:dyDescent="0.25">
      <c r="A15915" s="2">
        <v>540</v>
      </c>
      <c r="B15915">
        <v>17591</v>
      </c>
      <c r="C15915" s="3">
        <v>9764.9582420000006</v>
      </c>
      <c r="D15915" s="2"/>
    </row>
    <row r="15916" spans="1:4" x14ac:dyDescent="0.25">
      <c r="A15916" s="2">
        <v>540</v>
      </c>
      <c r="B15916">
        <v>17592</v>
      </c>
      <c r="C15916" s="3">
        <v>13663.127354</v>
      </c>
      <c r="D15916" s="2"/>
    </row>
    <row r="15917" spans="1:4" x14ac:dyDescent="0.25">
      <c r="A15917" s="2">
        <v>540</v>
      </c>
      <c r="B15917">
        <v>17594</v>
      </c>
      <c r="C15917" s="3">
        <v>17551.232598999999</v>
      </c>
      <c r="D15917" s="2"/>
    </row>
    <row r="15918" spans="1:4" x14ac:dyDescent="0.25">
      <c r="A15918" s="2">
        <v>540</v>
      </c>
      <c r="B15918">
        <v>17596</v>
      </c>
      <c r="C15918" s="3">
        <v>6213.1485249999996</v>
      </c>
      <c r="D15918" s="2"/>
    </row>
    <row r="15919" spans="1:4" x14ac:dyDescent="0.25">
      <c r="A15919" s="2">
        <v>540</v>
      </c>
      <c r="B15919">
        <v>17597</v>
      </c>
      <c r="C15919" s="3">
        <v>17221.843148</v>
      </c>
      <c r="D15919" s="2"/>
    </row>
    <row r="15920" spans="1:4" x14ac:dyDescent="0.25">
      <c r="A15920" s="2">
        <v>540</v>
      </c>
      <c r="B15920">
        <v>17598</v>
      </c>
      <c r="C15920" s="3">
        <v>19951.523852999999</v>
      </c>
      <c r="D15920" s="2"/>
    </row>
    <row r="15921" spans="1:4" x14ac:dyDescent="0.25">
      <c r="A15921" s="2">
        <v>540</v>
      </c>
      <c r="B15921">
        <v>17599</v>
      </c>
      <c r="C15921" s="3">
        <v>3568.964383</v>
      </c>
      <c r="D15921" s="2"/>
    </row>
    <row r="15922" spans="1:4" x14ac:dyDescent="0.25">
      <c r="A15922" s="2">
        <v>540</v>
      </c>
      <c r="B15922">
        <v>17600</v>
      </c>
      <c r="C15922" s="3">
        <v>5336.1863389999999</v>
      </c>
      <c r="D15922" s="2"/>
    </row>
    <row r="15923" spans="1:4" x14ac:dyDescent="0.25">
      <c r="A15923" s="2">
        <v>540</v>
      </c>
      <c r="B15923">
        <v>17602</v>
      </c>
      <c r="C15923" s="3">
        <v>20962.346342000001</v>
      </c>
      <c r="D15923" s="2"/>
    </row>
    <row r="15924" spans="1:4" x14ac:dyDescent="0.25">
      <c r="A15924" s="2">
        <v>540</v>
      </c>
      <c r="B15924">
        <v>17603</v>
      </c>
      <c r="C15924" s="3">
        <v>12583.971314</v>
      </c>
      <c r="D15924" s="2"/>
    </row>
    <row r="15925" spans="1:4" x14ac:dyDescent="0.25">
      <c r="A15925" s="2">
        <v>540</v>
      </c>
      <c r="B15925">
        <v>17604</v>
      </c>
      <c r="C15925" s="3">
        <v>16140.350323000001</v>
      </c>
      <c r="D15925" s="2"/>
    </row>
    <row r="15926" spans="1:4" x14ac:dyDescent="0.25">
      <c r="A15926" s="2">
        <v>540</v>
      </c>
      <c r="B15926">
        <v>17605</v>
      </c>
      <c r="C15926" s="3">
        <v>18650.121916</v>
      </c>
      <c r="D15926" s="2"/>
    </row>
    <row r="15927" spans="1:4" x14ac:dyDescent="0.25">
      <c r="A15927" s="2">
        <v>540</v>
      </c>
      <c r="B15927">
        <v>17606</v>
      </c>
      <c r="C15927" s="3">
        <v>18652.500830000001</v>
      </c>
      <c r="D15927" s="2"/>
    </row>
    <row r="15928" spans="1:4" x14ac:dyDescent="0.25">
      <c r="A15928" s="2">
        <v>540</v>
      </c>
      <c r="B15928">
        <v>17607</v>
      </c>
      <c r="C15928" s="3">
        <v>13836.285566</v>
      </c>
      <c r="D15928" s="2"/>
    </row>
    <row r="15929" spans="1:4" x14ac:dyDescent="0.25">
      <c r="A15929" s="2">
        <v>540</v>
      </c>
      <c r="B15929">
        <v>17608</v>
      </c>
      <c r="C15929" s="3">
        <v>13831.922745</v>
      </c>
      <c r="D15929" s="2"/>
    </row>
    <row r="15930" spans="1:4" x14ac:dyDescent="0.25">
      <c r="A15930" s="2">
        <v>540</v>
      </c>
      <c r="B15930">
        <v>17609</v>
      </c>
      <c r="C15930" s="3">
        <v>11184.000783</v>
      </c>
      <c r="D15930" s="2"/>
    </row>
    <row r="15931" spans="1:4" x14ac:dyDescent="0.25">
      <c r="A15931" s="2">
        <v>540</v>
      </c>
      <c r="B15931">
        <v>17610</v>
      </c>
      <c r="C15931" s="3">
        <v>14700.29636</v>
      </c>
      <c r="D15931" s="2"/>
    </row>
    <row r="15932" spans="1:4" x14ac:dyDescent="0.25">
      <c r="A15932" s="2">
        <v>540</v>
      </c>
      <c r="B15932">
        <v>17611</v>
      </c>
      <c r="C15932" s="3">
        <v>1641.434254</v>
      </c>
      <c r="D15932" s="2"/>
    </row>
    <row r="15933" spans="1:4" x14ac:dyDescent="0.25">
      <c r="A15933" s="2">
        <v>540</v>
      </c>
      <c r="B15933">
        <v>17612</v>
      </c>
      <c r="C15933" s="3">
        <v>1641.434254</v>
      </c>
      <c r="D15933" s="2"/>
    </row>
    <row r="15934" spans="1:4" x14ac:dyDescent="0.25">
      <c r="A15934" s="2">
        <v>540</v>
      </c>
      <c r="B15934">
        <v>17613</v>
      </c>
      <c r="C15934" s="3">
        <v>5865.3999379999996</v>
      </c>
      <c r="D15934" s="2"/>
    </row>
    <row r="15935" spans="1:4" x14ac:dyDescent="0.25">
      <c r="A15935" s="2">
        <v>540</v>
      </c>
      <c r="B15935">
        <v>17614</v>
      </c>
      <c r="C15935" s="3">
        <v>5865.3999379999996</v>
      </c>
      <c r="D15935" s="2"/>
    </row>
    <row r="15936" spans="1:4" x14ac:dyDescent="0.25">
      <c r="A15936" s="2">
        <v>540</v>
      </c>
      <c r="B15936">
        <v>17616</v>
      </c>
      <c r="C15936" s="3">
        <v>1293.3845369999999</v>
      </c>
      <c r="D15936" s="2"/>
    </row>
    <row r="15937" spans="1:4" x14ac:dyDescent="0.25">
      <c r="A15937" s="2">
        <v>540</v>
      </c>
      <c r="B15937">
        <v>17617</v>
      </c>
      <c r="C15937" s="3">
        <v>887.43651499999999</v>
      </c>
      <c r="D15937" s="2"/>
    </row>
    <row r="15938" spans="1:4" x14ac:dyDescent="0.25">
      <c r="A15938" s="2">
        <v>540</v>
      </c>
      <c r="B15938">
        <v>17618</v>
      </c>
      <c r="C15938" s="3">
        <v>734.14609399999995</v>
      </c>
      <c r="D15938" s="2"/>
    </row>
    <row r="15939" spans="1:4" x14ac:dyDescent="0.25">
      <c r="A15939" s="2">
        <v>540</v>
      </c>
      <c r="B15939">
        <v>17619</v>
      </c>
      <c r="C15939" s="3">
        <v>7789.3628939999999</v>
      </c>
      <c r="D15939" s="2"/>
    </row>
    <row r="15940" spans="1:4" x14ac:dyDescent="0.25">
      <c r="A15940" s="2">
        <v>540</v>
      </c>
      <c r="B15940">
        <v>17620</v>
      </c>
      <c r="C15940" s="3">
        <v>7789.3628939999999</v>
      </c>
      <c r="D15940" s="2"/>
    </row>
    <row r="15941" spans="1:4" x14ac:dyDescent="0.25">
      <c r="A15941" s="2">
        <v>540</v>
      </c>
      <c r="B15941">
        <v>17621</v>
      </c>
      <c r="C15941" s="3">
        <v>13103.561238</v>
      </c>
      <c r="D15941" s="2"/>
    </row>
    <row r="15942" spans="1:4" x14ac:dyDescent="0.25">
      <c r="A15942" s="2">
        <v>540</v>
      </c>
      <c r="B15942">
        <v>17622</v>
      </c>
      <c r="C15942" s="3">
        <v>14135.075711</v>
      </c>
      <c r="D15942" s="2"/>
    </row>
    <row r="15943" spans="1:4" x14ac:dyDescent="0.25">
      <c r="A15943" s="2">
        <v>540</v>
      </c>
      <c r="B15943">
        <v>17624</v>
      </c>
      <c r="C15943" s="3">
        <v>0</v>
      </c>
      <c r="D15943" s="2"/>
    </row>
    <row r="15944" spans="1:4" x14ac:dyDescent="0.25">
      <c r="A15944" s="2">
        <v>540</v>
      </c>
      <c r="B15944">
        <v>17625</v>
      </c>
      <c r="C15944" s="3">
        <v>4536.1080250000005</v>
      </c>
      <c r="D15944" s="2"/>
    </row>
    <row r="15945" spans="1:4" x14ac:dyDescent="0.25">
      <c r="A15945" s="2">
        <v>540</v>
      </c>
      <c r="B15945">
        <v>17626</v>
      </c>
      <c r="C15945" s="3">
        <v>3602.6723040000002</v>
      </c>
      <c r="D15945" s="2"/>
    </row>
    <row r="15946" spans="1:4" x14ac:dyDescent="0.25">
      <c r="A15946" s="2">
        <v>540</v>
      </c>
      <c r="B15946">
        <v>17627</v>
      </c>
      <c r="C15946" s="3">
        <v>6972.9087749999999</v>
      </c>
      <c r="D15946" s="2"/>
    </row>
    <row r="15947" spans="1:4" x14ac:dyDescent="0.25">
      <c r="A15947" s="2">
        <v>540</v>
      </c>
      <c r="B15947">
        <v>17628</v>
      </c>
      <c r="C15947" s="3">
        <v>5457.0554229999998</v>
      </c>
      <c r="D15947" s="2"/>
    </row>
    <row r="15948" spans="1:4" x14ac:dyDescent="0.25">
      <c r="A15948" s="2">
        <v>540</v>
      </c>
      <c r="B15948">
        <v>17629</v>
      </c>
      <c r="C15948" s="3">
        <v>15014.949519</v>
      </c>
      <c r="D15948" s="2"/>
    </row>
    <row r="15949" spans="1:4" x14ac:dyDescent="0.25">
      <c r="A15949" s="2">
        <v>540</v>
      </c>
      <c r="B15949">
        <v>17630</v>
      </c>
      <c r="C15949" s="3">
        <v>16318.933838000001</v>
      </c>
      <c r="D15949" s="2"/>
    </row>
    <row r="15950" spans="1:4" x14ac:dyDescent="0.25">
      <c r="A15950" s="2">
        <v>540</v>
      </c>
      <c r="B15950">
        <v>17631</v>
      </c>
      <c r="C15950" s="3">
        <v>3793.423213</v>
      </c>
      <c r="D15950" s="2"/>
    </row>
    <row r="15951" spans="1:4" x14ac:dyDescent="0.25">
      <c r="A15951" s="2">
        <v>540</v>
      </c>
      <c r="B15951">
        <v>17632</v>
      </c>
      <c r="C15951" s="3">
        <v>2591.3512110000001</v>
      </c>
      <c r="D15951" s="2"/>
    </row>
    <row r="15952" spans="1:4" x14ac:dyDescent="0.25">
      <c r="A15952" s="2">
        <v>540</v>
      </c>
      <c r="B15952">
        <v>17633</v>
      </c>
      <c r="C15952" s="3">
        <v>18540.553677</v>
      </c>
      <c r="D15952" s="2"/>
    </row>
    <row r="15953" spans="1:4" x14ac:dyDescent="0.25">
      <c r="A15953" s="2">
        <v>540</v>
      </c>
      <c r="B15953">
        <v>17634</v>
      </c>
      <c r="C15953" s="3">
        <v>18540.553677</v>
      </c>
      <c r="D15953" s="2"/>
    </row>
    <row r="15954" spans="1:4" x14ac:dyDescent="0.25">
      <c r="A15954" s="2">
        <v>540</v>
      </c>
      <c r="B15954">
        <v>17636</v>
      </c>
      <c r="C15954" s="3">
        <v>6120.1619819999996</v>
      </c>
      <c r="D15954" s="2"/>
    </row>
    <row r="15955" spans="1:4" x14ac:dyDescent="0.25">
      <c r="A15955" s="2">
        <v>540</v>
      </c>
      <c r="B15955">
        <v>17637</v>
      </c>
      <c r="C15955" s="3">
        <v>4416.549728</v>
      </c>
      <c r="D15955" s="2"/>
    </row>
    <row r="15956" spans="1:4" x14ac:dyDescent="0.25">
      <c r="A15956" s="2">
        <v>540</v>
      </c>
      <c r="B15956">
        <v>17638</v>
      </c>
      <c r="C15956" s="3">
        <v>1912.813787</v>
      </c>
      <c r="D15956" s="2"/>
    </row>
    <row r="15957" spans="1:4" x14ac:dyDescent="0.25">
      <c r="A15957" s="2">
        <v>540</v>
      </c>
      <c r="B15957">
        <v>17639</v>
      </c>
      <c r="C15957" s="3">
        <v>1453.418416</v>
      </c>
      <c r="D15957" s="2"/>
    </row>
    <row r="15958" spans="1:4" x14ac:dyDescent="0.25">
      <c r="A15958" s="2">
        <v>540</v>
      </c>
      <c r="B15958">
        <v>17640</v>
      </c>
      <c r="C15958" s="3">
        <v>1625.618479</v>
      </c>
      <c r="D15958" s="2"/>
    </row>
    <row r="15959" spans="1:4" x14ac:dyDescent="0.25">
      <c r="A15959" s="2">
        <v>540</v>
      </c>
      <c r="B15959">
        <v>17641</v>
      </c>
      <c r="C15959" s="3">
        <v>17690.564246000002</v>
      </c>
      <c r="D15959" s="2"/>
    </row>
    <row r="15960" spans="1:4" x14ac:dyDescent="0.25">
      <c r="A15960" s="2">
        <v>540</v>
      </c>
      <c r="B15960">
        <v>17642</v>
      </c>
      <c r="C15960" s="3">
        <v>17835.596675000001</v>
      </c>
      <c r="D15960" s="2"/>
    </row>
    <row r="15961" spans="1:4" x14ac:dyDescent="0.25">
      <c r="A15961" s="2">
        <v>540</v>
      </c>
      <c r="B15961">
        <v>17643</v>
      </c>
      <c r="C15961" s="3">
        <v>48.545381999999996</v>
      </c>
      <c r="D15961" s="2"/>
    </row>
    <row r="15962" spans="1:4" x14ac:dyDescent="0.25">
      <c r="A15962" s="2">
        <v>540</v>
      </c>
      <c r="B15962">
        <v>17644</v>
      </c>
      <c r="C15962" s="3">
        <v>1305.9125100000001</v>
      </c>
      <c r="D15962" s="2"/>
    </row>
    <row r="15963" spans="1:4" x14ac:dyDescent="0.25">
      <c r="A15963" s="2">
        <v>540</v>
      </c>
      <c r="B15963">
        <v>17645</v>
      </c>
      <c r="C15963" s="3">
        <v>1992.5974450000001</v>
      </c>
      <c r="D15963" s="2"/>
    </row>
    <row r="15964" spans="1:4" x14ac:dyDescent="0.25">
      <c r="A15964" s="2">
        <v>540</v>
      </c>
      <c r="B15964">
        <v>17647</v>
      </c>
      <c r="C15964" s="3">
        <v>21433.023260999998</v>
      </c>
      <c r="D15964" s="2"/>
    </row>
    <row r="15965" spans="1:4" x14ac:dyDescent="0.25">
      <c r="A15965" s="2">
        <v>540</v>
      </c>
      <c r="B15965">
        <v>17648</v>
      </c>
      <c r="C15965" s="3">
        <v>8587.9747129999996</v>
      </c>
      <c r="D15965" s="2"/>
    </row>
    <row r="15966" spans="1:4" x14ac:dyDescent="0.25">
      <c r="A15966" s="2">
        <v>540</v>
      </c>
      <c r="B15966">
        <v>17649</v>
      </c>
      <c r="C15966" s="3">
        <v>8891.1232789999995</v>
      </c>
      <c r="D15966" s="2"/>
    </row>
    <row r="15967" spans="1:4" x14ac:dyDescent="0.25">
      <c r="A15967" s="2">
        <v>540</v>
      </c>
      <c r="B15967">
        <v>17650</v>
      </c>
      <c r="C15967" s="3">
        <v>8891.1232789999995</v>
      </c>
      <c r="D15967" s="2"/>
    </row>
    <row r="15968" spans="1:4" x14ac:dyDescent="0.25">
      <c r="A15968" s="2">
        <v>540</v>
      </c>
      <c r="B15968">
        <v>17651</v>
      </c>
      <c r="C15968" s="3">
        <v>7426.8261769999999</v>
      </c>
      <c r="D15968" s="2"/>
    </row>
    <row r="15969" spans="1:4" x14ac:dyDescent="0.25">
      <c r="A15969" s="2">
        <v>540</v>
      </c>
      <c r="B15969">
        <v>17652</v>
      </c>
      <c r="C15969" s="3">
        <v>22.717275000000001</v>
      </c>
      <c r="D15969" s="2"/>
    </row>
    <row r="15970" spans="1:4" x14ac:dyDescent="0.25">
      <c r="A15970" s="2">
        <v>540</v>
      </c>
      <c r="B15970">
        <v>17653</v>
      </c>
      <c r="C15970" s="3">
        <v>4207.9011719999999</v>
      </c>
      <c r="D15970" s="2"/>
    </row>
    <row r="15971" spans="1:4" x14ac:dyDescent="0.25">
      <c r="A15971" s="2">
        <v>540</v>
      </c>
      <c r="B15971">
        <v>17654</v>
      </c>
      <c r="C15971" s="3">
        <v>12491.071538</v>
      </c>
      <c r="D15971" s="2"/>
    </row>
    <row r="15972" spans="1:4" x14ac:dyDescent="0.25">
      <c r="A15972" s="2">
        <v>540</v>
      </c>
      <c r="B15972">
        <v>17655</v>
      </c>
      <c r="C15972" s="3">
        <v>11423.830400999999</v>
      </c>
      <c r="D15972" s="2"/>
    </row>
    <row r="15973" spans="1:4" x14ac:dyDescent="0.25">
      <c r="A15973" s="2">
        <v>540</v>
      </c>
      <c r="B15973">
        <v>17656</v>
      </c>
      <c r="C15973" s="3">
        <v>1861.5315250000001</v>
      </c>
      <c r="D15973" s="2"/>
    </row>
    <row r="15974" spans="1:4" x14ac:dyDescent="0.25">
      <c r="A15974" s="2">
        <v>540</v>
      </c>
      <c r="B15974">
        <v>17657</v>
      </c>
      <c r="C15974" s="3">
        <v>1128.9227069999999</v>
      </c>
      <c r="D15974" s="2"/>
    </row>
    <row r="15975" spans="1:4" x14ac:dyDescent="0.25">
      <c r="A15975" s="2">
        <v>540</v>
      </c>
      <c r="B15975">
        <v>17658</v>
      </c>
      <c r="C15975" s="3">
        <v>3697.4532683319999</v>
      </c>
      <c r="D15975" s="2"/>
    </row>
    <row r="15976" spans="1:4" x14ac:dyDescent="0.25">
      <c r="A15976" s="2">
        <v>540</v>
      </c>
      <c r="B15976">
        <v>17659</v>
      </c>
      <c r="C15976" s="3">
        <v>3751.1501713319999</v>
      </c>
      <c r="D15976" s="2"/>
    </row>
    <row r="15977" spans="1:4" x14ac:dyDescent="0.25">
      <c r="A15977" s="2">
        <v>540</v>
      </c>
      <c r="B15977">
        <v>17660</v>
      </c>
      <c r="C15977" s="3">
        <v>1902.598199</v>
      </c>
      <c r="D15977" s="2"/>
    </row>
    <row r="15978" spans="1:4" x14ac:dyDescent="0.25">
      <c r="A15978" s="2">
        <v>540</v>
      </c>
      <c r="B15978">
        <v>17661</v>
      </c>
      <c r="C15978" s="3">
        <v>1902.598199</v>
      </c>
      <c r="D15978" s="2"/>
    </row>
    <row r="15979" spans="1:4" x14ac:dyDescent="0.25">
      <c r="A15979" s="2">
        <v>540</v>
      </c>
      <c r="B15979">
        <v>17662</v>
      </c>
      <c r="C15979" s="3">
        <v>145.305902</v>
      </c>
      <c r="D15979" s="2"/>
    </row>
    <row r="15980" spans="1:4" x14ac:dyDescent="0.25">
      <c r="A15980" s="2">
        <v>540</v>
      </c>
      <c r="B15980">
        <v>17663</v>
      </c>
      <c r="C15980" s="3">
        <v>145.305902</v>
      </c>
      <c r="D15980" s="2"/>
    </row>
    <row r="15981" spans="1:4" x14ac:dyDescent="0.25">
      <c r="A15981" s="2">
        <v>540</v>
      </c>
      <c r="B15981">
        <v>17664</v>
      </c>
      <c r="C15981" s="3">
        <v>2957.2833719999999</v>
      </c>
      <c r="D15981" s="2"/>
    </row>
    <row r="15982" spans="1:4" x14ac:dyDescent="0.25">
      <c r="A15982" s="2">
        <v>540</v>
      </c>
      <c r="B15982">
        <v>17665</v>
      </c>
      <c r="C15982" s="3">
        <v>2396.8301000000001</v>
      </c>
      <c r="D15982" s="2"/>
    </row>
    <row r="15983" spans="1:4" x14ac:dyDescent="0.25">
      <c r="A15983" s="2">
        <v>540</v>
      </c>
      <c r="B15983">
        <v>17666</v>
      </c>
      <c r="C15983" s="3">
        <v>1050.885477</v>
      </c>
      <c r="D15983" s="2"/>
    </row>
    <row r="15984" spans="1:4" x14ac:dyDescent="0.25">
      <c r="A15984" s="2">
        <v>540</v>
      </c>
      <c r="B15984">
        <v>17667</v>
      </c>
      <c r="C15984" s="3">
        <v>635.30099099999995</v>
      </c>
      <c r="D15984" s="2"/>
    </row>
    <row r="15985" spans="1:4" x14ac:dyDescent="0.25">
      <c r="A15985" s="2">
        <v>540</v>
      </c>
      <c r="B15985">
        <v>17668</v>
      </c>
      <c r="C15985" s="3">
        <v>7034.3869800000002</v>
      </c>
      <c r="D15985" s="2"/>
    </row>
    <row r="15986" spans="1:4" x14ac:dyDescent="0.25">
      <c r="A15986" s="2">
        <v>540</v>
      </c>
      <c r="B15986">
        <v>17669</v>
      </c>
      <c r="C15986" s="3">
        <v>5450.9641590000001</v>
      </c>
      <c r="D15986" s="2"/>
    </row>
    <row r="15987" spans="1:4" x14ac:dyDescent="0.25">
      <c r="A15987" s="2">
        <v>540</v>
      </c>
      <c r="B15987">
        <v>17670</v>
      </c>
      <c r="C15987" s="3">
        <v>4313.888876</v>
      </c>
      <c r="D15987" s="2"/>
    </row>
    <row r="15988" spans="1:4" x14ac:dyDescent="0.25">
      <c r="A15988" s="2">
        <v>540</v>
      </c>
      <c r="B15988">
        <v>17671</v>
      </c>
      <c r="C15988" s="3">
        <v>914.48251100000004</v>
      </c>
      <c r="D15988" s="2"/>
    </row>
    <row r="15989" spans="1:4" x14ac:dyDescent="0.25">
      <c r="A15989" s="2">
        <v>540</v>
      </c>
      <c r="B15989">
        <v>17672</v>
      </c>
      <c r="C15989" s="3">
        <v>1219.5102609999999</v>
      </c>
      <c r="D15989" s="2"/>
    </row>
    <row r="15990" spans="1:4" x14ac:dyDescent="0.25">
      <c r="A15990" s="2">
        <v>540</v>
      </c>
      <c r="B15990">
        <v>17673</v>
      </c>
      <c r="C15990" s="3">
        <v>157.503456</v>
      </c>
      <c r="D15990" s="2"/>
    </row>
    <row r="15991" spans="1:4" x14ac:dyDescent="0.25">
      <c r="A15991" s="2">
        <v>540</v>
      </c>
      <c r="B15991">
        <v>17674</v>
      </c>
      <c r="C15991" s="3">
        <v>243.75198399999999</v>
      </c>
      <c r="D15991" s="2"/>
    </row>
    <row r="15992" spans="1:4" x14ac:dyDescent="0.25">
      <c r="A15992" s="2">
        <v>540</v>
      </c>
      <c r="B15992">
        <v>17675</v>
      </c>
      <c r="C15992" s="3">
        <v>243.75198399999999</v>
      </c>
      <c r="D15992" s="2"/>
    </row>
    <row r="15993" spans="1:4" x14ac:dyDescent="0.25">
      <c r="A15993" s="2">
        <v>540</v>
      </c>
      <c r="B15993">
        <v>17676</v>
      </c>
      <c r="C15993" s="3">
        <v>211.08524299999999</v>
      </c>
      <c r="D15993" s="2"/>
    </row>
    <row r="15994" spans="1:4" x14ac:dyDescent="0.25">
      <c r="A15994" s="2">
        <v>540</v>
      </c>
      <c r="B15994">
        <v>17677</v>
      </c>
      <c r="C15994" s="3">
        <v>211.08524299999999</v>
      </c>
      <c r="D15994" s="2"/>
    </row>
    <row r="15995" spans="1:4" x14ac:dyDescent="0.25">
      <c r="A15995" s="2">
        <v>540</v>
      </c>
      <c r="B15995">
        <v>17678</v>
      </c>
      <c r="C15995" s="3">
        <v>4612.9363890000004</v>
      </c>
      <c r="D15995" s="2"/>
    </row>
    <row r="15996" spans="1:4" x14ac:dyDescent="0.25">
      <c r="A15996" s="2">
        <v>540</v>
      </c>
      <c r="B15996">
        <v>17679</v>
      </c>
      <c r="C15996" s="3">
        <v>3788.180961</v>
      </c>
      <c r="D15996" s="2"/>
    </row>
    <row r="15997" spans="1:4" x14ac:dyDescent="0.25">
      <c r="A15997" s="2">
        <v>540</v>
      </c>
      <c r="B15997">
        <v>17680</v>
      </c>
      <c r="C15997" s="3">
        <v>1012.443147</v>
      </c>
      <c r="D15997" s="2"/>
    </row>
    <row r="15998" spans="1:4" x14ac:dyDescent="0.25">
      <c r="A15998" s="2">
        <v>540</v>
      </c>
      <c r="B15998">
        <v>17681</v>
      </c>
      <c r="C15998" s="3">
        <v>1111.1764479999999</v>
      </c>
      <c r="D15998" s="2"/>
    </row>
    <row r="15999" spans="1:4" x14ac:dyDescent="0.25">
      <c r="A15999" s="2">
        <v>540</v>
      </c>
      <c r="B15999">
        <v>17682</v>
      </c>
      <c r="C15999" s="3">
        <v>3413.5379109999999</v>
      </c>
      <c r="D15999" s="2"/>
    </row>
    <row r="16000" spans="1:4" x14ac:dyDescent="0.25">
      <c r="A16000" s="2">
        <v>540</v>
      </c>
      <c r="B16000">
        <v>17683</v>
      </c>
      <c r="C16000" s="3">
        <v>1057.9274190000001</v>
      </c>
      <c r="D16000" s="2"/>
    </row>
    <row r="16001" spans="1:4" x14ac:dyDescent="0.25">
      <c r="A16001" s="2">
        <v>540</v>
      </c>
      <c r="B16001">
        <v>17684</v>
      </c>
      <c r="C16001" s="3">
        <v>2722.248439</v>
      </c>
      <c r="D16001" s="2"/>
    </row>
    <row r="16002" spans="1:4" x14ac:dyDescent="0.25">
      <c r="A16002" s="2">
        <v>540</v>
      </c>
      <c r="B16002">
        <v>17685</v>
      </c>
      <c r="C16002" s="3">
        <v>2402.6324420000001</v>
      </c>
      <c r="D16002" s="2"/>
    </row>
    <row r="16003" spans="1:4" x14ac:dyDescent="0.25">
      <c r="A16003" s="2">
        <v>540</v>
      </c>
      <c r="B16003">
        <v>17686</v>
      </c>
      <c r="C16003" s="3">
        <v>20065.321389000001</v>
      </c>
      <c r="D16003" s="2"/>
    </row>
    <row r="16004" spans="1:4" x14ac:dyDescent="0.25">
      <c r="A16004" s="2">
        <v>540</v>
      </c>
      <c r="B16004">
        <v>17687</v>
      </c>
      <c r="C16004" s="3">
        <v>20520.355071999998</v>
      </c>
      <c r="D16004" s="2"/>
    </row>
    <row r="16005" spans="1:4" x14ac:dyDescent="0.25">
      <c r="A16005" s="2">
        <v>540</v>
      </c>
      <c r="B16005">
        <v>17688</v>
      </c>
      <c r="C16005" s="3">
        <v>1928.2973159999999</v>
      </c>
      <c r="D16005" s="2"/>
    </row>
    <row r="16006" spans="1:4" x14ac:dyDescent="0.25">
      <c r="A16006" s="2">
        <v>540</v>
      </c>
      <c r="B16006">
        <v>17689</v>
      </c>
      <c r="C16006" s="3">
        <v>1982.1901829999999</v>
      </c>
      <c r="D16006" s="2"/>
    </row>
    <row r="16007" spans="1:4" x14ac:dyDescent="0.25">
      <c r="A16007" s="2">
        <v>540</v>
      </c>
      <c r="B16007">
        <v>17690</v>
      </c>
      <c r="C16007" s="3">
        <v>1695.411081</v>
      </c>
      <c r="D16007" s="2"/>
    </row>
    <row r="16008" spans="1:4" x14ac:dyDescent="0.25">
      <c r="A16008" s="2">
        <v>540</v>
      </c>
      <c r="B16008">
        <v>17691</v>
      </c>
      <c r="C16008" s="3">
        <v>1466.428218</v>
      </c>
      <c r="D16008" s="2"/>
    </row>
    <row r="16009" spans="1:4" x14ac:dyDescent="0.25">
      <c r="A16009" s="2">
        <v>540</v>
      </c>
      <c r="B16009">
        <v>17692</v>
      </c>
      <c r="C16009" s="3">
        <v>4989.2046849999997</v>
      </c>
      <c r="D16009" s="2"/>
    </row>
    <row r="16010" spans="1:4" x14ac:dyDescent="0.25">
      <c r="A16010" s="2">
        <v>540</v>
      </c>
      <c r="B16010">
        <v>17693</v>
      </c>
      <c r="C16010" s="3">
        <v>4268.0752439999997</v>
      </c>
      <c r="D16010" s="2"/>
    </row>
    <row r="16011" spans="1:4" x14ac:dyDescent="0.25">
      <c r="A16011" s="2">
        <v>540</v>
      </c>
      <c r="B16011">
        <v>17694</v>
      </c>
      <c r="C16011" s="3">
        <v>854.151296</v>
      </c>
      <c r="D16011" s="2"/>
    </row>
    <row r="16012" spans="1:4" x14ac:dyDescent="0.25">
      <c r="A16012" s="2">
        <v>540</v>
      </c>
      <c r="B16012">
        <v>17695</v>
      </c>
      <c r="C16012" s="3">
        <v>1110.905825</v>
      </c>
      <c r="D16012" s="2"/>
    </row>
    <row r="16013" spans="1:4" x14ac:dyDescent="0.25">
      <c r="A16013" s="2">
        <v>540</v>
      </c>
      <c r="B16013">
        <v>17696</v>
      </c>
      <c r="C16013" s="3">
        <v>26166.121391000001</v>
      </c>
      <c r="D16013" s="2"/>
    </row>
    <row r="16014" spans="1:4" x14ac:dyDescent="0.25">
      <c r="A16014" s="2">
        <v>540</v>
      </c>
      <c r="B16014">
        <v>17697</v>
      </c>
      <c r="C16014" s="3">
        <v>26153.159127999999</v>
      </c>
      <c r="D16014" s="2"/>
    </row>
    <row r="16015" spans="1:4" x14ac:dyDescent="0.25">
      <c r="A16015" s="2">
        <v>540</v>
      </c>
      <c r="B16015">
        <v>17698</v>
      </c>
      <c r="C16015" s="3">
        <v>4362.5289110000003</v>
      </c>
      <c r="D16015" s="2"/>
    </row>
    <row r="16016" spans="1:4" x14ac:dyDescent="0.25">
      <c r="A16016" s="2">
        <v>540</v>
      </c>
      <c r="B16016">
        <v>17699</v>
      </c>
      <c r="C16016" s="3">
        <v>4207.5004330000002</v>
      </c>
      <c r="D16016" s="2"/>
    </row>
    <row r="16017" spans="1:4" x14ac:dyDescent="0.25">
      <c r="A16017" s="2">
        <v>540</v>
      </c>
      <c r="B16017">
        <v>17700</v>
      </c>
      <c r="C16017" s="3">
        <v>14615.702288</v>
      </c>
      <c r="D16017" s="2"/>
    </row>
    <row r="16018" spans="1:4" x14ac:dyDescent="0.25">
      <c r="A16018" s="2">
        <v>540</v>
      </c>
      <c r="B16018">
        <v>17701</v>
      </c>
      <c r="C16018" s="3">
        <v>16623.997555999998</v>
      </c>
      <c r="D16018" s="2"/>
    </row>
    <row r="16019" spans="1:4" x14ac:dyDescent="0.25">
      <c r="A16019" s="2">
        <v>540</v>
      </c>
      <c r="B16019">
        <v>17702</v>
      </c>
      <c r="C16019" s="3">
        <v>845.02212599999996</v>
      </c>
      <c r="D16019" s="2"/>
    </row>
    <row r="16020" spans="1:4" x14ac:dyDescent="0.25">
      <c r="A16020" s="2">
        <v>540</v>
      </c>
      <c r="B16020">
        <v>17703</v>
      </c>
      <c r="C16020" s="3">
        <v>685.77031299999999</v>
      </c>
      <c r="D16020" s="2"/>
    </row>
    <row r="16021" spans="1:4" x14ac:dyDescent="0.25">
      <c r="A16021" s="2">
        <v>540</v>
      </c>
      <c r="B16021">
        <v>17704</v>
      </c>
      <c r="C16021" s="3">
        <v>2664.4687720000002</v>
      </c>
      <c r="D16021" s="2"/>
    </row>
    <row r="16022" spans="1:4" x14ac:dyDescent="0.25">
      <c r="A16022" s="2">
        <v>540</v>
      </c>
      <c r="B16022">
        <v>17705</v>
      </c>
      <c r="C16022" s="3">
        <v>2210.982086</v>
      </c>
      <c r="D16022" s="2"/>
    </row>
    <row r="16023" spans="1:4" x14ac:dyDescent="0.25">
      <c r="A16023" s="2">
        <v>540</v>
      </c>
      <c r="B16023">
        <v>17706</v>
      </c>
      <c r="C16023" s="3">
        <v>2605.992945</v>
      </c>
      <c r="D16023" s="2"/>
    </row>
    <row r="16024" spans="1:4" x14ac:dyDescent="0.25">
      <c r="A16024" s="2">
        <v>540</v>
      </c>
      <c r="B16024">
        <v>17707</v>
      </c>
      <c r="C16024" s="3">
        <v>1959.5322779999999</v>
      </c>
      <c r="D16024" s="2"/>
    </row>
    <row r="16025" spans="1:4" x14ac:dyDescent="0.25">
      <c r="A16025" s="2">
        <v>540</v>
      </c>
      <c r="B16025">
        <v>17708</v>
      </c>
      <c r="C16025" s="3">
        <v>14741.835093</v>
      </c>
      <c r="D16025" s="2"/>
    </row>
    <row r="16026" spans="1:4" x14ac:dyDescent="0.25">
      <c r="A16026" s="2">
        <v>540</v>
      </c>
      <c r="B16026">
        <v>17709</v>
      </c>
      <c r="C16026" s="3">
        <v>14450.439913</v>
      </c>
      <c r="D16026" s="2"/>
    </row>
    <row r="16027" spans="1:4" x14ac:dyDescent="0.25">
      <c r="A16027" s="2">
        <v>540</v>
      </c>
      <c r="B16027">
        <v>17710</v>
      </c>
      <c r="C16027" s="3">
        <v>8031.7822409999999</v>
      </c>
      <c r="D16027" s="2"/>
    </row>
    <row r="16028" spans="1:4" x14ac:dyDescent="0.25">
      <c r="A16028" s="2">
        <v>540</v>
      </c>
      <c r="B16028">
        <v>17711</v>
      </c>
      <c r="C16028" s="3">
        <v>7830.5751469999996</v>
      </c>
      <c r="D16028" s="2"/>
    </row>
    <row r="16029" spans="1:4" x14ac:dyDescent="0.25">
      <c r="A16029" s="2">
        <v>540</v>
      </c>
      <c r="B16029">
        <v>17712</v>
      </c>
      <c r="C16029" s="3">
        <v>1670.2703879999999</v>
      </c>
      <c r="D16029" s="2"/>
    </row>
    <row r="16030" spans="1:4" x14ac:dyDescent="0.25">
      <c r="A16030" s="2">
        <v>540</v>
      </c>
      <c r="B16030">
        <v>17713</v>
      </c>
      <c r="C16030" s="3">
        <v>1444.195678</v>
      </c>
      <c r="D16030" s="2"/>
    </row>
    <row r="16031" spans="1:4" x14ac:dyDescent="0.25">
      <c r="A16031" s="2">
        <v>540</v>
      </c>
      <c r="B16031">
        <v>17714</v>
      </c>
      <c r="C16031" s="3">
        <v>15039.090838</v>
      </c>
      <c r="D16031" s="2"/>
    </row>
    <row r="16032" spans="1:4" x14ac:dyDescent="0.25">
      <c r="A16032" s="2">
        <v>540</v>
      </c>
      <c r="B16032">
        <v>17715</v>
      </c>
      <c r="C16032" s="3">
        <v>12588.130702</v>
      </c>
      <c r="D16032" s="2"/>
    </row>
    <row r="16033" spans="1:4" x14ac:dyDescent="0.25">
      <c r="A16033" s="2">
        <v>540</v>
      </c>
      <c r="B16033">
        <v>17716</v>
      </c>
      <c r="C16033" s="3">
        <v>25150.475009000002</v>
      </c>
      <c r="D16033" s="2"/>
    </row>
    <row r="16034" spans="1:4" x14ac:dyDescent="0.25">
      <c r="A16034" s="2">
        <v>540</v>
      </c>
      <c r="B16034">
        <v>17717</v>
      </c>
      <c r="C16034" s="3">
        <v>25897.876640999999</v>
      </c>
      <c r="D16034" s="2"/>
    </row>
    <row r="16035" spans="1:4" x14ac:dyDescent="0.25">
      <c r="A16035" s="2">
        <v>540</v>
      </c>
      <c r="B16035">
        <v>17718</v>
      </c>
      <c r="C16035" s="3">
        <v>5336.220037</v>
      </c>
      <c r="D16035" s="2"/>
    </row>
    <row r="16036" spans="1:4" x14ac:dyDescent="0.25">
      <c r="A16036" s="2">
        <v>540</v>
      </c>
      <c r="B16036">
        <v>17719</v>
      </c>
      <c r="C16036" s="3">
        <v>5623.1668579999996</v>
      </c>
      <c r="D16036" s="2"/>
    </row>
    <row r="16037" spans="1:4" x14ac:dyDescent="0.25">
      <c r="A16037" s="2">
        <v>540</v>
      </c>
      <c r="B16037">
        <v>17720</v>
      </c>
      <c r="C16037" s="3">
        <v>28587.331759000001</v>
      </c>
      <c r="D16037" s="2"/>
    </row>
    <row r="16038" spans="1:4" x14ac:dyDescent="0.25">
      <c r="A16038" s="2">
        <v>540</v>
      </c>
      <c r="B16038">
        <v>17721</v>
      </c>
      <c r="C16038" s="3">
        <v>30666.316746</v>
      </c>
      <c r="D16038" s="2"/>
    </row>
    <row r="16039" spans="1:4" x14ac:dyDescent="0.25">
      <c r="A16039" s="2">
        <v>540</v>
      </c>
      <c r="B16039">
        <v>17722</v>
      </c>
      <c r="C16039" s="3">
        <v>6052.1103720000001</v>
      </c>
      <c r="D16039" s="2"/>
    </row>
    <row r="16040" spans="1:4" x14ac:dyDescent="0.25">
      <c r="A16040" s="2">
        <v>540</v>
      </c>
      <c r="B16040">
        <v>17723</v>
      </c>
      <c r="C16040" s="3">
        <v>6129.9400320000004</v>
      </c>
      <c r="D16040" s="2"/>
    </row>
    <row r="16041" spans="1:4" x14ac:dyDescent="0.25">
      <c r="A16041" s="2">
        <v>540</v>
      </c>
      <c r="B16041">
        <v>17724</v>
      </c>
      <c r="C16041" s="3">
        <v>6507.564558</v>
      </c>
      <c r="D16041" s="2"/>
    </row>
    <row r="16042" spans="1:4" x14ac:dyDescent="0.25">
      <c r="A16042" s="2">
        <v>540</v>
      </c>
      <c r="B16042">
        <v>17725</v>
      </c>
      <c r="C16042" s="3">
        <v>6802.5189090000003</v>
      </c>
      <c r="D16042" s="2"/>
    </row>
    <row r="16043" spans="1:4" x14ac:dyDescent="0.25">
      <c r="A16043" s="2">
        <v>540</v>
      </c>
      <c r="B16043">
        <v>17726</v>
      </c>
      <c r="C16043" s="3">
        <v>8069.7242699999997</v>
      </c>
      <c r="D16043" s="2"/>
    </row>
    <row r="16044" spans="1:4" x14ac:dyDescent="0.25">
      <c r="A16044" s="2">
        <v>540</v>
      </c>
      <c r="B16044">
        <v>17727</v>
      </c>
      <c r="C16044" s="3">
        <v>8069.7242699999997</v>
      </c>
      <c r="D16044" s="2"/>
    </row>
    <row r="16045" spans="1:4" x14ac:dyDescent="0.25">
      <c r="A16045" s="2">
        <v>540</v>
      </c>
      <c r="B16045">
        <v>17728</v>
      </c>
      <c r="C16045" s="3">
        <v>18583.774342000001</v>
      </c>
      <c r="D16045" s="2"/>
    </row>
    <row r="16046" spans="1:4" x14ac:dyDescent="0.25">
      <c r="A16046" s="2">
        <v>540</v>
      </c>
      <c r="B16046">
        <v>17729</v>
      </c>
      <c r="C16046" s="3">
        <v>26863.516606000001</v>
      </c>
      <c r="D16046" s="2"/>
    </row>
    <row r="16047" spans="1:4" x14ac:dyDescent="0.25">
      <c r="A16047" s="2">
        <v>540</v>
      </c>
      <c r="B16047">
        <v>17730</v>
      </c>
      <c r="C16047" s="3">
        <v>5519.373364</v>
      </c>
      <c r="D16047" s="2"/>
    </row>
    <row r="16048" spans="1:4" x14ac:dyDescent="0.25">
      <c r="A16048" s="2">
        <v>540</v>
      </c>
      <c r="B16048">
        <v>17731</v>
      </c>
      <c r="C16048" s="3">
        <v>4279.2453139999998</v>
      </c>
      <c r="D16048" s="2"/>
    </row>
    <row r="16049" spans="1:4" x14ac:dyDescent="0.25">
      <c r="A16049" s="2">
        <v>540</v>
      </c>
      <c r="B16049">
        <v>17732</v>
      </c>
      <c r="C16049" s="3">
        <v>2041.02946</v>
      </c>
      <c r="D16049" s="2"/>
    </row>
    <row r="16050" spans="1:4" x14ac:dyDescent="0.25">
      <c r="A16050" s="2">
        <v>540</v>
      </c>
      <c r="B16050">
        <v>17733</v>
      </c>
      <c r="C16050" s="3">
        <v>2041.02946</v>
      </c>
      <c r="D16050" s="2"/>
    </row>
    <row r="16051" spans="1:4" x14ac:dyDescent="0.25">
      <c r="A16051" s="2">
        <v>540</v>
      </c>
      <c r="B16051">
        <v>17734</v>
      </c>
      <c r="C16051" s="3">
        <v>3402.5477919999998</v>
      </c>
      <c r="D16051" s="2"/>
    </row>
    <row r="16052" spans="1:4" x14ac:dyDescent="0.25">
      <c r="A16052" s="2">
        <v>540</v>
      </c>
      <c r="B16052">
        <v>17735</v>
      </c>
      <c r="C16052" s="3">
        <v>3402.5477919999998</v>
      </c>
      <c r="D16052" s="2"/>
    </row>
    <row r="16053" spans="1:4" x14ac:dyDescent="0.25">
      <c r="A16053" s="2">
        <v>540</v>
      </c>
      <c r="B16053">
        <v>17736</v>
      </c>
      <c r="C16053" s="3">
        <v>7499.6840179999999</v>
      </c>
      <c r="D16053" s="2"/>
    </row>
    <row r="16054" spans="1:4" x14ac:dyDescent="0.25">
      <c r="A16054" s="2">
        <v>540</v>
      </c>
      <c r="B16054">
        <v>17737</v>
      </c>
      <c r="C16054" s="3">
        <v>7499.6840179999999</v>
      </c>
      <c r="D16054" s="2"/>
    </row>
    <row r="16055" spans="1:4" x14ac:dyDescent="0.25">
      <c r="A16055" s="2">
        <v>540</v>
      </c>
      <c r="B16055">
        <v>17738</v>
      </c>
      <c r="C16055" s="3">
        <v>4189.0747730000003</v>
      </c>
      <c r="D16055" s="2"/>
    </row>
    <row r="16056" spans="1:4" x14ac:dyDescent="0.25">
      <c r="A16056" s="2">
        <v>540</v>
      </c>
      <c r="B16056">
        <v>17739</v>
      </c>
      <c r="C16056" s="3">
        <v>5232.0579660000003</v>
      </c>
      <c r="D16056" s="2"/>
    </row>
    <row r="16057" spans="1:4" x14ac:dyDescent="0.25">
      <c r="A16057" s="2">
        <v>540</v>
      </c>
      <c r="B16057">
        <v>17740</v>
      </c>
      <c r="C16057" s="3">
        <v>17064.941211665999</v>
      </c>
      <c r="D16057" s="2"/>
    </row>
    <row r="16058" spans="1:4" x14ac:dyDescent="0.25">
      <c r="A16058" s="2">
        <v>540</v>
      </c>
      <c r="B16058">
        <v>17741</v>
      </c>
      <c r="C16058" s="3">
        <v>17064.941211665999</v>
      </c>
      <c r="D16058" s="2"/>
    </row>
    <row r="16059" spans="1:4" x14ac:dyDescent="0.25">
      <c r="A16059" s="2">
        <v>540</v>
      </c>
      <c r="B16059">
        <v>17742</v>
      </c>
      <c r="C16059" s="3">
        <v>9295.9970049999993</v>
      </c>
      <c r="D16059" s="2"/>
    </row>
    <row r="16060" spans="1:4" x14ac:dyDescent="0.25">
      <c r="A16060" s="2">
        <v>540</v>
      </c>
      <c r="B16060">
        <v>17743</v>
      </c>
      <c r="C16060" s="3">
        <v>9362.4647559999994</v>
      </c>
      <c r="D16060" s="2"/>
    </row>
    <row r="16061" spans="1:4" x14ac:dyDescent="0.25">
      <c r="A16061" s="2">
        <v>540</v>
      </c>
      <c r="B16061">
        <v>17744</v>
      </c>
      <c r="C16061" s="3">
        <v>6678.6594569999997</v>
      </c>
      <c r="D16061" s="2"/>
    </row>
    <row r="16062" spans="1:4" x14ac:dyDescent="0.25">
      <c r="A16062" s="2">
        <v>540</v>
      </c>
      <c r="B16062">
        <v>17745</v>
      </c>
      <c r="C16062" s="3">
        <v>7254.3054620000003</v>
      </c>
      <c r="D16062" s="2"/>
    </row>
    <row r="16063" spans="1:4" x14ac:dyDescent="0.25">
      <c r="A16063" s="2">
        <v>540</v>
      </c>
      <c r="B16063">
        <v>17746</v>
      </c>
      <c r="C16063" s="3">
        <v>4983.2899450000004</v>
      </c>
      <c r="D16063" s="2"/>
    </row>
    <row r="16064" spans="1:4" x14ac:dyDescent="0.25">
      <c r="A16064" s="2">
        <v>540</v>
      </c>
      <c r="B16064">
        <v>17747</v>
      </c>
      <c r="C16064" s="3">
        <v>5060.8469500000001</v>
      </c>
      <c r="D16064" s="2"/>
    </row>
    <row r="16065" spans="1:4" x14ac:dyDescent="0.25">
      <c r="A16065" s="2">
        <v>540</v>
      </c>
      <c r="B16065">
        <v>17748</v>
      </c>
      <c r="C16065" s="3">
        <v>15640.461133999999</v>
      </c>
      <c r="D16065" s="2"/>
    </row>
    <row r="16066" spans="1:4" x14ac:dyDescent="0.25">
      <c r="A16066" s="2">
        <v>540</v>
      </c>
      <c r="B16066">
        <v>17749</v>
      </c>
      <c r="C16066" s="3">
        <v>11072.107231</v>
      </c>
      <c r="D16066" s="2"/>
    </row>
    <row r="16067" spans="1:4" x14ac:dyDescent="0.25">
      <c r="A16067" s="2">
        <v>540</v>
      </c>
      <c r="B16067">
        <v>17750</v>
      </c>
      <c r="C16067" s="3">
        <v>5341.2721890000003</v>
      </c>
      <c r="D16067" s="2"/>
    </row>
    <row r="16068" spans="1:4" x14ac:dyDescent="0.25">
      <c r="A16068" s="2">
        <v>540</v>
      </c>
      <c r="B16068">
        <v>17751</v>
      </c>
      <c r="C16068" s="3">
        <v>2924.052627</v>
      </c>
      <c r="D16068" s="2"/>
    </row>
    <row r="16069" spans="1:4" x14ac:dyDescent="0.25">
      <c r="A16069" s="2">
        <v>540</v>
      </c>
      <c r="B16069">
        <v>17752</v>
      </c>
      <c r="C16069" s="3">
        <v>360.478229</v>
      </c>
      <c r="D16069" s="2"/>
    </row>
    <row r="16070" spans="1:4" x14ac:dyDescent="0.25">
      <c r="A16070" s="2">
        <v>540</v>
      </c>
      <c r="B16070">
        <v>17753</v>
      </c>
      <c r="C16070" s="3">
        <v>594.43326999999999</v>
      </c>
      <c r="D16070" s="2"/>
    </row>
    <row r="16071" spans="1:4" x14ac:dyDescent="0.25">
      <c r="A16071" s="2">
        <v>540</v>
      </c>
      <c r="B16071">
        <v>17754</v>
      </c>
      <c r="C16071" s="3">
        <v>4846.2518030000001</v>
      </c>
      <c r="D16071" s="2"/>
    </row>
    <row r="16072" spans="1:4" x14ac:dyDescent="0.25">
      <c r="A16072" s="2">
        <v>540</v>
      </c>
      <c r="B16072">
        <v>17755</v>
      </c>
      <c r="C16072" s="3">
        <v>4550.9287279999999</v>
      </c>
      <c r="D16072" s="2"/>
    </row>
    <row r="16073" spans="1:4" x14ac:dyDescent="0.25">
      <c r="A16073" s="2">
        <v>540</v>
      </c>
      <c r="B16073">
        <v>17756</v>
      </c>
      <c r="C16073" s="3">
        <v>2673.9587710000001</v>
      </c>
      <c r="D16073" s="2"/>
    </row>
    <row r="16074" spans="1:4" x14ac:dyDescent="0.25">
      <c r="A16074" s="2">
        <v>540</v>
      </c>
      <c r="B16074">
        <v>17757</v>
      </c>
      <c r="C16074" s="3">
        <v>2163.26629</v>
      </c>
      <c r="D16074" s="2"/>
    </row>
    <row r="16075" spans="1:4" x14ac:dyDescent="0.25">
      <c r="A16075" s="2">
        <v>540</v>
      </c>
      <c r="B16075">
        <v>17758</v>
      </c>
      <c r="C16075" s="3">
        <v>2203.81095</v>
      </c>
      <c r="D16075" s="2"/>
    </row>
    <row r="16076" spans="1:4" x14ac:dyDescent="0.25">
      <c r="A16076" s="2">
        <v>540</v>
      </c>
      <c r="B16076">
        <v>17759</v>
      </c>
      <c r="C16076" s="3">
        <v>1481.1395520000001</v>
      </c>
      <c r="D16076" s="2"/>
    </row>
    <row r="16077" spans="1:4" x14ac:dyDescent="0.25">
      <c r="A16077" s="2">
        <v>540</v>
      </c>
      <c r="B16077">
        <v>17760</v>
      </c>
      <c r="C16077" s="3">
        <v>4305.1406420000003</v>
      </c>
      <c r="D16077" s="2"/>
    </row>
    <row r="16078" spans="1:4" x14ac:dyDescent="0.25">
      <c r="A16078" s="2">
        <v>540</v>
      </c>
      <c r="B16078">
        <v>17761</v>
      </c>
      <c r="C16078" s="3">
        <v>5290.4069440000003</v>
      </c>
      <c r="D16078" s="2"/>
    </row>
    <row r="16079" spans="1:4" x14ac:dyDescent="0.25">
      <c r="A16079" s="2">
        <v>540</v>
      </c>
      <c r="B16079">
        <v>17762</v>
      </c>
      <c r="C16079" s="3">
        <v>24409.040182000001</v>
      </c>
      <c r="D16079" s="2"/>
    </row>
    <row r="16080" spans="1:4" x14ac:dyDescent="0.25">
      <c r="A16080" s="2">
        <v>540</v>
      </c>
      <c r="B16080">
        <v>17763</v>
      </c>
      <c r="C16080" s="3">
        <v>27543.931794</v>
      </c>
      <c r="D16080" s="2"/>
    </row>
    <row r="16081" spans="1:4" x14ac:dyDescent="0.25">
      <c r="A16081" s="2">
        <v>540</v>
      </c>
      <c r="B16081">
        <v>17764</v>
      </c>
      <c r="C16081" s="3">
        <v>9386.2701280000001</v>
      </c>
      <c r="D16081" s="2"/>
    </row>
    <row r="16082" spans="1:4" x14ac:dyDescent="0.25">
      <c r="A16082" s="2">
        <v>540</v>
      </c>
      <c r="B16082">
        <v>17765</v>
      </c>
      <c r="C16082" s="3">
        <v>9386.2701280000001</v>
      </c>
      <c r="D16082" s="2"/>
    </row>
    <row r="16083" spans="1:4" x14ac:dyDescent="0.25">
      <c r="A16083" s="2">
        <v>540</v>
      </c>
      <c r="B16083">
        <v>17766</v>
      </c>
      <c r="C16083" s="3">
        <v>7995.9469369999997</v>
      </c>
      <c r="D16083" s="2"/>
    </row>
    <row r="16084" spans="1:4" x14ac:dyDescent="0.25">
      <c r="A16084" s="2">
        <v>540</v>
      </c>
      <c r="B16084">
        <v>17767</v>
      </c>
      <c r="C16084" s="3">
        <v>7995.9469369999997</v>
      </c>
      <c r="D16084" s="2"/>
    </row>
    <row r="16085" spans="1:4" x14ac:dyDescent="0.25">
      <c r="A16085" s="2">
        <v>540</v>
      </c>
      <c r="B16085">
        <v>17768</v>
      </c>
      <c r="C16085" s="3">
        <v>30897.833822000001</v>
      </c>
      <c r="D16085" s="2"/>
    </row>
    <row r="16086" spans="1:4" x14ac:dyDescent="0.25">
      <c r="A16086" s="2">
        <v>540</v>
      </c>
      <c r="B16086">
        <v>17769</v>
      </c>
      <c r="C16086" s="3">
        <v>30897.833822000001</v>
      </c>
      <c r="D16086" s="2"/>
    </row>
    <row r="16087" spans="1:4" x14ac:dyDescent="0.25">
      <c r="A16087" s="2">
        <v>540</v>
      </c>
      <c r="B16087">
        <v>17770</v>
      </c>
      <c r="C16087" s="3">
        <v>858.56289200000003</v>
      </c>
      <c r="D16087" s="2"/>
    </row>
    <row r="16088" spans="1:4" x14ac:dyDescent="0.25">
      <c r="A16088" s="2">
        <v>540</v>
      </c>
      <c r="B16088">
        <v>17771</v>
      </c>
      <c r="C16088" s="3">
        <v>3862.366098</v>
      </c>
      <c r="D16088" s="2"/>
    </row>
    <row r="16089" spans="1:4" x14ac:dyDescent="0.25">
      <c r="A16089" s="2">
        <v>540</v>
      </c>
      <c r="B16089">
        <v>17772</v>
      </c>
      <c r="C16089" s="3">
        <v>14085.590455</v>
      </c>
      <c r="D16089" s="2"/>
    </row>
    <row r="16090" spans="1:4" x14ac:dyDescent="0.25">
      <c r="A16090" s="2">
        <v>540</v>
      </c>
      <c r="B16090">
        <v>17773</v>
      </c>
      <c r="C16090" s="3">
        <v>10410.763370000001</v>
      </c>
      <c r="D16090" s="2"/>
    </row>
    <row r="16091" spans="1:4" x14ac:dyDescent="0.25">
      <c r="A16091" s="2">
        <v>540</v>
      </c>
      <c r="B16091">
        <v>17774</v>
      </c>
      <c r="C16091" s="3">
        <v>26760.863452000001</v>
      </c>
      <c r="D16091" s="2"/>
    </row>
    <row r="16092" spans="1:4" x14ac:dyDescent="0.25">
      <c r="A16092" s="2">
        <v>540</v>
      </c>
      <c r="B16092">
        <v>17775</v>
      </c>
      <c r="C16092" s="3">
        <v>27568.199021</v>
      </c>
      <c r="D16092" s="2"/>
    </row>
    <row r="16093" spans="1:4" x14ac:dyDescent="0.25">
      <c r="A16093" s="2">
        <v>540</v>
      </c>
      <c r="B16093">
        <v>17776</v>
      </c>
      <c r="C16093" s="3">
        <v>2695.2609010000001</v>
      </c>
      <c r="D16093" s="2"/>
    </row>
    <row r="16094" spans="1:4" x14ac:dyDescent="0.25">
      <c r="A16094" s="2">
        <v>540</v>
      </c>
      <c r="B16094">
        <v>17777</v>
      </c>
      <c r="C16094" s="3">
        <v>2695.2609010000001</v>
      </c>
      <c r="D16094" s="2"/>
    </row>
    <row r="16095" spans="1:4" x14ac:dyDescent="0.25">
      <c r="A16095" s="2">
        <v>540</v>
      </c>
      <c r="B16095">
        <v>17778</v>
      </c>
      <c r="C16095" s="3">
        <v>1988.236171</v>
      </c>
      <c r="D16095" s="2"/>
    </row>
    <row r="16096" spans="1:4" x14ac:dyDescent="0.25">
      <c r="A16096" s="2">
        <v>540</v>
      </c>
      <c r="B16096">
        <v>17779</v>
      </c>
      <c r="C16096" s="3">
        <v>1739.482614</v>
      </c>
      <c r="D16096" s="2"/>
    </row>
    <row r="16097" spans="1:4" x14ac:dyDescent="0.25">
      <c r="A16097" s="2">
        <v>540</v>
      </c>
      <c r="B16097">
        <v>17780</v>
      </c>
      <c r="C16097" s="3">
        <v>1791.7770720000001</v>
      </c>
      <c r="D16097" s="2"/>
    </row>
    <row r="16098" spans="1:4" x14ac:dyDescent="0.25">
      <c r="A16098" s="2">
        <v>540</v>
      </c>
      <c r="B16098">
        <v>17781</v>
      </c>
      <c r="C16098" s="3">
        <v>2200.1323269999998</v>
      </c>
      <c r="D16098" s="2"/>
    </row>
    <row r="16099" spans="1:4" x14ac:dyDescent="0.25">
      <c r="A16099" s="2">
        <v>540</v>
      </c>
      <c r="B16099">
        <v>17782</v>
      </c>
      <c r="C16099" s="3">
        <v>1279.535615</v>
      </c>
      <c r="D16099" s="2"/>
    </row>
    <row r="16100" spans="1:4" x14ac:dyDescent="0.25">
      <c r="A16100" s="2">
        <v>540</v>
      </c>
      <c r="B16100">
        <v>17783</v>
      </c>
      <c r="C16100" s="3">
        <v>817.78384900000003</v>
      </c>
      <c r="D16100" s="2"/>
    </row>
    <row r="16101" spans="1:4" x14ac:dyDescent="0.25">
      <c r="A16101" s="2">
        <v>540</v>
      </c>
      <c r="B16101">
        <v>17784</v>
      </c>
      <c r="C16101" s="3">
        <v>5661.5502800000004</v>
      </c>
      <c r="D16101" s="2"/>
    </row>
    <row r="16102" spans="1:4" x14ac:dyDescent="0.25">
      <c r="A16102" s="2">
        <v>540</v>
      </c>
      <c r="B16102">
        <v>17785</v>
      </c>
      <c r="C16102" s="3">
        <v>5028.8921630000004</v>
      </c>
      <c r="D16102" s="2"/>
    </row>
    <row r="16103" spans="1:4" x14ac:dyDescent="0.25">
      <c r="A16103" s="2">
        <v>540</v>
      </c>
      <c r="B16103">
        <v>17786</v>
      </c>
      <c r="C16103" s="3">
        <v>18713.222786999999</v>
      </c>
      <c r="D16103" s="2"/>
    </row>
    <row r="16104" spans="1:4" x14ac:dyDescent="0.25">
      <c r="A16104" s="2">
        <v>540</v>
      </c>
      <c r="B16104">
        <v>17787</v>
      </c>
      <c r="C16104" s="3">
        <v>21219.047703</v>
      </c>
      <c r="D16104" s="2"/>
    </row>
    <row r="16105" spans="1:4" x14ac:dyDescent="0.25">
      <c r="A16105" s="2">
        <v>540</v>
      </c>
      <c r="B16105">
        <v>17788</v>
      </c>
      <c r="C16105" s="3">
        <v>11303.129369</v>
      </c>
      <c r="D16105" s="2"/>
    </row>
    <row r="16106" spans="1:4" x14ac:dyDescent="0.25">
      <c r="A16106" s="2">
        <v>540</v>
      </c>
      <c r="B16106">
        <v>17789</v>
      </c>
      <c r="C16106" s="3">
        <v>11777.978274999999</v>
      </c>
      <c r="D16106" s="2"/>
    </row>
    <row r="16107" spans="1:4" x14ac:dyDescent="0.25">
      <c r="A16107" s="2">
        <v>540</v>
      </c>
      <c r="B16107">
        <v>17790</v>
      </c>
      <c r="C16107" s="3">
        <v>11041.40062</v>
      </c>
      <c r="D16107" s="2"/>
    </row>
    <row r="16108" spans="1:4" x14ac:dyDescent="0.25">
      <c r="A16108" s="2">
        <v>540</v>
      </c>
      <c r="B16108">
        <v>17791</v>
      </c>
      <c r="C16108" s="3">
        <v>11041.40062</v>
      </c>
      <c r="D16108" s="2"/>
    </row>
    <row r="16109" spans="1:4" x14ac:dyDescent="0.25">
      <c r="A16109" s="2">
        <v>540</v>
      </c>
      <c r="B16109">
        <v>17792</v>
      </c>
      <c r="C16109" s="3">
        <v>1047.234987</v>
      </c>
      <c r="D16109" s="2"/>
    </row>
    <row r="16110" spans="1:4" x14ac:dyDescent="0.25">
      <c r="A16110" s="2">
        <v>540</v>
      </c>
      <c r="B16110">
        <v>17793</v>
      </c>
      <c r="C16110" s="3">
        <v>1047.234987</v>
      </c>
      <c r="D16110" s="2"/>
    </row>
    <row r="16111" spans="1:4" x14ac:dyDescent="0.25">
      <c r="A16111" s="2">
        <v>540</v>
      </c>
      <c r="B16111">
        <v>17794</v>
      </c>
      <c r="C16111" s="3">
        <v>1096.517775</v>
      </c>
      <c r="D16111" s="2"/>
    </row>
    <row r="16112" spans="1:4" x14ac:dyDescent="0.25">
      <c r="A16112" s="2">
        <v>540</v>
      </c>
      <c r="B16112">
        <v>17795</v>
      </c>
      <c r="C16112" s="3">
        <v>3962.329385</v>
      </c>
      <c r="D16112" s="2"/>
    </row>
    <row r="16113" spans="1:4" x14ac:dyDescent="0.25">
      <c r="A16113" s="2">
        <v>540</v>
      </c>
      <c r="B16113">
        <v>17796</v>
      </c>
      <c r="C16113" s="3">
        <v>4014.9804039999999</v>
      </c>
      <c r="D16113" s="2"/>
    </row>
    <row r="16114" spans="1:4" x14ac:dyDescent="0.25">
      <c r="A16114" s="2">
        <v>540</v>
      </c>
      <c r="B16114">
        <v>17797</v>
      </c>
      <c r="C16114" s="3">
        <v>3309.0670100000002</v>
      </c>
      <c r="D16114" s="2"/>
    </row>
    <row r="16115" spans="1:4" x14ac:dyDescent="0.25">
      <c r="A16115" s="2">
        <v>540</v>
      </c>
      <c r="B16115">
        <v>17799</v>
      </c>
      <c r="C16115" s="3">
        <v>291.76039300000002</v>
      </c>
      <c r="D16115" s="2"/>
    </row>
    <row r="16116" spans="1:4" x14ac:dyDescent="0.25">
      <c r="A16116" s="2">
        <v>540</v>
      </c>
      <c r="B16116">
        <v>17800</v>
      </c>
      <c r="C16116" s="3">
        <v>3957.4029770000002</v>
      </c>
      <c r="D16116" s="2"/>
    </row>
    <row r="16117" spans="1:4" x14ac:dyDescent="0.25">
      <c r="A16117" s="2">
        <v>540</v>
      </c>
      <c r="B16117">
        <v>17801</v>
      </c>
      <c r="C16117" s="3">
        <v>4895.4483060000002</v>
      </c>
      <c r="D16117" s="2"/>
    </row>
    <row r="16118" spans="1:4" x14ac:dyDescent="0.25">
      <c r="A16118" s="2">
        <v>540</v>
      </c>
      <c r="B16118">
        <v>17802</v>
      </c>
      <c r="C16118" s="3">
        <v>3220.7706090000001</v>
      </c>
      <c r="D16118" s="2"/>
    </row>
    <row r="16119" spans="1:4" x14ac:dyDescent="0.25">
      <c r="A16119" s="2">
        <v>540</v>
      </c>
      <c r="B16119">
        <v>17803</v>
      </c>
      <c r="C16119" s="3">
        <v>4868.4695220000003</v>
      </c>
      <c r="D16119" s="2"/>
    </row>
    <row r="16120" spans="1:4" x14ac:dyDescent="0.25">
      <c r="A16120" s="2">
        <v>540</v>
      </c>
      <c r="B16120">
        <v>17804</v>
      </c>
      <c r="C16120" s="3">
        <v>10901.994908999999</v>
      </c>
      <c r="D16120" s="2"/>
    </row>
    <row r="16121" spans="1:4" x14ac:dyDescent="0.25">
      <c r="A16121" s="2">
        <v>540</v>
      </c>
      <c r="B16121">
        <v>17805</v>
      </c>
      <c r="C16121" s="3">
        <v>10693.914559000001</v>
      </c>
      <c r="D16121" s="2"/>
    </row>
    <row r="16122" spans="1:4" x14ac:dyDescent="0.25">
      <c r="A16122" s="2">
        <v>540</v>
      </c>
      <c r="B16122">
        <v>17806</v>
      </c>
      <c r="C16122" s="3">
        <v>11482.108119</v>
      </c>
      <c r="D16122" s="2"/>
    </row>
    <row r="16123" spans="1:4" x14ac:dyDescent="0.25">
      <c r="A16123" s="2">
        <v>540</v>
      </c>
      <c r="B16123">
        <v>17807</v>
      </c>
      <c r="C16123" s="3">
        <v>11387.156456999999</v>
      </c>
      <c r="D16123" s="2"/>
    </row>
    <row r="16124" spans="1:4" x14ac:dyDescent="0.25">
      <c r="A16124" s="2">
        <v>540</v>
      </c>
      <c r="B16124">
        <v>17808</v>
      </c>
      <c r="C16124" s="3">
        <v>10031.123643999999</v>
      </c>
      <c r="D16124" s="2"/>
    </row>
    <row r="16125" spans="1:4" x14ac:dyDescent="0.25">
      <c r="A16125" s="2">
        <v>540</v>
      </c>
      <c r="B16125">
        <v>17809</v>
      </c>
      <c r="C16125" s="3">
        <v>10031.123643999999</v>
      </c>
      <c r="D16125" s="2"/>
    </row>
    <row r="16126" spans="1:4" x14ac:dyDescent="0.25">
      <c r="A16126" s="2">
        <v>540</v>
      </c>
      <c r="B16126">
        <v>17810</v>
      </c>
      <c r="C16126" s="3">
        <v>38330.336689000003</v>
      </c>
      <c r="D16126" s="2"/>
    </row>
    <row r="16127" spans="1:4" x14ac:dyDescent="0.25">
      <c r="A16127" s="2">
        <v>540</v>
      </c>
      <c r="B16127">
        <v>17811</v>
      </c>
      <c r="C16127" s="3">
        <v>11239.801916</v>
      </c>
      <c r="D16127" s="2"/>
    </row>
    <row r="16128" spans="1:4" x14ac:dyDescent="0.25">
      <c r="A16128" s="2">
        <v>540</v>
      </c>
      <c r="B16128">
        <v>17812</v>
      </c>
      <c r="C16128" s="3">
        <v>6691.386778</v>
      </c>
      <c r="D16128" s="2"/>
    </row>
    <row r="16129" spans="1:4" x14ac:dyDescent="0.25">
      <c r="A16129" s="2">
        <v>540</v>
      </c>
      <c r="B16129">
        <v>17813</v>
      </c>
      <c r="C16129" s="3">
        <v>6691.386778</v>
      </c>
      <c r="D16129" s="2"/>
    </row>
    <row r="16130" spans="1:4" x14ac:dyDescent="0.25">
      <c r="A16130" s="2">
        <v>540</v>
      </c>
      <c r="B16130">
        <v>17814</v>
      </c>
      <c r="C16130" s="3">
        <v>4292.342568</v>
      </c>
      <c r="D16130" s="2"/>
    </row>
    <row r="16131" spans="1:4" x14ac:dyDescent="0.25">
      <c r="A16131" s="2">
        <v>540</v>
      </c>
      <c r="B16131">
        <v>17815</v>
      </c>
      <c r="C16131" s="3">
        <v>3441.586444</v>
      </c>
      <c r="D16131" s="2"/>
    </row>
    <row r="16132" spans="1:4" x14ac:dyDescent="0.25">
      <c r="A16132" s="2">
        <v>540</v>
      </c>
      <c r="B16132">
        <v>17816</v>
      </c>
      <c r="C16132" s="3">
        <v>6792.6681330000001</v>
      </c>
      <c r="D16132" s="2"/>
    </row>
    <row r="16133" spans="1:4" x14ac:dyDescent="0.25">
      <c r="A16133" s="2">
        <v>540</v>
      </c>
      <c r="B16133">
        <v>17817</v>
      </c>
      <c r="C16133" s="3">
        <v>6792.6681330000001</v>
      </c>
      <c r="D16133" s="2"/>
    </row>
    <row r="16134" spans="1:4" x14ac:dyDescent="0.25">
      <c r="A16134" s="2">
        <v>540</v>
      </c>
      <c r="B16134">
        <v>17818</v>
      </c>
      <c r="C16134" s="3">
        <v>11520.541544</v>
      </c>
      <c r="D16134" s="2"/>
    </row>
    <row r="16135" spans="1:4" x14ac:dyDescent="0.25">
      <c r="A16135" s="2">
        <v>540</v>
      </c>
      <c r="B16135">
        <v>17819</v>
      </c>
      <c r="C16135" s="3">
        <v>11520.541544</v>
      </c>
      <c r="D16135" s="2"/>
    </row>
    <row r="16136" spans="1:4" x14ac:dyDescent="0.25">
      <c r="A16136" s="2">
        <v>540</v>
      </c>
      <c r="B16136">
        <v>17820</v>
      </c>
      <c r="C16136" s="3">
        <v>2270.899962</v>
      </c>
      <c r="D16136" s="2"/>
    </row>
    <row r="16137" spans="1:4" x14ac:dyDescent="0.25">
      <c r="A16137" s="2">
        <v>540</v>
      </c>
      <c r="B16137">
        <v>17821</v>
      </c>
      <c r="C16137" s="3">
        <v>2270.899962</v>
      </c>
      <c r="D16137" s="2"/>
    </row>
    <row r="16138" spans="1:4" x14ac:dyDescent="0.25">
      <c r="A16138" s="2">
        <v>540</v>
      </c>
      <c r="B16138">
        <v>17822</v>
      </c>
      <c r="C16138" s="3">
        <v>22835.892907000001</v>
      </c>
      <c r="D16138" s="2"/>
    </row>
    <row r="16139" spans="1:4" x14ac:dyDescent="0.25">
      <c r="A16139" s="2">
        <v>540</v>
      </c>
      <c r="B16139">
        <v>17823</v>
      </c>
      <c r="C16139" s="3">
        <v>23202.617339</v>
      </c>
      <c r="D16139" s="2"/>
    </row>
    <row r="16140" spans="1:4" x14ac:dyDescent="0.25">
      <c r="A16140" s="2">
        <v>540</v>
      </c>
      <c r="B16140">
        <v>17824</v>
      </c>
      <c r="C16140" s="3">
        <v>1490.2409620000001</v>
      </c>
      <c r="D16140" s="2"/>
    </row>
    <row r="16141" spans="1:4" x14ac:dyDescent="0.25">
      <c r="A16141" s="2">
        <v>540</v>
      </c>
      <c r="B16141">
        <v>17825</v>
      </c>
      <c r="C16141" s="3">
        <v>1490.2409620000001</v>
      </c>
      <c r="D16141" s="2"/>
    </row>
    <row r="16142" spans="1:4" x14ac:dyDescent="0.25">
      <c r="A16142" s="2">
        <v>540</v>
      </c>
      <c r="B16142">
        <v>17826</v>
      </c>
      <c r="C16142" s="3">
        <v>32153.782224998002</v>
      </c>
      <c r="D16142" s="2"/>
    </row>
    <row r="16143" spans="1:4" x14ac:dyDescent="0.25">
      <c r="A16143" s="2">
        <v>540</v>
      </c>
      <c r="B16143">
        <v>17827</v>
      </c>
      <c r="C16143" s="3">
        <v>32153.782224998002</v>
      </c>
      <c r="D16143" s="2"/>
    </row>
    <row r="16144" spans="1:4" x14ac:dyDescent="0.25">
      <c r="A16144" s="2">
        <v>540</v>
      </c>
      <c r="B16144">
        <v>17828</v>
      </c>
      <c r="C16144" s="3">
        <v>9972.8753080000006</v>
      </c>
      <c r="D16144" s="2"/>
    </row>
    <row r="16145" spans="1:4" x14ac:dyDescent="0.25">
      <c r="A16145" s="2">
        <v>540</v>
      </c>
      <c r="B16145">
        <v>17829</v>
      </c>
      <c r="C16145" s="3">
        <v>9316.7583030000005</v>
      </c>
      <c r="D16145" s="2"/>
    </row>
    <row r="16146" spans="1:4" x14ac:dyDescent="0.25">
      <c r="A16146" s="2">
        <v>540</v>
      </c>
      <c r="B16146">
        <v>17830</v>
      </c>
      <c r="C16146" s="3">
        <v>1648.3153119999999</v>
      </c>
      <c r="D16146" s="2"/>
    </row>
    <row r="16147" spans="1:4" x14ac:dyDescent="0.25">
      <c r="A16147" s="2">
        <v>540</v>
      </c>
      <c r="B16147">
        <v>17831</v>
      </c>
      <c r="C16147" s="3">
        <v>1522.5458570000001</v>
      </c>
      <c r="D16147" s="2"/>
    </row>
    <row r="16148" spans="1:4" x14ac:dyDescent="0.25">
      <c r="A16148" s="2">
        <v>540</v>
      </c>
      <c r="B16148">
        <v>17832</v>
      </c>
      <c r="C16148" s="3">
        <v>9505.3976430000002</v>
      </c>
      <c r="D16148" s="2"/>
    </row>
    <row r="16149" spans="1:4" x14ac:dyDescent="0.25">
      <c r="A16149" s="2">
        <v>540</v>
      </c>
      <c r="B16149">
        <v>17833</v>
      </c>
      <c r="C16149" s="3">
        <v>9505.3976430000002</v>
      </c>
      <c r="D16149" s="2"/>
    </row>
    <row r="16150" spans="1:4" x14ac:dyDescent="0.25">
      <c r="A16150" s="2">
        <v>540</v>
      </c>
      <c r="B16150">
        <v>17834</v>
      </c>
      <c r="C16150" s="3">
        <v>6896.9389709999996</v>
      </c>
      <c r="D16150" s="2"/>
    </row>
    <row r="16151" spans="1:4" x14ac:dyDescent="0.25">
      <c r="A16151" s="2">
        <v>540</v>
      </c>
      <c r="B16151">
        <v>17835</v>
      </c>
      <c r="C16151" s="3">
        <v>6178.9015870000003</v>
      </c>
      <c r="D16151" s="2"/>
    </row>
    <row r="16152" spans="1:4" x14ac:dyDescent="0.25">
      <c r="A16152" s="2">
        <v>540</v>
      </c>
      <c r="B16152">
        <v>17836</v>
      </c>
      <c r="C16152" s="3">
        <v>1311.767501</v>
      </c>
      <c r="D16152" s="2"/>
    </row>
    <row r="16153" spans="1:4" x14ac:dyDescent="0.25">
      <c r="A16153" s="2">
        <v>540</v>
      </c>
      <c r="B16153">
        <v>17837</v>
      </c>
      <c r="C16153" s="3">
        <v>845.00942099999997</v>
      </c>
      <c r="D16153" s="2"/>
    </row>
    <row r="16154" spans="1:4" x14ac:dyDescent="0.25">
      <c r="A16154" s="2">
        <v>540</v>
      </c>
      <c r="B16154">
        <v>17838</v>
      </c>
      <c r="C16154" s="3">
        <v>1913.1807020000001</v>
      </c>
      <c r="D16154" s="2"/>
    </row>
    <row r="16155" spans="1:4" x14ac:dyDescent="0.25">
      <c r="A16155" s="2">
        <v>540</v>
      </c>
      <c r="B16155">
        <v>17839</v>
      </c>
      <c r="C16155" s="3">
        <v>3500.8480209999998</v>
      </c>
      <c r="D16155" s="2"/>
    </row>
    <row r="16156" spans="1:4" x14ac:dyDescent="0.25">
      <c r="A16156" s="2">
        <v>540</v>
      </c>
      <c r="B16156">
        <v>17840</v>
      </c>
      <c r="C16156" s="3">
        <v>5743.5095899999997</v>
      </c>
      <c r="D16156" s="2"/>
    </row>
    <row r="16157" spans="1:4" x14ac:dyDescent="0.25">
      <c r="A16157" s="2">
        <v>540</v>
      </c>
      <c r="B16157">
        <v>17841</v>
      </c>
      <c r="C16157" s="3">
        <v>1313.3221370000001</v>
      </c>
      <c r="D16157" s="2"/>
    </row>
    <row r="16158" spans="1:4" x14ac:dyDescent="0.25">
      <c r="A16158" s="2">
        <v>540</v>
      </c>
      <c r="B16158">
        <v>17842</v>
      </c>
      <c r="C16158" s="3">
        <v>17177.022098000001</v>
      </c>
      <c r="D16158" s="2"/>
    </row>
    <row r="16159" spans="1:4" x14ac:dyDescent="0.25">
      <c r="A16159" s="2">
        <v>540</v>
      </c>
      <c r="B16159">
        <v>17843</v>
      </c>
      <c r="C16159" s="3">
        <v>17177.022098000001</v>
      </c>
      <c r="D16159" s="2"/>
    </row>
    <row r="16160" spans="1:4" x14ac:dyDescent="0.25">
      <c r="A16160" s="2">
        <v>540</v>
      </c>
      <c r="B16160">
        <v>17844</v>
      </c>
      <c r="C16160" s="3">
        <v>15005.328369000001</v>
      </c>
      <c r="D16160" s="2"/>
    </row>
    <row r="16161" spans="1:4" x14ac:dyDescent="0.25">
      <c r="A16161" s="2">
        <v>540</v>
      </c>
      <c r="B16161">
        <v>17845</v>
      </c>
      <c r="C16161" s="3">
        <v>16539.991152999999</v>
      </c>
      <c r="D16161" s="2"/>
    </row>
    <row r="16162" spans="1:4" x14ac:dyDescent="0.25">
      <c r="A16162" s="2">
        <v>540</v>
      </c>
      <c r="B16162">
        <v>17846</v>
      </c>
      <c r="C16162" s="3">
        <v>3795.5739530000001</v>
      </c>
      <c r="D16162" s="2"/>
    </row>
    <row r="16163" spans="1:4" x14ac:dyDescent="0.25">
      <c r="A16163" s="2">
        <v>540</v>
      </c>
      <c r="B16163">
        <v>17847</v>
      </c>
      <c r="C16163" s="3">
        <v>3795.5739530000001</v>
      </c>
      <c r="D16163" s="2"/>
    </row>
    <row r="16164" spans="1:4" x14ac:dyDescent="0.25">
      <c r="A16164" s="2">
        <v>540</v>
      </c>
      <c r="B16164">
        <v>17848</v>
      </c>
      <c r="C16164" s="3">
        <v>122.303207</v>
      </c>
      <c r="D16164" s="2"/>
    </row>
    <row r="16165" spans="1:4" x14ac:dyDescent="0.25">
      <c r="A16165" s="2">
        <v>540</v>
      </c>
      <c r="B16165">
        <v>17849</v>
      </c>
      <c r="C16165" s="3">
        <v>277.54039</v>
      </c>
      <c r="D16165" s="2"/>
    </row>
    <row r="16166" spans="1:4" x14ac:dyDescent="0.25">
      <c r="A16166" s="2">
        <v>540</v>
      </c>
      <c r="B16166">
        <v>17850</v>
      </c>
      <c r="C16166" s="3">
        <v>4455.8616009999996</v>
      </c>
      <c r="D16166" s="2"/>
    </row>
    <row r="16167" spans="1:4" x14ac:dyDescent="0.25">
      <c r="A16167" s="2">
        <v>540</v>
      </c>
      <c r="B16167">
        <v>17851</v>
      </c>
      <c r="C16167" s="3">
        <v>4455.8616009999996</v>
      </c>
      <c r="D16167" s="2"/>
    </row>
    <row r="16168" spans="1:4" x14ac:dyDescent="0.25">
      <c r="A16168" s="2">
        <v>540</v>
      </c>
      <c r="B16168">
        <v>17852</v>
      </c>
      <c r="C16168" s="3">
        <v>2072.8020120000001</v>
      </c>
      <c r="D16168" s="2"/>
    </row>
    <row r="16169" spans="1:4" x14ac:dyDescent="0.25">
      <c r="A16169" s="2">
        <v>540</v>
      </c>
      <c r="B16169">
        <v>17853</v>
      </c>
      <c r="C16169" s="3">
        <v>1947.5638630000001</v>
      </c>
      <c r="D16169" s="2"/>
    </row>
    <row r="16170" spans="1:4" x14ac:dyDescent="0.25">
      <c r="A16170" s="2">
        <v>540</v>
      </c>
      <c r="B16170">
        <v>17854</v>
      </c>
      <c r="C16170" s="3">
        <v>17388.019056000001</v>
      </c>
      <c r="D16170" s="2"/>
    </row>
    <row r="16171" spans="1:4" x14ac:dyDescent="0.25">
      <c r="A16171" s="2">
        <v>540</v>
      </c>
      <c r="B16171">
        <v>17855</v>
      </c>
      <c r="C16171" s="3">
        <v>17388.019056000001</v>
      </c>
      <c r="D16171" s="2"/>
    </row>
    <row r="16172" spans="1:4" x14ac:dyDescent="0.25">
      <c r="A16172" s="2">
        <v>540</v>
      </c>
      <c r="B16172">
        <v>17856</v>
      </c>
      <c r="C16172" s="3">
        <v>9316.7583030000005</v>
      </c>
      <c r="D16172" s="2"/>
    </row>
    <row r="16173" spans="1:4" x14ac:dyDescent="0.25">
      <c r="A16173" s="2">
        <v>540</v>
      </c>
      <c r="B16173">
        <v>17857</v>
      </c>
      <c r="C16173" s="3">
        <v>12962.991049</v>
      </c>
      <c r="D16173" s="2"/>
    </row>
    <row r="16174" spans="1:4" x14ac:dyDescent="0.25">
      <c r="A16174" s="2">
        <v>540</v>
      </c>
      <c r="B16174">
        <v>17858</v>
      </c>
      <c r="C16174" s="3">
        <v>10889.659637000001</v>
      </c>
      <c r="D16174" s="2"/>
    </row>
    <row r="16175" spans="1:4" x14ac:dyDescent="0.25">
      <c r="A16175" s="2">
        <v>540</v>
      </c>
      <c r="B16175">
        <v>17859</v>
      </c>
      <c r="C16175" s="3">
        <v>10889.659637000001</v>
      </c>
      <c r="D16175" s="2"/>
    </row>
    <row r="16176" spans="1:4" x14ac:dyDescent="0.25">
      <c r="A16176" s="2">
        <v>540</v>
      </c>
      <c r="B16176">
        <v>17860</v>
      </c>
      <c r="C16176" s="3">
        <v>4749.4451779999999</v>
      </c>
      <c r="D16176" s="2"/>
    </row>
    <row r="16177" spans="1:4" x14ac:dyDescent="0.25">
      <c r="A16177" s="2">
        <v>540</v>
      </c>
      <c r="B16177">
        <v>17861</v>
      </c>
      <c r="C16177" s="3">
        <v>5314.6107940000002</v>
      </c>
      <c r="D16177" s="2"/>
    </row>
    <row r="16178" spans="1:4" x14ac:dyDescent="0.25">
      <c r="A16178" s="2">
        <v>540</v>
      </c>
      <c r="B16178">
        <v>17862</v>
      </c>
      <c r="C16178" s="3">
        <v>8684.9990689999995</v>
      </c>
      <c r="D16178" s="2"/>
    </row>
    <row r="16179" spans="1:4" x14ac:dyDescent="0.25">
      <c r="A16179" s="2">
        <v>540</v>
      </c>
      <c r="B16179">
        <v>17863</v>
      </c>
      <c r="C16179" s="3">
        <v>8684.9990689999995</v>
      </c>
      <c r="D16179" s="2"/>
    </row>
    <row r="16180" spans="1:4" x14ac:dyDescent="0.25">
      <c r="A16180" s="2">
        <v>540</v>
      </c>
      <c r="B16180">
        <v>17864</v>
      </c>
      <c r="C16180" s="3">
        <v>41523.110715000003</v>
      </c>
      <c r="D16180" s="2"/>
    </row>
    <row r="16181" spans="1:4" x14ac:dyDescent="0.25">
      <c r="A16181" s="2">
        <v>540</v>
      </c>
      <c r="B16181">
        <v>17865</v>
      </c>
      <c r="C16181" s="3">
        <v>41743.575999000001</v>
      </c>
      <c r="D16181" s="2"/>
    </row>
    <row r="16182" spans="1:4" x14ac:dyDescent="0.25">
      <c r="A16182" s="2">
        <v>540</v>
      </c>
      <c r="B16182">
        <v>17866</v>
      </c>
      <c r="C16182" s="3">
        <v>204.86407800000001</v>
      </c>
      <c r="D16182" s="2"/>
    </row>
    <row r="16183" spans="1:4" x14ac:dyDescent="0.25">
      <c r="A16183" s="2">
        <v>540</v>
      </c>
      <c r="B16183">
        <v>17867</v>
      </c>
      <c r="C16183" s="3">
        <v>204.86407800000001</v>
      </c>
      <c r="D16183" s="2"/>
    </row>
    <row r="16184" spans="1:4" x14ac:dyDescent="0.25">
      <c r="A16184" s="2">
        <v>540</v>
      </c>
      <c r="B16184">
        <v>17868</v>
      </c>
      <c r="C16184" s="3">
        <v>17.700481</v>
      </c>
      <c r="D16184" s="2"/>
    </row>
    <row r="16185" spans="1:4" x14ac:dyDescent="0.25">
      <c r="A16185" s="2">
        <v>540</v>
      </c>
      <c r="B16185">
        <v>17869</v>
      </c>
      <c r="C16185" s="3">
        <v>21.017614999999999</v>
      </c>
      <c r="D16185" s="2"/>
    </row>
    <row r="16186" spans="1:4" x14ac:dyDescent="0.25">
      <c r="A16186" s="2">
        <v>540</v>
      </c>
      <c r="B16186">
        <v>17870</v>
      </c>
      <c r="C16186" s="3">
        <v>35538.581222000001</v>
      </c>
      <c r="D16186" s="2"/>
    </row>
    <row r="16187" spans="1:4" x14ac:dyDescent="0.25">
      <c r="A16187" s="2">
        <v>540</v>
      </c>
      <c r="B16187">
        <v>17871</v>
      </c>
      <c r="C16187" s="3">
        <v>33533.295333000002</v>
      </c>
      <c r="D16187" s="2"/>
    </row>
    <row r="16188" spans="1:4" x14ac:dyDescent="0.25">
      <c r="A16188" s="2">
        <v>540</v>
      </c>
      <c r="B16188">
        <v>17872</v>
      </c>
      <c r="C16188" s="3">
        <v>12405.915188999999</v>
      </c>
      <c r="D16188" s="2"/>
    </row>
    <row r="16189" spans="1:4" x14ac:dyDescent="0.25">
      <c r="A16189" s="2">
        <v>540</v>
      </c>
      <c r="B16189">
        <v>17873</v>
      </c>
      <c r="C16189" s="3">
        <v>2812.181466</v>
      </c>
      <c r="D16189" s="2"/>
    </row>
    <row r="16190" spans="1:4" x14ac:dyDescent="0.25">
      <c r="A16190" s="2">
        <v>540</v>
      </c>
      <c r="B16190">
        <v>17874</v>
      </c>
      <c r="C16190" s="3">
        <v>21969.782937</v>
      </c>
      <c r="D16190" s="2"/>
    </row>
    <row r="16191" spans="1:4" x14ac:dyDescent="0.25">
      <c r="A16191" s="2">
        <v>540</v>
      </c>
      <c r="B16191">
        <v>17875</v>
      </c>
      <c r="C16191" s="3">
        <v>21188.966539000001</v>
      </c>
      <c r="D16191" s="2"/>
    </row>
    <row r="16192" spans="1:4" x14ac:dyDescent="0.25">
      <c r="A16192" s="2">
        <v>540</v>
      </c>
      <c r="B16192">
        <v>17876</v>
      </c>
      <c r="C16192" s="3">
        <v>2240.600105</v>
      </c>
      <c r="D16192" s="2"/>
    </row>
    <row r="16193" spans="1:4" x14ac:dyDescent="0.25">
      <c r="A16193" s="2">
        <v>540</v>
      </c>
      <c r="B16193">
        <v>17877</v>
      </c>
      <c r="C16193" s="3">
        <v>2240.600105</v>
      </c>
      <c r="D16193" s="2"/>
    </row>
    <row r="16194" spans="1:4" x14ac:dyDescent="0.25">
      <c r="A16194" s="2">
        <v>540</v>
      </c>
      <c r="B16194">
        <v>17878</v>
      </c>
      <c r="C16194" s="3">
        <v>761.26254100000006</v>
      </c>
      <c r="D16194" s="2"/>
    </row>
    <row r="16195" spans="1:4" x14ac:dyDescent="0.25">
      <c r="A16195" s="2">
        <v>540</v>
      </c>
      <c r="B16195">
        <v>17879</v>
      </c>
      <c r="C16195" s="3">
        <v>4005.5505119999998</v>
      </c>
      <c r="D16195" s="2"/>
    </row>
    <row r="16196" spans="1:4" x14ac:dyDescent="0.25">
      <c r="A16196" s="2">
        <v>540</v>
      </c>
      <c r="B16196">
        <v>17880</v>
      </c>
      <c r="C16196" s="3">
        <v>15684.186057999999</v>
      </c>
      <c r="D16196" s="2"/>
    </row>
    <row r="16197" spans="1:4" x14ac:dyDescent="0.25">
      <c r="A16197" s="2">
        <v>540</v>
      </c>
      <c r="B16197">
        <v>17881</v>
      </c>
      <c r="C16197" s="3">
        <v>14386.360923</v>
      </c>
      <c r="D16197" s="2"/>
    </row>
    <row r="16198" spans="1:4" x14ac:dyDescent="0.25">
      <c r="A16198" s="2">
        <v>540</v>
      </c>
      <c r="B16198">
        <v>17882</v>
      </c>
      <c r="C16198" s="3">
        <v>12169.534701</v>
      </c>
      <c r="D16198" s="2"/>
    </row>
    <row r="16199" spans="1:4" x14ac:dyDescent="0.25">
      <c r="A16199" s="2">
        <v>540</v>
      </c>
      <c r="B16199">
        <v>17883</v>
      </c>
      <c r="C16199" s="3">
        <v>16118.82509</v>
      </c>
      <c r="D16199" s="2"/>
    </row>
    <row r="16200" spans="1:4" x14ac:dyDescent="0.25">
      <c r="A16200" s="2">
        <v>540</v>
      </c>
      <c r="B16200">
        <v>17884</v>
      </c>
      <c r="C16200" s="3">
        <v>13747.704824</v>
      </c>
      <c r="D16200" s="2"/>
    </row>
    <row r="16201" spans="1:4" x14ac:dyDescent="0.25">
      <c r="A16201" s="2">
        <v>540</v>
      </c>
      <c r="B16201">
        <v>17885</v>
      </c>
      <c r="C16201" s="3">
        <v>13747.704824</v>
      </c>
      <c r="D16201" s="2"/>
    </row>
    <row r="16202" spans="1:4" x14ac:dyDescent="0.25">
      <c r="A16202" s="2">
        <v>540</v>
      </c>
      <c r="B16202">
        <v>17886</v>
      </c>
      <c r="C16202" s="3">
        <v>769.862211</v>
      </c>
      <c r="D16202" s="2"/>
    </row>
    <row r="16203" spans="1:4" x14ac:dyDescent="0.25">
      <c r="A16203" s="2">
        <v>540</v>
      </c>
      <c r="B16203">
        <v>17887</v>
      </c>
      <c r="C16203" s="3">
        <v>4625.327679</v>
      </c>
      <c r="D16203" s="2"/>
    </row>
    <row r="16204" spans="1:4" x14ac:dyDescent="0.25">
      <c r="A16204" s="2">
        <v>540</v>
      </c>
      <c r="B16204">
        <v>17890</v>
      </c>
      <c r="C16204" s="3">
        <v>8367.042007</v>
      </c>
      <c r="D16204" s="2"/>
    </row>
    <row r="16205" spans="1:4" x14ac:dyDescent="0.25">
      <c r="A16205" s="2">
        <v>540</v>
      </c>
      <c r="B16205">
        <v>17891</v>
      </c>
      <c r="C16205" s="3">
        <v>8510.8101060000008</v>
      </c>
      <c r="D16205" s="2"/>
    </row>
    <row r="16206" spans="1:4" x14ac:dyDescent="0.25">
      <c r="A16206" s="2">
        <v>540</v>
      </c>
      <c r="B16206">
        <v>17892</v>
      </c>
      <c r="C16206" s="3">
        <v>22316.067000999999</v>
      </c>
      <c r="D16206" s="2"/>
    </row>
    <row r="16207" spans="1:4" x14ac:dyDescent="0.25">
      <c r="A16207" s="2">
        <v>540</v>
      </c>
      <c r="B16207">
        <v>17893</v>
      </c>
      <c r="C16207" s="3">
        <v>22316.067000999999</v>
      </c>
      <c r="D16207" s="2"/>
    </row>
    <row r="16208" spans="1:4" x14ac:dyDescent="0.25">
      <c r="A16208" s="2">
        <v>540</v>
      </c>
      <c r="B16208">
        <v>17894</v>
      </c>
      <c r="C16208" s="3">
        <v>13555.120976</v>
      </c>
      <c r="D16208" s="2"/>
    </row>
    <row r="16209" spans="1:4" x14ac:dyDescent="0.25">
      <c r="A16209" s="2">
        <v>540</v>
      </c>
      <c r="B16209">
        <v>17895</v>
      </c>
      <c r="C16209" s="3">
        <v>13555.120976</v>
      </c>
      <c r="D16209" s="2"/>
    </row>
    <row r="16210" spans="1:4" x14ac:dyDescent="0.25">
      <c r="A16210" s="2">
        <v>540</v>
      </c>
      <c r="B16210">
        <v>17898</v>
      </c>
      <c r="C16210" s="3">
        <v>9431.8759090000003</v>
      </c>
      <c r="D16210" s="2"/>
    </row>
    <row r="16211" spans="1:4" x14ac:dyDescent="0.25">
      <c r="A16211" s="2">
        <v>540</v>
      </c>
      <c r="B16211">
        <v>17899</v>
      </c>
      <c r="C16211" s="3">
        <v>22253.372334666001</v>
      </c>
      <c r="D16211" s="2"/>
    </row>
    <row r="16212" spans="1:4" x14ac:dyDescent="0.25">
      <c r="A16212" s="2">
        <v>540</v>
      </c>
      <c r="B16212">
        <v>17902</v>
      </c>
      <c r="C16212" s="3">
        <v>46330.012555000001</v>
      </c>
      <c r="D16212" s="2"/>
    </row>
    <row r="16213" spans="1:4" x14ac:dyDescent="0.25">
      <c r="A16213" s="2">
        <v>540</v>
      </c>
      <c r="B16213">
        <v>17903</v>
      </c>
      <c r="C16213" s="3">
        <v>46330.012555000001</v>
      </c>
      <c r="D16213" s="2"/>
    </row>
    <row r="16214" spans="1:4" x14ac:dyDescent="0.25">
      <c r="A16214" s="2">
        <v>540</v>
      </c>
      <c r="B16214">
        <v>17904</v>
      </c>
      <c r="C16214" s="3">
        <v>3158.389275</v>
      </c>
      <c r="D16214" s="2"/>
    </row>
    <row r="16215" spans="1:4" x14ac:dyDescent="0.25">
      <c r="A16215" s="2">
        <v>540</v>
      </c>
      <c r="B16215">
        <v>17905</v>
      </c>
      <c r="C16215" s="3">
        <v>2852.9225540000002</v>
      </c>
      <c r="D16215" s="2"/>
    </row>
    <row r="16216" spans="1:4" x14ac:dyDescent="0.25">
      <c r="A16216" s="2">
        <v>540</v>
      </c>
      <c r="B16216">
        <v>17906</v>
      </c>
      <c r="C16216" s="3">
        <v>26955.780060000001</v>
      </c>
      <c r="D16216" s="2"/>
    </row>
    <row r="16217" spans="1:4" x14ac:dyDescent="0.25">
      <c r="A16217" s="2">
        <v>540</v>
      </c>
      <c r="B16217">
        <v>17907</v>
      </c>
      <c r="C16217" s="3">
        <v>26955.780060000001</v>
      </c>
      <c r="D16217" s="2"/>
    </row>
    <row r="16218" spans="1:4" x14ac:dyDescent="0.25">
      <c r="A16218" s="2">
        <v>540</v>
      </c>
      <c r="B16218">
        <v>17908</v>
      </c>
      <c r="C16218" s="3">
        <v>16572.170521332999</v>
      </c>
      <c r="D16218" s="2"/>
    </row>
    <row r="16219" spans="1:4" x14ac:dyDescent="0.25">
      <c r="A16219" s="2">
        <v>540</v>
      </c>
      <c r="B16219">
        <v>17909</v>
      </c>
      <c r="C16219" s="3">
        <v>7947.0850943329997</v>
      </c>
      <c r="D16219" s="2"/>
    </row>
    <row r="16220" spans="1:4" x14ac:dyDescent="0.25">
      <c r="A16220" s="2">
        <v>540</v>
      </c>
      <c r="B16220">
        <v>17910</v>
      </c>
      <c r="C16220" s="3">
        <v>20296.736950999999</v>
      </c>
      <c r="D16220" s="2"/>
    </row>
    <row r="16221" spans="1:4" x14ac:dyDescent="0.25">
      <c r="A16221" s="2">
        <v>540</v>
      </c>
      <c r="B16221">
        <v>17911</v>
      </c>
      <c r="C16221" s="3">
        <v>22572.012972</v>
      </c>
      <c r="D16221" s="2"/>
    </row>
    <row r="16222" spans="1:4" x14ac:dyDescent="0.25">
      <c r="A16222" s="2">
        <v>540</v>
      </c>
      <c r="B16222">
        <v>17912</v>
      </c>
      <c r="C16222" s="3">
        <v>9275.6441950000008</v>
      </c>
      <c r="D16222" s="2"/>
    </row>
    <row r="16223" spans="1:4" x14ac:dyDescent="0.25">
      <c r="A16223" s="2">
        <v>540</v>
      </c>
      <c r="B16223">
        <v>17913</v>
      </c>
      <c r="C16223" s="3">
        <v>10861.143569</v>
      </c>
      <c r="D16223" s="2"/>
    </row>
    <row r="16224" spans="1:4" x14ac:dyDescent="0.25">
      <c r="A16224" s="2">
        <v>540</v>
      </c>
      <c r="B16224">
        <v>17914</v>
      </c>
      <c r="C16224" s="3">
        <v>15305.814189999999</v>
      </c>
      <c r="D16224" s="2"/>
    </row>
    <row r="16225" spans="1:4" x14ac:dyDescent="0.25">
      <c r="A16225" s="2">
        <v>540</v>
      </c>
      <c r="B16225">
        <v>17915</v>
      </c>
      <c r="C16225" s="3">
        <v>15074.365691999999</v>
      </c>
      <c r="D16225" s="2"/>
    </row>
    <row r="16226" spans="1:4" x14ac:dyDescent="0.25">
      <c r="A16226" s="2">
        <v>540</v>
      </c>
      <c r="B16226">
        <v>17916</v>
      </c>
      <c r="C16226" s="3">
        <v>23715.085507</v>
      </c>
      <c r="D16226" s="2"/>
    </row>
    <row r="16227" spans="1:4" x14ac:dyDescent="0.25">
      <c r="A16227" s="2">
        <v>540</v>
      </c>
      <c r="B16227">
        <v>17917</v>
      </c>
      <c r="C16227" s="3">
        <v>24716.598499</v>
      </c>
      <c r="D16227" s="2"/>
    </row>
    <row r="16228" spans="1:4" x14ac:dyDescent="0.25">
      <c r="A16228" s="2">
        <v>540</v>
      </c>
      <c r="B16228">
        <v>17921</v>
      </c>
      <c r="C16228" s="3">
        <v>296.17407200000002</v>
      </c>
      <c r="D16228" s="2"/>
    </row>
    <row r="16229" spans="1:4" x14ac:dyDescent="0.25">
      <c r="A16229" s="2">
        <v>540</v>
      </c>
      <c r="B16229">
        <v>17924</v>
      </c>
      <c r="C16229" s="3">
        <v>14100.415005000001</v>
      </c>
      <c r="D16229" s="2"/>
    </row>
    <row r="16230" spans="1:4" x14ac:dyDescent="0.25">
      <c r="A16230" s="2">
        <v>540</v>
      </c>
      <c r="B16230">
        <v>17925</v>
      </c>
      <c r="C16230" s="3">
        <v>14100.415005000001</v>
      </c>
      <c r="D16230" s="2"/>
    </row>
    <row r="16231" spans="1:4" x14ac:dyDescent="0.25">
      <c r="A16231" s="2">
        <v>540</v>
      </c>
      <c r="B16231">
        <v>17926</v>
      </c>
      <c r="C16231" s="3">
        <v>1234.893536</v>
      </c>
      <c r="D16231" s="2"/>
    </row>
    <row r="16232" spans="1:4" x14ac:dyDescent="0.25">
      <c r="A16232" s="2">
        <v>540</v>
      </c>
      <c r="B16232">
        <v>17927</v>
      </c>
      <c r="C16232" s="3">
        <v>6965.3392260000001</v>
      </c>
      <c r="D16232" s="2"/>
    </row>
    <row r="16233" spans="1:4" x14ac:dyDescent="0.25">
      <c r="A16233" s="2">
        <v>540</v>
      </c>
      <c r="B16233">
        <v>17928</v>
      </c>
      <c r="C16233" s="3">
        <v>1452.3491349999999</v>
      </c>
      <c r="D16233" s="2"/>
    </row>
    <row r="16234" spans="1:4" x14ac:dyDescent="0.25">
      <c r="A16234" s="2">
        <v>540</v>
      </c>
      <c r="B16234">
        <v>17929</v>
      </c>
      <c r="C16234" s="3">
        <v>3073.6728229999999</v>
      </c>
      <c r="D16234" s="2"/>
    </row>
    <row r="16235" spans="1:4" x14ac:dyDescent="0.25">
      <c r="A16235" s="2">
        <v>540</v>
      </c>
      <c r="B16235">
        <v>17930</v>
      </c>
      <c r="C16235" s="3">
        <v>790.90092100000004</v>
      </c>
      <c r="D16235" s="2"/>
    </row>
    <row r="16236" spans="1:4" x14ac:dyDescent="0.25">
      <c r="A16236" s="2">
        <v>540</v>
      </c>
      <c r="B16236">
        <v>17931</v>
      </c>
      <c r="C16236" s="3">
        <v>790.90092100000004</v>
      </c>
      <c r="D16236" s="2"/>
    </row>
    <row r="16237" spans="1:4" x14ac:dyDescent="0.25">
      <c r="A16237" s="2">
        <v>540</v>
      </c>
      <c r="B16237">
        <v>17932</v>
      </c>
      <c r="C16237" s="3">
        <v>126.93357399999999</v>
      </c>
      <c r="D16237" s="2"/>
    </row>
    <row r="16238" spans="1:4" x14ac:dyDescent="0.25">
      <c r="A16238" s="2">
        <v>540</v>
      </c>
      <c r="B16238">
        <v>17933</v>
      </c>
      <c r="C16238" s="3">
        <v>1815.8347610000001</v>
      </c>
      <c r="D16238" s="2"/>
    </row>
    <row r="16239" spans="1:4" x14ac:dyDescent="0.25">
      <c r="A16239" s="2">
        <v>540</v>
      </c>
      <c r="B16239">
        <v>17934</v>
      </c>
      <c r="C16239" s="3">
        <v>686.15421000000003</v>
      </c>
      <c r="D16239" s="2"/>
    </row>
    <row r="16240" spans="1:4" x14ac:dyDescent="0.25">
      <c r="A16240" s="2">
        <v>540</v>
      </c>
      <c r="B16240">
        <v>17935</v>
      </c>
      <c r="C16240" s="3">
        <v>2304.076329</v>
      </c>
      <c r="D16240" s="2"/>
    </row>
    <row r="16241" spans="1:4" x14ac:dyDescent="0.25">
      <c r="A16241" s="2">
        <v>540</v>
      </c>
      <c r="B16241">
        <v>17936</v>
      </c>
      <c r="C16241" s="3">
        <v>10005.292206</v>
      </c>
      <c r="D16241" s="2"/>
    </row>
    <row r="16242" spans="1:4" x14ac:dyDescent="0.25">
      <c r="A16242" s="2">
        <v>540</v>
      </c>
      <c r="B16242">
        <v>17937</v>
      </c>
      <c r="C16242" s="3">
        <v>7770.4940159999996</v>
      </c>
      <c r="D16242" s="2"/>
    </row>
    <row r="16243" spans="1:4" x14ac:dyDescent="0.25">
      <c r="A16243" s="2">
        <v>540</v>
      </c>
      <c r="B16243">
        <v>17938</v>
      </c>
      <c r="C16243" s="3">
        <v>9754.17742</v>
      </c>
      <c r="D16243" s="2"/>
    </row>
    <row r="16244" spans="1:4" x14ac:dyDescent="0.25">
      <c r="A16244" s="2">
        <v>540</v>
      </c>
      <c r="B16244">
        <v>17939</v>
      </c>
      <c r="C16244" s="3">
        <v>13683.116216</v>
      </c>
      <c r="D16244" s="2"/>
    </row>
    <row r="16245" spans="1:4" x14ac:dyDescent="0.25">
      <c r="A16245" s="2">
        <v>540</v>
      </c>
      <c r="B16245">
        <v>17940</v>
      </c>
      <c r="C16245" s="3">
        <v>3055.14833</v>
      </c>
      <c r="D16245" s="2"/>
    </row>
    <row r="16246" spans="1:4" x14ac:dyDescent="0.25">
      <c r="A16246" s="2">
        <v>540</v>
      </c>
      <c r="B16246">
        <v>17941</v>
      </c>
      <c r="C16246" s="3">
        <v>3055.14833</v>
      </c>
      <c r="D16246" s="2"/>
    </row>
    <row r="16247" spans="1:4" x14ac:dyDescent="0.25">
      <c r="A16247" s="2">
        <v>540</v>
      </c>
      <c r="B16247">
        <v>17942</v>
      </c>
      <c r="C16247" s="3">
        <v>4143.5130369999997</v>
      </c>
      <c r="D16247" s="2"/>
    </row>
    <row r="16248" spans="1:4" x14ac:dyDescent="0.25">
      <c r="A16248" s="2">
        <v>540</v>
      </c>
      <c r="B16248">
        <v>17943</v>
      </c>
      <c r="C16248" s="3">
        <v>2943.8587870000001</v>
      </c>
      <c r="D16248" s="2"/>
    </row>
    <row r="16249" spans="1:4" x14ac:dyDescent="0.25">
      <c r="A16249" s="2">
        <v>540</v>
      </c>
      <c r="B16249">
        <v>17944</v>
      </c>
      <c r="C16249" s="3">
        <v>10777.745032000001</v>
      </c>
      <c r="D16249" s="2"/>
    </row>
    <row r="16250" spans="1:4" x14ac:dyDescent="0.25">
      <c r="A16250" s="2">
        <v>540</v>
      </c>
      <c r="B16250">
        <v>17945</v>
      </c>
      <c r="C16250" s="3">
        <v>10704.027146</v>
      </c>
      <c r="D16250" s="2"/>
    </row>
    <row r="16251" spans="1:4" x14ac:dyDescent="0.25">
      <c r="A16251" s="2">
        <v>540</v>
      </c>
      <c r="B16251">
        <v>17950</v>
      </c>
      <c r="C16251" s="3">
        <v>4277.2410906659998</v>
      </c>
      <c r="D16251" s="2"/>
    </row>
    <row r="16252" spans="1:4" x14ac:dyDescent="0.25">
      <c r="A16252" s="2">
        <v>540</v>
      </c>
      <c r="B16252">
        <v>17951</v>
      </c>
      <c r="C16252" s="3">
        <v>2101.9112946659998</v>
      </c>
      <c r="D16252" s="2"/>
    </row>
    <row r="16253" spans="1:4" x14ac:dyDescent="0.25">
      <c r="A16253" s="2">
        <v>540</v>
      </c>
      <c r="B16253">
        <v>17952</v>
      </c>
      <c r="C16253" s="3">
        <v>11165.186114</v>
      </c>
      <c r="D16253" s="2"/>
    </row>
    <row r="16254" spans="1:4" x14ac:dyDescent="0.25">
      <c r="A16254" s="2">
        <v>540</v>
      </c>
      <c r="B16254">
        <v>17953</v>
      </c>
      <c r="C16254" s="3">
        <v>14836.168025999999</v>
      </c>
      <c r="D16254" s="2"/>
    </row>
    <row r="16255" spans="1:4" x14ac:dyDescent="0.25">
      <c r="A16255" s="2">
        <v>540</v>
      </c>
      <c r="B16255">
        <v>17954</v>
      </c>
      <c r="C16255" s="3">
        <v>20449.665219999999</v>
      </c>
      <c r="D16255" s="2"/>
    </row>
    <row r="16256" spans="1:4" x14ac:dyDescent="0.25">
      <c r="A16256" s="2">
        <v>540</v>
      </c>
      <c r="B16256">
        <v>17955</v>
      </c>
      <c r="C16256" s="3">
        <v>20618.865095000001</v>
      </c>
      <c r="D16256" s="2"/>
    </row>
    <row r="16257" spans="1:4" x14ac:dyDescent="0.25">
      <c r="A16257" s="2">
        <v>540</v>
      </c>
      <c r="B16257">
        <v>17956</v>
      </c>
      <c r="C16257" s="3">
        <v>13090.655242999999</v>
      </c>
      <c r="D16257" s="2"/>
    </row>
    <row r="16258" spans="1:4" x14ac:dyDescent="0.25">
      <c r="A16258" s="2">
        <v>540</v>
      </c>
      <c r="B16258">
        <v>17957</v>
      </c>
      <c r="C16258" s="3">
        <v>13090.655242999999</v>
      </c>
      <c r="D16258" s="2"/>
    </row>
    <row r="16259" spans="1:4" x14ac:dyDescent="0.25">
      <c r="A16259" s="2">
        <v>540</v>
      </c>
      <c r="B16259">
        <v>17960</v>
      </c>
      <c r="C16259" s="3">
        <v>12949.498329</v>
      </c>
      <c r="D16259" s="2"/>
    </row>
    <row r="16260" spans="1:4" x14ac:dyDescent="0.25">
      <c r="A16260" s="2">
        <v>540</v>
      </c>
      <c r="B16260">
        <v>17961</v>
      </c>
      <c r="C16260" s="3">
        <v>5749.5986409999996</v>
      </c>
      <c r="D16260" s="2"/>
    </row>
    <row r="16261" spans="1:4" x14ac:dyDescent="0.25">
      <c r="A16261" s="2">
        <v>540</v>
      </c>
      <c r="B16261">
        <v>17962</v>
      </c>
      <c r="C16261" s="3">
        <v>8465.0158159999992</v>
      </c>
      <c r="D16261" s="2"/>
    </row>
    <row r="16262" spans="1:4" x14ac:dyDescent="0.25">
      <c r="A16262" s="2">
        <v>540</v>
      </c>
      <c r="B16262">
        <v>17963</v>
      </c>
      <c r="C16262" s="3">
        <v>8465.0158159999992</v>
      </c>
      <c r="D16262" s="2"/>
    </row>
    <row r="16263" spans="1:4" x14ac:dyDescent="0.25">
      <c r="A16263" s="2">
        <v>540</v>
      </c>
      <c r="B16263">
        <v>17964</v>
      </c>
      <c r="C16263" s="3">
        <v>10691.906379</v>
      </c>
      <c r="D16263" s="2"/>
    </row>
    <row r="16264" spans="1:4" x14ac:dyDescent="0.25">
      <c r="A16264" s="2">
        <v>540</v>
      </c>
      <c r="B16264">
        <v>17965</v>
      </c>
      <c r="C16264" s="3">
        <v>17746.619284</v>
      </c>
      <c r="D16264" s="2"/>
    </row>
    <row r="16265" spans="1:4" x14ac:dyDescent="0.25">
      <c r="A16265" s="2">
        <v>540</v>
      </c>
      <c r="B16265">
        <v>17966</v>
      </c>
      <c r="C16265" s="3">
        <v>1899.2769189999999</v>
      </c>
      <c r="D16265" s="2"/>
    </row>
    <row r="16266" spans="1:4" x14ac:dyDescent="0.25">
      <c r="A16266" s="2">
        <v>540</v>
      </c>
      <c r="B16266">
        <v>17967</v>
      </c>
      <c r="C16266" s="3">
        <v>1698.1870960000001</v>
      </c>
      <c r="D16266" s="2"/>
    </row>
    <row r="16267" spans="1:4" x14ac:dyDescent="0.25">
      <c r="A16267" s="2">
        <v>540</v>
      </c>
      <c r="B16267">
        <v>17968</v>
      </c>
      <c r="C16267" s="3">
        <v>1868.6189509999999</v>
      </c>
      <c r="D16267" s="2"/>
    </row>
    <row r="16268" spans="1:4" x14ac:dyDescent="0.25">
      <c r="A16268" s="2">
        <v>540</v>
      </c>
      <c r="B16268">
        <v>17969</v>
      </c>
      <c r="C16268" s="3">
        <v>1868.6189509999999</v>
      </c>
      <c r="D16268" s="2"/>
    </row>
    <row r="16269" spans="1:4" x14ac:dyDescent="0.25">
      <c r="A16269" s="2">
        <v>540</v>
      </c>
      <c r="B16269">
        <v>17970</v>
      </c>
      <c r="C16269" s="3">
        <v>2681.8621549999998</v>
      </c>
      <c r="D16269" s="2"/>
    </row>
    <row r="16270" spans="1:4" x14ac:dyDescent="0.25">
      <c r="A16270" s="2">
        <v>540</v>
      </c>
      <c r="B16270">
        <v>17971</v>
      </c>
      <c r="C16270" s="3">
        <v>3406.3013310000001</v>
      </c>
      <c r="D16270" s="2"/>
    </row>
    <row r="16271" spans="1:4" x14ac:dyDescent="0.25">
      <c r="A16271" s="2">
        <v>540</v>
      </c>
      <c r="B16271">
        <v>17972</v>
      </c>
      <c r="C16271" s="3">
        <v>513.69047399999999</v>
      </c>
      <c r="D16271" s="2"/>
    </row>
    <row r="16272" spans="1:4" x14ac:dyDescent="0.25">
      <c r="A16272" s="2">
        <v>540</v>
      </c>
      <c r="B16272">
        <v>17973</v>
      </c>
      <c r="C16272" s="3">
        <v>3920.2727110000001</v>
      </c>
      <c r="D16272" s="2"/>
    </row>
    <row r="16273" spans="1:4" x14ac:dyDescent="0.25">
      <c r="A16273" s="2">
        <v>540</v>
      </c>
      <c r="B16273">
        <v>17974</v>
      </c>
      <c r="C16273" s="3">
        <v>643.99385400000006</v>
      </c>
      <c r="D16273" s="2"/>
    </row>
    <row r="16274" spans="1:4" x14ac:dyDescent="0.25">
      <c r="A16274" s="2">
        <v>540</v>
      </c>
      <c r="B16274">
        <v>17975</v>
      </c>
      <c r="C16274" s="3">
        <v>3595.9728869999999</v>
      </c>
      <c r="D16274" s="2"/>
    </row>
    <row r="16275" spans="1:4" x14ac:dyDescent="0.25">
      <c r="A16275" s="2">
        <v>540</v>
      </c>
      <c r="B16275">
        <v>17976</v>
      </c>
      <c r="C16275" s="3">
        <v>562.52905299999998</v>
      </c>
      <c r="D16275" s="2"/>
    </row>
    <row r="16276" spans="1:4" x14ac:dyDescent="0.25">
      <c r="A16276" s="2">
        <v>540</v>
      </c>
      <c r="B16276">
        <v>17977</v>
      </c>
      <c r="C16276" s="3">
        <v>429.61767200000003</v>
      </c>
      <c r="D16276" s="2"/>
    </row>
    <row r="16277" spans="1:4" x14ac:dyDescent="0.25">
      <c r="A16277" s="2">
        <v>540</v>
      </c>
      <c r="B16277">
        <v>17978</v>
      </c>
      <c r="C16277" s="3">
        <v>18373.492384000001</v>
      </c>
      <c r="D16277" s="2"/>
    </row>
    <row r="16278" spans="1:4" x14ac:dyDescent="0.25">
      <c r="A16278" s="2">
        <v>540</v>
      </c>
      <c r="B16278">
        <v>17979</v>
      </c>
      <c r="C16278" s="3">
        <v>19392.945747000002</v>
      </c>
      <c r="D16278" s="2"/>
    </row>
    <row r="16279" spans="1:4" x14ac:dyDescent="0.25">
      <c r="A16279" s="2">
        <v>540</v>
      </c>
      <c r="B16279">
        <v>17980</v>
      </c>
      <c r="C16279" s="3">
        <v>4360.5957859999999</v>
      </c>
      <c r="D16279" s="2"/>
    </row>
    <row r="16280" spans="1:4" x14ac:dyDescent="0.25">
      <c r="A16280" s="2">
        <v>540</v>
      </c>
      <c r="B16280">
        <v>17981</v>
      </c>
      <c r="C16280" s="3">
        <v>4362.0835299999999</v>
      </c>
      <c r="D16280" s="2"/>
    </row>
    <row r="16281" spans="1:4" x14ac:dyDescent="0.25">
      <c r="A16281" s="2">
        <v>540</v>
      </c>
      <c r="B16281">
        <v>17982</v>
      </c>
      <c r="C16281" s="3">
        <v>5199.2462489999998</v>
      </c>
      <c r="D16281" s="2"/>
    </row>
    <row r="16282" spans="1:4" x14ac:dyDescent="0.25">
      <c r="A16282" s="2">
        <v>540</v>
      </c>
      <c r="B16282">
        <v>17983</v>
      </c>
      <c r="C16282" s="3">
        <v>5128.8791650000003</v>
      </c>
      <c r="D16282" s="2"/>
    </row>
    <row r="16283" spans="1:4" x14ac:dyDescent="0.25">
      <c r="A16283" s="2">
        <v>540</v>
      </c>
      <c r="B16283">
        <v>17984</v>
      </c>
      <c r="C16283" s="3">
        <v>2661.258859</v>
      </c>
      <c r="D16283" s="2"/>
    </row>
    <row r="16284" spans="1:4" x14ac:dyDescent="0.25">
      <c r="A16284" s="2">
        <v>540</v>
      </c>
      <c r="B16284">
        <v>17985</v>
      </c>
      <c r="C16284" s="3">
        <v>2661.258859</v>
      </c>
      <c r="D16284" s="2"/>
    </row>
    <row r="16285" spans="1:4" x14ac:dyDescent="0.25">
      <c r="A16285" s="2">
        <v>540</v>
      </c>
      <c r="B16285">
        <v>17986</v>
      </c>
      <c r="C16285" s="3">
        <v>40602.163208999998</v>
      </c>
      <c r="D16285" s="2"/>
    </row>
    <row r="16286" spans="1:4" x14ac:dyDescent="0.25">
      <c r="A16286" s="2">
        <v>540</v>
      </c>
      <c r="B16286">
        <v>17987</v>
      </c>
      <c r="C16286" s="3">
        <v>40602.163208999998</v>
      </c>
      <c r="D16286" s="2"/>
    </row>
    <row r="16287" spans="1:4" x14ac:dyDescent="0.25">
      <c r="A16287" s="2">
        <v>540</v>
      </c>
      <c r="B16287">
        <v>17988</v>
      </c>
      <c r="C16287" s="3">
        <v>10984.804194</v>
      </c>
      <c r="D16287" s="2"/>
    </row>
    <row r="16288" spans="1:4" x14ac:dyDescent="0.25">
      <c r="A16288" s="2">
        <v>540</v>
      </c>
      <c r="B16288">
        <v>17989</v>
      </c>
      <c r="C16288" s="3">
        <v>808.321235</v>
      </c>
      <c r="D16288" s="2"/>
    </row>
    <row r="16289" spans="1:4" x14ac:dyDescent="0.25">
      <c r="A16289" s="2">
        <v>540</v>
      </c>
      <c r="B16289">
        <v>17990</v>
      </c>
      <c r="C16289" s="3">
        <v>8571.2931059999992</v>
      </c>
      <c r="D16289" s="2"/>
    </row>
    <row r="16290" spans="1:4" x14ac:dyDescent="0.25">
      <c r="A16290" s="2">
        <v>540</v>
      </c>
      <c r="B16290">
        <v>17991</v>
      </c>
      <c r="C16290" s="3">
        <v>8571.2931059999992</v>
      </c>
      <c r="D16290" s="2"/>
    </row>
    <row r="16291" spans="1:4" x14ac:dyDescent="0.25">
      <c r="A16291" s="2">
        <v>540</v>
      </c>
      <c r="B16291">
        <v>17992</v>
      </c>
      <c r="C16291" s="3">
        <v>9588.8335889999998</v>
      </c>
      <c r="D16291" s="2"/>
    </row>
    <row r="16292" spans="1:4" x14ac:dyDescent="0.25">
      <c r="A16292" s="2">
        <v>540</v>
      </c>
      <c r="B16292">
        <v>17993</v>
      </c>
      <c r="C16292" s="3">
        <v>9588.8335889999998</v>
      </c>
      <c r="D16292" s="2"/>
    </row>
    <row r="16293" spans="1:4" x14ac:dyDescent="0.25">
      <c r="A16293" s="2">
        <v>540</v>
      </c>
      <c r="B16293">
        <v>17994</v>
      </c>
      <c r="C16293" s="3">
        <v>16267.203197999999</v>
      </c>
      <c r="D16293" s="2"/>
    </row>
    <row r="16294" spans="1:4" x14ac:dyDescent="0.25">
      <c r="A16294" s="2">
        <v>540</v>
      </c>
      <c r="B16294">
        <v>17995</v>
      </c>
      <c r="C16294" s="3">
        <v>16267.203197999999</v>
      </c>
      <c r="D16294" s="2"/>
    </row>
    <row r="16295" spans="1:4" x14ac:dyDescent="0.25">
      <c r="A16295" s="2">
        <v>540</v>
      </c>
      <c r="B16295">
        <v>17996</v>
      </c>
      <c r="C16295" s="3">
        <v>2992.2510950000001</v>
      </c>
      <c r="D16295" s="2"/>
    </row>
    <row r="16296" spans="1:4" x14ac:dyDescent="0.25">
      <c r="A16296" s="2">
        <v>540</v>
      </c>
      <c r="B16296">
        <v>17997</v>
      </c>
      <c r="C16296" s="3">
        <v>2323.1261509999999</v>
      </c>
      <c r="D16296" s="2"/>
    </row>
    <row r="16297" spans="1:4" x14ac:dyDescent="0.25">
      <c r="A16297" s="2">
        <v>540</v>
      </c>
      <c r="B16297">
        <v>17998</v>
      </c>
      <c r="C16297" s="3">
        <v>2866.137307</v>
      </c>
      <c r="D16297" s="2"/>
    </row>
    <row r="16298" spans="1:4" x14ac:dyDescent="0.25">
      <c r="A16298" s="2">
        <v>540</v>
      </c>
      <c r="B16298">
        <v>17999</v>
      </c>
      <c r="C16298" s="3">
        <v>2035.42362</v>
      </c>
      <c r="D16298" s="2"/>
    </row>
    <row r="16299" spans="1:4" x14ac:dyDescent="0.25">
      <c r="A16299" s="2">
        <v>540</v>
      </c>
      <c r="B16299">
        <v>18000</v>
      </c>
      <c r="C16299" s="3">
        <v>4975.7810989999998</v>
      </c>
      <c r="D16299" s="2"/>
    </row>
    <row r="16300" spans="1:4" x14ac:dyDescent="0.25">
      <c r="A16300" s="2">
        <v>540</v>
      </c>
      <c r="B16300">
        <v>18001</v>
      </c>
      <c r="C16300" s="3">
        <v>2706.3133069999999</v>
      </c>
      <c r="D16300" s="2"/>
    </row>
    <row r="16301" spans="1:4" x14ac:dyDescent="0.25">
      <c r="A16301" s="2">
        <v>540</v>
      </c>
      <c r="B16301">
        <v>18002</v>
      </c>
      <c r="C16301" s="3">
        <v>995.89137200000005</v>
      </c>
      <c r="D16301" s="2"/>
    </row>
    <row r="16302" spans="1:4" x14ac:dyDescent="0.25">
      <c r="A16302" s="2">
        <v>540</v>
      </c>
      <c r="B16302">
        <v>18003</v>
      </c>
      <c r="C16302" s="3">
        <v>1901.330608</v>
      </c>
      <c r="D16302" s="2"/>
    </row>
    <row r="16303" spans="1:4" x14ac:dyDescent="0.25">
      <c r="A16303" s="2">
        <v>540</v>
      </c>
      <c r="B16303">
        <v>18004</v>
      </c>
      <c r="C16303" s="3">
        <v>8915.6897349999999</v>
      </c>
      <c r="D16303" s="2"/>
    </row>
    <row r="16304" spans="1:4" x14ac:dyDescent="0.25">
      <c r="A16304" s="2">
        <v>540</v>
      </c>
      <c r="B16304">
        <v>18005</v>
      </c>
      <c r="C16304" s="3">
        <v>15212.546591</v>
      </c>
      <c r="D16304" s="2"/>
    </row>
    <row r="16305" spans="1:4" x14ac:dyDescent="0.25">
      <c r="A16305" s="2">
        <v>540</v>
      </c>
      <c r="B16305">
        <v>18006</v>
      </c>
      <c r="C16305" s="3">
        <v>11293.043669000001</v>
      </c>
      <c r="D16305" s="2"/>
    </row>
    <row r="16306" spans="1:4" x14ac:dyDescent="0.25">
      <c r="A16306" s="2">
        <v>540</v>
      </c>
      <c r="B16306">
        <v>18007</v>
      </c>
      <c r="C16306" s="3">
        <v>11351.644195000001</v>
      </c>
      <c r="D16306" s="2"/>
    </row>
    <row r="16307" spans="1:4" x14ac:dyDescent="0.25">
      <c r="A16307" s="2">
        <v>540</v>
      </c>
      <c r="B16307">
        <v>18008</v>
      </c>
      <c r="C16307" s="3">
        <v>2926.136352</v>
      </c>
      <c r="D16307" s="2"/>
    </row>
    <row r="16308" spans="1:4" x14ac:dyDescent="0.25">
      <c r="A16308" s="2">
        <v>540</v>
      </c>
      <c r="B16308">
        <v>18009</v>
      </c>
      <c r="C16308" s="3">
        <v>4599.6941699999998</v>
      </c>
      <c r="D16308" s="2"/>
    </row>
    <row r="16309" spans="1:4" x14ac:dyDescent="0.25">
      <c r="A16309" s="2">
        <v>540</v>
      </c>
      <c r="B16309">
        <v>18010</v>
      </c>
      <c r="C16309" s="3">
        <v>1291.4151260000001</v>
      </c>
      <c r="D16309" s="2"/>
    </row>
    <row r="16310" spans="1:4" x14ac:dyDescent="0.25">
      <c r="A16310" s="2">
        <v>540</v>
      </c>
      <c r="B16310">
        <v>18011</v>
      </c>
      <c r="C16310" s="3">
        <v>3455.0866590000001</v>
      </c>
      <c r="D16310" s="2"/>
    </row>
    <row r="16311" spans="1:4" x14ac:dyDescent="0.25">
      <c r="A16311" s="2">
        <v>540</v>
      </c>
      <c r="B16311">
        <v>18012</v>
      </c>
      <c r="C16311" s="3">
        <v>18057.838994999998</v>
      </c>
      <c r="D16311" s="2"/>
    </row>
    <row r="16312" spans="1:4" x14ac:dyDescent="0.25">
      <c r="A16312" s="2">
        <v>540</v>
      </c>
      <c r="B16312">
        <v>18013</v>
      </c>
      <c r="C16312" s="3">
        <v>20685.015719999999</v>
      </c>
      <c r="D16312" s="2"/>
    </row>
    <row r="16313" spans="1:4" x14ac:dyDescent="0.25">
      <c r="A16313" s="2">
        <v>540</v>
      </c>
      <c r="B16313">
        <v>18014</v>
      </c>
      <c r="C16313" s="3">
        <v>8627.1308709999994</v>
      </c>
      <c r="D16313" s="2"/>
    </row>
    <row r="16314" spans="1:4" x14ac:dyDescent="0.25">
      <c r="A16314" s="2">
        <v>540</v>
      </c>
      <c r="B16314">
        <v>18015</v>
      </c>
      <c r="C16314" s="3">
        <v>8211.9571720000004</v>
      </c>
      <c r="D16314" s="2"/>
    </row>
    <row r="16315" spans="1:4" x14ac:dyDescent="0.25">
      <c r="A16315" s="2">
        <v>540</v>
      </c>
      <c r="B16315">
        <v>18019</v>
      </c>
      <c r="C16315" s="3">
        <v>3669.9796449999999</v>
      </c>
      <c r="D16315" s="2"/>
    </row>
    <row r="16316" spans="1:4" x14ac:dyDescent="0.25">
      <c r="A16316" s="2">
        <v>540</v>
      </c>
      <c r="B16316">
        <v>18020</v>
      </c>
      <c r="C16316" s="3">
        <v>2497.7843990000001</v>
      </c>
      <c r="D16316" s="2"/>
    </row>
    <row r="16317" spans="1:4" x14ac:dyDescent="0.25">
      <c r="A16317" s="2">
        <v>540</v>
      </c>
      <c r="B16317">
        <v>18021</v>
      </c>
      <c r="C16317" s="3">
        <v>5880.2813109999997</v>
      </c>
      <c r="D16317" s="2"/>
    </row>
    <row r="16318" spans="1:4" x14ac:dyDescent="0.25">
      <c r="A16318" s="2">
        <v>540</v>
      </c>
      <c r="B16318">
        <v>18022</v>
      </c>
      <c r="C16318" s="3">
        <v>5391.4836139999998</v>
      </c>
      <c r="D16318" s="2"/>
    </row>
    <row r="16319" spans="1:4" x14ac:dyDescent="0.25">
      <c r="A16319" s="2">
        <v>540</v>
      </c>
      <c r="B16319">
        <v>18023</v>
      </c>
      <c r="C16319" s="3">
        <v>2551.1792930000001</v>
      </c>
      <c r="D16319" s="2"/>
    </row>
    <row r="16320" spans="1:4" x14ac:dyDescent="0.25">
      <c r="A16320" s="2">
        <v>540</v>
      </c>
      <c r="B16320">
        <v>18024</v>
      </c>
      <c r="C16320" s="3">
        <v>2551.1792930000001</v>
      </c>
      <c r="D16320" s="2"/>
    </row>
    <row r="16321" spans="1:4" x14ac:dyDescent="0.25">
      <c r="A16321" s="2">
        <v>540</v>
      </c>
      <c r="B16321">
        <v>18025</v>
      </c>
      <c r="C16321" s="3">
        <v>2305.709887</v>
      </c>
      <c r="D16321" s="2"/>
    </row>
    <row r="16322" spans="1:4" x14ac:dyDescent="0.25">
      <c r="A16322" s="2">
        <v>540</v>
      </c>
      <c r="B16322">
        <v>18026</v>
      </c>
      <c r="C16322" s="3">
        <v>3689.2571560000001</v>
      </c>
      <c r="D16322" s="2"/>
    </row>
    <row r="16323" spans="1:4" x14ac:dyDescent="0.25">
      <c r="A16323" s="2">
        <v>540</v>
      </c>
      <c r="B16323">
        <v>18027</v>
      </c>
      <c r="C16323" s="3">
        <v>6.2725020000000002</v>
      </c>
      <c r="D16323" s="2"/>
    </row>
    <row r="16324" spans="1:4" x14ac:dyDescent="0.25">
      <c r="A16324" s="2">
        <v>540</v>
      </c>
      <c r="B16324">
        <v>18028</v>
      </c>
      <c r="C16324" s="3">
        <v>417.94834400000002</v>
      </c>
      <c r="D16324" s="2"/>
    </row>
    <row r="16325" spans="1:4" x14ac:dyDescent="0.25">
      <c r="A16325" s="2">
        <v>540</v>
      </c>
      <c r="B16325">
        <v>18029</v>
      </c>
      <c r="C16325" s="3">
        <v>4461.1986040000002</v>
      </c>
      <c r="D16325" s="2"/>
    </row>
    <row r="16326" spans="1:4" x14ac:dyDescent="0.25">
      <c r="A16326" s="2">
        <v>540</v>
      </c>
      <c r="B16326">
        <v>18030</v>
      </c>
      <c r="C16326" s="3">
        <v>6957.5070429999996</v>
      </c>
      <c r="D16326" s="2"/>
    </row>
    <row r="16327" spans="1:4" x14ac:dyDescent="0.25">
      <c r="A16327" s="2">
        <v>540</v>
      </c>
      <c r="B16327">
        <v>18031</v>
      </c>
      <c r="C16327" s="3">
        <v>2694.611359</v>
      </c>
      <c r="D16327" s="2"/>
    </row>
    <row r="16328" spans="1:4" x14ac:dyDescent="0.25">
      <c r="A16328" s="2">
        <v>540</v>
      </c>
      <c r="B16328">
        <v>18032</v>
      </c>
      <c r="C16328" s="3">
        <v>3204.8050290000001</v>
      </c>
      <c r="D16328" s="2"/>
    </row>
    <row r="16329" spans="1:4" x14ac:dyDescent="0.25">
      <c r="A16329" s="2">
        <v>540</v>
      </c>
      <c r="B16329">
        <v>18033</v>
      </c>
      <c r="C16329" s="3">
        <v>4833.0090319999999</v>
      </c>
      <c r="D16329" s="2"/>
    </row>
    <row r="16330" spans="1:4" x14ac:dyDescent="0.25">
      <c r="A16330" s="2">
        <v>540</v>
      </c>
      <c r="B16330">
        <v>18034</v>
      </c>
      <c r="C16330" s="3">
        <v>9011.8882400000002</v>
      </c>
      <c r="D16330" s="2"/>
    </row>
    <row r="16331" spans="1:4" x14ac:dyDescent="0.25">
      <c r="A16331" s="2">
        <v>540</v>
      </c>
      <c r="B16331">
        <v>18035</v>
      </c>
      <c r="C16331" s="3">
        <v>8980.3012940000008</v>
      </c>
      <c r="D16331" s="2"/>
    </row>
    <row r="16332" spans="1:4" x14ac:dyDescent="0.25">
      <c r="A16332" s="2">
        <v>540</v>
      </c>
      <c r="B16332">
        <v>18036</v>
      </c>
      <c r="C16332" s="3">
        <v>8980.3012940000008</v>
      </c>
      <c r="D16332" s="2"/>
    </row>
    <row r="16333" spans="1:4" x14ac:dyDescent="0.25">
      <c r="A16333" s="2">
        <v>540</v>
      </c>
      <c r="B16333">
        <v>18037</v>
      </c>
      <c r="C16333" s="3">
        <v>34485.20854</v>
      </c>
      <c r="D16333" s="2"/>
    </row>
    <row r="16334" spans="1:4" x14ac:dyDescent="0.25">
      <c r="A16334" s="2">
        <v>540</v>
      </c>
      <c r="B16334">
        <v>18038</v>
      </c>
      <c r="C16334" s="3">
        <v>34485.20854</v>
      </c>
      <c r="D16334" s="2"/>
    </row>
    <row r="16335" spans="1:4" x14ac:dyDescent="0.25">
      <c r="A16335" s="2">
        <v>540</v>
      </c>
      <c r="B16335">
        <v>18039</v>
      </c>
      <c r="C16335" s="3">
        <v>977.57062499999995</v>
      </c>
      <c r="D16335" s="2"/>
    </row>
    <row r="16336" spans="1:4" x14ac:dyDescent="0.25">
      <c r="A16336" s="2">
        <v>540</v>
      </c>
      <c r="B16336">
        <v>18040</v>
      </c>
      <c r="C16336" s="3">
        <v>1365.330326</v>
      </c>
      <c r="D16336" s="2"/>
    </row>
    <row r="16337" spans="1:4" x14ac:dyDescent="0.25">
      <c r="A16337" s="2">
        <v>540</v>
      </c>
      <c r="B16337">
        <v>18041</v>
      </c>
      <c r="C16337" s="3">
        <v>25843.089317999998</v>
      </c>
      <c r="D16337" s="2"/>
    </row>
    <row r="16338" spans="1:4" x14ac:dyDescent="0.25">
      <c r="A16338" s="2">
        <v>540</v>
      </c>
      <c r="B16338">
        <v>18042</v>
      </c>
      <c r="C16338" s="3">
        <v>26522.253489999999</v>
      </c>
      <c r="D16338" s="2"/>
    </row>
    <row r="16339" spans="1:4" x14ac:dyDescent="0.25">
      <c r="A16339" s="2">
        <v>540</v>
      </c>
      <c r="B16339">
        <v>18043</v>
      </c>
      <c r="C16339" s="3">
        <v>12726.710674</v>
      </c>
      <c r="D16339" s="2"/>
    </row>
    <row r="16340" spans="1:4" x14ac:dyDescent="0.25">
      <c r="A16340" s="2">
        <v>540</v>
      </c>
      <c r="B16340">
        <v>18044</v>
      </c>
      <c r="C16340" s="3">
        <v>12734.251204</v>
      </c>
      <c r="D16340" s="2"/>
    </row>
    <row r="16341" spans="1:4" x14ac:dyDescent="0.25">
      <c r="A16341" s="2">
        <v>540</v>
      </c>
      <c r="B16341">
        <v>18045</v>
      </c>
      <c r="C16341" s="3">
        <v>14692.68281</v>
      </c>
      <c r="D16341" s="2"/>
    </row>
    <row r="16342" spans="1:4" x14ac:dyDescent="0.25">
      <c r="A16342" s="2">
        <v>540</v>
      </c>
      <c r="B16342">
        <v>18046</v>
      </c>
      <c r="C16342" s="3">
        <v>14789.012481</v>
      </c>
      <c r="D16342" s="2"/>
    </row>
    <row r="16343" spans="1:4" x14ac:dyDescent="0.25">
      <c r="A16343" s="2">
        <v>540</v>
      </c>
      <c r="B16343">
        <v>18047</v>
      </c>
      <c r="C16343" s="3">
        <v>5539.8702569999996</v>
      </c>
      <c r="D16343" s="2"/>
    </row>
    <row r="16344" spans="1:4" x14ac:dyDescent="0.25">
      <c r="A16344" s="2">
        <v>540</v>
      </c>
      <c r="B16344">
        <v>18048</v>
      </c>
      <c r="C16344" s="3">
        <v>6429.4039519999997</v>
      </c>
      <c r="D16344" s="2"/>
    </row>
    <row r="16345" spans="1:4" x14ac:dyDescent="0.25">
      <c r="A16345" s="2">
        <v>540</v>
      </c>
      <c r="B16345">
        <v>18049</v>
      </c>
      <c r="C16345" s="3">
        <v>3096.9211420000001</v>
      </c>
      <c r="D16345" s="2"/>
    </row>
    <row r="16346" spans="1:4" x14ac:dyDescent="0.25">
      <c r="A16346" s="2">
        <v>540</v>
      </c>
      <c r="B16346">
        <v>18050</v>
      </c>
      <c r="C16346" s="3">
        <v>3508.0608360000001</v>
      </c>
      <c r="D16346" s="2"/>
    </row>
    <row r="16347" spans="1:4" x14ac:dyDescent="0.25">
      <c r="A16347" s="2">
        <v>540</v>
      </c>
      <c r="B16347">
        <v>18051</v>
      </c>
      <c r="C16347" s="3">
        <v>482.07176800000002</v>
      </c>
      <c r="D16347" s="2"/>
    </row>
    <row r="16348" spans="1:4" x14ac:dyDescent="0.25">
      <c r="A16348" s="2">
        <v>540</v>
      </c>
      <c r="B16348">
        <v>18052</v>
      </c>
      <c r="C16348" s="3">
        <v>422.19793499999997</v>
      </c>
      <c r="D16348" s="2"/>
    </row>
    <row r="16349" spans="1:4" x14ac:dyDescent="0.25">
      <c r="A16349" s="2">
        <v>540</v>
      </c>
      <c r="B16349">
        <v>18053</v>
      </c>
      <c r="C16349" s="3">
        <v>1238.302117</v>
      </c>
      <c r="D16349" s="2"/>
    </row>
    <row r="16350" spans="1:4" x14ac:dyDescent="0.25">
      <c r="A16350" s="2">
        <v>540</v>
      </c>
      <c r="B16350">
        <v>18054</v>
      </c>
      <c r="C16350" s="3">
        <v>1238.302117</v>
      </c>
      <c r="D16350" s="2"/>
    </row>
    <row r="16351" spans="1:4" x14ac:dyDescent="0.25">
      <c r="A16351" s="2">
        <v>540</v>
      </c>
      <c r="B16351">
        <v>18057</v>
      </c>
      <c r="C16351" s="3">
        <v>331.06528100000003</v>
      </c>
      <c r="D16351" s="2"/>
    </row>
    <row r="16352" spans="1:4" x14ac:dyDescent="0.25">
      <c r="A16352" s="2">
        <v>540</v>
      </c>
      <c r="B16352">
        <v>18058</v>
      </c>
      <c r="C16352" s="3">
        <v>306.94900100000001</v>
      </c>
      <c r="D16352" s="2"/>
    </row>
    <row r="16353" spans="1:4" x14ac:dyDescent="0.25">
      <c r="A16353" s="2">
        <v>540</v>
      </c>
      <c r="B16353">
        <v>18059</v>
      </c>
      <c r="C16353" s="3">
        <v>2369.4497820000001</v>
      </c>
      <c r="D16353" s="2"/>
    </row>
    <row r="16354" spans="1:4" x14ac:dyDescent="0.25">
      <c r="A16354" s="2">
        <v>540</v>
      </c>
      <c r="B16354">
        <v>18060</v>
      </c>
      <c r="C16354" s="3">
        <v>2219.3063790000001</v>
      </c>
      <c r="D16354" s="2"/>
    </row>
    <row r="16355" spans="1:4" x14ac:dyDescent="0.25">
      <c r="A16355" s="2">
        <v>540</v>
      </c>
      <c r="B16355">
        <v>18061</v>
      </c>
      <c r="C16355" s="3">
        <v>4509.6980519999997</v>
      </c>
      <c r="D16355" s="2"/>
    </row>
    <row r="16356" spans="1:4" x14ac:dyDescent="0.25">
      <c r="A16356" s="2">
        <v>540</v>
      </c>
      <c r="B16356">
        <v>18062</v>
      </c>
      <c r="C16356" s="3">
        <v>4509.6980519999997</v>
      </c>
      <c r="D16356" s="2"/>
    </row>
    <row r="16357" spans="1:4" x14ac:dyDescent="0.25">
      <c r="A16357" s="2">
        <v>540</v>
      </c>
      <c r="B16357">
        <v>18063</v>
      </c>
      <c r="C16357" s="3">
        <v>1645.5103079999999</v>
      </c>
      <c r="D16357" s="2"/>
    </row>
    <row r="16358" spans="1:4" x14ac:dyDescent="0.25">
      <c r="A16358" s="2">
        <v>540</v>
      </c>
      <c r="B16358">
        <v>18064</v>
      </c>
      <c r="C16358" s="3">
        <v>1637.5088880000001</v>
      </c>
      <c r="D16358" s="2"/>
    </row>
    <row r="16359" spans="1:4" x14ac:dyDescent="0.25">
      <c r="A16359" s="2">
        <v>540</v>
      </c>
      <c r="B16359">
        <v>18065</v>
      </c>
      <c r="C16359" s="3">
        <v>700.70746799999995</v>
      </c>
      <c r="D16359" s="2"/>
    </row>
    <row r="16360" spans="1:4" x14ac:dyDescent="0.25">
      <c r="A16360" s="2">
        <v>540</v>
      </c>
      <c r="B16360">
        <v>18066</v>
      </c>
      <c r="C16360" s="3">
        <v>8407.229695</v>
      </c>
      <c r="D16360" s="2"/>
    </row>
    <row r="16361" spans="1:4" x14ac:dyDescent="0.25">
      <c r="A16361" s="2">
        <v>540</v>
      </c>
      <c r="B16361">
        <v>18067</v>
      </c>
      <c r="C16361" s="3">
        <v>13561.901056999999</v>
      </c>
      <c r="D16361" s="2"/>
    </row>
    <row r="16362" spans="1:4" x14ac:dyDescent="0.25">
      <c r="A16362" s="2">
        <v>540</v>
      </c>
      <c r="B16362">
        <v>18068</v>
      </c>
      <c r="C16362" s="3">
        <v>13030.926512</v>
      </c>
      <c r="D16362" s="2"/>
    </row>
    <row r="16363" spans="1:4" x14ac:dyDescent="0.25">
      <c r="A16363" s="2">
        <v>540</v>
      </c>
      <c r="B16363">
        <v>18069</v>
      </c>
      <c r="C16363" s="3">
        <v>9125.5300569999999</v>
      </c>
      <c r="D16363" s="2"/>
    </row>
    <row r="16364" spans="1:4" x14ac:dyDescent="0.25">
      <c r="A16364" s="2">
        <v>540</v>
      </c>
      <c r="B16364">
        <v>18070</v>
      </c>
      <c r="C16364" s="3">
        <v>9203.9974390000007</v>
      </c>
      <c r="D16364" s="2"/>
    </row>
    <row r="16365" spans="1:4" x14ac:dyDescent="0.25">
      <c r="A16365" s="2">
        <v>540</v>
      </c>
      <c r="B16365">
        <v>18071</v>
      </c>
      <c r="C16365" s="3">
        <v>4376.6053119999997</v>
      </c>
      <c r="D16365" s="2"/>
    </row>
    <row r="16366" spans="1:4" x14ac:dyDescent="0.25">
      <c r="A16366" s="2">
        <v>540</v>
      </c>
      <c r="B16366">
        <v>18072</v>
      </c>
      <c r="C16366" s="3">
        <v>1854.340179</v>
      </c>
      <c r="D16366" s="2"/>
    </row>
    <row r="16367" spans="1:4" x14ac:dyDescent="0.25">
      <c r="A16367" s="2">
        <v>540</v>
      </c>
      <c r="B16367">
        <v>18073</v>
      </c>
      <c r="C16367" s="3">
        <v>5504.8552769999997</v>
      </c>
      <c r="D16367" s="2"/>
    </row>
    <row r="16368" spans="1:4" x14ac:dyDescent="0.25">
      <c r="A16368" s="2">
        <v>540</v>
      </c>
      <c r="B16368">
        <v>18074</v>
      </c>
      <c r="C16368" s="3">
        <v>7140.2052830000002</v>
      </c>
      <c r="D16368" s="2"/>
    </row>
    <row r="16369" spans="1:4" x14ac:dyDescent="0.25">
      <c r="A16369" s="2">
        <v>540</v>
      </c>
      <c r="B16369">
        <v>18075</v>
      </c>
      <c r="C16369" s="3">
        <v>48.545381999999996</v>
      </c>
      <c r="D16369" s="2"/>
    </row>
    <row r="16370" spans="1:4" x14ac:dyDescent="0.25">
      <c r="A16370" s="2">
        <v>540</v>
      </c>
      <c r="B16370">
        <v>18076</v>
      </c>
      <c r="C16370" s="3">
        <v>63.169203000000003</v>
      </c>
      <c r="D16370" s="2"/>
    </row>
    <row r="16371" spans="1:4" x14ac:dyDescent="0.25">
      <c r="A16371" s="2">
        <v>540</v>
      </c>
      <c r="B16371">
        <v>18077</v>
      </c>
      <c r="C16371" s="3">
        <v>5661.2923700000001</v>
      </c>
      <c r="D16371" s="2"/>
    </row>
    <row r="16372" spans="1:4" x14ac:dyDescent="0.25">
      <c r="A16372" s="2">
        <v>540</v>
      </c>
      <c r="B16372">
        <v>18078</v>
      </c>
      <c r="C16372" s="3">
        <v>5661.2923700000001</v>
      </c>
      <c r="D16372" s="2"/>
    </row>
    <row r="16373" spans="1:4" x14ac:dyDescent="0.25">
      <c r="A16373" s="2">
        <v>540</v>
      </c>
      <c r="B16373">
        <v>18079</v>
      </c>
      <c r="C16373" s="3">
        <v>998.70907399999999</v>
      </c>
      <c r="D16373" s="2"/>
    </row>
    <row r="16374" spans="1:4" x14ac:dyDescent="0.25">
      <c r="A16374" s="2">
        <v>540</v>
      </c>
      <c r="B16374">
        <v>18080</v>
      </c>
      <c r="C16374" s="3">
        <v>1070.886305</v>
      </c>
      <c r="D16374" s="2"/>
    </row>
    <row r="16375" spans="1:4" x14ac:dyDescent="0.25">
      <c r="A16375" s="2">
        <v>540</v>
      </c>
      <c r="B16375">
        <v>18081</v>
      </c>
      <c r="C16375" s="3">
        <v>8350.3744430000006</v>
      </c>
      <c r="D16375" s="2"/>
    </row>
    <row r="16376" spans="1:4" x14ac:dyDescent="0.25">
      <c r="A16376" s="2">
        <v>540</v>
      </c>
      <c r="B16376">
        <v>18082</v>
      </c>
      <c r="C16376" s="3">
        <v>8350.3744430000006</v>
      </c>
      <c r="D16376" s="2"/>
    </row>
    <row r="16377" spans="1:4" x14ac:dyDescent="0.25">
      <c r="A16377" s="2">
        <v>540</v>
      </c>
      <c r="B16377">
        <v>18083</v>
      </c>
      <c r="C16377" s="3">
        <v>9883.3375909999995</v>
      </c>
      <c r="D16377" s="2"/>
    </row>
    <row r="16378" spans="1:4" x14ac:dyDescent="0.25">
      <c r="A16378" s="2">
        <v>540</v>
      </c>
      <c r="B16378">
        <v>18084</v>
      </c>
      <c r="C16378" s="3">
        <v>9883.3375909999995</v>
      </c>
      <c r="D16378" s="2"/>
    </row>
    <row r="16379" spans="1:4" x14ac:dyDescent="0.25">
      <c r="A16379" s="2">
        <v>540</v>
      </c>
      <c r="B16379">
        <v>18085</v>
      </c>
      <c r="C16379" s="3">
        <v>8554.2690770000008</v>
      </c>
      <c r="D16379" s="2"/>
    </row>
    <row r="16380" spans="1:4" x14ac:dyDescent="0.25">
      <c r="A16380" s="2">
        <v>540</v>
      </c>
      <c r="B16380">
        <v>18086</v>
      </c>
      <c r="C16380" s="3">
        <v>8381.8966130000008</v>
      </c>
      <c r="D16380" s="2"/>
    </row>
    <row r="16381" spans="1:4" x14ac:dyDescent="0.25">
      <c r="A16381" s="2">
        <v>540</v>
      </c>
      <c r="B16381">
        <v>18087</v>
      </c>
      <c r="C16381" s="3">
        <v>8380.9891700000007</v>
      </c>
      <c r="D16381" s="2"/>
    </row>
    <row r="16382" spans="1:4" x14ac:dyDescent="0.25">
      <c r="A16382" s="2">
        <v>540</v>
      </c>
      <c r="B16382">
        <v>18088</v>
      </c>
      <c r="C16382" s="3">
        <v>7911.1225750000003</v>
      </c>
      <c r="D16382" s="2"/>
    </row>
    <row r="16383" spans="1:4" x14ac:dyDescent="0.25">
      <c r="A16383" s="2">
        <v>540</v>
      </c>
      <c r="B16383">
        <v>18089</v>
      </c>
      <c r="C16383" s="3">
        <v>709.37366199999997</v>
      </c>
      <c r="D16383" s="2"/>
    </row>
    <row r="16384" spans="1:4" x14ac:dyDescent="0.25">
      <c r="A16384" s="2">
        <v>540</v>
      </c>
      <c r="B16384">
        <v>18090</v>
      </c>
      <c r="C16384" s="3">
        <v>284.10379699999999</v>
      </c>
      <c r="D16384" s="2"/>
    </row>
    <row r="16385" spans="1:4" x14ac:dyDescent="0.25">
      <c r="A16385" s="2">
        <v>540</v>
      </c>
      <c r="B16385">
        <v>18091</v>
      </c>
      <c r="C16385" s="3">
        <v>760.64752299999998</v>
      </c>
      <c r="D16385" s="2"/>
    </row>
    <row r="16386" spans="1:4" x14ac:dyDescent="0.25">
      <c r="A16386" s="2">
        <v>540</v>
      </c>
      <c r="B16386">
        <v>18092</v>
      </c>
      <c r="C16386" s="3">
        <v>800.24386000000004</v>
      </c>
      <c r="D16386" s="2"/>
    </row>
    <row r="16387" spans="1:4" x14ac:dyDescent="0.25">
      <c r="A16387" s="2">
        <v>540</v>
      </c>
      <c r="B16387">
        <v>18093</v>
      </c>
      <c r="C16387" s="3">
        <v>1134.8743689999999</v>
      </c>
      <c r="D16387" s="2"/>
    </row>
    <row r="16388" spans="1:4" x14ac:dyDescent="0.25">
      <c r="A16388" s="2">
        <v>540</v>
      </c>
      <c r="B16388">
        <v>18094</v>
      </c>
      <c r="C16388" s="3">
        <v>674.78139399999998</v>
      </c>
      <c r="D16388" s="2"/>
    </row>
    <row r="16389" spans="1:4" x14ac:dyDescent="0.25">
      <c r="A16389" s="2">
        <v>540</v>
      </c>
      <c r="B16389">
        <v>18095</v>
      </c>
      <c r="C16389" s="3">
        <v>2253.8513659999999</v>
      </c>
      <c r="D16389" s="2"/>
    </row>
    <row r="16390" spans="1:4" x14ac:dyDescent="0.25">
      <c r="A16390" s="2">
        <v>540</v>
      </c>
      <c r="B16390">
        <v>18096</v>
      </c>
      <c r="C16390" s="3">
        <v>2976.8166379999998</v>
      </c>
      <c r="D16390" s="2"/>
    </row>
    <row r="16391" spans="1:4" x14ac:dyDescent="0.25">
      <c r="A16391" s="2">
        <v>540</v>
      </c>
      <c r="B16391">
        <v>18097</v>
      </c>
      <c r="C16391" s="3">
        <v>2976.8166379999998</v>
      </c>
      <c r="D16391" s="2"/>
    </row>
    <row r="16392" spans="1:4" x14ac:dyDescent="0.25">
      <c r="A16392" s="2">
        <v>540</v>
      </c>
      <c r="B16392">
        <v>18098</v>
      </c>
      <c r="C16392" s="3">
        <v>2941.4831730000001</v>
      </c>
      <c r="D16392" s="2"/>
    </row>
    <row r="16393" spans="1:4" x14ac:dyDescent="0.25">
      <c r="A16393" s="2">
        <v>540</v>
      </c>
      <c r="B16393">
        <v>18099</v>
      </c>
      <c r="C16393" s="3">
        <v>3461.6921170000001</v>
      </c>
      <c r="D16393" s="2"/>
    </row>
    <row r="16394" spans="1:4" x14ac:dyDescent="0.25">
      <c r="A16394" s="2">
        <v>540</v>
      </c>
      <c r="B16394">
        <v>18100</v>
      </c>
      <c r="C16394" s="3">
        <v>3307.7660430000001</v>
      </c>
      <c r="D16394" s="2"/>
    </row>
    <row r="16395" spans="1:4" x14ac:dyDescent="0.25">
      <c r="A16395" s="2">
        <v>540</v>
      </c>
      <c r="B16395">
        <v>18101</v>
      </c>
      <c r="C16395" s="3">
        <v>3478.6714590000001</v>
      </c>
      <c r="D16395" s="2"/>
    </row>
    <row r="16396" spans="1:4" x14ac:dyDescent="0.25">
      <c r="A16396" s="2">
        <v>540</v>
      </c>
      <c r="B16396">
        <v>18102</v>
      </c>
      <c r="C16396" s="3">
        <v>2715.1543860000002</v>
      </c>
      <c r="D16396" s="2"/>
    </row>
    <row r="16397" spans="1:4" x14ac:dyDescent="0.25">
      <c r="A16397" s="2">
        <v>540</v>
      </c>
      <c r="B16397">
        <v>18103</v>
      </c>
      <c r="C16397" s="3">
        <v>3265.7660430000001</v>
      </c>
      <c r="D16397" s="2"/>
    </row>
    <row r="16398" spans="1:4" x14ac:dyDescent="0.25">
      <c r="A16398" s="2">
        <v>540</v>
      </c>
      <c r="B16398">
        <v>18104</v>
      </c>
      <c r="C16398" s="3">
        <v>3299.4224989999998</v>
      </c>
      <c r="D16398" s="2"/>
    </row>
    <row r="16399" spans="1:4" x14ac:dyDescent="0.25">
      <c r="A16399" s="2">
        <v>540</v>
      </c>
      <c r="B16399">
        <v>18105</v>
      </c>
      <c r="C16399" s="3">
        <v>2917.0048579999998</v>
      </c>
      <c r="D16399" s="2"/>
    </row>
    <row r="16400" spans="1:4" x14ac:dyDescent="0.25">
      <c r="A16400" s="2">
        <v>540</v>
      </c>
      <c r="B16400">
        <v>18106</v>
      </c>
      <c r="C16400" s="3">
        <v>1458.431924</v>
      </c>
      <c r="D16400" s="2"/>
    </row>
    <row r="16401" spans="1:4" x14ac:dyDescent="0.25">
      <c r="A16401" s="2">
        <v>540</v>
      </c>
      <c r="B16401">
        <v>18107</v>
      </c>
      <c r="C16401" s="3">
        <v>3912.7014549999999</v>
      </c>
      <c r="D16401" s="2"/>
    </row>
    <row r="16402" spans="1:4" x14ac:dyDescent="0.25">
      <c r="A16402" s="2">
        <v>540</v>
      </c>
      <c r="B16402">
        <v>18108</v>
      </c>
      <c r="C16402" s="3">
        <v>2802.3653939999999</v>
      </c>
      <c r="D16402" s="2"/>
    </row>
    <row r="16403" spans="1:4" x14ac:dyDescent="0.25">
      <c r="A16403" s="2">
        <v>540</v>
      </c>
      <c r="B16403">
        <v>18109</v>
      </c>
      <c r="C16403" s="3">
        <v>3756.5105330000001</v>
      </c>
      <c r="D16403" s="2"/>
    </row>
    <row r="16404" spans="1:4" x14ac:dyDescent="0.25">
      <c r="A16404" s="2">
        <v>540</v>
      </c>
      <c r="B16404">
        <v>18110</v>
      </c>
      <c r="C16404" s="3">
        <v>2562.8574269999999</v>
      </c>
      <c r="D16404" s="2"/>
    </row>
    <row r="16405" spans="1:4" x14ac:dyDescent="0.25">
      <c r="A16405" s="2">
        <v>540</v>
      </c>
      <c r="B16405">
        <v>18111</v>
      </c>
      <c r="C16405" s="3">
        <v>11028.317326</v>
      </c>
      <c r="D16405" s="2"/>
    </row>
    <row r="16406" spans="1:4" x14ac:dyDescent="0.25">
      <c r="A16406" s="2">
        <v>540</v>
      </c>
      <c r="B16406">
        <v>18112</v>
      </c>
      <c r="C16406" s="3">
        <v>11237.341673999999</v>
      </c>
      <c r="D16406" s="2"/>
    </row>
    <row r="16407" spans="1:4" x14ac:dyDescent="0.25">
      <c r="A16407" s="2">
        <v>540</v>
      </c>
      <c r="B16407">
        <v>18113</v>
      </c>
      <c r="C16407" s="3">
        <v>994.48857499999997</v>
      </c>
      <c r="D16407" s="2"/>
    </row>
    <row r="16408" spans="1:4" x14ac:dyDescent="0.25">
      <c r="A16408" s="2">
        <v>540</v>
      </c>
      <c r="B16408">
        <v>18114</v>
      </c>
      <c r="C16408" s="3">
        <v>382.90578099999999</v>
      </c>
      <c r="D16408" s="2"/>
    </row>
    <row r="16409" spans="1:4" x14ac:dyDescent="0.25">
      <c r="A16409" s="2">
        <v>540</v>
      </c>
      <c r="B16409">
        <v>18115</v>
      </c>
      <c r="C16409" s="3">
        <v>6175.0412050000004</v>
      </c>
      <c r="D16409" s="2"/>
    </row>
    <row r="16410" spans="1:4" x14ac:dyDescent="0.25">
      <c r="A16410" s="2">
        <v>540</v>
      </c>
      <c r="B16410">
        <v>18116</v>
      </c>
      <c r="C16410" s="3">
        <v>7009.6097309999996</v>
      </c>
      <c r="D16410" s="2"/>
    </row>
    <row r="16411" spans="1:4" x14ac:dyDescent="0.25">
      <c r="A16411" s="2">
        <v>540</v>
      </c>
      <c r="B16411">
        <v>18117</v>
      </c>
      <c r="C16411" s="3">
        <v>6441.8769689999999</v>
      </c>
      <c r="D16411" s="2"/>
    </row>
    <row r="16412" spans="1:4" x14ac:dyDescent="0.25">
      <c r="A16412" s="2">
        <v>540</v>
      </c>
      <c r="B16412">
        <v>18118</v>
      </c>
      <c r="C16412" s="3">
        <v>6507.564558</v>
      </c>
      <c r="D16412" s="2"/>
    </row>
    <row r="16413" spans="1:4" x14ac:dyDescent="0.25">
      <c r="A16413" s="2">
        <v>540</v>
      </c>
      <c r="B16413">
        <v>18119</v>
      </c>
      <c r="C16413" s="3">
        <v>64.566366000000002</v>
      </c>
      <c r="D16413" s="2"/>
    </row>
    <row r="16414" spans="1:4" x14ac:dyDescent="0.25">
      <c r="A16414" s="2">
        <v>540</v>
      </c>
      <c r="B16414">
        <v>18120</v>
      </c>
      <c r="C16414" s="3">
        <v>64.566366000000002</v>
      </c>
      <c r="D16414" s="2"/>
    </row>
    <row r="16415" spans="1:4" x14ac:dyDescent="0.25">
      <c r="A16415" s="2">
        <v>540</v>
      </c>
      <c r="B16415">
        <v>18121</v>
      </c>
      <c r="C16415" s="3">
        <v>1099.9396320000001</v>
      </c>
      <c r="D16415" s="2"/>
    </row>
    <row r="16416" spans="1:4" x14ac:dyDescent="0.25">
      <c r="A16416" s="2">
        <v>540</v>
      </c>
      <c r="B16416">
        <v>18122</v>
      </c>
      <c r="C16416" s="3">
        <v>1329.251242</v>
      </c>
      <c r="D16416" s="2"/>
    </row>
    <row r="16417" spans="1:4" x14ac:dyDescent="0.25">
      <c r="A16417" s="2">
        <v>540</v>
      </c>
      <c r="B16417">
        <v>18123</v>
      </c>
      <c r="C16417" s="3">
        <v>2685.4054719999999</v>
      </c>
      <c r="D16417" s="2"/>
    </row>
    <row r="16418" spans="1:4" x14ac:dyDescent="0.25">
      <c r="A16418" s="2">
        <v>540</v>
      </c>
      <c r="B16418">
        <v>18124</v>
      </c>
      <c r="C16418" s="3">
        <v>2227.507627</v>
      </c>
      <c r="D16418" s="2"/>
    </row>
    <row r="16419" spans="1:4" x14ac:dyDescent="0.25">
      <c r="A16419" s="2">
        <v>540</v>
      </c>
      <c r="B16419">
        <v>18125</v>
      </c>
      <c r="C16419" s="3">
        <v>1122.0721699999999</v>
      </c>
      <c r="D16419" s="2"/>
    </row>
    <row r="16420" spans="1:4" x14ac:dyDescent="0.25">
      <c r="A16420" s="2">
        <v>540</v>
      </c>
      <c r="B16420">
        <v>18126</v>
      </c>
      <c r="C16420" s="3">
        <v>928.96775100000002</v>
      </c>
      <c r="D16420" s="2"/>
    </row>
    <row r="16421" spans="1:4" x14ac:dyDescent="0.25">
      <c r="A16421" s="2">
        <v>540</v>
      </c>
      <c r="B16421">
        <v>18127</v>
      </c>
      <c r="C16421" s="3">
        <v>2633.8843539999998</v>
      </c>
      <c r="D16421" s="2"/>
    </row>
    <row r="16422" spans="1:4" x14ac:dyDescent="0.25">
      <c r="A16422" s="2">
        <v>540</v>
      </c>
      <c r="B16422">
        <v>18130</v>
      </c>
      <c r="C16422" s="3">
        <v>5712.2888229999999</v>
      </c>
      <c r="D16422" s="2"/>
    </row>
    <row r="16423" spans="1:4" x14ac:dyDescent="0.25">
      <c r="A16423" s="2">
        <v>540</v>
      </c>
      <c r="B16423">
        <v>18131</v>
      </c>
      <c r="C16423" s="3">
        <v>5714.2888229999999</v>
      </c>
      <c r="D16423" s="2"/>
    </row>
    <row r="16424" spans="1:4" x14ac:dyDescent="0.25">
      <c r="A16424" s="2">
        <v>540</v>
      </c>
      <c r="B16424">
        <v>18132</v>
      </c>
      <c r="C16424" s="3">
        <v>11207.066167999999</v>
      </c>
      <c r="D16424" s="2"/>
    </row>
    <row r="16425" spans="1:4" x14ac:dyDescent="0.25">
      <c r="A16425" s="2">
        <v>540</v>
      </c>
      <c r="B16425">
        <v>18133</v>
      </c>
      <c r="C16425" s="3">
        <v>11176.967365</v>
      </c>
      <c r="D16425" s="2"/>
    </row>
    <row r="16426" spans="1:4" x14ac:dyDescent="0.25">
      <c r="A16426" s="2">
        <v>540</v>
      </c>
      <c r="B16426">
        <v>18134</v>
      </c>
      <c r="C16426" s="3">
        <v>23364.914435999999</v>
      </c>
      <c r="D16426" s="2"/>
    </row>
    <row r="16427" spans="1:4" x14ac:dyDescent="0.25">
      <c r="A16427" s="2">
        <v>540</v>
      </c>
      <c r="B16427">
        <v>18135</v>
      </c>
      <c r="C16427" s="3">
        <v>23363.914435999999</v>
      </c>
      <c r="D16427" s="2"/>
    </row>
    <row r="16428" spans="1:4" x14ac:dyDescent="0.25">
      <c r="A16428" s="2">
        <v>540</v>
      </c>
      <c r="B16428">
        <v>18136</v>
      </c>
      <c r="C16428" s="3">
        <v>6622.6372739999997</v>
      </c>
      <c r="D16428" s="2"/>
    </row>
    <row r="16429" spans="1:4" x14ac:dyDescent="0.25">
      <c r="A16429" s="2">
        <v>540</v>
      </c>
      <c r="B16429">
        <v>18137</v>
      </c>
      <c r="C16429" s="3">
        <v>7751.325812</v>
      </c>
      <c r="D16429" s="2"/>
    </row>
    <row r="16430" spans="1:4" x14ac:dyDescent="0.25">
      <c r="A16430" s="2">
        <v>540</v>
      </c>
      <c r="B16430">
        <v>18138</v>
      </c>
      <c r="C16430" s="3">
        <v>7110.4522040000002</v>
      </c>
      <c r="D16430" s="2"/>
    </row>
    <row r="16431" spans="1:4" x14ac:dyDescent="0.25">
      <c r="A16431" s="2">
        <v>540</v>
      </c>
      <c r="B16431">
        <v>18139</v>
      </c>
      <c r="C16431" s="3">
        <v>7110.4522040000002</v>
      </c>
      <c r="D16431" s="2"/>
    </row>
    <row r="16432" spans="1:4" x14ac:dyDescent="0.25">
      <c r="A16432" s="2">
        <v>540</v>
      </c>
      <c r="B16432">
        <v>18140</v>
      </c>
      <c r="C16432" s="3">
        <v>5609.3976759999996</v>
      </c>
      <c r="D16432" s="2"/>
    </row>
    <row r="16433" spans="1:4" x14ac:dyDescent="0.25">
      <c r="A16433" s="2">
        <v>540</v>
      </c>
      <c r="B16433">
        <v>18141</v>
      </c>
      <c r="C16433" s="3">
        <v>5172.3022860000001</v>
      </c>
      <c r="D16433" s="2"/>
    </row>
    <row r="16434" spans="1:4" x14ac:dyDescent="0.25">
      <c r="A16434" s="2">
        <v>540</v>
      </c>
      <c r="B16434">
        <v>18142</v>
      </c>
      <c r="C16434" s="3">
        <v>2918.1052209999998</v>
      </c>
      <c r="D16434" s="2"/>
    </row>
    <row r="16435" spans="1:4" x14ac:dyDescent="0.25">
      <c r="A16435" s="2">
        <v>540</v>
      </c>
      <c r="B16435">
        <v>18143</v>
      </c>
      <c r="C16435" s="3">
        <v>2225.4579020000001</v>
      </c>
      <c r="D16435" s="2"/>
    </row>
    <row r="16436" spans="1:4" x14ac:dyDescent="0.25">
      <c r="A16436" s="2">
        <v>540</v>
      </c>
      <c r="B16436">
        <v>18144</v>
      </c>
      <c r="C16436" s="3">
        <v>15711.464942000001</v>
      </c>
      <c r="D16436" s="2"/>
    </row>
    <row r="16437" spans="1:4" x14ac:dyDescent="0.25">
      <c r="A16437" s="2">
        <v>540</v>
      </c>
      <c r="B16437">
        <v>18145</v>
      </c>
      <c r="C16437" s="3">
        <v>15445.369103000001</v>
      </c>
      <c r="D16437" s="2"/>
    </row>
    <row r="16438" spans="1:4" x14ac:dyDescent="0.25">
      <c r="A16438" s="2">
        <v>540</v>
      </c>
      <c r="B16438">
        <v>18146</v>
      </c>
      <c r="C16438" s="3">
        <v>0</v>
      </c>
      <c r="D16438" s="2"/>
    </row>
    <row r="16439" spans="1:4" x14ac:dyDescent="0.25">
      <c r="A16439" s="2">
        <v>540</v>
      </c>
      <c r="B16439">
        <v>18147</v>
      </c>
      <c r="C16439" s="3">
        <v>0</v>
      </c>
      <c r="D16439" s="2"/>
    </row>
    <row r="16440" spans="1:4" x14ac:dyDescent="0.25">
      <c r="A16440" s="2">
        <v>540</v>
      </c>
      <c r="B16440">
        <v>18148</v>
      </c>
      <c r="C16440" s="3">
        <v>3729.5491350000002</v>
      </c>
      <c r="D16440" s="2"/>
    </row>
    <row r="16441" spans="1:4" x14ac:dyDescent="0.25">
      <c r="A16441" s="2">
        <v>540</v>
      </c>
      <c r="B16441">
        <v>18149</v>
      </c>
      <c r="C16441" s="3">
        <v>3420.8119969999998</v>
      </c>
      <c r="D16441" s="2"/>
    </row>
    <row r="16442" spans="1:4" x14ac:dyDescent="0.25">
      <c r="A16442" s="2">
        <v>540</v>
      </c>
      <c r="B16442">
        <v>18150</v>
      </c>
      <c r="C16442" s="3">
        <v>0</v>
      </c>
      <c r="D16442" s="2"/>
    </row>
    <row r="16443" spans="1:4" x14ac:dyDescent="0.25">
      <c r="A16443" s="2">
        <v>540</v>
      </c>
      <c r="B16443">
        <v>18151</v>
      </c>
      <c r="C16443" s="3">
        <v>0</v>
      </c>
      <c r="D16443" s="2"/>
    </row>
    <row r="16444" spans="1:4" x14ac:dyDescent="0.25">
      <c r="A16444" s="2">
        <v>540</v>
      </c>
      <c r="B16444">
        <v>18152</v>
      </c>
      <c r="C16444" s="3">
        <v>3068.2217730000002</v>
      </c>
      <c r="D16444" s="2"/>
    </row>
    <row r="16445" spans="1:4" x14ac:dyDescent="0.25">
      <c r="A16445" s="2">
        <v>540</v>
      </c>
      <c r="B16445">
        <v>18153</v>
      </c>
      <c r="C16445" s="3">
        <v>3319.6620170000001</v>
      </c>
      <c r="D16445" s="2"/>
    </row>
    <row r="16446" spans="1:4" x14ac:dyDescent="0.25">
      <c r="A16446" s="2">
        <v>540</v>
      </c>
      <c r="B16446">
        <v>18154</v>
      </c>
      <c r="C16446" s="3">
        <v>2837.6506949999998</v>
      </c>
      <c r="D16446" s="2"/>
    </row>
    <row r="16447" spans="1:4" x14ac:dyDescent="0.25">
      <c r="A16447" s="2">
        <v>540</v>
      </c>
      <c r="B16447">
        <v>18155</v>
      </c>
      <c r="C16447" s="3">
        <v>2837.6506949999998</v>
      </c>
      <c r="D16447" s="2"/>
    </row>
    <row r="16448" spans="1:4" x14ac:dyDescent="0.25">
      <c r="A16448" s="2">
        <v>540</v>
      </c>
      <c r="B16448">
        <v>18156</v>
      </c>
      <c r="C16448" s="3">
        <v>4927.3157279999996</v>
      </c>
      <c r="D16448" s="2"/>
    </row>
    <row r="16449" spans="1:4" x14ac:dyDescent="0.25">
      <c r="A16449" s="2">
        <v>540</v>
      </c>
      <c r="B16449">
        <v>18157</v>
      </c>
      <c r="C16449" s="3">
        <v>1543.588536</v>
      </c>
      <c r="D16449" s="2"/>
    </row>
    <row r="16450" spans="1:4" x14ac:dyDescent="0.25">
      <c r="A16450" s="2">
        <v>540</v>
      </c>
      <c r="B16450">
        <v>18158</v>
      </c>
      <c r="C16450" s="3">
        <v>4653.0060460000004</v>
      </c>
      <c r="D16450" s="2"/>
    </row>
    <row r="16451" spans="1:4" x14ac:dyDescent="0.25">
      <c r="A16451" s="2">
        <v>540</v>
      </c>
      <c r="B16451">
        <v>18159</v>
      </c>
      <c r="C16451" s="3">
        <v>4465.4088430000002</v>
      </c>
      <c r="D16451" s="2"/>
    </row>
    <row r="16452" spans="1:4" x14ac:dyDescent="0.25">
      <c r="A16452" s="2">
        <v>540</v>
      </c>
      <c r="B16452">
        <v>18160</v>
      </c>
      <c r="C16452" s="3">
        <v>4904.9233279999999</v>
      </c>
      <c r="D16452" s="2"/>
    </row>
    <row r="16453" spans="1:4" x14ac:dyDescent="0.25">
      <c r="A16453" s="2">
        <v>540</v>
      </c>
      <c r="B16453">
        <v>18161</v>
      </c>
      <c r="C16453" s="3">
        <v>4987.6311040000001</v>
      </c>
      <c r="D16453" s="2"/>
    </row>
    <row r="16454" spans="1:4" x14ac:dyDescent="0.25">
      <c r="A16454" s="2">
        <v>540</v>
      </c>
      <c r="B16454">
        <v>18162</v>
      </c>
      <c r="C16454" s="3">
        <v>30.499675</v>
      </c>
      <c r="D16454" s="2"/>
    </row>
    <row r="16455" spans="1:4" x14ac:dyDescent="0.25">
      <c r="A16455" s="2">
        <v>540</v>
      </c>
      <c r="B16455">
        <v>18163</v>
      </c>
      <c r="C16455" s="3">
        <v>31.505745999999998</v>
      </c>
      <c r="D16455" s="2"/>
    </row>
    <row r="16456" spans="1:4" x14ac:dyDescent="0.25">
      <c r="A16456" s="2">
        <v>540</v>
      </c>
      <c r="B16456">
        <v>18164</v>
      </c>
      <c r="C16456" s="3">
        <v>1797.2609259999999</v>
      </c>
      <c r="D16456" s="2"/>
    </row>
    <row r="16457" spans="1:4" x14ac:dyDescent="0.25">
      <c r="A16457" s="2">
        <v>540</v>
      </c>
      <c r="B16457">
        <v>18165</v>
      </c>
      <c r="C16457" s="3">
        <v>2101.681364</v>
      </c>
      <c r="D16457" s="2"/>
    </row>
    <row r="16458" spans="1:4" x14ac:dyDescent="0.25">
      <c r="A16458" s="2">
        <v>540</v>
      </c>
      <c r="B16458">
        <v>18166</v>
      </c>
      <c r="C16458" s="3">
        <v>10.682513999999999</v>
      </c>
      <c r="D16458" s="2"/>
    </row>
    <row r="16459" spans="1:4" x14ac:dyDescent="0.25">
      <c r="A16459" s="2">
        <v>540</v>
      </c>
      <c r="B16459">
        <v>18167</v>
      </c>
      <c r="C16459" s="3">
        <v>25.325334999999999</v>
      </c>
      <c r="D16459" s="2"/>
    </row>
    <row r="16460" spans="1:4" x14ac:dyDescent="0.25">
      <c r="A16460" s="2">
        <v>540</v>
      </c>
      <c r="B16460">
        <v>18168</v>
      </c>
      <c r="C16460" s="3">
        <v>2130.8717430000002</v>
      </c>
      <c r="D16460" s="2"/>
    </row>
    <row r="16461" spans="1:4" x14ac:dyDescent="0.25">
      <c r="A16461" s="2">
        <v>540</v>
      </c>
      <c r="B16461">
        <v>18169</v>
      </c>
      <c r="C16461" s="3">
        <v>1639.593433</v>
      </c>
      <c r="D16461" s="2"/>
    </row>
    <row r="16462" spans="1:4" x14ac:dyDescent="0.25">
      <c r="A16462" s="2">
        <v>540</v>
      </c>
      <c r="B16462">
        <v>18170</v>
      </c>
      <c r="C16462" s="3">
        <v>3791.5569829999999</v>
      </c>
      <c r="D16462" s="2"/>
    </row>
    <row r="16463" spans="1:4" x14ac:dyDescent="0.25">
      <c r="A16463" s="2">
        <v>540</v>
      </c>
      <c r="B16463">
        <v>18171</v>
      </c>
      <c r="C16463" s="3">
        <v>3555.280937</v>
      </c>
      <c r="D16463" s="2"/>
    </row>
    <row r="16464" spans="1:4" x14ac:dyDescent="0.25">
      <c r="A16464" s="2">
        <v>540</v>
      </c>
      <c r="B16464">
        <v>18172</v>
      </c>
      <c r="C16464" s="3">
        <v>1083.444571</v>
      </c>
      <c r="D16464" s="2"/>
    </row>
    <row r="16465" spans="1:4" x14ac:dyDescent="0.25">
      <c r="A16465" s="2">
        <v>540</v>
      </c>
      <c r="B16465">
        <v>18173</v>
      </c>
      <c r="C16465" s="3">
        <v>1308.349389</v>
      </c>
      <c r="D16465" s="2"/>
    </row>
    <row r="16466" spans="1:4" x14ac:dyDescent="0.25">
      <c r="A16466" s="2">
        <v>540</v>
      </c>
      <c r="B16466">
        <v>18174</v>
      </c>
      <c r="C16466" s="3">
        <v>790.10168699999997</v>
      </c>
      <c r="D16466" s="2"/>
    </row>
    <row r="16467" spans="1:4" x14ac:dyDescent="0.25">
      <c r="A16467" s="2">
        <v>540</v>
      </c>
      <c r="B16467">
        <v>18175</v>
      </c>
      <c r="C16467" s="3">
        <v>1197.2592589999999</v>
      </c>
      <c r="D16467" s="2"/>
    </row>
    <row r="16468" spans="1:4" x14ac:dyDescent="0.25">
      <c r="A16468" s="2">
        <v>540</v>
      </c>
      <c r="B16468">
        <v>18176</v>
      </c>
      <c r="C16468" s="3">
        <v>2.6083400000000001</v>
      </c>
      <c r="D16468" s="2"/>
    </row>
    <row r="16469" spans="1:4" x14ac:dyDescent="0.25">
      <c r="A16469" s="2">
        <v>540</v>
      </c>
      <c r="B16469">
        <v>18177</v>
      </c>
      <c r="C16469" s="3">
        <v>5.6068889999999998</v>
      </c>
      <c r="D16469" s="2"/>
    </row>
    <row r="16470" spans="1:4" x14ac:dyDescent="0.25">
      <c r="A16470" s="2">
        <v>540</v>
      </c>
      <c r="B16470">
        <v>18178</v>
      </c>
      <c r="C16470" s="3">
        <v>1524.9264880000001</v>
      </c>
      <c r="D16470" s="2"/>
    </row>
    <row r="16471" spans="1:4" x14ac:dyDescent="0.25">
      <c r="A16471" s="2">
        <v>540</v>
      </c>
      <c r="B16471">
        <v>18179</v>
      </c>
      <c r="C16471" s="3">
        <v>1398.7316109999999</v>
      </c>
      <c r="D16471" s="2"/>
    </row>
    <row r="16472" spans="1:4" x14ac:dyDescent="0.25">
      <c r="A16472" s="2">
        <v>540</v>
      </c>
      <c r="B16472">
        <v>18180</v>
      </c>
      <c r="C16472" s="3">
        <v>424.18687</v>
      </c>
      <c r="D16472" s="2"/>
    </row>
    <row r="16473" spans="1:4" x14ac:dyDescent="0.25">
      <c r="A16473" s="2">
        <v>540</v>
      </c>
      <c r="B16473">
        <v>18181</v>
      </c>
      <c r="C16473" s="3">
        <v>553.37974299999996</v>
      </c>
      <c r="D16473" s="2"/>
    </row>
    <row r="16474" spans="1:4" x14ac:dyDescent="0.25">
      <c r="A16474" s="2">
        <v>540</v>
      </c>
      <c r="B16474">
        <v>18182</v>
      </c>
      <c r="C16474" s="3">
        <v>1318.6646430000001</v>
      </c>
      <c r="D16474" s="2"/>
    </row>
    <row r="16475" spans="1:4" x14ac:dyDescent="0.25">
      <c r="A16475" s="2">
        <v>540</v>
      </c>
      <c r="B16475">
        <v>18183</v>
      </c>
      <c r="C16475" s="3">
        <v>1299.5249140000001</v>
      </c>
      <c r="D16475" s="2"/>
    </row>
    <row r="16476" spans="1:4" x14ac:dyDescent="0.25">
      <c r="A16476" s="2">
        <v>540</v>
      </c>
      <c r="B16476">
        <v>18184</v>
      </c>
      <c r="C16476" s="3">
        <v>141.635603</v>
      </c>
      <c r="D16476" s="2"/>
    </row>
    <row r="16477" spans="1:4" x14ac:dyDescent="0.25">
      <c r="A16477" s="2">
        <v>540</v>
      </c>
      <c r="B16477">
        <v>18185</v>
      </c>
      <c r="C16477" s="3">
        <v>135.22619700000001</v>
      </c>
      <c r="D16477" s="2"/>
    </row>
    <row r="16478" spans="1:4" x14ac:dyDescent="0.25">
      <c r="A16478" s="2">
        <v>540</v>
      </c>
      <c r="B16478">
        <v>18186</v>
      </c>
      <c r="C16478" s="3">
        <v>1945.5905990000001</v>
      </c>
      <c r="D16478" s="2"/>
    </row>
    <row r="16479" spans="1:4" x14ac:dyDescent="0.25">
      <c r="A16479" s="2">
        <v>540</v>
      </c>
      <c r="B16479">
        <v>18187</v>
      </c>
      <c r="C16479" s="3">
        <v>1975.451509</v>
      </c>
      <c r="D16479" s="2"/>
    </row>
    <row r="16480" spans="1:4" x14ac:dyDescent="0.25">
      <c r="A16480" s="2">
        <v>540</v>
      </c>
      <c r="B16480">
        <v>18188</v>
      </c>
      <c r="C16480" s="3">
        <v>9273.8701160000001</v>
      </c>
      <c r="D16480" s="2"/>
    </row>
    <row r="16481" spans="1:4" x14ac:dyDescent="0.25">
      <c r="A16481" s="2">
        <v>540</v>
      </c>
      <c r="B16481">
        <v>18189</v>
      </c>
      <c r="C16481" s="3">
        <v>9408.1078170000001</v>
      </c>
      <c r="D16481" s="2"/>
    </row>
    <row r="16482" spans="1:4" x14ac:dyDescent="0.25">
      <c r="A16482" s="2">
        <v>540</v>
      </c>
      <c r="B16482">
        <v>18190</v>
      </c>
      <c r="C16482" s="3">
        <v>97.532807000000005</v>
      </c>
      <c r="D16482" s="2"/>
    </row>
    <row r="16483" spans="1:4" x14ac:dyDescent="0.25">
      <c r="A16483" s="2">
        <v>540</v>
      </c>
      <c r="B16483">
        <v>18191</v>
      </c>
      <c r="C16483" s="3">
        <v>97.532807000000005</v>
      </c>
      <c r="D16483" s="2"/>
    </row>
    <row r="16484" spans="1:4" x14ac:dyDescent="0.25">
      <c r="A16484" s="2">
        <v>540</v>
      </c>
      <c r="B16484">
        <v>18192</v>
      </c>
      <c r="C16484" s="3">
        <v>3254.0786680000001</v>
      </c>
      <c r="D16484" s="2"/>
    </row>
    <row r="16485" spans="1:4" x14ac:dyDescent="0.25">
      <c r="A16485" s="2">
        <v>540</v>
      </c>
      <c r="B16485">
        <v>18193</v>
      </c>
      <c r="C16485" s="3">
        <v>3804.4845439999999</v>
      </c>
      <c r="D16485" s="2"/>
    </row>
    <row r="16486" spans="1:4" x14ac:dyDescent="0.25">
      <c r="A16486" s="2">
        <v>540</v>
      </c>
      <c r="B16486">
        <v>18194</v>
      </c>
      <c r="C16486" s="3">
        <v>293.87467900000001</v>
      </c>
      <c r="D16486" s="2"/>
    </row>
    <row r="16487" spans="1:4" x14ac:dyDescent="0.25">
      <c r="A16487" s="2">
        <v>540</v>
      </c>
      <c r="B16487">
        <v>18195</v>
      </c>
      <c r="C16487" s="3">
        <v>293.87467900000001</v>
      </c>
      <c r="D16487" s="2"/>
    </row>
    <row r="16488" spans="1:4" x14ac:dyDescent="0.25">
      <c r="A16488" s="2">
        <v>540</v>
      </c>
      <c r="B16488">
        <v>18196</v>
      </c>
      <c r="C16488" s="3">
        <v>3738.8923030000001</v>
      </c>
      <c r="D16488" s="2"/>
    </row>
    <row r="16489" spans="1:4" x14ac:dyDescent="0.25">
      <c r="A16489" s="2">
        <v>540</v>
      </c>
      <c r="B16489">
        <v>18197</v>
      </c>
      <c r="C16489" s="3">
        <v>3821.47984</v>
      </c>
      <c r="D16489" s="2"/>
    </row>
    <row r="16490" spans="1:4" x14ac:dyDescent="0.25">
      <c r="A16490" s="2">
        <v>540</v>
      </c>
      <c r="B16490">
        <v>18198</v>
      </c>
      <c r="C16490" s="3">
        <v>4582.7542919999996</v>
      </c>
      <c r="D16490" s="2"/>
    </row>
    <row r="16491" spans="1:4" x14ac:dyDescent="0.25">
      <c r="A16491" s="2">
        <v>540</v>
      </c>
      <c r="B16491">
        <v>18199</v>
      </c>
      <c r="C16491" s="3">
        <v>3764.3059280000002</v>
      </c>
      <c r="D16491" s="2"/>
    </row>
    <row r="16492" spans="1:4" x14ac:dyDescent="0.25">
      <c r="A16492" s="2">
        <v>540</v>
      </c>
      <c r="B16492">
        <v>18200</v>
      </c>
      <c r="C16492" s="3">
        <v>3275.9328500000001</v>
      </c>
      <c r="D16492" s="2"/>
    </row>
    <row r="16493" spans="1:4" x14ac:dyDescent="0.25">
      <c r="A16493" s="2">
        <v>540</v>
      </c>
      <c r="B16493">
        <v>18201</v>
      </c>
      <c r="C16493" s="3">
        <v>3256.358209</v>
      </c>
      <c r="D16493" s="2"/>
    </row>
    <row r="16494" spans="1:4" x14ac:dyDescent="0.25">
      <c r="A16494" s="2">
        <v>540</v>
      </c>
      <c r="B16494">
        <v>18202</v>
      </c>
      <c r="C16494" s="3">
        <v>1896.9558219999999</v>
      </c>
      <c r="D16494" s="2"/>
    </row>
    <row r="16495" spans="1:4" x14ac:dyDescent="0.25">
      <c r="A16495" s="2">
        <v>540</v>
      </c>
      <c r="B16495">
        <v>18203</v>
      </c>
      <c r="C16495" s="3">
        <v>2130.8717430000002</v>
      </c>
      <c r="D16495" s="2"/>
    </row>
    <row r="16496" spans="1:4" x14ac:dyDescent="0.25">
      <c r="A16496" s="2">
        <v>540</v>
      </c>
      <c r="B16496">
        <v>18204</v>
      </c>
      <c r="C16496" s="3">
        <v>5222.8334046660002</v>
      </c>
      <c r="D16496" s="2"/>
    </row>
    <row r="16497" spans="1:4" x14ac:dyDescent="0.25">
      <c r="A16497" s="2">
        <v>540</v>
      </c>
      <c r="B16497">
        <v>18205</v>
      </c>
      <c r="C16497" s="3">
        <v>5186.1543536660001</v>
      </c>
      <c r="D16497" s="2"/>
    </row>
    <row r="16498" spans="1:4" x14ac:dyDescent="0.25">
      <c r="A16498" s="2">
        <v>540</v>
      </c>
      <c r="B16498">
        <v>18206</v>
      </c>
      <c r="C16498" s="3">
        <v>3265.9170810000001</v>
      </c>
      <c r="D16498" s="2"/>
    </row>
    <row r="16499" spans="1:4" x14ac:dyDescent="0.25">
      <c r="A16499" s="2">
        <v>540</v>
      </c>
      <c r="B16499">
        <v>18207</v>
      </c>
      <c r="C16499" s="3">
        <v>3275.9328500000001</v>
      </c>
      <c r="D16499" s="2"/>
    </row>
    <row r="16500" spans="1:4" x14ac:dyDescent="0.25">
      <c r="A16500" s="2">
        <v>540</v>
      </c>
      <c r="B16500">
        <v>18208</v>
      </c>
      <c r="C16500" s="3">
        <v>6732.4802506659998</v>
      </c>
      <c r="D16500" s="2"/>
    </row>
    <row r="16501" spans="1:4" x14ac:dyDescent="0.25">
      <c r="A16501" s="2">
        <v>540</v>
      </c>
      <c r="B16501">
        <v>18209</v>
      </c>
      <c r="C16501" s="3">
        <v>6530.9040026660005</v>
      </c>
      <c r="D16501" s="2"/>
    </row>
    <row r="16502" spans="1:4" x14ac:dyDescent="0.25">
      <c r="A16502" s="2">
        <v>540</v>
      </c>
      <c r="B16502">
        <v>18210</v>
      </c>
      <c r="C16502" s="3">
        <v>10.679805</v>
      </c>
      <c r="D16502" s="2"/>
    </row>
    <row r="16503" spans="1:4" x14ac:dyDescent="0.25">
      <c r="A16503" s="2">
        <v>540</v>
      </c>
      <c r="B16503">
        <v>18211</v>
      </c>
      <c r="C16503" s="3">
        <v>69.979913999999994</v>
      </c>
      <c r="D16503" s="2"/>
    </row>
    <row r="16504" spans="1:4" x14ac:dyDescent="0.25">
      <c r="A16504" s="2">
        <v>540</v>
      </c>
      <c r="B16504">
        <v>18212</v>
      </c>
      <c r="C16504" s="3">
        <v>3148.4033169999998</v>
      </c>
      <c r="D16504" s="2"/>
    </row>
    <row r="16505" spans="1:4" x14ac:dyDescent="0.25">
      <c r="A16505" s="2">
        <v>540</v>
      </c>
      <c r="B16505">
        <v>18213</v>
      </c>
      <c r="C16505" s="3">
        <v>3122.524649</v>
      </c>
      <c r="D16505" s="2"/>
    </row>
    <row r="16506" spans="1:4" x14ac:dyDescent="0.25">
      <c r="A16506" s="2">
        <v>540</v>
      </c>
      <c r="B16506">
        <v>18214</v>
      </c>
      <c r="C16506" s="3">
        <v>4690.1173120000003</v>
      </c>
      <c r="D16506" s="2"/>
    </row>
    <row r="16507" spans="1:4" x14ac:dyDescent="0.25">
      <c r="A16507" s="2">
        <v>540</v>
      </c>
      <c r="B16507">
        <v>18215</v>
      </c>
      <c r="C16507" s="3">
        <v>5652.4014159999997</v>
      </c>
      <c r="D16507" s="2"/>
    </row>
    <row r="16508" spans="1:4" x14ac:dyDescent="0.25">
      <c r="A16508" s="2">
        <v>540</v>
      </c>
      <c r="B16508">
        <v>18216</v>
      </c>
      <c r="C16508" s="3">
        <v>2448.0576900000001</v>
      </c>
      <c r="D16508" s="2"/>
    </row>
    <row r="16509" spans="1:4" x14ac:dyDescent="0.25">
      <c r="A16509" s="2">
        <v>540</v>
      </c>
      <c r="B16509">
        <v>18217</v>
      </c>
      <c r="C16509" s="3">
        <v>1815.9948959999999</v>
      </c>
      <c r="D16509" s="2"/>
    </row>
    <row r="16510" spans="1:4" x14ac:dyDescent="0.25">
      <c r="A16510" s="2">
        <v>540</v>
      </c>
      <c r="B16510">
        <v>18218</v>
      </c>
      <c r="C16510" s="3">
        <v>3572.5668690000002</v>
      </c>
      <c r="D16510" s="2"/>
    </row>
    <row r="16511" spans="1:4" x14ac:dyDescent="0.25">
      <c r="A16511" s="2">
        <v>540</v>
      </c>
      <c r="B16511">
        <v>18219</v>
      </c>
      <c r="C16511" s="3">
        <v>3644.7571859999998</v>
      </c>
      <c r="D16511" s="2"/>
    </row>
    <row r="16512" spans="1:4" x14ac:dyDescent="0.25">
      <c r="A16512" s="2">
        <v>540</v>
      </c>
      <c r="B16512">
        <v>18220</v>
      </c>
      <c r="C16512" s="3">
        <v>6343.3140219999996</v>
      </c>
      <c r="D16512" s="2"/>
    </row>
    <row r="16513" spans="1:4" x14ac:dyDescent="0.25">
      <c r="A16513" s="2">
        <v>540</v>
      </c>
      <c r="B16513">
        <v>18221</v>
      </c>
      <c r="C16513" s="3">
        <v>6319.2699679999996</v>
      </c>
      <c r="D16513" s="2"/>
    </row>
    <row r="16514" spans="1:4" x14ac:dyDescent="0.25">
      <c r="A16514" s="2">
        <v>540</v>
      </c>
      <c r="B16514">
        <v>18222</v>
      </c>
      <c r="C16514" s="3">
        <v>4193.7634440000002</v>
      </c>
      <c r="D16514" s="2"/>
    </row>
    <row r="16515" spans="1:4" x14ac:dyDescent="0.25">
      <c r="A16515" s="2">
        <v>540</v>
      </c>
      <c r="B16515">
        <v>18223</v>
      </c>
      <c r="C16515" s="3">
        <v>4193.7634440000002</v>
      </c>
      <c r="D16515" s="2"/>
    </row>
    <row r="16516" spans="1:4" x14ac:dyDescent="0.25">
      <c r="A16516" s="2">
        <v>540</v>
      </c>
      <c r="B16516">
        <v>18224</v>
      </c>
      <c r="C16516" s="3">
        <v>1941.2164700000001</v>
      </c>
      <c r="D16516" s="2"/>
    </row>
    <row r="16517" spans="1:4" x14ac:dyDescent="0.25">
      <c r="A16517" s="2">
        <v>540</v>
      </c>
      <c r="B16517">
        <v>18225</v>
      </c>
      <c r="C16517" s="3">
        <v>1980.8946559999999</v>
      </c>
      <c r="D16517" s="2"/>
    </row>
    <row r="16518" spans="1:4" x14ac:dyDescent="0.25">
      <c r="A16518" s="2">
        <v>540</v>
      </c>
      <c r="B16518">
        <v>18226</v>
      </c>
      <c r="C16518" s="3">
        <v>3960.3584230000001</v>
      </c>
      <c r="D16518" s="2"/>
    </row>
    <row r="16519" spans="1:4" x14ac:dyDescent="0.25">
      <c r="A16519" s="2">
        <v>540</v>
      </c>
      <c r="B16519">
        <v>18227</v>
      </c>
      <c r="C16519" s="3">
        <v>3959.0403660000002</v>
      </c>
      <c r="D16519" s="2"/>
    </row>
    <row r="16520" spans="1:4" x14ac:dyDescent="0.25">
      <c r="A16520" s="2">
        <v>540</v>
      </c>
      <c r="B16520">
        <v>18228</v>
      </c>
      <c r="C16520" s="3">
        <v>2512.356984</v>
      </c>
      <c r="D16520" s="2"/>
    </row>
    <row r="16521" spans="1:4" x14ac:dyDescent="0.25">
      <c r="A16521" s="2">
        <v>540</v>
      </c>
      <c r="B16521">
        <v>18229</v>
      </c>
      <c r="C16521" s="3">
        <v>2842.455078</v>
      </c>
      <c r="D16521" s="2"/>
    </row>
    <row r="16522" spans="1:4" x14ac:dyDescent="0.25">
      <c r="A16522" s="2">
        <v>540</v>
      </c>
      <c r="B16522">
        <v>18230</v>
      </c>
      <c r="C16522" s="3">
        <v>5816.5546290000002</v>
      </c>
      <c r="D16522" s="2"/>
    </row>
    <row r="16523" spans="1:4" x14ac:dyDescent="0.25">
      <c r="A16523" s="2">
        <v>540</v>
      </c>
      <c r="B16523">
        <v>18231</v>
      </c>
      <c r="C16523" s="3">
        <v>5716.9303970000001</v>
      </c>
      <c r="D16523" s="2"/>
    </row>
    <row r="16524" spans="1:4" x14ac:dyDescent="0.25">
      <c r="A16524" s="2">
        <v>540</v>
      </c>
      <c r="B16524">
        <v>18232</v>
      </c>
      <c r="C16524" s="3">
        <v>550.03330700000004</v>
      </c>
      <c r="D16524" s="2"/>
    </row>
    <row r="16525" spans="1:4" x14ac:dyDescent="0.25">
      <c r="A16525" s="2">
        <v>540</v>
      </c>
      <c r="B16525">
        <v>18233</v>
      </c>
      <c r="C16525" s="3">
        <v>991.73222499999997</v>
      </c>
      <c r="D16525" s="2"/>
    </row>
    <row r="16526" spans="1:4" x14ac:dyDescent="0.25">
      <c r="A16526" s="2">
        <v>540</v>
      </c>
      <c r="B16526">
        <v>18234</v>
      </c>
      <c r="C16526" s="3">
        <v>5676.0088379999997</v>
      </c>
      <c r="D16526" s="2"/>
    </row>
    <row r="16527" spans="1:4" x14ac:dyDescent="0.25">
      <c r="A16527" s="2">
        <v>540</v>
      </c>
      <c r="B16527">
        <v>18235</v>
      </c>
      <c r="C16527" s="3">
        <v>5761.4594809999999</v>
      </c>
      <c r="D16527" s="2"/>
    </row>
    <row r="16528" spans="1:4" x14ac:dyDescent="0.25">
      <c r="A16528" s="2">
        <v>540</v>
      </c>
      <c r="B16528">
        <v>18236</v>
      </c>
      <c r="C16528" s="3">
        <v>1495.071193</v>
      </c>
      <c r="D16528" s="2"/>
    </row>
    <row r="16529" spans="1:4" x14ac:dyDescent="0.25">
      <c r="A16529" s="2">
        <v>540</v>
      </c>
      <c r="B16529">
        <v>18237</v>
      </c>
      <c r="C16529" s="3">
        <v>991.85587799999996</v>
      </c>
      <c r="D16529" s="2"/>
    </row>
    <row r="16530" spans="1:4" x14ac:dyDescent="0.25">
      <c r="A16530" s="2">
        <v>540</v>
      </c>
      <c r="B16530">
        <v>18238</v>
      </c>
      <c r="C16530" s="3">
        <v>6638.0286249999999</v>
      </c>
      <c r="D16530" s="2"/>
    </row>
    <row r="16531" spans="1:4" x14ac:dyDescent="0.25">
      <c r="A16531" s="2">
        <v>540</v>
      </c>
      <c r="B16531">
        <v>18239</v>
      </c>
      <c r="C16531" s="3">
        <v>6761.1902849999997</v>
      </c>
      <c r="D16531" s="2"/>
    </row>
    <row r="16532" spans="1:4" x14ac:dyDescent="0.25">
      <c r="A16532" s="2">
        <v>540</v>
      </c>
      <c r="B16532">
        <v>18240</v>
      </c>
      <c r="C16532" s="3">
        <v>8934.7578620000004</v>
      </c>
      <c r="D16532" s="2"/>
    </row>
    <row r="16533" spans="1:4" x14ac:dyDescent="0.25">
      <c r="A16533" s="2">
        <v>540</v>
      </c>
      <c r="B16533">
        <v>18241</v>
      </c>
      <c r="C16533" s="3">
        <v>8732.1852419999996</v>
      </c>
      <c r="D16533" s="2"/>
    </row>
    <row r="16534" spans="1:4" x14ac:dyDescent="0.25">
      <c r="A16534" s="2">
        <v>540</v>
      </c>
      <c r="B16534">
        <v>18242</v>
      </c>
      <c r="C16534" s="3">
        <v>24873.232249000001</v>
      </c>
      <c r="D16534" s="2"/>
    </row>
    <row r="16535" spans="1:4" x14ac:dyDescent="0.25">
      <c r="A16535" s="2">
        <v>540</v>
      </c>
      <c r="B16535">
        <v>18243</v>
      </c>
      <c r="C16535" s="3">
        <v>25239.059096000001</v>
      </c>
      <c r="D16535" s="2"/>
    </row>
    <row r="16536" spans="1:4" x14ac:dyDescent="0.25">
      <c r="A16536" s="2">
        <v>540</v>
      </c>
      <c r="B16536">
        <v>18244</v>
      </c>
      <c r="C16536" s="3">
        <v>7749.4898839999996</v>
      </c>
      <c r="D16536" s="2"/>
    </row>
    <row r="16537" spans="1:4" x14ac:dyDescent="0.25">
      <c r="A16537" s="2">
        <v>540</v>
      </c>
      <c r="B16537">
        <v>18245</v>
      </c>
      <c r="C16537" s="3">
        <v>7068.9579020000001</v>
      </c>
      <c r="D16537" s="2"/>
    </row>
    <row r="16538" spans="1:4" x14ac:dyDescent="0.25">
      <c r="A16538" s="2">
        <v>540</v>
      </c>
      <c r="B16538">
        <v>18246</v>
      </c>
      <c r="C16538" s="3">
        <v>4276.2364699999998</v>
      </c>
      <c r="D16538" s="2"/>
    </row>
    <row r="16539" spans="1:4" x14ac:dyDescent="0.25">
      <c r="A16539" s="2">
        <v>540</v>
      </c>
      <c r="B16539">
        <v>18247</v>
      </c>
      <c r="C16539" s="3">
        <v>3783.9692110000001</v>
      </c>
      <c r="D16539" s="2"/>
    </row>
    <row r="16540" spans="1:4" x14ac:dyDescent="0.25">
      <c r="A16540" s="2">
        <v>540</v>
      </c>
      <c r="B16540">
        <v>18248</v>
      </c>
      <c r="C16540" s="3">
        <v>13490.821349</v>
      </c>
      <c r="D16540" s="2"/>
    </row>
    <row r="16541" spans="1:4" x14ac:dyDescent="0.25">
      <c r="A16541" s="2">
        <v>540</v>
      </c>
      <c r="B16541">
        <v>18249</v>
      </c>
      <c r="C16541" s="3">
        <v>13709.754558000001</v>
      </c>
      <c r="D16541" s="2"/>
    </row>
    <row r="16542" spans="1:4" x14ac:dyDescent="0.25">
      <c r="A16542" s="2">
        <v>540</v>
      </c>
      <c r="B16542">
        <v>18250</v>
      </c>
      <c r="C16542" s="3">
        <v>17902.739966000001</v>
      </c>
      <c r="D16542" s="2"/>
    </row>
    <row r="16543" spans="1:4" x14ac:dyDescent="0.25">
      <c r="A16543" s="2">
        <v>540</v>
      </c>
      <c r="B16543">
        <v>18251</v>
      </c>
      <c r="C16543" s="3">
        <v>18912.967575999999</v>
      </c>
      <c r="D16543" s="2"/>
    </row>
    <row r="16544" spans="1:4" x14ac:dyDescent="0.25">
      <c r="A16544" s="2">
        <v>540</v>
      </c>
      <c r="B16544">
        <v>18252</v>
      </c>
      <c r="C16544" s="3">
        <v>8349.4120939999993</v>
      </c>
      <c r="D16544" s="2"/>
    </row>
    <row r="16545" spans="1:4" x14ac:dyDescent="0.25">
      <c r="A16545" s="2">
        <v>540</v>
      </c>
      <c r="B16545">
        <v>18253</v>
      </c>
      <c r="C16545" s="3">
        <v>8322.9220659999992</v>
      </c>
      <c r="D16545" s="2"/>
    </row>
    <row r="16546" spans="1:4" x14ac:dyDescent="0.25">
      <c r="A16546" s="2">
        <v>540</v>
      </c>
      <c r="B16546">
        <v>18254</v>
      </c>
      <c r="C16546" s="3">
        <v>2578.737744</v>
      </c>
      <c r="D16546" s="2"/>
    </row>
    <row r="16547" spans="1:4" x14ac:dyDescent="0.25">
      <c r="A16547" s="2">
        <v>540</v>
      </c>
      <c r="B16547">
        <v>18255</v>
      </c>
      <c r="C16547" s="3">
        <v>2739.8825750000001</v>
      </c>
      <c r="D16547" s="2"/>
    </row>
    <row r="16548" spans="1:4" x14ac:dyDescent="0.25">
      <c r="A16548" s="2">
        <v>540</v>
      </c>
      <c r="B16548">
        <v>18256</v>
      </c>
      <c r="C16548" s="3">
        <v>5098.9933199999996</v>
      </c>
      <c r="D16548" s="2"/>
    </row>
    <row r="16549" spans="1:4" x14ac:dyDescent="0.25">
      <c r="A16549" s="2">
        <v>540</v>
      </c>
      <c r="B16549">
        <v>18257</v>
      </c>
      <c r="C16549" s="3">
        <v>5938.1198199999999</v>
      </c>
      <c r="D16549" s="2"/>
    </row>
    <row r="16550" spans="1:4" x14ac:dyDescent="0.25">
      <c r="A16550" s="2">
        <v>540</v>
      </c>
      <c r="B16550">
        <v>18258</v>
      </c>
      <c r="C16550" s="3">
        <v>9163.1145190000007</v>
      </c>
      <c r="D16550" s="2"/>
    </row>
    <row r="16551" spans="1:4" x14ac:dyDescent="0.25">
      <c r="A16551" s="2">
        <v>540</v>
      </c>
      <c r="B16551">
        <v>18259</v>
      </c>
      <c r="C16551" s="3">
        <v>8609.9149839999991</v>
      </c>
      <c r="D16551" s="2"/>
    </row>
    <row r="16552" spans="1:4" x14ac:dyDescent="0.25">
      <c r="A16552" s="2">
        <v>540</v>
      </c>
      <c r="B16552">
        <v>18260</v>
      </c>
      <c r="C16552" s="3">
        <v>4929.9076269999996</v>
      </c>
      <c r="D16552" s="2"/>
    </row>
    <row r="16553" spans="1:4" x14ac:dyDescent="0.25">
      <c r="A16553" s="2">
        <v>540</v>
      </c>
      <c r="B16553">
        <v>18261</v>
      </c>
      <c r="C16553" s="3">
        <v>5182.2933320000002</v>
      </c>
      <c r="D16553" s="2"/>
    </row>
    <row r="16554" spans="1:4" x14ac:dyDescent="0.25">
      <c r="A16554" s="2">
        <v>540</v>
      </c>
      <c r="B16554">
        <v>18262</v>
      </c>
      <c r="C16554" s="3">
        <v>878.13561400000003</v>
      </c>
      <c r="D16554" s="2"/>
    </row>
    <row r="16555" spans="1:4" x14ac:dyDescent="0.25">
      <c r="A16555" s="2">
        <v>540</v>
      </c>
      <c r="B16555">
        <v>18263</v>
      </c>
      <c r="C16555" s="3">
        <v>942.40446999999995</v>
      </c>
      <c r="D16555" s="2"/>
    </row>
    <row r="16556" spans="1:4" x14ac:dyDescent="0.25">
      <c r="A16556" s="2">
        <v>540</v>
      </c>
      <c r="B16556">
        <v>18264</v>
      </c>
      <c r="C16556" s="3">
        <v>4438.5708420000001</v>
      </c>
      <c r="D16556" s="2"/>
    </row>
    <row r="16557" spans="1:4" x14ac:dyDescent="0.25">
      <c r="A16557" s="2">
        <v>540</v>
      </c>
      <c r="B16557">
        <v>18265</v>
      </c>
      <c r="C16557" s="3">
        <v>4484.6139499999999</v>
      </c>
      <c r="D16557" s="2"/>
    </row>
    <row r="16558" spans="1:4" x14ac:dyDescent="0.25">
      <c r="A16558" s="2">
        <v>540</v>
      </c>
      <c r="B16558">
        <v>18266</v>
      </c>
      <c r="C16558" s="3">
        <v>600.12880199999995</v>
      </c>
      <c r="D16558" s="2"/>
    </row>
    <row r="16559" spans="1:4" x14ac:dyDescent="0.25">
      <c r="A16559" s="2">
        <v>540</v>
      </c>
      <c r="B16559">
        <v>18267</v>
      </c>
      <c r="C16559" s="3">
        <v>605.12845500000003</v>
      </c>
      <c r="D16559" s="2"/>
    </row>
    <row r="16560" spans="1:4" x14ac:dyDescent="0.25">
      <c r="A16560" s="2">
        <v>540</v>
      </c>
      <c r="B16560">
        <v>18268</v>
      </c>
      <c r="C16560" s="3">
        <v>2573.2106290000002</v>
      </c>
      <c r="D16560" s="2"/>
    </row>
    <row r="16561" spans="1:4" x14ac:dyDescent="0.25">
      <c r="A16561" s="2">
        <v>540</v>
      </c>
      <c r="B16561">
        <v>18269</v>
      </c>
      <c r="C16561" s="3">
        <v>3684.9399739999999</v>
      </c>
      <c r="D16561" s="2"/>
    </row>
    <row r="16562" spans="1:4" x14ac:dyDescent="0.25">
      <c r="A16562" s="2">
        <v>540</v>
      </c>
      <c r="B16562">
        <v>18270</v>
      </c>
      <c r="C16562" s="3">
        <v>12323.592027000001</v>
      </c>
      <c r="D16562" s="2"/>
    </row>
    <row r="16563" spans="1:4" x14ac:dyDescent="0.25">
      <c r="A16563" s="2">
        <v>540</v>
      </c>
      <c r="B16563">
        <v>18271</v>
      </c>
      <c r="C16563" s="3">
        <v>12285.612193000001</v>
      </c>
      <c r="D16563" s="2"/>
    </row>
    <row r="16564" spans="1:4" x14ac:dyDescent="0.25">
      <c r="A16564" s="2">
        <v>540</v>
      </c>
      <c r="B16564">
        <v>18272</v>
      </c>
      <c r="C16564" s="3">
        <v>1752.8542890000001</v>
      </c>
      <c r="D16564" s="2"/>
    </row>
    <row r="16565" spans="1:4" x14ac:dyDescent="0.25">
      <c r="A16565" s="2">
        <v>540</v>
      </c>
      <c r="B16565">
        <v>18273</v>
      </c>
      <c r="C16565" s="3">
        <v>1752.8542890000001</v>
      </c>
      <c r="D16565" s="2"/>
    </row>
    <row r="16566" spans="1:4" x14ac:dyDescent="0.25">
      <c r="A16566" s="2">
        <v>540</v>
      </c>
      <c r="B16566">
        <v>18274</v>
      </c>
      <c r="C16566" s="3">
        <v>3071.0594190000002</v>
      </c>
      <c r="D16566" s="2"/>
    </row>
    <row r="16567" spans="1:4" x14ac:dyDescent="0.25">
      <c r="A16567" s="2">
        <v>540</v>
      </c>
      <c r="B16567">
        <v>18275</v>
      </c>
      <c r="C16567" s="3">
        <v>3071.9076260000002</v>
      </c>
      <c r="D16567" s="2"/>
    </row>
    <row r="16568" spans="1:4" x14ac:dyDescent="0.25">
      <c r="A16568" s="2">
        <v>540</v>
      </c>
      <c r="B16568">
        <v>18276</v>
      </c>
      <c r="C16568" s="3">
        <v>12212.361499000001</v>
      </c>
      <c r="D16568" s="2"/>
    </row>
    <row r="16569" spans="1:4" x14ac:dyDescent="0.25">
      <c r="A16569" s="2">
        <v>540</v>
      </c>
      <c r="B16569">
        <v>18277</v>
      </c>
      <c r="C16569" s="3">
        <v>12338.435036999999</v>
      </c>
      <c r="D16569" s="2"/>
    </row>
    <row r="16570" spans="1:4" x14ac:dyDescent="0.25">
      <c r="A16570" s="2">
        <v>540</v>
      </c>
      <c r="B16570">
        <v>18278</v>
      </c>
      <c r="C16570" s="3">
        <v>11924.197926999999</v>
      </c>
      <c r="D16570" s="2"/>
    </row>
    <row r="16571" spans="1:4" x14ac:dyDescent="0.25">
      <c r="A16571" s="2">
        <v>540</v>
      </c>
      <c r="B16571">
        <v>18279</v>
      </c>
      <c r="C16571" s="3">
        <v>11612.991163000001</v>
      </c>
      <c r="D16571" s="2"/>
    </row>
    <row r="16572" spans="1:4" x14ac:dyDescent="0.25">
      <c r="A16572" s="2">
        <v>540</v>
      </c>
      <c r="B16572">
        <v>18280</v>
      </c>
      <c r="C16572" s="3">
        <v>5497.4154200000003</v>
      </c>
      <c r="D16572" s="2"/>
    </row>
    <row r="16573" spans="1:4" x14ac:dyDescent="0.25">
      <c r="A16573" s="2">
        <v>540</v>
      </c>
      <c r="B16573">
        <v>18281</v>
      </c>
      <c r="C16573" s="3">
        <v>5573.3206330000003</v>
      </c>
      <c r="D16573" s="2"/>
    </row>
    <row r="16574" spans="1:4" x14ac:dyDescent="0.25">
      <c r="A16574" s="2">
        <v>540</v>
      </c>
      <c r="B16574">
        <v>18282</v>
      </c>
      <c r="C16574" s="3">
        <v>14974.514945000001</v>
      </c>
      <c r="D16574" s="2"/>
    </row>
    <row r="16575" spans="1:4" x14ac:dyDescent="0.25">
      <c r="A16575" s="2">
        <v>540</v>
      </c>
      <c r="B16575">
        <v>18283</v>
      </c>
      <c r="C16575" s="3">
        <v>14912.615559</v>
      </c>
      <c r="D16575" s="2"/>
    </row>
    <row r="16576" spans="1:4" x14ac:dyDescent="0.25">
      <c r="A16576" s="2">
        <v>540</v>
      </c>
      <c r="B16576">
        <v>18284</v>
      </c>
      <c r="C16576" s="3">
        <v>1257.436766</v>
      </c>
      <c r="D16576" s="2"/>
    </row>
    <row r="16577" spans="1:4" x14ac:dyDescent="0.25">
      <c r="A16577" s="2">
        <v>540</v>
      </c>
      <c r="B16577">
        <v>18285</v>
      </c>
      <c r="C16577" s="3">
        <v>1878.310528</v>
      </c>
      <c r="D16577" s="2"/>
    </row>
    <row r="16578" spans="1:4" x14ac:dyDescent="0.25">
      <c r="A16578" s="2">
        <v>540</v>
      </c>
      <c r="B16578">
        <v>18286</v>
      </c>
      <c r="C16578" s="3">
        <v>8420.2118869999995</v>
      </c>
      <c r="D16578" s="2"/>
    </row>
    <row r="16579" spans="1:4" x14ac:dyDescent="0.25">
      <c r="A16579" s="2">
        <v>540</v>
      </c>
      <c r="B16579">
        <v>18287</v>
      </c>
      <c r="C16579" s="3">
        <v>8488.0316810000004</v>
      </c>
      <c r="D16579" s="2"/>
    </row>
    <row r="16580" spans="1:4" x14ac:dyDescent="0.25">
      <c r="A16580" s="2">
        <v>540</v>
      </c>
      <c r="B16580">
        <v>18288</v>
      </c>
      <c r="C16580" s="3">
        <v>9543.5219219999999</v>
      </c>
      <c r="D16580" s="2"/>
    </row>
    <row r="16581" spans="1:4" x14ac:dyDescent="0.25">
      <c r="A16581" s="2">
        <v>540</v>
      </c>
      <c r="B16581">
        <v>18289</v>
      </c>
      <c r="C16581" s="3">
        <v>9223.943867</v>
      </c>
      <c r="D16581" s="2"/>
    </row>
    <row r="16582" spans="1:4" x14ac:dyDescent="0.25">
      <c r="A16582" s="2">
        <v>540</v>
      </c>
      <c r="B16582">
        <v>18290</v>
      </c>
      <c r="C16582" s="3">
        <v>8943.8804139999993</v>
      </c>
      <c r="D16582" s="2"/>
    </row>
    <row r="16583" spans="1:4" x14ac:dyDescent="0.25">
      <c r="A16583" s="2">
        <v>540</v>
      </c>
      <c r="B16583">
        <v>18291</v>
      </c>
      <c r="C16583" s="3">
        <v>9274.3569900000002</v>
      </c>
      <c r="D16583" s="2"/>
    </row>
    <row r="16584" spans="1:4" x14ac:dyDescent="0.25">
      <c r="A16584" s="2">
        <v>540</v>
      </c>
      <c r="B16584">
        <v>18292</v>
      </c>
      <c r="C16584" s="3">
        <v>3340.3826389999999</v>
      </c>
      <c r="D16584" s="2"/>
    </row>
    <row r="16585" spans="1:4" x14ac:dyDescent="0.25">
      <c r="A16585" s="2">
        <v>540</v>
      </c>
      <c r="B16585">
        <v>18293</v>
      </c>
      <c r="C16585" s="3">
        <v>4066.5934390000002</v>
      </c>
      <c r="D16585" s="2"/>
    </row>
    <row r="16586" spans="1:4" x14ac:dyDescent="0.25">
      <c r="A16586" s="2">
        <v>540</v>
      </c>
      <c r="B16586">
        <v>18294</v>
      </c>
      <c r="C16586" s="3">
        <v>8054.0792369999999</v>
      </c>
      <c r="D16586" s="2"/>
    </row>
    <row r="16587" spans="1:4" x14ac:dyDescent="0.25">
      <c r="A16587" s="2">
        <v>540</v>
      </c>
      <c r="B16587">
        <v>18295</v>
      </c>
      <c r="C16587" s="3">
        <v>8096.3609930000002</v>
      </c>
      <c r="D16587" s="2"/>
    </row>
    <row r="16588" spans="1:4" x14ac:dyDescent="0.25">
      <c r="A16588" s="2">
        <v>540</v>
      </c>
      <c r="B16588">
        <v>18296</v>
      </c>
      <c r="C16588" s="3">
        <v>8617.6400730000005</v>
      </c>
      <c r="D16588" s="2"/>
    </row>
    <row r="16589" spans="1:4" x14ac:dyDescent="0.25">
      <c r="A16589" s="2">
        <v>540</v>
      </c>
      <c r="B16589">
        <v>18297</v>
      </c>
      <c r="C16589" s="3">
        <v>6985.8742199999997</v>
      </c>
      <c r="D16589" s="2"/>
    </row>
    <row r="16590" spans="1:4" x14ac:dyDescent="0.25">
      <c r="A16590" s="2">
        <v>540</v>
      </c>
      <c r="B16590">
        <v>18298</v>
      </c>
      <c r="C16590" s="3">
        <v>9320.4166150000001</v>
      </c>
      <c r="D16590" s="2"/>
    </row>
    <row r="16591" spans="1:4" x14ac:dyDescent="0.25">
      <c r="A16591" s="2">
        <v>540</v>
      </c>
      <c r="B16591">
        <v>18299</v>
      </c>
      <c r="C16591" s="3">
        <v>9969.1739560000005</v>
      </c>
      <c r="D16591" s="2"/>
    </row>
    <row r="16592" spans="1:4" x14ac:dyDescent="0.25">
      <c r="A16592" s="2">
        <v>540</v>
      </c>
      <c r="B16592">
        <v>18300</v>
      </c>
      <c r="C16592" s="3">
        <v>9655.1675689999993</v>
      </c>
      <c r="D16592" s="2"/>
    </row>
    <row r="16593" spans="1:4" x14ac:dyDescent="0.25">
      <c r="A16593" s="2">
        <v>540</v>
      </c>
      <c r="B16593">
        <v>18301</v>
      </c>
      <c r="C16593" s="3">
        <v>9867.3728159999991</v>
      </c>
      <c r="D16593" s="2"/>
    </row>
    <row r="16594" spans="1:4" x14ac:dyDescent="0.25">
      <c r="A16594" s="2">
        <v>540</v>
      </c>
      <c r="B16594">
        <v>18302</v>
      </c>
      <c r="C16594" s="3">
        <v>4709.85394</v>
      </c>
      <c r="D16594" s="2"/>
    </row>
    <row r="16595" spans="1:4" x14ac:dyDescent="0.25">
      <c r="A16595" s="2">
        <v>540</v>
      </c>
      <c r="B16595">
        <v>18303</v>
      </c>
      <c r="C16595" s="3">
        <v>5249.9458969999996</v>
      </c>
      <c r="D16595" s="2"/>
    </row>
    <row r="16596" spans="1:4" x14ac:dyDescent="0.25">
      <c r="A16596" s="2">
        <v>540</v>
      </c>
      <c r="B16596">
        <v>18304</v>
      </c>
      <c r="C16596" s="3">
        <v>11933.310471999999</v>
      </c>
      <c r="D16596" s="2"/>
    </row>
    <row r="16597" spans="1:4" x14ac:dyDescent="0.25">
      <c r="A16597" s="2">
        <v>540</v>
      </c>
      <c r="B16597">
        <v>18305</v>
      </c>
      <c r="C16597" s="3">
        <v>11885.310471999999</v>
      </c>
      <c r="D16597" s="2"/>
    </row>
    <row r="16598" spans="1:4" x14ac:dyDescent="0.25">
      <c r="A16598" s="2">
        <v>540</v>
      </c>
      <c r="B16598">
        <v>18306</v>
      </c>
      <c r="C16598" s="3">
        <v>2211.322717</v>
      </c>
      <c r="D16598" s="2"/>
    </row>
    <row r="16599" spans="1:4" x14ac:dyDescent="0.25">
      <c r="A16599" s="2">
        <v>540</v>
      </c>
      <c r="B16599">
        <v>18307</v>
      </c>
      <c r="C16599" s="3">
        <v>2387.1447469999998</v>
      </c>
      <c r="D16599" s="2"/>
    </row>
    <row r="16600" spans="1:4" x14ac:dyDescent="0.25">
      <c r="A16600" s="2">
        <v>540</v>
      </c>
      <c r="B16600">
        <v>18308</v>
      </c>
      <c r="C16600" s="3">
        <v>42.336585999999997</v>
      </c>
      <c r="D16600" s="2"/>
    </row>
    <row r="16601" spans="1:4" x14ac:dyDescent="0.25">
      <c r="A16601" s="2">
        <v>540</v>
      </c>
      <c r="B16601">
        <v>18310</v>
      </c>
      <c r="C16601" s="3">
        <v>4167.4674059999998</v>
      </c>
      <c r="D16601" s="2"/>
    </row>
    <row r="16602" spans="1:4" x14ac:dyDescent="0.25">
      <c r="A16602" s="2">
        <v>540</v>
      </c>
      <c r="B16602">
        <v>18311</v>
      </c>
      <c r="C16602" s="3">
        <v>4725.2257730000001</v>
      </c>
      <c r="D16602" s="2"/>
    </row>
    <row r="16603" spans="1:4" x14ac:dyDescent="0.25">
      <c r="A16603" s="2">
        <v>540</v>
      </c>
      <c r="B16603">
        <v>18312</v>
      </c>
      <c r="C16603" s="3">
        <v>384.47893099999999</v>
      </c>
      <c r="D16603" s="2"/>
    </row>
    <row r="16604" spans="1:4" x14ac:dyDescent="0.25">
      <c r="A16604" s="2">
        <v>540</v>
      </c>
      <c r="B16604">
        <v>18313</v>
      </c>
      <c r="C16604" s="3">
        <v>1851.041821</v>
      </c>
      <c r="D16604" s="2"/>
    </row>
    <row r="16605" spans="1:4" x14ac:dyDescent="0.25">
      <c r="A16605" s="2">
        <v>540</v>
      </c>
      <c r="B16605">
        <v>18314</v>
      </c>
      <c r="C16605" s="3">
        <v>5438.2333689999996</v>
      </c>
      <c r="D16605" s="2"/>
    </row>
    <row r="16606" spans="1:4" x14ac:dyDescent="0.25">
      <c r="A16606" s="2">
        <v>540</v>
      </c>
      <c r="B16606">
        <v>18315</v>
      </c>
      <c r="C16606" s="3">
        <v>4094.4116349999999</v>
      </c>
      <c r="D16606" s="2"/>
    </row>
    <row r="16607" spans="1:4" x14ac:dyDescent="0.25">
      <c r="A16607" s="2">
        <v>540</v>
      </c>
      <c r="B16607">
        <v>18316</v>
      </c>
      <c r="C16607" s="3">
        <v>4228.284815</v>
      </c>
      <c r="D16607" s="2"/>
    </row>
    <row r="16608" spans="1:4" x14ac:dyDescent="0.25">
      <c r="A16608" s="2">
        <v>540</v>
      </c>
      <c r="B16608">
        <v>18317</v>
      </c>
      <c r="C16608" s="3">
        <v>3207.7839730000001</v>
      </c>
      <c r="D16608" s="2"/>
    </row>
    <row r="16609" spans="1:4" x14ac:dyDescent="0.25">
      <c r="A16609" s="2">
        <v>540</v>
      </c>
      <c r="B16609">
        <v>18318</v>
      </c>
      <c r="C16609" s="3">
        <v>852.98034700000005</v>
      </c>
      <c r="D16609" s="2"/>
    </row>
    <row r="16610" spans="1:4" x14ac:dyDescent="0.25">
      <c r="A16610" s="2">
        <v>540</v>
      </c>
      <c r="B16610">
        <v>18319</v>
      </c>
      <c r="C16610" s="3">
        <v>1187.657694</v>
      </c>
      <c r="D16610" s="2"/>
    </row>
    <row r="16611" spans="1:4" x14ac:dyDescent="0.25">
      <c r="A16611" s="2">
        <v>540</v>
      </c>
      <c r="B16611">
        <v>18320</v>
      </c>
      <c r="C16611" s="3">
        <v>1467.4331850000001</v>
      </c>
      <c r="D16611" s="2"/>
    </row>
    <row r="16612" spans="1:4" x14ac:dyDescent="0.25">
      <c r="A16612" s="2">
        <v>540</v>
      </c>
      <c r="B16612">
        <v>18321</v>
      </c>
      <c r="C16612" s="3">
        <v>1353.7596679999999</v>
      </c>
      <c r="D16612" s="2"/>
    </row>
    <row r="16613" spans="1:4" x14ac:dyDescent="0.25">
      <c r="A16613" s="2">
        <v>540</v>
      </c>
      <c r="B16613">
        <v>18322</v>
      </c>
      <c r="C16613" s="3">
        <v>1212.2533470000001</v>
      </c>
      <c r="D16613" s="2"/>
    </row>
    <row r="16614" spans="1:4" x14ac:dyDescent="0.25">
      <c r="A16614" s="2">
        <v>540</v>
      </c>
      <c r="B16614">
        <v>18323</v>
      </c>
      <c r="C16614" s="3">
        <v>904.97842800000001</v>
      </c>
      <c r="D16614" s="2"/>
    </row>
    <row r="16615" spans="1:4" x14ac:dyDescent="0.25">
      <c r="A16615" s="2">
        <v>540</v>
      </c>
      <c r="B16615">
        <v>18324</v>
      </c>
      <c r="C16615" s="3">
        <v>3410.4744850000002</v>
      </c>
      <c r="D16615" s="2"/>
    </row>
    <row r="16616" spans="1:4" x14ac:dyDescent="0.25">
      <c r="A16616" s="2">
        <v>540</v>
      </c>
      <c r="B16616">
        <v>18325</v>
      </c>
      <c r="C16616" s="3">
        <v>1036.3294579999999</v>
      </c>
      <c r="D16616" s="2"/>
    </row>
    <row r="16617" spans="1:4" x14ac:dyDescent="0.25">
      <c r="A16617" s="2">
        <v>540</v>
      </c>
      <c r="B16617">
        <v>18326</v>
      </c>
      <c r="C16617" s="3">
        <v>820.45773299999996</v>
      </c>
      <c r="D16617" s="2"/>
    </row>
    <row r="16618" spans="1:4" x14ac:dyDescent="0.25">
      <c r="A16618" s="2">
        <v>540</v>
      </c>
      <c r="B16618">
        <v>18327</v>
      </c>
      <c r="C16618" s="3">
        <v>892.96085300000004</v>
      </c>
      <c r="D16618" s="2"/>
    </row>
    <row r="16619" spans="1:4" x14ac:dyDescent="0.25">
      <c r="A16619" s="2">
        <v>540</v>
      </c>
      <c r="B16619">
        <v>18328</v>
      </c>
      <c r="C16619" s="3">
        <v>395.15674100000001</v>
      </c>
      <c r="D16619" s="2"/>
    </row>
    <row r="16620" spans="1:4" x14ac:dyDescent="0.25">
      <c r="A16620" s="2">
        <v>540</v>
      </c>
      <c r="B16620">
        <v>18329</v>
      </c>
      <c r="C16620" s="3">
        <v>395.15674100000001</v>
      </c>
      <c r="D16620" s="2"/>
    </row>
    <row r="16621" spans="1:4" x14ac:dyDescent="0.25">
      <c r="A16621" s="2">
        <v>540</v>
      </c>
      <c r="B16621">
        <v>18330</v>
      </c>
      <c r="C16621" s="3">
        <v>4742.1325429999997</v>
      </c>
      <c r="D16621" s="2"/>
    </row>
    <row r="16622" spans="1:4" x14ac:dyDescent="0.25">
      <c r="A16622" s="2">
        <v>540</v>
      </c>
      <c r="B16622">
        <v>18331</v>
      </c>
      <c r="C16622" s="3">
        <v>4372.0024229999999</v>
      </c>
      <c r="D16622" s="2"/>
    </row>
    <row r="16623" spans="1:4" x14ac:dyDescent="0.25">
      <c r="A16623" s="2">
        <v>540</v>
      </c>
      <c r="B16623">
        <v>18332</v>
      </c>
      <c r="C16623" s="3">
        <v>1030.879745</v>
      </c>
      <c r="D16623" s="2"/>
    </row>
    <row r="16624" spans="1:4" x14ac:dyDescent="0.25">
      <c r="A16624" s="2">
        <v>540</v>
      </c>
      <c r="B16624">
        <v>18333</v>
      </c>
      <c r="C16624" s="3">
        <v>1425.9225120000001</v>
      </c>
      <c r="D16624" s="2"/>
    </row>
    <row r="16625" spans="1:4" x14ac:dyDescent="0.25">
      <c r="A16625" s="2">
        <v>540</v>
      </c>
      <c r="B16625">
        <v>18334</v>
      </c>
      <c r="C16625" s="3">
        <v>5558.0329140000003</v>
      </c>
      <c r="D16625" s="2"/>
    </row>
    <row r="16626" spans="1:4" x14ac:dyDescent="0.25">
      <c r="A16626" s="2">
        <v>540</v>
      </c>
      <c r="B16626">
        <v>18335</v>
      </c>
      <c r="C16626" s="3">
        <v>5804.0956310000001</v>
      </c>
      <c r="D16626" s="2"/>
    </row>
    <row r="16627" spans="1:4" x14ac:dyDescent="0.25">
      <c r="A16627" s="2">
        <v>540</v>
      </c>
      <c r="B16627">
        <v>18336</v>
      </c>
      <c r="C16627" s="3">
        <v>820.31125499999996</v>
      </c>
      <c r="D16627" s="2"/>
    </row>
    <row r="16628" spans="1:4" x14ac:dyDescent="0.25">
      <c r="A16628" s="2">
        <v>540</v>
      </c>
      <c r="B16628">
        <v>18337</v>
      </c>
      <c r="C16628" s="3">
        <v>700.48623399999997</v>
      </c>
      <c r="D16628" s="2"/>
    </row>
    <row r="16629" spans="1:4" x14ac:dyDescent="0.25">
      <c r="A16629" s="2">
        <v>540</v>
      </c>
      <c r="B16629">
        <v>18338</v>
      </c>
      <c r="C16629" s="3">
        <v>5007.0723479999997</v>
      </c>
      <c r="D16629" s="2"/>
    </row>
    <row r="16630" spans="1:4" x14ac:dyDescent="0.25">
      <c r="A16630" s="2">
        <v>540</v>
      </c>
      <c r="B16630">
        <v>18339</v>
      </c>
      <c r="C16630" s="3">
        <v>4786.4088389999997</v>
      </c>
      <c r="D16630" s="2"/>
    </row>
    <row r="16631" spans="1:4" x14ac:dyDescent="0.25">
      <c r="A16631" s="2">
        <v>540</v>
      </c>
      <c r="B16631">
        <v>18340</v>
      </c>
      <c r="C16631" s="3">
        <v>10256.241137999999</v>
      </c>
      <c r="D16631" s="2"/>
    </row>
    <row r="16632" spans="1:4" x14ac:dyDescent="0.25">
      <c r="A16632" s="2">
        <v>540</v>
      </c>
      <c r="B16632">
        <v>18341</v>
      </c>
      <c r="C16632" s="3">
        <v>13721.477548000001</v>
      </c>
      <c r="D16632" s="2"/>
    </row>
    <row r="16633" spans="1:4" x14ac:dyDescent="0.25">
      <c r="A16633" s="2">
        <v>540</v>
      </c>
      <c r="B16633">
        <v>18342</v>
      </c>
      <c r="C16633" s="3">
        <v>5172.8876970000001</v>
      </c>
      <c r="D16633" s="2"/>
    </row>
    <row r="16634" spans="1:4" x14ac:dyDescent="0.25">
      <c r="A16634" s="2">
        <v>540</v>
      </c>
      <c r="B16634">
        <v>18343</v>
      </c>
      <c r="C16634" s="3">
        <v>5197.6405990000003</v>
      </c>
      <c r="D16634" s="2"/>
    </row>
    <row r="16635" spans="1:4" x14ac:dyDescent="0.25">
      <c r="A16635" s="2">
        <v>540</v>
      </c>
      <c r="B16635">
        <v>18344</v>
      </c>
      <c r="C16635" s="3">
        <v>3847.0870439999999</v>
      </c>
      <c r="D16635" s="2"/>
    </row>
    <row r="16636" spans="1:4" x14ac:dyDescent="0.25">
      <c r="A16636" s="2">
        <v>540</v>
      </c>
      <c r="B16636">
        <v>18345</v>
      </c>
      <c r="C16636" s="3">
        <v>3797.3504710000002</v>
      </c>
      <c r="D16636" s="2"/>
    </row>
    <row r="16637" spans="1:4" x14ac:dyDescent="0.25">
      <c r="A16637" s="2">
        <v>540</v>
      </c>
      <c r="B16637">
        <v>18346</v>
      </c>
      <c r="C16637" s="3">
        <v>16729.741170000001</v>
      </c>
      <c r="D16637" s="2"/>
    </row>
    <row r="16638" spans="1:4" x14ac:dyDescent="0.25">
      <c r="A16638" s="2">
        <v>540</v>
      </c>
      <c r="B16638">
        <v>18347</v>
      </c>
      <c r="C16638" s="3">
        <v>17986.143360999999</v>
      </c>
      <c r="D16638" s="2"/>
    </row>
    <row r="16639" spans="1:4" x14ac:dyDescent="0.25">
      <c r="A16639" s="2">
        <v>540</v>
      </c>
      <c r="B16639">
        <v>18348</v>
      </c>
      <c r="C16639" s="3">
        <v>8432.8214960000005</v>
      </c>
      <c r="D16639" s="2"/>
    </row>
    <row r="16640" spans="1:4" x14ac:dyDescent="0.25">
      <c r="A16640" s="2">
        <v>540</v>
      </c>
      <c r="B16640">
        <v>18349</v>
      </c>
      <c r="C16640" s="3">
        <v>8349.9279189999997</v>
      </c>
      <c r="D16640" s="2"/>
    </row>
    <row r="16641" spans="1:4" x14ac:dyDescent="0.25">
      <c r="A16641" s="2">
        <v>540</v>
      </c>
      <c r="B16641">
        <v>18350</v>
      </c>
      <c r="C16641" s="3">
        <v>427.41261900000001</v>
      </c>
      <c r="D16641" s="2"/>
    </row>
    <row r="16642" spans="1:4" x14ac:dyDescent="0.25">
      <c r="A16642" s="2">
        <v>540</v>
      </c>
      <c r="B16642">
        <v>18351</v>
      </c>
      <c r="C16642" s="3">
        <v>447.461028</v>
      </c>
      <c r="D16642" s="2"/>
    </row>
    <row r="16643" spans="1:4" x14ac:dyDescent="0.25">
      <c r="A16643" s="2">
        <v>540</v>
      </c>
      <c r="B16643">
        <v>18352</v>
      </c>
      <c r="C16643" s="3">
        <v>18796.735192</v>
      </c>
      <c r="D16643" s="2"/>
    </row>
    <row r="16644" spans="1:4" x14ac:dyDescent="0.25">
      <c r="A16644" s="2">
        <v>540</v>
      </c>
      <c r="B16644">
        <v>18353</v>
      </c>
      <c r="C16644" s="3">
        <v>18955.610840000001</v>
      </c>
      <c r="D16644" s="2"/>
    </row>
    <row r="16645" spans="1:4" x14ac:dyDescent="0.25">
      <c r="A16645" s="2">
        <v>540</v>
      </c>
      <c r="B16645">
        <v>18354</v>
      </c>
      <c r="C16645" s="3">
        <v>17442.570256999999</v>
      </c>
      <c r="D16645" s="2"/>
    </row>
    <row r="16646" spans="1:4" x14ac:dyDescent="0.25">
      <c r="A16646" s="2">
        <v>540</v>
      </c>
      <c r="B16646">
        <v>18355</v>
      </c>
      <c r="C16646" s="3">
        <v>17338.914205000001</v>
      </c>
      <c r="D16646" s="2"/>
    </row>
    <row r="16647" spans="1:4" x14ac:dyDescent="0.25">
      <c r="A16647" s="2">
        <v>540</v>
      </c>
      <c r="B16647">
        <v>18356</v>
      </c>
      <c r="C16647" s="3">
        <v>21673.648854999999</v>
      </c>
      <c r="D16647" s="2"/>
    </row>
    <row r="16648" spans="1:4" x14ac:dyDescent="0.25">
      <c r="A16648" s="2">
        <v>540</v>
      </c>
      <c r="B16648">
        <v>18357</v>
      </c>
      <c r="C16648" s="3">
        <v>21606.955406000001</v>
      </c>
      <c r="D16648" s="2"/>
    </row>
    <row r="16649" spans="1:4" x14ac:dyDescent="0.25">
      <c r="A16649" s="2">
        <v>540</v>
      </c>
      <c r="B16649">
        <v>18358</v>
      </c>
      <c r="C16649" s="3">
        <v>10181.835872</v>
      </c>
      <c r="D16649" s="2"/>
    </row>
    <row r="16650" spans="1:4" x14ac:dyDescent="0.25">
      <c r="A16650" s="2">
        <v>540</v>
      </c>
      <c r="B16650">
        <v>18359</v>
      </c>
      <c r="C16650" s="3">
        <v>8963.2835169999998</v>
      </c>
      <c r="D16650" s="2"/>
    </row>
    <row r="16651" spans="1:4" x14ac:dyDescent="0.25">
      <c r="A16651" s="2">
        <v>540</v>
      </c>
      <c r="B16651">
        <v>18360</v>
      </c>
      <c r="C16651" s="3">
        <v>5486.6377039999998</v>
      </c>
      <c r="D16651" s="2"/>
    </row>
    <row r="16652" spans="1:4" x14ac:dyDescent="0.25">
      <c r="A16652" s="2">
        <v>540</v>
      </c>
      <c r="B16652">
        <v>18361</v>
      </c>
      <c r="C16652" s="3">
        <v>5796.3749459999999</v>
      </c>
      <c r="D16652" s="2"/>
    </row>
    <row r="16653" spans="1:4" x14ac:dyDescent="0.25">
      <c r="A16653" s="2">
        <v>540</v>
      </c>
      <c r="B16653">
        <v>18362</v>
      </c>
      <c r="C16653" s="3">
        <v>6583.125524</v>
      </c>
      <c r="D16653" s="2"/>
    </row>
    <row r="16654" spans="1:4" x14ac:dyDescent="0.25">
      <c r="A16654" s="2">
        <v>540</v>
      </c>
      <c r="B16654">
        <v>18363</v>
      </c>
      <c r="C16654" s="3">
        <v>6682.9431709999999</v>
      </c>
      <c r="D16654" s="2"/>
    </row>
    <row r="16655" spans="1:4" x14ac:dyDescent="0.25">
      <c r="A16655" s="2">
        <v>540</v>
      </c>
      <c r="B16655">
        <v>18364</v>
      </c>
      <c r="C16655" s="3">
        <v>9816.3296996659992</v>
      </c>
      <c r="D16655" s="2"/>
    </row>
    <row r="16656" spans="1:4" x14ac:dyDescent="0.25">
      <c r="A16656" s="2">
        <v>540</v>
      </c>
      <c r="B16656">
        <v>18365</v>
      </c>
      <c r="C16656" s="3">
        <v>9816.3296996659992</v>
      </c>
      <c r="D16656" s="2"/>
    </row>
    <row r="16657" spans="1:4" x14ac:dyDescent="0.25">
      <c r="A16657" s="2">
        <v>540</v>
      </c>
      <c r="B16657">
        <v>18366</v>
      </c>
      <c r="C16657" s="3">
        <v>6351.4393529999998</v>
      </c>
      <c r="D16657" s="2"/>
    </row>
    <row r="16658" spans="1:4" x14ac:dyDescent="0.25">
      <c r="A16658" s="2">
        <v>540</v>
      </c>
      <c r="B16658">
        <v>18367</v>
      </c>
      <c r="C16658" s="3">
        <v>6351.4393529999998</v>
      </c>
      <c r="D16658" s="2"/>
    </row>
    <row r="16659" spans="1:4" x14ac:dyDescent="0.25">
      <c r="A16659" s="2">
        <v>540</v>
      </c>
      <c r="B16659">
        <v>18368</v>
      </c>
      <c r="C16659" s="3">
        <v>3165.4013180000002</v>
      </c>
      <c r="D16659" s="2"/>
    </row>
    <row r="16660" spans="1:4" x14ac:dyDescent="0.25">
      <c r="A16660" s="2">
        <v>540</v>
      </c>
      <c r="B16660">
        <v>18369</v>
      </c>
      <c r="C16660" s="3">
        <v>3145.4506329999999</v>
      </c>
      <c r="D16660" s="2"/>
    </row>
    <row r="16661" spans="1:4" x14ac:dyDescent="0.25">
      <c r="A16661" s="2">
        <v>540</v>
      </c>
      <c r="B16661">
        <v>18370</v>
      </c>
      <c r="C16661" s="3">
        <v>16329.227809</v>
      </c>
      <c r="D16661" s="2"/>
    </row>
    <row r="16662" spans="1:4" x14ac:dyDescent="0.25">
      <c r="A16662" s="2">
        <v>540</v>
      </c>
      <c r="B16662">
        <v>18371</v>
      </c>
      <c r="C16662" s="3">
        <v>15896.882351</v>
      </c>
      <c r="D16662" s="2"/>
    </row>
    <row r="16663" spans="1:4" x14ac:dyDescent="0.25">
      <c r="A16663" s="2">
        <v>540</v>
      </c>
      <c r="B16663">
        <v>18372</v>
      </c>
      <c r="C16663" s="3">
        <v>5293.7010069999997</v>
      </c>
      <c r="D16663" s="2"/>
    </row>
    <row r="16664" spans="1:4" x14ac:dyDescent="0.25">
      <c r="A16664" s="2">
        <v>540</v>
      </c>
      <c r="B16664">
        <v>18373</v>
      </c>
      <c r="C16664" s="3">
        <v>4788.7569510000003</v>
      </c>
      <c r="D16664" s="2"/>
    </row>
    <row r="16665" spans="1:4" x14ac:dyDescent="0.25">
      <c r="A16665" s="2">
        <v>540</v>
      </c>
      <c r="B16665">
        <v>18374</v>
      </c>
      <c r="C16665" s="3">
        <v>5863.7400079999998</v>
      </c>
      <c r="D16665" s="2"/>
    </row>
    <row r="16666" spans="1:4" x14ac:dyDescent="0.25">
      <c r="A16666" s="2">
        <v>540</v>
      </c>
      <c r="B16666">
        <v>18375</v>
      </c>
      <c r="C16666" s="3">
        <v>5710.4072889999998</v>
      </c>
      <c r="D16666" s="2"/>
    </row>
    <row r="16667" spans="1:4" x14ac:dyDescent="0.25">
      <c r="A16667" s="2">
        <v>540</v>
      </c>
      <c r="B16667">
        <v>18376</v>
      </c>
      <c r="C16667" s="3">
        <v>5685.0838569999996</v>
      </c>
      <c r="D16667" s="2"/>
    </row>
    <row r="16668" spans="1:4" x14ac:dyDescent="0.25">
      <c r="A16668" s="2">
        <v>540</v>
      </c>
      <c r="B16668">
        <v>18377</v>
      </c>
      <c r="C16668" s="3">
        <v>4553.4913489999999</v>
      </c>
      <c r="D16668" s="2"/>
    </row>
    <row r="16669" spans="1:4" x14ac:dyDescent="0.25">
      <c r="A16669" s="2">
        <v>540</v>
      </c>
      <c r="B16669">
        <v>18378</v>
      </c>
      <c r="C16669" s="3">
        <v>1249.6814119999999</v>
      </c>
      <c r="D16669" s="2"/>
    </row>
    <row r="16670" spans="1:4" x14ac:dyDescent="0.25">
      <c r="A16670" s="2">
        <v>540</v>
      </c>
      <c r="B16670">
        <v>18379</v>
      </c>
      <c r="C16670" s="3">
        <v>1207.46315</v>
      </c>
      <c r="D16670" s="2"/>
    </row>
    <row r="16671" spans="1:4" x14ac:dyDescent="0.25">
      <c r="A16671" s="2">
        <v>540</v>
      </c>
      <c r="B16671">
        <v>18380</v>
      </c>
      <c r="C16671" s="3">
        <v>604.28151800000001</v>
      </c>
      <c r="D16671" s="2"/>
    </row>
    <row r="16672" spans="1:4" x14ac:dyDescent="0.25">
      <c r="A16672" s="2">
        <v>540</v>
      </c>
      <c r="B16672">
        <v>18381</v>
      </c>
      <c r="C16672" s="3">
        <v>592.72211300000004</v>
      </c>
      <c r="D16672" s="2"/>
    </row>
    <row r="16673" spans="1:4" x14ac:dyDescent="0.25">
      <c r="A16673" s="2">
        <v>540</v>
      </c>
      <c r="B16673">
        <v>18382</v>
      </c>
      <c r="C16673" s="3">
        <v>8693.2149950000003</v>
      </c>
      <c r="D16673" s="2"/>
    </row>
    <row r="16674" spans="1:4" x14ac:dyDescent="0.25">
      <c r="A16674" s="2">
        <v>540</v>
      </c>
      <c r="B16674">
        <v>18383</v>
      </c>
      <c r="C16674" s="3">
        <v>8120.455841</v>
      </c>
      <c r="D16674" s="2"/>
    </row>
    <row r="16675" spans="1:4" x14ac:dyDescent="0.25">
      <c r="A16675" s="2">
        <v>540</v>
      </c>
      <c r="B16675">
        <v>18384</v>
      </c>
      <c r="C16675" s="3">
        <v>1552.752336</v>
      </c>
      <c r="D16675" s="2"/>
    </row>
    <row r="16676" spans="1:4" x14ac:dyDescent="0.25">
      <c r="A16676" s="2">
        <v>540</v>
      </c>
      <c r="B16676">
        <v>18385</v>
      </c>
      <c r="C16676" s="3">
        <v>336.28738499999997</v>
      </c>
      <c r="D16676" s="2"/>
    </row>
    <row r="16677" spans="1:4" x14ac:dyDescent="0.25">
      <c r="A16677" s="2">
        <v>540</v>
      </c>
      <c r="B16677">
        <v>18386</v>
      </c>
      <c r="C16677" s="3">
        <v>14622.788842</v>
      </c>
      <c r="D16677" s="2"/>
    </row>
    <row r="16678" spans="1:4" x14ac:dyDescent="0.25">
      <c r="A16678" s="2">
        <v>540</v>
      </c>
      <c r="B16678">
        <v>18387</v>
      </c>
      <c r="C16678" s="3">
        <v>14543.357889999999</v>
      </c>
      <c r="D16678" s="2"/>
    </row>
    <row r="16679" spans="1:4" x14ac:dyDescent="0.25">
      <c r="A16679" s="2">
        <v>540</v>
      </c>
      <c r="B16679">
        <v>18388</v>
      </c>
      <c r="C16679" s="3">
        <v>799.866265</v>
      </c>
      <c r="D16679" s="2"/>
    </row>
    <row r="16680" spans="1:4" x14ac:dyDescent="0.25">
      <c r="A16680" s="2">
        <v>540</v>
      </c>
      <c r="B16680">
        <v>18389</v>
      </c>
      <c r="C16680" s="3">
        <v>843.90328</v>
      </c>
      <c r="D16680" s="2"/>
    </row>
    <row r="16681" spans="1:4" x14ac:dyDescent="0.25">
      <c r="A16681" s="2">
        <v>540</v>
      </c>
      <c r="B16681">
        <v>18390</v>
      </c>
      <c r="C16681" s="3">
        <v>13572.810302</v>
      </c>
      <c r="D16681" s="2"/>
    </row>
    <row r="16682" spans="1:4" x14ac:dyDescent="0.25">
      <c r="A16682" s="2">
        <v>540</v>
      </c>
      <c r="B16682">
        <v>18391</v>
      </c>
      <c r="C16682" s="3">
        <v>14034.262955</v>
      </c>
      <c r="D16682" s="2"/>
    </row>
    <row r="16683" spans="1:4" x14ac:dyDescent="0.25">
      <c r="A16683" s="2">
        <v>540</v>
      </c>
      <c r="B16683">
        <v>18392</v>
      </c>
      <c r="C16683" s="3">
        <v>7419.5788240000002</v>
      </c>
      <c r="D16683" s="2"/>
    </row>
    <row r="16684" spans="1:4" x14ac:dyDescent="0.25">
      <c r="A16684" s="2">
        <v>540</v>
      </c>
      <c r="B16684">
        <v>18393</v>
      </c>
      <c r="C16684" s="3">
        <v>7170.9423710000001</v>
      </c>
      <c r="D16684" s="2"/>
    </row>
    <row r="16685" spans="1:4" x14ac:dyDescent="0.25">
      <c r="A16685" s="2">
        <v>540</v>
      </c>
      <c r="B16685">
        <v>18394</v>
      </c>
      <c r="C16685" s="3">
        <v>735.82971499999996</v>
      </c>
      <c r="D16685" s="2"/>
    </row>
    <row r="16686" spans="1:4" x14ac:dyDescent="0.25">
      <c r="A16686" s="2">
        <v>540</v>
      </c>
      <c r="B16686">
        <v>18395</v>
      </c>
      <c r="C16686" s="3">
        <v>624.91868499999998</v>
      </c>
      <c r="D16686" s="2"/>
    </row>
    <row r="16687" spans="1:4" x14ac:dyDescent="0.25">
      <c r="A16687" s="2">
        <v>540</v>
      </c>
      <c r="B16687">
        <v>18396</v>
      </c>
      <c r="C16687" s="3">
        <v>4884.6311070000002</v>
      </c>
      <c r="D16687" s="2"/>
    </row>
    <row r="16688" spans="1:4" x14ac:dyDescent="0.25">
      <c r="A16688" s="2">
        <v>540</v>
      </c>
      <c r="B16688">
        <v>18397</v>
      </c>
      <c r="C16688" s="3">
        <v>4820.2739549999997</v>
      </c>
      <c r="D16688" s="2"/>
    </row>
    <row r="16689" spans="1:4" x14ac:dyDescent="0.25">
      <c r="A16689" s="2">
        <v>540</v>
      </c>
      <c r="B16689">
        <v>18398</v>
      </c>
      <c r="C16689" s="3">
        <v>12476.457854</v>
      </c>
      <c r="D16689" s="2"/>
    </row>
    <row r="16690" spans="1:4" x14ac:dyDescent="0.25">
      <c r="A16690" s="2">
        <v>540</v>
      </c>
      <c r="B16690">
        <v>18399</v>
      </c>
      <c r="C16690" s="3">
        <v>12160.474902</v>
      </c>
      <c r="D16690" s="2"/>
    </row>
    <row r="16691" spans="1:4" x14ac:dyDescent="0.25">
      <c r="A16691" s="2">
        <v>540</v>
      </c>
      <c r="B16691">
        <v>18400</v>
      </c>
      <c r="C16691" s="3">
        <v>3213.9789510000001</v>
      </c>
      <c r="D16691" s="2"/>
    </row>
    <row r="16692" spans="1:4" x14ac:dyDescent="0.25">
      <c r="A16692" s="2">
        <v>540</v>
      </c>
      <c r="B16692">
        <v>18401</v>
      </c>
      <c r="C16692" s="3">
        <v>3142.7060780000002</v>
      </c>
      <c r="D16692" s="2"/>
    </row>
    <row r="16693" spans="1:4" x14ac:dyDescent="0.25">
      <c r="A16693" s="2">
        <v>540</v>
      </c>
      <c r="B16693">
        <v>18402</v>
      </c>
      <c r="C16693" s="3">
        <v>11520.436125</v>
      </c>
      <c r="D16693" s="2"/>
    </row>
    <row r="16694" spans="1:4" x14ac:dyDescent="0.25">
      <c r="A16694" s="2">
        <v>540</v>
      </c>
      <c r="B16694">
        <v>18403</v>
      </c>
      <c r="C16694" s="3">
        <v>10926.140106999999</v>
      </c>
      <c r="D16694" s="2"/>
    </row>
    <row r="16695" spans="1:4" x14ac:dyDescent="0.25">
      <c r="A16695" s="2">
        <v>540</v>
      </c>
      <c r="B16695">
        <v>18404</v>
      </c>
      <c r="C16695" s="3">
        <v>2485.936753</v>
      </c>
      <c r="D16695" s="2"/>
    </row>
    <row r="16696" spans="1:4" x14ac:dyDescent="0.25">
      <c r="A16696" s="2">
        <v>540</v>
      </c>
      <c r="B16696">
        <v>18405</v>
      </c>
      <c r="C16696" s="3">
        <v>2485.936753</v>
      </c>
      <c r="D16696" s="2"/>
    </row>
    <row r="16697" spans="1:4" x14ac:dyDescent="0.25">
      <c r="A16697" s="2">
        <v>540</v>
      </c>
      <c r="B16697">
        <v>18406</v>
      </c>
      <c r="C16697" s="3">
        <v>13562.169519999999</v>
      </c>
      <c r="D16697" s="2"/>
    </row>
    <row r="16698" spans="1:4" x14ac:dyDescent="0.25">
      <c r="A16698" s="2">
        <v>540</v>
      </c>
      <c r="B16698">
        <v>18407</v>
      </c>
      <c r="C16698" s="3">
        <v>13725.638285999999</v>
      </c>
      <c r="D16698" s="2"/>
    </row>
    <row r="16699" spans="1:4" x14ac:dyDescent="0.25">
      <c r="A16699" s="2">
        <v>540</v>
      </c>
      <c r="B16699">
        <v>18408</v>
      </c>
      <c r="C16699" s="3">
        <v>3754.1417080000001</v>
      </c>
      <c r="D16699" s="2"/>
    </row>
    <row r="16700" spans="1:4" x14ac:dyDescent="0.25">
      <c r="A16700" s="2">
        <v>540</v>
      </c>
      <c r="B16700">
        <v>18409</v>
      </c>
      <c r="C16700" s="3">
        <v>2573.9401750000002</v>
      </c>
      <c r="D16700" s="2"/>
    </row>
    <row r="16701" spans="1:4" x14ac:dyDescent="0.25">
      <c r="A16701" s="2">
        <v>540</v>
      </c>
      <c r="B16701">
        <v>18410</v>
      </c>
      <c r="C16701" s="3">
        <v>4550.4133629999997</v>
      </c>
      <c r="D16701" s="2"/>
    </row>
    <row r="16702" spans="1:4" x14ac:dyDescent="0.25">
      <c r="A16702" s="2">
        <v>540</v>
      </c>
      <c r="B16702">
        <v>18411</v>
      </c>
      <c r="C16702" s="3">
        <v>3338.667641</v>
      </c>
      <c r="D16702" s="2"/>
    </row>
    <row r="16703" spans="1:4" x14ac:dyDescent="0.25">
      <c r="A16703" s="2">
        <v>540</v>
      </c>
      <c r="B16703">
        <v>18412</v>
      </c>
      <c r="C16703" s="3">
        <v>6698.8070349999998</v>
      </c>
      <c r="D16703" s="2"/>
    </row>
    <row r="16704" spans="1:4" x14ac:dyDescent="0.25">
      <c r="A16704" s="2">
        <v>540</v>
      </c>
      <c r="B16704">
        <v>18413</v>
      </c>
      <c r="C16704" s="3">
        <v>5671.299258</v>
      </c>
      <c r="D16704" s="2"/>
    </row>
    <row r="16705" spans="1:4" x14ac:dyDescent="0.25">
      <c r="A16705" s="2">
        <v>540</v>
      </c>
      <c r="B16705">
        <v>18414</v>
      </c>
      <c r="C16705" s="3">
        <v>3934.1447889999999</v>
      </c>
      <c r="D16705" s="2"/>
    </row>
    <row r="16706" spans="1:4" x14ac:dyDescent="0.25">
      <c r="A16706" s="2">
        <v>540</v>
      </c>
      <c r="B16706">
        <v>18415</v>
      </c>
      <c r="C16706" s="3">
        <v>3828.5748760000001</v>
      </c>
      <c r="D16706" s="2"/>
    </row>
    <row r="16707" spans="1:4" x14ac:dyDescent="0.25">
      <c r="A16707" s="2">
        <v>540</v>
      </c>
      <c r="B16707">
        <v>18416</v>
      </c>
      <c r="C16707" s="3">
        <v>3361.3137609999999</v>
      </c>
      <c r="D16707" s="2"/>
    </row>
    <row r="16708" spans="1:4" x14ac:dyDescent="0.25">
      <c r="A16708" s="2">
        <v>540</v>
      </c>
      <c r="B16708">
        <v>18417</v>
      </c>
      <c r="C16708" s="3">
        <v>3091.8381159999999</v>
      </c>
      <c r="D16708" s="2"/>
    </row>
    <row r="16709" spans="1:4" x14ac:dyDescent="0.25">
      <c r="A16709" s="2">
        <v>540</v>
      </c>
      <c r="B16709">
        <v>18418</v>
      </c>
      <c r="C16709" s="3">
        <v>5391.0180639999999</v>
      </c>
      <c r="D16709" s="2"/>
    </row>
    <row r="16710" spans="1:4" x14ac:dyDescent="0.25">
      <c r="A16710" s="2">
        <v>540</v>
      </c>
      <c r="B16710">
        <v>18419</v>
      </c>
      <c r="C16710" s="3">
        <v>3282.92697</v>
      </c>
      <c r="D16710" s="2"/>
    </row>
    <row r="16711" spans="1:4" x14ac:dyDescent="0.25">
      <c r="A16711" s="2">
        <v>540</v>
      </c>
      <c r="B16711">
        <v>18420</v>
      </c>
      <c r="C16711" s="3">
        <v>2986.75864</v>
      </c>
      <c r="D16711" s="2"/>
    </row>
    <row r="16712" spans="1:4" x14ac:dyDescent="0.25">
      <c r="A16712" s="2">
        <v>540</v>
      </c>
      <c r="B16712">
        <v>18421</v>
      </c>
      <c r="C16712" s="3">
        <v>2395.5311999999999</v>
      </c>
      <c r="D16712" s="2"/>
    </row>
    <row r="16713" spans="1:4" x14ac:dyDescent="0.25">
      <c r="A16713" s="2">
        <v>540</v>
      </c>
      <c r="B16713">
        <v>18422</v>
      </c>
      <c r="C16713" s="3">
        <v>4482.5793400000002</v>
      </c>
      <c r="D16713" s="2"/>
    </row>
    <row r="16714" spans="1:4" x14ac:dyDescent="0.25">
      <c r="A16714" s="2">
        <v>540</v>
      </c>
      <c r="B16714">
        <v>18423</v>
      </c>
      <c r="C16714" s="3">
        <v>4380.841195</v>
      </c>
      <c r="D16714" s="2"/>
    </row>
    <row r="16715" spans="1:4" x14ac:dyDescent="0.25">
      <c r="A16715" s="2">
        <v>540</v>
      </c>
      <c r="B16715">
        <v>18424</v>
      </c>
      <c r="C16715" s="3">
        <v>2907.1052140000002</v>
      </c>
      <c r="D16715" s="2"/>
    </row>
    <row r="16716" spans="1:4" x14ac:dyDescent="0.25">
      <c r="A16716" s="2">
        <v>540</v>
      </c>
      <c r="B16716">
        <v>18425</v>
      </c>
      <c r="C16716" s="3">
        <v>2859.2237070000001</v>
      </c>
      <c r="D16716" s="2"/>
    </row>
    <row r="16717" spans="1:4" x14ac:dyDescent="0.25">
      <c r="A16717" s="2">
        <v>540</v>
      </c>
      <c r="B16717">
        <v>18426</v>
      </c>
      <c r="C16717" s="3">
        <v>3002.6792879999998</v>
      </c>
      <c r="D16717" s="2"/>
    </row>
    <row r="16718" spans="1:4" x14ac:dyDescent="0.25">
      <c r="A16718" s="2">
        <v>540</v>
      </c>
      <c r="B16718">
        <v>18427</v>
      </c>
      <c r="C16718" s="3">
        <v>3002.6792879999998</v>
      </c>
      <c r="D16718" s="2"/>
    </row>
    <row r="16719" spans="1:4" x14ac:dyDescent="0.25">
      <c r="A16719" s="2">
        <v>540</v>
      </c>
      <c r="B16719">
        <v>18428</v>
      </c>
      <c r="C16719" s="3">
        <v>1385.354331</v>
      </c>
      <c r="D16719" s="2"/>
    </row>
    <row r="16720" spans="1:4" x14ac:dyDescent="0.25">
      <c r="A16720" s="2">
        <v>540</v>
      </c>
      <c r="B16720">
        <v>18429</v>
      </c>
      <c r="C16720" s="3">
        <v>3142.3842650000001</v>
      </c>
      <c r="D16720" s="2"/>
    </row>
    <row r="16721" spans="1:4" x14ac:dyDescent="0.25">
      <c r="A16721" s="2">
        <v>540</v>
      </c>
      <c r="B16721">
        <v>18430</v>
      </c>
      <c r="C16721" s="3">
        <v>3053.3660089999998</v>
      </c>
      <c r="D16721" s="2"/>
    </row>
    <row r="16722" spans="1:4" x14ac:dyDescent="0.25">
      <c r="A16722" s="2">
        <v>540</v>
      </c>
      <c r="B16722">
        <v>18431</v>
      </c>
      <c r="C16722" s="3">
        <v>3053.3660089999998</v>
      </c>
      <c r="D16722" s="2"/>
    </row>
    <row r="16723" spans="1:4" x14ac:dyDescent="0.25">
      <c r="A16723" s="2">
        <v>540</v>
      </c>
      <c r="B16723">
        <v>18432</v>
      </c>
      <c r="C16723" s="3">
        <v>16313.588632999999</v>
      </c>
      <c r="D16723" s="2"/>
    </row>
    <row r="16724" spans="1:4" x14ac:dyDescent="0.25">
      <c r="A16724" s="2">
        <v>540</v>
      </c>
      <c r="B16724">
        <v>18433</v>
      </c>
      <c r="C16724" s="3">
        <v>16081.358464000001</v>
      </c>
      <c r="D16724" s="2"/>
    </row>
    <row r="16725" spans="1:4" x14ac:dyDescent="0.25">
      <c r="A16725" s="2">
        <v>540</v>
      </c>
      <c r="B16725">
        <v>18434</v>
      </c>
      <c r="C16725" s="3">
        <v>3032.205762</v>
      </c>
      <c r="D16725" s="2"/>
    </row>
    <row r="16726" spans="1:4" x14ac:dyDescent="0.25">
      <c r="A16726" s="2">
        <v>540</v>
      </c>
      <c r="B16726">
        <v>18435</v>
      </c>
      <c r="C16726" s="3">
        <v>4012.531579</v>
      </c>
      <c r="D16726" s="2"/>
    </row>
    <row r="16727" spans="1:4" x14ac:dyDescent="0.25">
      <c r="A16727" s="2">
        <v>540</v>
      </c>
      <c r="B16727">
        <v>18436</v>
      </c>
      <c r="C16727" s="3">
        <v>1288.90985</v>
      </c>
      <c r="D16727" s="2"/>
    </row>
    <row r="16728" spans="1:4" x14ac:dyDescent="0.25">
      <c r="A16728" s="2">
        <v>540</v>
      </c>
      <c r="B16728">
        <v>18437</v>
      </c>
      <c r="C16728" s="3">
        <v>1288.90985</v>
      </c>
      <c r="D16728" s="2"/>
    </row>
    <row r="16729" spans="1:4" x14ac:dyDescent="0.25">
      <c r="A16729" s="2">
        <v>540</v>
      </c>
      <c r="B16729">
        <v>18438</v>
      </c>
      <c r="C16729" s="3">
        <v>4212.7240110000002</v>
      </c>
      <c r="D16729" s="2"/>
    </row>
    <row r="16730" spans="1:4" x14ac:dyDescent="0.25">
      <c r="A16730" s="2">
        <v>540</v>
      </c>
      <c r="B16730">
        <v>18439</v>
      </c>
      <c r="C16730" s="3">
        <v>4955.1577399999996</v>
      </c>
      <c r="D16730" s="2"/>
    </row>
    <row r="16731" spans="1:4" x14ac:dyDescent="0.25">
      <c r="A16731" s="2">
        <v>540</v>
      </c>
      <c r="B16731">
        <v>18440</v>
      </c>
      <c r="C16731" s="3">
        <v>924.88689999999997</v>
      </c>
      <c r="D16731" s="2"/>
    </row>
    <row r="16732" spans="1:4" x14ac:dyDescent="0.25">
      <c r="A16732" s="2">
        <v>540</v>
      </c>
      <c r="B16732">
        <v>18441</v>
      </c>
      <c r="C16732" s="3">
        <v>924.88689999999997</v>
      </c>
      <c r="D16732" s="2"/>
    </row>
    <row r="16733" spans="1:4" x14ac:dyDescent="0.25">
      <c r="A16733" s="2">
        <v>540</v>
      </c>
      <c r="B16733">
        <v>18442</v>
      </c>
      <c r="C16733" s="3">
        <v>9121.4387970000007</v>
      </c>
      <c r="D16733" s="2"/>
    </row>
    <row r="16734" spans="1:4" x14ac:dyDescent="0.25">
      <c r="A16734" s="2">
        <v>540</v>
      </c>
      <c r="B16734">
        <v>18443</v>
      </c>
      <c r="C16734" s="3">
        <v>9273.3823140000004</v>
      </c>
      <c r="D16734" s="2"/>
    </row>
    <row r="16735" spans="1:4" x14ac:dyDescent="0.25">
      <c r="A16735" s="2">
        <v>540</v>
      </c>
      <c r="B16735">
        <v>18444</v>
      </c>
      <c r="C16735" s="3">
        <v>11720.233353</v>
      </c>
      <c r="D16735" s="2"/>
    </row>
    <row r="16736" spans="1:4" x14ac:dyDescent="0.25">
      <c r="A16736" s="2">
        <v>540</v>
      </c>
      <c r="B16736">
        <v>18445</v>
      </c>
      <c r="C16736" s="3">
        <v>13977.643586</v>
      </c>
      <c r="D16736" s="2"/>
    </row>
    <row r="16737" spans="1:4" x14ac:dyDescent="0.25">
      <c r="A16737" s="2">
        <v>540</v>
      </c>
      <c r="B16737">
        <v>18446</v>
      </c>
      <c r="C16737" s="3">
        <v>5806.3053719999998</v>
      </c>
      <c r="D16737" s="2"/>
    </row>
    <row r="16738" spans="1:4" x14ac:dyDescent="0.25">
      <c r="A16738" s="2">
        <v>540</v>
      </c>
      <c r="B16738">
        <v>18447</v>
      </c>
      <c r="C16738" s="3">
        <v>5806.3053719999998</v>
      </c>
      <c r="D16738" s="2"/>
    </row>
    <row r="16739" spans="1:4" x14ac:dyDescent="0.25">
      <c r="A16739" s="2">
        <v>540</v>
      </c>
      <c r="B16739">
        <v>18448</v>
      </c>
      <c r="C16739" s="3">
        <v>3443.552205</v>
      </c>
      <c r="D16739" s="2"/>
    </row>
    <row r="16740" spans="1:4" x14ac:dyDescent="0.25">
      <c r="A16740" s="2">
        <v>540</v>
      </c>
      <c r="B16740">
        <v>18449</v>
      </c>
      <c r="C16740" s="3">
        <v>3229.0655929999998</v>
      </c>
      <c r="D16740" s="2"/>
    </row>
    <row r="16741" spans="1:4" x14ac:dyDescent="0.25">
      <c r="A16741" s="2">
        <v>540</v>
      </c>
      <c r="B16741">
        <v>18450</v>
      </c>
      <c r="C16741" s="3">
        <v>1000.621518</v>
      </c>
      <c r="D16741" s="2"/>
    </row>
    <row r="16742" spans="1:4" x14ac:dyDescent="0.25">
      <c r="A16742" s="2">
        <v>540</v>
      </c>
      <c r="B16742">
        <v>18451</v>
      </c>
      <c r="C16742" s="3">
        <v>1000.621518</v>
      </c>
      <c r="D16742" s="2"/>
    </row>
    <row r="16743" spans="1:4" x14ac:dyDescent="0.25">
      <c r="A16743" s="2">
        <v>540</v>
      </c>
      <c r="B16743">
        <v>18452</v>
      </c>
      <c r="C16743" s="3">
        <v>2266.7808479999999</v>
      </c>
      <c r="D16743" s="2"/>
    </row>
    <row r="16744" spans="1:4" x14ac:dyDescent="0.25">
      <c r="A16744" s="2">
        <v>540</v>
      </c>
      <c r="B16744">
        <v>18453</v>
      </c>
      <c r="C16744" s="3">
        <v>8264.4236309999997</v>
      </c>
      <c r="D16744" s="2"/>
    </row>
    <row r="16745" spans="1:4" x14ac:dyDescent="0.25">
      <c r="A16745" s="2">
        <v>540</v>
      </c>
      <c r="B16745">
        <v>18454</v>
      </c>
      <c r="C16745" s="3">
        <v>8264.4236309999997</v>
      </c>
      <c r="D16745" s="2"/>
    </row>
    <row r="16746" spans="1:4" x14ac:dyDescent="0.25">
      <c r="A16746" s="2">
        <v>540</v>
      </c>
      <c r="B16746">
        <v>18455</v>
      </c>
      <c r="C16746" s="3">
        <v>612.83757200000002</v>
      </c>
      <c r="D16746" s="2"/>
    </row>
    <row r="16747" spans="1:4" x14ac:dyDescent="0.25">
      <c r="A16747" s="2">
        <v>540</v>
      </c>
      <c r="B16747">
        <v>18456</v>
      </c>
      <c r="C16747" s="3">
        <v>410.468523</v>
      </c>
      <c r="D16747" s="2"/>
    </row>
    <row r="16748" spans="1:4" x14ac:dyDescent="0.25">
      <c r="A16748" s="2">
        <v>540</v>
      </c>
      <c r="B16748">
        <v>18457</v>
      </c>
      <c r="C16748" s="3">
        <v>350.68761000000001</v>
      </c>
      <c r="D16748" s="2"/>
    </row>
    <row r="16749" spans="1:4" x14ac:dyDescent="0.25">
      <c r="A16749" s="2">
        <v>540</v>
      </c>
      <c r="B16749">
        <v>18458</v>
      </c>
      <c r="C16749" s="3">
        <v>340.90554700000001</v>
      </c>
      <c r="D16749" s="2"/>
    </row>
    <row r="16750" spans="1:4" x14ac:dyDescent="0.25">
      <c r="A16750" s="2">
        <v>540</v>
      </c>
      <c r="B16750">
        <v>18459</v>
      </c>
      <c r="C16750" s="3">
        <v>1164.5980139999999</v>
      </c>
      <c r="D16750" s="2"/>
    </row>
    <row r="16751" spans="1:4" x14ac:dyDescent="0.25">
      <c r="A16751" s="2">
        <v>540</v>
      </c>
      <c r="B16751">
        <v>18460</v>
      </c>
      <c r="C16751" s="3">
        <v>1148.3770199999999</v>
      </c>
      <c r="D16751" s="2"/>
    </row>
    <row r="16752" spans="1:4" x14ac:dyDescent="0.25">
      <c r="A16752" s="2">
        <v>540</v>
      </c>
      <c r="B16752">
        <v>18461</v>
      </c>
      <c r="C16752" s="3">
        <v>7218.5566680000002</v>
      </c>
      <c r="D16752" s="2"/>
    </row>
    <row r="16753" spans="1:4" x14ac:dyDescent="0.25">
      <c r="A16753" s="2">
        <v>540</v>
      </c>
      <c r="B16753">
        <v>18462</v>
      </c>
      <c r="C16753" s="3">
        <v>7190.1266480000004</v>
      </c>
      <c r="D16753" s="2"/>
    </row>
    <row r="16754" spans="1:4" x14ac:dyDescent="0.25">
      <c r="A16754" s="2">
        <v>540</v>
      </c>
      <c r="B16754">
        <v>18463</v>
      </c>
      <c r="C16754" s="3">
        <v>12542.176552000001</v>
      </c>
      <c r="D16754" s="2"/>
    </row>
    <row r="16755" spans="1:4" x14ac:dyDescent="0.25">
      <c r="A16755" s="2">
        <v>540</v>
      </c>
      <c r="B16755">
        <v>18464</v>
      </c>
      <c r="C16755" s="3">
        <v>13231.904756</v>
      </c>
      <c r="D16755" s="2"/>
    </row>
    <row r="16756" spans="1:4" x14ac:dyDescent="0.25">
      <c r="A16756" s="2">
        <v>540</v>
      </c>
      <c r="B16756">
        <v>18465</v>
      </c>
      <c r="C16756" s="3">
        <v>11662.884872000001</v>
      </c>
      <c r="D16756" s="2"/>
    </row>
    <row r="16757" spans="1:4" x14ac:dyDescent="0.25">
      <c r="A16757" s="2">
        <v>540</v>
      </c>
      <c r="B16757">
        <v>18466</v>
      </c>
      <c r="C16757" s="3">
        <v>11662.884872000001</v>
      </c>
      <c r="D16757" s="2"/>
    </row>
    <row r="16758" spans="1:4" x14ac:dyDescent="0.25">
      <c r="A16758" s="2">
        <v>540</v>
      </c>
      <c r="B16758">
        <v>18467</v>
      </c>
      <c r="C16758" s="3">
        <v>2485.936753</v>
      </c>
      <c r="D16758" s="2"/>
    </row>
    <row r="16759" spans="1:4" x14ac:dyDescent="0.25">
      <c r="A16759" s="2">
        <v>540</v>
      </c>
      <c r="B16759">
        <v>18468</v>
      </c>
      <c r="C16759" s="3">
        <v>2041.068475</v>
      </c>
      <c r="D16759" s="2"/>
    </row>
    <row r="16760" spans="1:4" x14ac:dyDescent="0.25">
      <c r="A16760" s="2">
        <v>540</v>
      </c>
      <c r="B16760">
        <v>18469</v>
      </c>
      <c r="C16760" s="3">
        <v>14020.99022</v>
      </c>
      <c r="D16760" s="2"/>
    </row>
    <row r="16761" spans="1:4" x14ac:dyDescent="0.25">
      <c r="A16761" s="2">
        <v>540</v>
      </c>
      <c r="B16761">
        <v>18470</v>
      </c>
      <c r="C16761" s="3">
        <v>14020.99022</v>
      </c>
      <c r="D16761" s="2"/>
    </row>
    <row r="16762" spans="1:4" x14ac:dyDescent="0.25">
      <c r="A16762" s="2">
        <v>540</v>
      </c>
      <c r="B16762">
        <v>18471</v>
      </c>
      <c r="C16762" s="3">
        <v>10926.140106999999</v>
      </c>
      <c r="D16762" s="2"/>
    </row>
    <row r="16763" spans="1:4" x14ac:dyDescent="0.25">
      <c r="A16763" s="2">
        <v>540</v>
      </c>
      <c r="B16763">
        <v>18472</v>
      </c>
      <c r="C16763" s="3">
        <v>10393.469048999999</v>
      </c>
      <c r="D16763" s="2"/>
    </row>
    <row r="16764" spans="1:4" x14ac:dyDescent="0.25">
      <c r="A16764" s="2">
        <v>540</v>
      </c>
      <c r="B16764">
        <v>18473</v>
      </c>
      <c r="C16764" s="3">
        <v>9946.0041409999994</v>
      </c>
      <c r="D16764" s="2"/>
    </row>
    <row r="16765" spans="1:4" x14ac:dyDescent="0.25">
      <c r="A16765" s="2">
        <v>540</v>
      </c>
      <c r="B16765">
        <v>18474</v>
      </c>
      <c r="C16765" s="3">
        <v>10194.176122000001</v>
      </c>
      <c r="D16765" s="2"/>
    </row>
    <row r="16766" spans="1:4" x14ac:dyDescent="0.25">
      <c r="A16766" s="2">
        <v>540</v>
      </c>
      <c r="B16766">
        <v>18475</v>
      </c>
      <c r="C16766" s="3">
        <v>9924.6467900000007</v>
      </c>
      <c r="D16766" s="2"/>
    </row>
    <row r="16767" spans="1:4" x14ac:dyDescent="0.25">
      <c r="A16767" s="2">
        <v>540</v>
      </c>
      <c r="B16767">
        <v>18476</v>
      </c>
      <c r="C16767" s="3">
        <v>11720.233353</v>
      </c>
      <c r="D16767" s="2"/>
    </row>
    <row r="16768" spans="1:4" x14ac:dyDescent="0.25">
      <c r="A16768" s="2">
        <v>540</v>
      </c>
      <c r="B16768">
        <v>18477</v>
      </c>
      <c r="C16768" s="3">
        <v>5737.613797</v>
      </c>
      <c r="D16768" s="2"/>
    </row>
    <row r="16769" spans="1:4" x14ac:dyDescent="0.25">
      <c r="A16769" s="2">
        <v>540</v>
      </c>
      <c r="B16769">
        <v>18478</v>
      </c>
      <c r="C16769" s="3">
        <v>5806.2288399999998</v>
      </c>
      <c r="D16769" s="2"/>
    </row>
    <row r="16770" spans="1:4" x14ac:dyDescent="0.25">
      <c r="A16770" s="2">
        <v>540</v>
      </c>
      <c r="B16770">
        <v>18479</v>
      </c>
      <c r="C16770" s="3">
        <v>973.59340599999996</v>
      </c>
      <c r="D16770" s="2"/>
    </row>
    <row r="16771" spans="1:4" x14ac:dyDescent="0.25">
      <c r="A16771" s="2">
        <v>540</v>
      </c>
      <c r="B16771">
        <v>18480</v>
      </c>
      <c r="C16771" s="3">
        <v>2922.997539</v>
      </c>
      <c r="D16771" s="2"/>
    </row>
    <row r="16772" spans="1:4" x14ac:dyDescent="0.25">
      <c r="A16772" s="2">
        <v>540</v>
      </c>
      <c r="B16772">
        <v>18481</v>
      </c>
      <c r="C16772" s="3">
        <v>6199.2228299999997</v>
      </c>
      <c r="D16772" s="2"/>
    </row>
    <row r="16773" spans="1:4" x14ac:dyDescent="0.25">
      <c r="A16773" s="2">
        <v>540</v>
      </c>
      <c r="B16773">
        <v>18482</v>
      </c>
      <c r="C16773" s="3">
        <v>7077.443698</v>
      </c>
      <c r="D16773" s="2"/>
    </row>
    <row r="16774" spans="1:4" x14ac:dyDescent="0.25">
      <c r="A16774" s="2">
        <v>540</v>
      </c>
      <c r="B16774">
        <v>18483</v>
      </c>
      <c r="C16774" s="3">
        <v>8716.2174739999991</v>
      </c>
      <c r="D16774" s="2"/>
    </row>
    <row r="16775" spans="1:4" x14ac:dyDescent="0.25">
      <c r="A16775" s="2">
        <v>540</v>
      </c>
      <c r="B16775">
        <v>18484</v>
      </c>
      <c r="C16775" s="3">
        <v>8716.2174739999991</v>
      </c>
      <c r="D16775" s="2"/>
    </row>
    <row r="16776" spans="1:4" x14ac:dyDescent="0.25">
      <c r="A16776" s="2">
        <v>540</v>
      </c>
      <c r="B16776">
        <v>18485</v>
      </c>
      <c r="C16776" s="3">
        <v>4563.0564439999998</v>
      </c>
      <c r="D16776" s="2"/>
    </row>
    <row r="16777" spans="1:4" x14ac:dyDescent="0.25">
      <c r="A16777" s="2">
        <v>540</v>
      </c>
      <c r="B16777">
        <v>18486</v>
      </c>
      <c r="C16777" s="3">
        <v>3595.9292890000002</v>
      </c>
      <c r="D16777" s="2"/>
    </row>
    <row r="16778" spans="1:4" x14ac:dyDescent="0.25">
      <c r="A16778" s="2">
        <v>540</v>
      </c>
      <c r="B16778">
        <v>18487</v>
      </c>
      <c r="C16778" s="3">
        <v>3502.0314389999999</v>
      </c>
      <c r="D16778" s="2"/>
    </row>
    <row r="16779" spans="1:4" x14ac:dyDescent="0.25">
      <c r="A16779" s="2">
        <v>540</v>
      </c>
      <c r="B16779">
        <v>18488</v>
      </c>
      <c r="C16779" s="3">
        <v>3195.0803639999999</v>
      </c>
      <c r="D16779" s="2"/>
    </row>
    <row r="16780" spans="1:4" x14ac:dyDescent="0.25">
      <c r="A16780" s="2">
        <v>540</v>
      </c>
      <c r="B16780">
        <v>18489</v>
      </c>
      <c r="C16780" s="3">
        <v>4030.270841</v>
      </c>
      <c r="D16780" s="2"/>
    </row>
    <row r="16781" spans="1:4" x14ac:dyDescent="0.25">
      <c r="A16781" s="2">
        <v>540</v>
      </c>
      <c r="B16781">
        <v>18490</v>
      </c>
      <c r="C16781" s="3">
        <v>3485.278718</v>
      </c>
      <c r="D16781" s="2"/>
    </row>
    <row r="16782" spans="1:4" x14ac:dyDescent="0.25">
      <c r="A16782" s="2">
        <v>540</v>
      </c>
      <c r="B16782">
        <v>18492</v>
      </c>
      <c r="C16782" s="3">
        <v>2914.8054320000001</v>
      </c>
      <c r="D16782" s="2"/>
    </row>
    <row r="16783" spans="1:4" x14ac:dyDescent="0.25">
      <c r="A16783" s="2">
        <v>540</v>
      </c>
      <c r="B16783">
        <v>18493</v>
      </c>
      <c r="C16783" s="3">
        <v>3396.2287099999999</v>
      </c>
      <c r="D16783" s="2"/>
    </row>
    <row r="16784" spans="1:4" x14ac:dyDescent="0.25">
      <c r="A16784" s="2">
        <v>540</v>
      </c>
      <c r="B16784">
        <v>18494</v>
      </c>
      <c r="C16784" s="3">
        <v>10926.608031</v>
      </c>
      <c r="D16784" s="2"/>
    </row>
    <row r="16785" spans="1:4" x14ac:dyDescent="0.25">
      <c r="A16785" s="2">
        <v>540</v>
      </c>
      <c r="B16785">
        <v>18495</v>
      </c>
      <c r="C16785" s="3">
        <v>10926.608031</v>
      </c>
      <c r="D16785" s="2"/>
    </row>
    <row r="16786" spans="1:4" x14ac:dyDescent="0.25">
      <c r="A16786" s="2">
        <v>540</v>
      </c>
      <c r="B16786">
        <v>18496</v>
      </c>
      <c r="C16786" s="3">
        <v>3842.0288169999999</v>
      </c>
      <c r="D16786" s="2"/>
    </row>
    <row r="16787" spans="1:4" x14ac:dyDescent="0.25">
      <c r="A16787" s="2">
        <v>540</v>
      </c>
      <c r="B16787">
        <v>18497</v>
      </c>
      <c r="C16787" s="3">
        <v>3946.6869670000001</v>
      </c>
      <c r="D16787" s="2"/>
    </row>
    <row r="16788" spans="1:4" x14ac:dyDescent="0.25">
      <c r="A16788" s="2">
        <v>540</v>
      </c>
      <c r="B16788">
        <v>18498</v>
      </c>
      <c r="C16788" s="3">
        <v>3812.518149</v>
      </c>
      <c r="D16788" s="2"/>
    </row>
    <row r="16789" spans="1:4" x14ac:dyDescent="0.25">
      <c r="A16789" s="2">
        <v>540</v>
      </c>
      <c r="B16789">
        <v>18499</v>
      </c>
      <c r="C16789" s="3">
        <v>4264.2794029999995</v>
      </c>
      <c r="D16789" s="2"/>
    </row>
    <row r="16790" spans="1:4" x14ac:dyDescent="0.25">
      <c r="A16790" s="2">
        <v>540</v>
      </c>
      <c r="B16790">
        <v>18500</v>
      </c>
      <c r="C16790" s="3">
        <v>7205.7993459999998</v>
      </c>
      <c r="D16790" s="2"/>
    </row>
    <row r="16791" spans="1:4" x14ac:dyDescent="0.25">
      <c r="A16791" s="2">
        <v>540</v>
      </c>
      <c r="B16791">
        <v>18501</v>
      </c>
      <c r="C16791" s="3">
        <v>13146.729507</v>
      </c>
      <c r="D16791" s="2"/>
    </row>
    <row r="16792" spans="1:4" x14ac:dyDescent="0.25">
      <c r="A16792" s="2">
        <v>540</v>
      </c>
      <c r="B16792">
        <v>18502</v>
      </c>
      <c r="C16792" s="3">
        <v>13146.729507</v>
      </c>
      <c r="D16792" s="2"/>
    </row>
    <row r="16793" spans="1:4" x14ac:dyDescent="0.25">
      <c r="A16793" s="2">
        <v>540</v>
      </c>
      <c r="B16793">
        <v>18503</v>
      </c>
      <c r="C16793" s="3">
        <v>1428.6148270000001</v>
      </c>
      <c r="D16793" s="2"/>
    </row>
    <row r="16794" spans="1:4" x14ac:dyDescent="0.25">
      <c r="A16794" s="2">
        <v>540</v>
      </c>
      <c r="B16794">
        <v>18504</v>
      </c>
      <c r="C16794" s="3">
        <v>1525.7074</v>
      </c>
      <c r="D16794" s="2"/>
    </row>
    <row r="16795" spans="1:4" x14ac:dyDescent="0.25">
      <c r="A16795" s="2">
        <v>540</v>
      </c>
      <c r="B16795">
        <v>18505</v>
      </c>
      <c r="C16795" s="3">
        <v>7707.9427439999999</v>
      </c>
      <c r="D16795" s="2"/>
    </row>
    <row r="16796" spans="1:4" x14ac:dyDescent="0.25">
      <c r="A16796" s="2">
        <v>540</v>
      </c>
      <c r="B16796">
        <v>18506</v>
      </c>
      <c r="C16796" s="3">
        <v>13639.113595999999</v>
      </c>
      <c r="D16796" s="2"/>
    </row>
    <row r="16797" spans="1:4" x14ac:dyDescent="0.25">
      <c r="A16797" s="2">
        <v>540</v>
      </c>
      <c r="B16797">
        <v>18507</v>
      </c>
      <c r="C16797" s="3">
        <v>13639.113595999999</v>
      </c>
      <c r="D16797" s="2"/>
    </row>
    <row r="16798" spans="1:4" x14ac:dyDescent="0.25">
      <c r="A16798" s="2">
        <v>540</v>
      </c>
      <c r="B16798">
        <v>18508</v>
      </c>
      <c r="C16798" s="3">
        <v>3030.5155719999998</v>
      </c>
      <c r="D16798" s="2"/>
    </row>
    <row r="16799" spans="1:4" x14ac:dyDescent="0.25">
      <c r="A16799" s="2">
        <v>540</v>
      </c>
      <c r="B16799">
        <v>18509</v>
      </c>
      <c r="C16799" s="3">
        <v>2992.2919360000001</v>
      </c>
      <c r="D16799" s="2"/>
    </row>
    <row r="16800" spans="1:4" x14ac:dyDescent="0.25">
      <c r="A16800" s="2">
        <v>540</v>
      </c>
      <c r="B16800">
        <v>18510</v>
      </c>
      <c r="C16800" s="3">
        <v>0</v>
      </c>
      <c r="D16800" s="2"/>
    </row>
    <row r="16801" spans="1:4" x14ac:dyDescent="0.25">
      <c r="A16801" s="2">
        <v>540</v>
      </c>
      <c r="B16801">
        <v>18511</v>
      </c>
      <c r="C16801" s="3">
        <v>13383.419102</v>
      </c>
      <c r="D16801" s="2"/>
    </row>
    <row r="16802" spans="1:4" x14ac:dyDescent="0.25">
      <c r="A16802" s="2">
        <v>540</v>
      </c>
      <c r="B16802">
        <v>18512</v>
      </c>
      <c r="C16802" s="3">
        <v>13156.304182</v>
      </c>
      <c r="D16802" s="2"/>
    </row>
    <row r="16803" spans="1:4" x14ac:dyDescent="0.25">
      <c r="A16803" s="2">
        <v>540</v>
      </c>
      <c r="B16803">
        <v>18513</v>
      </c>
      <c r="C16803" s="3">
        <v>13141.150292</v>
      </c>
      <c r="D16803" s="2"/>
    </row>
    <row r="16804" spans="1:4" x14ac:dyDescent="0.25">
      <c r="A16804" s="2">
        <v>540</v>
      </c>
      <c r="B16804">
        <v>18514</v>
      </c>
      <c r="C16804" s="3">
        <v>13141.150292</v>
      </c>
      <c r="D16804" s="2"/>
    </row>
    <row r="16805" spans="1:4" x14ac:dyDescent="0.25">
      <c r="A16805" s="2">
        <v>540</v>
      </c>
      <c r="B16805">
        <v>18515</v>
      </c>
      <c r="C16805" s="3">
        <v>12164.979305000001</v>
      </c>
      <c r="D16805" s="2"/>
    </row>
    <row r="16806" spans="1:4" x14ac:dyDescent="0.25">
      <c r="A16806" s="2">
        <v>540</v>
      </c>
      <c r="B16806">
        <v>18516</v>
      </c>
      <c r="C16806" s="3">
        <v>11904.834037000001</v>
      </c>
      <c r="D16806" s="2"/>
    </row>
    <row r="16807" spans="1:4" x14ac:dyDescent="0.25">
      <c r="A16807" s="2">
        <v>540</v>
      </c>
      <c r="B16807">
        <v>18517</v>
      </c>
      <c r="C16807" s="3">
        <v>4087.8047809999998</v>
      </c>
      <c r="D16807" s="2"/>
    </row>
    <row r="16808" spans="1:4" x14ac:dyDescent="0.25">
      <c r="A16808" s="2">
        <v>540</v>
      </c>
      <c r="B16808">
        <v>18518</v>
      </c>
      <c r="C16808" s="3">
        <v>4146.6408819999997</v>
      </c>
      <c r="D16808" s="2"/>
    </row>
    <row r="16809" spans="1:4" x14ac:dyDescent="0.25">
      <c r="A16809" s="2">
        <v>540</v>
      </c>
      <c r="B16809">
        <v>18519</v>
      </c>
      <c r="C16809" s="3">
        <v>3460.165246</v>
      </c>
      <c r="D16809" s="2"/>
    </row>
    <row r="16810" spans="1:4" x14ac:dyDescent="0.25">
      <c r="A16810" s="2">
        <v>540</v>
      </c>
      <c r="B16810">
        <v>18520</v>
      </c>
      <c r="C16810" s="3">
        <v>3304.7761989999999</v>
      </c>
      <c r="D16810" s="2"/>
    </row>
    <row r="16811" spans="1:4" x14ac:dyDescent="0.25">
      <c r="A16811" s="2">
        <v>540</v>
      </c>
      <c r="B16811">
        <v>18521</v>
      </c>
      <c r="C16811" s="3">
        <v>4024.4018110000002</v>
      </c>
      <c r="D16811" s="2"/>
    </row>
    <row r="16812" spans="1:4" x14ac:dyDescent="0.25">
      <c r="A16812" s="2">
        <v>540</v>
      </c>
      <c r="B16812">
        <v>18522</v>
      </c>
      <c r="C16812" s="3">
        <v>3994.1736810000002</v>
      </c>
      <c r="D16812" s="2"/>
    </row>
    <row r="16813" spans="1:4" x14ac:dyDescent="0.25">
      <c r="A16813" s="2">
        <v>540</v>
      </c>
      <c r="B16813">
        <v>18523</v>
      </c>
      <c r="C16813" s="3">
        <v>1369.564959</v>
      </c>
      <c r="D16813" s="2"/>
    </row>
    <row r="16814" spans="1:4" x14ac:dyDescent="0.25">
      <c r="A16814" s="2">
        <v>540</v>
      </c>
      <c r="B16814">
        <v>18524</v>
      </c>
      <c r="C16814" s="3">
        <v>1168.1134709999999</v>
      </c>
      <c r="D16814" s="2"/>
    </row>
    <row r="16815" spans="1:4" x14ac:dyDescent="0.25">
      <c r="A16815" s="2">
        <v>540</v>
      </c>
      <c r="B16815">
        <v>18525</v>
      </c>
      <c r="C16815" s="3">
        <v>4008.3414160000002</v>
      </c>
      <c r="D16815" s="2"/>
    </row>
    <row r="16816" spans="1:4" x14ac:dyDescent="0.25">
      <c r="A16816" s="2">
        <v>540</v>
      </c>
      <c r="B16816">
        <v>18526</v>
      </c>
      <c r="C16816" s="3">
        <v>4009.1734489999999</v>
      </c>
      <c r="D16816" s="2"/>
    </row>
    <row r="16817" spans="1:4" x14ac:dyDescent="0.25">
      <c r="A16817" s="2">
        <v>540</v>
      </c>
      <c r="B16817">
        <v>18527</v>
      </c>
      <c r="C16817" s="3">
        <v>4349.7361739999997</v>
      </c>
      <c r="D16817" s="2"/>
    </row>
    <row r="16818" spans="1:4" x14ac:dyDescent="0.25">
      <c r="A16818" s="2">
        <v>540</v>
      </c>
      <c r="B16818">
        <v>18528</v>
      </c>
      <c r="C16818" s="3">
        <v>4368.3607279999997</v>
      </c>
      <c r="D16818" s="2"/>
    </row>
    <row r="16819" spans="1:4" x14ac:dyDescent="0.25">
      <c r="A16819" s="2">
        <v>540</v>
      </c>
      <c r="B16819">
        <v>18529</v>
      </c>
      <c r="C16819" s="3">
        <v>4358.446449</v>
      </c>
      <c r="D16819" s="2"/>
    </row>
    <row r="16820" spans="1:4" x14ac:dyDescent="0.25">
      <c r="A16820" s="2">
        <v>540</v>
      </c>
      <c r="B16820">
        <v>18530</v>
      </c>
      <c r="C16820" s="3">
        <v>4352.7389430000003</v>
      </c>
      <c r="D16820" s="2"/>
    </row>
    <row r="16821" spans="1:4" x14ac:dyDescent="0.25">
      <c r="A16821" s="2">
        <v>540</v>
      </c>
      <c r="B16821">
        <v>18531</v>
      </c>
      <c r="C16821" s="3">
        <v>4776.6498320000001</v>
      </c>
      <c r="D16821" s="2"/>
    </row>
    <row r="16822" spans="1:4" x14ac:dyDescent="0.25">
      <c r="A16822" s="2">
        <v>540</v>
      </c>
      <c r="B16822">
        <v>18532</v>
      </c>
      <c r="C16822" s="3">
        <v>5436.6160689999997</v>
      </c>
      <c r="D16822" s="2"/>
    </row>
    <row r="16823" spans="1:4" x14ac:dyDescent="0.25">
      <c r="A16823" s="2">
        <v>540</v>
      </c>
      <c r="B16823">
        <v>18533</v>
      </c>
      <c r="C16823" s="3">
        <v>10891.590332</v>
      </c>
      <c r="D16823" s="2"/>
    </row>
    <row r="16824" spans="1:4" x14ac:dyDescent="0.25">
      <c r="A16824" s="2">
        <v>540</v>
      </c>
      <c r="B16824">
        <v>18534</v>
      </c>
      <c r="C16824" s="3">
        <v>10921.327874000001</v>
      </c>
      <c r="D16824" s="2"/>
    </row>
    <row r="16825" spans="1:4" x14ac:dyDescent="0.25">
      <c r="A16825" s="2">
        <v>540</v>
      </c>
      <c r="B16825">
        <v>18535</v>
      </c>
      <c r="C16825" s="3">
        <v>2269.6438499999999</v>
      </c>
      <c r="D16825" s="2"/>
    </row>
    <row r="16826" spans="1:4" x14ac:dyDescent="0.25">
      <c r="A16826" s="2">
        <v>540</v>
      </c>
      <c r="B16826">
        <v>18536</v>
      </c>
      <c r="C16826" s="3">
        <v>2458.324689</v>
      </c>
      <c r="D16826" s="2"/>
    </row>
    <row r="16827" spans="1:4" x14ac:dyDescent="0.25">
      <c r="A16827" s="2">
        <v>540</v>
      </c>
      <c r="B16827">
        <v>18537</v>
      </c>
      <c r="C16827" s="3">
        <v>1043.9125670000001</v>
      </c>
      <c r="D16827" s="2"/>
    </row>
    <row r="16828" spans="1:4" x14ac:dyDescent="0.25">
      <c r="A16828" s="2">
        <v>540</v>
      </c>
      <c r="B16828">
        <v>18538</v>
      </c>
      <c r="C16828" s="3">
        <v>805.50788999999997</v>
      </c>
      <c r="D16828" s="2"/>
    </row>
    <row r="16829" spans="1:4" x14ac:dyDescent="0.25">
      <c r="A16829" s="2">
        <v>540</v>
      </c>
      <c r="B16829">
        <v>18539</v>
      </c>
      <c r="C16829" s="3">
        <v>4516.4675070000003</v>
      </c>
      <c r="D16829" s="2"/>
    </row>
    <row r="16830" spans="1:4" x14ac:dyDescent="0.25">
      <c r="A16830" s="2">
        <v>540</v>
      </c>
      <c r="B16830">
        <v>18540</v>
      </c>
      <c r="C16830" s="3">
        <v>4601.0488729999997</v>
      </c>
      <c r="D16830" s="2"/>
    </row>
    <row r="16831" spans="1:4" x14ac:dyDescent="0.25">
      <c r="A16831" s="2">
        <v>540</v>
      </c>
      <c r="B16831">
        <v>18541</v>
      </c>
      <c r="C16831" s="3">
        <v>11711.277819000001</v>
      </c>
      <c r="D16831" s="2"/>
    </row>
    <row r="16832" spans="1:4" x14ac:dyDescent="0.25">
      <c r="A16832" s="2">
        <v>540</v>
      </c>
      <c r="B16832">
        <v>18542</v>
      </c>
      <c r="C16832" s="3">
        <v>11777.160760000001</v>
      </c>
      <c r="D16832" s="2"/>
    </row>
    <row r="16833" spans="1:4" x14ac:dyDescent="0.25">
      <c r="A16833" s="2">
        <v>540</v>
      </c>
      <c r="B16833">
        <v>18543</v>
      </c>
      <c r="C16833" s="3">
        <v>7016.6236689999996</v>
      </c>
      <c r="D16833" s="2"/>
    </row>
    <row r="16834" spans="1:4" x14ac:dyDescent="0.25">
      <c r="A16834" s="2">
        <v>540</v>
      </c>
      <c r="B16834">
        <v>18544</v>
      </c>
      <c r="C16834" s="3">
        <v>7168.6144700000004</v>
      </c>
      <c r="D16834" s="2"/>
    </row>
    <row r="16835" spans="1:4" x14ac:dyDescent="0.25">
      <c r="A16835" s="2">
        <v>540</v>
      </c>
      <c r="B16835">
        <v>18545</v>
      </c>
      <c r="C16835" s="3">
        <v>5187.9166919999998</v>
      </c>
      <c r="D16835" s="2"/>
    </row>
    <row r="16836" spans="1:4" x14ac:dyDescent="0.25">
      <c r="A16836" s="2">
        <v>540</v>
      </c>
      <c r="B16836">
        <v>18546</v>
      </c>
      <c r="C16836" s="3">
        <v>5937.3787979999997</v>
      </c>
      <c r="D16836" s="2"/>
    </row>
    <row r="16837" spans="1:4" x14ac:dyDescent="0.25">
      <c r="A16837" s="2">
        <v>540</v>
      </c>
      <c r="B16837">
        <v>18547</v>
      </c>
      <c r="C16837" s="3">
        <v>9361.5197499999995</v>
      </c>
      <c r="D16837" s="2"/>
    </row>
    <row r="16838" spans="1:4" x14ac:dyDescent="0.25">
      <c r="A16838" s="2">
        <v>540</v>
      </c>
      <c r="B16838">
        <v>18548</v>
      </c>
      <c r="C16838" s="3">
        <v>9532.6007659999996</v>
      </c>
      <c r="D16838" s="2"/>
    </row>
    <row r="16839" spans="1:4" x14ac:dyDescent="0.25">
      <c r="A16839" s="2">
        <v>540</v>
      </c>
      <c r="B16839">
        <v>18549</v>
      </c>
      <c r="C16839" s="3">
        <v>306.077991</v>
      </c>
      <c r="D16839" s="2"/>
    </row>
    <row r="16840" spans="1:4" x14ac:dyDescent="0.25">
      <c r="A16840" s="2">
        <v>540</v>
      </c>
      <c r="B16840">
        <v>18550</v>
      </c>
      <c r="C16840" s="3">
        <v>240.253929</v>
      </c>
      <c r="D16840" s="2"/>
    </row>
    <row r="16841" spans="1:4" x14ac:dyDescent="0.25">
      <c r="A16841" s="2">
        <v>540</v>
      </c>
      <c r="B16841">
        <v>18551</v>
      </c>
      <c r="C16841" s="3">
        <v>3139.140802333</v>
      </c>
      <c r="D16841" s="2"/>
    </row>
    <row r="16842" spans="1:4" x14ac:dyDescent="0.25">
      <c r="A16842" s="2">
        <v>540</v>
      </c>
      <c r="B16842">
        <v>18552</v>
      </c>
      <c r="C16842" s="3">
        <v>3210.1939043329999</v>
      </c>
      <c r="D16842" s="2"/>
    </row>
    <row r="16843" spans="1:4" x14ac:dyDescent="0.25">
      <c r="A16843" s="2">
        <v>540</v>
      </c>
      <c r="B16843">
        <v>18553</v>
      </c>
      <c r="C16843" s="3">
        <v>1303.0471293329999</v>
      </c>
      <c r="D16843" s="2"/>
    </row>
    <row r="16844" spans="1:4" x14ac:dyDescent="0.25">
      <c r="A16844" s="2">
        <v>540</v>
      </c>
      <c r="B16844">
        <v>18554</v>
      </c>
      <c r="C16844" s="3">
        <v>1323.023354333</v>
      </c>
      <c r="D16844" s="2"/>
    </row>
    <row r="16845" spans="1:4" x14ac:dyDescent="0.25">
      <c r="A16845" s="2">
        <v>540</v>
      </c>
      <c r="B16845">
        <v>18555</v>
      </c>
      <c r="C16845" s="3">
        <v>3059.7939759999999</v>
      </c>
      <c r="D16845" s="2"/>
    </row>
    <row r="16846" spans="1:4" x14ac:dyDescent="0.25">
      <c r="A16846" s="2">
        <v>540</v>
      </c>
      <c r="B16846">
        <v>18556</v>
      </c>
      <c r="C16846" s="3">
        <v>3569.267636</v>
      </c>
      <c r="D16846" s="2"/>
    </row>
    <row r="16847" spans="1:4" x14ac:dyDescent="0.25">
      <c r="A16847" s="2">
        <v>540</v>
      </c>
      <c r="B16847">
        <v>18557</v>
      </c>
      <c r="C16847" s="3">
        <v>3954.7213080000001</v>
      </c>
      <c r="D16847" s="2"/>
    </row>
    <row r="16848" spans="1:4" x14ac:dyDescent="0.25">
      <c r="A16848" s="2">
        <v>540</v>
      </c>
      <c r="B16848">
        <v>18558</v>
      </c>
      <c r="C16848" s="3">
        <v>3934.0186239999998</v>
      </c>
      <c r="D16848" s="2"/>
    </row>
    <row r="16849" spans="1:4" x14ac:dyDescent="0.25">
      <c r="A16849" s="2">
        <v>540</v>
      </c>
      <c r="B16849">
        <v>18559</v>
      </c>
      <c r="C16849" s="3">
        <v>4086.1615393329998</v>
      </c>
      <c r="D16849" s="2"/>
    </row>
    <row r="16850" spans="1:4" x14ac:dyDescent="0.25">
      <c r="A16850" s="2">
        <v>540</v>
      </c>
      <c r="B16850">
        <v>18560</v>
      </c>
      <c r="C16850" s="3">
        <v>4013.2049913330002</v>
      </c>
      <c r="D16850" s="2"/>
    </row>
    <row r="16851" spans="1:4" x14ac:dyDescent="0.25">
      <c r="A16851" s="2">
        <v>540</v>
      </c>
      <c r="B16851">
        <v>18561</v>
      </c>
      <c r="C16851" s="3">
        <v>9657.6166450000001</v>
      </c>
      <c r="D16851" s="2"/>
    </row>
    <row r="16852" spans="1:4" x14ac:dyDescent="0.25">
      <c r="A16852" s="2">
        <v>540</v>
      </c>
      <c r="B16852">
        <v>18562</v>
      </c>
      <c r="C16852" s="3">
        <v>9628.6314590000002</v>
      </c>
      <c r="D16852" s="2"/>
    </row>
    <row r="16853" spans="1:4" x14ac:dyDescent="0.25">
      <c r="A16853" s="2">
        <v>540</v>
      </c>
      <c r="B16853">
        <v>18563</v>
      </c>
      <c r="C16853" s="3">
        <v>2609.5139159999999</v>
      </c>
      <c r="D16853" s="2"/>
    </row>
    <row r="16854" spans="1:4" x14ac:dyDescent="0.25">
      <c r="A16854" s="2">
        <v>540</v>
      </c>
      <c r="B16854">
        <v>18564</v>
      </c>
      <c r="C16854" s="3">
        <v>2609.5139159999999</v>
      </c>
      <c r="D16854" s="2"/>
    </row>
    <row r="16855" spans="1:4" x14ac:dyDescent="0.25">
      <c r="A16855" s="2">
        <v>540</v>
      </c>
      <c r="B16855">
        <v>18565</v>
      </c>
      <c r="C16855" s="3">
        <v>94.577588000000006</v>
      </c>
      <c r="D16855" s="2"/>
    </row>
    <row r="16856" spans="1:4" x14ac:dyDescent="0.25">
      <c r="A16856" s="2">
        <v>540</v>
      </c>
      <c r="B16856">
        <v>18566</v>
      </c>
      <c r="C16856" s="3">
        <v>9050.9778349999997</v>
      </c>
      <c r="D16856" s="2"/>
    </row>
    <row r="16857" spans="1:4" x14ac:dyDescent="0.25">
      <c r="A16857" s="2">
        <v>540</v>
      </c>
      <c r="B16857">
        <v>18567</v>
      </c>
      <c r="C16857" s="3">
        <v>10971.637621</v>
      </c>
      <c r="D16857" s="2"/>
    </row>
    <row r="16858" spans="1:4" x14ac:dyDescent="0.25">
      <c r="A16858" s="2">
        <v>540</v>
      </c>
      <c r="B16858">
        <v>18568</v>
      </c>
      <c r="C16858" s="3">
        <v>10971.637621</v>
      </c>
      <c r="D16858" s="2"/>
    </row>
    <row r="16859" spans="1:4" x14ac:dyDescent="0.25">
      <c r="A16859" s="2">
        <v>540</v>
      </c>
      <c r="B16859">
        <v>18569</v>
      </c>
      <c r="C16859" s="3">
        <v>6263.4113253329997</v>
      </c>
      <c r="D16859" s="2"/>
    </row>
    <row r="16860" spans="1:4" x14ac:dyDescent="0.25">
      <c r="A16860" s="2">
        <v>540</v>
      </c>
      <c r="B16860">
        <v>18570</v>
      </c>
      <c r="C16860" s="3">
        <v>6263.4113253329997</v>
      </c>
      <c r="D16860" s="2"/>
    </row>
    <row r="16861" spans="1:4" x14ac:dyDescent="0.25">
      <c r="A16861" s="2">
        <v>540</v>
      </c>
      <c r="B16861">
        <v>18572</v>
      </c>
      <c r="C16861" s="3">
        <v>10350.181844999999</v>
      </c>
      <c r="D16861" s="2"/>
    </row>
    <row r="16862" spans="1:4" x14ac:dyDescent="0.25">
      <c r="A16862" s="2">
        <v>540</v>
      </c>
      <c r="B16862">
        <v>18573</v>
      </c>
      <c r="C16862" s="3">
        <v>10419.843997</v>
      </c>
      <c r="D16862" s="2"/>
    </row>
    <row r="16863" spans="1:4" x14ac:dyDescent="0.25">
      <c r="A16863" s="2">
        <v>540</v>
      </c>
      <c r="B16863">
        <v>18574</v>
      </c>
      <c r="C16863" s="3">
        <v>3627.5189719999998</v>
      </c>
      <c r="D16863" s="2"/>
    </row>
    <row r="16864" spans="1:4" x14ac:dyDescent="0.25">
      <c r="A16864" s="2">
        <v>540</v>
      </c>
      <c r="B16864">
        <v>18575</v>
      </c>
      <c r="C16864" s="3">
        <v>3743.4757719999998</v>
      </c>
      <c r="D16864" s="2"/>
    </row>
    <row r="16865" spans="1:4" x14ac:dyDescent="0.25">
      <c r="A16865" s="2">
        <v>540</v>
      </c>
      <c r="B16865">
        <v>18576</v>
      </c>
      <c r="C16865" s="3">
        <v>3523.4773599999999</v>
      </c>
      <c r="D16865" s="2"/>
    </row>
    <row r="16866" spans="1:4" x14ac:dyDescent="0.25">
      <c r="A16866" s="2">
        <v>540</v>
      </c>
      <c r="B16866">
        <v>18577</v>
      </c>
      <c r="C16866" s="3">
        <v>3508.0303549999999</v>
      </c>
      <c r="D16866" s="2"/>
    </row>
    <row r="16867" spans="1:4" x14ac:dyDescent="0.25">
      <c r="A16867" s="2">
        <v>540</v>
      </c>
      <c r="B16867">
        <v>18578</v>
      </c>
      <c r="C16867" s="3">
        <v>496.17770100000001</v>
      </c>
      <c r="D16867" s="2"/>
    </row>
    <row r="16868" spans="1:4" x14ac:dyDescent="0.25">
      <c r="A16868" s="2">
        <v>540</v>
      </c>
      <c r="B16868">
        <v>18579</v>
      </c>
      <c r="C16868" s="3">
        <v>539.48695499999997</v>
      </c>
      <c r="D16868" s="2"/>
    </row>
    <row r="16869" spans="1:4" x14ac:dyDescent="0.25">
      <c r="A16869" s="2">
        <v>540</v>
      </c>
      <c r="B16869">
        <v>18580</v>
      </c>
      <c r="C16869" s="3">
        <v>9050.9778349999997</v>
      </c>
      <c r="D16869" s="2"/>
    </row>
    <row r="16870" spans="1:4" x14ac:dyDescent="0.25">
      <c r="A16870" s="2">
        <v>540</v>
      </c>
      <c r="B16870">
        <v>18581</v>
      </c>
      <c r="C16870" s="3">
        <v>3591.409744</v>
      </c>
      <c r="D16870" s="2"/>
    </row>
    <row r="16871" spans="1:4" x14ac:dyDescent="0.25">
      <c r="A16871" s="2">
        <v>540</v>
      </c>
      <c r="B16871">
        <v>18582</v>
      </c>
      <c r="C16871" s="3">
        <v>3580.0317559999999</v>
      </c>
      <c r="D16871" s="2"/>
    </row>
    <row r="16872" spans="1:4" x14ac:dyDescent="0.25">
      <c r="A16872" s="2">
        <v>540</v>
      </c>
      <c r="B16872">
        <v>18583</v>
      </c>
      <c r="C16872" s="3">
        <v>2515.54322</v>
      </c>
      <c r="D16872" s="2"/>
    </row>
    <row r="16873" spans="1:4" x14ac:dyDescent="0.25">
      <c r="A16873" s="2">
        <v>540</v>
      </c>
      <c r="B16873">
        <v>18584</v>
      </c>
      <c r="C16873" s="3">
        <v>2515.54322</v>
      </c>
      <c r="D16873" s="2"/>
    </row>
    <row r="16874" spans="1:4" x14ac:dyDescent="0.25">
      <c r="A16874" s="2">
        <v>540</v>
      </c>
      <c r="B16874">
        <v>18585</v>
      </c>
      <c r="C16874" s="3">
        <v>3449.4808440000002</v>
      </c>
      <c r="D16874" s="2"/>
    </row>
    <row r="16875" spans="1:4" x14ac:dyDescent="0.25">
      <c r="A16875" s="2">
        <v>540</v>
      </c>
      <c r="B16875">
        <v>18586</v>
      </c>
      <c r="C16875" s="3">
        <v>3553.7963450000002</v>
      </c>
      <c r="D16875" s="2"/>
    </row>
    <row r="16876" spans="1:4" x14ac:dyDescent="0.25">
      <c r="A16876" s="2">
        <v>540</v>
      </c>
      <c r="B16876">
        <v>18587</v>
      </c>
      <c r="C16876" s="3">
        <v>16121.902453999999</v>
      </c>
      <c r="D16876" s="2"/>
    </row>
    <row r="16877" spans="1:4" x14ac:dyDescent="0.25">
      <c r="A16877" s="2">
        <v>540</v>
      </c>
      <c r="B16877">
        <v>18588</v>
      </c>
      <c r="C16877" s="3">
        <v>15987.270567</v>
      </c>
      <c r="D16877" s="2"/>
    </row>
    <row r="16878" spans="1:4" x14ac:dyDescent="0.25">
      <c r="A16878" s="2">
        <v>540</v>
      </c>
      <c r="B16878">
        <v>18589</v>
      </c>
      <c r="C16878" s="3">
        <v>1152.8851079999999</v>
      </c>
      <c r="D16878" s="2"/>
    </row>
    <row r="16879" spans="1:4" x14ac:dyDescent="0.25">
      <c r="A16879" s="2">
        <v>540</v>
      </c>
      <c r="B16879">
        <v>18590</v>
      </c>
      <c r="C16879" s="3">
        <v>1116.620365</v>
      </c>
      <c r="D16879" s="2"/>
    </row>
    <row r="16880" spans="1:4" x14ac:dyDescent="0.25">
      <c r="A16880" s="2">
        <v>540</v>
      </c>
      <c r="B16880">
        <v>18591</v>
      </c>
      <c r="C16880" s="3">
        <v>14759.277814999999</v>
      </c>
      <c r="D16880" s="2"/>
    </row>
    <row r="16881" spans="1:4" x14ac:dyDescent="0.25">
      <c r="A16881" s="2">
        <v>540</v>
      </c>
      <c r="B16881">
        <v>18592</v>
      </c>
      <c r="C16881" s="3">
        <v>14759.277814999999</v>
      </c>
      <c r="D16881" s="2"/>
    </row>
    <row r="16882" spans="1:4" x14ac:dyDescent="0.25">
      <c r="A16882" s="2">
        <v>540</v>
      </c>
      <c r="B16882">
        <v>18593</v>
      </c>
      <c r="C16882" s="3">
        <v>3159.2617489999998</v>
      </c>
      <c r="D16882" s="2"/>
    </row>
    <row r="16883" spans="1:4" x14ac:dyDescent="0.25">
      <c r="A16883" s="2">
        <v>540</v>
      </c>
      <c r="B16883">
        <v>18594</v>
      </c>
      <c r="C16883" s="3">
        <v>3586.0908290000002</v>
      </c>
      <c r="D16883" s="2"/>
    </row>
    <row r="16884" spans="1:4" x14ac:dyDescent="0.25">
      <c r="A16884" s="2">
        <v>540</v>
      </c>
      <c r="B16884">
        <v>18595</v>
      </c>
      <c r="C16884" s="3">
        <v>12423.955945</v>
      </c>
      <c r="D16884" s="2"/>
    </row>
    <row r="16885" spans="1:4" x14ac:dyDescent="0.25">
      <c r="A16885" s="2">
        <v>540</v>
      </c>
      <c r="B16885">
        <v>18596</v>
      </c>
      <c r="C16885" s="3">
        <v>12279.642829</v>
      </c>
      <c r="D16885" s="2"/>
    </row>
    <row r="16886" spans="1:4" x14ac:dyDescent="0.25">
      <c r="A16886" s="2">
        <v>540</v>
      </c>
      <c r="B16886">
        <v>18597</v>
      </c>
      <c r="C16886" s="3">
        <v>16145.755056</v>
      </c>
      <c r="D16886" s="2"/>
    </row>
    <row r="16887" spans="1:4" x14ac:dyDescent="0.25">
      <c r="A16887" s="2">
        <v>540</v>
      </c>
      <c r="B16887">
        <v>18598</v>
      </c>
      <c r="C16887" s="3">
        <v>16247.350195999999</v>
      </c>
      <c r="D16887" s="2"/>
    </row>
    <row r="16888" spans="1:4" x14ac:dyDescent="0.25">
      <c r="A16888" s="2">
        <v>540</v>
      </c>
      <c r="B16888">
        <v>18599</v>
      </c>
      <c r="C16888" s="3">
        <v>10102.575089</v>
      </c>
      <c r="D16888" s="2"/>
    </row>
    <row r="16889" spans="1:4" x14ac:dyDescent="0.25">
      <c r="A16889" s="2">
        <v>540</v>
      </c>
      <c r="B16889">
        <v>18600</v>
      </c>
      <c r="C16889" s="3">
        <v>10102.575089</v>
      </c>
      <c r="D16889" s="2"/>
    </row>
    <row r="16890" spans="1:4" x14ac:dyDescent="0.25">
      <c r="A16890" s="2">
        <v>540</v>
      </c>
      <c r="B16890">
        <v>18601</v>
      </c>
      <c r="C16890" s="3">
        <v>6135.1784109999999</v>
      </c>
      <c r="D16890" s="2"/>
    </row>
    <row r="16891" spans="1:4" x14ac:dyDescent="0.25">
      <c r="A16891" s="2">
        <v>540</v>
      </c>
      <c r="B16891">
        <v>18602</v>
      </c>
      <c r="C16891" s="3">
        <v>5780.4225429999997</v>
      </c>
      <c r="D16891" s="2"/>
    </row>
    <row r="16892" spans="1:4" x14ac:dyDescent="0.25">
      <c r="A16892" s="2">
        <v>540</v>
      </c>
      <c r="B16892">
        <v>18603</v>
      </c>
      <c r="C16892" s="3">
        <v>14217.221960999999</v>
      </c>
      <c r="D16892" s="2"/>
    </row>
    <row r="16893" spans="1:4" x14ac:dyDescent="0.25">
      <c r="A16893" s="2">
        <v>540</v>
      </c>
      <c r="B16893">
        <v>18604</v>
      </c>
      <c r="C16893" s="3">
        <v>14217.221960999999</v>
      </c>
      <c r="D16893" s="2"/>
    </row>
    <row r="16894" spans="1:4" x14ac:dyDescent="0.25">
      <c r="A16894" s="2">
        <v>540</v>
      </c>
      <c r="B16894">
        <v>18605</v>
      </c>
      <c r="C16894" s="3">
        <v>4301.7341109999998</v>
      </c>
      <c r="D16894" s="2"/>
    </row>
    <row r="16895" spans="1:4" x14ac:dyDescent="0.25">
      <c r="A16895" s="2">
        <v>540</v>
      </c>
      <c r="B16895">
        <v>18606</v>
      </c>
      <c r="C16895" s="3">
        <v>5044.0813639999997</v>
      </c>
      <c r="D16895" s="2"/>
    </row>
    <row r="16896" spans="1:4" x14ac:dyDescent="0.25">
      <c r="A16896" s="2">
        <v>540</v>
      </c>
      <c r="B16896">
        <v>18607</v>
      </c>
      <c r="C16896" s="3">
        <v>13612.650165999999</v>
      </c>
      <c r="D16896" s="2"/>
    </row>
    <row r="16897" spans="1:4" x14ac:dyDescent="0.25">
      <c r="A16897" s="2">
        <v>540</v>
      </c>
      <c r="B16897">
        <v>18608</v>
      </c>
      <c r="C16897" s="3">
        <v>13612.650165999999</v>
      </c>
      <c r="D16897" s="2"/>
    </row>
    <row r="16898" spans="1:4" x14ac:dyDescent="0.25">
      <c r="A16898" s="2">
        <v>540</v>
      </c>
      <c r="B16898">
        <v>18609</v>
      </c>
      <c r="C16898" s="3">
        <v>1790.6986979999999</v>
      </c>
      <c r="D16898" s="2"/>
    </row>
    <row r="16899" spans="1:4" x14ac:dyDescent="0.25">
      <c r="A16899" s="2">
        <v>540</v>
      </c>
      <c r="B16899">
        <v>18610</v>
      </c>
      <c r="C16899" s="3">
        <v>2012.6341</v>
      </c>
      <c r="D16899" s="2"/>
    </row>
    <row r="16900" spans="1:4" x14ac:dyDescent="0.25">
      <c r="A16900" s="2">
        <v>540</v>
      </c>
      <c r="B16900">
        <v>18611</v>
      </c>
      <c r="C16900" s="3">
        <v>15808.896060999999</v>
      </c>
      <c r="D16900" s="2"/>
    </row>
    <row r="16901" spans="1:4" x14ac:dyDescent="0.25">
      <c r="A16901" s="2">
        <v>540</v>
      </c>
      <c r="B16901">
        <v>18612</v>
      </c>
      <c r="C16901" s="3">
        <v>15914.115023</v>
      </c>
      <c r="D16901" s="2"/>
    </row>
    <row r="16902" spans="1:4" x14ac:dyDescent="0.25">
      <c r="A16902" s="2">
        <v>540</v>
      </c>
      <c r="B16902">
        <v>18613</v>
      </c>
      <c r="C16902" s="3">
        <v>2344.6131190000001</v>
      </c>
      <c r="D16902" s="2"/>
    </row>
    <row r="16903" spans="1:4" x14ac:dyDescent="0.25">
      <c r="A16903" s="2">
        <v>540</v>
      </c>
      <c r="B16903">
        <v>18614</v>
      </c>
      <c r="C16903" s="3">
        <v>2220.371404</v>
      </c>
      <c r="D16903" s="2"/>
    </row>
    <row r="16904" spans="1:4" x14ac:dyDescent="0.25">
      <c r="A16904" s="2">
        <v>540</v>
      </c>
      <c r="B16904">
        <v>18615</v>
      </c>
      <c r="C16904" s="3">
        <v>16170.281003</v>
      </c>
      <c r="D16904" s="2"/>
    </row>
    <row r="16905" spans="1:4" x14ac:dyDescent="0.25">
      <c r="A16905" s="2">
        <v>540</v>
      </c>
      <c r="B16905">
        <v>18616</v>
      </c>
      <c r="C16905" s="3">
        <v>16390.437189</v>
      </c>
      <c r="D16905" s="2"/>
    </row>
    <row r="16906" spans="1:4" x14ac:dyDescent="0.25">
      <c r="A16906" s="2">
        <v>540</v>
      </c>
      <c r="B16906">
        <v>18617</v>
      </c>
      <c r="C16906" s="3">
        <v>2978.4915040000001</v>
      </c>
      <c r="D16906" s="2"/>
    </row>
    <row r="16907" spans="1:4" x14ac:dyDescent="0.25">
      <c r="A16907" s="2">
        <v>540</v>
      </c>
      <c r="B16907">
        <v>18618</v>
      </c>
      <c r="C16907" s="3">
        <v>2625.103333</v>
      </c>
      <c r="D16907" s="2"/>
    </row>
    <row r="16908" spans="1:4" x14ac:dyDescent="0.25">
      <c r="A16908" s="2">
        <v>540</v>
      </c>
      <c r="B16908">
        <v>18619</v>
      </c>
      <c r="C16908" s="3">
        <v>7773.7485290000004</v>
      </c>
      <c r="D16908" s="2"/>
    </row>
    <row r="16909" spans="1:4" x14ac:dyDescent="0.25">
      <c r="A16909" s="2">
        <v>540</v>
      </c>
      <c r="B16909">
        <v>18620</v>
      </c>
      <c r="C16909" s="3">
        <v>6778.2567280000003</v>
      </c>
      <c r="D16909" s="2"/>
    </row>
    <row r="16910" spans="1:4" x14ac:dyDescent="0.25">
      <c r="A16910" s="2">
        <v>540</v>
      </c>
      <c r="B16910">
        <v>18621</v>
      </c>
      <c r="C16910" s="3">
        <v>7372.9079240000001</v>
      </c>
      <c r="D16910" s="2"/>
    </row>
    <row r="16911" spans="1:4" x14ac:dyDescent="0.25">
      <c r="A16911" s="2">
        <v>540</v>
      </c>
      <c r="B16911">
        <v>18622</v>
      </c>
      <c r="C16911" s="3">
        <v>7372.9079240000001</v>
      </c>
      <c r="D16911" s="2"/>
    </row>
    <row r="16912" spans="1:4" x14ac:dyDescent="0.25">
      <c r="A16912" s="2">
        <v>540</v>
      </c>
      <c r="B16912">
        <v>18623</v>
      </c>
      <c r="C16912" s="3">
        <v>4832.6354339999998</v>
      </c>
      <c r="D16912" s="2"/>
    </row>
    <row r="16913" spans="1:4" x14ac:dyDescent="0.25">
      <c r="A16913" s="2">
        <v>540</v>
      </c>
      <c r="B16913">
        <v>18624</v>
      </c>
      <c r="C16913" s="3">
        <v>4369.6047850000004</v>
      </c>
      <c r="D16913" s="2"/>
    </row>
    <row r="16914" spans="1:4" x14ac:dyDescent="0.25">
      <c r="A16914" s="2">
        <v>540</v>
      </c>
      <c r="B16914">
        <v>18625</v>
      </c>
      <c r="C16914" s="3">
        <v>12678.266836999999</v>
      </c>
      <c r="D16914" s="2"/>
    </row>
    <row r="16915" spans="1:4" x14ac:dyDescent="0.25">
      <c r="A16915" s="2">
        <v>540</v>
      </c>
      <c r="B16915">
        <v>18626</v>
      </c>
      <c r="C16915" s="3">
        <v>12678.266836999999</v>
      </c>
      <c r="D16915" s="2"/>
    </row>
    <row r="16916" spans="1:4" x14ac:dyDescent="0.25">
      <c r="A16916" s="2">
        <v>540</v>
      </c>
      <c r="B16916">
        <v>18627</v>
      </c>
      <c r="C16916" s="3">
        <v>5769.3213660000001</v>
      </c>
      <c r="D16916" s="2"/>
    </row>
    <row r="16917" spans="1:4" x14ac:dyDescent="0.25">
      <c r="A16917" s="2">
        <v>540</v>
      </c>
      <c r="B16917">
        <v>18628</v>
      </c>
      <c r="C16917" s="3">
        <v>11948.708242999999</v>
      </c>
      <c r="D16917" s="2"/>
    </row>
    <row r="16918" spans="1:4" x14ac:dyDescent="0.25">
      <c r="A16918" s="2">
        <v>540</v>
      </c>
      <c r="B16918">
        <v>18629</v>
      </c>
      <c r="C16918" s="3">
        <v>10091.504414999999</v>
      </c>
      <c r="D16918" s="2"/>
    </row>
    <row r="16919" spans="1:4" x14ac:dyDescent="0.25">
      <c r="A16919" s="2">
        <v>540</v>
      </c>
      <c r="B16919">
        <v>18630</v>
      </c>
      <c r="C16919" s="3">
        <v>10130.183433</v>
      </c>
      <c r="D16919" s="2"/>
    </row>
    <row r="16920" spans="1:4" x14ac:dyDescent="0.25">
      <c r="A16920" s="2">
        <v>540</v>
      </c>
      <c r="B16920">
        <v>18631</v>
      </c>
      <c r="C16920" s="3">
        <v>11527.345787</v>
      </c>
      <c r="D16920" s="2"/>
    </row>
    <row r="16921" spans="1:4" x14ac:dyDescent="0.25">
      <c r="A16921" s="2">
        <v>540</v>
      </c>
      <c r="B16921">
        <v>18632</v>
      </c>
      <c r="C16921" s="3">
        <v>11452.886592999999</v>
      </c>
      <c r="D16921" s="2"/>
    </row>
    <row r="16922" spans="1:4" x14ac:dyDescent="0.25">
      <c r="A16922" s="2">
        <v>540</v>
      </c>
      <c r="B16922">
        <v>18633</v>
      </c>
      <c r="C16922" s="3">
        <v>695.21070599999996</v>
      </c>
      <c r="D16922" s="2"/>
    </row>
    <row r="16923" spans="1:4" x14ac:dyDescent="0.25">
      <c r="A16923" s="2">
        <v>540</v>
      </c>
      <c r="B16923">
        <v>18634</v>
      </c>
      <c r="C16923" s="3">
        <v>694.07508700000005</v>
      </c>
      <c r="D16923" s="2"/>
    </row>
    <row r="16924" spans="1:4" x14ac:dyDescent="0.25">
      <c r="A16924" s="2">
        <v>540</v>
      </c>
      <c r="B16924">
        <v>18635</v>
      </c>
      <c r="C16924" s="3">
        <v>14586.185501</v>
      </c>
      <c r="D16924" s="2"/>
    </row>
    <row r="16925" spans="1:4" x14ac:dyDescent="0.25">
      <c r="A16925" s="2">
        <v>540</v>
      </c>
      <c r="B16925">
        <v>18636</v>
      </c>
      <c r="C16925" s="3">
        <v>14560.637913</v>
      </c>
      <c r="D16925" s="2"/>
    </row>
    <row r="16926" spans="1:4" x14ac:dyDescent="0.25">
      <c r="A16926" s="2">
        <v>540</v>
      </c>
      <c r="B16926">
        <v>18637</v>
      </c>
      <c r="C16926" s="3">
        <v>7586.774367</v>
      </c>
      <c r="D16926" s="2"/>
    </row>
    <row r="16927" spans="1:4" x14ac:dyDescent="0.25">
      <c r="A16927" s="2">
        <v>540</v>
      </c>
      <c r="B16927">
        <v>18638</v>
      </c>
      <c r="C16927" s="3">
        <v>7128.4211859999996</v>
      </c>
      <c r="D16927" s="2"/>
    </row>
    <row r="16928" spans="1:4" x14ac:dyDescent="0.25">
      <c r="A16928" s="2">
        <v>540</v>
      </c>
      <c r="B16928">
        <v>18639</v>
      </c>
      <c r="C16928" s="3">
        <v>14018.934005999999</v>
      </c>
      <c r="D16928" s="2"/>
    </row>
    <row r="16929" spans="1:4" x14ac:dyDescent="0.25">
      <c r="A16929" s="2">
        <v>540</v>
      </c>
      <c r="B16929">
        <v>18640</v>
      </c>
      <c r="C16929" s="3">
        <v>14086.410607</v>
      </c>
      <c r="D16929" s="2"/>
    </row>
    <row r="16930" spans="1:4" x14ac:dyDescent="0.25">
      <c r="A16930" s="2">
        <v>540</v>
      </c>
      <c r="B16930">
        <v>18641</v>
      </c>
      <c r="C16930" s="3">
        <v>3248.6608930000002</v>
      </c>
      <c r="D16930" s="2"/>
    </row>
    <row r="16931" spans="1:4" x14ac:dyDescent="0.25">
      <c r="A16931" s="2">
        <v>540</v>
      </c>
      <c r="B16931">
        <v>18642</v>
      </c>
      <c r="C16931" s="3">
        <v>3324.0331019999999</v>
      </c>
      <c r="D16931" s="2"/>
    </row>
    <row r="16932" spans="1:4" x14ac:dyDescent="0.25">
      <c r="A16932" s="2">
        <v>540</v>
      </c>
      <c r="B16932">
        <v>18643</v>
      </c>
      <c r="C16932" s="3">
        <v>6826.9464159999998</v>
      </c>
      <c r="D16932" s="2"/>
    </row>
    <row r="16933" spans="1:4" x14ac:dyDescent="0.25">
      <c r="A16933" s="2">
        <v>540</v>
      </c>
      <c r="B16933">
        <v>18644</v>
      </c>
      <c r="C16933" s="3">
        <v>7058.2122890000001</v>
      </c>
      <c r="D16933" s="2"/>
    </row>
    <row r="16934" spans="1:4" x14ac:dyDescent="0.25">
      <c r="A16934" s="2">
        <v>540</v>
      </c>
      <c r="B16934">
        <v>18645</v>
      </c>
      <c r="C16934" s="3">
        <v>16005.741542</v>
      </c>
      <c r="D16934" s="2"/>
    </row>
    <row r="16935" spans="1:4" x14ac:dyDescent="0.25">
      <c r="A16935" s="2">
        <v>540</v>
      </c>
      <c r="B16935">
        <v>18646</v>
      </c>
      <c r="C16935" s="3">
        <v>16051.180571000001</v>
      </c>
      <c r="D16935" s="2"/>
    </row>
    <row r="16936" spans="1:4" x14ac:dyDescent="0.25">
      <c r="A16936" s="2">
        <v>540</v>
      </c>
      <c r="B16936">
        <v>18647</v>
      </c>
      <c r="C16936" s="3">
        <v>4715.5512410000001</v>
      </c>
      <c r="D16936" s="2"/>
    </row>
    <row r="16937" spans="1:4" x14ac:dyDescent="0.25">
      <c r="A16937" s="2">
        <v>540</v>
      </c>
      <c r="B16937">
        <v>18648</v>
      </c>
      <c r="C16937" s="3">
        <v>4569.7057050000003</v>
      </c>
      <c r="D16937" s="2"/>
    </row>
    <row r="16938" spans="1:4" x14ac:dyDescent="0.25">
      <c r="A16938" s="2">
        <v>540</v>
      </c>
      <c r="B16938">
        <v>18649</v>
      </c>
      <c r="C16938" s="3">
        <v>17901.480548</v>
      </c>
      <c r="D16938" s="2"/>
    </row>
    <row r="16939" spans="1:4" x14ac:dyDescent="0.25">
      <c r="A16939" s="2">
        <v>540</v>
      </c>
      <c r="B16939">
        <v>18650</v>
      </c>
      <c r="C16939" s="3">
        <v>17902.091408</v>
      </c>
      <c r="D16939" s="2"/>
    </row>
    <row r="16940" spans="1:4" x14ac:dyDescent="0.25">
      <c r="A16940" s="2">
        <v>540</v>
      </c>
      <c r="B16940">
        <v>18651</v>
      </c>
      <c r="C16940" s="3">
        <v>587.31441099999995</v>
      </c>
      <c r="D16940" s="2"/>
    </row>
    <row r="16941" spans="1:4" x14ac:dyDescent="0.25">
      <c r="A16941" s="2">
        <v>540</v>
      </c>
      <c r="B16941">
        <v>18652</v>
      </c>
      <c r="C16941" s="3">
        <v>574.13999899999999</v>
      </c>
      <c r="D16941" s="2"/>
    </row>
    <row r="16942" spans="1:4" x14ac:dyDescent="0.25">
      <c r="A16942" s="2">
        <v>540</v>
      </c>
      <c r="B16942">
        <v>18653</v>
      </c>
      <c r="C16942" s="3">
        <v>7441.3660970000001</v>
      </c>
      <c r="D16942" s="2"/>
    </row>
    <row r="16943" spans="1:4" x14ac:dyDescent="0.25">
      <c r="A16943" s="2">
        <v>540</v>
      </c>
      <c r="B16943">
        <v>18654</v>
      </c>
      <c r="C16943" s="3">
        <v>18610.162292000001</v>
      </c>
      <c r="D16943" s="2"/>
    </row>
    <row r="16944" spans="1:4" x14ac:dyDescent="0.25">
      <c r="A16944" s="2">
        <v>540</v>
      </c>
      <c r="B16944">
        <v>18655</v>
      </c>
      <c r="C16944" s="3">
        <v>18607.661654</v>
      </c>
      <c r="D16944" s="2"/>
    </row>
    <row r="16945" spans="1:4" x14ac:dyDescent="0.25">
      <c r="A16945" s="2">
        <v>540</v>
      </c>
      <c r="B16945">
        <v>18656</v>
      </c>
      <c r="C16945" s="3">
        <v>5718.0946309999999</v>
      </c>
      <c r="D16945" s="2"/>
    </row>
    <row r="16946" spans="1:4" x14ac:dyDescent="0.25">
      <c r="A16946" s="2">
        <v>540</v>
      </c>
      <c r="B16946">
        <v>18657</v>
      </c>
      <c r="C16946" s="3">
        <v>1337.1177359999999</v>
      </c>
      <c r="D16946" s="2"/>
    </row>
    <row r="16947" spans="1:4" x14ac:dyDescent="0.25">
      <c r="A16947" s="2">
        <v>540</v>
      </c>
      <c r="B16947">
        <v>18658</v>
      </c>
      <c r="C16947" s="3">
        <v>1303.200832</v>
      </c>
      <c r="D16947" s="2"/>
    </row>
    <row r="16948" spans="1:4" x14ac:dyDescent="0.25">
      <c r="A16948" s="2">
        <v>540</v>
      </c>
      <c r="B16948">
        <v>18659</v>
      </c>
      <c r="C16948" s="3">
        <v>17969.919985</v>
      </c>
      <c r="D16948" s="2"/>
    </row>
    <row r="16949" spans="1:4" x14ac:dyDescent="0.25">
      <c r="A16949" s="2">
        <v>540</v>
      </c>
      <c r="B16949">
        <v>18660</v>
      </c>
      <c r="C16949" s="3">
        <v>18215.735562999998</v>
      </c>
      <c r="D16949" s="2"/>
    </row>
    <row r="16950" spans="1:4" x14ac:dyDescent="0.25">
      <c r="A16950" s="2">
        <v>540</v>
      </c>
      <c r="B16950">
        <v>18661</v>
      </c>
      <c r="C16950" s="3">
        <v>1485.1108393330001</v>
      </c>
      <c r="D16950" s="2"/>
    </row>
    <row r="16951" spans="1:4" x14ac:dyDescent="0.25">
      <c r="A16951" s="2">
        <v>540</v>
      </c>
      <c r="B16951">
        <v>18662</v>
      </c>
      <c r="C16951" s="3">
        <v>1493.447029333</v>
      </c>
      <c r="D16951" s="2"/>
    </row>
    <row r="16952" spans="1:4" x14ac:dyDescent="0.25">
      <c r="A16952" s="2">
        <v>540</v>
      </c>
      <c r="B16952">
        <v>18663</v>
      </c>
      <c r="C16952" s="3">
        <v>19370.762033999999</v>
      </c>
      <c r="D16952" s="2"/>
    </row>
    <row r="16953" spans="1:4" x14ac:dyDescent="0.25">
      <c r="A16953" s="2">
        <v>540</v>
      </c>
      <c r="B16953">
        <v>18664</v>
      </c>
      <c r="C16953" s="3">
        <v>19352.157931000002</v>
      </c>
      <c r="D16953" s="2"/>
    </row>
    <row r="16954" spans="1:4" x14ac:dyDescent="0.25">
      <c r="A16954" s="2">
        <v>540</v>
      </c>
      <c r="B16954">
        <v>18665</v>
      </c>
      <c r="C16954" s="3">
        <v>819.923183333</v>
      </c>
      <c r="D16954" s="2"/>
    </row>
    <row r="16955" spans="1:4" x14ac:dyDescent="0.25">
      <c r="A16955" s="2">
        <v>540</v>
      </c>
      <c r="B16955">
        <v>18666</v>
      </c>
      <c r="C16955" s="3">
        <v>846.02252333299998</v>
      </c>
      <c r="D16955" s="2"/>
    </row>
    <row r="16956" spans="1:4" x14ac:dyDescent="0.25">
      <c r="A16956" s="2">
        <v>540</v>
      </c>
      <c r="B16956">
        <v>18667</v>
      </c>
      <c r="C16956" s="3">
        <v>18421.386094000001</v>
      </c>
      <c r="D16956" s="2"/>
    </row>
    <row r="16957" spans="1:4" x14ac:dyDescent="0.25">
      <c r="A16957" s="2">
        <v>540</v>
      </c>
      <c r="B16957">
        <v>18668</v>
      </c>
      <c r="C16957" s="3">
        <v>18431.030037</v>
      </c>
      <c r="D16957" s="2"/>
    </row>
    <row r="16958" spans="1:4" x14ac:dyDescent="0.25">
      <c r="A16958" s="2">
        <v>540</v>
      </c>
      <c r="B16958">
        <v>18669</v>
      </c>
      <c r="C16958" s="3">
        <v>20256.342245</v>
      </c>
      <c r="D16958" s="2"/>
    </row>
    <row r="16959" spans="1:4" x14ac:dyDescent="0.25">
      <c r="A16959" s="2">
        <v>540</v>
      </c>
      <c r="B16959">
        <v>18670</v>
      </c>
      <c r="C16959" s="3">
        <v>20162.302847999999</v>
      </c>
      <c r="D16959" s="2"/>
    </row>
    <row r="16960" spans="1:4" x14ac:dyDescent="0.25">
      <c r="A16960" s="2">
        <v>540</v>
      </c>
      <c r="B16960">
        <v>18671</v>
      </c>
      <c r="C16960" s="3">
        <v>5013.7482659999996</v>
      </c>
      <c r="D16960" s="2"/>
    </row>
    <row r="16961" spans="1:4" x14ac:dyDescent="0.25">
      <c r="A16961" s="2">
        <v>540</v>
      </c>
      <c r="B16961">
        <v>18672</v>
      </c>
      <c r="C16961" s="3">
        <v>4986.7614469999999</v>
      </c>
      <c r="D16961" s="2"/>
    </row>
    <row r="16962" spans="1:4" x14ac:dyDescent="0.25">
      <c r="A16962" s="2">
        <v>540</v>
      </c>
      <c r="B16962">
        <v>18673</v>
      </c>
      <c r="C16962" s="3">
        <v>18614.145594333</v>
      </c>
      <c r="D16962" s="2"/>
    </row>
    <row r="16963" spans="1:4" x14ac:dyDescent="0.25">
      <c r="A16963" s="2">
        <v>540</v>
      </c>
      <c r="B16963">
        <v>18674</v>
      </c>
      <c r="C16963" s="3">
        <v>18839.904522332999</v>
      </c>
      <c r="D16963" s="2"/>
    </row>
    <row r="16964" spans="1:4" x14ac:dyDescent="0.25">
      <c r="A16964" s="2">
        <v>540</v>
      </c>
      <c r="B16964">
        <v>18675</v>
      </c>
      <c r="C16964" s="3">
        <v>5472.7699949999997</v>
      </c>
      <c r="D16964" s="2"/>
    </row>
    <row r="16965" spans="1:4" x14ac:dyDescent="0.25">
      <c r="A16965" s="2">
        <v>540</v>
      </c>
      <c r="B16965">
        <v>18676</v>
      </c>
      <c r="C16965" s="3">
        <v>5461.4820140000002</v>
      </c>
      <c r="D16965" s="2"/>
    </row>
    <row r="16966" spans="1:4" x14ac:dyDescent="0.25">
      <c r="A16966" s="2">
        <v>540</v>
      </c>
      <c r="B16966">
        <v>18677</v>
      </c>
      <c r="C16966" s="3">
        <v>4749.6725310000002</v>
      </c>
      <c r="D16966" s="2"/>
    </row>
    <row r="16967" spans="1:4" x14ac:dyDescent="0.25">
      <c r="A16967" s="2">
        <v>540</v>
      </c>
      <c r="B16967">
        <v>18678</v>
      </c>
      <c r="C16967" s="3">
        <v>4762.006488</v>
      </c>
      <c r="D16967" s="2"/>
    </row>
    <row r="16968" spans="1:4" x14ac:dyDescent="0.25">
      <c r="A16968" s="2">
        <v>540</v>
      </c>
      <c r="B16968">
        <v>18679</v>
      </c>
      <c r="C16968" s="3">
        <v>23011.403971</v>
      </c>
      <c r="D16968" s="2"/>
    </row>
    <row r="16969" spans="1:4" x14ac:dyDescent="0.25">
      <c r="A16969" s="2">
        <v>540</v>
      </c>
      <c r="B16969">
        <v>18680</v>
      </c>
      <c r="C16969" s="3">
        <v>23017.179360999999</v>
      </c>
      <c r="D16969" s="2"/>
    </row>
    <row r="16970" spans="1:4" x14ac:dyDescent="0.25">
      <c r="A16970" s="2">
        <v>540</v>
      </c>
      <c r="B16970">
        <v>18681</v>
      </c>
      <c r="C16970" s="3">
        <v>2633.1220619999999</v>
      </c>
      <c r="D16970" s="2"/>
    </row>
    <row r="16971" spans="1:4" x14ac:dyDescent="0.25">
      <c r="A16971" s="2">
        <v>540</v>
      </c>
      <c r="B16971">
        <v>18682</v>
      </c>
      <c r="C16971" s="3">
        <v>2562.5011800000002</v>
      </c>
      <c r="D16971" s="2"/>
    </row>
    <row r="16972" spans="1:4" x14ac:dyDescent="0.25">
      <c r="A16972" s="2">
        <v>540</v>
      </c>
      <c r="B16972">
        <v>18683</v>
      </c>
      <c r="C16972" s="3">
        <v>25810.489045999999</v>
      </c>
      <c r="D16972" s="2"/>
    </row>
    <row r="16973" spans="1:4" x14ac:dyDescent="0.25">
      <c r="A16973" s="2">
        <v>540</v>
      </c>
      <c r="B16973">
        <v>18684</v>
      </c>
      <c r="C16973" s="3">
        <v>25838.185138000001</v>
      </c>
      <c r="D16973" s="2"/>
    </row>
    <row r="16974" spans="1:4" x14ac:dyDescent="0.25">
      <c r="A16974" s="2">
        <v>540</v>
      </c>
      <c r="B16974">
        <v>18685</v>
      </c>
      <c r="C16974" s="3">
        <v>3954.5448430000001</v>
      </c>
      <c r="D16974" s="2"/>
    </row>
    <row r="16975" spans="1:4" x14ac:dyDescent="0.25">
      <c r="A16975" s="2">
        <v>540</v>
      </c>
      <c r="B16975">
        <v>18686</v>
      </c>
      <c r="C16975" s="3">
        <v>3929.5495390000001</v>
      </c>
      <c r="D16975" s="2"/>
    </row>
    <row r="16976" spans="1:4" x14ac:dyDescent="0.25">
      <c r="A16976" s="2">
        <v>540</v>
      </c>
      <c r="B16976">
        <v>18687</v>
      </c>
      <c r="C16976" s="3">
        <v>22758.551714333</v>
      </c>
      <c r="D16976" s="2"/>
    </row>
    <row r="16977" spans="1:4" x14ac:dyDescent="0.25">
      <c r="A16977" s="2">
        <v>540</v>
      </c>
      <c r="B16977">
        <v>18688</v>
      </c>
      <c r="C16977" s="3">
        <v>23024.986458333002</v>
      </c>
      <c r="D16977" s="2"/>
    </row>
    <row r="16978" spans="1:4" x14ac:dyDescent="0.25">
      <c r="A16978" s="2">
        <v>540</v>
      </c>
      <c r="B16978">
        <v>18689</v>
      </c>
      <c r="C16978" s="3">
        <v>20222.048246333001</v>
      </c>
      <c r="D16978" s="2"/>
    </row>
    <row r="16979" spans="1:4" x14ac:dyDescent="0.25">
      <c r="A16979" s="2">
        <v>540</v>
      </c>
      <c r="B16979">
        <v>18690</v>
      </c>
      <c r="C16979" s="3">
        <v>20432.846733333001</v>
      </c>
      <c r="D16979" s="2"/>
    </row>
    <row r="16980" spans="1:4" x14ac:dyDescent="0.25">
      <c r="A16980" s="2">
        <v>540</v>
      </c>
      <c r="B16980">
        <v>18691</v>
      </c>
      <c r="C16980" s="3">
        <v>4333.7406540000002</v>
      </c>
      <c r="D16980" s="2"/>
    </row>
    <row r="16981" spans="1:4" x14ac:dyDescent="0.25">
      <c r="A16981" s="2">
        <v>540</v>
      </c>
      <c r="B16981">
        <v>18692</v>
      </c>
      <c r="C16981" s="3">
        <v>4333.7406540000002</v>
      </c>
      <c r="D16981" s="2"/>
    </row>
    <row r="16982" spans="1:4" x14ac:dyDescent="0.25">
      <c r="A16982" s="2">
        <v>540</v>
      </c>
      <c r="B16982">
        <v>18693</v>
      </c>
      <c r="C16982" s="3">
        <v>1734.675068</v>
      </c>
      <c r="D16982" s="2"/>
    </row>
    <row r="16983" spans="1:4" x14ac:dyDescent="0.25">
      <c r="A16983" s="2">
        <v>540</v>
      </c>
      <c r="B16983">
        <v>18694</v>
      </c>
      <c r="C16983" s="3">
        <v>1711.958568</v>
      </c>
      <c r="D16983" s="2"/>
    </row>
    <row r="16984" spans="1:4" x14ac:dyDescent="0.25">
      <c r="A16984" s="2">
        <v>540</v>
      </c>
      <c r="B16984">
        <v>18695</v>
      </c>
      <c r="C16984" s="3">
        <v>3254.8197220000002</v>
      </c>
      <c r="D16984" s="2"/>
    </row>
    <row r="16985" spans="1:4" x14ac:dyDescent="0.25">
      <c r="A16985" s="2">
        <v>540</v>
      </c>
      <c r="B16985">
        <v>18696</v>
      </c>
      <c r="C16985" s="3">
        <v>3254.8197220000002</v>
      </c>
      <c r="D16985" s="2"/>
    </row>
    <row r="16986" spans="1:4" x14ac:dyDescent="0.25">
      <c r="A16986" s="2">
        <v>540</v>
      </c>
      <c r="B16986">
        <v>18697</v>
      </c>
      <c r="C16986" s="3">
        <v>1982.2972150000001</v>
      </c>
      <c r="D16986" s="2"/>
    </row>
    <row r="16987" spans="1:4" x14ac:dyDescent="0.25">
      <c r="A16987" s="2">
        <v>540</v>
      </c>
      <c r="B16987">
        <v>18698</v>
      </c>
      <c r="C16987" s="3">
        <v>6000.1787889999996</v>
      </c>
      <c r="D16987" s="2"/>
    </row>
    <row r="16988" spans="1:4" x14ac:dyDescent="0.25">
      <c r="A16988" s="2">
        <v>540</v>
      </c>
      <c r="B16988">
        <v>18699</v>
      </c>
      <c r="C16988" s="3">
        <v>6242.9526740000001</v>
      </c>
      <c r="D16988" s="2"/>
    </row>
    <row r="16989" spans="1:4" x14ac:dyDescent="0.25">
      <c r="A16989" s="2">
        <v>540</v>
      </c>
      <c r="B16989">
        <v>18700</v>
      </c>
      <c r="C16989" s="3">
        <v>6018.6980430000003</v>
      </c>
      <c r="D16989" s="2"/>
    </row>
    <row r="16990" spans="1:4" x14ac:dyDescent="0.25">
      <c r="A16990" s="2">
        <v>540</v>
      </c>
      <c r="B16990">
        <v>18701</v>
      </c>
      <c r="C16990" s="3">
        <v>6140.3719920000003</v>
      </c>
      <c r="D16990" s="2"/>
    </row>
    <row r="16991" spans="1:4" x14ac:dyDescent="0.25">
      <c r="A16991" s="2">
        <v>540</v>
      </c>
      <c r="B16991">
        <v>18702</v>
      </c>
      <c r="C16991" s="3">
        <v>6300.7195810000003</v>
      </c>
      <c r="D16991" s="2"/>
    </row>
    <row r="16992" spans="1:4" x14ac:dyDescent="0.25">
      <c r="A16992" s="2">
        <v>540</v>
      </c>
      <c r="B16992">
        <v>18703</v>
      </c>
      <c r="C16992" s="3">
        <v>4482.106667</v>
      </c>
      <c r="D16992" s="2"/>
    </row>
    <row r="16993" spans="1:4" x14ac:dyDescent="0.25">
      <c r="A16993" s="2">
        <v>540</v>
      </c>
      <c r="B16993">
        <v>18704</v>
      </c>
      <c r="C16993" s="3">
        <v>2857.5829290000001</v>
      </c>
      <c r="D16993" s="2"/>
    </row>
    <row r="16994" spans="1:4" x14ac:dyDescent="0.25">
      <c r="A16994" s="2">
        <v>540</v>
      </c>
      <c r="B16994">
        <v>18705</v>
      </c>
      <c r="C16994" s="3">
        <v>2154.4432280000001</v>
      </c>
      <c r="D16994" s="2"/>
    </row>
    <row r="16995" spans="1:4" x14ac:dyDescent="0.25">
      <c r="A16995" s="2">
        <v>540</v>
      </c>
      <c r="B16995">
        <v>18706</v>
      </c>
      <c r="C16995" s="3">
        <v>2089.857219</v>
      </c>
      <c r="D16995" s="2"/>
    </row>
    <row r="16996" spans="1:4" x14ac:dyDescent="0.25">
      <c r="A16996" s="2">
        <v>540</v>
      </c>
      <c r="B16996">
        <v>18707</v>
      </c>
      <c r="C16996" s="3">
        <v>5839.0085049999998</v>
      </c>
      <c r="D16996" s="2"/>
    </row>
    <row r="16997" spans="1:4" x14ac:dyDescent="0.25">
      <c r="A16997" s="2">
        <v>540</v>
      </c>
      <c r="B16997">
        <v>18708</v>
      </c>
      <c r="C16997" s="3">
        <v>5839.8514789999999</v>
      </c>
      <c r="D16997" s="2"/>
    </row>
    <row r="16998" spans="1:4" x14ac:dyDescent="0.25">
      <c r="A16998" s="2">
        <v>540</v>
      </c>
      <c r="B16998">
        <v>18709</v>
      </c>
      <c r="C16998" s="3">
        <v>4072.4414179999999</v>
      </c>
      <c r="D16998" s="2"/>
    </row>
    <row r="16999" spans="1:4" x14ac:dyDescent="0.25">
      <c r="A16999" s="2">
        <v>540</v>
      </c>
      <c r="B16999">
        <v>18710</v>
      </c>
      <c r="C16999" s="3">
        <v>4072.4414179999999</v>
      </c>
      <c r="D16999" s="2"/>
    </row>
    <row r="17000" spans="1:4" x14ac:dyDescent="0.25">
      <c r="A17000" s="2">
        <v>540</v>
      </c>
      <c r="B17000">
        <v>18711</v>
      </c>
      <c r="C17000" s="3">
        <v>2172.612893</v>
      </c>
      <c r="D17000" s="2"/>
    </row>
    <row r="17001" spans="1:4" x14ac:dyDescent="0.25">
      <c r="A17001" s="2">
        <v>540</v>
      </c>
      <c r="B17001">
        <v>18712</v>
      </c>
      <c r="C17001" s="3">
        <v>2067.3196130000001</v>
      </c>
      <c r="D17001" s="2"/>
    </row>
    <row r="17002" spans="1:4" x14ac:dyDescent="0.25">
      <c r="A17002" s="2">
        <v>540</v>
      </c>
      <c r="B17002">
        <v>18713</v>
      </c>
      <c r="C17002" s="3">
        <v>4520.3894520000003</v>
      </c>
      <c r="D17002" s="2"/>
    </row>
    <row r="17003" spans="1:4" x14ac:dyDescent="0.25">
      <c r="A17003" s="2">
        <v>540</v>
      </c>
      <c r="B17003">
        <v>18714</v>
      </c>
      <c r="C17003" s="3">
        <v>5104.9467180000001</v>
      </c>
      <c r="D17003" s="2"/>
    </row>
    <row r="17004" spans="1:4" x14ac:dyDescent="0.25">
      <c r="A17004" s="2">
        <v>540</v>
      </c>
      <c r="B17004">
        <v>18715</v>
      </c>
      <c r="C17004" s="3">
        <v>5400.2643619999999</v>
      </c>
      <c r="D17004" s="2"/>
    </row>
    <row r="17005" spans="1:4" x14ac:dyDescent="0.25">
      <c r="A17005" s="2">
        <v>540</v>
      </c>
      <c r="B17005">
        <v>18716</v>
      </c>
      <c r="C17005" s="3">
        <v>5603.6380209999998</v>
      </c>
      <c r="D17005" s="2"/>
    </row>
    <row r="17006" spans="1:4" x14ac:dyDescent="0.25">
      <c r="A17006" s="2">
        <v>540</v>
      </c>
      <c r="B17006">
        <v>18717</v>
      </c>
      <c r="C17006" s="3">
        <v>5100.8232580000004</v>
      </c>
      <c r="D17006" s="2"/>
    </row>
    <row r="17007" spans="1:4" x14ac:dyDescent="0.25">
      <c r="A17007" s="2">
        <v>540</v>
      </c>
      <c r="B17007">
        <v>18718</v>
      </c>
      <c r="C17007" s="3">
        <v>5343.553484</v>
      </c>
      <c r="D17007" s="2"/>
    </row>
    <row r="17008" spans="1:4" x14ac:dyDescent="0.25">
      <c r="A17008" s="2">
        <v>540</v>
      </c>
      <c r="B17008">
        <v>18719</v>
      </c>
      <c r="C17008" s="3">
        <v>8670.8279490000004</v>
      </c>
      <c r="D17008" s="2"/>
    </row>
    <row r="17009" spans="1:4" x14ac:dyDescent="0.25">
      <c r="A17009" s="2">
        <v>540</v>
      </c>
      <c r="B17009">
        <v>18720</v>
      </c>
      <c r="C17009" s="3">
        <v>8380.7370790000004</v>
      </c>
      <c r="D17009" s="2"/>
    </row>
    <row r="17010" spans="1:4" x14ac:dyDescent="0.25">
      <c r="A17010" s="2">
        <v>540</v>
      </c>
      <c r="B17010">
        <v>18721</v>
      </c>
      <c r="C17010" s="3">
        <v>184.62313</v>
      </c>
      <c r="D17010" s="2"/>
    </row>
    <row r="17011" spans="1:4" x14ac:dyDescent="0.25">
      <c r="A17011" s="2">
        <v>540</v>
      </c>
      <c r="B17011">
        <v>18722</v>
      </c>
      <c r="C17011" s="3">
        <v>184.62313</v>
      </c>
      <c r="D17011" s="2"/>
    </row>
    <row r="17012" spans="1:4" x14ac:dyDescent="0.25">
      <c r="A17012" s="2">
        <v>540</v>
      </c>
      <c r="B17012">
        <v>18723</v>
      </c>
      <c r="C17012" s="3">
        <v>6914.5470969999997</v>
      </c>
      <c r="D17012" s="2"/>
    </row>
    <row r="17013" spans="1:4" x14ac:dyDescent="0.25">
      <c r="A17013" s="2">
        <v>540</v>
      </c>
      <c r="B17013">
        <v>18724</v>
      </c>
      <c r="C17013" s="3">
        <v>6766.1226500000002</v>
      </c>
      <c r="D17013" s="2"/>
    </row>
    <row r="17014" spans="1:4" x14ac:dyDescent="0.25">
      <c r="A17014" s="2">
        <v>540</v>
      </c>
      <c r="B17014">
        <v>18725</v>
      </c>
      <c r="C17014" s="3">
        <v>1812.828025</v>
      </c>
      <c r="D17014" s="2"/>
    </row>
    <row r="17015" spans="1:4" x14ac:dyDescent="0.25">
      <c r="A17015" s="2">
        <v>540</v>
      </c>
      <c r="B17015">
        <v>18726</v>
      </c>
      <c r="C17015" s="3">
        <v>1681.6432440000001</v>
      </c>
      <c r="D17015" s="2"/>
    </row>
    <row r="17016" spans="1:4" x14ac:dyDescent="0.25">
      <c r="A17016" s="2">
        <v>540</v>
      </c>
      <c r="B17016">
        <v>18727</v>
      </c>
      <c r="C17016" s="3">
        <v>8196.1139480000002</v>
      </c>
      <c r="D17016" s="2"/>
    </row>
    <row r="17017" spans="1:4" x14ac:dyDescent="0.25">
      <c r="A17017" s="2">
        <v>540</v>
      </c>
      <c r="B17017">
        <v>18728</v>
      </c>
      <c r="C17017" s="3">
        <v>8641.6847830000006</v>
      </c>
      <c r="D17017" s="2"/>
    </row>
    <row r="17018" spans="1:4" x14ac:dyDescent="0.25">
      <c r="A17018" s="2">
        <v>540</v>
      </c>
      <c r="B17018">
        <v>18729</v>
      </c>
      <c r="C17018" s="3">
        <v>15996.464311</v>
      </c>
      <c r="D17018" s="2"/>
    </row>
    <row r="17019" spans="1:4" x14ac:dyDescent="0.25">
      <c r="A17019" s="2">
        <v>540</v>
      </c>
      <c r="B17019">
        <v>18730</v>
      </c>
      <c r="C17019" s="3">
        <v>16177.141043</v>
      </c>
      <c r="D17019" s="2"/>
    </row>
    <row r="17020" spans="1:4" x14ac:dyDescent="0.25">
      <c r="A17020" s="2">
        <v>540</v>
      </c>
      <c r="B17020">
        <v>18731</v>
      </c>
      <c r="C17020" s="3">
        <v>4933.895372</v>
      </c>
      <c r="D17020" s="2"/>
    </row>
    <row r="17021" spans="1:4" x14ac:dyDescent="0.25">
      <c r="A17021" s="2">
        <v>540</v>
      </c>
      <c r="B17021">
        <v>18732</v>
      </c>
      <c r="C17021" s="3">
        <v>5896.3510910000005</v>
      </c>
      <c r="D17021" s="2"/>
    </row>
    <row r="17022" spans="1:4" x14ac:dyDescent="0.25">
      <c r="A17022" s="2">
        <v>540</v>
      </c>
      <c r="B17022">
        <v>18733</v>
      </c>
      <c r="C17022" s="3">
        <v>7022.5447059999997</v>
      </c>
      <c r="D17022" s="2"/>
    </row>
    <row r="17023" spans="1:4" x14ac:dyDescent="0.25">
      <c r="A17023" s="2">
        <v>540</v>
      </c>
      <c r="B17023">
        <v>18734</v>
      </c>
      <c r="C17023" s="3">
        <v>7022.5447059999997</v>
      </c>
      <c r="D17023" s="2"/>
    </row>
    <row r="17024" spans="1:4" x14ac:dyDescent="0.25">
      <c r="A17024" s="2">
        <v>540</v>
      </c>
      <c r="B17024">
        <v>18735</v>
      </c>
      <c r="C17024" s="3">
        <v>366.74980499999998</v>
      </c>
      <c r="D17024" s="2"/>
    </row>
    <row r="17025" spans="1:4" x14ac:dyDescent="0.25">
      <c r="A17025" s="2">
        <v>540</v>
      </c>
      <c r="B17025">
        <v>18736</v>
      </c>
      <c r="C17025" s="3">
        <v>494.67205300000001</v>
      </c>
      <c r="D17025" s="2"/>
    </row>
    <row r="17026" spans="1:4" x14ac:dyDescent="0.25">
      <c r="A17026" s="2">
        <v>540</v>
      </c>
      <c r="B17026">
        <v>18737</v>
      </c>
      <c r="C17026" s="3">
        <v>8398.3634860000002</v>
      </c>
      <c r="D17026" s="2"/>
    </row>
    <row r="17027" spans="1:4" x14ac:dyDescent="0.25">
      <c r="A17027" s="2">
        <v>540</v>
      </c>
      <c r="B17027">
        <v>18738</v>
      </c>
      <c r="C17027" s="3">
        <v>8441.9526100000003</v>
      </c>
      <c r="D17027" s="2"/>
    </row>
    <row r="17028" spans="1:4" x14ac:dyDescent="0.25">
      <c r="A17028" s="2">
        <v>540</v>
      </c>
      <c r="B17028">
        <v>18739</v>
      </c>
      <c r="C17028" s="3">
        <v>8459.9989619999997</v>
      </c>
      <c r="D17028" s="2"/>
    </row>
    <row r="17029" spans="1:4" x14ac:dyDescent="0.25">
      <c r="A17029" s="2">
        <v>540</v>
      </c>
      <c r="B17029">
        <v>18740</v>
      </c>
      <c r="C17029" s="3">
        <v>9135.1436570000005</v>
      </c>
      <c r="D17029" s="2"/>
    </row>
    <row r="17030" spans="1:4" x14ac:dyDescent="0.25">
      <c r="A17030" s="2">
        <v>540</v>
      </c>
      <c r="B17030">
        <v>18741</v>
      </c>
      <c r="C17030" s="3">
        <v>2012.13933</v>
      </c>
      <c r="D17030" s="2"/>
    </row>
    <row r="17031" spans="1:4" x14ac:dyDescent="0.25">
      <c r="A17031" s="2">
        <v>540</v>
      </c>
      <c r="B17031">
        <v>18742</v>
      </c>
      <c r="C17031" s="3">
        <v>1969.7827440000001</v>
      </c>
      <c r="D17031" s="2"/>
    </row>
    <row r="17032" spans="1:4" x14ac:dyDescent="0.25">
      <c r="A17032" s="2">
        <v>540</v>
      </c>
      <c r="B17032">
        <v>18743</v>
      </c>
      <c r="C17032" s="3">
        <v>9274.0733629999995</v>
      </c>
      <c r="D17032" s="2"/>
    </row>
    <row r="17033" spans="1:4" x14ac:dyDescent="0.25">
      <c r="A17033" s="2">
        <v>540</v>
      </c>
      <c r="B17033">
        <v>18744</v>
      </c>
      <c r="C17033" s="3">
        <v>9388.1117109999996</v>
      </c>
      <c r="D17033" s="2"/>
    </row>
    <row r="17034" spans="1:4" x14ac:dyDescent="0.25">
      <c r="A17034" s="2">
        <v>540</v>
      </c>
      <c r="B17034">
        <v>18745</v>
      </c>
      <c r="C17034" s="3">
        <v>5260.7324049999997</v>
      </c>
      <c r="D17034" s="2"/>
    </row>
    <row r="17035" spans="1:4" x14ac:dyDescent="0.25">
      <c r="A17035" s="2">
        <v>540</v>
      </c>
      <c r="B17035">
        <v>18746</v>
      </c>
      <c r="C17035" s="3">
        <v>5131.1374400000004</v>
      </c>
      <c r="D17035" s="2"/>
    </row>
    <row r="17036" spans="1:4" x14ac:dyDescent="0.25">
      <c r="A17036" s="2">
        <v>540</v>
      </c>
      <c r="B17036">
        <v>18747</v>
      </c>
      <c r="C17036" s="3">
        <v>10598.861070000001</v>
      </c>
      <c r="D17036" s="2"/>
    </row>
    <row r="17037" spans="1:4" x14ac:dyDescent="0.25">
      <c r="A17037" s="2">
        <v>540</v>
      </c>
      <c r="B17037">
        <v>18748</v>
      </c>
      <c r="C17037" s="3">
        <v>10941.565173999999</v>
      </c>
      <c r="D17037" s="2"/>
    </row>
    <row r="17038" spans="1:4" x14ac:dyDescent="0.25">
      <c r="A17038" s="2">
        <v>540</v>
      </c>
      <c r="B17038">
        <v>18749</v>
      </c>
      <c r="C17038" s="3">
        <v>1168.3743649999999</v>
      </c>
      <c r="D17038" s="2"/>
    </row>
    <row r="17039" spans="1:4" x14ac:dyDescent="0.25">
      <c r="A17039" s="2">
        <v>540</v>
      </c>
      <c r="B17039">
        <v>18750</v>
      </c>
      <c r="C17039" s="3">
        <v>1179.2348770000001</v>
      </c>
      <c r="D17039" s="2"/>
    </row>
    <row r="17040" spans="1:4" x14ac:dyDescent="0.25">
      <c r="A17040" s="2">
        <v>540</v>
      </c>
      <c r="B17040">
        <v>18751</v>
      </c>
      <c r="C17040" s="3">
        <v>2953.5824069999999</v>
      </c>
      <c r="D17040" s="2"/>
    </row>
    <row r="17041" spans="1:4" x14ac:dyDescent="0.25">
      <c r="A17041" s="2">
        <v>540</v>
      </c>
      <c r="B17041">
        <v>18752</v>
      </c>
      <c r="C17041" s="3">
        <v>2967.9800289999998</v>
      </c>
      <c r="D17041" s="2"/>
    </row>
    <row r="17042" spans="1:4" x14ac:dyDescent="0.25">
      <c r="A17042" s="2">
        <v>540</v>
      </c>
      <c r="B17042">
        <v>18753</v>
      </c>
      <c r="C17042" s="3">
        <v>2640.0764450000001</v>
      </c>
      <c r="D17042" s="2"/>
    </row>
    <row r="17043" spans="1:4" x14ac:dyDescent="0.25">
      <c r="A17043" s="2">
        <v>540</v>
      </c>
      <c r="B17043">
        <v>18754</v>
      </c>
      <c r="C17043" s="3">
        <v>2624.183117</v>
      </c>
      <c r="D17043" s="2"/>
    </row>
    <row r="17044" spans="1:4" x14ac:dyDescent="0.25">
      <c r="A17044" s="2">
        <v>540</v>
      </c>
      <c r="B17044">
        <v>18755</v>
      </c>
      <c r="C17044" s="3">
        <v>2989.3014870000002</v>
      </c>
      <c r="D17044" s="2"/>
    </row>
    <row r="17045" spans="1:4" x14ac:dyDescent="0.25">
      <c r="A17045" s="2">
        <v>540</v>
      </c>
      <c r="B17045">
        <v>18756</v>
      </c>
      <c r="C17045" s="3">
        <v>2550.243696</v>
      </c>
      <c r="D17045" s="2"/>
    </row>
    <row r="17046" spans="1:4" x14ac:dyDescent="0.25">
      <c r="A17046" s="2">
        <v>540</v>
      </c>
      <c r="B17046">
        <v>18757</v>
      </c>
      <c r="C17046" s="3">
        <v>4691.5972460000003</v>
      </c>
      <c r="D17046" s="2"/>
    </row>
    <row r="17047" spans="1:4" x14ac:dyDescent="0.25">
      <c r="A17047" s="2">
        <v>540</v>
      </c>
      <c r="B17047">
        <v>18758</v>
      </c>
      <c r="C17047" s="3">
        <v>4680.7664059999997</v>
      </c>
      <c r="D17047" s="2"/>
    </row>
    <row r="17048" spans="1:4" x14ac:dyDescent="0.25">
      <c r="A17048" s="2">
        <v>540</v>
      </c>
      <c r="B17048">
        <v>18759</v>
      </c>
      <c r="C17048" s="3">
        <v>150.95819399999999</v>
      </c>
      <c r="D17048" s="2"/>
    </row>
    <row r="17049" spans="1:4" x14ac:dyDescent="0.25">
      <c r="A17049" s="2">
        <v>540</v>
      </c>
      <c r="B17049">
        <v>18760</v>
      </c>
      <c r="C17049" s="3">
        <v>229.36219600000001</v>
      </c>
      <c r="D17049" s="2"/>
    </row>
    <row r="17050" spans="1:4" x14ac:dyDescent="0.25">
      <c r="A17050" s="2">
        <v>540</v>
      </c>
      <c r="B17050">
        <v>18761</v>
      </c>
      <c r="C17050" s="3">
        <v>5245.797552</v>
      </c>
      <c r="D17050" s="2"/>
    </row>
    <row r="17051" spans="1:4" x14ac:dyDescent="0.25">
      <c r="A17051" s="2">
        <v>540</v>
      </c>
      <c r="B17051">
        <v>18762</v>
      </c>
      <c r="C17051" s="3">
        <v>5632.0180650000002</v>
      </c>
      <c r="D17051" s="2"/>
    </row>
    <row r="17052" spans="1:4" x14ac:dyDescent="0.25">
      <c r="A17052" s="2">
        <v>540</v>
      </c>
      <c r="B17052">
        <v>18763</v>
      </c>
      <c r="C17052" s="3">
        <v>4070.7633639999999</v>
      </c>
      <c r="D17052" s="2"/>
    </row>
    <row r="17053" spans="1:4" x14ac:dyDescent="0.25">
      <c r="A17053" s="2">
        <v>540</v>
      </c>
      <c r="B17053">
        <v>18764</v>
      </c>
      <c r="C17053" s="3">
        <v>4085.5189319999999</v>
      </c>
      <c r="D17053" s="2"/>
    </row>
    <row r="17054" spans="1:4" x14ac:dyDescent="0.25">
      <c r="A17054" s="2">
        <v>540</v>
      </c>
      <c r="B17054">
        <v>18765</v>
      </c>
      <c r="C17054" s="3">
        <v>4729.943972</v>
      </c>
      <c r="D17054" s="2"/>
    </row>
    <row r="17055" spans="1:4" x14ac:dyDescent="0.25">
      <c r="A17055" s="2">
        <v>540</v>
      </c>
      <c r="B17055">
        <v>18766</v>
      </c>
      <c r="C17055" s="3">
        <v>4620.61841</v>
      </c>
      <c r="D17055" s="2"/>
    </row>
    <row r="17056" spans="1:4" x14ac:dyDescent="0.25">
      <c r="A17056" s="2">
        <v>540</v>
      </c>
      <c r="B17056">
        <v>18767</v>
      </c>
      <c r="C17056" s="3">
        <v>2036.7416040000001</v>
      </c>
      <c r="D17056" s="2"/>
    </row>
    <row r="17057" spans="1:4" x14ac:dyDescent="0.25">
      <c r="A17057" s="2">
        <v>540</v>
      </c>
      <c r="B17057">
        <v>18768</v>
      </c>
      <c r="C17057" s="3">
        <v>2046.8646759999999</v>
      </c>
      <c r="D17057" s="2"/>
    </row>
    <row r="17058" spans="1:4" x14ac:dyDescent="0.25">
      <c r="A17058" s="2">
        <v>540</v>
      </c>
      <c r="B17058">
        <v>18769</v>
      </c>
      <c r="C17058" s="3">
        <v>2615.245007</v>
      </c>
      <c r="D17058" s="2"/>
    </row>
    <row r="17059" spans="1:4" x14ac:dyDescent="0.25">
      <c r="A17059" s="2">
        <v>540</v>
      </c>
      <c r="B17059">
        <v>18770</v>
      </c>
      <c r="C17059" s="3">
        <v>1873.9412789999999</v>
      </c>
      <c r="D17059" s="2"/>
    </row>
    <row r="17060" spans="1:4" x14ac:dyDescent="0.25">
      <c r="A17060" s="2">
        <v>540</v>
      </c>
      <c r="B17060">
        <v>18771</v>
      </c>
      <c r="C17060" s="3">
        <v>8121.8865050000004</v>
      </c>
      <c r="D17060" s="2"/>
    </row>
    <row r="17061" spans="1:4" x14ac:dyDescent="0.25">
      <c r="A17061" s="2">
        <v>540</v>
      </c>
      <c r="B17061">
        <v>18772</v>
      </c>
      <c r="C17061" s="3">
        <v>8189.7404790000001</v>
      </c>
      <c r="D17061" s="2"/>
    </row>
    <row r="17062" spans="1:4" x14ac:dyDescent="0.25">
      <c r="A17062" s="2">
        <v>540</v>
      </c>
      <c r="B17062">
        <v>18773</v>
      </c>
      <c r="C17062" s="3">
        <v>1342.7740180000001</v>
      </c>
      <c r="D17062" s="2"/>
    </row>
    <row r="17063" spans="1:4" x14ac:dyDescent="0.25">
      <c r="A17063" s="2">
        <v>540</v>
      </c>
      <c r="B17063">
        <v>18774</v>
      </c>
      <c r="C17063" s="3">
        <v>1090.4538560000001</v>
      </c>
      <c r="D17063" s="2"/>
    </row>
    <row r="17064" spans="1:4" x14ac:dyDescent="0.25">
      <c r="A17064" s="2">
        <v>540</v>
      </c>
      <c r="B17064">
        <v>18775</v>
      </c>
      <c r="C17064" s="3">
        <v>10030.409985</v>
      </c>
      <c r="D17064" s="2"/>
    </row>
    <row r="17065" spans="1:4" x14ac:dyDescent="0.25">
      <c r="A17065" s="2">
        <v>540</v>
      </c>
      <c r="B17065">
        <v>18776</v>
      </c>
      <c r="C17065" s="3">
        <v>10030.409985</v>
      </c>
      <c r="D17065" s="2"/>
    </row>
    <row r="17066" spans="1:4" x14ac:dyDescent="0.25">
      <c r="A17066" s="2">
        <v>540</v>
      </c>
      <c r="B17066">
        <v>18777</v>
      </c>
      <c r="C17066" s="3">
        <v>5209.0902530000003</v>
      </c>
      <c r="D17066" s="2"/>
    </row>
    <row r="17067" spans="1:4" x14ac:dyDescent="0.25">
      <c r="A17067" s="2">
        <v>540</v>
      </c>
      <c r="B17067">
        <v>18778</v>
      </c>
      <c r="C17067" s="3">
        <v>5007.4981989999997</v>
      </c>
      <c r="D17067" s="2"/>
    </row>
    <row r="17068" spans="1:4" x14ac:dyDescent="0.25">
      <c r="A17068" s="2">
        <v>540</v>
      </c>
      <c r="B17068">
        <v>18779</v>
      </c>
      <c r="C17068" s="3">
        <v>15790.304248</v>
      </c>
      <c r="D17068" s="2"/>
    </row>
    <row r="17069" spans="1:4" x14ac:dyDescent="0.25">
      <c r="A17069" s="2">
        <v>540</v>
      </c>
      <c r="B17069">
        <v>18780</v>
      </c>
      <c r="C17069" s="3">
        <v>15790.304248</v>
      </c>
      <c r="D17069" s="2"/>
    </row>
    <row r="17070" spans="1:4" x14ac:dyDescent="0.25">
      <c r="A17070" s="2">
        <v>540</v>
      </c>
      <c r="B17070">
        <v>18781</v>
      </c>
      <c r="C17070" s="3">
        <v>8153.6583069999997</v>
      </c>
      <c r="D17070" s="2"/>
    </row>
    <row r="17071" spans="1:4" x14ac:dyDescent="0.25">
      <c r="A17071" s="2">
        <v>540</v>
      </c>
      <c r="B17071">
        <v>18782</v>
      </c>
      <c r="C17071" s="3">
        <v>8364.4017199999998</v>
      </c>
      <c r="D17071" s="2"/>
    </row>
    <row r="17072" spans="1:4" x14ac:dyDescent="0.25">
      <c r="A17072" s="2">
        <v>540</v>
      </c>
      <c r="B17072">
        <v>18783</v>
      </c>
      <c r="C17072" s="3">
        <v>4188.7484420000001</v>
      </c>
      <c r="D17072" s="2"/>
    </row>
    <row r="17073" spans="1:4" x14ac:dyDescent="0.25">
      <c r="A17073" s="2">
        <v>540</v>
      </c>
      <c r="B17073">
        <v>18784</v>
      </c>
      <c r="C17073" s="3">
        <v>3174.3379639999998</v>
      </c>
      <c r="D17073" s="2"/>
    </row>
    <row r="17074" spans="1:4" x14ac:dyDescent="0.25">
      <c r="A17074" s="2">
        <v>540</v>
      </c>
      <c r="B17074">
        <v>18785</v>
      </c>
      <c r="C17074" s="3">
        <v>4233.6260119999997</v>
      </c>
      <c r="D17074" s="2"/>
    </row>
    <row r="17075" spans="1:4" x14ac:dyDescent="0.25">
      <c r="A17075" s="2">
        <v>540</v>
      </c>
      <c r="B17075">
        <v>18786</v>
      </c>
      <c r="C17075" s="3">
        <v>5840.6892340000004</v>
      </c>
      <c r="D17075" s="2"/>
    </row>
    <row r="17076" spans="1:4" x14ac:dyDescent="0.25">
      <c r="A17076" s="2">
        <v>540</v>
      </c>
      <c r="B17076">
        <v>18787</v>
      </c>
      <c r="C17076" s="3">
        <v>9322.9428790000002</v>
      </c>
      <c r="D17076" s="2"/>
    </row>
    <row r="17077" spans="1:4" x14ac:dyDescent="0.25">
      <c r="A17077" s="2">
        <v>540</v>
      </c>
      <c r="B17077">
        <v>18788</v>
      </c>
      <c r="C17077" s="3">
        <v>10657.475856999999</v>
      </c>
      <c r="D17077" s="2"/>
    </row>
    <row r="17078" spans="1:4" x14ac:dyDescent="0.25">
      <c r="A17078" s="2">
        <v>540</v>
      </c>
      <c r="B17078">
        <v>18789</v>
      </c>
      <c r="C17078" s="3">
        <v>8675.9254540000002</v>
      </c>
      <c r="D17078" s="2"/>
    </row>
    <row r="17079" spans="1:4" x14ac:dyDescent="0.25">
      <c r="A17079" s="2">
        <v>540</v>
      </c>
      <c r="B17079">
        <v>18790</v>
      </c>
      <c r="C17079" s="3">
        <v>8677.2463910000006</v>
      </c>
      <c r="D17079" s="2"/>
    </row>
    <row r="17080" spans="1:4" x14ac:dyDescent="0.25">
      <c r="A17080" s="2">
        <v>540</v>
      </c>
      <c r="B17080">
        <v>18791</v>
      </c>
      <c r="C17080" s="3">
        <v>17144.128776000001</v>
      </c>
      <c r="D17080" s="2"/>
    </row>
    <row r="17081" spans="1:4" x14ac:dyDescent="0.25">
      <c r="A17081" s="2">
        <v>540</v>
      </c>
      <c r="B17081">
        <v>18792</v>
      </c>
      <c r="C17081" s="3">
        <v>17144.128776000001</v>
      </c>
      <c r="D17081" s="2"/>
    </row>
    <row r="17082" spans="1:4" x14ac:dyDescent="0.25">
      <c r="A17082" s="2">
        <v>540</v>
      </c>
      <c r="B17082">
        <v>18793</v>
      </c>
      <c r="C17082" s="3">
        <v>11187.871585999999</v>
      </c>
      <c r="D17082" s="2"/>
    </row>
    <row r="17083" spans="1:4" x14ac:dyDescent="0.25">
      <c r="A17083" s="2">
        <v>540</v>
      </c>
      <c r="B17083">
        <v>18794</v>
      </c>
      <c r="C17083" s="3">
        <v>11173.980485</v>
      </c>
      <c r="D17083" s="2"/>
    </row>
    <row r="17084" spans="1:4" x14ac:dyDescent="0.25">
      <c r="A17084" s="2">
        <v>540</v>
      </c>
      <c r="B17084">
        <v>18795</v>
      </c>
      <c r="C17084" s="3">
        <v>4501.8771290000004</v>
      </c>
      <c r="D17084" s="2"/>
    </row>
    <row r="17085" spans="1:4" x14ac:dyDescent="0.25">
      <c r="A17085" s="2">
        <v>540</v>
      </c>
      <c r="B17085">
        <v>18796</v>
      </c>
      <c r="C17085" s="3">
        <v>4462.4757890000001</v>
      </c>
      <c r="D17085" s="2"/>
    </row>
    <row r="17086" spans="1:4" x14ac:dyDescent="0.25">
      <c r="A17086" s="2">
        <v>540</v>
      </c>
      <c r="B17086">
        <v>18797</v>
      </c>
      <c r="C17086" s="3">
        <v>8278.6890770000009</v>
      </c>
      <c r="D17086" s="2"/>
    </row>
    <row r="17087" spans="1:4" x14ac:dyDescent="0.25">
      <c r="A17087" s="2">
        <v>540</v>
      </c>
      <c r="B17087">
        <v>18798</v>
      </c>
      <c r="C17087" s="3">
        <v>8030.3509100000001</v>
      </c>
      <c r="D17087" s="2"/>
    </row>
    <row r="17088" spans="1:4" x14ac:dyDescent="0.25">
      <c r="A17088" s="2">
        <v>540</v>
      </c>
      <c r="B17088">
        <v>18799</v>
      </c>
      <c r="C17088" s="3">
        <v>9015.2546970000003</v>
      </c>
      <c r="D17088" s="2"/>
    </row>
    <row r="17089" spans="1:4" x14ac:dyDescent="0.25">
      <c r="A17089" s="2">
        <v>540</v>
      </c>
      <c r="B17089">
        <v>18800</v>
      </c>
      <c r="C17089" s="3">
        <v>14151.153711999999</v>
      </c>
      <c r="D17089" s="2"/>
    </row>
    <row r="17090" spans="1:4" x14ac:dyDescent="0.25">
      <c r="A17090" s="2">
        <v>540</v>
      </c>
      <c r="B17090">
        <v>18801</v>
      </c>
      <c r="C17090" s="3">
        <v>8544.7149910000007</v>
      </c>
      <c r="D17090" s="2"/>
    </row>
    <row r="17091" spans="1:4" x14ac:dyDescent="0.25">
      <c r="A17091" s="2">
        <v>540</v>
      </c>
      <c r="B17091">
        <v>18802</v>
      </c>
      <c r="C17091" s="3">
        <v>8544.7149910000007</v>
      </c>
      <c r="D17091" s="2"/>
    </row>
    <row r="17092" spans="1:4" x14ac:dyDescent="0.25">
      <c r="A17092" s="2">
        <v>540</v>
      </c>
      <c r="B17092">
        <v>18803</v>
      </c>
      <c r="C17092" s="3">
        <v>7588.4582579999997</v>
      </c>
      <c r="D17092" s="2"/>
    </row>
    <row r="17093" spans="1:4" x14ac:dyDescent="0.25">
      <c r="A17093" s="2">
        <v>540</v>
      </c>
      <c r="B17093">
        <v>18804</v>
      </c>
      <c r="C17093" s="3">
        <v>6570.9077630000002</v>
      </c>
      <c r="D17093" s="2"/>
    </row>
    <row r="17094" spans="1:4" x14ac:dyDescent="0.25">
      <c r="A17094" s="2">
        <v>540</v>
      </c>
      <c r="B17094">
        <v>18805</v>
      </c>
      <c r="C17094" s="3">
        <v>11745.442181</v>
      </c>
      <c r="D17094" s="2"/>
    </row>
    <row r="17095" spans="1:4" x14ac:dyDescent="0.25">
      <c r="A17095" s="2">
        <v>540</v>
      </c>
      <c r="B17095">
        <v>18806</v>
      </c>
      <c r="C17095" s="3">
        <v>12019.613557000001</v>
      </c>
      <c r="D17095" s="2"/>
    </row>
    <row r="17096" spans="1:4" x14ac:dyDescent="0.25">
      <c r="A17096" s="2">
        <v>540</v>
      </c>
      <c r="B17096">
        <v>18807</v>
      </c>
      <c r="C17096" s="3">
        <v>1601.814018</v>
      </c>
      <c r="D17096" s="2"/>
    </row>
    <row r="17097" spans="1:4" x14ac:dyDescent="0.25">
      <c r="A17097" s="2">
        <v>540</v>
      </c>
      <c r="B17097">
        <v>18808</v>
      </c>
      <c r="C17097" s="3">
        <v>3995.4781240000002</v>
      </c>
      <c r="D17097" s="2"/>
    </row>
    <row r="17098" spans="1:4" x14ac:dyDescent="0.25">
      <c r="A17098" s="2">
        <v>540</v>
      </c>
      <c r="B17098">
        <v>18809</v>
      </c>
      <c r="C17098" s="3">
        <v>2676.8418449999999</v>
      </c>
      <c r="D17098" s="2"/>
    </row>
    <row r="17099" spans="1:4" x14ac:dyDescent="0.25">
      <c r="A17099" s="2">
        <v>540</v>
      </c>
      <c r="B17099">
        <v>18810</v>
      </c>
      <c r="C17099" s="3">
        <v>2090.438944</v>
      </c>
      <c r="D17099" s="2"/>
    </row>
    <row r="17100" spans="1:4" x14ac:dyDescent="0.25">
      <c r="A17100" s="2">
        <v>540</v>
      </c>
      <c r="B17100">
        <v>18811</v>
      </c>
      <c r="C17100" s="3">
        <v>412.47344600000002</v>
      </c>
      <c r="D17100" s="2"/>
    </row>
    <row r="17101" spans="1:4" x14ac:dyDescent="0.25">
      <c r="A17101" s="2">
        <v>540</v>
      </c>
      <c r="B17101">
        <v>18812</v>
      </c>
      <c r="C17101" s="3">
        <v>516.35969499999999</v>
      </c>
      <c r="D17101" s="2"/>
    </row>
    <row r="17102" spans="1:4" x14ac:dyDescent="0.25">
      <c r="A17102" s="2">
        <v>540</v>
      </c>
      <c r="B17102">
        <v>18813</v>
      </c>
      <c r="C17102" s="3">
        <v>1476.971364</v>
      </c>
      <c r="D17102" s="2"/>
    </row>
    <row r="17103" spans="1:4" x14ac:dyDescent="0.25">
      <c r="A17103" s="2">
        <v>540</v>
      </c>
      <c r="B17103">
        <v>18814</v>
      </c>
      <c r="C17103" s="3">
        <v>2127.4679420000002</v>
      </c>
      <c r="D17103" s="2"/>
    </row>
    <row r="17104" spans="1:4" x14ac:dyDescent="0.25">
      <c r="A17104" s="2">
        <v>540</v>
      </c>
      <c r="B17104">
        <v>18815</v>
      </c>
      <c r="C17104" s="3">
        <v>24365.697757999998</v>
      </c>
      <c r="D17104" s="2"/>
    </row>
    <row r="17105" spans="1:4" x14ac:dyDescent="0.25">
      <c r="A17105" s="2">
        <v>540</v>
      </c>
      <c r="B17105">
        <v>18816</v>
      </c>
      <c r="C17105" s="3">
        <v>24365.697757999998</v>
      </c>
      <c r="D17105" s="2"/>
    </row>
    <row r="17106" spans="1:4" x14ac:dyDescent="0.25">
      <c r="A17106" s="2">
        <v>540</v>
      </c>
      <c r="B17106">
        <v>18817</v>
      </c>
      <c r="C17106" s="3">
        <v>5931.9783660000003</v>
      </c>
      <c r="D17106" s="2"/>
    </row>
    <row r="17107" spans="1:4" x14ac:dyDescent="0.25">
      <c r="A17107" s="2">
        <v>540</v>
      </c>
      <c r="B17107">
        <v>18818</v>
      </c>
      <c r="C17107" s="3">
        <v>6000.9783660000003</v>
      </c>
      <c r="D17107" s="2"/>
    </row>
    <row r="17108" spans="1:4" x14ac:dyDescent="0.25">
      <c r="A17108" s="2">
        <v>540</v>
      </c>
      <c r="B17108">
        <v>18819</v>
      </c>
      <c r="C17108" s="3">
        <v>1938.973941</v>
      </c>
      <c r="D17108" s="2"/>
    </row>
    <row r="17109" spans="1:4" x14ac:dyDescent="0.25">
      <c r="A17109" s="2">
        <v>540</v>
      </c>
      <c r="B17109">
        <v>18820</v>
      </c>
      <c r="C17109" s="3">
        <v>2030.695203</v>
      </c>
      <c r="D17109" s="2"/>
    </row>
    <row r="17110" spans="1:4" x14ac:dyDescent="0.25">
      <c r="A17110" s="2">
        <v>540</v>
      </c>
      <c r="B17110">
        <v>18821</v>
      </c>
      <c r="C17110" s="3">
        <v>3317.5370600000001</v>
      </c>
      <c r="D17110" s="2"/>
    </row>
    <row r="17111" spans="1:4" x14ac:dyDescent="0.25">
      <c r="A17111" s="2">
        <v>540</v>
      </c>
      <c r="B17111">
        <v>18822</v>
      </c>
      <c r="C17111" s="3">
        <v>3385.3789849999998</v>
      </c>
      <c r="D17111" s="2"/>
    </row>
    <row r="17112" spans="1:4" x14ac:dyDescent="0.25">
      <c r="A17112" s="2">
        <v>540</v>
      </c>
      <c r="B17112">
        <v>18823</v>
      </c>
      <c r="C17112" s="3">
        <v>715.97988799999996</v>
      </c>
      <c r="D17112" s="2"/>
    </row>
    <row r="17113" spans="1:4" x14ac:dyDescent="0.25">
      <c r="A17113" s="2">
        <v>540</v>
      </c>
      <c r="B17113">
        <v>18824</v>
      </c>
      <c r="C17113" s="3">
        <v>803.30958399999997</v>
      </c>
      <c r="D17113" s="2"/>
    </row>
    <row r="17114" spans="1:4" x14ac:dyDescent="0.25">
      <c r="A17114" s="2">
        <v>540</v>
      </c>
      <c r="B17114">
        <v>18825</v>
      </c>
      <c r="C17114" s="3">
        <v>1605.496946</v>
      </c>
      <c r="D17114" s="2"/>
    </row>
    <row r="17115" spans="1:4" x14ac:dyDescent="0.25">
      <c r="A17115" s="2">
        <v>540</v>
      </c>
      <c r="B17115">
        <v>18826</v>
      </c>
      <c r="C17115" s="3">
        <v>1185.7875750000001</v>
      </c>
      <c r="D17115" s="2"/>
    </row>
    <row r="17116" spans="1:4" x14ac:dyDescent="0.25">
      <c r="A17116" s="2">
        <v>540</v>
      </c>
      <c r="B17116">
        <v>18827</v>
      </c>
      <c r="C17116" s="3">
        <v>1902.149314</v>
      </c>
      <c r="D17116" s="2"/>
    </row>
    <row r="17117" spans="1:4" x14ac:dyDescent="0.25">
      <c r="A17117" s="2">
        <v>540</v>
      </c>
      <c r="B17117">
        <v>18828</v>
      </c>
      <c r="C17117" s="3">
        <v>2244.7400389999998</v>
      </c>
      <c r="D17117" s="2"/>
    </row>
    <row r="17118" spans="1:4" x14ac:dyDescent="0.25">
      <c r="A17118" s="2">
        <v>540</v>
      </c>
      <c r="B17118">
        <v>18829</v>
      </c>
      <c r="C17118" s="3">
        <v>2483.9884149999998</v>
      </c>
      <c r="D17118" s="2"/>
    </row>
    <row r="17119" spans="1:4" x14ac:dyDescent="0.25">
      <c r="A17119" s="2">
        <v>540</v>
      </c>
      <c r="B17119">
        <v>18830</v>
      </c>
      <c r="C17119" s="3">
        <v>2355.6674280000002</v>
      </c>
      <c r="D17119" s="2"/>
    </row>
    <row r="17120" spans="1:4" x14ac:dyDescent="0.25">
      <c r="A17120" s="2">
        <v>540</v>
      </c>
      <c r="B17120">
        <v>18831</v>
      </c>
      <c r="C17120" s="3">
        <v>3608.4590760000001</v>
      </c>
      <c r="D17120" s="2"/>
    </row>
    <row r="17121" spans="1:4" x14ac:dyDescent="0.25">
      <c r="A17121" s="2">
        <v>540</v>
      </c>
      <c r="B17121">
        <v>18832</v>
      </c>
      <c r="C17121" s="3">
        <v>3602.827002</v>
      </c>
      <c r="D17121" s="2"/>
    </row>
    <row r="17122" spans="1:4" x14ac:dyDescent="0.25">
      <c r="A17122" s="2">
        <v>540</v>
      </c>
      <c r="B17122">
        <v>18833</v>
      </c>
      <c r="C17122" s="3">
        <v>5342.4570649999996</v>
      </c>
      <c r="D17122" s="2"/>
    </row>
    <row r="17123" spans="1:4" x14ac:dyDescent="0.25">
      <c r="A17123" s="2">
        <v>540</v>
      </c>
      <c r="B17123">
        <v>18834</v>
      </c>
      <c r="C17123" s="3">
        <v>4537.9009779999997</v>
      </c>
      <c r="D17123" s="2"/>
    </row>
    <row r="17124" spans="1:4" x14ac:dyDescent="0.25">
      <c r="A17124" s="2">
        <v>540</v>
      </c>
      <c r="B17124">
        <v>18835</v>
      </c>
      <c r="C17124" s="3">
        <v>1996.849823</v>
      </c>
      <c r="D17124" s="2"/>
    </row>
    <row r="17125" spans="1:4" x14ac:dyDescent="0.25">
      <c r="A17125" s="2">
        <v>540</v>
      </c>
      <c r="B17125">
        <v>18836</v>
      </c>
      <c r="C17125" s="3">
        <v>2139.8479349999998</v>
      </c>
      <c r="D17125" s="2"/>
    </row>
    <row r="17126" spans="1:4" x14ac:dyDescent="0.25">
      <c r="A17126" s="2">
        <v>540</v>
      </c>
      <c r="B17126">
        <v>18837</v>
      </c>
      <c r="C17126" s="3">
        <v>5780.1512570000004</v>
      </c>
      <c r="D17126" s="2"/>
    </row>
    <row r="17127" spans="1:4" x14ac:dyDescent="0.25">
      <c r="A17127" s="2">
        <v>540</v>
      </c>
      <c r="B17127">
        <v>18838</v>
      </c>
      <c r="C17127" s="3">
        <v>5266.9799780000003</v>
      </c>
      <c r="D17127" s="2"/>
    </row>
    <row r="17128" spans="1:4" x14ac:dyDescent="0.25">
      <c r="A17128" s="2">
        <v>540</v>
      </c>
      <c r="B17128">
        <v>18839</v>
      </c>
      <c r="C17128" s="3">
        <v>2357.8968479999999</v>
      </c>
      <c r="D17128" s="2"/>
    </row>
    <row r="17129" spans="1:4" x14ac:dyDescent="0.25">
      <c r="A17129" s="2">
        <v>540</v>
      </c>
      <c r="B17129">
        <v>18840</v>
      </c>
      <c r="C17129" s="3">
        <v>2762.7591750000001</v>
      </c>
      <c r="D17129" s="2"/>
    </row>
    <row r="17130" spans="1:4" x14ac:dyDescent="0.25">
      <c r="A17130" s="2">
        <v>540</v>
      </c>
      <c r="B17130">
        <v>18841</v>
      </c>
      <c r="C17130" s="3">
        <v>1712.0803579999999</v>
      </c>
      <c r="D17130" s="2"/>
    </row>
    <row r="17131" spans="1:4" x14ac:dyDescent="0.25">
      <c r="A17131" s="2">
        <v>540</v>
      </c>
      <c r="B17131">
        <v>18842</v>
      </c>
      <c r="C17131" s="3">
        <v>1975.468531</v>
      </c>
      <c r="D17131" s="2"/>
    </row>
    <row r="17132" spans="1:4" x14ac:dyDescent="0.25">
      <c r="A17132" s="2">
        <v>540</v>
      </c>
      <c r="B17132">
        <v>18843</v>
      </c>
      <c r="C17132" s="3">
        <v>3660.5751409999998</v>
      </c>
      <c r="D17132" s="2"/>
    </row>
    <row r="17133" spans="1:4" x14ac:dyDescent="0.25">
      <c r="A17133" s="2">
        <v>540</v>
      </c>
      <c r="B17133">
        <v>18844</v>
      </c>
      <c r="C17133" s="3">
        <v>3814.5341229999999</v>
      </c>
      <c r="D17133" s="2"/>
    </row>
    <row r="17134" spans="1:4" x14ac:dyDescent="0.25">
      <c r="A17134" s="2">
        <v>540</v>
      </c>
      <c r="B17134">
        <v>18845</v>
      </c>
      <c r="C17134" s="3">
        <v>5064.8278129999999</v>
      </c>
      <c r="D17134" s="2"/>
    </row>
    <row r="17135" spans="1:4" x14ac:dyDescent="0.25">
      <c r="A17135" s="2">
        <v>540</v>
      </c>
      <c r="B17135">
        <v>18846</v>
      </c>
      <c r="C17135" s="3">
        <v>4856.1929309999996</v>
      </c>
      <c r="D17135" s="2"/>
    </row>
    <row r="17136" spans="1:4" x14ac:dyDescent="0.25">
      <c r="A17136" s="2">
        <v>540</v>
      </c>
      <c r="B17136">
        <v>18847</v>
      </c>
      <c r="C17136" s="3">
        <v>2166.9583080000002</v>
      </c>
      <c r="D17136" s="2"/>
    </row>
    <row r="17137" spans="1:4" x14ac:dyDescent="0.25">
      <c r="A17137" s="2">
        <v>540</v>
      </c>
      <c r="B17137">
        <v>18848</v>
      </c>
      <c r="C17137" s="3">
        <v>1876.030898</v>
      </c>
      <c r="D17137" s="2"/>
    </row>
    <row r="17138" spans="1:4" x14ac:dyDescent="0.25">
      <c r="A17138" s="2">
        <v>540</v>
      </c>
      <c r="B17138">
        <v>18849</v>
      </c>
      <c r="C17138" s="3">
        <v>4839.4867210000002</v>
      </c>
      <c r="D17138" s="2"/>
    </row>
    <row r="17139" spans="1:4" x14ac:dyDescent="0.25">
      <c r="A17139" s="2">
        <v>540</v>
      </c>
      <c r="B17139">
        <v>18850</v>
      </c>
      <c r="C17139" s="3">
        <v>4814.5448859999997</v>
      </c>
      <c r="D17139" s="2"/>
    </row>
    <row r="17140" spans="1:4" x14ac:dyDescent="0.25">
      <c r="A17140" s="2">
        <v>540</v>
      </c>
      <c r="B17140">
        <v>18851</v>
      </c>
      <c r="C17140" s="3">
        <v>952.81216800000004</v>
      </c>
      <c r="D17140" s="2"/>
    </row>
    <row r="17141" spans="1:4" x14ac:dyDescent="0.25">
      <c r="A17141" s="2">
        <v>540</v>
      </c>
      <c r="B17141">
        <v>18852</v>
      </c>
      <c r="C17141" s="3">
        <v>1198.8907469999999</v>
      </c>
      <c r="D17141" s="2"/>
    </row>
    <row r="17142" spans="1:4" x14ac:dyDescent="0.25">
      <c r="A17142" s="2">
        <v>540</v>
      </c>
      <c r="B17142">
        <v>18853</v>
      </c>
      <c r="C17142" s="3">
        <v>3016.7345169999999</v>
      </c>
      <c r="D17142" s="2"/>
    </row>
    <row r="17143" spans="1:4" x14ac:dyDescent="0.25">
      <c r="A17143" s="2">
        <v>540</v>
      </c>
      <c r="B17143">
        <v>18854</v>
      </c>
      <c r="C17143" s="3">
        <v>3079.7615420000002</v>
      </c>
      <c r="D17143" s="2"/>
    </row>
    <row r="17144" spans="1:4" x14ac:dyDescent="0.25">
      <c r="A17144" s="2">
        <v>540</v>
      </c>
      <c r="B17144">
        <v>18855</v>
      </c>
      <c r="C17144" s="3">
        <v>4071.1954430000001</v>
      </c>
      <c r="D17144" s="2"/>
    </row>
    <row r="17145" spans="1:4" x14ac:dyDescent="0.25">
      <c r="A17145" s="2">
        <v>540</v>
      </c>
      <c r="B17145">
        <v>18856</v>
      </c>
      <c r="C17145" s="3">
        <v>4148.7403599999998</v>
      </c>
      <c r="D17145" s="2"/>
    </row>
    <row r="17146" spans="1:4" x14ac:dyDescent="0.25">
      <c r="A17146" s="2">
        <v>540</v>
      </c>
      <c r="B17146">
        <v>18857</v>
      </c>
      <c r="C17146" s="3">
        <v>1784.1425099999999</v>
      </c>
      <c r="D17146" s="2"/>
    </row>
    <row r="17147" spans="1:4" x14ac:dyDescent="0.25">
      <c r="A17147" s="2">
        <v>540</v>
      </c>
      <c r="B17147">
        <v>18858</v>
      </c>
      <c r="C17147" s="3">
        <v>1838.61166</v>
      </c>
      <c r="D17147" s="2"/>
    </row>
    <row r="17148" spans="1:4" x14ac:dyDescent="0.25">
      <c r="A17148" s="2">
        <v>540</v>
      </c>
      <c r="B17148">
        <v>18859</v>
      </c>
      <c r="C17148" s="3">
        <v>5496.9730799999998</v>
      </c>
      <c r="D17148" s="2"/>
    </row>
    <row r="17149" spans="1:4" x14ac:dyDescent="0.25">
      <c r="A17149" s="2">
        <v>540</v>
      </c>
      <c r="B17149">
        <v>18860</v>
      </c>
      <c r="C17149" s="3">
        <v>5146.1679340000001</v>
      </c>
      <c r="D17149" s="2"/>
    </row>
    <row r="17150" spans="1:4" x14ac:dyDescent="0.25">
      <c r="A17150" s="2">
        <v>540</v>
      </c>
      <c r="B17150">
        <v>18861</v>
      </c>
      <c r="C17150" s="3">
        <v>4358.9888840000003</v>
      </c>
      <c r="D17150" s="2"/>
    </row>
    <row r="17151" spans="1:4" x14ac:dyDescent="0.25">
      <c r="A17151" s="2">
        <v>540</v>
      </c>
      <c r="B17151">
        <v>18862</v>
      </c>
      <c r="C17151" s="3">
        <v>4265.2764459999999</v>
      </c>
      <c r="D17151" s="2"/>
    </row>
    <row r="17152" spans="1:4" x14ac:dyDescent="0.25">
      <c r="A17152" s="2">
        <v>540</v>
      </c>
      <c r="B17152">
        <v>18863</v>
      </c>
      <c r="C17152" s="3">
        <v>7728.8820969999997</v>
      </c>
      <c r="D17152" s="2"/>
    </row>
    <row r="17153" spans="1:4" x14ac:dyDescent="0.25">
      <c r="A17153" s="2">
        <v>540</v>
      </c>
      <c r="B17153">
        <v>18864</v>
      </c>
      <c r="C17153" s="3">
        <v>7216.9132870000003</v>
      </c>
      <c r="D17153" s="2"/>
    </row>
    <row r="17154" spans="1:4" x14ac:dyDescent="0.25">
      <c r="A17154" s="2">
        <v>540</v>
      </c>
      <c r="B17154">
        <v>18867</v>
      </c>
      <c r="C17154" s="3">
        <v>3105.8447080000001</v>
      </c>
      <c r="D17154" s="2"/>
    </row>
    <row r="17155" spans="1:4" x14ac:dyDescent="0.25">
      <c r="A17155" s="2">
        <v>540</v>
      </c>
      <c r="B17155">
        <v>18868</v>
      </c>
      <c r="C17155" s="3">
        <v>3496.9136619999999</v>
      </c>
      <c r="D17155" s="2"/>
    </row>
    <row r="17156" spans="1:4" x14ac:dyDescent="0.25">
      <c r="A17156" s="2">
        <v>540</v>
      </c>
      <c r="B17156">
        <v>18871</v>
      </c>
      <c r="C17156" s="3">
        <v>2929.1222509999998</v>
      </c>
      <c r="D17156" s="2"/>
    </row>
    <row r="17157" spans="1:4" x14ac:dyDescent="0.25">
      <c r="A17157" s="2">
        <v>540</v>
      </c>
      <c r="B17157">
        <v>18872</v>
      </c>
      <c r="C17157" s="3">
        <v>2251.0797499999999</v>
      </c>
      <c r="D17157" s="2"/>
    </row>
    <row r="17158" spans="1:4" x14ac:dyDescent="0.25">
      <c r="A17158" s="2">
        <v>540</v>
      </c>
      <c r="B17158">
        <v>18875</v>
      </c>
      <c r="C17158" s="3">
        <v>530.76839199999995</v>
      </c>
      <c r="D17158" s="2"/>
    </row>
    <row r="17159" spans="1:4" x14ac:dyDescent="0.25">
      <c r="A17159" s="2">
        <v>540</v>
      </c>
      <c r="B17159">
        <v>18876</v>
      </c>
      <c r="C17159" s="3">
        <v>1487.0186699999999</v>
      </c>
      <c r="D17159" s="2"/>
    </row>
    <row r="17160" spans="1:4" x14ac:dyDescent="0.25">
      <c r="A17160" s="2">
        <v>540</v>
      </c>
      <c r="B17160">
        <v>18877</v>
      </c>
      <c r="C17160" s="3">
        <v>329.95102100000003</v>
      </c>
      <c r="D17160" s="2"/>
    </row>
    <row r="17161" spans="1:4" x14ac:dyDescent="0.25">
      <c r="A17161" s="2">
        <v>540</v>
      </c>
      <c r="B17161">
        <v>18878</v>
      </c>
      <c r="C17161" s="3">
        <v>244.800816</v>
      </c>
      <c r="D17161" s="2"/>
    </row>
    <row r="17162" spans="1:4" x14ac:dyDescent="0.25">
      <c r="A17162" s="2">
        <v>540</v>
      </c>
      <c r="B17162">
        <v>18879</v>
      </c>
      <c r="C17162" s="3">
        <v>3516.9537230000001</v>
      </c>
      <c r="D17162" s="2"/>
    </row>
    <row r="17163" spans="1:4" x14ac:dyDescent="0.25">
      <c r="A17163" s="2">
        <v>540</v>
      </c>
      <c r="B17163">
        <v>18883</v>
      </c>
      <c r="C17163" s="3">
        <v>5459.246177</v>
      </c>
      <c r="D17163" s="2"/>
    </row>
    <row r="17164" spans="1:4" x14ac:dyDescent="0.25">
      <c r="A17164" s="2">
        <v>540</v>
      </c>
      <c r="B17164">
        <v>18884</v>
      </c>
      <c r="C17164" s="3">
        <v>6227.4766479999998</v>
      </c>
      <c r="D17164" s="2"/>
    </row>
    <row r="17165" spans="1:4" x14ac:dyDescent="0.25">
      <c r="A17165" s="2">
        <v>540</v>
      </c>
      <c r="B17165">
        <v>18885</v>
      </c>
      <c r="C17165" s="3">
        <v>2443.8071880000002</v>
      </c>
      <c r="D17165" s="2"/>
    </row>
    <row r="17166" spans="1:4" x14ac:dyDescent="0.25">
      <c r="A17166" s="2">
        <v>540</v>
      </c>
      <c r="B17166">
        <v>18886</v>
      </c>
      <c r="C17166" s="3">
        <v>2135.8076129999999</v>
      </c>
      <c r="D17166" s="2"/>
    </row>
    <row r="17167" spans="1:4" x14ac:dyDescent="0.25">
      <c r="A17167" s="2">
        <v>540</v>
      </c>
      <c r="B17167">
        <v>18887</v>
      </c>
      <c r="C17167" s="3">
        <v>2412.710458</v>
      </c>
      <c r="D17167" s="2"/>
    </row>
    <row r="17168" spans="1:4" x14ac:dyDescent="0.25">
      <c r="A17168" s="2">
        <v>540</v>
      </c>
      <c r="B17168">
        <v>18888</v>
      </c>
      <c r="C17168" s="3">
        <v>2590.4945480000001</v>
      </c>
      <c r="D17168" s="2"/>
    </row>
    <row r="17169" spans="1:4" x14ac:dyDescent="0.25">
      <c r="A17169" s="2">
        <v>540</v>
      </c>
      <c r="B17169">
        <v>18889</v>
      </c>
      <c r="C17169" s="3">
        <v>11752.597006</v>
      </c>
      <c r="D17169" s="2"/>
    </row>
    <row r="17170" spans="1:4" x14ac:dyDescent="0.25">
      <c r="A17170" s="2">
        <v>540</v>
      </c>
      <c r="B17170">
        <v>18890</v>
      </c>
      <c r="C17170" s="3">
        <v>11531.992152999999</v>
      </c>
      <c r="D17170" s="2"/>
    </row>
    <row r="17171" spans="1:4" x14ac:dyDescent="0.25">
      <c r="A17171" s="2">
        <v>540</v>
      </c>
      <c r="B17171">
        <v>18891</v>
      </c>
      <c r="C17171" s="3">
        <v>4111.2837579999996</v>
      </c>
      <c r="D17171" s="2"/>
    </row>
    <row r="17172" spans="1:4" x14ac:dyDescent="0.25">
      <c r="A17172" s="2">
        <v>540</v>
      </c>
      <c r="B17172">
        <v>18892</v>
      </c>
      <c r="C17172" s="3">
        <v>3597.3724139999999</v>
      </c>
      <c r="D17172" s="2"/>
    </row>
    <row r="17173" spans="1:4" x14ac:dyDescent="0.25">
      <c r="A17173" s="2">
        <v>540</v>
      </c>
      <c r="B17173">
        <v>18893</v>
      </c>
      <c r="C17173" s="3">
        <v>233.44641799999999</v>
      </c>
      <c r="D17173" s="2"/>
    </row>
    <row r="17174" spans="1:4" x14ac:dyDescent="0.25">
      <c r="A17174" s="2">
        <v>540</v>
      </c>
      <c r="B17174">
        <v>18894</v>
      </c>
      <c r="C17174" s="3">
        <v>199.71287100000001</v>
      </c>
      <c r="D17174" s="2"/>
    </row>
    <row r="17175" spans="1:4" x14ac:dyDescent="0.25">
      <c r="A17175" s="2">
        <v>540</v>
      </c>
      <c r="B17175">
        <v>18895</v>
      </c>
      <c r="C17175" s="3">
        <v>2273.7851150000001</v>
      </c>
      <c r="D17175" s="2"/>
    </row>
    <row r="17176" spans="1:4" x14ac:dyDescent="0.25">
      <c r="A17176" s="2">
        <v>540</v>
      </c>
      <c r="B17176">
        <v>18896</v>
      </c>
      <c r="C17176" s="3">
        <v>2008.9322480000001</v>
      </c>
      <c r="D17176" s="2"/>
    </row>
    <row r="17177" spans="1:4" x14ac:dyDescent="0.25">
      <c r="A17177" s="2">
        <v>540</v>
      </c>
      <c r="B17177">
        <v>18897</v>
      </c>
      <c r="C17177" s="3">
        <v>3828.87381</v>
      </c>
      <c r="D17177" s="2"/>
    </row>
    <row r="17178" spans="1:4" x14ac:dyDescent="0.25">
      <c r="A17178" s="2">
        <v>540</v>
      </c>
      <c r="B17178">
        <v>18898</v>
      </c>
      <c r="C17178" s="3">
        <v>6081.01638</v>
      </c>
      <c r="D17178" s="2"/>
    </row>
    <row r="17179" spans="1:4" x14ac:dyDescent="0.25">
      <c r="A17179" s="2">
        <v>540</v>
      </c>
      <c r="B17179">
        <v>18899</v>
      </c>
      <c r="C17179" s="3">
        <v>5981.0964169999997</v>
      </c>
      <c r="D17179" s="2"/>
    </row>
    <row r="17180" spans="1:4" x14ac:dyDescent="0.25">
      <c r="A17180" s="2">
        <v>540</v>
      </c>
      <c r="B17180">
        <v>18900</v>
      </c>
      <c r="C17180" s="3">
        <v>6488.6549329999998</v>
      </c>
      <c r="D17180" s="2"/>
    </row>
    <row r="17181" spans="1:4" x14ac:dyDescent="0.25">
      <c r="A17181" s="2">
        <v>540</v>
      </c>
      <c r="B17181">
        <v>18901</v>
      </c>
      <c r="C17181" s="3">
        <v>332.94442099999998</v>
      </c>
      <c r="D17181" s="2"/>
    </row>
    <row r="17182" spans="1:4" x14ac:dyDescent="0.25">
      <c r="A17182" s="2">
        <v>540</v>
      </c>
      <c r="B17182">
        <v>18902</v>
      </c>
      <c r="C17182" s="3">
        <v>260.85923500000001</v>
      </c>
      <c r="D17182" s="2"/>
    </row>
    <row r="17183" spans="1:4" x14ac:dyDescent="0.25">
      <c r="A17183" s="2">
        <v>540</v>
      </c>
      <c r="B17183">
        <v>18903</v>
      </c>
      <c r="C17183" s="3">
        <v>6530.1262489999999</v>
      </c>
      <c r="D17183" s="2"/>
    </row>
    <row r="17184" spans="1:4" x14ac:dyDescent="0.25">
      <c r="A17184" s="2">
        <v>540</v>
      </c>
      <c r="B17184">
        <v>18904</v>
      </c>
      <c r="C17184" s="3">
        <v>11500.173837</v>
      </c>
      <c r="D17184" s="2"/>
    </row>
    <row r="17185" spans="1:4" x14ac:dyDescent="0.25">
      <c r="A17185" s="2">
        <v>540</v>
      </c>
      <c r="B17185">
        <v>18909</v>
      </c>
      <c r="C17185" s="3">
        <v>861.65344000000005</v>
      </c>
      <c r="D17185" s="2"/>
    </row>
    <row r="17186" spans="1:4" x14ac:dyDescent="0.25">
      <c r="A17186" s="2">
        <v>540</v>
      </c>
      <c r="B17186">
        <v>18910</v>
      </c>
      <c r="C17186" s="3">
        <v>845.84036800000001</v>
      </c>
      <c r="D17186" s="2"/>
    </row>
    <row r="17187" spans="1:4" x14ac:dyDescent="0.25">
      <c r="A17187" s="2">
        <v>540</v>
      </c>
      <c r="B17187">
        <v>18911</v>
      </c>
      <c r="C17187" s="3">
        <v>4361.8145180000001</v>
      </c>
      <c r="D17187" s="2"/>
    </row>
    <row r="17188" spans="1:4" x14ac:dyDescent="0.25">
      <c r="A17188" s="2">
        <v>540</v>
      </c>
      <c r="B17188">
        <v>18912</v>
      </c>
      <c r="C17188" s="3">
        <v>4361.8145180000001</v>
      </c>
      <c r="D17188" s="2"/>
    </row>
    <row r="17189" spans="1:4" x14ac:dyDescent="0.25">
      <c r="A17189" s="2">
        <v>540</v>
      </c>
      <c r="B17189">
        <v>18913</v>
      </c>
      <c r="C17189" s="3">
        <v>4450.5768969999999</v>
      </c>
      <c r="D17189" s="2"/>
    </row>
    <row r="17190" spans="1:4" x14ac:dyDescent="0.25">
      <c r="A17190" s="2">
        <v>540</v>
      </c>
      <c r="B17190">
        <v>18914</v>
      </c>
      <c r="C17190" s="3">
        <v>4539.1408369999999</v>
      </c>
      <c r="D17190" s="2"/>
    </row>
    <row r="17191" spans="1:4" x14ac:dyDescent="0.25">
      <c r="A17191" s="2">
        <v>540</v>
      </c>
      <c r="B17191">
        <v>18915</v>
      </c>
      <c r="C17191" s="3">
        <v>4603.491669</v>
      </c>
      <c r="D17191" s="2"/>
    </row>
    <row r="17192" spans="1:4" x14ac:dyDescent="0.25">
      <c r="A17192" s="2">
        <v>540</v>
      </c>
      <c r="B17192">
        <v>18916</v>
      </c>
      <c r="C17192" s="3">
        <v>4601.8991599999999</v>
      </c>
      <c r="D17192" s="2"/>
    </row>
    <row r="17193" spans="1:4" x14ac:dyDescent="0.25">
      <c r="A17193" s="2">
        <v>540</v>
      </c>
      <c r="B17193">
        <v>18917</v>
      </c>
      <c r="C17193" s="3">
        <v>811.99327200000005</v>
      </c>
      <c r="D17193" s="2"/>
    </row>
    <row r="17194" spans="1:4" x14ac:dyDescent="0.25">
      <c r="A17194" s="2">
        <v>540</v>
      </c>
      <c r="B17194">
        <v>18918</v>
      </c>
      <c r="C17194" s="3">
        <v>867.392741</v>
      </c>
      <c r="D17194" s="2"/>
    </row>
    <row r="17195" spans="1:4" x14ac:dyDescent="0.25">
      <c r="A17195" s="2">
        <v>540</v>
      </c>
      <c r="B17195">
        <v>18919</v>
      </c>
      <c r="C17195" s="3">
        <v>136.51066800000001</v>
      </c>
      <c r="D17195" s="2"/>
    </row>
    <row r="17196" spans="1:4" x14ac:dyDescent="0.25">
      <c r="A17196" s="2">
        <v>540</v>
      </c>
      <c r="B17196">
        <v>18920</v>
      </c>
      <c r="C17196" s="3">
        <v>36.745396</v>
      </c>
      <c r="D17196" s="2"/>
    </row>
    <row r="17197" spans="1:4" x14ac:dyDescent="0.25">
      <c r="A17197" s="2">
        <v>540</v>
      </c>
      <c r="B17197">
        <v>18921</v>
      </c>
      <c r="C17197" s="3">
        <v>3068.9317930000002</v>
      </c>
      <c r="D17197" s="2"/>
    </row>
    <row r="17198" spans="1:4" x14ac:dyDescent="0.25">
      <c r="A17198" s="2">
        <v>540</v>
      </c>
      <c r="B17198">
        <v>18922</v>
      </c>
      <c r="C17198" s="3">
        <v>3167.0297449999998</v>
      </c>
      <c r="D17198" s="2"/>
    </row>
    <row r="17199" spans="1:4" x14ac:dyDescent="0.25">
      <c r="A17199" s="2">
        <v>540</v>
      </c>
      <c r="B17199">
        <v>18923</v>
      </c>
      <c r="C17199" s="3">
        <v>2110.3519900000001</v>
      </c>
      <c r="D17199" s="2"/>
    </row>
    <row r="17200" spans="1:4" x14ac:dyDescent="0.25">
      <c r="A17200" s="2">
        <v>540</v>
      </c>
      <c r="B17200">
        <v>18924</v>
      </c>
      <c r="C17200" s="3">
        <v>2108.1155370000001</v>
      </c>
      <c r="D17200" s="2"/>
    </row>
    <row r="17201" spans="1:4" x14ac:dyDescent="0.25">
      <c r="A17201" s="2">
        <v>540</v>
      </c>
      <c r="B17201">
        <v>18925</v>
      </c>
      <c r="C17201" s="3">
        <v>3781.87536</v>
      </c>
      <c r="D17201" s="2"/>
    </row>
    <row r="17202" spans="1:4" x14ac:dyDescent="0.25">
      <c r="A17202" s="2">
        <v>540</v>
      </c>
      <c r="B17202">
        <v>18926</v>
      </c>
      <c r="C17202" s="3">
        <v>3777.8101710000001</v>
      </c>
      <c r="D17202" s="2"/>
    </row>
    <row r="17203" spans="1:4" x14ac:dyDescent="0.25">
      <c r="A17203" s="2">
        <v>540</v>
      </c>
      <c r="B17203">
        <v>18927</v>
      </c>
      <c r="C17203" s="3">
        <v>438.36334499999998</v>
      </c>
      <c r="D17203" s="2"/>
    </row>
    <row r="17204" spans="1:4" x14ac:dyDescent="0.25">
      <c r="A17204" s="2">
        <v>540</v>
      </c>
      <c r="B17204">
        <v>18928</v>
      </c>
      <c r="C17204" s="3">
        <v>392.39357000000001</v>
      </c>
      <c r="D17204" s="2"/>
    </row>
    <row r="17205" spans="1:4" x14ac:dyDescent="0.25">
      <c r="A17205" s="2">
        <v>540</v>
      </c>
      <c r="B17205">
        <v>18930</v>
      </c>
      <c r="C17205" s="3">
        <v>519.32293800000002</v>
      </c>
      <c r="D17205" s="2"/>
    </row>
    <row r="17206" spans="1:4" x14ac:dyDescent="0.25">
      <c r="A17206" s="2">
        <v>540</v>
      </c>
      <c r="B17206">
        <v>18931</v>
      </c>
      <c r="C17206" s="3">
        <v>287.64991300000003</v>
      </c>
      <c r="D17206" s="2"/>
    </row>
    <row r="17207" spans="1:4" x14ac:dyDescent="0.25">
      <c r="A17207" s="2">
        <v>540</v>
      </c>
      <c r="B17207">
        <v>18932</v>
      </c>
      <c r="C17207" s="3">
        <v>645.09662000000003</v>
      </c>
      <c r="D17207" s="2"/>
    </row>
    <row r="17208" spans="1:4" x14ac:dyDescent="0.25">
      <c r="A17208" s="2">
        <v>540</v>
      </c>
      <c r="B17208">
        <v>18933</v>
      </c>
      <c r="C17208" s="3">
        <v>652.54844500000002</v>
      </c>
      <c r="D17208" s="2"/>
    </row>
    <row r="17209" spans="1:4" x14ac:dyDescent="0.25">
      <c r="A17209" s="2">
        <v>540</v>
      </c>
      <c r="B17209">
        <v>18934</v>
      </c>
      <c r="C17209" s="3">
        <v>5508.4457659999998</v>
      </c>
      <c r="D17209" s="2"/>
    </row>
    <row r="17210" spans="1:4" x14ac:dyDescent="0.25">
      <c r="A17210" s="2">
        <v>540</v>
      </c>
      <c r="B17210">
        <v>18935</v>
      </c>
      <c r="C17210" s="3">
        <v>5569.6348420000004</v>
      </c>
      <c r="D17210" s="2"/>
    </row>
    <row r="17211" spans="1:4" x14ac:dyDescent="0.25">
      <c r="A17211" s="2">
        <v>540</v>
      </c>
      <c r="B17211">
        <v>18936</v>
      </c>
      <c r="C17211" s="3">
        <v>1796.2754629999999</v>
      </c>
      <c r="D17211" s="2"/>
    </row>
    <row r="17212" spans="1:4" x14ac:dyDescent="0.25">
      <c r="A17212" s="2">
        <v>540</v>
      </c>
      <c r="B17212">
        <v>18937</v>
      </c>
      <c r="C17212" s="3">
        <v>1807.9777919999999</v>
      </c>
      <c r="D17212" s="2"/>
    </row>
    <row r="17213" spans="1:4" x14ac:dyDescent="0.25">
      <c r="A17213" s="2">
        <v>540</v>
      </c>
      <c r="B17213">
        <v>18938</v>
      </c>
      <c r="C17213" s="3">
        <v>2775.2546029999999</v>
      </c>
      <c r="D17213" s="2"/>
    </row>
    <row r="17214" spans="1:4" x14ac:dyDescent="0.25">
      <c r="A17214" s="2">
        <v>540</v>
      </c>
      <c r="B17214">
        <v>18939</v>
      </c>
      <c r="C17214" s="3">
        <v>2775.2546029999999</v>
      </c>
      <c r="D17214" s="2"/>
    </row>
    <row r="17215" spans="1:4" x14ac:dyDescent="0.25">
      <c r="A17215" s="2">
        <v>540</v>
      </c>
      <c r="B17215">
        <v>18940</v>
      </c>
      <c r="C17215" s="3">
        <v>3501.7932129999999</v>
      </c>
      <c r="D17215" s="2"/>
    </row>
    <row r="17216" spans="1:4" x14ac:dyDescent="0.25">
      <c r="A17216" s="2">
        <v>540</v>
      </c>
      <c r="B17216">
        <v>18941</v>
      </c>
      <c r="C17216" s="3">
        <v>3485.5610820000002</v>
      </c>
      <c r="D17216" s="2"/>
    </row>
    <row r="17217" spans="1:4" x14ac:dyDescent="0.25">
      <c r="A17217" s="2">
        <v>540</v>
      </c>
      <c r="B17217">
        <v>18942</v>
      </c>
      <c r="C17217" s="3">
        <v>584.44056399999999</v>
      </c>
      <c r="D17217" s="2"/>
    </row>
    <row r="17218" spans="1:4" x14ac:dyDescent="0.25">
      <c r="A17218" s="2">
        <v>540</v>
      </c>
      <c r="B17218">
        <v>18943</v>
      </c>
      <c r="C17218" s="3">
        <v>584.44056399999999</v>
      </c>
      <c r="D17218" s="2"/>
    </row>
    <row r="17219" spans="1:4" x14ac:dyDescent="0.25">
      <c r="A17219" s="2">
        <v>540</v>
      </c>
      <c r="B17219">
        <v>18949</v>
      </c>
      <c r="C17219" s="3">
        <v>61315.161026333</v>
      </c>
      <c r="D17219" s="2"/>
    </row>
    <row r="17220" spans="1:4" x14ac:dyDescent="0.25">
      <c r="A17220" s="2">
        <v>540</v>
      </c>
      <c r="B17220">
        <v>18950</v>
      </c>
      <c r="C17220" s="3">
        <v>8634.8466200000003</v>
      </c>
      <c r="D17220" s="2"/>
    </row>
    <row r="17221" spans="1:4" x14ac:dyDescent="0.25">
      <c r="A17221" s="2">
        <v>540</v>
      </c>
      <c r="B17221">
        <v>18951</v>
      </c>
      <c r="C17221" s="3">
        <v>8634.8466200000003</v>
      </c>
      <c r="D17221" s="2"/>
    </row>
    <row r="17222" spans="1:4" x14ac:dyDescent="0.25">
      <c r="A17222" s="2">
        <v>540</v>
      </c>
      <c r="B17222">
        <v>18962</v>
      </c>
      <c r="C17222" s="3">
        <v>3545.911752</v>
      </c>
      <c r="D17222" s="2"/>
    </row>
    <row r="17223" spans="1:4" x14ac:dyDescent="0.25">
      <c r="A17223" s="2">
        <v>540</v>
      </c>
      <c r="B17223">
        <v>18963</v>
      </c>
      <c r="C17223" s="3">
        <v>3552.4152570000001</v>
      </c>
      <c r="D17223" s="2"/>
    </row>
    <row r="17224" spans="1:4" x14ac:dyDescent="0.25">
      <c r="A17224" s="2">
        <v>540</v>
      </c>
      <c r="B17224">
        <v>18964</v>
      </c>
      <c r="C17224" s="3">
        <v>9275.6649660000003</v>
      </c>
      <c r="D17224" s="2"/>
    </row>
    <row r="17225" spans="1:4" x14ac:dyDescent="0.25">
      <c r="A17225" s="2">
        <v>540</v>
      </c>
      <c r="B17225">
        <v>18965</v>
      </c>
      <c r="C17225" s="3">
        <v>9274.6649660000003</v>
      </c>
      <c r="D17225" s="2"/>
    </row>
    <row r="17226" spans="1:4" x14ac:dyDescent="0.25">
      <c r="A17226" s="2">
        <v>540</v>
      </c>
      <c r="B17226">
        <v>18968</v>
      </c>
      <c r="C17226" s="3">
        <v>1636.204708</v>
      </c>
      <c r="D17226" s="2"/>
    </row>
    <row r="17227" spans="1:4" x14ac:dyDescent="0.25">
      <c r="A17227" s="2">
        <v>540</v>
      </c>
      <c r="B17227">
        <v>18969</v>
      </c>
      <c r="C17227" s="3">
        <v>1835.1843490000001</v>
      </c>
      <c r="D17227" s="2"/>
    </row>
    <row r="17228" spans="1:4" x14ac:dyDescent="0.25">
      <c r="A17228" s="2">
        <v>540</v>
      </c>
      <c r="B17228">
        <v>18970</v>
      </c>
      <c r="C17228" s="3">
        <v>710.30647799999997</v>
      </c>
      <c r="D17228" s="2"/>
    </row>
    <row r="17229" spans="1:4" x14ac:dyDescent="0.25">
      <c r="A17229" s="2">
        <v>540</v>
      </c>
      <c r="B17229">
        <v>18971</v>
      </c>
      <c r="C17229" s="3">
        <v>720.30562399999997</v>
      </c>
      <c r="D17229" s="2"/>
    </row>
    <row r="17230" spans="1:4" x14ac:dyDescent="0.25">
      <c r="A17230" s="2">
        <v>540</v>
      </c>
      <c r="B17230">
        <v>18974</v>
      </c>
      <c r="C17230" s="3">
        <v>1444.133501</v>
      </c>
      <c r="D17230" s="2"/>
    </row>
    <row r="17231" spans="1:4" x14ac:dyDescent="0.25">
      <c r="A17231" s="2">
        <v>540</v>
      </c>
      <c r="B17231">
        <v>18975</v>
      </c>
      <c r="C17231" s="3">
        <v>817.86540500000001</v>
      </c>
      <c r="D17231" s="2"/>
    </row>
    <row r="17232" spans="1:4" x14ac:dyDescent="0.25">
      <c r="A17232" s="2">
        <v>540</v>
      </c>
      <c r="B17232">
        <v>18976</v>
      </c>
      <c r="C17232" s="3">
        <v>1060.9323199999999</v>
      </c>
      <c r="D17232" s="2"/>
    </row>
    <row r="17233" spans="1:4" x14ac:dyDescent="0.25">
      <c r="A17233" s="2">
        <v>540</v>
      </c>
      <c r="B17233">
        <v>18977</v>
      </c>
      <c r="C17233" s="3">
        <v>2094.4126540000002</v>
      </c>
      <c r="D17233" s="2"/>
    </row>
    <row r="17234" spans="1:4" x14ac:dyDescent="0.25">
      <c r="A17234" s="2">
        <v>540</v>
      </c>
      <c r="B17234">
        <v>18978</v>
      </c>
      <c r="C17234" s="3">
        <v>4740.4289090000002</v>
      </c>
      <c r="D17234" s="2"/>
    </row>
    <row r="17235" spans="1:4" x14ac:dyDescent="0.25">
      <c r="A17235" s="2">
        <v>540</v>
      </c>
      <c r="B17235">
        <v>18979</v>
      </c>
      <c r="C17235" s="3">
        <v>5276.2785949999998</v>
      </c>
      <c r="D17235" s="2"/>
    </row>
    <row r="17236" spans="1:4" x14ac:dyDescent="0.25">
      <c r="A17236" s="2">
        <v>540</v>
      </c>
      <c r="B17236">
        <v>18980</v>
      </c>
      <c r="C17236" s="3">
        <v>3185.6685459999999</v>
      </c>
      <c r="D17236" s="2"/>
    </row>
    <row r="17237" spans="1:4" x14ac:dyDescent="0.25">
      <c r="A17237" s="2">
        <v>540</v>
      </c>
      <c r="B17237">
        <v>18981</v>
      </c>
      <c r="C17237" s="3">
        <v>3185.6685459999999</v>
      </c>
      <c r="D17237" s="2"/>
    </row>
    <row r="17238" spans="1:4" x14ac:dyDescent="0.25">
      <c r="A17238" s="2">
        <v>540</v>
      </c>
      <c r="B17238">
        <v>18982</v>
      </c>
      <c r="C17238" s="3">
        <v>4561.1205520000003</v>
      </c>
      <c r="D17238" s="2"/>
    </row>
    <row r="17239" spans="1:4" x14ac:dyDescent="0.25">
      <c r="A17239" s="2">
        <v>540</v>
      </c>
      <c r="B17239">
        <v>18983</v>
      </c>
      <c r="C17239" s="3">
        <v>4665.5274460000001</v>
      </c>
      <c r="D17239" s="2"/>
    </row>
    <row r="17240" spans="1:4" x14ac:dyDescent="0.25">
      <c r="A17240" s="2">
        <v>540</v>
      </c>
      <c r="B17240">
        <v>18984</v>
      </c>
      <c r="C17240" s="3">
        <v>3132.4065679999999</v>
      </c>
      <c r="D17240" s="2"/>
    </row>
    <row r="17241" spans="1:4" x14ac:dyDescent="0.25">
      <c r="A17241" s="2">
        <v>540</v>
      </c>
      <c r="B17241">
        <v>18985</v>
      </c>
      <c r="C17241" s="3">
        <v>5041.3599109999996</v>
      </c>
      <c r="D17241" s="2"/>
    </row>
    <row r="17242" spans="1:4" x14ac:dyDescent="0.25">
      <c r="A17242" s="2">
        <v>540</v>
      </c>
      <c r="B17242">
        <v>18986</v>
      </c>
      <c r="C17242" s="3">
        <v>2626.1045319999998</v>
      </c>
      <c r="D17242" s="2"/>
    </row>
    <row r="17243" spans="1:4" x14ac:dyDescent="0.25">
      <c r="A17243" s="2">
        <v>540</v>
      </c>
      <c r="B17243">
        <v>18987</v>
      </c>
      <c r="C17243" s="3">
        <v>2510.1920660000001</v>
      </c>
      <c r="D17243" s="2"/>
    </row>
    <row r="17244" spans="1:4" x14ac:dyDescent="0.25">
      <c r="A17244" s="2">
        <v>540</v>
      </c>
      <c r="B17244">
        <v>18990</v>
      </c>
      <c r="C17244" s="3">
        <v>5041.3599109999996</v>
      </c>
      <c r="D17244" s="2"/>
    </row>
    <row r="17245" spans="1:4" x14ac:dyDescent="0.25">
      <c r="A17245" s="2">
        <v>540</v>
      </c>
      <c r="B17245">
        <v>18991</v>
      </c>
      <c r="C17245" s="3">
        <v>5041.3599109999996</v>
      </c>
      <c r="D17245" s="2"/>
    </row>
    <row r="17246" spans="1:4" x14ac:dyDescent="0.25">
      <c r="A17246" s="2">
        <v>540</v>
      </c>
      <c r="B17246">
        <v>18992</v>
      </c>
      <c r="C17246" s="3">
        <v>2510.1920660000001</v>
      </c>
      <c r="D17246" s="2"/>
    </row>
    <row r="17247" spans="1:4" x14ac:dyDescent="0.25">
      <c r="A17247" s="2">
        <v>540</v>
      </c>
      <c r="B17247">
        <v>18993</v>
      </c>
      <c r="C17247" s="3">
        <v>2510.1920660000001</v>
      </c>
      <c r="D17247" s="2"/>
    </row>
    <row r="17248" spans="1:4" x14ac:dyDescent="0.25">
      <c r="A17248" s="2">
        <v>540</v>
      </c>
      <c r="B17248">
        <v>18994</v>
      </c>
      <c r="C17248" s="3">
        <v>2329.1589909999998</v>
      </c>
      <c r="D17248" s="2"/>
    </row>
    <row r="17249" spans="1:4" x14ac:dyDescent="0.25">
      <c r="A17249" s="2">
        <v>540</v>
      </c>
      <c r="B17249">
        <v>18995</v>
      </c>
      <c r="C17249" s="3">
        <v>433.31254200000001</v>
      </c>
      <c r="D17249" s="2"/>
    </row>
    <row r="17250" spans="1:4" x14ac:dyDescent="0.25">
      <c r="A17250" s="2">
        <v>540</v>
      </c>
      <c r="B17250">
        <v>18996</v>
      </c>
      <c r="C17250" s="3">
        <v>15717.132675999999</v>
      </c>
      <c r="D17250" s="2"/>
    </row>
    <row r="17251" spans="1:4" x14ac:dyDescent="0.25">
      <c r="A17251" s="2">
        <v>540</v>
      </c>
      <c r="B17251">
        <v>18997</v>
      </c>
      <c r="C17251" s="3">
        <v>15717.132675999999</v>
      </c>
      <c r="D17251" s="2"/>
    </row>
    <row r="17252" spans="1:4" x14ac:dyDescent="0.25">
      <c r="A17252" s="2">
        <v>540</v>
      </c>
      <c r="B17252">
        <v>18998</v>
      </c>
      <c r="C17252" s="3">
        <v>12475.788798</v>
      </c>
      <c r="D17252" s="2"/>
    </row>
    <row r="17253" spans="1:4" x14ac:dyDescent="0.25">
      <c r="A17253" s="2">
        <v>540</v>
      </c>
      <c r="B17253">
        <v>18999</v>
      </c>
      <c r="C17253" s="3">
        <v>12475.788798</v>
      </c>
      <c r="D17253" s="2"/>
    </row>
    <row r="17254" spans="1:4" x14ac:dyDescent="0.25">
      <c r="A17254" s="2">
        <v>540</v>
      </c>
      <c r="B17254">
        <v>19000</v>
      </c>
      <c r="C17254" s="3">
        <v>2040.814005</v>
      </c>
      <c r="D17254" s="2"/>
    </row>
    <row r="17255" spans="1:4" x14ac:dyDescent="0.25">
      <c r="A17255" s="2">
        <v>540</v>
      </c>
      <c r="B17255">
        <v>19001</v>
      </c>
      <c r="C17255" s="3">
        <v>3096.0093200000001</v>
      </c>
      <c r="D17255" s="2"/>
    </row>
    <row r="17256" spans="1:4" x14ac:dyDescent="0.25">
      <c r="A17256" s="2">
        <v>540</v>
      </c>
      <c r="B17256">
        <v>19002</v>
      </c>
      <c r="C17256" s="3">
        <v>1635.2453419999999</v>
      </c>
      <c r="D17256" s="2"/>
    </row>
    <row r="17257" spans="1:4" x14ac:dyDescent="0.25">
      <c r="A17257" s="2">
        <v>540</v>
      </c>
      <c r="B17257">
        <v>19003</v>
      </c>
      <c r="C17257" s="3">
        <v>1182.866313</v>
      </c>
      <c r="D17257" s="2"/>
    </row>
    <row r="17258" spans="1:4" x14ac:dyDescent="0.25">
      <c r="A17258" s="2">
        <v>540</v>
      </c>
      <c r="B17258">
        <v>19004</v>
      </c>
      <c r="C17258" s="3">
        <v>5681.7770229999996</v>
      </c>
      <c r="D17258" s="2"/>
    </row>
    <row r="17259" spans="1:4" x14ac:dyDescent="0.25">
      <c r="A17259" s="2">
        <v>540</v>
      </c>
      <c r="B17259">
        <v>19005</v>
      </c>
      <c r="C17259" s="3">
        <v>5296.3597669999999</v>
      </c>
      <c r="D17259" s="2"/>
    </row>
    <row r="17260" spans="1:4" x14ac:dyDescent="0.25">
      <c r="A17260" s="2">
        <v>540</v>
      </c>
      <c r="B17260">
        <v>19006</v>
      </c>
      <c r="C17260" s="3">
        <v>12443.157009</v>
      </c>
      <c r="D17260" s="2"/>
    </row>
    <row r="17261" spans="1:4" x14ac:dyDescent="0.25">
      <c r="A17261" s="2">
        <v>540</v>
      </c>
      <c r="B17261">
        <v>19007</v>
      </c>
      <c r="C17261" s="3">
        <v>12443.157009</v>
      </c>
      <c r="D17261" s="2"/>
    </row>
    <row r="17262" spans="1:4" x14ac:dyDescent="0.25">
      <c r="A17262" s="2">
        <v>540</v>
      </c>
      <c r="B17262">
        <v>19008</v>
      </c>
      <c r="C17262" s="3">
        <v>12002.226099</v>
      </c>
      <c r="D17262" s="2"/>
    </row>
    <row r="17263" spans="1:4" x14ac:dyDescent="0.25">
      <c r="A17263" s="2">
        <v>540</v>
      </c>
      <c r="B17263">
        <v>19009</v>
      </c>
      <c r="C17263" s="3">
        <v>11073.883328</v>
      </c>
      <c r="D17263" s="2"/>
    </row>
    <row r="17264" spans="1:4" x14ac:dyDescent="0.25">
      <c r="A17264" s="2">
        <v>540</v>
      </c>
      <c r="B17264">
        <v>19010</v>
      </c>
      <c r="C17264" s="3">
        <v>3574.708592</v>
      </c>
      <c r="D17264" s="2"/>
    </row>
    <row r="17265" spans="1:4" x14ac:dyDescent="0.25">
      <c r="A17265" s="2">
        <v>540</v>
      </c>
      <c r="B17265">
        <v>19011</v>
      </c>
      <c r="C17265" s="3">
        <v>8887.0904019999998</v>
      </c>
      <c r="D17265" s="2"/>
    </row>
    <row r="17266" spans="1:4" x14ac:dyDescent="0.25">
      <c r="A17266" s="2">
        <v>540</v>
      </c>
      <c r="B17266">
        <v>19012</v>
      </c>
      <c r="C17266" s="3">
        <v>850.83785399999999</v>
      </c>
      <c r="D17266" s="2"/>
    </row>
    <row r="17267" spans="1:4" x14ac:dyDescent="0.25">
      <c r="A17267" s="2">
        <v>540</v>
      </c>
      <c r="B17267">
        <v>19013</v>
      </c>
      <c r="C17267" s="3">
        <v>1634.2068589999999</v>
      </c>
      <c r="D17267" s="2"/>
    </row>
    <row r="17268" spans="1:4" x14ac:dyDescent="0.25">
      <c r="A17268" s="2">
        <v>540</v>
      </c>
      <c r="B17268">
        <v>19014</v>
      </c>
      <c r="C17268" s="3">
        <v>1803.989245</v>
      </c>
      <c r="D17268" s="2"/>
    </row>
    <row r="17269" spans="1:4" x14ac:dyDescent="0.25">
      <c r="A17269" s="2">
        <v>540</v>
      </c>
      <c r="B17269">
        <v>19015</v>
      </c>
      <c r="C17269" s="3">
        <v>880.23277399999995</v>
      </c>
      <c r="D17269" s="2"/>
    </row>
    <row r="17270" spans="1:4" x14ac:dyDescent="0.25">
      <c r="A17270" s="2">
        <v>540</v>
      </c>
      <c r="B17270">
        <v>19016</v>
      </c>
      <c r="C17270" s="3">
        <v>18733.096108999998</v>
      </c>
      <c r="D17270" s="2"/>
    </row>
    <row r="17271" spans="1:4" x14ac:dyDescent="0.25">
      <c r="A17271" s="2">
        <v>540</v>
      </c>
      <c r="B17271">
        <v>19017</v>
      </c>
      <c r="C17271" s="3">
        <v>19350.228267999999</v>
      </c>
      <c r="D17271" s="2"/>
    </row>
    <row r="17272" spans="1:4" x14ac:dyDescent="0.25">
      <c r="A17272" s="2">
        <v>540</v>
      </c>
      <c r="B17272">
        <v>19018</v>
      </c>
      <c r="C17272" s="3">
        <v>18382.355103999998</v>
      </c>
      <c r="D17272" s="2"/>
    </row>
    <row r="17273" spans="1:4" x14ac:dyDescent="0.25">
      <c r="A17273" s="2">
        <v>540</v>
      </c>
      <c r="B17273">
        <v>19019</v>
      </c>
      <c r="C17273" s="3">
        <v>18196.533048000001</v>
      </c>
      <c r="D17273" s="2"/>
    </row>
    <row r="17274" spans="1:4" x14ac:dyDescent="0.25">
      <c r="A17274" s="2">
        <v>540</v>
      </c>
      <c r="B17274">
        <v>19020</v>
      </c>
      <c r="C17274" s="3">
        <v>5342.3785150000003</v>
      </c>
      <c r="D17274" s="2"/>
    </row>
    <row r="17275" spans="1:4" x14ac:dyDescent="0.25">
      <c r="A17275" s="2">
        <v>540</v>
      </c>
      <c r="B17275">
        <v>19021</v>
      </c>
      <c r="C17275" s="3">
        <v>5510.3836819999997</v>
      </c>
      <c r="D17275" s="2"/>
    </row>
    <row r="17276" spans="1:4" x14ac:dyDescent="0.25">
      <c r="A17276" s="2">
        <v>540</v>
      </c>
      <c r="B17276">
        <v>19022</v>
      </c>
      <c r="C17276" s="3">
        <v>10294.515638000001</v>
      </c>
      <c r="D17276" s="2"/>
    </row>
    <row r="17277" spans="1:4" x14ac:dyDescent="0.25">
      <c r="A17277" s="2">
        <v>540</v>
      </c>
      <c r="B17277">
        <v>19023</v>
      </c>
      <c r="C17277" s="3">
        <v>9246.7921439999991</v>
      </c>
      <c r="D17277" s="2"/>
    </row>
    <row r="17278" spans="1:4" x14ac:dyDescent="0.25">
      <c r="A17278" s="2">
        <v>540</v>
      </c>
      <c r="B17278">
        <v>19024</v>
      </c>
      <c r="C17278" s="3">
        <v>40.298957000000001</v>
      </c>
      <c r="D17278" s="2"/>
    </row>
    <row r="17279" spans="1:4" x14ac:dyDescent="0.25">
      <c r="A17279" s="2">
        <v>540</v>
      </c>
      <c r="B17279">
        <v>19025</v>
      </c>
      <c r="C17279" s="3">
        <v>30.187466000000001</v>
      </c>
      <c r="D17279" s="2"/>
    </row>
    <row r="17280" spans="1:4" x14ac:dyDescent="0.25">
      <c r="A17280" s="2">
        <v>540</v>
      </c>
      <c r="B17280">
        <v>19026</v>
      </c>
      <c r="C17280" s="3">
        <v>6864.1875460000001</v>
      </c>
      <c r="D17280" s="2"/>
    </row>
    <row r="17281" spans="1:4" x14ac:dyDescent="0.25">
      <c r="A17281" s="2">
        <v>540</v>
      </c>
      <c r="B17281">
        <v>19027</v>
      </c>
      <c r="C17281" s="3">
        <v>542.12821599999995</v>
      </c>
      <c r="D17281" s="2"/>
    </row>
    <row r="17282" spans="1:4" x14ac:dyDescent="0.25">
      <c r="A17282" s="2">
        <v>540</v>
      </c>
      <c r="B17282">
        <v>19029</v>
      </c>
      <c r="C17282" s="3">
        <v>1853.8787239999999</v>
      </c>
      <c r="D17282" s="2"/>
    </row>
    <row r="17283" spans="1:4" x14ac:dyDescent="0.25">
      <c r="A17283" s="2">
        <v>540</v>
      </c>
      <c r="B17283">
        <v>19030</v>
      </c>
      <c r="C17283" s="3">
        <v>8315.3538649999991</v>
      </c>
      <c r="D17283" s="2"/>
    </row>
    <row r="17284" spans="1:4" x14ac:dyDescent="0.25">
      <c r="A17284" s="2">
        <v>540</v>
      </c>
      <c r="B17284">
        <v>19031</v>
      </c>
      <c r="C17284" s="3">
        <v>7698.0274890000001</v>
      </c>
      <c r="D17284" s="2"/>
    </row>
    <row r="17285" spans="1:4" x14ac:dyDescent="0.25">
      <c r="A17285" s="2">
        <v>540</v>
      </c>
      <c r="B17285">
        <v>19033</v>
      </c>
      <c r="C17285" s="3">
        <v>7670.4654879999998</v>
      </c>
      <c r="D17285" s="2"/>
    </row>
    <row r="17286" spans="1:4" x14ac:dyDescent="0.25">
      <c r="A17286" s="2">
        <v>540</v>
      </c>
      <c r="B17286">
        <v>19034</v>
      </c>
      <c r="C17286" s="3">
        <v>27.114898</v>
      </c>
      <c r="D17286" s="2"/>
    </row>
    <row r="17287" spans="1:4" x14ac:dyDescent="0.25">
      <c r="A17287" s="2">
        <v>540</v>
      </c>
      <c r="B17287">
        <v>19035</v>
      </c>
      <c r="C17287" s="3">
        <v>424.79949699999997</v>
      </c>
      <c r="D17287" s="2"/>
    </row>
    <row r="17288" spans="1:4" x14ac:dyDescent="0.25">
      <c r="A17288" s="2">
        <v>540</v>
      </c>
      <c r="B17288">
        <v>19036</v>
      </c>
      <c r="C17288" s="3">
        <v>1170.7199720000001</v>
      </c>
      <c r="D17288" s="2"/>
    </row>
    <row r="17289" spans="1:4" x14ac:dyDescent="0.25">
      <c r="A17289" s="2">
        <v>540</v>
      </c>
      <c r="B17289">
        <v>19037</v>
      </c>
      <c r="C17289" s="3">
        <v>1197.6312680000001</v>
      </c>
      <c r="D17289" s="2"/>
    </row>
    <row r="17290" spans="1:4" x14ac:dyDescent="0.25">
      <c r="A17290" s="2">
        <v>540</v>
      </c>
      <c r="B17290">
        <v>19038</v>
      </c>
      <c r="C17290" s="3">
        <v>151.07565600000001</v>
      </c>
      <c r="D17290" s="2"/>
    </row>
    <row r="17291" spans="1:4" x14ac:dyDescent="0.25">
      <c r="A17291" s="2">
        <v>540</v>
      </c>
      <c r="B17291">
        <v>19039</v>
      </c>
      <c r="C17291" s="3">
        <v>151.07565600000001</v>
      </c>
      <c r="D17291" s="2"/>
    </row>
    <row r="17292" spans="1:4" x14ac:dyDescent="0.25">
      <c r="A17292" s="2">
        <v>540</v>
      </c>
      <c r="B17292">
        <v>19040</v>
      </c>
      <c r="C17292" s="3">
        <v>9870.9310740000001</v>
      </c>
      <c r="D17292" s="2"/>
    </row>
    <row r="17293" spans="1:4" x14ac:dyDescent="0.25">
      <c r="A17293" s="2">
        <v>540</v>
      </c>
      <c r="B17293">
        <v>19041</v>
      </c>
      <c r="C17293" s="3">
        <v>9604.4152340000001</v>
      </c>
      <c r="D17293" s="2"/>
    </row>
    <row r="17294" spans="1:4" x14ac:dyDescent="0.25">
      <c r="A17294" s="2">
        <v>540</v>
      </c>
      <c r="B17294">
        <v>19042</v>
      </c>
      <c r="C17294" s="3">
        <v>10256.479071</v>
      </c>
      <c r="D17294" s="2"/>
    </row>
    <row r="17295" spans="1:4" x14ac:dyDescent="0.25">
      <c r="A17295" s="2">
        <v>540</v>
      </c>
      <c r="B17295">
        <v>19043</v>
      </c>
      <c r="C17295" s="3">
        <v>10195.100007999999</v>
      </c>
      <c r="D17295" s="2"/>
    </row>
    <row r="17296" spans="1:4" x14ac:dyDescent="0.25">
      <c r="A17296" s="2">
        <v>540</v>
      </c>
      <c r="B17296">
        <v>19044</v>
      </c>
      <c r="C17296" s="3">
        <v>10822.860019</v>
      </c>
      <c r="D17296" s="2"/>
    </row>
    <row r="17297" spans="1:4" x14ac:dyDescent="0.25">
      <c r="A17297" s="2">
        <v>540</v>
      </c>
      <c r="B17297">
        <v>19045</v>
      </c>
      <c r="C17297" s="3">
        <v>11371.865076</v>
      </c>
      <c r="D17297" s="2"/>
    </row>
    <row r="17298" spans="1:4" x14ac:dyDescent="0.25">
      <c r="A17298" s="2">
        <v>540</v>
      </c>
      <c r="B17298">
        <v>19046</v>
      </c>
      <c r="C17298" s="3">
        <v>8850.1115759999993</v>
      </c>
      <c r="D17298" s="2"/>
    </row>
    <row r="17299" spans="1:4" x14ac:dyDescent="0.25">
      <c r="A17299" s="2">
        <v>540</v>
      </c>
      <c r="B17299">
        <v>19047</v>
      </c>
      <c r="C17299" s="3">
        <v>8816.9017309999999</v>
      </c>
      <c r="D17299" s="2"/>
    </row>
    <row r="17300" spans="1:4" x14ac:dyDescent="0.25">
      <c r="A17300" s="2">
        <v>540</v>
      </c>
      <c r="B17300">
        <v>19048</v>
      </c>
      <c r="C17300" s="3">
        <v>4956.9055230000004</v>
      </c>
      <c r="D17300" s="2"/>
    </row>
    <row r="17301" spans="1:4" x14ac:dyDescent="0.25">
      <c r="A17301" s="2">
        <v>540</v>
      </c>
      <c r="B17301">
        <v>19049</v>
      </c>
      <c r="C17301" s="3">
        <v>5093.0071019999996</v>
      </c>
      <c r="D17301" s="2"/>
    </row>
    <row r="17302" spans="1:4" x14ac:dyDescent="0.25">
      <c r="A17302" s="2">
        <v>540</v>
      </c>
      <c r="B17302">
        <v>19050</v>
      </c>
      <c r="C17302" s="3">
        <v>1924.1681610000001</v>
      </c>
      <c r="D17302" s="2"/>
    </row>
    <row r="17303" spans="1:4" x14ac:dyDescent="0.25">
      <c r="A17303" s="2">
        <v>540</v>
      </c>
      <c r="B17303">
        <v>19051</v>
      </c>
      <c r="C17303" s="3">
        <v>1924.1681610000001</v>
      </c>
      <c r="D17303" s="2"/>
    </row>
    <row r="17304" spans="1:4" x14ac:dyDescent="0.25">
      <c r="A17304" s="2">
        <v>540</v>
      </c>
      <c r="B17304">
        <v>19052</v>
      </c>
      <c r="C17304" s="3">
        <v>327.46170799999999</v>
      </c>
      <c r="D17304" s="2"/>
    </row>
    <row r="17305" spans="1:4" x14ac:dyDescent="0.25">
      <c r="A17305" s="2">
        <v>540</v>
      </c>
      <c r="B17305">
        <v>19053</v>
      </c>
      <c r="C17305" s="3">
        <v>589.06121099999996</v>
      </c>
      <c r="D17305" s="2"/>
    </row>
    <row r="17306" spans="1:4" x14ac:dyDescent="0.25">
      <c r="A17306" s="2">
        <v>540</v>
      </c>
      <c r="B17306">
        <v>19054</v>
      </c>
      <c r="C17306" s="3">
        <v>0</v>
      </c>
      <c r="D17306" s="2"/>
    </row>
    <row r="17307" spans="1:4" x14ac:dyDescent="0.25">
      <c r="A17307" s="2">
        <v>540</v>
      </c>
      <c r="B17307">
        <v>19055</v>
      </c>
      <c r="C17307" s="3">
        <v>0</v>
      </c>
      <c r="D17307" s="2"/>
    </row>
    <row r="17308" spans="1:4" x14ac:dyDescent="0.25">
      <c r="A17308" s="2">
        <v>540</v>
      </c>
      <c r="B17308">
        <v>19056</v>
      </c>
      <c r="C17308" s="3">
        <v>0</v>
      </c>
      <c r="D17308" s="2"/>
    </row>
    <row r="17309" spans="1:4" x14ac:dyDescent="0.25">
      <c r="A17309" s="2">
        <v>540</v>
      </c>
      <c r="B17309">
        <v>19057</v>
      </c>
      <c r="C17309" s="3">
        <v>0</v>
      </c>
      <c r="D17309" s="2"/>
    </row>
    <row r="17310" spans="1:4" x14ac:dyDescent="0.25">
      <c r="A17310" s="2">
        <v>540</v>
      </c>
      <c r="B17310">
        <v>19058</v>
      </c>
      <c r="C17310" s="3">
        <v>17881.304142000001</v>
      </c>
      <c r="D17310" s="2"/>
    </row>
    <row r="17311" spans="1:4" x14ac:dyDescent="0.25">
      <c r="A17311" s="2">
        <v>540</v>
      </c>
      <c r="B17311">
        <v>19059</v>
      </c>
      <c r="C17311" s="3">
        <v>22893.139800000001</v>
      </c>
      <c r="D17311" s="2"/>
    </row>
    <row r="17312" spans="1:4" x14ac:dyDescent="0.25">
      <c r="A17312" s="2">
        <v>540</v>
      </c>
      <c r="B17312">
        <v>19060</v>
      </c>
      <c r="C17312" s="3">
        <v>11687.719825</v>
      </c>
      <c r="D17312" s="2"/>
    </row>
    <row r="17313" spans="1:4" x14ac:dyDescent="0.25">
      <c r="A17313" s="2">
        <v>540</v>
      </c>
      <c r="B17313">
        <v>19061</v>
      </c>
      <c r="C17313" s="3">
        <v>4872.1976910000003</v>
      </c>
      <c r="D17313" s="2"/>
    </row>
    <row r="17314" spans="1:4" x14ac:dyDescent="0.25">
      <c r="A17314" s="2">
        <v>540</v>
      </c>
      <c r="B17314">
        <v>19063</v>
      </c>
      <c r="C17314" s="3">
        <v>34.930945999999999</v>
      </c>
      <c r="D17314" s="2"/>
    </row>
    <row r="17315" spans="1:4" x14ac:dyDescent="0.25">
      <c r="A17315" s="2">
        <v>540</v>
      </c>
      <c r="B17315">
        <v>19064</v>
      </c>
      <c r="C17315" s="3">
        <v>1471.6160809999999</v>
      </c>
      <c r="D17315" s="2"/>
    </row>
    <row r="17316" spans="1:4" x14ac:dyDescent="0.25">
      <c r="A17316" s="2">
        <v>540</v>
      </c>
      <c r="B17316">
        <v>19065</v>
      </c>
      <c r="C17316" s="3">
        <v>1885.425516</v>
      </c>
      <c r="D17316" s="2"/>
    </row>
    <row r="17317" spans="1:4" x14ac:dyDescent="0.25">
      <c r="A17317" s="2">
        <v>540</v>
      </c>
      <c r="B17317">
        <v>19067</v>
      </c>
      <c r="C17317" s="3">
        <v>9.8246249999999993</v>
      </c>
      <c r="D17317" s="2"/>
    </row>
    <row r="17318" spans="1:4" x14ac:dyDescent="0.25">
      <c r="A17318" s="2">
        <v>540</v>
      </c>
      <c r="B17318">
        <v>19068</v>
      </c>
      <c r="C17318" s="3">
        <v>2194.920016</v>
      </c>
      <c r="D17318" s="2"/>
    </row>
    <row r="17319" spans="1:4" x14ac:dyDescent="0.25">
      <c r="A17319" s="2">
        <v>540</v>
      </c>
      <c r="B17319">
        <v>19069</v>
      </c>
      <c r="C17319" s="3">
        <v>2079.2237749999999</v>
      </c>
      <c r="D17319" s="2"/>
    </row>
    <row r="17320" spans="1:4" x14ac:dyDescent="0.25">
      <c r="A17320" s="2">
        <v>540</v>
      </c>
      <c r="B17320">
        <v>19070</v>
      </c>
      <c r="C17320" s="3">
        <v>12712.478531999999</v>
      </c>
      <c r="D17320" s="2"/>
    </row>
    <row r="17321" spans="1:4" x14ac:dyDescent="0.25">
      <c r="A17321" s="2">
        <v>540</v>
      </c>
      <c r="B17321">
        <v>19071</v>
      </c>
      <c r="C17321" s="3">
        <v>12712.478531999999</v>
      </c>
      <c r="D17321" s="2"/>
    </row>
    <row r="17322" spans="1:4" x14ac:dyDescent="0.25">
      <c r="A17322" s="2">
        <v>540</v>
      </c>
      <c r="B17322">
        <v>19072</v>
      </c>
      <c r="C17322" s="3">
        <v>17724.87946</v>
      </c>
      <c r="D17322" s="2"/>
    </row>
    <row r="17323" spans="1:4" x14ac:dyDescent="0.25">
      <c r="A17323" s="2">
        <v>540</v>
      </c>
      <c r="B17323">
        <v>19073</v>
      </c>
      <c r="C17323" s="3">
        <v>17724.87946</v>
      </c>
      <c r="D17323" s="2"/>
    </row>
    <row r="17324" spans="1:4" x14ac:dyDescent="0.25">
      <c r="A17324" s="2">
        <v>540</v>
      </c>
      <c r="B17324">
        <v>19074</v>
      </c>
      <c r="C17324" s="3">
        <v>7589.2691910000003</v>
      </c>
      <c r="D17324" s="2"/>
    </row>
    <row r="17325" spans="1:4" x14ac:dyDescent="0.25">
      <c r="A17325" s="2">
        <v>540</v>
      </c>
      <c r="B17325">
        <v>19075</v>
      </c>
      <c r="C17325" s="3">
        <v>6458.5288769999997</v>
      </c>
      <c r="D17325" s="2"/>
    </row>
    <row r="17326" spans="1:4" x14ac:dyDescent="0.25">
      <c r="A17326" s="2">
        <v>540</v>
      </c>
      <c r="B17326">
        <v>19076</v>
      </c>
      <c r="C17326" s="3">
        <v>5342.2705290000004</v>
      </c>
      <c r="D17326" s="2"/>
    </row>
    <row r="17327" spans="1:4" x14ac:dyDescent="0.25">
      <c r="A17327" s="2">
        <v>540</v>
      </c>
      <c r="B17327">
        <v>19077</v>
      </c>
      <c r="C17327" s="3">
        <v>5342.2705290000004</v>
      </c>
      <c r="D17327" s="2"/>
    </row>
    <row r="17328" spans="1:4" x14ac:dyDescent="0.25">
      <c r="A17328" s="2">
        <v>540</v>
      </c>
      <c r="B17328">
        <v>19078</v>
      </c>
      <c r="C17328" s="3">
        <v>6186.2561180000002</v>
      </c>
      <c r="D17328" s="2"/>
    </row>
    <row r="17329" spans="1:4" x14ac:dyDescent="0.25">
      <c r="A17329" s="2">
        <v>540</v>
      </c>
      <c r="B17329">
        <v>19079</v>
      </c>
      <c r="C17329" s="3">
        <v>6084.0674959999997</v>
      </c>
      <c r="D17329" s="2"/>
    </row>
    <row r="17330" spans="1:4" x14ac:dyDescent="0.25">
      <c r="A17330" s="2">
        <v>540</v>
      </c>
      <c r="B17330">
        <v>19080</v>
      </c>
      <c r="C17330" s="3">
        <v>3797.5274279999999</v>
      </c>
      <c r="D17330" s="2"/>
    </row>
    <row r="17331" spans="1:4" x14ac:dyDescent="0.25">
      <c r="A17331" s="2">
        <v>540</v>
      </c>
      <c r="B17331">
        <v>19081</v>
      </c>
      <c r="C17331" s="3">
        <v>3797.5274279999999</v>
      </c>
      <c r="D17331" s="2"/>
    </row>
    <row r="17332" spans="1:4" x14ac:dyDescent="0.25">
      <c r="A17332" s="2">
        <v>540</v>
      </c>
      <c r="B17332">
        <v>19082</v>
      </c>
      <c r="C17332" s="3">
        <v>4194.3217679999998</v>
      </c>
      <c r="D17332" s="2"/>
    </row>
    <row r="17333" spans="1:4" x14ac:dyDescent="0.25">
      <c r="A17333" s="2">
        <v>540</v>
      </c>
      <c r="B17333">
        <v>19083</v>
      </c>
      <c r="C17333" s="3">
        <v>4194.3217679999998</v>
      </c>
      <c r="D17333" s="2"/>
    </row>
    <row r="17334" spans="1:4" x14ac:dyDescent="0.25">
      <c r="A17334" s="2">
        <v>540</v>
      </c>
      <c r="B17334">
        <v>19084</v>
      </c>
      <c r="C17334" s="3">
        <v>4194.3217679999998</v>
      </c>
      <c r="D17334" s="2"/>
    </row>
    <row r="17335" spans="1:4" x14ac:dyDescent="0.25">
      <c r="A17335" s="2">
        <v>540</v>
      </c>
      <c r="B17335">
        <v>19085</v>
      </c>
      <c r="C17335" s="3">
        <v>17902.852171999999</v>
      </c>
      <c r="D17335" s="2"/>
    </row>
    <row r="17336" spans="1:4" x14ac:dyDescent="0.25">
      <c r="A17336" s="2">
        <v>540</v>
      </c>
      <c r="B17336">
        <v>19086</v>
      </c>
      <c r="C17336" s="3">
        <v>17902.852171999999</v>
      </c>
      <c r="D17336" s="2"/>
    </row>
    <row r="17337" spans="1:4" x14ac:dyDescent="0.25">
      <c r="A17337" s="2">
        <v>540</v>
      </c>
      <c r="B17337">
        <v>19087</v>
      </c>
      <c r="C17337" s="3">
        <v>42321.087229999997</v>
      </c>
      <c r="D17337" s="2"/>
    </row>
    <row r="17338" spans="1:4" x14ac:dyDescent="0.25">
      <c r="A17338" s="2">
        <v>540</v>
      </c>
      <c r="B17338">
        <v>19088</v>
      </c>
      <c r="C17338" s="3">
        <v>42107.248664999999</v>
      </c>
      <c r="D17338" s="2"/>
    </row>
    <row r="17339" spans="1:4" x14ac:dyDescent="0.25">
      <c r="A17339" s="2">
        <v>540</v>
      </c>
      <c r="B17339">
        <v>19089</v>
      </c>
      <c r="C17339" s="3">
        <v>0</v>
      </c>
      <c r="D17339" s="2"/>
    </row>
    <row r="17340" spans="1:4" x14ac:dyDescent="0.25">
      <c r="A17340" s="2">
        <v>540</v>
      </c>
      <c r="B17340">
        <v>19091</v>
      </c>
      <c r="C17340" s="3">
        <v>6812.4914470000003</v>
      </c>
      <c r="D17340" s="2"/>
    </row>
    <row r="17341" spans="1:4" x14ac:dyDescent="0.25">
      <c r="A17341" s="2">
        <v>540</v>
      </c>
      <c r="B17341">
        <v>19092</v>
      </c>
      <c r="C17341" s="3">
        <v>6713.519867</v>
      </c>
      <c r="D17341" s="2"/>
    </row>
    <row r="17342" spans="1:4" x14ac:dyDescent="0.25">
      <c r="A17342" s="2">
        <v>540</v>
      </c>
      <c r="B17342">
        <v>19093</v>
      </c>
      <c r="C17342" s="3">
        <v>16145.244698</v>
      </c>
      <c r="D17342" s="2"/>
    </row>
    <row r="17343" spans="1:4" x14ac:dyDescent="0.25">
      <c r="A17343" s="2">
        <v>540</v>
      </c>
      <c r="B17343">
        <v>19094</v>
      </c>
      <c r="C17343" s="3">
        <v>16456.570703000001</v>
      </c>
      <c r="D17343" s="2"/>
    </row>
    <row r="17344" spans="1:4" x14ac:dyDescent="0.25">
      <c r="A17344" s="2">
        <v>540</v>
      </c>
      <c r="B17344">
        <v>19095</v>
      </c>
      <c r="C17344" s="3">
        <v>2619.770575</v>
      </c>
      <c r="D17344" s="2"/>
    </row>
    <row r="17345" spans="1:4" x14ac:dyDescent="0.25">
      <c r="A17345" s="2">
        <v>540</v>
      </c>
      <c r="B17345">
        <v>19096</v>
      </c>
      <c r="C17345" s="3">
        <v>2747.9207809999998</v>
      </c>
      <c r="D17345" s="2"/>
    </row>
    <row r="17346" spans="1:4" x14ac:dyDescent="0.25">
      <c r="A17346" s="2">
        <v>540</v>
      </c>
      <c r="B17346">
        <v>19097</v>
      </c>
      <c r="C17346" s="3">
        <v>2026.079373</v>
      </c>
      <c r="D17346" s="2"/>
    </row>
    <row r="17347" spans="1:4" x14ac:dyDescent="0.25">
      <c r="A17347" s="2">
        <v>540</v>
      </c>
      <c r="B17347">
        <v>19098</v>
      </c>
      <c r="C17347" s="3">
        <v>1254.271506</v>
      </c>
      <c r="D17347" s="2"/>
    </row>
    <row r="17348" spans="1:4" x14ac:dyDescent="0.25">
      <c r="A17348" s="2">
        <v>540</v>
      </c>
      <c r="B17348">
        <v>19099</v>
      </c>
      <c r="C17348" s="3">
        <v>257.18746199999998</v>
      </c>
      <c r="D17348" s="2"/>
    </row>
    <row r="17349" spans="1:4" x14ac:dyDescent="0.25">
      <c r="A17349" s="2">
        <v>540</v>
      </c>
      <c r="B17349">
        <v>19100</v>
      </c>
      <c r="C17349" s="3">
        <v>244.297496</v>
      </c>
      <c r="D17349" s="2"/>
    </row>
    <row r="17350" spans="1:4" x14ac:dyDescent="0.25">
      <c r="A17350" s="2">
        <v>540</v>
      </c>
      <c r="B17350">
        <v>19101</v>
      </c>
      <c r="C17350" s="3">
        <v>48548.287252000002</v>
      </c>
      <c r="D17350" s="2"/>
    </row>
    <row r="17351" spans="1:4" x14ac:dyDescent="0.25">
      <c r="A17351" s="2">
        <v>540</v>
      </c>
      <c r="B17351">
        <v>19102</v>
      </c>
      <c r="C17351" s="3">
        <v>45518.238078000002</v>
      </c>
      <c r="D17351" s="2"/>
    </row>
    <row r="17352" spans="1:4" x14ac:dyDescent="0.25">
      <c r="A17352" s="2">
        <v>540</v>
      </c>
      <c r="B17352">
        <v>19103</v>
      </c>
      <c r="C17352" s="3">
        <v>1166.8028650000001</v>
      </c>
      <c r="D17352" s="2"/>
    </row>
    <row r="17353" spans="1:4" x14ac:dyDescent="0.25">
      <c r="A17353" s="2">
        <v>540</v>
      </c>
      <c r="B17353">
        <v>19104</v>
      </c>
      <c r="C17353" s="3">
        <v>2485.2985130000002</v>
      </c>
      <c r="D17353" s="2"/>
    </row>
    <row r="17354" spans="1:4" x14ac:dyDescent="0.25">
      <c r="A17354" s="2">
        <v>540</v>
      </c>
      <c r="B17354">
        <v>19105</v>
      </c>
      <c r="C17354" s="3">
        <v>2130.3756560000002</v>
      </c>
      <c r="D17354" s="2"/>
    </row>
    <row r="17355" spans="1:4" x14ac:dyDescent="0.25">
      <c r="A17355" s="2">
        <v>540</v>
      </c>
      <c r="B17355">
        <v>19106</v>
      </c>
      <c r="C17355" s="3">
        <v>2130.3756560000002</v>
      </c>
      <c r="D17355" s="2"/>
    </row>
    <row r="17356" spans="1:4" x14ac:dyDescent="0.25">
      <c r="A17356" s="2">
        <v>540</v>
      </c>
      <c r="B17356">
        <v>19108</v>
      </c>
      <c r="C17356" s="3">
        <v>257.18746199999998</v>
      </c>
      <c r="D17356" s="2"/>
    </row>
    <row r="17357" spans="1:4" x14ac:dyDescent="0.25">
      <c r="A17357" s="2">
        <v>540</v>
      </c>
      <c r="B17357">
        <v>19109</v>
      </c>
      <c r="C17357" s="3">
        <v>27369.830989332</v>
      </c>
      <c r="D17357" s="2"/>
    </row>
    <row r="17358" spans="1:4" x14ac:dyDescent="0.25">
      <c r="A17358" s="2">
        <v>540</v>
      </c>
      <c r="B17358">
        <v>19110</v>
      </c>
      <c r="C17358" s="3">
        <v>27369.830989332</v>
      </c>
      <c r="D17358" s="2"/>
    </row>
    <row r="17359" spans="1:4" x14ac:dyDescent="0.25">
      <c r="A17359" s="2">
        <v>540</v>
      </c>
      <c r="B17359">
        <v>19111</v>
      </c>
      <c r="C17359" s="3">
        <v>5470.1829559999996</v>
      </c>
      <c r="D17359" s="2"/>
    </row>
    <row r="17360" spans="1:4" x14ac:dyDescent="0.25">
      <c r="A17360" s="2">
        <v>540</v>
      </c>
      <c r="B17360">
        <v>19112</v>
      </c>
      <c r="C17360" s="3">
        <v>4040.9960380000002</v>
      </c>
      <c r="D17360" s="2"/>
    </row>
    <row r="17361" spans="1:4" x14ac:dyDescent="0.25">
      <c r="A17361" s="2">
        <v>540</v>
      </c>
      <c r="B17361">
        <v>19113</v>
      </c>
      <c r="C17361" s="3">
        <v>1185.0781119999999</v>
      </c>
      <c r="D17361" s="2"/>
    </row>
    <row r="17362" spans="1:4" x14ac:dyDescent="0.25">
      <c r="A17362" s="2">
        <v>540</v>
      </c>
      <c r="B17362">
        <v>19114</v>
      </c>
      <c r="C17362" s="3">
        <v>1185.0781119999999</v>
      </c>
      <c r="D17362" s="2"/>
    </row>
    <row r="17363" spans="1:4" x14ac:dyDescent="0.25">
      <c r="A17363" s="2">
        <v>540</v>
      </c>
      <c r="B17363">
        <v>19115</v>
      </c>
      <c r="C17363" s="3">
        <v>8582.0683960000006</v>
      </c>
      <c r="D17363" s="2"/>
    </row>
    <row r="17364" spans="1:4" x14ac:dyDescent="0.25">
      <c r="A17364" s="2">
        <v>540</v>
      </c>
      <c r="B17364">
        <v>19116</v>
      </c>
      <c r="C17364" s="3">
        <v>8140.9547009999997</v>
      </c>
      <c r="D17364" s="2"/>
    </row>
    <row r="17365" spans="1:4" x14ac:dyDescent="0.25">
      <c r="A17365" s="2">
        <v>540</v>
      </c>
      <c r="B17365">
        <v>19117</v>
      </c>
      <c r="C17365" s="3">
        <v>2742.1152630000001</v>
      </c>
      <c r="D17365" s="2"/>
    </row>
    <row r="17366" spans="1:4" x14ac:dyDescent="0.25">
      <c r="A17366" s="2">
        <v>540</v>
      </c>
      <c r="B17366">
        <v>19118</v>
      </c>
      <c r="C17366" s="3">
        <v>7670.4654879999998</v>
      </c>
      <c r="D17366" s="2"/>
    </row>
    <row r="17367" spans="1:4" x14ac:dyDescent="0.25">
      <c r="A17367" s="2">
        <v>540</v>
      </c>
      <c r="B17367">
        <v>19119</v>
      </c>
      <c r="C17367" s="3">
        <v>411.28885400000001</v>
      </c>
      <c r="D17367" s="2"/>
    </row>
    <row r="17368" spans="1:4" x14ac:dyDescent="0.25">
      <c r="A17368" s="2">
        <v>540</v>
      </c>
      <c r="B17368">
        <v>19120</v>
      </c>
      <c r="C17368" s="3">
        <v>5583.8120179999996</v>
      </c>
      <c r="D17368" s="2"/>
    </row>
    <row r="17369" spans="1:4" x14ac:dyDescent="0.25">
      <c r="A17369" s="2">
        <v>540</v>
      </c>
      <c r="B17369">
        <v>19121</v>
      </c>
      <c r="C17369" s="3">
        <v>11531.525175000001</v>
      </c>
      <c r="D17369" s="2"/>
    </row>
    <row r="17370" spans="1:4" x14ac:dyDescent="0.25">
      <c r="A17370" s="2">
        <v>540</v>
      </c>
      <c r="B17370">
        <v>19124</v>
      </c>
      <c r="C17370" s="3">
        <v>1920.1966010000001</v>
      </c>
      <c r="D17370" s="2"/>
    </row>
    <row r="17371" spans="1:4" x14ac:dyDescent="0.25">
      <c r="A17371" s="2">
        <v>540</v>
      </c>
      <c r="B17371">
        <v>19125</v>
      </c>
      <c r="C17371" s="3">
        <v>1540.8139269999999</v>
      </c>
      <c r="D17371" s="2"/>
    </row>
    <row r="17372" spans="1:4" x14ac:dyDescent="0.25">
      <c r="A17372" s="2">
        <v>540</v>
      </c>
      <c r="B17372">
        <v>19126</v>
      </c>
      <c r="C17372" s="3">
        <v>73.755589000000001</v>
      </c>
      <c r="D17372" s="2"/>
    </row>
    <row r="17373" spans="1:4" x14ac:dyDescent="0.25">
      <c r="A17373" s="2">
        <v>540</v>
      </c>
      <c r="B17373">
        <v>19127</v>
      </c>
      <c r="C17373" s="3">
        <v>0</v>
      </c>
      <c r="D17373" s="2"/>
    </row>
    <row r="17374" spans="1:4" x14ac:dyDescent="0.25">
      <c r="A17374" s="2">
        <v>540</v>
      </c>
      <c r="B17374">
        <v>19128</v>
      </c>
      <c r="C17374" s="3">
        <v>2570.755678</v>
      </c>
      <c r="D17374" s="2"/>
    </row>
    <row r="17375" spans="1:4" x14ac:dyDescent="0.25">
      <c r="A17375" s="2">
        <v>540</v>
      </c>
      <c r="B17375">
        <v>19129</v>
      </c>
      <c r="C17375" s="3">
        <v>2412.9270320000001</v>
      </c>
      <c r="D17375" s="2"/>
    </row>
    <row r="17376" spans="1:4" x14ac:dyDescent="0.25">
      <c r="A17376" s="2">
        <v>540</v>
      </c>
      <c r="B17376">
        <v>19130</v>
      </c>
      <c r="C17376" s="3">
        <v>12016.731796</v>
      </c>
      <c r="D17376" s="2"/>
    </row>
    <row r="17377" spans="1:4" x14ac:dyDescent="0.25">
      <c r="A17377" s="2">
        <v>540</v>
      </c>
      <c r="B17377">
        <v>19131</v>
      </c>
      <c r="C17377" s="3">
        <v>12349.405737999999</v>
      </c>
      <c r="D17377" s="2"/>
    </row>
    <row r="17378" spans="1:4" x14ac:dyDescent="0.25">
      <c r="A17378" s="2">
        <v>540</v>
      </c>
      <c r="B17378">
        <v>19132</v>
      </c>
      <c r="C17378" s="3">
        <v>1455.913184</v>
      </c>
      <c r="D17378" s="2"/>
    </row>
    <row r="17379" spans="1:4" x14ac:dyDescent="0.25">
      <c r="A17379" s="2">
        <v>540</v>
      </c>
      <c r="B17379">
        <v>19133</v>
      </c>
      <c r="C17379" s="3">
        <v>984.77490299999999</v>
      </c>
      <c r="D17379" s="2"/>
    </row>
    <row r="17380" spans="1:4" x14ac:dyDescent="0.25">
      <c r="A17380" s="2">
        <v>540</v>
      </c>
      <c r="B17380">
        <v>19134</v>
      </c>
      <c r="C17380" s="3">
        <v>2728.997081</v>
      </c>
      <c r="D17380" s="2"/>
    </row>
    <row r="17381" spans="1:4" x14ac:dyDescent="0.25">
      <c r="A17381" s="2">
        <v>540</v>
      </c>
      <c r="B17381">
        <v>19135</v>
      </c>
      <c r="C17381" s="3">
        <v>984.77490299999999</v>
      </c>
      <c r="D17381" s="2"/>
    </row>
    <row r="17382" spans="1:4" x14ac:dyDescent="0.25">
      <c r="A17382" s="2">
        <v>540</v>
      </c>
      <c r="B17382">
        <v>19136</v>
      </c>
      <c r="C17382" s="3">
        <v>2915.9065179999998</v>
      </c>
      <c r="D17382" s="2"/>
    </row>
    <row r="17383" spans="1:4" x14ac:dyDescent="0.25">
      <c r="A17383" s="2">
        <v>540</v>
      </c>
      <c r="B17383">
        <v>19137</v>
      </c>
      <c r="C17383" s="3">
        <v>2354.848782</v>
      </c>
      <c r="D17383" s="2"/>
    </row>
    <row r="17384" spans="1:4" x14ac:dyDescent="0.25">
      <c r="A17384" s="2">
        <v>540</v>
      </c>
      <c r="B17384">
        <v>19138</v>
      </c>
      <c r="C17384" s="3">
        <v>943.11562200000003</v>
      </c>
      <c r="D17384" s="2"/>
    </row>
    <row r="17385" spans="1:4" x14ac:dyDescent="0.25">
      <c r="A17385" s="2">
        <v>540</v>
      </c>
      <c r="B17385">
        <v>19139</v>
      </c>
      <c r="C17385" s="3">
        <v>1032.054222</v>
      </c>
      <c r="D17385" s="2"/>
    </row>
    <row r="17386" spans="1:4" x14ac:dyDescent="0.25">
      <c r="A17386" s="2">
        <v>540</v>
      </c>
      <c r="B17386">
        <v>19140</v>
      </c>
      <c r="C17386" s="3">
        <v>3759.6046740000002</v>
      </c>
      <c r="D17386" s="2"/>
    </row>
    <row r="17387" spans="1:4" x14ac:dyDescent="0.25">
      <c r="A17387" s="2">
        <v>540</v>
      </c>
      <c r="B17387">
        <v>19141</v>
      </c>
      <c r="C17387" s="3">
        <v>3759.6046740000002</v>
      </c>
      <c r="D17387" s="2"/>
    </row>
    <row r="17388" spans="1:4" x14ac:dyDescent="0.25">
      <c r="A17388" s="2">
        <v>540</v>
      </c>
      <c r="B17388">
        <v>19142</v>
      </c>
      <c r="C17388" s="3">
        <v>5991.4865559999998</v>
      </c>
      <c r="D17388" s="2"/>
    </row>
    <row r="17389" spans="1:4" x14ac:dyDescent="0.25">
      <c r="A17389" s="2">
        <v>540</v>
      </c>
      <c r="B17389">
        <v>19143</v>
      </c>
      <c r="C17389" s="3">
        <v>11016.90381</v>
      </c>
      <c r="D17389" s="2"/>
    </row>
    <row r="17390" spans="1:4" x14ac:dyDescent="0.25">
      <c r="A17390" s="2">
        <v>540</v>
      </c>
      <c r="B17390">
        <v>19144</v>
      </c>
      <c r="C17390" s="3">
        <v>9297.3800609999998</v>
      </c>
      <c r="D17390" s="2"/>
    </row>
    <row r="17391" spans="1:4" x14ac:dyDescent="0.25">
      <c r="A17391" s="2">
        <v>540</v>
      </c>
      <c r="B17391">
        <v>19145</v>
      </c>
      <c r="C17391" s="3">
        <v>11048.772634999999</v>
      </c>
      <c r="D17391" s="2"/>
    </row>
    <row r="17392" spans="1:4" x14ac:dyDescent="0.25">
      <c r="A17392" s="2">
        <v>540</v>
      </c>
      <c r="B17392">
        <v>19146</v>
      </c>
      <c r="C17392" s="3">
        <v>1957.7221489999999</v>
      </c>
      <c r="D17392" s="2"/>
    </row>
    <row r="17393" spans="1:4" x14ac:dyDescent="0.25">
      <c r="A17393" s="2">
        <v>540</v>
      </c>
      <c r="B17393">
        <v>19149</v>
      </c>
      <c r="C17393" s="3">
        <v>10594.884278332</v>
      </c>
      <c r="D17393" s="2"/>
    </row>
    <row r="17394" spans="1:4" x14ac:dyDescent="0.25">
      <c r="A17394" s="2">
        <v>540</v>
      </c>
      <c r="B17394">
        <v>19150</v>
      </c>
      <c r="C17394" s="3">
        <v>16035.344300332001</v>
      </c>
      <c r="D17394" s="2"/>
    </row>
    <row r="17395" spans="1:4" x14ac:dyDescent="0.25">
      <c r="A17395" s="2">
        <v>540</v>
      </c>
      <c r="B17395">
        <v>19152</v>
      </c>
      <c r="C17395" s="3">
        <v>67044.672414000001</v>
      </c>
      <c r="D17395" s="2"/>
    </row>
    <row r="17396" spans="1:4" x14ac:dyDescent="0.25">
      <c r="A17396" s="2">
        <v>540</v>
      </c>
      <c r="B17396">
        <v>19153</v>
      </c>
      <c r="C17396" s="3">
        <v>3358.1163259999998</v>
      </c>
      <c r="D17396" s="2"/>
    </row>
    <row r="17397" spans="1:4" x14ac:dyDescent="0.25">
      <c r="A17397" s="2">
        <v>540</v>
      </c>
      <c r="B17397">
        <v>19154</v>
      </c>
      <c r="C17397" s="3">
        <v>2779.2304920000001</v>
      </c>
      <c r="D17397" s="2"/>
    </row>
    <row r="17398" spans="1:4" x14ac:dyDescent="0.25">
      <c r="A17398" s="2">
        <v>540</v>
      </c>
      <c r="B17398">
        <v>19155</v>
      </c>
      <c r="C17398" s="3">
        <v>9207.7092119999998</v>
      </c>
      <c r="D17398" s="2"/>
    </row>
    <row r="17399" spans="1:4" x14ac:dyDescent="0.25">
      <c r="A17399" s="2">
        <v>540</v>
      </c>
      <c r="B17399">
        <v>19156</v>
      </c>
      <c r="C17399" s="3">
        <v>10277.197193</v>
      </c>
      <c r="D17399" s="2"/>
    </row>
    <row r="17400" spans="1:4" x14ac:dyDescent="0.25">
      <c r="A17400" s="2">
        <v>540</v>
      </c>
      <c r="B17400">
        <v>19157</v>
      </c>
      <c r="C17400" s="3">
        <v>13196.699079</v>
      </c>
      <c r="D17400" s="2"/>
    </row>
    <row r="17401" spans="1:4" x14ac:dyDescent="0.25">
      <c r="A17401" s="2">
        <v>540</v>
      </c>
      <c r="B17401">
        <v>19158</v>
      </c>
      <c r="C17401" s="3">
        <v>12138.028753000001</v>
      </c>
      <c r="D17401" s="2"/>
    </row>
    <row r="17402" spans="1:4" x14ac:dyDescent="0.25">
      <c r="A17402" s="2">
        <v>540</v>
      </c>
      <c r="B17402">
        <v>19159</v>
      </c>
      <c r="C17402" s="3">
        <v>12298.211454</v>
      </c>
      <c r="D17402" s="2"/>
    </row>
    <row r="17403" spans="1:4" x14ac:dyDescent="0.25">
      <c r="A17403" s="2">
        <v>540</v>
      </c>
      <c r="B17403">
        <v>19160</v>
      </c>
      <c r="C17403" s="3">
        <v>13166.133913</v>
      </c>
      <c r="D17403" s="2"/>
    </row>
    <row r="17404" spans="1:4" x14ac:dyDescent="0.25">
      <c r="A17404" s="2">
        <v>540</v>
      </c>
      <c r="B17404">
        <v>19161</v>
      </c>
      <c r="C17404" s="3">
        <v>18556.976674000001</v>
      </c>
      <c r="D17404" s="2"/>
    </row>
    <row r="17405" spans="1:4" x14ac:dyDescent="0.25">
      <c r="A17405" s="2">
        <v>540</v>
      </c>
      <c r="B17405">
        <v>19162</v>
      </c>
      <c r="C17405" s="3">
        <v>17042.976058</v>
      </c>
      <c r="D17405" s="2"/>
    </row>
    <row r="17406" spans="1:4" x14ac:dyDescent="0.25">
      <c r="A17406" s="2">
        <v>540</v>
      </c>
      <c r="B17406">
        <v>19163</v>
      </c>
      <c r="C17406" s="3">
        <v>45546.497189000002</v>
      </c>
      <c r="D17406" s="2"/>
    </row>
    <row r="17407" spans="1:4" x14ac:dyDescent="0.25">
      <c r="A17407" s="2">
        <v>540</v>
      </c>
      <c r="B17407">
        <v>19164</v>
      </c>
      <c r="C17407" s="3">
        <v>12099.992628</v>
      </c>
      <c r="D17407" s="2"/>
    </row>
    <row r="17408" spans="1:4" x14ac:dyDescent="0.25">
      <c r="A17408" s="2">
        <v>540</v>
      </c>
      <c r="B17408">
        <v>19165</v>
      </c>
      <c r="C17408" s="3">
        <v>19671.738814</v>
      </c>
      <c r="D17408" s="2"/>
    </row>
    <row r="17409" spans="1:4" x14ac:dyDescent="0.25">
      <c r="A17409" s="2">
        <v>540</v>
      </c>
      <c r="B17409">
        <v>19166</v>
      </c>
      <c r="C17409" s="3">
        <v>19671.738814</v>
      </c>
      <c r="D17409" s="2"/>
    </row>
    <row r="17410" spans="1:4" x14ac:dyDescent="0.25">
      <c r="A17410" s="2">
        <v>540</v>
      </c>
      <c r="B17410">
        <v>19167</v>
      </c>
      <c r="C17410" s="3">
        <v>9810.3047069999993</v>
      </c>
      <c r="D17410" s="2"/>
    </row>
    <row r="17411" spans="1:4" x14ac:dyDescent="0.25">
      <c r="A17411" s="2">
        <v>540</v>
      </c>
      <c r="B17411">
        <v>19168</v>
      </c>
      <c r="C17411" s="3">
        <v>9810.3047069999993</v>
      </c>
      <c r="D17411" s="2"/>
    </row>
    <row r="17412" spans="1:4" x14ac:dyDescent="0.25">
      <c r="A17412" s="2">
        <v>540</v>
      </c>
      <c r="B17412">
        <v>19169</v>
      </c>
      <c r="C17412" s="3">
        <v>2876.9809989999999</v>
      </c>
      <c r="D17412" s="2"/>
    </row>
    <row r="17413" spans="1:4" x14ac:dyDescent="0.25">
      <c r="A17413" s="2">
        <v>540</v>
      </c>
      <c r="B17413">
        <v>19170</v>
      </c>
      <c r="C17413" s="3">
        <v>2657.5319650000001</v>
      </c>
      <c r="D17413" s="2"/>
    </row>
    <row r="17414" spans="1:4" x14ac:dyDescent="0.25">
      <c r="A17414" s="2">
        <v>540</v>
      </c>
      <c r="B17414">
        <v>19171</v>
      </c>
      <c r="C17414" s="3">
        <v>1263.2621770000001</v>
      </c>
      <c r="D17414" s="2"/>
    </row>
    <row r="17415" spans="1:4" x14ac:dyDescent="0.25">
      <c r="A17415" s="2">
        <v>540</v>
      </c>
      <c r="B17415">
        <v>19172</v>
      </c>
      <c r="C17415" s="3">
        <v>2880.0696360000002</v>
      </c>
      <c r="D17415" s="2"/>
    </row>
    <row r="17416" spans="1:4" x14ac:dyDescent="0.25">
      <c r="A17416" s="2">
        <v>540</v>
      </c>
      <c r="B17416">
        <v>19173</v>
      </c>
      <c r="C17416" s="3">
        <v>12253.062102</v>
      </c>
      <c r="D17416" s="2"/>
    </row>
    <row r="17417" spans="1:4" x14ac:dyDescent="0.25">
      <c r="A17417" s="2">
        <v>540</v>
      </c>
      <c r="B17417">
        <v>19174</v>
      </c>
      <c r="C17417" s="3">
        <v>8389.8819519999997</v>
      </c>
      <c r="D17417" s="2"/>
    </row>
    <row r="17418" spans="1:4" x14ac:dyDescent="0.25">
      <c r="A17418" s="2">
        <v>540</v>
      </c>
      <c r="B17418">
        <v>19175</v>
      </c>
      <c r="C17418" s="3">
        <v>3060.6480069999998</v>
      </c>
      <c r="D17418" s="2"/>
    </row>
    <row r="17419" spans="1:4" x14ac:dyDescent="0.25">
      <c r="A17419" s="2">
        <v>540</v>
      </c>
      <c r="B17419">
        <v>19176</v>
      </c>
      <c r="C17419" s="3">
        <v>2732.341574</v>
      </c>
      <c r="D17419" s="2"/>
    </row>
    <row r="17420" spans="1:4" x14ac:dyDescent="0.25">
      <c r="A17420" s="2">
        <v>540</v>
      </c>
      <c r="B17420">
        <v>19177</v>
      </c>
      <c r="C17420" s="3">
        <v>16904.108853999998</v>
      </c>
      <c r="D17420" s="2"/>
    </row>
    <row r="17421" spans="1:4" x14ac:dyDescent="0.25">
      <c r="A17421" s="2">
        <v>540</v>
      </c>
      <c r="B17421">
        <v>19178</v>
      </c>
      <c r="C17421" s="3">
        <v>16879.657816999999</v>
      </c>
      <c r="D17421" s="2"/>
    </row>
    <row r="17422" spans="1:4" x14ac:dyDescent="0.25">
      <c r="A17422" s="2">
        <v>540</v>
      </c>
      <c r="B17422">
        <v>19179</v>
      </c>
      <c r="C17422" s="3">
        <v>6665.4765289999996</v>
      </c>
      <c r="D17422" s="2"/>
    </row>
    <row r="17423" spans="1:4" x14ac:dyDescent="0.25">
      <c r="A17423" s="2">
        <v>540</v>
      </c>
      <c r="B17423">
        <v>19180</v>
      </c>
      <c r="C17423" s="3">
        <v>6665.4765289999996</v>
      </c>
      <c r="D17423" s="2"/>
    </row>
    <row r="17424" spans="1:4" x14ac:dyDescent="0.25">
      <c r="A17424" s="2">
        <v>540</v>
      </c>
      <c r="B17424">
        <v>19181</v>
      </c>
      <c r="C17424" s="3">
        <v>13860.727398999999</v>
      </c>
      <c r="D17424" s="2"/>
    </row>
    <row r="17425" spans="1:4" x14ac:dyDescent="0.25">
      <c r="A17425" s="2">
        <v>540</v>
      </c>
      <c r="B17425">
        <v>19182</v>
      </c>
      <c r="C17425" s="3">
        <v>15890.491179000001</v>
      </c>
      <c r="D17425" s="2"/>
    </row>
    <row r="17426" spans="1:4" x14ac:dyDescent="0.25">
      <c r="A17426" s="2">
        <v>540</v>
      </c>
      <c r="B17426">
        <v>19183</v>
      </c>
      <c r="C17426" s="3">
        <v>9939.2186459999994</v>
      </c>
      <c r="D17426" s="2"/>
    </row>
    <row r="17427" spans="1:4" x14ac:dyDescent="0.25">
      <c r="A17427" s="2">
        <v>540</v>
      </c>
      <c r="B17427">
        <v>19184</v>
      </c>
      <c r="C17427" s="3">
        <v>9939.2186459999994</v>
      </c>
      <c r="D17427" s="2"/>
    </row>
    <row r="17428" spans="1:4" x14ac:dyDescent="0.25">
      <c r="A17428" s="2">
        <v>540</v>
      </c>
      <c r="B17428">
        <v>19187</v>
      </c>
      <c r="C17428" s="3">
        <v>4471.0358239999996</v>
      </c>
      <c r="D17428" s="2"/>
    </row>
    <row r="17429" spans="1:4" x14ac:dyDescent="0.25">
      <c r="A17429" s="2">
        <v>540</v>
      </c>
      <c r="B17429">
        <v>19188</v>
      </c>
      <c r="C17429" s="3">
        <v>2373.0364840000002</v>
      </c>
      <c r="D17429" s="2"/>
    </row>
    <row r="17430" spans="1:4" x14ac:dyDescent="0.25">
      <c r="A17430" s="2">
        <v>540</v>
      </c>
      <c r="B17430">
        <v>19189</v>
      </c>
      <c r="C17430" s="3">
        <v>1118.1940589999999</v>
      </c>
      <c r="D17430" s="2"/>
    </row>
    <row r="17431" spans="1:4" x14ac:dyDescent="0.25">
      <c r="A17431" s="2">
        <v>540</v>
      </c>
      <c r="B17431">
        <v>19190</v>
      </c>
      <c r="C17431" s="3">
        <v>1118.1940589999999</v>
      </c>
      <c r="D17431" s="2"/>
    </row>
    <row r="17432" spans="1:4" x14ac:dyDescent="0.25">
      <c r="A17432" s="2">
        <v>540</v>
      </c>
      <c r="B17432">
        <v>19191</v>
      </c>
      <c r="C17432" s="3">
        <v>3575.9604370000002</v>
      </c>
      <c r="D17432" s="2"/>
    </row>
    <row r="17433" spans="1:4" x14ac:dyDescent="0.25">
      <c r="A17433" s="2">
        <v>540</v>
      </c>
      <c r="B17433">
        <v>19192</v>
      </c>
      <c r="C17433" s="3">
        <v>2666.2218090000001</v>
      </c>
      <c r="D17433" s="2"/>
    </row>
    <row r="17434" spans="1:4" x14ac:dyDescent="0.25">
      <c r="A17434" s="2">
        <v>540</v>
      </c>
      <c r="B17434">
        <v>19193</v>
      </c>
      <c r="C17434" s="3">
        <v>758.94267000000002</v>
      </c>
      <c r="D17434" s="2"/>
    </row>
    <row r="17435" spans="1:4" x14ac:dyDescent="0.25">
      <c r="A17435" s="2">
        <v>540</v>
      </c>
      <c r="B17435">
        <v>19194</v>
      </c>
      <c r="C17435" s="3">
        <v>758.94267000000002</v>
      </c>
      <c r="D17435" s="2"/>
    </row>
    <row r="17436" spans="1:4" x14ac:dyDescent="0.25">
      <c r="A17436" s="2">
        <v>540</v>
      </c>
      <c r="B17436">
        <v>19195</v>
      </c>
      <c r="C17436" s="3">
        <v>1308.361682</v>
      </c>
      <c r="D17436" s="2"/>
    </row>
    <row r="17437" spans="1:4" x14ac:dyDescent="0.25">
      <c r="A17437" s="2">
        <v>540</v>
      </c>
      <c r="B17437">
        <v>19196</v>
      </c>
      <c r="C17437" s="3">
        <v>855.44035599999995</v>
      </c>
      <c r="D17437" s="2"/>
    </row>
    <row r="17438" spans="1:4" x14ac:dyDescent="0.25">
      <c r="A17438" s="2">
        <v>540</v>
      </c>
      <c r="B17438">
        <v>19197</v>
      </c>
      <c r="C17438" s="3">
        <v>3205.563373</v>
      </c>
      <c r="D17438" s="2"/>
    </row>
    <row r="17439" spans="1:4" x14ac:dyDescent="0.25">
      <c r="A17439" s="2">
        <v>540</v>
      </c>
      <c r="B17439">
        <v>19198</v>
      </c>
      <c r="C17439" s="3">
        <v>3214.3272059999999</v>
      </c>
      <c r="D17439" s="2"/>
    </row>
    <row r="17440" spans="1:4" x14ac:dyDescent="0.25">
      <c r="A17440" s="2">
        <v>540</v>
      </c>
      <c r="B17440">
        <v>19199</v>
      </c>
      <c r="C17440" s="3">
        <v>3014.2683929999998</v>
      </c>
      <c r="D17440" s="2"/>
    </row>
    <row r="17441" spans="1:4" x14ac:dyDescent="0.25">
      <c r="A17441" s="2">
        <v>540</v>
      </c>
      <c r="B17441">
        <v>19200</v>
      </c>
      <c r="C17441" s="3">
        <v>3679.3067460000002</v>
      </c>
      <c r="D17441" s="2"/>
    </row>
    <row r="17442" spans="1:4" x14ac:dyDescent="0.25">
      <c r="A17442" s="2">
        <v>540</v>
      </c>
      <c r="B17442">
        <v>19201</v>
      </c>
      <c r="C17442" s="3">
        <v>10886.967068</v>
      </c>
      <c r="D17442" s="2"/>
    </row>
    <row r="17443" spans="1:4" x14ac:dyDescent="0.25">
      <c r="A17443" s="2">
        <v>540</v>
      </c>
      <c r="B17443">
        <v>19202</v>
      </c>
      <c r="C17443" s="3">
        <v>10434.290948</v>
      </c>
      <c r="D17443" s="2"/>
    </row>
    <row r="17444" spans="1:4" x14ac:dyDescent="0.25">
      <c r="A17444" s="2">
        <v>540</v>
      </c>
      <c r="B17444">
        <v>19203</v>
      </c>
      <c r="C17444" s="3">
        <v>3825.762185</v>
      </c>
      <c r="D17444" s="2"/>
    </row>
    <row r="17445" spans="1:4" x14ac:dyDescent="0.25">
      <c r="A17445" s="2">
        <v>540</v>
      </c>
      <c r="B17445">
        <v>19204</v>
      </c>
      <c r="C17445" s="3">
        <v>3458.8941220000002</v>
      </c>
      <c r="D17445" s="2"/>
    </row>
    <row r="17446" spans="1:4" x14ac:dyDescent="0.25">
      <c r="A17446" s="2">
        <v>540</v>
      </c>
      <c r="B17446">
        <v>19207</v>
      </c>
      <c r="C17446" s="3">
        <v>16958.256702999999</v>
      </c>
      <c r="D17446" s="2"/>
    </row>
    <row r="17447" spans="1:4" x14ac:dyDescent="0.25">
      <c r="A17447" s="2">
        <v>540</v>
      </c>
      <c r="B17447">
        <v>19208</v>
      </c>
      <c r="C17447" s="3">
        <v>16508.847642000001</v>
      </c>
      <c r="D17447" s="2"/>
    </row>
    <row r="17448" spans="1:4" x14ac:dyDescent="0.25">
      <c r="A17448" s="2">
        <v>540</v>
      </c>
      <c r="B17448">
        <v>19209</v>
      </c>
      <c r="C17448" s="3">
        <v>2622.3320589999998</v>
      </c>
      <c r="D17448" s="2"/>
    </row>
    <row r="17449" spans="1:4" x14ac:dyDescent="0.25">
      <c r="A17449" s="2">
        <v>540</v>
      </c>
      <c r="B17449">
        <v>19210</v>
      </c>
      <c r="C17449" s="3">
        <v>2622.3320589999998</v>
      </c>
      <c r="D17449" s="2"/>
    </row>
    <row r="17450" spans="1:4" x14ac:dyDescent="0.25">
      <c r="A17450" s="2">
        <v>540</v>
      </c>
      <c r="B17450">
        <v>19211</v>
      </c>
      <c r="C17450" s="3">
        <v>2107.5133099999998</v>
      </c>
      <c r="D17450" s="2"/>
    </row>
    <row r="17451" spans="1:4" x14ac:dyDescent="0.25">
      <c r="A17451" s="2">
        <v>540</v>
      </c>
      <c r="B17451">
        <v>19212</v>
      </c>
      <c r="C17451" s="3">
        <v>1734.1985529999999</v>
      </c>
      <c r="D17451" s="2"/>
    </row>
    <row r="17452" spans="1:4" x14ac:dyDescent="0.25">
      <c r="A17452" s="2">
        <v>540</v>
      </c>
      <c r="B17452">
        <v>19213</v>
      </c>
      <c r="C17452" s="3">
        <v>0</v>
      </c>
      <c r="D17452" s="2"/>
    </row>
    <row r="17453" spans="1:4" x14ac:dyDescent="0.25">
      <c r="A17453" s="2">
        <v>540</v>
      </c>
      <c r="B17453">
        <v>19214</v>
      </c>
      <c r="C17453" s="3">
        <v>0</v>
      </c>
      <c r="D17453" s="2"/>
    </row>
    <row r="17454" spans="1:4" x14ac:dyDescent="0.25">
      <c r="A17454" s="2">
        <v>540</v>
      </c>
      <c r="B17454">
        <v>19216</v>
      </c>
      <c r="C17454" s="3">
        <v>21591.513571</v>
      </c>
      <c r="D17454" s="2"/>
    </row>
    <row r="17455" spans="1:4" x14ac:dyDescent="0.25">
      <c r="A17455" s="2">
        <v>540</v>
      </c>
      <c r="B17455">
        <v>19217</v>
      </c>
      <c r="C17455" s="3">
        <v>17097.118457</v>
      </c>
      <c r="D17455" s="2"/>
    </row>
    <row r="17456" spans="1:4" x14ac:dyDescent="0.25">
      <c r="A17456" s="2">
        <v>540</v>
      </c>
      <c r="B17456">
        <v>19218</v>
      </c>
      <c r="C17456" s="3">
        <v>17097.118457</v>
      </c>
      <c r="D17456" s="2"/>
    </row>
    <row r="17457" spans="1:4" x14ac:dyDescent="0.25">
      <c r="A17457" s="2">
        <v>540</v>
      </c>
      <c r="B17457">
        <v>19219</v>
      </c>
      <c r="C17457" s="3">
        <v>18965.514050000002</v>
      </c>
      <c r="D17457" s="2"/>
    </row>
    <row r="17458" spans="1:4" x14ac:dyDescent="0.25">
      <c r="A17458" s="2">
        <v>540</v>
      </c>
      <c r="B17458">
        <v>19220</v>
      </c>
      <c r="C17458" s="3">
        <v>18965.514050000002</v>
      </c>
      <c r="D17458" s="2"/>
    </row>
    <row r="17459" spans="1:4" x14ac:dyDescent="0.25">
      <c r="A17459" s="2">
        <v>540</v>
      </c>
      <c r="B17459">
        <v>19221</v>
      </c>
      <c r="C17459" s="3">
        <v>1542.3752360000001</v>
      </c>
      <c r="D17459" s="2"/>
    </row>
    <row r="17460" spans="1:4" x14ac:dyDescent="0.25">
      <c r="A17460" s="2">
        <v>540</v>
      </c>
      <c r="B17460">
        <v>19222</v>
      </c>
      <c r="C17460" s="3">
        <v>1403.460435</v>
      </c>
      <c r="D17460" s="2"/>
    </row>
    <row r="17461" spans="1:4" x14ac:dyDescent="0.25">
      <c r="A17461" s="2">
        <v>540</v>
      </c>
      <c r="B17461">
        <v>19223</v>
      </c>
      <c r="C17461" s="3">
        <v>7978.4401900000003</v>
      </c>
      <c r="D17461" s="2"/>
    </row>
    <row r="17462" spans="1:4" x14ac:dyDescent="0.25">
      <c r="A17462" s="2">
        <v>540</v>
      </c>
      <c r="B17462">
        <v>19224</v>
      </c>
      <c r="C17462" s="3">
        <v>8988.1858420000008</v>
      </c>
      <c r="D17462" s="2"/>
    </row>
    <row r="17463" spans="1:4" x14ac:dyDescent="0.25">
      <c r="A17463" s="2">
        <v>540</v>
      </c>
      <c r="B17463">
        <v>19225</v>
      </c>
      <c r="C17463" s="3">
        <v>1389.5436810000001</v>
      </c>
      <c r="D17463" s="2"/>
    </row>
    <row r="17464" spans="1:4" x14ac:dyDescent="0.25">
      <c r="A17464" s="2">
        <v>540</v>
      </c>
      <c r="B17464">
        <v>19226</v>
      </c>
      <c r="C17464" s="3">
        <v>2058.8172279999999</v>
      </c>
      <c r="D17464" s="2"/>
    </row>
    <row r="17465" spans="1:4" x14ac:dyDescent="0.25">
      <c r="A17465" s="2">
        <v>540</v>
      </c>
      <c r="B17465">
        <v>19228</v>
      </c>
      <c r="C17465" s="3">
        <v>1434.628465</v>
      </c>
      <c r="D17465" s="2"/>
    </row>
    <row r="17466" spans="1:4" x14ac:dyDescent="0.25">
      <c r="A17466" s="2">
        <v>540</v>
      </c>
      <c r="B17466">
        <v>19229</v>
      </c>
      <c r="C17466" s="3">
        <v>8125.8526069979998</v>
      </c>
      <c r="D17466" s="2"/>
    </row>
    <row r="17467" spans="1:4" x14ac:dyDescent="0.25">
      <c r="A17467" s="2">
        <v>540</v>
      </c>
      <c r="B17467">
        <v>19230</v>
      </c>
      <c r="C17467" s="3">
        <v>8125.8526069979998</v>
      </c>
      <c r="D17467" s="2"/>
    </row>
    <row r="17468" spans="1:4" x14ac:dyDescent="0.25">
      <c r="A17468" s="2">
        <v>540</v>
      </c>
      <c r="B17468">
        <v>19231</v>
      </c>
      <c r="C17468" s="3">
        <v>12855.142995</v>
      </c>
      <c r="D17468" s="2"/>
    </row>
    <row r="17469" spans="1:4" x14ac:dyDescent="0.25">
      <c r="A17469" s="2">
        <v>540</v>
      </c>
      <c r="B17469">
        <v>19232</v>
      </c>
      <c r="C17469" s="3">
        <v>12855.142995</v>
      </c>
      <c r="D17469" s="2"/>
    </row>
    <row r="17470" spans="1:4" x14ac:dyDescent="0.25">
      <c r="A17470" s="2">
        <v>540</v>
      </c>
      <c r="B17470">
        <v>19233</v>
      </c>
      <c r="C17470" s="3">
        <v>873.10268599999995</v>
      </c>
      <c r="D17470" s="2"/>
    </row>
    <row r="17471" spans="1:4" x14ac:dyDescent="0.25">
      <c r="A17471" s="2">
        <v>540</v>
      </c>
      <c r="B17471">
        <v>19235</v>
      </c>
      <c r="C17471" s="3">
        <v>155.64565300000001</v>
      </c>
      <c r="D17471" s="2"/>
    </row>
    <row r="17472" spans="1:4" x14ac:dyDescent="0.25">
      <c r="A17472" s="2">
        <v>540</v>
      </c>
      <c r="B17472">
        <v>19236</v>
      </c>
      <c r="C17472" s="3">
        <v>155.64565300000001</v>
      </c>
      <c r="D17472" s="2"/>
    </row>
    <row r="17473" spans="1:4" x14ac:dyDescent="0.25">
      <c r="A17473" s="2">
        <v>540</v>
      </c>
      <c r="B17473">
        <v>19237</v>
      </c>
      <c r="C17473" s="3">
        <v>1018.099359</v>
      </c>
      <c r="D17473" s="2"/>
    </row>
    <row r="17474" spans="1:4" x14ac:dyDescent="0.25">
      <c r="A17474" s="2">
        <v>540</v>
      </c>
      <c r="B17474">
        <v>19238</v>
      </c>
      <c r="C17474" s="3">
        <v>1018.099359</v>
      </c>
      <c r="D17474" s="2"/>
    </row>
    <row r="17475" spans="1:4" x14ac:dyDescent="0.25">
      <c r="A17475" s="2">
        <v>540</v>
      </c>
      <c r="B17475">
        <v>19239</v>
      </c>
      <c r="C17475" s="3">
        <v>22054.635766332001</v>
      </c>
      <c r="D17475" s="2"/>
    </row>
    <row r="17476" spans="1:4" x14ac:dyDescent="0.25">
      <c r="A17476" s="2">
        <v>540</v>
      </c>
      <c r="B17476">
        <v>19240</v>
      </c>
      <c r="C17476" s="3">
        <v>20987.200659332</v>
      </c>
      <c r="D17476" s="2"/>
    </row>
    <row r="17477" spans="1:4" x14ac:dyDescent="0.25">
      <c r="A17477" s="2">
        <v>540</v>
      </c>
      <c r="B17477">
        <v>19241</v>
      </c>
      <c r="C17477" s="3">
        <v>3978.6069080000002</v>
      </c>
      <c r="D17477" s="2"/>
    </row>
    <row r="17478" spans="1:4" x14ac:dyDescent="0.25">
      <c r="A17478" s="2">
        <v>540</v>
      </c>
      <c r="B17478">
        <v>19242</v>
      </c>
      <c r="C17478" s="3">
        <v>4911.4721179999997</v>
      </c>
      <c r="D17478" s="2"/>
    </row>
    <row r="17479" spans="1:4" x14ac:dyDescent="0.25">
      <c r="A17479" s="2">
        <v>540</v>
      </c>
      <c r="B17479">
        <v>19243</v>
      </c>
      <c r="C17479" s="3">
        <v>4911.4721179999997</v>
      </c>
      <c r="D17479" s="2"/>
    </row>
    <row r="17480" spans="1:4" x14ac:dyDescent="0.25">
      <c r="A17480" s="2">
        <v>540</v>
      </c>
      <c r="B17480">
        <v>19244</v>
      </c>
      <c r="C17480" s="3">
        <v>5242.7168819999997</v>
      </c>
      <c r="D17480" s="2"/>
    </row>
    <row r="17481" spans="1:4" x14ac:dyDescent="0.25">
      <c r="A17481" s="2">
        <v>540</v>
      </c>
      <c r="B17481">
        <v>19245</v>
      </c>
      <c r="C17481" s="3">
        <v>47570.844742000001</v>
      </c>
      <c r="D17481" s="2"/>
    </row>
    <row r="17482" spans="1:4" x14ac:dyDescent="0.25">
      <c r="A17482" s="2">
        <v>540</v>
      </c>
      <c r="B17482">
        <v>19247</v>
      </c>
      <c r="C17482" s="3">
        <v>3730.9897759999999</v>
      </c>
      <c r="D17482" s="2"/>
    </row>
    <row r="17483" spans="1:4" x14ac:dyDescent="0.25">
      <c r="A17483" s="2">
        <v>540</v>
      </c>
      <c r="B17483">
        <v>19248</v>
      </c>
      <c r="C17483" s="3">
        <v>1104.7462869999999</v>
      </c>
      <c r="D17483" s="2"/>
    </row>
    <row r="17484" spans="1:4" x14ac:dyDescent="0.25">
      <c r="A17484" s="2">
        <v>540</v>
      </c>
      <c r="B17484">
        <v>19249</v>
      </c>
      <c r="C17484" s="3">
        <v>6778.6039430000001</v>
      </c>
      <c r="D17484" s="2"/>
    </row>
    <row r="17485" spans="1:4" x14ac:dyDescent="0.25">
      <c r="A17485" s="2">
        <v>540</v>
      </c>
      <c r="B17485">
        <v>19250</v>
      </c>
      <c r="C17485" s="3">
        <v>6778.6039430000001</v>
      </c>
      <c r="D17485" s="2"/>
    </row>
    <row r="17486" spans="1:4" x14ac:dyDescent="0.25">
      <c r="A17486" s="2">
        <v>540</v>
      </c>
      <c r="B17486">
        <v>19251</v>
      </c>
      <c r="C17486" s="3">
        <v>22237.179001</v>
      </c>
      <c r="D17486" s="2"/>
    </row>
    <row r="17487" spans="1:4" x14ac:dyDescent="0.25">
      <c r="A17487" s="2">
        <v>540</v>
      </c>
      <c r="B17487">
        <v>19252</v>
      </c>
      <c r="C17487" s="3">
        <v>22760.289164000002</v>
      </c>
      <c r="D17487" s="2"/>
    </row>
    <row r="17488" spans="1:4" x14ac:dyDescent="0.25">
      <c r="A17488" s="2">
        <v>540</v>
      </c>
      <c r="B17488">
        <v>19253</v>
      </c>
      <c r="C17488" s="3">
        <v>9542.1959939999997</v>
      </c>
      <c r="D17488" s="2"/>
    </row>
    <row r="17489" spans="1:4" x14ac:dyDescent="0.25">
      <c r="A17489" s="2">
        <v>540</v>
      </c>
      <c r="B17489">
        <v>19254</v>
      </c>
      <c r="C17489" s="3">
        <v>9918.542254</v>
      </c>
      <c r="D17489" s="2"/>
    </row>
    <row r="17490" spans="1:4" x14ac:dyDescent="0.25">
      <c r="A17490" s="2">
        <v>540</v>
      </c>
      <c r="B17490">
        <v>19255</v>
      </c>
      <c r="C17490" s="3">
        <v>20370.802272000001</v>
      </c>
      <c r="D17490" s="2"/>
    </row>
    <row r="17491" spans="1:4" x14ac:dyDescent="0.25">
      <c r="A17491" s="2">
        <v>540</v>
      </c>
      <c r="B17491">
        <v>19256</v>
      </c>
      <c r="C17491" s="3">
        <v>20370.802272000001</v>
      </c>
      <c r="D17491" s="2"/>
    </row>
    <row r="17492" spans="1:4" x14ac:dyDescent="0.25">
      <c r="A17492" s="2">
        <v>540</v>
      </c>
      <c r="B17492">
        <v>19257</v>
      </c>
      <c r="C17492" s="3">
        <v>1929.6711829999999</v>
      </c>
      <c r="D17492" s="2"/>
    </row>
    <row r="17493" spans="1:4" x14ac:dyDescent="0.25">
      <c r="A17493" s="2">
        <v>540</v>
      </c>
      <c r="B17493">
        <v>19258</v>
      </c>
      <c r="C17493" s="3">
        <v>1916.07672</v>
      </c>
      <c r="D17493" s="2"/>
    </row>
    <row r="17494" spans="1:4" x14ac:dyDescent="0.25">
      <c r="A17494" s="2">
        <v>540</v>
      </c>
      <c r="B17494">
        <v>19259</v>
      </c>
      <c r="C17494" s="3">
        <v>39150.428805000003</v>
      </c>
      <c r="D17494" s="2"/>
    </row>
    <row r="17495" spans="1:4" x14ac:dyDescent="0.25">
      <c r="A17495" s="2">
        <v>540</v>
      </c>
      <c r="B17495">
        <v>19260</v>
      </c>
      <c r="C17495" s="3">
        <v>39150.428805000003</v>
      </c>
      <c r="D17495" s="2"/>
    </row>
    <row r="17496" spans="1:4" x14ac:dyDescent="0.25">
      <c r="A17496" s="2">
        <v>540</v>
      </c>
      <c r="B17496">
        <v>19261</v>
      </c>
      <c r="C17496" s="3">
        <v>1490.2409620000001</v>
      </c>
      <c r="D17496" s="2"/>
    </row>
    <row r="17497" spans="1:4" x14ac:dyDescent="0.25">
      <c r="A17497" s="2">
        <v>540</v>
      </c>
      <c r="B17497">
        <v>19264</v>
      </c>
      <c r="C17497" s="3">
        <v>0</v>
      </c>
      <c r="D17497" s="2"/>
    </row>
    <row r="17498" spans="1:4" x14ac:dyDescent="0.25">
      <c r="A17498" s="2">
        <v>540</v>
      </c>
      <c r="B17498">
        <v>19265</v>
      </c>
      <c r="C17498" s="3">
        <v>0</v>
      </c>
      <c r="D17498" s="2"/>
    </row>
    <row r="17499" spans="1:4" x14ac:dyDescent="0.25">
      <c r="A17499" s="2">
        <v>540</v>
      </c>
      <c r="B17499">
        <v>19269</v>
      </c>
      <c r="C17499" s="3">
        <v>512.01961200000005</v>
      </c>
      <c r="D17499" s="2"/>
    </row>
    <row r="17500" spans="1:4" x14ac:dyDescent="0.25">
      <c r="A17500" s="2">
        <v>540</v>
      </c>
      <c r="B17500">
        <v>19270</v>
      </c>
      <c r="C17500" s="3">
        <v>1434.628465</v>
      </c>
      <c r="D17500" s="2"/>
    </row>
    <row r="17501" spans="1:4" x14ac:dyDescent="0.25">
      <c r="A17501" s="2">
        <v>540</v>
      </c>
      <c r="B17501">
        <v>19271</v>
      </c>
      <c r="C17501" s="3">
        <v>1434.628465</v>
      </c>
      <c r="D17501" s="2"/>
    </row>
    <row r="17502" spans="1:4" x14ac:dyDescent="0.25">
      <c r="A17502" s="2">
        <v>540</v>
      </c>
      <c r="B17502">
        <v>19272</v>
      </c>
      <c r="C17502" s="3">
        <v>12400.884338</v>
      </c>
      <c r="D17502" s="2"/>
    </row>
    <row r="17503" spans="1:4" x14ac:dyDescent="0.25">
      <c r="A17503" s="2">
        <v>540</v>
      </c>
      <c r="B17503">
        <v>19273</v>
      </c>
      <c r="C17503" s="3">
        <v>9861.1900059979998</v>
      </c>
      <c r="D17503" s="2"/>
    </row>
    <row r="17504" spans="1:4" x14ac:dyDescent="0.25">
      <c r="A17504" s="2">
        <v>540</v>
      </c>
      <c r="B17504">
        <v>19274</v>
      </c>
      <c r="C17504" s="3">
        <v>4075.7011729999999</v>
      </c>
      <c r="D17504" s="2"/>
    </row>
    <row r="17505" spans="1:4" x14ac:dyDescent="0.25">
      <c r="A17505" s="2">
        <v>540</v>
      </c>
      <c r="B17505">
        <v>19275</v>
      </c>
      <c r="C17505" s="3">
        <v>2576.516157</v>
      </c>
      <c r="D17505" s="2"/>
    </row>
    <row r="17506" spans="1:4" x14ac:dyDescent="0.25">
      <c r="A17506" s="2">
        <v>540</v>
      </c>
      <c r="B17506">
        <v>19278</v>
      </c>
      <c r="C17506" s="3">
        <v>2484.2480879999998</v>
      </c>
      <c r="D17506" s="2"/>
    </row>
    <row r="17507" spans="1:4" x14ac:dyDescent="0.25">
      <c r="A17507" s="2">
        <v>540</v>
      </c>
      <c r="B17507">
        <v>19279</v>
      </c>
      <c r="C17507" s="3">
        <v>2854.7662099999998</v>
      </c>
      <c r="D17507" s="2"/>
    </row>
    <row r="17508" spans="1:4" x14ac:dyDescent="0.25">
      <c r="A17508" s="2">
        <v>540</v>
      </c>
      <c r="B17508">
        <v>19280</v>
      </c>
      <c r="C17508" s="3">
        <v>15609.558988000001</v>
      </c>
      <c r="D17508" s="2"/>
    </row>
    <row r="17509" spans="1:4" x14ac:dyDescent="0.25">
      <c r="A17509" s="2">
        <v>540</v>
      </c>
      <c r="B17509">
        <v>19282</v>
      </c>
      <c r="C17509" s="3">
        <v>3128.3850389999998</v>
      </c>
      <c r="D17509" s="2"/>
    </row>
    <row r="17510" spans="1:4" x14ac:dyDescent="0.25">
      <c r="A17510" s="2">
        <v>540</v>
      </c>
      <c r="B17510">
        <v>19283</v>
      </c>
      <c r="C17510" s="3">
        <v>943.38195499999995</v>
      </c>
      <c r="D17510" s="2"/>
    </row>
    <row r="17511" spans="1:4" x14ac:dyDescent="0.25">
      <c r="A17511" s="2">
        <v>540</v>
      </c>
      <c r="B17511">
        <v>19284</v>
      </c>
      <c r="C17511" s="3">
        <v>19173.723840999999</v>
      </c>
      <c r="D17511" s="2"/>
    </row>
    <row r="17512" spans="1:4" x14ac:dyDescent="0.25">
      <c r="A17512" s="2">
        <v>540</v>
      </c>
      <c r="B17512">
        <v>19285</v>
      </c>
      <c r="C17512" s="3">
        <v>21708.344161000001</v>
      </c>
      <c r="D17512" s="2"/>
    </row>
    <row r="17513" spans="1:4" x14ac:dyDescent="0.25">
      <c r="A17513" s="2">
        <v>540</v>
      </c>
      <c r="B17513">
        <v>19286</v>
      </c>
      <c r="C17513" s="3">
        <v>21.879425000000001</v>
      </c>
      <c r="D17513" s="2"/>
    </row>
    <row r="17514" spans="1:4" x14ac:dyDescent="0.25">
      <c r="A17514" s="2">
        <v>540</v>
      </c>
      <c r="B17514">
        <v>19291</v>
      </c>
      <c r="C17514" s="3">
        <v>5115.352785</v>
      </c>
      <c r="D17514" s="2"/>
    </row>
    <row r="17515" spans="1:4" x14ac:dyDescent="0.25">
      <c r="A17515" s="2">
        <v>540</v>
      </c>
      <c r="B17515">
        <v>19292</v>
      </c>
      <c r="C17515" s="3">
        <v>2832.526715</v>
      </c>
      <c r="D17515" s="2"/>
    </row>
    <row r="17516" spans="1:4" x14ac:dyDescent="0.25">
      <c r="A17516" s="2">
        <v>540</v>
      </c>
      <c r="B17516">
        <v>19293</v>
      </c>
      <c r="C17516" s="3">
        <v>3536.4429220000002</v>
      </c>
      <c r="D17516" s="2"/>
    </row>
    <row r="17517" spans="1:4" x14ac:dyDescent="0.25">
      <c r="A17517" s="2">
        <v>540</v>
      </c>
      <c r="B17517">
        <v>19294</v>
      </c>
      <c r="C17517" s="3">
        <v>4157.956827</v>
      </c>
      <c r="D17517" s="2"/>
    </row>
    <row r="17518" spans="1:4" x14ac:dyDescent="0.25">
      <c r="A17518" s="2">
        <v>540</v>
      </c>
      <c r="B17518">
        <v>19295</v>
      </c>
      <c r="C17518" s="3">
        <v>3300.7768409999999</v>
      </c>
      <c r="D17518" s="2"/>
    </row>
    <row r="17519" spans="1:4" x14ac:dyDescent="0.25">
      <c r="A17519" s="2">
        <v>540</v>
      </c>
      <c r="B17519">
        <v>19296</v>
      </c>
      <c r="C17519" s="3">
        <v>1916.07672</v>
      </c>
      <c r="D17519" s="2"/>
    </row>
    <row r="17520" spans="1:4" x14ac:dyDescent="0.25">
      <c r="A17520" s="2">
        <v>540</v>
      </c>
      <c r="B17520">
        <v>19297</v>
      </c>
      <c r="C17520" s="3">
        <v>1916.07672</v>
      </c>
      <c r="D17520" s="2"/>
    </row>
    <row r="17521" spans="1:4" x14ac:dyDescent="0.25">
      <c r="A17521" s="2">
        <v>540</v>
      </c>
      <c r="B17521">
        <v>19298</v>
      </c>
      <c r="C17521" s="3">
        <v>5653.0937560000002</v>
      </c>
      <c r="D17521" s="2"/>
    </row>
    <row r="17522" spans="1:4" x14ac:dyDescent="0.25">
      <c r="A17522" s="2">
        <v>540</v>
      </c>
      <c r="B17522">
        <v>19299</v>
      </c>
      <c r="C17522" s="3">
        <v>6788.3230899999999</v>
      </c>
      <c r="D17522" s="2"/>
    </row>
    <row r="17523" spans="1:4" x14ac:dyDescent="0.25">
      <c r="A17523" s="2">
        <v>540</v>
      </c>
      <c r="B17523">
        <v>19302</v>
      </c>
      <c r="C17523" s="3">
        <v>570.00922500000001</v>
      </c>
      <c r="D17523" s="2"/>
    </row>
    <row r="17524" spans="1:4" x14ac:dyDescent="0.25">
      <c r="A17524" s="2">
        <v>540</v>
      </c>
      <c r="B17524">
        <v>19303</v>
      </c>
      <c r="C17524" s="3">
        <v>570.00922500000001</v>
      </c>
      <c r="D17524" s="2"/>
    </row>
    <row r="17525" spans="1:4" x14ac:dyDescent="0.25">
      <c r="A17525" s="2">
        <v>540</v>
      </c>
      <c r="B17525">
        <v>19304</v>
      </c>
      <c r="C17525" s="3">
        <v>8351.3080900000004</v>
      </c>
      <c r="D17525" s="2"/>
    </row>
    <row r="17526" spans="1:4" x14ac:dyDescent="0.25">
      <c r="A17526" s="2">
        <v>540</v>
      </c>
      <c r="B17526">
        <v>19305</v>
      </c>
      <c r="C17526" s="3">
        <v>2451.2497879980001</v>
      </c>
      <c r="D17526" s="2"/>
    </row>
    <row r="17527" spans="1:4" x14ac:dyDescent="0.25">
      <c r="A17527" s="2">
        <v>540</v>
      </c>
      <c r="B17527">
        <v>19306</v>
      </c>
      <c r="C17527" s="3">
        <v>2742.296960998</v>
      </c>
      <c r="D17527" s="2"/>
    </row>
    <row r="17528" spans="1:4" x14ac:dyDescent="0.25">
      <c r="A17528" s="2">
        <v>540</v>
      </c>
      <c r="B17528">
        <v>19307</v>
      </c>
      <c r="C17528" s="3">
        <v>550.808493</v>
      </c>
      <c r="D17528" s="2"/>
    </row>
    <row r="17529" spans="1:4" x14ac:dyDescent="0.25">
      <c r="A17529" s="2">
        <v>540</v>
      </c>
      <c r="B17529">
        <v>19308</v>
      </c>
      <c r="C17529" s="3">
        <v>4106.9299029980002</v>
      </c>
      <c r="D17529" s="2"/>
    </row>
    <row r="17530" spans="1:4" x14ac:dyDescent="0.25">
      <c r="A17530" s="2">
        <v>540</v>
      </c>
      <c r="B17530">
        <v>19309</v>
      </c>
      <c r="C17530" s="3">
        <v>8588.4192320000002</v>
      </c>
      <c r="D17530" s="2"/>
    </row>
    <row r="17531" spans="1:4" x14ac:dyDescent="0.25">
      <c r="A17531" s="2">
        <v>540</v>
      </c>
      <c r="B17531">
        <v>19310</v>
      </c>
      <c r="C17531" s="3">
        <v>21590.595711000002</v>
      </c>
      <c r="D17531" s="2"/>
    </row>
    <row r="17532" spans="1:4" x14ac:dyDescent="0.25">
      <c r="A17532" s="2">
        <v>540</v>
      </c>
      <c r="B17532">
        <v>19311</v>
      </c>
      <c r="C17532" s="3">
        <v>21590.595711000002</v>
      </c>
      <c r="D17532" s="2"/>
    </row>
    <row r="17533" spans="1:4" x14ac:dyDescent="0.25">
      <c r="A17533" s="2">
        <v>540</v>
      </c>
      <c r="B17533">
        <v>19312</v>
      </c>
      <c r="C17533" s="3">
        <v>24610.341753000001</v>
      </c>
      <c r="D17533" s="2"/>
    </row>
    <row r="17534" spans="1:4" x14ac:dyDescent="0.25">
      <c r="A17534" s="2">
        <v>540</v>
      </c>
      <c r="B17534">
        <v>19313</v>
      </c>
      <c r="C17534" s="3">
        <v>24610.341753000001</v>
      </c>
      <c r="D17534" s="2"/>
    </row>
    <row r="17535" spans="1:4" x14ac:dyDescent="0.25">
      <c r="A17535" s="2">
        <v>540</v>
      </c>
      <c r="B17535">
        <v>19314</v>
      </c>
      <c r="C17535" s="3">
        <v>8588.4192320000002</v>
      </c>
      <c r="D17535" s="2"/>
    </row>
    <row r="17536" spans="1:4" x14ac:dyDescent="0.25">
      <c r="A17536" s="2">
        <v>540</v>
      </c>
      <c r="B17536">
        <v>19315</v>
      </c>
      <c r="C17536" s="3">
        <v>8526.2196220000005</v>
      </c>
      <c r="D17536" s="2"/>
    </row>
    <row r="17537" spans="1:4" x14ac:dyDescent="0.25">
      <c r="A17537" s="2">
        <v>540</v>
      </c>
      <c r="B17537">
        <v>19316</v>
      </c>
      <c r="C17537" s="3">
        <v>6039.8899250000004</v>
      </c>
      <c r="D17537" s="2"/>
    </row>
    <row r="17538" spans="1:4" x14ac:dyDescent="0.25">
      <c r="A17538" s="2">
        <v>540</v>
      </c>
      <c r="B17538">
        <v>19317</v>
      </c>
      <c r="C17538" s="3">
        <v>7623.1937129999997</v>
      </c>
      <c r="D17538" s="2"/>
    </row>
    <row r="17539" spans="1:4" x14ac:dyDescent="0.25">
      <c r="A17539" s="2">
        <v>540</v>
      </c>
      <c r="B17539">
        <v>19318</v>
      </c>
      <c r="C17539" s="3">
        <v>25362.711440999999</v>
      </c>
      <c r="D17539" s="2"/>
    </row>
    <row r="17540" spans="1:4" x14ac:dyDescent="0.25">
      <c r="A17540" s="2">
        <v>540</v>
      </c>
      <c r="B17540">
        <v>19319</v>
      </c>
      <c r="C17540" s="3">
        <v>12973.287628</v>
      </c>
      <c r="D17540" s="2"/>
    </row>
    <row r="17541" spans="1:4" x14ac:dyDescent="0.25">
      <c r="A17541" s="2">
        <v>540</v>
      </c>
      <c r="B17541">
        <v>19320</v>
      </c>
      <c r="C17541" s="3">
        <v>10676.235812999999</v>
      </c>
      <c r="D17541" s="2"/>
    </row>
    <row r="17542" spans="1:4" x14ac:dyDescent="0.25">
      <c r="A17542" s="2">
        <v>540</v>
      </c>
      <c r="B17542">
        <v>19321</v>
      </c>
      <c r="C17542" s="3">
        <v>11090.731347999999</v>
      </c>
      <c r="D17542" s="2"/>
    </row>
    <row r="17543" spans="1:4" x14ac:dyDescent="0.25">
      <c r="A17543" s="2">
        <v>540</v>
      </c>
      <c r="B17543">
        <v>19323</v>
      </c>
      <c r="C17543" s="3">
        <v>12403.065121</v>
      </c>
      <c r="D17543" s="2"/>
    </row>
    <row r="17544" spans="1:4" x14ac:dyDescent="0.25">
      <c r="A17544" s="2">
        <v>540</v>
      </c>
      <c r="B17544">
        <v>19325</v>
      </c>
      <c r="C17544" s="3">
        <v>2555.6341080000002</v>
      </c>
      <c r="D17544" s="2"/>
    </row>
    <row r="17545" spans="1:4" x14ac:dyDescent="0.25">
      <c r="A17545" s="2">
        <v>540</v>
      </c>
      <c r="B17545">
        <v>19326</v>
      </c>
      <c r="C17545" s="3">
        <v>3395.648948</v>
      </c>
      <c r="D17545" s="2"/>
    </row>
    <row r="17546" spans="1:4" x14ac:dyDescent="0.25">
      <c r="A17546" s="2">
        <v>540</v>
      </c>
      <c r="B17546">
        <v>19327</v>
      </c>
      <c r="C17546" s="3">
        <v>2030.4359609999999</v>
      </c>
      <c r="D17546" s="2"/>
    </row>
    <row r="17547" spans="1:4" x14ac:dyDescent="0.25">
      <c r="A17547" s="2">
        <v>540</v>
      </c>
      <c r="B17547">
        <v>19328</v>
      </c>
      <c r="C17547" s="3">
        <v>3366.591547</v>
      </c>
      <c r="D17547" s="2"/>
    </row>
    <row r="17548" spans="1:4" x14ac:dyDescent="0.25">
      <c r="A17548" s="2">
        <v>540</v>
      </c>
      <c r="B17548">
        <v>19332</v>
      </c>
      <c r="C17548" s="3">
        <v>6672.3527039999999</v>
      </c>
      <c r="D17548" s="2"/>
    </row>
    <row r="17549" spans="1:4" x14ac:dyDescent="0.25">
      <c r="A17549" s="2">
        <v>540</v>
      </c>
      <c r="B17549">
        <v>19333</v>
      </c>
      <c r="C17549" s="3">
        <v>114.631005</v>
      </c>
      <c r="D17549" s="2"/>
    </row>
    <row r="17550" spans="1:4" x14ac:dyDescent="0.25">
      <c r="A17550" s="2">
        <v>540</v>
      </c>
      <c r="B17550">
        <v>19334</v>
      </c>
      <c r="C17550" s="3">
        <v>5268.0036819999996</v>
      </c>
      <c r="D17550" s="2"/>
    </row>
    <row r="17551" spans="1:4" x14ac:dyDescent="0.25">
      <c r="A17551" s="2">
        <v>540</v>
      </c>
      <c r="B17551">
        <v>19335</v>
      </c>
      <c r="C17551" s="3">
        <v>4097.5197609999996</v>
      </c>
      <c r="D17551" s="2"/>
    </row>
    <row r="17552" spans="1:4" x14ac:dyDescent="0.25">
      <c r="A17552" s="2">
        <v>540</v>
      </c>
      <c r="B17552">
        <v>19337</v>
      </c>
      <c r="C17552" s="3">
        <v>900.06316500000003</v>
      </c>
      <c r="D17552" s="2"/>
    </row>
    <row r="17553" spans="1:4" x14ac:dyDescent="0.25">
      <c r="A17553" s="2">
        <v>540</v>
      </c>
      <c r="B17553">
        <v>19340</v>
      </c>
      <c r="C17553" s="3">
        <v>4497.922329</v>
      </c>
      <c r="D17553" s="2"/>
    </row>
    <row r="17554" spans="1:4" x14ac:dyDescent="0.25">
      <c r="A17554" s="2">
        <v>540</v>
      </c>
      <c r="B17554">
        <v>19341</v>
      </c>
      <c r="C17554" s="3">
        <v>4497.922329</v>
      </c>
      <c r="D17554" s="2"/>
    </row>
    <row r="17555" spans="1:4" x14ac:dyDescent="0.25">
      <c r="A17555" s="2">
        <v>540</v>
      </c>
      <c r="B17555">
        <v>19346</v>
      </c>
      <c r="C17555" s="3">
        <v>135.60108399999999</v>
      </c>
      <c r="D17555" s="2"/>
    </row>
    <row r="17556" spans="1:4" x14ac:dyDescent="0.25">
      <c r="A17556" s="2">
        <v>540</v>
      </c>
      <c r="B17556">
        <v>19347</v>
      </c>
      <c r="C17556" s="3">
        <v>32.543306999999999</v>
      </c>
      <c r="D17556" s="2"/>
    </row>
    <row r="17557" spans="1:4" x14ac:dyDescent="0.25">
      <c r="A17557" s="2">
        <v>540</v>
      </c>
      <c r="B17557">
        <v>19348</v>
      </c>
      <c r="C17557" s="3">
        <v>1199.0334190000001</v>
      </c>
      <c r="D17557" s="2"/>
    </row>
    <row r="17558" spans="1:4" x14ac:dyDescent="0.25">
      <c r="A17558" s="2">
        <v>540</v>
      </c>
      <c r="B17558">
        <v>19349</v>
      </c>
      <c r="C17558" s="3">
        <v>158.969956</v>
      </c>
      <c r="D17558" s="2"/>
    </row>
    <row r="17559" spans="1:4" x14ac:dyDescent="0.25">
      <c r="A17559" s="2">
        <v>540</v>
      </c>
      <c r="B17559">
        <v>19350</v>
      </c>
      <c r="C17559" s="3">
        <v>0</v>
      </c>
      <c r="D17559" s="2"/>
    </row>
    <row r="17560" spans="1:4" x14ac:dyDescent="0.25">
      <c r="A17560" s="2">
        <v>540</v>
      </c>
      <c r="B17560">
        <v>19358</v>
      </c>
      <c r="C17560" s="3">
        <v>16267.60154</v>
      </c>
      <c r="D17560" s="2"/>
    </row>
    <row r="17561" spans="1:4" x14ac:dyDescent="0.25">
      <c r="A17561" s="2">
        <v>540</v>
      </c>
      <c r="B17561">
        <v>19359</v>
      </c>
      <c r="C17561" s="3">
        <v>14920.452044</v>
      </c>
      <c r="D17561" s="2"/>
    </row>
    <row r="17562" spans="1:4" x14ac:dyDescent="0.25">
      <c r="A17562" s="2">
        <v>540</v>
      </c>
      <c r="B17562">
        <v>19360</v>
      </c>
      <c r="C17562" s="3">
        <v>3085.3453439999998</v>
      </c>
      <c r="D17562" s="2"/>
    </row>
    <row r="17563" spans="1:4" x14ac:dyDescent="0.25">
      <c r="A17563" s="2">
        <v>540</v>
      </c>
      <c r="B17563">
        <v>19361</v>
      </c>
      <c r="C17563" s="3">
        <v>3390.7870269999999</v>
      </c>
      <c r="D17563" s="2"/>
    </row>
    <row r="17564" spans="1:4" x14ac:dyDescent="0.25">
      <c r="A17564" s="2">
        <v>540</v>
      </c>
      <c r="B17564">
        <v>19362</v>
      </c>
      <c r="C17564" s="3">
        <v>1319.918099</v>
      </c>
      <c r="D17564" s="2"/>
    </row>
    <row r="17565" spans="1:4" x14ac:dyDescent="0.25">
      <c r="A17565" s="2">
        <v>540</v>
      </c>
      <c r="B17565">
        <v>19363</v>
      </c>
      <c r="C17565" s="3">
        <v>1831.2688479999999</v>
      </c>
      <c r="D17565" s="2"/>
    </row>
    <row r="17566" spans="1:4" x14ac:dyDescent="0.25">
      <c r="A17566" s="2">
        <v>540</v>
      </c>
      <c r="B17566">
        <v>19364</v>
      </c>
      <c r="C17566" s="3">
        <v>529.75777000000005</v>
      </c>
      <c r="D17566" s="2"/>
    </row>
    <row r="17567" spans="1:4" x14ac:dyDescent="0.25">
      <c r="A17567" s="2">
        <v>540</v>
      </c>
      <c r="B17567">
        <v>19365</v>
      </c>
      <c r="C17567" s="3">
        <v>548.03439500000002</v>
      </c>
      <c r="D17567" s="2"/>
    </row>
    <row r="17568" spans="1:4" x14ac:dyDescent="0.25">
      <c r="A17568" s="2">
        <v>540</v>
      </c>
      <c r="B17568">
        <v>19366</v>
      </c>
      <c r="C17568" s="3">
        <v>13388.332978</v>
      </c>
      <c r="D17568" s="2"/>
    </row>
    <row r="17569" spans="1:4" x14ac:dyDescent="0.25">
      <c r="A17569" s="2">
        <v>540</v>
      </c>
      <c r="B17569">
        <v>19367</v>
      </c>
      <c r="C17569" s="3">
        <v>13370.480082</v>
      </c>
      <c r="D17569" s="2"/>
    </row>
    <row r="17570" spans="1:4" x14ac:dyDescent="0.25">
      <c r="A17570" s="2">
        <v>540</v>
      </c>
      <c r="B17570">
        <v>19368</v>
      </c>
      <c r="C17570" s="3">
        <v>34107.196553000002</v>
      </c>
      <c r="D17570" s="2"/>
    </row>
    <row r="17571" spans="1:4" x14ac:dyDescent="0.25">
      <c r="A17571" s="2">
        <v>540</v>
      </c>
      <c r="B17571">
        <v>19369</v>
      </c>
      <c r="C17571" s="3">
        <v>34107.196553000002</v>
      </c>
      <c r="D17571" s="2"/>
    </row>
    <row r="17572" spans="1:4" x14ac:dyDescent="0.25">
      <c r="A17572" s="2">
        <v>540</v>
      </c>
      <c r="B17572">
        <v>19370</v>
      </c>
      <c r="C17572" s="3">
        <v>25654.898495000001</v>
      </c>
      <c r="D17572" s="2"/>
    </row>
    <row r="17573" spans="1:4" x14ac:dyDescent="0.25">
      <c r="A17573" s="2">
        <v>540</v>
      </c>
      <c r="B17573">
        <v>19371</v>
      </c>
      <c r="C17573" s="3">
        <v>25654.898495000001</v>
      </c>
      <c r="D17573" s="2"/>
    </row>
    <row r="17574" spans="1:4" x14ac:dyDescent="0.25">
      <c r="A17574" s="2">
        <v>540</v>
      </c>
      <c r="B17574">
        <v>19372</v>
      </c>
      <c r="C17574" s="3">
        <v>16102.855575</v>
      </c>
      <c r="D17574" s="2"/>
    </row>
    <row r="17575" spans="1:4" x14ac:dyDescent="0.25">
      <c r="A17575" s="2">
        <v>540</v>
      </c>
      <c r="B17575">
        <v>19373</v>
      </c>
      <c r="C17575" s="3">
        <v>16102.855575</v>
      </c>
      <c r="D17575" s="2"/>
    </row>
    <row r="17576" spans="1:4" x14ac:dyDescent="0.25">
      <c r="A17576" s="2">
        <v>540</v>
      </c>
      <c r="B17576">
        <v>19374</v>
      </c>
      <c r="C17576" s="3">
        <v>3342.8746769999998</v>
      </c>
      <c r="D17576" s="2"/>
    </row>
    <row r="17577" spans="1:4" x14ac:dyDescent="0.25">
      <c r="A17577" s="2">
        <v>540</v>
      </c>
      <c r="B17577">
        <v>19375</v>
      </c>
      <c r="C17577" s="3">
        <v>3664.4962949999999</v>
      </c>
      <c r="D17577" s="2"/>
    </row>
    <row r="17578" spans="1:4" x14ac:dyDescent="0.25">
      <c r="A17578" s="2">
        <v>540</v>
      </c>
      <c r="B17578">
        <v>19376</v>
      </c>
      <c r="C17578" s="3">
        <v>1072.230159</v>
      </c>
      <c r="D17578" s="2"/>
    </row>
    <row r="17579" spans="1:4" x14ac:dyDescent="0.25">
      <c r="A17579" s="2">
        <v>540</v>
      </c>
      <c r="B17579">
        <v>19377</v>
      </c>
      <c r="C17579" s="3">
        <v>1072.230159</v>
      </c>
      <c r="D17579" s="2"/>
    </row>
    <row r="17580" spans="1:4" x14ac:dyDescent="0.25">
      <c r="A17580" s="2">
        <v>540</v>
      </c>
      <c r="B17580">
        <v>19378</v>
      </c>
      <c r="C17580" s="3">
        <v>3721.58311</v>
      </c>
      <c r="D17580" s="2"/>
    </row>
    <row r="17581" spans="1:4" x14ac:dyDescent="0.25">
      <c r="A17581" s="2">
        <v>540</v>
      </c>
      <c r="B17581">
        <v>19379</v>
      </c>
      <c r="C17581" s="3">
        <v>2976.4407970000002</v>
      </c>
      <c r="D17581" s="2"/>
    </row>
    <row r="17582" spans="1:4" x14ac:dyDescent="0.25">
      <c r="A17582" s="2">
        <v>540</v>
      </c>
      <c r="B17582">
        <v>19380</v>
      </c>
      <c r="C17582" s="3">
        <v>10412.518647999999</v>
      </c>
      <c r="D17582" s="2"/>
    </row>
    <row r="17583" spans="1:4" x14ac:dyDescent="0.25">
      <c r="A17583" s="2">
        <v>540</v>
      </c>
      <c r="B17583">
        <v>19381</v>
      </c>
      <c r="C17583" s="3">
        <v>10416.682623000001</v>
      </c>
      <c r="D17583" s="2"/>
    </row>
    <row r="17584" spans="1:4" x14ac:dyDescent="0.25">
      <c r="A17584" s="2">
        <v>540</v>
      </c>
      <c r="B17584">
        <v>19382</v>
      </c>
      <c r="C17584" s="3">
        <v>2507.0001579999998</v>
      </c>
      <c r="D17584" s="2"/>
    </row>
    <row r="17585" spans="1:4" x14ac:dyDescent="0.25">
      <c r="A17585" s="2">
        <v>540</v>
      </c>
      <c r="B17585">
        <v>19384</v>
      </c>
      <c r="C17585" s="3">
        <v>9110.4247429999996</v>
      </c>
      <c r="D17585" s="2"/>
    </row>
    <row r="17586" spans="1:4" x14ac:dyDescent="0.25">
      <c r="A17586" s="2">
        <v>540</v>
      </c>
      <c r="B17586">
        <v>19385</v>
      </c>
      <c r="C17586" s="3">
        <v>8880.4883543329997</v>
      </c>
      <c r="D17586" s="2"/>
    </row>
    <row r="17587" spans="1:4" x14ac:dyDescent="0.25">
      <c r="A17587" s="2">
        <v>540</v>
      </c>
      <c r="B17587">
        <v>19386</v>
      </c>
      <c r="C17587" s="3">
        <v>23242.952097000001</v>
      </c>
      <c r="D17587" s="2"/>
    </row>
    <row r="17588" spans="1:4" x14ac:dyDescent="0.25">
      <c r="A17588" s="2">
        <v>540</v>
      </c>
      <c r="B17588">
        <v>19387</v>
      </c>
      <c r="C17588" s="3">
        <v>23242.952097000001</v>
      </c>
      <c r="D17588" s="2"/>
    </row>
    <row r="17589" spans="1:4" x14ac:dyDescent="0.25">
      <c r="A17589" s="2">
        <v>540</v>
      </c>
      <c r="B17589">
        <v>19388</v>
      </c>
      <c r="C17589" s="3">
        <v>8723.2083139999995</v>
      </c>
      <c r="D17589" s="2"/>
    </row>
    <row r="17590" spans="1:4" x14ac:dyDescent="0.25">
      <c r="A17590" s="2">
        <v>540</v>
      </c>
      <c r="B17590">
        <v>19389</v>
      </c>
      <c r="C17590" s="3">
        <v>8790.6920410000002</v>
      </c>
      <c r="D17590" s="2"/>
    </row>
    <row r="17591" spans="1:4" x14ac:dyDescent="0.25">
      <c r="A17591" s="2">
        <v>540</v>
      </c>
      <c r="B17591">
        <v>19390</v>
      </c>
      <c r="C17591" s="3">
        <v>16036.692469998001</v>
      </c>
      <c r="D17591" s="2"/>
    </row>
    <row r="17592" spans="1:4" x14ac:dyDescent="0.25">
      <c r="A17592" s="2">
        <v>540</v>
      </c>
      <c r="B17592">
        <v>19391</v>
      </c>
      <c r="C17592" s="3">
        <v>16036.692469998001</v>
      </c>
      <c r="D17592" s="2"/>
    </row>
    <row r="17593" spans="1:4" x14ac:dyDescent="0.25">
      <c r="A17593" s="2">
        <v>540</v>
      </c>
      <c r="B17593">
        <v>19392</v>
      </c>
      <c r="C17593" s="3">
        <v>9218.7679040000003</v>
      </c>
      <c r="D17593" s="2"/>
    </row>
    <row r="17594" spans="1:4" x14ac:dyDescent="0.25">
      <c r="A17594" s="2">
        <v>540</v>
      </c>
      <c r="B17594">
        <v>19393</v>
      </c>
      <c r="C17594" s="3">
        <v>8282.7960340000009</v>
      </c>
      <c r="D17594" s="2"/>
    </row>
    <row r="17595" spans="1:4" x14ac:dyDescent="0.25">
      <c r="A17595" s="2">
        <v>540</v>
      </c>
      <c r="B17595">
        <v>19394</v>
      </c>
      <c r="C17595" s="3">
        <v>7594.0391879999997</v>
      </c>
      <c r="D17595" s="2"/>
    </row>
    <row r="17596" spans="1:4" x14ac:dyDescent="0.25">
      <c r="A17596" s="2">
        <v>540</v>
      </c>
      <c r="B17596">
        <v>19395</v>
      </c>
      <c r="C17596" s="3">
        <v>7594.0391879999997</v>
      </c>
      <c r="D17596" s="2"/>
    </row>
    <row r="17597" spans="1:4" x14ac:dyDescent="0.25">
      <c r="A17597" s="2">
        <v>540</v>
      </c>
      <c r="B17597">
        <v>19396</v>
      </c>
      <c r="C17597" s="3">
        <v>21756.944355</v>
      </c>
      <c r="D17597" s="2"/>
    </row>
    <row r="17598" spans="1:4" x14ac:dyDescent="0.25">
      <c r="A17598" s="2">
        <v>540</v>
      </c>
      <c r="B17598">
        <v>19397</v>
      </c>
      <c r="C17598" s="3">
        <v>21756.944355</v>
      </c>
      <c r="D17598" s="2"/>
    </row>
    <row r="17599" spans="1:4" x14ac:dyDescent="0.25">
      <c r="A17599" s="2">
        <v>540</v>
      </c>
      <c r="B17599">
        <v>19398</v>
      </c>
      <c r="C17599" s="3">
        <v>15024.470326998</v>
      </c>
      <c r="D17599" s="2"/>
    </row>
    <row r="17600" spans="1:4" x14ac:dyDescent="0.25">
      <c r="A17600" s="2">
        <v>540</v>
      </c>
      <c r="B17600">
        <v>19399</v>
      </c>
      <c r="C17600" s="3">
        <v>16716.193650998001</v>
      </c>
      <c r="D17600" s="2"/>
    </row>
    <row r="17601" spans="1:4" x14ac:dyDescent="0.25">
      <c r="A17601" s="2">
        <v>540</v>
      </c>
      <c r="B17601">
        <v>19400</v>
      </c>
      <c r="C17601" s="3">
        <v>14156.265312</v>
      </c>
      <c r="D17601" s="2"/>
    </row>
    <row r="17602" spans="1:4" x14ac:dyDescent="0.25">
      <c r="A17602" s="2">
        <v>540</v>
      </c>
      <c r="B17602">
        <v>19401</v>
      </c>
      <c r="C17602" s="3">
        <v>12469.39229</v>
      </c>
      <c r="D17602" s="2"/>
    </row>
    <row r="17603" spans="1:4" x14ac:dyDescent="0.25">
      <c r="A17603" s="2">
        <v>540</v>
      </c>
      <c r="B17603">
        <v>19402</v>
      </c>
      <c r="C17603" s="3">
        <v>2376.9892679999998</v>
      </c>
      <c r="D17603" s="2"/>
    </row>
    <row r="17604" spans="1:4" x14ac:dyDescent="0.25">
      <c r="A17604" s="2">
        <v>540</v>
      </c>
      <c r="B17604">
        <v>19403</v>
      </c>
      <c r="C17604" s="3">
        <v>1883.3389930000001</v>
      </c>
      <c r="D17604" s="2"/>
    </row>
    <row r="17605" spans="1:4" x14ac:dyDescent="0.25">
      <c r="A17605" s="2">
        <v>540</v>
      </c>
      <c r="B17605">
        <v>19404</v>
      </c>
      <c r="C17605" s="3">
        <v>9553.0232059999998</v>
      </c>
      <c r="D17605" s="2"/>
    </row>
    <row r="17606" spans="1:4" x14ac:dyDescent="0.25">
      <c r="A17606" s="2">
        <v>540</v>
      </c>
      <c r="B17606">
        <v>19405</v>
      </c>
      <c r="C17606" s="3">
        <v>9979.6204560000006</v>
      </c>
      <c r="D17606" s="2"/>
    </row>
    <row r="17607" spans="1:4" x14ac:dyDescent="0.25">
      <c r="A17607" s="2">
        <v>540</v>
      </c>
      <c r="B17607">
        <v>19406</v>
      </c>
      <c r="C17607" s="3">
        <v>4583.4056060000003</v>
      </c>
      <c r="D17607" s="2"/>
    </row>
    <row r="17608" spans="1:4" x14ac:dyDescent="0.25">
      <c r="A17608" s="2">
        <v>540</v>
      </c>
      <c r="B17608">
        <v>19407</v>
      </c>
      <c r="C17608" s="3">
        <v>4099.3441110000003</v>
      </c>
      <c r="D17608" s="2"/>
    </row>
    <row r="17609" spans="1:4" x14ac:dyDescent="0.25">
      <c r="A17609" s="2">
        <v>540</v>
      </c>
      <c r="B17609">
        <v>19408</v>
      </c>
      <c r="C17609" s="3">
        <v>8403.021084</v>
      </c>
      <c r="D17609" s="2"/>
    </row>
    <row r="17610" spans="1:4" x14ac:dyDescent="0.25">
      <c r="A17610" s="2">
        <v>540</v>
      </c>
      <c r="B17610">
        <v>19410</v>
      </c>
      <c r="C17610" s="3">
        <v>4824.6182920000001</v>
      </c>
      <c r="D17610" s="2"/>
    </row>
    <row r="17611" spans="1:4" x14ac:dyDescent="0.25">
      <c r="A17611" s="2">
        <v>540</v>
      </c>
      <c r="B17611">
        <v>19411</v>
      </c>
      <c r="C17611" s="3">
        <v>4824.6182920000001</v>
      </c>
      <c r="D17611" s="2"/>
    </row>
    <row r="17612" spans="1:4" x14ac:dyDescent="0.25">
      <c r="A17612" s="2">
        <v>540</v>
      </c>
      <c r="B17612">
        <v>19412</v>
      </c>
      <c r="C17612" s="3">
        <v>12971.795829999999</v>
      </c>
      <c r="D17612" s="2"/>
    </row>
    <row r="17613" spans="1:4" x14ac:dyDescent="0.25">
      <c r="A17613" s="2">
        <v>540</v>
      </c>
      <c r="B17613">
        <v>19413</v>
      </c>
      <c r="C17613" s="3">
        <v>12971.795829999999</v>
      </c>
      <c r="D17613" s="2"/>
    </row>
    <row r="17614" spans="1:4" x14ac:dyDescent="0.25">
      <c r="A17614" s="2">
        <v>540</v>
      </c>
      <c r="B17614">
        <v>19414</v>
      </c>
      <c r="C17614" s="3">
        <v>24240.298923999999</v>
      </c>
      <c r="D17614" s="2"/>
    </row>
    <row r="17615" spans="1:4" x14ac:dyDescent="0.25">
      <c r="A17615" s="2">
        <v>540</v>
      </c>
      <c r="B17615">
        <v>19415</v>
      </c>
      <c r="C17615" s="3">
        <v>24240.298923999999</v>
      </c>
      <c r="D17615" s="2"/>
    </row>
    <row r="17616" spans="1:4" x14ac:dyDescent="0.25">
      <c r="A17616" s="2">
        <v>540</v>
      </c>
      <c r="B17616">
        <v>19416</v>
      </c>
      <c r="C17616" s="3">
        <v>1201.0573589999999</v>
      </c>
      <c r="D17616" s="2"/>
    </row>
    <row r="17617" spans="1:4" x14ac:dyDescent="0.25">
      <c r="A17617" s="2">
        <v>540</v>
      </c>
      <c r="B17617">
        <v>19417</v>
      </c>
      <c r="C17617" s="3">
        <v>1203.6604910000001</v>
      </c>
      <c r="D17617" s="2"/>
    </row>
    <row r="17618" spans="1:4" x14ac:dyDescent="0.25">
      <c r="A17618" s="2">
        <v>540</v>
      </c>
      <c r="B17618">
        <v>19418</v>
      </c>
      <c r="C17618" s="3">
        <v>276.50878799999998</v>
      </c>
      <c r="D17618" s="2"/>
    </row>
    <row r="17619" spans="1:4" x14ac:dyDescent="0.25">
      <c r="A17619" s="2">
        <v>540</v>
      </c>
      <c r="B17619">
        <v>19419</v>
      </c>
      <c r="C17619" s="3">
        <v>351.47775999999999</v>
      </c>
      <c r="D17619" s="2"/>
    </row>
    <row r="17620" spans="1:4" x14ac:dyDescent="0.25">
      <c r="A17620" s="2">
        <v>540</v>
      </c>
      <c r="B17620">
        <v>19420</v>
      </c>
      <c r="C17620" s="3">
        <v>70.644075999999998</v>
      </c>
      <c r="D17620" s="2"/>
    </row>
    <row r="17621" spans="1:4" x14ac:dyDescent="0.25">
      <c r="A17621" s="2">
        <v>540</v>
      </c>
      <c r="B17621">
        <v>19421</v>
      </c>
      <c r="C17621" s="3">
        <v>70.644075999999998</v>
      </c>
      <c r="D17621" s="2"/>
    </row>
    <row r="17622" spans="1:4" x14ac:dyDescent="0.25">
      <c r="A17622" s="2">
        <v>540</v>
      </c>
      <c r="B17622">
        <v>19422</v>
      </c>
      <c r="C17622" s="3">
        <v>0</v>
      </c>
      <c r="D17622" s="2"/>
    </row>
    <row r="17623" spans="1:4" x14ac:dyDescent="0.25">
      <c r="A17623" s="2">
        <v>540</v>
      </c>
      <c r="B17623">
        <v>19424</v>
      </c>
      <c r="C17623" s="3">
        <v>0</v>
      </c>
      <c r="D17623" s="2"/>
    </row>
    <row r="17624" spans="1:4" x14ac:dyDescent="0.25">
      <c r="A17624" s="2">
        <v>540</v>
      </c>
      <c r="B17624">
        <v>19425</v>
      </c>
      <c r="C17624" s="3">
        <v>0</v>
      </c>
      <c r="D17624" s="2"/>
    </row>
    <row r="17625" spans="1:4" x14ac:dyDescent="0.25">
      <c r="A17625" s="2">
        <v>540</v>
      </c>
      <c r="B17625">
        <v>19427</v>
      </c>
      <c r="C17625" s="3">
        <v>12887.728099</v>
      </c>
      <c r="D17625" s="2"/>
    </row>
    <row r="17626" spans="1:4" x14ac:dyDescent="0.25">
      <c r="A17626" s="2">
        <v>540</v>
      </c>
      <c r="B17626">
        <v>19430</v>
      </c>
      <c r="C17626" s="3">
        <v>725.852439</v>
      </c>
      <c r="D17626" s="2"/>
    </row>
    <row r="17627" spans="1:4" x14ac:dyDescent="0.25">
      <c r="A17627" s="2">
        <v>540</v>
      </c>
      <c r="B17627">
        <v>19431</v>
      </c>
      <c r="C17627" s="3">
        <v>4144.5235190000003</v>
      </c>
      <c r="D17627" s="2"/>
    </row>
    <row r="17628" spans="1:4" x14ac:dyDescent="0.25">
      <c r="A17628" s="2">
        <v>540</v>
      </c>
      <c r="B17628">
        <v>19433</v>
      </c>
      <c r="C17628" s="3">
        <v>29007.154307000001</v>
      </c>
      <c r="D17628" s="2"/>
    </row>
    <row r="17629" spans="1:4" x14ac:dyDescent="0.25">
      <c r="A17629" s="2">
        <v>540</v>
      </c>
      <c r="B17629">
        <v>19434</v>
      </c>
      <c r="C17629" s="3">
        <v>50190.662364000003</v>
      </c>
      <c r="D17629" s="2"/>
    </row>
    <row r="17630" spans="1:4" x14ac:dyDescent="0.25">
      <c r="A17630" s="2">
        <v>540</v>
      </c>
      <c r="B17630">
        <v>19435</v>
      </c>
      <c r="C17630" s="3">
        <v>4576.6319219999996</v>
      </c>
      <c r="D17630" s="2"/>
    </row>
    <row r="17631" spans="1:4" x14ac:dyDescent="0.25">
      <c r="A17631" s="2">
        <v>540</v>
      </c>
      <c r="B17631">
        <v>19437</v>
      </c>
      <c r="C17631" s="3">
        <v>4575.4963310000003</v>
      </c>
      <c r="D17631" s="2"/>
    </row>
    <row r="17632" spans="1:4" x14ac:dyDescent="0.25">
      <c r="A17632" s="2">
        <v>540</v>
      </c>
      <c r="B17632">
        <v>19438</v>
      </c>
      <c r="C17632" s="3">
        <v>10628.604853000001</v>
      </c>
      <c r="D17632" s="2"/>
    </row>
    <row r="17633" spans="1:4" x14ac:dyDescent="0.25">
      <c r="A17633" s="2">
        <v>540</v>
      </c>
      <c r="B17633">
        <v>19439</v>
      </c>
      <c r="C17633" s="3">
        <v>6431.4317689999998</v>
      </c>
      <c r="D17633" s="2"/>
    </row>
    <row r="17634" spans="1:4" x14ac:dyDescent="0.25">
      <c r="A17634" s="2">
        <v>540</v>
      </c>
      <c r="B17634">
        <v>19440</v>
      </c>
      <c r="C17634" s="3">
        <v>10862.297488</v>
      </c>
      <c r="D17634" s="2"/>
    </row>
    <row r="17635" spans="1:4" x14ac:dyDescent="0.25">
      <c r="A17635" s="2">
        <v>540</v>
      </c>
      <c r="B17635">
        <v>19450</v>
      </c>
      <c r="C17635" s="3">
        <v>6501.0817749999997</v>
      </c>
      <c r="D17635" s="2"/>
    </row>
    <row r="17636" spans="1:4" x14ac:dyDescent="0.25">
      <c r="A17636" s="2">
        <v>540</v>
      </c>
      <c r="B17636">
        <v>19451</v>
      </c>
      <c r="C17636" s="3">
        <v>6501.0817749999997</v>
      </c>
      <c r="D17636" s="2"/>
    </row>
    <row r="17637" spans="1:4" x14ac:dyDescent="0.25">
      <c r="A17637" s="2">
        <v>540</v>
      </c>
      <c r="B17637">
        <v>19452</v>
      </c>
      <c r="C17637" s="3">
        <v>5210.889572</v>
      </c>
      <c r="D17637" s="2"/>
    </row>
    <row r="17638" spans="1:4" x14ac:dyDescent="0.25">
      <c r="A17638" s="2">
        <v>540</v>
      </c>
      <c r="B17638">
        <v>19453</v>
      </c>
      <c r="C17638" s="3">
        <v>3900.2671300000002</v>
      </c>
      <c r="D17638" s="2"/>
    </row>
    <row r="17639" spans="1:4" x14ac:dyDescent="0.25">
      <c r="A17639" s="2">
        <v>540</v>
      </c>
      <c r="B17639">
        <v>19454</v>
      </c>
      <c r="C17639" s="3">
        <v>4857.9739169989998</v>
      </c>
      <c r="D17639" s="2"/>
    </row>
    <row r="17640" spans="1:4" x14ac:dyDescent="0.25">
      <c r="A17640" s="2">
        <v>540</v>
      </c>
      <c r="B17640">
        <v>19458</v>
      </c>
      <c r="C17640" s="3">
        <v>6530.3354660000005</v>
      </c>
      <c r="D17640" s="2"/>
    </row>
    <row r="17641" spans="1:4" x14ac:dyDescent="0.25">
      <c r="A17641" s="2">
        <v>540</v>
      </c>
      <c r="B17641">
        <v>19459</v>
      </c>
      <c r="C17641" s="3">
        <v>3115.01116</v>
      </c>
      <c r="D17641" s="2"/>
    </row>
    <row r="17642" spans="1:4" x14ac:dyDescent="0.25">
      <c r="A17642" s="2">
        <v>540</v>
      </c>
      <c r="B17642">
        <v>19460</v>
      </c>
      <c r="C17642" s="3">
        <v>4246.161849999</v>
      </c>
      <c r="D17642" s="2"/>
    </row>
    <row r="17643" spans="1:4" x14ac:dyDescent="0.25">
      <c r="A17643" s="2">
        <v>540</v>
      </c>
      <c r="B17643">
        <v>19465</v>
      </c>
      <c r="C17643" s="3">
        <v>3913.4254639999999</v>
      </c>
      <c r="D17643" s="2"/>
    </row>
    <row r="17644" spans="1:4" x14ac:dyDescent="0.25">
      <c r="A17644" s="2">
        <v>540</v>
      </c>
      <c r="B17644">
        <v>19466</v>
      </c>
      <c r="C17644" s="3">
        <v>3913.4254639999999</v>
      </c>
      <c r="D17644" s="2"/>
    </row>
    <row r="17645" spans="1:4" x14ac:dyDescent="0.25">
      <c r="A17645" s="2">
        <v>540</v>
      </c>
      <c r="B17645">
        <v>19468</v>
      </c>
      <c r="C17645" s="3">
        <v>20756.464489000002</v>
      </c>
      <c r="D17645" s="2"/>
    </row>
    <row r="17646" spans="1:4" x14ac:dyDescent="0.25">
      <c r="A17646" s="2">
        <v>540</v>
      </c>
      <c r="B17646">
        <v>19469</v>
      </c>
      <c r="C17646" s="3">
        <v>992.67779700000006</v>
      </c>
      <c r="D17646" s="2"/>
    </row>
    <row r="17647" spans="1:4" x14ac:dyDescent="0.25">
      <c r="A17647" s="2">
        <v>540</v>
      </c>
      <c r="B17647">
        <v>19470</v>
      </c>
      <c r="C17647" s="3">
        <v>24962.971401999999</v>
      </c>
      <c r="D17647" s="2"/>
    </row>
    <row r="17648" spans="1:4" x14ac:dyDescent="0.25">
      <c r="A17648" s="2">
        <v>540</v>
      </c>
      <c r="B17648">
        <v>19471</v>
      </c>
      <c r="C17648" s="3">
        <v>2147.1261610000001</v>
      </c>
      <c r="D17648" s="2"/>
    </row>
    <row r="17649" spans="1:4" x14ac:dyDescent="0.25">
      <c r="A17649" s="2">
        <v>540</v>
      </c>
      <c r="B17649">
        <v>19472</v>
      </c>
      <c r="C17649" s="3">
        <v>9236.8396809999995</v>
      </c>
      <c r="D17649" s="2"/>
    </row>
    <row r="17650" spans="1:4" x14ac:dyDescent="0.25">
      <c r="A17650" s="2">
        <v>540</v>
      </c>
      <c r="B17650">
        <v>19475</v>
      </c>
      <c r="C17650" s="3">
        <v>2482.9594219999999</v>
      </c>
      <c r="D17650" s="2"/>
    </row>
    <row r="17651" spans="1:4" x14ac:dyDescent="0.25">
      <c r="A17651" s="2">
        <v>540</v>
      </c>
      <c r="B17651">
        <v>19476</v>
      </c>
      <c r="C17651" s="3">
        <v>3304.837477</v>
      </c>
      <c r="D17651" s="2"/>
    </row>
    <row r="17652" spans="1:4" x14ac:dyDescent="0.25">
      <c r="A17652" s="2">
        <v>540</v>
      </c>
      <c r="B17652">
        <v>19480</v>
      </c>
      <c r="C17652" s="3">
        <v>1669.999489</v>
      </c>
      <c r="D17652" s="2"/>
    </row>
    <row r="17653" spans="1:4" x14ac:dyDescent="0.25">
      <c r="A17653" s="2">
        <v>540</v>
      </c>
      <c r="B17653">
        <v>19481</v>
      </c>
      <c r="C17653" s="3">
        <v>52079.760453333001</v>
      </c>
      <c r="D17653" s="2"/>
    </row>
    <row r="17654" spans="1:4" x14ac:dyDescent="0.25">
      <c r="A17654" s="2">
        <v>540</v>
      </c>
      <c r="B17654">
        <v>19482</v>
      </c>
      <c r="C17654" s="3">
        <v>9909.9817729999995</v>
      </c>
      <c r="D17654" s="2"/>
    </row>
    <row r="17655" spans="1:4" x14ac:dyDescent="0.25">
      <c r="A17655" s="2">
        <v>540</v>
      </c>
      <c r="B17655">
        <v>19484</v>
      </c>
      <c r="C17655" s="3">
        <v>7941.2500099999997</v>
      </c>
      <c r="D17655" s="2"/>
    </row>
    <row r="17656" spans="1:4" x14ac:dyDescent="0.25">
      <c r="A17656" s="2">
        <v>540</v>
      </c>
      <c r="B17656">
        <v>19485</v>
      </c>
      <c r="C17656" s="3">
        <v>5471.6251940000002</v>
      </c>
      <c r="D17656" s="2"/>
    </row>
    <row r="17657" spans="1:4" x14ac:dyDescent="0.25">
      <c r="A17657" s="2">
        <v>540</v>
      </c>
      <c r="B17657">
        <v>19486</v>
      </c>
      <c r="C17657" s="3">
        <v>5856.0660879999996</v>
      </c>
      <c r="D17657" s="2"/>
    </row>
    <row r="17658" spans="1:4" x14ac:dyDescent="0.25">
      <c r="A17658" s="2">
        <v>540</v>
      </c>
      <c r="B17658">
        <v>19488</v>
      </c>
      <c r="C17658" s="3">
        <v>7809.1164959999996</v>
      </c>
      <c r="D17658" s="2"/>
    </row>
    <row r="17659" spans="1:4" x14ac:dyDescent="0.25">
      <c r="A17659" s="2">
        <v>540</v>
      </c>
      <c r="B17659">
        <v>19490</v>
      </c>
      <c r="C17659" s="3">
        <v>19235.991248999999</v>
      </c>
      <c r="D17659" s="2"/>
    </row>
    <row r="17660" spans="1:4" x14ac:dyDescent="0.25">
      <c r="A17660" s="2">
        <v>540</v>
      </c>
      <c r="B17660">
        <v>19491</v>
      </c>
      <c r="C17660" s="3">
        <v>19235.991248999999</v>
      </c>
      <c r="D17660" s="2"/>
    </row>
    <row r="17661" spans="1:4" x14ac:dyDescent="0.25">
      <c r="A17661" s="2">
        <v>540</v>
      </c>
      <c r="B17661">
        <v>19492</v>
      </c>
      <c r="C17661" s="3">
        <v>2791.210482</v>
      </c>
      <c r="D17661" s="2"/>
    </row>
    <row r="17662" spans="1:4" x14ac:dyDescent="0.25">
      <c r="A17662" s="2">
        <v>540</v>
      </c>
      <c r="B17662">
        <v>19499</v>
      </c>
      <c r="C17662" s="3">
        <v>4152.9965400000001</v>
      </c>
      <c r="D17662" s="2"/>
    </row>
    <row r="17663" spans="1:4" x14ac:dyDescent="0.25">
      <c r="A17663" s="2">
        <v>540</v>
      </c>
      <c r="B17663">
        <v>19500</v>
      </c>
      <c r="C17663" s="3">
        <v>7784.6394289999998</v>
      </c>
      <c r="D17663" s="2"/>
    </row>
    <row r="17664" spans="1:4" x14ac:dyDescent="0.25">
      <c r="A17664" s="2">
        <v>540</v>
      </c>
      <c r="B17664">
        <v>19501</v>
      </c>
      <c r="C17664" s="3">
        <v>7784.6394289999998</v>
      </c>
      <c r="D17664" s="2"/>
    </row>
    <row r="17665" spans="1:4" x14ac:dyDescent="0.25">
      <c r="A17665" s="2">
        <v>540</v>
      </c>
      <c r="B17665">
        <v>19504</v>
      </c>
      <c r="C17665" s="3">
        <v>4262.5399310000003</v>
      </c>
      <c r="D17665" s="2"/>
    </row>
    <row r="17666" spans="1:4" x14ac:dyDescent="0.25">
      <c r="A17666" s="2">
        <v>540</v>
      </c>
      <c r="B17666">
        <v>19505</v>
      </c>
      <c r="C17666" s="3">
        <v>4948.4534389999999</v>
      </c>
      <c r="D17666" s="2"/>
    </row>
    <row r="17667" spans="1:4" x14ac:dyDescent="0.25">
      <c r="A17667" s="2">
        <v>540</v>
      </c>
      <c r="B17667">
        <v>19507</v>
      </c>
      <c r="C17667" s="3">
        <v>4825.9419589999998</v>
      </c>
      <c r="D17667" s="2"/>
    </row>
    <row r="17668" spans="1:4" x14ac:dyDescent="0.25">
      <c r="A17668" s="2">
        <v>540</v>
      </c>
      <c r="B17668">
        <v>19509</v>
      </c>
      <c r="C17668" s="3">
        <v>8042.1152380000003</v>
      </c>
      <c r="D17668" s="2"/>
    </row>
    <row r="17669" spans="1:4" x14ac:dyDescent="0.25">
      <c r="A17669" s="2">
        <v>540</v>
      </c>
      <c r="B17669">
        <v>19513</v>
      </c>
      <c r="C17669" s="3">
        <v>8380.065756</v>
      </c>
      <c r="D17669" s="2"/>
    </row>
    <row r="17670" spans="1:4" x14ac:dyDescent="0.25">
      <c r="A17670" s="2">
        <v>540</v>
      </c>
      <c r="B17670">
        <v>19517</v>
      </c>
      <c r="C17670" s="3">
        <v>2392.4780089999999</v>
      </c>
      <c r="D17670" s="2"/>
    </row>
    <row r="17671" spans="1:4" x14ac:dyDescent="0.25">
      <c r="A17671" s="2">
        <v>540</v>
      </c>
      <c r="B17671">
        <v>19518</v>
      </c>
      <c r="C17671" s="3">
        <v>15884.176691999999</v>
      </c>
      <c r="D17671" s="2"/>
    </row>
    <row r="17672" spans="1:4" x14ac:dyDescent="0.25">
      <c r="A17672" s="2">
        <v>540</v>
      </c>
      <c r="B17672">
        <v>19522</v>
      </c>
      <c r="C17672" s="3">
        <v>2371.9438100000002</v>
      </c>
      <c r="D17672" s="2"/>
    </row>
    <row r="17673" spans="1:4" x14ac:dyDescent="0.25">
      <c r="A17673" s="2">
        <v>540</v>
      </c>
      <c r="B17673">
        <v>19523</v>
      </c>
      <c r="C17673" s="3">
        <v>1232.028382</v>
      </c>
      <c r="D17673" s="2"/>
    </row>
    <row r="17674" spans="1:4" x14ac:dyDescent="0.25">
      <c r="A17674" s="2">
        <v>540</v>
      </c>
      <c r="B17674">
        <v>19525</v>
      </c>
      <c r="C17674" s="3">
        <v>7016.6184590000003</v>
      </c>
      <c r="D17674" s="2"/>
    </row>
    <row r="17675" spans="1:4" x14ac:dyDescent="0.25">
      <c r="A17675" s="2">
        <v>540</v>
      </c>
      <c r="B17675">
        <v>19526</v>
      </c>
      <c r="C17675" s="3">
        <v>4659.6435030000002</v>
      </c>
      <c r="D17675" s="2"/>
    </row>
    <row r="17676" spans="1:4" x14ac:dyDescent="0.25">
      <c r="A17676" s="2">
        <v>540</v>
      </c>
      <c r="B17676">
        <v>19527</v>
      </c>
      <c r="C17676" s="3">
        <v>4813.5722839999999</v>
      </c>
      <c r="D17676" s="2"/>
    </row>
    <row r="17677" spans="1:4" x14ac:dyDescent="0.25">
      <c r="A17677" s="2">
        <v>540</v>
      </c>
      <c r="B17677">
        <v>19528</v>
      </c>
      <c r="C17677" s="3">
        <v>473.43417799999997</v>
      </c>
      <c r="D17677" s="2"/>
    </row>
    <row r="17678" spans="1:4" x14ac:dyDescent="0.25">
      <c r="A17678" s="2">
        <v>540</v>
      </c>
      <c r="B17678">
        <v>19529</v>
      </c>
      <c r="C17678" s="3">
        <v>1668.958938</v>
      </c>
      <c r="D17678" s="2"/>
    </row>
    <row r="17679" spans="1:4" x14ac:dyDescent="0.25">
      <c r="A17679" s="2">
        <v>540</v>
      </c>
      <c r="B17679">
        <v>19530</v>
      </c>
      <c r="C17679" s="3">
        <v>3747.9096880000002</v>
      </c>
      <c r="D17679" s="2"/>
    </row>
    <row r="17680" spans="1:4" x14ac:dyDescent="0.25">
      <c r="A17680" s="2">
        <v>540</v>
      </c>
      <c r="B17680">
        <v>19531</v>
      </c>
      <c r="C17680" s="3">
        <v>2307.2492080000002</v>
      </c>
      <c r="D17680" s="2"/>
    </row>
    <row r="17681" spans="1:4" x14ac:dyDescent="0.25">
      <c r="A17681" s="2">
        <v>540</v>
      </c>
      <c r="B17681">
        <v>19532</v>
      </c>
      <c r="C17681" s="3">
        <v>342.919894</v>
      </c>
      <c r="D17681" s="2"/>
    </row>
    <row r="17682" spans="1:4" x14ac:dyDescent="0.25">
      <c r="A17682" s="2">
        <v>540</v>
      </c>
      <c r="B17682">
        <v>19533</v>
      </c>
      <c r="C17682" s="3">
        <v>1417.7686630000001</v>
      </c>
      <c r="D17682" s="2"/>
    </row>
    <row r="17683" spans="1:4" x14ac:dyDescent="0.25">
      <c r="A17683" s="2">
        <v>540</v>
      </c>
      <c r="B17683">
        <v>19534</v>
      </c>
      <c r="C17683" s="3">
        <v>596.10471700000005</v>
      </c>
      <c r="D17683" s="2"/>
    </row>
    <row r="17684" spans="1:4" x14ac:dyDescent="0.25">
      <c r="A17684" s="2">
        <v>540</v>
      </c>
      <c r="B17684">
        <v>19535</v>
      </c>
      <c r="C17684" s="3">
        <v>22.770831999999999</v>
      </c>
      <c r="D17684" s="2"/>
    </row>
    <row r="17685" spans="1:4" x14ac:dyDescent="0.25">
      <c r="A17685" s="2">
        <v>540</v>
      </c>
      <c r="B17685">
        <v>19536</v>
      </c>
      <c r="C17685" s="3">
        <v>38.337024</v>
      </c>
      <c r="D17685" s="2"/>
    </row>
    <row r="17686" spans="1:4" x14ac:dyDescent="0.25">
      <c r="A17686" s="2">
        <v>540</v>
      </c>
      <c r="B17686">
        <v>19537</v>
      </c>
      <c r="C17686" s="3">
        <v>38.337024</v>
      </c>
      <c r="D17686" s="2"/>
    </row>
    <row r="17687" spans="1:4" x14ac:dyDescent="0.25">
      <c r="A17687" s="2">
        <v>540</v>
      </c>
      <c r="B17687">
        <v>19538</v>
      </c>
      <c r="C17687" s="3">
        <v>3063.116</v>
      </c>
      <c r="D17687" s="2"/>
    </row>
    <row r="17688" spans="1:4" x14ac:dyDescent="0.25">
      <c r="A17688" s="2">
        <v>540</v>
      </c>
      <c r="B17688">
        <v>19539</v>
      </c>
      <c r="C17688" s="3">
        <v>3063.116</v>
      </c>
      <c r="D17688" s="2"/>
    </row>
    <row r="17689" spans="1:4" x14ac:dyDescent="0.25">
      <c r="A17689" s="2">
        <v>540</v>
      </c>
      <c r="B17689">
        <v>19541</v>
      </c>
      <c r="C17689" s="3">
        <v>2796.70523</v>
      </c>
      <c r="D17689" s="2"/>
    </row>
    <row r="17690" spans="1:4" x14ac:dyDescent="0.25">
      <c r="A17690" s="2">
        <v>540</v>
      </c>
      <c r="B17690">
        <v>19542</v>
      </c>
      <c r="C17690" s="3">
        <v>11892.679883000001</v>
      </c>
      <c r="D17690" s="2"/>
    </row>
    <row r="17691" spans="1:4" x14ac:dyDescent="0.25">
      <c r="A17691" s="2">
        <v>540</v>
      </c>
      <c r="B17691">
        <v>19543</v>
      </c>
      <c r="C17691" s="3">
        <v>8028.0040239999998</v>
      </c>
      <c r="D17691" s="2"/>
    </row>
    <row r="17692" spans="1:4" x14ac:dyDescent="0.25">
      <c r="A17692" s="2">
        <v>540</v>
      </c>
      <c r="B17692">
        <v>19544</v>
      </c>
      <c r="C17692" s="3">
        <v>4123.8978850000003</v>
      </c>
      <c r="D17692" s="2"/>
    </row>
    <row r="17693" spans="1:4" x14ac:dyDescent="0.25">
      <c r="A17693" s="2">
        <v>540</v>
      </c>
      <c r="B17693">
        <v>19545</v>
      </c>
      <c r="C17693" s="3">
        <v>2895.1846609999998</v>
      </c>
      <c r="D17693" s="2"/>
    </row>
    <row r="17694" spans="1:4" x14ac:dyDescent="0.25">
      <c r="A17694" s="2">
        <v>540</v>
      </c>
      <c r="B17694">
        <v>19546</v>
      </c>
      <c r="C17694" s="3">
        <v>4804.5162060000002</v>
      </c>
      <c r="D17694" s="2"/>
    </row>
    <row r="17695" spans="1:4" x14ac:dyDescent="0.25">
      <c r="A17695" s="2">
        <v>540</v>
      </c>
      <c r="B17695">
        <v>19547</v>
      </c>
      <c r="C17695" s="3">
        <v>0</v>
      </c>
      <c r="D17695" s="2"/>
    </row>
    <row r="17696" spans="1:4" x14ac:dyDescent="0.25">
      <c r="A17696" s="2">
        <v>540</v>
      </c>
      <c r="B17696">
        <v>19548</v>
      </c>
      <c r="C17696" s="3">
        <v>1332.662086</v>
      </c>
      <c r="D17696" s="2"/>
    </row>
    <row r="17697" spans="1:4" x14ac:dyDescent="0.25">
      <c r="A17697" s="2">
        <v>540</v>
      </c>
      <c r="B17697">
        <v>19549</v>
      </c>
      <c r="C17697" s="3">
        <v>13255.095216</v>
      </c>
      <c r="D17697" s="2"/>
    </row>
    <row r="17698" spans="1:4" x14ac:dyDescent="0.25">
      <c r="A17698" s="2">
        <v>540</v>
      </c>
      <c r="B17698">
        <v>19550</v>
      </c>
      <c r="C17698" s="3">
        <v>6072.2331489999997</v>
      </c>
      <c r="D17698" s="2"/>
    </row>
    <row r="17699" spans="1:4" x14ac:dyDescent="0.25">
      <c r="A17699" s="2">
        <v>540</v>
      </c>
      <c r="B17699">
        <v>19551</v>
      </c>
      <c r="C17699" s="3">
        <v>6072.2331489999997</v>
      </c>
      <c r="D17699" s="2"/>
    </row>
    <row r="17700" spans="1:4" x14ac:dyDescent="0.25">
      <c r="A17700" s="2">
        <v>540</v>
      </c>
      <c r="B17700">
        <v>19552</v>
      </c>
      <c r="C17700" s="3">
        <v>7759.3026099999997</v>
      </c>
      <c r="D17700" s="2"/>
    </row>
    <row r="17701" spans="1:4" x14ac:dyDescent="0.25">
      <c r="A17701" s="2">
        <v>540</v>
      </c>
      <c r="B17701">
        <v>19553</v>
      </c>
      <c r="C17701" s="3">
        <v>5659.0571060000002</v>
      </c>
      <c r="D17701" s="2"/>
    </row>
    <row r="17702" spans="1:4" x14ac:dyDescent="0.25">
      <c r="A17702" s="2">
        <v>540</v>
      </c>
      <c r="B17702">
        <v>19554</v>
      </c>
      <c r="C17702" s="3">
        <v>5543.3921090000003</v>
      </c>
      <c r="D17702" s="2"/>
    </row>
    <row r="17703" spans="1:4" x14ac:dyDescent="0.25">
      <c r="A17703" s="2">
        <v>540</v>
      </c>
      <c r="B17703">
        <v>19556</v>
      </c>
      <c r="C17703" s="3">
        <v>186.00964300000001</v>
      </c>
      <c r="D17703" s="2"/>
    </row>
    <row r="17704" spans="1:4" x14ac:dyDescent="0.25">
      <c r="A17704" s="2">
        <v>540</v>
      </c>
      <c r="B17704">
        <v>19557</v>
      </c>
      <c r="C17704" s="3">
        <v>9640.9588559999993</v>
      </c>
      <c r="D17704" s="2"/>
    </row>
    <row r="17705" spans="1:4" x14ac:dyDescent="0.25">
      <c r="A17705" s="2">
        <v>540</v>
      </c>
      <c r="B17705">
        <v>19558</v>
      </c>
      <c r="C17705" s="3">
        <v>8365.6931590000004</v>
      </c>
      <c r="D17705" s="2"/>
    </row>
    <row r="17706" spans="1:4" x14ac:dyDescent="0.25">
      <c r="A17706" s="2">
        <v>540</v>
      </c>
      <c r="B17706">
        <v>19559</v>
      </c>
      <c r="C17706" s="3">
        <v>1807.5949169999999</v>
      </c>
      <c r="D17706" s="2"/>
    </row>
    <row r="17707" spans="1:4" x14ac:dyDescent="0.25">
      <c r="A17707" s="2">
        <v>540</v>
      </c>
      <c r="B17707">
        <v>19560</v>
      </c>
      <c r="C17707" s="3">
        <v>1807.5949169999999</v>
      </c>
      <c r="D17707" s="2"/>
    </row>
    <row r="17708" spans="1:4" x14ac:dyDescent="0.25">
      <c r="A17708" s="2">
        <v>540</v>
      </c>
      <c r="B17708">
        <v>19563</v>
      </c>
      <c r="C17708" s="3">
        <v>4357.5680549999997</v>
      </c>
      <c r="D17708" s="2"/>
    </row>
    <row r="17709" spans="1:4" x14ac:dyDescent="0.25">
      <c r="A17709" s="2">
        <v>540</v>
      </c>
      <c r="B17709">
        <v>19564</v>
      </c>
      <c r="C17709" s="3">
        <v>7079.0737449999997</v>
      </c>
      <c r="D17709" s="2"/>
    </row>
    <row r="17710" spans="1:4" x14ac:dyDescent="0.25">
      <c r="A17710" s="2">
        <v>540</v>
      </c>
      <c r="B17710">
        <v>19565</v>
      </c>
      <c r="C17710" s="3">
        <v>0</v>
      </c>
      <c r="D17710" s="2"/>
    </row>
    <row r="17711" spans="1:4" x14ac:dyDescent="0.25">
      <c r="A17711" s="2">
        <v>540</v>
      </c>
      <c r="B17711">
        <v>19566</v>
      </c>
      <c r="C17711" s="3">
        <v>903.87821199999996</v>
      </c>
      <c r="D17711" s="2"/>
    </row>
    <row r="17712" spans="1:4" x14ac:dyDescent="0.25">
      <c r="A17712" s="2">
        <v>540</v>
      </c>
      <c r="B17712">
        <v>19568</v>
      </c>
      <c r="C17712" s="3">
        <v>10825.554601</v>
      </c>
      <c r="D17712" s="2"/>
    </row>
    <row r="17713" spans="1:4" x14ac:dyDescent="0.25">
      <c r="A17713" s="2">
        <v>540</v>
      </c>
      <c r="B17713">
        <v>19569</v>
      </c>
      <c r="C17713" s="3">
        <v>4523.1645699999999</v>
      </c>
      <c r="D17713" s="2"/>
    </row>
    <row r="17714" spans="1:4" x14ac:dyDescent="0.25">
      <c r="A17714" s="2">
        <v>540</v>
      </c>
      <c r="B17714">
        <v>19570</v>
      </c>
      <c r="C17714" s="3">
        <v>25960.924760000002</v>
      </c>
      <c r="D17714" s="2"/>
    </row>
    <row r="17715" spans="1:4" x14ac:dyDescent="0.25">
      <c r="A17715" s="2">
        <v>540</v>
      </c>
      <c r="B17715">
        <v>19571</v>
      </c>
      <c r="C17715" s="3">
        <v>64118.717477999999</v>
      </c>
      <c r="D17715" s="2"/>
    </row>
    <row r="17716" spans="1:4" x14ac:dyDescent="0.25">
      <c r="A17716" s="2">
        <v>540</v>
      </c>
      <c r="B17716">
        <v>19572</v>
      </c>
      <c r="C17716" s="3">
        <v>23861.059732000002</v>
      </c>
      <c r="D17716" s="2"/>
    </row>
    <row r="17717" spans="1:4" x14ac:dyDescent="0.25">
      <c r="A17717" s="2">
        <v>540</v>
      </c>
      <c r="B17717">
        <v>19573</v>
      </c>
      <c r="C17717" s="3">
        <v>16080.004557998</v>
      </c>
      <c r="D17717" s="2"/>
    </row>
    <row r="17718" spans="1:4" x14ac:dyDescent="0.25">
      <c r="A17718" s="2">
        <v>540</v>
      </c>
      <c r="B17718">
        <v>19574</v>
      </c>
      <c r="C17718" s="3">
        <v>222.99170100000001</v>
      </c>
      <c r="D17718" s="2"/>
    </row>
    <row r="17719" spans="1:4" x14ac:dyDescent="0.25">
      <c r="A17719" s="2">
        <v>540</v>
      </c>
      <c r="B17719">
        <v>19575</v>
      </c>
      <c r="C17719" s="3">
        <v>1023.596601</v>
      </c>
      <c r="D17719" s="2"/>
    </row>
    <row r="17720" spans="1:4" x14ac:dyDescent="0.25">
      <c r="A17720" s="2">
        <v>540</v>
      </c>
      <c r="B17720">
        <v>19576</v>
      </c>
      <c r="C17720" s="3">
        <v>2212.1346520000002</v>
      </c>
      <c r="D17720" s="2"/>
    </row>
    <row r="17721" spans="1:4" x14ac:dyDescent="0.25">
      <c r="A17721" s="2">
        <v>540</v>
      </c>
      <c r="B17721">
        <v>19577</v>
      </c>
      <c r="C17721" s="3">
        <v>4705.1604299999999</v>
      </c>
      <c r="D17721" s="2"/>
    </row>
    <row r="17722" spans="1:4" x14ac:dyDescent="0.25">
      <c r="A17722" s="2">
        <v>540</v>
      </c>
      <c r="B17722">
        <v>19578</v>
      </c>
      <c r="C17722" s="3">
        <v>9602.9161960000001</v>
      </c>
      <c r="D17722" s="2"/>
    </row>
    <row r="17723" spans="1:4" x14ac:dyDescent="0.25">
      <c r="A17723" s="2">
        <v>540</v>
      </c>
      <c r="B17723">
        <v>19579</v>
      </c>
      <c r="C17723" s="3">
        <v>341.53950800000001</v>
      </c>
      <c r="D17723" s="2"/>
    </row>
    <row r="17724" spans="1:4" x14ac:dyDescent="0.25">
      <c r="A17724" s="2">
        <v>540</v>
      </c>
      <c r="B17724">
        <v>19580</v>
      </c>
      <c r="C17724" s="3">
        <v>7618.6372350000001</v>
      </c>
      <c r="D17724" s="2"/>
    </row>
    <row r="17725" spans="1:4" x14ac:dyDescent="0.25">
      <c r="A17725" s="2">
        <v>540</v>
      </c>
      <c r="B17725">
        <v>19581</v>
      </c>
      <c r="C17725" s="3">
        <v>11695.291064999999</v>
      </c>
      <c r="D17725" s="2"/>
    </row>
    <row r="17726" spans="1:4" x14ac:dyDescent="0.25">
      <c r="A17726" s="2">
        <v>540</v>
      </c>
      <c r="B17726">
        <v>19582</v>
      </c>
      <c r="C17726" s="3">
        <v>13292.898834</v>
      </c>
      <c r="D17726" s="2"/>
    </row>
    <row r="17727" spans="1:4" x14ac:dyDescent="0.25">
      <c r="A17727" s="2">
        <v>540</v>
      </c>
      <c r="B17727">
        <v>19583</v>
      </c>
      <c r="C17727" s="3">
        <v>14970.722886</v>
      </c>
      <c r="D17727" s="2"/>
    </row>
    <row r="17728" spans="1:4" x14ac:dyDescent="0.25">
      <c r="A17728" s="2">
        <v>540</v>
      </c>
      <c r="B17728">
        <v>19584</v>
      </c>
      <c r="C17728" s="3">
        <v>4760.1318810000002</v>
      </c>
      <c r="D17728" s="2"/>
    </row>
    <row r="17729" spans="1:4" x14ac:dyDescent="0.25">
      <c r="A17729" s="2">
        <v>540</v>
      </c>
      <c r="B17729">
        <v>19585</v>
      </c>
      <c r="C17729" s="3">
        <v>277.042461</v>
      </c>
      <c r="D17729" s="2"/>
    </row>
    <row r="17730" spans="1:4" x14ac:dyDescent="0.25">
      <c r="A17730" s="2">
        <v>540</v>
      </c>
      <c r="B17730">
        <v>19586</v>
      </c>
      <c r="C17730" s="3">
        <v>277.042461</v>
      </c>
      <c r="D17730" s="2"/>
    </row>
    <row r="17731" spans="1:4" x14ac:dyDescent="0.25">
      <c r="A17731" s="2">
        <v>540</v>
      </c>
      <c r="B17731">
        <v>19587</v>
      </c>
      <c r="C17731" s="3">
        <v>0</v>
      </c>
      <c r="D17731" s="2"/>
    </row>
    <row r="17732" spans="1:4" x14ac:dyDescent="0.25">
      <c r="A17732" s="2">
        <v>540</v>
      </c>
      <c r="B17732">
        <v>19588</v>
      </c>
      <c r="C17732" s="3">
        <v>11654.845058000001</v>
      </c>
      <c r="D17732" s="2"/>
    </row>
    <row r="17733" spans="1:4" x14ac:dyDescent="0.25">
      <c r="A17733" s="2">
        <v>540</v>
      </c>
      <c r="B17733">
        <v>19589</v>
      </c>
      <c r="C17733" s="3">
        <v>4714.3190070000001</v>
      </c>
      <c r="D17733" s="2"/>
    </row>
    <row r="17734" spans="1:4" x14ac:dyDescent="0.25">
      <c r="A17734" s="2">
        <v>540</v>
      </c>
      <c r="B17734">
        <v>19590</v>
      </c>
      <c r="C17734" s="3">
        <v>463.86769800000002</v>
      </c>
      <c r="D17734" s="2"/>
    </row>
    <row r="17735" spans="1:4" x14ac:dyDescent="0.25">
      <c r="A17735" s="2">
        <v>540</v>
      </c>
      <c r="B17735">
        <v>19591</v>
      </c>
      <c r="C17735" s="3">
        <v>802.26782400000002</v>
      </c>
      <c r="D17735" s="2"/>
    </row>
    <row r="17736" spans="1:4" x14ac:dyDescent="0.25">
      <c r="A17736" s="2">
        <v>540</v>
      </c>
      <c r="B17736">
        <v>19592</v>
      </c>
      <c r="C17736" s="3">
        <v>0</v>
      </c>
      <c r="D17736" s="2"/>
    </row>
    <row r="17737" spans="1:4" x14ac:dyDescent="0.25">
      <c r="A17737" s="2">
        <v>540</v>
      </c>
      <c r="B17737">
        <v>19593</v>
      </c>
      <c r="C17737" s="3">
        <v>0</v>
      </c>
      <c r="D17737" s="2"/>
    </row>
    <row r="17738" spans="1:4" x14ac:dyDescent="0.25">
      <c r="A17738" s="2">
        <v>540</v>
      </c>
      <c r="B17738">
        <v>19594</v>
      </c>
      <c r="C17738" s="3">
        <v>0</v>
      </c>
      <c r="D17738" s="2"/>
    </row>
    <row r="17739" spans="1:4" x14ac:dyDescent="0.25">
      <c r="A17739" s="2">
        <v>540</v>
      </c>
      <c r="B17739">
        <v>19595</v>
      </c>
      <c r="C17739" s="3">
        <v>13664.143091</v>
      </c>
      <c r="D17739" s="2"/>
    </row>
    <row r="17740" spans="1:4" x14ac:dyDescent="0.25">
      <c r="A17740" s="2">
        <v>540</v>
      </c>
      <c r="B17740">
        <v>19597</v>
      </c>
      <c r="C17740" s="3">
        <v>2516.6702230000001</v>
      </c>
      <c r="D17740" s="2"/>
    </row>
    <row r="17741" spans="1:4" x14ac:dyDescent="0.25">
      <c r="A17741" s="2">
        <v>540</v>
      </c>
      <c r="B17741">
        <v>19598</v>
      </c>
      <c r="C17741" s="3">
        <v>277.042461</v>
      </c>
      <c r="D17741" s="2"/>
    </row>
    <row r="17742" spans="1:4" x14ac:dyDescent="0.25">
      <c r="A17742" s="2">
        <v>540</v>
      </c>
      <c r="B17742">
        <v>19600</v>
      </c>
      <c r="C17742" s="3">
        <v>9413.614673</v>
      </c>
      <c r="D17742" s="2"/>
    </row>
    <row r="17743" spans="1:4" x14ac:dyDescent="0.25">
      <c r="A17743" s="2">
        <v>540</v>
      </c>
      <c r="B17743">
        <v>19601</v>
      </c>
      <c r="C17743" s="3">
        <v>874.76163799999995</v>
      </c>
      <c r="D17743" s="2"/>
    </row>
    <row r="17744" spans="1:4" x14ac:dyDescent="0.25">
      <c r="A17744" s="2">
        <v>540</v>
      </c>
      <c r="B17744">
        <v>19602</v>
      </c>
      <c r="C17744" s="3">
        <v>4444.4040459999997</v>
      </c>
      <c r="D17744" s="2"/>
    </row>
    <row r="17745" spans="1:4" x14ac:dyDescent="0.25">
      <c r="A17745" s="2">
        <v>540</v>
      </c>
      <c r="B17745">
        <v>19603</v>
      </c>
      <c r="C17745" s="3">
        <v>4444.4040459999997</v>
      </c>
      <c r="D17745" s="2"/>
    </row>
    <row r="17746" spans="1:4" x14ac:dyDescent="0.25">
      <c r="A17746" s="2">
        <v>540</v>
      </c>
      <c r="B17746">
        <v>19605</v>
      </c>
      <c r="C17746" s="3">
        <v>72417.866429999995</v>
      </c>
      <c r="D17746" s="2"/>
    </row>
    <row r="17747" spans="1:4" x14ac:dyDescent="0.25">
      <c r="A17747" s="2">
        <v>540</v>
      </c>
      <c r="B17747">
        <v>19607</v>
      </c>
      <c r="C17747" s="3">
        <v>3301.5990360000001</v>
      </c>
      <c r="D17747" s="2"/>
    </row>
    <row r="17748" spans="1:4" x14ac:dyDescent="0.25">
      <c r="A17748" s="2">
        <v>540</v>
      </c>
      <c r="B17748">
        <v>19608</v>
      </c>
      <c r="C17748" s="3">
        <v>4287.1003600000004</v>
      </c>
      <c r="D17748" s="2"/>
    </row>
    <row r="17749" spans="1:4" x14ac:dyDescent="0.25">
      <c r="A17749" s="2">
        <v>540</v>
      </c>
      <c r="B17749">
        <v>19609</v>
      </c>
      <c r="C17749" s="3">
        <v>6304.6967789999999</v>
      </c>
      <c r="D17749" s="2"/>
    </row>
    <row r="17750" spans="1:4" x14ac:dyDescent="0.25">
      <c r="A17750" s="2">
        <v>540</v>
      </c>
      <c r="B17750">
        <v>19610</v>
      </c>
      <c r="C17750" s="3">
        <v>6544.1857689999997</v>
      </c>
      <c r="D17750" s="2"/>
    </row>
    <row r="17751" spans="1:4" x14ac:dyDescent="0.25">
      <c r="A17751" s="2">
        <v>540</v>
      </c>
      <c r="B17751">
        <v>19611</v>
      </c>
      <c r="C17751" s="3">
        <v>9149.9518840000001</v>
      </c>
      <c r="D17751" s="2"/>
    </row>
    <row r="17752" spans="1:4" x14ac:dyDescent="0.25">
      <c r="A17752" s="2">
        <v>540</v>
      </c>
      <c r="B17752">
        <v>19612</v>
      </c>
      <c r="C17752" s="3">
        <v>1139.2937440000001</v>
      </c>
      <c r="D17752" s="2"/>
    </row>
    <row r="17753" spans="1:4" x14ac:dyDescent="0.25">
      <c r="A17753" s="2">
        <v>540</v>
      </c>
      <c r="B17753">
        <v>19613</v>
      </c>
      <c r="C17753" s="3">
        <v>4888.3031209999999</v>
      </c>
      <c r="D17753" s="2"/>
    </row>
    <row r="17754" spans="1:4" x14ac:dyDescent="0.25">
      <c r="A17754" s="2">
        <v>540</v>
      </c>
      <c r="B17754">
        <v>19614</v>
      </c>
      <c r="C17754" s="3">
        <v>4888.3031209999999</v>
      </c>
      <c r="D17754" s="2"/>
    </row>
    <row r="17755" spans="1:4" x14ac:dyDescent="0.25">
      <c r="A17755" s="2">
        <v>540</v>
      </c>
      <c r="B17755">
        <v>19615</v>
      </c>
      <c r="C17755" s="3">
        <v>0</v>
      </c>
      <c r="D17755" s="2"/>
    </row>
    <row r="17756" spans="1:4" x14ac:dyDescent="0.25">
      <c r="A17756" s="2">
        <v>540</v>
      </c>
      <c r="B17756">
        <v>19616</v>
      </c>
      <c r="C17756" s="3">
        <v>6770.8266039999999</v>
      </c>
      <c r="D17756" s="2"/>
    </row>
    <row r="17757" spans="1:4" x14ac:dyDescent="0.25">
      <c r="A17757" s="2">
        <v>540</v>
      </c>
      <c r="B17757">
        <v>19617</v>
      </c>
      <c r="C17757" s="3">
        <v>5747.352954</v>
      </c>
      <c r="D17757" s="2"/>
    </row>
    <row r="17758" spans="1:4" x14ac:dyDescent="0.25">
      <c r="A17758" s="2">
        <v>540</v>
      </c>
      <c r="B17758">
        <v>19618</v>
      </c>
      <c r="C17758" s="3">
        <v>5351.8903719999998</v>
      </c>
      <c r="D17758" s="2"/>
    </row>
    <row r="17759" spans="1:4" x14ac:dyDescent="0.25">
      <c r="A17759" s="2">
        <v>540</v>
      </c>
      <c r="B17759">
        <v>19619</v>
      </c>
      <c r="C17759" s="3">
        <v>4849.0247509999999</v>
      </c>
      <c r="D17759" s="2"/>
    </row>
    <row r="17760" spans="1:4" x14ac:dyDescent="0.25">
      <c r="A17760" s="2">
        <v>540</v>
      </c>
      <c r="B17760">
        <v>19621</v>
      </c>
      <c r="C17760" s="3">
        <v>5138.1376769999997</v>
      </c>
      <c r="D17760" s="2"/>
    </row>
    <row r="17761" spans="1:4" x14ac:dyDescent="0.25">
      <c r="A17761" s="2">
        <v>540</v>
      </c>
      <c r="B17761">
        <v>19622</v>
      </c>
      <c r="C17761" s="3">
        <v>1940.539432</v>
      </c>
      <c r="D17761" s="2"/>
    </row>
    <row r="17762" spans="1:4" x14ac:dyDescent="0.25">
      <c r="A17762" s="2">
        <v>540</v>
      </c>
      <c r="B17762">
        <v>19623</v>
      </c>
      <c r="C17762" s="3">
        <v>1940.539432</v>
      </c>
      <c r="D17762" s="2"/>
    </row>
    <row r="17763" spans="1:4" x14ac:dyDescent="0.25">
      <c r="A17763" s="2">
        <v>540</v>
      </c>
      <c r="B17763">
        <v>19624</v>
      </c>
      <c r="C17763" s="3">
        <v>5951.6885259999999</v>
      </c>
      <c r="D17763" s="2"/>
    </row>
    <row r="17764" spans="1:4" x14ac:dyDescent="0.25">
      <c r="A17764" s="2">
        <v>540</v>
      </c>
      <c r="B17764">
        <v>19625</v>
      </c>
      <c r="C17764" s="3">
        <v>5947.1135240000003</v>
      </c>
      <c r="D17764" s="2"/>
    </row>
    <row r="17765" spans="1:4" x14ac:dyDescent="0.25">
      <c r="A17765" s="2">
        <v>540</v>
      </c>
      <c r="B17765">
        <v>19626</v>
      </c>
      <c r="C17765" s="3">
        <v>5947.1135240000003</v>
      </c>
      <c r="D17765" s="2"/>
    </row>
    <row r="17766" spans="1:4" x14ac:dyDescent="0.25">
      <c r="A17766" s="2">
        <v>540</v>
      </c>
      <c r="B17766">
        <v>19627</v>
      </c>
      <c r="C17766" s="3">
        <v>6777.781962</v>
      </c>
      <c r="D17766" s="2"/>
    </row>
    <row r="17767" spans="1:4" x14ac:dyDescent="0.25">
      <c r="A17767" s="2">
        <v>540</v>
      </c>
      <c r="B17767">
        <v>19628</v>
      </c>
      <c r="C17767" s="3">
        <v>7733.3029909999996</v>
      </c>
      <c r="D17767" s="2"/>
    </row>
    <row r="17768" spans="1:4" x14ac:dyDescent="0.25">
      <c r="A17768" s="2">
        <v>540</v>
      </c>
      <c r="B17768">
        <v>19629</v>
      </c>
      <c r="C17768" s="3">
        <v>7733.3029909999996</v>
      </c>
      <c r="D17768" s="2"/>
    </row>
    <row r="17769" spans="1:4" x14ac:dyDescent="0.25">
      <c r="A17769" s="2">
        <v>540</v>
      </c>
      <c r="B17769">
        <v>19630</v>
      </c>
      <c r="C17769" s="3">
        <v>5007.0680549999997</v>
      </c>
      <c r="D17769" s="2"/>
    </row>
    <row r="17770" spans="1:4" x14ac:dyDescent="0.25">
      <c r="A17770" s="2">
        <v>540</v>
      </c>
      <c r="B17770">
        <v>19631</v>
      </c>
      <c r="C17770" s="3">
        <v>10696.739862</v>
      </c>
      <c r="D17770" s="2"/>
    </row>
    <row r="17771" spans="1:4" x14ac:dyDescent="0.25">
      <c r="A17771" s="2">
        <v>540</v>
      </c>
      <c r="B17771">
        <v>19632</v>
      </c>
      <c r="C17771" s="3">
        <v>11610.949226000001</v>
      </c>
      <c r="D17771" s="2"/>
    </row>
    <row r="17772" spans="1:4" x14ac:dyDescent="0.25">
      <c r="A17772" s="2">
        <v>540</v>
      </c>
      <c r="B17772">
        <v>19633</v>
      </c>
      <c r="C17772" s="3">
        <v>6949.1850640000002</v>
      </c>
      <c r="D17772" s="2"/>
    </row>
    <row r="17773" spans="1:4" x14ac:dyDescent="0.25">
      <c r="A17773" s="2">
        <v>540</v>
      </c>
      <c r="B17773">
        <v>19635</v>
      </c>
      <c r="C17773" s="3">
        <v>3408.0062600000001</v>
      </c>
      <c r="D17773" s="2"/>
    </row>
    <row r="17774" spans="1:4" x14ac:dyDescent="0.25">
      <c r="A17774" s="2">
        <v>540</v>
      </c>
      <c r="B17774">
        <v>19637</v>
      </c>
      <c r="C17774" s="3">
        <v>7820.2405339999996</v>
      </c>
      <c r="D17774" s="2"/>
    </row>
    <row r="17775" spans="1:4" x14ac:dyDescent="0.25">
      <c r="A17775" s="2">
        <v>540</v>
      </c>
      <c r="B17775">
        <v>19638</v>
      </c>
      <c r="C17775" s="3">
        <v>12249.426577</v>
      </c>
      <c r="D17775" s="2"/>
    </row>
    <row r="17776" spans="1:4" x14ac:dyDescent="0.25">
      <c r="A17776" s="2">
        <v>540</v>
      </c>
      <c r="B17776">
        <v>19639</v>
      </c>
      <c r="C17776" s="3">
        <v>12649.632726</v>
      </c>
      <c r="D17776" s="2"/>
    </row>
    <row r="17777" spans="1:4" x14ac:dyDescent="0.25">
      <c r="A17777" s="2">
        <v>540</v>
      </c>
      <c r="B17777">
        <v>19640</v>
      </c>
      <c r="C17777" s="3">
        <v>12375.603649999999</v>
      </c>
      <c r="D17777" s="2"/>
    </row>
    <row r="17778" spans="1:4" x14ac:dyDescent="0.25">
      <c r="A17778" s="2">
        <v>540</v>
      </c>
      <c r="B17778">
        <v>19641</v>
      </c>
      <c r="C17778" s="3">
        <v>15092.516181000001</v>
      </c>
      <c r="D17778" s="2"/>
    </row>
    <row r="17779" spans="1:4" x14ac:dyDescent="0.25">
      <c r="A17779" s="2">
        <v>540</v>
      </c>
      <c r="B17779">
        <v>19642</v>
      </c>
      <c r="C17779" s="3">
        <v>13051.991610999999</v>
      </c>
      <c r="D17779" s="2"/>
    </row>
    <row r="17780" spans="1:4" x14ac:dyDescent="0.25">
      <c r="A17780" s="2">
        <v>540</v>
      </c>
      <c r="B17780">
        <v>19643</v>
      </c>
      <c r="C17780" s="3">
        <v>11971.864815000001</v>
      </c>
      <c r="D17780" s="2"/>
    </row>
    <row r="17781" spans="1:4" x14ac:dyDescent="0.25">
      <c r="A17781" s="2">
        <v>540</v>
      </c>
      <c r="B17781">
        <v>19644</v>
      </c>
      <c r="C17781" s="3">
        <v>11475.226581000001</v>
      </c>
      <c r="D17781" s="2"/>
    </row>
    <row r="17782" spans="1:4" x14ac:dyDescent="0.25">
      <c r="A17782" s="2">
        <v>540</v>
      </c>
      <c r="B17782">
        <v>19645</v>
      </c>
      <c r="C17782" s="3">
        <v>11534.852794</v>
      </c>
      <c r="D17782" s="2"/>
    </row>
    <row r="17783" spans="1:4" x14ac:dyDescent="0.25">
      <c r="A17783" s="2">
        <v>540</v>
      </c>
      <c r="B17783">
        <v>19646</v>
      </c>
      <c r="C17783" s="3">
        <v>11738.655554999999</v>
      </c>
      <c r="D17783" s="2"/>
    </row>
    <row r="17784" spans="1:4" x14ac:dyDescent="0.25">
      <c r="A17784" s="2">
        <v>540</v>
      </c>
      <c r="B17784">
        <v>19647</v>
      </c>
      <c r="C17784" s="3">
        <v>11660.232282999999</v>
      </c>
      <c r="D17784" s="2"/>
    </row>
    <row r="17785" spans="1:4" x14ac:dyDescent="0.25">
      <c r="A17785" s="2">
        <v>540</v>
      </c>
      <c r="B17785">
        <v>19648</v>
      </c>
      <c r="C17785" s="3">
        <v>14713.705332</v>
      </c>
      <c r="D17785" s="2"/>
    </row>
    <row r="17786" spans="1:4" x14ac:dyDescent="0.25">
      <c r="A17786" s="2">
        <v>540</v>
      </c>
      <c r="B17786">
        <v>19649</v>
      </c>
      <c r="C17786" s="3">
        <v>14013.677118</v>
      </c>
      <c r="D17786" s="2"/>
    </row>
    <row r="17787" spans="1:4" x14ac:dyDescent="0.25">
      <c r="A17787" s="2">
        <v>540</v>
      </c>
      <c r="B17787">
        <v>19650</v>
      </c>
      <c r="C17787" s="3">
        <v>14013.677118</v>
      </c>
      <c r="D17787" s="2"/>
    </row>
    <row r="17788" spans="1:4" x14ac:dyDescent="0.25">
      <c r="A17788" s="2">
        <v>540</v>
      </c>
      <c r="B17788">
        <v>19651</v>
      </c>
      <c r="C17788" s="3">
        <v>12814.885383000001</v>
      </c>
      <c r="D17788" s="2"/>
    </row>
    <row r="17789" spans="1:4" x14ac:dyDescent="0.25">
      <c r="A17789" s="2">
        <v>540</v>
      </c>
      <c r="B17789">
        <v>19652</v>
      </c>
      <c r="C17789" s="3">
        <v>12902.952788000001</v>
      </c>
      <c r="D17789" s="2"/>
    </row>
    <row r="17790" spans="1:4" x14ac:dyDescent="0.25">
      <c r="A17790" s="2">
        <v>540</v>
      </c>
      <c r="B17790">
        <v>19653</v>
      </c>
      <c r="C17790" s="3">
        <v>20511.369030999998</v>
      </c>
      <c r="D17790" s="2"/>
    </row>
    <row r="17791" spans="1:4" x14ac:dyDescent="0.25">
      <c r="A17791" s="2">
        <v>540</v>
      </c>
      <c r="B17791">
        <v>19654</v>
      </c>
      <c r="C17791" s="3">
        <v>18888.75461</v>
      </c>
      <c r="D17791" s="2"/>
    </row>
    <row r="17792" spans="1:4" x14ac:dyDescent="0.25">
      <c r="A17792" s="2">
        <v>540</v>
      </c>
      <c r="B17792">
        <v>19655</v>
      </c>
      <c r="C17792" s="3">
        <v>18888.75461</v>
      </c>
      <c r="D17792" s="2"/>
    </row>
    <row r="17793" spans="1:4" x14ac:dyDescent="0.25">
      <c r="A17793" s="2">
        <v>540</v>
      </c>
      <c r="B17793">
        <v>19656</v>
      </c>
      <c r="C17793" s="3">
        <v>19983.402318</v>
      </c>
      <c r="D17793" s="2"/>
    </row>
    <row r="17794" spans="1:4" x14ac:dyDescent="0.25">
      <c r="A17794" s="2">
        <v>540</v>
      </c>
      <c r="B17794">
        <v>19657</v>
      </c>
      <c r="C17794" s="3">
        <v>19010.359260000001</v>
      </c>
      <c r="D17794" s="2"/>
    </row>
    <row r="17795" spans="1:4" x14ac:dyDescent="0.25">
      <c r="A17795" s="2">
        <v>540</v>
      </c>
      <c r="B17795">
        <v>19658</v>
      </c>
      <c r="C17795" s="3">
        <v>19010.359260000001</v>
      </c>
      <c r="D17795" s="2"/>
    </row>
    <row r="17796" spans="1:4" x14ac:dyDescent="0.25">
      <c r="A17796" s="2">
        <v>540</v>
      </c>
      <c r="B17796">
        <v>19659</v>
      </c>
      <c r="C17796" s="3">
        <v>20733.041510999999</v>
      </c>
      <c r="D17796" s="2"/>
    </row>
    <row r="17797" spans="1:4" x14ac:dyDescent="0.25">
      <c r="A17797" s="2">
        <v>540</v>
      </c>
      <c r="B17797">
        <v>19660</v>
      </c>
      <c r="C17797" s="3">
        <v>20733.041510999999</v>
      </c>
      <c r="D17797" s="2"/>
    </row>
    <row r="17798" spans="1:4" x14ac:dyDescent="0.25">
      <c r="A17798" s="2">
        <v>540</v>
      </c>
      <c r="B17798">
        <v>19661</v>
      </c>
      <c r="C17798" s="3">
        <v>22948.579663</v>
      </c>
      <c r="D17798" s="2"/>
    </row>
    <row r="17799" spans="1:4" x14ac:dyDescent="0.25">
      <c r="A17799" s="2">
        <v>540</v>
      </c>
      <c r="B17799">
        <v>19662</v>
      </c>
      <c r="C17799" s="3">
        <v>24324.843599</v>
      </c>
      <c r="D17799" s="2"/>
    </row>
    <row r="17800" spans="1:4" x14ac:dyDescent="0.25">
      <c r="A17800" s="2">
        <v>540</v>
      </c>
      <c r="B17800">
        <v>19663</v>
      </c>
      <c r="C17800" s="3">
        <v>22037.360662999999</v>
      </c>
      <c r="D17800" s="2"/>
    </row>
    <row r="17801" spans="1:4" x14ac:dyDescent="0.25">
      <c r="A17801" s="2">
        <v>540</v>
      </c>
      <c r="B17801">
        <v>19664</v>
      </c>
      <c r="C17801" s="3">
        <v>29510.004388000001</v>
      </c>
      <c r="D17801" s="2"/>
    </row>
    <row r="17802" spans="1:4" x14ac:dyDescent="0.25">
      <c r="A17802" s="2">
        <v>540</v>
      </c>
      <c r="B17802">
        <v>19665</v>
      </c>
      <c r="C17802" s="3">
        <v>30394.366972</v>
      </c>
      <c r="D17802" s="2"/>
    </row>
    <row r="17803" spans="1:4" x14ac:dyDescent="0.25">
      <c r="A17803" s="2">
        <v>540</v>
      </c>
      <c r="B17803">
        <v>19666</v>
      </c>
      <c r="C17803" s="3">
        <v>29482.111312000001</v>
      </c>
      <c r="D17803" s="2"/>
    </row>
    <row r="17804" spans="1:4" x14ac:dyDescent="0.25">
      <c r="A17804" s="2">
        <v>540</v>
      </c>
      <c r="B17804">
        <v>19667</v>
      </c>
      <c r="C17804" s="3">
        <v>29986.978571</v>
      </c>
      <c r="D17804" s="2"/>
    </row>
    <row r="17805" spans="1:4" x14ac:dyDescent="0.25">
      <c r="A17805" s="2">
        <v>540</v>
      </c>
      <c r="B17805">
        <v>19668</v>
      </c>
      <c r="C17805" s="3">
        <v>30738.910618000002</v>
      </c>
      <c r="D17805" s="2"/>
    </row>
    <row r="17806" spans="1:4" x14ac:dyDescent="0.25">
      <c r="A17806" s="2">
        <v>540</v>
      </c>
      <c r="B17806">
        <v>19669</v>
      </c>
      <c r="C17806" s="3">
        <v>12990.065036</v>
      </c>
      <c r="D17806" s="2"/>
    </row>
    <row r="17807" spans="1:4" x14ac:dyDescent="0.25">
      <c r="A17807" s="2">
        <v>540</v>
      </c>
      <c r="B17807">
        <v>19671</v>
      </c>
      <c r="C17807" s="3">
        <v>99298.246460666007</v>
      </c>
      <c r="D17807" s="2"/>
    </row>
    <row r="17808" spans="1:4" x14ac:dyDescent="0.25">
      <c r="A17808" s="2">
        <v>540</v>
      </c>
      <c r="B17808">
        <v>19673</v>
      </c>
      <c r="C17808" s="3">
        <v>3472.0711190000002</v>
      </c>
      <c r="D17808" s="2"/>
    </row>
    <row r="17809" spans="1:4" x14ac:dyDescent="0.25">
      <c r="A17809" s="2">
        <v>540</v>
      </c>
      <c r="B17809">
        <v>19674</v>
      </c>
      <c r="C17809" s="3">
        <v>3333.389255</v>
      </c>
      <c r="D17809" s="2"/>
    </row>
    <row r="17810" spans="1:4" x14ac:dyDescent="0.25">
      <c r="A17810" s="2">
        <v>540</v>
      </c>
      <c r="B17810">
        <v>19678</v>
      </c>
      <c r="C17810" s="3">
        <v>22582.620720999999</v>
      </c>
      <c r="D17810" s="2"/>
    </row>
    <row r="17811" spans="1:4" x14ac:dyDescent="0.25">
      <c r="A17811" s="2">
        <v>540</v>
      </c>
      <c r="B17811">
        <v>19679</v>
      </c>
      <c r="C17811" s="3">
        <v>25623.801649000001</v>
      </c>
      <c r="D17811" s="2"/>
    </row>
    <row r="17812" spans="1:4" x14ac:dyDescent="0.25">
      <c r="A17812" s="2">
        <v>540</v>
      </c>
      <c r="B17812">
        <v>19680</v>
      </c>
      <c r="C17812" s="3">
        <v>31714.441374000002</v>
      </c>
      <c r="D17812" s="2"/>
    </row>
    <row r="17813" spans="1:4" x14ac:dyDescent="0.25">
      <c r="A17813" s="2">
        <v>540</v>
      </c>
      <c r="B17813">
        <v>19681</v>
      </c>
      <c r="C17813" s="3">
        <v>6050.5995329999996</v>
      </c>
      <c r="D17813" s="2"/>
    </row>
    <row r="17814" spans="1:4" x14ac:dyDescent="0.25">
      <c r="A17814" s="2">
        <v>540</v>
      </c>
      <c r="B17814">
        <v>19682</v>
      </c>
      <c r="C17814" s="3">
        <v>5739.287233</v>
      </c>
      <c r="D17814" s="2"/>
    </row>
    <row r="17815" spans="1:4" x14ac:dyDescent="0.25">
      <c r="A17815" s="2">
        <v>540</v>
      </c>
      <c r="B17815">
        <v>19683</v>
      </c>
      <c r="C17815" s="3">
        <v>2178.0042370000001</v>
      </c>
      <c r="D17815" s="2"/>
    </row>
    <row r="17816" spans="1:4" x14ac:dyDescent="0.25">
      <c r="A17816" s="2">
        <v>540</v>
      </c>
      <c r="B17816">
        <v>19684</v>
      </c>
      <c r="C17816" s="3">
        <v>2178.0042370000001</v>
      </c>
      <c r="D17816" s="2"/>
    </row>
    <row r="17817" spans="1:4" x14ac:dyDescent="0.25">
      <c r="A17817" s="2">
        <v>540</v>
      </c>
      <c r="B17817">
        <v>19687</v>
      </c>
      <c r="C17817" s="3">
        <v>464.22540099999998</v>
      </c>
      <c r="D17817" s="2"/>
    </row>
    <row r="17818" spans="1:4" x14ac:dyDescent="0.25">
      <c r="A17818" s="2">
        <v>540</v>
      </c>
      <c r="B17818">
        <v>19688</v>
      </c>
      <c r="C17818" s="3">
        <v>521.47206000000006</v>
      </c>
      <c r="D17818" s="2"/>
    </row>
    <row r="17819" spans="1:4" x14ac:dyDescent="0.25">
      <c r="A17819" s="2">
        <v>540</v>
      </c>
      <c r="B17819">
        <v>19689</v>
      </c>
      <c r="C17819" s="3">
        <v>521.47206000000006</v>
      </c>
      <c r="D17819" s="2"/>
    </row>
    <row r="17820" spans="1:4" x14ac:dyDescent="0.25">
      <c r="A17820" s="2">
        <v>540</v>
      </c>
      <c r="B17820">
        <v>19690</v>
      </c>
      <c r="C17820" s="3">
        <v>2030.066869</v>
      </c>
      <c r="D17820" s="2"/>
    </row>
    <row r="17821" spans="1:4" x14ac:dyDescent="0.25">
      <c r="A17821" s="2">
        <v>540</v>
      </c>
      <c r="B17821">
        <v>19691</v>
      </c>
      <c r="C17821" s="3">
        <v>893.40162299999997</v>
      </c>
      <c r="D17821" s="2"/>
    </row>
    <row r="17822" spans="1:4" x14ac:dyDescent="0.25">
      <c r="A17822" s="2">
        <v>540</v>
      </c>
      <c r="B17822">
        <v>19692</v>
      </c>
      <c r="C17822" s="3">
        <v>893.40162299999997</v>
      </c>
      <c r="D17822" s="2"/>
    </row>
    <row r="17823" spans="1:4" x14ac:dyDescent="0.25">
      <c r="A17823" s="2">
        <v>540</v>
      </c>
      <c r="B17823">
        <v>19693</v>
      </c>
      <c r="C17823" s="3">
        <v>229.162082</v>
      </c>
      <c r="D17823" s="2"/>
    </row>
    <row r="17824" spans="1:4" x14ac:dyDescent="0.25">
      <c r="A17824" s="2">
        <v>540</v>
      </c>
      <c r="B17824">
        <v>19694</v>
      </c>
      <c r="C17824" s="3">
        <v>768.77888700000005</v>
      </c>
      <c r="D17824" s="2"/>
    </row>
    <row r="17825" spans="1:4" x14ac:dyDescent="0.25">
      <c r="A17825" s="2">
        <v>540</v>
      </c>
      <c r="B17825">
        <v>19695</v>
      </c>
      <c r="C17825" s="3">
        <v>247.01705000000001</v>
      </c>
      <c r="D17825" s="2"/>
    </row>
    <row r="17826" spans="1:4" x14ac:dyDescent="0.25">
      <c r="A17826" s="2">
        <v>540</v>
      </c>
      <c r="B17826">
        <v>19696</v>
      </c>
      <c r="C17826" s="3">
        <v>1354.5812109999999</v>
      </c>
      <c r="D17826" s="2"/>
    </row>
    <row r="17827" spans="1:4" x14ac:dyDescent="0.25">
      <c r="A17827" s="2">
        <v>540</v>
      </c>
      <c r="B17827">
        <v>19697</v>
      </c>
      <c r="C17827" s="3">
        <v>0</v>
      </c>
      <c r="D17827" s="2"/>
    </row>
    <row r="17828" spans="1:4" x14ac:dyDescent="0.25">
      <c r="A17828" s="2">
        <v>540</v>
      </c>
      <c r="B17828">
        <v>19698</v>
      </c>
      <c r="C17828" s="3">
        <v>0</v>
      </c>
      <c r="D17828" s="2"/>
    </row>
    <row r="17829" spans="1:4" x14ac:dyDescent="0.25">
      <c r="A17829" s="2">
        <v>540</v>
      </c>
      <c r="B17829">
        <v>19699</v>
      </c>
      <c r="C17829" s="3">
        <v>2291.5073459999999</v>
      </c>
      <c r="D17829" s="2"/>
    </row>
    <row r="17830" spans="1:4" x14ac:dyDescent="0.25">
      <c r="A17830" s="2">
        <v>540</v>
      </c>
      <c r="B17830">
        <v>19700</v>
      </c>
      <c r="C17830" s="3">
        <v>2640.9558790000001</v>
      </c>
      <c r="D17830" s="2"/>
    </row>
    <row r="17831" spans="1:4" x14ac:dyDescent="0.25">
      <c r="A17831" s="2">
        <v>540</v>
      </c>
      <c r="B17831">
        <v>19701</v>
      </c>
      <c r="C17831" s="3">
        <v>2663.6441110000001</v>
      </c>
      <c r="D17831" s="2"/>
    </row>
    <row r="17832" spans="1:4" x14ac:dyDescent="0.25">
      <c r="A17832" s="2">
        <v>540</v>
      </c>
      <c r="B17832">
        <v>19702</v>
      </c>
      <c r="C17832" s="3">
        <v>2390.019871</v>
      </c>
      <c r="D17832" s="2"/>
    </row>
    <row r="17833" spans="1:4" x14ac:dyDescent="0.25">
      <c r="A17833" s="2">
        <v>540</v>
      </c>
      <c r="B17833">
        <v>19703</v>
      </c>
      <c r="C17833" s="3">
        <v>1370.355922</v>
      </c>
      <c r="D17833" s="2"/>
    </row>
    <row r="17834" spans="1:4" x14ac:dyDescent="0.25">
      <c r="A17834" s="2">
        <v>540</v>
      </c>
      <c r="B17834">
        <v>19704</v>
      </c>
      <c r="C17834" s="3">
        <v>1140.4711400000001</v>
      </c>
      <c r="D17834" s="2"/>
    </row>
    <row r="17835" spans="1:4" x14ac:dyDescent="0.25">
      <c r="A17835" s="2">
        <v>540</v>
      </c>
      <c r="B17835">
        <v>19705</v>
      </c>
      <c r="C17835" s="3">
        <v>1971.529131</v>
      </c>
      <c r="D17835" s="2"/>
    </row>
    <row r="17836" spans="1:4" x14ac:dyDescent="0.25">
      <c r="A17836" s="2">
        <v>540</v>
      </c>
      <c r="B17836">
        <v>19706</v>
      </c>
      <c r="C17836" s="3">
        <v>1489.9391740000001</v>
      </c>
      <c r="D17836" s="2"/>
    </row>
    <row r="17837" spans="1:4" x14ac:dyDescent="0.25">
      <c r="A17837" s="2">
        <v>540</v>
      </c>
      <c r="B17837">
        <v>19707</v>
      </c>
      <c r="C17837" s="3">
        <v>816.305116</v>
      </c>
      <c r="D17837" s="2"/>
    </row>
    <row r="17838" spans="1:4" x14ac:dyDescent="0.25">
      <c r="A17838" s="2">
        <v>540</v>
      </c>
      <c r="B17838">
        <v>19708</v>
      </c>
      <c r="C17838" s="3">
        <v>3818.6396669999999</v>
      </c>
      <c r="D17838" s="2"/>
    </row>
    <row r="17839" spans="1:4" x14ac:dyDescent="0.25">
      <c r="A17839" s="2">
        <v>540</v>
      </c>
      <c r="B17839">
        <v>19709</v>
      </c>
      <c r="C17839" s="3">
        <v>3818.6396669999999</v>
      </c>
      <c r="D17839" s="2"/>
    </row>
    <row r="17840" spans="1:4" x14ac:dyDescent="0.25">
      <c r="A17840" s="2">
        <v>540</v>
      </c>
      <c r="B17840">
        <v>19710</v>
      </c>
      <c r="C17840" s="3">
        <v>2509.23398</v>
      </c>
      <c r="D17840" s="2"/>
    </row>
    <row r="17841" spans="1:4" x14ac:dyDescent="0.25">
      <c r="A17841" s="2">
        <v>540</v>
      </c>
      <c r="B17841">
        <v>19711</v>
      </c>
      <c r="C17841" s="3">
        <v>704.30281400000001</v>
      </c>
      <c r="D17841" s="2"/>
    </row>
    <row r="17842" spans="1:4" x14ac:dyDescent="0.25">
      <c r="A17842" s="2">
        <v>540</v>
      </c>
      <c r="B17842">
        <v>19712</v>
      </c>
      <c r="C17842" s="3">
        <v>479.22047800000001</v>
      </c>
      <c r="D17842" s="2"/>
    </row>
    <row r="17843" spans="1:4" x14ac:dyDescent="0.25">
      <c r="A17843" s="2">
        <v>540</v>
      </c>
      <c r="B17843">
        <v>19713</v>
      </c>
      <c r="C17843" s="3">
        <v>16642.710676999999</v>
      </c>
      <c r="D17843" s="2"/>
    </row>
    <row r="17844" spans="1:4" x14ac:dyDescent="0.25">
      <c r="A17844" s="2">
        <v>540</v>
      </c>
      <c r="B17844">
        <v>19714</v>
      </c>
      <c r="C17844" s="3">
        <v>16802.629987</v>
      </c>
      <c r="D17844" s="2"/>
    </row>
    <row r="17845" spans="1:4" x14ac:dyDescent="0.25">
      <c r="A17845" s="2">
        <v>540</v>
      </c>
      <c r="B17845">
        <v>19715</v>
      </c>
      <c r="C17845" s="3">
        <v>18860.399337332001</v>
      </c>
      <c r="D17845" s="2"/>
    </row>
    <row r="17846" spans="1:4" x14ac:dyDescent="0.25">
      <c r="A17846" s="2">
        <v>540</v>
      </c>
      <c r="B17846">
        <v>19716</v>
      </c>
      <c r="C17846" s="3">
        <v>11340.800573</v>
      </c>
      <c r="D17846" s="2"/>
    </row>
    <row r="17847" spans="1:4" x14ac:dyDescent="0.25">
      <c r="A17847" s="2">
        <v>540</v>
      </c>
      <c r="B17847">
        <v>19717</v>
      </c>
      <c r="C17847" s="3">
        <v>12072.328328</v>
      </c>
      <c r="D17847" s="2"/>
    </row>
    <row r="17848" spans="1:4" x14ac:dyDescent="0.25">
      <c r="A17848" s="2">
        <v>540</v>
      </c>
      <c r="B17848">
        <v>19718</v>
      </c>
      <c r="C17848" s="3">
        <v>12072.328328</v>
      </c>
      <c r="D17848" s="2"/>
    </row>
    <row r="17849" spans="1:4" x14ac:dyDescent="0.25">
      <c r="A17849" s="2">
        <v>540</v>
      </c>
      <c r="B17849">
        <v>19719</v>
      </c>
      <c r="C17849" s="3">
        <v>13991.899915</v>
      </c>
      <c r="D17849" s="2"/>
    </row>
    <row r="17850" spans="1:4" x14ac:dyDescent="0.25">
      <c r="A17850" s="2">
        <v>540</v>
      </c>
      <c r="B17850">
        <v>19720</v>
      </c>
      <c r="C17850" s="3">
        <v>21778.428178999999</v>
      </c>
      <c r="D17850" s="2"/>
    </row>
    <row r="17851" spans="1:4" x14ac:dyDescent="0.25">
      <c r="A17851" s="2">
        <v>540</v>
      </c>
      <c r="B17851">
        <v>19721</v>
      </c>
      <c r="C17851" s="3">
        <v>21778.428178999999</v>
      </c>
      <c r="D17851" s="2"/>
    </row>
    <row r="17852" spans="1:4" x14ac:dyDescent="0.25">
      <c r="A17852" s="2">
        <v>540</v>
      </c>
      <c r="B17852">
        <v>19722</v>
      </c>
      <c r="C17852" s="3">
        <v>1383.0785739999999</v>
      </c>
      <c r="D17852" s="2"/>
    </row>
    <row r="17853" spans="1:4" x14ac:dyDescent="0.25">
      <c r="A17853" s="2">
        <v>540</v>
      </c>
      <c r="B17853">
        <v>19726</v>
      </c>
      <c r="C17853" s="3">
        <v>720.84033199999999</v>
      </c>
      <c r="D17853" s="2"/>
    </row>
    <row r="17854" spans="1:4" x14ac:dyDescent="0.25">
      <c r="A17854" s="2">
        <v>540</v>
      </c>
      <c r="B17854">
        <v>19727</v>
      </c>
      <c r="C17854" s="3">
        <v>702.70599500000003</v>
      </c>
      <c r="D17854" s="2"/>
    </row>
    <row r="17855" spans="1:4" x14ac:dyDescent="0.25">
      <c r="A17855" s="2">
        <v>540</v>
      </c>
      <c r="B17855">
        <v>19728</v>
      </c>
      <c r="C17855" s="3">
        <v>702.70599500000003</v>
      </c>
      <c r="D17855" s="2"/>
    </row>
    <row r="17856" spans="1:4" x14ac:dyDescent="0.25">
      <c r="A17856" s="2">
        <v>540</v>
      </c>
      <c r="B17856">
        <v>19729</v>
      </c>
      <c r="C17856" s="3">
        <v>8380.5593470000003</v>
      </c>
      <c r="D17856" s="2"/>
    </row>
    <row r="17857" spans="1:4" x14ac:dyDescent="0.25">
      <c r="A17857" s="2">
        <v>540</v>
      </c>
      <c r="B17857">
        <v>19730</v>
      </c>
      <c r="C17857" s="3">
        <v>8380.5593470000003</v>
      </c>
      <c r="D17857" s="2"/>
    </row>
    <row r="17858" spans="1:4" x14ac:dyDescent="0.25">
      <c r="A17858" s="2">
        <v>540</v>
      </c>
      <c r="B17858">
        <v>19731</v>
      </c>
      <c r="C17858" s="3">
        <v>6455.786591</v>
      </c>
      <c r="D17858" s="2"/>
    </row>
    <row r="17859" spans="1:4" x14ac:dyDescent="0.25">
      <c r="A17859" s="2">
        <v>540</v>
      </c>
      <c r="B17859">
        <v>19732</v>
      </c>
      <c r="C17859" s="3">
        <v>6455.786591</v>
      </c>
      <c r="D17859" s="2"/>
    </row>
    <row r="17860" spans="1:4" x14ac:dyDescent="0.25">
      <c r="A17860" s="2">
        <v>540</v>
      </c>
      <c r="B17860">
        <v>19733</v>
      </c>
      <c r="C17860" s="3">
        <v>6455.786591</v>
      </c>
      <c r="D17860" s="2"/>
    </row>
    <row r="17861" spans="1:4" x14ac:dyDescent="0.25">
      <c r="A17861" s="2">
        <v>540</v>
      </c>
      <c r="B17861">
        <v>19734</v>
      </c>
      <c r="C17861" s="3">
        <v>6455.786591</v>
      </c>
      <c r="D17861" s="2"/>
    </row>
    <row r="17862" spans="1:4" x14ac:dyDescent="0.25">
      <c r="A17862" s="2">
        <v>540</v>
      </c>
      <c r="B17862">
        <v>19735</v>
      </c>
      <c r="C17862" s="3">
        <v>16523.199322</v>
      </c>
      <c r="D17862" s="2"/>
    </row>
    <row r="17863" spans="1:4" x14ac:dyDescent="0.25">
      <c r="A17863" s="2">
        <v>540</v>
      </c>
      <c r="B17863">
        <v>19736</v>
      </c>
      <c r="C17863" s="3">
        <v>16523.199322</v>
      </c>
      <c r="D17863" s="2"/>
    </row>
    <row r="17864" spans="1:4" x14ac:dyDescent="0.25">
      <c r="A17864" s="2">
        <v>540</v>
      </c>
      <c r="B17864">
        <v>19737</v>
      </c>
      <c r="C17864" s="3">
        <v>13104.088240999999</v>
      </c>
      <c r="D17864" s="2"/>
    </row>
    <row r="17865" spans="1:4" x14ac:dyDescent="0.25">
      <c r="A17865" s="2">
        <v>540</v>
      </c>
      <c r="B17865">
        <v>19738</v>
      </c>
      <c r="C17865" s="3">
        <v>13104.088240999999</v>
      </c>
      <c r="D17865" s="2"/>
    </row>
    <row r="17866" spans="1:4" x14ac:dyDescent="0.25">
      <c r="A17866" s="2">
        <v>540</v>
      </c>
      <c r="B17866">
        <v>19739</v>
      </c>
      <c r="C17866" s="3">
        <v>13063.601774999999</v>
      </c>
      <c r="D17866" s="2"/>
    </row>
    <row r="17867" spans="1:4" x14ac:dyDescent="0.25">
      <c r="A17867" s="2">
        <v>540</v>
      </c>
      <c r="B17867">
        <v>19740</v>
      </c>
      <c r="C17867" s="3">
        <v>12181.946032</v>
      </c>
      <c r="D17867" s="2"/>
    </row>
    <row r="17868" spans="1:4" x14ac:dyDescent="0.25">
      <c r="A17868" s="2">
        <v>540</v>
      </c>
      <c r="B17868">
        <v>19741</v>
      </c>
      <c r="C17868" s="3">
        <v>12181.946032</v>
      </c>
      <c r="D17868" s="2"/>
    </row>
    <row r="17869" spans="1:4" x14ac:dyDescent="0.25">
      <c r="A17869" s="2">
        <v>540</v>
      </c>
      <c r="B17869">
        <v>19742</v>
      </c>
      <c r="C17869" s="3">
        <v>10626.293865</v>
      </c>
      <c r="D17869" s="2"/>
    </row>
    <row r="17870" spans="1:4" x14ac:dyDescent="0.25">
      <c r="A17870" s="2">
        <v>540</v>
      </c>
      <c r="B17870">
        <v>19743</v>
      </c>
      <c r="C17870" s="3">
        <v>14685.579269</v>
      </c>
      <c r="D17870" s="2"/>
    </row>
    <row r="17871" spans="1:4" x14ac:dyDescent="0.25">
      <c r="A17871" s="2">
        <v>540</v>
      </c>
      <c r="B17871">
        <v>19744</v>
      </c>
      <c r="C17871" s="3">
        <v>23606.113175999999</v>
      </c>
      <c r="D17871" s="2"/>
    </row>
    <row r="17872" spans="1:4" x14ac:dyDescent="0.25">
      <c r="A17872" s="2">
        <v>540</v>
      </c>
      <c r="B17872">
        <v>19745</v>
      </c>
      <c r="C17872" s="3">
        <v>16222.808481</v>
      </c>
      <c r="D17872" s="2"/>
    </row>
    <row r="17873" spans="1:4" x14ac:dyDescent="0.25">
      <c r="A17873" s="2">
        <v>540</v>
      </c>
      <c r="B17873">
        <v>19746</v>
      </c>
      <c r="C17873" s="3">
        <v>18829.981689</v>
      </c>
      <c r="D17873" s="2"/>
    </row>
    <row r="17874" spans="1:4" x14ac:dyDescent="0.25">
      <c r="A17874" s="2">
        <v>540</v>
      </c>
      <c r="B17874">
        <v>19747</v>
      </c>
      <c r="C17874" s="3">
        <v>13834.424869</v>
      </c>
      <c r="D17874" s="2"/>
    </row>
    <row r="17875" spans="1:4" x14ac:dyDescent="0.25">
      <c r="A17875" s="2">
        <v>540</v>
      </c>
      <c r="B17875">
        <v>19748</v>
      </c>
      <c r="C17875" s="3">
        <v>11841.706643</v>
      </c>
      <c r="D17875" s="2"/>
    </row>
    <row r="17876" spans="1:4" x14ac:dyDescent="0.25">
      <c r="A17876" s="2">
        <v>540</v>
      </c>
      <c r="B17876">
        <v>19749</v>
      </c>
      <c r="C17876" s="3">
        <v>7820.2405339999996</v>
      </c>
      <c r="D17876" s="2"/>
    </row>
    <row r="17877" spans="1:4" x14ac:dyDescent="0.25">
      <c r="A17877" s="2">
        <v>540</v>
      </c>
      <c r="B17877">
        <v>19754</v>
      </c>
      <c r="C17877" s="3">
        <v>0</v>
      </c>
      <c r="D17877" s="2"/>
    </row>
    <row r="17878" spans="1:4" x14ac:dyDescent="0.25">
      <c r="A17878" s="2">
        <v>540</v>
      </c>
      <c r="B17878">
        <v>19755</v>
      </c>
      <c r="C17878" s="3">
        <v>69.525290999999996</v>
      </c>
      <c r="D17878" s="2"/>
    </row>
    <row r="17879" spans="1:4" x14ac:dyDescent="0.25">
      <c r="A17879" s="2">
        <v>540</v>
      </c>
      <c r="B17879">
        <v>19756</v>
      </c>
      <c r="C17879" s="3">
        <v>1237.2408789999999</v>
      </c>
      <c r="D17879" s="2"/>
    </row>
    <row r="17880" spans="1:4" x14ac:dyDescent="0.25">
      <c r="A17880" s="2">
        <v>540</v>
      </c>
      <c r="B17880">
        <v>19757</v>
      </c>
      <c r="C17880" s="3">
        <v>1590.547223</v>
      </c>
      <c r="D17880" s="2"/>
    </row>
    <row r="17881" spans="1:4" x14ac:dyDescent="0.25">
      <c r="A17881" s="2">
        <v>540</v>
      </c>
      <c r="B17881">
        <v>19758</v>
      </c>
      <c r="C17881" s="3">
        <v>2752.0269159999998</v>
      </c>
      <c r="D17881" s="2"/>
    </row>
    <row r="17882" spans="1:4" x14ac:dyDescent="0.25">
      <c r="A17882" s="2">
        <v>540</v>
      </c>
      <c r="B17882">
        <v>19759</v>
      </c>
      <c r="C17882" s="3">
        <v>2831.2688210000001</v>
      </c>
      <c r="D17882" s="2"/>
    </row>
    <row r="17883" spans="1:4" x14ac:dyDescent="0.25">
      <c r="A17883" s="2">
        <v>540</v>
      </c>
      <c r="B17883">
        <v>19760</v>
      </c>
      <c r="C17883" s="3">
        <v>7022.3090320000001</v>
      </c>
      <c r="D17883" s="2"/>
    </row>
    <row r="17884" spans="1:4" x14ac:dyDescent="0.25">
      <c r="A17884" s="2">
        <v>540</v>
      </c>
      <c r="B17884">
        <v>19761</v>
      </c>
      <c r="C17884" s="3">
        <v>4410.0652799999998</v>
      </c>
      <c r="D17884" s="2"/>
    </row>
    <row r="17885" spans="1:4" x14ac:dyDescent="0.25">
      <c r="A17885" s="2">
        <v>540</v>
      </c>
      <c r="B17885">
        <v>19762</v>
      </c>
      <c r="C17885" s="3">
        <v>4182.1345879999999</v>
      </c>
      <c r="D17885" s="2"/>
    </row>
    <row r="17886" spans="1:4" x14ac:dyDescent="0.25">
      <c r="A17886" s="2">
        <v>540</v>
      </c>
      <c r="B17886">
        <v>19763</v>
      </c>
      <c r="C17886" s="3">
        <v>5097.1758060000002</v>
      </c>
      <c r="D17886" s="2"/>
    </row>
    <row r="17887" spans="1:4" x14ac:dyDescent="0.25">
      <c r="A17887" s="2">
        <v>540</v>
      </c>
      <c r="B17887">
        <v>19764</v>
      </c>
      <c r="C17887" s="3">
        <v>4998.0448159999996</v>
      </c>
      <c r="D17887" s="2"/>
    </row>
    <row r="17888" spans="1:4" x14ac:dyDescent="0.25">
      <c r="A17888" s="2">
        <v>540</v>
      </c>
      <c r="B17888">
        <v>19765</v>
      </c>
      <c r="C17888" s="3">
        <v>3216.3497040000002</v>
      </c>
      <c r="D17888" s="2"/>
    </row>
    <row r="17889" spans="1:4" x14ac:dyDescent="0.25">
      <c r="A17889" s="2">
        <v>540</v>
      </c>
      <c r="B17889">
        <v>19766</v>
      </c>
      <c r="C17889" s="3">
        <v>3438.0457249999999</v>
      </c>
      <c r="D17889" s="2"/>
    </row>
    <row r="17890" spans="1:4" x14ac:dyDescent="0.25">
      <c r="A17890" s="2">
        <v>540</v>
      </c>
      <c r="B17890">
        <v>19767</v>
      </c>
      <c r="C17890" s="3">
        <v>2611.6824259999999</v>
      </c>
      <c r="D17890" s="2"/>
    </row>
    <row r="17891" spans="1:4" x14ac:dyDescent="0.25">
      <c r="A17891" s="2">
        <v>540</v>
      </c>
      <c r="B17891">
        <v>19768</v>
      </c>
      <c r="C17891" s="3">
        <v>2611.6824259999999</v>
      </c>
      <c r="D17891" s="2"/>
    </row>
    <row r="17892" spans="1:4" x14ac:dyDescent="0.25">
      <c r="A17892" s="2">
        <v>540</v>
      </c>
      <c r="B17892">
        <v>19769</v>
      </c>
      <c r="C17892" s="3">
        <v>2996.0565750000001</v>
      </c>
      <c r="D17892" s="2"/>
    </row>
    <row r="17893" spans="1:4" x14ac:dyDescent="0.25">
      <c r="A17893" s="2">
        <v>540</v>
      </c>
      <c r="B17893">
        <v>19770</v>
      </c>
      <c r="C17893" s="3">
        <v>2972.1214679999998</v>
      </c>
      <c r="D17893" s="2"/>
    </row>
    <row r="17894" spans="1:4" x14ac:dyDescent="0.25">
      <c r="A17894" s="2">
        <v>540</v>
      </c>
      <c r="B17894">
        <v>19771</v>
      </c>
      <c r="C17894" s="3">
        <v>1946.6422809999999</v>
      </c>
      <c r="D17894" s="2"/>
    </row>
    <row r="17895" spans="1:4" x14ac:dyDescent="0.25">
      <c r="A17895" s="2">
        <v>540</v>
      </c>
      <c r="B17895">
        <v>19772</v>
      </c>
      <c r="C17895" s="3">
        <v>2357.9288059999999</v>
      </c>
      <c r="D17895" s="2"/>
    </row>
    <row r="17896" spans="1:4" x14ac:dyDescent="0.25">
      <c r="A17896" s="2">
        <v>540</v>
      </c>
      <c r="B17896">
        <v>19773</v>
      </c>
      <c r="C17896" s="3">
        <v>2357.9288059999999</v>
      </c>
      <c r="D17896" s="2"/>
    </row>
    <row r="17897" spans="1:4" x14ac:dyDescent="0.25">
      <c r="A17897" s="2">
        <v>540</v>
      </c>
      <c r="B17897">
        <v>19774</v>
      </c>
      <c r="C17897" s="3">
        <v>3039.7909249999998</v>
      </c>
      <c r="D17897" s="2"/>
    </row>
    <row r="17898" spans="1:4" x14ac:dyDescent="0.25">
      <c r="A17898" s="2">
        <v>540</v>
      </c>
      <c r="B17898">
        <v>19775</v>
      </c>
      <c r="C17898" s="3">
        <v>3039.7909249999998</v>
      </c>
      <c r="D17898" s="2"/>
    </row>
    <row r="17899" spans="1:4" x14ac:dyDescent="0.25">
      <c r="A17899" s="2">
        <v>540</v>
      </c>
      <c r="B17899">
        <v>19776</v>
      </c>
      <c r="C17899" s="3">
        <v>2012.312398</v>
      </c>
      <c r="D17899" s="2"/>
    </row>
    <row r="17900" spans="1:4" x14ac:dyDescent="0.25">
      <c r="A17900" s="2">
        <v>540</v>
      </c>
      <c r="B17900">
        <v>19777</v>
      </c>
      <c r="C17900" s="3">
        <v>2304.912249</v>
      </c>
      <c r="D17900" s="2"/>
    </row>
    <row r="17901" spans="1:4" x14ac:dyDescent="0.25">
      <c r="A17901" s="2">
        <v>540</v>
      </c>
      <c r="B17901">
        <v>19778</v>
      </c>
      <c r="C17901" s="3">
        <v>4410.5933640000003</v>
      </c>
      <c r="D17901" s="2"/>
    </row>
    <row r="17902" spans="1:4" x14ac:dyDescent="0.25">
      <c r="A17902" s="2">
        <v>540</v>
      </c>
      <c r="B17902">
        <v>19779</v>
      </c>
      <c r="C17902" s="3">
        <v>4410.5933640000003</v>
      </c>
      <c r="D17902" s="2"/>
    </row>
    <row r="17903" spans="1:4" x14ac:dyDescent="0.25">
      <c r="A17903" s="2">
        <v>540</v>
      </c>
      <c r="B17903">
        <v>19780</v>
      </c>
      <c r="C17903" s="3">
        <v>6120.5311929999998</v>
      </c>
      <c r="D17903" s="2"/>
    </row>
    <row r="17904" spans="1:4" x14ac:dyDescent="0.25">
      <c r="A17904" s="2">
        <v>540</v>
      </c>
      <c r="B17904">
        <v>19781</v>
      </c>
      <c r="C17904" s="3">
        <v>6784.727989</v>
      </c>
      <c r="D17904" s="2"/>
    </row>
    <row r="17905" spans="1:4" x14ac:dyDescent="0.25">
      <c r="A17905" s="2">
        <v>540</v>
      </c>
      <c r="B17905">
        <v>19782</v>
      </c>
      <c r="C17905" s="3">
        <v>7381.8824809999996</v>
      </c>
      <c r="D17905" s="2"/>
    </row>
    <row r="17906" spans="1:4" x14ac:dyDescent="0.25">
      <c r="A17906" s="2">
        <v>540</v>
      </c>
      <c r="B17906">
        <v>19783</v>
      </c>
      <c r="C17906" s="3">
        <v>7976.4708380000002</v>
      </c>
      <c r="D17906" s="2"/>
    </row>
    <row r="17907" spans="1:4" x14ac:dyDescent="0.25">
      <c r="A17907" s="2">
        <v>540</v>
      </c>
      <c r="B17907">
        <v>19784</v>
      </c>
      <c r="C17907" s="3">
        <v>5737.8748779999996</v>
      </c>
      <c r="D17907" s="2"/>
    </row>
    <row r="17908" spans="1:4" x14ac:dyDescent="0.25">
      <c r="A17908" s="2">
        <v>540</v>
      </c>
      <c r="B17908">
        <v>19785</v>
      </c>
      <c r="C17908" s="3">
        <v>8245.5882669999992</v>
      </c>
      <c r="D17908" s="2"/>
    </row>
    <row r="17909" spans="1:4" x14ac:dyDescent="0.25">
      <c r="A17909" s="2">
        <v>540</v>
      </c>
      <c r="B17909">
        <v>19786</v>
      </c>
      <c r="C17909" s="3">
        <v>7855.1447930000004</v>
      </c>
      <c r="D17909" s="2"/>
    </row>
    <row r="17910" spans="1:4" x14ac:dyDescent="0.25">
      <c r="A17910" s="2">
        <v>540</v>
      </c>
      <c r="B17910">
        <v>19787</v>
      </c>
      <c r="C17910" s="3">
        <v>7855.1447930000004</v>
      </c>
      <c r="D17910" s="2"/>
    </row>
    <row r="17911" spans="1:4" x14ac:dyDescent="0.25">
      <c r="A17911" s="2">
        <v>540</v>
      </c>
      <c r="B17911">
        <v>19788</v>
      </c>
      <c r="C17911" s="3">
        <v>7426.4407000000001</v>
      </c>
      <c r="D17911" s="2"/>
    </row>
    <row r="17912" spans="1:4" x14ac:dyDescent="0.25">
      <c r="A17912" s="2">
        <v>540</v>
      </c>
      <c r="B17912">
        <v>19789</v>
      </c>
      <c r="C17912" s="3">
        <v>7426.4407000000001</v>
      </c>
      <c r="D17912" s="2"/>
    </row>
    <row r="17913" spans="1:4" x14ac:dyDescent="0.25">
      <c r="A17913" s="2">
        <v>540</v>
      </c>
      <c r="B17913">
        <v>19790</v>
      </c>
      <c r="C17913" s="3">
        <v>3357.0627949999998</v>
      </c>
      <c r="D17913" s="2"/>
    </row>
    <row r="17914" spans="1:4" x14ac:dyDescent="0.25">
      <c r="A17914" s="2">
        <v>540</v>
      </c>
      <c r="B17914">
        <v>19791</v>
      </c>
      <c r="C17914" s="3">
        <v>6268.013003</v>
      </c>
      <c r="D17914" s="2"/>
    </row>
    <row r="17915" spans="1:4" x14ac:dyDescent="0.25">
      <c r="A17915" s="2">
        <v>540</v>
      </c>
      <c r="B17915">
        <v>19792</v>
      </c>
      <c r="C17915" s="3">
        <v>6260.8259250000001</v>
      </c>
      <c r="D17915" s="2"/>
    </row>
    <row r="17916" spans="1:4" x14ac:dyDescent="0.25">
      <c r="A17916" s="2">
        <v>540</v>
      </c>
      <c r="B17916">
        <v>19793</v>
      </c>
      <c r="C17916" s="3">
        <v>2200.6110509999999</v>
      </c>
      <c r="D17916" s="2"/>
    </row>
    <row r="17917" spans="1:4" x14ac:dyDescent="0.25">
      <c r="A17917" s="2">
        <v>540</v>
      </c>
      <c r="B17917">
        <v>19794</v>
      </c>
      <c r="C17917" s="3">
        <v>484.07441499999999</v>
      </c>
      <c r="D17917" s="2"/>
    </row>
    <row r="17918" spans="1:4" x14ac:dyDescent="0.25">
      <c r="A17918" s="2">
        <v>540</v>
      </c>
      <c r="B17918">
        <v>19795</v>
      </c>
      <c r="C17918" s="3">
        <v>2546.5457179999999</v>
      </c>
      <c r="D17918" s="2"/>
    </row>
    <row r="17919" spans="1:4" x14ac:dyDescent="0.25">
      <c r="A17919" s="2">
        <v>540</v>
      </c>
      <c r="B17919">
        <v>19796</v>
      </c>
      <c r="C17919" s="3">
        <v>2336.1692699999999</v>
      </c>
      <c r="D17919" s="2"/>
    </row>
    <row r="17920" spans="1:4" x14ac:dyDescent="0.25">
      <c r="A17920" s="2">
        <v>540</v>
      </c>
      <c r="B17920">
        <v>19797</v>
      </c>
      <c r="C17920" s="3">
        <v>10433.384278</v>
      </c>
      <c r="D17920" s="2"/>
    </row>
    <row r="17921" spans="1:4" x14ac:dyDescent="0.25">
      <c r="A17921" s="2">
        <v>540</v>
      </c>
      <c r="B17921">
        <v>19798</v>
      </c>
      <c r="C17921" s="3">
        <v>18787.972267000001</v>
      </c>
      <c r="D17921" s="2"/>
    </row>
    <row r="17922" spans="1:4" x14ac:dyDescent="0.25">
      <c r="A17922" s="2">
        <v>540</v>
      </c>
      <c r="B17922">
        <v>19799</v>
      </c>
      <c r="C17922" s="3">
        <v>18787.972267000001</v>
      </c>
      <c r="D17922" s="2"/>
    </row>
    <row r="17923" spans="1:4" x14ac:dyDescent="0.25">
      <c r="A17923" s="2">
        <v>540</v>
      </c>
      <c r="B17923">
        <v>19800</v>
      </c>
      <c r="C17923" s="3">
        <v>1074.7668699999999</v>
      </c>
      <c r="D17923" s="2"/>
    </row>
    <row r="17924" spans="1:4" x14ac:dyDescent="0.25">
      <c r="A17924" s="2">
        <v>540</v>
      </c>
      <c r="B17924">
        <v>19801</v>
      </c>
      <c r="C17924" s="3">
        <v>2902.7091140000002</v>
      </c>
      <c r="D17924" s="2"/>
    </row>
    <row r="17925" spans="1:4" x14ac:dyDescent="0.25">
      <c r="A17925" s="2">
        <v>540</v>
      </c>
      <c r="B17925">
        <v>19802</v>
      </c>
      <c r="C17925" s="3">
        <v>1549.247302</v>
      </c>
      <c r="D17925" s="2"/>
    </row>
    <row r="17926" spans="1:4" x14ac:dyDescent="0.25">
      <c r="A17926" s="2">
        <v>540</v>
      </c>
      <c r="B17926">
        <v>19803</v>
      </c>
      <c r="C17926" s="3">
        <v>1549.247302</v>
      </c>
      <c r="D17926" s="2"/>
    </row>
    <row r="17927" spans="1:4" x14ac:dyDescent="0.25">
      <c r="A17927" s="2">
        <v>540</v>
      </c>
      <c r="B17927">
        <v>19805</v>
      </c>
      <c r="C17927" s="3">
        <v>4527.4279790000001</v>
      </c>
      <c r="D17927" s="2"/>
    </row>
    <row r="17928" spans="1:4" x14ac:dyDescent="0.25">
      <c r="A17928" s="2">
        <v>540</v>
      </c>
      <c r="B17928">
        <v>19806</v>
      </c>
      <c r="C17928" s="3">
        <v>4527.4279790000001</v>
      </c>
      <c r="D17928" s="2"/>
    </row>
    <row r="17929" spans="1:4" x14ac:dyDescent="0.25">
      <c r="A17929" s="2">
        <v>540</v>
      </c>
      <c r="B17929">
        <v>19807</v>
      </c>
      <c r="C17929" s="3">
        <v>8430.981667</v>
      </c>
      <c r="D17929" s="2"/>
    </row>
    <row r="17930" spans="1:4" x14ac:dyDescent="0.25">
      <c r="A17930" s="2">
        <v>540</v>
      </c>
      <c r="B17930">
        <v>19808</v>
      </c>
      <c r="C17930" s="3">
        <v>2321.3693929999999</v>
      </c>
      <c r="D17930" s="2"/>
    </row>
    <row r="17931" spans="1:4" x14ac:dyDescent="0.25">
      <c r="A17931" s="2">
        <v>540</v>
      </c>
      <c r="B17931">
        <v>19809</v>
      </c>
      <c r="C17931" s="3">
        <v>2446.278045</v>
      </c>
      <c r="D17931" s="2"/>
    </row>
    <row r="17932" spans="1:4" x14ac:dyDescent="0.25">
      <c r="A17932" s="2">
        <v>540</v>
      </c>
      <c r="B17932">
        <v>19810</v>
      </c>
      <c r="C17932" s="3">
        <v>7839.1054260000001</v>
      </c>
      <c r="D17932" s="2"/>
    </row>
    <row r="17933" spans="1:4" x14ac:dyDescent="0.25">
      <c r="A17933" s="2">
        <v>540</v>
      </c>
      <c r="B17933">
        <v>19811</v>
      </c>
      <c r="C17933" s="3">
        <v>6548.4186559999998</v>
      </c>
      <c r="D17933" s="2"/>
    </row>
    <row r="17934" spans="1:4" x14ac:dyDescent="0.25">
      <c r="A17934" s="2">
        <v>540</v>
      </c>
      <c r="B17934">
        <v>19812</v>
      </c>
      <c r="C17934" s="3">
        <v>745.65265699999998</v>
      </c>
      <c r="D17934" s="2"/>
    </row>
    <row r="17935" spans="1:4" x14ac:dyDescent="0.25">
      <c r="A17935" s="2">
        <v>540</v>
      </c>
      <c r="B17935">
        <v>19813</v>
      </c>
      <c r="C17935" s="3">
        <v>263.688535</v>
      </c>
      <c r="D17935" s="2"/>
    </row>
    <row r="17936" spans="1:4" x14ac:dyDescent="0.25">
      <c r="A17936" s="2">
        <v>540</v>
      </c>
      <c r="B17936">
        <v>19815</v>
      </c>
      <c r="C17936" s="3">
        <v>7384.5341129999997</v>
      </c>
      <c r="D17936" s="2"/>
    </row>
    <row r="17937" spans="1:4" x14ac:dyDescent="0.25">
      <c r="A17937" s="2">
        <v>540</v>
      </c>
      <c r="B17937">
        <v>19816</v>
      </c>
      <c r="C17937" s="3">
        <v>1433.583271</v>
      </c>
      <c r="D17937" s="2"/>
    </row>
    <row r="17938" spans="1:4" x14ac:dyDescent="0.25">
      <c r="A17938" s="2">
        <v>540</v>
      </c>
      <c r="B17938">
        <v>19817</v>
      </c>
      <c r="C17938" s="3">
        <v>1988.0479809999999</v>
      </c>
      <c r="D17938" s="2"/>
    </row>
    <row r="17939" spans="1:4" x14ac:dyDescent="0.25">
      <c r="A17939" s="2">
        <v>540</v>
      </c>
      <c r="B17939">
        <v>19818</v>
      </c>
      <c r="C17939" s="3">
        <v>2325.543807</v>
      </c>
      <c r="D17939" s="2"/>
    </row>
    <row r="17940" spans="1:4" x14ac:dyDescent="0.25">
      <c r="A17940" s="2">
        <v>540</v>
      </c>
      <c r="B17940">
        <v>19819</v>
      </c>
      <c r="C17940" s="3">
        <v>477.28248300000001</v>
      </c>
      <c r="D17940" s="2"/>
    </row>
    <row r="17941" spans="1:4" x14ac:dyDescent="0.25">
      <c r="A17941" s="2">
        <v>540</v>
      </c>
      <c r="B17941">
        <v>19820</v>
      </c>
      <c r="C17941" s="3">
        <v>607.64335600000004</v>
      </c>
      <c r="D17941" s="2"/>
    </row>
    <row r="17942" spans="1:4" x14ac:dyDescent="0.25">
      <c r="A17942" s="2">
        <v>540</v>
      </c>
      <c r="B17942">
        <v>19821</v>
      </c>
      <c r="C17942" s="3">
        <v>73.240255000000005</v>
      </c>
      <c r="D17942" s="2"/>
    </row>
    <row r="17943" spans="1:4" x14ac:dyDescent="0.25">
      <c r="A17943" s="2">
        <v>540</v>
      </c>
      <c r="B17943">
        <v>19822</v>
      </c>
      <c r="C17943" s="3">
        <v>197.78341699999999</v>
      </c>
      <c r="D17943" s="2"/>
    </row>
    <row r="17944" spans="1:4" x14ac:dyDescent="0.25">
      <c r="A17944" s="2">
        <v>540</v>
      </c>
      <c r="B17944">
        <v>19823</v>
      </c>
      <c r="C17944" s="3">
        <v>2818.5020829999999</v>
      </c>
      <c r="D17944" s="2"/>
    </row>
    <row r="17945" spans="1:4" x14ac:dyDescent="0.25">
      <c r="A17945" s="2">
        <v>540</v>
      </c>
      <c r="B17945">
        <v>19824</v>
      </c>
      <c r="C17945" s="3">
        <v>2446.68136</v>
      </c>
      <c r="D17945" s="2"/>
    </row>
    <row r="17946" spans="1:4" x14ac:dyDescent="0.25">
      <c r="A17946" s="2">
        <v>540</v>
      </c>
      <c r="B17946">
        <v>19825</v>
      </c>
      <c r="C17946" s="3">
        <v>1446.741569</v>
      </c>
      <c r="D17946" s="2"/>
    </row>
    <row r="17947" spans="1:4" x14ac:dyDescent="0.25">
      <c r="A17947" s="2">
        <v>540</v>
      </c>
      <c r="B17947">
        <v>19826</v>
      </c>
      <c r="C17947" s="3">
        <v>3120.2713560000002</v>
      </c>
      <c r="D17947" s="2"/>
    </row>
    <row r="17948" spans="1:4" x14ac:dyDescent="0.25">
      <c r="A17948" s="2">
        <v>540</v>
      </c>
      <c r="B17948">
        <v>19827</v>
      </c>
      <c r="C17948" s="3">
        <v>4084.516267</v>
      </c>
      <c r="D17948" s="2"/>
    </row>
    <row r="17949" spans="1:4" x14ac:dyDescent="0.25">
      <c r="A17949" s="2">
        <v>540</v>
      </c>
      <c r="B17949">
        <v>19828</v>
      </c>
      <c r="C17949" s="3">
        <v>14908.013099</v>
      </c>
      <c r="D17949" s="2"/>
    </row>
    <row r="17950" spans="1:4" x14ac:dyDescent="0.25">
      <c r="A17950" s="2">
        <v>540</v>
      </c>
      <c r="B17950">
        <v>19829</v>
      </c>
      <c r="C17950" s="3">
        <v>836.48579400000006</v>
      </c>
      <c r="D17950" s="2"/>
    </row>
    <row r="17951" spans="1:4" x14ac:dyDescent="0.25">
      <c r="A17951" s="2">
        <v>540</v>
      </c>
      <c r="B17951">
        <v>19830</v>
      </c>
      <c r="C17951" s="3">
        <v>836.48579400000006</v>
      </c>
      <c r="D17951" s="2"/>
    </row>
    <row r="17952" spans="1:4" x14ac:dyDescent="0.25">
      <c r="A17952" s="2">
        <v>540</v>
      </c>
      <c r="B17952">
        <v>19831</v>
      </c>
      <c r="C17952" s="3">
        <v>2807.7747060000002</v>
      </c>
      <c r="D17952" s="2"/>
    </row>
    <row r="17953" spans="1:4" x14ac:dyDescent="0.25">
      <c r="A17953" s="2">
        <v>540</v>
      </c>
      <c r="B17953">
        <v>19832</v>
      </c>
      <c r="C17953" s="3">
        <v>2807.7747060000002</v>
      </c>
      <c r="D17953" s="2"/>
    </row>
    <row r="17954" spans="1:4" x14ac:dyDescent="0.25">
      <c r="A17954" s="2">
        <v>540</v>
      </c>
      <c r="B17954">
        <v>19833</v>
      </c>
      <c r="C17954" s="3">
        <v>1473.079054</v>
      </c>
      <c r="D17954" s="2"/>
    </row>
    <row r="17955" spans="1:4" x14ac:dyDescent="0.25">
      <c r="A17955" s="2">
        <v>540</v>
      </c>
      <c r="B17955">
        <v>19834</v>
      </c>
      <c r="C17955" s="3">
        <v>2432.0705109999999</v>
      </c>
      <c r="D17955" s="2"/>
    </row>
    <row r="17956" spans="1:4" x14ac:dyDescent="0.25">
      <c r="A17956" s="2">
        <v>540</v>
      </c>
      <c r="B17956">
        <v>19835</v>
      </c>
      <c r="C17956" s="3">
        <v>12073.568649000001</v>
      </c>
      <c r="D17956" s="2"/>
    </row>
    <row r="17957" spans="1:4" x14ac:dyDescent="0.25">
      <c r="A17957" s="2">
        <v>540</v>
      </c>
      <c r="B17957">
        <v>19836</v>
      </c>
      <c r="C17957" s="3">
        <v>12073.568649000001</v>
      </c>
      <c r="D17957" s="2"/>
    </row>
    <row r="17958" spans="1:4" x14ac:dyDescent="0.25">
      <c r="A17958" s="2">
        <v>540</v>
      </c>
      <c r="B17958">
        <v>19837</v>
      </c>
      <c r="C17958" s="3">
        <v>12477.150449000001</v>
      </c>
      <c r="D17958" s="2"/>
    </row>
    <row r="17959" spans="1:4" x14ac:dyDescent="0.25">
      <c r="A17959" s="2">
        <v>540</v>
      </c>
      <c r="B17959">
        <v>19838</v>
      </c>
      <c r="C17959" s="3">
        <v>12585.139552000001</v>
      </c>
      <c r="D17959" s="2"/>
    </row>
    <row r="17960" spans="1:4" x14ac:dyDescent="0.25">
      <c r="A17960" s="2">
        <v>540</v>
      </c>
      <c r="B17960">
        <v>19839</v>
      </c>
      <c r="C17960" s="3">
        <v>14247.481245999999</v>
      </c>
      <c r="D17960" s="2"/>
    </row>
    <row r="17961" spans="1:4" x14ac:dyDescent="0.25">
      <c r="A17961" s="2">
        <v>540</v>
      </c>
      <c r="B17961">
        <v>19840</v>
      </c>
      <c r="C17961" s="3">
        <v>15558.299717</v>
      </c>
      <c r="D17961" s="2"/>
    </row>
    <row r="17962" spans="1:4" x14ac:dyDescent="0.25">
      <c r="A17962" s="2">
        <v>540</v>
      </c>
      <c r="B17962">
        <v>19841</v>
      </c>
      <c r="C17962" s="3">
        <v>16719.10139</v>
      </c>
      <c r="D17962" s="2"/>
    </row>
    <row r="17963" spans="1:4" x14ac:dyDescent="0.25">
      <c r="A17963" s="2">
        <v>540</v>
      </c>
      <c r="B17963">
        <v>19842</v>
      </c>
      <c r="C17963" s="3">
        <v>25310.553297999999</v>
      </c>
      <c r="D17963" s="2"/>
    </row>
    <row r="17964" spans="1:4" x14ac:dyDescent="0.25">
      <c r="A17964" s="2">
        <v>540</v>
      </c>
      <c r="B17964">
        <v>19843</v>
      </c>
      <c r="C17964" s="3">
        <v>25310.553297999999</v>
      </c>
      <c r="D17964" s="2"/>
    </row>
    <row r="17965" spans="1:4" x14ac:dyDescent="0.25">
      <c r="A17965" s="2">
        <v>540</v>
      </c>
      <c r="B17965">
        <v>19844</v>
      </c>
      <c r="C17965" s="3">
        <v>25310.553297999999</v>
      </c>
      <c r="D17965" s="2"/>
    </row>
    <row r="17966" spans="1:4" x14ac:dyDescent="0.25">
      <c r="A17966" s="2">
        <v>540</v>
      </c>
      <c r="B17966">
        <v>19845</v>
      </c>
      <c r="C17966" s="3">
        <v>27864.478136000002</v>
      </c>
      <c r="D17966" s="2"/>
    </row>
    <row r="17967" spans="1:4" x14ac:dyDescent="0.25">
      <c r="A17967" s="2">
        <v>540</v>
      </c>
      <c r="B17967">
        <v>19846</v>
      </c>
      <c r="C17967" s="3">
        <v>14899.014243</v>
      </c>
      <c r="D17967" s="2"/>
    </row>
    <row r="17968" spans="1:4" x14ac:dyDescent="0.25">
      <c r="A17968" s="2">
        <v>540</v>
      </c>
      <c r="B17968">
        <v>19847</v>
      </c>
      <c r="C17968" s="3">
        <v>720.31479999999999</v>
      </c>
      <c r="D17968" s="2"/>
    </row>
    <row r="17969" spans="1:4" x14ac:dyDescent="0.25">
      <c r="A17969" s="2">
        <v>540</v>
      </c>
      <c r="B17969">
        <v>19848</v>
      </c>
      <c r="C17969" s="3">
        <v>144.16045099999999</v>
      </c>
      <c r="D17969" s="2"/>
    </row>
    <row r="17970" spans="1:4" x14ac:dyDescent="0.25">
      <c r="A17970" s="2">
        <v>540</v>
      </c>
      <c r="B17970">
        <v>19849</v>
      </c>
      <c r="C17970" s="3">
        <v>1365.0729449999999</v>
      </c>
      <c r="D17970" s="2"/>
    </row>
    <row r="17971" spans="1:4" x14ac:dyDescent="0.25">
      <c r="A17971" s="2">
        <v>540</v>
      </c>
      <c r="B17971">
        <v>19850</v>
      </c>
      <c r="C17971" s="3">
        <v>4821.3162949999996</v>
      </c>
      <c r="D17971" s="2"/>
    </row>
    <row r="17972" spans="1:4" x14ac:dyDescent="0.25">
      <c r="A17972" s="2">
        <v>540</v>
      </c>
      <c r="B17972">
        <v>19851</v>
      </c>
      <c r="C17972" s="3">
        <v>5074.2114350000002</v>
      </c>
      <c r="D17972" s="2"/>
    </row>
    <row r="17973" spans="1:4" x14ac:dyDescent="0.25">
      <c r="A17973" s="2">
        <v>540</v>
      </c>
      <c r="B17973">
        <v>19852</v>
      </c>
      <c r="C17973" s="3">
        <v>5074.2114350000002</v>
      </c>
      <c r="D17973" s="2"/>
    </row>
    <row r="17974" spans="1:4" x14ac:dyDescent="0.25">
      <c r="A17974" s="2">
        <v>540</v>
      </c>
      <c r="B17974">
        <v>19853</v>
      </c>
      <c r="C17974" s="3">
        <v>5055.0170090000001</v>
      </c>
      <c r="D17974" s="2"/>
    </row>
    <row r="17975" spans="1:4" x14ac:dyDescent="0.25">
      <c r="A17975" s="2">
        <v>540</v>
      </c>
      <c r="B17975">
        <v>19854</v>
      </c>
      <c r="C17975" s="3">
        <v>5766.8587829999997</v>
      </c>
      <c r="D17975" s="2"/>
    </row>
    <row r="17976" spans="1:4" x14ac:dyDescent="0.25">
      <c r="A17976" s="2">
        <v>540</v>
      </c>
      <c r="B17976">
        <v>19856</v>
      </c>
      <c r="C17976" s="3">
        <v>3465.4337759999999</v>
      </c>
      <c r="D17976" s="2"/>
    </row>
    <row r="17977" spans="1:4" x14ac:dyDescent="0.25">
      <c r="A17977" s="2">
        <v>540</v>
      </c>
      <c r="B17977">
        <v>19857</v>
      </c>
      <c r="C17977" s="3">
        <v>3465.4337759999999</v>
      </c>
      <c r="D17977" s="2"/>
    </row>
    <row r="17978" spans="1:4" x14ac:dyDescent="0.25">
      <c r="A17978" s="2">
        <v>540</v>
      </c>
      <c r="B17978">
        <v>19858</v>
      </c>
      <c r="C17978" s="3">
        <v>1555.93732</v>
      </c>
      <c r="D17978" s="2"/>
    </row>
    <row r="17979" spans="1:4" x14ac:dyDescent="0.25">
      <c r="A17979" s="2">
        <v>540</v>
      </c>
      <c r="B17979">
        <v>19859</v>
      </c>
      <c r="C17979" s="3">
        <v>604.20607900000005</v>
      </c>
      <c r="D17979" s="2"/>
    </row>
    <row r="17980" spans="1:4" x14ac:dyDescent="0.25">
      <c r="A17980" s="2">
        <v>540</v>
      </c>
      <c r="B17980">
        <v>19860</v>
      </c>
      <c r="C17980" s="3">
        <v>6208.2042629999996</v>
      </c>
      <c r="D17980" s="2"/>
    </row>
    <row r="17981" spans="1:4" x14ac:dyDescent="0.25">
      <c r="A17981" s="2">
        <v>540</v>
      </c>
      <c r="B17981">
        <v>19861</v>
      </c>
      <c r="C17981" s="3">
        <v>6208.2042629999996</v>
      </c>
      <c r="D17981" s="2"/>
    </row>
    <row r="17982" spans="1:4" x14ac:dyDescent="0.25">
      <c r="A17982" s="2">
        <v>540</v>
      </c>
      <c r="B17982">
        <v>19862</v>
      </c>
      <c r="C17982" s="3">
        <v>6208.2042629999996</v>
      </c>
      <c r="D17982" s="2"/>
    </row>
    <row r="17983" spans="1:4" x14ac:dyDescent="0.25">
      <c r="A17983" s="2">
        <v>540</v>
      </c>
      <c r="B17983">
        <v>19863</v>
      </c>
      <c r="C17983" s="3">
        <v>6208.2042629999996</v>
      </c>
      <c r="D17983" s="2"/>
    </row>
    <row r="17984" spans="1:4" x14ac:dyDescent="0.25">
      <c r="A17984" s="2">
        <v>540</v>
      </c>
      <c r="B17984">
        <v>19864</v>
      </c>
      <c r="C17984" s="3">
        <v>11356.403955</v>
      </c>
      <c r="D17984" s="2"/>
    </row>
    <row r="17985" spans="1:4" x14ac:dyDescent="0.25">
      <c r="A17985" s="2">
        <v>540</v>
      </c>
      <c r="B17985">
        <v>19865</v>
      </c>
      <c r="C17985" s="3">
        <v>8088.1894510000002</v>
      </c>
      <c r="D17985" s="2"/>
    </row>
    <row r="17986" spans="1:4" x14ac:dyDescent="0.25">
      <c r="A17986" s="2">
        <v>540</v>
      </c>
      <c r="B17986">
        <v>19866</v>
      </c>
      <c r="C17986" s="3">
        <v>6918.4680470000003</v>
      </c>
      <c r="D17986" s="2"/>
    </row>
    <row r="17987" spans="1:4" x14ac:dyDescent="0.25">
      <c r="A17987" s="2">
        <v>540</v>
      </c>
      <c r="B17987">
        <v>19867</v>
      </c>
      <c r="C17987" s="3">
        <v>12117.665575000001</v>
      </c>
      <c r="D17987" s="2"/>
    </row>
    <row r="17988" spans="1:4" x14ac:dyDescent="0.25">
      <c r="A17988" s="2">
        <v>540</v>
      </c>
      <c r="B17988">
        <v>19868</v>
      </c>
      <c r="C17988" s="3">
        <v>11923.294688</v>
      </c>
      <c r="D17988" s="2"/>
    </row>
    <row r="17989" spans="1:4" x14ac:dyDescent="0.25">
      <c r="A17989" s="2">
        <v>540</v>
      </c>
      <c r="B17989">
        <v>19869</v>
      </c>
      <c r="C17989" s="3">
        <v>9097.2337619999998</v>
      </c>
      <c r="D17989" s="2"/>
    </row>
    <row r="17990" spans="1:4" x14ac:dyDescent="0.25">
      <c r="A17990" s="2">
        <v>540</v>
      </c>
      <c r="B17990">
        <v>19870</v>
      </c>
      <c r="C17990" s="3">
        <v>10654.721684</v>
      </c>
      <c r="D17990" s="2"/>
    </row>
    <row r="17991" spans="1:4" x14ac:dyDescent="0.25">
      <c r="A17991" s="2">
        <v>540</v>
      </c>
      <c r="B17991">
        <v>19871</v>
      </c>
      <c r="C17991" s="3">
        <v>11047.849343</v>
      </c>
      <c r="D17991" s="2"/>
    </row>
    <row r="17992" spans="1:4" x14ac:dyDescent="0.25">
      <c r="A17992" s="2">
        <v>540</v>
      </c>
      <c r="B17992">
        <v>19872</v>
      </c>
      <c r="C17992" s="3">
        <v>10927.805356999999</v>
      </c>
      <c r="D17992" s="2"/>
    </row>
    <row r="17993" spans="1:4" x14ac:dyDescent="0.25">
      <c r="A17993" s="2">
        <v>540</v>
      </c>
      <c r="B17993">
        <v>19873</v>
      </c>
      <c r="C17993" s="3">
        <v>10633.403652999999</v>
      </c>
      <c r="D17993" s="2"/>
    </row>
    <row r="17994" spans="1:4" x14ac:dyDescent="0.25">
      <c r="A17994" s="2">
        <v>540</v>
      </c>
      <c r="B17994">
        <v>19874</v>
      </c>
      <c r="C17994" s="3">
        <v>9804.980732</v>
      </c>
      <c r="D17994" s="2"/>
    </row>
    <row r="17995" spans="1:4" x14ac:dyDescent="0.25">
      <c r="A17995" s="2">
        <v>540</v>
      </c>
      <c r="B17995">
        <v>19875</v>
      </c>
      <c r="C17995" s="3">
        <v>12475.250518000001</v>
      </c>
      <c r="D17995" s="2"/>
    </row>
    <row r="17996" spans="1:4" x14ac:dyDescent="0.25">
      <c r="A17996" s="2">
        <v>540</v>
      </c>
      <c r="B17996">
        <v>19876</v>
      </c>
      <c r="C17996" s="3">
        <v>11660.313532</v>
      </c>
      <c r="D17996" s="2"/>
    </row>
    <row r="17997" spans="1:4" x14ac:dyDescent="0.25">
      <c r="A17997" s="2">
        <v>540</v>
      </c>
      <c r="B17997">
        <v>19877</v>
      </c>
      <c r="C17997" s="3">
        <v>10837.233383999999</v>
      </c>
      <c r="D17997" s="2"/>
    </row>
    <row r="17998" spans="1:4" x14ac:dyDescent="0.25">
      <c r="A17998" s="2">
        <v>540</v>
      </c>
      <c r="B17998">
        <v>19878</v>
      </c>
      <c r="C17998" s="3">
        <v>10729.337573000001</v>
      </c>
      <c r="D17998" s="2"/>
    </row>
    <row r="17999" spans="1:4" x14ac:dyDescent="0.25">
      <c r="A17999" s="2">
        <v>540</v>
      </c>
      <c r="B17999">
        <v>19879</v>
      </c>
      <c r="C17999" s="3">
        <v>12707.536183</v>
      </c>
      <c r="D17999" s="2"/>
    </row>
    <row r="18000" spans="1:4" x14ac:dyDescent="0.25">
      <c r="A18000" s="2">
        <v>540</v>
      </c>
      <c r="B18000">
        <v>19880</v>
      </c>
      <c r="C18000" s="3">
        <v>12090.282069999999</v>
      </c>
      <c r="D18000" s="2"/>
    </row>
    <row r="18001" spans="1:4" x14ac:dyDescent="0.25">
      <c r="A18001" s="2">
        <v>540</v>
      </c>
      <c r="B18001">
        <v>19881</v>
      </c>
      <c r="C18001" s="3">
        <v>8871.5059999999994</v>
      </c>
      <c r="D18001" s="2"/>
    </row>
    <row r="18002" spans="1:4" x14ac:dyDescent="0.25">
      <c r="A18002" s="2">
        <v>540</v>
      </c>
      <c r="B18002">
        <v>19882</v>
      </c>
      <c r="C18002" s="3">
        <v>7861.3649610000002</v>
      </c>
      <c r="D18002" s="2"/>
    </row>
    <row r="18003" spans="1:4" x14ac:dyDescent="0.25">
      <c r="A18003" s="2">
        <v>540</v>
      </c>
      <c r="B18003">
        <v>19883</v>
      </c>
      <c r="C18003" s="3">
        <v>7861.3649610000002</v>
      </c>
      <c r="D18003" s="2"/>
    </row>
    <row r="18004" spans="1:4" x14ac:dyDescent="0.25">
      <c r="A18004" s="2">
        <v>540</v>
      </c>
      <c r="B18004">
        <v>19884</v>
      </c>
      <c r="C18004" s="3">
        <v>7150.1089140000004</v>
      </c>
      <c r="D18004" s="2"/>
    </row>
    <row r="18005" spans="1:4" x14ac:dyDescent="0.25">
      <c r="A18005" s="2">
        <v>540</v>
      </c>
      <c r="B18005">
        <v>19885</v>
      </c>
      <c r="C18005" s="3">
        <v>6505.2674509999997</v>
      </c>
      <c r="D18005" s="2"/>
    </row>
    <row r="18006" spans="1:4" x14ac:dyDescent="0.25">
      <c r="A18006" s="2">
        <v>540</v>
      </c>
      <c r="B18006">
        <v>19886</v>
      </c>
      <c r="C18006" s="3">
        <v>6704.7760239999998</v>
      </c>
      <c r="D18006" s="2"/>
    </row>
    <row r="18007" spans="1:4" x14ac:dyDescent="0.25">
      <c r="A18007" s="2">
        <v>540</v>
      </c>
      <c r="B18007">
        <v>19887</v>
      </c>
      <c r="C18007" s="3">
        <v>8703.270391</v>
      </c>
      <c r="D18007" s="2"/>
    </row>
    <row r="18008" spans="1:4" x14ac:dyDescent="0.25">
      <c r="A18008" s="2">
        <v>540</v>
      </c>
      <c r="B18008">
        <v>19888</v>
      </c>
      <c r="C18008" s="3">
        <v>7482.7192439999999</v>
      </c>
      <c r="D18008" s="2"/>
    </row>
    <row r="18009" spans="1:4" x14ac:dyDescent="0.25">
      <c r="A18009" s="2">
        <v>540</v>
      </c>
      <c r="B18009">
        <v>19889</v>
      </c>
      <c r="C18009" s="3">
        <v>7482.7192439999999</v>
      </c>
      <c r="D18009" s="2"/>
    </row>
    <row r="18010" spans="1:4" x14ac:dyDescent="0.25">
      <c r="A18010" s="2">
        <v>540</v>
      </c>
      <c r="B18010">
        <v>19890</v>
      </c>
      <c r="C18010" s="3">
        <v>7415.16147</v>
      </c>
      <c r="D18010" s="2"/>
    </row>
    <row r="18011" spans="1:4" x14ac:dyDescent="0.25">
      <c r="A18011" s="2">
        <v>540</v>
      </c>
      <c r="B18011">
        <v>19891</v>
      </c>
      <c r="C18011" s="3">
        <v>6806.6925540000002</v>
      </c>
      <c r="D18011" s="2"/>
    </row>
    <row r="18012" spans="1:4" x14ac:dyDescent="0.25">
      <c r="A18012" s="2">
        <v>540</v>
      </c>
      <c r="B18012">
        <v>19892</v>
      </c>
      <c r="C18012" s="3">
        <v>6491.5358379999998</v>
      </c>
      <c r="D18012" s="2"/>
    </row>
    <row r="18013" spans="1:4" x14ac:dyDescent="0.25">
      <c r="A18013" s="2">
        <v>540</v>
      </c>
      <c r="B18013">
        <v>19893</v>
      </c>
      <c r="C18013" s="3">
        <v>3652.9016620000002</v>
      </c>
      <c r="D18013" s="2"/>
    </row>
    <row r="18014" spans="1:4" x14ac:dyDescent="0.25">
      <c r="A18014" s="2">
        <v>540</v>
      </c>
      <c r="B18014">
        <v>19895</v>
      </c>
      <c r="C18014" s="3">
        <v>18518.128696</v>
      </c>
      <c r="D18014" s="2"/>
    </row>
    <row r="18015" spans="1:4" x14ac:dyDescent="0.25">
      <c r="A18015" s="2">
        <v>540</v>
      </c>
      <c r="B18015">
        <v>19896</v>
      </c>
      <c r="C18015" s="3">
        <v>14649.011219</v>
      </c>
      <c r="D18015" s="2"/>
    </row>
    <row r="18016" spans="1:4" x14ac:dyDescent="0.25">
      <c r="A18016" s="2">
        <v>540</v>
      </c>
      <c r="B18016">
        <v>19897</v>
      </c>
      <c r="C18016" s="3">
        <v>5100.0406080000002</v>
      </c>
      <c r="D18016" s="2"/>
    </row>
    <row r="18017" spans="1:4" x14ac:dyDescent="0.25">
      <c r="A18017" s="2">
        <v>540</v>
      </c>
      <c r="B18017">
        <v>19898</v>
      </c>
      <c r="C18017" s="3">
        <v>5100.0406080000002</v>
      </c>
      <c r="D18017" s="2"/>
    </row>
    <row r="18018" spans="1:4" x14ac:dyDescent="0.25">
      <c r="A18018" s="2">
        <v>540</v>
      </c>
      <c r="B18018">
        <v>19899</v>
      </c>
      <c r="C18018" s="3">
        <v>14758.414631</v>
      </c>
      <c r="D18018" s="2"/>
    </row>
    <row r="18019" spans="1:4" x14ac:dyDescent="0.25">
      <c r="A18019" s="2">
        <v>540</v>
      </c>
      <c r="B18019">
        <v>19900</v>
      </c>
      <c r="C18019" s="3">
        <v>14758.414631</v>
      </c>
      <c r="D18019" s="2"/>
    </row>
    <row r="18020" spans="1:4" x14ac:dyDescent="0.25">
      <c r="A18020" s="2">
        <v>540</v>
      </c>
      <c r="B18020">
        <v>19901</v>
      </c>
      <c r="C18020" s="3">
        <v>24774.304670000001</v>
      </c>
      <c r="D18020" s="2"/>
    </row>
    <row r="18021" spans="1:4" x14ac:dyDescent="0.25">
      <c r="A18021" s="2">
        <v>540</v>
      </c>
      <c r="B18021">
        <v>19902</v>
      </c>
      <c r="C18021" s="3">
        <v>24774.304670000001</v>
      </c>
      <c r="D18021" s="2"/>
    </row>
    <row r="18022" spans="1:4" x14ac:dyDescent="0.25">
      <c r="A18022" s="2">
        <v>540</v>
      </c>
      <c r="B18022">
        <v>19903</v>
      </c>
      <c r="C18022" s="3">
        <v>25941.055938000001</v>
      </c>
      <c r="D18022" s="2"/>
    </row>
    <row r="18023" spans="1:4" x14ac:dyDescent="0.25">
      <c r="A18023" s="2">
        <v>540</v>
      </c>
      <c r="B18023">
        <v>19904</v>
      </c>
      <c r="C18023" s="3">
        <v>23979.812969999999</v>
      </c>
      <c r="D18023" s="2"/>
    </row>
    <row r="18024" spans="1:4" x14ac:dyDescent="0.25">
      <c r="A18024" s="2">
        <v>540</v>
      </c>
      <c r="B18024">
        <v>19905</v>
      </c>
      <c r="C18024" s="3">
        <v>20033.153554</v>
      </c>
      <c r="D18024" s="2"/>
    </row>
    <row r="18025" spans="1:4" x14ac:dyDescent="0.25">
      <c r="A18025" s="2">
        <v>540</v>
      </c>
      <c r="B18025">
        <v>19906</v>
      </c>
      <c r="C18025" s="3">
        <v>17744.72941</v>
      </c>
      <c r="D18025" s="2"/>
    </row>
    <row r="18026" spans="1:4" x14ac:dyDescent="0.25">
      <c r="A18026" s="2">
        <v>540</v>
      </c>
      <c r="B18026">
        <v>19907</v>
      </c>
      <c r="C18026" s="3">
        <v>18005.083418999999</v>
      </c>
      <c r="D18026" s="2"/>
    </row>
    <row r="18027" spans="1:4" x14ac:dyDescent="0.25">
      <c r="A18027" s="2">
        <v>540</v>
      </c>
      <c r="B18027">
        <v>19908</v>
      </c>
      <c r="C18027" s="3">
        <v>18190.501241000002</v>
      </c>
      <c r="D18027" s="2"/>
    </row>
    <row r="18028" spans="1:4" x14ac:dyDescent="0.25">
      <c r="A18028" s="2">
        <v>540</v>
      </c>
      <c r="B18028">
        <v>19909</v>
      </c>
      <c r="C18028" s="3">
        <v>17504.790059999999</v>
      </c>
      <c r="D18028" s="2"/>
    </row>
    <row r="18029" spans="1:4" x14ac:dyDescent="0.25">
      <c r="A18029" s="2">
        <v>540</v>
      </c>
      <c r="B18029">
        <v>19910</v>
      </c>
      <c r="C18029" s="3">
        <v>18386.834127999999</v>
      </c>
      <c r="D18029" s="2"/>
    </row>
    <row r="18030" spans="1:4" x14ac:dyDescent="0.25">
      <c r="A18030" s="2">
        <v>540</v>
      </c>
      <c r="B18030">
        <v>19911</v>
      </c>
      <c r="C18030" s="3">
        <v>18713.970129000001</v>
      </c>
      <c r="D18030" s="2"/>
    </row>
    <row r="18031" spans="1:4" x14ac:dyDescent="0.25">
      <c r="A18031" s="2">
        <v>540</v>
      </c>
      <c r="B18031">
        <v>19912</v>
      </c>
      <c r="C18031" s="3">
        <v>17794.804918999998</v>
      </c>
      <c r="D18031" s="2"/>
    </row>
    <row r="18032" spans="1:4" x14ac:dyDescent="0.25">
      <c r="A18032" s="2">
        <v>540</v>
      </c>
      <c r="B18032">
        <v>19913</v>
      </c>
      <c r="C18032" s="3">
        <v>17392.216039999999</v>
      </c>
      <c r="D18032" s="2"/>
    </row>
    <row r="18033" spans="1:4" x14ac:dyDescent="0.25">
      <c r="A18033" s="2">
        <v>540</v>
      </c>
      <c r="B18033">
        <v>19914</v>
      </c>
      <c r="C18033" s="3">
        <v>18842.808055000001</v>
      </c>
      <c r="D18033" s="2"/>
    </row>
    <row r="18034" spans="1:4" x14ac:dyDescent="0.25">
      <c r="A18034" s="2">
        <v>540</v>
      </c>
      <c r="B18034">
        <v>19915</v>
      </c>
      <c r="C18034" s="3">
        <v>27153.491560999999</v>
      </c>
      <c r="D18034" s="2"/>
    </row>
    <row r="18035" spans="1:4" x14ac:dyDescent="0.25">
      <c r="A18035" s="2">
        <v>540</v>
      </c>
      <c r="B18035">
        <v>19916</v>
      </c>
      <c r="C18035" s="3">
        <v>26664.657491999998</v>
      </c>
      <c r="D18035" s="2"/>
    </row>
    <row r="18036" spans="1:4" x14ac:dyDescent="0.25">
      <c r="A18036" s="2">
        <v>540</v>
      </c>
      <c r="B18036">
        <v>19917</v>
      </c>
      <c r="C18036" s="3">
        <v>26345.956012999999</v>
      </c>
      <c r="D18036" s="2"/>
    </row>
    <row r="18037" spans="1:4" x14ac:dyDescent="0.25">
      <c r="A18037" s="2">
        <v>540</v>
      </c>
      <c r="B18037">
        <v>19918</v>
      </c>
      <c r="C18037" s="3">
        <v>41749.259071</v>
      </c>
      <c r="D18037" s="2"/>
    </row>
    <row r="18038" spans="1:4" x14ac:dyDescent="0.25">
      <c r="A18038" s="2">
        <v>540</v>
      </c>
      <c r="B18038">
        <v>19919</v>
      </c>
      <c r="C18038" s="3">
        <v>41074.901062999998</v>
      </c>
      <c r="D18038" s="2"/>
    </row>
    <row r="18039" spans="1:4" x14ac:dyDescent="0.25">
      <c r="A18039" s="2">
        <v>540</v>
      </c>
      <c r="B18039">
        <v>19920</v>
      </c>
      <c r="C18039" s="3">
        <v>41074.901062999998</v>
      </c>
      <c r="D18039" s="2"/>
    </row>
    <row r="18040" spans="1:4" x14ac:dyDescent="0.25">
      <c r="A18040" s="2">
        <v>540</v>
      </c>
      <c r="B18040">
        <v>19921</v>
      </c>
      <c r="C18040" s="3">
        <v>32693.549716000001</v>
      </c>
      <c r="D18040" s="2"/>
    </row>
    <row r="18041" spans="1:4" x14ac:dyDescent="0.25">
      <c r="A18041" s="2">
        <v>540</v>
      </c>
      <c r="B18041">
        <v>19922</v>
      </c>
      <c r="C18041" s="3">
        <v>37197.143033</v>
      </c>
      <c r="D18041" s="2"/>
    </row>
    <row r="18042" spans="1:4" x14ac:dyDescent="0.25">
      <c r="A18042" s="2">
        <v>540</v>
      </c>
      <c r="B18042">
        <v>19923</v>
      </c>
      <c r="C18042" s="3">
        <v>33287.810393</v>
      </c>
      <c r="D18042" s="2"/>
    </row>
    <row r="18043" spans="1:4" x14ac:dyDescent="0.25">
      <c r="A18043" s="2">
        <v>540</v>
      </c>
      <c r="B18043">
        <v>19924</v>
      </c>
      <c r="C18043" s="3">
        <v>33160.343587000003</v>
      </c>
      <c r="D18043" s="2"/>
    </row>
    <row r="18044" spans="1:4" x14ac:dyDescent="0.25">
      <c r="A18044" s="2">
        <v>540</v>
      </c>
      <c r="B18044">
        <v>19925</v>
      </c>
      <c r="C18044" s="3">
        <v>26680.490033999999</v>
      </c>
      <c r="D18044" s="2"/>
    </row>
    <row r="18045" spans="1:4" x14ac:dyDescent="0.25">
      <c r="A18045" s="2">
        <v>540</v>
      </c>
      <c r="B18045">
        <v>19926</v>
      </c>
      <c r="C18045" s="3">
        <v>21902.941544000001</v>
      </c>
      <c r="D18045" s="2"/>
    </row>
    <row r="18046" spans="1:4" x14ac:dyDescent="0.25">
      <c r="A18046" s="2">
        <v>540</v>
      </c>
      <c r="B18046">
        <v>19927</v>
      </c>
      <c r="C18046" s="3">
        <v>18650.179231999999</v>
      </c>
      <c r="D18046" s="2"/>
    </row>
    <row r="18047" spans="1:4" x14ac:dyDescent="0.25">
      <c r="A18047" s="2">
        <v>540</v>
      </c>
      <c r="B18047">
        <v>19929</v>
      </c>
      <c r="C18047" s="3">
        <v>15765.898526000001</v>
      </c>
      <c r="D18047" s="2"/>
    </row>
    <row r="18048" spans="1:4" x14ac:dyDescent="0.25">
      <c r="A18048" s="2">
        <v>540</v>
      </c>
      <c r="B18048">
        <v>19930</v>
      </c>
      <c r="C18048" s="3">
        <v>14795.949259999999</v>
      </c>
      <c r="D18048" s="2"/>
    </row>
    <row r="18049" spans="1:4" x14ac:dyDescent="0.25">
      <c r="A18049" s="2">
        <v>540</v>
      </c>
      <c r="B18049">
        <v>19931</v>
      </c>
      <c r="C18049" s="3">
        <v>18360.657897000001</v>
      </c>
      <c r="D18049" s="2"/>
    </row>
    <row r="18050" spans="1:4" x14ac:dyDescent="0.25">
      <c r="A18050" s="2">
        <v>540</v>
      </c>
      <c r="B18050">
        <v>19932</v>
      </c>
      <c r="C18050" s="3">
        <v>18813.622450999999</v>
      </c>
      <c r="D18050" s="2"/>
    </row>
    <row r="18051" spans="1:4" x14ac:dyDescent="0.25">
      <c r="A18051" s="2">
        <v>540</v>
      </c>
      <c r="B18051">
        <v>19933</v>
      </c>
      <c r="C18051" s="3">
        <v>18445.070511000002</v>
      </c>
      <c r="D18051" s="2"/>
    </row>
    <row r="18052" spans="1:4" x14ac:dyDescent="0.25">
      <c r="A18052" s="2">
        <v>540</v>
      </c>
      <c r="B18052">
        <v>19934</v>
      </c>
      <c r="C18052" s="3">
        <v>19524.448925000001</v>
      </c>
      <c r="D18052" s="2"/>
    </row>
    <row r="18053" spans="1:4" x14ac:dyDescent="0.25">
      <c r="A18053" s="2">
        <v>540</v>
      </c>
      <c r="B18053">
        <v>19936</v>
      </c>
      <c r="C18053" s="3">
        <v>17371.997608000001</v>
      </c>
      <c r="D18053" s="2"/>
    </row>
    <row r="18054" spans="1:4" x14ac:dyDescent="0.25">
      <c r="A18054" s="2">
        <v>540</v>
      </c>
      <c r="B18054">
        <v>19938</v>
      </c>
      <c r="C18054" s="3">
        <v>18157.181366000001</v>
      </c>
      <c r="D18054" s="2"/>
    </row>
    <row r="18055" spans="1:4" x14ac:dyDescent="0.25">
      <c r="A18055" s="2">
        <v>540</v>
      </c>
      <c r="B18055">
        <v>19940</v>
      </c>
      <c r="C18055" s="3">
        <v>17109.519050999999</v>
      </c>
      <c r="D18055" s="2"/>
    </row>
    <row r="18056" spans="1:4" x14ac:dyDescent="0.25">
      <c r="A18056" s="2">
        <v>540</v>
      </c>
      <c r="B18056">
        <v>19942</v>
      </c>
      <c r="C18056" s="3">
        <v>13537.039615</v>
      </c>
      <c r="D18056" s="2"/>
    </row>
    <row r="18057" spans="1:4" x14ac:dyDescent="0.25">
      <c r="A18057" s="2">
        <v>540</v>
      </c>
      <c r="B18057">
        <v>19944</v>
      </c>
      <c r="C18057" s="3">
        <v>15087.109839000001</v>
      </c>
      <c r="D18057" s="2"/>
    </row>
    <row r="18058" spans="1:4" x14ac:dyDescent="0.25">
      <c r="A18058" s="2">
        <v>540</v>
      </c>
      <c r="B18058">
        <v>19946</v>
      </c>
      <c r="C18058" s="3">
        <v>15738.577611000001</v>
      </c>
      <c r="D18058" s="2"/>
    </row>
    <row r="18059" spans="1:4" x14ac:dyDescent="0.25">
      <c r="A18059" s="2">
        <v>540</v>
      </c>
      <c r="B18059">
        <v>19947</v>
      </c>
      <c r="C18059" s="3">
        <v>699.93013599999995</v>
      </c>
      <c r="D18059" s="2"/>
    </row>
    <row r="18060" spans="1:4" x14ac:dyDescent="0.25">
      <c r="A18060" s="2">
        <v>540</v>
      </c>
      <c r="B18060">
        <v>19948</v>
      </c>
      <c r="C18060" s="3">
        <v>13359.007185</v>
      </c>
      <c r="D18060" s="2"/>
    </row>
    <row r="18061" spans="1:4" x14ac:dyDescent="0.25">
      <c r="A18061" s="2">
        <v>540</v>
      </c>
      <c r="B18061">
        <v>19950</v>
      </c>
      <c r="C18061" s="3">
        <v>13446.477993</v>
      </c>
      <c r="D18061" s="2"/>
    </row>
    <row r="18062" spans="1:4" x14ac:dyDescent="0.25">
      <c r="A18062" s="2">
        <v>540</v>
      </c>
      <c r="B18062">
        <v>19951</v>
      </c>
      <c r="C18062" s="3">
        <v>7986.3648169999997</v>
      </c>
      <c r="D18062" s="2"/>
    </row>
    <row r="18063" spans="1:4" x14ac:dyDescent="0.25">
      <c r="A18063" s="2">
        <v>540</v>
      </c>
      <c r="B18063">
        <v>19952</v>
      </c>
      <c r="C18063" s="3">
        <v>18041.002790999999</v>
      </c>
      <c r="D18063" s="2"/>
    </row>
    <row r="18064" spans="1:4" x14ac:dyDescent="0.25">
      <c r="A18064" s="2">
        <v>540</v>
      </c>
      <c r="B18064">
        <v>19953</v>
      </c>
      <c r="C18064" s="3">
        <v>12387.068590999999</v>
      </c>
      <c r="D18064" s="2"/>
    </row>
    <row r="18065" spans="1:4" x14ac:dyDescent="0.25">
      <c r="A18065" s="2">
        <v>540</v>
      </c>
      <c r="B18065">
        <v>19954</v>
      </c>
      <c r="C18065" s="3">
        <v>9052.2461650000005</v>
      </c>
      <c r="D18065" s="2"/>
    </row>
    <row r="18066" spans="1:4" x14ac:dyDescent="0.25">
      <c r="A18066" s="2">
        <v>540</v>
      </c>
      <c r="B18066">
        <v>19955</v>
      </c>
      <c r="C18066" s="3">
        <v>798.34112400000004</v>
      </c>
      <c r="D18066" s="2"/>
    </row>
    <row r="18067" spans="1:4" x14ac:dyDescent="0.25">
      <c r="A18067" s="2">
        <v>540</v>
      </c>
      <c r="B18067">
        <v>19956</v>
      </c>
      <c r="C18067" s="3">
        <v>1908.2833089999999</v>
      </c>
      <c r="D18067" s="2"/>
    </row>
    <row r="18068" spans="1:4" x14ac:dyDescent="0.25">
      <c r="A18068" s="2">
        <v>540</v>
      </c>
      <c r="B18068">
        <v>19957</v>
      </c>
      <c r="C18068" s="3">
        <v>2068.3272529999999</v>
      </c>
      <c r="D18068" s="2"/>
    </row>
    <row r="18069" spans="1:4" x14ac:dyDescent="0.25">
      <c r="A18069" s="2">
        <v>540</v>
      </c>
      <c r="B18069">
        <v>19958</v>
      </c>
      <c r="C18069" s="3">
        <v>1419.3441809999999</v>
      </c>
      <c r="D18069" s="2"/>
    </row>
    <row r="18070" spans="1:4" x14ac:dyDescent="0.25">
      <c r="A18070" s="2">
        <v>540</v>
      </c>
      <c r="B18070">
        <v>19959</v>
      </c>
      <c r="C18070" s="3">
        <v>2285.3825830000001</v>
      </c>
      <c r="D18070" s="2"/>
    </row>
    <row r="18071" spans="1:4" x14ac:dyDescent="0.25">
      <c r="A18071" s="2">
        <v>540</v>
      </c>
      <c r="B18071">
        <v>19960</v>
      </c>
      <c r="C18071" s="3">
        <v>1463.073672</v>
      </c>
      <c r="D18071" s="2"/>
    </row>
    <row r="18072" spans="1:4" x14ac:dyDescent="0.25">
      <c r="A18072" s="2">
        <v>540</v>
      </c>
      <c r="B18072">
        <v>19961</v>
      </c>
      <c r="C18072" s="3">
        <v>3363.4855859999998</v>
      </c>
      <c r="D18072" s="2"/>
    </row>
    <row r="18073" spans="1:4" x14ac:dyDescent="0.25">
      <c r="A18073" s="2">
        <v>540</v>
      </c>
      <c r="B18073">
        <v>19962</v>
      </c>
      <c r="C18073" s="3">
        <v>3974.310489</v>
      </c>
      <c r="D18073" s="2"/>
    </row>
    <row r="18074" spans="1:4" x14ac:dyDescent="0.25">
      <c r="A18074" s="2">
        <v>540</v>
      </c>
      <c r="B18074">
        <v>19963</v>
      </c>
      <c r="C18074" s="3">
        <v>7163.27405</v>
      </c>
      <c r="D18074" s="2"/>
    </row>
    <row r="18075" spans="1:4" x14ac:dyDescent="0.25">
      <c r="A18075" s="2">
        <v>540</v>
      </c>
      <c r="B18075">
        <v>19964</v>
      </c>
      <c r="C18075" s="3">
        <v>3188.963561</v>
      </c>
      <c r="D18075" s="2"/>
    </row>
    <row r="18076" spans="1:4" x14ac:dyDescent="0.25">
      <c r="A18076" s="2">
        <v>540</v>
      </c>
      <c r="B18076">
        <v>19965</v>
      </c>
      <c r="C18076" s="3">
        <v>3766.4393519999999</v>
      </c>
      <c r="D18076" s="2"/>
    </row>
    <row r="18077" spans="1:4" x14ac:dyDescent="0.25">
      <c r="A18077" s="2">
        <v>540</v>
      </c>
      <c r="B18077">
        <v>19966</v>
      </c>
      <c r="C18077" s="3">
        <v>0</v>
      </c>
      <c r="D18077" s="2"/>
    </row>
    <row r="18078" spans="1:4" x14ac:dyDescent="0.25">
      <c r="A18078" s="2">
        <v>540</v>
      </c>
      <c r="B18078">
        <v>19967</v>
      </c>
      <c r="C18078" s="3">
        <v>2760.89165</v>
      </c>
      <c r="D18078" s="2"/>
    </row>
    <row r="18079" spans="1:4" x14ac:dyDescent="0.25">
      <c r="A18079" s="2">
        <v>540</v>
      </c>
      <c r="B18079">
        <v>19968</v>
      </c>
      <c r="C18079" s="3">
        <v>2225.2349680000002</v>
      </c>
      <c r="D18079" s="2"/>
    </row>
    <row r="18080" spans="1:4" x14ac:dyDescent="0.25">
      <c r="A18080" s="2">
        <v>540</v>
      </c>
      <c r="B18080">
        <v>19969</v>
      </c>
      <c r="C18080" s="3">
        <v>1687.7763950000001</v>
      </c>
      <c r="D18080" s="2"/>
    </row>
    <row r="18081" spans="1:4" x14ac:dyDescent="0.25">
      <c r="A18081" s="2">
        <v>540</v>
      </c>
      <c r="B18081">
        <v>19970</v>
      </c>
      <c r="C18081" s="3">
        <v>1618.3881200000001</v>
      </c>
      <c r="D18081" s="2"/>
    </row>
    <row r="18082" spans="1:4" x14ac:dyDescent="0.25">
      <c r="A18082" s="2">
        <v>540</v>
      </c>
      <c r="B18082">
        <v>19971</v>
      </c>
      <c r="C18082" s="3">
        <v>3387.6244740000002</v>
      </c>
      <c r="D18082" s="2"/>
    </row>
    <row r="18083" spans="1:4" x14ac:dyDescent="0.25">
      <c r="A18083" s="2">
        <v>540</v>
      </c>
      <c r="B18083">
        <v>19972</v>
      </c>
      <c r="C18083" s="3">
        <v>2765.4238909999999</v>
      </c>
      <c r="D18083" s="2"/>
    </row>
    <row r="18084" spans="1:4" x14ac:dyDescent="0.25">
      <c r="A18084" s="2">
        <v>540</v>
      </c>
      <c r="B18084">
        <v>19973</v>
      </c>
      <c r="C18084" s="3">
        <v>6697.6814130000002</v>
      </c>
      <c r="D18084" s="2"/>
    </row>
    <row r="18085" spans="1:4" x14ac:dyDescent="0.25">
      <c r="A18085" s="2">
        <v>540</v>
      </c>
      <c r="B18085">
        <v>19974</v>
      </c>
      <c r="C18085" s="3">
        <v>6201.696524</v>
      </c>
      <c r="D18085" s="2"/>
    </row>
    <row r="18086" spans="1:4" x14ac:dyDescent="0.25">
      <c r="A18086" s="2">
        <v>540</v>
      </c>
      <c r="B18086">
        <v>19975</v>
      </c>
      <c r="C18086" s="3">
        <v>7207.8701760000004</v>
      </c>
      <c r="D18086" s="2"/>
    </row>
    <row r="18087" spans="1:4" x14ac:dyDescent="0.25">
      <c r="A18087" s="2">
        <v>540</v>
      </c>
      <c r="B18087">
        <v>19976</v>
      </c>
      <c r="C18087" s="3">
        <v>7043.523451</v>
      </c>
      <c r="D18087" s="2"/>
    </row>
    <row r="18088" spans="1:4" x14ac:dyDescent="0.25">
      <c r="A18088" s="2">
        <v>540</v>
      </c>
      <c r="B18088">
        <v>19977</v>
      </c>
      <c r="C18088" s="3">
        <v>2966.4174250000001</v>
      </c>
      <c r="D18088" s="2"/>
    </row>
    <row r="18089" spans="1:4" x14ac:dyDescent="0.25">
      <c r="A18089" s="2">
        <v>540</v>
      </c>
      <c r="B18089">
        <v>19978</v>
      </c>
      <c r="C18089" s="3">
        <v>2966.4174250000001</v>
      </c>
      <c r="D18089" s="2"/>
    </row>
    <row r="18090" spans="1:4" x14ac:dyDescent="0.25">
      <c r="A18090" s="2">
        <v>540</v>
      </c>
      <c r="B18090">
        <v>19979</v>
      </c>
      <c r="C18090" s="3">
        <v>925.05113400000005</v>
      </c>
      <c r="D18090" s="2"/>
    </row>
    <row r="18091" spans="1:4" x14ac:dyDescent="0.25">
      <c r="A18091" s="2">
        <v>540</v>
      </c>
      <c r="B18091">
        <v>19980</v>
      </c>
      <c r="C18091" s="3">
        <v>151.59324799999999</v>
      </c>
      <c r="D18091" s="2"/>
    </row>
    <row r="18092" spans="1:4" x14ac:dyDescent="0.25">
      <c r="A18092" s="2">
        <v>540</v>
      </c>
      <c r="B18092">
        <v>19981</v>
      </c>
      <c r="C18092" s="3">
        <v>1293.821007</v>
      </c>
      <c r="D18092" s="2"/>
    </row>
    <row r="18093" spans="1:4" x14ac:dyDescent="0.25">
      <c r="A18093" s="2">
        <v>540</v>
      </c>
      <c r="B18093">
        <v>19982</v>
      </c>
      <c r="C18093" s="3">
        <v>1579.040876</v>
      </c>
      <c r="D18093" s="2"/>
    </row>
    <row r="18094" spans="1:4" x14ac:dyDescent="0.25">
      <c r="A18094" s="2">
        <v>540</v>
      </c>
      <c r="B18094">
        <v>19984</v>
      </c>
      <c r="C18094" s="3">
        <v>18936.261597000001</v>
      </c>
      <c r="D18094" s="2"/>
    </row>
    <row r="18095" spans="1:4" x14ac:dyDescent="0.25">
      <c r="A18095" s="2">
        <v>540</v>
      </c>
      <c r="B18095">
        <v>19985</v>
      </c>
      <c r="C18095" s="3">
        <v>12841.984587000001</v>
      </c>
      <c r="D18095" s="2"/>
    </row>
    <row r="18096" spans="1:4" x14ac:dyDescent="0.25">
      <c r="A18096" s="2">
        <v>540</v>
      </c>
      <c r="B18096">
        <v>19986</v>
      </c>
      <c r="C18096" s="3">
        <v>9386.594744</v>
      </c>
      <c r="D18096" s="2"/>
    </row>
    <row r="18097" spans="1:4" x14ac:dyDescent="0.25">
      <c r="A18097" s="2">
        <v>540</v>
      </c>
      <c r="B18097">
        <v>19987</v>
      </c>
      <c r="C18097" s="3">
        <v>9386.594744</v>
      </c>
      <c r="D18097" s="2"/>
    </row>
    <row r="18098" spans="1:4" x14ac:dyDescent="0.25">
      <c r="A18098" s="2">
        <v>540</v>
      </c>
      <c r="B18098">
        <v>19988</v>
      </c>
      <c r="C18098" s="3">
        <v>10701.09462</v>
      </c>
      <c r="D18098" s="2"/>
    </row>
    <row r="18099" spans="1:4" x14ac:dyDescent="0.25">
      <c r="A18099" s="2">
        <v>540</v>
      </c>
      <c r="B18099">
        <v>19989</v>
      </c>
      <c r="C18099" s="3">
        <v>10701.09462</v>
      </c>
      <c r="D18099" s="2"/>
    </row>
    <row r="18100" spans="1:4" x14ac:dyDescent="0.25">
      <c r="A18100" s="2">
        <v>540</v>
      </c>
      <c r="B18100">
        <v>19990</v>
      </c>
      <c r="C18100" s="3">
        <v>9041.9815249999992</v>
      </c>
      <c r="D18100" s="2"/>
    </row>
    <row r="18101" spans="1:4" x14ac:dyDescent="0.25">
      <c r="A18101" s="2">
        <v>540</v>
      </c>
      <c r="B18101">
        <v>19991</v>
      </c>
      <c r="C18101" s="3">
        <v>9084.2647519999991</v>
      </c>
      <c r="D18101" s="2"/>
    </row>
    <row r="18102" spans="1:4" x14ac:dyDescent="0.25">
      <c r="A18102" s="2">
        <v>540</v>
      </c>
      <c r="B18102">
        <v>19992</v>
      </c>
      <c r="C18102" s="3">
        <v>9485.6077320000004</v>
      </c>
      <c r="D18102" s="2"/>
    </row>
    <row r="18103" spans="1:4" x14ac:dyDescent="0.25">
      <c r="A18103" s="2">
        <v>540</v>
      </c>
      <c r="B18103">
        <v>19993</v>
      </c>
      <c r="C18103" s="3">
        <v>15301.192641</v>
      </c>
      <c r="D18103" s="2"/>
    </row>
    <row r="18104" spans="1:4" x14ac:dyDescent="0.25">
      <c r="A18104" s="2">
        <v>540</v>
      </c>
      <c r="B18104">
        <v>19994</v>
      </c>
      <c r="C18104" s="3">
        <v>13698.076254</v>
      </c>
      <c r="D18104" s="2"/>
    </row>
    <row r="18105" spans="1:4" x14ac:dyDescent="0.25">
      <c r="A18105" s="2">
        <v>540</v>
      </c>
      <c r="B18105">
        <v>19995</v>
      </c>
      <c r="C18105" s="3">
        <v>8750.8657860000003</v>
      </c>
      <c r="D18105" s="2"/>
    </row>
    <row r="18106" spans="1:4" x14ac:dyDescent="0.25">
      <c r="A18106" s="2">
        <v>540</v>
      </c>
      <c r="B18106">
        <v>19996</v>
      </c>
      <c r="C18106" s="3">
        <v>11259.441665</v>
      </c>
      <c r="D18106" s="2"/>
    </row>
    <row r="18107" spans="1:4" x14ac:dyDescent="0.25">
      <c r="A18107" s="2">
        <v>540</v>
      </c>
      <c r="B18107">
        <v>19997</v>
      </c>
      <c r="C18107" s="3">
        <v>11259.441665</v>
      </c>
      <c r="D18107" s="2"/>
    </row>
    <row r="18108" spans="1:4" x14ac:dyDescent="0.25">
      <c r="A18108" s="2">
        <v>540</v>
      </c>
      <c r="B18108">
        <v>19998</v>
      </c>
      <c r="C18108" s="3">
        <v>7791.3694310000001</v>
      </c>
      <c r="D18108" s="2"/>
    </row>
    <row r="18109" spans="1:4" x14ac:dyDescent="0.25">
      <c r="A18109" s="2">
        <v>540</v>
      </c>
      <c r="B18109">
        <v>19999</v>
      </c>
      <c r="C18109" s="3">
        <v>9709.7406800000008</v>
      </c>
      <c r="D18109" s="2"/>
    </row>
    <row r="18110" spans="1:4" x14ac:dyDescent="0.25">
      <c r="A18110" s="2">
        <v>540</v>
      </c>
      <c r="B18110">
        <v>20000</v>
      </c>
      <c r="C18110" s="3">
        <v>9683.6701730000004</v>
      </c>
      <c r="D18110" s="2"/>
    </row>
    <row r="18111" spans="1:4" x14ac:dyDescent="0.25">
      <c r="A18111" s="2">
        <v>540</v>
      </c>
      <c r="B18111">
        <v>20001</v>
      </c>
      <c r="C18111" s="3">
        <v>11397.900121999999</v>
      </c>
      <c r="D18111" s="2"/>
    </row>
    <row r="18112" spans="1:4" x14ac:dyDescent="0.25">
      <c r="A18112" s="2">
        <v>540</v>
      </c>
      <c r="B18112">
        <v>20002</v>
      </c>
      <c r="C18112" s="3">
        <v>8512.7191440000006</v>
      </c>
      <c r="D18112" s="2"/>
    </row>
    <row r="18113" spans="1:4" x14ac:dyDescent="0.25">
      <c r="A18113" s="2">
        <v>540</v>
      </c>
      <c r="B18113">
        <v>20003</v>
      </c>
      <c r="C18113" s="3">
        <v>17547.626466000002</v>
      </c>
      <c r="D18113" s="2"/>
    </row>
    <row r="18114" spans="1:4" x14ac:dyDescent="0.25">
      <c r="A18114" s="2">
        <v>540</v>
      </c>
      <c r="B18114">
        <v>20004</v>
      </c>
      <c r="C18114" s="3">
        <v>18555.44268</v>
      </c>
      <c r="D18114" s="2"/>
    </row>
    <row r="18115" spans="1:4" x14ac:dyDescent="0.25">
      <c r="A18115" s="2">
        <v>540</v>
      </c>
      <c r="B18115">
        <v>20005</v>
      </c>
      <c r="C18115" s="3">
        <v>5171.4081690000003</v>
      </c>
      <c r="D18115" s="2"/>
    </row>
    <row r="18116" spans="1:4" x14ac:dyDescent="0.25">
      <c r="A18116" s="2">
        <v>540</v>
      </c>
      <c r="B18116">
        <v>20006</v>
      </c>
      <c r="C18116" s="3">
        <v>2090.6311350000001</v>
      </c>
      <c r="D18116" s="2"/>
    </row>
    <row r="18117" spans="1:4" x14ac:dyDescent="0.25">
      <c r="A18117" s="2">
        <v>540</v>
      </c>
      <c r="B18117">
        <v>20007</v>
      </c>
      <c r="C18117" s="3">
        <v>2770.6963799999999</v>
      </c>
      <c r="D18117" s="2"/>
    </row>
    <row r="18118" spans="1:4" x14ac:dyDescent="0.25">
      <c r="A18118" s="2">
        <v>540</v>
      </c>
      <c r="B18118">
        <v>20008</v>
      </c>
      <c r="C18118" s="3">
        <v>833.25132299999996</v>
      </c>
      <c r="D18118" s="2"/>
    </row>
    <row r="18119" spans="1:4" x14ac:dyDescent="0.25">
      <c r="A18119" s="2">
        <v>540</v>
      </c>
      <c r="B18119">
        <v>20009</v>
      </c>
      <c r="C18119" s="3">
        <v>0</v>
      </c>
      <c r="D18119" s="2"/>
    </row>
    <row r="18120" spans="1:4" x14ac:dyDescent="0.25">
      <c r="A18120" s="2">
        <v>540</v>
      </c>
      <c r="B18120">
        <v>20010</v>
      </c>
      <c r="C18120" s="3">
        <v>6804.6949729999997</v>
      </c>
      <c r="D18120" s="2"/>
    </row>
    <row r="18121" spans="1:4" x14ac:dyDescent="0.25">
      <c r="A18121" s="2">
        <v>540</v>
      </c>
      <c r="B18121">
        <v>20011</v>
      </c>
      <c r="C18121" s="3">
        <v>1051.827724</v>
      </c>
      <c r="D18121" s="2"/>
    </row>
    <row r="18122" spans="1:4" x14ac:dyDescent="0.25">
      <c r="A18122" s="2">
        <v>540</v>
      </c>
      <c r="B18122">
        <v>20012</v>
      </c>
      <c r="C18122" s="3">
        <v>1852.6939130000001</v>
      </c>
      <c r="D18122" s="2"/>
    </row>
    <row r="18123" spans="1:4" x14ac:dyDescent="0.25">
      <c r="A18123" s="2">
        <v>540</v>
      </c>
      <c r="B18123">
        <v>20013</v>
      </c>
      <c r="C18123" s="3">
        <v>2328.1857479999999</v>
      </c>
      <c r="D18123" s="2"/>
    </row>
    <row r="18124" spans="1:4" x14ac:dyDescent="0.25">
      <c r="A18124" s="2">
        <v>540</v>
      </c>
      <c r="B18124">
        <v>20014</v>
      </c>
      <c r="C18124" s="3">
        <v>2328.1857479999999</v>
      </c>
      <c r="D18124" s="2"/>
    </row>
    <row r="18125" spans="1:4" x14ac:dyDescent="0.25">
      <c r="A18125" s="2">
        <v>540</v>
      </c>
      <c r="B18125">
        <v>20015</v>
      </c>
      <c r="C18125" s="3">
        <v>1897.2407470000001</v>
      </c>
      <c r="D18125" s="2"/>
    </row>
    <row r="18126" spans="1:4" x14ac:dyDescent="0.25">
      <c r="A18126" s="2">
        <v>540</v>
      </c>
      <c r="B18126">
        <v>20016</v>
      </c>
      <c r="C18126" s="3">
        <v>1897.2407470000001</v>
      </c>
      <c r="D18126" s="2"/>
    </row>
    <row r="18127" spans="1:4" x14ac:dyDescent="0.25">
      <c r="A18127" s="2">
        <v>540</v>
      </c>
      <c r="B18127">
        <v>20017</v>
      </c>
      <c r="C18127" s="3">
        <v>1819.0817440000001</v>
      </c>
      <c r="D18127" s="2"/>
    </row>
    <row r="18128" spans="1:4" x14ac:dyDescent="0.25">
      <c r="A18128" s="2">
        <v>540</v>
      </c>
      <c r="B18128">
        <v>20018</v>
      </c>
      <c r="C18128" s="3">
        <v>563.91676900000004</v>
      </c>
      <c r="D18128" s="2"/>
    </row>
    <row r="18129" spans="1:4" x14ac:dyDescent="0.25">
      <c r="A18129" s="2">
        <v>540</v>
      </c>
      <c r="B18129">
        <v>20019</v>
      </c>
      <c r="C18129" s="3">
        <v>312.94883599999997</v>
      </c>
      <c r="D18129" s="2"/>
    </row>
    <row r="18130" spans="1:4" x14ac:dyDescent="0.25">
      <c r="A18130" s="2">
        <v>540</v>
      </c>
      <c r="B18130">
        <v>20020</v>
      </c>
      <c r="C18130" s="3">
        <v>845.82757800000002</v>
      </c>
      <c r="D18130" s="2"/>
    </row>
    <row r="18131" spans="1:4" x14ac:dyDescent="0.25">
      <c r="A18131" s="2">
        <v>540</v>
      </c>
      <c r="B18131">
        <v>20021</v>
      </c>
      <c r="C18131" s="3">
        <v>897.31537300000002</v>
      </c>
      <c r="D18131" s="2"/>
    </row>
    <row r="18132" spans="1:4" x14ac:dyDescent="0.25">
      <c r="A18132" s="2">
        <v>540</v>
      </c>
      <c r="B18132">
        <v>20022</v>
      </c>
      <c r="C18132" s="3">
        <v>1914.057151</v>
      </c>
      <c r="D18132" s="2"/>
    </row>
    <row r="18133" spans="1:4" x14ac:dyDescent="0.25">
      <c r="A18133" s="2">
        <v>540</v>
      </c>
      <c r="B18133">
        <v>20023</v>
      </c>
      <c r="C18133" s="3">
        <v>141.858237</v>
      </c>
      <c r="D18133" s="2"/>
    </row>
    <row r="18134" spans="1:4" x14ac:dyDescent="0.25">
      <c r="A18134" s="2">
        <v>540</v>
      </c>
      <c r="B18134">
        <v>20024</v>
      </c>
      <c r="C18134" s="3">
        <v>1463.094895</v>
      </c>
      <c r="D18134" s="2"/>
    </row>
    <row r="18135" spans="1:4" x14ac:dyDescent="0.25">
      <c r="A18135" s="2">
        <v>540</v>
      </c>
      <c r="B18135">
        <v>20025</v>
      </c>
      <c r="C18135" s="3">
        <v>10521.897107999999</v>
      </c>
      <c r="D18135" s="2"/>
    </row>
    <row r="18136" spans="1:4" x14ac:dyDescent="0.25">
      <c r="A18136" s="2">
        <v>540</v>
      </c>
      <c r="B18136">
        <v>20026</v>
      </c>
      <c r="C18136" s="3">
        <v>25462.183323000001</v>
      </c>
      <c r="D18136" s="2"/>
    </row>
    <row r="18137" spans="1:4" x14ac:dyDescent="0.25">
      <c r="A18137" s="2">
        <v>540</v>
      </c>
      <c r="B18137">
        <v>20027</v>
      </c>
      <c r="C18137" s="3">
        <v>25927.291809999999</v>
      </c>
      <c r="D18137" s="2"/>
    </row>
    <row r="18138" spans="1:4" x14ac:dyDescent="0.25">
      <c r="A18138" s="2">
        <v>540</v>
      </c>
      <c r="B18138">
        <v>20028</v>
      </c>
      <c r="C18138" s="3">
        <v>25635.166646999998</v>
      </c>
      <c r="D18138" s="2"/>
    </row>
    <row r="18139" spans="1:4" x14ac:dyDescent="0.25">
      <c r="A18139" s="2">
        <v>540</v>
      </c>
      <c r="B18139">
        <v>20029</v>
      </c>
      <c r="C18139" s="3">
        <v>10563.897107999999</v>
      </c>
      <c r="D18139" s="2"/>
    </row>
    <row r="18140" spans="1:4" x14ac:dyDescent="0.25">
      <c r="A18140" s="2">
        <v>540</v>
      </c>
      <c r="B18140">
        <v>20030</v>
      </c>
      <c r="C18140" s="3">
        <v>61925.285226</v>
      </c>
      <c r="D18140" s="2"/>
    </row>
    <row r="18141" spans="1:4" x14ac:dyDescent="0.25">
      <c r="A18141" s="2">
        <v>540</v>
      </c>
      <c r="B18141">
        <v>20031</v>
      </c>
      <c r="C18141" s="3">
        <v>54232.460282</v>
      </c>
      <c r="D18141" s="2"/>
    </row>
    <row r="18142" spans="1:4" x14ac:dyDescent="0.25">
      <c r="A18142" s="2">
        <v>540</v>
      </c>
      <c r="B18142">
        <v>20032</v>
      </c>
      <c r="C18142" s="3">
        <v>39907.429368999998</v>
      </c>
      <c r="D18142" s="2"/>
    </row>
    <row r="18143" spans="1:4" x14ac:dyDescent="0.25">
      <c r="A18143" s="2">
        <v>540</v>
      </c>
      <c r="B18143">
        <v>20033</v>
      </c>
      <c r="C18143" s="3">
        <v>44380.250288000003</v>
      </c>
      <c r="D18143" s="2"/>
    </row>
    <row r="18144" spans="1:4" x14ac:dyDescent="0.25">
      <c r="A18144" s="2">
        <v>540</v>
      </c>
      <c r="B18144">
        <v>20034</v>
      </c>
      <c r="C18144" s="3">
        <v>44289.171438999998</v>
      </c>
      <c r="D18144" s="2"/>
    </row>
    <row r="18145" spans="1:4" x14ac:dyDescent="0.25">
      <c r="A18145" s="2">
        <v>540</v>
      </c>
      <c r="B18145">
        <v>20035</v>
      </c>
      <c r="C18145" s="3">
        <v>45945.819826999999</v>
      </c>
      <c r="D18145" s="2"/>
    </row>
    <row r="18146" spans="1:4" x14ac:dyDescent="0.25">
      <c r="A18146" s="2">
        <v>540</v>
      </c>
      <c r="B18146">
        <v>20036</v>
      </c>
      <c r="C18146" s="3">
        <v>11069.748081</v>
      </c>
      <c r="D18146" s="2"/>
    </row>
    <row r="18147" spans="1:4" x14ac:dyDescent="0.25">
      <c r="A18147" s="2">
        <v>540</v>
      </c>
      <c r="B18147">
        <v>20037</v>
      </c>
      <c r="C18147" s="3">
        <v>11069.748081</v>
      </c>
      <c r="D18147" s="2"/>
    </row>
    <row r="18148" spans="1:4" x14ac:dyDescent="0.25">
      <c r="A18148" s="2">
        <v>540</v>
      </c>
      <c r="B18148">
        <v>20038</v>
      </c>
      <c r="C18148" s="3">
        <v>7126.3442500000001</v>
      </c>
      <c r="D18148" s="2"/>
    </row>
    <row r="18149" spans="1:4" x14ac:dyDescent="0.25">
      <c r="A18149" s="2">
        <v>540</v>
      </c>
      <c r="B18149">
        <v>20039</v>
      </c>
      <c r="C18149" s="3">
        <v>7126.3442500000001</v>
      </c>
      <c r="D18149" s="2"/>
    </row>
    <row r="18150" spans="1:4" x14ac:dyDescent="0.25">
      <c r="A18150" s="2">
        <v>540</v>
      </c>
      <c r="B18150">
        <v>20040</v>
      </c>
      <c r="C18150" s="3">
        <v>8425.1918210000003</v>
      </c>
      <c r="D18150" s="2"/>
    </row>
    <row r="18151" spans="1:4" x14ac:dyDescent="0.25">
      <c r="A18151" s="2">
        <v>540</v>
      </c>
      <c r="B18151">
        <v>20041</v>
      </c>
      <c r="C18151" s="3">
        <v>2237.5548690000001</v>
      </c>
      <c r="D18151" s="2"/>
    </row>
    <row r="18152" spans="1:4" x14ac:dyDescent="0.25">
      <c r="A18152" s="2">
        <v>540</v>
      </c>
      <c r="B18152">
        <v>20042</v>
      </c>
      <c r="C18152" s="3">
        <v>2326.9760919999999</v>
      </c>
      <c r="D18152" s="2"/>
    </row>
    <row r="18153" spans="1:4" x14ac:dyDescent="0.25">
      <c r="A18153" s="2">
        <v>540</v>
      </c>
      <c r="B18153">
        <v>20043</v>
      </c>
      <c r="C18153" s="3">
        <v>4087.5876579999999</v>
      </c>
      <c r="D18153" s="2"/>
    </row>
    <row r="18154" spans="1:4" x14ac:dyDescent="0.25">
      <c r="A18154" s="2">
        <v>540</v>
      </c>
      <c r="B18154">
        <v>20044</v>
      </c>
      <c r="C18154" s="3">
        <v>4087.5876579999999</v>
      </c>
      <c r="D18154" s="2"/>
    </row>
    <row r="18155" spans="1:4" x14ac:dyDescent="0.25">
      <c r="A18155" s="2">
        <v>540</v>
      </c>
      <c r="B18155">
        <v>20045</v>
      </c>
      <c r="C18155" s="3">
        <v>1688.957537</v>
      </c>
      <c r="D18155" s="2"/>
    </row>
    <row r="18156" spans="1:4" x14ac:dyDescent="0.25">
      <c r="A18156" s="2">
        <v>540</v>
      </c>
      <c r="B18156">
        <v>20046</v>
      </c>
      <c r="C18156" s="3">
        <v>1688.957537</v>
      </c>
      <c r="D18156" s="2"/>
    </row>
    <row r="18157" spans="1:4" x14ac:dyDescent="0.25">
      <c r="A18157" s="2">
        <v>540</v>
      </c>
      <c r="B18157">
        <v>20047</v>
      </c>
      <c r="C18157" s="3">
        <v>2343.1736219999998</v>
      </c>
      <c r="D18157" s="2"/>
    </row>
    <row r="18158" spans="1:4" x14ac:dyDescent="0.25">
      <c r="A18158" s="2">
        <v>540</v>
      </c>
      <c r="B18158">
        <v>20048</v>
      </c>
      <c r="C18158" s="3">
        <v>2343.1736219999998</v>
      </c>
      <c r="D18158" s="2"/>
    </row>
    <row r="18159" spans="1:4" x14ac:dyDescent="0.25">
      <c r="A18159" s="2">
        <v>540</v>
      </c>
      <c r="B18159">
        <v>20049</v>
      </c>
      <c r="C18159" s="3">
        <v>2095.1426390000001</v>
      </c>
      <c r="D18159" s="2"/>
    </row>
    <row r="18160" spans="1:4" x14ac:dyDescent="0.25">
      <c r="A18160" s="2">
        <v>540</v>
      </c>
      <c r="B18160">
        <v>20050</v>
      </c>
      <c r="C18160" s="3">
        <v>424.234983</v>
      </c>
      <c r="D18160" s="2"/>
    </row>
    <row r="18161" spans="1:4" x14ac:dyDescent="0.25">
      <c r="A18161" s="2">
        <v>540</v>
      </c>
      <c r="B18161">
        <v>20051</v>
      </c>
      <c r="C18161" s="3">
        <v>424.234983</v>
      </c>
      <c r="D18161" s="2"/>
    </row>
    <row r="18162" spans="1:4" x14ac:dyDescent="0.25">
      <c r="A18162" s="2">
        <v>540</v>
      </c>
      <c r="B18162">
        <v>20052</v>
      </c>
      <c r="C18162" s="3">
        <v>1154.2590279999999</v>
      </c>
      <c r="D18162" s="2"/>
    </row>
    <row r="18163" spans="1:4" x14ac:dyDescent="0.25">
      <c r="A18163" s="2">
        <v>540</v>
      </c>
      <c r="B18163">
        <v>20053</v>
      </c>
      <c r="C18163" s="3">
        <v>5317.2363070000001</v>
      </c>
      <c r="D18163" s="2"/>
    </row>
    <row r="18164" spans="1:4" x14ac:dyDescent="0.25">
      <c r="A18164" s="2">
        <v>540</v>
      </c>
      <c r="B18164">
        <v>20054</v>
      </c>
      <c r="C18164" s="3">
        <v>18505.313352000001</v>
      </c>
      <c r="D18164" s="2"/>
    </row>
    <row r="18165" spans="1:4" x14ac:dyDescent="0.25">
      <c r="A18165" s="2">
        <v>540</v>
      </c>
      <c r="B18165">
        <v>20055</v>
      </c>
      <c r="C18165" s="3">
        <v>8038.0908550000004</v>
      </c>
      <c r="D18165" s="2"/>
    </row>
    <row r="18166" spans="1:4" x14ac:dyDescent="0.25">
      <c r="A18166" s="2">
        <v>540</v>
      </c>
      <c r="B18166">
        <v>20056</v>
      </c>
      <c r="C18166" s="3">
        <v>10944.06265</v>
      </c>
      <c r="D18166" s="2"/>
    </row>
    <row r="18167" spans="1:4" x14ac:dyDescent="0.25">
      <c r="A18167" s="2">
        <v>540</v>
      </c>
      <c r="B18167">
        <v>20057</v>
      </c>
      <c r="C18167" s="3">
        <v>11788.319727</v>
      </c>
      <c r="D18167" s="2"/>
    </row>
    <row r="18168" spans="1:4" x14ac:dyDescent="0.25">
      <c r="A18168" s="2">
        <v>540</v>
      </c>
      <c r="B18168">
        <v>20058</v>
      </c>
      <c r="C18168" s="3">
        <v>9282.7628989999994</v>
      </c>
      <c r="D18168" s="2"/>
    </row>
    <row r="18169" spans="1:4" x14ac:dyDescent="0.25">
      <c r="A18169" s="2">
        <v>540</v>
      </c>
      <c r="B18169">
        <v>20059</v>
      </c>
      <c r="C18169" s="3">
        <v>13015.35836</v>
      </c>
      <c r="D18169" s="2"/>
    </row>
    <row r="18170" spans="1:4" x14ac:dyDescent="0.25">
      <c r="A18170" s="2">
        <v>540</v>
      </c>
      <c r="B18170">
        <v>20060</v>
      </c>
      <c r="C18170" s="3">
        <v>12489.925423999999</v>
      </c>
      <c r="D18170" s="2"/>
    </row>
    <row r="18171" spans="1:4" x14ac:dyDescent="0.25">
      <c r="A18171" s="2">
        <v>540</v>
      </c>
      <c r="B18171">
        <v>20061</v>
      </c>
      <c r="C18171" s="3">
        <v>12489.925423999999</v>
      </c>
      <c r="D18171" s="2"/>
    </row>
    <row r="18172" spans="1:4" x14ac:dyDescent="0.25">
      <c r="A18172" s="2">
        <v>540</v>
      </c>
      <c r="B18172">
        <v>20062</v>
      </c>
      <c r="C18172" s="3">
        <v>5711.448977</v>
      </c>
      <c r="D18172" s="2"/>
    </row>
    <row r="18173" spans="1:4" x14ac:dyDescent="0.25">
      <c r="A18173" s="2">
        <v>540</v>
      </c>
      <c r="B18173">
        <v>20063</v>
      </c>
      <c r="C18173" s="3">
        <v>5711.448977</v>
      </c>
      <c r="D18173" s="2"/>
    </row>
    <row r="18174" spans="1:4" x14ac:dyDescent="0.25">
      <c r="A18174" s="2">
        <v>540</v>
      </c>
      <c r="B18174">
        <v>20064</v>
      </c>
      <c r="C18174" s="3">
        <v>6347.1012700000001</v>
      </c>
      <c r="D18174" s="2"/>
    </row>
    <row r="18175" spans="1:4" x14ac:dyDescent="0.25">
      <c r="A18175" s="2">
        <v>540</v>
      </c>
      <c r="B18175">
        <v>20065</v>
      </c>
      <c r="C18175" s="3">
        <v>6347.1012700000001</v>
      </c>
      <c r="D18175" s="2"/>
    </row>
    <row r="18176" spans="1:4" x14ac:dyDescent="0.25">
      <c r="A18176" s="2">
        <v>540</v>
      </c>
      <c r="B18176">
        <v>20066</v>
      </c>
      <c r="C18176" s="3">
        <v>9433.9256399999995</v>
      </c>
      <c r="D18176" s="2"/>
    </row>
    <row r="18177" spans="1:4" x14ac:dyDescent="0.25">
      <c r="A18177" s="2">
        <v>540</v>
      </c>
      <c r="B18177">
        <v>20067</v>
      </c>
      <c r="C18177" s="3">
        <v>9433.9256399999995</v>
      </c>
      <c r="D18177" s="2"/>
    </row>
    <row r="18178" spans="1:4" x14ac:dyDescent="0.25">
      <c r="A18178" s="2">
        <v>540</v>
      </c>
      <c r="B18178">
        <v>20068</v>
      </c>
      <c r="C18178" s="3">
        <v>13686.085724</v>
      </c>
      <c r="D18178" s="2"/>
    </row>
    <row r="18179" spans="1:4" x14ac:dyDescent="0.25">
      <c r="A18179" s="2">
        <v>540</v>
      </c>
      <c r="B18179">
        <v>20069</v>
      </c>
      <c r="C18179" s="3">
        <v>17849.068053999999</v>
      </c>
      <c r="D18179" s="2"/>
    </row>
    <row r="18180" spans="1:4" x14ac:dyDescent="0.25">
      <c r="A18180" s="2">
        <v>540</v>
      </c>
      <c r="B18180">
        <v>20071</v>
      </c>
      <c r="C18180" s="3">
        <v>13955.716068</v>
      </c>
      <c r="D18180" s="2"/>
    </row>
    <row r="18181" spans="1:4" x14ac:dyDescent="0.25">
      <c r="A18181" s="2">
        <v>540</v>
      </c>
      <c r="B18181">
        <v>20072</v>
      </c>
      <c r="C18181" s="3">
        <v>91.100705000000005</v>
      </c>
      <c r="D18181" s="2"/>
    </row>
    <row r="18182" spans="1:4" x14ac:dyDescent="0.25">
      <c r="A18182" s="2">
        <v>540</v>
      </c>
      <c r="B18182">
        <v>20075</v>
      </c>
      <c r="C18182" s="3">
        <v>2108.2399009999999</v>
      </c>
      <c r="D18182" s="2"/>
    </row>
    <row r="18183" spans="1:4" x14ac:dyDescent="0.25">
      <c r="A18183" s="2">
        <v>540</v>
      </c>
      <c r="B18183">
        <v>20076</v>
      </c>
      <c r="C18183" s="3">
        <v>3006.7735160000002</v>
      </c>
      <c r="D18183" s="2"/>
    </row>
    <row r="18184" spans="1:4" x14ac:dyDescent="0.25">
      <c r="A18184" s="2">
        <v>540</v>
      </c>
      <c r="B18184">
        <v>20077</v>
      </c>
      <c r="C18184" s="3">
        <v>1131.5259269999999</v>
      </c>
      <c r="D18184" s="2"/>
    </row>
    <row r="18185" spans="1:4" x14ac:dyDescent="0.25">
      <c r="A18185" s="2">
        <v>540</v>
      </c>
      <c r="B18185">
        <v>20078</v>
      </c>
      <c r="C18185" s="3">
        <v>1294.232454</v>
      </c>
      <c r="D18185" s="2"/>
    </row>
    <row r="18186" spans="1:4" x14ac:dyDescent="0.25">
      <c r="A18186" s="2">
        <v>540</v>
      </c>
      <c r="B18186">
        <v>20079</v>
      </c>
      <c r="C18186" s="3">
        <v>1923.258268</v>
      </c>
      <c r="D18186" s="2"/>
    </row>
    <row r="18187" spans="1:4" x14ac:dyDescent="0.25">
      <c r="A18187" s="2">
        <v>540</v>
      </c>
      <c r="B18187">
        <v>20080</v>
      </c>
      <c r="C18187" s="3">
        <v>1923.258268</v>
      </c>
      <c r="D18187" s="2"/>
    </row>
    <row r="18188" spans="1:4" x14ac:dyDescent="0.25">
      <c r="A18188" s="2">
        <v>540</v>
      </c>
      <c r="B18188">
        <v>20081</v>
      </c>
      <c r="C18188" s="3">
        <v>22582.620720999999</v>
      </c>
      <c r="D18188" s="2"/>
    </row>
    <row r="18189" spans="1:4" x14ac:dyDescent="0.25">
      <c r="A18189" s="2">
        <v>540</v>
      </c>
      <c r="B18189">
        <v>20082</v>
      </c>
      <c r="C18189" s="3">
        <v>26923.899732000002</v>
      </c>
      <c r="D18189" s="2"/>
    </row>
    <row r="18190" spans="1:4" x14ac:dyDescent="0.25">
      <c r="A18190" s="2">
        <v>540</v>
      </c>
      <c r="B18190">
        <v>20083</v>
      </c>
      <c r="C18190" s="3">
        <v>26923.899732000002</v>
      </c>
      <c r="D18190" s="2"/>
    </row>
    <row r="18191" spans="1:4" x14ac:dyDescent="0.25">
      <c r="A18191" s="2">
        <v>540</v>
      </c>
      <c r="B18191">
        <v>20084</v>
      </c>
      <c r="C18191" s="3">
        <v>25425.323713999998</v>
      </c>
      <c r="D18191" s="2"/>
    </row>
    <row r="18192" spans="1:4" x14ac:dyDescent="0.25">
      <c r="A18192" s="2">
        <v>540</v>
      </c>
      <c r="B18192">
        <v>20085</v>
      </c>
      <c r="C18192" s="3">
        <v>29270.045054999999</v>
      </c>
      <c r="D18192" s="2"/>
    </row>
    <row r="18193" spans="1:4" x14ac:dyDescent="0.25">
      <c r="A18193" s="2">
        <v>540</v>
      </c>
      <c r="B18193">
        <v>20086</v>
      </c>
      <c r="C18193" s="3">
        <v>21681.392091999998</v>
      </c>
      <c r="D18193" s="2"/>
    </row>
    <row r="18194" spans="1:4" x14ac:dyDescent="0.25">
      <c r="A18194" s="2">
        <v>540</v>
      </c>
      <c r="B18194">
        <v>20087</v>
      </c>
      <c r="C18194" s="3">
        <v>12286.884937999999</v>
      </c>
      <c r="D18194" s="2"/>
    </row>
    <row r="18195" spans="1:4" x14ac:dyDescent="0.25">
      <c r="A18195" s="2">
        <v>540</v>
      </c>
      <c r="B18195">
        <v>20088</v>
      </c>
      <c r="C18195" s="3">
        <v>2386.4337300000002</v>
      </c>
      <c r="D18195" s="2"/>
    </row>
    <row r="18196" spans="1:4" x14ac:dyDescent="0.25">
      <c r="A18196" s="2">
        <v>540</v>
      </c>
      <c r="B18196">
        <v>20089</v>
      </c>
      <c r="C18196" s="3">
        <v>5725.0165059999999</v>
      </c>
      <c r="D18196" s="2"/>
    </row>
    <row r="18197" spans="1:4" x14ac:dyDescent="0.25">
      <c r="A18197" s="2">
        <v>540</v>
      </c>
      <c r="B18197">
        <v>20090</v>
      </c>
      <c r="C18197" s="3">
        <v>9156.8683359999995</v>
      </c>
      <c r="D18197" s="2"/>
    </row>
    <row r="18198" spans="1:4" x14ac:dyDescent="0.25">
      <c r="A18198" s="2">
        <v>540</v>
      </c>
      <c r="B18198">
        <v>20091</v>
      </c>
      <c r="C18198" s="3">
        <v>7613.0617679999996</v>
      </c>
      <c r="D18198" s="2"/>
    </row>
    <row r="18199" spans="1:4" x14ac:dyDescent="0.25">
      <c r="A18199" s="2">
        <v>540</v>
      </c>
      <c r="B18199">
        <v>20092</v>
      </c>
      <c r="C18199" s="3">
        <v>847.26262599999995</v>
      </c>
      <c r="D18199" s="2"/>
    </row>
    <row r="18200" spans="1:4" x14ac:dyDescent="0.25">
      <c r="A18200" s="2">
        <v>540</v>
      </c>
      <c r="B18200">
        <v>20093</v>
      </c>
      <c r="C18200" s="3">
        <v>847.26262599999995</v>
      </c>
      <c r="D18200" s="2"/>
    </row>
    <row r="18201" spans="1:4" x14ac:dyDescent="0.25">
      <c r="A18201" s="2">
        <v>540</v>
      </c>
      <c r="B18201">
        <v>20094</v>
      </c>
      <c r="C18201" s="3">
        <v>6744.8946210000004</v>
      </c>
      <c r="D18201" s="2"/>
    </row>
    <row r="18202" spans="1:4" x14ac:dyDescent="0.25">
      <c r="A18202" s="2">
        <v>540</v>
      </c>
      <c r="B18202">
        <v>20095</v>
      </c>
      <c r="C18202" s="3">
        <v>6706.7755710000001</v>
      </c>
      <c r="D18202" s="2"/>
    </row>
    <row r="18203" spans="1:4" x14ac:dyDescent="0.25">
      <c r="A18203" s="2">
        <v>540</v>
      </c>
      <c r="B18203">
        <v>20096</v>
      </c>
      <c r="C18203" s="3">
        <v>5314.5684629999996</v>
      </c>
      <c r="D18203" s="2"/>
    </row>
    <row r="18204" spans="1:4" x14ac:dyDescent="0.25">
      <c r="A18204" s="2">
        <v>540</v>
      </c>
      <c r="B18204">
        <v>20097</v>
      </c>
      <c r="C18204" s="3">
        <v>5196.0154110000003</v>
      </c>
      <c r="D18204" s="2"/>
    </row>
    <row r="18205" spans="1:4" x14ac:dyDescent="0.25">
      <c r="A18205" s="2">
        <v>540</v>
      </c>
      <c r="B18205">
        <v>20098</v>
      </c>
      <c r="C18205" s="3">
        <v>5196.0154110000003</v>
      </c>
      <c r="D18205" s="2"/>
    </row>
    <row r="18206" spans="1:4" x14ac:dyDescent="0.25">
      <c r="A18206" s="2">
        <v>540</v>
      </c>
      <c r="B18206">
        <v>20099</v>
      </c>
      <c r="C18206" s="3">
        <v>8072.6592220000002</v>
      </c>
      <c r="D18206" s="2"/>
    </row>
    <row r="18207" spans="1:4" x14ac:dyDescent="0.25">
      <c r="A18207" s="2">
        <v>540</v>
      </c>
      <c r="B18207">
        <v>20100</v>
      </c>
      <c r="C18207" s="3">
        <v>8072.6592220000002</v>
      </c>
      <c r="D18207" s="2"/>
    </row>
    <row r="18208" spans="1:4" x14ac:dyDescent="0.25">
      <c r="A18208" s="2">
        <v>540</v>
      </c>
      <c r="B18208">
        <v>20101</v>
      </c>
      <c r="C18208" s="3">
        <v>1043.9625940000001</v>
      </c>
      <c r="D18208" s="2"/>
    </row>
    <row r="18209" spans="1:4" x14ac:dyDescent="0.25">
      <c r="A18209" s="2">
        <v>540</v>
      </c>
      <c r="B18209">
        <v>20103</v>
      </c>
      <c r="C18209" s="3">
        <v>3149.0901130000002</v>
      </c>
      <c r="D18209" s="2"/>
    </row>
    <row r="18210" spans="1:4" x14ac:dyDescent="0.25">
      <c r="A18210" s="2">
        <v>540</v>
      </c>
      <c r="B18210">
        <v>20104</v>
      </c>
      <c r="C18210" s="3">
        <v>1864.516265</v>
      </c>
      <c r="D18210" s="2"/>
    </row>
    <row r="18211" spans="1:4" x14ac:dyDescent="0.25">
      <c r="A18211" s="2">
        <v>540</v>
      </c>
      <c r="B18211">
        <v>20105</v>
      </c>
      <c r="C18211" s="3">
        <v>2371.4857539999998</v>
      </c>
      <c r="D18211" s="2"/>
    </row>
    <row r="18212" spans="1:4" x14ac:dyDescent="0.25">
      <c r="A18212" s="2">
        <v>540</v>
      </c>
      <c r="B18212">
        <v>20106</v>
      </c>
      <c r="C18212" s="3">
        <v>8158.8781820000004</v>
      </c>
      <c r="D18212" s="2"/>
    </row>
    <row r="18213" spans="1:4" x14ac:dyDescent="0.25">
      <c r="A18213" s="2">
        <v>540</v>
      </c>
      <c r="B18213">
        <v>20107</v>
      </c>
      <c r="C18213" s="3">
        <v>8047.3777700000001</v>
      </c>
      <c r="D18213" s="2"/>
    </row>
    <row r="18214" spans="1:4" x14ac:dyDescent="0.25">
      <c r="A18214" s="2">
        <v>540</v>
      </c>
      <c r="B18214">
        <v>20108</v>
      </c>
      <c r="C18214" s="3">
        <v>5215.4079030000003</v>
      </c>
      <c r="D18214" s="2"/>
    </row>
    <row r="18215" spans="1:4" x14ac:dyDescent="0.25">
      <c r="A18215" s="2">
        <v>540</v>
      </c>
      <c r="B18215">
        <v>20109</v>
      </c>
      <c r="C18215" s="3">
        <v>6272.2020080000002</v>
      </c>
      <c r="D18215" s="2"/>
    </row>
    <row r="18216" spans="1:4" x14ac:dyDescent="0.25">
      <c r="A18216" s="2">
        <v>540</v>
      </c>
      <c r="B18216">
        <v>20110</v>
      </c>
      <c r="C18216" s="3">
        <v>7117.2977380000002</v>
      </c>
      <c r="D18216" s="2"/>
    </row>
    <row r="18217" spans="1:4" x14ac:dyDescent="0.25">
      <c r="A18217" s="2">
        <v>540</v>
      </c>
      <c r="B18217">
        <v>20111</v>
      </c>
      <c r="C18217" s="3">
        <v>3642.346599</v>
      </c>
      <c r="D18217" s="2"/>
    </row>
    <row r="18218" spans="1:4" x14ac:dyDescent="0.25">
      <c r="A18218" s="2">
        <v>540</v>
      </c>
      <c r="B18218">
        <v>20112</v>
      </c>
      <c r="C18218" s="3">
        <v>3077.3576159999998</v>
      </c>
      <c r="D18218" s="2"/>
    </row>
    <row r="18219" spans="1:4" x14ac:dyDescent="0.25">
      <c r="A18219" s="2">
        <v>540</v>
      </c>
      <c r="B18219">
        <v>20113</v>
      </c>
      <c r="C18219" s="3">
        <v>2992.680539</v>
      </c>
      <c r="D18219" s="2"/>
    </row>
    <row r="18220" spans="1:4" x14ac:dyDescent="0.25">
      <c r="A18220" s="2">
        <v>540</v>
      </c>
      <c r="B18220">
        <v>20114</v>
      </c>
      <c r="C18220" s="3">
        <v>2385.8070779999998</v>
      </c>
      <c r="D18220" s="2"/>
    </row>
    <row r="18221" spans="1:4" x14ac:dyDescent="0.25">
      <c r="A18221" s="2">
        <v>540</v>
      </c>
      <c r="B18221">
        <v>20115</v>
      </c>
      <c r="C18221" s="3">
        <v>7185.5054099999998</v>
      </c>
      <c r="D18221" s="2"/>
    </row>
    <row r="18222" spans="1:4" x14ac:dyDescent="0.25">
      <c r="A18222" s="2">
        <v>540</v>
      </c>
      <c r="B18222">
        <v>20116</v>
      </c>
      <c r="C18222" s="3">
        <v>7185.5054099999998</v>
      </c>
      <c r="D18222" s="2"/>
    </row>
    <row r="18223" spans="1:4" x14ac:dyDescent="0.25">
      <c r="A18223" s="2">
        <v>540</v>
      </c>
      <c r="B18223">
        <v>20117</v>
      </c>
      <c r="C18223" s="3">
        <v>10184.051385999999</v>
      </c>
      <c r="D18223" s="2"/>
    </row>
    <row r="18224" spans="1:4" x14ac:dyDescent="0.25">
      <c r="A18224" s="2">
        <v>540</v>
      </c>
      <c r="B18224">
        <v>20118</v>
      </c>
      <c r="C18224" s="3">
        <v>16227.564741</v>
      </c>
      <c r="D18224" s="2"/>
    </row>
    <row r="18225" spans="1:4" x14ac:dyDescent="0.25">
      <c r="A18225" s="2">
        <v>540</v>
      </c>
      <c r="B18225">
        <v>20119</v>
      </c>
      <c r="C18225" s="3">
        <v>18858.335878000002</v>
      </c>
      <c r="D18225" s="2"/>
    </row>
    <row r="18226" spans="1:4" x14ac:dyDescent="0.25">
      <c r="A18226" s="2">
        <v>540</v>
      </c>
      <c r="B18226">
        <v>20120</v>
      </c>
      <c r="C18226" s="3">
        <v>4456.6870179999996</v>
      </c>
      <c r="D18226" s="2"/>
    </row>
    <row r="18227" spans="1:4" x14ac:dyDescent="0.25">
      <c r="A18227" s="2">
        <v>540</v>
      </c>
      <c r="B18227">
        <v>20121</v>
      </c>
      <c r="C18227" s="3">
        <v>4456.6870179999996</v>
      </c>
      <c r="D18227" s="2"/>
    </row>
    <row r="18228" spans="1:4" x14ac:dyDescent="0.25">
      <c r="A18228" s="2">
        <v>540</v>
      </c>
      <c r="B18228">
        <v>20122</v>
      </c>
      <c r="C18228" s="3">
        <v>3982.846869</v>
      </c>
      <c r="D18228" s="2"/>
    </row>
    <row r="18229" spans="1:4" x14ac:dyDescent="0.25">
      <c r="A18229" s="2">
        <v>540</v>
      </c>
      <c r="B18229">
        <v>20123</v>
      </c>
      <c r="C18229" s="3">
        <v>2504.6884799999998</v>
      </c>
      <c r="D18229" s="2"/>
    </row>
    <row r="18230" spans="1:4" x14ac:dyDescent="0.25">
      <c r="A18230" s="2">
        <v>540</v>
      </c>
      <c r="B18230">
        <v>20124</v>
      </c>
      <c r="C18230" s="3">
        <v>2085.1685040000002</v>
      </c>
      <c r="D18230" s="2"/>
    </row>
    <row r="18231" spans="1:4" x14ac:dyDescent="0.25">
      <c r="A18231" s="2">
        <v>540</v>
      </c>
      <c r="B18231">
        <v>20125</v>
      </c>
      <c r="C18231" s="3">
        <v>2473.3942710000001</v>
      </c>
      <c r="D18231" s="2"/>
    </row>
    <row r="18232" spans="1:4" x14ac:dyDescent="0.25">
      <c r="A18232" s="2">
        <v>540</v>
      </c>
      <c r="B18232">
        <v>20126</v>
      </c>
      <c r="C18232" s="3">
        <v>0</v>
      </c>
      <c r="D18232" s="2"/>
    </row>
    <row r="18233" spans="1:4" x14ac:dyDescent="0.25">
      <c r="A18233" s="2">
        <v>540</v>
      </c>
      <c r="B18233">
        <v>20127</v>
      </c>
      <c r="C18233" s="3">
        <v>452.13222400000001</v>
      </c>
      <c r="D18233" s="2"/>
    </row>
    <row r="18234" spans="1:4" x14ac:dyDescent="0.25">
      <c r="A18234" s="2">
        <v>540</v>
      </c>
      <c r="B18234">
        <v>20128</v>
      </c>
      <c r="C18234" s="3">
        <v>114.08417799999999</v>
      </c>
      <c r="D18234" s="2"/>
    </row>
    <row r="18235" spans="1:4" x14ac:dyDescent="0.25">
      <c r="A18235" s="2">
        <v>540</v>
      </c>
      <c r="B18235">
        <v>20129</v>
      </c>
      <c r="C18235" s="3">
        <v>1758.5585040000001</v>
      </c>
      <c r="D18235" s="2"/>
    </row>
    <row r="18236" spans="1:4" x14ac:dyDescent="0.25">
      <c r="A18236" s="2">
        <v>540</v>
      </c>
      <c r="B18236">
        <v>20130</v>
      </c>
      <c r="C18236" s="3">
        <v>1687.8581360000001</v>
      </c>
      <c r="D18236" s="2"/>
    </row>
    <row r="18237" spans="1:4" x14ac:dyDescent="0.25">
      <c r="A18237" s="2">
        <v>540</v>
      </c>
      <c r="B18237">
        <v>20131</v>
      </c>
      <c r="C18237" s="3">
        <v>8079.3477300000004</v>
      </c>
      <c r="D18237" s="2"/>
    </row>
    <row r="18238" spans="1:4" x14ac:dyDescent="0.25">
      <c r="A18238" s="2">
        <v>540</v>
      </c>
      <c r="B18238">
        <v>20132</v>
      </c>
      <c r="C18238" s="3">
        <v>2550.2753579999999</v>
      </c>
      <c r="D18238" s="2"/>
    </row>
    <row r="18239" spans="1:4" x14ac:dyDescent="0.25">
      <c r="A18239" s="2">
        <v>540</v>
      </c>
      <c r="B18239">
        <v>20133</v>
      </c>
      <c r="C18239" s="3">
        <v>2328.3828440000002</v>
      </c>
      <c r="D18239" s="2"/>
    </row>
    <row r="18240" spans="1:4" x14ac:dyDescent="0.25">
      <c r="A18240" s="2">
        <v>540</v>
      </c>
      <c r="B18240">
        <v>20134</v>
      </c>
      <c r="C18240" s="3">
        <v>4011.133022</v>
      </c>
      <c r="D18240" s="2"/>
    </row>
    <row r="18241" spans="1:4" x14ac:dyDescent="0.25">
      <c r="A18241" s="2">
        <v>540</v>
      </c>
      <c r="B18241">
        <v>20135</v>
      </c>
      <c r="C18241" s="3">
        <v>4011.133022</v>
      </c>
      <c r="D18241" s="2"/>
    </row>
    <row r="18242" spans="1:4" x14ac:dyDescent="0.25">
      <c r="A18242" s="2">
        <v>540</v>
      </c>
      <c r="B18242">
        <v>20136</v>
      </c>
      <c r="C18242" s="3">
        <v>708.35064999999997</v>
      </c>
      <c r="D18242" s="2"/>
    </row>
    <row r="18243" spans="1:4" x14ac:dyDescent="0.25">
      <c r="A18243" s="2">
        <v>540</v>
      </c>
      <c r="B18243">
        <v>20137</v>
      </c>
      <c r="C18243" s="3">
        <v>537.69825300000002</v>
      </c>
      <c r="D18243" s="2"/>
    </row>
    <row r="18244" spans="1:4" x14ac:dyDescent="0.25">
      <c r="A18244" s="2">
        <v>540</v>
      </c>
      <c r="B18244">
        <v>20138</v>
      </c>
      <c r="C18244" s="3">
        <v>695.12907600000005</v>
      </c>
      <c r="D18244" s="2"/>
    </row>
    <row r="18245" spans="1:4" x14ac:dyDescent="0.25">
      <c r="A18245" s="2">
        <v>540</v>
      </c>
      <c r="B18245">
        <v>20139</v>
      </c>
      <c r="C18245" s="3">
        <v>6124.1378960000002</v>
      </c>
      <c r="D18245" s="2"/>
    </row>
    <row r="18246" spans="1:4" x14ac:dyDescent="0.25">
      <c r="A18246" s="2">
        <v>540</v>
      </c>
      <c r="B18246">
        <v>20140</v>
      </c>
      <c r="C18246" s="3">
        <v>5203.6910330000001</v>
      </c>
      <c r="D18246" s="2"/>
    </row>
    <row r="18247" spans="1:4" x14ac:dyDescent="0.25">
      <c r="A18247" s="2">
        <v>540</v>
      </c>
      <c r="B18247">
        <v>20141</v>
      </c>
      <c r="C18247" s="3">
        <v>855.38326199999995</v>
      </c>
      <c r="D18247" s="2"/>
    </row>
    <row r="18248" spans="1:4" x14ac:dyDescent="0.25">
      <c r="A18248" s="2">
        <v>540</v>
      </c>
      <c r="B18248">
        <v>20142</v>
      </c>
      <c r="C18248" s="3">
        <v>2510.594435</v>
      </c>
      <c r="D18248" s="2"/>
    </row>
    <row r="18249" spans="1:4" x14ac:dyDescent="0.25">
      <c r="A18249" s="2">
        <v>540</v>
      </c>
      <c r="B18249">
        <v>20144</v>
      </c>
      <c r="C18249" s="3">
        <v>10909.145560000001</v>
      </c>
      <c r="D18249" s="2"/>
    </row>
    <row r="18250" spans="1:4" x14ac:dyDescent="0.25">
      <c r="A18250" s="2">
        <v>540</v>
      </c>
      <c r="B18250">
        <v>20145</v>
      </c>
      <c r="C18250" s="3">
        <v>11828.640893</v>
      </c>
      <c r="D18250" s="2"/>
    </row>
    <row r="18251" spans="1:4" x14ac:dyDescent="0.25">
      <c r="A18251" s="2">
        <v>540</v>
      </c>
      <c r="B18251">
        <v>20146</v>
      </c>
      <c r="C18251" s="3">
        <v>19658.683643</v>
      </c>
      <c r="D18251" s="2"/>
    </row>
    <row r="18252" spans="1:4" x14ac:dyDescent="0.25">
      <c r="A18252" s="2">
        <v>540</v>
      </c>
      <c r="B18252">
        <v>20147</v>
      </c>
      <c r="C18252" s="3">
        <v>20712.914118000001</v>
      </c>
      <c r="D18252" s="2"/>
    </row>
    <row r="18253" spans="1:4" x14ac:dyDescent="0.25">
      <c r="A18253" s="2">
        <v>540</v>
      </c>
      <c r="B18253">
        <v>20148</v>
      </c>
      <c r="C18253" s="3">
        <v>2933.6238880000001</v>
      </c>
      <c r="D18253" s="2"/>
    </row>
    <row r="18254" spans="1:4" x14ac:dyDescent="0.25">
      <c r="A18254" s="2">
        <v>540</v>
      </c>
      <c r="B18254">
        <v>20149</v>
      </c>
      <c r="C18254" s="3">
        <v>2803.5787230000001</v>
      </c>
      <c r="D18254" s="2"/>
    </row>
    <row r="18255" spans="1:4" x14ac:dyDescent="0.25">
      <c r="A18255" s="2">
        <v>540</v>
      </c>
      <c r="B18255">
        <v>20150</v>
      </c>
      <c r="C18255" s="3">
        <v>1828.9958730000001</v>
      </c>
      <c r="D18255" s="2"/>
    </row>
    <row r="18256" spans="1:4" x14ac:dyDescent="0.25">
      <c r="A18256" s="2">
        <v>540</v>
      </c>
      <c r="B18256">
        <v>20151</v>
      </c>
      <c r="C18256" s="3">
        <v>10218.584803</v>
      </c>
      <c r="D18256" s="2"/>
    </row>
    <row r="18257" spans="1:4" x14ac:dyDescent="0.25">
      <c r="A18257" s="2">
        <v>540</v>
      </c>
      <c r="B18257">
        <v>20152</v>
      </c>
      <c r="C18257" s="3">
        <v>8638.1967939999995</v>
      </c>
      <c r="D18257" s="2"/>
    </row>
    <row r="18258" spans="1:4" x14ac:dyDescent="0.25">
      <c r="A18258" s="2">
        <v>540</v>
      </c>
      <c r="B18258">
        <v>20153</v>
      </c>
      <c r="C18258" s="3">
        <v>7393.08565</v>
      </c>
      <c r="D18258" s="2"/>
    </row>
    <row r="18259" spans="1:4" x14ac:dyDescent="0.25">
      <c r="A18259" s="2">
        <v>540</v>
      </c>
      <c r="B18259">
        <v>20155</v>
      </c>
      <c r="C18259" s="3">
        <v>1394.7829750000001</v>
      </c>
      <c r="D18259" s="2"/>
    </row>
    <row r="18260" spans="1:4" x14ac:dyDescent="0.25">
      <c r="A18260" s="2">
        <v>540</v>
      </c>
      <c r="B18260">
        <v>20156</v>
      </c>
      <c r="C18260" s="3">
        <v>7200.5630350000001</v>
      </c>
      <c r="D18260" s="2"/>
    </row>
    <row r="18261" spans="1:4" x14ac:dyDescent="0.25">
      <c r="A18261" s="2">
        <v>540</v>
      </c>
      <c r="B18261">
        <v>20157</v>
      </c>
      <c r="C18261" s="3">
        <v>11520.541544</v>
      </c>
      <c r="D18261" s="2"/>
    </row>
    <row r="18262" spans="1:4" x14ac:dyDescent="0.25">
      <c r="A18262" s="2">
        <v>540</v>
      </c>
      <c r="B18262">
        <v>20158</v>
      </c>
      <c r="C18262" s="3">
        <v>7840.2544420000004</v>
      </c>
      <c r="D18262" s="2"/>
    </row>
    <row r="18263" spans="1:4" x14ac:dyDescent="0.25">
      <c r="A18263" s="2">
        <v>540</v>
      </c>
      <c r="B18263">
        <v>20159</v>
      </c>
      <c r="C18263" s="3">
        <v>7840.2544420000004</v>
      </c>
      <c r="D18263" s="2"/>
    </row>
    <row r="18264" spans="1:4" x14ac:dyDescent="0.25">
      <c r="A18264" s="2">
        <v>540</v>
      </c>
      <c r="B18264">
        <v>20160</v>
      </c>
      <c r="C18264" s="3">
        <v>7134.9078250000002</v>
      </c>
      <c r="D18264" s="2"/>
    </row>
    <row r="18265" spans="1:4" x14ac:dyDescent="0.25">
      <c r="A18265" s="2">
        <v>540</v>
      </c>
      <c r="B18265">
        <v>20161</v>
      </c>
      <c r="C18265" s="3">
        <v>7294.854703</v>
      </c>
      <c r="D18265" s="2"/>
    </row>
    <row r="18266" spans="1:4" x14ac:dyDescent="0.25">
      <c r="A18266" s="2">
        <v>540</v>
      </c>
      <c r="B18266">
        <v>20162</v>
      </c>
      <c r="C18266" s="3">
        <v>7294.854703</v>
      </c>
      <c r="D18266" s="2"/>
    </row>
    <row r="18267" spans="1:4" x14ac:dyDescent="0.25">
      <c r="A18267" s="2">
        <v>540</v>
      </c>
      <c r="B18267">
        <v>20163</v>
      </c>
      <c r="C18267" s="3">
        <v>7192.8927979999999</v>
      </c>
      <c r="D18267" s="2"/>
    </row>
    <row r="18268" spans="1:4" x14ac:dyDescent="0.25">
      <c r="A18268" s="2">
        <v>540</v>
      </c>
      <c r="B18268">
        <v>20164</v>
      </c>
      <c r="C18268" s="3">
        <v>11535.318235000001</v>
      </c>
      <c r="D18268" s="2"/>
    </row>
    <row r="18269" spans="1:4" x14ac:dyDescent="0.25">
      <c r="A18269" s="2">
        <v>540</v>
      </c>
      <c r="B18269">
        <v>20165</v>
      </c>
      <c r="C18269" s="3">
        <v>6602.5599240000001</v>
      </c>
      <c r="D18269" s="2"/>
    </row>
    <row r="18270" spans="1:4" x14ac:dyDescent="0.25">
      <c r="A18270" s="2">
        <v>540</v>
      </c>
      <c r="B18270">
        <v>20167</v>
      </c>
      <c r="C18270" s="3">
        <v>3818.461292</v>
      </c>
      <c r="D18270" s="2"/>
    </row>
    <row r="18271" spans="1:4" x14ac:dyDescent="0.25">
      <c r="A18271" s="2">
        <v>540</v>
      </c>
      <c r="B18271">
        <v>20168</v>
      </c>
      <c r="C18271" s="3">
        <v>3298.9844889999999</v>
      </c>
      <c r="D18271" s="2"/>
    </row>
    <row r="18272" spans="1:4" x14ac:dyDescent="0.25">
      <c r="A18272" s="2">
        <v>540</v>
      </c>
      <c r="B18272">
        <v>20169</v>
      </c>
      <c r="C18272" s="3">
        <v>3906.137463</v>
      </c>
      <c r="D18272" s="2"/>
    </row>
    <row r="18273" spans="1:4" x14ac:dyDescent="0.25">
      <c r="A18273" s="2">
        <v>540</v>
      </c>
      <c r="B18273">
        <v>20170</v>
      </c>
      <c r="C18273" s="3">
        <v>3839.4956339999999</v>
      </c>
      <c r="D18273" s="2"/>
    </row>
    <row r="18274" spans="1:4" x14ac:dyDescent="0.25">
      <c r="A18274" s="2">
        <v>540</v>
      </c>
      <c r="B18274">
        <v>20171</v>
      </c>
      <c r="C18274" s="3">
        <v>4215.4959419999996</v>
      </c>
      <c r="D18274" s="2"/>
    </row>
    <row r="18275" spans="1:4" x14ac:dyDescent="0.25">
      <c r="A18275" s="2">
        <v>540</v>
      </c>
      <c r="B18275">
        <v>20172</v>
      </c>
      <c r="C18275" s="3">
        <v>4453.8727719999997</v>
      </c>
      <c r="D18275" s="2"/>
    </row>
    <row r="18276" spans="1:4" x14ac:dyDescent="0.25">
      <c r="A18276" s="2">
        <v>540</v>
      </c>
      <c r="B18276">
        <v>20173</v>
      </c>
      <c r="C18276" s="3">
        <v>4989.6637899999996</v>
      </c>
      <c r="D18276" s="2"/>
    </row>
    <row r="18277" spans="1:4" x14ac:dyDescent="0.25">
      <c r="A18277" s="2">
        <v>540</v>
      </c>
      <c r="B18277">
        <v>20174</v>
      </c>
      <c r="C18277" s="3">
        <v>4994.196543</v>
      </c>
      <c r="D18277" s="2"/>
    </row>
    <row r="18278" spans="1:4" x14ac:dyDescent="0.25">
      <c r="A18278" s="2">
        <v>540</v>
      </c>
      <c r="B18278">
        <v>20175</v>
      </c>
      <c r="C18278" s="3">
        <v>15033.532261</v>
      </c>
      <c r="D18278" s="2"/>
    </row>
    <row r="18279" spans="1:4" x14ac:dyDescent="0.25">
      <c r="A18279" s="2">
        <v>540</v>
      </c>
      <c r="B18279">
        <v>20176</v>
      </c>
      <c r="C18279" s="3">
        <v>9905.5819200000005</v>
      </c>
      <c r="D18279" s="2"/>
    </row>
    <row r="18280" spans="1:4" x14ac:dyDescent="0.25">
      <c r="A18280" s="2">
        <v>540</v>
      </c>
      <c r="B18280">
        <v>20177</v>
      </c>
      <c r="C18280" s="3">
        <v>9388.0862230000002</v>
      </c>
      <c r="D18280" s="2"/>
    </row>
    <row r="18281" spans="1:4" x14ac:dyDescent="0.25">
      <c r="A18281" s="2">
        <v>540</v>
      </c>
      <c r="B18281">
        <v>20178</v>
      </c>
      <c r="C18281" s="3">
        <v>9388.0862230000002</v>
      </c>
      <c r="D18281" s="2"/>
    </row>
    <row r="18282" spans="1:4" x14ac:dyDescent="0.25">
      <c r="A18282" s="2">
        <v>540</v>
      </c>
      <c r="B18282">
        <v>20179</v>
      </c>
      <c r="C18282" s="3">
        <v>9388.0862230000002</v>
      </c>
      <c r="D18282" s="2"/>
    </row>
    <row r="18283" spans="1:4" x14ac:dyDescent="0.25">
      <c r="A18283" s="2">
        <v>540</v>
      </c>
      <c r="B18283">
        <v>20180</v>
      </c>
      <c r="C18283" s="3">
        <v>8202.9066550000007</v>
      </c>
      <c r="D18283" s="2"/>
    </row>
    <row r="18284" spans="1:4" x14ac:dyDescent="0.25">
      <c r="A18284" s="2">
        <v>540</v>
      </c>
      <c r="B18284">
        <v>20181</v>
      </c>
      <c r="C18284" s="3">
        <v>546.53679299999999</v>
      </c>
      <c r="D18284" s="2"/>
    </row>
    <row r="18285" spans="1:4" x14ac:dyDescent="0.25">
      <c r="A18285" s="2">
        <v>540</v>
      </c>
      <c r="B18285">
        <v>20182</v>
      </c>
      <c r="C18285" s="3">
        <v>504.53679299999999</v>
      </c>
      <c r="D18285" s="2"/>
    </row>
    <row r="18286" spans="1:4" x14ac:dyDescent="0.25">
      <c r="A18286" s="2">
        <v>540</v>
      </c>
      <c r="B18286">
        <v>20183</v>
      </c>
      <c r="C18286" s="3">
        <v>2494.1735610000001</v>
      </c>
      <c r="D18286" s="2"/>
    </row>
    <row r="18287" spans="1:4" x14ac:dyDescent="0.25">
      <c r="A18287" s="2">
        <v>540</v>
      </c>
      <c r="B18287">
        <v>20184</v>
      </c>
      <c r="C18287" s="3">
        <v>2222.8542510000002</v>
      </c>
      <c r="D18287" s="2"/>
    </row>
    <row r="18288" spans="1:4" x14ac:dyDescent="0.25">
      <c r="A18288" s="2">
        <v>540</v>
      </c>
      <c r="B18288">
        <v>20185</v>
      </c>
      <c r="C18288" s="3">
        <v>1208.0988170000001</v>
      </c>
      <c r="D18288" s="2"/>
    </row>
    <row r="18289" spans="1:4" x14ac:dyDescent="0.25">
      <c r="A18289" s="2">
        <v>540</v>
      </c>
      <c r="B18289">
        <v>20186</v>
      </c>
      <c r="C18289" s="3">
        <v>131.23110600000001</v>
      </c>
      <c r="D18289" s="2"/>
    </row>
    <row r="18290" spans="1:4" x14ac:dyDescent="0.25">
      <c r="A18290" s="2">
        <v>540</v>
      </c>
      <c r="B18290">
        <v>20187</v>
      </c>
      <c r="C18290" s="3">
        <v>972.01617499999998</v>
      </c>
      <c r="D18290" s="2"/>
    </row>
    <row r="18291" spans="1:4" x14ac:dyDescent="0.25">
      <c r="A18291" s="2">
        <v>540</v>
      </c>
      <c r="B18291">
        <v>20188</v>
      </c>
      <c r="C18291" s="3">
        <v>622.40000199999997</v>
      </c>
      <c r="D18291" s="2"/>
    </row>
    <row r="18292" spans="1:4" x14ac:dyDescent="0.25">
      <c r="A18292" s="2">
        <v>540</v>
      </c>
      <c r="B18292">
        <v>20189</v>
      </c>
      <c r="C18292" s="3">
        <v>2167.3437730000001</v>
      </c>
      <c r="D18292" s="2"/>
    </row>
    <row r="18293" spans="1:4" x14ac:dyDescent="0.25">
      <c r="A18293" s="2">
        <v>540</v>
      </c>
      <c r="B18293">
        <v>20190</v>
      </c>
      <c r="C18293" s="3">
        <v>2020.57601</v>
      </c>
      <c r="D18293" s="2"/>
    </row>
    <row r="18294" spans="1:4" x14ac:dyDescent="0.25">
      <c r="A18294" s="2">
        <v>540</v>
      </c>
      <c r="B18294">
        <v>20191</v>
      </c>
      <c r="C18294" s="3">
        <v>3612.3758560000001</v>
      </c>
      <c r="D18294" s="2"/>
    </row>
    <row r="18295" spans="1:4" x14ac:dyDescent="0.25">
      <c r="A18295" s="2">
        <v>540</v>
      </c>
      <c r="B18295">
        <v>20192</v>
      </c>
      <c r="C18295" s="3">
        <v>2004.2751989999999</v>
      </c>
      <c r="D18295" s="2"/>
    </row>
    <row r="18296" spans="1:4" x14ac:dyDescent="0.25">
      <c r="A18296" s="2">
        <v>540</v>
      </c>
      <c r="B18296">
        <v>20193</v>
      </c>
      <c r="C18296" s="3">
        <v>442.14628599999998</v>
      </c>
      <c r="D18296" s="2"/>
    </row>
    <row r="18297" spans="1:4" x14ac:dyDescent="0.25">
      <c r="A18297" s="2">
        <v>540</v>
      </c>
      <c r="B18297">
        <v>20194</v>
      </c>
      <c r="C18297" s="3">
        <v>585.95450500000004</v>
      </c>
      <c r="D18297" s="2"/>
    </row>
    <row r="18298" spans="1:4" x14ac:dyDescent="0.25">
      <c r="A18298" s="2">
        <v>540</v>
      </c>
      <c r="B18298">
        <v>20195</v>
      </c>
      <c r="C18298" s="3">
        <v>2931.9781290000001</v>
      </c>
      <c r="D18298" s="2"/>
    </row>
    <row r="18299" spans="1:4" x14ac:dyDescent="0.25">
      <c r="A18299" s="2">
        <v>540</v>
      </c>
      <c r="B18299">
        <v>20196</v>
      </c>
      <c r="C18299" s="3">
        <v>2592.40598</v>
      </c>
      <c r="D18299" s="2"/>
    </row>
    <row r="18300" spans="1:4" x14ac:dyDescent="0.25">
      <c r="A18300" s="2">
        <v>540</v>
      </c>
      <c r="B18300">
        <v>20197</v>
      </c>
      <c r="C18300" s="3">
        <v>3374.5410860000002</v>
      </c>
      <c r="D18300" s="2"/>
    </row>
    <row r="18301" spans="1:4" x14ac:dyDescent="0.25">
      <c r="A18301" s="2">
        <v>540</v>
      </c>
      <c r="B18301">
        <v>20198</v>
      </c>
      <c r="C18301" s="3">
        <v>3374.5410860000002</v>
      </c>
      <c r="D18301" s="2"/>
    </row>
    <row r="18302" spans="1:4" x14ac:dyDescent="0.25">
      <c r="A18302" s="2">
        <v>540</v>
      </c>
      <c r="B18302">
        <v>20199</v>
      </c>
      <c r="C18302" s="3">
        <v>2799.7595860000001</v>
      </c>
      <c r="D18302" s="2"/>
    </row>
    <row r="18303" spans="1:4" x14ac:dyDescent="0.25">
      <c r="A18303" s="2">
        <v>540</v>
      </c>
      <c r="B18303">
        <v>20200</v>
      </c>
      <c r="C18303" s="3">
        <v>2799.7595860000001</v>
      </c>
      <c r="D18303" s="2"/>
    </row>
    <row r="18304" spans="1:4" x14ac:dyDescent="0.25">
      <c r="A18304" s="2">
        <v>540</v>
      </c>
      <c r="B18304">
        <v>20201</v>
      </c>
      <c r="C18304" s="3">
        <v>1524.6682659999999</v>
      </c>
      <c r="D18304" s="2"/>
    </row>
    <row r="18305" spans="1:4" x14ac:dyDescent="0.25">
      <c r="A18305" s="2">
        <v>540</v>
      </c>
      <c r="B18305">
        <v>20209</v>
      </c>
      <c r="C18305" s="3">
        <v>5410.4946120000004</v>
      </c>
      <c r="D18305" s="2"/>
    </row>
    <row r="18306" spans="1:4" x14ac:dyDescent="0.25">
      <c r="A18306" s="2">
        <v>540</v>
      </c>
      <c r="B18306">
        <v>20210</v>
      </c>
      <c r="C18306" s="3">
        <v>5134.6251329999996</v>
      </c>
      <c r="D18306" s="2"/>
    </row>
    <row r="18307" spans="1:4" x14ac:dyDescent="0.25">
      <c r="A18307" s="2">
        <v>540</v>
      </c>
      <c r="B18307">
        <v>20211</v>
      </c>
      <c r="C18307" s="3">
        <v>3304.5896250000001</v>
      </c>
      <c r="D18307" s="2"/>
    </row>
    <row r="18308" spans="1:4" x14ac:dyDescent="0.25">
      <c r="A18308" s="2">
        <v>540</v>
      </c>
      <c r="B18308">
        <v>20212</v>
      </c>
      <c r="C18308" s="3">
        <v>2487.8174800000002</v>
      </c>
      <c r="D18308" s="2"/>
    </row>
    <row r="18309" spans="1:4" x14ac:dyDescent="0.25">
      <c r="A18309" s="2">
        <v>540</v>
      </c>
      <c r="B18309">
        <v>20213</v>
      </c>
      <c r="C18309" s="3">
        <v>6799.8235549999999</v>
      </c>
      <c r="D18309" s="2"/>
    </row>
    <row r="18310" spans="1:4" x14ac:dyDescent="0.25">
      <c r="A18310" s="2">
        <v>540</v>
      </c>
      <c r="B18310">
        <v>20214</v>
      </c>
      <c r="C18310" s="3">
        <v>17892.540064000001</v>
      </c>
      <c r="D18310" s="2"/>
    </row>
    <row r="18311" spans="1:4" x14ac:dyDescent="0.25">
      <c r="A18311" s="2">
        <v>540</v>
      </c>
      <c r="B18311">
        <v>20215</v>
      </c>
      <c r="C18311" s="3">
        <v>0</v>
      </c>
      <c r="D18311" s="2"/>
    </row>
    <row r="18312" spans="1:4" x14ac:dyDescent="0.25">
      <c r="A18312" s="2">
        <v>540</v>
      </c>
      <c r="B18312">
        <v>20216</v>
      </c>
      <c r="C18312" s="3">
        <v>2094.4007959999999</v>
      </c>
      <c r="D18312" s="2"/>
    </row>
    <row r="18313" spans="1:4" x14ac:dyDescent="0.25">
      <c r="A18313" s="2">
        <v>540</v>
      </c>
      <c r="B18313">
        <v>20217</v>
      </c>
      <c r="C18313" s="3">
        <v>3940.1732940000002</v>
      </c>
      <c r="D18313" s="2"/>
    </row>
    <row r="18314" spans="1:4" x14ac:dyDescent="0.25">
      <c r="A18314" s="2">
        <v>540</v>
      </c>
      <c r="B18314">
        <v>20218</v>
      </c>
      <c r="C18314" s="3">
        <v>2755.2295079999999</v>
      </c>
      <c r="D18314" s="2"/>
    </row>
    <row r="18315" spans="1:4" x14ac:dyDescent="0.25">
      <c r="A18315" s="2">
        <v>540</v>
      </c>
      <c r="B18315">
        <v>20219</v>
      </c>
      <c r="C18315" s="3">
        <v>1809.7342650000001</v>
      </c>
      <c r="D18315" s="2"/>
    </row>
    <row r="18316" spans="1:4" x14ac:dyDescent="0.25">
      <c r="A18316" s="2">
        <v>540</v>
      </c>
      <c r="B18316">
        <v>20220</v>
      </c>
      <c r="C18316" s="3">
        <v>961.05346499999996</v>
      </c>
      <c r="D18316" s="2"/>
    </row>
    <row r="18317" spans="1:4" x14ac:dyDescent="0.25">
      <c r="A18317" s="2">
        <v>540</v>
      </c>
      <c r="B18317">
        <v>20221</v>
      </c>
      <c r="C18317" s="3">
        <v>713.58369100000004</v>
      </c>
      <c r="D18317" s="2"/>
    </row>
    <row r="18318" spans="1:4" x14ac:dyDescent="0.25">
      <c r="A18318" s="2">
        <v>540</v>
      </c>
      <c r="B18318">
        <v>20222</v>
      </c>
      <c r="C18318" s="3">
        <v>2559.0901800000001</v>
      </c>
      <c r="D18318" s="2"/>
    </row>
    <row r="18319" spans="1:4" x14ac:dyDescent="0.25">
      <c r="A18319" s="2">
        <v>540</v>
      </c>
      <c r="B18319">
        <v>20223</v>
      </c>
      <c r="C18319" s="3">
        <v>1507.9666139999999</v>
      </c>
      <c r="D18319" s="2"/>
    </row>
    <row r="18320" spans="1:4" x14ac:dyDescent="0.25">
      <c r="A18320" s="2">
        <v>540</v>
      </c>
      <c r="B18320">
        <v>20224</v>
      </c>
      <c r="C18320" s="3">
        <v>1633.238145</v>
      </c>
      <c r="D18320" s="2"/>
    </row>
    <row r="18321" spans="1:4" x14ac:dyDescent="0.25">
      <c r="A18321" s="2">
        <v>540</v>
      </c>
      <c r="B18321">
        <v>20227</v>
      </c>
      <c r="C18321" s="3">
        <v>1126.038335</v>
      </c>
      <c r="D18321" s="2"/>
    </row>
    <row r="18322" spans="1:4" x14ac:dyDescent="0.25">
      <c r="A18322" s="2">
        <v>540</v>
      </c>
      <c r="B18322">
        <v>20228</v>
      </c>
      <c r="C18322" s="3">
        <v>1168.780299</v>
      </c>
      <c r="D18322" s="2"/>
    </row>
    <row r="18323" spans="1:4" x14ac:dyDescent="0.25">
      <c r="A18323" s="2">
        <v>540</v>
      </c>
      <c r="B18323">
        <v>20229</v>
      </c>
      <c r="C18323" s="3">
        <v>1396.779063</v>
      </c>
      <c r="D18323" s="2"/>
    </row>
    <row r="18324" spans="1:4" x14ac:dyDescent="0.25">
      <c r="A18324" s="2">
        <v>540</v>
      </c>
      <c r="B18324">
        <v>20233</v>
      </c>
      <c r="C18324" s="3">
        <v>1169.446942</v>
      </c>
      <c r="D18324" s="2"/>
    </row>
    <row r="18325" spans="1:4" x14ac:dyDescent="0.25">
      <c r="A18325" s="2">
        <v>540</v>
      </c>
      <c r="B18325">
        <v>20234</v>
      </c>
      <c r="C18325" s="3">
        <v>534.58250599999997</v>
      </c>
      <c r="D18325" s="2"/>
    </row>
    <row r="18326" spans="1:4" x14ac:dyDescent="0.25">
      <c r="A18326" s="2">
        <v>540</v>
      </c>
      <c r="B18326">
        <v>20235</v>
      </c>
      <c r="C18326" s="3">
        <v>534.58250599999997</v>
      </c>
      <c r="D18326" s="2"/>
    </row>
    <row r="18327" spans="1:4" x14ac:dyDescent="0.25">
      <c r="A18327" s="2">
        <v>540</v>
      </c>
      <c r="B18327">
        <v>20236</v>
      </c>
      <c r="C18327" s="3">
        <v>988.70283900000004</v>
      </c>
      <c r="D18327" s="2"/>
    </row>
    <row r="18328" spans="1:4" x14ac:dyDescent="0.25">
      <c r="A18328" s="2">
        <v>540</v>
      </c>
      <c r="B18328">
        <v>20237</v>
      </c>
      <c r="C18328" s="3">
        <v>2474.0139060000001</v>
      </c>
      <c r="D18328" s="2"/>
    </row>
    <row r="18329" spans="1:4" x14ac:dyDescent="0.25">
      <c r="A18329" s="2">
        <v>540</v>
      </c>
      <c r="B18329">
        <v>20238</v>
      </c>
      <c r="C18329" s="3">
        <v>8623.8750639999998</v>
      </c>
      <c r="D18329" s="2"/>
    </row>
    <row r="18330" spans="1:4" x14ac:dyDescent="0.25">
      <c r="A18330" s="2">
        <v>540</v>
      </c>
      <c r="B18330">
        <v>20239</v>
      </c>
      <c r="C18330" s="3">
        <v>11319.909406999999</v>
      </c>
      <c r="D18330" s="2"/>
    </row>
    <row r="18331" spans="1:4" x14ac:dyDescent="0.25">
      <c r="A18331" s="2">
        <v>540</v>
      </c>
      <c r="B18331">
        <v>20240</v>
      </c>
      <c r="C18331" s="3">
        <v>11319.909406999999</v>
      </c>
      <c r="D18331" s="2"/>
    </row>
    <row r="18332" spans="1:4" x14ac:dyDescent="0.25">
      <c r="A18332" s="2">
        <v>540</v>
      </c>
      <c r="B18332">
        <v>20241</v>
      </c>
      <c r="C18332" s="3">
        <v>10037.0581</v>
      </c>
      <c r="D18332" s="2"/>
    </row>
    <row r="18333" spans="1:4" x14ac:dyDescent="0.25">
      <c r="A18333" s="2">
        <v>540</v>
      </c>
      <c r="B18333">
        <v>20242</v>
      </c>
      <c r="C18333" s="3">
        <v>1815.859408</v>
      </c>
      <c r="D18333" s="2"/>
    </row>
    <row r="18334" spans="1:4" x14ac:dyDescent="0.25">
      <c r="A18334" s="2">
        <v>540</v>
      </c>
      <c r="B18334">
        <v>20244</v>
      </c>
      <c r="C18334" s="3">
        <v>4824.9630129999996</v>
      </c>
      <c r="D18334" s="2"/>
    </row>
    <row r="18335" spans="1:4" x14ac:dyDescent="0.25">
      <c r="A18335" s="2">
        <v>540</v>
      </c>
      <c r="B18335">
        <v>20245</v>
      </c>
      <c r="C18335" s="3">
        <v>9862.7533519999997</v>
      </c>
      <c r="D18335" s="2"/>
    </row>
    <row r="18336" spans="1:4" x14ac:dyDescent="0.25">
      <c r="A18336" s="2">
        <v>540</v>
      </c>
      <c r="B18336">
        <v>20246</v>
      </c>
      <c r="C18336" s="3">
        <v>9862.7533519999997</v>
      </c>
      <c r="D18336" s="2"/>
    </row>
    <row r="18337" spans="1:4" x14ac:dyDescent="0.25">
      <c r="A18337" s="2">
        <v>540</v>
      </c>
      <c r="B18337">
        <v>20247</v>
      </c>
      <c r="C18337" s="3">
        <v>15082.674557</v>
      </c>
      <c r="D18337" s="2"/>
    </row>
    <row r="18338" spans="1:4" x14ac:dyDescent="0.25">
      <c r="A18338" s="2">
        <v>540</v>
      </c>
      <c r="B18338">
        <v>20248</v>
      </c>
      <c r="C18338" s="3">
        <v>10714.611843999999</v>
      </c>
      <c r="D18338" s="2"/>
    </row>
    <row r="18339" spans="1:4" x14ac:dyDescent="0.25">
      <c r="A18339" s="2">
        <v>540</v>
      </c>
      <c r="B18339">
        <v>20249</v>
      </c>
      <c r="C18339" s="3">
        <v>11195.169113</v>
      </c>
      <c r="D18339" s="2"/>
    </row>
    <row r="18340" spans="1:4" x14ac:dyDescent="0.25">
      <c r="A18340" s="2">
        <v>540</v>
      </c>
      <c r="B18340">
        <v>20250</v>
      </c>
      <c r="C18340" s="3">
        <v>12255.194568999999</v>
      </c>
      <c r="D18340" s="2"/>
    </row>
    <row r="18341" spans="1:4" x14ac:dyDescent="0.25">
      <c r="A18341" s="2">
        <v>540</v>
      </c>
      <c r="B18341">
        <v>20251</v>
      </c>
      <c r="C18341" s="3">
        <v>13350.873761000001</v>
      </c>
      <c r="D18341" s="2"/>
    </row>
    <row r="18342" spans="1:4" x14ac:dyDescent="0.25">
      <c r="A18342" s="2">
        <v>540</v>
      </c>
      <c r="B18342">
        <v>20252</v>
      </c>
      <c r="C18342" s="3">
        <v>13350.873761000001</v>
      </c>
      <c r="D18342" s="2"/>
    </row>
    <row r="18343" spans="1:4" x14ac:dyDescent="0.25">
      <c r="A18343" s="2">
        <v>540</v>
      </c>
      <c r="B18343">
        <v>20253</v>
      </c>
      <c r="C18343" s="3">
        <v>11875.335137</v>
      </c>
      <c r="D18343" s="2"/>
    </row>
    <row r="18344" spans="1:4" x14ac:dyDescent="0.25">
      <c r="A18344" s="2">
        <v>540</v>
      </c>
      <c r="B18344">
        <v>20254</v>
      </c>
      <c r="C18344" s="3">
        <v>11875.335137</v>
      </c>
      <c r="D18344" s="2"/>
    </row>
    <row r="18345" spans="1:4" x14ac:dyDescent="0.25">
      <c r="A18345" s="2">
        <v>540</v>
      </c>
      <c r="B18345">
        <v>20255</v>
      </c>
      <c r="C18345" s="3">
        <v>11794.951744</v>
      </c>
      <c r="D18345" s="2"/>
    </row>
    <row r="18346" spans="1:4" x14ac:dyDescent="0.25">
      <c r="A18346" s="2">
        <v>540</v>
      </c>
      <c r="B18346">
        <v>20256</v>
      </c>
      <c r="C18346" s="3">
        <v>11269.526166</v>
      </c>
      <c r="D18346" s="2"/>
    </row>
    <row r="18347" spans="1:4" x14ac:dyDescent="0.25">
      <c r="A18347" s="2">
        <v>540</v>
      </c>
      <c r="B18347">
        <v>20257</v>
      </c>
      <c r="C18347" s="3">
        <v>11269.526166</v>
      </c>
      <c r="D18347" s="2"/>
    </row>
    <row r="18348" spans="1:4" x14ac:dyDescent="0.25">
      <c r="A18348" s="2">
        <v>540</v>
      </c>
      <c r="B18348">
        <v>20258</v>
      </c>
      <c r="C18348" s="3">
        <v>11269.526166</v>
      </c>
      <c r="D18348" s="2"/>
    </row>
    <row r="18349" spans="1:4" x14ac:dyDescent="0.25">
      <c r="A18349" s="2">
        <v>540</v>
      </c>
      <c r="B18349">
        <v>20259</v>
      </c>
      <c r="C18349" s="3">
        <v>13346.060670999999</v>
      </c>
      <c r="D18349" s="2"/>
    </row>
    <row r="18350" spans="1:4" x14ac:dyDescent="0.25">
      <c r="A18350" s="2">
        <v>540</v>
      </c>
      <c r="B18350">
        <v>20260</v>
      </c>
      <c r="C18350" s="3">
        <v>15913.567498</v>
      </c>
      <c r="D18350" s="2"/>
    </row>
    <row r="18351" spans="1:4" x14ac:dyDescent="0.25">
      <c r="A18351" s="2">
        <v>540</v>
      </c>
      <c r="B18351">
        <v>20261</v>
      </c>
      <c r="C18351" s="3">
        <v>16947.200440000001</v>
      </c>
      <c r="D18351" s="2"/>
    </row>
    <row r="18352" spans="1:4" x14ac:dyDescent="0.25">
      <c r="A18352" s="2">
        <v>540</v>
      </c>
      <c r="B18352">
        <v>20262</v>
      </c>
      <c r="C18352" s="3">
        <v>19565.903197</v>
      </c>
      <c r="D18352" s="2"/>
    </row>
    <row r="18353" spans="1:4" x14ac:dyDescent="0.25">
      <c r="A18353" s="2">
        <v>540</v>
      </c>
      <c r="B18353">
        <v>20263</v>
      </c>
      <c r="C18353" s="3">
        <v>2299.6943019999999</v>
      </c>
      <c r="D18353" s="2"/>
    </row>
    <row r="18354" spans="1:4" x14ac:dyDescent="0.25">
      <c r="A18354" s="2">
        <v>540</v>
      </c>
      <c r="B18354">
        <v>20264</v>
      </c>
      <c r="C18354" s="3">
        <v>1929.7392159999999</v>
      </c>
      <c r="D18354" s="2"/>
    </row>
    <row r="18355" spans="1:4" x14ac:dyDescent="0.25">
      <c r="A18355" s="2">
        <v>540</v>
      </c>
      <c r="B18355">
        <v>20265</v>
      </c>
      <c r="C18355" s="3">
        <v>1669.9853700000001</v>
      </c>
      <c r="D18355" s="2"/>
    </row>
    <row r="18356" spans="1:4" x14ac:dyDescent="0.25">
      <c r="A18356" s="2">
        <v>540</v>
      </c>
      <c r="B18356">
        <v>20266</v>
      </c>
      <c r="C18356" s="3">
        <v>695.50951799999996</v>
      </c>
      <c r="D18356" s="2"/>
    </row>
    <row r="18357" spans="1:4" x14ac:dyDescent="0.25">
      <c r="A18357" s="2">
        <v>540</v>
      </c>
      <c r="B18357">
        <v>20272</v>
      </c>
      <c r="C18357" s="3">
        <v>1558.8708329999999</v>
      </c>
      <c r="D18357" s="2"/>
    </row>
    <row r="18358" spans="1:4" x14ac:dyDescent="0.25">
      <c r="A18358" s="2">
        <v>540</v>
      </c>
      <c r="B18358">
        <v>20273</v>
      </c>
      <c r="C18358" s="3">
        <v>1558.8708329999999</v>
      </c>
      <c r="D18358" s="2"/>
    </row>
    <row r="18359" spans="1:4" x14ac:dyDescent="0.25">
      <c r="A18359" s="2">
        <v>540</v>
      </c>
      <c r="B18359">
        <v>20274</v>
      </c>
      <c r="C18359" s="3">
        <v>1103.038096</v>
      </c>
      <c r="D18359" s="2"/>
    </row>
    <row r="18360" spans="1:4" x14ac:dyDescent="0.25">
      <c r="A18360" s="2">
        <v>540</v>
      </c>
      <c r="B18360">
        <v>20275</v>
      </c>
      <c r="C18360" s="3">
        <v>874.76163799999995</v>
      </c>
      <c r="D18360" s="2"/>
    </row>
    <row r="18361" spans="1:4" x14ac:dyDescent="0.25">
      <c r="A18361" s="2">
        <v>540</v>
      </c>
      <c r="B18361">
        <v>20276</v>
      </c>
      <c r="C18361" s="3">
        <v>1251.8466040000001</v>
      </c>
      <c r="D18361" s="2"/>
    </row>
    <row r="18362" spans="1:4" x14ac:dyDescent="0.25">
      <c r="A18362" s="2">
        <v>540</v>
      </c>
      <c r="B18362">
        <v>20277</v>
      </c>
      <c r="C18362" s="3">
        <v>0</v>
      </c>
      <c r="D18362" s="2"/>
    </row>
    <row r="18363" spans="1:4" x14ac:dyDescent="0.25">
      <c r="A18363" s="2">
        <v>540</v>
      </c>
      <c r="B18363">
        <v>20278</v>
      </c>
      <c r="C18363" s="3">
        <v>7005.7951579999999</v>
      </c>
      <c r="D18363" s="2"/>
    </row>
    <row r="18364" spans="1:4" x14ac:dyDescent="0.25">
      <c r="A18364" s="2">
        <v>540</v>
      </c>
      <c r="B18364">
        <v>20281</v>
      </c>
      <c r="C18364" s="3">
        <v>10285.063711000001</v>
      </c>
      <c r="D18364" s="2"/>
    </row>
    <row r="18365" spans="1:4" x14ac:dyDescent="0.25">
      <c r="A18365" s="2">
        <v>540</v>
      </c>
      <c r="B18365">
        <v>20293</v>
      </c>
      <c r="C18365" s="3">
        <v>3747.6047229999999</v>
      </c>
      <c r="D18365" s="2"/>
    </row>
    <row r="18366" spans="1:4" x14ac:dyDescent="0.25">
      <c r="A18366" s="2">
        <v>540</v>
      </c>
      <c r="B18366">
        <v>20294</v>
      </c>
      <c r="C18366" s="3">
        <v>2647.9941090000002</v>
      </c>
      <c r="D18366" s="2"/>
    </row>
    <row r="18367" spans="1:4" x14ac:dyDescent="0.25">
      <c r="A18367" s="2">
        <v>540</v>
      </c>
      <c r="B18367">
        <v>20295</v>
      </c>
      <c r="C18367" s="3">
        <v>2507.759012</v>
      </c>
      <c r="D18367" s="2"/>
    </row>
    <row r="18368" spans="1:4" x14ac:dyDescent="0.25">
      <c r="A18368" s="2">
        <v>540</v>
      </c>
      <c r="B18368">
        <v>20296</v>
      </c>
      <c r="C18368" s="3">
        <v>835.431961</v>
      </c>
      <c r="D18368" s="2"/>
    </row>
    <row r="18369" spans="1:4" x14ac:dyDescent="0.25">
      <c r="A18369" s="2">
        <v>540</v>
      </c>
      <c r="B18369">
        <v>20297</v>
      </c>
      <c r="C18369" s="3">
        <v>125.33671200000001</v>
      </c>
      <c r="D18369" s="2"/>
    </row>
    <row r="18370" spans="1:4" x14ac:dyDescent="0.25">
      <c r="A18370" s="2">
        <v>540</v>
      </c>
      <c r="B18370">
        <v>20298</v>
      </c>
      <c r="C18370" s="3">
        <v>503.30285099999998</v>
      </c>
      <c r="D18370" s="2"/>
    </row>
    <row r="18371" spans="1:4" x14ac:dyDescent="0.25">
      <c r="A18371" s="2">
        <v>540</v>
      </c>
      <c r="B18371">
        <v>20299</v>
      </c>
      <c r="C18371" s="3">
        <v>2278.3785149999999</v>
      </c>
      <c r="D18371" s="2"/>
    </row>
    <row r="18372" spans="1:4" x14ac:dyDescent="0.25">
      <c r="A18372" s="2">
        <v>540</v>
      </c>
      <c r="B18372">
        <v>20300</v>
      </c>
      <c r="C18372" s="3">
        <v>2278.3785149999999</v>
      </c>
      <c r="D18372" s="2"/>
    </row>
    <row r="18373" spans="1:4" x14ac:dyDescent="0.25">
      <c r="A18373" s="2">
        <v>540</v>
      </c>
      <c r="B18373">
        <v>20301</v>
      </c>
      <c r="C18373" s="3">
        <v>5422.1170380000003</v>
      </c>
      <c r="D18373" s="2"/>
    </row>
    <row r="18374" spans="1:4" x14ac:dyDescent="0.25">
      <c r="A18374" s="2">
        <v>540</v>
      </c>
      <c r="B18374">
        <v>20302</v>
      </c>
      <c r="C18374" s="3">
        <v>4242.0854040000004</v>
      </c>
      <c r="D18374" s="2"/>
    </row>
    <row r="18375" spans="1:4" x14ac:dyDescent="0.25">
      <c r="A18375" s="2">
        <v>540</v>
      </c>
      <c r="B18375">
        <v>20303</v>
      </c>
      <c r="C18375" s="3">
        <v>4242.0854040000004</v>
      </c>
      <c r="D18375" s="2"/>
    </row>
    <row r="18376" spans="1:4" x14ac:dyDescent="0.25">
      <c r="A18376" s="2">
        <v>540</v>
      </c>
      <c r="B18376">
        <v>20304</v>
      </c>
      <c r="C18376" s="3">
        <v>8650.6083739999995</v>
      </c>
      <c r="D18376" s="2"/>
    </row>
    <row r="18377" spans="1:4" x14ac:dyDescent="0.25">
      <c r="A18377" s="2">
        <v>540</v>
      </c>
      <c r="B18377">
        <v>20305</v>
      </c>
      <c r="C18377" s="3">
        <v>8575.2955309999998</v>
      </c>
      <c r="D18377" s="2"/>
    </row>
    <row r="18378" spans="1:4" x14ac:dyDescent="0.25">
      <c r="A18378" s="2">
        <v>540</v>
      </c>
      <c r="B18378">
        <v>20306</v>
      </c>
      <c r="C18378" s="3">
        <v>16920.468731000001</v>
      </c>
      <c r="D18378" s="2"/>
    </row>
    <row r="18379" spans="1:4" x14ac:dyDescent="0.25">
      <c r="A18379" s="2">
        <v>540</v>
      </c>
      <c r="B18379">
        <v>20307</v>
      </c>
      <c r="C18379" s="3">
        <v>16920.468731000001</v>
      </c>
      <c r="D18379" s="2"/>
    </row>
    <row r="18380" spans="1:4" x14ac:dyDescent="0.25">
      <c r="A18380" s="2">
        <v>540</v>
      </c>
      <c r="B18380">
        <v>20308</v>
      </c>
      <c r="C18380" s="3">
        <v>17528.358903</v>
      </c>
      <c r="D18380" s="2"/>
    </row>
    <row r="18381" spans="1:4" x14ac:dyDescent="0.25">
      <c r="A18381" s="2">
        <v>540</v>
      </c>
      <c r="B18381">
        <v>20309</v>
      </c>
      <c r="C18381" s="3">
        <v>6263.4317689999998</v>
      </c>
      <c r="D18381" s="2"/>
    </row>
    <row r="18382" spans="1:4" x14ac:dyDescent="0.25">
      <c r="A18382" s="2">
        <v>540</v>
      </c>
      <c r="B18382">
        <v>20310</v>
      </c>
      <c r="C18382" s="3">
        <v>4170.0213860000003</v>
      </c>
      <c r="D18382" s="2"/>
    </row>
    <row r="18383" spans="1:4" x14ac:dyDescent="0.25">
      <c r="A18383" s="2">
        <v>540</v>
      </c>
      <c r="B18383">
        <v>20313</v>
      </c>
      <c r="C18383" s="3">
        <v>3015.5652140000002</v>
      </c>
      <c r="D18383" s="2"/>
    </row>
    <row r="18384" spans="1:4" x14ac:dyDescent="0.25">
      <c r="A18384" s="2">
        <v>540</v>
      </c>
      <c r="B18384">
        <v>20314</v>
      </c>
      <c r="C18384" s="3">
        <v>12464.008315999999</v>
      </c>
      <c r="D18384" s="2"/>
    </row>
    <row r="18385" spans="1:4" x14ac:dyDescent="0.25">
      <c r="A18385" s="2">
        <v>540</v>
      </c>
      <c r="B18385">
        <v>20315</v>
      </c>
      <c r="C18385" s="3">
        <v>13070.239863999999</v>
      </c>
      <c r="D18385" s="2"/>
    </row>
    <row r="18386" spans="1:4" x14ac:dyDescent="0.25">
      <c r="A18386" s="2">
        <v>540</v>
      </c>
      <c r="B18386">
        <v>20316</v>
      </c>
      <c r="C18386" s="3">
        <v>15852.80485</v>
      </c>
      <c r="D18386" s="2"/>
    </row>
    <row r="18387" spans="1:4" x14ac:dyDescent="0.25">
      <c r="A18387" s="2">
        <v>540</v>
      </c>
      <c r="B18387">
        <v>20317</v>
      </c>
      <c r="C18387" s="3">
        <v>15563.704468</v>
      </c>
      <c r="D18387" s="2"/>
    </row>
    <row r="18388" spans="1:4" x14ac:dyDescent="0.25">
      <c r="A18388" s="2">
        <v>540</v>
      </c>
      <c r="B18388">
        <v>20318</v>
      </c>
      <c r="C18388" s="3">
        <v>13350.698633</v>
      </c>
      <c r="D18388" s="2"/>
    </row>
    <row r="18389" spans="1:4" x14ac:dyDescent="0.25">
      <c r="A18389" s="2">
        <v>540</v>
      </c>
      <c r="B18389">
        <v>20319</v>
      </c>
      <c r="C18389" s="3">
        <v>13043.733463</v>
      </c>
      <c r="D18389" s="2"/>
    </row>
    <row r="18390" spans="1:4" x14ac:dyDescent="0.25">
      <c r="A18390" s="2">
        <v>540</v>
      </c>
      <c r="B18390">
        <v>20320</v>
      </c>
      <c r="C18390" s="3">
        <v>10680.223119</v>
      </c>
      <c r="D18390" s="2"/>
    </row>
    <row r="18391" spans="1:4" x14ac:dyDescent="0.25">
      <c r="A18391" s="2">
        <v>540</v>
      </c>
      <c r="B18391">
        <v>20321</v>
      </c>
      <c r="C18391" s="3">
        <v>11348.433413000001</v>
      </c>
      <c r="D18391" s="2"/>
    </row>
    <row r="18392" spans="1:4" x14ac:dyDescent="0.25">
      <c r="A18392" s="2">
        <v>540</v>
      </c>
      <c r="B18392">
        <v>20322</v>
      </c>
      <c r="C18392" s="3">
        <v>12440.125287999999</v>
      </c>
      <c r="D18392" s="2"/>
    </row>
    <row r="18393" spans="1:4" x14ac:dyDescent="0.25">
      <c r="A18393" s="2">
        <v>540</v>
      </c>
      <c r="B18393">
        <v>20323</v>
      </c>
      <c r="C18393" s="3">
        <v>11901.279289</v>
      </c>
      <c r="D18393" s="2"/>
    </row>
    <row r="18394" spans="1:4" x14ac:dyDescent="0.25">
      <c r="A18394" s="2">
        <v>540</v>
      </c>
      <c r="B18394">
        <v>20324</v>
      </c>
      <c r="C18394" s="3">
        <v>9790.7358920000006</v>
      </c>
      <c r="D18394" s="2"/>
    </row>
    <row r="18395" spans="1:4" x14ac:dyDescent="0.25">
      <c r="A18395" s="2">
        <v>540</v>
      </c>
      <c r="B18395">
        <v>20325</v>
      </c>
      <c r="C18395" s="3">
        <v>11213.554452</v>
      </c>
      <c r="D18395" s="2"/>
    </row>
    <row r="18396" spans="1:4" x14ac:dyDescent="0.25">
      <c r="A18396" s="2">
        <v>540</v>
      </c>
      <c r="B18396">
        <v>20326</v>
      </c>
      <c r="C18396" s="3">
        <v>13351.356679</v>
      </c>
      <c r="D18396" s="2"/>
    </row>
    <row r="18397" spans="1:4" x14ac:dyDescent="0.25">
      <c r="A18397" s="2">
        <v>540</v>
      </c>
      <c r="B18397">
        <v>20327</v>
      </c>
      <c r="C18397" s="3">
        <v>13351.356679</v>
      </c>
      <c r="D18397" s="2"/>
    </row>
    <row r="18398" spans="1:4" x14ac:dyDescent="0.25">
      <c r="A18398" s="2">
        <v>540</v>
      </c>
      <c r="B18398">
        <v>20328</v>
      </c>
      <c r="C18398" s="3">
        <v>8496.3166380000002</v>
      </c>
      <c r="D18398" s="2"/>
    </row>
    <row r="18399" spans="1:4" x14ac:dyDescent="0.25">
      <c r="A18399" s="2">
        <v>540</v>
      </c>
      <c r="B18399">
        <v>20329</v>
      </c>
      <c r="C18399" s="3">
        <v>9181.6889150000006</v>
      </c>
      <c r="D18399" s="2"/>
    </row>
    <row r="18400" spans="1:4" x14ac:dyDescent="0.25">
      <c r="A18400" s="2">
        <v>540</v>
      </c>
      <c r="B18400">
        <v>20330</v>
      </c>
      <c r="C18400" s="3">
        <v>10926.056629000001</v>
      </c>
      <c r="D18400" s="2"/>
    </row>
    <row r="18401" spans="1:4" x14ac:dyDescent="0.25">
      <c r="A18401" s="2">
        <v>540</v>
      </c>
      <c r="B18401">
        <v>20331</v>
      </c>
      <c r="C18401" s="3">
        <v>10774.980971000001</v>
      </c>
      <c r="D18401" s="2"/>
    </row>
    <row r="18402" spans="1:4" x14ac:dyDescent="0.25">
      <c r="A18402" s="2">
        <v>540</v>
      </c>
      <c r="B18402">
        <v>20332</v>
      </c>
      <c r="C18402" s="3">
        <v>19114.131493000001</v>
      </c>
      <c r="D18402" s="2"/>
    </row>
    <row r="18403" spans="1:4" x14ac:dyDescent="0.25">
      <c r="A18403" s="2">
        <v>540</v>
      </c>
      <c r="B18403">
        <v>20333</v>
      </c>
      <c r="C18403" s="3">
        <v>9746.5145159999993</v>
      </c>
      <c r="D18403" s="2"/>
    </row>
    <row r="18404" spans="1:4" x14ac:dyDescent="0.25">
      <c r="A18404" s="2">
        <v>540</v>
      </c>
      <c r="B18404">
        <v>20334</v>
      </c>
      <c r="C18404" s="3">
        <v>9746.5145159999993</v>
      </c>
      <c r="D18404" s="2"/>
    </row>
    <row r="18405" spans="1:4" x14ac:dyDescent="0.25">
      <c r="A18405" s="2">
        <v>540</v>
      </c>
      <c r="B18405">
        <v>20335</v>
      </c>
      <c r="C18405" s="3">
        <v>9746.5145159999993</v>
      </c>
      <c r="D18405" s="2"/>
    </row>
    <row r="18406" spans="1:4" x14ac:dyDescent="0.25">
      <c r="A18406" s="2">
        <v>540</v>
      </c>
      <c r="B18406">
        <v>20336</v>
      </c>
      <c r="C18406" s="3">
        <v>2071.4813909999998</v>
      </c>
      <c r="D18406" s="2"/>
    </row>
    <row r="18407" spans="1:4" x14ac:dyDescent="0.25">
      <c r="A18407" s="2">
        <v>540</v>
      </c>
      <c r="B18407">
        <v>20337</v>
      </c>
      <c r="C18407" s="3">
        <v>1122.8499360000001</v>
      </c>
      <c r="D18407" s="2"/>
    </row>
    <row r="18408" spans="1:4" x14ac:dyDescent="0.25">
      <c r="A18408" s="2">
        <v>540</v>
      </c>
      <c r="B18408">
        <v>20338</v>
      </c>
      <c r="C18408" s="3">
        <v>1122.8499360000001</v>
      </c>
      <c r="D18408" s="2"/>
    </row>
    <row r="18409" spans="1:4" x14ac:dyDescent="0.25">
      <c r="A18409" s="2">
        <v>540</v>
      </c>
      <c r="B18409">
        <v>20339</v>
      </c>
      <c r="C18409" s="3">
        <v>1122.8499360000001</v>
      </c>
      <c r="D18409" s="2"/>
    </row>
    <row r="18410" spans="1:4" x14ac:dyDescent="0.25">
      <c r="A18410" s="2">
        <v>540</v>
      </c>
      <c r="B18410">
        <v>20340</v>
      </c>
      <c r="C18410" s="3">
        <v>2025.912832</v>
      </c>
      <c r="D18410" s="2"/>
    </row>
    <row r="18411" spans="1:4" x14ac:dyDescent="0.25">
      <c r="A18411" s="2">
        <v>540</v>
      </c>
      <c r="B18411">
        <v>20341</v>
      </c>
      <c r="C18411" s="3">
        <v>3070.6955899999998</v>
      </c>
      <c r="D18411" s="2"/>
    </row>
    <row r="18412" spans="1:4" x14ac:dyDescent="0.25">
      <c r="A18412" s="2">
        <v>540</v>
      </c>
      <c r="B18412">
        <v>20342</v>
      </c>
      <c r="C18412" s="3">
        <v>3081.2828650000001</v>
      </c>
      <c r="D18412" s="2"/>
    </row>
    <row r="18413" spans="1:4" x14ac:dyDescent="0.25">
      <c r="A18413" s="2">
        <v>540</v>
      </c>
      <c r="B18413">
        <v>20343</v>
      </c>
      <c r="C18413" s="3">
        <v>1388.200167</v>
      </c>
      <c r="D18413" s="2"/>
    </row>
    <row r="18414" spans="1:4" x14ac:dyDescent="0.25">
      <c r="A18414" s="2">
        <v>540</v>
      </c>
      <c r="B18414">
        <v>20344</v>
      </c>
      <c r="C18414" s="3">
        <v>562.00231900000006</v>
      </c>
      <c r="D18414" s="2"/>
    </row>
    <row r="18415" spans="1:4" x14ac:dyDescent="0.25">
      <c r="A18415" s="2">
        <v>540</v>
      </c>
      <c r="B18415">
        <v>20345</v>
      </c>
      <c r="C18415" s="3">
        <v>18680.838749999999</v>
      </c>
      <c r="D18415" s="2"/>
    </row>
    <row r="18416" spans="1:4" x14ac:dyDescent="0.25">
      <c r="A18416" s="2">
        <v>540</v>
      </c>
      <c r="B18416">
        <v>20346</v>
      </c>
      <c r="C18416" s="3">
        <v>17806.834534000001</v>
      </c>
      <c r="D18416" s="2"/>
    </row>
    <row r="18417" spans="1:4" x14ac:dyDescent="0.25">
      <c r="A18417" s="2">
        <v>540</v>
      </c>
      <c r="B18417">
        <v>20347</v>
      </c>
      <c r="C18417" s="3">
        <v>6470.5775549999998</v>
      </c>
      <c r="D18417" s="2"/>
    </row>
    <row r="18418" spans="1:4" x14ac:dyDescent="0.25">
      <c r="A18418" s="2">
        <v>540</v>
      </c>
      <c r="B18418">
        <v>20348</v>
      </c>
      <c r="C18418" s="3">
        <v>4249.9725200000003</v>
      </c>
      <c r="D18418" s="2"/>
    </row>
    <row r="18419" spans="1:4" x14ac:dyDescent="0.25">
      <c r="A18419" s="2">
        <v>540</v>
      </c>
      <c r="B18419">
        <v>20349</v>
      </c>
      <c r="C18419" s="3">
        <v>4249.9725200000003</v>
      </c>
      <c r="D18419" s="2"/>
    </row>
    <row r="18420" spans="1:4" x14ac:dyDescent="0.25">
      <c r="A18420" s="2">
        <v>540</v>
      </c>
      <c r="B18420">
        <v>20350</v>
      </c>
      <c r="C18420" s="3">
        <v>4249.9725200000003</v>
      </c>
      <c r="D18420" s="2"/>
    </row>
    <row r="18421" spans="1:4" x14ac:dyDescent="0.25">
      <c r="A18421" s="2">
        <v>540</v>
      </c>
      <c r="B18421">
        <v>20351</v>
      </c>
      <c r="C18421" s="3">
        <v>4249.9725200000003</v>
      </c>
      <c r="D18421" s="2"/>
    </row>
    <row r="18422" spans="1:4" x14ac:dyDescent="0.25">
      <c r="A18422" s="2">
        <v>540</v>
      </c>
      <c r="B18422">
        <v>20352</v>
      </c>
      <c r="C18422" s="3">
        <v>7547.7754569999997</v>
      </c>
      <c r="D18422" s="2"/>
    </row>
    <row r="18423" spans="1:4" x14ac:dyDescent="0.25">
      <c r="A18423" s="2">
        <v>540</v>
      </c>
      <c r="B18423">
        <v>20353</v>
      </c>
      <c r="C18423" s="3">
        <v>12003.837335</v>
      </c>
      <c r="D18423" s="2"/>
    </row>
    <row r="18424" spans="1:4" x14ac:dyDescent="0.25">
      <c r="A18424" s="2">
        <v>540</v>
      </c>
      <c r="B18424">
        <v>20354</v>
      </c>
      <c r="C18424" s="3">
        <v>16917.667547000001</v>
      </c>
      <c r="D18424" s="2"/>
    </row>
    <row r="18425" spans="1:4" x14ac:dyDescent="0.25">
      <c r="A18425" s="2">
        <v>540</v>
      </c>
      <c r="B18425">
        <v>20355</v>
      </c>
      <c r="C18425" s="3">
        <v>15846.526615000001</v>
      </c>
      <c r="D18425" s="2"/>
    </row>
    <row r="18426" spans="1:4" x14ac:dyDescent="0.25">
      <c r="A18426" s="2">
        <v>540</v>
      </c>
      <c r="B18426">
        <v>20356</v>
      </c>
      <c r="C18426" s="3">
        <v>15846.526615000001</v>
      </c>
      <c r="D18426" s="2"/>
    </row>
    <row r="18427" spans="1:4" x14ac:dyDescent="0.25">
      <c r="A18427" s="2">
        <v>540</v>
      </c>
      <c r="B18427">
        <v>20357</v>
      </c>
      <c r="C18427" s="3">
        <v>12368.614658</v>
      </c>
      <c r="D18427" s="2"/>
    </row>
    <row r="18428" spans="1:4" x14ac:dyDescent="0.25">
      <c r="A18428" s="2">
        <v>540</v>
      </c>
      <c r="B18428">
        <v>20358</v>
      </c>
      <c r="C18428" s="3">
        <v>11370.894743000001</v>
      </c>
      <c r="D18428" s="2"/>
    </row>
    <row r="18429" spans="1:4" x14ac:dyDescent="0.25">
      <c r="A18429" s="2">
        <v>540</v>
      </c>
      <c r="B18429">
        <v>20359</v>
      </c>
      <c r="C18429" s="3">
        <v>8678.7790459999997</v>
      </c>
      <c r="D18429" s="2"/>
    </row>
    <row r="18430" spans="1:4" x14ac:dyDescent="0.25">
      <c r="A18430" s="2">
        <v>540</v>
      </c>
      <c r="B18430">
        <v>20360</v>
      </c>
      <c r="C18430" s="3">
        <v>10880.928991000001</v>
      </c>
      <c r="D18430" s="2"/>
    </row>
    <row r="18431" spans="1:4" x14ac:dyDescent="0.25">
      <c r="A18431" s="2">
        <v>540</v>
      </c>
      <c r="B18431">
        <v>20361</v>
      </c>
      <c r="C18431" s="3">
        <v>15480.789433</v>
      </c>
      <c r="D18431" s="2"/>
    </row>
    <row r="18432" spans="1:4" x14ac:dyDescent="0.25">
      <c r="A18432" s="2">
        <v>540</v>
      </c>
      <c r="B18432">
        <v>20362</v>
      </c>
      <c r="C18432" s="3">
        <v>12098.838366</v>
      </c>
      <c r="D18432" s="2"/>
    </row>
    <row r="18433" spans="1:4" x14ac:dyDescent="0.25">
      <c r="A18433" s="2">
        <v>540</v>
      </c>
      <c r="B18433">
        <v>20363</v>
      </c>
      <c r="C18433" s="3">
        <v>7731.1854329999996</v>
      </c>
      <c r="D18433" s="2"/>
    </row>
    <row r="18434" spans="1:4" x14ac:dyDescent="0.25">
      <c r="A18434" s="2">
        <v>540</v>
      </c>
      <c r="B18434">
        <v>20364</v>
      </c>
      <c r="C18434" s="3">
        <v>3059.5488930000001</v>
      </c>
      <c r="D18434" s="2"/>
    </row>
    <row r="18435" spans="1:4" x14ac:dyDescent="0.25">
      <c r="A18435" s="2">
        <v>540</v>
      </c>
      <c r="B18435">
        <v>20365</v>
      </c>
      <c r="C18435" s="3">
        <v>3072.7712299999998</v>
      </c>
      <c r="D18435" s="2"/>
    </row>
    <row r="18436" spans="1:4" x14ac:dyDescent="0.25">
      <c r="A18436" s="2">
        <v>540</v>
      </c>
      <c r="B18436">
        <v>20366</v>
      </c>
      <c r="C18436" s="3">
        <v>2016.3498380000001</v>
      </c>
      <c r="D18436" s="2"/>
    </row>
    <row r="18437" spans="1:4" x14ac:dyDescent="0.25">
      <c r="A18437" s="2">
        <v>540</v>
      </c>
      <c r="B18437">
        <v>20367</v>
      </c>
      <c r="C18437" s="3">
        <v>5053.0830420000002</v>
      </c>
      <c r="D18437" s="2"/>
    </row>
    <row r="18438" spans="1:4" x14ac:dyDescent="0.25">
      <c r="A18438" s="2">
        <v>540</v>
      </c>
      <c r="B18438">
        <v>20368</v>
      </c>
      <c r="C18438" s="3">
        <v>8725.3375290000004</v>
      </c>
      <c r="D18438" s="2"/>
    </row>
    <row r="18439" spans="1:4" x14ac:dyDescent="0.25">
      <c r="A18439" s="2">
        <v>540</v>
      </c>
      <c r="B18439">
        <v>20369</v>
      </c>
      <c r="C18439" s="3">
        <v>8725.3375290000004</v>
      </c>
      <c r="D18439" s="2"/>
    </row>
    <row r="18440" spans="1:4" x14ac:dyDescent="0.25">
      <c r="A18440" s="2">
        <v>540</v>
      </c>
      <c r="B18440">
        <v>20370</v>
      </c>
      <c r="C18440" s="3">
        <v>5239.2002140000004</v>
      </c>
      <c r="D18440" s="2"/>
    </row>
    <row r="18441" spans="1:4" x14ac:dyDescent="0.25">
      <c r="A18441" s="2">
        <v>540</v>
      </c>
      <c r="B18441">
        <v>20371</v>
      </c>
      <c r="C18441" s="3">
        <v>5239.2002140000004</v>
      </c>
      <c r="D18441" s="2"/>
    </row>
    <row r="18442" spans="1:4" x14ac:dyDescent="0.25">
      <c r="A18442" s="2">
        <v>540</v>
      </c>
      <c r="B18442">
        <v>20372</v>
      </c>
      <c r="C18442" s="3">
        <v>8725.3375290000004</v>
      </c>
      <c r="D18442" s="2"/>
    </row>
    <row r="18443" spans="1:4" x14ac:dyDescent="0.25">
      <c r="A18443" s="2">
        <v>540</v>
      </c>
      <c r="B18443">
        <v>20373</v>
      </c>
      <c r="C18443" s="3">
        <v>8725.3375290000004</v>
      </c>
      <c r="D18443" s="2"/>
    </row>
    <row r="18444" spans="1:4" x14ac:dyDescent="0.25">
      <c r="A18444" s="2">
        <v>540</v>
      </c>
      <c r="B18444">
        <v>20374</v>
      </c>
      <c r="C18444" s="3">
        <v>1345.774347</v>
      </c>
      <c r="D18444" s="2"/>
    </row>
    <row r="18445" spans="1:4" x14ac:dyDescent="0.25">
      <c r="A18445" s="2">
        <v>540</v>
      </c>
      <c r="B18445">
        <v>20375</v>
      </c>
      <c r="C18445" s="3">
        <v>1209.9392339999999</v>
      </c>
      <c r="D18445" s="2"/>
    </row>
    <row r="18446" spans="1:4" x14ac:dyDescent="0.25">
      <c r="A18446" s="2">
        <v>540</v>
      </c>
      <c r="B18446">
        <v>20376</v>
      </c>
      <c r="C18446" s="3">
        <v>1230.73118</v>
      </c>
      <c r="D18446" s="2"/>
    </row>
    <row r="18447" spans="1:4" x14ac:dyDescent="0.25">
      <c r="A18447" s="2">
        <v>540</v>
      </c>
      <c r="B18447">
        <v>20377</v>
      </c>
      <c r="C18447" s="3">
        <v>981.89367800000002</v>
      </c>
      <c r="D18447" s="2"/>
    </row>
    <row r="18448" spans="1:4" x14ac:dyDescent="0.25">
      <c r="A18448" s="2">
        <v>540</v>
      </c>
      <c r="B18448">
        <v>20378</v>
      </c>
      <c r="C18448" s="3">
        <v>2553.8131440000002</v>
      </c>
      <c r="D18448" s="2"/>
    </row>
    <row r="18449" spans="1:4" x14ac:dyDescent="0.25">
      <c r="A18449" s="2">
        <v>540</v>
      </c>
      <c r="B18449">
        <v>20379</v>
      </c>
      <c r="C18449" s="3">
        <v>2249.4451610000001</v>
      </c>
      <c r="D18449" s="2"/>
    </row>
    <row r="18450" spans="1:4" x14ac:dyDescent="0.25">
      <c r="A18450" s="2">
        <v>540</v>
      </c>
      <c r="B18450">
        <v>20380</v>
      </c>
      <c r="C18450" s="3">
        <v>2777.3305310000001</v>
      </c>
      <c r="D18450" s="2"/>
    </row>
    <row r="18451" spans="1:4" x14ac:dyDescent="0.25">
      <c r="A18451" s="2">
        <v>540</v>
      </c>
      <c r="B18451">
        <v>20381</v>
      </c>
      <c r="C18451" s="3">
        <v>1275.8667620000001</v>
      </c>
      <c r="D18451" s="2"/>
    </row>
    <row r="18452" spans="1:4" x14ac:dyDescent="0.25">
      <c r="A18452" s="2">
        <v>540</v>
      </c>
      <c r="B18452">
        <v>20382</v>
      </c>
      <c r="C18452" s="3">
        <v>730.22999500000003</v>
      </c>
      <c r="D18452" s="2"/>
    </row>
    <row r="18453" spans="1:4" x14ac:dyDescent="0.25">
      <c r="A18453" s="2">
        <v>540</v>
      </c>
      <c r="B18453">
        <v>20383</v>
      </c>
      <c r="C18453" s="3">
        <v>5237.3938289999996</v>
      </c>
      <c r="D18453" s="2"/>
    </row>
    <row r="18454" spans="1:4" x14ac:dyDescent="0.25">
      <c r="A18454" s="2">
        <v>540</v>
      </c>
      <c r="B18454">
        <v>20384</v>
      </c>
      <c r="C18454" s="3">
        <v>5842.6408929999998</v>
      </c>
      <c r="D18454" s="2"/>
    </row>
    <row r="18455" spans="1:4" x14ac:dyDescent="0.25">
      <c r="A18455" s="2">
        <v>540</v>
      </c>
      <c r="B18455">
        <v>20385</v>
      </c>
      <c r="C18455" s="3">
        <v>5439.9343470000003</v>
      </c>
      <c r="D18455" s="2"/>
    </row>
    <row r="18456" spans="1:4" x14ac:dyDescent="0.25">
      <c r="A18456" s="2">
        <v>540</v>
      </c>
      <c r="B18456">
        <v>20386</v>
      </c>
      <c r="C18456" s="3">
        <v>5980.1775749999997</v>
      </c>
      <c r="D18456" s="2"/>
    </row>
    <row r="18457" spans="1:4" x14ac:dyDescent="0.25">
      <c r="A18457" s="2">
        <v>540</v>
      </c>
      <c r="B18457">
        <v>20387</v>
      </c>
      <c r="C18457" s="3">
        <v>5980.1775749999997</v>
      </c>
      <c r="D18457" s="2"/>
    </row>
    <row r="18458" spans="1:4" x14ac:dyDescent="0.25">
      <c r="A18458" s="2">
        <v>540</v>
      </c>
      <c r="B18458">
        <v>20388</v>
      </c>
      <c r="C18458" s="3">
        <v>10477.782133000001</v>
      </c>
      <c r="D18458" s="2"/>
    </row>
    <row r="18459" spans="1:4" x14ac:dyDescent="0.25">
      <c r="A18459" s="2">
        <v>540</v>
      </c>
      <c r="B18459">
        <v>20389</v>
      </c>
      <c r="C18459" s="3">
        <v>11366.264291</v>
      </c>
      <c r="D18459" s="2"/>
    </row>
    <row r="18460" spans="1:4" x14ac:dyDescent="0.25">
      <c r="A18460" s="2">
        <v>540</v>
      </c>
      <c r="B18460">
        <v>20390</v>
      </c>
      <c r="C18460" s="3">
        <v>1397.6714440000001</v>
      </c>
      <c r="D18460" s="2"/>
    </row>
    <row r="18461" spans="1:4" x14ac:dyDescent="0.25">
      <c r="A18461" s="2">
        <v>540</v>
      </c>
      <c r="B18461">
        <v>20391</v>
      </c>
      <c r="C18461" s="3">
        <v>4993.9626029999999</v>
      </c>
      <c r="D18461" s="2"/>
    </row>
    <row r="18462" spans="1:4" x14ac:dyDescent="0.25">
      <c r="A18462" s="2">
        <v>540</v>
      </c>
      <c r="B18462">
        <v>20392</v>
      </c>
      <c r="C18462" s="3">
        <v>4054.6490589999999</v>
      </c>
      <c r="D18462" s="2"/>
    </row>
    <row r="18463" spans="1:4" x14ac:dyDescent="0.25">
      <c r="A18463" s="2">
        <v>540</v>
      </c>
      <c r="B18463">
        <v>20393</v>
      </c>
      <c r="C18463" s="3">
        <v>4277.4615590000003</v>
      </c>
      <c r="D18463" s="2"/>
    </row>
    <row r="18464" spans="1:4" x14ac:dyDescent="0.25">
      <c r="A18464" s="2">
        <v>540</v>
      </c>
      <c r="B18464">
        <v>20394</v>
      </c>
      <c r="C18464" s="3">
        <v>5113.0073920000004</v>
      </c>
      <c r="D18464" s="2"/>
    </row>
    <row r="18465" spans="1:4" x14ac:dyDescent="0.25">
      <c r="A18465" s="2">
        <v>540</v>
      </c>
      <c r="B18465">
        <v>20395</v>
      </c>
      <c r="C18465" s="3">
        <v>20604.452264</v>
      </c>
      <c r="D18465" s="2"/>
    </row>
    <row r="18466" spans="1:4" x14ac:dyDescent="0.25">
      <c r="A18466" s="2">
        <v>540</v>
      </c>
      <c r="B18466">
        <v>20396</v>
      </c>
      <c r="C18466" s="3">
        <v>18308.133865</v>
      </c>
      <c r="D18466" s="2"/>
    </row>
    <row r="18467" spans="1:4" x14ac:dyDescent="0.25">
      <c r="A18467" s="2">
        <v>540</v>
      </c>
      <c r="B18467">
        <v>20397</v>
      </c>
      <c r="C18467" s="3">
        <v>18308.133865</v>
      </c>
      <c r="D18467" s="2"/>
    </row>
    <row r="18468" spans="1:4" x14ac:dyDescent="0.25">
      <c r="A18468" s="2">
        <v>540</v>
      </c>
      <c r="B18468">
        <v>20398</v>
      </c>
      <c r="C18468" s="3">
        <v>18308.133865</v>
      </c>
      <c r="D18468" s="2"/>
    </row>
    <row r="18469" spans="1:4" x14ac:dyDescent="0.25">
      <c r="A18469" s="2">
        <v>540</v>
      </c>
      <c r="B18469">
        <v>20399</v>
      </c>
      <c r="C18469" s="3">
        <v>10037.0581</v>
      </c>
      <c r="D18469" s="2"/>
    </row>
    <row r="18470" spans="1:4" x14ac:dyDescent="0.25">
      <c r="A18470" s="2">
        <v>540</v>
      </c>
      <c r="B18470">
        <v>20400</v>
      </c>
      <c r="C18470" s="3">
        <v>677.26262699999995</v>
      </c>
      <c r="D18470" s="2"/>
    </row>
    <row r="18471" spans="1:4" x14ac:dyDescent="0.25">
      <c r="A18471" s="2">
        <v>540</v>
      </c>
      <c r="B18471">
        <v>20401</v>
      </c>
      <c r="C18471" s="3">
        <v>5</v>
      </c>
      <c r="D18471" s="2"/>
    </row>
    <row r="18472" spans="1:4" x14ac:dyDescent="0.25">
      <c r="A18472" s="2">
        <v>540</v>
      </c>
      <c r="B18472">
        <v>20402</v>
      </c>
      <c r="C18472" s="3">
        <v>5</v>
      </c>
      <c r="D18472" s="2"/>
    </row>
    <row r="18473" spans="1:4" x14ac:dyDescent="0.25">
      <c r="A18473" s="2">
        <v>540</v>
      </c>
      <c r="B18473">
        <v>20403</v>
      </c>
      <c r="C18473" s="3">
        <v>1056.414741</v>
      </c>
      <c r="D18473" s="2"/>
    </row>
    <row r="18474" spans="1:4" x14ac:dyDescent="0.25">
      <c r="A18474" s="2">
        <v>540</v>
      </c>
      <c r="B18474">
        <v>20404</v>
      </c>
      <c r="C18474" s="3">
        <v>2612.2596149999999</v>
      </c>
      <c r="D18474" s="2"/>
    </row>
    <row r="18475" spans="1:4" x14ac:dyDescent="0.25">
      <c r="A18475" s="2">
        <v>540</v>
      </c>
      <c r="B18475">
        <v>20405</v>
      </c>
      <c r="C18475" s="3">
        <v>2591.875438</v>
      </c>
      <c r="D18475" s="2"/>
    </row>
    <row r="18476" spans="1:4" x14ac:dyDescent="0.25">
      <c r="A18476" s="2">
        <v>540</v>
      </c>
      <c r="B18476">
        <v>20406</v>
      </c>
      <c r="C18476" s="3">
        <v>2406.3802390000001</v>
      </c>
      <c r="D18476" s="2"/>
    </row>
    <row r="18477" spans="1:4" x14ac:dyDescent="0.25">
      <c r="A18477" s="2">
        <v>540</v>
      </c>
      <c r="B18477">
        <v>20407</v>
      </c>
      <c r="C18477" s="3">
        <v>5579.3269170000003</v>
      </c>
      <c r="D18477" s="2"/>
    </row>
    <row r="18478" spans="1:4" x14ac:dyDescent="0.25">
      <c r="A18478" s="2">
        <v>540</v>
      </c>
      <c r="B18478">
        <v>20408</v>
      </c>
      <c r="C18478" s="3">
        <v>3039.7049109999998</v>
      </c>
      <c r="D18478" s="2"/>
    </row>
    <row r="18479" spans="1:4" x14ac:dyDescent="0.25">
      <c r="A18479" s="2">
        <v>540</v>
      </c>
      <c r="B18479">
        <v>20410</v>
      </c>
      <c r="C18479" s="3">
        <v>1490.5436079999999</v>
      </c>
      <c r="D18479" s="2"/>
    </row>
    <row r="18480" spans="1:4" x14ac:dyDescent="0.25">
      <c r="A18480" s="2">
        <v>540</v>
      </c>
      <c r="B18480">
        <v>20411</v>
      </c>
      <c r="C18480" s="3">
        <v>1490.5436079999999</v>
      </c>
      <c r="D18480" s="2"/>
    </row>
    <row r="18481" spans="1:4" x14ac:dyDescent="0.25">
      <c r="A18481" s="2">
        <v>540</v>
      </c>
      <c r="B18481">
        <v>20412</v>
      </c>
      <c r="C18481" s="3">
        <v>1455.6623219999999</v>
      </c>
      <c r="D18481" s="2"/>
    </row>
    <row r="18482" spans="1:4" x14ac:dyDescent="0.25">
      <c r="A18482" s="2">
        <v>540</v>
      </c>
      <c r="B18482">
        <v>20413</v>
      </c>
      <c r="C18482" s="3">
        <v>545.87152200000003</v>
      </c>
      <c r="D18482" s="2"/>
    </row>
    <row r="18483" spans="1:4" x14ac:dyDescent="0.25">
      <c r="A18483" s="2">
        <v>540</v>
      </c>
      <c r="B18483">
        <v>20415</v>
      </c>
      <c r="C18483" s="3">
        <v>7690.4940199989996</v>
      </c>
      <c r="D18483" s="2"/>
    </row>
    <row r="18484" spans="1:4" x14ac:dyDescent="0.25">
      <c r="A18484" s="2">
        <v>540</v>
      </c>
      <c r="B18484">
        <v>20416</v>
      </c>
      <c r="C18484" s="3">
        <v>5531.6388789989996</v>
      </c>
      <c r="D18484" s="2"/>
    </row>
    <row r="18485" spans="1:4" x14ac:dyDescent="0.25">
      <c r="A18485" s="2">
        <v>540</v>
      </c>
      <c r="B18485">
        <v>20417</v>
      </c>
      <c r="C18485" s="3">
        <v>965.84072200000003</v>
      </c>
      <c r="D18485" s="2"/>
    </row>
    <row r="18486" spans="1:4" x14ac:dyDescent="0.25">
      <c r="A18486" s="2">
        <v>540</v>
      </c>
      <c r="B18486">
        <v>20418</v>
      </c>
      <c r="C18486" s="3">
        <v>4117.4785006660004</v>
      </c>
      <c r="D18486" s="2"/>
    </row>
    <row r="18487" spans="1:4" x14ac:dyDescent="0.25">
      <c r="A18487" s="2">
        <v>540</v>
      </c>
      <c r="B18487">
        <v>20419</v>
      </c>
      <c r="C18487" s="3">
        <v>5845.8730370000003</v>
      </c>
      <c r="D18487" s="2"/>
    </row>
    <row r="18488" spans="1:4" x14ac:dyDescent="0.25">
      <c r="A18488" s="2">
        <v>540</v>
      </c>
      <c r="B18488">
        <v>20420</v>
      </c>
      <c r="C18488" s="3">
        <v>6462.9089910000002</v>
      </c>
      <c r="D18488" s="2"/>
    </row>
    <row r="18489" spans="1:4" x14ac:dyDescent="0.25">
      <c r="A18489" s="2">
        <v>540</v>
      </c>
      <c r="B18489">
        <v>20421</v>
      </c>
      <c r="C18489" s="3">
        <v>899.74421600000005</v>
      </c>
      <c r="D18489" s="2"/>
    </row>
    <row r="18490" spans="1:4" x14ac:dyDescent="0.25">
      <c r="A18490" s="2">
        <v>540</v>
      </c>
      <c r="B18490">
        <v>20422</v>
      </c>
      <c r="C18490" s="3">
        <v>1220.6313889999999</v>
      </c>
      <c r="D18490" s="2"/>
    </row>
    <row r="18491" spans="1:4" x14ac:dyDescent="0.25">
      <c r="A18491" s="2">
        <v>540</v>
      </c>
      <c r="B18491">
        <v>20423</v>
      </c>
      <c r="C18491" s="3">
        <v>8628.5758110000006</v>
      </c>
      <c r="D18491" s="2"/>
    </row>
    <row r="18492" spans="1:4" x14ac:dyDescent="0.25">
      <c r="A18492" s="2">
        <v>540</v>
      </c>
      <c r="B18492">
        <v>20424</v>
      </c>
      <c r="C18492" s="3">
        <v>12603.902536</v>
      </c>
      <c r="D18492" s="2"/>
    </row>
    <row r="18493" spans="1:4" x14ac:dyDescent="0.25">
      <c r="A18493" s="2">
        <v>540</v>
      </c>
      <c r="B18493">
        <v>20425</v>
      </c>
      <c r="C18493" s="3">
        <v>10185.996358</v>
      </c>
      <c r="D18493" s="2"/>
    </row>
    <row r="18494" spans="1:4" x14ac:dyDescent="0.25">
      <c r="A18494" s="2">
        <v>540</v>
      </c>
      <c r="B18494">
        <v>20426</v>
      </c>
      <c r="C18494" s="3">
        <v>10185.996358</v>
      </c>
      <c r="D18494" s="2"/>
    </row>
    <row r="18495" spans="1:4" x14ac:dyDescent="0.25">
      <c r="A18495" s="2">
        <v>540</v>
      </c>
      <c r="B18495">
        <v>20427</v>
      </c>
      <c r="C18495" s="3">
        <v>10185.996358</v>
      </c>
      <c r="D18495" s="2"/>
    </row>
    <row r="18496" spans="1:4" x14ac:dyDescent="0.25">
      <c r="A18496" s="2">
        <v>540</v>
      </c>
      <c r="B18496">
        <v>20428</v>
      </c>
      <c r="C18496" s="3">
        <v>10185.996358</v>
      </c>
      <c r="D18496" s="2"/>
    </row>
    <row r="18497" spans="1:4" x14ac:dyDescent="0.25">
      <c r="A18497" s="2">
        <v>540</v>
      </c>
      <c r="B18497">
        <v>20429</v>
      </c>
      <c r="C18497" s="3">
        <v>10720.706796</v>
      </c>
      <c r="D18497" s="2"/>
    </row>
    <row r="18498" spans="1:4" x14ac:dyDescent="0.25">
      <c r="A18498" s="2">
        <v>540</v>
      </c>
      <c r="B18498">
        <v>20430</v>
      </c>
      <c r="C18498" s="3">
        <v>11972.667979</v>
      </c>
      <c r="D18498" s="2"/>
    </row>
    <row r="18499" spans="1:4" x14ac:dyDescent="0.25">
      <c r="A18499" s="2">
        <v>540</v>
      </c>
      <c r="B18499">
        <v>20431</v>
      </c>
      <c r="C18499" s="3">
        <v>5163.1125769999999</v>
      </c>
      <c r="D18499" s="2"/>
    </row>
    <row r="18500" spans="1:4" x14ac:dyDescent="0.25">
      <c r="A18500" s="2">
        <v>540</v>
      </c>
      <c r="B18500">
        <v>20432</v>
      </c>
      <c r="C18500" s="3">
        <v>6247.3155720000004</v>
      </c>
      <c r="D18500" s="2"/>
    </row>
    <row r="18501" spans="1:4" x14ac:dyDescent="0.25">
      <c r="A18501" s="2">
        <v>540</v>
      </c>
      <c r="B18501">
        <v>20433</v>
      </c>
      <c r="C18501" s="3">
        <v>69758.916243</v>
      </c>
      <c r="D18501" s="2"/>
    </row>
    <row r="18502" spans="1:4" x14ac:dyDescent="0.25">
      <c r="A18502" s="2">
        <v>540</v>
      </c>
      <c r="B18502">
        <v>20435</v>
      </c>
      <c r="C18502" s="3">
        <v>10081.333395</v>
      </c>
      <c r="D18502" s="2"/>
    </row>
    <row r="18503" spans="1:4" x14ac:dyDescent="0.25">
      <c r="A18503" s="2">
        <v>540</v>
      </c>
      <c r="B18503">
        <v>20436</v>
      </c>
      <c r="C18503" s="3">
        <v>7544.9801719999996</v>
      </c>
      <c r="D18503" s="2"/>
    </row>
    <row r="18504" spans="1:4" x14ac:dyDescent="0.25">
      <c r="A18504" s="2">
        <v>540</v>
      </c>
      <c r="B18504">
        <v>20437</v>
      </c>
      <c r="C18504" s="3">
        <v>11.582381</v>
      </c>
      <c r="D18504" s="2"/>
    </row>
    <row r="18505" spans="1:4" x14ac:dyDescent="0.25">
      <c r="A18505" s="2">
        <v>540</v>
      </c>
      <c r="B18505">
        <v>20438</v>
      </c>
      <c r="C18505" s="3">
        <v>1522.4038190000001</v>
      </c>
      <c r="D18505" s="2"/>
    </row>
    <row r="18506" spans="1:4" x14ac:dyDescent="0.25">
      <c r="A18506" s="2">
        <v>540</v>
      </c>
      <c r="B18506">
        <v>20439</v>
      </c>
      <c r="C18506" s="3">
        <v>4173.2373580000003</v>
      </c>
      <c r="D18506" s="2"/>
    </row>
    <row r="18507" spans="1:4" x14ac:dyDescent="0.25">
      <c r="A18507" s="2">
        <v>540</v>
      </c>
      <c r="B18507">
        <v>20440</v>
      </c>
      <c r="C18507" s="3">
        <v>16113.437762</v>
      </c>
      <c r="D18507" s="2"/>
    </row>
    <row r="18508" spans="1:4" x14ac:dyDescent="0.25">
      <c r="A18508" s="2">
        <v>540</v>
      </c>
      <c r="B18508">
        <v>20441</v>
      </c>
      <c r="C18508" s="3">
        <v>7533.3343809999997</v>
      </c>
      <c r="D18508" s="2"/>
    </row>
    <row r="18509" spans="1:4" x14ac:dyDescent="0.25">
      <c r="A18509" s="2">
        <v>540</v>
      </c>
      <c r="B18509">
        <v>20442</v>
      </c>
      <c r="C18509" s="3">
        <v>4058.5958329999999</v>
      </c>
      <c r="D18509" s="2"/>
    </row>
    <row r="18510" spans="1:4" x14ac:dyDescent="0.25">
      <c r="A18510" s="2">
        <v>540</v>
      </c>
      <c r="B18510">
        <v>20443</v>
      </c>
      <c r="C18510" s="3">
        <v>1507.1278520000001</v>
      </c>
      <c r="D18510" s="2"/>
    </row>
    <row r="18511" spans="1:4" x14ac:dyDescent="0.25">
      <c r="A18511" s="2">
        <v>540</v>
      </c>
      <c r="B18511">
        <v>20444</v>
      </c>
      <c r="C18511" s="3">
        <v>1174.2769599999999</v>
      </c>
      <c r="D18511" s="2"/>
    </row>
    <row r="18512" spans="1:4" x14ac:dyDescent="0.25">
      <c r="A18512" s="2">
        <v>540</v>
      </c>
      <c r="B18512">
        <v>20445</v>
      </c>
      <c r="C18512" s="3">
        <v>16113.437762</v>
      </c>
      <c r="D18512" s="2"/>
    </row>
    <row r="18513" spans="1:4" x14ac:dyDescent="0.25">
      <c r="A18513" s="2">
        <v>540</v>
      </c>
      <c r="B18513">
        <v>20446</v>
      </c>
      <c r="C18513" s="3">
        <v>6698.9111460000004</v>
      </c>
      <c r="D18513" s="2"/>
    </row>
    <row r="18514" spans="1:4" x14ac:dyDescent="0.25">
      <c r="A18514" s="2">
        <v>540</v>
      </c>
      <c r="B18514">
        <v>20447</v>
      </c>
      <c r="C18514" s="3">
        <v>4333.6736469999996</v>
      </c>
      <c r="D18514" s="2"/>
    </row>
    <row r="18515" spans="1:4" x14ac:dyDescent="0.25">
      <c r="A18515" s="2">
        <v>540</v>
      </c>
      <c r="B18515">
        <v>20448</v>
      </c>
      <c r="C18515" s="3">
        <v>3.0561889999999998</v>
      </c>
      <c r="D18515" s="2"/>
    </row>
    <row r="18516" spans="1:4" x14ac:dyDescent="0.25">
      <c r="A18516" s="2">
        <v>540</v>
      </c>
      <c r="B18516">
        <v>20449</v>
      </c>
      <c r="C18516" s="3">
        <v>2300.3233249999998</v>
      </c>
      <c r="D18516" s="2"/>
    </row>
    <row r="18517" spans="1:4" x14ac:dyDescent="0.25">
      <c r="A18517" s="2">
        <v>540</v>
      </c>
      <c r="B18517">
        <v>20450</v>
      </c>
      <c r="C18517" s="3">
        <v>13918.134475000001</v>
      </c>
      <c r="D18517" s="2"/>
    </row>
    <row r="18518" spans="1:4" x14ac:dyDescent="0.25">
      <c r="A18518" s="2">
        <v>540</v>
      </c>
      <c r="B18518">
        <v>20451</v>
      </c>
      <c r="C18518" s="3">
        <v>321.82731799999999</v>
      </c>
      <c r="D18518" s="2"/>
    </row>
    <row r="18519" spans="1:4" x14ac:dyDescent="0.25">
      <c r="A18519" s="2">
        <v>540</v>
      </c>
      <c r="B18519">
        <v>20452</v>
      </c>
      <c r="C18519" s="3">
        <v>1436.6612050000001</v>
      </c>
      <c r="D18519" s="2"/>
    </row>
    <row r="18520" spans="1:4" x14ac:dyDescent="0.25">
      <c r="A18520" s="2">
        <v>540</v>
      </c>
      <c r="B18520">
        <v>20453</v>
      </c>
      <c r="C18520" s="3">
        <v>2609.2665109999998</v>
      </c>
      <c r="D18520" s="2"/>
    </row>
    <row r="18521" spans="1:4" x14ac:dyDescent="0.25">
      <c r="A18521" s="2">
        <v>540</v>
      </c>
      <c r="B18521">
        <v>20454</v>
      </c>
      <c r="C18521" s="3">
        <v>855.08271400000001</v>
      </c>
      <c r="D18521" s="2"/>
    </row>
    <row r="18522" spans="1:4" x14ac:dyDescent="0.25">
      <c r="A18522" s="2">
        <v>540</v>
      </c>
      <c r="B18522">
        <v>20455</v>
      </c>
      <c r="C18522" s="3">
        <v>1867.3065759999999</v>
      </c>
      <c r="D18522" s="2"/>
    </row>
    <row r="18523" spans="1:4" x14ac:dyDescent="0.25">
      <c r="A18523" s="2">
        <v>540</v>
      </c>
      <c r="B18523">
        <v>20456</v>
      </c>
      <c r="C18523" s="3">
        <v>6369.0514480000002</v>
      </c>
      <c r="D18523" s="2"/>
    </row>
    <row r="18524" spans="1:4" x14ac:dyDescent="0.25">
      <c r="A18524" s="2">
        <v>540</v>
      </c>
      <c r="B18524">
        <v>20457</v>
      </c>
      <c r="C18524" s="3">
        <v>101337.802153</v>
      </c>
      <c r="D18524" s="2"/>
    </row>
    <row r="18525" spans="1:4" x14ac:dyDescent="0.25">
      <c r="A18525" s="2">
        <v>540</v>
      </c>
      <c r="B18525">
        <v>20458</v>
      </c>
      <c r="C18525" s="3">
        <v>80530.292798666007</v>
      </c>
      <c r="D18525" s="2"/>
    </row>
    <row r="18526" spans="1:4" x14ac:dyDescent="0.25">
      <c r="A18526" s="2">
        <v>540</v>
      </c>
      <c r="B18526">
        <v>20459</v>
      </c>
      <c r="C18526" s="3">
        <v>1352.9000599999999</v>
      </c>
      <c r="D18526" s="2"/>
    </row>
    <row r="18527" spans="1:4" x14ac:dyDescent="0.25">
      <c r="A18527" s="2">
        <v>540</v>
      </c>
      <c r="B18527">
        <v>20460</v>
      </c>
      <c r="C18527" s="3">
        <v>5562.7538800000002</v>
      </c>
      <c r="D18527" s="2"/>
    </row>
    <row r="18528" spans="1:4" x14ac:dyDescent="0.25">
      <c r="A18528" s="2">
        <v>540</v>
      </c>
      <c r="B18528">
        <v>20461</v>
      </c>
      <c r="C18528" s="3">
        <v>1391.5024350000001</v>
      </c>
      <c r="D18528" s="2"/>
    </row>
    <row r="18529" spans="1:4" x14ac:dyDescent="0.25">
      <c r="A18529" s="2">
        <v>540</v>
      </c>
      <c r="B18529">
        <v>20462</v>
      </c>
      <c r="C18529" s="3">
        <v>3530.2954639999998</v>
      </c>
      <c r="D18529" s="2"/>
    </row>
    <row r="18530" spans="1:4" x14ac:dyDescent="0.25">
      <c r="A18530" s="2">
        <v>540</v>
      </c>
      <c r="B18530">
        <v>20463</v>
      </c>
      <c r="C18530" s="3">
        <v>75325.779974999998</v>
      </c>
      <c r="D18530" s="2"/>
    </row>
    <row r="18531" spans="1:4" x14ac:dyDescent="0.25">
      <c r="A18531" s="2">
        <v>540</v>
      </c>
      <c r="B18531">
        <v>20464</v>
      </c>
      <c r="C18531" s="3">
        <v>54122.24437</v>
      </c>
      <c r="D18531" s="2"/>
    </row>
    <row r="18532" spans="1:4" x14ac:dyDescent="0.25">
      <c r="A18532" s="2">
        <v>540</v>
      </c>
      <c r="B18532">
        <v>20465</v>
      </c>
      <c r="C18532" s="3">
        <v>114462.547724666</v>
      </c>
      <c r="D18532" s="2"/>
    </row>
    <row r="18533" spans="1:4" x14ac:dyDescent="0.25">
      <c r="A18533" s="2">
        <v>540</v>
      </c>
      <c r="B18533">
        <v>20466</v>
      </c>
      <c r="C18533" s="3">
        <v>76989.029102</v>
      </c>
      <c r="D18533" s="2"/>
    </row>
    <row r="18534" spans="1:4" x14ac:dyDescent="0.25">
      <c r="A18534" s="2">
        <v>540</v>
      </c>
      <c r="B18534">
        <v>20467</v>
      </c>
      <c r="C18534" s="3">
        <v>85696.331135999993</v>
      </c>
      <c r="D18534" s="2"/>
    </row>
    <row r="18535" spans="1:4" x14ac:dyDescent="0.25">
      <c r="A18535" s="2">
        <v>540</v>
      </c>
      <c r="B18535">
        <v>20468</v>
      </c>
      <c r="C18535" s="3">
        <v>2949.5549569999998</v>
      </c>
      <c r="D18535" s="2"/>
    </row>
    <row r="18536" spans="1:4" x14ac:dyDescent="0.25">
      <c r="A18536" s="2">
        <v>540</v>
      </c>
      <c r="B18536">
        <v>20470</v>
      </c>
      <c r="C18536" s="3">
        <v>321.63047899999998</v>
      </c>
      <c r="D18536" s="2"/>
    </row>
    <row r="18537" spans="1:4" x14ac:dyDescent="0.25">
      <c r="A18537" s="2">
        <v>540</v>
      </c>
      <c r="B18537">
        <v>20471</v>
      </c>
      <c r="C18537" s="3">
        <v>83998.506378999999</v>
      </c>
      <c r="D18537" s="2"/>
    </row>
    <row r="18538" spans="1:4" x14ac:dyDescent="0.25">
      <c r="A18538" s="2">
        <v>540</v>
      </c>
      <c r="B18538">
        <v>20472</v>
      </c>
      <c r="C18538" s="3">
        <v>83998.506378999999</v>
      </c>
      <c r="D18538" s="2"/>
    </row>
    <row r="18539" spans="1:4" x14ac:dyDescent="0.25">
      <c r="A18539" s="2">
        <v>540</v>
      </c>
      <c r="B18539">
        <v>20473</v>
      </c>
      <c r="C18539" s="3">
        <v>8502.6111679999995</v>
      </c>
      <c r="D18539" s="2"/>
    </row>
    <row r="18540" spans="1:4" x14ac:dyDescent="0.25">
      <c r="A18540" s="2">
        <v>540</v>
      </c>
      <c r="B18540">
        <v>20474</v>
      </c>
      <c r="C18540" s="3">
        <v>1426.969996</v>
      </c>
      <c r="D18540" s="2"/>
    </row>
    <row r="18541" spans="1:4" x14ac:dyDescent="0.25">
      <c r="A18541" s="2">
        <v>540</v>
      </c>
      <c r="B18541">
        <v>20475</v>
      </c>
      <c r="C18541" s="3">
        <v>297.46202499999998</v>
      </c>
      <c r="D18541" s="2"/>
    </row>
    <row r="18542" spans="1:4" x14ac:dyDescent="0.25">
      <c r="A18542" s="2">
        <v>540</v>
      </c>
      <c r="B18542">
        <v>20476</v>
      </c>
      <c r="C18542" s="3">
        <v>11058.894155</v>
      </c>
      <c r="D18542" s="2"/>
    </row>
    <row r="18543" spans="1:4" x14ac:dyDescent="0.25">
      <c r="A18543" s="2">
        <v>540</v>
      </c>
      <c r="B18543">
        <v>20478</v>
      </c>
      <c r="C18543" s="3">
        <v>4099.4018109999997</v>
      </c>
      <c r="D18543" s="2"/>
    </row>
    <row r="18544" spans="1:4" x14ac:dyDescent="0.25">
      <c r="A18544" s="2">
        <v>540</v>
      </c>
      <c r="B18544">
        <v>20479</v>
      </c>
      <c r="C18544" s="3">
        <v>1880.771424</v>
      </c>
      <c r="D18544" s="2"/>
    </row>
    <row r="18545" spans="1:4" x14ac:dyDescent="0.25">
      <c r="A18545" s="2">
        <v>540</v>
      </c>
      <c r="B18545">
        <v>20480</v>
      </c>
      <c r="C18545" s="3">
        <v>2525.3860380000001</v>
      </c>
      <c r="D18545" s="2"/>
    </row>
    <row r="18546" spans="1:4" x14ac:dyDescent="0.25">
      <c r="A18546" s="2">
        <v>540</v>
      </c>
      <c r="B18546">
        <v>20481</v>
      </c>
      <c r="C18546" s="3">
        <v>298.24151899999998</v>
      </c>
      <c r="D18546" s="2"/>
    </row>
    <row r="18547" spans="1:4" x14ac:dyDescent="0.25">
      <c r="A18547" s="2">
        <v>540</v>
      </c>
      <c r="B18547">
        <v>20482</v>
      </c>
      <c r="C18547" s="3">
        <v>280.423113</v>
      </c>
      <c r="D18547" s="2"/>
    </row>
    <row r="18548" spans="1:4" x14ac:dyDescent="0.25">
      <c r="A18548" s="2">
        <v>540</v>
      </c>
      <c r="B18548">
        <v>20483</v>
      </c>
      <c r="C18548" s="3">
        <v>1963.375779</v>
      </c>
      <c r="D18548" s="2"/>
    </row>
    <row r="18549" spans="1:4" x14ac:dyDescent="0.25">
      <c r="A18549" s="2">
        <v>540</v>
      </c>
      <c r="B18549">
        <v>20484</v>
      </c>
      <c r="C18549" s="3">
        <v>2744.1745919999998</v>
      </c>
      <c r="D18549" s="2"/>
    </row>
    <row r="18550" spans="1:4" x14ac:dyDescent="0.25">
      <c r="A18550" s="2">
        <v>540</v>
      </c>
      <c r="B18550">
        <v>20485</v>
      </c>
      <c r="C18550" s="3">
        <v>23.328800000000001</v>
      </c>
      <c r="D18550" s="2"/>
    </row>
    <row r="18551" spans="1:4" x14ac:dyDescent="0.25">
      <c r="A18551" s="2">
        <v>540</v>
      </c>
      <c r="B18551">
        <v>20486</v>
      </c>
      <c r="C18551" s="3">
        <v>836.56370700000002</v>
      </c>
      <c r="D18551" s="2"/>
    </row>
    <row r="18552" spans="1:4" x14ac:dyDescent="0.25">
      <c r="A18552" s="2">
        <v>540</v>
      </c>
      <c r="B18552">
        <v>20487</v>
      </c>
      <c r="C18552" s="3">
        <v>111035.699104</v>
      </c>
      <c r="D18552" s="2"/>
    </row>
    <row r="18553" spans="1:4" x14ac:dyDescent="0.25">
      <c r="A18553" s="2">
        <v>540</v>
      </c>
      <c r="B18553">
        <v>20488</v>
      </c>
      <c r="C18553" s="3">
        <v>0</v>
      </c>
      <c r="D18553" s="2"/>
    </row>
    <row r="18554" spans="1:4" x14ac:dyDescent="0.25">
      <c r="A18554" s="2">
        <v>540</v>
      </c>
      <c r="B18554">
        <v>20489</v>
      </c>
      <c r="C18554" s="3">
        <v>5488.7280280000004</v>
      </c>
      <c r="D18554" s="2"/>
    </row>
    <row r="18555" spans="1:4" x14ac:dyDescent="0.25">
      <c r="A18555" s="2">
        <v>540</v>
      </c>
      <c r="B18555">
        <v>20490</v>
      </c>
      <c r="C18555" s="3">
        <v>18765.161882</v>
      </c>
      <c r="D18555" s="2"/>
    </row>
    <row r="18556" spans="1:4" x14ac:dyDescent="0.25">
      <c r="A18556" s="2">
        <v>540</v>
      </c>
      <c r="B18556">
        <v>20491</v>
      </c>
      <c r="C18556" s="3">
        <v>1867.5515089999999</v>
      </c>
      <c r="D18556" s="2"/>
    </row>
    <row r="18557" spans="1:4" x14ac:dyDescent="0.25">
      <c r="A18557" s="2">
        <v>540</v>
      </c>
      <c r="B18557">
        <v>20492</v>
      </c>
      <c r="C18557" s="3">
        <v>740.09760400000005</v>
      </c>
      <c r="D18557" s="2"/>
    </row>
    <row r="18558" spans="1:4" x14ac:dyDescent="0.25">
      <c r="A18558" s="2">
        <v>540</v>
      </c>
      <c r="B18558">
        <v>20493</v>
      </c>
      <c r="C18558" s="3">
        <v>4027.2399489999998</v>
      </c>
      <c r="D18558" s="2"/>
    </row>
    <row r="18559" spans="1:4" x14ac:dyDescent="0.25">
      <c r="A18559" s="2">
        <v>540</v>
      </c>
      <c r="B18559">
        <v>20494</v>
      </c>
      <c r="C18559" s="3">
        <v>4992.4411399999999</v>
      </c>
      <c r="D18559" s="2"/>
    </row>
    <row r="18560" spans="1:4" x14ac:dyDescent="0.25">
      <c r="A18560" s="2">
        <v>540</v>
      </c>
      <c r="B18560">
        <v>20495</v>
      </c>
      <c r="C18560" s="3">
        <v>3411.0029949999998</v>
      </c>
      <c r="D18560" s="2"/>
    </row>
    <row r="18561" spans="1:4" x14ac:dyDescent="0.25">
      <c r="A18561" s="2">
        <v>540</v>
      </c>
      <c r="B18561">
        <v>20496</v>
      </c>
      <c r="C18561" s="3">
        <v>292.07355799999999</v>
      </c>
      <c r="D18561" s="2"/>
    </row>
    <row r="18562" spans="1:4" x14ac:dyDescent="0.25">
      <c r="A18562" s="2">
        <v>540</v>
      </c>
      <c r="B18562">
        <v>20497</v>
      </c>
      <c r="C18562" s="3">
        <v>1518.353308</v>
      </c>
      <c r="D18562" s="2"/>
    </row>
    <row r="18563" spans="1:4" x14ac:dyDescent="0.25">
      <c r="A18563" s="2">
        <v>540</v>
      </c>
      <c r="B18563">
        <v>20498</v>
      </c>
      <c r="C18563" s="3">
        <v>4613.1552810000003</v>
      </c>
      <c r="D18563" s="2"/>
    </row>
    <row r="18564" spans="1:4" x14ac:dyDescent="0.25">
      <c r="A18564" s="2">
        <v>540</v>
      </c>
      <c r="B18564">
        <v>20499</v>
      </c>
      <c r="C18564" s="3">
        <v>4537.1881370000001</v>
      </c>
      <c r="D18564" s="2"/>
    </row>
    <row r="18565" spans="1:4" x14ac:dyDescent="0.25">
      <c r="A18565" s="2">
        <v>540</v>
      </c>
      <c r="B18565">
        <v>20500</v>
      </c>
      <c r="C18565" s="3">
        <v>1715.1849360000001</v>
      </c>
      <c r="D18565" s="2"/>
    </row>
    <row r="18566" spans="1:4" x14ac:dyDescent="0.25">
      <c r="A18566" s="2">
        <v>540</v>
      </c>
      <c r="B18566">
        <v>20501</v>
      </c>
      <c r="C18566" s="3">
        <v>7524.0841620000001</v>
      </c>
      <c r="D18566" s="2"/>
    </row>
    <row r="18567" spans="1:4" x14ac:dyDescent="0.25">
      <c r="A18567" s="2">
        <v>540</v>
      </c>
      <c r="B18567">
        <v>20502</v>
      </c>
      <c r="C18567" s="3">
        <v>1235.4720910000001</v>
      </c>
      <c r="D18567" s="2"/>
    </row>
    <row r="18568" spans="1:4" x14ac:dyDescent="0.25">
      <c r="A18568" s="2">
        <v>540</v>
      </c>
      <c r="B18568">
        <v>20503</v>
      </c>
      <c r="C18568" s="3">
        <v>5518.407948</v>
      </c>
      <c r="D18568" s="2"/>
    </row>
    <row r="18569" spans="1:4" x14ac:dyDescent="0.25">
      <c r="A18569" s="2">
        <v>540</v>
      </c>
      <c r="B18569">
        <v>20504</v>
      </c>
      <c r="C18569" s="3">
        <v>5482.1877489999997</v>
      </c>
      <c r="D18569" s="2"/>
    </row>
    <row r="18570" spans="1:4" x14ac:dyDescent="0.25">
      <c r="A18570" s="2">
        <v>540</v>
      </c>
      <c r="B18570">
        <v>20505</v>
      </c>
      <c r="C18570" s="3">
        <v>8049.7098139999998</v>
      </c>
      <c r="D18570" s="2"/>
    </row>
    <row r="18571" spans="1:4" x14ac:dyDescent="0.25">
      <c r="A18571" s="2">
        <v>540</v>
      </c>
      <c r="B18571">
        <v>20506</v>
      </c>
      <c r="C18571" s="3">
        <v>3942.981029</v>
      </c>
      <c r="D18571" s="2"/>
    </row>
    <row r="18572" spans="1:4" x14ac:dyDescent="0.25">
      <c r="A18572" s="2">
        <v>540</v>
      </c>
      <c r="B18572">
        <v>20507</v>
      </c>
      <c r="C18572" s="3">
        <v>1565.9923879999999</v>
      </c>
      <c r="D18572" s="2"/>
    </row>
    <row r="18573" spans="1:4" x14ac:dyDescent="0.25">
      <c r="A18573" s="2">
        <v>540</v>
      </c>
      <c r="B18573">
        <v>20508</v>
      </c>
      <c r="C18573" s="3">
        <v>10569.307419999999</v>
      </c>
      <c r="D18573" s="2"/>
    </row>
    <row r="18574" spans="1:4" x14ac:dyDescent="0.25">
      <c r="A18574" s="2">
        <v>540</v>
      </c>
      <c r="B18574">
        <v>20509</v>
      </c>
      <c r="C18574" s="3">
        <v>122.303207</v>
      </c>
      <c r="D18574" s="2"/>
    </row>
    <row r="18575" spans="1:4" x14ac:dyDescent="0.25">
      <c r="A18575" s="2">
        <v>540</v>
      </c>
      <c r="B18575">
        <v>20510</v>
      </c>
      <c r="C18575" s="3">
        <v>1627.4492049999999</v>
      </c>
      <c r="D18575" s="2"/>
    </row>
    <row r="18576" spans="1:4" x14ac:dyDescent="0.25">
      <c r="A18576" s="2">
        <v>540</v>
      </c>
      <c r="B18576">
        <v>20511</v>
      </c>
      <c r="C18576" s="3">
        <v>1125.0354400000001</v>
      </c>
      <c r="D18576" s="2"/>
    </row>
    <row r="18577" spans="1:4" x14ac:dyDescent="0.25">
      <c r="A18577" s="2">
        <v>540</v>
      </c>
      <c r="B18577">
        <v>20512</v>
      </c>
      <c r="C18577" s="3">
        <v>16055.041336</v>
      </c>
      <c r="D18577" s="2"/>
    </row>
    <row r="18578" spans="1:4" x14ac:dyDescent="0.25">
      <c r="A18578" s="2">
        <v>540</v>
      </c>
      <c r="B18578">
        <v>20513</v>
      </c>
      <c r="C18578" s="3">
        <v>5155.8004350000001</v>
      </c>
      <c r="D18578" s="2"/>
    </row>
    <row r="18579" spans="1:4" x14ac:dyDescent="0.25">
      <c r="A18579" s="2">
        <v>540</v>
      </c>
      <c r="B18579">
        <v>20514</v>
      </c>
      <c r="C18579" s="3">
        <v>4623.2727750000004</v>
      </c>
      <c r="D18579" s="2"/>
    </row>
    <row r="18580" spans="1:4" x14ac:dyDescent="0.25">
      <c r="A18580" s="2">
        <v>540</v>
      </c>
      <c r="B18580">
        <v>20515</v>
      </c>
      <c r="C18580" s="3">
        <v>8451.6842039999992</v>
      </c>
      <c r="D18580" s="2"/>
    </row>
    <row r="18581" spans="1:4" x14ac:dyDescent="0.25">
      <c r="A18581" s="2">
        <v>540</v>
      </c>
      <c r="B18581">
        <v>20516</v>
      </c>
      <c r="C18581" s="3">
        <v>10167.982244999999</v>
      </c>
      <c r="D18581" s="2"/>
    </row>
    <row r="18582" spans="1:4" x14ac:dyDescent="0.25">
      <c r="A18582" s="2">
        <v>540</v>
      </c>
      <c r="B18582">
        <v>20517</v>
      </c>
      <c r="C18582" s="3">
        <v>34935.454933000001</v>
      </c>
      <c r="D18582" s="2"/>
    </row>
    <row r="18583" spans="1:4" x14ac:dyDescent="0.25">
      <c r="A18583" s="2">
        <v>540</v>
      </c>
      <c r="B18583">
        <v>20518</v>
      </c>
      <c r="C18583" s="3">
        <v>2962.2952340000002</v>
      </c>
      <c r="D18583" s="2"/>
    </row>
    <row r="18584" spans="1:4" x14ac:dyDescent="0.25">
      <c r="A18584" s="2">
        <v>540</v>
      </c>
      <c r="B18584">
        <v>20519</v>
      </c>
      <c r="C18584" s="3">
        <v>9907.7915850000009</v>
      </c>
      <c r="D18584" s="2"/>
    </row>
    <row r="18585" spans="1:4" x14ac:dyDescent="0.25">
      <c r="A18585" s="2">
        <v>540</v>
      </c>
      <c r="B18585">
        <v>20521</v>
      </c>
      <c r="C18585" s="3">
        <v>1617.0363129980001</v>
      </c>
      <c r="D18585" s="2"/>
    </row>
    <row r="18586" spans="1:4" x14ac:dyDescent="0.25">
      <c r="A18586" s="2">
        <v>540</v>
      </c>
      <c r="B18586">
        <v>20522</v>
      </c>
      <c r="C18586" s="3">
        <v>8875.7011640000001</v>
      </c>
      <c r="D18586" s="2"/>
    </row>
    <row r="18587" spans="1:4" x14ac:dyDescent="0.25">
      <c r="A18587" s="2">
        <v>540</v>
      </c>
      <c r="B18587">
        <v>20523</v>
      </c>
      <c r="C18587" s="3">
        <v>19210.240830999999</v>
      </c>
      <c r="D18587" s="2"/>
    </row>
    <row r="18588" spans="1:4" x14ac:dyDescent="0.25">
      <c r="A18588" s="2">
        <v>540</v>
      </c>
      <c r="B18588">
        <v>20524</v>
      </c>
      <c r="C18588" s="3">
        <v>11966.353461999999</v>
      </c>
      <c r="D18588" s="2"/>
    </row>
    <row r="18589" spans="1:4" x14ac:dyDescent="0.25">
      <c r="A18589" s="2">
        <v>540</v>
      </c>
      <c r="B18589">
        <v>20526</v>
      </c>
      <c r="C18589" s="3">
        <v>2096.2507690000002</v>
      </c>
      <c r="D18589" s="2"/>
    </row>
    <row r="18590" spans="1:4" x14ac:dyDescent="0.25">
      <c r="A18590" s="2">
        <v>540</v>
      </c>
      <c r="B18590">
        <v>20527</v>
      </c>
      <c r="C18590" s="3">
        <v>1870.28682</v>
      </c>
      <c r="D18590" s="2"/>
    </row>
    <row r="18591" spans="1:4" x14ac:dyDescent="0.25">
      <c r="A18591" s="2">
        <v>540</v>
      </c>
      <c r="B18591">
        <v>20528</v>
      </c>
      <c r="C18591" s="3">
        <v>11055.970662</v>
      </c>
      <c r="D18591" s="2"/>
    </row>
    <row r="18592" spans="1:4" x14ac:dyDescent="0.25">
      <c r="A18592" s="2">
        <v>540</v>
      </c>
      <c r="B18592">
        <v>20529</v>
      </c>
      <c r="C18592" s="3">
        <v>104124.23940000001</v>
      </c>
      <c r="D18592" s="2"/>
    </row>
    <row r="18593" spans="1:4" x14ac:dyDescent="0.25">
      <c r="A18593" s="2">
        <v>540</v>
      </c>
      <c r="B18593">
        <v>20530</v>
      </c>
      <c r="C18593" s="3">
        <v>5961.5611699999999</v>
      </c>
      <c r="D18593" s="2"/>
    </row>
    <row r="18594" spans="1:4" x14ac:dyDescent="0.25">
      <c r="A18594" s="2">
        <v>540</v>
      </c>
      <c r="B18594">
        <v>20531</v>
      </c>
      <c r="C18594" s="3">
        <v>3143.9447610000002</v>
      </c>
      <c r="D18594" s="2"/>
    </row>
    <row r="18595" spans="1:4" x14ac:dyDescent="0.25">
      <c r="A18595" s="2">
        <v>540</v>
      </c>
      <c r="B18595">
        <v>20532</v>
      </c>
      <c r="C18595" s="3">
        <v>7333.5537720000002</v>
      </c>
      <c r="D18595" s="2"/>
    </row>
    <row r="18596" spans="1:4" x14ac:dyDescent="0.25">
      <c r="A18596" s="2">
        <v>540</v>
      </c>
      <c r="B18596">
        <v>20533</v>
      </c>
      <c r="C18596" s="3">
        <v>1835.496179</v>
      </c>
      <c r="D18596" s="2"/>
    </row>
    <row r="18597" spans="1:4" x14ac:dyDescent="0.25">
      <c r="A18597" s="2">
        <v>540</v>
      </c>
      <c r="B18597">
        <v>20534</v>
      </c>
      <c r="C18597" s="3">
        <v>1384.4710970000001</v>
      </c>
      <c r="D18597" s="2"/>
    </row>
    <row r="18598" spans="1:4" x14ac:dyDescent="0.25">
      <c r="A18598" s="2">
        <v>540</v>
      </c>
      <c r="B18598">
        <v>20535</v>
      </c>
      <c r="C18598" s="3">
        <v>2356.3125020000002</v>
      </c>
      <c r="D18598" s="2"/>
    </row>
    <row r="18599" spans="1:4" x14ac:dyDescent="0.25">
      <c r="A18599" s="2">
        <v>540</v>
      </c>
      <c r="B18599">
        <v>20536</v>
      </c>
      <c r="C18599" s="3">
        <v>2296.433724</v>
      </c>
      <c r="D18599" s="2"/>
    </row>
    <row r="18600" spans="1:4" x14ac:dyDescent="0.25">
      <c r="A18600" s="2">
        <v>540</v>
      </c>
      <c r="B18600">
        <v>20537</v>
      </c>
      <c r="C18600" s="3">
        <v>2069.042927</v>
      </c>
      <c r="D18600" s="2"/>
    </row>
    <row r="18601" spans="1:4" x14ac:dyDescent="0.25">
      <c r="A18601" s="2">
        <v>540</v>
      </c>
      <c r="B18601">
        <v>20538</v>
      </c>
      <c r="C18601" s="3">
        <v>1609.0986250000001</v>
      </c>
      <c r="D18601" s="2"/>
    </row>
    <row r="18602" spans="1:4" x14ac:dyDescent="0.25">
      <c r="A18602" s="2">
        <v>540</v>
      </c>
      <c r="B18602">
        <v>20540</v>
      </c>
      <c r="C18602" s="3">
        <v>8748.2121119999993</v>
      </c>
      <c r="D18602" s="2"/>
    </row>
    <row r="18603" spans="1:4" x14ac:dyDescent="0.25">
      <c r="A18603" s="2">
        <v>540</v>
      </c>
      <c r="B18603">
        <v>20541</v>
      </c>
      <c r="C18603" s="3">
        <v>23002.417884999999</v>
      </c>
      <c r="D18603" s="2"/>
    </row>
    <row r="18604" spans="1:4" x14ac:dyDescent="0.25">
      <c r="A18604" s="2">
        <v>540</v>
      </c>
      <c r="B18604">
        <v>20542</v>
      </c>
      <c r="C18604" s="3">
        <v>3732.5678619999999</v>
      </c>
      <c r="D18604" s="2"/>
    </row>
    <row r="18605" spans="1:4" x14ac:dyDescent="0.25">
      <c r="A18605" s="2">
        <v>540</v>
      </c>
      <c r="B18605">
        <v>20543</v>
      </c>
      <c r="C18605" s="3">
        <v>2576.516157</v>
      </c>
      <c r="D18605" s="2"/>
    </row>
    <row r="18606" spans="1:4" x14ac:dyDescent="0.25">
      <c r="A18606" s="2">
        <v>540</v>
      </c>
      <c r="B18606">
        <v>20544</v>
      </c>
      <c r="C18606" s="3">
        <v>9944.7620430000006</v>
      </c>
      <c r="D18606" s="2"/>
    </row>
    <row r="18607" spans="1:4" x14ac:dyDescent="0.25">
      <c r="A18607" s="2">
        <v>540</v>
      </c>
      <c r="B18607">
        <v>20545</v>
      </c>
      <c r="C18607" s="3">
        <v>1572.9412870000001</v>
      </c>
      <c r="D18607" s="2"/>
    </row>
    <row r="18608" spans="1:4" x14ac:dyDescent="0.25">
      <c r="A18608" s="2">
        <v>540</v>
      </c>
      <c r="B18608">
        <v>20547</v>
      </c>
      <c r="C18608" s="3">
        <v>11.125336000000001</v>
      </c>
      <c r="D18608" s="2"/>
    </row>
    <row r="18609" spans="1:4" x14ac:dyDescent="0.25">
      <c r="A18609" s="2">
        <v>540</v>
      </c>
      <c r="B18609">
        <v>20548</v>
      </c>
      <c r="C18609" s="3">
        <v>1913.1807020000001</v>
      </c>
      <c r="D18609" s="2"/>
    </row>
    <row r="18610" spans="1:4" x14ac:dyDescent="0.25">
      <c r="A18610" s="2">
        <v>540</v>
      </c>
      <c r="B18610">
        <v>20549</v>
      </c>
      <c r="C18610" s="3">
        <v>82000.496643000006</v>
      </c>
      <c r="D18610" s="2"/>
    </row>
    <row r="18611" spans="1:4" x14ac:dyDescent="0.25">
      <c r="A18611" s="2">
        <v>540</v>
      </c>
      <c r="B18611">
        <v>20550</v>
      </c>
      <c r="C18611" s="3">
        <v>3954.0198059999998</v>
      </c>
      <c r="D18611" s="2"/>
    </row>
    <row r="18612" spans="1:4" x14ac:dyDescent="0.25">
      <c r="A18612" s="2">
        <v>540</v>
      </c>
      <c r="B18612">
        <v>20551</v>
      </c>
      <c r="C18612" s="3">
        <v>7980.6935240000003</v>
      </c>
      <c r="D18612" s="2"/>
    </row>
    <row r="18613" spans="1:4" x14ac:dyDescent="0.25">
      <c r="A18613" s="2">
        <v>540</v>
      </c>
      <c r="B18613">
        <v>20552</v>
      </c>
      <c r="C18613" s="3">
        <v>9834.7088000000003</v>
      </c>
      <c r="D18613" s="2"/>
    </row>
    <row r="18614" spans="1:4" x14ac:dyDescent="0.25">
      <c r="A18614" s="2">
        <v>540</v>
      </c>
      <c r="B18614">
        <v>20553</v>
      </c>
      <c r="C18614" s="3">
        <v>1145.6613829999999</v>
      </c>
      <c r="D18614" s="2"/>
    </row>
    <row r="18615" spans="1:4" x14ac:dyDescent="0.25">
      <c r="A18615" s="2">
        <v>540</v>
      </c>
      <c r="B18615">
        <v>20554</v>
      </c>
      <c r="C18615" s="3">
        <v>1208.0282850000001</v>
      </c>
      <c r="D18615" s="2"/>
    </row>
    <row r="18616" spans="1:4" x14ac:dyDescent="0.25">
      <c r="A18616" s="2">
        <v>540</v>
      </c>
      <c r="B18616">
        <v>20555</v>
      </c>
      <c r="C18616" s="3">
        <v>1027.4523469999999</v>
      </c>
      <c r="D18616" s="2"/>
    </row>
    <row r="18617" spans="1:4" x14ac:dyDescent="0.25">
      <c r="A18617" s="2">
        <v>540</v>
      </c>
      <c r="B18617">
        <v>20556</v>
      </c>
      <c r="C18617" s="3">
        <v>0</v>
      </c>
      <c r="D18617" s="2"/>
    </row>
    <row r="18618" spans="1:4" x14ac:dyDescent="0.25">
      <c r="A18618" s="2">
        <v>540</v>
      </c>
      <c r="B18618">
        <v>20557</v>
      </c>
      <c r="C18618" s="3">
        <v>1436.653777</v>
      </c>
      <c r="D18618" s="2"/>
    </row>
    <row r="18619" spans="1:4" x14ac:dyDescent="0.25">
      <c r="A18619" s="2">
        <v>540</v>
      </c>
      <c r="B18619">
        <v>20558</v>
      </c>
      <c r="C18619" s="3">
        <v>11090.975358332</v>
      </c>
      <c r="D18619" s="2"/>
    </row>
    <row r="18620" spans="1:4" x14ac:dyDescent="0.25">
      <c r="A18620" s="2">
        <v>540</v>
      </c>
      <c r="B18620">
        <v>20559</v>
      </c>
      <c r="C18620" s="3">
        <v>471.76547099999999</v>
      </c>
      <c r="D18620" s="2"/>
    </row>
    <row r="18621" spans="1:4" x14ac:dyDescent="0.25">
      <c r="A18621" s="2">
        <v>540</v>
      </c>
      <c r="B18621">
        <v>20560</v>
      </c>
      <c r="C18621" s="3">
        <v>601.80374700000004</v>
      </c>
      <c r="D18621" s="2"/>
    </row>
    <row r="18622" spans="1:4" x14ac:dyDescent="0.25">
      <c r="A18622" s="2">
        <v>540</v>
      </c>
      <c r="B18622">
        <v>20562</v>
      </c>
      <c r="C18622" s="3">
        <v>2062.304036</v>
      </c>
      <c r="D18622" s="2"/>
    </row>
    <row r="18623" spans="1:4" x14ac:dyDescent="0.25">
      <c r="A18623" s="2">
        <v>540</v>
      </c>
      <c r="B18623">
        <v>20564</v>
      </c>
      <c r="C18623" s="3">
        <v>249.04530800000001</v>
      </c>
      <c r="D18623" s="2"/>
    </row>
    <row r="18624" spans="1:4" x14ac:dyDescent="0.25">
      <c r="A18624" s="2">
        <v>540</v>
      </c>
      <c r="B18624">
        <v>20565</v>
      </c>
      <c r="C18624" s="3">
        <v>866.68692699999997</v>
      </c>
      <c r="D18624" s="2"/>
    </row>
    <row r="18625" spans="1:4" x14ac:dyDescent="0.25">
      <c r="A18625" s="2">
        <v>540</v>
      </c>
      <c r="B18625">
        <v>20566</v>
      </c>
      <c r="C18625" s="3">
        <v>3242.4539239999999</v>
      </c>
      <c r="D18625" s="2"/>
    </row>
    <row r="18626" spans="1:4" x14ac:dyDescent="0.25">
      <c r="A18626" s="2">
        <v>540</v>
      </c>
      <c r="B18626">
        <v>20567</v>
      </c>
      <c r="C18626" s="3">
        <v>3242.4539239999999</v>
      </c>
      <c r="D18626" s="2"/>
    </row>
    <row r="18627" spans="1:4" x14ac:dyDescent="0.25">
      <c r="A18627" s="2">
        <v>540</v>
      </c>
      <c r="B18627">
        <v>20568</v>
      </c>
      <c r="C18627" s="3">
        <v>8992.7395589999996</v>
      </c>
      <c r="D18627" s="2"/>
    </row>
    <row r="18628" spans="1:4" x14ac:dyDescent="0.25">
      <c r="A18628" s="2">
        <v>540</v>
      </c>
      <c r="B18628">
        <v>20569</v>
      </c>
      <c r="C18628" s="3">
        <v>2496.4840570000001</v>
      </c>
      <c r="D18628" s="2"/>
    </row>
    <row r="18629" spans="1:4" x14ac:dyDescent="0.25">
      <c r="A18629" s="2">
        <v>540</v>
      </c>
      <c r="B18629">
        <v>20570</v>
      </c>
      <c r="C18629" s="3">
        <v>2651.3671399999998</v>
      </c>
      <c r="D18629" s="2"/>
    </row>
    <row r="18630" spans="1:4" x14ac:dyDescent="0.25">
      <c r="A18630" s="2">
        <v>540</v>
      </c>
      <c r="B18630">
        <v>20572</v>
      </c>
      <c r="C18630" s="3">
        <v>423.811869</v>
      </c>
      <c r="D18630" s="2"/>
    </row>
    <row r="18631" spans="1:4" x14ac:dyDescent="0.25">
      <c r="A18631" s="2">
        <v>540</v>
      </c>
      <c r="B18631">
        <v>20573</v>
      </c>
      <c r="C18631" s="3">
        <v>444.58752800000002</v>
      </c>
      <c r="D18631" s="2"/>
    </row>
    <row r="18632" spans="1:4" x14ac:dyDescent="0.25">
      <c r="A18632" s="2">
        <v>540</v>
      </c>
      <c r="B18632">
        <v>20574</v>
      </c>
      <c r="C18632" s="3">
        <v>0</v>
      </c>
      <c r="D18632" s="2"/>
    </row>
    <row r="18633" spans="1:4" x14ac:dyDescent="0.25">
      <c r="A18633" s="2">
        <v>540</v>
      </c>
      <c r="B18633">
        <v>20575</v>
      </c>
      <c r="C18633" s="3">
        <v>2471.223422</v>
      </c>
      <c r="D18633" s="2"/>
    </row>
    <row r="18634" spans="1:4" x14ac:dyDescent="0.25">
      <c r="A18634" s="2">
        <v>540</v>
      </c>
      <c r="B18634">
        <v>20576</v>
      </c>
      <c r="C18634" s="3">
        <v>1275.2081330000001</v>
      </c>
      <c r="D18634" s="2"/>
    </row>
    <row r="18635" spans="1:4" x14ac:dyDescent="0.25">
      <c r="A18635" s="2">
        <v>540</v>
      </c>
      <c r="B18635">
        <v>20577</v>
      </c>
      <c r="C18635" s="3">
        <v>2114.4620300000001</v>
      </c>
      <c r="D18635" s="2"/>
    </row>
    <row r="18636" spans="1:4" x14ac:dyDescent="0.25">
      <c r="A18636" s="2">
        <v>540</v>
      </c>
      <c r="B18636">
        <v>20578</v>
      </c>
      <c r="C18636" s="3">
        <v>3885.8927800000001</v>
      </c>
      <c r="D18636" s="2"/>
    </row>
    <row r="18637" spans="1:4" x14ac:dyDescent="0.25">
      <c r="A18637" s="2">
        <v>540</v>
      </c>
      <c r="B18637">
        <v>20580</v>
      </c>
      <c r="C18637" s="3">
        <v>673.71416099999999</v>
      </c>
      <c r="D18637" s="2"/>
    </row>
    <row r="18638" spans="1:4" x14ac:dyDescent="0.25">
      <c r="A18638" s="2">
        <v>540</v>
      </c>
      <c r="B18638">
        <v>20581</v>
      </c>
      <c r="C18638" s="3">
        <v>209.50913700000001</v>
      </c>
      <c r="D18638" s="2"/>
    </row>
    <row r="18639" spans="1:4" x14ac:dyDescent="0.25">
      <c r="A18639" s="2">
        <v>540</v>
      </c>
      <c r="B18639">
        <v>20583</v>
      </c>
      <c r="C18639" s="3">
        <v>35.474977000000003</v>
      </c>
      <c r="D18639" s="2"/>
    </row>
    <row r="18640" spans="1:4" x14ac:dyDescent="0.25">
      <c r="A18640" s="2">
        <v>540</v>
      </c>
      <c r="B18640">
        <v>20585</v>
      </c>
      <c r="C18640" s="3">
        <v>637.83682599999997</v>
      </c>
      <c r="D18640" s="2"/>
    </row>
    <row r="18641" spans="1:4" x14ac:dyDescent="0.25">
      <c r="A18641" s="2">
        <v>540</v>
      </c>
      <c r="B18641">
        <v>20586</v>
      </c>
      <c r="C18641" s="3">
        <v>191.81721099999999</v>
      </c>
      <c r="D18641" s="2"/>
    </row>
    <row r="18642" spans="1:4" x14ac:dyDescent="0.25">
      <c r="A18642" s="2">
        <v>540</v>
      </c>
      <c r="B18642">
        <v>20587</v>
      </c>
      <c r="C18642" s="3">
        <v>2072.8020120000001</v>
      </c>
      <c r="D18642" s="2"/>
    </row>
    <row r="18643" spans="1:4" x14ac:dyDescent="0.25">
      <c r="A18643" s="2">
        <v>540</v>
      </c>
      <c r="B18643">
        <v>20588</v>
      </c>
      <c r="C18643" s="3">
        <v>77261.987714999996</v>
      </c>
      <c r="D18643" s="2"/>
    </row>
    <row r="18644" spans="1:4" x14ac:dyDescent="0.25">
      <c r="A18644" s="2">
        <v>540</v>
      </c>
      <c r="B18644">
        <v>20589</v>
      </c>
      <c r="C18644" s="3">
        <v>1461.4207039999999</v>
      </c>
      <c r="D18644" s="2"/>
    </row>
    <row r="18645" spans="1:4" x14ac:dyDescent="0.25">
      <c r="A18645" s="2">
        <v>540</v>
      </c>
      <c r="B18645">
        <v>20591</v>
      </c>
      <c r="C18645" s="3">
        <v>3750.2853799999998</v>
      </c>
      <c r="D18645" s="2"/>
    </row>
    <row r="18646" spans="1:4" x14ac:dyDescent="0.25">
      <c r="A18646" s="2">
        <v>540</v>
      </c>
      <c r="B18646">
        <v>20592</v>
      </c>
      <c r="C18646" s="3">
        <v>946.59161200000005</v>
      </c>
      <c r="D18646" s="2"/>
    </row>
    <row r="18647" spans="1:4" x14ac:dyDescent="0.25">
      <c r="A18647" s="2">
        <v>540</v>
      </c>
      <c r="B18647">
        <v>20593</v>
      </c>
      <c r="C18647" s="3">
        <v>3285.908109</v>
      </c>
      <c r="D18647" s="2"/>
    </row>
    <row r="18648" spans="1:4" x14ac:dyDescent="0.25">
      <c r="A18648" s="2">
        <v>540</v>
      </c>
      <c r="B18648">
        <v>20594</v>
      </c>
      <c r="C18648" s="3">
        <v>11870.185437</v>
      </c>
      <c r="D18648" s="2"/>
    </row>
    <row r="18649" spans="1:4" x14ac:dyDescent="0.25">
      <c r="A18649" s="2">
        <v>540</v>
      </c>
      <c r="B18649">
        <v>20595</v>
      </c>
      <c r="C18649" s="3">
        <v>1846.7906800000001</v>
      </c>
      <c r="D18649" s="2"/>
    </row>
    <row r="18650" spans="1:4" x14ac:dyDescent="0.25">
      <c r="A18650" s="2">
        <v>540</v>
      </c>
      <c r="B18650">
        <v>20596</v>
      </c>
      <c r="C18650" s="3">
        <v>3483.3406949999999</v>
      </c>
      <c r="D18650" s="2"/>
    </row>
    <row r="18651" spans="1:4" x14ac:dyDescent="0.25">
      <c r="A18651" s="2">
        <v>540</v>
      </c>
      <c r="B18651">
        <v>20597</v>
      </c>
      <c r="C18651" s="3">
        <v>129.32036400000001</v>
      </c>
      <c r="D18651" s="2"/>
    </row>
    <row r="18652" spans="1:4" x14ac:dyDescent="0.25">
      <c r="A18652" s="2">
        <v>540</v>
      </c>
      <c r="B18652">
        <v>20599</v>
      </c>
      <c r="C18652" s="3">
        <v>637.60921499999995</v>
      </c>
      <c r="D18652" s="2"/>
    </row>
    <row r="18653" spans="1:4" x14ac:dyDescent="0.25">
      <c r="A18653" s="2">
        <v>540</v>
      </c>
      <c r="B18653">
        <v>20600</v>
      </c>
      <c r="C18653" s="3">
        <v>65505.021226999997</v>
      </c>
      <c r="D18653" s="2"/>
    </row>
    <row r="18654" spans="1:4" x14ac:dyDescent="0.25">
      <c r="A18654" s="2">
        <v>540</v>
      </c>
      <c r="B18654">
        <v>20601</v>
      </c>
      <c r="C18654" s="3">
        <v>5611.0627089999998</v>
      </c>
      <c r="D18654" s="2"/>
    </row>
    <row r="18655" spans="1:4" x14ac:dyDescent="0.25">
      <c r="A18655" s="2">
        <v>540</v>
      </c>
      <c r="B18655">
        <v>20602</v>
      </c>
      <c r="C18655" s="3">
        <v>2919.9458890000001</v>
      </c>
      <c r="D18655" s="2"/>
    </row>
    <row r="18656" spans="1:4" x14ac:dyDescent="0.25">
      <c r="A18656" s="2">
        <v>540</v>
      </c>
      <c r="B18656">
        <v>20604</v>
      </c>
      <c r="C18656" s="3">
        <v>2338.1873919999998</v>
      </c>
      <c r="D18656" s="2"/>
    </row>
    <row r="18657" spans="1:4" x14ac:dyDescent="0.25">
      <c r="A18657" s="2">
        <v>540</v>
      </c>
      <c r="B18657">
        <v>20605</v>
      </c>
      <c r="C18657" s="3">
        <v>638.79270799999995</v>
      </c>
      <c r="D18657" s="2"/>
    </row>
    <row r="18658" spans="1:4" x14ac:dyDescent="0.25">
      <c r="A18658" s="2">
        <v>540</v>
      </c>
      <c r="B18658">
        <v>20606</v>
      </c>
      <c r="C18658" s="3">
        <v>20233.430751</v>
      </c>
      <c r="D18658" s="2"/>
    </row>
    <row r="18659" spans="1:4" x14ac:dyDescent="0.25">
      <c r="A18659" s="2">
        <v>540</v>
      </c>
      <c r="B18659">
        <v>20607</v>
      </c>
      <c r="C18659" s="3">
        <v>3871.0241900000001</v>
      </c>
      <c r="D18659" s="2"/>
    </row>
    <row r="18660" spans="1:4" x14ac:dyDescent="0.25">
      <c r="A18660" s="2">
        <v>540</v>
      </c>
      <c r="B18660">
        <v>20608</v>
      </c>
      <c r="C18660" s="3">
        <v>7677.0383250000004</v>
      </c>
      <c r="D18660" s="2"/>
    </row>
    <row r="18661" spans="1:4" x14ac:dyDescent="0.25">
      <c r="A18661" s="2">
        <v>540</v>
      </c>
      <c r="B18661">
        <v>20609</v>
      </c>
      <c r="C18661" s="3">
        <v>4339.9600760000003</v>
      </c>
      <c r="D18661" s="2"/>
    </row>
    <row r="18662" spans="1:4" x14ac:dyDescent="0.25">
      <c r="A18662" s="2">
        <v>540</v>
      </c>
      <c r="B18662">
        <v>20610</v>
      </c>
      <c r="C18662" s="3">
        <v>14923.228494999999</v>
      </c>
      <c r="D18662" s="2"/>
    </row>
    <row r="18663" spans="1:4" x14ac:dyDescent="0.25">
      <c r="A18663" s="2">
        <v>540</v>
      </c>
      <c r="B18663">
        <v>20611</v>
      </c>
      <c r="C18663" s="3">
        <v>1743.24848</v>
      </c>
      <c r="D18663" s="2"/>
    </row>
    <row r="18664" spans="1:4" x14ac:dyDescent="0.25">
      <c r="A18664" s="2">
        <v>540</v>
      </c>
      <c r="B18664">
        <v>20612</v>
      </c>
      <c r="C18664" s="3">
        <v>1800.8272509999999</v>
      </c>
      <c r="D18664" s="2"/>
    </row>
    <row r="18665" spans="1:4" x14ac:dyDescent="0.25">
      <c r="A18665" s="2">
        <v>540</v>
      </c>
      <c r="B18665">
        <v>20613</v>
      </c>
      <c r="C18665" s="3">
        <v>1578.7550659999999</v>
      </c>
      <c r="D18665" s="2"/>
    </row>
    <row r="18666" spans="1:4" x14ac:dyDescent="0.25">
      <c r="A18666" s="2">
        <v>540</v>
      </c>
      <c r="B18666">
        <v>20614</v>
      </c>
      <c r="C18666" s="3">
        <v>2651.5818949999998</v>
      </c>
      <c r="D18666" s="2"/>
    </row>
    <row r="18667" spans="1:4" x14ac:dyDescent="0.25">
      <c r="A18667" s="2">
        <v>540</v>
      </c>
      <c r="B18667">
        <v>20615</v>
      </c>
      <c r="C18667" s="3">
        <v>5523.6920620000001</v>
      </c>
      <c r="D18667" s="2"/>
    </row>
    <row r="18668" spans="1:4" x14ac:dyDescent="0.25">
      <c r="A18668" s="2">
        <v>540</v>
      </c>
      <c r="B18668">
        <v>20616</v>
      </c>
      <c r="C18668" s="3">
        <v>5111.962974</v>
      </c>
      <c r="D18668" s="2"/>
    </row>
    <row r="18669" spans="1:4" x14ac:dyDescent="0.25">
      <c r="A18669" s="2">
        <v>540</v>
      </c>
      <c r="B18669">
        <v>20617</v>
      </c>
      <c r="C18669" s="3">
        <v>4471.3330079999996</v>
      </c>
      <c r="D18669" s="2"/>
    </row>
    <row r="18670" spans="1:4" x14ac:dyDescent="0.25">
      <c r="A18670" s="2">
        <v>540</v>
      </c>
      <c r="B18670">
        <v>20618</v>
      </c>
      <c r="C18670" s="3">
        <v>2738.2024040000001</v>
      </c>
      <c r="D18670" s="2"/>
    </row>
    <row r="18671" spans="1:4" x14ac:dyDescent="0.25">
      <c r="A18671" s="2">
        <v>540</v>
      </c>
      <c r="B18671">
        <v>20619</v>
      </c>
      <c r="C18671" s="3">
        <v>8514.0108479999999</v>
      </c>
      <c r="D18671" s="2"/>
    </row>
    <row r="18672" spans="1:4" x14ac:dyDescent="0.25">
      <c r="A18672" s="2">
        <v>540</v>
      </c>
      <c r="B18672">
        <v>20620</v>
      </c>
      <c r="C18672" s="3">
        <v>16180.755972000001</v>
      </c>
      <c r="D18672" s="2"/>
    </row>
    <row r="18673" spans="1:4" x14ac:dyDescent="0.25">
      <c r="A18673" s="2">
        <v>540</v>
      </c>
      <c r="B18673">
        <v>20621</v>
      </c>
      <c r="C18673" s="3">
        <v>3932.0433119999998</v>
      </c>
      <c r="D18673" s="2"/>
    </row>
    <row r="18674" spans="1:4" x14ac:dyDescent="0.25">
      <c r="A18674" s="2">
        <v>540</v>
      </c>
      <c r="B18674">
        <v>20622</v>
      </c>
      <c r="C18674" s="3">
        <v>1480.6392169999999</v>
      </c>
      <c r="D18674" s="2"/>
    </row>
    <row r="18675" spans="1:4" x14ac:dyDescent="0.25">
      <c r="A18675" s="2">
        <v>540</v>
      </c>
      <c r="B18675">
        <v>20623</v>
      </c>
      <c r="C18675" s="3">
        <v>25974.122366</v>
      </c>
      <c r="D18675" s="2"/>
    </row>
    <row r="18676" spans="1:4" x14ac:dyDescent="0.25">
      <c r="A18676" s="2">
        <v>540</v>
      </c>
      <c r="B18676">
        <v>20624</v>
      </c>
      <c r="C18676" s="3">
        <v>10303.823421999999</v>
      </c>
      <c r="D18676" s="2"/>
    </row>
    <row r="18677" spans="1:4" x14ac:dyDescent="0.25">
      <c r="A18677" s="2">
        <v>540</v>
      </c>
      <c r="B18677">
        <v>20625</v>
      </c>
      <c r="C18677" s="3">
        <v>9904.9772410000005</v>
      </c>
      <c r="D18677" s="2"/>
    </row>
    <row r="18678" spans="1:4" x14ac:dyDescent="0.25">
      <c r="A18678" s="2">
        <v>540</v>
      </c>
      <c r="B18678">
        <v>20626</v>
      </c>
      <c r="C18678" s="3">
        <v>5108.448273</v>
      </c>
      <c r="D18678" s="2"/>
    </row>
    <row r="18679" spans="1:4" x14ac:dyDescent="0.25">
      <c r="A18679" s="2">
        <v>540</v>
      </c>
      <c r="B18679">
        <v>20627</v>
      </c>
      <c r="C18679" s="3">
        <v>2570.1924600000002</v>
      </c>
      <c r="D18679" s="2"/>
    </row>
    <row r="18680" spans="1:4" x14ac:dyDescent="0.25">
      <c r="A18680" s="2">
        <v>540</v>
      </c>
      <c r="B18680">
        <v>20628</v>
      </c>
      <c r="C18680" s="3">
        <v>1305.0730920000001</v>
      </c>
      <c r="D18680" s="2"/>
    </row>
    <row r="18681" spans="1:4" x14ac:dyDescent="0.25">
      <c r="A18681" s="2">
        <v>540</v>
      </c>
      <c r="B18681">
        <v>20629</v>
      </c>
      <c r="C18681" s="3">
        <v>1557.162695</v>
      </c>
      <c r="D18681" s="2"/>
    </row>
    <row r="18682" spans="1:4" x14ac:dyDescent="0.25">
      <c r="A18682" s="2">
        <v>540</v>
      </c>
      <c r="B18682">
        <v>20630</v>
      </c>
      <c r="C18682" s="3">
        <v>3658.6129529999998</v>
      </c>
      <c r="D18682" s="2"/>
    </row>
    <row r="18683" spans="1:4" x14ac:dyDescent="0.25">
      <c r="A18683" s="2">
        <v>540</v>
      </c>
      <c r="B18683">
        <v>20631</v>
      </c>
      <c r="C18683" s="3">
        <v>4328.1183209999999</v>
      </c>
      <c r="D18683" s="2"/>
    </row>
    <row r="18684" spans="1:4" x14ac:dyDescent="0.25">
      <c r="A18684" s="2">
        <v>540</v>
      </c>
      <c r="B18684">
        <v>20632</v>
      </c>
      <c r="C18684" s="3">
        <v>1551.312453</v>
      </c>
      <c r="D18684" s="2"/>
    </row>
    <row r="18685" spans="1:4" x14ac:dyDescent="0.25">
      <c r="A18685" s="2">
        <v>540</v>
      </c>
      <c r="B18685">
        <v>20633</v>
      </c>
      <c r="C18685" s="3">
        <v>5854.0631240000002</v>
      </c>
      <c r="D18685" s="2"/>
    </row>
    <row r="18686" spans="1:4" x14ac:dyDescent="0.25">
      <c r="A18686" s="2">
        <v>540</v>
      </c>
      <c r="B18686">
        <v>20634</v>
      </c>
      <c r="C18686" s="3">
        <v>1216.216013</v>
      </c>
      <c r="D18686" s="2"/>
    </row>
    <row r="18687" spans="1:4" x14ac:dyDescent="0.25">
      <c r="A18687" s="2">
        <v>540</v>
      </c>
      <c r="B18687">
        <v>20635</v>
      </c>
      <c r="C18687" s="3">
        <v>294.96216900000002</v>
      </c>
      <c r="D18687" s="2"/>
    </row>
    <row r="18688" spans="1:4" x14ac:dyDescent="0.25">
      <c r="A18688" s="2">
        <v>540</v>
      </c>
      <c r="B18688">
        <v>20636</v>
      </c>
      <c r="C18688" s="3">
        <v>2156.8676519999999</v>
      </c>
      <c r="D18688" s="2"/>
    </row>
    <row r="18689" spans="1:4" x14ac:dyDescent="0.25">
      <c r="A18689" s="2">
        <v>540</v>
      </c>
      <c r="B18689">
        <v>20637</v>
      </c>
      <c r="C18689" s="3">
        <v>1916.407778</v>
      </c>
      <c r="D18689" s="2"/>
    </row>
    <row r="18690" spans="1:4" x14ac:dyDescent="0.25">
      <c r="A18690" s="2">
        <v>540</v>
      </c>
      <c r="B18690">
        <v>20638</v>
      </c>
      <c r="C18690" s="3">
        <v>9531.7487170000004</v>
      </c>
      <c r="D18690" s="2"/>
    </row>
    <row r="18691" spans="1:4" x14ac:dyDescent="0.25">
      <c r="A18691" s="2">
        <v>540</v>
      </c>
      <c r="B18691">
        <v>20639</v>
      </c>
      <c r="C18691" s="3">
        <v>77501.155268999995</v>
      </c>
      <c r="D18691" s="2"/>
    </row>
    <row r="18692" spans="1:4" x14ac:dyDescent="0.25">
      <c r="A18692" s="2">
        <v>540</v>
      </c>
      <c r="B18692">
        <v>20640</v>
      </c>
      <c r="C18692" s="3">
        <v>93716.026536999998</v>
      </c>
      <c r="D18692" s="2"/>
    </row>
    <row r="18693" spans="1:4" x14ac:dyDescent="0.25">
      <c r="A18693" s="2">
        <v>540</v>
      </c>
      <c r="B18693">
        <v>20641</v>
      </c>
      <c r="C18693" s="3">
        <v>984.67848700000002</v>
      </c>
      <c r="D18693" s="2"/>
    </row>
    <row r="18694" spans="1:4" x14ac:dyDescent="0.25">
      <c r="A18694" s="2">
        <v>540</v>
      </c>
      <c r="B18694">
        <v>20642</v>
      </c>
      <c r="C18694" s="3">
        <v>3015.548174</v>
      </c>
      <c r="D18694" s="2"/>
    </row>
    <row r="18695" spans="1:4" x14ac:dyDescent="0.25">
      <c r="A18695" s="2">
        <v>540</v>
      </c>
      <c r="B18695">
        <v>20643</v>
      </c>
      <c r="C18695" s="3">
        <v>2421.1597299999999</v>
      </c>
      <c r="D18695" s="2"/>
    </row>
    <row r="18696" spans="1:4" x14ac:dyDescent="0.25">
      <c r="A18696" s="2">
        <v>540</v>
      </c>
      <c r="B18696">
        <v>20644</v>
      </c>
      <c r="C18696" s="3">
        <v>886.17371900000001</v>
      </c>
      <c r="D18696" s="2"/>
    </row>
    <row r="18697" spans="1:4" x14ac:dyDescent="0.25">
      <c r="A18697" s="2">
        <v>540</v>
      </c>
      <c r="B18697">
        <v>20645</v>
      </c>
      <c r="C18697" s="3">
        <v>13098.579824</v>
      </c>
      <c r="D18697" s="2"/>
    </row>
    <row r="18698" spans="1:4" x14ac:dyDescent="0.25">
      <c r="A18698" s="2">
        <v>540</v>
      </c>
      <c r="B18698">
        <v>20646</v>
      </c>
      <c r="C18698" s="3">
        <v>20188.261935999999</v>
      </c>
      <c r="D18698" s="2"/>
    </row>
    <row r="18699" spans="1:4" x14ac:dyDescent="0.25">
      <c r="A18699" s="2">
        <v>540</v>
      </c>
      <c r="B18699">
        <v>20647</v>
      </c>
      <c r="C18699" s="3">
        <v>21049.782006000001</v>
      </c>
      <c r="D18699" s="2"/>
    </row>
    <row r="18700" spans="1:4" x14ac:dyDescent="0.25">
      <c r="A18700" s="2">
        <v>540</v>
      </c>
      <c r="B18700">
        <v>20648</v>
      </c>
      <c r="C18700" s="3">
        <v>14398.294948999999</v>
      </c>
      <c r="D18700" s="2"/>
    </row>
    <row r="18701" spans="1:4" x14ac:dyDescent="0.25">
      <c r="A18701" s="2">
        <v>540</v>
      </c>
      <c r="B18701">
        <v>20649</v>
      </c>
      <c r="C18701" s="3">
        <v>4219.4279290000004</v>
      </c>
      <c r="D18701" s="2"/>
    </row>
    <row r="18702" spans="1:4" x14ac:dyDescent="0.25">
      <c r="A18702" s="2">
        <v>540</v>
      </c>
      <c r="B18702">
        <v>20650</v>
      </c>
      <c r="C18702" s="3">
        <v>3321.344415</v>
      </c>
      <c r="D18702" s="2"/>
    </row>
    <row r="18703" spans="1:4" x14ac:dyDescent="0.25">
      <c r="A18703" s="2">
        <v>540</v>
      </c>
      <c r="B18703">
        <v>20651</v>
      </c>
      <c r="C18703" s="3">
        <v>742.67273599999999</v>
      </c>
      <c r="D18703" s="2"/>
    </row>
    <row r="18704" spans="1:4" x14ac:dyDescent="0.25">
      <c r="A18704" s="2">
        <v>540</v>
      </c>
      <c r="B18704">
        <v>20652</v>
      </c>
      <c r="C18704" s="3">
        <v>22362.663667000001</v>
      </c>
      <c r="D18704" s="2"/>
    </row>
    <row r="18705" spans="1:4" x14ac:dyDescent="0.25">
      <c r="A18705" s="2">
        <v>540</v>
      </c>
      <c r="B18705">
        <v>20653</v>
      </c>
      <c r="C18705" s="3">
        <v>15586.627662999999</v>
      </c>
      <c r="D18705" s="2"/>
    </row>
    <row r="18706" spans="1:4" x14ac:dyDescent="0.25">
      <c r="A18706" s="2">
        <v>540</v>
      </c>
      <c r="B18706">
        <v>20654</v>
      </c>
      <c r="C18706" s="3">
        <v>98450.607388999997</v>
      </c>
      <c r="D18706" s="2"/>
    </row>
    <row r="18707" spans="1:4" x14ac:dyDescent="0.25">
      <c r="A18707" s="2">
        <v>540</v>
      </c>
      <c r="B18707">
        <v>20655</v>
      </c>
      <c r="C18707" s="3">
        <v>288.78727400000002</v>
      </c>
      <c r="D18707" s="2"/>
    </row>
    <row r="18708" spans="1:4" x14ac:dyDescent="0.25">
      <c r="A18708" s="2">
        <v>540</v>
      </c>
      <c r="B18708">
        <v>20656</v>
      </c>
      <c r="C18708" s="3">
        <v>5803.709613</v>
      </c>
      <c r="D18708" s="2"/>
    </row>
    <row r="18709" spans="1:4" x14ac:dyDescent="0.25">
      <c r="A18709" s="2">
        <v>540</v>
      </c>
      <c r="B18709">
        <v>20657</v>
      </c>
      <c r="C18709" s="3">
        <v>9383.7992340000001</v>
      </c>
      <c r="D18709" s="2"/>
    </row>
    <row r="18710" spans="1:4" x14ac:dyDescent="0.25">
      <c r="A18710" s="2">
        <v>540</v>
      </c>
      <c r="B18710">
        <v>20658</v>
      </c>
      <c r="C18710" s="3">
        <v>2672.5009639999998</v>
      </c>
      <c r="D18710" s="2"/>
    </row>
    <row r="18711" spans="1:4" x14ac:dyDescent="0.25">
      <c r="A18711" s="2">
        <v>540</v>
      </c>
      <c r="B18711">
        <v>20660</v>
      </c>
      <c r="C18711" s="3">
        <v>1192.0972260000001</v>
      </c>
      <c r="D18711" s="2"/>
    </row>
    <row r="18712" spans="1:4" x14ac:dyDescent="0.25">
      <c r="A18712" s="2">
        <v>540</v>
      </c>
      <c r="B18712">
        <v>20661</v>
      </c>
      <c r="C18712" s="3">
        <v>12432.678835000001</v>
      </c>
      <c r="D18712" s="2"/>
    </row>
    <row r="18713" spans="1:4" x14ac:dyDescent="0.25">
      <c r="A18713" s="2">
        <v>540</v>
      </c>
      <c r="B18713">
        <v>20662</v>
      </c>
      <c r="C18713" s="3">
        <v>4337.4581790000002</v>
      </c>
      <c r="D18713" s="2"/>
    </row>
    <row r="18714" spans="1:4" x14ac:dyDescent="0.25">
      <c r="A18714" s="2">
        <v>540</v>
      </c>
      <c r="B18714">
        <v>20663</v>
      </c>
      <c r="C18714" s="3">
        <v>7869.252297</v>
      </c>
      <c r="D18714" s="2"/>
    </row>
    <row r="18715" spans="1:4" x14ac:dyDescent="0.25">
      <c r="A18715" s="2">
        <v>540</v>
      </c>
      <c r="B18715">
        <v>20664</v>
      </c>
      <c r="C18715" s="3">
        <v>2680.5222469999999</v>
      </c>
      <c r="D18715" s="2"/>
    </row>
    <row r="18716" spans="1:4" x14ac:dyDescent="0.25">
      <c r="A18716" s="2">
        <v>540</v>
      </c>
      <c r="B18716">
        <v>20665</v>
      </c>
      <c r="C18716" s="3">
        <v>8260.9352550000003</v>
      </c>
      <c r="D18716" s="2"/>
    </row>
    <row r="18717" spans="1:4" x14ac:dyDescent="0.25">
      <c r="A18717" s="2">
        <v>540</v>
      </c>
      <c r="B18717">
        <v>20666</v>
      </c>
      <c r="C18717" s="3">
        <v>16895.117585</v>
      </c>
      <c r="D18717" s="2"/>
    </row>
    <row r="18718" spans="1:4" x14ac:dyDescent="0.25">
      <c r="A18718" s="2">
        <v>540</v>
      </c>
      <c r="B18718">
        <v>20667</v>
      </c>
      <c r="C18718" s="3">
        <v>1958.716128</v>
      </c>
      <c r="D18718" s="2"/>
    </row>
    <row r="18719" spans="1:4" x14ac:dyDescent="0.25">
      <c r="A18719" s="2">
        <v>540</v>
      </c>
      <c r="B18719">
        <v>20668</v>
      </c>
      <c r="C18719" s="3">
        <v>1028.7001620000001</v>
      </c>
      <c r="D18719" s="2"/>
    </row>
    <row r="18720" spans="1:4" x14ac:dyDescent="0.25">
      <c r="A18720" s="2">
        <v>540</v>
      </c>
      <c r="B18720">
        <v>20669</v>
      </c>
      <c r="C18720" s="3">
        <v>2642.7605119999998</v>
      </c>
      <c r="D18720" s="2"/>
    </row>
    <row r="18721" spans="1:4" x14ac:dyDescent="0.25">
      <c r="A18721" s="2">
        <v>540</v>
      </c>
      <c r="B18721">
        <v>20670</v>
      </c>
      <c r="C18721" s="3">
        <v>13563.348142000001</v>
      </c>
      <c r="D18721" s="2"/>
    </row>
    <row r="18722" spans="1:4" x14ac:dyDescent="0.25">
      <c r="A18722" s="2">
        <v>540</v>
      </c>
      <c r="B18722">
        <v>20671</v>
      </c>
      <c r="C18722" s="3">
        <v>8778.1435889999993</v>
      </c>
      <c r="D18722" s="2"/>
    </row>
    <row r="18723" spans="1:4" x14ac:dyDescent="0.25">
      <c r="A18723" s="2">
        <v>540</v>
      </c>
      <c r="B18723">
        <v>20672</v>
      </c>
      <c r="C18723" s="3">
        <v>4.8215680000000001</v>
      </c>
      <c r="D18723" s="2"/>
    </row>
    <row r="18724" spans="1:4" x14ac:dyDescent="0.25">
      <c r="A18724" s="2">
        <v>540</v>
      </c>
      <c r="B18724">
        <v>20673</v>
      </c>
      <c r="C18724" s="3">
        <v>1203.0662359999999</v>
      </c>
      <c r="D18724" s="2"/>
    </row>
    <row r="18725" spans="1:4" x14ac:dyDescent="0.25">
      <c r="A18725" s="2">
        <v>540</v>
      </c>
      <c r="B18725">
        <v>20674</v>
      </c>
      <c r="C18725" s="3">
        <v>7771.8989439999996</v>
      </c>
      <c r="D18725" s="2"/>
    </row>
    <row r="18726" spans="1:4" x14ac:dyDescent="0.25">
      <c r="A18726" s="2">
        <v>540</v>
      </c>
      <c r="B18726">
        <v>20675</v>
      </c>
      <c r="C18726" s="3">
        <v>17019.497383000002</v>
      </c>
      <c r="D18726" s="2"/>
    </row>
    <row r="18727" spans="1:4" x14ac:dyDescent="0.25">
      <c r="A18727" s="2">
        <v>540</v>
      </c>
      <c r="B18727">
        <v>20676</v>
      </c>
      <c r="C18727" s="3">
        <v>11145.080744000001</v>
      </c>
      <c r="D18727" s="2"/>
    </row>
    <row r="18728" spans="1:4" x14ac:dyDescent="0.25">
      <c r="A18728" s="2">
        <v>540</v>
      </c>
      <c r="B18728">
        <v>20677</v>
      </c>
      <c r="C18728" s="3">
        <v>11966.282418000001</v>
      </c>
      <c r="D18728" s="2"/>
    </row>
    <row r="18729" spans="1:4" x14ac:dyDescent="0.25">
      <c r="A18729" s="2">
        <v>540</v>
      </c>
      <c r="B18729">
        <v>20678</v>
      </c>
      <c r="C18729" s="3">
        <v>2722.446277</v>
      </c>
      <c r="D18729" s="2"/>
    </row>
    <row r="18730" spans="1:4" x14ac:dyDescent="0.25">
      <c r="A18730" s="2">
        <v>540</v>
      </c>
      <c r="B18730">
        <v>20679</v>
      </c>
      <c r="C18730" s="3">
        <v>13523.36594</v>
      </c>
      <c r="D18730" s="2"/>
    </row>
    <row r="18731" spans="1:4" x14ac:dyDescent="0.25">
      <c r="A18731" s="2">
        <v>540</v>
      </c>
      <c r="B18731">
        <v>20680</v>
      </c>
      <c r="C18731" s="3">
        <v>7827.5927769999998</v>
      </c>
      <c r="D18731" s="2"/>
    </row>
    <row r="18732" spans="1:4" x14ac:dyDescent="0.25">
      <c r="A18732" s="2">
        <v>540</v>
      </c>
      <c r="B18732">
        <v>20681</v>
      </c>
      <c r="C18732" s="3">
        <v>893.51149199999998</v>
      </c>
      <c r="D18732" s="2"/>
    </row>
    <row r="18733" spans="1:4" x14ac:dyDescent="0.25">
      <c r="A18733" s="2">
        <v>540</v>
      </c>
      <c r="B18733">
        <v>20682</v>
      </c>
      <c r="C18733" s="3">
        <v>8586.5675200000005</v>
      </c>
      <c r="D18733" s="2"/>
    </row>
    <row r="18734" spans="1:4" x14ac:dyDescent="0.25">
      <c r="A18734" s="2">
        <v>540</v>
      </c>
      <c r="B18734">
        <v>20683</v>
      </c>
      <c r="C18734" s="3">
        <v>16017.556184999999</v>
      </c>
      <c r="D18734" s="2"/>
    </row>
    <row r="18735" spans="1:4" x14ac:dyDescent="0.25">
      <c r="A18735" s="2">
        <v>540</v>
      </c>
      <c r="B18735">
        <v>20684</v>
      </c>
      <c r="C18735" s="3">
        <v>92735.413902</v>
      </c>
      <c r="D18735" s="2"/>
    </row>
    <row r="18736" spans="1:4" x14ac:dyDescent="0.25">
      <c r="A18736" s="2">
        <v>540</v>
      </c>
      <c r="B18736">
        <v>20685</v>
      </c>
      <c r="C18736" s="3">
        <v>60408.145960000002</v>
      </c>
      <c r="D18736" s="2"/>
    </row>
    <row r="18737" spans="1:4" x14ac:dyDescent="0.25">
      <c r="A18737" s="2">
        <v>540</v>
      </c>
      <c r="B18737">
        <v>20686</v>
      </c>
      <c r="C18737" s="3">
        <v>16187.512762</v>
      </c>
      <c r="D18737" s="2"/>
    </row>
    <row r="18738" spans="1:4" x14ac:dyDescent="0.25">
      <c r="A18738" s="2">
        <v>540</v>
      </c>
      <c r="B18738">
        <v>20687</v>
      </c>
      <c r="C18738" s="3">
        <v>2529.8174800000002</v>
      </c>
      <c r="D18738" s="2"/>
    </row>
    <row r="18739" spans="1:4" x14ac:dyDescent="0.25">
      <c r="A18739" s="2">
        <v>540</v>
      </c>
      <c r="B18739">
        <v>20688</v>
      </c>
      <c r="C18739" s="3">
        <v>1307.8754019999999</v>
      </c>
      <c r="D18739" s="2"/>
    </row>
    <row r="18740" spans="1:4" x14ac:dyDescent="0.25">
      <c r="A18740" s="2">
        <v>540</v>
      </c>
      <c r="B18740">
        <v>20689</v>
      </c>
      <c r="C18740" s="3">
        <v>95625.374316000001</v>
      </c>
      <c r="D18740" s="2"/>
    </row>
    <row r="18741" spans="1:4" x14ac:dyDescent="0.25">
      <c r="A18741" s="2">
        <v>540</v>
      </c>
      <c r="B18741">
        <v>20690</v>
      </c>
      <c r="C18741" s="3">
        <v>16104.669545000001</v>
      </c>
      <c r="D18741" s="2"/>
    </row>
    <row r="18742" spans="1:4" x14ac:dyDescent="0.25">
      <c r="A18742" s="2">
        <v>540</v>
      </c>
      <c r="B18742">
        <v>20691</v>
      </c>
      <c r="C18742" s="3">
        <v>3285.4394590000002</v>
      </c>
      <c r="D18742" s="2"/>
    </row>
    <row r="18743" spans="1:4" x14ac:dyDescent="0.25">
      <c r="A18743" s="2">
        <v>540</v>
      </c>
      <c r="B18743">
        <v>20692</v>
      </c>
      <c r="C18743" s="3">
        <v>5278.5405940000001</v>
      </c>
      <c r="D18743" s="2"/>
    </row>
    <row r="18744" spans="1:4" x14ac:dyDescent="0.25">
      <c r="A18744" s="2">
        <v>540</v>
      </c>
      <c r="B18744">
        <v>20693</v>
      </c>
      <c r="C18744" s="3">
        <v>69016.220648999995</v>
      </c>
      <c r="D18744" s="2"/>
    </row>
    <row r="18745" spans="1:4" x14ac:dyDescent="0.25">
      <c r="A18745" s="2">
        <v>540</v>
      </c>
      <c r="B18745">
        <v>20694</v>
      </c>
      <c r="C18745" s="3">
        <v>74818.960200999994</v>
      </c>
      <c r="D18745" s="2"/>
    </row>
    <row r="18746" spans="1:4" x14ac:dyDescent="0.25">
      <c r="A18746" s="2">
        <v>540</v>
      </c>
      <c r="B18746">
        <v>20695</v>
      </c>
      <c r="C18746" s="3">
        <v>10975.815054999999</v>
      </c>
      <c r="D18746" s="2"/>
    </row>
    <row r="18747" spans="1:4" x14ac:dyDescent="0.25">
      <c r="A18747" s="2">
        <v>540</v>
      </c>
      <c r="B18747">
        <v>20696</v>
      </c>
      <c r="C18747" s="3">
        <v>98118.699070999995</v>
      </c>
      <c r="D18747" s="2"/>
    </row>
    <row r="18748" spans="1:4" x14ac:dyDescent="0.25">
      <c r="A18748" s="2">
        <v>540</v>
      </c>
      <c r="B18748">
        <v>20697</v>
      </c>
      <c r="C18748" s="3">
        <v>4130.368477</v>
      </c>
      <c r="D18748" s="2"/>
    </row>
    <row r="18749" spans="1:4" x14ac:dyDescent="0.25">
      <c r="A18749" s="2">
        <v>540</v>
      </c>
      <c r="B18749">
        <v>20698</v>
      </c>
      <c r="C18749" s="3">
        <v>2699.2719510000002</v>
      </c>
      <c r="D18749" s="2"/>
    </row>
    <row r="18750" spans="1:4" x14ac:dyDescent="0.25">
      <c r="A18750" s="2">
        <v>540</v>
      </c>
      <c r="B18750">
        <v>20699</v>
      </c>
      <c r="C18750" s="3">
        <v>244.02670599999999</v>
      </c>
      <c r="D18750" s="2"/>
    </row>
    <row r="18751" spans="1:4" x14ac:dyDescent="0.25">
      <c r="A18751" s="2">
        <v>540</v>
      </c>
      <c r="B18751">
        <v>20700</v>
      </c>
      <c r="C18751" s="3">
        <v>83157.380816999997</v>
      </c>
      <c r="D18751" s="2"/>
    </row>
    <row r="18752" spans="1:4" x14ac:dyDescent="0.25">
      <c r="A18752" s="2">
        <v>540</v>
      </c>
      <c r="B18752">
        <v>20701</v>
      </c>
      <c r="C18752" s="3">
        <v>114592.954059</v>
      </c>
      <c r="D18752" s="2"/>
    </row>
    <row r="18753" spans="1:4" x14ac:dyDescent="0.25">
      <c r="A18753" s="2">
        <v>540</v>
      </c>
      <c r="B18753">
        <v>20702</v>
      </c>
      <c r="C18753" s="3">
        <v>2152.0194459999998</v>
      </c>
      <c r="D18753" s="2"/>
    </row>
    <row r="18754" spans="1:4" x14ac:dyDescent="0.25">
      <c r="A18754" s="2">
        <v>540</v>
      </c>
      <c r="B18754">
        <v>20703</v>
      </c>
      <c r="C18754" s="3">
        <v>132577.18592399999</v>
      </c>
      <c r="D18754" s="2"/>
    </row>
    <row r="18755" spans="1:4" x14ac:dyDescent="0.25">
      <c r="A18755" s="2">
        <v>540</v>
      </c>
      <c r="B18755">
        <v>20704</v>
      </c>
      <c r="C18755" s="3">
        <v>42</v>
      </c>
      <c r="D18755" s="2"/>
    </row>
    <row r="18756" spans="1:4" x14ac:dyDescent="0.25">
      <c r="A18756" s="2">
        <v>540</v>
      </c>
      <c r="B18756">
        <v>20705</v>
      </c>
      <c r="C18756" s="3">
        <v>56405.192499999997</v>
      </c>
      <c r="D18756" s="2"/>
    </row>
    <row r="18757" spans="1:4" x14ac:dyDescent="0.25">
      <c r="A18757" s="2">
        <v>540</v>
      </c>
      <c r="B18757">
        <v>20706</v>
      </c>
      <c r="C18757" s="3">
        <v>89299.174016999998</v>
      </c>
      <c r="D18757" s="2"/>
    </row>
    <row r="18758" spans="1:4" x14ac:dyDescent="0.25">
      <c r="A18758" s="2">
        <v>540</v>
      </c>
      <c r="B18758">
        <v>20707</v>
      </c>
      <c r="C18758" s="3">
        <v>42</v>
      </c>
      <c r="D18758" s="2"/>
    </row>
    <row r="18759" spans="1:4" x14ac:dyDescent="0.25">
      <c r="A18759" s="2">
        <v>540</v>
      </c>
      <c r="B18759">
        <v>20708</v>
      </c>
      <c r="C18759" s="3">
        <v>1811.2194810000001</v>
      </c>
      <c r="D18759" s="2"/>
    </row>
    <row r="18760" spans="1:4" x14ac:dyDescent="0.25">
      <c r="A18760" s="2">
        <v>540</v>
      </c>
      <c r="B18760">
        <v>20709</v>
      </c>
      <c r="C18760" s="3">
        <v>96873.182610999997</v>
      </c>
      <c r="D18760" s="2"/>
    </row>
    <row r="18761" spans="1:4" x14ac:dyDescent="0.25">
      <c r="A18761" s="2">
        <v>540</v>
      </c>
      <c r="B18761">
        <v>20710</v>
      </c>
      <c r="C18761" s="3">
        <v>70910.120823999998</v>
      </c>
      <c r="D18761" s="2"/>
    </row>
    <row r="18762" spans="1:4" x14ac:dyDescent="0.25">
      <c r="A18762" s="2">
        <v>540</v>
      </c>
      <c r="B18762">
        <v>20711</v>
      </c>
      <c r="C18762" s="3">
        <v>83840.1728</v>
      </c>
      <c r="D18762" s="2"/>
    </row>
    <row r="18763" spans="1:4" x14ac:dyDescent="0.25">
      <c r="A18763" s="2">
        <v>540</v>
      </c>
      <c r="B18763">
        <v>20713</v>
      </c>
      <c r="C18763" s="3">
        <v>78691.920958000002</v>
      </c>
      <c r="D18763" s="2"/>
    </row>
    <row r="18764" spans="1:4" x14ac:dyDescent="0.25">
      <c r="A18764" s="2">
        <v>540</v>
      </c>
      <c r="B18764">
        <v>20714</v>
      </c>
      <c r="C18764" s="3">
        <v>15062.916383</v>
      </c>
      <c r="D18764" s="2"/>
    </row>
    <row r="18765" spans="1:4" x14ac:dyDescent="0.25">
      <c r="A18765" s="2">
        <v>540</v>
      </c>
      <c r="B18765">
        <v>20716</v>
      </c>
      <c r="C18765" s="3">
        <v>6864.8607540000003</v>
      </c>
      <c r="D18765" s="2"/>
    </row>
    <row r="18766" spans="1:4" x14ac:dyDescent="0.25">
      <c r="A18766" s="2">
        <v>540</v>
      </c>
      <c r="B18766">
        <v>20717</v>
      </c>
      <c r="C18766" s="3">
        <v>98957.188036000007</v>
      </c>
      <c r="D18766" s="2"/>
    </row>
    <row r="18767" spans="1:4" x14ac:dyDescent="0.25">
      <c r="A18767" s="2">
        <v>540</v>
      </c>
      <c r="B18767">
        <v>20718</v>
      </c>
      <c r="C18767" s="3">
        <v>6151.4798010000004</v>
      </c>
      <c r="D18767" s="2"/>
    </row>
    <row r="18768" spans="1:4" x14ac:dyDescent="0.25">
      <c r="A18768" s="2">
        <v>540</v>
      </c>
      <c r="B18768">
        <v>20719</v>
      </c>
      <c r="C18768" s="3">
        <v>81684.243661665998</v>
      </c>
      <c r="D18768" s="2"/>
    </row>
    <row r="18769" spans="1:4" x14ac:dyDescent="0.25">
      <c r="A18769" s="2">
        <v>540</v>
      </c>
      <c r="B18769">
        <v>20720</v>
      </c>
      <c r="C18769" s="3">
        <v>0</v>
      </c>
      <c r="D18769" s="2"/>
    </row>
    <row r="18770" spans="1:4" x14ac:dyDescent="0.25">
      <c r="A18770" s="2">
        <v>540</v>
      </c>
      <c r="B18770">
        <v>20721</v>
      </c>
      <c r="C18770" s="3">
        <v>972.73251500000003</v>
      </c>
      <c r="D18770" s="2"/>
    </row>
    <row r="18771" spans="1:4" x14ac:dyDescent="0.25">
      <c r="A18771" s="2">
        <v>540</v>
      </c>
      <c r="B18771">
        <v>20723</v>
      </c>
      <c r="C18771" s="3">
        <v>4018.7399519999999</v>
      </c>
      <c r="D18771" s="2"/>
    </row>
    <row r="18772" spans="1:4" x14ac:dyDescent="0.25">
      <c r="A18772" s="2">
        <v>540</v>
      </c>
      <c r="B18772">
        <v>20724</v>
      </c>
      <c r="C18772" s="3">
        <v>5066.9436420000002</v>
      </c>
      <c r="D18772" s="2"/>
    </row>
    <row r="18773" spans="1:4" x14ac:dyDescent="0.25">
      <c r="A18773" s="2">
        <v>540</v>
      </c>
      <c r="B18773">
        <v>20725</v>
      </c>
      <c r="C18773" s="3">
        <v>47299.443936999996</v>
      </c>
      <c r="D18773" s="2"/>
    </row>
    <row r="18774" spans="1:4" x14ac:dyDescent="0.25">
      <c r="A18774" s="2">
        <v>540</v>
      </c>
      <c r="B18774">
        <v>20726</v>
      </c>
      <c r="C18774" s="3">
        <v>43440.680104999999</v>
      </c>
      <c r="D18774" s="2"/>
    </row>
    <row r="18775" spans="1:4" x14ac:dyDescent="0.25">
      <c r="A18775" s="2">
        <v>540</v>
      </c>
      <c r="B18775">
        <v>20727</v>
      </c>
      <c r="C18775" s="3">
        <v>44022.668914000002</v>
      </c>
      <c r="D18775" s="2"/>
    </row>
    <row r="18776" spans="1:4" x14ac:dyDescent="0.25">
      <c r="A18776" s="2">
        <v>540</v>
      </c>
      <c r="B18776">
        <v>20728</v>
      </c>
      <c r="C18776" s="3">
        <v>220.225076</v>
      </c>
      <c r="D18776" s="2"/>
    </row>
    <row r="18777" spans="1:4" x14ac:dyDescent="0.25">
      <c r="A18777" s="2">
        <v>540</v>
      </c>
      <c r="B18777">
        <v>20729</v>
      </c>
      <c r="C18777" s="3">
        <v>296.08036299999998</v>
      </c>
      <c r="D18777" s="2"/>
    </row>
    <row r="18778" spans="1:4" x14ac:dyDescent="0.25">
      <c r="A18778" s="2">
        <v>540</v>
      </c>
      <c r="B18778">
        <v>20730</v>
      </c>
      <c r="C18778" s="3">
        <v>82159.698638000002</v>
      </c>
      <c r="D18778" s="2"/>
    </row>
    <row r="18779" spans="1:4" x14ac:dyDescent="0.25">
      <c r="A18779" s="2">
        <v>540</v>
      </c>
      <c r="B18779">
        <v>20731</v>
      </c>
      <c r="C18779" s="3">
        <v>72473.920450999998</v>
      </c>
      <c r="D18779" s="2"/>
    </row>
    <row r="18780" spans="1:4" x14ac:dyDescent="0.25">
      <c r="A18780" s="2">
        <v>540</v>
      </c>
      <c r="B18780">
        <v>20732</v>
      </c>
      <c r="C18780" s="3">
        <v>1783.6242319999999</v>
      </c>
      <c r="D18780" s="2"/>
    </row>
    <row r="18781" spans="1:4" x14ac:dyDescent="0.25">
      <c r="A18781" s="2">
        <v>540</v>
      </c>
      <c r="B18781">
        <v>20733</v>
      </c>
      <c r="C18781" s="3">
        <v>3372.9078009999998</v>
      </c>
      <c r="D18781" s="2"/>
    </row>
    <row r="18782" spans="1:4" x14ac:dyDescent="0.25">
      <c r="A18782" s="2">
        <v>540</v>
      </c>
      <c r="B18782">
        <v>20734</v>
      </c>
      <c r="C18782" s="3">
        <v>4073.7494190000002</v>
      </c>
      <c r="D18782" s="2"/>
    </row>
    <row r="18783" spans="1:4" x14ac:dyDescent="0.25">
      <c r="A18783" s="2">
        <v>540</v>
      </c>
      <c r="B18783">
        <v>20735</v>
      </c>
      <c r="C18783" s="3">
        <v>5813.6547060000003</v>
      </c>
      <c r="D18783" s="2"/>
    </row>
    <row r="18784" spans="1:4" x14ac:dyDescent="0.25">
      <c r="A18784" s="2">
        <v>540</v>
      </c>
      <c r="B18784">
        <v>20736</v>
      </c>
      <c r="C18784" s="3">
        <v>14643.664553000001</v>
      </c>
      <c r="D18784" s="2"/>
    </row>
    <row r="18785" spans="1:4" x14ac:dyDescent="0.25">
      <c r="A18785" s="2">
        <v>540</v>
      </c>
      <c r="B18785">
        <v>20738</v>
      </c>
      <c r="C18785" s="3">
        <v>5270.819555</v>
      </c>
      <c r="D18785" s="2"/>
    </row>
    <row r="18786" spans="1:4" x14ac:dyDescent="0.25">
      <c r="A18786" s="2">
        <v>540</v>
      </c>
      <c r="B18786">
        <v>20739</v>
      </c>
      <c r="C18786" s="3">
        <v>109.45659999999999</v>
      </c>
      <c r="D18786" s="2"/>
    </row>
    <row r="18787" spans="1:4" x14ac:dyDescent="0.25">
      <c r="A18787" s="2">
        <v>540</v>
      </c>
      <c r="B18787">
        <v>20740</v>
      </c>
      <c r="C18787" s="3">
        <v>439.09029299999997</v>
      </c>
      <c r="D18787" s="2"/>
    </row>
    <row r="18788" spans="1:4" x14ac:dyDescent="0.25">
      <c r="A18788" s="2">
        <v>540</v>
      </c>
      <c r="B18788">
        <v>20741</v>
      </c>
      <c r="C18788" s="3">
        <v>103954.877681</v>
      </c>
      <c r="D18788" s="2"/>
    </row>
    <row r="18789" spans="1:4" x14ac:dyDescent="0.25">
      <c r="A18789" s="2">
        <v>540</v>
      </c>
      <c r="B18789">
        <v>20742</v>
      </c>
      <c r="C18789" s="3">
        <v>917.55660599999999</v>
      </c>
      <c r="D18789" s="2"/>
    </row>
    <row r="18790" spans="1:4" x14ac:dyDescent="0.25">
      <c r="A18790" s="2">
        <v>540</v>
      </c>
      <c r="B18790">
        <v>20743</v>
      </c>
      <c r="C18790" s="3">
        <v>93817.107545000006</v>
      </c>
      <c r="D18790" s="2"/>
    </row>
    <row r="18791" spans="1:4" x14ac:dyDescent="0.25">
      <c r="A18791" s="2">
        <v>540</v>
      </c>
      <c r="B18791">
        <v>20745</v>
      </c>
      <c r="C18791" s="3">
        <v>2100.0370079999998</v>
      </c>
      <c r="D18791" s="2"/>
    </row>
    <row r="18792" spans="1:4" x14ac:dyDescent="0.25">
      <c r="A18792" s="2">
        <v>540</v>
      </c>
      <c r="B18792">
        <v>20746</v>
      </c>
      <c r="C18792" s="3">
        <v>1246.8455269999999</v>
      </c>
      <c r="D18792" s="2"/>
    </row>
    <row r="18793" spans="1:4" x14ac:dyDescent="0.25">
      <c r="A18793" s="2">
        <v>540</v>
      </c>
      <c r="B18793">
        <v>20747</v>
      </c>
      <c r="C18793" s="3">
        <v>96945.311495999995</v>
      </c>
      <c r="D18793" s="2"/>
    </row>
    <row r="18794" spans="1:4" x14ac:dyDescent="0.25">
      <c r="A18794" s="2">
        <v>540</v>
      </c>
      <c r="B18794">
        <v>20748</v>
      </c>
      <c r="C18794" s="3">
        <v>1212.5104690000001</v>
      </c>
      <c r="D18794" s="2"/>
    </row>
    <row r="18795" spans="1:4" x14ac:dyDescent="0.25">
      <c r="A18795" s="2">
        <v>540</v>
      </c>
      <c r="B18795">
        <v>20749</v>
      </c>
      <c r="C18795" s="3">
        <v>118906.334974</v>
      </c>
      <c r="D18795" s="2"/>
    </row>
    <row r="18796" spans="1:4" x14ac:dyDescent="0.25">
      <c r="A18796" s="2">
        <v>540</v>
      </c>
      <c r="B18796">
        <v>20750</v>
      </c>
      <c r="C18796" s="3">
        <v>82573.031979000007</v>
      </c>
      <c r="D18796" s="2"/>
    </row>
    <row r="18797" spans="1:4" x14ac:dyDescent="0.25">
      <c r="A18797" s="2">
        <v>540</v>
      </c>
      <c r="B18797">
        <v>20751</v>
      </c>
      <c r="C18797" s="3">
        <v>3426.1098019999999</v>
      </c>
      <c r="D18797" s="2"/>
    </row>
    <row r="18798" spans="1:4" x14ac:dyDescent="0.25">
      <c r="A18798" s="2">
        <v>540</v>
      </c>
      <c r="B18798">
        <v>20752</v>
      </c>
      <c r="C18798" s="3">
        <v>1274.0126749999999</v>
      </c>
      <c r="D18798" s="2"/>
    </row>
    <row r="18799" spans="1:4" x14ac:dyDescent="0.25">
      <c r="A18799" s="2">
        <v>540</v>
      </c>
      <c r="B18799">
        <v>20753</v>
      </c>
      <c r="C18799" s="3">
        <v>1056.671609</v>
      </c>
      <c r="D18799" s="2"/>
    </row>
    <row r="18800" spans="1:4" x14ac:dyDescent="0.25">
      <c r="A18800" s="2">
        <v>540</v>
      </c>
      <c r="B18800">
        <v>20754</v>
      </c>
      <c r="C18800" s="3">
        <v>964.90657999999996</v>
      </c>
      <c r="D18800" s="2"/>
    </row>
    <row r="18801" spans="1:4" x14ac:dyDescent="0.25">
      <c r="A18801" s="2">
        <v>540</v>
      </c>
      <c r="B18801">
        <v>20755</v>
      </c>
      <c r="C18801" s="3">
        <v>75172.534448999999</v>
      </c>
      <c r="D18801" s="2"/>
    </row>
    <row r="18802" spans="1:4" x14ac:dyDescent="0.25">
      <c r="A18802" s="2">
        <v>540</v>
      </c>
      <c r="B18802">
        <v>20757</v>
      </c>
      <c r="C18802" s="3">
        <v>21097.739173000002</v>
      </c>
      <c r="D18802" s="2"/>
    </row>
    <row r="18803" spans="1:4" x14ac:dyDescent="0.25">
      <c r="A18803" s="2">
        <v>540</v>
      </c>
      <c r="B18803">
        <v>20758</v>
      </c>
      <c r="C18803" s="3">
        <v>121.089776</v>
      </c>
      <c r="D18803" s="2"/>
    </row>
    <row r="18804" spans="1:4" x14ac:dyDescent="0.25">
      <c r="A18804" s="2">
        <v>540</v>
      </c>
      <c r="B18804">
        <v>20759</v>
      </c>
      <c r="C18804" s="3">
        <v>2481.5619270000002</v>
      </c>
      <c r="D18804" s="2"/>
    </row>
    <row r="18805" spans="1:4" x14ac:dyDescent="0.25">
      <c r="A18805" s="2">
        <v>540</v>
      </c>
      <c r="B18805">
        <v>20760</v>
      </c>
      <c r="C18805" s="3">
        <v>201.42820599999999</v>
      </c>
      <c r="D18805" s="2"/>
    </row>
    <row r="18806" spans="1:4" x14ac:dyDescent="0.25">
      <c r="A18806" s="2">
        <v>540</v>
      </c>
      <c r="B18806">
        <v>20761</v>
      </c>
      <c r="C18806" s="3">
        <v>2814.868798</v>
      </c>
      <c r="D18806" s="2"/>
    </row>
    <row r="18807" spans="1:4" x14ac:dyDescent="0.25">
      <c r="A18807" s="2">
        <v>540</v>
      </c>
      <c r="B18807">
        <v>20762</v>
      </c>
      <c r="C18807" s="3">
        <v>91540.812292000002</v>
      </c>
      <c r="D18807" s="2"/>
    </row>
    <row r="18808" spans="1:4" x14ac:dyDescent="0.25">
      <c r="A18808" s="2">
        <v>540</v>
      </c>
      <c r="B18808">
        <v>20763</v>
      </c>
      <c r="C18808" s="3">
        <v>13328.124073000001</v>
      </c>
      <c r="D18808" s="2"/>
    </row>
    <row r="18809" spans="1:4" x14ac:dyDescent="0.25">
      <c r="A18809" s="2">
        <v>540</v>
      </c>
      <c r="B18809">
        <v>20764</v>
      </c>
      <c r="C18809" s="3">
        <v>30.226358999999999</v>
      </c>
      <c r="D18809" s="2"/>
    </row>
    <row r="18810" spans="1:4" x14ac:dyDescent="0.25">
      <c r="A18810" s="2">
        <v>540</v>
      </c>
      <c r="B18810">
        <v>20765</v>
      </c>
      <c r="C18810" s="3">
        <v>11051.664656999999</v>
      </c>
      <c r="D18810" s="2"/>
    </row>
    <row r="18811" spans="1:4" x14ac:dyDescent="0.25">
      <c r="A18811" s="2">
        <v>540</v>
      </c>
      <c r="B18811">
        <v>20766</v>
      </c>
      <c r="C18811" s="3">
        <v>6757.9806060000001</v>
      </c>
      <c r="D18811" s="2"/>
    </row>
    <row r="18812" spans="1:4" x14ac:dyDescent="0.25">
      <c r="A18812" s="2">
        <v>540</v>
      </c>
      <c r="B18812">
        <v>20767</v>
      </c>
      <c r="C18812" s="3">
        <v>3334.0655160000001</v>
      </c>
      <c r="D18812" s="2"/>
    </row>
    <row r="18813" spans="1:4" x14ac:dyDescent="0.25">
      <c r="A18813" s="2">
        <v>540</v>
      </c>
      <c r="B18813">
        <v>20768</v>
      </c>
      <c r="C18813" s="3">
        <v>1031.544633</v>
      </c>
      <c r="D18813" s="2"/>
    </row>
    <row r="18814" spans="1:4" x14ac:dyDescent="0.25">
      <c r="A18814" s="2">
        <v>540</v>
      </c>
      <c r="B18814">
        <v>20769</v>
      </c>
      <c r="C18814" s="3">
        <v>7804.1268309999996</v>
      </c>
      <c r="D18814" s="2"/>
    </row>
    <row r="18815" spans="1:4" x14ac:dyDescent="0.25">
      <c r="A18815" s="2">
        <v>540</v>
      </c>
      <c r="B18815">
        <v>20770</v>
      </c>
      <c r="C18815" s="3">
        <v>6640.2916599999999</v>
      </c>
      <c r="D18815" s="2"/>
    </row>
    <row r="18816" spans="1:4" x14ac:dyDescent="0.25">
      <c r="A18816" s="2">
        <v>540</v>
      </c>
      <c r="B18816">
        <v>20771</v>
      </c>
      <c r="C18816" s="3">
        <v>15103.197279</v>
      </c>
      <c r="D18816" s="2"/>
    </row>
    <row r="18817" spans="1:4" x14ac:dyDescent="0.25">
      <c r="A18817" s="2">
        <v>540</v>
      </c>
      <c r="B18817">
        <v>20772</v>
      </c>
      <c r="C18817" s="3">
        <v>525.01501900000005</v>
      </c>
      <c r="D18817" s="2"/>
    </row>
    <row r="18818" spans="1:4" x14ac:dyDescent="0.25">
      <c r="A18818" s="2">
        <v>540</v>
      </c>
      <c r="B18818">
        <v>20773</v>
      </c>
      <c r="C18818" s="3">
        <v>535.95059900000001</v>
      </c>
      <c r="D18818" s="2"/>
    </row>
    <row r="18819" spans="1:4" x14ac:dyDescent="0.25">
      <c r="A18819" s="2">
        <v>540</v>
      </c>
      <c r="B18819">
        <v>20774</v>
      </c>
      <c r="C18819" s="3">
        <v>801.35562700000003</v>
      </c>
      <c r="D18819" s="2"/>
    </row>
    <row r="18820" spans="1:4" x14ac:dyDescent="0.25">
      <c r="A18820" s="2">
        <v>540</v>
      </c>
      <c r="B18820">
        <v>20775</v>
      </c>
      <c r="C18820" s="3">
        <v>8798.9024530000006</v>
      </c>
      <c r="D18820" s="2"/>
    </row>
    <row r="18821" spans="1:4" x14ac:dyDescent="0.25">
      <c r="A18821" s="2">
        <v>540</v>
      </c>
      <c r="B18821">
        <v>20776</v>
      </c>
      <c r="C18821" s="3">
        <v>19178.301363999999</v>
      </c>
      <c r="D18821" s="2"/>
    </row>
    <row r="18822" spans="1:4" x14ac:dyDescent="0.25">
      <c r="A18822" s="2">
        <v>540</v>
      </c>
      <c r="B18822">
        <v>20777</v>
      </c>
      <c r="C18822" s="3">
        <v>0</v>
      </c>
      <c r="D18822" s="2"/>
    </row>
    <row r="18823" spans="1:4" x14ac:dyDescent="0.25">
      <c r="A18823" s="2">
        <v>540</v>
      </c>
      <c r="B18823">
        <v>20778</v>
      </c>
      <c r="C18823" s="3">
        <v>7037.3489589999999</v>
      </c>
      <c r="D18823" s="2"/>
    </row>
    <row r="18824" spans="1:4" x14ac:dyDescent="0.25">
      <c r="A18824" s="2">
        <v>540</v>
      </c>
      <c r="B18824">
        <v>20779</v>
      </c>
      <c r="C18824" s="3">
        <v>586.71104300000002</v>
      </c>
      <c r="D18824" s="2"/>
    </row>
    <row r="18825" spans="1:4" x14ac:dyDescent="0.25">
      <c r="A18825" s="2">
        <v>540</v>
      </c>
      <c r="B18825">
        <v>20780</v>
      </c>
      <c r="C18825" s="3">
        <v>3261.427353</v>
      </c>
      <c r="D18825" s="2"/>
    </row>
    <row r="18826" spans="1:4" x14ac:dyDescent="0.25">
      <c r="A18826" s="2">
        <v>540</v>
      </c>
      <c r="B18826">
        <v>20781</v>
      </c>
      <c r="C18826" s="3">
        <v>89177.719968000005</v>
      </c>
      <c r="D18826" s="2"/>
    </row>
    <row r="18827" spans="1:4" x14ac:dyDescent="0.25">
      <c r="A18827" s="2">
        <v>540</v>
      </c>
      <c r="B18827">
        <v>20782</v>
      </c>
      <c r="C18827" s="3">
        <v>77827.514668999997</v>
      </c>
      <c r="D18827" s="2"/>
    </row>
    <row r="18828" spans="1:4" x14ac:dyDescent="0.25">
      <c r="A18828" s="2">
        <v>540</v>
      </c>
      <c r="B18828">
        <v>20783</v>
      </c>
      <c r="C18828" s="3">
        <v>5290.0610500000003</v>
      </c>
      <c r="D18828" s="2"/>
    </row>
    <row r="18829" spans="1:4" x14ac:dyDescent="0.25">
      <c r="A18829" s="2">
        <v>540</v>
      </c>
      <c r="B18829">
        <v>20784</v>
      </c>
      <c r="C18829" s="3">
        <v>4860.2020169999996</v>
      </c>
      <c r="D18829" s="2"/>
    </row>
    <row r="18830" spans="1:4" x14ac:dyDescent="0.25">
      <c r="A18830" s="2">
        <v>540</v>
      </c>
      <c r="B18830">
        <v>20785</v>
      </c>
      <c r="C18830" s="3">
        <v>25415.112378000002</v>
      </c>
      <c r="D18830" s="2"/>
    </row>
    <row r="18831" spans="1:4" x14ac:dyDescent="0.25">
      <c r="A18831" s="2">
        <v>540</v>
      </c>
      <c r="B18831">
        <v>20786</v>
      </c>
      <c r="C18831" s="3">
        <v>4859.9081029999998</v>
      </c>
      <c r="D18831" s="2"/>
    </row>
    <row r="18832" spans="1:4" x14ac:dyDescent="0.25">
      <c r="A18832" s="2">
        <v>540</v>
      </c>
      <c r="B18832">
        <v>20787</v>
      </c>
      <c r="C18832" s="3">
        <v>90277.327955000001</v>
      </c>
      <c r="D18832" s="2"/>
    </row>
    <row r="18833" spans="1:4" x14ac:dyDescent="0.25">
      <c r="A18833" s="2">
        <v>540</v>
      </c>
      <c r="B18833">
        <v>20788</v>
      </c>
      <c r="C18833" s="3">
        <v>101147.11255200001</v>
      </c>
      <c r="D18833" s="2"/>
    </row>
    <row r="18834" spans="1:4" x14ac:dyDescent="0.25">
      <c r="A18834" s="2">
        <v>540</v>
      </c>
      <c r="B18834">
        <v>20789</v>
      </c>
      <c r="C18834" s="3">
        <v>98428.414535999997</v>
      </c>
      <c r="D18834" s="2"/>
    </row>
    <row r="18835" spans="1:4" x14ac:dyDescent="0.25">
      <c r="A18835" s="2">
        <v>540</v>
      </c>
      <c r="B18835">
        <v>20790</v>
      </c>
      <c r="C18835" s="3">
        <v>107821.17186</v>
      </c>
      <c r="D18835" s="2"/>
    </row>
    <row r="18836" spans="1:4" x14ac:dyDescent="0.25">
      <c r="A18836" s="2">
        <v>540</v>
      </c>
      <c r="B18836">
        <v>20791</v>
      </c>
      <c r="C18836" s="3">
        <v>6450.070858</v>
      </c>
      <c r="D18836" s="2"/>
    </row>
    <row r="18837" spans="1:4" x14ac:dyDescent="0.25">
      <c r="A18837" s="2">
        <v>540</v>
      </c>
      <c r="B18837">
        <v>20792</v>
      </c>
      <c r="C18837" s="3">
        <v>1595.290679</v>
      </c>
      <c r="D18837" s="2"/>
    </row>
    <row r="18838" spans="1:4" x14ac:dyDescent="0.25">
      <c r="A18838" s="2">
        <v>540</v>
      </c>
      <c r="B18838">
        <v>20793</v>
      </c>
      <c r="C18838" s="3">
        <v>1077.694254</v>
      </c>
      <c r="D18838" s="2"/>
    </row>
    <row r="18839" spans="1:4" x14ac:dyDescent="0.25">
      <c r="A18839" s="2">
        <v>540</v>
      </c>
      <c r="B18839">
        <v>20794</v>
      </c>
      <c r="C18839" s="3">
        <v>626.166832</v>
      </c>
      <c r="D18839" s="2"/>
    </row>
    <row r="18840" spans="1:4" x14ac:dyDescent="0.25">
      <c r="A18840" s="2">
        <v>540</v>
      </c>
      <c r="B18840">
        <v>20795</v>
      </c>
      <c r="C18840" s="3">
        <v>1579.040876</v>
      </c>
      <c r="D18840" s="2"/>
    </row>
    <row r="18841" spans="1:4" x14ac:dyDescent="0.25">
      <c r="A18841" s="2">
        <v>540</v>
      </c>
      <c r="B18841">
        <v>20796</v>
      </c>
      <c r="C18841" s="3">
        <v>1865.410402</v>
      </c>
      <c r="D18841" s="2"/>
    </row>
    <row r="18842" spans="1:4" x14ac:dyDescent="0.25">
      <c r="A18842" s="2">
        <v>540</v>
      </c>
      <c r="B18842">
        <v>20797</v>
      </c>
      <c r="C18842" s="3">
        <v>2868.1134480000001</v>
      </c>
      <c r="D18842" s="2"/>
    </row>
    <row r="18843" spans="1:4" x14ac:dyDescent="0.25">
      <c r="A18843" s="2">
        <v>540</v>
      </c>
      <c r="B18843">
        <v>20798</v>
      </c>
      <c r="C18843" s="3">
        <v>3369.687645</v>
      </c>
      <c r="D18843" s="2"/>
    </row>
    <row r="18844" spans="1:4" x14ac:dyDescent="0.25">
      <c r="A18844" s="2">
        <v>540</v>
      </c>
      <c r="B18844">
        <v>20799</v>
      </c>
      <c r="C18844" s="3">
        <v>3302.9727680000001</v>
      </c>
      <c r="D18844" s="2"/>
    </row>
    <row r="18845" spans="1:4" x14ac:dyDescent="0.25">
      <c r="A18845" s="2">
        <v>540</v>
      </c>
      <c r="B18845">
        <v>20800</v>
      </c>
      <c r="C18845" s="3">
        <v>1081.6017979999999</v>
      </c>
      <c r="D18845" s="2"/>
    </row>
    <row r="18846" spans="1:4" x14ac:dyDescent="0.25">
      <c r="A18846" s="2">
        <v>540</v>
      </c>
      <c r="B18846">
        <v>20801</v>
      </c>
      <c r="C18846" s="3">
        <v>2558.9100090000002</v>
      </c>
      <c r="D18846" s="2"/>
    </row>
    <row r="18847" spans="1:4" x14ac:dyDescent="0.25">
      <c r="A18847" s="2">
        <v>540</v>
      </c>
      <c r="B18847">
        <v>20802</v>
      </c>
      <c r="C18847" s="3">
        <v>377.20017899999999</v>
      </c>
      <c r="D18847" s="2"/>
    </row>
    <row r="18848" spans="1:4" x14ac:dyDescent="0.25">
      <c r="A18848" s="2">
        <v>540</v>
      </c>
      <c r="B18848">
        <v>20803</v>
      </c>
      <c r="C18848" s="3">
        <v>348.76727799999998</v>
      </c>
      <c r="D18848" s="2"/>
    </row>
    <row r="18849" spans="1:4" x14ac:dyDescent="0.25">
      <c r="A18849" s="2">
        <v>540</v>
      </c>
      <c r="B18849">
        <v>20804</v>
      </c>
      <c r="C18849" s="3">
        <v>2878.0243959999998</v>
      </c>
      <c r="D18849" s="2"/>
    </row>
    <row r="18850" spans="1:4" x14ac:dyDescent="0.25">
      <c r="A18850" s="2">
        <v>540</v>
      </c>
      <c r="B18850">
        <v>20805</v>
      </c>
      <c r="C18850" s="3">
        <v>3206.704291</v>
      </c>
      <c r="D18850" s="2"/>
    </row>
    <row r="18851" spans="1:4" x14ac:dyDescent="0.25">
      <c r="A18851" s="2">
        <v>540</v>
      </c>
      <c r="B18851">
        <v>20806</v>
      </c>
      <c r="C18851" s="3">
        <v>1490.2409620000001</v>
      </c>
      <c r="D18851" s="2"/>
    </row>
    <row r="18852" spans="1:4" x14ac:dyDescent="0.25">
      <c r="A18852" s="2">
        <v>540</v>
      </c>
      <c r="B18852">
        <v>20807</v>
      </c>
      <c r="C18852" s="3">
        <v>9354.2601209999993</v>
      </c>
      <c r="D18852" s="2"/>
    </row>
    <row r="18853" spans="1:4" x14ac:dyDescent="0.25">
      <c r="A18853" s="2">
        <v>540</v>
      </c>
      <c r="B18853">
        <v>20808</v>
      </c>
      <c r="C18853" s="3">
        <v>4689.1166359999997</v>
      </c>
      <c r="D18853" s="2"/>
    </row>
    <row r="18854" spans="1:4" x14ac:dyDescent="0.25">
      <c r="A18854" s="2">
        <v>540</v>
      </c>
      <c r="B18854">
        <v>20809</v>
      </c>
      <c r="C18854" s="3">
        <v>3182.1111470000001</v>
      </c>
      <c r="D18854" s="2"/>
    </row>
    <row r="18855" spans="1:4" x14ac:dyDescent="0.25">
      <c r="A18855" s="2">
        <v>540</v>
      </c>
      <c r="B18855">
        <v>20810</v>
      </c>
      <c r="C18855" s="3">
        <v>1734.727785</v>
      </c>
      <c r="D18855" s="2"/>
    </row>
    <row r="18856" spans="1:4" x14ac:dyDescent="0.25">
      <c r="A18856" s="2">
        <v>540</v>
      </c>
      <c r="B18856">
        <v>20811</v>
      </c>
      <c r="C18856" s="3">
        <v>6561.409834</v>
      </c>
      <c r="D18856" s="2"/>
    </row>
    <row r="18857" spans="1:4" x14ac:dyDescent="0.25">
      <c r="A18857" s="2">
        <v>540</v>
      </c>
      <c r="B18857">
        <v>20812</v>
      </c>
      <c r="C18857" s="3">
        <v>905.50929499599999</v>
      </c>
      <c r="D18857" s="2"/>
    </row>
    <row r="18858" spans="1:4" x14ac:dyDescent="0.25">
      <c r="A18858" s="2">
        <v>540</v>
      </c>
      <c r="B18858">
        <v>20813</v>
      </c>
      <c r="C18858" s="3">
        <v>305.46672100000001</v>
      </c>
      <c r="D18858" s="2"/>
    </row>
    <row r="18859" spans="1:4" x14ac:dyDescent="0.25">
      <c r="A18859" s="2">
        <v>540</v>
      </c>
      <c r="B18859">
        <v>20815</v>
      </c>
      <c r="C18859" s="3">
        <v>1214.1670160000001</v>
      </c>
      <c r="D18859" s="2"/>
    </row>
    <row r="18860" spans="1:4" x14ac:dyDescent="0.25">
      <c r="A18860" s="2">
        <v>540</v>
      </c>
      <c r="B18860">
        <v>20817</v>
      </c>
      <c r="C18860" s="3">
        <v>4173.6323430000002</v>
      </c>
      <c r="D18860" s="2"/>
    </row>
    <row r="18861" spans="1:4" x14ac:dyDescent="0.25">
      <c r="A18861" s="2">
        <v>540</v>
      </c>
      <c r="B18861">
        <v>20818</v>
      </c>
      <c r="C18861" s="3">
        <v>8172.4664380000004</v>
      </c>
      <c r="D18861" s="2"/>
    </row>
    <row r="18862" spans="1:4" x14ac:dyDescent="0.25">
      <c r="A18862" s="2">
        <v>540</v>
      </c>
      <c r="B18862">
        <v>20819</v>
      </c>
      <c r="C18862" s="3">
        <v>2814.8878810000001</v>
      </c>
      <c r="D18862" s="2"/>
    </row>
    <row r="18863" spans="1:4" x14ac:dyDescent="0.25">
      <c r="A18863" s="2">
        <v>540</v>
      </c>
      <c r="B18863">
        <v>20820</v>
      </c>
      <c r="C18863" s="3">
        <v>4588.9025510000001</v>
      </c>
      <c r="D18863" s="2"/>
    </row>
    <row r="18864" spans="1:4" x14ac:dyDescent="0.25">
      <c r="A18864" s="2">
        <v>540</v>
      </c>
      <c r="B18864">
        <v>20821</v>
      </c>
      <c r="C18864" s="3">
        <v>3291.2294419999998</v>
      </c>
      <c r="D18864" s="2"/>
    </row>
    <row r="18865" spans="1:4" x14ac:dyDescent="0.25">
      <c r="A18865" s="2">
        <v>540</v>
      </c>
      <c r="B18865">
        <v>20823</v>
      </c>
      <c r="C18865" s="3">
        <v>6522.0168640000002</v>
      </c>
      <c r="D18865" s="2"/>
    </row>
    <row r="18866" spans="1:4" x14ac:dyDescent="0.25">
      <c r="A18866" s="2">
        <v>540</v>
      </c>
      <c r="B18866">
        <v>20824</v>
      </c>
      <c r="C18866" s="3">
        <v>1250.2547239999999</v>
      </c>
      <c r="D18866" s="2"/>
    </row>
    <row r="18867" spans="1:4" x14ac:dyDescent="0.25">
      <c r="A18867" s="2">
        <v>540</v>
      </c>
      <c r="B18867">
        <v>20825</v>
      </c>
      <c r="C18867" s="3">
        <v>1811.8074650000001</v>
      </c>
      <c r="D18867" s="2"/>
    </row>
    <row r="18868" spans="1:4" x14ac:dyDescent="0.25">
      <c r="A18868" s="2">
        <v>540</v>
      </c>
      <c r="B18868">
        <v>20826</v>
      </c>
      <c r="C18868" s="3">
        <v>788.47817799999996</v>
      </c>
      <c r="D18868" s="2"/>
    </row>
    <row r="18869" spans="1:4" x14ac:dyDescent="0.25">
      <c r="A18869" s="2">
        <v>540</v>
      </c>
      <c r="B18869">
        <v>20827</v>
      </c>
      <c r="C18869" s="3">
        <v>18843.141017999998</v>
      </c>
      <c r="D18869" s="2"/>
    </row>
    <row r="18870" spans="1:4" x14ac:dyDescent="0.25">
      <c r="A18870" s="2">
        <v>540</v>
      </c>
      <c r="B18870">
        <v>20828</v>
      </c>
      <c r="C18870" s="3">
        <v>18843.141017999998</v>
      </c>
      <c r="D18870" s="2"/>
    </row>
    <row r="18871" spans="1:4" x14ac:dyDescent="0.25">
      <c r="A18871" s="2">
        <v>540</v>
      </c>
      <c r="B18871">
        <v>20829</v>
      </c>
      <c r="C18871" s="3">
        <v>15030.351827332999</v>
      </c>
      <c r="D18871" s="2"/>
    </row>
    <row r="18872" spans="1:4" x14ac:dyDescent="0.25">
      <c r="A18872" s="2">
        <v>540</v>
      </c>
      <c r="B18872">
        <v>20830</v>
      </c>
      <c r="C18872" s="3">
        <v>15030.351827332999</v>
      </c>
      <c r="D18872" s="2"/>
    </row>
    <row r="18873" spans="1:4" x14ac:dyDescent="0.25">
      <c r="A18873" s="2">
        <v>540</v>
      </c>
      <c r="B18873">
        <v>20831</v>
      </c>
      <c r="C18873" s="3">
        <v>12678.004777</v>
      </c>
      <c r="D18873" s="2"/>
    </row>
    <row r="18874" spans="1:4" x14ac:dyDescent="0.25">
      <c r="A18874" s="2">
        <v>540</v>
      </c>
      <c r="B18874">
        <v>20832</v>
      </c>
      <c r="C18874" s="3">
        <v>12678.004777</v>
      </c>
      <c r="D18874" s="2"/>
    </row>
    <row r="18875" spans="1:4" x14ac:dyDescent="0.25">
      <c r="A18875" s="2">
        <v>540</v>
      </c>
      <c r="B18875">
        <v>20833</v>
      </c>
      <c r="C18875" s="3">
        <v>11381.600211000001</v>
      </c>
      <c r="D18875" s="2"/>
    </row>
    <row r="18876" spans="1:4" x14ac:dyDescent="0.25">
      <c r="A18876" s="2">
        <v>540</v>
      </c>
      <c r="B18876">
        <v>20835</v>
      </c>
      <c r="C18876" s="3">
        <v>11381.600211000001</v>
      </c>
      <c r="D18876" s="2"/>
    </row>
    <row r="18877" spans="1:4" x14ac:dyDescent="0.25">
      <c r="A18877" s="2">
        <v>540</v>
      </c>
      <c r="B18877">
        <v>20836</v>
      </c>
      <c r="C18877" s="3">
        <v>23559.750551000001</v>
      </c>
      <c r="D18877" s="2"/>
    </row>
    <row r="18878" spans="1:4" x14ac:dyDescent="0.25">
      <c r="A18878" s="2">
        <v>540</v>
      </c>
      <c r="B18878">
        <v>20837</v>
      </c>
      <c r="C18878" s="3">
        <v>22712.644862000001</v>
      </c>
      <c r="D18878" s="2"/>
    </row>
    <row r="18879" spans="1:4" x14ac:dyDescent="0.25">
      <c r="A18879" s="2">
        <v>540</v>
      </c>
      <c r="B18879">
        <v>20838</v>
      </c>
      <c r="C18879" s="3">
        <v>22256.680985999999</v>
      </c>
      <c r="D18879" s="2"/>
    </row>
    <row r="18880" spans="1:4" x14ac:dyDescent="0.25">
      <c r="A18880" s="2">
        <v>540</v>
      </c>
      <c r="B18880">
        <v>20839</v>
      </c>
      <c r="C18880" s="3">
        <v>30103.037407</v>
      </c>
      <c r="D18880" s="2"/>
    </row>
    <row r="18881" spans="1:4" x14ac:dyDescent="0.25">
      <c r="A18881" s="2">
        <v>540</v>
      </c>
      <c r="B18881">
        <v>20840</v>
      </c>
      <c r="C18881" s="3">
        <v>30891.161946332999</v>
      </c>
      <c r="D18881" s="2"/>
    </row>
    <row r="18882" spans="1:4" x14ac:dyDescent="0.25">
      <c r="A18882" s="2">
        <v>540</v>
      </c>
      <c r="B18882">
        <v>20841</v>
      </c>
      <c r="C18882" s="3">
        <v>22050.739989999998</v>
      </c>
      <c r="D18882" s="2"/>
    </row>
    <row r="18883" spans="1:4" x14ac:dyDescent="0.25">
      <c r="A18883" s="2">
        <v>540</v>
      </c>
      <c r="B18883">
        <v>20842</v>
      </c>
      <c r="C18883" s="3">
        <v>30103.037407</v>
      </c>
      <c r="D18883" s="2"/>
    </row>
    <row r="18884" spans="1:4" x14ac:dyDescent="0.25">
      <c r="A18884" s="2">
        <v>540</v>
      </c>
      <c r="B18884">
        <v>20843</v>
      </c>
      <c r="C18884" s="3">
        <v>32138.671592333001</v>
      </c>
      <c r="D18884" s="2"/>
    </row>
    <row r="18885" spans="1:4" x14ac:dyDescent="0.25">
      <c r="A18885" s="2">
        <v>540</v>
      </c>
      <c r="B18885">
        <v>20844</v>
      </c>
      <c r="C18885" s="3">
        <v>30891.161946332999</v>
      </c>
      <c r="D18885" s="2"/>
    </row>
    <row r="18886" spans="1:4" x14ac:dyDescent="0.25">
      <c r="A18886" s="2">
        <v>540</v>
      </c>
      <c r="B18886">
        <v>20845</v>
      </c>
      <c r="C18886" s="3">
        <v>32138.671592333001</v>
      </c>
      <c r="D18886" s="2"/>
    </row>
    <row r="18887" spans="1:4" x14ac:dyDescent="0.25">
      <c r="A18887" s="2">
        <v>540</v>
      </c>
      <c r="B18887">
        <v>20846</v>
      </c>
      <c r="C18887" s="3">
        <v>7992.5750289999996</v>
      </c>
      <c r="D18887" s="2"/>
    </row>
    <row r="18888" spans="1:4" x14ac:dyDescent="0.25">
      <c r="A18888" s="2">
        <v>540</v>
      </c>
      <c r="B18888">
        <v>20847</v>
      </c>
      <c r="C18888" s="3">
        <v>9686.9939709999999</v>
      </c>
      <c r="D18888" s="2"/>
    </row>
    <row r="18889" spans="1:4" x14ac:dyDescent="0.25">
      <c r="A18889" s="2">
        <v>540</v>
      </c>
      <c r="B18889">
        <v>20848</v>
      </c>
      <c r="C18889" s="3">
        <v>9228.4320489999991</v>
      </c>
      <c r="D18889" s="2"/>
    </row>
    <row r="18890" spans="1:4" x14ac:dyDescent="0.25">
      <c r="A18890" s="2">
        <v>540</v>
      </c>
      <c r="B18890">
        <v>20849</v>
      </c>
      <c r="C18890" s="3">
        <v>6108.271146</v>
      </c>
      <c r="D18890" s="2"/>
    </row>
    <row r="18891" spans="1:4" x14ac:dyDescent="0.25">
      <c r="A18891" s="2">
        <v>540</v>
      </c>
      <c r="B18891">
        <v>20850</v>
      </c>
      <c r="C18891" s="3">
        <v>0</v>
      </c>
      <c r="D18891" s="2"/>
    </row>
    <row r="18892" spans="1:4" x14ac:dyDescent="0.25">
      <c r="A18892" s="2">
        <v>540</v>
      </c>
      <c r="B18892">
        <v>20851</v>
      </c>
      <c r="C18892" s="3">
        <v>3009.081138</v>
      </c>
      <c r="D18892" s="2"/>
    </row>
    <row r="18893" spans="1:4" x14ac:dyDescent="0.25">
      <c r="A18893" s="2">
        <v>540</v>
      </c>
      <c r="B18893">
        <v>20852</v>
      </c>
      <c r="C18893" s="3">
        <v>2110.887021</v>
      </c>
      <c r="D18893" s="2"/>
    </row>
    <row r="18894" spans="1:4" x14ac:dyDescent="0.25">
      <c r="A18894" s="2">
        <v>540</v>
      </c>
      <c r="B18894">
        <v>20853</v>
      </c>
      <c r="C18894" s="3">
        <v>209.66523900000001</v>
      </c>
      <c r="D18894" s="2"/>
    </row>
    <row r="18895" spans="1:4" x14ac:dyDescent="0.25">
      <c r="A18895" s="2">
        <v>540</v>
      </c>
      <c r="B18895">
        <v>20854</v>
      </c>
      <c r="C18895" s="3">
        <v>257.397268</v>
      </c>
      <c r="D18895" s="2"/>
    </row>
    <row r="18896" spans="1:4" x14ac:dyDescent="0.25">
      <c r="A18896" s="2">
        <v>540</v>
      </c>
      <c r="B18896">
        <v>20855</v>
      </c>
      <c r="C18896" s="3">
        <v>2764.0367580000002</v>
      </c>
      <c r="D18896" s="2"/>
    </row>
    <row r="18897" spans="1:4" x14ac:dyDescent="0.25">
      <c r="A18897" s="2">
        <v>540</v>
      </c>
      <c r="B18897">
        <v>20856</v>
      </c>
      <c r="C18897" s="3">
        <v>4612.5338570000004</v>
      </c>
      <c r="D18897" s="2"/>
    </row>
    <row r="18898" spans="1:4" x14ac:dyDescent="0.25">
      <c r="A18898" s="2">
        <v>540</v>
      </c>
      <c r="B18898">
        <v>20857</v>
      </c>
      <c r="C18898" s="3">
        <v>2515.9727760000001</v>
      </c>
      <c r="D18898" s="2"/>
    </row>
    <row r="18899" spans="1:4" x14ac:dyDescent="0.25">
      <c r="A18899" s="2">
        <v>540</v>
      </c>
      <c r="B18899">
        <v>20858</v>
      </c>
      <c r="C18899" s="3">
        <v>21222.991349</v>
      </c>
      <c r="D18899" s="2"/>
    </row>
    <row r="18900" spans="1:4" x14ac:dyDescent="0.25">
      <c r="A18900" s="2">
        <v>540</v>
      </c>
      <c r="B18900">
        <v>20859</v>
      </c>
      <c r="C18900" s="3">
        <v>2858.4401849999999</v>
      </c>
      <c r="D18900" s="2"/>
    </row>
    <row r="18901" spans="1:4" x14ac:dyDescent="0.25">
      <c r="A18901" s="2">
        <v>540</v>
      </c>
      <c r="B18901">
        <v>20860</v>
      </c>
      <c r="C18901" s="3">
        <v>3921.379782</v>
      </c>
      <c r="D18901" s="2"/>
    </row>
    <row r="18902" spans="1:4" x14ac:dyDescent="0.25">
      <c r="A18902" s="2">
        <v>540</v>
      </c>
      <c r="B18902">
        <v>20861</v>
      </c>
      <c r="C18902" s="3">
        <v>19373.081352000001</v>
      </c>
      <c r="D18902" s="2"/>
    </row>
    <row r="18903" spans="1:4" x14ac:dyDescent="0.25">
      <c r="A18903" s="2">
        <v>540</v>
      </c>
      <c r="B18903">
        <v>20862</v>
      </c>
      <c r="C18903" s="3">
        <v>8033.5100869999997</v>
      </c>
      <c r="D18903" s="2"/>
    </row>
    <row r="18904" spans="1:4" x14ac:dyDescent="0.25">
      <c r="A18904" s="2">
        <v>540</v>
      </c>
      <c r="B18904">
        <v>20863</v>
      </c>
      <c r="C18904" s="3">
        <v>15179.422565999999</v>
      </c>
      <c r="D18904" s="2"/>
    </row>
    <row r="18905" spans="1:4" x14ac:dyDescent="0.25">
      <c r="A18905" s="2">
        <v>540</v>
      </c>
      <c r="B18905">
        <v>20864</v>
      </c>
      <c r="C18905" s="3">
        <v>12541.286662</v>
      </c>
      <c r="D18905" s="2"/>
    </row>
    <row r="18906" spans="1:4" x14ac:dyDescent="0.25">
      <c r="A18906" s="2">
        <v>540</v>
      </c>
      <c r="B18906">
        <v>20865</v>
      </c>
      <c r="C18906" s="3">
        <v>6661.400705</v>
      </c>
      <c r="D18906" s="2"/>
    </row>
    <row r="18907" spans="1:4" x14ac:dyDescent="0.25">
      <c r="A18907" s="2">
        <v>540</v>
      </c>
      <c r="B18907">
        <v>20866</v>
      </c>
      <c r="C18907" s="3">
        <v>1358.8883310000001</v>
      </c>
      <c r="D18907" s="2"/>
    </row>
    <row r="18908" spans="1:4" x14ac:dyDescent="0.25">
      <c r="A18908" s="2">
        <v>540</v>
      </c>
      <c r="B18908">
        <v>20867</v>
      </c>
      <c r="C18908" s="3">
        <v>8207.7975580000002</v>
      </c>
      <c r="D18908" s="2"/>
    </row>
    <row r="18909" spans="1:4" x14ac:dyDescent="0.25">
      <c r="A18909" s="2">
        <v>540</v>
      </c>
      <c r="B18909">
        <v>20868</v>
      </c>
      <c r="C18909" s="3">
        <v>2067.4293429999998</v>
      </c>
      <c r="D18909" s="2"/>
    </row>
    <row r="18910" spans="1:4" x14ac:dyDescent="0.25">
      <c r="A18910" s="2">
        <v>540</v>
      </c>
      <c r="B18910">
        <v>20869</v>
      </c>
      <c r="C18910" s="3">
        <v>1234.0920999990001</v>
      </c>
      <c r="D18910" s="2"/>
    </row>
    <row r="18911" spans="1:4" x14ac:dyDescent="0.25">
      <c r="A18911" s="2">
        <v>540</v>
      </c>
      <c r="B18911">
        <v>20870</v>
      </c>
      <c r="C18911" s="3">
        <v>3279.5259110000002</v>
      </c>
      <c r="D18911" s="2"/>
    </row>
    <row r="18912" spans="1:4" x14ac:dyDescent="0.25">
      <c r="A18912" s="2">
        <v>540</v>
      </c>
      <c r="B18912">
        <v>20871</v>
      </c>
      <c r="C18912" s="3">
        <v>5872.2289479999999</v>
      </c>
      <c r="D18912" s="2"/>
    </row>
    <row r="18913" spans="1:4" x14ac:dyDescent="0.25">
      <c r="A18913" s="2">
        <v>540</v>
      </c>
      <c r="B18913">
        <v>20872</v>
      </c>
      <c r="C18913" s="3">
        <v>2727.8722419999999</v>
      </c>
      <c r="D18913" s="2"/>
    </row>
    <row r="18914" spans="1:4" x14ac:dyDescent="0.25">
      <c r="A18914" s="2">
        <v>540</v>
      </c>
      <c r="B18914">
        <v>20873</v>
      </c>
      <c r="C18914" s="3">
        <v>7584.2200499999999</v>
      </c>
      <c r="D18914" s="2"/>
    </row>
    <row r="18915" spans="1:4" x14ac:dyDescent="0.25">
      <c r="A18915" s="2">
        <v>540</v>
      </c>
      <c r="B18915">
        <v>20874</v>
      </c>
      <c r="C18915" s="3">
        <v>3339.704056</v>
      </c>
      <c r="D18915" s="2"/>
    </row>
    <row r="18916" spans="1:4" x14ac:dyDescent="0.25">
      <c r="A18916" s="2">
        <v>540</v>
      </c>
      <c r="B18916">
        <v>20875</v>
      </c>
      <c r="C18916" s="3">
        <v>3045.7745559999998</v>
      </c>
      <c r="D18916" s="2"/>
    </row>
    <row r="18917" spans="1:4" x14ac:dyDescent="0.25">
      <c r="A18917" s="2">
        <v>540</v>
      </c>
      <c r="B18917">
        <v>20876</v>
      </c>
      <c r="C18917" s="3">
        <v>17181.085016000001</v>
      </c>
      <c r="D18917" s="2"/>
    </row>
    <row r="18918" spans="1:4" x14ac:dyDescent="0.25">
      <c r="A18918" s="2">
        <v>540</v>
      </c>
      <c r="B18918">
        <v>20877</v>
      </c>
      <c r="C18918" s="3">
        <v>1532.933986</v>
      </c>
      <c r="D18918" s="2"/>
    </row>
    <row r="18919" spans="1:4" x14ac:dyDescent="0.25">
      <c r="A18919" s="2">
        <v>540</v>
      </c>
      <c r="B18919">
        <v>20879</v>
      </c>
      <c r="C18919" s="3">
        <v>4353.6067780000003</v>
      </c>
      <c r="D18919" s="2"/>
    </row>
    <row r="18920" spans="1:4" x14ac:dyDescent="0.25">
      <c r="A18920" s="2">
        <v>540</v>
      </c>
      <c r="B18920">
        <v>20880</v>
      </c>
      <c r="C18920" s="3">
        <v>3339.704056</v>
      </c>
      <c r="D18920" s="2"/>
    </row>
    <row r="18921" spans="1:4" x14ac:dyDescent="0.25">
      <c r="A18921" s="2">
        <v>540</v>
      </c>
      <c r="B18921">
        <v>20881</v>
      </c>
      <c r="C18921" s="3">
        <v>3104.1187970000001</v>
      </c>
      <c r="D18921" s="2"/>
    </row>
    <row r="18922" spans="1:4" x14ac:dyDescent="0.25">
      <c r="A18922" s="2">
        <v>540</v>
      </c>
      <c r="B18922">
        <v>20882</v>
      </c>
      <c r="C18922" s="3">
        <v>3113.7271270000001</v>
      </c>
      <c r="D18922" s="2"/>
    </row>
    <row r="18923" spans="1:4" x14ac:dyDescent="0.25">
      <c r="A18923" s="2">
        <v>540</v>
      </c>
      <c r="B18923">
        <v>20883</v>
      </c>
      <c r="C18923" s="3">
        <v>5811.8608029999996</v>
      </c>
      <c r="D18923" s="2"/>
    </row>
    <row r="18924" spans="1:4" x14ac:dyDescent="0.25">
      <c r="A18924" s="2">
        <v>540</v>
      </c>
      <c r="B18924">
        <v>20884</v>
      </c>
      <c r="C18924" s="3">
        <v>2755.0233269999999</v>
      </c>
      <c r="D18924" s="2"/>
    </row>
    <row r="18925" spans="1:4" x14ac:dyDescent="0.25">
      <c r="A18925" s="2">
        <v>540</v>
      </c>
      <c r="B18925">
        <v>20885</v>
      </c>
      <c r="C18925" s="3">
        <v>2755.0233269999999</v>
      </c>
      <c r="D18925" s="2"/>
    </row>
    <row r="18926" spans="1:4" x14ac:dyDescent="0.25">
      <c r="A18926" s="2">
        <v>540</v>
      </c>
      <c r="B18926">
        <v>20886</v>
      </c>
      <c r="C18926" s="3">
        <v>6333.2661619999999</v>
      </c>
      <c r="D18926" s="2"/>
    </row>
    <row r="18927" spans="1:4" x14ac:dyDescent="0.25">
      <c r="A18927" s="2">
        <v>540</v>
      </c>
      <c r="B18927">
        <v>20887</v>
      </c>
      <c r="C18927" s="3">
        <v>3481.4241849999999</v>
      </c>
      <c r="D18927" s="2"/>
    </row>
    <row r="18928" spans="1:4" x14ac:dyDescent="0.25">
      <c r="A18928" s="2">
        <v>540</v>
      </c>
      <c r="B18928">
        <v>20888</v>
      </c>
      <c r="C18928" s="3">
        <v>12.380451000000001</v>
      </c>
      <c r="D18928" s="2"/>
    </row>
    <row r="18929" spans="1:4" x14ac:dyDescent="0.25">
      <c r="A18929" s="2">
        <v>540</v>
      </c>
      <c r="B18929">
        <v>20889</v>
      </c>
      <c r="C18929" s="3">
        <v>4856.9759290000002</v>
      </c>
      <c r="D18929" s="2"/>
    </row>
    <row r="18930" spans="1:4" x14ac:dyDescent="0.25">
      <c r="A18930" s="2">
        <v>540</v>
      </c>
      <c r="B18930">
        <v>20890</v>
      </c>
      <c r="C18930" s="3">
        <v>2223.1466650000002</v>
      </c>
      <c r="D18930" s="2"/>
    </row>
    <row r="18931" spans="1:4" x14ac:dyDescent="0.25">
      <c r="A18931" s="2">
        <v>540</v>
      </c>
      <c r="B18931">
        <v>20891</v>
      </c>
      <c r="C18931" s="3">
        <v>33916.940781999998</v>
      </c>
      <c r="D18931" s="2"/>
    </row>
    <row r="18932" spans="1:4" x14ac:dyDescent="0.25">
      <c r="A18932" s="2">
        <v>540</v>
      </c>
      <c r="B18932">
        <v>20892</v>
      </c>
      <c r="C18932" s="3">
        <v>9644.1894809999994</v>
      </c>
      <c r="D18932" s="2"/>
    </row>
    <row r="18933" spans="1:4" x14ac:dyDescent="0.25">
      <c r="A18933" s="2">
        <v>540</v>
      </c>
      <c r="B18933">
        <v>20893</v>
      </c>
      <c r="C18933" s="3">
        <v>4987.9824070000004</v>
      </c>
      <c r="D18933" s="2"/>
    </row>
    <row r="18934" spans="1:4" x14ac:dyDescent="0.25">
      <c r="A18934" s="2">
        <v>540</v>
      </c>
      <c r="B18934">
        <v>20894</v>
      </c>
      <c r="C18934" s="3">
        <v>4210.0217400000001</v>
      </c>
      <c r="D18934" s="2"/>
    </row>
    <row r="18935" spans="1:4" x14ac:dyDescent="0.25">
      <c r="A18935" s="2">
        <v>540</v>
      </c>
      <c r="B18935">
        <v>20895</v>
      </c>
      <c r="C18935" s="3">
        <v>1070.2785570000001</v>
      </c>
      <c r="D18935" s="2"/>
    </row>
    <row r="18936" spans="1:4" x14ac:dyDescent="0.25">
      <c r="A18936" s="2">
        <v>540</v>
      </c>
      <c r="B18936">
        <v>20896</v>
      </c>
      <c r="C18936" s="3">
        <v>11095.693433</v>
      </c>
      <c r="D18936" s="2"/>
    </row>
    <row r="18937" spans="1:4" x14ac:dyDescent="0.25">
      <c r="A18937" s="2">
        <v>540</v>
      </c>
      <c r="B18937">
        <v>20897</v>
      </c>
      <c r="C18937" s="3">
        <v>8169.8329830000002</v>
      </c>
      <c r="D18937" s="2"/>
    </row>
    <row r="18938" spans="1:4" x14ac:dyDescent="0.25">
      <c r="A18938" s="2">
        <v>540</v>
      </c>
      <c r="B18938">
        <v>20898</v>
      </c>
      <c r="C18938" s="3">
        <v>3696.4737019999998</v>
      </c>
      <c r="D18938" s="2"/>
    </row>
    <row r="18939" spans="1:4" x14ac:dyDescent="0.25">
      <c r="A18939" s="2">
        <v>540</v>
      </c>
      <c r="B18939">
        <v>20899</v>
      </c>
      <c r="C18939" s="3">
        <v>802.26782400000002</v>
      </c>
      <c r="D18939" s="2"/>
    </row>
    <row r="18940" spans="1:4" x14ac:dyDescent="0.25">
      <c r="A18940" s="2">
        <v>540</v>
      </c>
      <c r="B18940">
        <v>20900</v>
      </c>
      <c r="C18940" s="3">
        <v>2758.9922630000001</v>
      </c>
      <c r="D18940" s="2"/>
    </row>
    <row r="18941" spans="1:4" x14ac:dyDescent="0.25">
      <c r="A18941" s="2">
        <v>540</v>
      </c>
      <c r="B18941">
        <v>20901</v>
      </c>
      <c r="C18941" s="3">
        <v>1123.3932789999999</v>
      </c>
      <c r="D18941" s="2"/>
    </row>
    <row r="18942" spans="1:4" x14ac:dyDescent="0.25">
      <c r="A18942" s="2">
        <v>540</v>
      </c>
      <c r="B18942">
        <v>20902</v>
      </c>
      <c r="C18942" s="3">
        <v>4541.5747899999997</v>
      </c>
      <c r="D18942" s="2"/>
    </row>
    <row r="18943" spans="1:4" x14ac:dyDescent="0.25">
      <c r="A18943" s="2">
        <v>540</v>
      </c>
      <c r="B18943">
        <v>20903</v>
      </c>
      <c r="C18943" s="3">
        <v>2303.305421</v>
      </c>
      <c r="D18943" s="2"/>
    </row>
    <row r="18944" spans="1:4" x14ac:dyDescent="0.25">
      <c r="A18944" s="2">
        <v>540</v>
      </c>
      <c r="B18944">
        <v>20904</v>
      </c>
      <c r="C18944" s="3">
        <v>222.17823000000001</v>
      </c>
      <c r="D18944" s="2"/>
    </row>
    <row r="18945" spans="1:4" x14ac:dyDescent="0.25">
      <c r="A18945" s="2">
        <v>540</v>
      </c>
      <c r="B18945">
        <v>20905</v>
      </c>
      <c r="C18945" s="3">
        <v>1028.8511109999999</v>
      </c>
      <c r="D18945" s="2"/>
    </row>
    <row r="18946" spans="1:4" x14ac:dyDescent="0.25">
      <c r="A18946" s="2">
        <v>540</v>
      </c>
      <c r="B18946">
        <v>20906</v>
      </c>
      <c r="C18946" s="3">
        <v>6187.5283250000002</v>
      </c>
      <c r="D18946" s="2"/>
    </row>
    <row r="18947" spans="1:4" x14ac:dyDescent="0.25">
      <c r="A18947" s="2">
        <v>540</v>
      </c>
      <c r="B18947">
        <v>20907</v>
      </c>
      <c r="C18947" s="3">
        <v>5234.4883980000004</v>
      </c>
      <c r="D18947" s="2"/>
    </row>
    <row r="18948" spans="1:4" x14ac:dyDescent="0.25">
      <c r="A18948" s="2">
        <v>540</v>
      </c>
      <c r="B18948">
        <v>20908</v>
      </c>
      <c r="C18948" s="3">
        <v>17.700481</v>
      </c>
      <c r="D18948" s="2"/>
    </row>
    <row r="18949" spans="1:4" x14ac:dyDescent="0.25">
      <c r="A18949" s="2">
        <v>540</v>
      </c>
      <c r="B18949">
        <v>20909</v>
      </c>
      <c r="C18949" s="3">
        <v>21.017614999999999</v>
      </c>
      <c r="D18949" s="2"/>
    </row>
    <row r="18950" spans="1:4" x14ac:dyDescent="0.25">
      <c r="A18950" s="2">
        <v>540</v>
      </c>
      <c r="B18950">
        <v>20910</v>
      </c>
      <c r="C18950" s="3">
        <v>3431.1336019999999</v>
      </c>
      <c r="D18950" s="2"/>
    </row>
    <row r="18951" spans="1:4" x14ac:dyDescent="0.25">
      <c r="A18951" s="2">
        <v>540</v>
      </c>
      <c r="B18951">
        <v>20911</v>
      </c>
      <c r="C18951" s="3">
        <v>8899.5238649999992</v>
      </c>
      <c r="D18951" s="2"/>
    </row>
    <row r="18952" spans="1:4" x14ac:dyDescent="0.25">
      <c r="A18952" s="2">
        <v>540</v>
      </c>
      <c r="B18952">
        <v>20912</v>
      </c>
      <c r="C18952" s="3">
        <v>2333.1844940000001</v>
      </c>
      <c r="D18952" s="2"/>
    </row>
    <row r="18953" spans="1:4" x14ac:dyDescent="0.25">
      <c r="A18953" s="2">
        <v>540</v>
      </c>
      <c r="B18953">
        <v>20913</v>
      </c>
      <c r="C18953" s="3">
        <v>2385.3510040000001</v>
      </c>
      <c r="D18953" s="2"/>
    </row>
    <row r="18954" spans="1:4" x14ac:dyDescent="0.25">
      <c r="A18954" s="2">
        <v>540</v>
      </c>
      <c r="B18954">
        <v>20914</v>
      </c>
      <c r="C18954" s="3">
        <v>13070.711277</v>
      </c>
      <c r="D18954" s="2"/>
    </row>
    <row r="18955" spans="1:4" x14ac:dyDescent="0.25">
      <c r="A18955" s="2">
        <v>540</v>
      </c>
      <c r="B18955">
        <v>20915</v>
      </c>
      <c r="C18955" s="3">
        <v>13070.711277</v>
      </c>
      <c r="D18955" s="2"/>
    </row>
    <row r="18956" spans="1:4" x14ac:dyDescent="0.25">
      <c r="A18956" s="2">
        <v>540</v>
      </c>
      <c r="B18956">
        <v>20916</v>
      </c>
      <c r="C18956" s="3">
        <v>7015.691769</v>
      </c>
      <c r="D18956" s="2"/>
    </row>
    <row r="18957" spans="1:4" x14ac:dyDescent="0.25">
      <c r="A18957" s="2">
        <v>540</v>
      </c>
      <c r="B18957">
        <v>20917</v>
      </c>
      <c r="C18957" s="3">
        <v>12406.479323</v>
      </c>
      <c r="D18957" s="2"/>
    </row>
    <row r="18958" spans="1:4" x14ac:dyDescent="0.25">
      <c r="A18958" s="2">
        <v>540</v>
      </c>
      <c r="B18958">
        <v>20918</v>
      </c>
      <c r="C18958" s="3">
        <v>3576.8738320000002</v>
      </c>
      <c r="D18958" s="2"/>
    </row>
    <row r="18959" spans="1:4" x14ac:dyDescent="0.25">
      <c r="A18959" s="2">
        <v>540</v>
      </c>
      <c r="B18959">
        <v>20919</v>
      </c>
      <c r="C18959" s="3">
        <v>6830.5420260000001</v>
      </c>
      <c r="D18959" s="2"/>
    </row>
    <row r="18960" spans="1:4" x14ac:dyDescent="0.25">
      <c r="A18960" s="2">
        <v>540</v>
      </c>
      <c r="B18960">
        <v>20920</v>
      </c>
      <c r="C18960" s="3">
        <v>4157.387581</v>
      </c>
      <c r="D18960" s="2"/>
    </row>
    <row r="18961" spans="1:4" x14ac:dyDescent="0.25">
      <c r="A18961" s="2">
        <v>540</v>
      </c>
      <c r="B18961">
        <v>20921</v>
      </c>
      <c r="C18961" s="3">
        <v>4604.1011719999997</v>
      </c>
      <c r="D18961" s="2"/>
    </row>
    <row r="18962" spans="1:4" x14ac:dyDescent="0.25">
      <c r="A18962" s="2">
        <v>540</v>
      </c>
      <c r="B18962">
        <v>20922</v>
      </c>
      <c r="C18962" s="3">
        <v>5200.4979400000002</v>
      </c>
      <c r="D18962" s="2"/>
    </row>
    <row r="18963" spans="1:4" x14ac:dyDescent="0.25">
      <c r="A18963" s="2">
        <v>540</v>
      </c>
      <c r="B18963">
        <v>20923</v>
      </c>
      <c r="C18963" s="3">
        <v>7462.1124499999996</v>
      </c>
      <c r="D18963" s="2"/>
    </row>
    <row r="18964" spans="1:4" x14ac:dyDescent="0.25">
      <c r="A18964" s="2">
        <v>540</v>
      </c>
      <c r="B18964">
        <v>20924</v>
      </c>
      <c r="C18964" s="3">
        <v>8969.8572289999993</v>
      </c>
      <c r="D18964" s="2"/>
    </row>
    <row r="18965" spans="1:4" x14ac:dyDescent="0.25">
      <c r="A18965" s="2">
        <v>540</v>
      </c>
      <c r="B18965">
        <v>20925</v>
      </c>
      <c r="C18965" s="3">
        <v>752.76965399999995</v>
      </c>
      <c r="D18965" s="2"/>
    </row>
    <row r="18966" spans="1:4" x14ac:dyDescent="0.25">
      <c r="A18966" s="2">
        <v>540</v>
      </c>
      <c r="B18966">
        <v>20926</v>
      </c>
      <c r="C18966" s="3">
        <v>5497.2466990000003</v>
      </c>
      <c r="D18966" s="2"/>
    </row>
    <row r="18967" spans="1:4" x14ac:dyDescent="0.25">
      <c r="A18967" s="2">
        <v>540</v>
      </c>
      <c r="B18967">
        <v>20927</v>
      </c>
      <c r="C18967" s="3">
        <v>201.899699</v>
      </c>
      <c r="D18967" s="2"/>
    </row>
    <row r="18968" spans="1:4" x14ac:dyDescent="0.25">
      <c r="A18968" s="2">
        <v>540</v>
      </c>
      <c r="B18968">
        <v>20929</v>
      </c>
      <c r="C18968" s="3">
        <v>5051.9799659999999</v>
      </c>
      <c r="D18968" s="2"/>
    </row>
    <row r="18969" spans="1:4" x14ac:dyDescent="0.25">
      <c r="A18969" s="2">
        <v>540</v>
      </c>
      <c r="B18969">
        <v>20930</v>
      </c>
      <c r="C18969" s="3">
        <v>10212.428961</v>
      </c>
      <c r="D18969" s="2"/>
    </row>
    <row r="18970" spans="1:4" x14ac:dyDescent="0.25">
      <c r="A18970" s="2">
        <v>540</v>
      </c>
      <c r="B18970">
        <v>20931</v>
      </c>
      <c r="C18970" s="3">
        <v>1055.042772</v>
      </c>
      <c r="D18970" s="2"/>
    </row>
    <row r="18971" spans="1:4" x14ac:dyDescent="0.25">
      <c r="A18971" s="2">
        <v>540</v>
      </c>
      <c r="B18971">
        <v>20932</v>
      </c>
      <c r="C18971" s="3">
        <v>16921.632637999999</v>
      </c>
      <c r="D18971" s="2"/>
    </row>
    <row r="18972" spans="1:4" x14ac:dyDescent="0.25">
      <c r="A18972" s="2">
        <v>540</v>
      </c>
      <c r="B18972">
        <v>20933</v>
      </c>
      <c r="C18972" s="3">
        <v>4174.8236790000001</v>
      </c>
      <c r="D18972" s="2"/>
    </row>
    <row r="18973" spans="1:4" x14ac:dyDescent="0.25">
      <c r="A18973" s="2">
        <v>540</v>
      </c>
      <c r="B18973">
        <v>20935</v>
      </c>
      <c r="C18973" s="3">
        <v>7911.9960680000004</v>
      </c>
      <c r="D18973" s="2"/>
    </row>
    <row r="18974" spans="1:4" x14ac:dyDescent="0.25">
      <c r="A18974" s="2">
        <v>540</v>
      </c>
      <c r="B18974">
        <v>20936</v>
      </c>
      <c r="C18974" s="3">
        <v>5084.1680539999998</v>
      </c>
      <c r="D18974" s="2"/>
    </row>
    <row r="18975" spans="1:4" x14ac:dyDescent="0.25">
      <c r="A18975" s="2">
        <v>540</v>
      </c>
      <c r="B18975">
        <v>20937</v>
      </c>
      <c r="C18975" s="3">
        <v>3263.556028</v>
      </c>
      <c r="D18975" s="2"/>
    </row>
    <row r="18976" spans="1:4" x14ac:dyDescent="0.25">
      <c r="A18976" s="2">
        <v>540</v>
      </c>
      <c r="B18976">
        <v>20940</v>
      </c>
      <c r="C18976" s="3">
        <v>29.63552</v>
      </c>
      <c r="D18976" s="2"/>
    </row>
    <row r="18977" spans="1:4" x14ac:dyDescent="0.25">
      <c r="A18977" s="2">
        <v>540</v>
      </c>
      <c r="B18977">
        <v>20941</v>
      </c>
      <c r="C18977" s="3">
        <v>3142.1949169999998</v>
      </c>
      <c r="D18977" s="2"/>
    </row>
    <row r="18978" spans="1:4" x14ac:dyDescent="0.25">
      <c r="A18978" s="2">
        <v>540</v>
      </c>
      <c r="B18978">
        <v>20942</v>
      </c>
      <c r="C18978" s="3">
        <v>3653.8061659999998</v>
      </c>
      <c r="D18978" s="2"/>
    </row>
    <row r="18979" spans="1:4" x14ac:dyDescent="0.25">
      <c r="A18979" s="2">
        <v>540</v>
      </c>
      <c r="B18979">
        <v>20943</v>
      </c>
      <c r="C18979" s="3">
        <v>4128.2928599999996</v>
      </c>
      <c r="D18979" s="2"/>
    </row>
    <row r="18980" spans="1:4" x14ac:dyDescent="0.25">
      <c r="A18980" s="2">
        <v>540</v>
      </c>
      <c r="B18980">
        <v>20944</v>
      </c>
      <c r="C18980" s="3">
        <v>4156.9530709999999</v>
      </c>
      <c r="D18980" s="2"/>
    </row>
    <row r="18981" spans="1:4" x14ac:dyDescent="0.25">
      <c r="A18981" s="2">
        <v>540</v>
      </c>
      <c r="B18981">
        <v>20945</v>
      </c>
      <c r="C18981" s="3">
        <v>756.75692000000004</v>
      </c>
      <c r="D18981" s="2"/>
    </row>
    <row r="18982" spans="1:4" x14ac:dyDescent="0.25">
      <c r="A18982" s="2">
        <v>540</v>
      </c>
      <c r="B18982">
        <v>20946</v>
      </c>
      <c r="C18982" s="3">
        <v>2755.0233269999999</v>
      </c>
      <c r="D18982" s="2"/>
    </row>
    <row r="18983" spans="1:4" x14ac:dyDescent="0.25">
      <c r="A18983" s="2">
        <v>540</v>
      </c>
      <c r="B18983">
        <v>20947</v>
      </c>
      <c r="C18983" s="3">
        <v>24575.662989</v>
      </c>
      <c r="D18983" s="2"/>
    </row>
    <row r="18984" spans="1:4" x14ac:dyDescent="0.25">
      <c r="A18984" s="2">
        <v>540</v>
      </c>
      <c r="B18984">
        <v>20948</v>
      </c>
      <c r="C18984" s="3">
        <v>11825.160069</v>
      </c>
      <c r="D18984" s="2"/>
    </row>
    <row r="18985" spans="1:4" x14ac:dyDescent="0.25">
      <c r="A18985" s="2">
        <v>540</v>
      </c>
      <c r="B18985">
        <v>20949</v>
      </c>
      <c r="C18985" s="3">
        <v>1329.506856</v>
      </c>
      <c r="D18985" s="2"/>
    </row>
    <row r="18986" spans="1:4" x14ac:dyDescent="0.25">
      <c r="A18986" s="2">
        <v>540</v>
      </c>
      <c r="B18986">
        <v>20950</v>
      </c>
      <c r="C18986" s="3">
        <v>126.93357399999999</v>
      </c>
      <c r="D18986" s="2"/>
    </row>
    <row r="18987" spans="1:4" x14ac:dyDescent="0.25">
      <c r="A18987" s="2">
        <v>540</v>
      </c>
      <c r="B18987">
        <v>20951</v>
      </c>
      <c r="C18987" s="3">
        <v>179.204914</v>
      </c>
      <c r="D18987" s="2"/>
    </row>
    <row r="18988" spans="1:4" x14ac:dyDescent="0.25">
      <c r="A18988" s="2">
        <v>540</v>
      </c>
      <c r="B18988">
        <v>20952</v>
      </c>
      <c r="C18988" s="3">
        <v>11781.180494</v>
      </c>
      <c r="D18988" s="2"/>
    </row>
    <row r="18989" spans="1:4" x14ac:dyDescent="0.25">
      <c r="A18989" s="2">
        <v>540</v>
      </c>
      <c r="B18989">
        <v>20953</v>
      </c>
      <c r="C18989" s="3">
        <v>2530.5717</v>
      </c>
      <c r="D18989" s="2"/>
    </row>
    <row r="18990" spans="1:4" x14ac:dyDescent="0.25">
      <c r="A18990" s="2">
        <v>540</v>
      </c>
      <c r="B18990">
        <v>20954</v>
      </c>
      <c r="C18990" s="3">
        <v>4140.5421079999996</v>
      </c>
      <c r="D18990" s="2"/>
    </row>
    <row r="18991" spans="1:4" x14ac:dyDescent="0.25">
      <c r="A18991" s="2">
        <v>540</v>
      </c>
      <c r="B18991">
        <v>20955</v>
      </c>
      <c r="C18991" s="3">
        <v>5310.997155</v>
      </c>
      <c r="D18991" s="2"/>
    </row>
    <row r="18992" spans="1:4" x14ac:dyDescent="0.25">
      <c r="A18992" s="2">
        <v>540</v>
      </c>
      <c r="B18992">
        <v>20956</v>
      </c>
      <c r="C18992" s="3">
        <v>717.82198100000005</v>
      </c>
      <c r="D18992" s="2"/>
    </row>
    <row r="18993" spans="1:4" x14ac:dyDescent="0.25">
      <c r="A18993" s="2">
        <v>540</v>
      </c>
      <c r="B18993">
        <v>20957</v>
      </c>
      <c r="C18993" s="3">
        <v>6576.8079070000003</v>
      </c>
      <c r="D18993" s="2"/>
    </row>
    <row r="18994" spans="1:4" x14ac:dyDescent="0.25">
      <c r="A18994" s="2">
        <v>540</v>
      </c>
      <c r="B18994">
        <v>20958</v>
      </c>
      <c r="C18994" s="3">
        <v>1092.7998319999999</v>
      </c>
      <c r="D18994" s="2"/>
    </row>
    <row r="18995" spans="1:4" x14ac:dyDescent="0.25">
      <c r="A18995" s="2">
        <v>540</v>
      </c>
      <c r="B18995">
        <v>20959</v>
      </c>
      <c r="C18995" s="3">
        <v>7720.0226860000002</v>
      </c>
      <c r="D18995" s="2"/>
    </row>
    <row r="18996" spans="1:4" x14ac:dyDescent="0.25">
      <c r="A18996" s="2">
        <v>540</v>
      </c>
      <c r="B18996">
        <v>20960</v>
      </c>
      <c r="C18996" s="3">
        <v>2612.584155</v>
      </c>
      <c r="D18996" s="2"/>
    </row>
    <row r="18997" spans="1:4" x14ac:dyDescent="0.25">
      <c r="A18997" s="2">
        <v>540</v>
      </c>
      <c r="B18997">
        <v>20961</v>
      </c>
      <c r="C18997" s="3">
        <v>16989.586896000001</v>
      </c>
      <c r="D18997" s="2"/>
    </row>
    <row r="18998" spans="1:4" x14ac:dyDescent="0.25">
      <c r="A18998" s="2">
        <v>540</v>
      </c>
      <c r="B18998">
        <v>20962</v>
      </c>
      <c r="C18998" s="3">
        <v>2042.654137</v>
      </c>
      <c r="D18998" s="2"/>
    </row>
    <row r="18999" spans="1:4" x14ac:dyDescent="0.25">
      <c r="A18999" s="2">
        <v>540</v>
      </c>
      <c r="B18999">
        <v>20963</v>
      </c>
      <c r="C18999" s="3">
        <v>600.09471499999995</v>
      </c>
      <c r="D18999" s="2"/>
    </row>
    <row r="19000" spans="1:4" x14ac:dyDescent="0.25">
      <c r="A19000" s="2">
        <v>540</v>
      </c>
      <c r="B19000">
        <v>20964</v>
      </c>
      <c r="C19000" s="3">
        <v>4959.3561280000004</v>
      </c>
      <c r="D19000" s="2"/>
    </row>
    <row r="19001" spans="1:4" x14ac:dyDescent="0.25">
      <c r="A19001" s="2">
        <v>540</v>
      </c>
      <c r="B19001">
        <v>20965</v>
      </c>
      <c r="C19001" s="3">
        <v>6395.8191360000001</v>
      </c>
      <c r="D19001" s="2"/>
    </row>
    <row r="19002" spans="1:4" x14ac:dyDescent="0.25">
      <c r="A19002" s="2">
        <v>540</v>
      </c>
      <c r="B19002">
        <v>20966</v>
      </c>
      <c r="C19002" s="3">
        <v>12542.306423</v>
      </c>
      <c r="D19002" s="2"/>
    </row>
    <row r="19003" spans="1:4" x14ac:dyDescent="0.25">
      <c r="A19003" s="2">
        <v>540</v>
      </c>
      <c r="B19003">
        <v>20967</v>
      </c>
      <c r="C19003" s="3">
        <v>10532.31517</v>
      </c>
      <c r="D19003" s="2"/>
    </row>
    <row r="19004" spans="1:4" x14ac:dyDescent="0.25">
      <c r="A19004" s="2">
        <v>540</v>
      </c>
      <c r="B19004">
        <v>20968</v>
      </c>
      <c r="C19004" s="3">
        <v>3004.0836549999999</v>
      </c>
      <c r="D19004" s="2"/>
    </row>
    <row r="19005" spans="1:4" x14ac:dyDescent="0.25">
      <c r="A19005" s="2">
        <v>540</v>
      </c>
      <c r="B19005">
        <v>20969</v>
      </c>
      <c r="C19005" s="3">
        <v>1808.351529</v>
      </c>
      <c r="D19005" s="2"/>
    </row>
    <row r="19006" spans="1:4" x14ac:dyDescent="0.25">
      <c r="A19006" s="2">
        <v>540</v>
      </c>
      <c r="B19006">
        <v>20970</v>
      </c>
      <c r="C19006" s="3">
        <v>10248.969772999</v>
      </c>
      <c r="D19006" s="2"/>
    </row>
    <row r="19007" spans="1:4" x14ac:dyDescent="0.25">
      <c r="A19007" s="2">
        <v>540</v>
      </c>
      <c r="B19007">
        <v>20971</v>
      </c>
      <c r="C19007" s="3">
        <v>5805.0089250000001</v>
      </c>
      <c r="D19007" s="2"/>
    </row>
    <row r="19008" spans="1:4" x14ac:dyDescent="0.25">
      <c r="A19008" s="2">
        <v>540</v>
      </c>
      <c r="B19008">
        <v>20972</v>
      </c>
      <c r="C19008" s="3">
        <v>6304.4840809999996</v>
      </c>
      <c r="D19008" s="2"/>
    </row>
    <row r="19009" spans="1:4" x14ac:dyDescent="0.25">
      <c r="A19009" s="2">
        <v>540</v>
      </c>
      <c r="B19009">
        <v>20973</v>
      </c>
      <c r="C19009" s="3">
        <v>4491.1420770000004</v>
      </c>
      <c r="D19009" s="2"/>
    </row>
    <row r="19010" spans="1:4" x14ac:dyDescent="0.25">
      <c r="A19010" s="2">
        <v>540</v>
      </c>
      <c r="B19010">
        <v>20974</v>
      </c>
      <c r="C19010" s="3">
        <v>8217.1117649999997</v>
      </c>
      <c r="D19010" s="2"/>
    </row>
    <row r="19011" spans="1:4" x14ac:dyDescent="0.25">
      <c r="A19011" s="2">
        <v>540</v>
      </c>
      <c r="B19011">
        <v>20975</v>
      </c>
      <c r="C19011" s="3">
        <v>8169.8329830000002</v>
      </c>
      <c r="D19011" s="2"/>
    </row>
    <row r="19012" spans="1:4" x14ac:dyDescent="0.25">
      <c r="A19012" s="2">
        <v>540</v>
      </c>
      <c r="B19012">
        <v>20976</v>
      </c>
      <c r="C19012" s="3">
        <v>4613.2214320000003</v>
      </c>
      <c r="D19012" s="2"/>
    </row>
    <row r="19013" spans="1:4" x14ac:dyDescent="0.25">
      <c r="A19013" s="2">
        <v>540</v>
      </c>
      <c r="B19013">
        <v>20977</v>
      </c>
      <c r="C19013" s="3">
        <v>4486.8521000000001</v>
      </c>
      <c r="D19013" s="2"/>
    </row>
    <row r="19014" spans="1:4" x14ac:dyDescent="0.25">
      <c r="A19014" s="2">
        <v>540</v>
      </c>
      <c r="B19014">
        <v>20978</v>
      </c>
      <c r="C19014" s="3">
        <v>238.397583</v>
      </c>
      <c r="D19014" s="2"/>
    </row>
    <row r="19015" spans="1:4" x14ac:dyDescent="0.25">
      <c r="A19015" s="2">
        <v>540</v>
      </c>
      <c r="B19015">
        <v>20979</v>
      </c>
      <c r="C19015" s="3">
        <v>17512.815863</v>
      </c>
      <c r="D19015" s="2"/>
    </row>
    <row r="19016" spans="1:4" x14ac:dyDescent="0.25">
      <c r="A19016" s="2">
        <v>540</v>
      </c>
      <c r="B19016">
        <v>20980</v>
      </c>
      <c r="C19016" s="3">
        <v>17234.832396000002</v>
      </c>
      <c r="D19016" s="2"/>
    </row>
    <row r="19017" spans="1:4" x14ac:dyDescent="0.25">
      <c r="A19017" s="2">
        <v>540</v>
      </c>
      <c r="B19017">
        <v>20981</v>
      </c>
      <c r="C19017" s="3">
        <v>8371.1298389999993</v>
      </c>
      <c r="D19017" s="2"/>
    </row>
    <row r="19018" spans="1:4" x14ac:dyDescent="0.25">
      <c r="A19018" s="2">
        <v>540</v>
      </c>
      <c r="B19018">
        <v>20982</v>
      </c>
      <c r="C19018" s="3">
        <v>21410.596866</v>
      </c>
      <c r="D19018" s="2"/>
    </row>
    <row r="19019" spans="1:4" x14ac:dyDescent="0.25">
      <c r="A19019" s="2">
        <v>540</v>
      </c>
      <c r="B19019">
        <v>20983</v>
      </c>
      <c r="C19019" s="3">
        <v>10842.460440000001</v>
      </c>
      <c r="D19019" s="2"/>
    </row>
    <row r="19020" spans="1:4" x14ac:dyDescent="0.25">
      <c r="A19020" s="2">
        <v>540</v>
      </c>
      <c r="B19020">
        <v>20984</v>
      </c>
      <c r="C19020" s="3">
        <v>1138.10796</v>
      </c>
      <c r="D19020" s="2"/>
    </row>
    <row r="19021" spans="1:4" x14ac:dyDescent="0.25">
      <c r="A19021" s="2">
        <v>540</v>
      </c>
      <c r="B19021">
        <v>20985</v>
      </c>
      <c r="C19021" s="3">
        <v>1340.7432229999999</v>
      </c>
      <c r="D19021" s="2"/>
    </row>
    <row r="19022" spans="1:4" x14ac:dyDescent="0.25">
      <c r="A19022" s="2">
        <v>540</v>
      </c>
      <c r="B19022">
        <v>20986</v>
      </c>
      <c r="C19022" s="3">
        <v>10940.593539</v>
      </c>
      <c r="D19022" s="2"/>
    </row>
    <row r="19023" spans="1:4" x14ac:dyDescent="0.25">
      <c r="A19023" s="2">
        <v>540</v>
      </c>
      <c r="B19023">
        <v>20987</v>
      </c>
      <c r="C19023" s="3">
        <v>2788.5180009999999</v>
      </c>
      <c r="D19023" s="2"/>
    </row>
    <row r="19024" spans="1:4" x14ac:dyDescent="0.25">
      <c r="A19024" s="2">
        <v>540</v>
      </c>
      <c r="B19024">
        <v>20988</v>
      </c>
      <c r="C19024" s="3">
        <v>2130.3756560000002</v>
      </c>
      <c r="D19024" s="2"/>
    </row>
    <row r="19025" spans="1:4" x14ac:dyDescent="0.25">
      <c r="A19025" s="2">
        <v>540</v>
      </c>
      <c r="B19025">
        <v>20989</v>
      </c>
      <c r="C19025" s="3">
        <v>1204.688269</v>
      </c>
      <c r="D19025" s="2"/>
    </row>
    <row r="19026" spans="1:4" x14ac:dyDescent="0.25">
      <c r="A19026" s="2">
        <v>540</v>
      </c>
      <c r="B19026">
        <v>20990</v>
      </c>
      <c r="C19026" s="3">
        <v>253.79887199999999</v>
      </c>
      <c r="D19026" s="2"/>
    </row>
    <row r="19027" spans="1:4" x14ac:dyDescent="0.25">
      <c r="A19027" s="2">
        <v>540</v>
      </c>
      <c r="B19027">
        <v>20991</v>
      </c>
      <c r="C19027" s="3">
        <v>7267.7712590000001</v>
      </c>
      <c r="D19027" s="2"/>
    </row>
    <row r="19028" spans="1:4" x14ac:dyDescent="0.25">
      <c r="A19028" s="2">
        <v>540</v>
      </c>
      <c r="B19028">
        <v>20992</v>
      </c>
      <c r="C19028" s="3">
        <v>113.75303099999999</v>
      </c>
      <c r="D19028" s="2"/>
    </row>
    <row r="19029" spans="1:4" x14ac:dyDescent="0.25">
      <c r="A19029" s="2">
        <v>540</v>
      </c>
      <c r="B19029">
        <v>20993</v>
      </c>
      <c r="C19029" s="3">
        <v>4583.7451819999997</v>
      </c>
      <c r="D19029" s="2"/>
    </row>
    <row r="19030" spans="1:4" x14ac:dyDescent="0.25">
      <c r="A19030" s="2">
        <v>540</v>
      </c>
      <c r="B19030">
        <v>20994</v>
      </c>
      <c r="C19030" s="3">
        <v>6377.868066</v>
      </c>
      <c r="D19030" s="2"/>
    </row>
    <row r="19031" spans="1:4" x14ac:dyDescent="0.25">
      <c r="A19031" s="2">
        <v>540</v>
      </c>
      <c r="B19031">
        <v>20995</v>
      </c>
      <c r="C19031" s="3">
        <v>1182.774905</v>
      </c>
      <c r="D19031" s="2"/>
    </row>
    <row r="19032" spans="1:4" x14ac:dyDescent="0.25">
      <c r="A19032" s="2">
        <v>540</v>
      </c>
      <c r="B19032">
        <v>20996</v>
      </c>
      <c r="C19032" s="3">
        <v>13375.116032</v>
      </c>
      <c r="D19032" s="2"/>
    </row>
    <row r="19033" spans="1:4" x14ac:dyDescent="0.25">
      <c r="A19033" s="2">
        <v>540</v>
      </c>
      <c r="B19033">
        <v>20997</v>
      </c>
      <c r="C19033" s="3">
        <v>2149.2465520000001</v>
      </c>
      <c r="D19033" s="2"/>
    </row>
    <row r="19034" spans="1:4" x14ac:dyDescent="0.25">
      <c r="A19034" s="2">
        <v>540</v>
      </c>
      <c r="B19034">
        <v>20998</v>
      </c>
      <c r="C19034" s="3">
        <v>3204.9659099999999</v>
      </c>
      <c r="D19034" s="2"/>
    </row>
    <row r="19035" spans="1:4" x14ac:dyDescent="0.25">
      <c r="A19035" s="2">
        <v>540</v>
      </c>
      <c r="B19035">
        <v>20999</v>
      </c>
      <c r="C19035" s="3">
        <v>3407.0190309999998</v>
      </c>
      <c r="D19035" s="2"/>
    </row>
    <row r="19036" spans="1:4" x14ac:dyDescent="0.25">
      <c r="A19036" s="2">
        <v>540</v>
      </c>
      <c r="B19036">
        <v>21000</v>
      </c>
      <c r="C19036" s="3">
        <v>4438.2618329999996</v>
      </c>
      <c r="D19036" s="2"/>
    </row>
    <row r="19037" spans="1:4" x14ac:dyDescent="0.25">
      <c r="A19037" s="2">
        <v>540</v>
      </c>
      <c r="B19037">
        <v>21001</v>
      </c>
      <c r="C19037" s="3">
        <v>2948.8522189999999</v>
      </c>
      <c r="D19037" s="2"/>
    </row>
    <row r="19038" spans="1:4" x14ac:dyDescent="0.25">
      <c r="A19038" s="2">
        <v>540</v>
      </c>
      <c r="B19038">
        <v>21002</v>
      </c>
      <c r="C19038" s="3">
        <v>467.12107500000002</v>
      </c>
      <c r="D19038" s="2"/>
    </row>
    <row r="19039" spans="1:4" x14ac:dyDescent="0.25">
      <c r="A19039" s="2">
        <v>540</v>
      </c>
      <c r="B19039">
        <v>21003</v>
      </c>
      <c r="C19039" s="3">
        <v>264.82421099999999</v>
      </c>
      <c r="D19039" s="2"/>
    </row>
    <row r="19040" spans="1:4" x14ac:dyDescent="0.25">
      <c r="A19040" s="2">
        <v>540</v>
      </c>
      <c r="B19040">
        <v>21004</v>
      </c>
      <c r="C19040" s="3">
        <v>458.81658499999998</v>
      </c>
      <c r="D19040" s="2"/>
    </row>
    <row r="19041" spans="1:4" x14ac:dyDescent="0.25">
      <c r="A19041" s="2">
        <v>540</v>
      </c>
      <c r="B19041">
        <v>21005</v>
      </c>
      <c r="C19041" s="3">
        <v>7741.0769710000004</v>
      </c>
      <c r="D19041" s="2"/>
    </row>
    <row r="19042" spans="1:4" x14ac:dyDescent="0.25">
      <c r="A19042" s="2">
        <v>540</v>
      </c>
      <c r="B19042">
        <v>21006</v>
      </c>
      <c r="C19042" s="3">
        <v>401.38982199999998</v>
      </c>
      <c r="D19042" s="2"/>
    </row>
    <row r="19043" spans="1:4" x14ac:dyDescent="0.25">
      <c r="A19043" s="2">
        <v>540</v>
      </c>
      <c r="B19043">
        <v>21007</v>
      </c>
      <c r="C19043" s="3">
        <v>1310.6799390000001</v>
      </c>
      <c r="D19043" s="2"/>
    </row>
    <row r="19044" spans="1:4" x14ac:dyDescent="0.25">
      <c r="A19044" s="2">
        <v>540</v>
      </c>
      <c r="B19044">
        <v>21008</v>
      </c>
      <c r="C19044" s="3">
        <v>963.90813300000002</v>
      </c>
      <c r="D19044" s="2"/>
    </row>
    <row r="19045" spans="1:4" x14ac:dyDescent="0.25">
      <c r="A19045" s="2">
        <v>540</v>
      </c>
      <c r="B19045">
        <v>21009</v>
      </c>
      <c r="C19045" s="3">
        <v>833.30619200000001</v>
      </c>
      <c r="D19045" s="2"/>
    </row>
    <row r="19046" spans="1:4" x14ac:dyDescent="0.25">
      <c r="A19046" s="2">
        <v>540</v>
      </c>
      <c r="B19046">
        <v>21010</v>
      </c>
      <c r="C19046" s="3">
        <v>331.06186000000002</v>
      </c>
      <c r="D19046" s="2"/>
    </row>
    <row r="19047" spans="1:4" x14ac:dyDescent="0.25">
      <c r="A19047" s="2">
        <v>540</v>
      </c>
      <c r="B19047">
        <v>21011</v>
      </c>
      <c r="C19047" s="3">
        <v>2449.3340250000001</v>
      </c>
      <c r="D19047" s="2"/>
    </row>
    <row r="19048" spans="1:4" x14ac:dyDescent="0.25">
      <c r="A19048" s="2">
        <v>540</v>
      </c>
      <c r="B19048">
        <v>21012</v>
      </c>
      <c r="C19048" s="3">
        <v>2488.5068959999999</v>
      </c>
      <c r="D19048" s="2"/>
    </row>
    <row r="19049" spans="1:4" x14ac:dyDescent="0.25">
      <c r="A19049" s="2">
        <v>540</v>
      </c>
      <c r="B19049">
        <v>21013</v>
      </c>
      <c r="C19049" s="3">
        <v>3202.302205</v>
      </c>
      <c r="D19049" s="2"/>
    </row>
    <row r="19050" spans="1:4" x14ac:dyDescent="0.25">
      <c r="A19050" s="2">
        <v>540</v>
      </c>
      <c r="B19050">
        <v>21014</v>
      </c>
      <c r="C19050" s="3">
        <v>611.03574100000003</v>
      </c>
      <c r="D19050" s="2"/>
    </row>
    <row r="19051" spans="1:4" x14ac:dyDescent="0.25">
      <c r="A19051" s="2">
        <v>540</v>
      </c>
      <c r="B19051">
        <v>21015</v>
      </c>
      <c r="C19051" s="3">
        <v>596.22584099999995</v>
      </c>
      <c r="D19051" s="2"/>
    </row>
    <row r="19052" spans="1:4" x14ac:dyDescent="0.25">
      <c r="A19052" s="2">
        <v>540</v>
      </c>
      <c r="B19052">
        <v>21016</v>
      </c>
      <c r="C19052" s="3">
        <v>1135.14885</v>
      </c>
      <c r="D19052" s="2"/>
    </row>
    <row r="19053" spans="1:4" x14ac:dyDescent="0.25">
      <c r="A19053" s="2">
        <v>540</v>
      </c>
      <c r="B19053">
        <v>21017</v>
      </c>
      <c r="C19053" s="3">
        <v>1931.8475430000001</v>
      </c>
      <c r="D19053" s="2"/>
    </row>
    <row r="19054" spans="1:4" x14ac:dyDescent="0.25">
      <c r="A19054" s="2">
        <v>540</v>
      </c>
      <c r="B19054">
        <v>21018</v>
      </c>
      <c r="C19054" s="3">
        <v>1276.1240889999999</v>
      </c>
      <c r="D19054" s="2"/>
    </row>
    <row r="19055" spans="1:4" x14ac:dyDescent="0.25">
      <c r="A19055" s="2">
        <v>540</v>
      </c>
      <c r="B19055">
        <v>21019</v>
      </c>
      <c r="C19055" s="3">
        <v>1960.205964</v>
      </c>
      <c r="D19055" s="2"/>
    </row>
    <row r="19056" spans="1:4" x14ac:dyDescent="0.25">
      <c r="A19056" s="2">
        <v>540</v>
      </c>
      <c r="B19056">
        <v>21020</v>
      </c>
      <c r="C19056" s="3">
        <v>828.871985</v>
      </c>
      <c r="D19056" s="2"/>
    </row>
    <row r="19057" spans="1:4" x14ac:dyDescent="0.25">
      <c r="A19057" s="2">
        <v>540</v>
      </c>
      <c r="B19057">
        <v>21021</v>
      </c>
      <c r="C19057" s="3">
        <v>1133.365526</v>
      </c>
      <c r="D19057" s="2"/>
    </row>
    <row r="19058" spans="1:4" x14ac:dyDescent="0.25">
      <c r="A19058" s="2">
        <v>540</v>
      </c>
      <c r="B19058">
        <v>21022</v>
      </c>
      <c r="C19058" s="3">
        <v>1779.576086</v>
      </c>
      <c r="D19058" s="2"/>
    </row>
    <row r="19059" spans="1:4" x14ac:dyDescent="0.25">
      <c r="A19059" s="2">
        <v>540</v>
      </c>
      <c r="B19059">
        <v>21023</v>
      </c>
      <c r="C19059" s="3">
        <v>1747.276642</v>
      </c>
      <c r="D19059" s="2"/>
    </row>
    <row r="19060" spans="1:4" x14ac:dyDescent="0.25">
      <c r="A19060" s="2">
        <v>540</v>
      </c>
      <c r="B19060">
        <v>21024</v>
      </c>
      <c r="C19060" s="3">
        <v>1499.924452</v>
      </c>
      <c r="D19060" s="2"/>
    </row>
    <row r="19061" spans="1:4" x14ac:dyDescent="0.25">
      <c r="A19061" s="2">
        <v>540</v>
      </c>
      <c r="B19061">
        <v>21025</v>
      </c>
      <c r="C19061" s="3">
        <v>1855.596227</v>
      </c>
      <c r="D19061" s="2"/>
    </row>
    <row r="19062" spans="1:4" x14ac:dyDescent="0.25">
      <c r="A19062" s="2">
        <v>540</v>
      </c>
      <c r="B19062">
        <v>21026</v>
      </c>
      <c r="C19062" s="3">
        <v>31.662174</v>
      </c>
      <c r="D19062" s="2"/>
    </row>
    <row r="19063" spans="1:4" x14ac:dyDescent="0.25">
      <c r="A19063" s="2">
        <v>540</v>
      </c>
      <c r="B19063">
        <v>21027</v>
      </c>
      <c r="C19063" s="3">
        <v>844.37174200000004</v>
      </c>
      <c r="D19063" s="2"/>
    </row>
    <row r="19064" spans="1:4" x14ac:dyDescent="0.25">
      <c r="A19064" s="2">
        <v>540</v>
      </c>
      <c r="B19064">
        <v>21028</v>
      </c>
      <c r="C19064" s="3">
        <v>1191.3092360000001</v>
      </c>
      <c r="D19064" s="2"/>
    </row>
    <row r="19065" spans="1:4" x14ac:dyDescent="0.25">
      <c r="A19065" s="2">
        <v>540</v>
      </c>
      <c r="B19065">
        <v>21029</v>
      </c>
      <c r="C19065" s="3">
        <v>929.04095800000005</v>
      </c>
      <c r="D19065" s="2"/>
    </row>
    <row r="19066" spans="1:4" x14ac:dyDescent="0.25">
      <c r="A19066" s="2">
        <v>540</v>
      </c>
      <c r="B19066">
        <v>21030</v>
      </c>
      <c r="C19066" s="3">
        <v>883.587717</v>
      </c>
      <c r="D19066" s="2"/>
    </row>
    <row r="19067" spans="1:4" x14ac:dyDescent="0.25">
      <c r="A19067" s="2">
        <v>540</v>
      </c>
      <c r="B19067">
        <v>21031</v>
      </c>
      <c r="C19067" s="3">
        <v>115.806916</v>
      </c>
      <c r="D19067" s="2"/>
    </row>
    <row r="19068" spans="1:4" x14ac:dyDescent="0.25">
      <c r="A19068" s="2">
        <v>540</v>
      </c>
      <c r="B19068">
        <v>21032</v>
      </c>
      <c r="C19068" s="3">
        <v>1644.8559660000001</v>
      </c>
      <c r="D19068" s="2"/>
    </row>
    <row r="19069" spans="1:4" x14ac:dyDescent="0.25">
      <c r="A19069" s="2">
        <v>540</v>
      </c>
      <c r="B19069">
        <v>21033</v>
      </c>
      <c r="C19069" s="3">
        <v>1183.116454</v>
      </c>
      <c r="D19069" s="2"/>
    </row>
    <row r="19070" spans="1:4" x14ac:dyDescent="0.25">
      <c r="A19070" s="2">
        <v>540</v>
      </c>
      <c r="B19070">
        <v>21034</v>
      </c>
      <c r="C19070" s="3">
        <v>958.13205300000004</v>
      </c>
      <c r="D19070" s="2"/>
    </row>
    <row r="19071" spans="1:4" x14ac:dyDescent="0.25">
      <c r="A19071" s="2">
        <v>540</v>
      </c>
      <c r="B19071">
        <v>21035</v>
      </c>
      <c r="C19071" s="3">
        <v>41.145049</v>
      </c>
      <c r="D19071" s="2"/>
    </row>
    <row r="19072" spans="1:4" x14ac:dyDescent="0.25">
      <c r="A19072" s="2">
        <v>540</v>
      </c>
      <c r="B19072">
        <v>21036</v>
      </c>
      <c r="C19072" s="3">
        <v>472.997454</v>
      </c>
      <c r="D19072" s="2"/>
    </row>
    <row r="19073" spans="1:4" x14ac:dyDescent="0.25">
      <c r="A19073" s="2">
        <v>540</v>
      </c>
      <c r="B19073">
        <v>21037</v>
      </c>
      <c r="C19073" s="3">
        <v>2857.8770679999998</v>
      </c>
      <c r="D19073" s="2"/>
    </row>
    <row r="19074" spans="1:4" x14ac:dyDescent="0.25">
      <c r="A19074" s="2">
        <v>540</v>
      </c>
      <c r="B19074">
        <v>21038</v>
      </c>
      <c r="C19074" s="3">
        <v>8022.861836</v>
      </c>
      <c r="D19074" s="2"/>
    </row>
    <row r="19075" spans="1:4" x14ac:dyDescent="0.25">
      <c r="A19075" s="2">
        <v>540</v>
      </c>
      <c r="B19075">
        <v>21039</v>
      </c>
      <c r="C19075" s="3">
        <v>1777.780168</v>
      </c>
      <c r="D19075" s="2"/>
    </row>
    <row r="19076" spans="1:4" x14ac:dyDescent="0.25">
      <c r="A19076" s="2">
        <v>540</v>
      </c>
      <c r="B19076">
        <v>21040</v>
      </c>
      <c r="C19076" s="3">
        <v>12042.368702</v>
      </c>
      <c r="D19076" s="2"/>
    </row>
    <row r="19077" spans="1:4" x14ac:dyDescent="0.25">
      <c r="A19077" s="2">
        <v>540</v>
      </c>
      <c r="B19077">
        <v>21041</v>
      </c>
      <c r="C19077" s="3">
        <v>2191.118606</v>
      </c>
      <c r="D19077" s="2"/>
    </row>
    <row r="19078" spans="1:4" x14ac:dyDescent="0.25">
      <c r="A19078" s="2">
        <v>540</v>
      </c>
      <c r="B19078">
        <v>21042</v>
      </c>
      <c r="C19078" s="3">
        <v>843.82780000000002</v>
      </c>
      <c r="D19078" s="2"/>
    </row>
    <row r="19079" spans="1:4" x14ac:dyDescent="0.25">
      <c r="A19079" s="2">
        <v>540</v>
      </c>
      <c r="B19079">
        <v>21043</v>
      </c>
      <c r="C19079" s="3">
        <v>2221.6251080000002</v>
      </c>
      <c r="D19079" s="2"/>
    </row>
    <row r="19080" spans="1:4" x14ac:dyDescent="0.25">
      <c r="A19080" s="2">
        <v>540</v>
      </c>
      <c r="B19080">
        <v>21045</v>
      </c>
      <c r="C19080" s="3">
        <v>5458.2348709999997</v>
      </c>
      <c r="D19080" s="2"/>
    </row>
    <row r="19081" spans="1:4" x14ac:dyDescent="0.25">
      <c r="A19081" s="2">
        <v>540</v>
      </c>
      <c r="B19081">
        <v>21046</v>
      </c>
      <c r="C19081" s="3">
        <v>3219.9235020000001</v>
      </c>
      <c r="D19081" s="2"/>
    </row>
    <row r="19082" spans="1:4" x14ac:dyDescent="0.25">
      <c r="A19082" s="2">
        <v>540</v>
      </c>
      <c r="B19082">
        <v>21047</v>
      </c>
      <c r="C19082" s="3">
        <v>3504.855219</v>
      </c>
      <c r="D19082" s="2"/>
    </row>
    <row r="19083" spans="1:4" x14ac:dyDescent="0.25">
      <c r="A19083" s="2">
        <v>540</v>
      </c>
      <c r="B19083">
        <v>21048</v>
      </c>
      <c r="C19083" s="3">
        <v>1429.731409</v>
      </c>
      <c r="D19083" s="2"/>
    </row>
    <row r="19084" spans="1:4" x14ac:dyDescent="0.25">
      <c r="A19084" s="2">
        <v>540</v>
      </c>
      <c r="B19084">
        <v>21049</v>
      </c>
      <c r="C19084" s="3">
        <v>33035.428512999999</v>
      </c>
      <c r="D19084" s="2"/>
    </row>
    <row r="19085" spans="1:4" x14ac:dyDescent="0.25">
      <c r="A19085" s="2">
        <v>540</v>
      </c>
      <c r="B19085">
        <v>21050</v>
      </c>
      <c r="C19085" s="3">
        <v>17044.778722999999</v>
      </c>
      <c r="D19085" s="2"/>
    </row>
    <row r="19086" spans="1:4" x14ac:dyDescent="0.25">
      <c r="A19086" s="2">
        <v>540</v>
      </c>
      <c r="B19086">
        <v>21051</v>
      </c>
      <c r="C19086" s="3">
        <v>13260.697349</v>
      </c>
      <c r="D19086" s="2"/>
    </row>
    <row r="19087" spans="1:4" x14ac:dyDescent="0.25">
      <c r="A19087" s="2">
        <v>540</v>
      </c>
      <c r="B19087">
        <v>21052</v>
      </c>
      <c r="C19087" s="3">
        <v>10036.429241</v>
      </c>
      <c r="D19087" s="2"/>
    </row>
    <row r="19088" spans="1:4" x14ac:dyDescent="0.25">
      <c r="A19088" s="2">
        <v>540</v>
      </c>
      <c r="B19088">
        <v>21053</v>
      </c>
      <c r="C19088" s="3">
        <v>50804.779454000003</v>
      </c>
      <c r="D19088" s="2"/>
    </row>
    <row r="19089" spans="1:4" x14ac:dyDescent="0.25">
      <c r="A19089" s="2">
        <v>540</v>
      </c>
      <c r="B19089">
        <v>21054</v>
      </c>
      <c r="C19089" s="3">
        <v>3189.3543070000001</v>
      </c>
      <c r="D19089" s="2"/>
    </row>
    <row r="19090" spans="1:4" x14ac:dyDescent="0.25">
      <c r="A19090" s="2">
        <v>540</v>
      </c>
      <c r="B19090">
        <v>21055</v>
      </c>
      <c r="C19090" s="3">
        <v>6456.6678119999997</v>
      </c>
      <c r="D19090" s="2"/>
    </row>
    <row r="19091" spans="1:4" x14ac:dyDescent="0.25">
      <c r="A19091" s="2">
        <v>540</v>
      </c>
      <c r="B19091">
        <v>21056</v>
      </c>
      <c r="C19091" s="3">
        <v>6764.63778</v>
      </c>
      <c r="D19091" s="2"/>
    </row>
    <row r="19092" spans="1:4" x14ac:dyDescent="0.25">
      <c r="A19092" s="2">
        <v>540</v>
      </c>
      <c r="B19092">
        <v>21057</v>
      </c>
      <c r="C19092" s="3">
        <v>3543.6874290000001</v>
      </c>
      <c r="D19092" s="2"/>
    </row>
    <row r="19093" spans="1:4" x14ac:dyDescent="0.25">
      <c r="A19093" s="2">
        <v>540</v>
      </c>
      <c r="B19093">
        <v>21058</v>
      </c>
      <c r="C19093" s="3">
        <v>2609.6976530000002</v>
      </c>
      <c r="D19093" s="2"/>
    </row>
    <row r="19094" spans="1:4" x14ac:dyDescent="0.25">
      <c r="A19094" s="2">
        <v>540</v>
      </c>
      <c r="B19094">
        <v>21059</v>
      </c>
      <c r="C19094" s="3">
        <v>11196.545732</v>
      </c>
      <c r="D19094" s="2"/>
    </row>
    <row r="19095" spans="1:4" x14ac:dyDescent="0.25">
      <c r="A19095" s="2">
        <v>540</v>
      </c>
      <c r="B19095">
        <v>21062</v>
      </c>
      <c r="C19095" s="3">
        <v>4626.8968439999999</v>
      </c>
      <c r="D19095" s="2"/>
    </row>
    <row r="19096" spans="1:4" x14ac:dyDescent="0.25">
      <c r="A19096" s="2">
        <v>540</v>
      </c>
      <c r="B19096">
        <v>21063</v>
      </c>
      <c r="C19096" s="3">
        <v>1969.9672009999999</v>
      </c>
      <c r="D19096" s="2"/>
    </row>
    <row r="19097" spans="1:4" x14ac:dyDescent="0.25">
      <c r="A19097" s="2">
        <v>540</v>
      </c>
      <c r="B19097">
        <v>21064</v>
      </c>
      <c r="C19097" s="3">
        <v>73.034854999999993</v>
      </c>
      <c r="D19097" s="2"/>
    </row>
    <row r="19098" spans="1:4" x14ac:dyDescent="0.25">
      <c r="A19098" s="2">
        <v>540</v>
      </c>
      <c r="B19098">
        <v>21065</v>
      </c>
      <c r="C19098" s="3">
        <v>2054.753463</v>
      </c>
      <c r="D19098" s="2"/>
    </row>
    <row r="19099" spans="1:4" x14ac:dyDescent="0.25">
      <c r="A19099" s="2">
        <v>540</v>
      </c>
      <c r="B19099">
        <v>21066</v>
      </c>
      <c r="C19099" s="3">
        <v>21942.015736000001</v>
      </c>
      <c r="D19099" s="2"/>
    </row>
    <row r="19100" spans="1:4" x14ac:dyDescent="0.25">
      <c r="A19100" s="2">
        <v>540</v>
      </c>
      <c r="B19100">
        <v>21068</v>
      </c>
      <c r="C19100" s="3">
        <v>16321.536708</v>
      </c>
      <c r="D19100" s="2"/>
    </row>
    <row r="19101" spans="1:4" x14ac:dyDescent="0.25">
      <c r="A19101" s="2">
        <v>540</v>
      </c>
      <c r="B19101">
        <v>21069</v>
      </c>
      <c r="C19101" s="3">
        <v>9721.1210859999992</v>
      </c>
      <c r="D19101" s="2"/>
    </row>
    <row r="19102" spans="1:4" x14ac:dyDescent="0.25">
      <c r="A19102" s="2">
        <v>540</v>
      </c>
      <c r="B19102">
        <v>21070</v>
      </c>
      <c r="C19102" s="3">
        <v>11310.693495</v>
      </c>
      <c r="D19102" s="2"/>
    </row>
    <row r="19103" spans="1:4" x14ac:dyDescent="0.25">
      <c r="A19103" s="2">
        <v>540</v>
      </c>
      <c r="B19103">
        <v>21071</v>
      </c>
      <c r="C19103" s="3">
        <v>0</v>
      </c>
      <c r="D19103" s="2"/>
    </row>
    <row r="19104" spans="1:4" x14ac:dyDescent="0.25">
      <c r="A19104" s="2">
        <v>540</v>
      </c>
      <c r="B19104">
        <v>21072</v>
      </c>
      <c r="C19104" s="3">
        <v>11150.040413999999</v>
      </c>
      <c r="D19104" s="2"/>
    </row>
    <row r="19105" spans="1:4" x14ac:dyDescent="0.25">
      <c r="A19105" s="2">
        <v>540</v>
      </c>
      <c r="B19105">
        <v>21073</v>
      </c>
      <c r="C19105" s="3">
        <v>15610.548709000001</v>
      </c>
      <c r="D19105" s="2"/>
    </row>
    <row r="19106" spans="1:4" x14ac:dyDescent="0.25">
      <c r="A19106" s="2">
        <v>540</v>
      </c>
      <c r="B19106">
        <v>21074</v>
      </c>
      <c r="C19106" s="3">
        <v>6124.6623229999996</v>
      </c>
      <c r="D19106" s="2"/>
    </row>
    <row r="19107" spans="1:4" x14ac:dyDescent="0.25">
      <c r="A19107" s="2">
        <v>540</v>
      </c>
      <c r="B19107">
        <v>21075</v>
      </c>
      <c r="C19107" s="3">
        <v>126.766936</v>
      </c>
      <c r="D19107" s="2"/>
    </row>
    <row r="19108" spans="1:4" x14ac:dyDescent="0.25">
      <c r="A19108" s="2">
        <v>540</v>
      </c>
      <c r="B19108">
        <v>21076</v>
      </c>
      <c r="C19108" s="3">
        <v>18580.03256</v>
      </c>
      <c r="D19108" s="2"/>
    </row>
    <row r="19109" spans="1:4" x14ac:dyDescent="0.25">
      <c r="A19109" s="2">
        <v>540</v>
      </c>
      <c r="B19109">
        <v>21079</v>
      </c>
      <c r="C19109" s="3">
        <v>11310.101447999999</v>
      </c>
      <c r="D19109" s="2"/>
    </row>
    <row r="19110" spans="1:4" x14ac:dyDescent="0.25">
      <c r="A19110" s="2">
        <v>540</v>
      </c>
      <c r="B19110">
        <v>21080</v>
      </c>
      <c r="C19110" s="3">
        <v>6833.5134420000004</v>
      </c>
      <c r="D19110" s="2"/>
    </row>
    <row r="19111" spans="1:4" x14ac:dyDescent="0.25">
      <c r="A19111" s="2">
        <v>540</v>
      </c>
      <c r="B19111">
        <v>21081</v>
      </c>
      <c r="C19111" s="3">
        <v>11944.235103999999</v>
      </c>
      <c r="D19111" s="2"/>
    </row>
    <row r="19112" spans="1:4" x14ac:dyDescent="0.25">
      <c r="A19112" s="2">
        <v>540</v>
      </c>
      <c r="B19112">
        <v>21082</v>
      </c>
      <c r="C19112" s="3">
        <v>5281.6714849999998</v>
      </c>
      <c r="D19112" s="2"/>
    </row>
    <row r="19113" spans="1:4" x14ac:dyDescent="0.25">
      <c r="A19113" s="2">
        <v>540</v>
      </c>
      <c r="B19113">
        <v>21083</v>
      </c>
      <c r="C19113" s="3">
        <v>3567.0921320000002</v>
      </c>
      <c r="D19113" s="2"/>
    </row>
    <row r="19114" spans="1:4" x14ac:dyDescent="0.25">
      <c r="A19114" s="2">
        <v>540</v>
      </c>
      <c r="B19114">
        <v>21084</v>
      </c>
      <c r="C19114" s="3">
        <v>1024.8091469999999</v>
      </c>
      <c r="D19114" s="2"/>
    </row>
    <row r="19115" spans="1:4" x14ac:dyDescent="0.25">
      <c r="A19115" s="2">
        <v>540</v>
      </c>
      <c r="B19115">
        <v>21085</v>
      </c>
      <c r="C19115" s="3">
        <v>1281.2719830000001</v>
      </c>
      <c r="D19115" s="2"/>
    </row>
    <row r="19116" spans="1:4" x14ac:dyDescent="0.25">
      <c r="A19116" s="2">
        <v>540</v>
      </c>
      <c r="B19116">
        <v>21086</v>
      </c>
      <c r="C19116" s="3">
        <v>1807.677418</v>
      </c>
      <c r="D19116" s="2"/>
    </row>
    <row r="19117" spans="1:4" x14ac:dyDescent="0.25">
      <c r="A19117" s="2">
        <v>540</v>
      </c>
      <c r="B19117">
        <v>21087</v>
      </c>
      <c r="C19117" s="3">
        <v>304.39980700000001</v>
      </c>
      <c r="D19117" s="2"/>
    </row>
    <row r="19118" spans="1:4" x14ac:dyDescent="0.25">
      <c r="A19118" s="2">
        <v>540</v>
      </c>
      <c r="B19118">
        <v>21088</v>
      </c>
      <c r="C19118" s="3">
        <v>2052.552772</v>
      </c>
      <c r="D19118" s="2"/>
    </row>
    <row r="19119" spans="1:4" x14ac:dyDescent="0.25">
      <c r="A19119" s="2">
        <v>540</v>
      </c>
      <c r="B19119">
        <v>21089</v>
      </c>
      <c r="C19119" s="3">
        <v>2091.9162179999998</v>
      </c>
      <c r="D19119" s="2"/>
    </row>
    <row r="19120" spans="1:4" x14ac:dyDescent="0.25">
      <c r="A19120" s="2">
        <v>540</v>
      </c>
      <c r="B19120">
        <v>21090</v>
      </c>
      <c r="C19120" s="3">
        <v>627.78446699999995</v>
      </c>
      <c r="D19120" s="2"/>
    </row>
    <row r="19121" spans="1:4" x14ac:dyDescent="0.25">
      <c r="A19121" s="2">
        <v>540</v>
      </c>
      <c r="B19121">
        <v>21091</v>
      </c>
      <c r="C19121" s="3">
        <v>1704.8710530000001</v>
      </c>
      <c r="D19121" s="2"/>
    </row>
    <row r="19122" spans="1:4" x14ac:dyDescent="0.25">
      <c r="A19122" s="2">
        <v>540</v>
      </c>
      <c r="B19122">
        <v>21092</v>
      </c>
      <c r="C19122" s="3">
        <v>4027.171261</v>
      </c>
      <c r="D19122" s="2"/>
    </row>
    <row r="19123" spans="1:4" x14ac:dyDescent="0.25">
      <c r="A19123" s="2">
        <v>540</v>
      </c>
      <c r="B19123">
        <v>21093</v>
      </c>
      <c r="C19123" s="3">
        <v>543.31765600000006</v>
      </c>
      <c r="D19123" s="2"/>
    </row>
    <row r="19124" spans="1:4" x14ac:dyDescent="0.25">
      <c r="A19124" s="2">
        <v>540</v>
      </c>
      <c r="B19124">
        <v>21094</v>
      </c>
      <c r="C19124" s="3">
        <v>8732.0952339989999</v>
      </c>
      <c r="D19124" s="2"/>
    </row>
    <row r="19125" spans="1:4" x14ac:dyDescent="0.25">
      <c r="A19125" s="2">
        <v>540</v>
      </c>
      <c r="B19125">
        <v>21095</v>
      </c>
      <c r="C19125" s="3">
        <v>4379.9283189999996</v>
      </c>
      <c r="D19125" s="2"/>
    </row>
    <row r="19126" spans="1:4" x14ac:dyDescent="0.25">
      <c r="A19126" s="2">
        <v>540</v>
      </c>
      <c r="B19126">
        <v>21096</v>
      </c>
      <c r="C19126" s="3">
        <v>3017.9524609999999</v>
      </c>
      <c r="D19126" s="2"/>
    </row>
    <row r="19127" spans="1:4" x14ac:dyDescent="0.25">
      <c r="A19127" s="2">
        <v>540</v>
      </c>
      <c r="B19127">
        <v>21097</v>
      </c>
      <c r="C19127" s="3">
        <v>385.55815999999999</v>
      </c>
      <c r="D19127" s="2"/>
    </row>
    <row r="19128" spans="1:4" x14ac:dyDescent="0.25">
      <c r="A19128" s="2">
        <v>540</v>
      </c>
      <c r="B19128">
        <v>21098</v>
      </c>
      <c r="C19128" s="3">
        <v>5766.4048350000003</v>
      </c>
      <c r="D19128" s="2"/>
    </row>
    <row r="19129" spans="1:4" x14ac:dyDescent="0.25">
      <c r="A19129" s="2">
        <v>540</v>
      </c>
      <c r="B19129">
        <v>21099</v>
      </c>
      <c r="C19129" s="3">
        <v>2344.3592659999999</v>
      </c>
      <c r="D19129" s="2"/>
    </row>
    <row r="19130" spans="1:4" x14ac:dyDescent="0.25">
      <c r="A19130" s="2">
        <v>540</v>
      </c>
      <c r="B19130">
        <v>21100</v>
      </c>
      <c r="C19130" s="3">
        <v>2493.4829719999998</v>
      </c>
      <c r="D19130" s="2"/>
    </row>
    <row r="19131" spans="1:4" x14ac:dyDescent="0.25">
      <c r="A19131" s="2">
        <v>540</v>
      </c>
      <c r="B19131">
        <v>21101</v>
      </c>
      <c r="C19131" s="3">
        <v>144.20866599999999</v>
      </c>
      <c r="D19131" s="2"/>
    </row>
    <row r="19132" spans="1:4" x14ac:dyDescent="0.25">
      <c r="A19132" s="2">
        <v>540</v>
      </c>
      <c r="B19132">
        <v>21102</v>
      </c>
      <c r="C19132" s="3">
        <v>13579.966281999999</v>
      </c>
      <c r="D19132" s="2"/>
    </row>
    <row r="19133" spans="1:4" x14ac:dyDescent="0.25">
      <c r="A19133" s="2">
        <v>540</v>
      </c>
      <c r="B19133">
        <v>21103</v>
      </c>
      <c r="C19133" s="3">
        <v>13345.216226</v>
      </c>
      <c r="D19133" s="2"/>
    </row>
    <row r="19134" spans="1:4" x14ac:dyDescent="0.25">
      <c r="A19134" s="2">
        <v>540</v>
      </c>
      <c r="B19134">
        <v>21105</v>
      </c>
      <c r="C19134" s="3">
        <v>22463.094915000001</v>
      </c>
      <c r="D19134" s="2"/>
    </row>
    <row r="19135" spans="1:4" x14ac:dyDescent="0.25">
      <c r="A19135" s="2">
        <v>540</v>
      </c>
      <c r="B19135">
        <v>21106</v>
      </c>
      <c r="C19135" s="3">
        <v>9172.6957239999992</v>
      </c>
      <c r="D19135" s="2"/>
    </row>
    <row r="19136" spans="1:4" x14ac:dyDescent="0.25">
      <c r="A19136" s="2">
        <v>540</v>
      </c>
      <c r="B19136">
        <v>21107</v>
      </c>
      <c r="C19136" s="3">
        <v>1162.228125999</v>
      </c>
      <c r="D19136" s="2"/>
    </row>
    <row r="19137" spans="1:4" x14ac:dyDescent="0.25">
      <c r="A19137" s="2">
        <v>540</v>
      </c>
      <c r="B19137">
        <v>21108</v>
      </c>
      <c r="C19137" s="3">
        <v>7994.5895283319996</v>
      </c>
      <c r="D19137" s="2"/>
    </row>
    <row r="19138" spans="1:4" x14ac:dyDescent="0.25">
      <c r="A19138" s="2">
        <v>540</v>
      </c>
      <c r="B19138">
        <v>21109</v>
      </c>
      <c r="C19138" s="3">
        <v>0</v>
      </c>
      <c r="D19138" s="2"/>
    </row>
    <row r="19139" spans="1:4" x14ac:dyDescent="0.25">
      <c r="A19139" s="2">
        <v>540</v>
      </c>
      <c r="B19139">
        <v>21110</v>
      </c>
      <c r="C19139" s="3">
        <v>134.872164</v>
      </c>
      <c r="D19139" s="2"/>
    </row>
    <row r="19140" spans="1:4" x14ac:dyDescent="0.25">
      <c r="A19140" s="2">
        <v>540</v>
      </c>
      <c r="B19140">
        <v>21111</v>
      </c>
      <c r="C19140" s="3">
        <v>892.13622799999996</v>
      </c>
      <c r="D19140" s="2"/>
    </row>
    <row r="19141" spans="1:4" x14ac:dyDescent="0.25">
      <c r="A19141" s="2">
        <v>540</v>
      </c>
      <c r="B19141">
        <v>21112</v>
      </c>
      <c r="C19141" s="3">
        <v>2145.0065530000002</v>
      </c>
      <c r="D19141" s="2"/>
    </row>
    <row r="19142" spans="1:4" x14ac:dyDescent="0.25">
      <c r="A19142" s="2">
        <v>540</v>
      </c>
      <c r="B19142">
        <v>21113</v>
      </c>
      <c r="C19142" s="3">
        <v>209.54061999999999</v>
      </c>
      <c r="D19142" s="2"/>
    </row>
    <row r="19143" spans="1:4" x14ac:dyDescent="0.25">
      <c r="A19143" s="2">
        <v>540</v>
      </c>
      <c r="B19143">
        <v>21114</v>
      </c>
      <c r="C19143" s="3">
        <v>17650.179512999999</v>
      </c>
      <c r="D19143" s="2"/>
    </row>
    <row r="19144" spans="1:4" x14ac:dyDescent="0.25">
      <c r="A19144" s="2">
        <v>540</v>
      </c>
      <c r="B19144">
        <v>21115</v>
      </c>
      <c r="C19144" s="3">
        <v>223.808481</v>
      </c>
      <c r="D19144" s="2"/>
    </row>
    <row r="19145" spans="1:4" x14ac:dyDescent="0.25">
      <c r="A19145" s="2">
        <v>540</v>
      </c>
      <c r="B19145">
        <v>21116</v>
      </c>
      <c r="C19145" s="3">
        <v>1806.7154680000001</v>
      </c>
      <c r="D19145" s="2"/>
    </row>
    <row r="19146" spans="1:4" x14ac:dyDescent="0.25">
      <c r="A19146" s="2">
        <v>540</v>
      </c>
      <c r="B19146">
        <v>21117</v>
      </c>
      <c r="C19146" s="3">
        <v>4282.5389230000001</v>
      </c>
      <c r="D19146" s="2"/>
    </row>
    <row r="19147" spans="1:4" x14ac:dyDescent="0.25">
      <c r="A19147" s="2">
        <v>540</v>
      </c>
      <c r="B19147">
        <v>21118</v>
      </c>
      <c r="C19147" s="3">
        <v>4299.338299</v>
      </c>
      <c r="D19147" s="2"/>
    </row>
    <row r="19148" spans="1:4" x14ac:dyDescent="0.25">
      <c r="A19148" s="2">
        <v>540</v>
      </c>
      <c r="B19148">
        <v>21119</v>
      </c>
      <c r="C19148" s="3">
        <v>5024.9515940000001</v>
      </c>
      <c r="D19148" s="2"/>
    </row>
    <row r="19149" spans="1:4" x14ac:dyDescent="0.25">
      <c r="A19149" s="2">
        <v>540</v>
      </c>
      <c r="B19149">
        <v>21120</v>
      </c>
      <c r="C19149" s="3">
        <v>4413.6602800000001</v>
      </c>
      <c r="D19149" s="2"/>
    </row>
    <row r="19150" spans="1:4" x14ac:dyDescent="0.25">
      <c r="A19150" s="2">
        <v>540</v>
      </c>
      <c r="B19150">
        <v>21121</v>
      </c>
      <c r="C19150" s="3">
        <v>417.77056900000002</v>
      </c>
      <c r="D19150" s="2"/>
    </row>
    <row r="19151" spans="1:4" x14ac:dyDescent="0.25">
      <c r="A19151" s="2">
        <v>540</v>
      </c>
      <c r="B19151">
        <v>21122</v>
      </c>
      <c r="C19151" s="3">
        <v>1232.577393</v>
      </c>
      <c r="D19151" s="2"/>
    </row>
    <row r="19152" spans="1:4" x14ac:dyDescent="0.25">
      <c r="A19152" s="2">
        <v>540</v>
      </c>
      <c r="B19152">
        <v>21123</v>
      </c>
      <c r="C19152" s="3">
        <v>770.93214899999998</v>
      </c>
      <c r="D19152" s="2"/>
    </row>
    <row r="19153" spans="1:4" x14ac:dyDescent="0.25">
      <c r="A19153" s="2">
        <v>540</v>
      </c>
      <c r="B19153">
        <v>21124</v>
      </c>
      <c r="C19153" s="3">
        <v>2659.9652759999999</v>
      </c>
      <c r="D19153" s="2"/>
    </row>
    <row r="19154" spans="1:4" x14ac:dyDescent="0.25">
      <c r="A19154" s="2">
        <v>540</v>
      </c>
      <c r="B19154">
        <v>21125</v>
      </c>
      <c r="C19154" s="3">
        <v>2769.561944</v>
      </c>
      <c r="D19154" s="2"/>
    </row>
    <row r="19155" spans="1:4" x14ac:dyDescent="0.25">
      <c r="A19155" s="2">
        <v>540</v>
      </c>
      <c r="B19155">
        <v>21126</v>
      </c>
      <c r="C19155" s="3">
        <v>1915.8931230000001</v>
      </c>
      <c r="D19155" s="2"/>
    </row>
    <row r="19156" spans="1:4" x14ac:dyDescent="0.25">
      <c r="A19156" s="2">
        <v>540</v>
      </c>
      <c r="B19156">
        <v>21128</v>
      </c>
      <c r="C19156" s="3">
        <v>999.57587799999999</v>
      </c>
      <c r="D19156" s="2"/>
    </row>
    <row r="19157" spans="1:4" x14ac:dyDescent="0.25">
      <c r="A19157" s="2">
        <v>540</v>
      </c>
      <c r="B19157">
        <v>21129</v>
      </c>
      <c r="C19157" s="3">
        <v>793.96315500000003</v>
      </c>
      <c r="D19157" s="2"/>
    </row>
    <row r="19158" spans="1:4" x14ac:dyDescent="0.25">
      <c r="A19158" s="2">
        <v>540</v>
      </c>
      <c r="B19158">
        <v>21130</v>
      </c>
      <c r="C19158" s="3">
        <v>5824.3874400000004</v>
      </c>
      <c r="D19158" s="2"/>
    </row>
    <row r="19159" spans="1:4" x14ac:dyDescent="0.25">
      <c r="A19159" s="2">
        <v>540</v>
      </c>
      <c r="B19159">
        <v>21131</v>
      </c>
      <c r="C19159" s="3">
        <v>10709.407684</v>
      </c>
      <c r="D19159" s="2"/>
    </row>
    <row r="19160" spans="1:4" x14ac:dyDescent="0.25">
      <c r="A19160" s="2">
        <v>540</v>
      </c>
      <c r="B19160">
        <v>21132</v>
      </c>
      <c r="C19160" s="3">
        <v>1642.6796469999999</v>
      </c>
      <c r="D19160" s="2"/>
    </row>
    <row r="19161" spans="1:4" x14ac:dyDescent="0.25">
      <c r="A19161" s="2">
        <v>540</v>
      </c>
      <c r="B19161">
        <v>21133</v>
      </c>
      <c r="C19161" s="3">
        <v>180.90735699999999</v>
      </c>
      <c r="D19161" s="2"/>
    </row>
    <row r="19162" spans="1:4" x14ac:dyDescent="0.25">
      <c r="A19162" s="2">
        <v>540</v>
      </c>
      <c r="B19162">
        <v>21134</v>
      </c>
      <c r="C19162" s="3">
        <v>19841.314511</v>
      </c>
      <c r="D19162" s="2"/>
    </row>
    <row r="19163" spans="1:4" x14ac:dyDescent="0.25">
      <c r="A19163" s="2">
        <v>540</v>
      </c>
      <c r="B19163">
        <v>21135</v>
      </c>
      <c r="C19163" s="3">
        <v>888.417821</v>
      </c>
      <c r="D19163" s="2"/>
    </row>
    <row r="19164" spans="1:4" x14ac:dyDescent="0.25">
      <c r="A19164" s="2">
        <v>540</v>
      </c>
      <c r="B19164">
        <v>21136</v>
      </c>
      <c r="C19164" s="3">
        <v>693.75062400000002</v>
      </c>
      <c r="D19164" s="2"/>
    </row>
    <row r="19165" spans="1:4" x14ac:dyDescent="0.25">
      <c r="A19165" s="2">
        <v>540</v>
      </c>
      <c r="B19165">
        <v>21137</v>
      </c>
      <c r="C19165" s="3">
        <v>15659.31014</v>
      </c>
      <c r="D19165" s="2"/>
    </row>
    <row r="19166" spans="1:4" x14ac:dyDescent="0.25">
      <c r="A19166" s="2">
        <v>540</v>
      </c>
      <c r="B19166">
        <v>21138</v>
      </c>
      <c r="C19166" s="3">
        <v>949.61975199999995</v>
      </c>
      <c r="D19166" s="2"/>
    </row>
    <row r="19167" spans="1:4" x14ac:dyDescent="0.25">
      <c r="A19167" s="2">
        <v>540</v>
      </c>
      <c r="B19167">
        <v>21139</v>
      </c>
      <c r="C19167" s="3">
        <v>7300.8259930000004</v>
      </c>
      <c r="D19167" s="2"/>
    </row>
    <row r="19168" spans="1:4" x14ac:dyDescent="0.25">
      <c r="A19168" s="2">
        <v>540</v>
      </c>
      <c r="B19168">
        <v>21140</v>
      </c>
      <c r="C19168" s="3">
        <v>4314.6969660000004</v>
      </c>
      <c r="D19168" s="2"/>
    </row>
    <row r="19169" spans="1:4" x14ac:dyDescent="0.25">
      <c r="A19169" s="2">
        <v>540</v>
      </c>
      <c r="B19169">
        <v>21141</v>
      </c>
      <c r="C19169" s="3">
        <v>11046.048767</v>
      </c>
      <c r="D19169" s="2"/>
    </row>
    <row r="19170" spans="1:4" x14ac:dyDescent="0.25">
      <c r="A19170" s="2">
        <v>540</v>
      </c>
      <c r="B19170">
        <v>21142</v>
      </c>
      <c r="C19170" s="3">
        <v>15465.938287999999</v>
      </c>
      <c r="D19170" s="2"/>
    </row>
    <row r="19171" spans="1:4" x14ac:dyDescent="0.25">
      <c r="A19171" s="2">
        <v>540</v>
      </c>
      <c r="B19171">
        <v>21143</v>
      </c>
      <c r="C19171" s="3">
        <v>0</v>
      </c>
      <c r="D19171" s="2"/>
    </row>
    <row r="19172" spans="1:4" x14ac:dyDescent="0.25">
      <c r="A19172" s="2">
        <v>540</v>
      </c>
      <c r="B19172">
        <v>21145</v>
      </c>
      <c r="C19172" s="3">
        <v>140.01830799999999</v>
      </c>
      <c r="D19172" s="2"/>
    </row>
    <row r="19173" spans="1:4" x14ac:dyDescent="0.25">
      <c r="A19173" s="2">
        <v>540</v>
      </c>
      <c r="B19173">
        <v>21146</v>
      </c>
      <c r="C19173" s="3">
        <v>9619.2719529999995</v>
      </c>
      <c r="D19173" s="2"/>
    </row>
    <row r="19174" spans="1:4" x14ac:dyDescent="0.25">
      <c r="A19174" s="2">
        <v>540</v>
      </c>
      <c r="B19174">
        <v>21147</v>
      </c>
      <c r="C19174" s="3">
        <v>1863.241792</v>
      </c>
      <c r="D19174" s="2"/>
    </row>
    <row r="19175" spans="1:4" x14ac:dyDescent="0.25">
      <c r="A19175" s="2">
        <v>540</v>
      </c>
      <c r="B19175">
        <v>21148</v>
      </c>
      <c r="C19175" s="3">
        <v>1748.0532949999999</v>
      </c>
      <c r="D19175" s="2"/>
    </row>
    <row r="19176" spans="1:4" x14ac:dyDescent="0.25">
      <c r="A19176" s="2">
        <v>540</v>
      </c>
      <c r="B19176">
        <v>21149</v>
      </c>
      <c r="C19176" s="3">
        <v>881.35854600000005</v>
      </c>
      <c r="D19176" s="2"/>
    </row>
    <row r="19177" spans="1:4" x14ac:dyDescent="0.25">
      <c r="A19177" s="2">
        <v>540</v>
      </c>
      <c r="B19177">
        <v>21150</v>
      </c>
      <c r="C19177" s="3">
        <v>1337.7141770000001</v>
      </c>
      <c r="D19177" s="2"/>
    </row>
    <row r="19178" spans="1:4" x14ac:dyDescent="0.25">
      <c r="A19178" s="2">
        <v>540</v>
      </c>
      <c r="B19178">
        <v>21151</v>
      </c>
      <c r="C19178" s="3">
        <v>2317.698265</v>
      </c>
      <c r="D19178" s="2"/>
    </row>
    <row r="19179" spans="1:4" x14ac:dyDescent="0.25">
      <c r="A19179" s="2">
        <v>540</v>
      </c>
      <c r="B19179">
        <v>21152</v>
      </c>
      <c r="C19179" s="3">
        <v>2756.6328410000001</v>
      </c>
      <c r="D19179" s="2"/>
    </row>
    <row r="19180" spans="1:4" x14ac:dyDescent="0.25">
      <c r="A19180" s="2">
        <v>540</v>
      </c>
      <c r="B19180">
        <v>21153</v>
      </c>
      <c r="C19180" s="3">
        <v>2178.571794</v>
      </c>
      <c r="D19180" s="2"/>
    </row>
    <row r="19181" spans="1:4" x14ac:dyDescent="0.25">
      <c r="A19181" s="2">
        <v>540</v>
      </c>
      <c r="B19181">
        <v>21154</v>
      </c>
      <c r="C19181" s="3">
        <v>871.0729</v>
      </c>
      <c r="D19181" s="2"/>
    </row>
    <row r="19182" spans="1:4" x14ac:dyDescent="0.25">
      <c r="A19182" s="2">
        <v>540</v>
      </c>
      <c r="B19182">
        <v>21155</v>
      </c>
      <c r="C19182" s="3">
        <v>931.65014799999994</v>
      </c>
      <c r="D19182" s="2"/>
    </row>
    <row r="19183" spans="1:4" x14ac:dyDescent="0.25">
      <c r="A19183" s="2">
        <v>540</v>
      </c>
      <c r="B19183">
        <v>21156</v>
      </c>
      <c r="C19183" s="3">
        <v>12218.972621000001</v>
      </c>
      <c r="D19183" s="2"/>
    </row>
    <row r="19184" spans="1:4" x14ac:dyDescent="0.25">
      <c r="A19184" s="2">
        <v>540</v>
      </c>
      <c r="B19184">
        <v>21157</v>
      </c>
      <c r="C19184" s="3">
        <v>37473.518624666001</v>
      </c>
      <c r="D19184" s="2"/>
    </row>
    <row r="19185" spans="1:4" x14ac:dyDescent="0.25">
      <c r="A19185" s="2">
        <v>540</v>
      </c>
      <c r="B19185">
        <v>21158</v>
      </c>
      <c r="C19185" s="3">
        <v>1290.1204379999999</v>
      </c>
      <c r="D19185" s="2"/>
    </row>
    <row r="19186" spans="1:4" x14ac:dyDescent="0.25">
      <c r="A19186" s="2">
        <v>540</v>
      </c>
      <c r="B19186">
        <v>21159</v>
      </c>
      <c r="C19186" s="3">
        <v>1490.4530600000001</v>
      </c>
      <c r="D19186" s="2"/>
    </row>
    <row r="19187" spans="1:4" x14ac:dyDescent="0.25">
      <c r="A19187" s="2">
        <v>540</v>
      </c>
      <c r="B19187">
        <v>21160</v>
      </c>
      <c r="C19187" s="3">
        <v>3278.0880659999998</v>
      </c>
      <c r="D19187" s="2"/>
    </row>
    <row r="19188" spans="1:4" x14ac:dyDescent="0.25">
      <c r="A19188" s="2">
        <v>540</v>
      </c>
      <c r="B19188">
        <v>21161</v>
      </c>
      <c r="C19188" s="3">
        <v>616.20728799999995</v>
      </c>
      <c r="D19188" s="2"/>
    </row>
    <row r="19189" spans="1:4" x14ac:dyDescent="0.25">
      <c r="A19189" s="2">
        <v>540</v>
      </c>
      <c r="B19189">
        <v>21162</v>
      </c>
      <c r="C19189" s="3">
        <v>7366.2095069999996</v>
      </c>
      <c r="D19189" s="2"/>
    </row>
    <row r="19190" spans="1:4" x14ac:dyDescent="0.25">
      <c r="A19190" s="2">
        <v>540</v>
      </c>
      <c r="B19190">
        <v>21163</v>
      </c>
      <c r="C19190" s="3">
        <v>1598.416694</v>
      </c>
      <c r="D19190" s="2"/>
    </row>
    <row r="19191" spans="1:4" x14ac:dyDescent="0.25">
      <c r="A19191" s="2">
        <v>540</v>
      </c>
      <c r="B19191">
        <v>21165</v>
      </c>
      <c r="C19191" s="3">
        <v>2337.3941880000002</v>
      </c>
      <c r="D19191" s="2"/>
    </row>
    <row r="19192" spans="1:4" x14ac:dyDescent="0.25">
      <c r="A19192" s="2">
        <v>540</v>
      </c>
      <c r="B19192">
        <v>21166</v>
      </c>
      <c r="C19192" s="3">
        <v>665.59093399999995</v>
      </c>
      <c r="D19192" s="2"/>
    </row>
    <row r="19193" spans="1:4" x14ac:dyDescent="0.25">
      <c r="A19193" s="2">
        <v>540</v>
      </c>
      <c r="B19193">
        <v>21167</v>
      </c>
      <c r="C19193" s="3">
        <v>12206.718445</v>
      </c>
      <c r="D19193" s="2"/>
    </row>
    <row r="19194" spans="1:4" x14ac:dyDescent="0.25">
      <c r="A19194" s="2">
        <v>540</v>
      </c>
      <c r="B19194">
        <v>21168</v>
      </c>
      <c r="C19194" s="3">
        <v>3898.5555439999998</v>
      </c>
      <c r="D19194" s="2"/>
    </row>
    <row r="19195" spans="1:4" x14ac:dyDescent="0.25">
      <c r="A19195" s="2">
        <v>540</v>
      </c>
      <c r="B19195">
        <v>21169</v>
      </c>
      <c r="C19195" s="3">
        <v>1219.5893739999999</v>
      </c>
      <c r="D19195" s="2"/>
    </row>
    <row r="19196" spans="1:4" x14ac:dyDescent="0.25">
      <c r="A19196" s="2">
        <v>540</v>
      </c>
      <c r="B19196">
        <v>21171</v>
      </c>
      <c r="C19196" s="3">
        <v>192.014049</v>
      </c>
      <c r="D19196" s="2"/>
    </row>
    <row r="19197" spans="1:4" x14ac:dyDescent="0.25">
      <c r="A19197" s="2">
        <v>540</v>
      </c>
      <c r="B19197">
        <v>21173</v>
      </c>
      <c r="C19197" s="3">
        <v>1176.7813120000001</v>
      </c>
      <c r="D19197" s="2"/>
    </row>
    <row r="19198" spans="1:4" x14ac:dyDescent="0.25">
      <c r="A19198" s="2">
        <v>540</v>
      </c>
      <c r="B19198">
        <v>21174</v>
      </c>
      <c r="C19198" s="3">
        <v>703.49239699999998</v>
      </c>
      <c r="D19198" s="2"/>
    </row>
    <row r="19199" spans="1:4" x14ac:dyDescent="0.25">
      <c r="A19199" s="2">
        <v>540</v>
      </c>
      <c r="B19199">
        <v>21175</v>
      </c>
      <c r="C19199" s="3">
        <v>2138.050009</v>
      </c>
      <c r="D19199" s="2"/>
    </row>
    <row r="19200" spans="1:4" x14ac:dyDescent="0.25">
      <c r="A19200" s="2">
        <v>540</v>
      </c>
      <c r="B19200">
        <v>21176</v>
      </c>
      <c r="C19200" s="3">
        <v>7161.1362170000002</v>
      </c>
      <c r="D19200" s="2"/>
    </row>
    <row r="19201" spans="1:4" x14ac:dyDescent="0.25">
      <c r="A19201" s="2">
        <v>540</v>
      </c>
      <c r="B19201">
        <v>21177</v>
      </c>
      <c r="C19201" s="3">
        <v>6860.2068040000004</v>
      </c>
      <c r="D19201" s="2"/>
    </row>
    <row r="19202" spans="1:4" x14ac:dyDescent="0.25">
      <c r="A19202" s="2">
        <v>540</v>
      </c>
      <c r="B19202">
        <v>21178</v>
      </c>
      <c r="C19202" s="3">
        <v>4422.0957589999998</v>
      </c>
      <c r="D19202" s="2"/>
    </row>
    <row r="19203" spans="1:4" x14ac:dyDescent="0.25">
      <c r="A19203" s="2">
        <v>540</v>
      </c>
      <c r="B19203">
        <v>21179</v>
      </c>
      <c r="C19203" s="3">
        <v>1907.1194350000001</v>
      </c>
      <c r="D19203" s="2"/>
    </row>
    <row r="19204" spans="1:4" x14ac:dyDescent="0.25">
      <c r="A19204" s="2">
        <v>540</v>
      </c>
      <c r="B19204">
        <v>21180</v>
      </c>
      <c r="C19204" s="3">
        <v>4552.7635019999998</v>
      </c>
      <c r="D19204" s="2"/>
    </row>
    <row r="19205" spans="1:4" x14ac:dyDescent="0.25">
      <c r="A19205" s="2">
        <v>540</v>
      </c>
      <c r="B19205">
        <v>21183</v>
      </c>
      <c r="C19205" s="3">
        <v>10921.561557999999</v>
      </c>
      <c r="D19205" s="2"/>
    </row>
    <row r="19206" spans="1:4" x14ac:dyDescent="0.25">
      <c r="A19206" s="2">
        <v>540</v>
      </c>
      <c r="B19206">
        <v>21184</v>
      </c>
      <c r="C19206" s="3">
        <v>911.96691099999998</v>
      </c>
      <c r="D19206" s="2"/>
    </row>
    <row r="19207" spans="1:4" x14ac:dyDescent="0.25">
      <c r="A19207" s="2">
        <v>540</v>
      </c>
      <c r="B19207">
        <v>21185</v>
      </c>
      <c r="C19207" s="3">
        <v>2312.7820470000001</v>
      </c>
      <c r="D19207" s="2"/>
    </row>
    <row r="19208" spans="1:4" x14ac:dyDescent="0.25">
      <c r="A19208" s="2">
        <v>540</v>
      </c>
      <c r="B19208">
        <v>21186</v>
      </c>
      <c r="C19208" s="3">
        <v>14771.764654000001</v>
      </c>
      <c r="D19208" s="2"/>
    </row>
    <row r="19209" spans="1:4" x14ac:dyDescent="0.25">
      <c r="A19209" s="2">
        <v>540</v>
      </c>
      <c r="B19209">
        <v>21187</v>
      </c>
      <c r="C19209" s="3">
        <v>2693.262557</v>
      </c>
      <c r="D19209" s="2"/>
    </row>
    <row r="19210" spans="1:4" x14ac:dyDescent="0.25">
      <c r="A19210" s="2">
        <v>540</v>
      </c>
      <c r="B19210">
        <v>21188</v>
      </c>
      <c r="C19210" s="3">
        <v>284.878783</v>
      </c>
      <c r="D19210" s="2"/>
    </row>
    <row r="19211" spans="1:4" x14ac:dyDescent="0.25">
      <c r="A19211" s="2">
        <v>540</v>
      </c>
      <c r="B19211">
        <v>21189</v>
      </c>
      <c r="C19211" s="3">
        <v>1018.634339</v>
      </c>
      <c r="D19211" s="2"/>
    </row>
    <row r="19212" spans="1:4" x14ac:dyDescent="0.25">
      <c r="A19212" s="2">
        <v>540</v>
      </c>
      <c r="B19212">
        <v>21190</v>
      </c>
      <c r="C19212" s="3">
        <v>894.85132499999997</v>
      </c>
      <c r="D19212" s="2"/>
    </row>
    <row r="19213" spans="1:4" x14ac:dyDescent="0.25">
      <c r="A19213" s="2">
        <v>540</v>
      </c>
      <c r="B19213">
        <v>21192</v>
      </c>
      <c r="C19213" s="3">
        <v>425.57717400000001</v>
      </c>
      <c r="D19213" s="2"/>
    </row>
    <row r="19214" spans="1:4" x14ac:dyDescent="0.25">
      <c r="A19214" s="2">
        <v>540</v>
      </c>
      <c r="B19214">
        <v>21193</v>
      </c>
      <c r="C19214" s="3">
        <v>5991.2654220000004</v>
      </c>
      <c r="D19214" s="2"/>
    </row>
    <row r="19215" spans="1:4" x14ac:dyDescent="0.25">
      <c r="A19215" s="2">
        <v>540</v>
      </c>
      <c r="B19215">
        <v>21194</v>
      </c>
      <c r="C19215" s="3">
        <v>6311.0051249999997</v>
      </c>
      <c r="D19215" s="2"/>
    </row>
    <row r="19216" spans="1:4" x14ac:dyDescent="0.25">
      <c r="A19216" s="2">
        <v>540</v>
      </c>
      <c r="B19216">
        <v>21195</v>
      </c>
      <c r="C19216" s="3">
        <v>0</v>
      </c>
      <c r="D19216" s="2"/>
    </row>
    <row r="19217" spans="1:4" x14ac:dyDescent="0.25">
      <c r="A19217" s="2">
        <v>540</v>
      </c>
      <c r="B19217">
        <v>21196</v>
      </c>
      <c r="C19217" s="3">
        <v>1909.1801290000001</v>
      </c>
      <c r="D19217" s="2"/>
    </row>
    <row r="19218" spans="1:4" x14ac:dyDescent="0.25">
      <c r="A19218" s="2">
        <v>540</v>
      </c>
      <c r="B19218">
        <v>21197</v>
      </c>
      <c r="C19218" s="3">
        <v>9005.7473300000001</v>
      </c>
      <c r="D19218" s="2"/>
    </row>
    <row r="19219" spans="1:4" x14ac:dyDescent="0.25">
      <c r="A19219" s="2">
        <v>540</v>
      </c>
      <c r="B19219">
        <v>21198</v>
      </c>
      <c r="C19219" s="3">
        <v>797.85144200000002</v>
      </c>
      <c r="D19219" s="2"/>
    </row>
    <row r="19220" spans="1:4" x14ac:dyDescent="0.25">
      <c r="A19220" s="2">
        <v>540</v>
      </c>
      <c r="B19220">
        <v>21199</v>
      </c>
      <c r="C19220" s="3">
        <v>5824.4674720000003</v>
      </c>
      <c r="D19220" s="2"/>
    </row>
    <row r="19221" spans="1:4" x14ac:dyDescent="0.25">
      <c r="A19221" s="2">
        <v>540</v>
      </c>
      <c r="B19221">
        <v>21200</v>
      </c>
      <c r="C19221" s="3">
        <v>804.407734</v>
      </c>
      <c r="D19221" s="2"/>
    </row>
    <row r="19222" spans="1:4" x14ac:dyDescent="0.25">
      <c r="A19222" s="2">
        <v>540</v>
      </c>
      <c r="B19222">
        <v>21201</v>
      </c>
      <c r="C19222" s="3">
        <v>3622.23731</v>
      </c>
      <c r="D19222" s="2"/>
    </row>
    <row r="19223" spans="1:4" x14ac:dyDescent="0.25">
      <c r="A19223" s="2">
        <v>540</v>
      </c>
      <c r="B19223">
        <v>21202</v>
      </c>
      <c r="C19223" s="3">
        <v>5256.2097100000001</v>
      </c>
      <c r="D19223" s="2"/>
    </row>
    <row r="19224" spans="1:4" x14ac:dyDescent="0.25">
      <c r="A19224" s="2">
        <v>540</v>
      </c>
      <c r="B19224">
        <v>21203</v>
      </c>
      <c r="C19224" s="3">
        <v>19729.910704000002</v>
      </c>
      <c r="D19224" s="2"/>
    </row>
    <row r="19225" spans="1:4" x14ac:dyDescent="0.25">
      <c r="A19225" s="2">
        <v>540</v>
      </c>
      <c r="B19225">
        <v>21204</v>
      </c>
      <c r="C19225" s="3">
        <v>526.53284599999995</v>
      </c>
      <c r="D19225" s="2"/>
    </row>
    <row r="19226" spans="1:4" x14ac:dyDescent="0.25">
      <c r="A19226" s="2">
        <v>540</v>
      </c>
      <c r="B19226">
        <v>21205</v>
      </c>
      <c r="C19226" s="3">
        <v>18077.424583</v>
      </c>
      <c r="D19226" s="2"/>
    </row>
    <row r="19227" spans="1:4" x14ac:dyDescent="0.25">
      <c r="A19227" s="2">
        <v>540</v>
      </c>
      <c r="B19227">
        <v>21206</v>
      </c>
      <c r="C19227" s="3">
        <v>3278.4646200000002</v>
      </c>
      <c r="D19227" s="2"/>
    </row>
    <row r="19228" spans="1:4" x14ac:dyDescent="0.25">
      <c r="A19228" s="2">
        <v>540</v>
      </c>
      <c r="B19228">
        <v>21207</v>
      </c>
      <c r="C19228" s="3">
        <v>979.37642500000004</v>
      </c>
      <c r="D19228" s="2"/>
    </row>
    <row r="19229" spans="1:4" x14ac:dyDescent="0.25">
      <c r="A19229" s="2">
        <v>540</v>
      </c>
      <c r="B19229">
        <v>21208</v>
      </c>
      <c r="C19229" s="3">
        <v>166.09472500000001</v>
      </c>
      <c r="D19229" s="2"/>
    </row>
    <row r="19230" spans="1:4" x14ac:dyDescent="0.25">
      <c r="A19230" s="2">
        <v>540</v>
      </c>
      <c r="B19230">
        <v>21209</v>
      </c>
      <c r="C19230" s="3">
        <v>3254.3278890000001</v>
      </c>
      <c r="D19230" s="2"/>
    </row>
    <row r="19231" spans="1:4" x14ac:dyDescent="0.25">
      <c r="A19231" s="2">
        <v>540</v>
      </c>
      <c r="B19231">
        <v>21210</v>
      </c>
      <c r="C19231" s="3">
        <v>3798.1731770000001</v>
      </c>
      <c r="D19231" s="2"/>
    </row>
    <row r="19232" spans="1:4" x14ac:dyDescent="0.25">
      <c r="A19232" s="2">
        <v>540</v>
      </c>
      <c r="B19232">
        <v>21211</v>
      </c>
      <c r="C19232" s="3">
        <v>577.08280999999999</v>
      </c>
      <c r="D19232" s="2"/>
    </row>
    <row r="19233" spans="1:4" x14ac:dyDescent="0.25">
      <c r="A19233" s="2">
        <v>540</v>
      </c>
      <c r="B19233">
        <v>21212</v>
      </c>
      <c r="C19233" s="3">
        <v>2853.7453099999998</v>
      </c>
      <c r="D19233" s="2"/>
    </row>
    <row r="19234" spans="1:4" x14ac:dyDescent="0.25">
      <c r="A19234" s="2">
        <v>540</v>
      </c>
      <c r="B19234">
        <v>21213</v>
      </c>
      <c r="C19234" s="3">
        <v>3008.931619</v>
      </c>
      <c r="D19234" s="2"/>
    </row>
    <row r="19235" spans="1:4" x14ac:dyDescent="0.25">
      <c r="A19235" s="2">
        <v>540</v>
      </c>
      <c r="B19235">
        <v>21214</v>
      </c>
      <c r="C19235" s="3">
        <v>819.01103499999999</v>
      </c>
      <c r="D19235" s="2"/>
    </row>
    <row r="19236" spans="1:4" x14ac:dyDescent="0.25">
      <c r="A19236" s="2">
        <v>540</v>
      </c>
      <c r="B19236">
        <v>21215</v>
      </c>
      <c r="C19236" s="3">
        <v>1729.0497310000001</v>
      </c>
      <c r="D19236" s="2"/>
    </row>
    <row r="19237" spans="1:4" x14ac:dyDescent="0.25">
      <c r="A19237" s="2">
        <v>540</v>
      </c>
      <c r="B19237">
        <v>21216</v>
      </c>
      <c r="C19237" s="3">
        <v>428.66750000000002</v>
      </c>
      <c r="D19237" s="2"/>
    </row>
    <row r="19238" spans="1:4" x14ac:dyDescent="0.25">
      <c r="A19238" s="2">
        <v>540</v>
      </c>
      <c r="B19238">
        <v>21217</v>
      </c>
      <c r="C19238" s="3">
        <v>3859.7768930000002</v>
      </c>
      <c r="D19238" s="2"/>
    </row>
    <row r="19239" spans="1:4" x14ac:dyDescent="0.25">
      <c r="A19239" s="2">
        <v>540</v>
      </c>
      <c r="B19239">
        <v>21218</v>
      </c>
      <c r="C19239" s="3">
        <v>0</v>
      </c>
      <c r="D19239" s="2"/>
    </row>
    <row r="19240" spans="1:4" x14ac:dyDescent="0.25">
      <c r="A19240" s="2">
        <v>540</v>
      </c>
      <c r="B19240">
        <v>21219</v>
      </c>
      <c r="C19240" s="3">
        <v>6112.0231416659999</v>
      </c>
      <c r="D19240" s="2"/>
    </row>
    <row r="19241" spans="1:4" x14ac:dyDescent="0.25">
      <c r="A19241" s="2">
        <v>540</v>
      </c>
      <c r="B19241">
        <v>21220</v>
      </c>
      <c r="C19241" s="3">
        <v>2628.3804230000001</v>
      </c>
      <c r="D19241" s="2"/>
    </row>
    <row r="19242" spans="1:4" x14ac:dyDescent="0.25">
      <c r="A19242" s="2">
        <v>540</v>
      </c>
      <c r="B19242">
        <v>21221</v>
      </c>
      <c r="C19242" s="3">
        <v>3448.538176</v>
      </c>
      <c r="D19242" s="2"/>
    </row>
    <row r="19243" spans="1:4" x14ac:dyDescent="0.25">
      <c r="A19243" s="2">
        <v>540</v>
      </c>
      <c r="B19243">
        <v>21222</v>
      </c>
      <c r="C19243" s="3">
        <v>331.638578</v>
      </c>
      <c r="D19243" s="2"/>
    </row>
    <row r="19244" spans="1:4" x14ac:dyDescent="0.25">
      <c r="A19244" s="2">
        <v>540</v>
      </c>
      <c r="B19244">
        <v>21223</v>
      </c>
      <c r="C19244" s="3">
        <v>2672.6511390000001</v>
      </c>
      <c r="D19244" s="2"/>
    </row>
    <row r="19245" spans="1:4" x14ac:dyDescent="0.25">
      <c r="A19245" s="2">
        <v>540</v>
      </c>
      <c r="B19245">
        <v>21224</v>
      </c>
      <c r="C19245" s="3">
        <v>4135.4078520000003</v>
      </c>
      <c r="D19245" s="2"/>
    </row>
    <row r="19246" spans="1:4" x14ac:dyDescent="0.25">
      <c r="A19246" s="2">
        <v>540</v>
      </c>
      <c r="B19246">
        <v>21225</v>
      </c>
      <c r="C19246" s="3">
        <v>1384.8152070000001</v>
      </c>
      <c r="D19246" s="2"/>
    </row>
    <row r="19247" spans="1:4" x14ac:dyDescent="0.25">
      <c r="A19247" s="2">
        <v>540</v>
      </c>
      <c r="B19247">
        <v>21226</v>
      </c>
      <c r="C19247" s="3">
        <v>938.44964200000004</v>
      </c>
      <c r="D19247" s="2"/>
    </row>
    <row r="19248" spans="1:4" x14ac:dyDescent="0.25">
      <c r="A19248" s="2">
        <v>540</v>
      </c>
      <c r="B19248">
        <v>21227</v>
      </c>
      <c r="C19248" s="3">
        <v>8730.5216196660003</v>
      </c>
      <c r="D19248" s="2"/>
    </row>
    <row r="19249" spans="1:4" x14ac:dyDescent="0.25">
      <c r="A19249" s="2">
        <v>540</v>
      </c>
      <c r="B19249">
        <v>21228</v>
      </c>
      <c r="C19249" s="3">
        <v>3121.1108210000002</v>
      </c>
      <c r="D19249" s="2"/>
    </row>
    <row r="19250" spans="1:4" x14ac:dyDescent="0.25">
      <c r="A19250" s="2">
        <v>540</v>
      </c>
      <c r="B19250">
        <v>21229</v>
      </c>
      <c r="C19250" s="3">
        <v>15.02129</v>
      </c>
      <c r="D19250" s="2"/>
    </row>
    <row r="19251" spans="1:4" x14ac:dyDescent="0.25">
      <c r="A19251" s="2">
        <v>540</v>
      </c>
      <c r="B19251">
        <v>21230</v>
      </c>
      <c r="C19251" s="3">
        <v>7954.2445209999996</v>
      </c>
      <c r="D19251" s="2"/>
    </row>
    <row r="19252" spans="1:4" x14ac:dyDescent="0.25">
      <c r="A19252" s="2">
        <v>540</v>
      </c>
      <c r="B19252">
        <v>21231</v>
      </c>
      <c r="C19252" s="3">
        <v>1407.429613</v>
      </c>
      <c r="D19252" s="2"/>
    </row>
    <row r="19253" spans="1:4" x14ac:dyDescent="0.25">
      <c r="A19253" s="2">
        <v>540</v>
      </c>
      <c r="B19253">
        <v>21232</v>
      </c>
      <c r="C19253" s="3">
        <v>6.2725020000000002</v>
      </c>
      <c r="D19253" s="2"/>
    </row>
    <row r="19254" spans="1:4" x14ac:dyDescent="0.25">
      <c r="A19254" s="2">
        <v>540</v>
      </c>
      <c r="B19254">
        <v>21233</v>
      </c>
      <c r="C19254" s="3">
        <v>1465.8777459999999</v>
      </c>
      <c r="D19254" s="2"/>
    </row>
    <row r="19255" spans="1:4" x14ac:dyDescent="0.25">
      <c r="A19255" s="2">
        <v>540</v>
      </c>
      <c r="B19255">
        <v>21234</v>
      </c>
      <c r="C19255" s="3">
        <v>4257.0140920000003</v>
      </c>
      <c r="D19255" s="2"/>
    </row>
    <row r="19256" spans="1:4" x14ac:dyDescent="0.25">
      <c r="A19256" s="2">
        <v>540</v>
      </c>
      <c r="B19256">
        <v>21235</v>
      </c>
      <c r="C19256" s="3">
        <v>584.43899399999998</v>
      </c>
      <c r="D19256" s="2"/>
    </row>
    <row r="19257" spans="1:4" x14ac:dyDescent="0.25">
      <c r="A19257" s="2">
        <v>540</v>
      </c>
      <c r="B19257">
        <v>21236</v>
      </c>
      <c r="C19257" s="3">
        <v>1069.756294</v>
      </c>
      <c r="D19257" s="2"/>
    </row>
    <row r="19258" spans="1:4" x14ac:dyDescent="0.25">
      <c r="A19258" s="2">
        <v>540</v>
      </c>
      <c r="B19258">
        <v>21237</v>
      </c>
      <c r="C19258" s="3">
        <v>2752.5270380000002</v>
      </c>
      <c r="D19258" s="2"/>
    </row>
    <row r="19259" spans="1:4" x14ac:dyDescent="0.25">
      <c r="A19259" s="2">
        <v>540</v>
      </c>
      <c r="B19259">
        <v>21238</v>
      </c>
      <c r="C19259" s="3">
        <v>4395.1913000000004</v>
      </c>
      <c r="D19259" s="2"/>
    </row>
    <row r="19260" spans="1:4" x14ac:dyDescent="0.25">
      <c r="A19260" s="2">
        <v>540</v>
      </c>
      <c r="B19260">
        <v>21239</v>
      </c>
      <c r="C19260" s="3">
        <v>4883.9418779999996</v>
      </c>
      <c r="D19260" s="2"/>
    </row>
    <row r="19261" spans="1:4" x14ac:dyDescent="0.25">
      <c r="A19261" s="2">
        <v>540</v>
      </c>
      <c r="B19261">
        <v>21240</v>
      </c>
      <c r="C19261" s="3">
        <v>1358.772684</v>
      </c>
      <c r="D19261" s="2"/>
    </row>
    <row r="19262" spans="1:4" x14ac:dyDescent="0.25">
      <c r="A19262" s="2">
        <v>540</v>
      </c>
      <c r="B19262">
        <v>21241</v>
      </c>
      <c r="C19262" s="3">
        <v>1961.058788</v>
      </c>
      <c r="D19262" s="2"/>
    </row>
    <row r="19263" spans="1:4" x14ac:dyDescent="0.25">
      <c r="A19263" s="2">
        <v>540</v>
      </c>
      <c r="B19263">
        <v>21242</v>
      </c>
      <c r="C19263" s="3">
        <v>1942.0384509999999</v>
      </c>
      <c r="D19263" s="2"/>
    </row>
    <row r="19264" spans="1:4" x14ac:dyDescent="0.25">
      <c r="A19264" s="2">
        <v>540</v>
      </c>
      <c r="B19264">
        <v>21243</v>
      </c>
      <c r="C19264" s="3">
        <v>10237.066403000001</v>
      </c>
      <c r="D19264" s="2"/>
    </row>
    <row r="19265" spans="1:4" x14ac:dyDescent="0.25">
      <c r="A19265" s="2">
        <v>540</v>
      </c>
      <c r="B19265">
        <v>21244</v>
      </c>
      <c r="C19265" s="3">
        <v>2553.3691399999998</v>
      </c>
      <c r="D19265" s="2"/>
    </row>
    <row r="19266" spans="1:4" x14ac:dyDescent="0.25">
      <c r="A19266" s="2">
        <v>540</v>
      </c>
      <c r="B19266">
        <v>21245</v>
      </c>
      <c r="C19266" s="3">
        <v>1064.0294220000001</v>
      </c>
      <c r="D19266" s="2"/>
    </row>
    <row r="19267" spans="1:4" x14ac:dyDescent="0.25">
      <c r="A19267" s="2">
        <v>540</v>
      </c>
      <c r="B19267">
        <v>21246</v>
      </c>
      <c r="C19267" s="3">
        <v>2016.024422</v>
      </c>
      <c r="D19267" s="2"/>
    </row>
    <row r="19268" spans="1:4" x14ac:dyDescent="0.25">
      <c r="A19268" s="2">
        <v>540</v>
      </c>
      <c r="B19268">
        <v>21247</v>
      </c>
      <c r="C19268" s="3">
        <v>2538.1181240000001</v>
      </c>
      <c r="D19268" s="2"/>
    </row>
    <row r="19269" spans="1:4" x14ac:dyDescent="0.25">
      <c r="A19269" s="2">
        <v>540</v>
      </c>
      <c r="B19269">
        <v>21248</v>
      </c>
      <c r="C19269" s="3">
        <v>4718.9918049999997</v>
      </c>
      <c r="D19269" s="2"/>
    </row>
    <row r="19270" spans="1:4" x14ac:dyDescent="0.25">
      <c r="A19270" s="2">
        <v>540</v>
      </c>
      <c r="B19270">
        <v>21249</v>
      </c>
      <c r="C19270" s="3">
        <v>634.60516700000005</v>
      </c>
      <c r="D19270" s="2"/>
    </row>
    <row r="19271" spans="1:4" x14ac:dyDescent="0.25">
      <c r="A19271" s="2">
        <v>540</v>
      </c>
      <c r="B19271">
        <v>21250</v>
      </c>
      <c r="C19271" s="3">
        <v>8643.0701919999992</v>
      </c>
      <c r="D19271" s="2"/>
    </row>
    <row r="19272" spans="1:4" x14ac:dyDescent="0.25">
      <c r="A19272" s="2">
        <v>540</v>
      </c>
      <c r="B19272">
        <v>21251</v>
      </c>
      <c r="C19272" s="3">
        <v>9511.3758959999996</v>
      </c>
      <c r="D19272" s="2"/>
    </row>
    <row r="19273" spans="1:4" x14ac:dyDescent="0.25">
      <c r="A19273" s="2">
        <v>540</v>
      </c>
      <c r="B19273">
        <v>21252</v>
      </c>
      <c r="C19273" s="3">
        <v>8020.7785119999999</v>
      </c>
      <c r="D19273" s="2"/>
    </row>
    <row r="19274" spans="1:4" x14ac:dyDescent="0.25">
      <c r="A19274" s="2">
        <v>540</v>
      </c>
      <c r="B19274">
        <v>21253</v>
      </c>
      <c r="C19274" s="3">
        <v>2899.954135</v>
      </c>
      <c r="D19274" s="2"/>
    </row>
    <row r="19275" spans="1:4" x14ac:dyDescent="0.25">
      <c r="A19275" s="2">
        <v>540</v>
      </c>
      <c r="B19275">
        <v>21254</v>
      </c>
      <c r="C19275" s="3">
        <v>1848.5524499999999</v>
      </c>
      <c r="D19275" s="2"/>
    </row>
    <row r="19276" spans="1:4" x14ac:dyDescent="0.25">
      <c r="A19276" s="2">
        <v>540</v>
      </c>
      <c r="B19276">
        <v>21256</v>
      </c>
      <c r="C19276" s="3">
        <v>727.58463500000005</v>
      </c>
      <c r="D19276" s="2"/>
    </row>
    <row r="19277" spans="1:4" x14ac:dyDescent="0.25">
      <c r="A19277" s="2">
        <v>540</v>
      </c>
      <c r="B19277">
        <v>21257</v>
      </c>
      <c r="C19277" s="3">
        <v>793.93078500000001</v>
      </c>
      <c r="D19277" s="2"/>
    </row>
    <row r="19278" spans="1:4" x14ac:dyDescent="0.25">
      <c r="A19278" s="2">
        <v>540</v>
      </c>
      <c r="B19278">
        <v>21258</v>
      </c>
      <c r="C19278" s="3">
        <v>7370.4846950000001</v>
      </c>
      <c r="D19278" s="2"/>
    </row>
    <row r="19279" spans="1:4" x14ac:dyDescent="0.25">
      <c r="A19279" s="2">
        <v>540</v>
      </c>
      <c r="B19279">
        <v>21259</v>
      </c>
      <c r="C19279" s="3">
        <v>2432.5298779999998</v>
      </c>
      <c r="D19279" s="2"/>
    </row>
    <row r="19280" spans="1:4" x14ac:dyDescent="0.25">
      <c r="A19280" s="2">
        <v>540</v>
      </c>
      <c r="B19280">
        <v>21260</v>
      </c>
      <c r="C19280" s="3">
        <v>16822.174594</v>
      </c>
      <c r="D19280" s="2"/>
    </row>
    <row r="19281" spans="1:4" x14ac:dyDescent="0.25">
      <c r="A19281" s="2">
        <v>540</v>
      </c>
      <c r="B19281">
        <v>21261</v>
      </c>
      <c r="C19281" s="3">
        <v>635.563986</v>
      </c>
      <c r="D19281" s="2"/>
    </row>
    <row r="19282" spans="1:4" x14ac:dyDescent="0.25">
      <c r="A19282" s="2">
        <v>540</v>
      </c>
      <c r="B19282">
        <v>21262</v>
      </c>
      <c r="C19282" s="3">
        <v>1199.3462629999999</v>
      </c>
      <c r="D19282" s="2"/>
    </row>
    <row r="19283" spans="1:4" x14ac:dyDescent="0.25">
      <c r="A19283" s="2">
        <v>540</v>
      </c>
      <c r="B19283">
        <v>21263</v>
      </c>
      <c r="C19283" s="3">
        <v>931.10482100000002</v>
      </c>
      <c r="D19283" s="2"/>
    </row>
    <row r="19284" spans="1:4" x14ac:dyDescent="0.25">
      <c r="A19284" s="2">
        <v>540</v>
      </c>
      <c r="B19284">
        <v>21265</v>
      </c>
      <c r="C19284" s="3">
        <v>1901.7648099999999</v>
      </c>
      <c r="D19284" s="2"/>
    </row>
    <row r="19285" spans="1:4" x14ac:dyDescent="0.25">
      <c r="A19285" s="2">
        <v>540</v>
      </c>
      <c r="B19285">
        <v>21266</v>
      </c>
      <c r="C19285" s="3">
        <v>4765.668576</v>
      </c>
      <c r="D19285" s="2"/>
    </row>
    <row r="19286" spans="1:4" x14ac:dyDescent="0.25">
      <c r="A19286" s="2">
        <v>540</v>
      </c>
      <c r="B19286">
        <v>21267</v>
      </c>
      <c r="C19286" s="3">
        <v>9822.0636009999998</v>
      </c>
      <c r="D19286" s="2"/>
    </row>
    <row r="19287" spans="1:4" x14ac:dyDescent="0.25">
      <c r="A19287" s="2">
        <v>540</v>
      </c>
      <c r="B19287">
        <v>21268</v>
      </c>
      <c r="C19287" s="3">
        <v>1762.394505</v>
      </c>
      <c r="D19287" s="2"/>
    </row>
    <row r="19288" spans="1:4" x14ac:dyDescent="0.25">
      <c r="A19288" s="2">
        <v>540</v>
      </c>
      <c r="B19288">
        <v>21269</v>
      </c>
      <c r="C19288" s="3">
        <v>5581.4790519999997</v>
      </c>
      <c r="D19288" s="2"/>
    </row>
    <row r="19289" spans="1:4" x14ac:dyDescent="0.25">
      <c r="A19289" s="2">
        <v>540</v>
      </c>
      <c r="B19289">
        <v>21270</v>
      </c>
      <c r="C19289" s="3">
        <v>4162.3320000000003</v>
      </c>
      <c r="D19289" s="2"/>
    </row>
    <row r="19290" spans="1:4" x14ac:dyDescent="0.25">
      <c r="A19290" s="2">
        <v>540</v>
      </c>
      <c r="B19290">
        <v>21271</v>
      </c>
      <c r="C19290" s="3">
        <v>525.98080600000003</v>
      </c>
      <c r="D19290" s="2"/>
    </row>
    <row r="19291" spans="1:4" x14ac:dyDescent="0.25">
      <c r="A19291" s="2">
        <v>540</v>
      </c>
      <c r="B19291">
        <v>21272</v>
      </c>
      <c r="C19291" s="3">
        <v>267.02880800000003</v>
      </c>
      <c r="D19291" s="2"/>
    </row>
    <row r="19292" spans="1:4" x14ac:dyDescent="0.25">
      <c r="A19292" s="2">
        <v>540</v>
      </c>
      <c r="B19292">
        <v>21273</v>
      </c>
      <c r="C19292" s="3">
        <v>694.46778300000005</v>
      </c>
      <c r="D19292" s="2"/>
    </row>
    <row r="19293" spans="1:4" x14ac:dyDescent="0.25">
      <c r="A19293" s="2">
        <v>540</v>
      </c>
      <c r="B19293">
        <v>21274</v>
      </c>
      <c r="C19293" s="3">
        <v>2119.4309440000002</v>
      </c>
      <c r="D19293" s="2"/>
    </row>
    <row r="19294" spans="1:4" x14ac:dyDescent="0.25">
      <c r="A19294" s="2">
        <v>540</v>
      </c>
      <c r="B19294">
        <v>21275</v>
      </c>
      <c r="C19294" s="3">
        <v>148.56128899999999</v>
      </c>
      <c r="D19294" s="2"/>
    </row>
    <row r="19295" spans="1:4" x14ac:dyDescent="0.25">
      <c r="A19295" s="2">
        <v>540</v>
      </c>
      <c r="B19295">
        <v>21276</v>
      </c>
      <c r="C19295" s="3">
        <v>4932.5599709999997</v>
      </c>
      <c r="D19295" s="2"/>
    </row>
    <row r="19296" spans="1:4" x14ac:dyDescent="0.25">
      <c r="A19296" s="2">
        <v>540</v>
      </c>
      <c r="B19296">
        <v>21277</v>
      </c>
      <c r="C19296" s="3">
        <v>135.61533399999999</v>
      </c>
      <c r="D19296" s="2"/>
    </row>
    <row r="19297" spans="1:4" x14ac:dyDescent="0.25">
      <c r="A19297" s="2">
        <v>540</v>
      </c>
      <c r="B19297">
        <v>21278</v>
      </c>
      <c r="C19297" s="3">
        <v>238.57024999999999</v>
      </c>
      <c r="D19297" s="2"/>
    </row>
    <row r="19298" spans="1:4" x14ac:dyDescent="0.25">
      <c r="A19298" s="2">
        <v>540</v>
      </c>
      <c r="B19298">
        <v>21279</v>
      </c>
      <c r="C19298" s="3">
        <v>1427.026926</v>
      </c>
      <c r="D19298" s="2"/>
    </row>
    <row r="19299" spans="1:4" x14ac:dyDescent="0.25">
      <c r="A19299" s="2">
        <v>540</v>
      </c>
      <c r="B19299">
        <v>21280</v>
      </c>
      <c r="C19299" s="3">
        <v>44.268687</v>
      </c>
      <c r="D19299" s="2"/>
    </row>
    <row r="19300" spans="1:4" x14ac:dyDescent="0.25">
      <c r="A19300" s="2">
        <v>540</v>
      </c>
      <c r="B19300">
        <v>21281</v>
      </c>
      <c r="C19300" s="3">
        <v>1878.297941</v>
      </c>
      <c r="D19300" s="2"/>
    </row>
    <row r="19301" spans="1:4" x14ac:dyDescent="0.25">
      <c r="A19301" s="2">
        <v>540</v>
      </c>
      <c r="B19301">
        <v>21282</v>
      </c>
      <c r="C19301" s="3">
        <v>2736.955794</v>
      </c>
      <c r="D19301" s="2"/>
    </row>
    <row r="19302" spans="1:4" x14ac:dyDescent="0.25">
      <c r="A19302" s="2">
        <v>540</v>
      </c>
      <c r="B19302">
        <v>21283</v>
      </c>
      <c r="C19302" s="3">
        <v>15164.31575</v>
      </c>
      <c r="D19302" s="2"/>
    </row>
    <row r="19303" spans="1:4" x14ac:dyDescent="0.25">
      <c r="A19303" s="2">
        <v>540</v>
      </c>
      <c r="B19303">
        <v>21284</v>
      </c>
      <c r="C19303" s="3">
        <v>5419.1908720000001</v>
      </c>
      <c r="D19303" s="2"/>
    </row>
    <row r="19304" spans="1:4" x14ac:dyDescent="0.25">
      <c r="A19304" s="2">
        <v>540</v>
      </c>
      <c r="B19304">
        <v>21285</v>
      </c>
      <c r="C19304" s="3">
        <v>1305.4274129999999</v>
      </c>
      <c r="D19304" s="2"/>
    </row>
    <row r="19305" spans="1:4" x14ac:dyDescent="0.25">
      <c r="A19305" s="2">
        <v>540</v>
      </c>
      <c r="B19305">
        <v>21286</v>
      </c>
      <c r="C19305" s="3">
        <v>256.57369799999998</v>
      </c>
      <c r="D19305" s="2"/>
    </row>
    <row r="19306" spans="1:4" x14ac:dyDescent="0.25">
      <c r="A19306" s="2">
        <v>540</v>
      </c>
      <c r="B19306">
        <v>21287</v>
      </c>
      <c r="C19306" s="3">
        <v>5419.1908720000001</v>
      </c>
      <c r="D19306" s="2"/>
    </row>
    <row r="19307" spans="1:4" x14ac:dyDescent="0.25">
      <c r="A19307" s="2">
        <v>540</v>
      </c>
      <c r="B19307">
        <v>21289</v>
      </c>
      <c r="C19307" s="3">
        <v>2479.5338059999999</v>
      </c>
      <c r="D19307" s="2"/>
    </row>
    <row r="19308" spans="1:4" x14ac:dyDescent="0.25">
      <c r="A19308" s="2">
        <v>540</v>
      </c>
      <c r="B19308">
        <v>21291</v>
      </c>
      <c r="C19308" s="3">
        <v>7483.3632820000003</v>
      </c>
      <c r="D19308" s="2"/>
    </row>
    <row r="19309" spans="1:4" x14ac:dyDescent="0.25">
      <c r="A19309" s="2">
        <v>540</v>
      </c>
      <c r="B19309">
        <v>21292</v>
      </c>
      <c r="C19309" s="3">
        <v>2322.7196119999999</v>
      </c>
      <c r="D19309" s="2"/>
    </row>
    <row r="19310" spans="1:4" x14ac:dyDescent="0.25">
      <c r="A19310" s="2">
        <v>540</v>
      </c>
      <c r="B19310">
        <v>21293</v>
      </c>
      <c r="C19310" s="3">
        <v>309.54015399999997</v>
      </c>
      <c r="D19310" s="2"/>
    </row>
    <row r="19311" spans="1:4" x14ac:dyDescent="0.25">
      <c r="A19311" s="2">
        <v>540</v>
      </c>
      <c r="B19311">
        <v>21294</v>
      </c>
      <c r="C19311" s="3">
        <v>1857.7607390000001</v>
      </c>
      <c r="D19311" s="2"/>
    </row>
    <row r="19312" spans="1:4" x14ac:dyDescent="0.25">
      <c r="A19312" s="2">
        <v>540</v>
      </c>
      <c r="B19312">
        <v>21295</v>
      </c>
      <c r="C19312" s="3">
        <v>34.056153000000002</v>
      </c>
      <c r="D19312" s="2"/>
    </row>
    <row r="19313" spans="1:4" x14ac:dyDescent="0.25">
      <c r="A19313" s="2">
        <v>540</v>
      </c>
      <c r="B19313">
        <v>21296</v>
      </c>
      <c r="C19313" s="3">
        <v>6050.3811150000001</v>
      </c>
      <c r="D19313" s="2"/>
    </row>
    <row r="19314" spans="1:4" x14ac:dyDescent="0.25">
      <c r="A19314" s="2">
        <v>540</v>
      </c>
      <c r="B19314">
        <v>21298</v>
      </c>
      <c r="C19314" s="3">
        <v>527.40630899999996</v>
      </c>
      <c r="D19314" s="2"/>
    </row>
    <row r="19315" spans="1:4" x14ac:dyDescent="0.25">
      <c r="A19315" s="2">
        <v>540</v>
      </c>
      <c r="B19315">
        <v>21299</v>
      </c>
      <c r="C19315" s="3">
        <v>1103.3783900000001</v>
      </c>
      <c r="D19315" s="2"/>
    </row>
    <row r="19316" spans="1:4" x14ac:dyDescent="0.25">
      <c r="A19316" s="2">
        <v>540</v>
      </c>
      <c r="B19316">
        <v>21300</v>
      </c>
      <c r="C19316" s="3">
        <v>4631.3301430000001</v>
      </c>
      <c r="D19316" s="2"/>
    </row>
    <row r="19317" spans="1:4" x14ac:dyDescent="0.25">
      <c r="A19317" s="2">
        <v>540</v>
      </c>
      <c r="B19317">
        <v>21301</v>
      </c>
      <c r="C19317" s="3">
        <v>2093.2239479999998</v>
      </c>
      <c r="D19317" s="2"/>
    </row>
    <row r="19318" spans="1:4" x14ac:dyDescent="0.25">
      <c r="A19318" s="2">
        <v>540</v>
      </c>
      <c r="B19318">
        <v>21302</v>
      </c>
      <c r="C19318" s="3">
        <v>2512.8508240000001</v>
      </c>
      <c r="D19318" s="2"/>
    </row>
    <row r="19319" spans="1:4" x14ac:dyDescent="0.25">
      <c r="A19319" s="2">
        <v>540</v>
      </c>
      <c r="B19319">
        <v>21303</v>
      </c>
      <c r="C19319" s="3">
        <v>12148.244216999999</v>
      </c>
      <c r="D19319" s="2"/>
    </row>
    <row r="19320" spans="1:4" x14ac:dyDescent="0.25">
      <c r="A19320" s="2">
        <v>540</v>
      </c>
      <c r="B19320">
        <v>21304</v>
      </c>
      <c r="C19320" s="3">
        <v>372.64822600000002</v>
      </c>
      <c r="D19320" s="2"/>
    </row>
    <row r="19321" spans="1:4" x14ac:dyDescent="0.25">
      <c r="A19321" s="2">
        <v>540</v>
      </c>
      <c r="B19321">
        <v>21305</v>
      </c>
      <c r="C19321" s="3">
        <v>9567.1643050000002</v>
      </c>
      <c r="D19321" s="2"/>
    </row>
    <row r="19322" spans="1:4" x14ac:dyDescent="0.25">
      <c r="A19322" s="2">
        <v>540</v>
      </c>
      <c r="B19322">
        <v>21306</v>
      </c>
      <c r="C19322" s="3">
        <v>5151.2317750000002</v>
      </c>
      <c r="D19322" s="2"/>
    </row>
    <row r="19323" spans="1:4" x14ac:dyDescent="0.25">
      <c r="A19323" s="2">
        <v>540</v>
      </c>
      <c r="B19323">
        <v>21308</v>
      </c>
      <c r="C19323" s="3">
        <v>9924.4827659999992</v>
      </c>
      <c r="D19323" s="2"/>
    </row>
    <row r="19324" spans="1:4" x14ac:dyDescent="0.25">
      <c r="A19324" s="2">
        <v>540</v>
      </c>
      <c r="B19324">
        <v>21309</v>
      </c>
      <c r="C19324" s="3">
        <v>1241.191431</v>
      </c>
      <c r="D19324" s="2"/>
    </row>
    <row r="19325" spans="1:4" x14ac:dyDescent="0.25">
      <c r="A19325" s="2">
        <v>540</v>
      </c>
      <c r="B19325">
        <v>21310</v>
      </c>
      <c r="C19325" s="3">
        <v>498.018125</v>
      </c>
      <c r="D19325" s="2"/>
    </row>
    <row r="19326" spans="1:4" x14ac:dyDescent="0.25">
      <c r="A19326" s="2">
        <v>540</v>
      </c>
      <c r="B19326">
        <v>21312</v>
      </c>
      <c r="C19326" s="3">
        <v>5931.7847840000004</v>
      </c>
      <c r="D19326" s="2"/>
    </row>
    <row r="19327" spans="1:4" x14ac:dyDescent="0.25">
      <c r="A19327" s="2">
        <v>540</v>
      </c>
      <c r="B19327">
        <v>21313</v>
      </c>
      <c r="C19327" s="3">
        <v>2581.7228409999998</v>
      </c>
      <c r="D19327" s="2"/>
    </row>
    <row r="19328" spans="1:4" x14ac:dyDescent="0.25">
      <c r="A19328" s="2">
        <v>540</v>
      </c>
      <c r="B19328">
        <v>21314</v>
      </c>
      <c r="C19328" s="3">
        <v>1949.2380820000001</v>
      </c>
      <c r="D19328" s="2"/>
    </row>
    <row r="19329" spans="1:4" x14ac:dyDescent="0.25">
      <c r="A19329" s="2">
        <v>540</v>
      </c>
      <c r="B19329">
        <v>21316</v>
      </c>
      <c r="C19329" s="3">
        <v>3000.0898109999998</v>
      </c>
      <c r="D19329" s="2"/>
    </row>
    <row r="19330" spans="1:4" x14ac:dyDescent="0.25">
      <c r="A19330" s="2">
        <v>540</v>
      </c>
      <c r="B19330">
        <v>21317</v>
      </c>
      <c r="C19330" s="3">
        <v>16089.605713999999</v>
      </c>
      <c r="D19330" s="2"/>
    </row>
    <row r="19331" spans="1:4" x14ac:dyDescent="0.25">
      <c r="A19331" s="2">
        <v>540</v>
      </c>
      <c r="B19331">
        <v>21318</v>
      </c>
      <c r="C19331" s="3">
        <v>2707.5781200000001</v>
      </c>
      <c r="D19331" s="2"/>
    </row>
    <row r="19332" spans="1:4" x14ac:dyDescent="0.25">
      <c r="A19332" s="2">
        <v>540</v>
      </c>
      <c r="B19332">
        <v>21319</v>
      </c>
      <c r="C19332" s="3">
        <v>468.07546500000001</v>
      </c>
      <c r="D19332" s="2"/>
    </row>
    <row r="19333" spans="1:4" x14ac:dyDescent="0.25">
      <c r="A19333" s="2">
        <v>540</v>
      </c>
      <c r="B19333">
        <v>21322</v>
      </c>
      <c r="C19333" s="3">
        <v>838.461997</v>
      </c>
      <c r="D19333" s="2"/>
    </row>
    <row r="19334" spans="1:4" x14ac:dyDescent="0.25">
      <c r="A19334" s="2">
        <v>540</v>
      </c>
      <c r="B19334">
        <v>21323</v>
      </c>
      <c r="C19334" s="3">
        <v>1865.6586569999999</v>
      </c>
      <c r="D19334" s="2"/>
    </row>
    <row r="19335" spans="1:4" x14ac:dyDescent="0.25">
      <c r="A19335" s="2">
        <v>540</v>
      </c>
      <c r="B19335">
        <v>21324</v>
      </c>
      <c r="C19335" s="3">
        <v>898.206188</v>
      </c>
      <c r="D19335" s="2"/>
    </row>
    <row r="19336" spans="1:4" x14ac:dyDescent="0.25">
      <c r="A19336" s="2">
        <v>540</v>
      </c>
      <c r="B19336">
        <v>21325</v>
      </c>
      <c r="C19336" s="3">
        <v>1067.349792</v>
      </c>
      <c r="D19336" s="2"/>
    </row>
    <row r="19337" spans="1:4" x14ac:dyDescent="0.25">
      <c r="A19337" s="2">
        <v>540</v>
      </c>
      <c r="B19337">
        <v>21326</v>
      </c>
      <c r="C19337" s="3">
        <v>1448.1485319999999</v>
      </c>
      <c r="D19337" s="2"/>
    </row>
    <row r="19338" spans="1:4" x14ac:dyDescent="0.25">
      <c r="A19338" s="2">
        <v>540</v>
      </c>
      <c r="B19338">
        <v>21327</v>
      </c>
      <c r="C19338" s="3">
        <v>784.32989899999995</v>
      </c>
      <c r="D19338" s="2"/>
    </row>
    <row r="19339" spans="1:4" x14ac:dyDescent="0.25">
      <c r="A19339" s="2">
        <v>540</v>
      </c>
      <c r="B19339">
        <v>21328</v>
      </c>
      <c r="C19339" s="3">
        <v>3873.447627</v>
      </c>
      <c r="D19339" s="2"/>
    </row>
    <row r="19340" spans="1:4" x14ac:dyDescent="0.25">
      <c r="A19340" s="2">
        <v>540</v>
      </c>
      <c r="B19340">
        <v>21329</v>
      </c>
      <c r="C19340" s="3">
        <v>1681.6032339999999</v>
      </c>
      <c r="D19340" s="2"/>
    </row>
    <row r="19341" spans="1:4" x14ac:dyDescent="0.25">
      <c r="A19341" s="2">
        <v>540</v>
      </c>
      <c r="B19341">
        <v>21330</v>
      </c>
      <c r="C19341" s="3">
        <v>2123.80681</v>
      </c>
      <c r="D19341" s="2"/>
    </row>
    <row r="19342" spans="1:4" x14ac:dyDescent="0.25">
      <c r="A19342" s="2">
        <v>540</v>
      </c>
      <c r="B19342">
        <v>21331</v>
      </c>
      <c r="C19342" s="3">
        <v>1834.542737</v>
      </c>
      <c r="D19342" s="2"/>
    </row>
    <row r="19343" spans="1:4" x14ac:dyDescent="0.25">
      <c r="A19343" s="2">
        <v>540</v>
      </c>
      <c r="B19343">
        <v>21332</v>
      </c>
      <c r="C19343" s="3">
        <v>869.25914299999999</v>
      </c>
      <c r="D19343" s="2"/>
    </row>
    <row r="19344" spans="1:4" x14ac:dyDescent="0.25">
      <c r="A19344" s="2">
        <v>540</v>
      </c>
      <c r="B19344">
        <v>21333</v>
      </c>
      <c r="C19344" s="3">
        <v>2442.4358480000001</v>
      </c>
      <c r="D19344" s="2"/>
    </row>
    <row r="19345" spans="1:4" x14ac:dyDescent="0.25">
      <c r="A19345" s="2">
        <v>540</v>
      </c>
      <c r="B19345">
        <v>21334</v>
      </c>
      <c r="C19345" s="3">
        <v>146.951942</v>
      </c>
      <c r="D19345" s="2"/>
    </row>
    <row r="19346" spans="1:4" x14ac:dyDescent="0.25">
      <c r="A19346" s="2">
        <v>540</v>
      </c>
      <c r="B19346">
        <v>21335</v>
      </c>
      <c r="C19346" s="3">
        <v>953.19291199999998</v>
      </c>
      <c r="D19346" s="2"/>
    </row>
    <row r="19347" spans="1:4" x14ac:dyDescent="0.25">
      <c r="A19347" s="2">
        <v>540</v>
      </c>
      <c r="B19347">
        <v>21336</v>
      </c>
      <c r="C19347" s="3">
        <v>1699.3923870000001</v>
      </c>
      <c r="D19347" s="2"/>
    </row>
    <row r="19348" spans="1:4" x14ac:dyDescent="0.25">
      <c r="A19348" s="2">
        <v>540</v>
      </c>
      <c r="B19348">
        <v>21337</v>
      </c>
      <c r="C19348" s="3">
        <v>6512.9880370000001</v>
      </c>
      <c r="D19348" s="2"/>
    </row>
    <row r="19349" spans="1:4" x14ac:dyDescent="0.25">
      <c r="A19349" s="2">
        <v>540</v>
      </c>
      <c r="B19349">
        <v>21338</v>
      </c>
      <c r="C19349" s="3">
        <v>1640.1030109999999</v>
      </c>
      <c r="D19349" s="2"/>
    </row>
    <row r="19350" spans="1:4" x14ac:dyDescent="0.25">
      <c r="A19350" s="2">
        <v>540</v>
      </c>
      <c r="B19350">
        <v>21339</v>
      </c>
      <c r="C19350" s="3">
        <v>77.588237000000007</v>
      </c>
      <c r="D19350" s="2"/>
    </row>
    <row r="19351" spans="1:4" x14ac:dyDescent="0.25">
      <c r="A19351" s="2">
        <v>540</v>
      </c>
      <c r="B19351">
        <v>21340</v>
      </c>
      <c r="C19351" s="3">
        <v>5980.0447510000004</v>
      </c>
      <c r="D19351" s="2"/>
    </row>
    <row r="19352" spans="1:4" x14ac:dyDescent="0.25">
      <c r="A19352" s="2">
        <v>540</v>
      </c>
      <c r="B19352">
        <v>21341</v>
      </c>
      <c r="C19352" s="3">
        <v>571.741849</v>
      </c>
      <c r="D19352" s="2"/>
    </row>
    <row r="19353" spans="1:4" x14ac:dyDescent="0.25">
      <c r="A19353" s="2">
        <v>540</v>
      </c>
      <c r="B19353">
        <v>21342</v>
      </c>
      <c r="C19353" s="3">
        <v>2296.829178</v>
      </c>
      <c r="D19353" s="2"/>
    </row>
    <row r="19354" spans="1:4" x14ac:dyDescent="0.25">
      <c r="A19354" s="2">
        <v>540</v>
      </c>
      <c r="B19354">
        <v>21343</v>
      </c>
      <c r="C19354" s="3">
        <v>5496.396839</v>
      </c>
      <c r="D19354" s="2"/>
    </row>
    <row r="19355" spans="1:4" x14ac:dyDescent="0.25">
      <c r="A19355" s="2">
        <v>540</v>
      </c>
      <c r="B19355">
        <v>21344</v>
      </c>
      <c r="C19355" s="3">
        <v>2767.9521789999999</v>
      </c>
      <c r="D19355" s="2"/>
    </row>
    <row r="19356" spans="1:4" x14ac:dyDescent="0.25">
      <c r="A19356" s="2">
        <v>540</v>
      </c>
      <c r="B19356">
        <v>21346</v>
      </c>
      <c r="C19356" s="3">
        <v>9095.9746529999993</v>
      </c>
      <c r="D19356" s="2"/>
    </row>
    <row r="19357" spans="1:4" x14ac:dyDescent="0.25">
      <c r="A19357" s="2">
        <v>540</v>
      </c>
      <c r="B19357">
        <v>21347</v>
      </c>
      <c r="C19357" s="3">
        <v>8432.0654859999995</v>
      </c>
      <c r="D19357" s="2"/>
    </row>
    <row r="19358" spans="1:4" x14ac:dyDescent="0.25">
      <c r="A19358" s="2">
        <v>540</v>
      </c>
      <c r="B19358">
        <v>21348</v>
      </c>
      <c r="C19358" s="3">
        <v>82.454438999999994</v>
      </c>
      <c r="D19358" s="2"/>
    </row>
    <row r="19359" spans="1:4" x14ac:dyDescent="0.25">
      <c r="A19359" s="2">
        <v>540</v>
      </c>
      <c r="B19359">
        <v>21349</v>
      </c>
      <c r="C19359" s="3">
        <v>264.02917300000001</v>
      </c>
      <c r="D19359" s="2"/>
    </row>
    <row r="19360" spans="1:4" x14ac:dyDescent="0.25">
      <c r="A19360" s="2">
        <v>540</v>
      </c>
      <c r="B19360">
        <v>21350</v>
      </c>
      <c r="C19360" s="3">
        <v>168.94672</v>
      </c>
      <c r="D19360" s="2"/>
    </row>
    <row r="19361" spans="1:4" x14ac:dyDescent="0.25">
      <c r="A19361" s="2">
        <v>540</v>
      </c>
      <c r="B19361">
        <v>21351</v>
      </c>
      <c r="C19361" s="3">
        <v>4502.5918499999998</v>
      </c>
      <c r="D19361" s="2"/>
    </row>
    <row r="19362" spans="1:4" x14ac:dyDescent="0.25">
      <c r="A19362" s="2">
        <v>540</v>
      </c>
      <c r="B19362">
        <v>21352</v>
      </c>
      <c r="C19362" s="3">
        <v>1097.838861</v>
      </c>
      <c r="D19362" s="2"/>
    </row>
    <row r="19363" spans="1:4" x14ac:dyDescent="0.25">
      <c r="A19363" s="2">
        <v>540</v>
      </c>
      <c r="B19363">
        <v>21353</v>
      </c>
      <c r="C19363" s="3">
        <v>819.077268</v>
      </c>
      <c r="D19363" s="2"/>
    </row>
    <row r="19364" spans="1:4" x14ac:dyDescent="0.25">
      <c r="A19364" s="2">
        <v>540</v>
      </c>
      <c r="B19364">
        <v>21354</v>
      </c>
      <c r="C19364" s="3">
        <v>6163.1220759999997</v>
      </c>
      <c r="D19364" s="2"/>
    </row>
    <row r="19365" spans="1:4" x14ac:dyDescent="0.25">
      <c r="A19365" s="2">
        <v>540</v>
      </c>
      <c r="B19365">
        <v>21355</v>
      </c>
      <c r="C19365" s="3">
        <v>3275.0159760000001</v>
      </c>
      <c r="D19365" s="2"/>
    </row>
    <row r="19366" spans="1:4" x14ac:dyDescent="0.25">
      <c r="A19366" s="2">
        <v>540</v>
      </c>
      <c r="B19366">
        <v>21356</v>
      </c>
      <c r="C19366" s="3">
        <v>1293.171137</v>
      </c>
      <c r="D19366" s="2"/>
    </row>
    <row r="19367" spans="1:4" x14ac:dyDescent="0.25">
      <c r="A19367" s="2">
        <v>540</v>
      </c>
      <c r="B19367">
        <v>21357</v>
      </c>
      <c r="C19367" s="3">
        <v>1847.1604990000001</v>
      </c>
      <c r="D19367" s="2"/>
    </row>
    <row r="19368" spans="1:4" x14ac:dyDescent="0.25">
      <c r="A19368" s="2">
        <v>540</v>
      </c>
      <c r="B19368">
        <v>21358</v>
      </c>
      <c r="C19368" s="3">
        <v>2400.8693819999999</v>
      </c>
      <c r="D19368" s="2"/>
    </row>
    <row r="19369" spans="1:4" x14ac:dyDescent="0.25">
      <c r="A19369" s="2">
        <v>540</v>
      </c>
      <c r="B19369">
        <v>21359</v>
      </c>
      <c r="C19369" s="3">
        <v>2409.7633070000002</v>
      </c>
      <c r="D19369" s="2"/>
    </row>
    <row r="19370" spans="1:4" x14ac:dyDescent="0.25">
      <c r="A19370" s="2">
        <v>540</v>
      </c>
      <c r="B19370">
        <v>21360</v>
      </c>
      <c r="C19370" s="3">
        <v>987.80521199999998</v>
      </c>
      <c r="D19370" s="2"/>
    </row>
    <row r="19371" spans="1:4" x14ac:dyDescent="0.25">
      <c r="A19371" s="2">
        <v>540</v>
      </c>
      <c r="B19371">
        <v>21361</v>
      </c>
      <c r="C19371" s="3">
        <v>933.19571299999996</v>
      </c>
      <c r="D19371" s="2"/>
    </row>
    <row r="19372" spans="1:4" x14ac:dyDescent="0.25">
      <c r="A19372" s="2">
        <v>540</v>
      </c>
      <c r="B19372">
        <v>21362</v>
      </c>
      <c r="C19372" s="3">
        <v>2368.918439</v>
      </c>
      <c r="D19372" s="2"/>
    </row>
    <row r="19373" spans="1:4" x14ac:dyDescent="0.25">
      <c r="A19373" s="2">
        <v>540</v>
      </c>
      <c r="B19373">
        <v>21363</v>
      </c>
      <c r="C19373" s="3">
        <v>4353.476216</v>
      </c>
      <c r="D19373" s="2"/>
    </row>
    <row r="19374" spans="1:4" x14ac:dyDescent="0.25">
      <c r="A19374" s="2">
        <v>540</v>
      </c>
      <c r="B19374">
        <v>21364</v>
      </c>
      <c r="C19374" s="3">
        <v>9670.3811530000003</v>
      </c>
      <c r="D19374" s="2"/>
    </row>
    <row r="19375" spans="1:4" x14ac:dyDescent="0.25">
      <c r="A19375" s="2">
        <v>540</v>
      </c>
      <c r="B19375">
        <v>21365</v>
      </c>
      <c r="C19375" s="3">
        <v>3531.759055</v>
      </c>
      <c r="D19375" s="2"/>
    </row>
    <row r="19376" spans="1:4" x14ac:dyDescent="0.25">
      <c r="A19376" s="2">
        <v>540</v>
      </c>
      <c r="B19376">
        <v>21366</v>
      </c>
      <c r="C19376" s="3">
        <v>6724.832821</v>
      </c>
      <c r="D19376" s="2"/>
    </row>
    <row r="19377" spans="1:4" x14ac:dyDescent="0.25">
      <c r="A19377" s="2">
        <v>540</v>
      </c>
      <c r="B19377">
        <v>21368</v>
      </c>
      <c r="C19377" s="3">
        <v>4219.4686000000002</v>
      </c>
      <c r="D19377" s="2"/>
    </row>
    <row r="19378" spans="1:4" x14ac:dyDescent="0.25">
      <c r="A19378" s="2">
        <v>540</v>
      </c>
      <c r="B19378">
        <v>21369</v>
      </c>
      <c r="C19378" s="3">
        <v>193.70001099999999</v>
      </c>
      <c r="D19378" s="2"/>
    </row>
    <row r="19379" spans="1:4" x14ac:dyDescent="0.25">
      <c r="A19379" s="2">
        <v>540</v>
      </c>
      <c r="B19379">
        <v>21370</v>
      </c>
      <c r="C19379" s="3">
        <v>4633.1204600000001</v>
      </c>
      <c r="D19379" s="2"/>
    </row>
    <row r="19380" spans="1:4" x14ac:dyDescent="0.25">
      <c r="A19380" s="2">
        <v>540</v>
      </c>
      <c r="B19380">
        <v>21371</v>
      </c>
      <c r="C19380" s="3">
        <v>332.32973299999998</v>
      </c>
      <c r="D19380" s="2"/>
    </row>
    <row r="19381" spans="1:4" x14ac:dyDescent="0.25">
      <c r="A19381" s="2">
        <v>540</v>
      </c>
      <c r="B19381">
        <v>21372</v>
      </c>
      <c r="C19381" s="3">
        <v>2494.5481639999998</v>
      </c>
      <c r="D19381" s="2"/>
    </row>
    <row r="19382" spans="1:4" x14ac:dyDescent="0.25">
      <c r="A19382" s="2">
        <v>540</v>
      </c>
      <c r="B19382">
        <v>21373</v>
      </c>
      <c r="C19382" s="3">
        <v>3162.3799519999998</v>
      </c>
      <c r="D19382" s="2"/>
    </row>
    <row r="19383" spans="1:4" x14ac:dyDescent="0.25">
      <c r="A19383" s="2">
        <v>540</v>
      </c>
      <c r="B19383">
        <v>21374</v>
      </c>
      <c r="C19383" s="3">
        <v>1013.987659</v>
      </c>
      <c r="D19383" s="2"/>
    </row>
    <row r="19384" spans="1:4" x14ac:dyDescent="0.25">
      <c r="A19384" s="2">
        <v>540</v>
      </c>
      <c r="B19384">
        <v>21375</v>
      </c>
      <c r="C19384" s="3">
        <v>1896.1717450000001</v>
      </c>
      <c r="D19384" s="2"/>
    </row>
    <row r="19385" spans="1:4" x14ac:dyDescent="0.25">
      <c r="A19385" s="2">
        <v>540</v>
      </c>
      <c r="B19385">
        <v>21376</v>
      </c>
      <c r="C19385" s="3">
        <v>2335.3115520000001</v>
      </c>
      <c r="D19385" s="2"/>
    </row>
    <row r="19386" spans="1:4" x14ac:dyDescent="0.25">
      <c r="A19386" s="2">
        <v>540</v>
      </c>
      <c r="B19386">
        <v>21377</v>
      </c>
      <c r="C19386" s="3">
        <v>2082.8795329999998</v>
      </c>
      <c r="D19386" s="2"/>
    </row>
    <row r="19387" spans="1:4" x14ac:dyDescent="0.25">
      <c r="A19387" s="2">
        <v>540</v>
      </c>
      <c r="B19387">
        <v>21378</v>
      </c>
      <c r="C19387" s="3">
        <v>173.203003</v>
      </c>
      <c r="D19387" s="2"/>
    </row>
    <row r="19388" spans="1:4" x14ac:dyDescent="0.25">
      <c r="A19388" s="2">
        <v>540</v>
      </c>
      <c r="B19388">
        <v>21380</v>
      </c>
      <c r="C19388" s="3">
        <v>6831.7645640000001</v>
      </c>
      <c r="D19388" s="2"/>
    </row>
    <row r="19389" spans="1:4" x14ac:dyDescent="0.25">
      <c r="A19389" s="2">
        <v>540</v>
      </c>
      <c r="B19389">
        <v>21381</v>
      </c>
      <c r="C19389" s="3">
        <v>949.08964700000001</v>
      </c>
      <c r="D19389" s="2"/>
    </row>
    <row r="19390" spans="1:4" x14ac:dyDescent="0.25">
      <c r="A19390" s="2">
        <v>540</v>
      </c>
      <c r="B19390">
        <v>21382</v>
      </c>
      <c r="C19390" s="3">
        <v>173.622432</v>
      </c>
      <c r="D19390" s="2"/>
    </row>
    <row r="19391" spans="1:4" x14ac:dyDescent="0.25">
      <c r="A19391" s="2">
        <v>540</v>
      </c>
      <c r="B19391">
        <v>21383</v>
      </c>
      <c r="C19391" s="3">
        <v>862.03285700000004</v>
      </c>
      <c r="D19391" s="2"/>
    </row>
    <row r="19392" spans="1:4" x14ac:dyDescent="0.25">
      <c r="A19392" s="2">
        <v>540</v>
      </c>
      <c r="B19392">
        <v>21384</v>
      </c>
      <c r="C19392" s="3">
        <v>1874.6077</v>
      </c>
      <c r="D19392" s="2"/>
    </row>
    <row r="19393" spans="1:4" x14ac:dyDescent="0.25">
      <c r="A19393" s="2">
        <v>540</v>
      </c>
      <c r="B19393">
        <v>21385</v>
      </c>
      <c r="C19393" s="3">
        <v>10907.897057</v>
      </c>
      <c r="D19393" s="2"/>
    </row>
    <row r="19394" spans="1:4" x14ac:dyDescent="0.25">
      <c r="A19394" s="2">
        <v>540</v>
      </c>
      <c r="B19394">
        <v>21386</v>
      </c>
      <c r="C19394" s="3">
        <v>6863.5791090000002</v>
      </c>
      <c r="D19394" s="2"/>
    </row>
    <row r="19395" spans="1:4" x14ac:dyDescent="0.25">
      <c r="A19395" s="2">
        <v>540</v>
      </c>
      <c r="B19395">
        <v>21387</v>
      </c>
      <c r="C19395" s="3">
        <v>7862.1760160000003</v>
      </c>
      <c r="D19395" s="2"/>
    </row>
    <row r="19396" spans="1:4" x14ac:dyDescent="0.25">
      <c r="A19396" s="2">
        <v>540</v>
      </c>
      <c r="B19396">
        <v>21388</v>
      </c>
      <c r="C19396" s="3">
        <v>3116.038998</v>
      </c>
      <c r="D19396" s="2"/>
    </row>
    <row r="19397" spans="1:4" x14ac:dyDescent="0.25">
      <c r="A19397" s="2">
        <v>540</v>
      </c>
      <c r="B19397">
        <v>21389</v>
      </c>
      <c r="C19397" s="3">
        <v>3265.6026200000001</v>
      </c>
      <c r="D19397" s="2"/>
    </row>
    <row r="19398" spans="1:4" x14ac:dyDescent="0.25">
      <c r="A19398" s="2">
        <v>540</v>
      </c>
      <c r="B19398">
        <v>21390</v>
      </c>
      <c r="C19398" s="3">
        <v>1749.724665</v>
      </c>
      <c r="D19398" s="2"/>
    </row>
    <row r="19399" spans="1:4" x14ac:dyDescent="0.25">
      <c r="A19399" s="2">
        <v>540</v>
      </c>
      <c r="B19399">
        <v>21391</v>
      </c>
      <c r="C19399" s="3">
        <v>7606.5623690000002</v>
      </c>
      <c r="D19399" s="2"/>
    </row>
    <row r="19400" spans="1:4" x14ac:dyDescent="0.25">
      <c r="A19400" s="2">
        <v>540</v>
      </c>
      <c r="B19400">
        <v>21392</v>
      </c>
      <c r="C19400" s="3">
        <v>2044.783807</v>
      </c>
      <c r="D19400" s="2"/>
    </row>
    <row r="19401" spans="1:4" x14ac:dyDescent="0.25">
      <c r="A19401" s="2">
        <v>540</v>
      </c>
      <c r="B19401">
        <v>21393</v>
      </c>
      <c r="C19401" s="3">
        <v>15637.923264999999</v>
      </c>
      <c r="D19401" s="2"/>
    </row>
    <row r="19402" spans="1:4" x14ac:dyDescent="0.25">
      <c r="A19402" s="2">
        <v>540</v>
      </c>
      <c r="B19402">
        <v>21394</v>
      </c>
      <c r="C19402" s="3">
        <v>10889.148529</v>
      </c>
      <c r="D19402" s="2"/>
    </row>
    <row r="19403" spans="1:4" x14ac:dyDescent="0.25">
      <c r="A19403" s="2">
        <v>540</v>
      </c>
      <c r="B19403">
        <v>21395</v>
      </c>
      <c r="C19403" s="3">
        <v>1200.230753</v>
      </c>
      <c r="D19403" s="2"/>
    </row>
    <row r="19404" spans="1:4" x14ac:dyDescent="0.25">
      <c r="A19404" s="2">
        <v>540</v>
      </c>
      <c r="B19404">
        <v>21396</v>
      </c>
      <c r="C19404" s="3">
        <v>9633.8536189999995</v>
      </c>
      <c r="D19404" s="2"/>
    </row>
    <row r="19405" spans="1:4" x14ac:dyDescent="0.25">
      <c r="A19405" s="2">
        <v>540</v>
      </c>
      <c r="B19405">
        <v>21397</v>
      </c>
      <c r="C19405" s="3">
        <v>11722.377672000001</v>
      </c>
      <c r="D19405" s="2"/>
    </row>
    <row r="19406" spans="1:4" x14ac:dyDescent="0.25">
      <c r="A19406" s="2">
        <v>540</v>
      </c>
      <c r="B19406">
        <v>21398</v>
      </c>
      <c r="C19406" s="3">
        <v>888.78295900000001</v>
      </c>
      <c r="D19406" s="2"/>
    </row>
    <row r="19407" spans="1:4" x14ac:dyDescent="0.25">
      <c r="A19407" s="2">
        <v>540</v>
      </c>
      <c r="B19407">
        <v>21400</v>
      </c>
      <c r="C19407" s="3">
        <v>6685.8008250000003</v>
      </c>
      <c r="D19407" s="2"/>
    </row>
    <row r="19408" spans="1:4" x14ac:dyDescent="0.25">
      <c r="A19408" s="2">
        <v>540</v>
      </c>
      <c r="B19408">
        <v>21401</v>
      </c>
      <c r="C19408" s="3">
        <v>4658.6444970000002</v>
      </c>
      <c r="D19408" s="2"/>
    </row>
    <row r="19409" spans="1:4" x14ac:dyDescent="0.25">
      <c r="A19409" s="2">
        <v>540</v>
      </c>
      <c r="B19409">
        <v>21402</v>
      </c>
      <c r="C19409" s="3">
        <v>18536.257663</v>
      </c>
      <c r="D19409" s="2"/>
    </row>
    <row r="19410" spans="1:4" x14ac:dyDescent="0.25">
      <c r="A19410" s="2">
        <v>540</v>
      </c>
      <c r="B19410">
        <v>21403</v>
      </c>
      <c r="C19410" s="3">
        <v>5379.8341309999996</v>
      </c>
      <c r="D19410" s="2"/>
    </row>
    <row r="19411" spans="1:4" x14ac:dyDescent="0.25">
      <c r="A19411" s="2">
        <v>540</v>
      </c>
      <c r="B19411">
        <v>21404</v>
      </c>
      <c r="C19411" s="3">
        <v>5647.7175200000001</v>
      </c>
      <c r="D19411" s="2"/>
    </row>
    <row r="19412" spans="1:4" x14ac:dyDescent="0.25">
      <c r="A19412" s="2">
        <v>540</v>
      </c>
      <c r="B19412">
        <v>21405</v>
      </c>
      <c r="C19412" s="3">
        <v>2900.7684020000002</v>
      </c>
      <c r="D19412" s="2"/>
    </row>
    <row r="19413" spans="1:4" x14ac:dyDescent="0.25">
      <c r="A19413" s="2">
        <v>540</v>
      </c>
      <c r="B19413">
        <v>21406</v>
      </c>
      <c r="C19413" s="3">
        <v>2543.2401599999998</v>
      </c>
      <c r="D19413" s="2"/>
    </row>
    <row r="19414" spans="1:4" x14ac:dyDescent="0.25">
      <c r="A19414" s="2">
        <v>540</v>
      </c>
      <c r="B19414">
        <v>21407</v>
      </c>
      <c r="C19414" s="3">
        <v>3425.0511449999999</v>
      </c>
      <c r="D19414" s="2"/>
    </row>
    <row r="19415" spans="1:4" x14ac:dyDescent="0.25">
      <c r="A19415" s="2">
        <v>540</v>
      </c>
      <c r="B19415">
        <v>21408</v>
      </c>
      <c r="C19415" s="3">
        <v>1140.556605</v>
      </c>
      <c r="D19415" s="2"/>
    </row>
    <row r="19416" spans="1:4" x14ac:dyDescent="0.25">
      <c r="A19416" s="2">
        <v>540</v>
      </c>
      <c r="B19416">
        <v>21409</v>
      </c>
      <c r="C19416" s="3">
        <v>5043.9725930000004</v>
      </c>
      <c r="D19416" s="2"/>
    </row>
    <row r="19417" spans="1:4" x14ac:dyDescent="0.25">
      <c r="A19417" s="2">
        <v>540</v>
      </c>
      <c r="B19417">
        <v>21410</v>
      </c>
      <c r="C19417" s="3">
        <v>1811.361388</v>
      </c>
      <c r="D19417" s="2"/>
    </row>
    <row r="19418" spans="1:4" x14ac:dyDescent="0.25">
      <c r="A19418" s="2">
        <v>540</v>
      </c>
      <c r="B19418">
        <v>21411</v>
      </c>
      <c r="C19418" s="3">
        <v>3738.3094970000002</v>
      </c>
      <c r="D19418" s="2"/>
    </row>
    <row r="19419" spans="1:4" x14ac:dyDescent="0.25">
      <c r="A19419" s="2">
        <v>540</v>
      </c>
      <c r="B19419">
        <v>21412</v>
      </c>
      <c r="C19419" s="3">
        <v>1364.8202120000001</v>
      </c>
      <c r="D19419" s="2"/>
    </row>
    <row r="19420" spans="1:4" x14ac:dyDescent="0.25">
      <c r="A19420" s="2">
        <v>540</v>
      </c>
      <c r="B19420">
        <v>21413</v>
      </c>
      <c r="C19420" s="3">
        <v>712.74730599999998</v>
      </c>
      <c r="D19420" s="2"/>
    </row>
    <row r="19421" spans="1:4" x14ac:dyDescent="0.25">
      <c r="A19421" s="2">
        <v>540</v>
      </c>
      <c r="B19421">
        <v>21414</v>
      </c>
      <c r="C19421" s="3">
        <v>462.06995699999999</v>
      </c>
      <c r="D19421" s="2"/>
    </row>
    <row r="19422" spans="1:4" x14ac:dyDescent="0.25">
      <c r="A19422" s="2">
        <v>540</v>
      </c>
      <c r="B19422">
        <v>21415</v>
      </c>
      <c r="C19422" s="3">
        <v>1953.159032</v>
      </c>
      <c r="D19422" s="2"/>
    </row>
    <row r="19423" spans="1:4" x14ac:dyDescent="0.25">
      <c r="A19423" s="2">
        <v>540</v>
      </c>
      <c r="B19423">
        <v>21416</v>
      </c>
      <c r="C19423" s="3">
        <v>172.96749299999999</v>
      </c>
      <c r="D19423" s="2"/>
    </row>
    <row r="19424" spans="1:4" x14ac:dyDescent="0.25">
      <c r="A19424" s="2">
        <v>540</v>
      </c>
      <c r="B19424">
        <v>21417</v>
      </c>
      <c r="C19424" s="3">
        <v>3519.8949830000001</v>
      </c>
      <c r="D19424" s="2"/>
    </row>
    <row r="19425" spans="1:4" x14ac:dyDescent="0.25">
      <c r="A19425" s="2">
        <v>540</v>
      </c>
      <c r="B19425">
        <v>21418</v>
      </c>
      <c r="C19425" s="3">
        <v>2403.065987</v>
      </c>
      <c r="D19425" s="2"/>
    </row>
    <row r="19426" spans="1:4" x14ac:dyDescent="0.25">
      <c r="A19426" s="2">
        <v>540</v>
      </c>
      <c r="B19426">
        <v>21419</v>
      </c>
      <c r="C19426" s="3">
        <v>16508.993133</v>
      </c>
      <c r="D19426" s="2"/>
    </row>
    <row r="19427" spans="1:4" x14ac:dyDescent="0.25">
      <c r="A19427" s="2">
        <v>540</v>
      </c>
      <c r="B19427">
        <v>21420</v>
      </c>
      <c r="C19427" s="3">
        <v>2245.2018560000001</v>
      </c>
      <c r="D19427" s="2"/>
    </row>
    <row r="19428" spans="1:4" x14ac:dyDescent="0.25">
      <c r="A19428" s="2">
        <v>540</v>
      </c>
      <c r="B19428">
        <v>21421</v>
      </c>
      <c r="C19428" s="3">
        <v>1835.2634909999999</v>
      </c>
      <c r="D19428" s="2"/>
    </row>
    <row r="19429" spans="1:4" x14ac:dyDescent="0.25">
      <c r="A19429" s="2">
        <v>540</v>
      </c>
      <c r="B19429">
        <v>21422</v>
      </c>
      <c r="C19429" s="3">
        <v>8826.9257319999997</v>
      </c>
      <c r="D19429" s="2"/>
    </row>
    <row r="19430" spans="1:4" x14ac:dyDescent="0.25">
      <c r="A19430" s="2">
        <v>540</v>
      </c>
      <c r="B19430">
        <v>21423</v>
      </c>
      <c r="C19430" s="3">
        <v>276.79827299999999</v>
      </c>
      <c r="D19430" s="2"/>
    </row>
    <row r="19431" spans="1:4" x14ac:dyDescent="0.25">
      <c r="A19431" s="2">
        <v>540</v>
      </c>
      <c r="B19431">
        <v>21424</v>
      </c>
      <c r="C19431" s="3">
        <v>1353.85231</v>
      </c>
      <c r="D19431" s="2"/>
    </row>
    <row r="19432" spans="1:4" x14ac:dyDescent="0.25">
      <c r="A19432" s="2">
        <v>540</v>
      </c>
      <c r="B19432">
        <v>21425</v>
      </c>
      <c r="C19432" s="3">
        <v>3984.52637</v>
      </c>
      <c r="D19432" s="2"/>
    </row>
    <row r="19433" spans="1:4" x14ac:dyDescent="0.25">
      <c r="A19433" s="2">
        <v>540</v>
      </c>
      <c r="B19433">
        <v>21426</v>
      </c>
      <c r="C19433" s="3">
        <v>6389.4786340000001</v>
      </c>
      <c r="D19433" s="2"/>
    </row>
    <row r="19434" spans="1:4" x14ac:dyDescent="0.25">
      <c r="A19434" s="2">
        <v>540</v>
      </c>
      <c r="B19434">
        <v>21427</v>
      </c>
      <c r="C19434" s="3">
        <v>5065.3576830000002</v>
      </c>
      <c r="D19434" s="2"/>
    </row>
    <row r="19435" spans="1:4" x14ac:dyDescent="0.25">
      <c r="A19435" s="2">
        <v>540</v>
      </c>
      <c r="B19435">
        <v>21428</v>
      </c>
      <c r="C19435" s="3">
        <v>680.24522000000002</v>
      </c>
      <c r="D19435" s="2"/>
    </row>
    <row r="19436" spans="1:4" x14ac:dyDescent="0.25">
      <c r="A19436" s="2">
        <v>540</v>
      </c>
      <c r="B19436">
        <v>21429</v>
      </c>
      <c r="C19436" s="3">
        <v>2283.1189730000001</v>
      </c>
      <c r="D19436" s="2"/>
    </row>
    <row r="19437" spans="1:4" x14ac:dyDescent="0.25">
      <c r="A19437" s="2">
        <v>540</v>
      </c>
      <c r="B19437">
        <v>21430</v>
      </c>
      <c r="C19437" s="3">
        <v>4412.7824920000003</v>
      </c>
      <c r="D19437" s="2"/>
    </row>
    <row r="19438" spans="1:4" x14ac:dyDescent="0.25">
      <c r="A19438" s="2">
        <v>540</v>
      </c>
      <c r="B19438">
        <v>21431</v>
      </c>
      <c r="C19438" s="3">
        <v>16158.984485999999</v>
      </c>
      <c r="D19438" s="2"/>
    </row>
    <row r="19439" spans="1:4" x14ac:dyDescent="0.25">
      <c r="A19439" s="2">
        <v>540</v>
      </c>
      <c r="B19439">
        <v>21432</v>
      </c>
      <c r="C19439" s="3">
        <v>2724.9700309999998</v>
      </c>
      <c r="D19439" s="2"/>
    </row>
    <row r="19440" spans="1:4" x14ac:dyDescent="0.25">
      <c r="A19440" s="2">
        <v>540</v>
      </c>
      <c r="B19440">
        <v>21434</v>
      </c>
      <c r="C19440" s="3">
        <v>1030.553435</v>
      </c>
      <c r="D19440" s="2"/>
    </row>
    <row r="19441" spans="1:4" x14ac:dyDescent="0.25">
      <c r="A19441" s="2">
        <v>540</v>
      </c>
      <c r="B19441">
        <v>21435</v>
      </c>
      <c r="C19441" s="3">
        <v>966.97489700000006</v>
      </c>
      <c r="D19441" s="2"/>
    </row>
    <row r="19442" spans="1:4" x14ac:dyDescent="0.25">
      <c r="A19442" s="2">
        <v>540</v>
      </c>
      <c r="B19442">
        <v>21436</v>
      </c>
      <c r="C19442" s="3">
        <v>1104.0187350000001</v>
      </c>
      <c r="D19442" s="2"/>
    </row>
    <row r="19443" spans="1:4" x14ac:dyDescent="0.25">
      <c r="A19443" s="2">
        <v>540</v>
      </c>
      <c r="B19443">
        <v>21437</v>
      </c>
      <c r="C19443" s="3">
        <v>2629.325347</v>
      </c>
      <c r="D19443" s="2"/>
    </row>
    <row r="19444" spans="1:4" x14ac:dyDescent="0.25">
      <c r="A19444" s="2">
        <v>540</v>
      </c>
      <c r="B19444">
        <v>21438</v>
      </c>
      <c r="C19444" s="3">
        <v>7869.4299350000001</v>
      </c>
      <c r="D19444" s="2"/>
    </row>
    <row r="19445" spans="1:4" x14ac:dyDescent="0.25">
      <c r="A19445" s="2">
        <v>540</v>
      </c>
      <c r="B19445">
        <v>21439</v>
      </c>
      <c r="C19445" s="3">
        <v>2288.203814</v>
      </c>
      <c r="D19445" s="2"/>
    </row>
    <row r="19446" spans="1:4" x14ac:dyDescent="0.25">
      <c r="A19446" s="2">
        <v>540</v>
      </c>
      <c r="B19446">
        <v>21440</v>
      </c>
      <c r="C19446" s="3">
        <v>3249.4742630000001</v>
      </c>
      <c r="D19446" s="2"/>
    </row>
    <row r="19447" spans="1:4" x14ac:dyDescent="0.25">
      <c r="A19447" s="2">
        <v>540</v>
      </c>
      <c r="B19447">
        <v>21441</v>
      </c>
      <c r="C19447" s="3">
        <v>4423.5023979999996</v>
      </c>
      <c r="D19447" s="2"/>
    </row>
    <row r="19448" spans="1:4" x14ac:dyDescent="0.25">
      <c r="A19448" s="2">
        <v>540</v>
      </c>
      <c r="B19448">
        <v>21442</v>
      </c>
      <c r="C19448" s="3">
        <v>2201.7029069999999</v>
      </c>
      <c r="D19448" s="2"/>
    </row>
    <row r="19449" spans="1:4" x14ac:dyDescent="0.25">
      <c r="A19449" s="2">
        <v>540</v>
      </c>
      <c r="B19449">
        <v>21443</v>
      </c>
      <c r="C19449" s="3">
        <v>4334.8149910000002</v>
      </c>
      <c r="D19449" s="2"/>
    </row>
    <row r="19450" spans="1:4" x14ac:dyDescent="0.25">
      <c r="A19450" s="2">
        <v>540</v>
      </c>
      <c r="B19450">
        <v>21444</v>
      </c>
      <c r="C19450" s="3">
        <v>4910.3202330000004</v>
      </c>
      <c r="D19450" s="2"/>
    </row>
    <row r="19451" spans="1:4" x14ac:dyDescent="0.25">
      <c r="A19451" s="2">
        <v>540</v>
      </c>
      <c r="B19451">
        <v>21445</v>
      </c>
      <c r="C19451" s="3">
        <v>6935.8115170000001</v>
      </c>
      <c r="D19451" s="2"/>
    </row>
    <row r="19452" spans="1:4" x14ac:dyDescent="0.25">
      <c r="A19452" s="2">
        <v>540</v>
      </c>
      <c r="B19452">
        <v>21446</v>
      </c>
      <c r="C19452" s="3">
        <v>22.924320999999999</v>
      </c>
      <c r="D19452" s="2"/>
    </row>
    <row r="19453" spans="1:4" x14ac:dyDescent="0.25">
      <c r="A19453" s="2">
        <v>540</v>
      </c>
      <c r="B19453">
        <v>21447</v>
      </c>
      <c r="C19453" s="3">
        <v>1381.6685070000001</v>
      </c>
      <c r="D19453" s="2"/>
    </row>
    <row r="19454" spans="1:4" x14ac:dyDescent="0.25">
      <c r="A19454" s="2">
        <v>540</v>
      </c>
      <c r="B19454">
        <v>21448</v>
      </c>
      <c r="C19454" s="3">
        <v>2751.4468189999998</v>
      </c>
      <c r="D19454" s="2"/>
    </row>
    <row r="19455" spans="1:4" x14ac:dyDescent="0.25">
      <c r="A19455" s="2">
        <v>540</v>
      </c>
      <c r="B19455">
        <v>21449</v>
      </c>
      <c r="C19455" s="3">
        <v>2721.436964</v>
      </c>
      <c r="D19455" s="2"/>
    </row>
    <row r="19456" spans="1:4" x14ac:dyDescent="0.25">
      <c r="A19456" s="2">
        <v>540</v>
      </c>
      <c r="B19456">
        <v>21452</v>
      </c>
      <c r="C19456" s="3">
        <v>490.46232800000001</v>
      </c>
      <c r="D19456" s="2"/>
    </row>
    <row r="19457" spans="1:4" x14ac:dyDescent="0.25">
      <c r="A19457" s="2">
        <v>540</v>
      </c>
      <c r="B19457">
        <v>21453</v>
      </c>
      <c r="C19457" s="3">
        <v>1270.0099499999999</v>
      </c>
      <c r="D19457" s="2"/>
    </row>
    <row r="19458" spans="1:4" x14ac:dyDescent="0.25">
      <c r="A19458" s="2">
        <v>540</v>
      </c>
      <c r="B19458">
        <v>21454</v>
      </c>
      <c r="C19458" s="3">
        <v>1703.456848</v>
      </c>
      <c r="D19458" s="2"/>
    </row>
    <row r="19459" spans="1:4" x14ac:dyDescent="0.25">
      <c r="A19459" s="2">
        <v>540</v>
      </c>
      <c r="B19459">
        <v>21456</v>
      </c>
      <c r="C19459" s="3">
        <v>3728.1231720000001</v>
      </c>
      <c r="D19459" s="2"/>
    </row>
    <row r="19460" spans="1:4" x14ac:dyDescent="0.25">
      <c r="A19460" s="2">
        <v>540</v>
      </c>
      <c r="B19460">
        <v>21457</v>
      </c>
      <c r="C19460" s="3">
        <v>9721.0116209999996</v>
      </c>
      <c r="D19460" s="2"/>
    </row>
    <row r="19461" spans="1:4" x14ac:dyDescent="0.25">
      <c r="A19461" s="2">
        <v>540</v>
      </c>
      <c r="B19461">
        <v>21458</v>
      </c>
      <c r="C19461" s="3">
        <v>10972.470163</v>
      </c>
      <c r="D19461" s="2"/>
    </row>
    <row r="19462" spans="1:4" x14ac:dyDescent="0.25">
      <c r="A19462" s="2">
        <v>540</v>
      </c>
      <c r="B19462">
        <v>21459</v>
      </c>
      <c r="C19462" s="3">
        <v>3063.427803</v>
      </c>
      <c r="D19462" s="2"/>
    </row>
    <row r="19463" spans="1:4" x14ac:dyDescent="0.25">
      <c r="A19463" s="2">
        <v>540</v>
      </c>
      <c r="B19463">
        <v>21460</v>
      </c>
      <c r="C19463" s="3">
        <v>17832.883030000001</v>
      </c>
      <c r="D19463" s="2"/>
    </row>
    <row r="19464" spans="1:4" x14ac:dyDescent="0.25">
      <c r="A19464" s="2">
        <v>540</v>
      </c>
      <c r="B19464">
        <v>21462</v>
      </c>
      <c r="C19464" s="3">
        <v>6133.4106089999996</v>
      </c>
      <c r="D19464" s="2"/>
    </row>
    <row r="19465" spans="1:4" x14ac:dyDescent="0.25">
      <c r="A19465" s="2">
        <v>540</v>
      </c>
      <c r="B19465">
        <v>21463</v>
      </c>
      <c r="C19465" s="3">
        <v>1091.937641</v>
      </c>
      <c r="D19465" s="2"/>
    </row>
    <row r="19466" spans="1:4" x14ac:dyDescent="0.25">
      <c r="A19466" s="2">
        <v>540</v>
      </c>
      <c r="B19466">
        <v>21464</v>
      </c>
      <c r="C19466" s="3">
        <v>0</v>
      </c>
      <c r="D19466" s="2"/>
    </row>
    <row r="19467" spans="1:4" x14ac:dyDescent="0.25">
      <c r="A19467" s="2">
        <v>540</v>
      </c>
      <c r="B19467">
        <v>21465</v>
      </c>
      <c r="C19467" s="3">
        <v>4415.681439</v>
      </c>
      <c r="D19467" s="2"/>
    </row>
    <row r="19468" spans="1:4" x14ac:dyDescent="0.25">
      <c r="A19468" s="2">
        <v>540</v>
      </c>
      <c r="B19468">
        <v>21466</v>
      </c>
      <c r="C19468" s="3">
        <v>1065.3588130000001</v>
      </c>
      <c r="D19468" s="2"/>
    </row>
    <row r="19469" spans="1:4" x14ac:dyDescent="0.25">
      <c r="A19469" s="2">
        <v>540</v>
      </c>
      <c r="B19469">
        <v>21467</v>
      </c>
      <c r="C19469" s="3">
        <v>1684.81999</v>
      </c>
      <c r="D19469" s="2"/>
    </row>
    <row r="19470" spans="1:4" x14ac:dyDescent="0.25">
      <c r="A19470" s="2">
        <v>540</v>
      </c>
      <c r="B19470">
        <v>21468</v>
      </c>
      <c r="C19470" s="3">
        <v>2766.6472469999999</v>
      </c>
      <c r="D19470" s="2"/>
    </row>
    <row r="19471" spans="1:4" x14ac:dyDescent="0.25">
      <c r="A19471" s="2">
        <v>540</v>
      </c>
      <c r="B19471">
        <v>21469</v>
      </c>
      <c r="C19471" s="3">
        <v>1104.6449379999999</v>
      </c>
      <c r="D19471" s="2"/>
    </row>
    <row r="19472" spans="1:4" x14ac:dyDescent="0.25">
      <c r="A19472" s="2">
        <v>540</v>
      </c>
      <c r="B19472">
        <v>21470</v>
      </c>
      <c r="C19472" s="3">
        <v>2306.495062</v>
      </c>
      <c r="D19472" s="2"/>
    </row>
    <row r="19473" spans="1:4" x14ac:dyDescent="0.25">
      <c r="A19473" s="2">
        <v>540</v>
      </c>
      <c r="B19473">
        <v>21471</v>
      </c>
      <c r="C19473" s="3">
        <v>1379.6101389999999</v>
      </c>
      <c r="D19473" s="2"/>
    </row>
    <row r="19474" spans="1:4" x14ac:dyDescent="0.25">
      <c r="A19474" s="2">
        <v>540</v>
      </c>
      <c r="B19474">
        <v>21472</v>
      </c>
      <c r="C19474" s="3">
        <v>4362.9758869999996</v>
      </c>
      <c r="D19474" s="2"/>
    </row>
    <row r="19475" spans="1:4" x14ac:dyDescent="0.25">
      <c r="A19475" s="2">
        <v>540</v>
      </c>
      <c r="B19475">
        <v>21473</v>
      </c>
      <c r="C19475" s="3">
        <v>1855.6244099999999</v>
      </c>
      <c r="D19475" s="2"/>
    </row>
    <row r="19476" spans="1:4" x14ac:dyDescent="0.25">
      <c r="A19476" s="2">
        <v>540</v>
      </c>
      <c r="B19476">
        <v>21474</v>
      </c>
      <c r="C19476" s="3">
        <v>2104.799587</v>
      </c>
      <c r="D19476" s="2"/>
    </row>
    <row r="19477" spans="1:4" x14ac:dyDescent="0.25">
      <c r="A19477" s="2">
        <v>540</v>
      </c>
      <c r="B19477">
        <v>21475</v>
      </c>
      <c r="C19477" s="3">
        <v>1332.8338699999999</v>
      </c>
      <c r="D19477" s="2"/>
    </row>
    <row r="19478" spans="1:4" x14ac:dyDescent="0.25">
      <c r="A19478" s="2">
        <v>540</v>
      </c>
      <c r="B19478">
        <v>21476</v>
      </c>
      <c r="C19478" s="3">
        <v>1536.1159749999999</v>
      </c>
      <c r="D19478" s="2"/>
    </row>
    <row r="19479" spans="1:4" x14ac:dyDescent="0.25">
      <c r="A19479" s="2">
        <v>540</v>
      </c>
      <c r="B19479">
        <v>21477</v>
      </c>
      <c r="C19479" s="3">
        <v>190.18300199999999</v>
      </c>
      <c r="D19479" s="2"/>
    </row>
    <row r="19480" spans="1:4" x14ac:dyDescent="0.25">
      <c r="A19480" s="2">
        <v>540</v>
      </c>
      <c r="B19480">
        <v>21478</v>
      </c>
      <c r="C19480" s="3">
        <v>466.90208999999999</v>
      </c>
      <c r="D19480" s="2"/>
    </row>
    <row r="19481" spans="1:4" x14ac:dyDescent="0.25">
      <c r="A19481" s="2">
        <v>540</v>
      </c>
      <c r="B19481">
        <v>21479</v>
      </c>
      <c r="C19481" s="3">
        <v>623.87735399999997</v>
      </c>
      <c r="D19481" s="2"/>
    </row>
    <row r="19482" spans="1:4" x14ac:dyDescent="0.25">
      <c r="A19482" s="2">
        <v>540</v>
      </c>
      <c r="B19482">
        <v>21481</v>
      </c>
      <c r="C19482" s="3">
        <v>6.5588870000000004</v>
      </c>
      <c r="D19482" s="2"/>
    </row>
    <row r="19483" spans="1:4" x14ac:dyDescent="0.25">
      <c r="A19483" s="2">
        <v>540</v>
      </c>
      <c r="B19483">
        <v>21482</v>
      </c>
      <c r="C19483" s="3">
        <v>1205.50623</v>
      </c>
      <c r="D19483" s="2"/>
    </row>
    <row r="19484" spans="1:4" x14ac:dyDescent="0.25">
      <c r="A19484" s="2">
        <v>540</v>
      </c>
      <c r="B19484">
        <v>21483</v>
      </c>
      <c r="C19484" s="3">
        <v>1675.093777</v>
      </c>
      <c r="D19484" s="2"/>
    </row>
    <row r="19485" spans="1:4" x14ac:dyDescent="0.25">
      <c r="A19485" s="2">
        <v>540</v>
      </c>
      <c r="B19485">
        <v>21484</v>
      </c>
      <c r="C19485" s="3">
        <v>156.76828499999999</v>
      </c>
      <c r="D19485" s="2"/>
    </row>
    <row r="19486" spans="1:4" x14ac:dyDescent="0.25">
      <c r="A19486" s="2">
        <v>540</v>
      </c>
      <c r="B19486">
        <v>21485</v>
      </c>
      <c r="C19486" s="3">
        <v>1101.071203</v>
      </c>
      <c r="D19486" s="2"/>
    </row>
    <row r="19487" spans="1:4" x14ac:dyDescent="0.25">
      <c r="A19487" s="2">
        <v>540</v>
      </c>
      <c r="B19487">
        <v>21486</v>
      </c>
      <c r="C19487" s="3">
        <v>1700.769628</v>
      </c>
      <c r="D19487" s="2"/>
    </row>
    <row r="19488" spans="1:4" x14ac:dyDescent="0.25">
      <c r="A19488" s="2">
        <v>540</v>
      </c>
      <c r="B19488">
        <v>21487</v>
      </c>
      <c r="C19488" s="3">
        <v>113.36638000000001</v>
      </c>
      <c r="D19488" s="2"/>
    </row>
    <row r="19489" spans="1:4" x14ac:dyDescent="0.25">
      <c r="A19489" s="2">
        <v>540</v>
      </c>
      <c r="B19489">
        <v>21488</v>
      </c>
      <c r="C19489" s="3">
        <v>85.219582000000003</v>
      </c>
      <c r="D19489" s="2"/>
    </row>
    <row r="19490" spans="1:4" x14ac:dyDescent="0.25">
      <c r="A19490" s="2">
        <v>540</v>
      </c>
      <c r="B19490">
        <v>21489</v>
      </c>
      <c r="C19490" s="3">
        <v>649.89511600000003</v>
      </c>
      <c r="D19490" s="2"/>
    </row>
    <row r="19491" spans="1:4" x14ac:dyDescent="0.25">
      <c r="A19491" s="2">
        <v>540</v>
      </c>
      <c r="B19491">
        <v>21490</v>
      </c>
      <c r="C19491" s="3">
        <v>512.73826199999996</v>
      </c>
      <c r="D19491" s="2"/>
    </row>
    <row r="19492" spans="1:4" x14ac:dyDescent="0.25">
      <c r="A19492" s="2">
        <v>540</v>
      </c>
      <c r="B19492">
        <v>21492</v>
      </c>
      <c r="C19492" s="3">
        <v>3498.5468620000001</v>
      </c>
      <c r="D19492" s="2"/>
    </row>
    <row r="19493" spans="1:4" x14ac:dyDescent="0.25">
      <c r="A19493" s="2">
        <v>540</v>
      </c>
      <c r="B19493">
        <v>21493</v>
      </c>
      <c r="C19493" s="3">
        <v>7441.4766529999997</v>
      </c>
      <c r="D19493" s="2"/>
    </row>
    <row r="19494" spans="1:4" x14ac:dyDescent="0.25">
      <c r="A19494" s="2">
        <v>540</v>
      </c>
      <c r="B19494">
        <v>21494</v>
      </c>
      <c r="C19494" s="3">
        <v>3506.8239880000001</v>
      </c>
      <c r="D19494" s="2"/>
    </row>
    <row r="19495" spans="1:4" x14ac:dyDescent="0.25">
      <c r="A19495" s="2">
        <v>540</v>
      </c>
      <c r="B19495">
        <v>21495</v>
      </c>
      <c r="C19495" s="3">
        <v>3103.6454560000002</v>
      </c>
      <c r="D19495" s="2"/>
    </row>
    <row r="19496" spans="1:4" x14ac:dyDescent="0.25">
      <c r="A19496" s="2">
        <v>540</v>
      </c>
      <c r="B19496">
        <v>21496</v>
      </c>
      <c r="C19496" s="3">
        <v>57.738025</v>
      </c>
      <c r="D19496" s="2"/>
    </row>
    <row r="19497" spans="1:4" x14ac:dyDescent="0.25">
      <c r="A19497" s="2">
        <v>540</v>
      </c>
      <c r="B19497">
        <v>21497</v>
      </c>
      <c r="C19497" s="3">
        <v>4181.7535379999999</v>
      </c>
      <c r="D19497" s="2"/>
    </row>
    <row r="19498" spans="1:4" x14ac:dyDescent="0.25">
      <c r="A19498" s="2">
        <v>540</v>
      </c>
      <c r="B19498">
        <v>21498</v>
      </c>
      <c r="C19498" s="3">
        <v>4786.6111389999996</v>
      </c>
      <c r="D19498" s="2"/>
    </row>
    <row r="19499" spans="1:4" x14ac:dyDescent="0.25">
      <c r="A19499" s="2">
        <v>540</v>
      </c>
      <c r="B19499">
        <v>21499</v>
      </c>
      <c r="C19499" s="3">
        <v>2560.5708100000002</v>
      </c>
      <c r="D19499" s="2"/>
    </row>
    <row r="19500" spans="1:4" x14ac:dyDescent="0.25">
      <c r="A19500" s="2">
        <v>540</v>
      </c>
      <c r="B19500">
        <v>21500</v>
      </c>
      <c r="C19500" s="3">
        <v>10245.865110999999</v>
      </c>
      <c r="D19500" s="2"/>
    </row>
    <row r="19501" spans="1:4" x14ac:dyDescent="0.25">
      <c r="A19501" s="2">
        <v>540</v>
      </c>
      <c r="B19501">
        <v>21502</v>
      </c>
      <c r="C19501" s="3">
        <v>2745.9708559999999</v>
      </c>
      <c r="D19501" s="2"/>
    </row>
    <row r="19502" spans="1:4" x14ac:dyDescent="0.25">
      <c r="A19502" s="2">
        <v>540</v>
      </c>
      <c r="B19502">
        <v>21503</v>
      </c>
      <c r="C19502" s="3">
        <v>1503.0870359999999</v>
      </c>
      <c r="D19502" s="2"/>
    </row>
    <row r="19503" spans="1:4" x14ac:dyDescent="0.25">
      <c r="A19503" s="2">
        <v>540</v>
      </c>
      <c r="B19503">
        <v>21504</v>
      </c>
      <c r="C19503" s="3">
        <v>613.54603499999996</v>
      </c>
      <c r="D19503" s="2"/>
    </row>
    <row r="19504" spans="1:4" x14ac:dyDescent="0.25">
      <c r="A19504" s="2">
        <v>540</v>
      </c>
      <c r="B19504">
        <v>21505</v>
      </c>
      <c r="C19504" s="3">
        <v>2791.0346890000001</v>
      </c>
      <c r="D19504" s="2"/>
    </row>
    <row r="19505" spans="1:4" x14ac:dyDescent="0.25">
      <c r="A19505" s="2">
        <v>540</v>
      </c>
      <c r="B19505">
        <v>21506</v>
      </c>
      <c r="C19505" s="3">
        <v>578.214879</v>
      </c>
      <c r="D19505" s="2"/>
    </row>
    <row r="19506" spans="1:4" x14ac:dyDescent="0.25">
      <c r="A19506" s="2">
        <v>540</v>
      </c>
      <c r="B19506">
        <v>21507</v>
      </c>
      <c r="C19506" s="3">
        <v>391.59819900000002</v>
      </c>
      <c r="D19506" s="2"/>
    </row>
    <row r="19507" spans="1:4" x14ac:dyDescent="0.25">
      <c r="A19507" s="2">
        <v>540</v>
      </c>
      <c r="B19507">
        <v>21508</v>
      </c>
      <c r="C19507" s="3">
        <v>1917.5102710000001</v>
      </c>
      <c r="D19507" s="2"/>
    </row>
    <row r="19508" spans="1:4" x14ac:dyDescent="0.25">
      <c r="A19508" s="2">
        <v>540</v>
      </c>
      <c r="B19508">
        <v>21509</v>
      </c>
      <c r="C19508" s="3">
        <v>326.94763699999999</v>
      </c>
      <c r="D19508" s="2"/>
    </row>
    <row r="19509" spans="1:4" x14ac:dyDescent="0.25">
      <c r="A19509" s="2">
        <v>540</v>
      </c>
      <c r="B19509">
        <v>21511</v>
      </c>
      <c r="C19509" s="3">
        <v>4693.5843699999996</v>
      </c>
      <c r="D19509" s="2"/>
    </row>
    <row r="19510" spans="1:4" x14ac:dyDescent="0.25">
      <c r="A19510" s="2">
        <v>540</v>
      </c>
      <c r="B19510">
        <v>21512</v>
      </c>
      <c r="C19510" s="3">
        <v>1928.961221</v>
      </c>
      <c r="D19510" s="2"/>
    </row>
    <row r="19511" spans="1:4" x14ac:dyDescent="0.25">
      <c r="A19511" s="2">
        <v>540</v>
      </c>
      <c r="B19511">
        <v>21513</v>
      </c>
      <c r="C19511" s="3">
        <v>56.012770000000003</v>
      </c>
      <c r="D19511" s="2"/>
    </row>
    <row r="19512" spans="1:4" x14ac:dyDescent="0.25">
      <c r="A19512" s="2">
        <v>540</v>
      </c>
      <c r="B19512">
        <v>21514</v>
      </c>
      <c r="C19512" s="3">
        <v>406.33202299999999</v>
      </c>
      <c r="D19512" s="2"/>
    </row>
    <row r="19513" spans="1:4" x14ac:dyDescent="0.25">
      <c r="A19513" s="2">
        <v>540</v>
      </c>
      <c r="B19513">
        <v>21515</v>
      </c>
      <c r="C19513" s="3">
        <v>4214.1882809999997</v>
      </c>
      <c r="D19513" s="2"/>
    </row>
    <row r="19514" spans="1:4" x14ac:dyDescent="0.25">
      <c r="A19514" s="2">
        <v>540</v>
      </c>
      <c r="B19514">
        <v>21516</v>
      </c>
      <c r="C19514" s="3">
        <v>3567.7153469999998</v>
      </c>
      <c r="D19514" s="2"/>
    </row>
    <row r="19515" spans="1:4" x14ac:dyDescent="0.25">
      <c r="A19515" s="2">
        <v>540</v>
      </c>
      <c r="B19515">
        <v>21517</v>
      </c>
      <c r="C19515" s="3">
        <v>6887.001792</v>
      </c>
      <c r="D19515" s="2"/>
    </row>
    <row r="19516" spans="1:4" x14ac:dyDescent="0.25">
      <c r="A19516" s="2">
        <v>540</v>
      </c>
      <c r="B19516">
        <v>21519</v>
      </c>
      <c r="C19516" s="3">
        <v>213.052267</v>
      </c>
      <c r="D19516" s="2"/>
    </row>
    <row r="19517" spans="1:4" x14ac:dyDescent="0.25">
      <c r="A19517" s="2">
        <v>540</v>
      </c>
      <c r="B19517">
        <v>21520</v>
      </c>
      <c r="C19517" s="3">
        <v>219.69746499999999</v>
      </c>
      <c r="D19517" s="2"/>
    </row>
    <row r="19518" spans="1:4" x14ac:dyDescent="0.25">
      <c r="A19518" s="2">
        <v>540</v>
      </c>
      <c r="B19518">
        <v>21521</v>
      </c>
      <c r="C19518" s="3">
        <v>7615.4016380000003</v>
      </c>
      <c r="D19518" s="2"/>
    </row>
    <row r="19519" spans="1:4" x14ac:dyDescent="0.25">
      <c r="A19519" s="2">
        <v>540</v>
      </c>
      <c r="B19519">
        <v>21522</v>
      </c>
      <c r="C19519" s="3">
        <v>1772.8975330000001</v>
      </c>
      <c r="D19519" s="2"/>
    </row>
    <row r="19520" spans="1:4" x14ac:dyDescent="0.25">
      <c r="A19520" s="2">
        <v>540</v>
      </c>
      <c r="B19520">
        <v>21523</v>
      </c>
      <c r="C19520" s="3">
        <v>1958.2603650000001</v>
      </c>
      <c r="D19520" s="2"/>
    </row>
    <row r="19521" spans="1:4" x14ac:dyDescent="0.25">
      <c r="A19521" s="2">
        <v>540</v>
      </c>
      <c r="B19521">
        <v>21524</v>
      </c>
      <c r="C19521" s="3">
        <v>1934.4137000000001</v>
      </c>
      <c r="D19521" s="2"/>
    </row>
    <row r="19522" spans="1:4" x14ac:dyDescent="0.25">
      <c r="A19522" s="2">
        <v>540</v>
      </c>
      <c r="B19522">
        <v>21525</v>
      </c>
      <c r="C19522" s="3">
        <v>1427.026926</v>
      </c>
      <c r="D19522" s="2"/>
    </row>
    <row r="19523" spans="1:4" x14ac:dyDescent="0.25">
      <c r="A19523" s="2">
        <v>540</v>
      </c>
      <c r="B19523">
        <v>21526</v>
      </c>
      <c r="C19523" s="3">
        <v>1316.139989</v>
      </c>
      <c r="D19523" s="2"/>
    </row>
    <row r="19524" spans="1:4" x14ac:dyDescent="0.25">
      <c r="A19524" s="2">
        <v>540</v>
      </c>
      <c r="B19524">
        <v>21527</v>
      </c>
      <c r="C19524" s="3">
        <v>5516.3357070000002</v>
      </c>
      <c r="D19524" s="2"/>
    </row>
    <row r="19525" spans="1:4" x14ac:dyDescent="0.25">
      <c r="A19525" s="2">
        <v>540</v>
      </c>
      <c r="B19525">
        <v>21528</v>
      </c>
      <c r="C19525" s="3">
        <v>802.88057200000003</v>
      </c>
      <c r="D19525" s="2"/>
    </row>
    <row r="19526" spans="1:4" x14ac:dyDescent="0.25">
      <c r="A19526" s="2">
        <v>540</v>
      </c>
      <c r="B19526">
        <v>21529</v>
      </c>
      <c r="C19526" s="3">
        <v>643.92362000000003</v>
      </c>
      <c r="D19526" s="2"/>
    </row>
    <row r="19527" spans="1:4" x14ac:dyDescent="0.25">
      <c r="A19527" s="2">
        <v>540</v>
      </c>
      <c r="B19527">
        <v>21531</v>
      </c>
      <c r="C19527" s="3">
        <v>3275.7459960000001</v>
      </c>
      <c r="D19527" s="2"/>
    </row>
    <row r="19528" spans="1:4" x14ac:dyDescent="0.25">
      <c r="A19528" s="2">
        <v>540</v>
      </c>
      <c r="B19528">
        <v>21532</v>
      </c>
      <c r="C19528" s="3">
        <v>1012.0087579999999</v>
      </c>
      <c r="D19528" s="2"/>
    </row>
    <row r="19529" spans="1:4" x14ac:dyDescent="0.25">
      <c r="A19529" s="2">
        <v>540</v>
      </c>
      <c r="B19529">
        <v>21533</v>
      </c>
      <c r="C19529" s="3">
        <v>303.782174</v>
      </c>
      <c r="D19529" s="2"/>
    </row>
    <row r="19530" spans="1:4" x14ac:dyDescent="0.25">
      <c r="A19530" s="2">
        <v>540</v>
      </c>
      <c r="B19530">
        <v>21534</v>
      </c>
      <c r="C19530" s="3">
        <v>1648.5584859999999</v>
      </c>
      <c r="D19530" s="2"/>
    </row>
    <row r="19531" spans="1:4" x14ac:dyDescent="0.25">
      <c r="A19531" s="2">
        <v>540</v>
      </c>
      <c r="B19531">
        <v>21535</v>
      </c>
      <c r="C19531" s="3">
        <v>1659.0170410000001</v>
      </c>
      <c r="D19531" s="2"/>
    </row>
    <row r="19532" spans="1:4" x14ac:dyDescent="0.25">
      <c r="A19532" s="2">
        <v>540</v>
      </c>
      <c r="B19532">
        <v>21536</v>
      </c>
      <c r="C19532" s="3">
        <v>2025.1367660000001</v>
      </c>
      <c r="D19532" s="2"/>
    </row>
    <row r="19533" spans="1:4" x14ac:dyDescent="0.25">
      <c r="A19533" s="2">
        <v>540</v>
      </c>
      <c r="B19533">
        <v>21537</v>
      </c>
      <c r="C19533" s="3">
        <v>1329.065004</v>
      </c>
      <c r="D19533" s="2"/>
    </row>
    <row r="19534" spans="1:4" x14ac:dyDescent="0.25">
      <c r="A19534" s="2">
        <v>540</v>
      </c>
      <c r="B19534">
        <v>21538</v>
      </c>
      <c r="C19534" s="3">
        <v>2682.8582959999999</v>
      </c>
      <c r="D19534" s="2"/>
    </row>
    <row r="19535" spans="1:4" x14ac:dyDescent="0.25">
      <c r="A19535" s="2">
        <v>540</v>
      </c>
      <c r="B19535">
        <v>21540</v>
      </c>
      <c r="C19535" s="3">
        <v>593.55234199999995</v>
      </c>
      <c r="D19535" s="2"/>
    </row>
    <row r="19536" spans="1:4" x14ac:dyDescent="0.25">
      <c r="A19536" s="2">
        <v>540</v>
      </c>
      <c r="B19536">
        <v>21541</v>
      </c>
      <c r="C19536" s="3">
        <v>5906.1187330000002</v>
      </c>
      <c r="D19536" s="2"/>
    </row>
    <row r="19537" spans="1:4" x14ac:dyDescent="0.25">
      <c r="A19537" s="2">
        <v>540</v>
      </c>
      <c r="B19537">
        <v>21542</v>
      </c>
      <c r="C19537" s="3">
        <v>1767.2317310000001</v>
      </c>
      <c r="D19537" s="2"/>
    </row>
    <row r="19538" spans="1:4" x14ac:dyDescent="0.25">
      <c r="A19538" s="2">
        <v>540</v>
      </c>
      <c r="B19538">
        <v>21543</v>
      </c>
      <c r="C19538" s="3">
        <v>2521.1417029999998</v>
      </c>
      <c r="D19538" s="2"/>
    </row>
    <row r="19539" spans="1:4" x14ac:dyDescent="0.25">
      <c r="A19539" s="2">
        <v>540</v>
      </c>
      <c r="B19539">
        <v>21544</v>
      </c>
      <c r="C19539" s="3">
        <v>3000.7984270000002</v>
      </c>
      <c r="D19539" s="2"/>
    </row>
    <row r="19540" spans="1:4" x14ac:dyDescent="0.25">
      <c r="A19540" s="2">
        <v>540</v>
      </c>
      <c r="B19540">
        <v>21545</v>
      </c>
      <c r="C19540" s="3">
        <v>3236.2736599999998</v>
      </c>
      <c r="D19540" s="2"/>
    </row>
    <row r="19541" spans="1:4" x14ac:dyDescent="0.25">
      <c r="A19541" s="2">
        <v>540</v>
      </c>
      <c r="B19541">
        <v>21546</v>
      </c>
      <c r="C19541" s="3">
        <v>647.55332399999998</v>
      </c>
      <c r="D19541" s="2"/>
    </row>
    <row r="19542" spans="1:4" x14ac:dyDescent="0.25">
      <c r="A19542" s="2">
        <v>540</v>
      </c>
      <c r="B19542">
        <v>21547</v>
      </c>
      <c r="C19542" s="3">
        <v>798.68091300000003</v>
      </c>
      <c r="D19542" s="2"/>
    </row>
    <row r="19543" spans="1:4" x14ac:dyDescent="0.25">
      <c r="A19543" s="2">
        <v>540</v>
      </c>
      <c r="B19543">
        <v>21548</v>
      </c>
      <c r="C19543" s="3">
        <v>3349.498767</v>
      </c>
      <c r="D19543" s="2"/>
    </row>
    <row r="19544" spans="1:4" x14ac:dyDescent="0.25">
      <c r="A19544" s="2">
        <v>540</v>
      </c>
      <c r="B19544">
        <v>21549</v>
      </c>
      <c r="C19544" s="3">
        <v>979.03991599999995</v>
      </c>
      <c r="D19544" s="2"/>
    </row>
    <row r="19545" spans="1:4" x14ac:dyDescent="0.25">
      <c r="A19545" s="2">
        <v>540</v>
      </c>
      <c r="B19545">
        <v>21550</v>
      </c>
      <c r="C19545" s="3">
        <v>691.97772199999997</v>
      </c>
      <c r="D19545" s="2"/>
    </row>
    <row r="19546" spans="1:4" x14ac:dyDescent="0.25">
      <c r="A19546" s="2">
        <v>540</v>
      </c>
      <c r="B19546">
        <v>21551</v>
      </c>
      <c r="C19546" s="3">
        <v>8876.7601329999998</v>
      </c>
      <c r="D19546" s="2"/>
    </row>
    <row r="19547" spans="1:4" x14ac:dyDescent="0.25">
      <c r="A19547" s="2">
        <v>540</v>
      </c>
      <c r="B19547">
        <v>21552</v>
      </c>
      <c r="C19547" s="3">
        <v>4646.3875179999995</v>
      </c>
      <c r="D19547" s="2"/>
    </row>
    <row r="19548" spans="1:4" x14ac:dyDescent="0.25">
      <c r="A19548" s="2">
        <v>540</v>
      </c>
      <c r="B19548">
        <v>21553</v>
      </c>
      <c r="C19548" s="3">
        <v>11713.422241</v>
      </c>
      <c r="D19548" s="2"/>
    </row>
    <row r="19549" spans="1:4" x14ac:dyDescent="0.25">
      <c r="A19549" s="2">
        <v>540</v>
      </c>
      <c r="B19549">
        <v>21554</v>
      </c>
      <c r="C19549" s="3">
        <v>1733.9834519999999</v>
      </c>
      <c r="D19549" s="2"/>
    </row>
    <row r="19550" spans="1:4" x14ac:dyDescent="0.25">
      <c r="A19550" s="2">
        <v>540</v>
      </c>
      <c r="B19550">
        <v>21555</v>
      </c>
      <c r="C19550" s="3">
        <v>1487.872067</v>
      </c>
      <c r="D19550" s="2"/>
    </row>
    <row r="19551" spans="1:4" x14ac:dyDescent="0.25">
      <c r="A19551" s="2">
        <v>540</v>
      </c>
      <c r="B19551">
        <v>21556</v>
      </c>
      <c r="C19551" s="3">
        <v>1758.0838920000001</v>
      </c>
      <c r="D19551" s="2"/>
    </row>
    <row r="19552" spans="1:4" x14ac:dyDescent="0.25">
      <c r="A19552" s="2">
        <v>540</v>
      </c>
      <c r="B19552">
        <v>21557</v>
      </c>
      <c r="C19552" s="3">
        <v>6480.9895409999999</v>
      </c>
      <c r="D19552" s="2"/>
    </row>
    <row r="19553" spans="1:4" x14ac:dyDescent="0.25">
      <c r="A19553" s="2">
        <v>540</v>
      </c>
      <c r="B19553">
        <v>21558</v>
      </c>
      <c r="C19553" s="3">
        <v>138.30649500000001</v>
      </c>
      <c r="D19553" s="2"/>
    </row>
    <row r="19554" spans="1:4" x14ac:dyDescent="0.25">
      <c r="A19554" s="2">
        <v>540</v>
      </c>
      <c r="B19554">
        <v>21559</v>
      </c>
      <c r="C19554" s="3">
        <v>3405.8845980000001</v>
      </c>
      <c r="D19554" s="2"/>
    </row>
    <row r="19555" spans="1:4" x14ac:dyDescent="0.25">
      <c r="A19555" s="2">
        <v>540</v>
      </c>
      <c r="B19555">
        <v>21560</v>
      </c>
      <c r="C19555" s="3">
        <v>3379.1739029999999</v>
      </c>
      <c r="D19555" s="2"/>
    </row>
    <row r="19556" spans="1:4" x14ac:dyDescent="0.25">
      <c r="A19556" s="2">
        <v>540</v>
      </c>
      <c r="B19556">
        <v>21561</v>
      </c>
      <c r="C19556" s="3">
        <v>2620.7186670000001</v>
      </c>
      <c r="D19556" s="2"/>
    </row>
    <row r="19557" spans="1:4" x14ac:dyDescent="0.25">
      <c r="A19557" s="2">
        <v>540</v>
      </c>
      <c r="B19557">
        <v>21562</v>
      </c>
      <c r="C19557" s="3">
        <v>1397.764557</v>
      </c>
      <c r="D19557" s="2"/>
    </row>
    <row r="19558" spans="1:4" x14ac:dyDescent="0.25">
      <c r="A19558" s="2">
        <v>540</v>
      </c>
      <c r="B19558">
        <v>21563</v>
      </c>
      <c r="C19558" s="3">
        <v>1830.034214</v>
      </c>
      <c r="D19558" s="2"/>
    </row>
    <row r="19559" spans="1:4" x14ac:dyDescent="0.25">
      <c r="A19559" s="2">
        <v>540</v>
      </c>
      <c r="B19559">
        <v>21564</v>
      </c>
      <c r="C19559" s="3">
        <v>749.84271899999999</v>
      </c>
      <c r="D19559" s="2"/>
    </row>
    <row r="19560" spans="1:4" x14ac:dyDescent="0.25">
      <c r="A19560" s="2">
        <v>540</v>
      </c>
      <c r="B19560">
        <v>21565</v>
      </c>
      <c r="C19560" s="3">
        <v>2381.9428800000001</v>
      </c>
      <c r="D19560" s="2"/>
    </row>
    <row r="19561" spans="1:4" x14ac:dyDescent="0.25">
      <c r="A19561" s="2">
        <v>540</v>
      </c>
      <c r="B19561">
        <v>21566</v>
      </c>
      <c r="C19561" s="3">
        <v>2104.085842</v>
      </c>
      <c r="D19561" s="2"/>
    </row>
    <row r="19562" spans="1:4" x14ac:dyDescent="0.25">
      <c r="A19562" s="2">
        <v>540</v>
      </c>
      <c r="B19562">
        <v>21567</v>
      </c>
      <c r="C19562" s="3">
        <v>2312.0768119999998</v>
      </c>
      <c r="D19562" s="2"/>
    </row>
    <row r="19563" spans="1:4" x14ac:dyDescent="0.25">
      <c r="A19563" s="2">
        <v>540</v>
      </c>
      <c r="B19563">
        <v>21568</v>
      </c>
      <c r="C19563" s="3">
        <v>937.94317899999999</v>
      </c>
      <c r="D19563" s="2"/>
    </row>
    <row r="19564" spans="1:4" x14ac:dyDescent="0.25">
      <c r="A19564" s="2">
        <v>540</v>
      </c>
      <c r="B19564">
        <v>21569</v>
      </c>
      <c r="C19564" s="3">
        <v>4878.7102510000004</v>
      </c>
      <c r="D19564" s="2"/>
    </row>
    <row r="19565" spans="1:4" x14ac:dyDescent="0.25">
      <c r="A19565" s="2">
        <v>540</v>
      </c>
      <c r="B19565">
        <v>21570</v>
      </c>
      <c r="C19565" s="3">
        <v>1543.719789</v>
      </c>
      <c r="D19565" s="2"/>
    </row>
    <row r="19566" spans="1:4" x14ac:dyDescent="0.25">
      <c r="A19566" s="2">
        <v>540</v>
      </c>
      <c r="B19566">
        <v>21571</v>
      </c>
      <c r="C19566" s="3">
        <v>2665.596168</v>
      </c>
      <c r="D19566" s="2"/>
    </row>
    <row r="19567" spans="1:4" x14ac:dyDescent="0.25">
      <c r="A19567" s="2">
        <v>540</v>
      </c>
      <c r="B19567">
        <v>21572</v>
      </c>
      <c r="C19567" s="3">
        <v>143.718254</v>
      </c>
      <c r="D19567" s="2"/>
    </row>
    <row r="19568" spans="1:4" x14ac:dyDescent="0.25">
      <c r="A19568" s="2">
        <v>540</v>
      </c>
      <c r="B19568">
        <v>21573</v>
      </c>
      <c r="C19568" s="3">
        <v>2083.5729120000001</v>
      </c>
      <c r="D19568" s="2"/>
    </row>
    <row r="19569" spans="1:4" x14ac:dyDescent="0.25">
      <c r="A19569" s="2">
        <v>540</v>
      </c>
      <c r="B19569">
        <v>21574</v>
      </c>
      <c r="C19569" s="3">
        <v>248.28869599999999</v>
      </c>
      <c r="D19569" s="2"/>
    </row>
    <row r="19570" spans="1:4" x14ac:dyDescent="0.25">
      <c r="A19570" s="2">
        <v>540</v>
      </c>
      <c r="B19570">
        <v>21575</v>
      </c>
      <c r="C19570" s="3">
        <v>279.299036</v>
      </c>
      <c r="D19570" s="2"/>
    </row>
    <row r="19571" spans="1:4" x14ac:dyDescent="0.25">
      <c r="A19571" s="2">
        <v>540</v>
      </c>
      <c r="B19571">
        <v>21576</v>
      </c>
      <c r="C19571" s="3">
        <v>1985.0719549999999</v>
      </c>
      <c r="D19571" s="2"/>
    </row>
    <row r="19572" spans="1:4" x14ac:dyDescent="0.25">
      <c r="A19572" s="2">
        <v>540</v>
      </c>
      <c r="B19572">
        <v>21577</v>
      </c>
      <c r="C19572" s="3">
        <v>4946.7534210000003</v>
      </c>
      <c r="D19572" s="2"/>
    </row>
    <row r="19573" spans="1:4" x14ac:dyDescent="0.25">
      <c r="A19573" s="2">
        <v>540</v>
      </c>
      <c r="B19573">
        <v>21578</v>
      </c>
      <c r="C19573" s="3">
        <v>255.41179500000001</v>
      </c>
      <c r="D19573" s="2"/>
    </row>
    <row r="19574" spans="1:4" x14ac:dyDescent="0.25">
      <c r="A19574" s="2">
        <v>540</v>
      </c>
      <c r="B19574">
        <v>21579</v>
      </c>
      <c r="C19574" s="3">
        <v>1568.8783519999999</v>
      </c>
      <c r="D19574" s="2"/>
    </row>
    <row r="19575" spans="1:4" x14ac:dyDescent="0.25">
      <c r="A19575" s="2">
        <v>540</v>
      </c>
      <c r="B19575">
        <v>21580</v>
      </c>
      <c r="C19575" s="3">
        <v>72.633731999999995</v>
      </c>
      <c r="D19575" s="2"/>
    </row>
    <row r="19576" spans="1:4" x14ac:dyDescent="0.25">
      <c r="A19576" s="2">
        <v>540</v>
      </c>
      <c r="B19576">
        <v>21581</v>
      </c>
      <c r="C19576" s="3">
        <v>1547.069362</v>
      </c>
      <c r="D19576" s="2"/>
    </row>
    <row r="19577" spans="1:4" x14ac:dyDescent="0.25">
      <c r="A19577" s="2">
        <v>540</v>
      </c>
      <c r="B19577">
        <v>21582</v>
      </c>
      <c r="C19577" s="3">
        <v>185.48711499999999</v>
      </c>
      <c r="D19577" s="2"/>
    </row>
    <row r="19578" spans="1:4" x14ac:dyDescent="0.25">
      <c r="A19578" s="2">
        <v>540</v>
      </c>
      <c r="B19578">
        <v>21583</v>
      </c>
      <c r="C19578" s="3">
        <v>144.59282099999999</v>
      </c>
      <c r="D19578" s="2"/>
    </row>
    <row r="19579" spans="1:4" x14ac:dyDescent="0.25">
      <c r="A19579" s="2">
        <v>540</v>
      </c>
      <c r="B19579">
        <v>21584</v>
      </c>
      <c r="C19579" s="3">
        <v>2663.1617350000001</v>
      </c>
      <c r="D19579" s="2"/>
    </row>
    <row r="19580" spans="1:4" x14ac:dyDescent="0.25">
      <c r="A19580" s="2">
        <v>540</v>
      </c>
      <c r="B19580">
        <v>21585</v>
      </c>
      <c r="C19580" s="3">
        <v>4662.4569680000004</v>
      </c>
      <c r="D19580" s="2"/>
    </row>
    <row r="19581" spans="1:4" x14ac:dyDescent="0.25">
      <c r="A19581" s="2">
        <v>540</v>
      </c>
      <c r="B19581">
        <v>21586</v>
      </c>
      <c r="C19581" s="3">
        <v>8922.8298500000001</v>
      </c>
      <c r="D19581" s="2"/>
    </row>
    <row r="19582" spans="1:4" x14ac:dyDescent="0.25">
      <c r="A19582" s="2">
        <v>540</v>
      </c>
      <c r="B19582">
        <v>21587</v>
      </c>
      <c r="C19582" s="3">
        <v>1855.0277699999999</v>
      </c>
      <c r="D19582" s="2"/>
    </row>
    <row r="19583" spans="1:4" x14ac:dyDescent="0.25">
      <c r="A19583" s="2">
        <v>540</v>
      </c>
      <c r="B19583">
        <v>21588</v>
      </c>
      <c r="C19583" s="3">
        <v>590.66320900000005</v>
      </c>
      <c r="D19583" s="2"/>
    </row>
    <row r="19584" spans="1:4" x14ac:dyDescent="0.25">
      <c r="A19584" s="2">
        <v>540</v>
      </c>
      <c r="B19584">
        <v>21589</v>
      </c>
      <c r="C19584" s="3">
        <v>2040.251587</v>
      </c>
      <c r="D19584" s="2"/>
    </row>
    <row r="19585" spans="1:4" x14ac:dyDescent="0.25">
      <c r="A19585" s="2">
        <v>540</v>
      </c>
      <c r="B19585">
        <v>21590</v>
      </c>
      <c r="C19585" s="3">
        <v>770.67457999999999</v>
      </c>
      <c r="D19585" s="2"/>
    </row>
    <row r="19586" spans="1:4" x14ac:dyDescent="0.25">
      <c r="A19586" s="2">
        <v>540</v>
      </c>
      <c r="B19586">
        <v>21591</v>
      </c>
      <c r="C19586" s="3">
        <v>1920.40074</v>
      </c>
      <c r="D19586" s="2"/>
    </row>
    <row r="19587" spans="1:4" x14ac:dyDescent="0.25">
      <c r="A19587" s="2">
        <v>540</v>
      </c>
      <c r="B19587">
        <v>21592</v>
      </c>
      <c r="C19587" s="3">
        <v>1534.829178</v>
      </c>
      <c r="D19587" s="2"/>
    </row>
    <row r="19588" spans="1:4" x14ac:dyDescent="0.25">
      <c r="A19588" s="2">
        <v>540</v>
      </c>
      <c r="B19588">
        <v>21593</v>
      </c>
      <c r="C19588" s="3">
        <v>3924.9660650000001</v>
      </c>
      <c r="D19588" s="2"/>
    </row>
    <row r="19589" spans="1:4" x14ac:dyDescent="0.25">
      <c r="A19589" s="2">
        <v>540</v>
      </c>
      <c r="B19589">
        <v>21594</v>
      </c>
      <c r="C19589" s="3">
        <v>1987.0859539999999</v>
      </c>
      <c r="D19589" s="2"/>
    </row>
    <row r="19590" spans="1:4" x14ac:dyDescent="0.25">
      <c r="A19590" s="2">
        <v>540</v>
      </c>
      <c r="B19590">
        <v>21595</v>
      </c>
      <c r="C19590" s="3">
        <v>235.875811</v>
      </c>
      <c r="D19590" s="2"/>
    </row>
    <row r="19591" spans="1:4" x14ac:dyDescent="0.25">
      <c r="A19591" s="2">
        <v>540</v>
      </c>
      <c r="B19591">
        <v>21596</v>
      </c>
      <c r="C19591" s="3">
        <v>6456.6138000000001</v>
      </c>
      <c r="D19591" s="2"/>
    </row>
    <row r="19592" spans="1:4" x14ac:dyDescent="0.25">
      <c r="A19592" s="2">
        <v>540</v>
      </c>
      <c r="B19592">
        <v>21597</v>
      </c>
      <c r="C19592" s="3">
        <v>1291.6838029999999</v>
      </c>
      <c r="D19592" s="2"/>
    </row>
    <row r="19593" spans="1:4" x14ac:dyDescent="0.25">
      <c r="A19593" s="2">
        <v>540</v>
      </c>
      <c r="B19593">
        <v>21598</v>
      </c>
      <c r="C19593" s="3">
        <v>1334.0130919999999</v>
      </c>
      <c r="D19593" s="2"/>
    </row>
    <row r="19594" spans="1:4" x14ac:dyDescent="0.25">
      <c r="A19594" s="2">
        <v>540</v>
      </c>
      <c r="B19594">
        <v>21599</v>
      </c>
      <c r="C19594" s="3">
        <v>2354.6536689999998</v>
      </c>
      <c r="D19594" s="2"/>
    </row>
    <row r="19595" spans="1:4" x14ac:dyDescent="0.25">
      <c r="A19595" s="2">
        <v>540</v>
      </c>
      <c r="B19595">
        <v>21600</v>
      </c>
      <c r="C19595" s="3">
        <v>1907.024416</v>
      </c>
      <c r="D19595" s="2"/>
    </row>
    <row r="19596" spans="1:4" x14ac:dyDescent="0.25">
      <c r="A19596" s="2">
        <v>540</v>
      </c>
      <c r="B19596">
        <v>21601</v>
      </c>
      <c r="C19596" s="3">
        <v>775.42901099999995</v>
      </c>
      <c r="D19596" s="2"/>
    </row>
    <row r="19597" spans="1:4" x14ac:dyDescent="0.25">
      <c r="A19597" s="2">
        <v>540</v>
      </c>
      <c r="B19597">
        <v>21602</v>
      </c>
      <c r="C19597" s="3">
        <v>1109.214739</v>
      </c>
      <c r="D19597" s="2"/>
    </row>
    <row r="19598" spans="1:4" x14ac:dyDescent="0.25">
      <c r="A19598" s="2">
        <v>540</v>
      </c>
      <c r="B19598">
        <v>21603</v>
      </c>
      <c r="C19598" s="3">
        <v>1788.676258</v>
      </c>
      <c r="D19598" s="2"/>
    </row>
    <row r="19599" spans="1:4" x14ac:dyDescent="0.25">
      <c r="A19599" s="2">
        <v>540</v>
      </c>
      <c r="B19599">
        <v>21604</v>
      </c>
      <c r="C19599" s="3">
        <v>451.54138999999998</v>
      </c>
      <c r="D19599" s="2"/>
    </row>
    <row r="19600" spans="1:4" x14ac:dyDescent="0.25">
      <c r="A19600" s="2">
        <v>540</v>
      </c>
      <c r="B19600">
        <v>21605</v>
      </c>
      <c r="C19600" s="3">
        <v>1233.827513</v>
      </c>
      <c r="D19600" s="2"/>
    </row>
    <row r="19601" spans="1:4" x14ac:dyDescent="0.25">
      <c r="A19601" s="2">
        <v>540</v>
      </c>
      <c r="B19601">
        <v>21606</v>
      </c>
      <c r="C19601" s="3">
        <v>411.40903600000001</v>
      </c>
      <c r="D19601" s="2"/>
    </row>
    <row r="19602" spans="1:4" x14ac:dyDescent="0.25">
      <c r="A19602" s="2">
        <v>540</v>
      </c>
      <c r="B19602">
        <v>21607</v>
      </c>
      <c r="C19602" s="3">
        <v>697.55339900000001</v>
      </c>
      <c r="D19602" s="2"/>
    </row>
    <row r="19603" spans="1:4" x14ac:dyDescent="0.25">
      <c r="A19603" s="2">
        <v>540</v>
      </c>
      <c r="B19603">
        <v>21608</v>
      </c>
      <c r="C19603" s="3">
        <v>6470.0212540000002</v>
      </c>
      <c r="D19603" s="2"/>
    </row>
    <row r="19604" spans="1:4" x14ac:dyDescent="0.25">
      <c r="A19604" s="2">
        <v>540</v>
      </c>
      <c r="B19604">
        <v>21609</v>
      </c>
      <c r="C19604" s="3">
        <v>2615.425909</v>
      </c>
      <c r="D19604" s="2"/>
    </row>
    <row r="19605" spans="1:4" x14ac:dyDescent="0.25">
      <c r="A19605" s="2">
        <v>540</v>
      </c>
      <c r="B19605">
        <v>21610</v>
      </c>
      <c r="C19605" s="3">
        <v>3194.4634649999998</v>
      </c>
      <c r="D19605" s="2"/>
    </row>
    <row r="19606" spans="1:4" x14ac:dyDescent="0.25">
      <c r="A19606" s="2">
        <v>540</v>
      </c>
      <c r="B19606">
        <v>21611</v>
      </c>
      <c r="C19606" s="3">
        <v>641.93730800000003</v>
      </c>
      <c r="D19606" s="2"/>
    </row>
    <row r="19607" spans="1:4" x14ac:dyDescent="0.25">
      <c r="A19607" s="2">
        <v>540</v>
      </c>
      <c r="B19607">
        <v>21612</v>
      </c>
      <c r="C19607" s="3">
        <v>1884.351093</v>
      </c>
      <c r="D19607" s="2"/>
    </row>
    <row r="19608" spans="1:4" x14ac:dyDescent="0.25">
      <c r="A19608" s="2">
        <v>540</v>
      </c>
      <c r="B19608">
        <v>21613</v>
      </c>
      <c r="C19608" s="3">
        <v>1581.957435</v>
      </c>
      <c r="D19608" s="2"/>
    </row>
    <row r="19609" spans="1:4" x14ac:dyDescent="0.25">
      <c r="A19609" s="2">
        <v>540</v>
      </c>
      <c r="B19609">
        <v>21614</v>
      </c>
      <c r="C19609" s="3">
        <v>12.598801999999999</v>
      </c>
      <c r="D19609" s="2"/>
    </row>
    <row r="19610" spans="1:4" x14ac:dyDescent="0.25">
      <c r="A19610" s="2">
        <v>540</v>
      </c>
      <c r="B19610">
        <v>21615</v>
      </c>
      <c r="C19610" s="3">
        <v>1070.403386</v>
      </c>
      <c r="D19610" s="2"/>
    </row>
    <row r="19611" spans="1:4" x14ac:dyDescent="0.25">
      <c r="A19611" s="2">
        <v>540</v>
      </c>
      <c r="B19611">
        <v>21616</v>
      </c>
      <c r="C19611" s="3">
        <v>308.68765200000001</v>
      </c>
      <c r="D19611" s="2"/>
    </row>
    <row r="19612" spans="1:4" x14ac:dyDescent="0.25">
      <c r="A19612" s="2">
        <v>540</v>
      </c>
      <c r="B19612">
        <v>21617</v>
      </c>
      <c r="C19612" s="3">
        <v>1157.1190509999999</v>
      </c>
      <c r="D19612" s="2"/>
    </row>
    <row r="19613" spans="1:4" x14ac:dyDescent="0.25">
      <c r="A19613" s="2">
        <v>540</v>
      </c>
      <c r="B19613">
        <v>21618</v>
      </c>
      <c r="C19613" s="3">
        <v>2954.370332</v>
      </c>
      <c r="D19613" s="2"/>
    </row>
    <row r="19614" spans="1:4" x14ac:dyDescent="0.25">
      <c r="A19614" s="2">
        <v>540</v>
      </c>
      <c r="B19614">
        <v>21619</v>
      </c>
      <c r="C19614" s="3">
        <v>4178.5582919999997</v>
      </c>
      <c r="D19614" s="2"/>
    </row>
    <row r="19615" spans="1:4" x14ac:dyDescent="0.25">
      <c r="A19615" s="2">
        <v>540</v>
      </c>
      <c r="B19615">
        <v>21620</v>
      </c>
      <c r="C19615" s="3">
        <v>5070.4332480000003</v>
      </c>
      <c r="D19615" s="2"/>
    </row>
    <row r="19616" spans="1:4" x14ac:dyDescent="0.25">
      <c r="A19616" s="2">
        <v>540</v>
      </c>
      <c r="B19616">
        <v>21621</v>
      </c>
      <c r="C19616" s="3">
        <v>2310.1576300000002</v>
      </c>
      <c r="D19616" s="2"/>
    </row>
    <row r="19617" spans="1:4" x14ac:dyDescent="0.25">
      <c r="A19617" s="2">
        <v>540</v>
      </c>
      <c r="B19617">
        <v>21622</v>
      </c>
      <c r="C19617" s="3">
        <v>1339.3598300000001</v>
      </c>
      <c r="D19617" s="2"/>
    </row>
    <row r="19618" spans="1:4" x14ac:dyDescent="0.25">
      <c r="A19618" s="2">
        <v>540</v>
      </c>
      <c r="B19618">
        <v>21623</v>
      </c>
      <c r="C19618" s="3">
        <v>367.73219</v>
      </c>
      <c r="D19618" s="2"/>
    </row>
    <row r="19619" spans="1:4" x14ac:dyDescent="0.25">
      <c r="A19619" s="2">
        <v>540</v>
      </c>
      <c r="B19619">
        <v>21624</v>
      </c>
      <c r="C19619" s="3">
        <v>1490.176665</v>
      </c>
      <c r="D19619" s="2"/>
    </row>
    <row r="19620" spans="1:4" x14ac:dyDescent="0.25">
      <c r="A19620" s="2">
        <v>540</v>
      </c>
      <c r="B19620">
        <v>21625</v>
      </c>
      <c r="C19620" s="3">
        <v>1234.4099610000001</v>
      </c>
      <c r="D19620" s="2"/>
    </row>
    <row r="19621" spans="1:4" x14ac:dyDescent="0.25">
      <c r="A19621" s="2">
        <v>540</v>
      </c>
      <c r="B19621">
        <v>21626</v>
      </c>
      <c r="C19621" s="3">
        <v>4543.079855</v>
      </c>
      <c r="D19621" s="2"/>
    </row>
    <row r="19622" spans="1:4" x14ac:dyDescent="0.25">
      <c r="A19622" s="2">
        <v>540</v>
      </c>
      <c r="B19622">
        <v>21627</v>
      </c>
      <c r="C19622" s="3">
        <v>473.904112</v>
      </c>
      <c r="D19622" s="2"/>
    </row>
    <row r="19623" spans="1:4" x14ac:dyDescent="0.25">
      <c r="A19623" s="2">
        <v>540</v>
      </c>
      <c r="B19623">
        <v>21628</v>
      </c>
      <c r="C19623" s="3">
        <v>2694.5889539999998</v>
      </c>
      <c r="D19623" s="2"/>
    </row>
    <row r="19624" spans="1:4" x14ac:dyDescent="0.25">
      <c r="A19624" s="2">
        <v>540</v>
      </c>
      <c r="B19624">
        <v>21629</v>
      </c>
      <c r="C19624" s="3">
        <v>2541.7394800000002</v>
      </c>
      <c r="D19624" s="2"/>
    </row>
    <row r="19625" spans="1:4" x14ac:dyDescent="0.25">
      <c r="A19625" s="2">
        <v>540</v>
      </c>
      <c r="B19625">
        <v>21630</v>
      </c>
      <c r="C19625" s="3">
        <v>2330.5606200000002</v>
      </c>
      <c r="D19625" s="2"/>
    </row>
    <row r="19626" spans="1:4" x14ac:dyDescent="0.25">
      <c r="A19626" s="2">
        <v>540</v>
      </c>
      <c r="B19626">
        <v>21631</v>
      </c>
      <c r="C19626" s="3">
        <v>880.24691600000006</v>
      </c>
      <c r="D19626" s="2"/>
    </row>
    <row r="19627" spans="1:4" x14ac:dyDescent="0.25">
      <c r="A19627" s="2">
        <v>540</v>
      </c>
      <c r="B19627">
        <v>21632</v>
      </c>
      <c r="C19627" s="3">
        <v>767.73535500000003</v>
      </c>
      <c r="D19627" s="2"/>
    </row>
    <row r="19628" spans="1:4" x14ac:dyDescent="0.25">
      <c r="A19628" s="2">
        <v>540</v>
      </c>
      <c r="B19628">
        <v>21633</v>
      </c>
      <c r="C19628" s="3">
        <v>1819.9579349999999</v>
      </c>
      <c r="D19628" s="2"/>
    </row>
    <row r="19629" spans="1:4" x14ac:dyDescent="0.25">
      <c r="A19629" s="2">
        <v>540</v>
      </c>
      <c r="B19629">
        <v>21634</v>
      </c>
      <c r="C19629" s="3">
        <v>1548.9243690000001</v>
      </c>
      <c r="D19629" s="2"/>
    </row>
    <row r="19630" spans="1:4" x14ac:dyDescent="0.25">
      <c r="A19630" s="2">
        <v>540</v>
      </c>
      <c r="B19630">
        <v>21635</v>
      </c>
      <c r="C19630" s="3">
        <v>369.52640700000001</v>
      </c>
      <c r="D19630" s="2"/>
    </row>
    <row r="19631" spans="1:4" x14ac:dyDescent="0.25">
      <c r="A19631" s="2">
        <v>540</v>
      </c>
      <c r="B19631">
        <v>21636</v>
      </c>
      <c r="C19631" s="3">
        <v>2483.2486269999999</v>
      </c>
      <c r="D19631" s="2"/>
    </row>
    <row r="19632" spans="1:4" x14ac:dyDescent="0.25">
      <c r="A19632" s="2">
        <v>540</v>
      </c>
      <c r="B19632">
        <v>21637</v>
      </c>
      <c r="C19632" s="3">
        <v>534.71043899999995</v>
      </c>
      <c r="D19632" s="2"/>
    </row>
    <row r="19633" spans="1:4" x14ac:dyDescent="0.25">
      <c r="A19633" s="2">
        <v>540</v>
      </c>
      <c r="B19633">
        <v>21638</v>
      </c>
      <c r="C19633" s="3">
        <v>4067.670564</v>
      </c>
      <c r="D19633" s="2"/>
    </row>
    <row r="19634" spans="1:4" x14ac:dyDescent="0.25">
      <c r="A19634" s="2">
        <v>540</v>
      </c>
      <c r="B19634">
        <v>21639</v>
      </c>
      <c r="C19634" s="3">
        <v>406.50277699999998</v>
      </c>
      <c r="D19634" s="2"/>
    </row>
    <row r="19635" spans="1:4" x14ac:dyDescent="0.25">
      <c r="A19635" s="2">
        <v>540</v>
      </c>
      <c r="B19635">
        <v>21640</v>
      </c>
      <c r="C19635" s="3">
        <v>517.17964099999995</v>
      </c>
      <c r="D19635" s="2"/>
    </row>
    <row r="19636" spans="1:4" x14ac:dyDescent="0.25">
      <c r="A19636" s="2">
        <v>540</v>
      </c>
      <c r="B19636">
        <v>21641</v>
      </c>
      <c r="C19636" s="3">
        <v>3426.9480149999999</v>
      </c>
      <c r="D19636" s="2"/>
    </row>
    <row r="19637" spans="1:4" x14ac:dyDescent="0.25">
      <c r="A19637" s="2">
        <v>540</v>
      </c>
      <c r="B19637">
        <v>21642</v>
      </c>
      <c r="C19637" s="3">
        <v>2677.5598</v>
      </c>
      <c r="D19637" s="2"/>
    </row>
    <row r="19638" spans="1:4" x14ac:dyDescent="0.25">
      <c r="A19638" s="2">
        <v>540</v>
      </c>
      <c r="B19638">
        <v>21643</v>
      </c>
      <c r="C19638" s="3">
        <v>10544.689946</v>
      </c>
      <c r="D19638" s="2"/>
    </row>
    <row r="19639" spans="1:4" x14ac:dyDescent="0.25">
      <c r="A19639" s="2">
        <v>540</v>
      </c>
      <c r="B19639">
        <v>21644</v>
      </c>
      <c r="C19639" s="3">
        <v>1846.7906800000001</v>
      </c>
      <c r="D19639" s="2"/>
    </row>
    <row r="19640" spans="1:4" x14ac:dyDescent="0.25">
      <c r="A19640" s="2">
        <v>540</v>
      </c>
      <c r="B19640">
        <v>21645</v>
      </c>
      <c r="C19640" s="3">
        <v>1321.298303</v>
      </c>
      <c r="D19640" s="2"/>
    </row>
    <row r="19641" spans="1:4" x14ac:dyDescent="0.25">
      <c r="A19641" s="2">
        <v>540</v>
      </c>
      <c r="B19641">
        <v>21646</v>
      </c>
      <c r="C19641" s="3">
        <v>2727.836597</v>
      </c>
      <c r="D19641" s="2"/>
    </row>
    <row r="19642" spans="1:4" x14ac:dyDescent="0.25">
      <c r="A19642" s="2">
        <v>540</v>
      </c>
      <c r="B19642">
        <v>21647</v>
      </c>
      <c r="C19642" s="3">
        <v>1692.253438</v>
      </c>
      <c r="D19642" s="2"/>
    </row>
    <row r="19643" spans="1:4" x14ac:dyDescent="0.25">
      <c r="A19643" s="2">
        <v>540</v>
      </c>
      <c r="B19643">
        <v>21648</v>
      </c>
      <c r="C19643" s="3">
        <v>1652.7443820000001</v>
      </c>
      <c r="D19643" s="2"/>
    </row>
    <row r="19644" spans="1:4" x14ac:dyDescent="0.25">
      <c r="A19644" s="2">
        <v>540</v>
      </c>
      <c r="B19644">
        <v>21649</v>
      </c>
      <c r="C19644" s="3">
        <v>988.078351</v>
      </c>
      <c r="D19644" s="2"/>
    </row>
    <row r="19645" spans="1:4" x14ac:dyDescent="0.25">
      <c r="A19645" s="2">
        <v>540</v>
      </c>
      <c r="B19645">
        <v>21650</v>
      </c>
      <c r="C19645" s="3">
        <v>377.49778500000002</v>
      </c>
      <c r="D19645" s="2"/>
    </row>
    <row r="19646" spans="1:4" x14ac:dyDescent="0.25">
      <c r="A19646" s="2">
        <v>540</v>
      </c>
      <c r="B19646">
        <v>21651</v>
      </c>
      <c r="C19646" s="3">
        <v>495.64554500000003</v>
      </c>
      <c r="D19646" s="2"/>
    </row>
    <row r="19647" spans="1:4" x14ac:dyDescent="0.25">
      <c r="A19647" s="2">
        <v>540</v>
      </c>
      <c r="B19647">
        <v>21652</v>
      </c>
      <c r="C19647" s="3">
        <v>3251.7518070000001</v>
      </c>
      <c r="D19647" s="2"/>
    </row>
    <row r="19648" spans="1:4" x14ac:dyDescent="0.25">
      <c r="A19648" s="2">
        <v>540</v>
      </c>
      <c r="B19648">
        <v>21653</v>
      </c>
      <c r="C19648" s="3">
        <v>1809.9356660000001</v>
      </c>
      <c r="D19648" s="2"/>
    </row>
    <row r="19649" spans="1:4" x14ac:dyDescent="0.25">
      <c r="A19649" s="2">
        <v>540</v>
      </c>
      <c r="B19649">
        <v>21654</v>
      </c>
      <c r="C19649" s="3">
        <v>5790.2418239999997</v>
      </c>
      <c r="D19649" s="2"/>
    </row>
    <row r="19650" spans="1:4" x14ac:dyDescent="0.25">
      <c r="A19650" s="2">
        <v>540</v>
      </c>
      <c r="B19650">
        <v>21655</v>
      </c>
      <c r="C19650" s="3">
        <v>936.79955800000005</v>
      </c>
      <c r="D19650" s="2"/>
    </row>
    <row r="19651" spans="1:4" x14ac:dyDescent="0.25">
      <c r="A19651" s="2">
        <v>540</v>
      </c>
      <c r="B19651">
        <v>21656</v>
      </c>
      <c r="C19651" s="3">
        <v>21.170297999999999</v>
      </c>
      <c r="D19651" s="2"/>
    </row>
    <row r="19652" spans="1:4" x14ac:dyDescent="0.25">
      <c r="A19652" s="2">
        <v>540</v>
      </c>
      <c r="B19652">
        <v>21657</v>
      </c>
      <c r="C19652" s="3">
        <v>117.714546</v>
      </c>
      <c r="D19652" s="2"/>
    </row>
    <row r="19653" spans="1:4" x14ac:dyDescent="0.25">
      <c r="A19653" s="2">
        <v>540</v>
      </c>
      <c r="B19653">
        <v>21658</v>
      </c>
      <c r="C19653" s="3">
        <v>1003.765119</v>
      </c>
      <c r="D19653" s="2"/>
    </row>
    <row r="19654" spans="1:4" x14ac:dyDescent="0.25">
      <c r="A19654" s="2">
        <v>540</v>
      </c>
      <c r="B19654">
        <v>21659</v>
      </c>
      <c r="C19654" s="3">
        <v>1605.2402950000001</v>
      </c>
      <c r="D19654" s="2"/>
    </row>
    <row r="19655" spans="1:4" x14ac:dyDescent="0.25">
      <c r="A19655" s="2">
        <v>540</v>
      </c>
      <c r="B19655">
        <v>21660</v>
      </c>
      <c r="C19655" s="3">
        <v>208.75145699999999</v>
      </c>
      <c r="D19655" s="2"/>
    </row>
    <row r="19656" spans="1:4" x14ac:dyDescent="0.25">
      <c r="A19656" s="2">
        <v>540</v>
      </c>
      <c r="B19656">
        <v>21661</v>
      </c>
      <c r="C19656" s="3">
        <v>2297.0968250000001</v>
      </c>
      <c r="D19656" s="2"/>
    </row>
    <row r="19657" spans="1:4" x14ac:dyDescent="0.25">
      <c r="A19657" s="2">
        <v>540</v>
      </c>
      <c r="B19657">
        <v>21662</v>
      </c>
      <c r="C19657" s="3">
        <v>637.60921499999995</v>
      </c>
      <c r="D19657" s="2"/>
    </row>
    <row r="19658" spans="1:4" x14ac:dyDescent="0.25">
      <c r="A19658" s="2">
        <v>540</v>
      </c>
      <c r="B19658">
        <v>21663</v>
      </c>
      <c r="C19658" s="3">
        <v>5788.1428919999998</v>
      </c>
      <c r="D19658" s="2"/>
    </row>
    <row r="19659" spans="1:4" x14ac:dyDescent="0.25">
      <c r="A19659" s="2">
        <v>540</v>
      </c>
      <c r="B19659">
        <v>21664</v>
      </c>
      <c r="C19659" s="3">
        <v>2311.4466739999998</v>
      </c>
      <c r="D19659" s="2"/>
    </row>
    <row r="19660" spans="1:4" x14ac:dyDescent="0.25">
      <c r="A19660" s="2">
        <v>540</v>
      </c>
      <c r="B19660">
        <v>21665</v>
      </c>
      <c r="C19660" s="3">
        <v>379.32151099999999</v>
      </c>
      <c r="D19660" s="2"/>
    </row>
    <row r="19661" spans="1:4" x14ac:dyDescent="0.25">
      <c r="A19661" s="2">
        <v>540</v>
      </c>
      <c r="B19661">
        <v>21666</v>
      </c>
      <c r="C19661" s="3">
        <v>544.00169000000005</v>
      </c>
      <c r="D19661" s="2"/>
    </row>
    <row r="19662" spans="1:4" x14ac:dyDescent="0.25">
      <c r="A19662" s="2">
        <v>540</v>
      </c>
      <c r="B19662">
        <v>21667</v>
      </c>
      <c r="C19662" s="3">
        <v>6217.3000890000003</v>
      </c>
      <c r="D19662" s="2"/>
    </row>
    <row r="19663" spans="1:4" x14ac:dyDescent="0.25">
      <c r="A19663" s="2">
        <v>540</v>
      </c>
      <c r="B19663">
        <v>21668</v>
      </c>
      <c r="C19663" s="3">
        <v>4182.9042900000004</v>
      </c>
      <c r="D19663" s="2"/>
    </row>
    <row r="19664" spans="1:4" x14ac:dyDescent="0.25">
      <c r="A19664" s="2">
        <v>540</v>
      </c>
      <c r="B19664">
        <v>21669</v>
      </c>
      <c r="C19664" s="3">
        <v>2422.4733249999999</v>
      </c>
      <c r="D19664" s="2"/>
    </row>
    <row r="19665" spans="1:4" x14ac:dyDescent="0.25">
      <c r="A19665" s="2">
        <v>540</v>
      </c>
      <c r="B19665">
        <v>21670</v>
      </c>
      <c r="C19665" s="3">
        <v>893.53927299999998</v>
      </c>
      <c r="D19665" s="2"/>
    </row>
    <row r="19666" spans="1:4" x14ac:dyDescent="0.25">
      <c r="A19666" s="2">
        <v>540</v>
      </c>
      <c r="B19666">
        <v>21671</v>
      </c>
      <c r="C19666" s="3">
        <v>192.65057899999999</v>
      </c>
      <c r="D19666" s="2"/>
    </row>
    <row r="19667" spans="1:4" x14ac:dyDescent="0.25">
      <c r="A19667" s="2">
        <v>540</v>
      </c>
      <c r="B19667">
        <v>21672</v>
      </c>
      <c r="C19667" s="3">
        <v>517.81140700000003</v>
      </c>
      <c r="D19667" s="2"/>
    </row>
    <row r="19668" spans="1:4" x14ac:dyDescent="0.25">
      <c r="A19668" s="2">
        <v>540</v>
      </c>
      <c r="B19668">
        <v>21673</v>
      </c>
      <c r="C19668" s="3">
        <v>1958.8243709999999</v>
      </c>
      <c r="D19668" s="2"/>
    </row>
    <row r="19669" spans="1:4" x14ac:dyDescent="0.25">
      <c r="A19669" s="2">
        <v>540</v>
      </c>
      <c r="B19669">
        <v>21674</v>
      </c>
      <c r="C19669" s="3">
        <v>1674.43992</v>
      </c>
      <c r="D19669" s="2"/>
    </row>
    <row r="19670" spans="1:4" x14ac:dyDescent="0.25">
      <c r="A19670" s="2">
        <v>540</v>
      </c>
      <c r="B19670">
        <v>21675</v>
      </c>
      <c r="C19670" s="3">
        <v>3022.3987619999998</v>
      </c>
      <c r="D19670" s="2"/>
    </row>
    <row r="19671" spans="1:4" x14ac:dyDescent="0.25">
      <c r="A19671" s="2">
        <v>540</v>
      </c>
      <c r="B19671">
        <v>21676</v>
      </c>
      <c r="C19671" s="3">
        <v>0</v>
      </c>
      <c r="D19671" s="2"/>
    </row>
    <row r="19672" spans="1:4" x14ac:dyDescent="0.25">
      <c r="A19672" s="2">
        <v>540</v>
      </c>
      <c r="B19672">
        <v>21677</v>
      </c>
      <c r="C19672" s="3">
        <v>445.27811500000001</v>
      </c>
      <c r="D19672" s="2"/>
    </row>
    <row r="19673" spans="1:4" x14ac:dyDescent="0.25">
      <c r="A19673" s="2">
        <v>540</v>
      </c>
      <c r="B19673">
        <v>21678</v>
      </c>
      <c r="C19673" s="3">
        <v>1602.9105770000001</v>
      </c>
      <c r="D19673" s="2"/>
    </row>
    <row r="19674" spans="1:4" x14ac:dyDescent="0.25">
      <c r="A19674" s="2">
        <v>540</v>
      </c>
      <c r="B19674">
        <v>21679</v>
      </c>
      <c r="C19674" s="3">
        <v>2555.9619680000001</v>
      </c>
      <c r="D19674" s="2"/>
    </row>
    <row r="19675" spans="1:4" x14ac:dyDescent="0.25">
      <c r="A19675" s="2">
        <v>540</v>
      </c>
      <c r="B19675">
        <v>21680</v>
      </c>
      <c r="C19675" s="3">
        <v>1035.9546130000001</v>
      </c>
      <c r="D19675" s="2"/>
    </row>
    <row r="19676" spans="1:4" x14ac:dyDescent="0.25">
      <c r="A19676" s="2">
        <v>540</v>
      </c>
      <c r="B19676">
        <v>21681</v>
      </c>
      <c r="C19676" s="3">
        <v>3922.020403</v>
      </c>
      <c r="D19676" s="2"/>
    </row>
    <row r="19677" spans="1:4" x14ac:dyDescent="0.25">
      <c r="A19677" s="2">
        <v>540</v>
      </c>
      <c r="B19677">
        <v>21682</v>
      </c>
      <c r="C19677" s="3">
        <v>741.54042100000004</v>
      </c>
      <c r="D19677" s="2"/>
    </row>
    <row r="19678" spans="1:4" x14ac:dyDescent="0.25">
      <c r="A19678" s="2">
        <v>540</v>
      </c>
      <c r="B19678">
        <v>21683</v>
      </c>
      <c r="C19678" s="3">
        <v>729.99042499999996</v>
      </c>
      <c r="D19678" s="2"/>
    </row>
    <row r="19679" spans="1:4" x14ac:dyDescent="0.25">
      <c r="A19679" s="2">
        <v>540</v>
      </c>
      <c r="B19679">
        <v>21684</v>
      </c>
      <c r="C19679" s="3">
        <v>4933.895372</v>
      </c>
      <c r="D19679" s="2"/>
    </row>
    <row r="19680" spans="1:4" x14ac:dyDescent="0.25">
      <c r="A19680" s="2">
        <v>540</v>
      </c>
      <c r="B19680">
        <v>21685</v>
      </c>
      <c r="C19680" s="3">
        <v>3652.8821720000001</v>
      </c>
      <c r="D19680" s="2"/>
    </row>
    <row r="19681" spans="1:4" x14ac:dyDescent="0.25">
      <c r="A19681" s="2">
        <v>540</v>
      </c>
      <c r="B19681">
        <v>21686</v>
      </c>
      <c r="C19681" s="3">
        <v>4760.6051100000004</v>
      </c>
      <c r="D19681" s="2"/>
    </row>
    <row r="19682" spans="1:4" x14ac:dyDescent="0.25">
      <c r="A19682" s="2">
        <v>540</v>
      </c>
      <c r="B19682">
        <v>21687</v>
      </c>
      <c r="C19682" s="3">
        <v>3428.7731060000001</v>
      </c>
      <c r="D19682" s="2"/>
    </row>
    <row r="19683" spans="1:4" x14ac:dyDescent="0.25">
      <c r="A19683" s="2">
        <v>540</v>
      </c>
      <c r="B19683">
        <v>21688</v>
      </c>
      <c r="C19683" s="3">
        <v>1126.5485349999999</v>
      </c>
      <c r="D19683" s="2"/>
    </row>
    <row r="19684" spans="1:4" x14ac:dyDescent="0.25">
      <c r="A19684" s="2">
        <v>540</v>
      </c>
      <c r="B19684">
        <v>21689</v>
      </c>
      <c r="C19684" s="3">
        <v>6211.5394910000005</v>
      </c>
      <c r="D19684" s="2"/>
    </row>
    <row r="19685" spans="1:4" x14ac:dyDescent="0.25">
      <c r="A19685" s="2">
        <v>540</v>
      </c>
      <c r="B19685">
        <v>21690</v>
      </c>
      <c r="C19685" s="3">
        <v>2175.4788400000002</v>
      </c>
      <c r="D19685" s="2"/>
    </row>
    <row r="19686" spans="1:4" x14ac:dyDescent="0.25">
      <c r="A19686" s="2">
        <v>540</v>
      </c>
      <c r="B19686">
        <v>21691</v>
      </c>
      <c r="C19686" s="3">
        <v>10198.999469</v>
      </c>
      <c r="D19686" s="2"/>
    </row>
    <row r="19687" spans="1:4" x14ac:dyDescent="0.25">
      <c r="A19687" s="2">
        <v>540</v>
      </c>
      <c r="B19687">
        <v>21692</v>
      </c>
      <c r="C19687" s="3">
        <v>4361.9540489999999</v>
      </c>
      <c r="D19687" s="2"/>
    </row>
    <row r="19688" spans="1:4" x14ac:dyDescent="0.25">
      <c r="A19688" s="2">
        <v>540</v>
      </c>
      <c r="B19688">
        <v>21693</v>
      </c>
      <c r="C19688" s="3">
        <v>2689.8673210000002</v>
      </c>
      <c r="D19688" s="2"/>
    </row>
    <row r="19689" spans="1:4" x14ac:dyDescent="0.25">
      <c r="A19689" s="2">
        <v>540</v>
      </c>
      <c r="B19689">
        <v>21694</v>
      </c>
      <c r="C19689" s="3">
        <v>3683.1508709999998</v>
      </c>
      <c r="D19689" s="2"/>
    </row>
    <row r="19690" spans="1:4" x14ac:dyDescent="0.25">
      <c r="A19690" s="2">
        <v>540</v>
      </c>
      <c r="B19690">
        <v>21695</v>
      </c>
      <c r="C19690" s="3">
        <v>965.84072200000003</v>
      </c>
      <c r="D19690" s="2"/>
    </row>
    <row r="19691" spans="1:4" x14ac:dyDescent="0.25">
      <c r="A19691" s="2">
        <v>540</v>
      </c>
      <c r="B19691">
        <v>21696</v>
      </c>
      <c r="C19691" s="3">
        <v>518.47143300000005</v>
      </c>
      <c r="D19691" s="2"/>
    </row>
    <row r="19692" spans="1:4" x14ac:dyDescent="0.25">
      <c r="A19692" s="2">
        <v>540</v>
      </c>
      <c r="B19692">
        <v>21697</v>
      </c>
      <c r="C19692" s="3">
        <v>614.71092099999998</v>
      </c>
      <c r="D19692" s="2"/>
    </row>
    <row r="19693" spans="1:4" x14ac:dyDescent="0.25">
      <c r="A19693" s="2">
        <v>540</v>
      </c>
      <c r="B19693">
        <v>21698</v>
      </c>
      <c r="C19693" s="3">
        <v>463.10375599999998</v>
      </c>
      <c r="D19693" s="2"/>
    </row>
    <row r="19694" spans="1:4" x14ac:dyDescent="0.25">
      <c r="A19694" s="2">
        <v>540</v>
      </c>
      <c r="B19694">
        <v>21699</v>
      </c>
      <c r="C19694" s="3">
        <v>2139.3452160000002</v>
      </c>
      <c r="D19694" s="2"/>
    </row>
    <row r="19695" spans="1:4" x14ac:dyDescent="0.25">
      <c r="A19695" s="2">
        <v>540</v>
      </c>
      <c r="B19695">
        <v>21700</v>
      </c>
      <c r="C19695" s="3">
        <v>17453.916883000002</v>
      </c>
      <c r="D19695" s="2"/>
    </row>
    <row r="19696" spans="1:4" x14ac:dyDescent="0.25">
      <c r="A19696" s="2">
        <v>540</v>
      </c>
      <c r="B19696">
        <v>21701</v>
      </c>
      <c r="C19696" s="3">
        <v>1251.8466040000001</v>
      </c>
      <c r="D19696" s="2"/>
    </row>
    <row r="19697" spans="1:4" x14ac:dyDescent="0.25">
      <c r="A19697" s="2">
        <v>540</v>
      </c>
      <c r="B19697">
        <v>21702</v>
      </c>
      <c r="C19697" s="3">
        <v>3835.0250040000001</v>
      </c>
      <c r="D19697" s="2"/>
    </row>
    <row r="19698" spans="1:4" x14ac:dyDescent="0.25">
      <c r="A19698" s="2">
        <v>540</v>
      </c>
      <c r="B19698">
        <v>21703</v>
      </c>
      <c r="C19698" s="3">
        <v>5128.3172809999996</v>
      </c>
      <c r="D19698" s="2"/>
    </row>
    <row r="19699" spans="1:4" x14ac:dyDescent="0.25">
      <c r="A19699" s="2">
        <v>540</v>
      </c>
      <c r="B19699">
        <v>21704</v>
      </c>
      <c r="C19699" s="3">
        <v>5829.3685530000002</v>
      </c>
      <c r="D19699" s="2"/>
    </row>
    <row r="19700" spans="1:4" x14ac:dyDescent="0.25">
      <c r="A19700" s="2">
        <v>540</v>
      </c>
      <c r="B19700">
        <v>21705</v>
      </c>
      <c r="C19700" s="3">
        <v>139.10101900000001</v>
      </c>
      <c r="D19700" s="2"/>
    </row>
    <row r="19701" spans="1:4" x14ac:dyDescent="0.25">
      <c r="A19701" s="2">
        <v>540</v>
      </c>
      <c r="B19701">
        <v>21706</v>
      </c>
      <c r="C19701" s="3">
        <v>2271.5645679999998</v>
      </c>
      <c r="D19701" s="2"/>
    </row>
    <row r="19702" spans="1:4" x14ac:dyDescent="0.25">
      <c r="A19702" s="2">
        <v>540</v>
      </c>
      <c r="B19702">
        <v>21707</v>
      </c>
      <c r="C19702" s="3">
        <v>2096.3292259999998</v>
      </c>
      <c r="D19702" s="2"/>
    </row>
    <row r="19703" spans="1:4" x14ac:dyDescent="0.25">
      <c r="A19703" s="2">
        <v>540</v>
      </c>
      <c r="B19703">
        <v>21708</v>
      </c>
      <c r="C19703" s="3">
        <v>14968.085315</v>
      </c>
      <c r="D19703" s="2"/>
    </row>
    <row r="19704" spans="1:4" x14ac:dyDescent="0.25">
      <c r="A19704" s="2">
        <v>540</v>
      </c>
      <c r="B19704">
        <v>21709</v>
      </c>
      <c r="C19704" s="3">
        <v>8214.0266229999997</v>
      </c>
      <c r="D19704" s="2"/>
    </row>
    <row r="19705" spans="1:4" x14ac:dyDescent="0.25">
      <c r="A19705" s="2">
        <v>540</v>
      </c>
      <c r="B19705">
        <v>21710</v>
      </c>
      <c r="C19705" s="3">
        <v>2160.8123810000002</v>
      </c>
      <c r="D19705" s="2"/>
    </row>
    <row r="19706" spans="1:4" x14ac:dyDescent="0.25">
      <c r="A19706" s="2">
        <v>540</v>
      </c>
      <c r="B19706">
        <v>21711</v>
      </c>
      <c r="C19706" s="3">
        <v>4991.4085139999997</v>
      </c>
      <c r="D19706" s="2"/>
    </row>
    <row r="19707" spans="1:4" x14ac:dyDescent="0.25">
      <c r="A19707" s="2">
        <v>540</v>
      </c>
      <c r="B19707">
        <v>21712</v>
      </c>
      <c r="C19707" s="3">
        <v>8648.6878670000006</v>
      </c>
      <c r="D19707" s="2"/>
    </row>
    <row r="19708" spans="1:4" x14ac:dyDescent="0.25">
      <c r="A19708" s="2">
        <v>540</v>
      </c>
      <c r="B19708">
        <v>21713</v>
      </c>
      <c r="C19708" s="3">
        <v>2535.6843779999999</v>
      </c>
      <c r="D19708" s="2"/>
    </row>
    <row r="19709" spans="1:4" x14ac:dyDescent="0.25">
      <c r="A19709" s="2">
        <v>540</v>
      </c>
      <c r="B19709">
        <v>21714</v>
      </c>
      <c r="C19709" s="3">
        <v>3363.9627660000001</v>
      </c>
      <c r="D19709" s="2"/>
    </row>
    <row r="19710" spans="1:4" x14ac:dyDescent="0.25">
      <c r="A19710" s="2">
        <v>540</v>
      </c>
      <c r="B19710">
        <v>21715</v>
      </c>
      <c r="C19710" s="3">
        <v>6974.6285340000004</v>
      </c>
      <c r="D19710" s="2"/>
    </row>
    <row r="19711" spans="1:4" x14ac:dyDescent="0.25">
      <c r="A19711" s="2">
        <v>540</v>
      </c>
      <c r="B19711">
        <v>21716</v>
      </c>
      <c r="C19711" s="3">
        <v>99</v>
      </c>
      <c r="D19711" s="2"/>
    </row>
    <row r="19712" spans="1:4" x14ac:dyDescent="0.25">
      <c r="A19712" s="2">
        <v>540</v>
      </c>
      <c r="B19712">
        <v>21717</v>
      </c>
      <c r="C19712" s="3">
        <v>6.5</v>
      </c>
      <c r="D19712" s="2"/>
    </row>
    <row r="19713" spans="1:4" x14ac:dyDescent="0.25">
      <c r="A19713" s="2">
        <v>540</v>
      </c>
      <c r="B19713">
        <v>21718</v>
      </c>
      <c r="C19713" s="3">
        <v>20948.102266000002</v>
      </c>
      <c r="D19713" s="2"/>
    </row>
    <row r="19714" spans="1:4" x14ac:dyDescent="0.25">
      <c r="A19714" s="2">
        <v>540</v>
      </c>
      <c r="B19714">
        <v>21719</v>
      </c>
      <c r="C19714" s="3">
        <v>4481.7528840000004</v>
      </c>
      <c r="D19714" s="2"/>
    </row>
    <row r="19715" spans="1:4" x14ac:dyDescent="0.25">
      <c r="A19715" s="2">
        <v>540</v>
      </c>
      <c r="B19715">
        <v>21720</v>
      </c>
      <c r="C19715" s="3">
        <v>7282.9219130000001</v>
      </c>
      <c r="D19715" s="2"/>
    </row>
    <row r="19716" spans="1:4" x14ac:dyDescent="0.25">
      <c r="A19716" s="2">
        <v>540</v>
      </c>
      <c r="B19716">
        <v>21722</v>
      </c>
      <c r="C19716" s="3">
        <v>3425.9351550000001</v>
      </c>
      <c r="D19716" s="2"/>
    </row>
    <row r="19717" spans="1:4" x14ac:dyDescent="0.25">
      <c r="A19717" s="2">
        <v>540</v>
      </c>
      <c r="B19717">
        <v>21723</v>
      </c>
      <c r="C19717" s="3">
        <v>2821.4112719999998</v>
      </c>
      <c r="D19717" s="2"/>
    </row>
    <row r="19718" spans="1:4" x14ac:dyDescent="0.25">
      <c r="A19718" s="2">
        <v>540</v>
      </c>
      <c r="B19718">
        <v>21724</v>
      </c>
      <c r="C19718" s="3">
        <v>11323.610982</v>
      </c>
      <c r="D19718" s="2"/>
    </row>
    <row r="19719" spans="1:4" x14ac:dyDescent="0.25">
      <c r="A19719" s="2">
        <v>540</v>
      </c>
      <c r="B19719">
        <v>21725</v>
      </c>
      <c r="C19719" s="3">
        <v>554.31564600000002</v>
      </c>
      <c r="D19719" s="2"/>
    </row>
    <row r="19720" spans="1:4" x14ac:dyDescent="0.25">
      <c r="A19720" s="2">
        <v>540</v>
      </c>
      <c r="B19720">
        <v>21726</v>
      </c>
      <c r="C19720" s="3">
        <v>1748.673972</v>
      </c>
      <c r="D19720" s="2"/>
    </row>
    <row r="19721" spans="1:4" x14ac:dyDescent="0.25">
      <c r="A19721" s="2">
        <v>540</v>
      </c>
      <c r="B19721">
        <v>21727</v>
      </c>
      <c r="C19721" s="3">
        <v>6092.4193960000002</v>
      </c>
      <c r="D19721" s="2"/>
    </row>
    <row r="19722" spans="1:4" x14ac:dyDescent="0.25">
      <c r="A19722" s="2">
        <v>540</v>
      </c>
      <c r="B19722">
        <v>21728</v>
      </c>
      <c r="C19722" s="3">
        <v>2797.9187569999999</v>
      </c>
      <c r="D19722" s="2"/>
    </row>
    <row r="19723" spans="1:4" x14ac:dyDescent="0.25">
      <c r="A19723" s="2">
        <v>540</v>
      </c>
      <c r="B19723">
        <v>21729</v>
      </c>
      <c r="C19723" s="3">
        <v>2153.1913209999998</v>
      </c>
      <c r="D19723" s="2"/>
    </row>
    <row r="19724" spans="1:4" x14ac:dyDescent="0.25">
      <c r="A19724" s="2">
        <v>540</v>
      </c>
      <c r="B19724">
        <v>21730</v>
      </c>
      <c r="C19724" s="3">
        <v>1783.9394689999999</v>
      </c>
      <c r="D19724" s="2"/>
    </row>
    <row r="19725" spans="1:4" x14ac:dyDescent="0.25">
      <c r="A19725" s="2">
        <v>540</v>
      </c>
      <c r="B19725">
        <v>21731</v>
      </c>
      <c r="C19725" s="3">
        <v>3506.7660380000002</v>
      </c>
      <c r="D19725" s="2"/>
    </row>
    <row r="19726" spans="1:4" x14ac:dyDescent="0.25">
      <c r="A19726" s="2">
        <v>540</v>
      </c>
      <c r="B19726">
        <v>21733</v>
      </c>
      <c r="C19726" s="3">
        <v>1126.230137</v>
      </c>
      <c r="D19726" s="2"/>
    </row>
    <row r="19727" spans="1:4" x14ac:dyDescent="0.25">
      <c r="A19727" s="2">
        <v>540</v>
      </c>
      <c r="B19727">
        <v>21734</v>
      </c>
      <c r="C19727" s="3">
        <v>1055.404863</v>
      </c>
      <c r="D19727" s="2"/>
    </row>
    <row r="19728" spans="1:4" x14ac:dyDescent="0.25">
      <c r="A19728" s="2">
        <v>540</v>
      </c>
      <c r="B19728">
        <v>21735</v>
      </c>
      <c r="C19728" s="3">
        <v>4145.3858140000002</v>
      </c>
      <c r="D19728" s="2"/>
    </row>
    <row r="19729" spans="1:4" x14ac:dyDescent="0.25">
      <c r="A19729" s="2">
        <v>540</v>
      </c>
      <c r="B19729">
        <v>21736</v>
      </c>
      <c r="C19729" s="3">
        <v>3812.195111</v>
      </c>
      <c r="D19729" s="2"/>
    </row>
    <row r="19730" spans="1:4" x14ac:dyDescent="0.25">
      <c r="A19730" s="2">
        <v>540</v>
      </c>
      <c r="B19730">
        <v>21737</v>
      </c>
      <c r="C19730" s="3">
        <v>5.0010919999999999</v>
      </c>
      <c r="D19730" s="2"/>
    </row>
    <row r="19731" spans="1:4" x14ac:dyDescent="0.25">
      <c r="A19731" s="2">
        <v>540</v>
      </c>
      <c r="B19731">
        <v>21738</v>
      </c>
      <c r="C19731" s="3">
        <v>2559.3577620000001</v>
      </c>
      <c r="D19731" s="2"/>
    </row>
    <row r="19732" spans="1:4" x14ac:dyDescent="0.25">
      <c r="A19732" s="2">
        <v>540</v>
      </c>
      <c r="B19732">
        <v>21739</v>
      </c>
      <c r="C19732" s="3">
        <v>9332.5352999999996</v>
      </c>
      <c r="D19732" s="2"/>
    </row>
    <row r="19733" spans="1:4" x14ac:dyDescent="0.25">
      <c r="A19733" s="2">
        <v>540</v>
      </c>
      <c r="B19733">
        <v>21740</v>
      </c>
      <c r="C19733" s="3">
        <v>3477.3799199999999</v>
      </c>
      <c r="D19733" s="2"/>
    </row>
    <row r="19734" spans="1:4" x14ac:dyDescent="0.25">
      <c r="A19734" s="2">
        <v>540</v>
      </c>
      <c r="B19734">
        <v>21741</v>
      </c>
      <c r="C19734" s="3">
        <v>4447.535656</v>
      </c>
      <c r="D19734" s="2"/>
    </row>
    <row r="19735" spans="1:4" x14ac:dyDescent="0.25">
      <c r="A19735" s="2">
        <v>540</v>
      </c>
      <c r="B19735">
        <v>21742</v>
      </c>
      <c r="C19735" s="3">
        <v>9192.636375</v>
      </c>
      <c r="D19735" s="2"/>
    </row>
    <row r="19736" spans="1:4" x14ac:dyDescent="0.25">
      <c r="A19736" s="2">
        <v>540</v>
      </c>
      <c r="B19736">
        <v>21743</v>
      </c>
      <c r="C19736" s="3">
        <v>5425.3120589999999</v>
      </c>
      <c r="D19736" s="2"/>
    </row>
    <row r="19737" spans="1:4" x14ac:dyDescent="0.25">
      <c r="A19737" s="2">
        <v>540</v>
      </c>
      <c r="B19737">
        <v>21744</v>
      </c>
      <c r="C19737" s="3">
        <v>917.78457600000002</v>
      </c>
      <c r="D19737" s="2"/>
    </row>
    <row r="19738" spans="1:4" x14ac:dyDescent="0.25">
      <c r="A19738" s="2">
        <v>540</v>
      </c>
      <c r="B19738">
        <v>21745</v>
      </c>
      <c r="C19738" s="3">
        <v>1147.1301900000001</v>
      </c>
      <c r="D19738" s="2"/>
    </row>
    <row r="19739" spans="1:4" x14ac:dyDescent="0.25">
      <c r="A19739" s="2">
        <v>540</v>
      </c>
      <c r="B19739">
        <v>21746</v>
      </c>
      <c r="C19739" s="3">
        <v>4444.9398149999997</v>
      </c>
      <c r="D19739" s="2"/>
    </row>
    <row r="19740" spans="1:4" x14ac:dyDescent="0.25">
      <c r="A19740" s="2">
        <v>540</v>
      </c>
      <c r="B19740">
        <v>21747</v>
      </c>
      <c r="C19740" s="3">
        <v>1702.8206459999999</v>
      </c>
      <c r="D19740" s="2"/>
    </row>
    <row r="19741" spans="1:4" x14ac:dyDescent="0.25">
      <c r="A19741" s="2">
        <v>540</v>
      </c>
      <c r="B19741">
        <v>21748</v>
      </c>
      <c r="C19741" s="3">
        <v>1618.3407030000001</v>
      </c>
      <c r="D19741" s="2"/>
    </row>
    <row r="19742" spans="1:4" x14ac:dyDescent="0.25">
      <c r="A19742" s="2">
        <v>540</v>
      </c>
      <c r="B19742">
        <v>21749</v>
      </c>
      <c r="C19742" s="3">
        <v>633.58983599999999</v>
      </c>
      <c r="D19742" s="2"/>
    </row>
    <row r="19743" spans="1:4" x14ac:dyDescent="0.25">
      <c r="A19743" s="2">
        <v>540</v>
      </c>
      <c r="B19743">
        <v>21750</v>
      </c>
      <c r="C19743" s="3">
        <v>3943.4038310000001</v>
      </c>
      <c r="D19743" s="2"/>
    </row>
    <row r="19744" spans="1:4" x14ac:dyDescent="0.25">
      <c r="A19744" s="2">
        <v>540</v>
      </c>
      <c r="B19744">
        <v>21751</v>
      </c>
      <c r="C19744" s="3">
        <v>2022.6159419999999</v>
      </c>
      <c r="D19744" s="2"/>
    </row>
    <row r="19745" spans="1:4" x14ac:dyDescent="0.25">
      <c r="A19745" s="2">
        <v>540</v>
      </c>
      <c r="B19745">
        <v>21752</v>
      </c>
      <c r="C19745" s="3">
        <v>820.379865</v>
      </c>
      <c r="D19745" s="2"/>
    </row>
    <row r="19746" spans="1:4" x14ac:dyDescent="0.25">
      <c r="A19746" s="2">
        <v>540</v>
      </c>
      <c r="B19746">
        <v>21753</v>
      </c>
      <c r="C19746" s="3">
        <v>13597.295951</v>
      </c>
      <c r="D19746" s="2"/>
    </row>
    <row r="19747" spans="1:4" x14ac:dyDescent="0.25">
      <c r="A19747" s="2">
        <v>540</v>
      </c>
      <c r="B19747">
        <v>21754</v>
      </c>
      <c r="C19747" s="3">
        <v>1550.4284809999999</v>
      </c>
      <c r="D19747" s="2"/>
    </row>
    <row r="19748" spans="1:4" x14ac:dyDescent="0.25">
      <c r="A19748" s="2">
        <v>540</v>
      </c>
      <c r="B19748">
        <v>21755</v>
      </c>
      <c r="C19748" s="3">
        <v>17333.661796</v>
      </c>
      <c r="D19748" s="2"/>
    </row>
    <row r="19749" spans="1:4" x14ac:dyDescent="0.25">
      <c r="A19749" s="2">
        <v>540</v>
      </c>
      <c r="B19749">
        <v>21756</v>
      </c>
      <c r="C19749" s="3">
        <v>3473.6565249999999</v>
      </c>
      <c r="D19749" s="2"/>
    </row>
    <row r="19750" spans="1:4" x14ac:dyDescent="0.25">
      <c r="A19750" s="2">
        <v>540</v>
      </c>
      <c r="B19750">
        <v>21757</v>
      </c>
      <c r="C19750" s="3">
        <v>14763.528646000001</v>
      </c>
      <c r="D19750" s="2"/>
    </row>
    <row r="19751" spans="1:4" x14ac:dyDescent="0.25">
      <c r="A19751" s="2">
        <v>540</v>
      </c>
      <c r="B19751">
        <v>21758</v>
      </c>
      <c r="C19751" s="3">
        <v>142.79304099999999</v>
      </c>
      <c r="D19751" s="2"/>
    </row>
    <row r="19752" spans="1:4" x14ac:dyDescent="0.25">
      <c r="A19752" s="2">
        <v>540</v>
      </c>
      <c r="B19752">
        <v>21759</v>
      </c>
      <c r="C19752" s="3">
        <v>7686.197287</v>
      </c>
      <c r="D19752" s="2"/>
    </row>
    <row r="19753" spans="1:4" x14ac:dyDescent="0.25">
      <c r="A19753" s="2">
        <v>540</v>
      </c>
      <c r="B19753">
        <v>21760</v>
      </c>
      <c r="C19753" s="3">
        <v>18001.436902000001</v>
      </c>
      <c r="D19753" s="2"/>
    </row>
    <row r="19754" spans="1:4" x14ac:dyDescent="0.25">
      <c r="A19754" s="2">
        <v>540</v>
      </c>
      <c r="B19754">
        <v>21761</v>
      </c>
      <c r="C19754" s="3">
        <v>986.36541599999998</v>
      </c>
      <c r="D19754" s="2"/>
    </row>
    <row r="19755" spans="1:4" x14ac:dyDescent="0.25">
      <c r="A19755" s="2">
        <v>540</v>
      </c>
      <c r="B19755">
        <v>21762</v>
      </c>
      <c r="C19755" s="3">
        <v>0</v>
      </c>
      <c r="D19755" s="2"/>
    </row>
    <row r="19756" spans="1:4" x14ac:dyDescent="0.25">
      <c r="A19756" s="2">
        <v>540</v>
      </c>
      <c r="B19756">
        <v>21763</v>
      </c>
      <c r="C19756" s="3">
        <v>4751.5686759999999</v>
      </c>
      <c r="D19756" s="2"/>
    </row>
    <row r="19757" spans="1:4" x14ac:dyDescent="0.25">
      <c r="A19757" s="2">
        <v>540</v>
      </c>
      <c r="B19757">
        <v>21764</v>
      </c>
      <c r="C19757" s="3">
        <v>12088.043277999999</v>
      </c>
      <c r="D19757" s="2"/>
    </row>
    <row r="19758" spans="1:4" x14ac:dyDescent="0.25">
      <c r="A19758" s="2">
        <v>540</v>
      </c>
      <c r="B19758">
        <v>21765</v>
      </c>
      <c r="C19758" s="3">
        <v>3452.4121100000002</v>
      </c>
      <c r="D19758" s="2"/>
    </row>
    <row r="19759" spans="1:4" x14ac:dyDescent="0.25">
      <c r="A19759" s="2">
        <v>540</v>
      </c>
      <c r="B19759">
        <v>21766</v>
      </c>
      <c r="C19759" s="3">
        <v>3418.5646400000001</v>
      </c>
      <c r="D19759" s="2"/>
    </row>
    <row r="19760" spans="1:4" x14ac:dyDescent="0.25">
      <c r="A19760" s="2">
        <v>540</v>
      </c>
      <c r="B19760">
        <v>21767</v>
      </c>
      <c r="C19760" s="3">
        <v>2861.7550729999998</v>
      </c>
      <c r="D19760" s="2"/>
    </row>
    <row r="19761" spans="1:4" x14ac:dyDescent="0.25">
      <c r="A19761" s="2">
        <v>540</v>
      </c>
      <c r="B19761">
        <v>21768</v>
      </c>
      <c r="C19761" s="3">
        <v>11723.766852666</v>
      </c>
      <c r="D19761" s="2"/>
    </row>
    <row r="19762" spans="1:4" x14ac:dyDescent="0.25">
      <c r="A19762" s="2">
        <v>540</v>
      </c>
      <c r="B19762">
        <v>21770</v>
      </c>
      <c r="C19762" s="3">
        <v>7114.1862879999999</v>
      </c>
      <c r="D19762" s="2"/>
    </row>
    <row r="19763" spans="1:4" x14ac:dyDescent="0.25">
      <c r="A19763" s="2">
        <v>540</v>
      </c>
      <c r="B19763">
        <v>21771</v>
      </c>
      <c r="C19763" s="3">
        <v>983.946822</v>
      </c>
      <c r="D19763" s="2"/>
    </row>
    <row r="19764" spans="1:4" x14ac:dyDescent="0.25">
      <c r="A19764" s="2">
        <v>540</v>
      </c>
      <c r="B19764">
        <v>21772</v>
      </c>
      <c r="C19764" s="3">
        <v>1904.078837</v>
      </c>
      <c r="D19764" s="2"/>
    </row>
    <row r="19765" spans="1:4" x14ac:dyDescent="0.25">
      <c r="A19765" s="2">
        <v>540</v>
      </c>
      <c r="B19765">
        <v>21773</v>
      </c>
      <c r="C19765" s="3">
        <v>10036.854638999999</v>
      </c>
      <c r="D19765" s="2"/>
    </row>
    <row r="19766" spans="1:4" x14ac:dyDescent="0.25">
      <c r="A19766" s="2">
        <v>540</v>
      </c>
      <c r="B19766">
        <v>21774</v>
      </c>
      <c r="C19766" s="3">
        <v>2826.6150149999999</v>
      </c>
      <c r="D19766" s="2"/>
    </row>
    <row r="19767" spans="1:4" x14ac:dyDescent="0.25">
      <c r="A19767" s="2">
        <v>540</v>
      </c>
      <c r="B19767">
        <v>21775</v>
      </c>
      <c r="C19767" s="3">
        <v>6689.0649199999998</v>
      </c>
      <c r="D19767" s="2"/>
    </row>
    <row r="19768" spans="1:4" x14ac:dyDescent="0.25">
      <c r="A19768" s="2">
        <v>540</v>
      </c>
      <c r="B19768">
        <v>21776</v>
      </c>
      <c r="C19768" s="3">
        <v>1295.482984</v>
      </c>
      <c r="D19768" s="2"/>
    </row>
    <row r="19769" spans="1:4" x14ac:dyDescent="0.25">
      <c r="A19769" s="2">
        <v>540</v>
      </c>
      <c r="B19769">
        <v>21777</v>
      </c>
      <c r="C19769" s="3">
        <v>639.54046700000004</v>
      </c>
      <c r="D19769" s="2"/>
    </row>
    <row r="19770" spans="1:4" x14ac:dyDescent="0.25">
      <c r="A19770" s="2">
        <v>540</v>
      </c>
      <c r="B19770">
        <v>21778</v>
      </c>
      <c r="C19770" s="3">
        <v>994.39449100000002</v>
      </c>
      <c r="D19770" s="2"/>
    </row>
    <row r="19771" spans="1:4" x14ac:dyDescent="0.25">
      <c r="A19771" s="2">
        <v>540</v>
      </c>
      <c r="B19771">
        <v>21779</v>
      </c>
      <c r="C19771" s="3">
        <v>785.58657400000004</v>
      </c>
      <c r="D19771" s="2"/>
    </row>
    <row r="19772" spans="1:4" x14ac:dyDescent="0.25">
      <c r="A19772" s="2">
        <v>540</v>
      </c>
      <c r="B19772">
        <v>21780</v>
      </c>
      <c r="C19772" s="3">
        <v>491.044939</v>
      </c>
      <c r="D19772" s="2"/>
    </row>
    <row r="19773" spans="1:4" x14ac:dyDescent="0.25">
      <c r="A19773" s="2">
        <v>540</v>
      </c>
      <c r="B19773">
        <v>21781</v>
      </c>
      <c r="C19773" s="3">
        <v>18223.609402665999</v>
      </c>
      <c r="D19773" s="2"/>
    </row>
    <row r="19774" spans="1:4" x14ac:dyDescent="0.25">
      <c r="A19774" s="2">
        <v>540</v>
      </c>
      <c r="B19774">
        <v>21782</v>
      </c>
      <c r="C19774" s="3">
        <v>57964.939481665999</v>
      </c>
      <c r="D19774" s="2"/>
    </row>
    <row r="19775" spans="1:4" x14ac:dyDescent="0.25">
      <c r="A19775" s="2">
        <v>540</v>
      </c>
      <c r="B19775">
        <v>21783</v>
      </c>
      <c r="C19775" s="3">
        <v>1202.8276519999999</v>
      </c>
      <c r="D19775" s="2"/>
    </row>
    <row r="19776" spans="1:4" x14ac:dyDescent="0.25">
      <c r="A19776" s="2">
        <v>540</v>
      </c>
      <c r="B19776">
        <v>21784</v>
      </c>
      <c r="C19776" s="3">
        <v>576.59475699999996</v>
      </c>
      <c r="D19776" s="2"/>
    </row>
    <row r="19777" spans="1:4" x14ac:dyDescent="0.25">
      <c r="A19777" s="2">
        <v>540</v>
      </c>
      <c r="B19777">
        <v>21785</v>
      </c>
      <c r="C19777" s="3">
        <v>8174.4124780000002</v>
      </c>
      <c r="D19777" s="2"/>
    </row>
    <row r="19778" spans="1:4" x14ac:dyDescent="0.25">
      <c r="A19778" s="2">
        <v>540</v>
      </c>
      <c r="B19778">
        <v>21786</v>
      </c>
      <c r="C19778" s="3">
        <v>867.07086500000003</v>
      </c>
      <c r="D19778" s="2"/>
    </row>
    <row r="19779" spans="1:4" x14ac:dyDescent="0.25">
      <c r="A19779" s="2">
        <v>540</v>
      </c>
      <c r="B19779">
        <v>21787</v>
      </c>
      <c r="C19779" s="3">
        <v>2404.7336449999998</v>
      </c>
      <c r="D19779" s="2"/>
    </row>
    <row r="19780" spans="1:4" x14ac:dyDescent="0.25">
      <c r="A19780" s="2">
        <v>540</v>
      </c>
      <c r="B19780">
        <v>21788</v>
      </c>
      <c r="C19780" s="3">
        <v>1192.7639810000001</v>
      </c>
      <c r="D19780" s="2"/>
    </row>
    <row r="19781" spans="1:4" x14ac:dyDescent="0.25">
      <c r="A19781" s="2">
        <v>540</v>
      </c>
      <c r="B19781">
        <v>21789</v>
      </c>
      <c r="C19781" s="3">
        <v>4473.688666</v>
      </c>
      <c r="D19781" s="2"/>
    </row>
    <row r="19782" spans="1:4" x14ac:dyDescent="0.25">
      <c r="A19782" s="2">
        <v>540</v>
      </c>
      <c r="B19782">
        <v>21790</v>
      </c>
      <c r="C19782" s="3">
        <v>544.53118400000005</v>
      </c>
      <c r="D19782" s="2"/>
    </row>
    <row r="19783" spans="1:4" x14ac:dyDescent="0.25">
      <c r="A19783" s="2">
        <v>540</v>
      </c>
      <c r="B19783">
        <v>21791</v>
      </c>
      <c r="C19783" s="3">
        <v>2911.2289639999999</v>
      </c>
      <c r="D19783" s="2"/>
    </row>
    <row r="19784" spans="1:4" x14ac:dyDescent="0.25">
      <c r="A19784" s="2">
        <v>540</v>
      </c>
      <c r="B19784">
        <v>21792</v>
      </c>
      <c r="C19784" s="3">
        <v>1504.0052310000001</v>
      </c>
      <c r="D19784" s="2"/>
    </row>
    <row r="19785" spans="1:4" x14ac:dyDescent="0.25">
      <c r="A19785" s="2">
        <v>540</v>
      </c>
      <c r="B19785">
        <v>21793</v>
      </c>
      <c r="C19785" s="3">
        <v>966.90412600000002</v>
      </c>
      <c r="D19785" s="2"/>
    </row>
    <row r="19786" spans="1:4" x14ac:dyDescent="0.25">
      <c r="A19786" s="2">
        <v>540</v>
      </c>
      <c r="B19786">
        <v>21794</v>
      </c>
      <c r="C19786" s="3">
        <v>637.45282999999995</v>
      </c>
      <c r="D19786" s="2"/>
    </row>
    <row r="19787" spans="1:4" x14ac:dyDescent="0.25">
      <c r="A19787" s="2">
        <v>540</v>
      </c>
      <c r="B19787">
        <v>21796</v>
      </c>
      <c r="C19787" s="3">
        <v>4276.7540849999996</v>
      </c>
      <c r="D19787" s="2"/>
    </row>
    <row r="19788" spans="1:4" x14ac:dyDescent="0.25">
      <c r="A19788" s="2">
        <v>540</v>
      </c>
      <c r="B19788">
        <v>21797</v>
      </c>
      <c r="C19788" s="3">
        <v>29.749175000000001</v>
      </c>
      <c r="D19788" s="2"/>
    </row>
    <row r="19789" spans="1:4" x14ac:dyDescent="0.25">
      <c r="A19789" s="2">
        <v>540</v>
      </c>
      <c r="B19789">
        <v>21798</v>
      </c>
      <c r="C19789" s="3">
        <v>2995.682992</v>
      </c>
      <c r="D19789" s="2"/>
    </row>
    <row r="19790" spans="1:4" x14ac:dyDescent="0.25">
      <c r="A19790" s="2">
        <v>540</v>
      </c>
      <c r="B19790">
        <v>21799</v>
      </c>
      <c r="C19790" s="3">
        <v>6604.9246510000003</v>
      </c>
      <c r="D19790" s="2"/>
    </row>
    <row r="19791" spans="1:4" x14ac:dyDescent="0.25">
      <c r="A19791" s="2">
        <v>540</v>
      </c>
      <c r="B19791">
        <v>21800</v>
      </c>
      <c r="C19791" s="3">
        <v>1579.344433</v>
      </c>
      <c r="D19791" s="2"/>
    </row>
    <row r="19792" spans="1:4" x14ac:dyDescent="0.25">
      <c r="A19792" s="2">
        <v>540</v>
      </c>
      <c r="B19792">
        <v>21801</v>
      </c>
      <c r="C19792" s="3">
        <v>3176.1718559999999</v>
      </c>
      <c r="D19792" s="2"/>
    </row>
    <row r="19793" spans="1:4" x14ac:dyDescent="0.25">
      <c r="A19793" s="2">
        <v>540</v>
      </c>
      <c r="B19793">
        <v>21802</v>
      </c>
      <c r="C19793" s="3">
        <v>181.67340300000001</v>
      </c>
      <c r="D19793" s="2"/>
    </row>
    <row r="19794" spans="1:4" x14ac:dyDescent="0.25">
      <c r="A19794" s="2">
        <v>540</v>
      </c>
      <c r="B19794">
        <v>21803</v>
      </c>
      <c r="C19794" s="3">
        <v>185.822056</v>
      </c>
      <c r="D19794" s="2"/>
    </row>
    <row r="19795" spans="1:4" x14ac:dyDescent="0.25">
      <c r="A19795" s="2">
        <v>540</v>
      </c>
      <c r="B19795">
        <v>21804</v>
      </c>
      <c r="C19795" s="3">
        <v>1584.1516549999999</v>
      </c>
      <c r="D19795" s="2"/>
    </row>
    <row r="19796" spans="1:4" x14ac:dyDescent="0.25">
      <c r="A19796" s="2">
        <v>540</v>
      </c>
      <c r="B19796">
        <v>21805</v>
      </c>
      <c r="C19796" s="3">
        <v>3551.726611</v>
      </c>
      <c r="D19796" s="2"/>
    </row>
    <row r="19797" spans="1:4" x14ac:dyDescent="0.25">
      <c r="A19797" s="2">
        <v>540</v>
      </c>
      <c r="B19797">
        <v>21806</v>
      </c>
      <c r="C19797" s="3">
        <v>1186.3973329999999</v>
      </c>
      <c r="D19797" s="2"/>
    </row>
    <row r="19798" spans="1:4" x14ac:dyDescent="0.25">
      <c r="A19798" s="2">
        <v>540</v>
      </c>
      <c r="B19798">
        <v>21807</v>
      </c>
      <c r="C19798" s="3">
        <v>4464.5794770000002</v>
      </c>
      <c r="D19798" s="2"/>
    </row>
    <row r="19799" spans="1:4" x14ac:dyDescent="0.25">
      <c r="A19799" s="2">
        <v>540</v>
      </c>
      <c r="B19799">
        <v>21808</v>
      </c>
      <c r="C19799" s="3">
        <v>3190.0294279999998</v>
      </c>
      <c r="D19799" s="2"/>
    </row>
    <row r="19800" spans="1:4" x14ac:dyDescent="0.25">
      <c r="A19800" s="2">
        <v>540</v>
      </c>
      <c r="B19800">
        <v>21809</v>
      </c>
      <c r="C19800" s="3">
        <v>9177.4112139999997</v>
      </c>
      <c r="D19800" s="2"/>
    </row>
    <row r="19801" spans="1:4" x14ac:dyDescent="0.25">
      <c r="A19801" s="2">
        <v>540</v>
      </c>
      <c r="B19801">
        <v>21810</v>
      </c>
      <c r="C19801" s="3">
        <v>2107.6077949999999</v>
      </c>
      <c r="D19801" s="2"/>
    </row>
    <row r="19802" spans="1:4" x14ac:dyDescent="0.25">
      <c r="A19802" s="2">
        <v>540</v>
      </c>
      <c r="B19802">
        <v>21811</v>
      </c>
      <c r="C19802" s="3">
        <v>1959.5065500000001</v>
      </c>
      <c r="D19802" s="2"/>
    </row>
    <row r="19803" spans="1:4" x14ac:dyDescent="0.25">
      <c r="A19803" s="2">
        <v>540</v>
      </c>
      <c r="B19803">
        <v>21812</v>
      </c>
      <c r="C19803" s="3">
        <v>17710.793451000001</v>
      </c>
      <c r="D19803" s="2"/>
    </row>
    <row r="19804" spans="1:4" x14ac:dyDescent="0.25">
      <c r="A19804" s="2">
        <v>540</v>
      </c>
      <c r="B19804">
        <v>21813</v>
      </c>
      <c r="C19804" s="3">
        <v>3962.1513789999999</v>
      </c>
      <c r="D19804" s="2"/>
    </row>
    <row r="19805" spans="1:4" x14ac:dyDescent="0.25">
      <c r="A19805" s="2">
        <v>540</v>
      </c>
      <c r="B19805">
        <v>21815</v>
      </c>
      <c r="C19805" s="3">
        <v>6056.4579750000003</v>
      </c>
      <c r="D19805" s="2"/>
    </row>
    <row r="19806" spans="1:4" x14ac:dyDescent="0.25">
      <c r="A19806" s="2">
        <v>540</v>
      </c>
      <c r="B19806">
        <v>21816</v>
      </c>
      <c r="C19806" s="3">
        <v>18.177571</v>
      </c>
      <c r="D19806" s="2"/>
    </row>
    <row r="19807" spans="1:4" x14ac:dyDescent="0.25">
      <c r="A19807" s="2">
        <v>540</v>
      </c>
      <c r="B19807">
        <v>21819</v>
      </c>
      <c r="C19807" s="3">
        <v>775.50227299999995</v>
      </c>
      <c r="D19807" s="2"/>
    </row>
    <row r="19808" spans="1:4" x14ac:dyDescent="0.25">
      <c r="A19808" s="2">
        <v>540</v>
      </c>
      <c r="B19808">
        <v>21820</v>
      </c>
      <c r="C19808" s="3">
        <v>186.29042000000001</v>
      </c>
      <c r="D19808" s="2"/>
    </row>
    <row r="19809" spans="1:4" x14ac:dyDescent="0.25">
      <c r="A19809" s="2">
        <v>540</v>
      </c>
      <c r="B19809">
        <v>21821</v>
      </c>
      <c r="C19809" s="3">
        <v>2721.8161679999998</v>
      </c>
      <c r="D19809" s="2"/>
    </row>
    <row r="19810" spans="1:4" x14ac:dyDescent="0.25">
      <c r="A19810" s="2">
        <v>540</v>
      </c>
      <c r="B19810">
        <v>21822</v>
      </c>
      <c r="C19810" s="3">
        <v>54110.184462666002</v>
      </c>
      <c r="D19810" s="2"/>
    </row>
    <row r="19811" spans="1:4" x14ac:dyDescent="0.25">
      <c r="A19811" s="2">
        <v>540</v>
      </c>
      <c r="B19811">
        <v>21823</v>
      </c>
      <c r="C19811" s="3">
        <v>683.97699699999998</v>
      </c>
      <c r="D19811" s="2"/>
    </row>
    <row r="19812" spans="1:4" x14ac:dyDescent="0.25">
      <c r="A19812" s="2">
        <v>540</v>
      </c>
      <c r="B19812">
        <v>21824</v>
      </c>
      <c r="C19812" s="3">
        <v>152.206309</v>
      </c>
      <c r="D19812" s="2"/>
    </row>
    <row r="19813" spans="1:4" x14ac:dyDescent="0.25">
      <c r="A19813" s="2">
        <v>540</v>
      </c>
      <c r="B19813">
        <v>21825</v>
      </c>
      <c r="C19813" s="3">
        <v>123.88256699999999</v>
      </c>
      <c r="D19813" s="2"/>
    </row>
    <row r="19814" spans="1:4" x14ac:dyDescent="0.25">
      <c r="A19814" s="2">
        <v>540</v>
      </c>
      <c r="B19814">
        <v>21827</v>
      </c>
      <c r="C19814" s="3">
        <v>1687.087671</v>
      </c>
      <c r="D19814" s="2"/>
    </row>
    <row r="19815" spans="1:4" x14ac:dyDescent="0.25">
      <c r="A19815" s="2">
        <v>540</v>
      </c>
      <c r="B19815">
        <v>21828</v>
      </c>
      <c r="C19815" s="3">
        <v>4543.9541900000004</v>
      </c>
      <c r="D19815" s="2"/>
    </row>
    <row r="19816" spans="1:4" x14ac:dyDescent="0.25">
      <c r="A19816" s="2">
        <v>540</v>
      </c>
      <c r="B19816">
        <v>21829</v>
      </c>
      <c r="C19816" s="3">
        <v>2850.5703450000001</v>
      </c>
      <c r="D19816" s="2"/>
    </row>
    <row r="19817" spans="1:4" x14ac:dyDescent="0.25">
      <c r="A19817" s="2">
        <v>540</v>
      </c>
      <c r="B19817">
        <v>21830</v>
      </c>
      <c r="C19817" s="3">
        <v>41.441817999999998</v>
      </c>
      <c r="D19817" s="2"/>
    </row>
    <row r="19818" spans="1:4" x14ac:dyDescent="0.25">
      <c r="A19818" s="2">
        <v>540</v>
      </c>
      <c r="B19818">
        <v>21832</v>
      </c>
      <c r="C19818" s="3">
        <v>262.29151400000001</v>
      </c>
      <c r="D19818" s="2"/>
    </row>
    <row r="19819" spans="1:4" x14ac:dyDescent="0.25">
      <c r="A19819" s="2">
        <v>540</v>
      </c>
      <c r="B19819">
        <v>21833</v>
      </c>
      <c r="C19819" s="3">
        <v>814.10317899999995</v>
      </c>
      <c r="D19819" s="2"/>
    </row>
    <row r="19820" spans="1:4" x14ac:dyDescent="0.25">
      <c r="A19820" s="2">
        <v>540</v>
      </c>
      <c r="B19820">
        <v>21834</v>
      </c>
      <c r="C19820" s="3">
        <v>675.01229799999999</v>
      </c>
      <c r="D19820" s="2"/>
    </row>
    <row r="19821" spans="1:4" x14ac:dyDescent="0.25">
      <c r="A19821" s="2">
        <v>540</v>
      </c>
      <c r="B19821">
        <v>21835</v>
      </c>
      <c r="C19821" s="3">
        <v>1286.118074</v>
      </c>
      <c r="D19821" s="2"/>
    </row>
    <row r="19822" spans="1:4" x14ac:dyDescent="0.25">
      <c r="A19822" s="2">
        <v>540</v>
      </c>
      <c r="B19822">
        <v>21836</v>
      </c>
      <c r="C19822" s="3">
        <v>4308.6043609999997</v>
      </c>
      <c r="D19822" s="2"/>
    </row>
    <row r="19823" spans="1:4" x14ac:dyDescent="0.25">
      <c r="A19823" s="2">
        <v>540</v>
      </c>
      <c r="B19823">
        <v>21837</v>
      </c>
      <c r="C19823" s="3">
        <v>1014.235914</v>
      </c>
      <c r="D19823" s="2"/>
    </row>
    <row r="19824" spans="1:4" x14ac:dyDescent="0.25">
      <c r="A19824" s="2">
        <v>540</v>
      </c>
      <c r="B19824">
        <v>21838</v>
      </c>
      <c r="C19824" s="3">
        <v>2233.7559849999998</v>
      </c>
      <c r="D19824" s="2"/>
    </row>
    <row r="19825" spans="1:4" x14ac:dyDescent="0.25">
      <c r="A19825" s="2">
        <v>540</v>
      </c>
      <c r="B19825">
        <v>21839</v>
      </c>
      <c r="C19825" s="3">
        <v>3346.5956630000001</v>
      </c>
      <c r="D19825" s="2"/>
    </row>
    <row r="19826" spans="1:4" x14ac:dyDescent="0.25">
      <c r="A19826" s="2">
        <v>540</v>
      </c>
      <c r="B19826">
        <v>21840</v>
      </c>
      <c r="C19826" s="3">
        <v>13720.341807999999</v>
      </c>
      <c r="D19826" s="2"/>
    </row>
    <row r="19827" spans="1:4" x14ac:dyDescent="0.25">
      <c r="A19827" s="2">
        <v>540</v>
      </c>
      <c r="B19827">
        <v>21841</v>
      </c>
      <c r="C19827" s="3">
        <v>722.916473</v>
      </c>
      <c r="D19827" s="2"/>
    </row>
    <row r="19828" spans="1:4" x14ac:dyDescent="0.25">
      <c r="A19828" s="2">
        <v>540</v>
      </c>
      <c r="B19828">
        <v>21842</v>
      </c>
      <c r="C19828" s="3">
        <v>1624.2625840000001</v>
      </c>
      <c r="D19828" s="2"/>
    </row>
    <row r="19829" spans="1:4" x14ac:dyDescent="0.25">
      <c r="A19829" s="2">
        <v>540</v>
      </c>
      <c r="B19829">
        <v>21843</v>
      </c>
      <c r="C19829" s="3">
        <v>3800.8114580000001</v>
      </c>
      <c r="D19829" s="2"/>
    </row>
    <row r="19830" spans="1:4" x14ac:dyDescent="0.25">
      <c r="A19830" s="2">
        <v>540</v>
      </c>
      <c r="B19830">
        <v>21844</v>
      </c>
      <c r="C19830" s="3">
        <v>3129.7893340000001</v>
      </c>
      <c r="D19830" s="2"/>
    </row>
    <row r="19831" spans="1:4" x14ac:dyDescent="0.25">
      <c r="A19831" s="2">
        <v>540</v>
      </c>
      <c r="B19831">
        <v>21845</v>
      </c>
      <c r="C19831" s="3">
        <v>2247.147003</v>
      </c>
      <c r="D19831" s="2"/>
    </row>
    <row r="19832" spans="1:4" x14ac:dyDescent="0.25">
      <c r="A19832" s="2">
        <v>540</v>
      </c>
      <c r="B19832">
        <v>21846</v>
      </c>
      <c r="C19832" s="3">
        <v>7082.8295760000001</v>
      </c>
      <c r="D19832" s="2"/>
    </row>
    <row r="19833" spans="1:4" x14ac:dyDescent="0.25">
      <c r="A19833" s="2">
        <v>540</v>
      </c>
      <c r="B19833">
        <v>21847</v>
      </c>
      <c r="C19833" s="3">
        <v>6669.3049860000001</v>
      </c>
      <c r="D19833" s="2"/>
    </row>
    <row r="19834" spans="1:4" x14ac:dyDescent="0.25">
      <c r="A19834" s="2">
        <v>540</v>
      </c>
      <c r="B19834">
        <v>21848</v>
      </c>
      <c r="C19834" s="3">
        <v>54084.905585</v>
      </c>
      <c r="D19834" s="2"/>
    </row>
    <row r="19835" spans="1:4" x14ac:dyDescent="0.25">
      <c r="A19835" s="2">
        <v>540</v>
      </c>
      <c r="B19835">
        <v>21849</v>
      </c>
      <c r="C19835" s="3">
        <v>63851.962286000002</v>
      </c>
      <c r="D19835" s="2"/>
    </row>
    <row r="19836" spans="1:4" x14ac:dyDescent="0.25">
      <c r="A19836" s="2">
        <v>540</v>
      </c>
      <c r="B19836">
        <v>21850</v>
      </c>
      <c r="C19836" s="3">
        <v>13779.308245</v>
      </c>
      <c r="D19836" s="2"/>
    </row>
    <row r="19837" spans="1:4" x14ac:dyDescent="0.25">
      <c r="A19837" s="2">
        <v>540</v>
      </c>
      <c r="B19837">
        <v>21852</v>
      </c>
      <c r="C19837" s="3">
        <v>5321.3136539999996</v>
      </c>
      <c r="D19837" s="2"/>
    </row>
    <row r="19838" spans="1:4" x14ac:dyDescent="0.25">
      <c r="A19838" s="2">
        <v>540</v>
      </c>
      <c r="B19838">
        <v>21853</v>
      </c>
      <c r="C19838" s="3">
        <v>8783.2972649999992</v>
      </c>
      <c r="D19838" s="2"/>
    </row>
    <row r="19839" spans="1:4" x14ac:dyDescent="0.25">
      <c r="A19839" s="2">
        <v>540</v>
      </c>
      <c r="B19839">
        <v>21854</v>
      </c>
      <c r="C19839" s="3">
        <v>592.19961000000001</v>
      </c>
      <c r="D19839" s="2"/>
    </row>
    <row r="19840" spans="1:4" x14ac:dyDescent="0.25">
      <c r="A19840" s="2">
        <v>540</v>
      </c>
      <c r="B19840">
        <v>21855</v>
      </c>
      <c r="C19840" s="3">
        <v>645.02991599999996</v>
      </c>
      <c r="D19840" s="2"/>
    </row>
    <row r="19841" spans="1:4" x14ac:dyDescent="0.25">
      <c r="A19841" s="2">
        <v>540</v>
      </c>
      <c r="B19841">
        <v>21856</v>
      </c>
      <c r="C19841" s="3">
        <v>4313.2780830000002</v>
      </c>
      <c r="D19841" s="2"/>
    </row>
    <row r="19842" spans="1:4" x14ac:dyDescent="0.25">
      <c r="A19842" s="2">
        <v>540</v>
      </c>
      <c r="B19842">
        <v>21857</v>
      </c>
      <c r="C19842" s="3">
        <v>123.25712900000001</v>
      </c>
      <c r="D19842" s="2"/>
    </row>
    <row r="19843" spans="1:4" x14ac:dyDescent="0.25">
      <c r="A19843" s="2">
        <v>540</v>
      </c>
      <c r="B19843">
        <v>21858</v>
      </c>
      <c r="C19843" s="3">
        <v>1155.98605</v>
      </c>
      <c r="D19843" s="2"/>
    </row>
    <row r="19844" spans="1:4" x14ac:dyDescent="0.25">
      <c r="A19844" s="2">
        <v>540</v>
      </c>
      <c r="B19844">
        <v>21859</v>
      </c>
      <c r="C19844" s="3">
        <v>9359.0334980000007</v>
      </c>
      <c r="D19844" s="2"/>
    </row>
    <row r="19845" spans="1:4" x14ac:dyDescent="0.25">
      <c r="A19845" s="2">
        <v>540</v>
      </c>
      <c r="B19845">
        <v>21860</v>
      </c>
      <c r="C19845" s="3">
        <v>29297.791412999999</v>
      </c>
      <c r="D19845" s="2"/>
    </row>
    <row r="19846" spans="1:4" x14ac:dyDescent="0.25">
      <c r="A19846" s="2">
        <v>540</v>
      </c>
      <c r="B19846">
        <v>21861</v>
      </c>
      <c r="C19846" s="3">
        <v>434.51521200000002</v>
      </c>
      <c r="D19846" s="2"/>
    </row>
    <row r="19847" spans="1:4" x14ac:dyDescent="0.25">
      <c r="A19847" s="2">
        <v>540</v>
      </c>
      <c r="B19847">
        <v>21862</v>
      </c>
      <c r="C19847" s="3">
        <v>6505.5180609999998</v>
      </c>
      <c r="D19847" s="2"/>
    </row>
    <row r="19848" spans="1:4" x14ac:dyDescent="0.25">
      <c r="A19848" s="2">
        <v>540</v>
      </c>
      <c r="B19848">
        <v>21863</v>
      </c>
      <c r="C19848" s="3">
        <v>950.62719900000002</v>
      </c>
      <c r="D19848" s="2"/>
    </row>
    <row r="19849" spans="1:4" x14ac:dyDescent="0.25">
      <c r="A19849" s="2">
        <v>540</v>
      </c>
      <c r="B19849">
        <v>21864</v>
      </c>
      <c r="C19849" s="3">
        <v>3123.7201500000001</v>
      </c>
      <c r="D19849" s="2"/>
    </row>
    <row r="19850" spans="1:4" x14ac:dyDescent="0.25">
      <c r="A19850" s="2">
        <v>540</v>
      </c>
      <c r="B19850">
        <v>21865</v>
      </c>
      <c r="C19850" s="3">
        <v>1505.5187559999999</v>
      </c>
      <c r="D19850" s="2"/>
    </row>
    <row r="19851" spans="1:4" x14ac:dyDescent="0.25">
      <c r="A19851" s="2">
        <v>540</v>
      </c>
      <c r="B19851">
        <v>21866</v>
      </c>
      <c r="C19851" s="3">
        <v>489.276658</v>
      </c>
      <c r="D19851" s="2"/>
    </row>
    <row r="19852" spans="1:4" x14ac:dyDescent="0.25">
      <c r="A19852" s="2">
        <v>540</v>
      </c>
      <c r="B19852">
        <v>21867</v>
      </c>
      <c r="C19852" s="3">
        <v>1138.363762</v>
      </c>
      <c r="D19852" s="2"/>
    </row>
    <row r="19853" spans="1:4" x14ac:dyDescent="0.25">
      <c r="A19853" s="2">
        <v>540</v>
      </c>
      <c r="B19853">
        <v>21868</v>
      </c>
      <c r="C19853" s="3">
        <v>1540.1470420000001</v>
      </c>
      <c r="D19853" s="2"/>
    </row>
    <row r="19854" spans="1:4" x14ac:dyDescent="0.25">
      <c r="A19854" s="2">
        <v>540</v>
      </c>
      <c r="B19854">
        <v>21869</v>
      </c>
      <c r="C19854" s="3">
        <v>881.64046199999996</v>
      </c>
      <c r="D19854" s="2"/>
    </row>
    <row r="19855" spans="1:4" x14ac:dyDescent="0.25">
      <c r="A19855" s="2">
        <v>540</v>
      </c>
      <c r="B19855">
        <v>21870</v>
      </c>
      <c r="C19855" s="3">
        <v>2101.3879790000001</v>
      </c>
      <c r="D19855" s="2"/>
    </row>
    <row r="19856" spans="1:4" x14ac:dyDescent="0.25">
      <c r="A19856" s="2">
        <v>540</v>
      </c>
      <c r="B19856">
        <v>21871</v>
      </c>
      <c r="C19856" s="3">
        <v>851.787148</v>
      </c>
      <c r="D19856" s="2"/>
    </row>
    <row r="19857" spans="1:4" x14ac:dyDescent="0.25">
      <c r="A19857" s="2">
        <v>540</v>
      </c>
      <c r="B19857">
        <v>21872</v>
      </c>
      <c r="C19857" s="3">
        <v>9499.8580959999999</v>
      </c>
      <c r="D19857" s="2"/>
    </row>
    <row r="19858" spans="1:4" x14ac:dyDescent="0.25">
      <c r="A19858" s="2">
        <v>540</v>
      </c>
      <c r="B19858">
        <v>21873</v>
      </c>
      <c r="C19858" s="3">
        <v>345.45588500000002</v>
      </c>
      <c r="D19858" s="2"/>
    </row>
    <row r="19859" spans="1:4" x14ac:dyDescent="0.25">
      <c r="A19859" s="2">
        <v>540</v>
      </c>
      <c r="B19859">
        <v>21874</v>
      </c>
      <c r="C19859" s="3">
        <v>8920.7989249999991</v>
      </c>
      <c r="D19859" s="2"/>
    </row>
    <row r="19860" spans="1:4" x14ac:dyDescent="0.25">
      <c r="A19860" s="2">
        <v>540</v>
      </c>
      <c r="B19860">
        <v>21875</v>
      </c>
      <c r="C19860" s="3">
        <v>1583.6323219999999</v>
      </c>
      <c r="D19860" s="2"/>
    </row>
    <row r="19861" spans="1:4" x14ac:dyDescent="0.25">
      <c r="A19861" s="2">
        <v>540</v>
      </c>
      <c r="B19861">
        <v>21876</v>
      </c>
      <c r="C19861" s="3">
        <v>4330.8777659999996</v>
      </c>
      <c r="D19861" s="2"/>
    </row>
    <row r="19862" spans="1:4" x14ac:dyDescent="0.25">
      <c r="A19862" s="2">
        <v>540</v>
      </c>
      <c r="B19862">
        <v>21877</v>
      </c>
      <c r="C19862" s="3">
        <v>1459.54132</v>
      </c>
      <c r="D19862" s="2"/>
    </row>
    <row r="19863" spans="1:4" x14ac:dyDescent="0.25">
      <c r="A19863" s="2">
        <v>540</v>
      </c>
      <c r="B19863">
        <v>21879</v>
      </c>
      <c r="C19863" s="3">
        <v>1763.613754</v>
      </c>
      <c r="D19863" s="2"/>
    </row>
    <row r="19864" spans="1:4" x14ac:dyDescent="0.25">
      <c r="A19864" s="2">
        <v>540</v>
      </c>
      <c r="B19864">
        <v>21880</v>
      </c>
      <c r="C19864" s="3">
        <v>26141.955378999999</v>
      </c>
      <c r="D19864" s="2"/>
    </row>
    <row r="19865" spans="1:4" x14ac:dyDescent="0.25">
      <c r="A19865" s="2">
        <v>540</v>
      </c>
      <c r="B19865">
        <v>21881</v>
      </c>
      <c r="C19865" s="3">
        <v>3086.9601299999999</v>
      </c>
      <c r="D19865" s="2"/>
    </row>
    <row r="19866" spans="1:4" x14ac:dyDescent="0.25">
      <c r="A19866" s="2">
        <v>540</v>
      </c>
      <c r="B19866">
        <v>21882</v>
      </c>
      <c r="C19866" s="3">
        <v>0</v>
      </c>
      <c r="D19866" s="2"/>
    </row>
    <row r="19867" spans="1:4" x14ac:dyDescent="0.25">
      <c r="A19867" s="2">
        <v>540</v>
      </c>
      <c r="B19867">
        <v>21883</v>
      </c>
      <c r="C19867" s="3">
        <v>4028.0565959999999</v>
      </c>
      <c r="D19867" s="2"/>
    </row>
    <row r="19868" spans="1:4" x14ac:dyDescent="0.25">
      <c r="A19868" s="2">
        <v>540</v>
      </c>
      <c r="B19868">
        <v>21884</v>
      </c>
      <c r="C19868" s="3">
        <v>146.179587</v>
      </c>
      <c r="D19868" s="2"/>
    </row>
    <row r="19869" spans="1:4" x14ac:dyDescent="0.25">
      <c r="A19869" s="2">
        <v>540</v>
      </c>
      <c r="B19869">
        <v>21885</v>
      </c>
      <c r="C19869" s="3">
        <v>845.99472800000001</v>
      </c>
      <c r="D19869" s="2"/>
    </row>
    <row r="19870" spans="1:4" x14ac:dyDescent="0.25">
      <c r="A19870" s="2">
        <v>540</v>
      </c>
      <c r="B19870">
        <v>21887</v>
      </c>
      <c r="C19870" s="3">
        <v>28265.510579000002</v>
      </c>
      <c r="D19870" s="2"/>
    </row>
    <row r="19871" spans="1:4" x14ac:dyDescent="0.25">
      <c r="A19871" s="2">
        <v>540</v>
      </c>
      <c r="B19871">
        <v>21888</v>
      </c>
      <c r="C19871" s="3">
        <v>1605.0572090000001</v>
      </c>
      <c r="D19871" s="2"/>
    </row>
    <row r="19872" spans="1:4" x14ac:dyDescent="0.25">
      <c r="A19872" s="2">
        <v>540</v>
      </c>
      <c r="B19872">
        <v>21889</v>
      </c>
      <c r="C19872" s="3">
        <v>538.59234200000003</v>
      </c>
      <c r="D19872" s="2"/>
    </row>
    <row r="19873" spans="1:4" x14ac:dyDescent="0.25">
      <c r="A19873" s="2">
        <v>540</v>
      </c>
      <c r="B19873">
        <v>21890</v>
      </c>
      <c r="C19873" s="3">
        <v>390.75411600000001</v>
      </c>
      <c r="D19873" s="2"/>
    </row>
    <row r="19874" spans="1:4" x14ac:dyDescent="0.25">
      <c r="A19874" s="2">
        <v>540</v>
      </c>
      <c r="B19874">
        <v>21891</v>
      </c>
      <c r="C19874" s="3">
        <v>565.58403599999997</v>
      </c>
      <c r="D19874" s="2"/>
    </row>
    <row r="19875" spans="1:4" x14ac:dyDescent="0.25">
      <c r="A19875" s="2">
        <v>540</v>
      </c>
      <c r="B19875">
        <v>21892</v>
      </c>
      <c r="C19875" s="3">
        <v>11002.965168000001</v>
      </c>
      <c r="D19875" s="2"/>
    </row>
    <row r="19876" spans="1:4" x14ac:dyDescent="0.25">
      <c r="A19876" s="2">
        <v>540</v>
      </c>
      <c r="B19876">
        <v>21893</v>
      </c>
      <c r="C19876" s="3">
        <v>1538.553267</v>
      </c>
      <c r="D19876" s="2"/>
    </row>
    <row r="19877" spans="1:4" x14ac:dyDescent="0.25">
      <c r="A19877" s="2">
        <v>540</v>
      </c>
      <c r="B19877">
        <v>21894</v>
      </c>
      <c r="C19877" s="3">
        <v>2416.8097779999998</v>
      </c>
      <c r="D19877" s="2"/>
    </row>
    <row r="19878" spans="1:4" x14ac:dyDescent="0.25">
      <c r="A19878" s="2">
        <v>540</v>
      </c>
      <c r="B19878">
        <v>21895</v>
      </c>
      <c r="C19878" s="3">
        <v>280.81504000000001</v>
      </c>
      <c r="D19878" s="2"/>
    </row>
    <row r="19879" spans="1:4" x14ac:dyDescent="0.25">
      <c r="A19879" s="2">
        <v>540</v>
      </c>
      <c r="B19879">
        <v>21896</v>
      </c>
      <c r="C19879" s="3">
        <v>1531.6553510000001</v>
      </c>
      <c r="D19879" s="2"/>
    </row>
    <row r="19880" spans="1:4" x14ac:dyDescent="0.25">
      <c r="A19880" s="2">
        <v>540</v>
      </c>
      <c r="B19880">
        <v>21897</v>
      </c>
      <c r="C19880" s="3">
        <v>755.97483999999997</v>
      </c>
      <c r="D19880" s="2"/>
    </row>
    <row r="19881" spans="1:4" x14ac:dyDescent="0.25">
      <c r="A19881" s="2">
        <v>540</v>
      </c>
      <c r="B19881">
        <v>21898</v>
      </c>
      <c r="C19881" s="3">
        <v>1611.5728879999999</v>
      </c>
      <c r="D19881" s="2"/>
    </row>
    <row r="19882" spans="1:4" x14ac:dyDescent="0.25">
      <c r="A19882" s="2">
        <v>540</v>
      </c>
      <c r="B19882">
        <v>21899</v>
      </c>
      <c r="C19882" s="3">
        <v>1246.6308409999999</v>
      </c>
      <c r="D19882" s="2"/>
    </row>
    <row r="19883" spans="1:4" x14ac:dyDescent="0.25">
      <c r="A19883" s="2">
        <v>540</v>
      </c>
      <c r="B19883">
        <v>21900</v>
      </c>
      <c r="C19883" s="3">
        <v>3156.5850599999999</v>
      </c>
      <c r="D19883" s="2"/>
    </row>
    <row r="19884" spans="1:4" x14ac:dyDescent="0.25">
      <c r="A19884" s="2">
        <v>540</v>
      </c>
      <c r="B19884">
        <v>21902</v>
      </c>
      <c r="C19884" s="3">
        <v>236.81975</v>
      </c>
      <c r="D19884" s="2"/>
    </row>
    <row r="19885" spans="1:4" x14ac:dyDescent="0.25">
      <c r="A19885" s="2">
        <v>540</v>
      </c>
      <c r="B19885">
        <v>21903</v>
      </c>
      <c r="C19885" s="3">
        <v>5214.2294659999998</v>
      </c>
      <c r="D19885" s="2"/>
    </row>
    <row r="19886" spans="1:4" x14ac:dyDescent="0.25">
      <c r="A19886" s="2">
        <v>540</v>
      </c>
      <c r="B19886">
        <v>21904</v>
      </c>
      <c r="C19886" s="3">
        <v>2249.213769</v>
      </c>
      <c r="D19886" s="2"/>
    </row>
    <row r="19887" spans="1:4" x14ac:dyDescent="0.25">
      <c r="A19887" s="2">
        <v>540</v>
      </c>
      <c r="B19887">
        <v>21905</v>
      </c>
      <c r="C19887" s="3">
        <v>1717.449631</v>
      </c>
      <c r="D19887" s="2"/>
    </row>
    <row r="19888" spans="1:4" x14ac:dyDescent="0.25">
      <c r="A19888" s="2">
        <v>540</v>
      </c>
      <c r="B19888">
        <v>21906</v>
      </c>
      <c r="C19888" s="3">
        <v>4712.5613080000003</v>
      </c>
      <c r="D19888" s="2"/>
    </row>
    <row r="19889" spans="1:4" x14ac:dyDescent="0.25">
      <c r="A19889" s="2">
        <v>540</v>
      </c>
      <c r="B19889">
        <v>21907</v>
      </c>
      <c r="C19889" s="3">
        <v>578.97746900000004</v>
      </c>
      <c r="D19889" s="2"/>
    </row>
    <row r="19890" spans="1:4" x14ac:dyDescent="0.25">
      <c r="A19890" s="2">
        <v>540</v>
      </c>
      <c r="B19890">
        <v>21908</v>
      </c>
      <c r="C19890" s="3">
        <v>1984.7941410000001</v>
      </c>
      <c r="D19890" s="2"/>
    </row>
    <row r="19891" spans="1:4" x14ac:dyDescent="0.25">
      <c r="A19891" s="2">
        <v>540</v>
      </c>
      <c r="B19891">
        <v>21909</v>
      </c>
      <c r="C19891" s="3">
        <v>2620.6436650000001</v>
      </c>
      <c r="D19891" s="2"/>
    </row>
    <row r="19892" spans="1:4" x14ac:dyDescent="0.25">
      <c r="A19892" s="2">
        <v>540</v>
      </c>
      <c r="B19892">
        <v>21910</v>
      </c>
      <c r="C19892" s="3">
        <v>919.05455199999994</v>
      </c>
      <c r="D19892" s="2"/>
    </row>
    <row r="19893" spans="1:4" x14ac:dyDescent="0.25">
      <c r="A19893" s="2">
        <v>540</v>
      </c>
      <c r="B19893">
        <v>21911</v>
      </c>
      <c r="C19893" s="3">
        <v>2180.5822320000002</v>
      </c>
      <c r="D19893" s="2"/>
    </row>
    <row r="19894" spans="1:4" x14ac:dyDescent="0.25">
      <c r="A19894" s="2">
        <v>540</v>
      </c>
      <c r="B19894">
        <v>21912</v>
      </c>
      <c r="C19894" s="3">
        <v>1175.939529</v>
      </c>
      <c r="D19894" s="2"/>
    </row>
    <row r="19895" spans="1:4" x14ac:dyDescent="0.25">
      <c r="A19895" s="2">
        <v>540</v>
      </c>
      <c r="B19895">
        <v>21913</v>
      </c>
      <c r="C19895" s="3">
        <v>2068.524371</v>
      </c>
      <c r="D19895" s="2"/>
    </row>
    <row r="19896" spans="1:4" x14ac:dyDescent="0.25">
      <c r="A19896" s="2">
        <v>540</v>
      </c>
      <c r="B19896">
        <v>21914</v>
      </c>
      <c r="C19896" s="3">
        <v>1119.238364</v>
      </c>
      <c r="D19896" s="2"/>
    </row>
    <row r="19897" spans="1:4" x14ac:dyDescent="0.25">
      <c r="A19897" s="2">
        <v>540</v>
      </c>
      <c r="B19897">
        <v>21915</v>
      </c>
      <c r="C19897" s="3">
        <v>1527.576697</v>
      </c>
      <c r="D19897" s="2"/>
    </row>
    <row r="19898" spans="1:4" x14ac:dyDescent="0.25">
      <c r="A19898" s="2">
        <v>540</v>
      </c>
      <c r="B19898">
        <v>21916</v>
      </c>
      <c r="C19898" s="3">
        <v>2873.1122679999999</v>
      </c>
      <c r="D19898" s="2"/>
    </row>
    <row r="19899" spans="1:4" x14ac:dyDescent="0.25">
      <c r="A19899" s="2">
        <v>540</v>
      </c>
      <c r="B19899">
        <v>21917</v>
      </c>
      <c r="C19899" s="3">
        <v>1465.7780479999999</v>
      </c>
      <c r="D19899" s="2"/>
    </row>
    <row r="19900" spans="1:4" x14ac:dyDescent="0.25">
      <c r="A19900" s="2">
        <v>540</v>
      </c>
      <c r="B19900">
        <v>21918</v>
      </c>
      <c r="C19900" s="3">
        <v>2794.5566819999999</v>
      </c>
      <c r="D19900" s="2"/>
    </row>
    <row r="19901" spans="1:4" x14ac:dyDescent="0.25">
      <c r="A19901" s="2">
        <v>540</v>
      </c>
      <c r="B19901">
        <v>21919</v>
      </c>
      <c r="C19901" s="3">
        <v>2114.5667509999998</v>
      </c>
      <c r="D19901" s="2"/>
    </row>
    <row r="19902" spans="1:4" x14ac:dyDescent="0.25">
      <c r="A19902" s="2">
        <v>540</v>
      </c>
      <c r="B19902">
        <v>21920</v>
      </c>
      <c r="C19902" s="3">
        <v>0</v>
      </c>
      <c r="D19902" s="2"/>
    </row>
    <row r="19903" spans="1:4" x14ac:dyDescent="0.25">
      <c r="A19903" s="2">
        <v>540</v>
      </c>
      <c r="B19903">
        <v>21921</v>
      </c>
      <c r="C19903" s="3">
        <v>2195.9492730000002</v>
      </c>
      <c r="D19903" s="2"/>
    </row>
    <row r="19904" spans="1:4" x14ac:dyDescent="0.25">
      <c r="A19904" s="2">
        <v>540</v>
      </c>
      <c r="B19904">
        <v>21922</v>
      </c>
      <c r="C19904" s="3">
        <v>419.79104999999998</v>
      </c>
      <c r="D19904" s="2"/>
    </row>
    <row r="19905" spans="1:4" x14ac:dyDescent="0.25">
      <c r="A19905" s="2">
        <v>540</v>
      </c>
      <c r="B19905">
        <v>21923</v>
      </c>
      <c r="C19905" s="3">
        <v>5671.1114399999997</v>
      </c>
      <c r="D19905" s="2"/>
    </row>
    <row r="19906" spans="1:4" x14ac:dyDescent="0.25">
      <c r="A19906" s="2">
        <v>540</v>
      </c>
      <c r="B19906">
        <v>21924</v>
      </c>
      <c r="C19906" s="3">
        <v>1486.229484</v>
      </c>
      <c r="D19906" s="2"/>
    </row>
    <row r="19907" spans="1:4" x14ac:dyDescent="0.25">
      <c r="A19907" s="2">
        <v>540</v>
      </c>
      <c r="B19907">
        <v>21925</v>
      </c>
      <c r="C19907" s="3">
        <v>5830.487427</v>
      </c>
      <c r="D19907" s="2"/>
    </row>
    <row r="19908" spans="1:4" x14ac:dyDescent="0.25">
      <c r="A19908" s="2">
        <v>540</v>
      </c>
      <c r="B19908">
        <v>21926</v>
      </c>
      <c r="C19908" s="3">
        <v>1594.338248</v>
      </c>
      <c r="D19908" s="2"/>
    </row>
    <row r="19909" spans="1:4" x14ac:dyDescent="0.25">
      <c r="A19909" s="2">
        <v>540</v>
      </c>
      <c r="B19909">
        <v>21927</v>
      </c>
      <c r="C19909" s="3">
        <v>16.353121999999999</v>
      </c>
      <c r="D19909" s="2"/>
    </row>
    <row r="19910" spans="1:4" x14ac:dyDescent="0.25">
      <c r="A19910" s="2">
        <v>540</v>
      </c>
      <c r="B19910">
        <v>21928</v>
      </c>
      <c r="C19910" s="3">
        <v>2538.5907820000002</v>
      </c>
      <c r="D19910" s="2"/>
    </row>
    <row r="19911" spans="1:4" x14ac:dyDescent="0.25">
      <c r="A19911" s="2">
        <v>540</v>
      </c>
      <c r="B19911">
        <v>21929</v>
      </c>
      <c r="C19911" s="3">
        <v>0</v>
      </c>
      <c r="D19911" s="2"/>
    </row>
    <row r="19912" spans="1:4" x14ac:dyDescent="0.25">
      <c r="A19912" s="2">
        <v>540</v>
      </c>
      <c r="B19912">
        <v>21930</v>
      </c>
      <c r="C19912" s="3">
        <v>4274.7251610000003</v>
      </c>
      <c r="D19912" s="2"/>
    </row>
    <row r="19913" spans="1:4" x14ac:dyDescent="0.25">
      <c r="A19913" s="2">
        <v>540</v>
      </c>
      <c r="B19913">
        <v>21931</v>
      </c>
      <c r="C19913" s="3">
        <v>2675.9461809999998</v>
      </c>
      <c r="D19913" s="2"/>
    </row>
    <row r="19914" spans="1:4" x14ac:dyDescent="0.25">
      <c r="A19914" s="2">
        <v>540</v>
      </c>
      <c r="B19914">
        <v>21932</v>
      </c>
      <c r="C19914" s="3">
        <v>3542.1649900000002</v>
      </c>
      <c r="D19914" s="2"/>
    </row>
    <row r="19915" spans="1:4" x14ac:dyDescent="0.25">
      <c r="A19915" s="2">
        <v>540</v>
      </c>
      <c r="B19915">
        <v>21933</v>
      </c>
      <c r="C19915" s="3">
        <v>6234.9206119999999</v>
      </c>
      <c r="D19915" s="2"/>
    </row>
    <row r="19916" spans="1:4" x14ac:dyDescent="0.25">
      <c r="A19916" s="2">
        <v>540</v>
      </c>
      <c r="B19916">
        <v>21934</v>
      </c>
      <c r="C19916" s="3">
        <v>1393.07314</v>
      </c>
      <c r="D19916" s="2"/>
    </row>
    <row r="19917" spans="1:4" x14ac:dyDescent="0.25">
      <c r="A19917" s="2">
        <v>540</v>
      </c>
      <c r="B19917">
        <v>21935</v>
      </c>
      <c r="C19917" s="3">
        <v>5483.9669519999998</v>
      </c>
      <c r="D19917" s="2"/>
    </row>
    <row r="19918" spans="1:4" x14ac:dyDescent="0.25">
      <c r="A19918" s="2">
        <v>540</v>
      </c>
      <c r="B19918">
        <v>21936</v>
      </c>
      <c r="C19918" s="3">
        <v>2294.3527309999999</v>
      </c>
      <c r="D19918" s="2"/>
    </row>
    <row r="19919" spans="1:4" x14ac:dyDescent="0.25">
      <c r="A19919" s="2">
        <v>540</v>
      </c>
      <c r="B19919">
        <v>21937</v>
      </c>
      <c r="C19919" s="3">
        <v>1874.1409269999999</v>
      </c>
      <c r="D19919" s="2"/>
    </row>
    <row r="19920" spans="1:4" x14ac:dyDescent="0.25">
      <c r="A19920" s="2">
        <v>540</v>
      </c>
      <c r="B19920">
        <v>21938</v>
      </c>
      <c r="C19920" s="3">
        <v>19939.090678</v>
      </c>
      <c r="D19920" s="2"/>
    </row>
    <row r="19921" spans="1:4" x14ac:dyDescent="0.25">
      <c r="A19921" s="2">
        <v>540</v>
      </c>
      <c r="B19921">
        <v>21939</v>
      </c>
      <c r="C19921" s="3">
        <v>223.89460500000001</v>
      </c>
      <c r="D19921" s="2"/>
    </row>
    <row r="19922" spans="1:4" x14ac:dyDescent="0.25">
      <c r="A19922" s="2">
        <v>540</v>
      </c>
      <c r="B19922">
        <v>21940</v>
      </c>
      <c r="C19922" s="3">
        <v>52516.866140999999</v>
      </c>
      <c r="D19922" s="2"/>
    </row>
    <row r="19923" spans="1:4" x14ac:dyDescent="0.25">
      <c r="A19923" s="2">
        <v>540</v>
      </c>
      <c r="B19923">
        <v>21941</v>
      </c>
      <c r="C19923" s="3">
        <v>31132.873535999999</v>
      </c>
      <c r="D19923" s="2"/>
    </row>
    <row r="19924" spans="1:4" x14ac:dyDescent="0.25">
      <c r="A19924" s="2">
        <v>540</v>
      </c>
      <c r="B19924">
        <v>21942</v>
      </c>
      <c r="C19924" s="3">
        <v>31379.602640000001</v>
      </c>
      <c r="D19924" s="2"/>
    </row>
    <row r="19925" spans="1:4" x14ac:dyDescent="0.25">
      <c r="A19925" s="2">
        <v>540</v>
      </c>
      <c r="B19925">
        <v>21943</v>
      </c>
      <c r="C19925" s="3">
        <v>12694.176141</v>
      </c>
      <c r="D19925" s="2"/>
    </row>
    <row r="19926" spans="1:4" x14ac:dyDescent="0.25">
      <c r="A19926" s="2">
        <v>540</v>
      </c>
      <c r="B19926">
        <v>21944</v>
      </c>
      <c r="C19926" s="3">
        <v>5726.8238650000003</v>
      </c>
      <c r="D19926" s="2"/>
    </row>
    <row r="19927" spans="1:4" x14ac:dyDescent="0.25">
      <c r="A19927" s="2">
        <v>540</v>
      </c>
      <c r="B19927">
        <v>21945</v>
      </c>
      <c r="C19927" s="3">
        <v>6185.3996360000001</v>
      </c>
      <c r="D19927" s="2"/>
    </row>
    <row r="19928" spans="1:4" x14ac:dyDescent="0.25">
      <c r="A19928" s="2">
        <v>540</v>
      </c>
      <c r="B19928">
        <v>21946</v>
      </c>
      <c r="C19928" s="3">
        <v>4214.8049369999999</v>
      </c>
      <c r="D19928" s="2"/>
    </row>
    <row r="19929" spans="1:4" x14ac:dyDescent="0.25">
      <c r="A19929" s="2">
        <v>540</v>
      </c>
      <c r="B19929">
        <v>21947</v>
      </c>
      <c r="C19929" s="3">
        <v>2711.0516130000001</v>
      </c>
      <c r="D19929" s="2"/>
    </row>
    <row r="19930" spans="1:4" x14ac:dyDescent="0.25">
      <c r="A19930" s="2">
        <v>540</v>
      </c>
      <c r="B19930">
        <v>21948</v>
      </c>
      <c r="C19930" s="3">
        <v>4533.2045950000002</v>
      </c>
      <c r="D19930" s="2"/>
    </row>
    <row r="19931" spans="1:4" x14ac:dyDescent="0.25">
      <c r="A19931" s="2">
        <v>540</v>
      </c>
      <c r="B19931">
        <v>21950</v>
      </c>
      <c r="C19931" s="3">
        <v>2318.6690199999998</v>
      </c>
      <c r="D19931" s="2"/>
    </row>
    <row r="19932" spans="1:4" x14ac:dyDescent="0.25">
      <c r="A19932" s="2">
        <v>540</v>
      </c>
      <c r="B19932">
        <v>21951</v>
      </c>
      <c r="C19932" s="3">
        <v>489.69555400000002</v>
      </c>
      <c r="D19932" s="2"/>
    </row>
    <row r="19933" spans="1:4" x14ac:dyDescent="0.25">
      <c r="A19933" s="2">
        <v>540</v>
      </c>
      <c r="B19933">
        <v>21954</v>
      </c>
      <c r="C19933" s="3">
        <v>1144.793058</v>
      </c>
      <c r="D19933" s="2"/>
    </row>
    <row r="19934" spans="1:4" x14ac:dyDescent="0.25">
      <c r="A19934" s="2">
        <v>540</v>
      </c>
      <c r="B19934">
        <v>21957</v>
      </c>
      <c r="C19934" s="3">
        <v>84.380174999999994</v>
      </c>
      <c r="D19934" s="2"/>
    </row>
    <row r="19935" spans="1:4" x14ac:dyDescent="0.25">
      <c r="A19935" s="2">
        <v>540</v>
      </c>
      <c r="B19935">
        <v>21958</v>
      </c>
      <c r="C19935" s="3">
        <v>663.55207800000005</v>
      </c>
      <c r="D19935" s="2"/>
    </row>
    <row r="19936" spans="1:4" x14ac:dyDescent="0.25">
      <c r="A19936" s="2">
        <v>540</v>
      </c>
      <c r="B19936">
        <v>21959</v>
      </c>
      <c r="C19936" s="3">
        <v>1597.3235099999999</v>
      </c>
      <c r="D19936" s="2"/>
    </row>
    <row r="19937" spans="1:4" x14ac:dyDescent="0.25">
      <c r="A19937" s="2">
        <v>540</v>
      </c>
      <c r="B19937">
        <v>21960</v>
      </c>
      <c r="C19937" s="3">
        <v>19382.379223</v>
      </c>
      <c r="D19937" s="2"/>
    </row>
    <row r="19938" spans="1:4" x14ac:dyDescent="0.25">
      <c r="A19938" s="2">
        <v>540</v>
      </c>
      <c r="B19938">
        <v>21961</v>
      </c>
      <c r="C19938" s="3">
        <v>37834.332037</v>
      </c>
      <c r="D19938" s="2"/>
    </row>
    <row r="19939" spans="1:4" x14ac:dyDescent="0.25">
      <c r="A19939" s="2">
        <v>540</v>
      </c>
      <c r="B19939">
        <v>21962</v>
      </c>
      <c r="C19939" s="3">
        <v>44.226722000000002</v>
      </c>
      <c r="D19939" s="2"/>
    </row>
    <row r="19940" spans="1:4" x14ac:dyDescent="0.25">
      <c r="A19940" s="2">
        <v>540</v>
      </c>
      <c r="B19940">
        <v>21963</v>
      </c>
      <c r="C19940" s="3">
        <v>21013.355435000001</v>
      </c>
      <c r="D19940" s="2"/>
    </row>
    <row r="19941" spans="1:4" x14ac:dyDescent="0.25">
      <c r="A19941" s="2">
        <v>540</v>
      </c>
      <c r="B19941">
        <v>21966</v>
      </c>
      <c r="C19941" s="3">
        <v>1613.4470309999999</v>
      </c>
      <c r="D19941" s="2"/>
    </row>
    <row r="19942" spans="1:4" x14ac:dyDescent="0.25">
      <c r="A19942" s="2">
        <v>540</v>
      </c>
      <c r="B19942">
        <v>21967</v>
      </c>
      <c r="C19942" s="3">
        <v>23839.501187000002</v>
      </c>
      <c r="D19942" s="2"/>
    </row>
    <row r="19943" spans="1:4" x14ac:dyDescent="0.25">
      <c r="A19943" s="2">
        <v>540</v>
      </c>
      <c r="B19943">
        <v>21968</v>
      </c>
      <c r="C19943" s="3">
        <v>14108.55234</v>
      </c>
      <c r="D19943" s="2"/>
    </row>
    <row r="19944" spans="1:4" x14ac:dyDescent="0.25">
      <c r="A19944" s="2">
        <v>540</v>
      </c>
      <c r="B19944">
        <v>21969</v>
      </c>
      <c r="C19944" s="3">
        <v>2534.4411730000002</v>
      </c>
      <c r="D19944" s="2"/>
    </row>
    <row r="19945" spans="1:4" x14ac:dyDescent="0.25">
      <c r="A19945" s="2">
        <v>540</v>
      </c>
      <c r="B19945">
        <v>21970</v>
      </c>
      <c r="C19945" s="3">
        <v>9179.3430119999994</v>
      </c>
      <c r="D19945" s="2"/>
    </row>
    <row r="19946" spans="1:4" x14ac:dyDescent="0.25">
      <c r="A19946" s="2">
        <v>540</v>
      </c>
      <c r="B19946">
        <v>21971</v>
      </c>
      <c r="C19946" s="3">
        <v>0</v>
      </c>
      <c r="D19946" s="2"/>
    </row>
    <row r="19947" spans="1:4" x14ac:dyDescent="0.25">
      <c r="A19947" s="2">
        <v>540</v>
      </c>
      <c r="B19947">
        <v>21972</v>
      </c>
      <c r="C19947" s="3">
        <v>1018.7194500000001</v>
      </c>
      <c r="D19947" s="2"/>
    </row>
    <row r="19948" spans="1:4" x14ac:dyDescent="0.25">
      <c r="A19948" s="2">
        <v>540</v>
      </c>
      <c r="B19948">
        <v>21973</v>
      </c>
      <c r="C19948" s="3">
        <v>13070.239863999999</v>
      </c>
      <c r="D19948" s="2"/>
    </row>
    <row r="19949" spans="1:4" x14ac:dyDescent="0.25">
      <c r="A19949" s="2">
        <v>540</v>
      </c>
      <c r="B19949">
        <v>21974</v>
      </c>
      <c r="C19949" s="3">
        <v>482.032781</v>
      </c>
      <c r="D19949" s="2"/>
    </row>
    <row r="19950" spans="1:4" x14ac:dyDescent="0.25">
      <c r="A19950" s="2">
        <v>540</v>
      </c>
      <c r="B19950">
        <v>21975</v>
      </c>
      <c r="C19950" s="3">
        <v>607.34196999999995</v>
      </c>
      <c r="D19950" s="2"/>
    </row>
    <row r="19951" spans="1:4" x14ac:dyDescent="0.25">
      <c r="A19951" s="2">
        <v>540</v>
      </c>
      <c r="B19951">
        <v>21976</v>
      </c>
      <c r="C19951" s="3">
        <v>2599.9124980000001</v>
      </c>
      <c r="D19951" s="2"/>
    </row>
    <row r="19952" spans="1:4" x14ac:dyDescent="0.25">
      <c r="A19952" s="2">
        <v>540</v>
      </c>
      <c r="B19952">
        <v>21977</v>
      </c>
      <c r="C19952" s="3">
        <v>831.189437</v>
      </c>
      <c r="D19952" s="2"/>
    </row>
    <row r="19953" spans="1:4" x14ac:dyDescent="0.25">
      <c r="A19953" s="2">
        <v>540</v>
      </c>
      <c r="B19953">
        <v>21978</v>
      </c>
      <c r="C19953" s="3">
        <v>12603.902536</v>
      </c>
      <c r="D19953" s="2"/>
    </row>
    <row r="19954" spans="1:4" x14ac:dyDescent="0.25">
      <c r="A19954" s="2">
        <v>540</v>
      </c>
      <c r="B19954">
        <v>21979</v>
      </c>
      <c r="C19954" s="3">
        <v>607.58490400000005</v>
      </c>
      <c r="D19954" s="2"/>
    </row>
    <row r="19955" spans="1:4" x14ac:dyDescent="0.25">
      <c r="A19955" s="2">
        <v>540</v>
      </c>
      <c r="B19955">
        <v>21980</v>
      </c>
      <c r="C19955" s="3">
        <v>168.18126799999999</v>
      </c>
      <c r="D19955" s="2"/>
    </row>
    <row r="19956" spans="1:4" x14ac:dyDescent="0.25">
      <c r="A19956" s="2">
        <v>540</v>
      </c>
      <c r="B19956">
        <v>21981</v>
      </c>
      <c r="C19956" s="3">
        <v>3463.187535</v>
      </c>
      <c r="D19956" s="2"/>
    </row>
    <row r="19957" spans="1:4" x14ac:dyDescent="0.25">
      <c r="A19957" s="2">
        <v>540</v>
      </c>
      <c r="B19957">
        <v>21983</v>
      </c>
      <c r="C19957" s="3">
        <v>581.43794800000001</v>
      </c>
      <c r="D19957" s="2"/>
    </row>
    <row r="19958" spans="1:4" x14ac:dyDescent="0.25">
      <c r="A19958" s="2">
        <v>540</v>
      </c>
      <c r="B19958">
        <v>21984</v>
      </c>
      <c r="C19958" s="3">
        <v>54322.832700999999</v>
      </c>
      <c r="D19958" s="2"/>
    </row>
    <row r="19959" spans="1:4" x14ac:dyDescent="0.25">
      <c r="A19959" s="2">
        <v>540</v>
      </c>
      <c r="B19959">
        <v>21985</v>
      </c>
      <c r="C19959" s="3">
        <v>3837.9203440000001</v>
      </c>
      <c r="D19959" s="2"/>
    </row>
    <row r="19960" spans="1:4" x14ac:dyDescent="0.25">
      <c r="A19960" s="2">
        <v>540</v>
      </c>
      <c r="B19960">
        <v>21986</v>
      </c>
      <c r="C19960" s="3">
        <v>16.240834</v>
      </c>
      <c r="D19960" s="2"/>
    </row>
    <row r="19961" spans="1:4" x14ac:dyDescent="0.25">
      <c r="A19961" s="2">
        <v>540</v>
      </c>
      <c r="B19961">
        <v>21987</v>
      </c>
      <c r="C19961" s="3">
        <v>153.21980199999999</v>
      </c>
      <c r="D19961" s="2"/>
    </row>
    <row r="19962" spans="1:4" x14ac:dyDescent="0.25">
      <c r="A19962" s="2">
        <v>540</v>
      </c>
      <c r="B19962">
        <v>21988</v>
      </c>
      <c r="C19962" s="3">
        <v>5160.8362200000001</v>
      </c>
      <c r="D19962" s="2"/>
    </row>
    <row r="19963" spans="1:4" x14ac:dyDescent="0.25">
      <c r="A19963" s="2">
        <v>540</v>
      </c>
      <c r="B19963">
        <v>21989</v>
      </c>
      <c r="C19963" s="3">
        <v>6059.7540040000004</v>
      </c>
      <c r="D19963" s="2"/>
    </row>
    <row r="19964" spans="1:4" x14ac:dyDescent="0.25">
      <c r="A19964" s="2">
        <v>540</v>
      </c>
      <c r="B19964">
        <v>21990</v>
      </c>
      <c r="C19964" s="3">
        <v>7961.1591410000001</v>
      </c>
      <c r="D19964" s="2"/>
    </row>
    <row r="19965" spans="1:4" x14ac:dyDescent="0.25">
      <c r="A19965" s="2">
        <v>540</v>
      </c>
      <c r="B19965">
        <v>21991</v>
      </c>
      <c r="C19965" s="3">
        <v>1949.603241</v>
      </c>
      <c r="D19965" s="2"/>
    </row>
    <row r="19966" spans="1:4" x14ac:dyDescent="0.25">
      <c r="A19966" s="2">
        <v>540</v>
      </c>
      <c r="B19966">
        <v>21992</v>
      </c>
      <c r="C19966" s="3">
        <v>1750.1296440000001</v>
      </c>
      <c r="D19966" s="2"/>
    </row>
    <row r="19967" spans="1:4" x14ac:dyDescent="0.25">
      <c r="A19967" s="2">
        <v>540</v>
      </c>
      <c r="B19967">
        <v>21993</v>
      </c>
      <c r="C19967" s="3">
        <v>1379.524359</v>
      </c>
      <c r="D19967" s="2"/>
    </row>
    <row r="19968" spans="1:4" x14ac:dyDescent="0.25">
      <c r="A19968" s="2">
        <v>540</v>
      </c>
      <c r="B19968">
        <v>21994</v>
      </c>
      <c r="C19968" s="3">
        <v>1971.769736</v>
      </c>
      <c r="D19968" s="2"/>
    </row>
    <row r="19969" spans="1:4" x14ac:dyDescent="0.25">
      <c r="A19969" s="2">
        <v>540</v>
      </c>
      <c r="B19969">
        <v>21995</v>
      </c>
      <c r="C19969" s="3">
        <v>259.67359399999998</v>
      </c>
      <c r="D19969" s="2"/>
    </row>
    <row r="19970" spans="1:4" x14ac:dyDescent="0.25">
      <c r="A19970" s="2">
        <v>540</v>
      </c>
      <c r="B19970">
        <v>21996</v>
      </c>
      <c r="C19970" s="3">
        <v>1610.773668</v>
      </c>
      <c r="D19970" s="2"/>
    </row>
    <row r="19971" spans="1:4" x14ac:dyDescent="0.25">
      <c r="A19971" s="2">
        <v>540</v>
      </c>
      <c r="B19971">
        <v>21997</v>
      </c>
      <c r="C19971" s="3">
        <v>63.364471999999999</v>
      </c>
      <c r="D19971" s="2"/>
    </row>
    <row r="19972" spans="1:4" x14ac:dyDescent="0.25">
      <c r="A19972" s="2">
        <v>540</v>
      </c>
      <c r="B19972">
        <v>21998</v>
      </c>
      <c r="C19972" s="3">
        <v>1010.641005</v>
      </c>
      <c r="D19972" s="2"/>
    </row>
    <row r="19973" spans="1:4" x14ac:dyDescent="0.25">
      <c r="A19973" s="2">
        <v>540</v>
      </c>
      <c r="B19973">
        <v>21999</v>
      </c>
      <c r="C19973" s="3">
        <v>2424.0298600000001</v>
      </c>
      <c r="D19973" s="2"/>
    </row>
    <row r="19974" spans="1:4" x14ac:dyDescent="0.25">
      <c r="A19974" s="2">
        <v>540</v>
      </c>
      <c r="B19974">
        <v>22000</v>
      </c>
      <c r="C19974" s="3">
        <v>1063.1411149999999</v>
      </c>
      <c r="D19974" s="2"/>
    </row>
    <row r="19975" spans="1:4" x14ac:dyDescent="0.25">
      <c r="A19975" s="2">
        <v>540</v>
      </c>
      <c r="B19975">
        <v>22001</v>
      </c>
      <c r="C19975" s="3">
        <v>3125.4176349999998</v>
      </c>
      <c r="D19975" s="2"/>
    </row>
    <row r="19976" spans="1:4" x14ac:dyDescent="0.25">
      <c r="A19976" s="2">
        <v>540</v>
      </c>
      <c r="B19976">
        <v>22003</v>
      </c>
      <c r="C19976" s="3">
        <v>192.014049</v>
      </c>
      <c r="D19976" s="2"/>
    </row>
    <row r="19977" spans="1:4" x14ac:dyDescent="0.25">
      <c r="A19977" s="2">
        <v>540</v>
      </c>
      <c r="B19977">
        <v>22004</v>
      </c>
      <c r="C19977" s="3">
        <v>17647.930696666001</v>
      </c>
      <c r="D19977" s="2"/>
    </row>
    <row r="19978" spans="1:4" x14ac:dyDescent="0.25">
      <c r="A19978" s="2">
        <v>540</v>
      </c>
      <c r="B19978">
        <v>22005</v>
      </c>
      <c r="C19978" s="3">
        <v>2324.9437170000001</v>
      </c>
      <c r="D19978" s="2"/>
    </row>
    <row r="19979" spans="1:4" x14ac:dyDescent="0.25">
      <c r="A19979" s="2">
        <v>540</v>
      </c>
      <c r="B19979">
        <v>22006</v>
      </c>
      <c r="C19979" s="3">
        <v>6425.4014889999999</v>
      </c>
      <c r="D19979" s="2"/>
    </row>
    <row r="19980" spans="1:4" x14ac:dyDescent="0.25">
      <c r="A19980" s="2">
        <v>540</v>
      </c>
      <c r="B19980">
        <v>22007</v>
      </c>
      <c r="C19980" s="3">
        <v>6300.2135790000002</v>
      </c>
      <c r="D19980" s="2"/>
    </row>
    <row r="19981" spans="1:4" x14ac:dyDescent="0.25">
      <c r="A19981" s="2">
        <v>540</v>
      </c>
      <c r="B19981">
        <v>22008</v>
      </c>
      <c r="C19981" s="3">
        <v>34338.797619331999</v>
      </c>
      <c r="D19981" s="2"/>
    </row>
    <row r="19982" spans="1:4" x14ac:dyDescent="0.25">
      <c r="A19982" s="2">
        <v>540</v>
      </c>
      <c r="B19982">
        <v>22009</v>
      </c>
      <c r="C19982" s="3">
        <v>30784.402447</v>
      </c>
      <c r="D19982" s="2"/>
    </row>
    <row r="19983" spans="1:4" x14ac:dyDescent="0.25">
      <c r="A19983" s="2">
        <v>540</v>
      </c>
      <c r="B19983">
        <v>22010</v>
      </c>
      <c r="C19983" s="3">
        <v>1585.4366689999999</v>
      </c>
      <c r="D19983" s="2"/>
    </row>
    <row r="19984" spans="1:4" x14ac:dyDescent="0.25">
      <c r="A19984" s="2">
        <v>540</v>
      </c>
      <c r="B19984">
        <v>22011</v>
      </c>
      <c r="C19984" s="3">
        <v>26704.997091000001</v>
      </c>
      <c r="D19984" s="2"/>
    </row>
    <row r="19985" spans="1:4" x14ac:dyDescent="0.25">
      <c r="A19985" s="2">
        <v>540</v>
      </c>
      <c r="B19985">
        <v>22012</v>
      </c>
      <c r="C19985" s="3">
        <v>1861.9416060000001</v>
      </c>
      <c r="D19985" s="2"/>
    </row>
    <row r="19986" spans="1:4" x14ac:dyDescent="0.25">
      <c r="A19986" s="2">
        <v>540</v>
      </c>
      <c r="B19986">
        <v>22013</v>
      </c>
      <c r="C19986" s="3">
        <v>1715.62201</v>
      </c>
      <c r="D19986" s="2"/>
    </row>
    <row r="19987" spans="1:4" x14ac:dyDescent="0.25">
      <c r="A19987" s="2">
        <v>540</v>
      </c>
      <c r="B19987">
        <v>22015</v>
      </c>
      <c r="C19987" s="3">
        <v>39035.531024000004</v>
      </c>
      <c r="D19987" s="2"/>
    </row>
    <row r="19988" spans="1:4" x14ac:dyDescent="0.25">
      <c r="A19988" s="2">
        <v>540</v>
      </c>
      <c r="B19988">
        <v>22016</v>
      </c>
      <c r="C19988" s="3">
        <v>4634.2497350000003</v>
      </c>
      <c r="D19988" s="2"/>
    </row>
    <row r="19989" spans="1:4" x14ac:dyDescent="0.25">
      <c r="A19989" s="2">
        <v>540</v>
      </c>
      <c r="B19989">
        <v>22017</v>
      </c>
      <c r="C19989" s="3">
        <v>1348.492029</v>
      </c>
      <c r="D19989" s="2"/>
    </row>
    <row r="19990" spans="1:4" x14ac:dyDescent="0.25">
      <c r="A19990" s="2">
        <v>540</v>
      </c>
      <c r="B19990">
        <v>22018</v>
      </c>
      <c r="C19990" s="3">
        <v>354.69564300000002</v>
      </c>
      <c r="D19990" s="2"/>
    </row>
    <row r="19991" spans="1:4" x14ac:dyDescent="0.25">
      <c r="A19991" s="2">
        <v>540</v>
      </c>
      <c r="B19991">
        <v>22019</v>
      </c>
      <c r="C19991" s="3">
        <v>6899.7239680000002</v>
      </c>
      <c r="D19991" s="2"/>
    </row>
    <row r="19992" spans="1:4" x14ac:dyDescent="0.25">
      <c r="A19992" s="2">
        <v>540</v>
      </c>
      <c r="B19992">
        <v>22020</v>
      </c>
      <c r="C19992" s="3">
        <v>4945.8041370000001</v>
      </c>
      <c r="D19992" s="2"/>
    </row>
    <row r="19993" spans="1:4" x14ac:dyDescent="0.25">
      <c r="A19993" s="2">
        <v>540</v>
      </c>
      <c r="B19993">
        <v>22021</v>
      </c>
      <c r="C19993" s="3">
        <v>4607.8567860000003</v>
      </c>
      <c r="D19993" s="2"/>
    </row>
    <row r="19994" spans="1:4" x14ac:dyDescent="0.25">
      <c r="A19994" s="2">
        <v>540</v>
      </c>
      <c r="B19994">
        <v>22022</v>
      </c>
      <c r="C19994" s="3">
        <v>1232.5015539999999</v>
      </c>
      <c r="D19994" s="2"/>
    </row>
    <row r="19995" spans="1:4" x14ac:dyDescent="0.25">
      <c r="A19995" s="2">
        <v>540</v>
      </c>
      <c r="B19995">
        <v>22023</v>
      </c>
      <c r="C19995" s="3">
        <v>2330.061479</v>
      </c>
      <c r="D19995" s="2"/>
    </row>
    <row r="19996" spans="1:4" x14ac:dyDescent="0.25">
      <c r="A19996" s="2">
        <v>540</v>
      </c>
      <c r="B19996">
        <v>22024</v>
      </c>
      <c r="C19996" s="3">
        <v>10115.618393999999</v>
      </c>
      <c r="D19996" s="2"/>
    </row>
    <row r="19997" spans="1:4" x14ac:dyDescent="0.25">
      <c r="A19997" s="2">
        <v>540</v>
      </c>
      <c r="B19997">
        <v>22025</v>
      </c>
      <c r="C19997" s="3">
        <v>4031.2323500000002</v>
      </c>
      <c r="D19997" s="2"/>
    </row>
    <row r="19998" spans="1:4" x14ac:dyDescent="0.25">
      <c r="A19998" s="2">
        <v>540</v>
      </c>
      <c r="B19998">
        <v>22026</v>
      </c>
      <c r="C19998" s="3">
        <v>4127.7999300000001</v>
      </c>
      <c r="D19998" s="2"/>
    </row>
    <row r="19999" spans="1:4" x14ac:dyDescent="0.25">
      <c r="A19999" s="2">
        <v>540</v>
      </c>
      <c r="B19999">
        <v>22027</v>
      </c>
      <c r="C19999" s="3">
        <v>0</v>
      </c>
      <c r="D19999" s="2"/>
    </row>
    <row r="20000" spans="1:4" x14ac:dyDescent="0.25">
      <c r="A20000" s="2">
        <v>540</v>
      </c>
      <c r="B20000">
        <v>22028</v>
      </c>
      <c r="C20000" s="3">
        <v>4347.4350100000001</v>
      </c>
      <c r="D20000" s="2"/>
    </row>
    <row r="20001" spans="1:4" x14ac:dyDescent="0.25">
      <c r="A20001" s="2">
        <v>540</v>
      </c>
      <c r="B20001">
        <v>22029</v>
      </c>
      <c r="C20001" s="3">
        <v>3126.823042</v>
      </c>
      <c r="D20001" s="2"/>
    </row>
    <row r="20002" spans="1:4" x14ac:dyDescent="0.25">
      <c r="A20002" s="2">
        <v>540</v>
      </c>
      <c r="B20002">
        <v>22031</v>
      </c>
      <c r="C20002" s="3">
        <v>6852.9302509999998</v>
      </c>
      <c r="D20002" s="2"/>
    </row>
    <row r="20003" spans="1:4" x14ac:dyDescent="0.25">
      <c r="A20003" s="2">
        <v>540</v>
      </c>
      <c r="B20003">
        <v>22032</v>
      </c>
      <c r="C20003" s="3">
        <v>2150.5014980000001</v>
      </c>
      <c r="D20003" s="2"/>
    </row>
    <row r="20004" spans="1:4" x14ac:dyDescent="0.25">
      <c r="A20004" s="2">
        <v>540</v>
      </c>
      <c r="B20004">
        <v>22033</v>
      </c>
      <c r="C20004" s="3">
        <v>7678.7943450000002</v>
      </c>
      <c r="D20004" s="2"/>
    </row>
    <row r="20005" spans="1:4" x14ac:dyDescent="0.25">
      <c r="A20005" s="2">
        <v>540</v>
      </c>
      <c r="B20005">
        <v>22034</v>
      </c>
      <c r="C20005" s="3">
        <v>10253.335220000001</v>
      </c>
      <c r="D20005" s="2"/>
    </row>
    <row r="20006" spans="1:4" x14ac:dyDescent="0.25">
      <c r="A20006" s="2">
        <v>540</v>
      </c>
      <c r="B20006">
        <v>22035</v>
      </c>
      <c r="C20006" s="3">
        <v>3042.4152330000002</v>
      </c>
      <c r="D20006" s="2"/>
    </row>
    <row r="20007" spans="1:4" x14ac:dyDescent="0.25">
      <c r="A20007" s="2">
        <v>540</v>
      </c>
      <c r="B20007">
        <v>22036</v>
      </c>
      <c r="C20007" s="3">
        <v>3939.736148</v>
      </c>
      <c r="D20007" s="2"/>
    </row>
    <row r="20008" spans="1:4" x14ac:dyDescent="0.25">
      <c r="A20008" s="2">
        <v>540</v>
      </c>
      <c r="B20008">
        <v>22037</v>
      </c>
      <c r="C20008" s="3">
        <v>3814.314562</v>
      </c>
      <c r="D20008" s="2"/>
    </row>
    <row r="20009" spans="1:4" x14ac:dyDescent="0.25">
      <c r="A20009" s="2">
        <v>540</v>
      </c>
      <c r="B20009">
        <v>22038</v>
      </c>
      <c r="C20009" s="3">
        <v>5486.3691209999997</v>
      </c>
      <c r="D20009" s="2"/>
    </row>
    <row r="20010" spans="1:4" x14ac:dyDescent="0.25">
      <c r="A20010" s="2">
        <v>540</v>
      </c>
      <c r="B20010">
        <v>22039</v>
      </c>
      <c r="C20010" s="3">
        <v>28349.812990999999</v>
      </c>
      <c r="D20010" s="2"/>
    </row>
    <row r="20011" spans="1:4" x14ac:dyDescent="0.25">
      <c r="A20011" s="2">
        <v>540</v>
      </c>
      <c r="B20011">
        <v>22040</v>
      </c>
      <c r="C20011" s="3">
        <v>4566.8806789999999</v>
      </c>
      <c r="D20011" s="2"/>
    </row>
    <row r="20012" spans="1:4" x14ac:dyDescent="0.25">
      <c r="A20012" s="2">
        <v>540</v>
      </c>
      <c r="B20012">
        <v>22041</v>
      </c>
      <c r="C20012" s="3">
        <v>1843.9738030000001</v>
      </c>
      <c r="D20012" s="2"/>
    </row>
    <row r="20013" spans="1:4" x14ac:dyDescent="0.25">
      <c r="A20013" s="2">
        <v>540</v>
      </c>
      <c r="B20013">
        <v>22042</v>
      </c>
      <c r="C20013" s="3">
        <v>1349.3117380000001</v>
      </c>
      <c r="D20013" s="2"/>
    </row>
    <row r="20014" spans="1:4" x14ac:dyDescent="0.25">
      <c r="A20014" s="2">
        <v>540</v>
      </c>
      <c r="B20014">
        <v>22043</v>
      </c>
      <c r="C20014" s="3">
        <v>34612.703561000002</v>
      </c>
      <c r="D20014" s="2"/>
    </row>
    <row r="20015" spans="1:4" x14ac:dyDescent="0.25">
      <c r="A20015" s="2">
        <v>540</v>
      </c>
      <c r="B20015">
        <v>22044</v>
      </c>
      <c r="C20015" s="3">
        <v>1899.6771200000001</v>
      </c>
      <c r="D20015" s="2"/>
    </row>
    <row r="20016" spans="1:4" x14ac:dyDescent="0.25">
      <c r="A20016" s="2">
        <v>540</v>
      </c>
      <c r="B20016">
        <v>22045</v>
      </c>
      <c r="C20016" s="3">
        <v>6785.8472570000004</v>
      </c>
      <c r="D20016" s="2"/>
    </row>
    <row r="20017" spans="1:4" x14ac:dyDescent="0.25">
      <c r="A20017" s="2">
        <v>540</v>
      </c>
      <c r="B20017">
        <v>22046</v>
      </c>
      <c r="C20017" s="3">
        <v>153.26859899999999</v>
      </c>
      <c r="D20017" s="2"/>
    </row>
    <row r="20018" spans="1:4" x14ac:dyDescent="0.25">
      <c r="A20018" s="2">
        <v>540</v>
      </c>
      <c r="B20018">
        <v>22048</v>
      </c>
      <c r="C20018" s="3">
        <v>1271.36429</v>
      </c>
      <c r="D20018" s="2"/>
    </row>
    <row r="20019" spans="1:4" x14ac:dyDescent="0.25">
      <c r="A20019" s="2">
        <v>540</v>
      </c>
      <c r="B20019">
        <v>22049</v>
      </c>
      <c r="C20019" s="3">
        <v>2740.7216680000001</v>
      </c>
      <c r="D20019" s="2"/>
    </row>
    <row r="20020" spans="1:4" x14ac:dyDescent="0.25">
      <c r="A20020" s="2">
        <v>540</v>
      </c>
      <c r="B20020">
        <v>22050</v>
      </c>
      <c r="C20020" s="3">
        <v>3545.607184</v>
      </c>
      <c r="D20020" s="2"/>
    </row>
    <row r="20021" spans="1:4" x14ac:dyDescent="0.25">
      <c r="A20021" s="2">
        <v>540</v>
      </c>
      <c r="B20021">
        <v>22051</v>
      </c>
      <c r="C20021" s="3">
        <v>3803.3650419999999</v>
      </c>
      <c r="D20021" s="2"/>
    </row>
    <row r="20022" spans="1:4" x14ac:dyDescent="0.25">
      <c r="A20022" s="2">
        <v>540</v>
      </c>
      <c r="B20022">
        <v>22052</v>
      </c>
      <c r="C20022" s="3">
        <v>4342.2347460000001</v>
      </c>
      <c r="D20022" s="2"/>
    </row>
    <row r="20023" spans="1:4" x14ac:dyDescent="0.25">
      <c r="A20023" s="2">
        <v>540</v>
      </c>
      <c r="B20023">
        <v>22053</v>
      </c>
      <c r="C20023" s="3">
        <v>4808.5039749999996</v>
      </c>
      <c r="D20023" s="2"/>
    </row>
    <row r="20024" spans="1:4" x14ac:dyDescent="0.25">
      <c r="A20024" s="2">
        <v>540</v>
      </c>
      <c r="B20024">
        <v>22054</v>
      </c>
      <c r="C20024" s="3">
        <v>3986.932151</v>
      </c>
      <c r="D20024" s="2"/>
    </row>
    <row r="20025" spans="1:4" x14ac:dyDescent="0.25">
      <c r="A20025" s="2">
        <v>540</v>
      </c>
      <c r="B20025">
        <v>22055</v>
      </c>
      <c r="C20025" s="3">
        <v>2054.0646069999998</v>
      </c>
      <c r="D20025" s="2"/>
    </row>
    <row r="20026" spans="1:4" x14ac:dyDescent="0.25">
      <c r="A20026" s="2">
        <v>540</v>
      </c>
      <c r="B20026">
        <v>22056</v>
      </c>
      <c r="C20026" s="3">
        <v>17778.163713665999</v>
      </c>
      <c r="D20026" s="2"/>
    </row>
    <row r="20027" spans="1:4" x14ac:dyDescent="0.25">
      <c r="A20027" s="2">
        <v>540</v>
      </c>
      <c r="B20027">
        <v>22057</v>
      </c>
      <c r="C20027" s="3">
        <v>4350.3627530000003</v>
      </c>
      <c r="D20027" s="2"/>
    </row>
    <row r="20028" spans="1:4" x14ac:dyDescent="0.25">
      <c r="A20028" s="2">
        <v>540</v>
      </c>
      <c r="B20028">
        <v>22058</v>
      </c>
      <c r="C20028" s="3">
        <v>11148.515008</v>
      </c>
      <c r="D20028" s="2"/>
    </row>
    <row r="20029" spans="1:4" x14ac:dyDescent="0.25">
      <c r="A20029" s="2">
        <v>540</v>
      </c>
      <c r="B20029">
        <v>22059</v>
      </c>
      <c r="C20029" s="3">
        <v>15593.892034</v>
      </c>
      <c r="D20029" s="2"/>
    </row>
    <row r="20030" spans="1:4" x14ac:dyDescent="0.25">
      <c r="A20030" s="2">
        <v>540</v>
      </c>
      <c r="B20030">
        <v>22060</v>
      </c>
      <c r="C20030" s="3">
        <v>3589.0385209999999</v>
      </c>
      <c r="D20030" s="2"/>
    </row>
    <row r="20031" spans="1:4" x14ac:dyDescent="0.25">
      <c r="A20031" s="2">
        <v>540</v>
      </c>
      <c r="B20031">
        <v>22062</v>
      </c>
      <c r="C20031" s="3">
        <v>181.025826</v>
      </c>
      <c r="D20031" s="2"/>
    </row>
    <row r="20032" spans="1:4" x14ac:dyDescent="0.25">
      <c r="A20032" s="2">
        <v>540</v>
      </c>
      <c r="B20032">
        <v>22063</v>
      </c>
      <c r="C20032" s="3">
        <v>2763.347698</v>
      </c>
      <c r="D20032" s="2"/>
    </row>
    <row r="20033" spans="1:4" x14ac:dyDescent="0.25">
      <c r="A20033" s="2">
        <v>540</v>
      </c>
      <c r="B20033">
        <v>22064</v>
      </c>
      <c r="C20033" s="3">
        <v>1571.1102659999999</v>
      </c>
      <c r="D20033" s="2"/>
    </row>
    <row r="20034" spans="1:4" x14ac:dyDescent="0.25">
      <c r="A20034" s="2">
        <v>540</v>
      </c>
      <c r="B20034">
        <v>22065</v>
      </c>
      <c r="C20034" s="3">
        <v>3187.4350909999998</v>
      </c>
      <c r="D20034" s="2"/>
    </row>
    <row r="20035" spans="1:4" x14ac:dyDescent="0.25">
      <c r="A20035" s="2">
        <v>540</v>
      </c>
      <c r="B20035">
        <v>22066</v>
      </c>
      <c r="C20035" s="3">
        <v>617.25667099999998</v>
      </c>
      <c r="D20035" s="2"/>
    </row>
    <row r="20036" spans="1:4" x14ac:dyDescent="0.25">
      <c r="A20036" s="2">
        <v>540</v>
      </c>
      <c r="B20036">
        <v>22067</v>
      </c>
      <c r="C20036" s="3">
        <v>1093.078295</v>
      </c>
      <c r="D20036" s="2"/>
    </row>
    <row r="20037" spans="1:4" x14ac:dyDescent="0.25">
      <c r="A20037" s="2">
        <v>540</v>
      </c>
      <c r="B20037">
        <v>22068</v>
      </c>
      <c r="C20037" s="3">
        <v>166.625709</v>
      </c>
      <c r="D20037" s="2"/>
    </row>
    <row r="20038" spans="1:4" x14ac:dyDescent="0.25">
      <c r="A20038" s="2">
        <v>540</v>
      </c>
      <c r="B20038">
        <v>22069</v>
      </c>
      <c r="C20038" s="3">
        <v>1326.006376</v>
      </c>
      <c r="D20038" s="2"/>
    </row>
    <row r="20039" spans="1:4" x14ac:dyDescent="0.25">
      <c r="A20039" s="2">
        <v>540</v>
      </c>
      <c r="B20039">
        <v>22070</v>
      </c>
      <c r="C20039" s="3">
        <v>870.14540999999997</v>
      </c>
      <c r="D20039" s="2"/>
    </row>
    <row r="20040" spans="1:4" x14ac:dyDescent="0.25">
      <c r="A20040" s="2">
        <v>540</v>
      </c>
      <c r="B20040">
        <v>22071</v>
      </c>
      <c r="C20040" s="3">
        <v>3688.0376630000001</v>
      </c>
      <c r="D20040" s="2"/>
    </row>
    <row r="20041" spans="1:4" x14ac:dyDescent="0.25">
      <c r="A20041" s="2">
        <v>540</v>
      </c>
      <c r="B20041">
        <v>22072</v>
      </c>
      <c r="C20041" s="3">
        <v>2437.646056</v>
      </c>
      <c r="D20041" s="2"/>
    </row>
    <row r="20042" spans="1:4" x14ac:dyDescent="0.25">
      <c r="A20042" s="2">
        <v>540</v>
      </c>
      <c r="B20042">
        <v>22073</v>
      </c>
      <c r="C20042" s="3">
        <v>43.425015000000002</v>
      </c>
      <c r="D20042" s="2"/>
    </row>
    <row r="20043" spans="1:4" x14ac:dyDescent="0.25">
      <c r="A20043" s="2">
        <v>540</v>
      </c>
      <c r="B20043">
        <v>22074</v>
      </c>
      <c r="C20043" s="3">
        <v>1987.1141190000001</v>
      </c>
      <c r="D20043" s="2"/>
    </row>
    <row r="20044" spans="1:4" x14ac:dyDescent="0.25">
      <c r="A20044" s="2">
        <v>540</v>
      </c>
      <c r="B20044">
        <v>22075</v>
      </c>
      <c r="C20044" s="3">
        <v>367.89610900000002</v>
      </c>
      <c r="D20044" s="2"/>
    </row>
    <row r="20045" spans="1:4" x14ac:dyDescent="0.25">
      <c r="A20045" s="2">
        <v>540</v>
      </c>
      <c r="B20045">
        <v>22076</v>
      </c>
      <c r="C20045" s="3">
        <v>1818.159441</v>
      </c>
      <c r="D20045" s="2"/>
    </row>
    <row r="20046" spans="1:4" x14ac:dyDescent="0.25">
      <c r="A20046" s="2">
        <v>540</v>
      </c>
      <c r="B20046">
        <v>22077</v>
      </c>
      <c r="C20046" s="3">
        <v>1385.9140520000001</v>
      </c>
      <c r="D20046" s="2"/>
    </row>
    <row r="20047" spans="1:4" x14ac:dyDescent="0.25">
      <c r="A20047" s="2">
        <v>540</v>
      </c>
      <c r="B20047">
        <v>22078</v>
      </c>
      <c r="C20047" s="3">
        <v>1487.4867670000001</v>
      </c>
      <c r="D20047" s="2"/>
    </row>
    <row r="20048" spans="1:4" x14ac:dyDescent="0.25">
      <c r="A20048" s="2">
        <v>540</v>
      </c>
      <c r="B20048">
        <v>22079</v>
      </c>
      <c r="C20048" s="3">
        <v>807.16923799999995</v>
      </c>
      <c r="D20048" s="2"/>
    </row>
    <row r="20049" spans="1:4" x14ac:dyDescent="0.25">
      <c r="A20049" s="2">
        <v>540</v>
      </c>
      <c r="B20049">
        <v>22080</v>
      </c>
      <c r="C20049" s="3">
        <v>1057.376035</v>
      </c>
      <c r="D20049" s="2"/>
    </row>
    <row r="20050" spans="1:4" x14ac:dyDescent="0.25">
      <c r="A20050" s="2">
        <v>540</v>
      </c>
      <c r="B20050">
        <v>22081</v>
      </c>
      <c r="C20050" s="3">
        <v>1108.812075</v>
      </c>
      <c r="D20050" s="2"/>
    </row>
    <row r="20051" spans="1:4" x14ac:dyDescent="0.25">
      <c r="A20051" s="2">
        <v>540</v>
      </c>
      <c r="B20051">
        <v>22082</v>
      </c>
      <c r="C20051" s="3">
        <v>1390.5304779999999</v>
      </c>
      <c r="D20051" s="2"/>
    </row>
    <row r="20052" spans="1:4" x14ac:dyDescent="0.25">
      <c r="A20052" s="2">
        <v>540</v>
      </c>
      <c r="B20052">
        <v>22083</v>
      </c>
      <c r="C20052" s="3">
        <v>3443.8874219999998</v>
      </c>
      <c r="D20052" s="2"/>
    </row>
    <row r="20053" spans="1:4" x14ac:dyDescent="0.25">
      <c r="A20053" s="2">
        <v>540</v>
      </c>
      <c r="B20053">
        <v>22084</v>
      </c>
      <c r="C20053" s="3">
        <v>1215.7650470000001</v>
      </c>
      <c r="D20053" s="2"/>
    </row>
    <row r="20054" spans="1:4" x14ac:dyDescent="0.25">
      <c r="A20054" s="2">
        <v>540</v>
      </c>
      <c r="B20054">
        <v>22085</v>
      </c>
      <c r="C20054" s="3">
        <v>333.77278899999999</v>
      </c>
      <c r="D20054" s="2"/>
    </row>
    <row r="20055" spans="1:4" x14ac:dyDescent="0.25">
      <c r="A20055" s="2">
        <v>540</v>
      </c>
      <c r="B20055">
        <v>22086</v>
      </c>
      <c r="C20055" s="3">
        <v>442.54981900000001</v>
      </c>
      <c r="D20055" s="2"/>
    </row>
    <row r="20056" spans="1:4" x14ac:dyDescent="0.25">
      <c r="A20056" s="2">
        <v>540</v>
      </c>
      <c r="B20056">
        <v>22087</v>
      </c>
      <c r="C20056" s="3">
        <v>1564.7088719999999</v>
      </c>
      <c r="D20056" s="2"/>
    </row>
    <row r="20057" spans="1:4" x14ac:dyDescent="0.25">
      <c r="A20057" s="2">
        <v>540</v>
      </c>
      <c r="B20057">
        <v>22088</v>
      </c>
      <c r="C20057" s="3">
        <v>3011.2421129999998</v>
      </c>
      <c r="D20057" s="2"/>
    </row>
    <row r="20058" spans="1:4" x14ac:dyDescent="0.25">
      <c r="A20058" s="2">
        <v>540</v>
      </c>
      <c r="B20058">
        <v>22089</v>
      </c>
      <c r="C20058" s="3">
        <v>655.62418500000001</v>
      </c>
      <c r="D20058" s="2"/>
    </row>
    <row r="20059" spans="1:4" x14ac:dyDescent="0.25">
      <c r="A20059" s="2">
        <v>540</v>
      </c>
      <c r="B20059">
        <v>22090</v>
      </c>
      <c r="C20059" s="3">
        <v>1612.2475899999999</v>
      </c>
      <c r="D20059" s="2"/>
    </row>
    <row r="20060" spans="1:4" x14ac:dyDescent="0.25">
      <c r="A20060" s="2">
        <v>540</v>
      </c>
      <c r="B20060">
        <v>22091</v>
      </c>
      <c r="C20060" s="3">
        <v>14709.189027</v>
      </c>
      <c r="D20060" s="2"/>
    </row>
    <row r="20061" spans="1:4" x14ac:dyDescent="0.25">
      <c r="A20061" s="2">
        <v>540</v>
      </c>
      <c r="B20061">
        <v>22092</v>
      </c>
      <c r="C20061" s="3">
        <v>2996.974631</v>
      </c>
      <c r="D20061" s="2"/>
    </row>
    <row r="20062" spans="1:4" x14ac:dyDescent="0.25">
      <c r="A20062" s="2">
        <v>540</v>
      </c>
      <c r="B20062">
        <v>22095</v>
      </c>
      <c r="C20062" s="3">
        <v>2827.7109989999999</v>
      </c>
      <c r="D20062" s="2"/>
    </row>
    <row r="20063" spans="1:4" x14ac:dyDescent="0.25">
      <c r="A20063" s="2">
        <v>540</v>
      </c>
      <c r="B20063">
        <v>22096</v>
      </c>
      <c r="C20063" s="3">
        <v>1403.8301879999999</v>
      </c>
      <c r="D20063" s="2"/>
    </row>
    <row r="20064" spans="1:4" x14ac:dyDescent="0.25">
      <c r="A20064" s="2">
        <v>540</v>
      </c>
      <c r="B20064">
        <v>22097</v>
      </c>
      <c r="C20064" s="3">
        <v>1731.5720409999999</v>
      </c>
      <c r="D20064" s="2"/>
    </row>
    <row r="20065" spans="1:4" x14ac:dyDescent="0.25">
      <c r="A20065" s="2">
        <v>540</v>
      </c>
      <c r="B20065">
        <v>22098</v>
      </c>
      <c r="C20065" s="3">
        <v>1206.934876</v>
      </c>
      <c r="D20065" s="2"/>
    </row>
    <row r="20066" spans="1:4" x14ac:dyDescent="0.25">
      <c r="A20066" s="2">
        <v>540</v>
      </c>
      <c r="B20066">
        <v>22099</v>
      </c>
      <c r="C20066" s="3">
        <v>4739.0615159999998</v>
      </c>
      <c r="D20066" s="2"/>
    </row>
    <row r="20067" spans="1:4" x14ac:dyDescent="0.25">
      <c r="A20067" s="2">
        <v>540</v>
      </c>
      <c r="B20067">
        <v>22100</v>
      </c>
      <c r="C20067" s="3">
        <v>10934.855229999999</v>
      </c>
      <c r="D20067" s="2"/>
    </row>
    <row r="20068" spans="1:4" x14ac:dyDescent="0.25">
      <c r="A20068" s="2">
        <v>540</v>
      </c>
      <c r="B20068">
        <v>22101</v>
      </c>
      <c r="C20068" s="3">
        <v>7126.9447030000001</v>
      </c>
      <c r="D20068" s="2"/>
    </row>
    <row r="20069" spans="1:4" x14ac:dyDescent="0.25">
      <c r="A20069" s="2">
        <v>540</v>
      </c>
      <c r="B20069">
        <v>22102</v>
      </c>
      <c r="C20069" s="3">
        <v>3271.4796470000001</v>
      </c>
      <c r="D20069" s="2"/>
    </row>
    <row r="20070" spans="1:4" x14ac:dyDescent="0.25">
      <c r="A20070" s="2">
        <v>540</v>
      </c>
      <c r="B20070">
        <v>22103</v>
      </c>
      <c r="C20070" s="3">
        <v>820.26646600000004</v>
      </c>
      <c r="D20070" s="2"/>
    </row>
    <row r="20071" spans="1:4" x14ac:dyDescent="0.25">
      <c r="A20071" s="2">
        <v>540</v>
      </c>
      <c r="B20071">
        <v>22104</v>
      </c>
      <c r="C20071" s="3">
        <v>836.62584100000004</v>
      </c>
      <c r="D20071" s="2"/>
    </row>
    <row r="20072" spans="1:4" x14ac:dyDescent="0.25">
      <c r="A20072" s="2">
        <v>540</v>
      </c>
      <c r="B20072">
        <v>22106</v>
      </c>
      <c r="C20072" s="3">
        <v>5360.5013900000004</v>
      </c>
      <c r="D20072" s="2"/>
    </row>
    <row r="20073" spans="1:4" x14ac:dyDescent="0.25">
      <c r="A20073" s="2">
        <v>540</v>
      </c>
      <c r="B20073">
        <v>22107</v>
      </c>
      <c r="C20073" s="3">
        <v>737.29030699999998</v>
      </c>
      <c r="D20073" s="2"/>
    </row>
    <row r="20074" spans="1:4" x14ac:dyDescent="0.25">
      <c r="A20074" s="2">
        <v>540</v>
      </c>
      <c r="B20074">
        <v>22109</v>
      </c>
      <c r="C20074" s="3">
        <v>1789.1046160000001</v>
      </c>
      <c r="D20074" s="2"/>
    </row>
    <row r="20075" spans="1:4" x14ac:dyDescent="0.25">
      <c r="A20075" s="2">
        <v>540</v>
      </c>
      <c r="B20075">
        <v>22110</v>
      </c>
      <c r="C20075" s="3">
        <v>667.99937499999999</v>
      </c>
      <c r="D20075" s="2"/>
    </row>
    <row r="20076" spans="1:4" x14ac:dyDescent="0.25">
      <c r="A20076" s="2">
        <v>540</v>
      </c>
      <c r="B20076">
        <v>22111</v>
      </c>
      <c r="C20076" s="3">
        <v>940.800254</v>
      </c>
      <c r="D20076" s="2"/>
    </row>
    <row r="20077" spans="1:4" x14ac:dyDescent="0.25">
      <c r="A20077" s="2">
        <v>540</v>
      </c>
      <c r="B20077">
        <v>22112</v>
      </c>
      <c r="C20077" s="3">
        <v>1013.826725</v>
      </c>
      <c r="D20077" s="2"/>
    </row>
    <row r="20078" spans="1:4" x14ac:dyDescent="0.25">
      <c r="A20078" s="2">
        <v>540</v>
      </c>
      <c r="B20078">
        <v>22113</v>
      </c>
      <c r="C20078" s="3">
        <v>733.75585100000001</v>
      </c>
      <c r="D20078" s="2"/>
    </row>
    <row r="20079" spans="1:4" x14ac:dyDescent="0.25">
      <c r="A20079" s="2">
        <v>540</v>
      </c>
      <c r="B20079">
        <v>22114</v>
      </c>
      <c r="C20079" s="3">
        <v>3620.8445080000001</v>
      </c>
      <c r="D20079" s="2"/>
    </row>
    <row r="20080" spans="1:4" x14ac:dyDescent="0.25">
      <c r="A20080" s="2">
        <v>540</v>
      </c>
      <c r="B20080">
        <v>22115</v>
      </c>
      <c r="C20080" s="3">
        <v>2782.9194400000001</v>
      </c>
      <c r="D20080" s="2"/>
    </row>
    <row r="20081" spans="1:4" x14ac:dyDescent="0.25">
      <c r="A20081" s="2">
        <v>540</v>
      </c>
      <c r="B20081">
        <v>22116</v>
      </c>
      <c r="C20081" s="3">
        <v>1214.9273439999999</v>
      </c>
      <c r="D20081" s="2"/>
    </row>
    <row r="20082" spans="1:4" x14ac:dyDescent="0.25">
      <c r="A20082" s="2">
        <v>540</v>
      </c>
      <c r="B20082">
        <v>22117</v>
      </c>
      <c r="C20082" s="3">
        <v>583.21225900000002</v>
      </c>
      <c r="D20082" s="2"/>
    </row>
    <row r="20083" spans="1:4" x14ac:dyDescent="0.25">
      <c r="A20083" s="2">
        <v>540</v>
      </c>
      <c r="B20083">
        <v>22118</v>
      </c>
      <c r="C20083" s="3">
        <v>191.671459</v>
      </c>
      <c r="D20083" s="2"/>
    </row>
    <row r="20084" spans="1:4" x14ac:dyDescent="0.25">
      <c r="A20084" s="2">
        <v>540</v>
      </c>
      <c r="B20084">
        <v>22119</v>
      </c>
      <c r="C20084" s="3">
        <v>4625.7216099999996</v>
      </c>
      <c r="D20084" s="2"/>
    </row>
    <row r="20085" spans="1:4" x14ac:dyDescent="0.25">
      <c r="A20085" s="2">
        <v>540</v>
      </c>
      <c r="B20085">
        <v>22120</v>
      </c>
      <c r="C20085" s="3">
        <v>1024.9330580000001</v>
      </c>
      <c r="D20085" s="2"/>
    </row>
    <row r="20086" spans="1:4" x14ac:dyDescent="0.25">
      <c r="A20086" s="2">
        <v>540</v>
      </c>
      <c r="B20086">
        <v>22121</v>
      </c>
      <c r="C20086" s="3">
        <v>1708.997337</v>
      </c>
      <c r="D20086" s="2"/>
    </row>
    <row r="20087" spans="1:4" x14ac:dyDescent="0.25">
      <c r="A20087" s="2">
        <v>540</v>
      </c>
      <c r="B20087">
        <v>22122</v>
      </c>
      <c r="C20087" s="3">
        <v>49.270377000000003</v>
      </c>
      <c r="D20087" s="2"/>
    </row>
    <row r="20088" spans="1:4" x14ac:dyDescent="0.25">
      <c r="A20088" s="2">
        <v>540</v>
      </c>
      <c r="B20088">
        <v>22123</v>
      </c>
      <c r="C20088" s="3">
        <v>3938.312539</v>
      </c>
      <c r="D20088" s="2"/>
    </row>
    <row r="20089" spans="1:4" x14ac:dyDescent="0.25">
      <c r="A20089" s="2">
        <v>540</v>
      </c>
      <c r="B20089">
        <v>22124</v>
      </c>
      <c r="C20089" s="3">
        <v>1005.050042</v>
      </c>
      <c r="D20089" s="2"/>
    </row>
    <row r="20090" spans="1:4" x14ac:dyDescent="0.25">
      <c r="A20090" s="2">
        <v>540</v>
      </c>
      <c r="B20090">
        <v>22125</v>
      </c>
      <c r="C20090" s="3">
        <v>1326.0505969999999</v>
      </c>
      <c r="D20090" s="2"/>
    </row>
    <row r="20091" spans="1:4" x14ac:dyDescent="0.25">
      <c r="A20091" s="2">
        <v>540</v>
      </c>
      <c r="B20091">
        <v>22126</v>
      </c>
      <c r="C20091" s="3">
        <v>397.377566</v>
      </c>
      <c r="D20091" s="2"/>
    </row>
    <row r="20092" spans="1:4" x14ac:dyDescent="0.25">
      <c r="A20092" s="2">
        <v>540</v>
      </c>
      <c r="B20092">
        <v>22128</v>
      </c>
      <c r="C20092" s="3">
        <v>5108.448273</v>
      </c>
      <c r="D20092" s="2"/>
    </row>
    <row r="20093" spans="1:4" x14ac:dyDescent="0.25">
      <c r="A20093" s="2">
        <v>540</v>
      </c>
      <c r="B20093">
        <v>22129</v>
      </c>
      <c r="C20093" s="3">
        <v>968.18670199999997</v>
      </c>
      <c r="D20093" s="2"/>
    </row>
    <row r="20094" spans="1:4" x14ac:dyDescent="0.25">
      <c r="A20094" s="2">
        <v>540</v>
      </c>
      <c r="B20094">
        <v>22130</v>
      </c>
      <c r="C20094" s="3">
        <v>54.100937999999999</v>
      </c>
      <c r="D20094" s="2"/>
    </row>
    <row r="20095" spans="1:4" x14ac:dyDescent="0.25">
      <c r="A20095" s="2">
        <v>540</v>
      </c>
      <c r="B20095">
        <v>22131</v>
      </c>
      <c r="C20095" s="3">
        <v>1040.5698279999999</v>
      </c>
      <c r="D20095" s="2"/>
    </row>
    <row r="20096" spans="1:4" x14ac:dyDescent="0.25">
      <c r="A20096" s="2">
        <v>540</v>
      </c>
      <c r="B20096">
        <v>22132</v>
      </c>
      <c r="C20096" s="3">
        <v>1108.754621</v>
      </c>
      <c r="D20096" s="2"/>
    </row>
    <row r="20097" spans="1:4" x14ac:dyDescent="0.25">
      <c r="A20097" s="2">
        <v>540</v>
      </c>
      <c r="B20097">
        <v>22133</v>
      </c>
      <c r="C20097" s="3">
        <v>8536.7477350000008</v>
      </c>
      <c r="D20097" s="2"/>
    </row>
    <row r="20098" spans="1:4" x14ac:dyDescent="0.25">
      <c r="A20098" s="2">
        <v>540</v>
      </c>
      <c r="B20098">
        <v>22134</v>
      </c>
      <c r="C20098" s="3">
        <v>1105.32392</v>
      </c>
      <c r="D20098" s="2"/>
    </row>
    <row r="20099" spans="1:4" x14ac:dyDescent="0.25">
      <c r="A20099" s="2">
        <v>540</v>
      </c>
      <c r="B20099">
        <v>22135</v>
      </c>
      <c r="C20099" s="3">
        <v>266.50351699999999</v>
      </c>
      <c r="D20099" s="2"/>
    </row>
    <row r="20100" spans="1:4" x14ac:dyDescent="0.25">
      <c r="A20100" s="2">
        <v>540</v>
      </c>
      <c r="B20100">
        <v>22136</v>
      </c>
      <c r="C20100" s="3">
        <v>1182.4063980000001</v>
      </c>
      <c r="D20100" s="2"/>
    </row>
    <row r="20101" spans="1:4" x14ac:dyDescent="0.25">
      <c r="A20101" s="2">
        <v>540</v>
      </c>
      <c r="B20101">
        <v>22137</v>
      </c>
      <c r="C20101" s="3">
        <v>565.377026</v>
      </c>
      <c r="D20101" s="2"/>
    </row>
    <row r="20102" spans="1:4" x14ac:dyDescent="0.25">
      <c r="A20102" s="2">
        <v>540</v>
      </c>
      <c r="B20102">
        <v>22138</v>
      </c>
      <c r="C20102" s="3">
        <v>546.79753000000005</v>
      </c>
      <c r="D20102" s="2"/>
    </row>
    <row r="20103" spans="1:4" x14ac:dyDescent="0.25">
      <c r="A20103" s="2">
        <v>540</v>
      </c>
      <c r="B20103">
        <v>22139</v>
      </c>
      <c r="C20103" s="3">
        <v>566.47890500000005</v>
      </c>
      <c r="D20103" s="2"/>
    </row>
    <row r="20104" spans="1:4" x14ac:dyDescent="0.25">
      <c r="A20104" s="2">
        <v>540</v>
      </c>
      <c r="B20104">
        <v>22140</v>
      </c>
      <c r="C20104" s="3">
        <v>8790.6920410000002</v>
      </c>
      <c r="D20104" s="2"/>
    </row>
    <row r="20105" spans="1:4" x14ac:dyDescent="0.25">
      <c r="A20105" s="2">
        <v>540</v>
      </c>
      <c r="B20105">
        <v>22141</v>
      </c>
      <c r="C20105" s="3">
        <v>1126.5790050000001</v>
      </c>
      <c r="D20105" s="2"/>
    </row>
    <row r="20106" spans="1:4" x14ac:dyDescent="0.25">
      <c r="A20106" s="2">
        <v>540</v>
      </c>
      <c r="B20106">
        <v>22142</v>
      </c>
      <c r="C20106" s="3">
        <v>4609.9130489999998</v>
      </c>
      <c r="D20106" s="2"/>
    </row>
    <row r="20107" spans="1:4" x14ac:dyDescent="0.25">
      <c r="A20107" s="2">
        <v>540</v>
      </c>
      <c r="B20107">
        <v>22143</v>
      </c>
      <c r="C20107" s="3">
        <v>596.85765500000002</v>
      </c>
      <c r="D20107" s="2"/>
    </row>
    <row r="20108" spans="1:4" x14ac:dyDescent="0.25">
      <c r="A20108" s="2">
        <v>540</v>
      </c>
      <c r="B20108">
        <v>22144</v>
      </c>
      <c r="C20108" s="3">
        <v>421.616356</v>
      </c>
      <c r="D20108" s="2"/>
    </row>
    <row r="20109" spans="1:4" x14ac:dyDescent="0.25">
      <c r="A20109" s="2">
        <v>540</v>
      </c>
      <c r="B20109">
        <v>22145</v>
      </c>
      <c r="C20109" s="3">
        <v>434.34287899999998</v>
      </c>
      <c r="D20109" s="2"/>
    </row>
    <row r="20110" spans="1:4" x14ac:dyDescent="0.25">
      <c r="A20110" s="2">
        <v>540</v>
      </c>
      <c r="B20110">
        <v>22146</v>
      </c>
      <c r="C20110" s="3">
        <v>74759.189360000004</v>
      </c>
      <c r="D20110" s="2"/>
    </row>
    <row r="20111" spans="1:4" x14ac:dyDescent="0.25">
      <c r="A20111" s="2">
        <v>540</v>
      </c>
      <c r="B20111">
        <v>22147</v>
      </c>
      <c r="C20111" s="3">
        <v>3200.6030839999999</v>
      </c>
      <c r="D20111" s="2"/>
    </row>
    <row r="20112" spans="1:4" x14ac:dyDescent="0.25">
      <c r="A20112" s="2">
        <v>540</v>
      </c>
      <c r="B20112">
        <v>22148</v>
      </c>
      <c r="C20112" s="3">
        <v>6306.7238669999997</v>
      </c>
      <c r="D20112" s="2"/>
    </row>
    <row r="20113" spans="1:4" x14ac:dyDescent="0.25">
      <c r="A20113" s="2">
        <v>540</v>
      </c>
      <c r="B20113">
        <v>22149</v>
      </c>
      <c r="C20113" s="3">
        <v>6251.8743210000002</v>
      </c>
      <c r="D20113" s="2"/>
    </row>
    <row r="20114" spans="1:4" x14ac:dyDescent="0.25">
      <c r="A20114" s="2">
        <v>540</v>
      </c>
      <c r="B20114">
        <v>22150</v>
      </c>
      <c r="C20114" s="3">
        <v>6974.3261570000004</v>
      </c>
      <c r="D20114" s="2"/>
    </row>
    <row r="20115" spans="1:4" x14ac:dyDescent="0.25">
      <c r="A20115" s="2">
        <v>540</v>
      </c>
      <c r="B20115">
        <v>22151</v>
      </c>
      <c r="C20115" s="3">
        <v>4724.2811750000001</v>
      </c>
      <c r="D20115" s="2"/>
    </row>
    <row r="20116" spans="1:4" x14ac:dyDescent="0.25">
      <c r="A20116" s="2">
        <v>540</v>
      </c>
      <c r="B20116">
        <v>22152</v>
      </c>
      <c r="C20116" s="3">
        <v>401.25784499999997</v>
      </c>
      <c r="D20116" s="2"/>
    </row>
    <row r="20117" spans="1:4" x14ac:dyDescent="0.25">
      <c r="A20117" s="2">
        <v>540</v>
      </c>
      <c r="B20117">
        <v>22153</v>
      </c>
      <c r="C20117" s="3">
        <v>4876.2129530000002</v>
      </c>
      <c r="D20117" s="2"/>
    </row>
    <row r="20118" spans="1:4" x14ac:dyDescent="0.25">
      <c r="A20118" s="2">
        <v>540</v>
      </c>
      <c r="B20118">
        <v>22154</v>
      </c>
      <c r="C20118" s="3">
        <v>0</v>
      </c>
      <c r="D20118" s="2"/>
    </row>
    <row r="20119" spans="1:4" x14ac:dyDescent="0.25">
      <c r="A20119" s="2">
        <v>540</v>
      </c>
      <c r="B20119">
        <v>22155</v>
      </c>
      <c r="C20119" s="3">
        <v>984.21403699999996</v>
      </c>
      <c r="D20119" s="2"/>
    </row>
    <row r="20120" spans="1:4" x14ac:dyDescent="0.25">
      <c r="A20120" s="2">
        <v>540</v>
      </c>
      <c r="B20120">
        <v>22156</v>
      </c>
      <c r="C20120" s="3">
        <v>329.74979400000001</v>
      </c>
      <c r="D20120" s="2"/>
    </row>
    <row r="20121" spans="1:4" x14ac:dyDescent="0.25">
      <c r="A20121" s="2">
        <v>540</v>
      </c>
      <c r="B20121">
        <v>22157</v>
      </c>
      <c r="C20121" s="3">
        <v>94305.195999000003</v>
      </c>
      <c r="D20121" s="2"/>
    </row>
    <row r="20122" spans="1:4" x14ac:dyDescent="0.25">
      <c r="A20122" s="2">
        <v>540</v>
      </c>
      <c r="B20122">
        <v>22158</v>
      </c>
      <c r="C20122" s="3">
        <v>94305.195999000003</v>
      </c>
      <c r="D20122" s="2"/>
    </row>
    <row r="20123" spans="1:4" x14ac:dyDescent="0.25">
      <c r="A20123" s="2">
        <v>540</v>
      </c>
      <c r="B20123">
        <v>22159</v>
      </c>
      <c r="C20123" s="3">
        <v>3100.1148910000002</v>
      </c>
      <c r="D20123" s="2"/>
    </row>
    <row r="20124" spans="1:4" x14ac:dyDescent="0.25">
      <c r="A20124" s="2">
        <v>540</v>
      </c>
      <c r="B20124">
        <v>22160</v>
      </c>
      <c r="C20124" s="3">
        <v>1989.9792259999999</v>
      </c>
      <c r="D20124" s="2"/>
    </row>
    <row r="20125" spans="1:4" x14ac:dyDescent="0.25">
      <c r="A20125" s="2">
        <v>540</v>
      </c>
      <c r="B20125">
        <v>22161</v>
      </c>
      <c r="C20125" s="3">
        <v>1623.916596</v>
      </c>
      <c r="D20125" s="2"/>
    </row>
    <row r="20126" spans="1:4" x14ac:dyDescent="0.25">
      <c r="A20126" s="2">
        <v>540</v>
      </c>
      <c r="B20126">
        <v>22162</v>
      </c>
      <c r="C20126" s="3">
        <v>10777.745032000001</v>
      </c>
      <c r="D20126" s="2"/>
    </row>
    <row r="20127" spans="1:4" x14ac:dyDescent="0.25">
      <c r="A20127" s="2">
        <v>540</v>
      </c>
      <c r="B20127">
        <v>22163</v>
      </c>
      <c r="C20127" s="3">
        <v>6855.6542496660004</v>
      </c>
      <c r="D20127" s="2"/>
    </row>
    <row r="20128" spans="1:4" x14ac:dyDescent="0.25">
      <c r="A20128" s="2">
        <v>540</v>
      </c>
      <c r="B20128">
        <v>22164</v>
      </c>
      <c r="C20128" s="3">
        <v>1770.353024</v>
      </c>
      <c r="D20128" s="2"/>
    </row>
    <row r="20129" spans="1:4" x14ac:dyDescent="0.25">
      <c r="A20129" s="2">
        <v>540</v>
      </c>
      <c r="B20129">
        <v>22165</v>
      </c>
      <c r="C20129" s="3">
        <v>688.178042</v>
      </c>
      <c r="D20129" s="2"/>
    </row>
    <row r="20130" spans="1:4" x14ac:dyDescent="0.25">
      <c r="A20130" s="2">
        <v>540</v>
      </c>
      <c r="B20130">
        <v>22167</v>
      </c>
      <c r="C20130" s="3">
        <v>2567.663935</v>
      </c>
      <c r="D20130" s="2"/>
    </row>
    <row r="20131" spans="1:4" x14ac:dyDescent="0.25">
      <c r="A20131" s="2">
        <v>540</v>
      </c>
      <c r="B20131">
        <v>22168</v>
      </c>
      <c r="C20131" s="3">
        <v>2712.3266100000001</v>
      </c>
      <c r="D20131" s="2"/>
    </row>
    <row r="20132" spans="1:4" x14ac:dyDescent="0.25">
      <c r="A20132" s="2">
        <v>540</v>
      </c>
      <c r="B20132">
        <v>22169</v>
      </c>
      <c r="C20132" s="3">
        <v>7530.4970439999997</v>
      </c>
      <c r="D20132" s="2"/>
    </row>
    <row r="20133" spans="1:4" x14ac:dyDescent="0.25">
      <c r="A20133" s="2">
        <v>540</v>
      </c>
      <c r="B20133">
        <v>22170</v>
      </c>
      <c r="C20133" s="3">
        <v>838.84697600000004</v>
      </c>
      <c r="D20133" s="2"/>
    </row>
    <row r="20134" spans="1:4" x14ac:dyDescent="0.25">
      <c r="A20134" s="2">
        <v>540</v>
      </c>
      <c r="B20134">
        <v>22171</v>
      </c>
      <c r="C20134" s="3">
        <v>2020.5766329999999</v>
      </c>
      <c r="D20134" s="2"/>
    </row>
    <row r="20135" spans="1:4" x14ac:dyDescent="0.25">
      <c r="A20135" s="2">
        <v>540</v>
      </c>
      <c r="B20135">
        <v>22172</v>
      </c>
      <c r="C20135" s="3">
        <v>1469.2735190000001</v>
      </c>
      <c r="D20135" s="2"/>
    </row>
    <row r="20136" spans="1:4" x14ac:dyDescent="0.25">
      <c r="A20136" s="2">
        <v>540</v>
      </c>
      <c r="B20136">
        <v>22173</v>
      </c>
      <c r="C20136" s="3">
        <v>875.34468500000003</v>
      </c>
      <c r="D20136" s="2"/>
    </row>
    <row r="20137" spans="1:4" x14ac:dyDescent="0.25">
      <c r="A20137" s="2">
        <v>540</v>
      </c>
      <c r="B20137">
        <v>22174</v>
      </c>
      <c r="C20137" s="3">
        <v>2107.119173</v>
      </c>
      <c r="D20137" s="2"/>
    </row>
    <row r="20138" spans="1:4" x14ac:dyDescent="0.25">
      <c r="A20138" s="2">
        <v>540</v>
      </c>
      <c r="B20138">
        <v>22175</v>
      </c>
      <c r="C20138" s="3">
        <v>960.85578999999996</v>
      </c>
      <c r="D20138" s="2"/>
    </row>
    <row r="20139" spans="1:4" x14ac:dyDescent="0.25">
      <c r="A20139" s="2">
        <v>540</v>
      </c>
      <c r="B20139">
        <v>22176</v>
      </c>
      <c r="C20139" s="3">
        <v>1698.9702400000001</v>
      </c>
      <c r="D20139" s="2"/>
    </row>
    <row r="20140" spans="1:4" x14ac:dyDescent="0.25">
      <c r="A20140" s="2">
        <v>540</v>
      </c>
      <c r="B20140">
        <v>22177</v>
      </c>
      <c r="C20140" s="3">
        <v>1530.84644</v>
      </c>
      <c r="D20140" s="2"/>
    </row>
    <row r="20141" spans="1:4" x14ac:dyDescent="0.25">
      <c r="A20141" s="2">
        <v>540</v>
      </c>
      <c r="B20141">
        <v>22179</v>
      </c>
      <c r="C20141" s="3">
        <v>3132.9152079999999</v>
      </c>
      <c r="D20141" s="2"/>
    </row>
    <row r="20142" spans="1:4" x14ac:dyDescent="0.25">
      <c r="A20142" s="2">
        <v>540</v>
      </c>
      <c r="B20142">
        <v>22180</v>
      </c>
      <c r="C20142" s="3">
        <v>4577.9142110000003</v>
      </c>
      <c r="D20142" s="2"/>
    </row>
    <row r="20143" spans="1:4" x14ac:dyDescent="0.25">
      <c r="A20143" s="2">
        <v>540</v>
      </c>
      <c r="B20143">
        <v>22181</v>
      </c>
      <c r="C20143" s="3">
        <v>17901.427627998</v>
      </c>
      <c r="D20143" s="2"/>
    </row>
    <row r="20144" spans="1:4" x14ac:dyDescent="0.25">
      <c r="A20144" s="2">
        <v>540</v>
      </c>
      <c r="B20144">
        <v>22182</v>
      </c>
      <c r="C20144" s="3">
        <v>667.53400199999999</v>
      </c>
      <c r="D20144" s="2"/>
    </row>
    <row r="20145" spans="1:4" x14ac:dyDescent="0.25">
      <c r="A20145" s="2">
        <v>540</v>
      </c>
      <c r="B20145">
        <v>22183</v>
      </c>
      <c r="C20145" s="3">
        <v>535.81361900000002</v>
      </c>
      <c r="D20145" s="2"/>
    </row>
    <row r="20146" spans="1:4" x14ac:dyDescent="0.25">
      <c r="A20146" s="2">
        <v>540</v>
      </c>
      <c r="B20146">
        <v>22184</v>
      </c>
      <c r="C20146" s="3">
        <v>1038.843462</v>
      </c>
      <c r="D20146" s="2"/>
    </row>
    <row r="20147" spans="1:4" x14ac:dyDescent="0.25">
      <c r="A20147" s="2">
        <v>540</v>
      </c>
      <c r="B20147">
        <v>22187</v>
      </c>
      <c r="C20147" s="3">
        <v>1107.998906</v>
      </c>
      <c r="D20147" s="2"/>
    </row>
    <row r="20148" spans="1:4" x14ac:dyDescent="0.25">
      <c r="A20148" s="2">
        <v>540</v>
      </c>
      <c r="B20148">
        <v>22188</v>
      </c>
      <c r="C20148" s="3">
        <v>8003.3684030000004</v>
      </c>
      <c r="D20148" s="2"/>
    </row>
    <row r="20149" spans="1:4" x14ac:dyDescent="0.25">
      <c r="A20149" s="2">
        <v>540</v>
      </c>
      <c r="B20149">
        <v>22189</v>
      </c>
      <c r="C20149" s="3">
        <v>0</v>
      </c>
      <c r="D20149" s="2"/>
    </row>
    <row r="20150" spans="1:4" x14ac:dyDescent="0.25">
      <c r="A20150" s="2">
        <v>540</v>
      </c>
      <c r="B20150">
        <v>22190</v>
      </c>
      <c r="C20150" s="3">
        <v>1256.1233629999999</v>
      </c>
      <c r="D20150" s="2"/>
    </row>
    <row r="20151" spans="1:4" x14ac:dyDescent="0.25">
      <c r="A20151" s="2">
        <v>540</v>
      </c>
      <c r="B20151">
        <v>22191</v>
      </c>
      <c r="C20151" s="3">
        <v>2891.3771750000001</v>
      </c>
      <c r="D20151" s="2"/>
    </row>
    <row r="20152" spans="1:4" x14ac:dyDescent="0.25">
      <c r="A20152" s="2">
        <v>540</v>
      </c>
      <c r="B20152">
        <v>22192</v>
      </c>
      <c r="C20152" s="3">
        <v>1759.7790649999999</v>
      </c>
      <c r="D20152" s="2"/>
    </row>
    <row r="20153" spans="1:4" x14ac:dyDescent="0.25">
      <c r="A20153" s="2">
        <v>540</v>
      </c>
      <c r="B20153">
        <v>22193</v>
      </c>
      <c r="C20153" s="3">
        <v>1406.8649869999999</v>
      </c>
      <c r="D20153" s="2"/>
    </row>
    <row r="20154" spans="1:4" x14ac:dyDescent="0.25">
      <c r="A20154" s="2">
        <v>540</v>
      </c>
      <c r="B20154">
        <v>22194</v>
      </c>
      <c r="C20154" s="3">
        <v>1042.458247</v>
      </c>
      <c r="D20154" s="2"/>
    </row>
    <row r="20155" spans="1:4" x14ac:dyDescent="0.25">
      <c r="A20155" s="2">
        <v>540</v>
      </c>
      <c r="B20155">
        <v>22195</v>
      </c>
      <c r="C20155" s="3">
        <v>534.44967299999996</v>
      </c>
      <c r="D20155" s="2"/>
    </row>
    <row r="20156" spans="1:4" x14ac:dyDescent="0.25">
      <c r="A20156" s="2">
        <v>540</v>
      </c>
      <c r="B20156">
        <v>22196</v>
      </c>
      <c r="C20156" s="3">
        <v>1661.171276</v>
      </c>
      <c r="D20156" s="2"/>
    </row>
    <row r="20157" spans="1:4" x14ac:dyDescent="0.25">
      <c r="A20157" s="2">
        <v>540</v>
      </c>
      <c r="B20157">
        <v>22198</v>
      </c>
      <c r="C20157" s="3">
        <v>1066.0928670000001</v>
      </c>
      <c r="D20157" s="2"/>
    </row>
    <row r="20158" spans="1:4" x14ac:dyDescent="0.25">
      <c r="A20158" s="2">
        <v>540</v>
      </c>
      <c r="B20158">
        <v>22199</v>
      </c>
      <c r="C20158" s="3">
        <v>3490.7054800000001</v>
      </c>
      <c r="D20158" s="2"/>
    </row>
    <row r="20159" spans="1:4" x14ac:dyDescent="0.25">
      <c r="A20159" s="2">
        <v>540</v>
      </c>
      <c r="B20159">
        <v>22200</v>
      </c>
      <c r="C20159" s="3">
        <v>274.82523200000003</v>
      </c>
      <c r="D20159" s="2"/>
    </row>
    <row r="20160" spans="1:4" x14ac:dyDescent="0.25">
      <c r="A20160" s="2">
        <v>540</v>
      </c>
      <c r="B20160">
        <v>22201</v>
      </c>
      <c r="C20160" s="3">
        <v>7600.925553</v>
      </c>
      <c r="D20160" s="2"/>
    </row>
    <row r="20161" spans="1:4" x14ac:dyDescent="0.25">
      <c r="A20161" s="2">
        <v>540</v>
      </c>
      <c r="B20161">
        <v>22202</v>
      </c>
      <c r="C20161" s="3">
        <v>1239.2008290000001</v>
      </c>
      <c r="D20161" s="2"/>
    </row>
    <row r="20162" spans="1:4" x14ac:dyDescent="0.25">
      <c r="A20162" s="2">
        <v>540</v>
      </c>
      <c r="B20162">
        <v>22203</v>
      </c>
      <c r="C20162" s="3">
        <v>1534.4227739999999</v>
      </c>
      <c r="D20162" s="2"/>
    </row>
    <row r="20163" spans="1:4" x14ac:dyDescent="0.25">
      <c r="A20163" s="2">
        <v>540</v>
      </c>
      <c r="B20163">
        <v>22204</v>
      </c>
      <c r="C20163" s="3">
        <v>12133.922703</v>
      </c>
      <c r="D20163" s="2"/>
    </row>
    <row r="20164" spans="1:4" x14ac:dyDescent="0.25">
      <c r="A20164" s="2">
        <v>540</v>
      </c>
      <c r="B20164">
        <v>22205</v>
      </c>
      <c r="C20164" s="3">
        <v>2102.2865510000001</v>
      </c>
      <c r="D20164" s="2"/>
    </row>
    <row r="20165" spans="1:4" x14ac:dyDescent="0.25">
      <c r="A20165" s="2">
        <v>540</v>
      </c>
      <c r="B20165">
        <v>22206</v>
      </c>
      <c r="C20165" s="3">
        <v>418.38784500000003</v>
      </c>
      <c r="D20165" s="2"/>
    </row>
    <row r="20166" spans="1:4" x14ac:dyDescent="0.25">
      <c r="A20166" s="2">
        <v>540</v>
      </c>
      <c r="B20166">
        <v>22207</v>
      </c>
      <c r="C20166" s="3">
        <v>5976.56999</v>
      </c>
      <c r="D20166" s="2"/>
    </row>
    <row r="20167" spans="1:4" x14ac:dyDescent="0.25">
      <c r="A20167" s="2">
        <v>540</v>
      </c>
      <c r="B20167">
        <v>22208</v>
      </c>
      <c r="C20167" s="3">
        <v>3242.306223</v>
      </c>
      <c r="D20167" s="2"/>
    </row>
    <row r="20168" spans="1:4" x14ac:dyDescent="0.25">
      <c r="A20168" s="2">
        <v>540</v>
      </c>
      <c r="B20168">
        <v>22209</v>
      </c>
      <c r="C20168" s="3">
        <v>4683.0490730000001</v>
      </c>
      <c r="D20168" s="2"/>
    </row>
    <row r="20169" spans="1:4" x14ac:dyDescent="0.25">
      <c r="A20169" s="2">
        <v>540</v>
      </c>
      <c r="B20169">
        <v>22210</v>
      </c>
      <c r="C20169" s="3">
        <v>3764.0741720000001</v>
      </c>
      <c r="D20169" s="2"/>
    </row>
    <row r="20170" spans="1:4" x14ac:dyDescent="0.25">
      <c r="A20170" s="2">
        <v>540</v>
      </c>
      <c r="B20170">
        <v>22211</v>
      </c>
      <c r="C20170" s="3">
        <v>276.67092100000002</v>
      </c>
      <c r="D20170" s="2"/>
    </row>
    <row r="20171" spans="1:4" x14ac:dyDescent="0.25">
      <c r="A20171" s="2">
        <v>540</v>
      </c>
      <c r="B20171">
        <v>22212</v>
      </c>
      <c r="C20171" s="3">
        <v>7017.5632560000004</v>
      </c>
      <c r="D20171" s="2"/>
    </row>
    <row r="20172" spans="1:4" x14ac:dyDescent="0.25">
      <c r="A20172" s="2">
        <v>540</v>
      </c>
      <c r="B20172">
        <v>22213</v>
      </c>
      <c r="C20172" s="3">
        <v>13204.410249</v>
      </c>
      <c r="D20172" s="2"/>
    </row>
    <row r="20173" spans="1:4" x14ac:dyDescent="0.25">
      <c r="A20173" s="2">
        <v>540</v>
      </c>
      <c r="B20173">
        <v>22214</v>
      </c>
      <c r="C20173" s="3">
        <v>22906.165346999998</v>
      </c>
      <c r="D20173" s="2"/>
    </row>
    <row r="20174" spans="1:4" x14ac:dyDescent="0.25">
      <c r="A20174" s="2">
        <v>540</v>
      </c>
      <c r="B20174">
        <v>22215</v>
      </c>
      <c r="C20174" s="3">
        <v>24652.731836999999</v>
      </c>
      <c r="D20174" s="2"/>
    </row>
    <row r="20175" spans="1:4" x14ac:dyDescent="0.25">
      <c r="A20175" s="2">
        <v>540</v>
      </c>
      <c r="B20175">
        <v>22217</v>
      </c>
      <c r="C20175" s="3">
        <v>2522.2651340000002</v>
      </c>
      <c r="D20175" s="2"/>
    </row>
    <row r="20176" spans="1:4" x14ac:dyDescent="0.25">
      <c r="A20176" s="2">
        <v>540</v>
      </c>
      <c r="B20176">
        <v>22218</v>
      </c>
      <c r="C20176" s="3">
        <v>1249.592768</v>
      </c>
      <c r="D20176" s="2"/>
    </row>
    <row r="20177" spans="1:4" x14ac:dyDescent="0.25">
      <c r="A20177" s="2">
        <v>540</v>
      </c>
      <c r="B20177">
        <v>22219</v>
      </c>
      <c r="C20177" s="3">
        <v>69.619376000000003</v>
      </c>
      <c r="D20177" s="2"/>
    </row>
    <row r="20178" spans="1:4" x14ac:dyDescent="0.25">
      <c r="A20178" s="2">
        <v>540</v>
      </c>
      <c r="B20178">
        <v>22220</v>
      </c>
      <c r="C20178" s="3">
        <v>1098.798906</v>
      </c>
      <c r="D20178" s="2"/>
    </row>
    <row r="20179" spans="1:4" x14ac:dyDescent="0.25">
      <c r="A20179" s="2">
        <v>540</v>
      </c>
      <c r="B20179">
        <v>22221</v>
      </c>
      <c r="C20179" s="3">
        <v>2952.0590809999999</v>
      </c>
      <c r="D20179" s="2"/>
    </row>
    <row r="20180" spans="1:4" x14ac:dyDescent="0.25">
      <c r="A20180" s="2">
        <v>540</v>
      </c>
      <c r="B20180">
        <v>22222</v>
      </c>
      <c r="C20180" s="3">
        <v>7794.481898</v>
      </c>
      <c r="D20180" s="2"/>
    </row>
    <row r="20181" spans="1:4" x14ac:dyDescent="0.25">
      <c r="A20181" s="2">
        <v>540</v>
      </c>
      <c r="B20181">
        <v>22223</v>
      </c>
      <c r="C20181" s="3">
        <v>5395.9934899999998</v>
      </c>
      <c r="D20181" s="2"/>
    </row>
    <row r="20182" spans="1:4" x14ac:dyDescent="0.25">
      <c r="A20182" s="2">
        <v>540</v>
      </c>
      <c r="B20182">
        <v>22224</v>
      </c>
      <c r="C20182" s="3">
        <v>416.37010500000002</v>
      </c>
      <c r="D20182" s="2"/>
    </row>
    <row r="20183" spans="1:4" x14ac:dyDescent="0.25">
      <c r="A20183" s="2">
        <v>540</v>
      </c>
      <c r="B20183">
        <v>22225</v>
      </c>
      <c r="C20183" s="3">
        <v>7350.0780290000002</v>
      </c>
      <c r="D20183" s="2"/>
    </row>
    <row r="20184" spans="1:4" x14ac:dyDescent="0.25">
      <c r="A20184" s="2">
        <v>540</v>
      </c>
      <c r="B20184">
        <v>22226</v>
      </c>
      <c r="C20184" s="3">
        <v>7721.1978710000003</v>
      </c>
      <c r="D20184" s="2"/>
    </row>
    <row r="20185" spans="1:4" x14ac:dyDescent="0.25">
      <c r="A20185" s="2">
        <v>540</v>
      </c>
      <c r="B20185">
        <v>22227</v>
      </c>
      <c r="C20185" s="3">
        <v>2417.8004679999999</v>
      </c>
      <c r="D20185" s="2"/>
    </row>
    <row r="20186" spans="1:4" x14ac:dyDescent="0.25">
      <c r="A20186" s="2">
        <v>540</v>
      </c>
      <c r="B20186">
        <v>22228</v>
      </c>
      <c r="C20186" s="3">
        <v>2920.1510859999999</v>
      </c>
      <c r="D20186" s="2"/>
    </row>
    <row r="20187" spans="1:4" x14ac:dyDescent="0.25">
      <c r="A20187" s="2">
        <v>540</v>
      </c>
      <c r="B20187">
        <v>22230</v>
      </c>
      <c r="C20187" s="3">
        <v>1129.429198</v>
      </c>
      <c r="D20187" s="2"/>
    </row>
    <row r="20188" spans="1:4" x14ac:dyDescent="0.25">
      <c r="A20188" s="2">
        <v>540</v>
      </c>
      <c r="B20188">
        <v>22232</v>
      </c>
      <c r="C20188" s="3">
        <v>23866.185786999999</v>
      </c>
      <c r="D20188" s="2"/>
    </row>
    <row r="20189" spans="1:4" x14ac:dyDescent="0.25">
      <c r="A20189" s="2">
        <v>540</v>
      </c>
      <c r="B20189">
        <v>22233</v>
      </c>
      <c r="C20189" s="3">
        <v>2141.1772080000001</v>
      </c>
      <c r="D20189" s="2"/>
    </row>
    <row r="20190" spans="1:4" x14ac:dyDescent="0.25">
      <c r="A20190" s="2">
        <v>540</v>
      </c>
      <c r="B20190">
        <v>22234</v>
      </c>
      <c r="C20190" s="3">
        <v>1203.456698</v>
      </c>
      <c r="D20190" s="2"/>
    </row>
    <row r="20191" spans="1:4" x14ac:dyDescent="0.25">
      <c r="A20191" s="2">
        <v>540</v>
      </c>
      <c r="B20191">
        <v>22235</v>
      </c>
      <c r="C20191" s="3">
        <v>22813.937180000001</v>
      </c>
      <c r="D20191" s="2"/>
    </row>
    <row r="20192" spans="1:4" x14ac:dyDescent="0.25">
      <c r="A20192" s="2">
        <v>540</v>
      </c>
      <c r="B20192">
        <v>22236</v>
      </c>
      <c r="C20192" s="3">
        <v>24825.177618000002</v>
      </c>
      <c r="D20192" s="2"/>
    </row>
    <row r="20193" spans="1:4" x14ac:dyDescent="0.25">
      <c r="A20193" s="2">
        <v>540</v>
      </c>
      <c r="B20193">
        <v>22237</v>
      </c>
      <c r="C20193" s="3">
        <v>4148.9612159999997</v>
      </c>
      <c r="D20193" s="2"/>
    </row>
    <row r="20194" spans="1:4" x14ac:dyDescent="0.25">
      <c r="A20194" s="2">
        <v>540</v>
      </c>
      <c r="B20194">
        <v>22238</v>
      </c>
      <c r="C20194" s="3">
        <v>6522.8084360000003</v>
      </c>
      <c r="D20194" s="2"/>
    </row>
    <row r="20195" spans="1:4" x14ac:dyDescent="0.25">
      <c r="A20195" s="2">
        <v>540</v>
      </c>
      <c r="B20195">
        <v>22239</v>
      </c>
      <c r="C20195" s="3">
        <v>8500.7784869999996</v>
      </c>
      <c r="D20195" s="2"/>
    </row>
    <row r="20196" spans="1:4" x14ac:dyDescent="0.25">
      <c r="A20196" s="2">
        <v>540</v>
      </c>
      <c r="B20196">
        <v>22240</v>
      </c>
      <c r="C20196" s="3">
        <v>178.132903</v>
      </c>
      <c r="D20196" s="2"/>
    </row>
    <row r="20197" spans="1:4" x14ac:dyDescent="0.25">
      <c r="A20197" s="2">
        <v>540</v>
      </c>
      <c r="B20197">
        <v>22241</v>
      </c>
      <c r="C20197" s="3">
        <v>1221.4396529999999</v>
      </c>
      <c r="D20197" s="2"/>
    </row>
    <row r="20198" spans="1:4" x14ac:dyDescent="0.25">
      <c r="A20198" s="2">
        <v>540</v>
      </c>
      <c r="B20198">
        <v>22242</v>
      </c>
      <c r="C20198" s="3">
        <v>677.23099000000002</v>
      </c>
      <c r="D20198" s="2"/>
    </row>
    <row r="20199" spans="1:4" x14ac:dyDescent="0.25">
      <c r="A20199" s="2">
        <v>540</v>
      </c>
      <c r="B20199">
        <v>22243</v>
      </c>
      <c r="C20199" s="3">
        <v>3504.456475</v>
      </c>
      <c r="D20199" s="2"/>
    </row>
    <row r="20200" spans="1:4" x14ac:dyDescent="0.25">
      <c r="A20200" s="2">
        <v>540</v>
      </c>
      <c r="B20200">
        <v>22244</v>
      </c>
      <c r="C20200" s="3">
        <v>7128.3075289999997</v>
      </c>
      <c r="D20200" s="2"/>
    </row>
    <row r="20201" spans="1:4" x14ac:dyDescent="0.25">
      <c r="A20201" s="2">
        <v>540</v>
      </c>
      <c r="B20201">
        <v>22245</v>
      </c>
      <c r="C20201" s="3">
        <v>2344.6469320000001</v>
      </c>
      <c r="D20201" s="2"/>
    </row>
    <row r="20202" spans="1:4" x14ac:dyDescent="0.25">
      <c r="A20202" s="2">
        <v>540</v>
      </c>
      <c r="B20202">
        <v>22246</v>
      </c>
      <c r="C20202" s="3">
        <v>7887.8870870000001</v>
      </c>
      <c r="D20202" s="2"/>
    </row>
    <row r="20203" spans="1:4" x14ac:dyDescent="0.25">
      <c r="A20203" s="2">
        <v>540</v>
      </c>
      <c r="B20203">
        <v>22247</v>
      </c>
      <c r="C20203" s="3">
        <v>15438.467447999999</v>
      </c>
      <c r="D20203" s="2"/>
    </row>
    <row r="20204" spans="1:4" x14ac:dyDescent="0.25">
      <c r="A20204" s="2">
        <v>540</v>
      </c>
      <c r="B20204">
        <v>22248</v>
      </c>
      <c r="C20204" s="3">
        <v>18642.558514</v>
      </c>
      <c r="D20204" s="2"/>
    </row>
    <row r="20205" spans="1:4" x14ac:dyDescent="0.25">
      <c r="A20205" s="2">
        <v>540</v>
      </c>
      <c r="B20205">
        <v>22249</v>
      </c>
      <c r="C20205" s="3">
        <v>2848.0426259999999</v>
      </c>
      <c r="D20205" s="2"/>
    </row>
    <row r="20206" spans="1:4" x14ac:dyDescent="0.25">
      <c r="A20206" s="2">
        <v>540</v>
      </c>
      <c r="B20206">
        <v>22250</v>
      </c>
      <c r="C20206" s="3">
        <v>34884.489446</v>
      </c>
      <c r="D20206" s="2"/>
    </row>
    <row r="20207" spans="1:4" x14ac:dyDescent="0.25">
      <c r="A20207" s="2">
        <v>540</v>
      </c>
      <c r="B20207">
        <v>22251</v>
      </c>
      <c r="C20207" s="3">
        <v>5659.7976420000005</v>
      </c>
      <c r="D20207" s="2"/>
    </row>
    <row r="20208" spans="1:4" x14ac:dyDescent="0.25">
      <c r="A20208" s="2">
        <v>540</v>
      </c>
      <c r="B20208">
        <v>22253</v>
      </c>
      <c r="C20208" s="3">
        <v>246.809146</v>
      </c>
      <c r="D20208" s="2"/>
    </row>
    <row r="20209" spans="1:4" x14ac:dyDescent="0.25">
      <c r="A20209" s="2">
        <v>540</v>
      </c>
      <c r="B20209">
        <v>22254</v>
      </c>
      <c r="C20209" s="3">
        <v>357.13567399999999</v>
      </c>
      <c r="D20209" s="2"/>
    </row>
    <row r="20210" spans="1:4" x14ac:dyDescent="0.25">
      <c r="A20210" s="2">
        <v>540</v>
      </c>
      <c r="B20210">
        <v>22255</v>
      </c>
      <c r="C20210" s="3">
        <v>650.92403200000001</v>
      </c>
      <c r="D20210" s="2"/>
    </row>
    <row r="20211" spans="1:4" x14ac:dyDescent="0.25">
      <c r="A20211" s="2">
        <v>540</v>
      </c>
      <c r="B20211">
        <v>22256</v>
      </c>
      <c r="C20211" s="3">
        <v>1893.3260929999999</v>
      </c>
      <c r="D20211" s="2"/>
    </row>
    <row r="20212" spans="1:4" x14ac:dyDescent="0.25">
      <c r="A20212" s="2">
        <v>540</v>
      </c>
      <c r="B20212">
        <v>22257</v>
      </c>
      <c r="C20212" s="3">
        <v>575.35598600000003</v>
      </c>
      <c r="D20212" s="2"/>
    </row>
    <row r="20213" spans="1:4" x14ac:dyDescent="0.25">
      <c r="A20213" s="2">
        <v>540</v>
      </c>
      <c r="B20213">
        <v>22258</v>
      </c>
      <c r="C20213" s="3">
        <v>1249.592768</v>
      </c>
      <c r="D20213" s="2"/>
    </row>
    <row r="20214" spans="1:4" x14ac:dyDescent="0.25">
      <c r="A20214" s="2">
        <v>540</v>
      </c>
      <c r="B20214">
        <v>22259</v>
      </c>
      <c r="C20214" s="3">
        <v>157.12626700000001</v>
      </c>
      <c r="D20214" s="2"/>
    </row>
    <row r="20215" spans="1:4" x14ac:dyDescent="0.25">
      <c r="A20215" s="2">
        <v>540</v>
      </c>
      <c r="B20215">
        <v>22260</v>
      </c>
      <c r="C20215" s="3">
        <v>3669.3571670000001</v>
      </c>
      <c r="D20215" s="2"/>
    </row>
    <row r="20216" spans="1:4" x14ac:dyDescent="0.25">
      <c r="A20216" s="2">
        <v>540</v>
      </c>
      <c r="B20216">
        <v>22261</v>
      </c>
      <c r="C20216" s="3">
        <v>8246.8982639980004</v>
      </c>
      <c r="D20216" s="2"/>
    </row>
    <row r="20217" spans="1:4" x14ac:dyDescent="0.25">
      <c r="A20217" s="2">
        <v>540</v>
      </c>
      <c r="B20217">
        <v>22262</v>
      </c>
      <c r="C20217" s="3">
        <v>6233.191855</v>
      </c>
      <c r="D20217" s="2"/>
    </row>
    <row r="20218" spans="1:4" x14ac:dyDescent="0.25">
      <c r="A20218" s="2">
        <v>540</v>
      </c>
      <c r="B20218">
        <v>22264</v>
      </c>
      <c r="C20218" s="3">
        <v>461.47648600000002</v>
      </c>
      <c r="D20218" s="2"/>
    </row>
    <row r="20219" spans="1:4" x14ac:dyDescent="0.25">
      <c r="A20219" s="2">
        <v>540</v>
      </c>
      <c r="B20219">
        <v>22265</v>
      </c>
      <c r="C20219" s="3">
        <v>64.895467999999994</v>
      </c>
      <c r="D20219" s="2"/>
    </row>
    <row r="20220" spans="1:4" x14ac:dyDescent="0.25">
      <c r="A20220" s="2">
        <v>540</v>
      </c>
      <c r="B20220">
        <v>22266</v>
      </c>
      <c r="C20220" s="3">
        <v>1798.83521</v>
      </c>
      <c r="D20220" s="2"/>
    </row>
    <row r="20221" spans="1:4" x14ac:dyDescent="0.25">
      <c r="A20221" s="2">
        <v>540</v>
      </c>
      <c r="B20221">
        <v>22267</v>
      </c>
      <c r="C20221" s="3">
        <v>2771.8716509999999</v>
      </c>
      <c r="D20221" s="2"/>
    </row>
    <row r="20222" spans="1:4" x14ac:dyDescent="0.25">
      <c r="A20222" s="2">
        <v>540</v>
      </c>
      <c r="B20222">
        <v>22269</v>
      </c>
      <c r="C20222" s="3">
        <v>17070.131595999999</v>
      </c>
      <c r="D20222" s="2"/>
    </row>
    <row r="20223" spans="1:4" x14ac:dyDescent="0.25">
      <c r="A20223" s="2">
        <v>540</v>
      </c>
      <c r="B20223">
        <v>22270</v>
      </c>
      <c r="C20223" s="3">
        <v>10445.241292999999</v>
      </c>
      <c r="D20223" s="2"/>
    </row>
    <row r="20224" spans="1:4" x14ac:dyDescent="0.25">
      <c r="A20224" s="2">
        <v>540</v>
      </c>
      <c r="B20224">
        <v>22271</v>
      </c>
      <c r="C20224" s="3">
        <v>15799.245284000001</v>
      </c>
      <c r="D20224" s="2"/>
    </row>
    <row r="20225" spans="1:4" x14ac:dyDescent="0.25">
      <c r="A20225" s="2">
        <v>540</v>
      </c>
      <c r="B20225">
        <v>22272</v>
      </c>
      <c r="C20225" s="3">
        <v>12764.907931</v>
      </c>
      <c r="D20225" s="2"/>
    </row>
    <row r="20226" spans="1:4" x14ac:dyDescent="0.25">
      <c r="A20226" s="2">
        <v>540</v>
      </c>
      <c r="B20226">
        <v>22273</v>
      </c>
      <c r="C20226" s="3">
        <v>577.11308699999995</v>
      </c>
      <c r="D20226" s="2"/>
    </row>
    <row r="20227" spans="1:4" x14ac:dyDescent="0.25">
      <c r="A20227" s="2">
        <v>540</v>
      </c>
      <c r="B20227">
        <v>22274</v>
      </c>
      <c r="C20227" s="3">
        <v>2271.8060460000002</v>
      </c>
      <c r="D20227" s="2"/>
    </row>
    <row r="20228" spans="1:4" x14ac:dyDescent="0.25">
      <c r="A20228" s="2">
        <v>540</v>
      </c>
      <c r="B20228">
        <v>22275</v>
      </c>
      <c r="C20228" s="3">
        <v>13602.932908999999</v>
      </c>
      <c r="D20228" s="2"/>
    </row>
    <row r="20229" spans="1:4" x14ac:dyDescent="0.25">
      <c r="A20229" s="2">
        <v>540</v>
      </c>
      <c r="B20229">
        <v>22276</v>
      </c>
      <c r="C20229" s="3">
        <v>2771.8716509999999</v>
      </c>
      <c r="D20229" s="2"/>
    </row>
    <row r="20230" spans="1:4" x14ac:dyDescent="0.25">
      <c r="A20230" s="2">
        <v>540</v>
      </c>
      <c r="B20230">
        <v>22277</v>
      </c>
      <c r="C20230" s="3">
        <v>1448.3083059999999</v>
      </c>
      <c r="D20230" s="2"/>
    </row>
    <row r="20231" spans="1:4" x14ac:dyDescent="0.25">
      <c r="A20231" s="2">
        <v>540</v>
      </c>
      <c r="B20231">
        <v>22278</v>
      </c>
      <c r="C20231" s="3">
        <v>7948.0875839999999</v>
      </c>
      <c r="D20231" s="2"/>
    </row>
    <row r="20232" spans="1:4" x14ac:dyDescent="0.25">
      <c r="A20232" s="2">
        <v>540</v>
      </c>
      <c r="B20232">
        <v>22279</v>
      </c>
      <c r="C20232" s="3">
        <v>10636.244402666</v>
      </c>
      <c r="D20232" s="2"/>
    </row>
    <row r="20233" spans="1:4" x14ac:dyDescent="0.25">
      <c r="A20233" s="2">
        <v>540</v>
      </c>
      <c r="B20233">
        <v>22280</v>
      </c>
      <c r="C20233" s="3">
        <v>1897.187015</v>
      </c>
      <c r="D20233" s="2"/>
    </row>
    <row r="20234" spans="1:4" x14ac:dyDescent="0.25">
      <c r="A20234" s="2">
        <v>540</v>
      </c>
      <c r="B20234">
        <v>22282</v>
      </c>
      <c r="C20234" s="3">
        <v>9218.7679040000003</v>
      </c>
      <c r="D20234" s="2"/>
    </row>
    <row r="20235" spans="1:4" x14ac:dyDescent="0.25">
      <c r="A20235" s="2">
        <v>540</v>
      </c>
      <c r="B20235">
        <v>22283</v>
      </c>
      <c r="C20235" s="3">
        <v>7936.3506610000004</v>
      </c>
      <c r="D20235" s="2"/>
    </row>
    <row r="20236" spans="1:4" x14ac:dyDescent="0.25">
      <c r="A20236" s="2">
        <v>540</v>
      </c>
      <c r="B20236">
        <v>22284</v>
      </c>
      <c r="C20236" s="3">
        <v>8743.7180549999994</v>
      </c>
      <c r="D20236" s="2"/>
    </row>
    <row r="20237" spans="1:4" x14ac:dyDescent="0.25">
      <c r="A20237" s="2">
        <v>540</v>
      </c>
      <c r="B20237">
        <v>22285</v>
      </c>
      <c r="C20237" s="3">
        <v>3700.8988359999998</v>
      </c>
      <c r="D20237" s="2"/>
    </row>
    <row r="20238" spans="1:4" x14ac:dyDescent="0.25">
      <c r="A20238" s="2">
        <v>540</v>
      </c>
      <c r="B20238">
        <v>22286</v>
      </c>
      <c r="C20238" s="3">
        <v>18.904769000000002</v>
      </c>
      <c r="D20238" s="2"/>
    </row>
    <row r="20239" spans="1:4" x14ac:dyDescent="0.25">
      <c r="A20239" s="2">
        <v>540</v>
      </c>
      <c r="B20239">
        <v>22288</v>
      </c>
      <c r="C20239" s="3">
        <v>12793.879741000001</v>
      </c>
      <c r="D20239" s="2"/>
    </row>
    <row r="20240" spans="1:4" x14ac:dyDescent="0.25">
      <c r="A20240" s="2">
        <v>540</v>
      </c>
      <c r="B20240">
        <v>22289</v>
      </c>
      <c r="C20240" s="3">
        <v>31864.350215999999</v>
      </c>
      <c r="D20240" s="2"/>
    </row>
    <row r="20241" spans="1:4" x14ac:dyDescent="0.25">
      <c r="A20241" s="2">
        <v>540</v>
      </c>
      <c r="B20241">
        <v>22290</v>
      </c>
      <c r="C20241" s="3">
        <v>6009.1549699999996</v>
      </c>
      <c r="D20241" s="2"/>
    </row>
    <row r="20242" spans="1:4" x14ac:dyDescent="0.25">
      <c r="A20242" s="2">
        <v>540</v>
      </c>
      <c r="B20242">
        <v>22291</v>
      </c>
      <c r="C20242" s="3">
        <v>6285.1754700000001</v>
      </c>
      <c r="D20242" s="2"/>
    </row>
    <row r="20243" spans="1:4" x14ac:dyDescent="0.25">
      <c r="A20243" s="2">
        <v>540</v>
      </c>
      <c r="B20243">
        <v>22292</v>
      </c>
      <c r="C20243" s="3">
        <v>1625.868911</v>
      </c>
      <c r="D20243" s="2"/>
    </row>
    <row r="20244" spans="1:4" x14ac:dyDescent="0.25">
      <c r="A20244" s="2">
        <v>540</v>
      </c>
      <c r="B20244">
        <v>22293</v>
      </c>
      <c r="C20244" s="3">
        <v>4458.5112959999997</v>
      </c>
      <c r="D20244" s="2"/>
    </row>
    <row r="20245" spans="1:4" x14ac:dyDescent="0.25">
      <c r="A20245" s="2">
        <v>540</v>
      </c>
      <c r="B20245">
        <v>22294</v>
      </c>
      <c r="C20245" s="3">
        <v>7127.8488109999998</v>
      </c>
      <c r="D20245" s="2"/>
    </row>
    <row r="20246" spans="1:4" x14ac:dyDescent="0.25">
      <c r="A20246" s="2">
        <v>540</v>
      </c>
      <c r="B20246">
        <v>22295</v>
      </c>
      <c r="C20246" s="3">
        <v>13021.043379999999</v>
      </c>
      <c r="D20246" s="2"/>
    </row>
    <row r="20247" spans="1:4" x14ac:dyDescent="0.25">
      <c r="A20247" s="2">
        <v>540</v>
      </c>
      <c r="B20247">
        <v>22296</v>
      </c>
      <c r="C20247" s="3">
        <v>1011.795497</v>
      </c>
      <c r="D20247" s="2"/>
    </row>
    <row r="20248" spans="1:4" x14ac:dyDescent="0.25">
      <c r="A20248" s="2">
        <v>540</v>
      </c>
      <c r="B20248">
        <v>22297</v>
      </c>
      <c r="C20248" s="3">
        <v>1746.560971999</v>
      </c>
      <c r="D20248" s="2"/>
    </row>
    <row r="20249" spans="1:4" x14ac:dyDescent="0.25">
      <c r="A20249" s="2">
        <v>540</v>
      </c>
      <c r="B20249">
        <v>22298</v>
      </c>
      <c r="C20249" s="3">
        <v>1238.1671980000001</v>
      </c>
      <c r="D20249" s="2"/>
    </row>
    <row r="20250" spans="1:4" x14ac:dyDescent="0.25">
      <c r="A20250" s="2">
        <v>540</v>
      </c>
      <c r="B20250">
        <v>22299</v>
      </c>
      <c r="C20250" s="3">
        <v>1238.1671980000001</v>
      </c>
      <c r="D20250" s="2"/>
    </row>
    <row r="20251" spans="1:4" x14ac:dyDescent="0.25">
      <c r="A20251" s="2">
        <v>540</v>
      </c>
      <c r="B20251">
        <v>22300</v>
      </c>
      <c r="C20251" s="3">
        <v>1570.9039290000001</v>
      </c>
      <c r="D20251" s="2"/>
    </row>
    <row r="20252" spans="1:4" x14ac:dyDescent="0.25">
      <c r="A20252" s="2">
        <v>540</v>
      </c>
      <c r="B20252">
        <v>22301</v>
      </c>
      <c r="C20252" s="3">
        <v>8229.5863009999994</v>
      </c>
      <c r="D20252" s="2"/>
    </row>
    <row r="20253" spans="1:4" x14ac:dyDescent="0.25">
      <c r="A20253" s="2">
        <v>540</v>
      </c>
      <c r="B20253">
        <v>22302</v>
      </c>
      <c r="C20253" s="3">
        <v>7594.5558730000002</v>
      </c>
      <c r="D20253" s="2"/>
    </row>
    <row r="20254" spans="1:4" x14ac:dyDescent="0.25">
      <c r="A20254" s="2">
        <v>540</v>
      </c>
      <c r="B20254">
        <v>22303</v>
      </c>
      <c r="C20254" s="3">
        <v>3186.7723409999999</v>
      </c>
      <c r="D20254" s="2"/>
    </row>
    <row r="20255" spans="1:4" x14ac:dyDescent="0.25">
      <c r="A20255" s="2">
        <v>540</v>
      </c>
      <c r="B20255">
        <v>22304</v>
      </c>
      <c r="C20255" s="3">
        <v>1322.1540279999999</v>
      </c>
      <c r="D20255" s="2"/>
    </row>
    <row r="20256" spans="1:4" x14ac:dyDescent="0.25">
      <c r="A20256" s="2">
        <v>540</v>
      </c>
      <c r="B20256">
        <v>22305</v>
      </c>
      <c r="C20256" s="3">
        <v>880.60313799999994</v>
      </c>
      <c r="D20256" s="2"/>
    </row>
    <row r="20257" spans="1:4" x14ac:dyDescent="0.25">
      <c r="A20257" s="2">
        <v>540</v>
      </c>
      <c r="B20257">
        <v>22306</v>
      </c>
      <c r="C20257" s="3">
        <v>1031.0609890000001</v>
      </c>
      <c r="D20257" s="2"/>
    </row>
    <row r="20258" spans="1:4" x14ac:dyDescent="0.25">
      <c r="A20258" s="2">
        <v>540</v>
      </c>
      <c r="B20258">
        <v>22307</v>
      </c>
      <c r="C20258" s="3">
        <v>32205.356345</v>
      </c>
      <c r="D20258" s="2"/>
    </row>
    <row r="20259" spans="1:4" x14ac:dyDescent="0.25">
      <c r="A20259" s="2">
        <v>540</v>
      </c>
      <c r="B20259">
        <v>22308</v>
      </c>
      <c r="C20259" s="3">
        <v>2767.228372</v>
      </c>
      <c r="D20259" s="2"/>
    </row>
    <row r="20260" spans="1:4" x14ac:dyDescent="0.25">
      <c r="A20260" s="2">
        <v>540</v>
      </c>
      <c r="B20260">
        <v>22309</v>
      </c>
      <c r="C20260" s="3">
        <v>7221.2712229999997</v>
      </c>
      <c r="D20260" s="2"/>
    </row>
    <row r="20261" spans="1:4" x14ac:dyDescent="0.25">
      <c r="A20261" s="2">
        <v>540</v>
      </c>
      <c r="B20261">
        <v>22310</v>
      </c>
      <c r="C20261" s="3">
        <v>24134.368198</v>
      </c>
      <c r="D20261" s="2"/>
    </row>
    <row r="20262" spans="1:4" x14ac:dyDescent="0.25">
      <c r="A20262" s="2">
        <v>540</v>
      </c>
      <c r="B20262">
        <v>22312</v>
      </c>
      <c r="C20262" s="3">
        <v>2242.5199819999998</v>
      </c>
      <c r="D20262" s="2"/>
    </row>
    <row r="20263" spans="1:4" x14ac:dyDescent="0.25">
      <c r="A20263" s="2">
        <v>540</v>
      </c>
      <c r="B20263">
        <v>22313</v>
      </c>
      <c r="C20263" s="3">
        <v>8733.8789890000007</v>
      </c>
      <c r="D20263" s="2"/>
    </row>
    <row r="20264" spans="1:4" x14ac:dyDescent="0.25">
      <c r="A20264" s="2">
        <v>540</v>
      </c>
      <c r="B20264">
        <v>22314</v>
      </c>
      <c r="C20264" s="3">
        <v>7597.9026450000001</v>
      </c>
      <c r="D20264" s="2"/>
    </row>
    <row r="20265" spans="1:4" x14ac:dyDescent="0.25">
      <c r="A20265" s="2">
        <v>540</v>
      </c>
      <c r="B20265">
        <v>22315</v>
      </c>
      <c r="C20265" s="3">
        <v>722.09408199999996</v>
      </c>
      <c r="D20265" s="2"/>
    </row>
    <row r="20266" spans="1:4" x14ac:dyDescent="0.25">
      <c r="A20266" s="2">
        <v>540</v>
      </c>
      <c r="B20266">
        <v>22316</v>
      </c>
      <c r="C20266" s="3">
        <v>15941.214908997999</v>
      </c>
      <c r="D20266" s="2"/>
    </row>
    <row r="20267" spans="1:4" x14ac:dyDescent="0.25">
      <c r="A20267" s="2">
        <v>540</v>
      </c>
      <c r="B20267">
        <v>22317</v>
      </c>
      <c r="C20267" s="3">
        <v>6320.3713539999999</v>
      </c>
      <c r="D20267" s="2"/>
    </row>
    <row r="20268" spans="1:4" x14ac:dyDescent="0.25">
      <c r="A20268" s="2">
        <v>540</v>
      </c>
      <c r="B20268">
        <v>22318</v>
      </c>
      <c r="C20268" s="3">
        <v>995.58672000000001</v>
      </c>
      <c r="D20268" s="2"/>
    </row>
    <row r="20269" spans="1:4" x14ac:dyDescent="0.25">
      <c r="A20269" s="2">
        <v>540</v>
      </c>
      <c r="B20269">
        <v>22319</v>
      </c>
      <c r="C20269" s="3">
        <v>1166.119895</v>
      </c>
      <c r="D20269" s="2"/>
    </row>
    <row r="20270" spans="1:4" x14ac:dyDescent="0.25">
      <c r="A20270" s="2">
        <v>540</v>
      </c>
      <c r="B20270">
        <v>22320</v>
      </c>
      <c r="C20270" s="3">
        <v>1051.114405</v>
      </c>
      <c r="D20270" s="2"/>
    </row>
    <row r="20271" spans="1:4" x14ac:dyDescent="0.25">
      <c r="A20271" s="2">
        <v>540</v>
      </c>
      <c r="B20271">
        <v>22321</v>
      </c>
      <c r="C20271" s="3">
        <v>1617.7194959999999</v>
      </c>
      <c r="D20271" s="2"/>
    </row>
    <row r="20272" spans="1:4" x14ac:dyDescent="0.25">
      <c r="A20272" s="2">
        <v>540</v>
      </c>
      <c r="B20272">
        <v>22322</v>
      </c>
      <c r="C20272" s="3">
        <v>8159.7630349999999</v>
      </c>
      <c r="D20272" s="2"/>
    </row>
    <row r="20273" spans="1:4" x14ac:dyDescent="0.25">
      <c r="A20273" s="2">
        <v>540</v>
      </c>
      <c r="B20273">
        <v>22323</v>
      </c>
      <c r="C20273" s="3">
        <v>691.27827100000002</v>
      </c>
      <c r="D20273" s="2"/>
    </row>
    <row r="20274" spans="1:4" x14ac:dyDescent="0.25">
      <c r="A20274" s="2">
        <v>540</v>
      </c>
      <c r="B20274">
        <v>22324</v>
      </c>
      <c r="C20274" s="3">
        <v>2020.6862779999999</v>
      </c>
      <c r="D20274" s="2"/>
    </row>
    <row r="20275" spans="1:4" x14ac:dyDescent="0.25">
      <c r="A20275" s="2">
        <v>540</v>
      </c>
      <c r="B20275">
        <v>22325</v>
      </c>
      <c r="C20275" s="3">
        <v>1178.0445950000001</v>
      </c>
      <c r="D20275" s="2"/>
    </row>
    <row r="20276" spans="1:4" x14ac:dyDescent="0.25">
      <c r="A20276" s="2">
        <v>540</v>
      </c>
      <c r="B20276">
        <v>22326</v>
      </c>
      <c r="C20276" s="3">
        <v>1314.2283199999999</v>
      </c>
      <c r="D20276" s="2"/>
    </row>
    <row r="20277" spans="1:4" x14ac:dyDescent="0.25">
      <c r="A20277" s="2">
        <v>540</v>
      </c>
      <c r="B20277">
        <v>22327</v>
      </c>
      <c r="C20277" s="3">
        <v>16773.985195000001</v>
      </c>
      <c r="D20277" s="2"/>
    </row>
    <row r="20278" spans="1:4" x14ac:dyDescent="0.25">
      <c r="A20278" s="2">
        <v>540</v>
      </c>
      <c r="B20278">
        <v>22328</v>
      </c>
      <c r="C20278" s="3">
        <v>5217.3914969999996</v>
      </c>
      <c r="D20278" s="2"/>
    </row>
    <row r="20279" spans="1:4" x14ac:dyDescent="0.25">
      <c r="A20279" s="2">
        <v>540</v>
      </c>
      <c r="B20279">
        <v>22329</v>
      </c>
      <c r="C20279" s="3">
        <v>603.10452699999996</v>
      </c>
      <c r="D20279" s="2"/>
    </row>
    <row r="20280" spans="1:4" x14ac:dyDescent="0.25">
      <c r="A20280" s="2">
        <v>540</v>
      </c>
      <c r="B20280">
        <v>22332</v>
      </c>
      <c r="C20280" s="3">
        <v>3858.6596319999999</v>
      </c>
      <c r="D20280" s="2"/>
    </row>
    <row r="20281" spans="1:4" x14ac:dyDescent="0.25">
      <c r="A20281" s="2">
        <v>540</v>
      </c>
      <c r="B20281">
        <v>22333</v>
      </c>
      <c r="C20281" s="3">
        <v>3377.0592700000002</v>
      </c>
      <c r="D20281" s="2"/>
    </row>
    <row r="20282" spans="1:4" x14ac:dyDescent="0.25">
      <c r="A20282" s="2">
        <v>540</v>
      </c>
      <c r="B20282">
        <v>22334</v>
      </c>
      <c r="C20282" s="3">
        <v>7954.7088860000003</v>
      </c>
      <c r="D20282" s="2"/>
    </row>
    <row r="20283" spans="1:4" x14ac:dyDescent="0.25">
      <c r="A20283" s="2">
        <v>540</v>
      </c>
      <c r="B20283">
        <v>22335</v>
      </c>
      <c r="C20283" s="3">
        <v>14066.936113</v>
      </c>
      <c r="D20283" s="2"/>
    </row>
    <row r="20284" spans="1:4" x14ac:dyDescent="0.25">
      <c r="A20284" s="2">
        <v>540</v>
      </c>
      <c r="B20284">
        <v>22336</v>
      </c>
      <c r="C20284" s="3">
        <v>1752.052762</v>
      </c>
      <c r="D20284" s="2"/>
    </row>
    <row r="20285" spans="1:4" x14ac:dyDescent="0.25">
      <c r="A20285" s="2">
        <v>540</v>
      </c>
      <c r="B20285">
        <v>22337</v>
      </c>
      <c r="C20285" s="3">
        <v>1465.5406680000001</v>
      </c>
      <c r="D20285" s="2"/>
    </row>
    <row r="20286" spans="1:4" x14ac:dyDescent="0.25">
      <c r="A20286" s="2">
        <v>540</v>
      </c>
      <c r="B20286">
        <v>22338</v>
      </c>
      <c r="C20286" s="3">
        <v>207.76049399999999</v>
      </c>
      <c r="D20286" s="2"/>
    </row>
    <row r="20287" spans="1:4" x14ac:dyDescent="0.25">
      <c r="A20287" s="2">
        <v>540</v>
      </c>
      <c r="B20287">
        <v>22339</v>
      </c>
      <c r="C20287" s="3">
        <v>314.70564200000001</v>
      </c>
      <c r="D20287" s="2"/>
    </row>
    <row r="20288" spans="1:4" x14ac:dyDescent="0.25">
      <c r="A20288" s="2">
        <v>540</v>
      </c>
      <c r="B20288">
        <v>22340</v>
      </c>
      <c r="C20288" s="3">
        <v>2359.6097949999998</v>
      </c>
      <c r="D20288" s="2"/>
    </row>
    <row r="20289" spans="1:4" x14ac:dyDescent="0.25">
      <c r="A20289" s="2">
        <v>540</v>
      </c>
      <c r="B20289">
        <v>22341</v>
      </c>
      <c r="C20289" s="3">
        <v>7809.1164959999996</v>
      </c>
      <c r="D20289" s="2"/>
    </row>
    <row r="20290" spans="1:4" x14ac:dyDescent="0.25">
      <c r="A20290" s="2">
        <v>540</v>
      </c>
      <c r="B20290">
        <v>22342</v>
      </c>
      <c r="C20290" s="3">
        <v>10410.763370000001</v>
      </c>
      <c r="D20290" s="2"/>
    </row>
    <row r="20291" spans="1:4" x14ac:dyDescent="0.25">
      <c r="A20291" s="2">
        <v>540</v>
      </c>
      <c r="B20291">
        <v>22343</v>
      </c>
      <c r="C20291" s="3">
        <v>7444.668772</v>
      </c>
      <c r="D20291" s="2"/>
    </row>
    <row r="20292" spans="1:4" x14ac:dyDescent="0.25">
      <c r="A20292" s="2">
        <v>540</v>
      </c>
      <c r="B20292">
        <v>22344</v>
      </c>
      <c r="C20292" s="3">
        <v>16.353121999999999</v>
      </c>
      <c r="D20292" s="2"/>
    </row>
    <row r="20293" spans="1:4" x14ac:dyDescent="0.25">
      <c r="A20293" s="2">
        <v>540</v>
      </c>
      <c r="B20293">
        <v>22345</v>
      </c>
      <c r="C20293" s="3">
        <v>14532.995959</v>
      </c>
      <c r="D20293" s="2"/>
    </row>
    <row r="20294" spans="1:4" x14ac:dyDescent="0.25">
      <c r="A20294" s="2">
        <v>540</v>
      </c>
      <c r="B20294">
        <v>22346</v>
      </c>
      <c r="C20294" s="3">
        <v>10722.677197999999</v>
      </c>
      <c r="D20294" s="2"/>
    </row>
    <row r="20295" spans="1:4" x14ac:dyDescent="0.25">
      <c r="A20295" s="2">
        <v>540</v>
      </c>
      <c r="B20295">
        <v>22347</v>
      </c>
      <c r="C20295" s="3">
        <v>226.597104</v>
      </c>
      <c r="D20295" s="2"/>
    </row>
    <row r="20296" spans="1:4" x14ac:dyDescent="0.25">
      <c r="A20296" s="2">
        <v>540</v>
      </c>
      <c r="B20296">
        <v>22348</v>
      </c>
      <c r="C20296" s="3">
        <v>1016.2467380000001</v>
      </c>
      <c r="D20296" s="2"/>
    </row>
    <row r="20297" spans="1:4" x14ac:dyDescent="0.25">
      <c r="A20297" s="2">
        <v>540</v>
      </c>
      <c r="B20297">
        <v>22350</v>
      </c>
      <c r="C20297" s="3">
        <v>20723.686882000002</v>
      </c>
      <c r="D20297" s="2"/>
    </row>
    <row r="20298" spans="1:4" x14ac:dyDescent="0.25">
      <c r="A20298" s="2">
        <v>540</v>
      </c>
      <c r="B20298">
        <v>22351</v>
      </c>
      <c r="C20298" s="3">
        <v>19700.185485000002</v>
      </c>
      <c r="D20298" s="2"/>
    </row>
    <row r="20299" spans="1:4" x14ac:dyDescent="0.25">
      <c r="A20299" s="2">
        <v>540</v>
      </c>
      <c r="B20299">
        <v>22352</v>
      </c>
      <c r="C20299" s="3">
        <v>2840.580226</v>
      </c>
      <c r="D20299" s="2"/>
    </row>
    <row r="20300" spans="1:4" x14ac:dyDescent="0.25">
      <c r="A20300" s="2">
        <v>540</v>
      </c>
      <c r="B20300">
        <v>22353</v>
      </c>
      <c r="C20300" s="3">
        <v>3737.958576</v>
      </c>
      <c r="D20300" s="2"/>
    </row>
    <row r="20301" spans="1:4" x14ac:dyDescent="0.25">
      <c r="A20301" s="2">
        <v>540</v>
      </c>
      <c r="B20301">
        <v>22354</v>
      </c>
      <c r="C20301" s="3">
        <v>520.747839</v>
      </c>
      <c r="D20301" s="2"/>
    </row>
    <row r="20302" spans="1:4" x14ac:dyDescent="0.25">
      <c r="A20302" s="2">
        <v>540</v>
      </c>
      <c r="B20302">
        <v>22355</v>
      </c>
      <c r="C20302" s="3">
        <v>4651.3419670000003</v>
      </c>
      <c r="D20302" s="2"/>
    </row>
    <row r="20303" spans="1:4" x14ac:dyDescent="0.25">
      <c r="A20303" s="2">
        <v>540</v>
      </c>
      <c r="B20303">
        <v>22356</v>
      </c>
      <c r="C20303" s="3">
        <v>4222.4445079999996</v>
      </c>
      <c r="D20303" s="2"/>
    </row>
    <row r="20304" spans="1:4" x14ac:dyDescent="0.25">
      <c r="A20304" s="2">
        <v>540</v>
      </c>
      <c r="B20304">
        <v>22357</v>
      </c>
      <c r="C20304" s="3">
        <v>18967.225181998001</v>
      </c>
      <c r="D20304" s="2"/>
    </row>
    <row r="20305" spans="1:4" x14ac:dyDescent="0.25">
      <c r="A20305" s="2">
        <v>540</v>
      </c>
      <c r="B20305">
        <v>22358</v>
      </c>
      <c r="C20305" s="3">
        <v>1479.9561309999999</v>
      </c>
      <c r="D20305" s="2"/>
    </row>
    <row r="20306" spans="1:4" x14ac:dyDescent="0.25">
      <c r="A20306" s="2">
        <v>540</v>
      </c>
      <c r="B20306">
        <v>22359</v>
      </c>
      <c r="C20306" s="3">
        <v>4174.910347</v>
      </c>
      <c r="D20306" s="2"/>
    </row>
    <row r="20307" spans="1:4" x14ac:dyDescent="0.25">
      <c r="A20307" s="2">
        <v>540</v>
      </c>
      <c r="B20307">
        <v>22360</v>
      </c>
      <c r="C20307" s="3">
        <v>1278.079786</v>
      </c>
      <c r="D20307" s="2"/>
    </row>
    <row r="20308" spans="1:4" x14ac:dyDescent="0.25">
      <c r="A20308" s="2">
        <v>540</v>
      </c>
      <c r="B20308">
        <v>22361</v>
      </c>
      <c r="C20308" s="3">
        <v>784.82972199999995</v>
      </c>
      <c r="D20308" s="2"/>
    </row>
    <row r="20309" spans="1:4" x14ac:dyDescent="0.25">
      <c r="A20309" s="2">
        <v>540</v>
      </c>
      <c r="B20309">
        <v>22362</v>
      </c>
      <c r="C20309" s="3">
        <v>815.19408099999998</v>
      </c>
      <c r="D20309" s="2"/>
    </row>
    <row r="20310" spans="1:4" x14ac:dyDescent="0.25">
      <c r="A20310" s="2">
        <v>540</v>
      </c>
      <c r="B20310">
        <v>22363</v>
      </c>
      <c r="C20310" s="3">
        <v>1643.226175</v>
      </c>
      <c r="D20310" s="2"/>
    </row>
    <row r="20311" spans="1:4" x14ac:dyDescent="0.25">
      <c r="A20311" s="2">
        <v>540</v>
      </c>
      <c r="B20311">
        <v>22364</v>
      </c>
      <c r="C20311" s="3">
        <v>1156.7733579999999</v>
      </c>
      <c r="D20311" s="2"/>
    </row>
    <row r="20312" spans="1:4" x14ac:dyDescent="0.25">
      <c r="A20312" s="2">
        <v>540</v>
      </c>
      <c r="B20312">
        <v>22365</v>
      </c>
      <c r="C20312" s="3">
        <v>7941.4516970000004</v>
      </c>
      <c r="D20312" s="2"/>
    </row>
    <row r="20313" spans="1:4" x14ac:dyDescent="0.25">
      <c r="A20313" s="2">
        <v>540</v>
      </c>
      <c r="B20313">
        <v>22366</v>
      </c>
      <c r="C20313" s="3">
        <v>30008.917128000001</v>
      </c>
      <c r="D20313" s="2"/>
    </row>
    <row r="20314" spans="1:4" x14ac:dyDescent="0.25">
      <c r="A20314" s="2">
        <v>540</v>
      </c>
      <c r="B20314">
        <v>22367</v>
      </c>
      <c r="C20314" s="3">
        <v>1276.670871</v>
      </c>
      <c r="D20314" s="2"/>
    </row>
    <row r="20315" spans="1:4" x14ac:dyDescent="0.25">
      <c r="A20315" s="2">
        <v>540</v>
      </c>
      <c r="B20315">
        <v>22368</v>
      </c>
      <c r="C20315" s="3">
        <v>1553.654229</v>
      </c>
      <c r="D20315" s="2"/>
    </row>
    <row r="20316" spans="1:4" x14ac:dyDescent="0.25">
      <c r="A20316" s="2">
        <v>540</v>
      </c>
      <c r="B20316">
        <v>22369</v>
      </c>
      <c r="C20316" s="3">
        <v>111.664236</v>
      </c>
      <c r="D20316" s="2"/>
    </row>
    <row r="20317" spans="1:4" x14ac:dyDescent="0.25">
      <c r="A20317" s="2">
        <v>540</v>
      </c>
      <c r="B20317">
        <v>22371</v>
      </c>
      <c r="C20317" s="3">
        <v>551.09689800000001</v>
      </c>
      <c r="D20317" s="2"/>
    </row>
    <row r="20318" spans="1:4" x14ac:dyDescent="0.25">
      <c r="A20318" s="2">
        <v>540</v>
      </c>
      <c r="B20318">
        <v>22372</v>
      </c>
      <c r="C20318" s="3">
        <v>1783.2056399999999</v>
      </c>
      <c r="D20318" s="2"/>
    </row>
    <row r="20319" spans="1:4" x14ac:dyDescent="0.25">
      <c r="A20319" s="2">
        <v>540</v>
      </c>
      <c r="B20319">
        <v>22374</v>
      </c>
      <c r="C20319" s="3">
        <v>9708.2818929999994</v>
      </c>
      <c r="D20319" s="2"/>
    </row>
    <row r="20320" spans="1:4" x14ac:dyDescent="0.25">
      <c r="A20320" s="2">
        <v>540</v>
      </c>
      <c r="B20320">
        <v>22376</v>
      </c>
      <c r="C20320" s="3">
        <v>2865.412785</v>
      </c>
      <c r="D20320" s="2"/>
    </row>
    <row r="20321" spans="1:4" x14ac:dyDescent="0.25">
      <c r="A20321" s="2">
        <v>540</v>
      </c>
      <c r="B20321">
        <v>22377</v>
      </c>
      <c r="C20321" s="3">
        <v>967.23163499999998</v>
      </c>
      <c r="D20321" s="2"/>
    </row>
    <row r="20322" spans="1:4" x14ac:dyDescent="0.25">
      <c r="A20322" s="2">
        <v>540</v>
      </c>
      <c r="B20322">
        <v>22378</v>
      </c>
      <c r="C20322" s="3">
        <v>308.29293699999999</v>
      </c>
      <c r="D20322" s="2"/>
    </row>
    <row r="20323" spans="1:4" x14ac:dyDescent="0.25">
      <c r="A20323" s="2">
        <v>540</v>
      </c>
      <c r="B20323">
        <v>22379</v>
      </c>
      <c r="C20323" s="3">
        <v>138.540684</v>
      </c>
      <c r="D20323" s="2"/>
    </row>
    <row r="20324" spans="1:4" x14ac:dyDescent="0.25">
      <c r="A20324" s="2">
        <v>540</v>
      </c>
      <c r="B20324">
        <v>22380</v>
      </c>
      <c r="C20324" s="3">
        <v>8964.4306190000007</v>
      </c>
      <c r="D20324" s="2"/>
    </row>
    <row r="20325" spans="1:4" x14ac:dyDescent="0.25">
      <c r="A20325" s="2">
        <v>540</v>
      </c>
      <c r="B20325">
        <v>22381</v>
      </c>
      <c r="C20325" s="3">
        <v>16080.004557998</v>
      </c>
      <c r="D20325" s="2"/>
    </row>
    <row r="20326" spans="1:4" x14ac:dyDescent="0.25">
      <c r="A20326" s="2">
        <v>540</v>
      </c>
      <c r="B20326">
        <v>22382</v>
      </c>
      <c r="C20326" s="3">
        <v>0</v>
      </c>
      <c r="D20326" s="2"/>
    </row>
    <row r="20327" spans="1:4" x14ac:dyDescent="0.25">
      <c r="A20327" s="2">
        <v>540</v>
      </c>
      <c r="B20327">
        <v>22383</v>
      </c>
      <c r="C20327" s="3">
        <v>7790.3270080000002</v>
      </c>
      <c r="D20327" s="2"/>
    </row>
    <row r="20328" spans="1:4" x14ac:dyDescent="0.25">
      <c r="A20328" s="2">
        <v>540</v>
      </c>
      <c r="B20328">
        <v>22384</v>
      </c>
      <c r="C20328" s="3">
        <v>8773.4394530000009</v>
      </c>
      <c r="D20328" s="2"/>
    </row>
    <row r="20329" spans="1:4" x14ac:dyDescent="0.25">
      <c r="A20329" s="2">
        <v>540</v>
      </c>
      <c r="B20329">
        <v>22385</v>
      </c>
      <c r="C20329" s="3">
        <v>3115.1446620000002</v>
      </c>
      <c r="D20329" s="2"/>
    </row>
    <row r="20330" spans="1:4" x14ac:dyDescent="0.25">
      <c r="A20330" s="2">
        <v>540</v>
      </c>
      <c r="B20330">
        <v>22386</v>
      </c>
      <c r="C20330" s="3">
        <v>4597.6565289999999</v>
      </c>
      <c r="D20330" s="2"/>
    </row>
    <row r="20331" spans="1:4" x14ac:dyDescent="0.25">
      <c r="A20331" s="2">
        <v>540</v>
      </c>
      <c r="B20331">
        <v>22387</v>
      </c>
      <c r="C20331" s="3">
        <v>3133.8603659999999</v>
      </c>
      <c r="D20331" s="2"/>
    </row>
    <row r="20332" spans="1:4" x14ac:dyDescent="0.25">
      <c r="A20332" s="2">
        <v>540</v>
      </c>
      <c r="B20332">
        <v>22390</v>
      </c>
      <c r="C20332" s="3">
        <v>12517.264073</v>
      </c>
      <c r="D20332" s="2"/>
    </row>
    <row r="20333" spans="1:4" x14ac:dyDescent="0.25">
      <c r="A20333" s="2">
        <v>540</v>
      </c>
      <c r="B20333">
        <v>22391</v>
      </c>
      <c r="C20333" s="3">
        <v>12697.037387</v>
      </c>
      <c r="D20333" s="2"/>
    </row>
    <row r="20334" spans="1:4" x14ac:dyDescent="0.25">
      <c r="A20334" s="2">
        <v>540</v>
      </c>
      <c r="B20334">
        <v>22392</v>
      </c>
      <c r="C20334" s="3">
        <v>5264.3258130000004</v>
      </c>
      <c r="D20334" s="2"/>
    </row>
    <row r="20335" spans="1:4" x14ac:dyDescent="0.25">
      <c r="A20335" s="2">
        <v>540</v>
      </c>
      <c r="B20335">
        <v>22393</v>
      </c>
      <c r="C20335" s="3">
        <v>545.40778999999998</v>
      </c>
      <c r="D20335" s="2"/>
    </row>
    <row r="20336" spans="1:4" x14ac:dyDescent="0.25">
      <c r="A20336" s="2">
        <v>540</v>
      </c>
      <c r="B20336">
        <v>22394</v>
      </c>
      <c r="C20336" s="3">
        <v>11694.59189</v>
      </c>
      <c r="D20336" s="2"/>
    </row>
    <row r="20337" spans="1:4" x14ac:dyDescent="0.25">
      <c r="A20337" s="2">
        <v>540</v>
      </c>
      <c r="B20337">
        <v>22395</v>
      </c>
      <c r="C20337" s="3">
        <v>9830.3670409999995</v>
      </c>
      <c r="D20337" s="2"/>
    </row>
    <row r="20338" spans="1:4" x14ac:dyDescent="0.25">
      <c r="A20338" s="2">
        <v>540</v>
      </c>
      <c r="B20338">
        <v>22396</v>
      </c>
      <c r="C20338" s="3">
        <v>2233.912417</v>
      </c>
      <c r="D20338" s="2"/>
    </row>
    <row r="20339" spans="1:4" x14ac:dyDescent="0.25">
      <c r="A20339" s="2">
        <v>540</v>
      </c>
      <c r="B20339">
        <v>22397</v>
      </c>
      <c r="C20339" s="3">
        <v>1008.94325</v>
      </c>
      <c r="D20339" s="2"/>
    </row>
    <row r="20340" spans="1:4" x14ac:dyDescent="0.25">
      <c r="A20340" s="2">
        <v>540</v>
      </c>
      <c r="B20340">
        <v>22398</v>
      </c>
      <c r="C20340" s="3">
        <v>3171.1640579999998</v>
      </c>
      <c r="D20340" s="2"/>
    </row>
    <row r="20341" spans="1:4" x14ac:dyDescent="0.25">
      <c r="A20341" s="2">
        <v>540</v>
      </c>
      <c r="B20341">
        <v>22399</v>
      </c>
      <c r="C20341" s="3">
        <v>13906.777088000001</v>
      </c>
      <c r="D20341" s="2"/>
    </row>
    <row r="20342" spans="1:4" x14ac:dyDescent="0.25">
      <c r="A20342" s="2">
        <v>540</v>
      </c>
      <c r="B20342">
        <v>22400</v>
      </c>
      <c r="C20342" s="3">
        <v>6901.3899380000003</v>
      </c>
      <c r="D20342" s="2"/>
    </row>
    <row r="20343" spans="1:4" x14ac:dyDescent="0.25">
      <c r="A20343" s="2">
        <v>540</v>
      </c>
      <c r="B20343">
        <v>22401</v>
      </c>
      <c r="C20343" s="3">
        <v>4832.6971480000002</v>
      </c>
      <c r="D20343" s="2"/>
    </row>
    <row r="20344" spans="1:4" x14ac:dyDescent="0.25">
      <c r="A20344" s="2">
        <v>540</v>
      </c>
      <c r="B20344">
        <v>22402</v>
      </c>
      <c r="C20344" s="3">
        <v>2056.4468769999999</v>
      </c>
      <c r="D20344" s="2"/>
    </row>
    <row r="20345" spans="1:4" x14ac:dyDescent="0.25">
      <c r="A20345" s="2">
        <v>540</v>
      </c>
      <c r="B20345">
        <v>22404</v>
      </c>
      <c r="C20345" s="3">
        <v>7021.8177020000003</v>
      </c>
      <c r="D20345" s="2"/>
    </row>
    <row r="20346" spans="1:4" x14ac:dyDescent="0.25">
      <c r="A20346" s="2">
        <v>540</v>
      </c>
      <c r="B20346">
        <v>22405</v>
      </c>
      <c r="C20346" s="3">
        <v>1208.11113</v>
      </c>
      <c r="D20346" s="2"/>
    </row>
    <row r="20347" spans="1:4" x14ac:dyDescent="0.25">
      <c r="A20347" s="2">
        <v>540</v>
      </c>
      <c r="B20347">
        <v>22406</v>
      </c>
      <c r="C20347" s="3">
        <v>20866.364367999999</v>
      </c>
      <c r="D20347" s="2"/>
    </row>
    <row r="20348" spans="1:4" x14ac:dyDescent="0.25">
      <c r="A20348" s="2">
        <v>540</v>
      </c>
      <c r="B20348">
        <v>22407</v>
      </c>
      <c r="C20348" s="3">
        <v>17934.488355000001</v>
      </c>
      <c r="D20348" s="2"/>
    </row>
    <row r="20349" spans="1:4" x14ac:dyDescent="0.25">
      <c r="A20349" s="2">
        <v>540</v>
      </c>
      <c r="B20349">
        <v>22408</v>
      </c>
      <c r="C20349" s="3">
        <v>17391.106423000001</v>
      </c>
      <c r="D20349" s="2"/>
    </row>
    <row r="20350" spans="1:4" x14ac:dyDescent="0.25">
      <c r="A20350" s="2">
        <v>540</v>
      </c>
      <c r="B20350">
        <v>22409</v>
      </c>
      <c r="C20350" s="3">
        <v>1020.42723</v>
      </c>
      <c r="D20350" s="2"/>
    </row>
    <row r="20351" spans="1:4" x14ac:dyDescent="0.25">
      <c r="A20351" s="2">
        <v>540</v>
      </c>
      <c r="B20351">
        <v>22410</v>
      </c>
      <c r="C20351" s="3">
        <v>4649.0442549999998</v>
      </c>
      <c r="D20351" s="2"/>
    </row>
    <row r="20352" spans="1:4" x14ac:dyDescent="0.25">
      <c r="A20352" s="2">
        <v>540</v>
      </c>
      <c r="B20352">
        <v>22411</v>
      </c>
      <c r="C20352" s="3">
        <v>8739.1911619999992</v>
      </c>
      <c r="D20352" s="2"/>
    </row>
    <row r="20353" spans="1:4" x14ac:dyDescent="0.25">
      <c r="A20353" s="2">
        <v>540</v>
      </c>
      <c r="B20353">
        <v>22412</v>
      </c>
      <c r="C20353" s="3">
        <v>3099.2771109999999</v>
      </c>
      <c r="D20353" s="2"/>
    </row>
    <row r="20354" spans="1:4" x14ac:dyDescent="0.25">
      <c r="A20354" s="2">
        <v>540</v>
      </c>
      <c r="B20354">
        <v>22413</v>
      </c>
      <c r="C20354" s="3">
        <v>3082.563967</v>
      </c>
      <c r="D20354" s="2"/>
    </row>
    <row r="20355" spans="1:4" x14ac:dyDescent="0.25">
      <c r="A20355" s="2">
        <v>540</v>
      </c>
      <c r="B20355">
        <v>22414</v>
      </c>
      <c r="C20355" s="3">
        <v>6243.4063409999999</v>
      </c>
      <c r="D20355" s="2"/>
    </row>
    <row r="20356" spans="1:4" x14ac:dyDescent="0.25">
      <c r="A20356" s="2">
        <v>540</v>
      </c>
      <c r="B20356">
        <v>22415</v>
      </c>
      <c r="C20356" s="3">
        <v>5693.915309</v>
      </c>
      <c r="D20356" s="2"/>
    </row>
    <row r="20357" spans="1:4" x14ac:dyDescent="0.25">
      <c r="A20357" s="2">
        <v>540</v>
      </c>
      <c r="B20357">
        <v>22416</v>
      </c>
      <c r="C20357" s="3">
        <v>4867.0330610000001</v>
      </c>
      <c r="D20357" s="2"/>
    </row>
    <row r="20358" spans="1:4" x14ac:dyDescent="0.25">
      <c r="A20358" s="2">
        <v>540</v>
      </c>
      <c r="B20358">
        <v>22417</v>
      </c>
      <c r="C20358" s="3">
        <v>1517.125906</v>
      </c>
      <c r="D20358" s="2"/>
    </row>
    <row r="20359" spans="1:4" x14ac:dyDescent="0.25">
      <c r="A20359" s="2">
        <v>540</v>
      </c>
      <c r="B20359">
        <v>22418</v>
      </c>
      <c r="C20359" s="3">
        <v>5790.3190850000001</v>
      </c>
      <c r="D20359" s="2"/>
    </row>
    <row r="20360" spans="1:4" x14ac:dyDescent="0.25">
      <c r="A20360" s="2">
        <v>540</v>
      </c>
      <c r="B20360">
        <v>22419</v>
      </c>
      <c r="C20360" s="3">
        <v>3602.351576</v>
      </c>
      <c r="D20360" s="2"/>
    </row>
    <row r="20361" spans="1:4" x14ac:dyDescent="0.25">
      <c r="A20361" s="2">
        <v>540</v>
      </c>
      <c r="B20361">
        <v>22420</v>
      </c>
      <c r="C20361" s="3">
        <v>1114.128416</v>
      </c>
      <c r="D20361" s="2"/>
    </row>
    <row r="20362" spans="1:4" x14ac:dyDescent="0.25">
      <c r="A20362" s="2">
        <v>540</v>
      </c>
      <c r="B20362">
        <v>22421</v>
      </c>
      <c r="C20362" s="3">
        <v>4951.6295479999999</v>
      </c>
      <c r="D20362" s="2"/>
    </row>
    <row r="20363" spans="1:4" x14ac:dyDescent="0.25">
      <c r="A20363" s="2">
        <v>540</v>
      </c>
      <c r="B20363">
        <v>22422</v>
      </c>
      <c r="C20363" s="3">
        <v>14550.263300000001</v>
      </c>
      <c r="D20363" s="2"/>
    </row>
    <row r="20364" spans="1:4" x14ac:dyDescent="0.25">
      <c r="A20364" s="2">
        <v>540</v>
      </c>
      <c r="B20364">
        <v>22423</v>
      </c>
      <c r="C20364" s="3">
        <v>13859.96184</v>
      </c>
      <c r="D20364" s="2"/>
    </row>
    <row r="20365" spans="1:4" x14ac:dyDescent="0.25">
      <c r="A20365" s="2">
        <v>540</v>
      </c>
      <c r="B20365">
        <v>22424</v>
      </c>
      <c r="C20365" s="3">
        <v>11426.372686999999</v>
      </c>
      <c r="D20365" s="2"/>
    </row>
    <row r="20366" spans="1:4" x14ac:dyDescent="0.25">
      <c r="A20366" s="2">
        <v>540</v>
      </c>
      <c r="B20366">
        <v>22425</v>
      </c>
      <c r="C20366" s="3">
        <v>4904.6731689999997</v>
      </c>
      <c r="D20366" s="2"/>
    </row>
    <row r="20367" spans="1:4" x14ac:dyDescent="0.25">
      <c r="A20367" s="2">
        <v>540</v>
      </c>
      <c r="B20367">
        <v>22426</v>
      </c>
      <c r="C20367" s="3">
        <v>1068.075615</v>
      </c>
      <c r="D20367" s="2"/>
    </row>
    <row r="20368" spans="1:4" x14ac:dyDescent="0.25">
      <c r="A20368" s="2">
        <v>540</v>
      </c>
      <c r="B20368">
        <v>22427</v>
      </c>
      <c r="C20368" s="3">
        <v>1006.2791539999999</v>
      </c>
      <c r="D20368" s="2"/>
    </row>
    <row r="20369" spans="1:4" x14ac:dyDescent="0.25">
      <c r="A20369" s="2">
        <v>540</v>
      </c>
      <c r="B20369">
        <v>22428</v>
      </c>
      <c r="C20369" s="3">
        <v>15834.813222000001</v>
      </c>
      <c r="D20369" s="2"/>
    </row>
    <row r="20370" spans="1:4" x14ac:dyDescent="0.25">
      <c r="A20370" s="2">
        <v>540</v>
      </c>
      <c r="B20370">
        <v>22429</v>
      </c>
      <c r="C20370" s="3">
        <v>2014.4181040000001</v>
      </c>
      <c r="D20370" s="2"/>
    </row>
    <row r="20371" spans="1:4" x14ac:dyDescent="0.25">
      <c r="A20371" s="2">
        <v>540</v>
      </c>
      <c r="B20371">
        <v>22430</v>
      </c>
      <c r="C20371" s="3">
        <v>2102.6162330000002</v>
      </c>
      <c r="D20371" s="2"/>
    </row>
    <row r="20372" spans="1:4" x14ac:dyDescent="0.25">
      <c r="A20372" s="2">
        <v>540</v>
      </c>
      <c r="B20372">
        <v>22431</v>
      </c>
      <c r="C20372" s="3">
        <v>2265.5843559999998</v>
      </c>
      <c r="D20372" s="2"/>
    </row>
    <row r="20373" spans="1:4" x14ac:dyDescent="0.25">
      <c r="A20373" s="2">
        <v>540</v>
      </c>
      <c r="B20373">
        <v>22432</v>
      </c>
      <c r="C20373" s="3">
        <v>2183.4324849999998</v>
      </c>
      <c r="D20373" s="2"/>
    </row>
    <row r="20374" spans="1:4" x14ac:dyDescent="0.25">
      <c r="A20374" s="2">
        <v>540</v>
      </c>
      <c r="B20374">
        <v>22433</v>
      </c>
      <c r="C20374" s="3">
        <v>5615.9765799999996</v>
      </c>
      <c r="D20374" s="2"/>
    </row>
    <row r="20375" spans="1:4" x14ac:dyDescent="0.25">
      <c r="A20375" s="2">
        <v>540</v>
      </c>
      <c r="B20375">
        <v>22434</v>
      </c>
      <c r="C20375" s="3">
        <v>5854.5711529999999</v>
      </c>
      <c r="D20375" s="2"/>
    </row>
    <row r="20376" spans="1:4" x14ac:dyDescent="0.25">
      <c r="A20376" s="2">
        <v>540</v>
      </c>
      <c r="B20376">
        <v>22435</v>
      </c>
      <c r="C20376" s="3">
        <v>442.21535899999998</v>
      </c>
      <c r="D20376" s="2"/>
    </row>
    <row r="20377" spans="1:4" x14ac:dyDescent="0.25">
      <c r="A20377" s="2">
        <v>540</v>
      </c>
      <c r="B20377">
        <v>22436</v>
      </c>
      <c r="C20377" s="3">
        <v>16721.930937000001</v>
      </c>
      <c r="D20377" s="2"/>
    </row>
    <row r="20378" spans="1:4" x14ac:dyDescent="0.25">
      <c r="A20378" s="2">
        <v>540</v>
      </c>
      <c r="B20378">
        <v>22437</v>
      </c>
      <c r="C20378" s="3">
        <v>1667.4565829999999</v>
      </c>
      <c r="D20378" s="2"/>
    </row>
    <row r="20379" spans="1:4" x14ac:dyDescent="0.25">
      <c r="A20379" s="2">
        <v>540</v>
      </c>
      <c r="B20379">
        <v>22438</v>
      </c>
      <c r="C20379" s="3">
        <v>3398.908097</v>
      </c>
      <c r="D20379" s="2"/>
    </row>
    <row r="20380" spans="1:4" x14ac:dyDescent="0.25">
      <c r="A20380" s="2">
        <v>540</v>
      </c>
      <c r="B20380">
        <v>22439</v>
      </c>
      <c r="C20380" s="3">
        <v>5324.6197460000003</v>
      </c>
      <c r="D20380" s="2"/>
    </row>
    <row r="20381" spans="1:4" x14ac:dyDescent="0.25">
      <c r="A20381" s="2">
        <v>540</v>
      </c>
      <c r="B20381">
        <v>22440</v>
      </c>
      <c r="C20381" s="3">
        <v>3555.899543</v>
      </c>
      <c r="D20381" s="2"/>
    </row>
    <row r="20382" spans="1:4" x14ac:dyDescent="0.25">
      <c r="A20382" s="2">
        <v>540</v>
      </c>
      <c r="B20382">
        <v>22441</v>
      </c>
      <c r="C20382" s="3">
        <v>3929.5361269999999</v>
      </c>
      <c r="D20382" s="2"/>
    </row>
    <row r="20383" spans="1:4" x14ac:dyDescent="0.25">
      <c r="A20383" s="2">
        <v>540</v>
      </c>
      <c r="B20383">
        <v>22442</v>
      </c>
      <c r="C20383" s="3">
        <v>15585.713352000001</v>
      </c>
      <c r="D20383" s="2"/>
    </row>
    <row r="20384" spans="1:4" x14ac:dyDescent="0.25">
      <c r="A20384" s="2">
        <v>540</v>
      </c>
      <c r="B20384">
        <v>22444</v>
      </c>
      <c r="C20384" s="3">
        <v>18543.081693</v>
      </c>
      <c r="D20384" s="2"/>
    </row>
    <row r="20385" spans="1:4" x14ac:dyDescent="0.25">
      <c r="A20385" s="2">
        <v>540</v>
      </c>
      <c r="B20385">
        <v>22446</v>
      </c>
      <c r="C20385" s="3">
        <v>440.78761700000001</v>
      </c>
      <c r="D20385" s="2"/>
    </row>
    <row r="20386" spans="1:4" x14ac:dyDescent="0.25">
      <c r="A20386" s="2">
        <v>540</v>
      </c>
      <c r="B20386">
        <v>22447</v>
      </c>
      <c r="C20386" s="3">
        <v>1230.73118</v>
      </c>
      <c r="D20386" s="2"/>
    </row>
    <row r="20387" spans="1:4" x14ac:dyDescent="0.25">
      <c r="A20387" s="2">
        <v>540</v>
      </c>
      <c r="B20387">
        <v>22448</v>
      </c>
      <c r="C20387" s="3">
        <v>1227.7757360000001</v>
      </c>
      <c r="D20387" s="2"/>
    </row>
    <row r="20388" spans="1:4" x14ac:dyDescent="0.25">
      <c r="A20388" s="2">
        <v>540</v>
      </c>
      <c r="B20388">
        <v>22449</v>
      </c>
      <c r="C20388" s="3">
        <v>9232.9733369999994</v>
      </c>
      <c r="D20388" s="2"/>
    </row>
    <row r="20389" spans="1:4" x14ac:dyDescent="0.25">
      <c r="A20389" s="2">
        <v>540</v>
      </c>
      <c r="B20389">
        <v>22450</v>
      </c>
      <c r="C20389" s="3">
        <v>2.5022500000000001</v>
      </c>
      <c r="D20389" s="2"/>
    </row>
    <row r="20390" spans="1:4" x14ac:dyDescent="0.25">
      <c r="A20390" s="2">
        <v>540</v>
      </c>
      <c r="B20390">
        <v>22451</v>
      </c>
      <c r="C20390" s="3">
        <v>5392.9936159999997</v>
      </c>
      <c r="D20390" s="2"/>
    </row>
    <row r="20391" spans="1:4" x14ac:dyDescent="0.25">
      <c r="A20391" s="2">
        <v>540</v>
      </c>
      <c r="B20391">
        <v>22454</v>
      </c>
      <c r="C20391" s="3">
        <v>9619.4062759999997</v>
      </c>
      <c r="D20391" s="2"/>
    </row>
    <row r="20392" spans="1:4" x14ac:dyDescent="0.25">
      <c r="A20392" s="2">
        <v>540</v>
      </c>
      <c r="B20392">
        <v>22455</v>
      </c>
      <c r="C20392" s="3">
        <v>7948.0875839999999</v>
      </c>
      <c r="D20392" s="2"/>
    </row>
    <row r="20393" spans="1:4" x14ac:dyDescent="0.25">
      <c r="A20393" s="2">
        <v>540</v>
      </c>
      <c r="B20393">
        <v>22456</v>
      </c>
      <c r="C20393" s="3">
        <v>2.5635430000000001</v>
      </c>
      <c r="D20393" s="2"/>
    </row>
    <row r="20394" spans="1:4" x14ac:dyDescent="0.25">
      <c r="A20394" s="2">
        <v>540</v>
      </c>
      <c r="B20394">
        <v>22457</v>
      </c>
      <c r="C20394" s="3">
        <v>16825.559163000002</v>
      </c>
      <c r="D20394" s="2"/>
    </row>
    <row r="20395" spans="1:4" x14ac:dyDescent="0.25">
      <c r="A20395" s="2">
        <v>540</v>
      </c>
      <c r="B20395">
        <v>22458</v>
      </c>
      <c r="C20395" s="3">
        <v>956.31368999999995</v>
      </c>
      <c r="D20395" s="2"/>
    </row>
    <row r="20396" spans="1:4" x14ac:dyDescent="0.25">
      <c r="A20396" s="2">
        <v>540</v>
      </c>
      <c r="B20396">
        <v>22459</v>
      </c>
      <c r="C20396" s="3">
        <v>8516.2199959999998</v>
      </c>
      <c r="D20396" s="2"/>
    </row>
    <row r="20397" spans="1:4" x14ac:dyDescent="0.25">
      <c r="A20397" s="2">
        <v>540</v>
      </c>
      <c r="B20397">
        <v>22460</v>
      </c>
      <c r="C20397" s="3">
        <v>7140.5072749999999</v>
      </c>
      <c r="D20397" s="2"/>
    </row>
    <row r="20398" spans="1:4" x14ac:dyDescent="0.25">
      <c r="A20398" s="2">
        <v>540</v>
      </c>
      <c r="B20398">
        <v>22461</v>
      </c>
      <c r="C20398" s="3">
        <v>4299.5903749999998</v>
      </c>
      <c r="D20398" s="2"/>
    </row>
    <row r="20399" spans="1:4" x14ac:dyDescent="0.25">
      <c r="A20399" s="2">
        <v>540</v>
      </c>
      <c r="B20399">
        <v>22462</v>
      </c>
      <c r="C20399" s="3">
        <v>6552.2489340000002</v>
      </c>
      <c r="D20399" s="2"/>
    </row>
    <row r="20400" spans="1:4" x14ac:dyDescent="0.25">
      <c r="A20400" s="2">
        <v>540</v>
      </c>
      <c r="B20400">
        <v>22463</v>
      </c>
      <c r="C20400" s="3">
        <v>4133.60023</v>
      </c>
      <c r="D20400" s="2"/>
    </row>
    <row r="20401" spans="1:4" x14ac:dyDescent="0.25">
      <c r="A20401" s="2">
        <v>540</v>
      </c>
      <c r="B20401">
        <v>22464</v>
      </c>
      <c r="C20401" s="3">
        <v>25049.799290999999</v>
      </c>
      <c r="D20401" s="2"/>
    </row>
    <row r="20402" spans="1:4" x14ac:dyDescent="0.25">
      <c r="A20402" s="2">
        <v>540</v>
      </c>
      <c r="B20402">
        <v>22465</v>
      </c>
      <c r="C20402" s="3">
        <v>3862.041009</v>
      </c>
      <c r="D20402" s="2"/>
    </row>
    <row r="20403" spans="1:4" x14ac:dyDescent="0.25">
      <c r="A20403" s="2">
        <v>540</v>
      </c>
      <c r="B20403">
        <v>22466</v>
      </c>
      <c r="C20403" s="3">
        <v>16788.145804</v>
      </c>
      <c r="D20403" s="2"/>
    </row>
    <row r="20404" spans="1:4" x14ac:dyDescent="0.25">
      <c r="A20404" s="2">
        <v>540</v>
      </c>
      <c r="B20404">
        <v>22467</v>
      </c>
      <c r="C20404" s="3">
        <v>16995.745683000001</v>
      </c>
      <c r="D20404" s="2"/>
    </row>
    <row r="20405" spans="1:4" x14ac:dyDescent="0.25">
      <c r="A20405" s="2">
        <v>540</v>
      </c>
      <c r="B20405">
        <v>22468</v>
      </c>
      <c r="C20405" s="3">
        <v>10373.215253</v>
      </c>
      <c r="D20405" s="2"/>
    </row>
    <row r="20406" spans="1:4" x14ac:dyDescent="0.25">
      <c r="A20406" s="2">
        <v>540</v>
      </c>
      <c r="B20406">
        <v>22469</v>
      </c>
      <c r="C20406" s="3">
        <v>14386.360923</v>
      </c>
      <c r="D20406" s="2"/>
    </row>
    <row r="20407" spans="1:4" x14ac:dyDescent="0.25">
      <c r="A20407" s="2">
        <v>540</v>
      </c>
      <c r="B20407">
        <v>22470</v>
      </c>
      <c r="C20407" s="3">
        <v>17061.222889000001</v>
      </c>
      <c r="D20407" s="2"/>
    </row>
    <row r="20408" spans="1:4" x14ac:dyDescent="0.25">
      <c r="A20408" s="2">
        <v>540</v>
      </c>
      <c r="B20408">
        <v>22471</v>
      </c>
      <c r="C20408" s="3">
        <v>16641.581374000001</v>
      </c>
      <c r="D20408" s="2"/>
    </row>
    <row r="20409" spans="1:4" x14ac:dyDescent="0.25">
      <c r="A20409" s="2">
        <v>540</v>
      </c>
      <c r="B20409">
        <v>22472</v>
      </c>
      <c r="C20409" s="3">
        <v>12781.851917</v>
      </c>
      <c r="D20409" s="2"/>
    </row>
    <row r="20410" spans="1:4" x14ac:dyDescent="0.25">
      <c r="A20410" s="2">
        <v>540</v>
      </c>
      <c r="B20410">
        <v>22473</v>
      </c>
      <c r="C20410" s="3">
        <v>11420.428166</v>
      </c>
      <c r="D20410" s="2"/>
    </row>
    <row r="20411" spans="1:4" x14ac:dyDescent="0.25">
      <c r="A20411" s="2">
        <v>540</v>
      </c>
      <c r="B20411">
        <v>22474</v>
      </c>
      <c r="C20411" s="3">
        <v>5353.9804240000003</v>
      </c>
      <c r="D20411" s="2"/>
    </row>
    <row r="20412" spans="1:4" x14ac:dyDescent="0.25">
      <c r="A20412" s="2">
        <v>540</v>
      </c>
      <c r="B20412">
        <v>22475</v>
      </c>
      <c r="C20412" s="3">
        <v>3120.2713560000002</v>
      </c>
      <c r="D20412" s="2"/>
    </row>
    <row r="20413" spans="1:4" x14ac:dyDescent="0.25">
      <c r="A20413" s="2">
        <v>540</v>
      </c>
      <c r="B20413">
        <v>22476</v>
      </c>
      <c r="C20413" s="3">
        <v>12406.80773</v>
      </c>
      <c r="D20413" s="2"/>
    </row>
    <row r="20414" spans="1:4" x14ac:dyDescent="0.25">
      <c r="A20414" s="2">
        <v>540</v>
      </c>
      <c r="B20414">
        <v>22477</v>
      </c>
      <c r="C20414" s="3">
        <v>9073.4018290000004</v>
      </c>
      <c r="D20414" s="2"/>
    </row>
    <row r="20415" spans="1:4" x14ac:dyDescent="0.25">
      <c r="A20415" s="2">
        <v>540</v>
      </c>
      <c r="B20415">
        <v>22478</v>
      </c>
      <c r="C20415" s="3">
        <v>6806.6925540000002</v>
      </c>
      <c r="D20415" s="2"/>
    </row>
    <row r="20416" spans="1:4" x14ac:dyDescent="0.25">
      <c r="A20416" s="2">
        <v>540</v>
      </c>
      <c r="B20416">
        <v>22479</v>
      </c>
      <c r="C20416" s="3">
        <v>7280.3879870000001</v>
      </c>
      <c r="D20416" s="2"/>
    </row>
    <row r="20417" spans="1:4" x14ac:dyDescent="0.25">
      <c r="A20417" s="2">
        <v>540</v>
      </c>
      <c r="B20417">
        <v>22480</v>
      </c>
      <c r="C20417" s="3">
        <v>15006.805334999999</v>
      </c>
      <c r="D20417" s="2"/>
    </row>
    <row r="20418" spans="1:4" x14ac:dyDescent="0.25">
      <c r="A20418" s="2">
        <v>540</v>
      </c>
      <c r="B20418">
        <v>22481</v>
      </c>
      <c r="C20418" s="3">
        <v>13102.114745999999</v>
      </c>
      <c r="D20418" s="2"/>
    </row>
    <row r="20419" spans="1:4" x14ac:dyDescent="0.25">
      <c r="A20419" s="2">
        <v>540</v>
      </c>
      <c r="B20419">
        <v>22482</v>
      </c>
      <c r="C20419" s="3">
        <v>7078.7956539999996</v>
      </c>
      <c r="D20419" s="2"/>
    </row>
    <row r="20420" spans="1:4" x14ac:dyDescent="0.25">
      <c r="A20420" s="2">
        <v>540</v>
      </c>
      <c r="B20420">
        <v>22485</v>
      </c>
      <c r="C20420" s="3">
        <v>687.46322499999997</v>
      </c>
      <c r="D20420" s="2"/>
    </row>
    <row r="20421" spans="1:4" x14ac:dyDescent="0.25">
      <c r="A20421" s="2">
        <v>540</v>
      </c>
      <c r="B20421">
        <v>22486</v>
      </c>
      <c r="C20421" s="3">
        <v>18212.502117</v>
      </c>
      <c r="D20421" s="2"/>
    </row>
    <row r="20422" spans="1:4" x14ac:dyDescent="0.25">
      <c r="A20422" s="2">
        <v>540</v>
      </c>
      <c r="B20422">
        <v>22487</v>
      </c>
      <c r="C20422" s="3">
        <v>734.65999299999999</v>
      </c>
      <c r="D20422" s="2"/>
    </row>
    <row r="20423" spans="1:4" x14ac:dyDescent="0.25">
      <c r="A20423" s="2">
        <v>540</v>
      </c>
      <c r="B20423">
        <v>22488</v>
      </c>
      <c r="C20423" s="3">
        <v>10910.562308</v>
      </c>
      <c r="D20423" s="2"/>
    </row>
    <row r="20424" spans="1:4" x14ac:dyDescent="0.25">
      <c r="A20424" s="2">
        <v>540</v>
      </c>
      <c r="B20424">
        <v>22489</v>
      </c>
      <c r="C20424" s="3">
        <v>0</v>
      </c>
      <c r="D20424" s="2"/>
    </row>
    <row r="20425" spans="1:4" x14ac:dyDescent="0.25">
      <c r="A20425" s="2">
        <v>540</v>
      </c>
      <c r="B20425">
        <v>22490</v>
      </c>
      <c r="C20425" s="3">
        <v>8073.7127039999996</v>
      </c>
      <c r="D20425" s="2"/>
    </row>
    <row r="20426" spans="1:4" x14ac:dyDescent="0.25">
      <c r="A20426" s="2">
        <v>540</v>
      </c>
      <c r="B20426">
        <v>22491</v>
      </c>
      <c r="C20426" s="3">
        <v>7453.1557409999996</v>
      </c>
      <c r="D20426" s="2"/>
    </row>
    <row r="20427" spans="1:4" x14ac:dyDescent="0.25">
      <c r="A20427" s="2">
        <v>540</v>
      </c>
      <c r="B20427">
        <v>22492</v>
      </c>
      <c r="C20427" s="3">
        <v>667.31930999999997</v>
      </c>
      <c r="D20427" s="2"/>
    </row>
    <row r="20428" spans="1:4" x14ac:dyDescent="0.25">
      <c r="A20428" s="2">
        <v>540</v>
      </c>
      <c r="B20428">
        <v>22494</v>
      </c>
      <c r="C20428" s="3">
        <v>22758.551754</v>
      </c>
      <c r="D20428" s="2"/>
    </row>
    <row r="20429" spans="1:4" x14ac:dyDescent="0.25">
      <c r="A20429" s="2">
        <v>540</v>
      </c>
      <c r="B20429">
        <v>22495</v>
      </c>
      <c r="C20429" s="3">
        <v>13093.858037</v>
      </c>
      <c r="D20429" s="2"/>
    </row>
    <row r="20430" spans="1:4" x14ac:dyDescent="0.25">
      <c r="A20430" s="2">
        <v>540</v>
      </c>
      <c r="B20430">
        <v>22496</v>
      </c>
      <c r="C20430" s="3">
        <v>123.901275</v>
      </c>
      <c r="D20430" s="2"/>
    </row>
    <row r="20431" spans="1:4" x14ac:dyDescent="0.25">
      <c r="A20431" s="2">
        <v>540</v>
      </c>
      <c r="B20431">
        <v>22497</v>
      </c>
      <c r="C20431" s="3">
        <v>12206.762639</v>
      </c>
      <c r="D20431" s="2"/>
    </row>
    <row r="20432" spans="1:4" x14ac:dyDescent="0.25">
      <c r="A20432" s="2">
        <v>540</v>
      </c>
      <c r="B20432">
        <v>22499</v>
      </c>
      <c r="C20432" s="3">
        <v>18115.008222</v>
      </c>
      <c r="D20432" s="2"/>
    </row>
    <row r="20433" spans="1:4" x14ac:dyDescent="0.25">
      <c r="A20433" s="2">
        <v>540</v>
      </c>
      <c r="B20433">
        <v>22500</v>
      </c>
      <c r="C20433" s="3">
        <v>3453.3641400000001</v>
      </c>
      <c r="D20433" s="2"/>
    </row>
    <row r="20434" spans="1:4" x14ac:dyDescent="0.25">
      <c r="A20434" s="2">
        <v>540</v>
      </c>
      <c r="B20434">
        <v>22501</v>
      </c>
      <c r="C20434" s="3">
        <v>5431.1148620000004</v>
      </c>
      <c r="D20434" s="2"/>
    </row>
    <row r="20435" spans="1:4" x14ac:dyDescent="0.25">
      <c r="A20435" s="2">
        <v>540</v>
      </c>
      <c r="B20435">
        <v>22502</v>
      </c>
      <c r="C20435" s="3">
        <v>1114.9912489999999</v>
      </c>
      <c r="D20435" s="2"/>
    </row>
    <row r="20436" spans="1:4" x14ac:dyDescent="0.25">
      <c r="A20436" s="2">
        <v>540</v>
      </c>
      <c r="B20436">
        <v>22503</v>
      </c>
      <c r="C20436" s="3">
        <v>16227.14025</v>
      </c>
      <c r="D20436" s="2"/>
    </row>
    <row r="20437" spans="1:4" x14ac:dyDescent="0.25">
      <c r="A20437" s="2">
        <v>540</v>
      </c>
      <c r="B20437">
        <v>22504</v>
      </c>
      <c r="C20437" s="3">
        <v>3212.5266569999999</v>
      </c>
      <c r="D20437" s="2"/>
    </row>
    <row r="20438" spans="1:4" x14ac:dyDescent="0.25">
      <c r="A20438" s="2">
        <v>540</v>
      </c>
      <c r="B20438">
        <v>22505</v>
      </c>
      <c r="C20438" s="3">
        <v>787.77201500000001</v>
      </c>
      <c r="D20438" s="2"/>
    </row>
    <row r="20439" spans="1:4" x14ac:dyDescent="0.25">
      <c r="A20439" s="2">
        <v>540</v>
      </c>
      <c r="B20439">
        <v>22506</v>
      </c>
      <c r="C20439" s="3">
        <v>3220.323664</v>
      </c>
      <c r="D20439" s="2"/>
    </row>
    <row r="20440" spans="1:4" x14ac:dyDescent="0.25">
      <c r="A20440" s="2">
        <v>540</v>
      </c>
      <c r="B20440">
        <v>22507</v>
      </c>
      <c r="C20440" s="3">
        <v>9090.7875690000001</v>
      </c>
      <c r="D20440" s="2"/>
    </row>
    <row r="20441" spans="1:4" x14ac:dyDescent="0.25">
      <c r="A20441" s="2">
        <v>540</v>
      </c>
      <c r="B20441">
        <v>22508</v>
      </c>
      <c r="C20441" s="3">
        <v>4040.295451</v>
      </c>
      <c r="D20441" s="2"/>
    </row>
    <row r="20442" spans="1:4" x14ac:dyDescent="0.25">
      <c r="A20442" s="2">
        <v>540</v>
      </c>
      <c r="B20442">
        <v>22509</v>
      </c>
      <c r="C20442" s="3">
        <v>3049.435191</v>
      </c>
      <c r="D20442" s="2"/>
    </row>
    <row r="20443" spans="1:4" x14ac:dyDescent="0.25">
      <c r="A20443" s="2">
        <v>540</v>
      </c>
      <c r="B20443">
        <v>22510</v>
      </c>
      <c r="C20443" s="3">
        <v>1949.1132170000001</v>
      </c>
      <c r="D20443" s="2"/>
    </row>
    <row r="20444" spans="1:4" x14ac:dyDescent="0.25">
      <c r="A20444" s="2">
        <v>540</v>
      </c>
      <c r="B20444">
        <v>22511</v>
      </c>
      <c r="C20444" s="3">
        <v>626.44730400000003</v>
      </c>
      <c r="D20444" s="2"/>
    </row>
    <row r="20445" spans="1:4" x14ac:dyDescent="0.25">
      <c r="A20445" s="2">
        <v>540</v>
      </c>
      <c r="B20445">
        <v>22512</v>
      </c>
      <c r="C20445" s="3">
        <v>1997.9070509999999</v>
      </c>
      <c r="D20445" s="2"/>
    </row>
    <row r="20446" spans="1:4" x14ac:dyDescent="0.25">
      <c r="A20446" s="2">
        <v>540</v>
      </c>
      <c r="B20446">
        <v>22513</v>
      </c>
      <c r="C20446" s="3">
        <v>29.350444</v>
      </c>
      <c r="D20446" s="2"/>
    </row>
    <row r="20447" spans="1:4" x14ac:dyDescent="0.25">
      <c r="A20447" s="2">
        <v>540</v>
      </c>
      <c r="B20447">
        <v>22514</v>
      </c>
      <c r="C20447" s="3">
        <v>2006.3489939999999</v>
      </c>
      <c r="D20447" s="2"/>
    </row>
    <row r="20448" spans="1:4" x14ac:dyDescent="0.25">
      <c r="A20448" s="2">
        <v>540</v>
      </c>
      <c r="B20448">
        <v>22515</v>
      </c>
      <c r="C20448" s="3">
        <v>2430.028202</v>
      </c>
      <c r="D20448" s="2"/>
    </row>
    <row r="20449" spans="1:4" x14ac:dyDescent="0.25">
      <c r="A20449" s="2">
        <v>540</v>
      </c>
      <c r="B20449">
        <v>22516</v>
      </c>
      <c r="C20449" s="3">
        <v>6487.6650950000003</v>
      </c>
      <c r="D20449" s="2"/>
    </row>
    <row r="20450" spans="1:4" x14ac:dyDescent="0.25">
      <c r="A20450" s="2">
        <v>540</v>
      </c>
      <c r="B20450">
        <v>22517</v>
      </c>
      <c r="C20450" s="3">
        <v>3541.5883410000001</v>
      </c>
      <c r="D20450" s="2"/>
    </row>
    <row r="20451" spans="1:4" x14ac:dyDescent="0.25">
      <c r="A20451" s="2">
        <v>540</v>
      </c>
      <c r="B20451">
        <v>22518</v>
      </c>
      <c r="C20451" s="3">
        <v>6141.6005109999996</v>
      </c>
      <c r="D20451" s="2"/>
    </row>
    <row r="20452" spans="1:4" x14ac:dyDescent="0.25">
      <c r="A20452" s="2">
        <v>540</v>
      </c>
      <c r="B20452">
        <v>22519</v>
      </c>
      <c r="C20452" s="3">
        <v>4502.7103669999997</v>
      </c>
      <c r="D20452" s="2"/>
    </row>
    <row r="20453" spans="1:4" x14ac:dyDescent="0.25">
      <c r="A20453" s="2">
        <v>540</v>
      </c>
      <c r="B20453">
        <v>22520</v>
      </c>
      <c r="C20453" s="3">
        <v>13813.730090999999</v>
      </c>
      <c r="D20453" s="2"/>
    </row>
    <row r="20454" spans="1:4" x14ac:dyDescent="0.25">
      <c r="A20454" s="2">
        <v>540</v>
      </c>
      <c r="B20454">
        <v>22521</v>
      </c>
      <c r="C20454" s="3">
        <v>8451.6580909999993</v>
      </c>
      <c r="D20454" s="2"/>
    </row>
    <row r="20455" spans="1:4" x14ac:dyDescent="0.25">
      <c r="A20455" s="2">
        <v>540</v>
      </c>
      <c r="B20455">
        <v>22522</v>
      </c>
      <c r="C20455" s="3">
        <v>19645.122187000001</v>
      </c>
      <c r="D20455" s="2"/>
    </row>
    <row r="20456" spans="1:4" x14ac:dyDescent="0.25">
      <c r="A20456" s="2">
        <v>540</v>
      </c>
      <c r="B20456">
        <v>22523</v>
      </c>
      <c r="C20456" s="3">
        <v>6264.1045519999998</v>
      </c>
      <c r="D20456" s="2"/>
    </row>
    <row r="20457" spans="1:4" x14ac:dyDescent="0.25">
      <c r="A20457" s="2">
        <v>540</v>
      </c>
      <c r="B20457">
        <v>22524</v>
      </c>
      <c r="C20457" s="3">
        <v>4991.6364800000001</v>
      </c>
      <c r="D20457" s="2"/>
    </row>
    <row r="20458" spans="1:4" x14ac:dyDescent="0.25">
      <c r="A20458" s="2">
        <v>540</v>
      </c>
      <c r="B20458">
        <v>22525</v>
      </c>
      <c r="C20458" s="3">
        <v>27576.382779</v>
      </c>
      <c r="D20458" s="2"/>
    </row>
    <row r="20459" spans="1:4" x14ac:dyDescent="0.25">
      <c r="A20459" s="2">
        <v>540</v>
      </c>
      <c r="B20459">
        <v>22526</v>
      </c>
      <c r="C20459" s="3">
        <v>7164.6856779999998</v>
      </c>
      <c r="D20459" s="2"/>
    </row>
    <row r="20460" spans="1:4" x14ac:dyDescent="0.25">
      <c r="A20460" s="2">
        <v>540</v>
      </c>
      <c r="B20460">
        <v>22527</v>
      </c>
      <c r="C20460" s="3">
        <v>2937.0978700000001</v>
      </c>
      <c r="D20460" s="2"/>
    </row>
    <row r="20461" spans="1:4" x14ac:dyDescent="0.25">
      <c r="A20461" s="2">
        <v>540</v>
      </c>
      <c r="B20461">
        <v>22528</v>
      </c>
      <c r="C20461" s="3">
        <v>1878.8499139999999</v>
      </c>
      <c r="D20461" s="2"/>
    </row>
    <row r="20462" spans="1:4" x14ac:dyDescent="0.25">
      <c r="A20462" s="2">
        <v>540</v>
      </c>
      <c r="B20462">
        <v>22529</v>
      </c>
      <c r="C20462" s="3">
        <v>9131.865237</v>
      </c>
      <c r="D20462" s="2"/>
    </row>
    <row r="20463" spans="1:4" x14ac:dyDescent="0.25">
      <c r="A20463" s="2">
        <v>540</v>
      </c>
      <c r="B20463">
        <v>22530</v>
      </c>
      <c r="C20463" s="3">
        <v>8506.3712489999998</v>
      </c>
      <c r="D20463" s="2"/>
    </row>
    <row r="20464" spans="1:4" x14ac:dyDescent="0.25">
      <c r="A20464" s="2">
        <v>540</v>
      </c>
      <c r="B20464">
        <v>22532</v>
      </c>
      <c r="C20464" s="3">
        <v>1867.7879840000001</v>
      </c>
      <c r="D20464" s="2"/>
    </row>
    <row r="20465" spans="1:4" x14ac:dyDescent="0.25">
      <c r="A20465" s="2">
        <v>540</v>
      </c>
      <c r="B20465">
        <v>22533</v>
      </c>
      <c r="C20465" s="3">
        <v>8535.0181209999992</v>
      </c>
      <c r="D20465" s="2"/>
    </row>
    <row r="20466" spans="1:4" x14ac:dyDescent="0.25">
      <c r="A20466" s="2">
        <v>540</v>
      </c>
      <c r="B20466">
        <v>22534</v>
      </c>
      <c r="C20466" s="3">
        <v>1028.3037240000001</v>
      </c>
      <c r="D20466" s="2"/>
    </row>
    <row r="20467" spans="1:4" x14ac:dyDescent="0.25">
      <c r="A20467" s="2">
        <v>540</v>
      </c>
      <c r="B20467">
        <v>22535</v>
      </c>
      <c r="C20467" s="3">
        <v>12719.743119000001</v>
      </c>
      <c r="D20467" s="2"/>
    </row>
    <row r="20468" spans="1:4" x14ac:dyDescent="0.25">
      <c r="A20468" s="2">
        <v>540</v>
      </c>
      <c r="B20468">
        <v>22536</v>
      </c>
      <c r="C20468" s="3">
        <v>7007.9131799999996</v>
      </c>
      <c r="D20468" s="2"/>
    </row>
    <row r="20469" spans="1:4" x14ac:dyDescent="0.25">
      <c r="A20469" s="2">
        <v>540</v>
      </c>
      <c r="B20469">
        <v>22537</v>
      </c>
      <c r="C20469" s="3">
        <v>105.654651</v>
      </c>
      <c r="D20469" s="2"/>
    </row>
    <row r="20470" spans="1:4" x14ac:dyDescent="0.25">
      <c r="A20470" s="2">
        <v>540</v>
      </c>
      <c r="B20470">
        <v>22539</v>
      </c>
      <c r="C20470" s="3">
        <v>2243.9108160000001</v>
      </c>
      <c r="D20470" s="2"/>
    </row>
    <row r="20471" spans="1:4" x14ac:dyDescent="0.25">
      <c r="A20471" s="2">
        <v>540</v>
      </c>
      <c r="B20471">
        <v>22540</v>
      </c>
      <c r="C20471" s="3">
        <v>2484.946254</v>
      </c>
      <c r="D20471" s="2"/>
    </row>
    <row r="20472" spans="1:4" x14ac:dyDescent="0.25">
      <c r="A20472" s="2">
        <v>540</v>
      </c>
      <c r="B20472">
        <v>22541</v>
      </c>
      <c r="C20472" s="3">
        <v>2005.2185730000001</v>
      </c>
      <c r="D20472" s="2"/>
    </row>
    <row r="20473" spans="1:4" x14ac:dyDescent="0.25">
      <c r="A20473" s="2">
        <v>540</v>
      </c>
      <c r="B20473">
        <v>22542</v>
      </c>
      <c r="C20473" s="3">
        <v>885.08324800000003</v>
      </c>
      <c r="D20473" s="2"/>
    </row>
    <row r="20474" spans="1:4" x14ac:dyDescent="0.25">
      <c r="A20474" s="2">
        <v>540</v>
      </c>
      <c r="B20474">
        <v>22543</v>
      </c>
      <c r="C20474" s="3">
        <v>1245.2553339999999</v>
      </c>
      <c r="D20474" s="2"/>
    </row>
    <row r="20475" spans="1:4" x14ac:dyDescent="0.25">
      <c r="A20475" s="2">
        <v>540</v>
      </c>
      <c r="B20475">
        <v>22544</v>
      </c>
      <c r="C20475" s="3">
        <v>17363.897086000001</v>
      </c>
      <c r="D20475" s="2"/>
    </row>
    <row r="20476" spans="1:4" x14ac:dyDescent="0.25">
      <c r="A20476" s="2">
        <v>540</v>
      </c>
      <c r="B20476">
        <v>22545</v>
      </c>
      <c r="C20476" s="3">
        <v>17844.369875</v>
      </c>
      <c r="D20476" s="2"/>
    </row>
    <row r="20477" spans="1:4" x14ac:dyDescent="0.25">
      <c r="A20477" s="2">
        <v>540</v>
      </c>
      <c r="B20477">
        <v>22546</v>
      </c>
      <c r="C20477" s="3">
        <v>19732.934989000001</v>
      </c>
      <c r="D20477" s="2"/>
    </row>
    <row r="20478" spans="1:4" x14ac:dyDescent="0.25">
      <c r="A20478" s="2">
        <v>540</v>
      </c>
      <c r="B20478">
        <v>22548</v>
      </c>
      <c r="C20478" s="3">
        <v>16433.702720000001</v>
      </c>
      <c r="D20478" s="2"/>
    </row>
    <row r="20479" spans="1:4" x14ac:dyDescent="0.25">
      <c r="A20479" s="2">
        <v>540</v>
      </c>
      <c r="B20479">
        <v>22550</v>
      </c>
      <c r="C20479" s="3">
        <v>6.4231790000000002</v>
      </c>
      <c r="D20479" s="2"/>
    </row>
    <row r="20480" spans="1:4" x14ac:dyDescent="0.25">
      <c r="A20480" s="2">
        <v>540</v>
      </c>
      <c r="B20480">
        <v>22551</v>
      </c>
      <c r="C20480" s="3">
        <v>2807.3696140000002</v>
      </c>
      <c r="D20480" s="2"/>
    </row>
    <row r="20481" spans="1:4" x14ac:dyDescent="0.25">
      <c r="A20481" s="2">
        <v>540</v>
      </c>
      <c r="B20481">
        <v>22552</v>
      </c>
      <c r="C20481" s="3">
        <v>2128.0562439999999</v>
      </c>
      <c r="D20481" s="2"/>
    </row>
    <row r="20482" spans="1:4" x14ac:dyDescent="0.25">
      <c r="A20482" s="2">
        <v>540</v>
      </c>
      <c r="B20482">
        <v>22553</v>
      </c>
      <c r="C20482" s="3">
        <v>6597.2045550000003</v>
      </c>
      <c r="D20482" s="2"/>
    </row>
    <row r="20483" spans="1:4" x14ac:dyDescent="0.25">
      <c r="A20483" s="2">
        <v>540</v>
      </c>
      <c r="B20483">
        <v>22554</v>
      </c>
      <c r="C20483" s="3">
        <v>10564.597178</v>
      </c>
      <c r="D20483" s="2"/>
    </row>
    <row r="20484" spans="1:4" x14ac:dyDescent="0.25">
      <c r="A20484" s="2">
        <v>540</v>
      </c>
      <c r="B20484">
        <v>22555</v>
      </c>
      <c r="C20484" s="3">
        <v>1280.038994</v>
      </c>
      <c r="D20484" s="2"/>
    </row>
    <row r="20485" spans="1:4" x14ac:dyDescent="0.25">
      <c r="A20485" s="2">
        <v>540</v>
      </c>
      <c r="B20485">
        <v>22556</v>
      </c>
      <c r="C20485" s="3">
        <v>6870.9093739999998</v>
      </c>
      <c r="D20485" s="2"/>
    </row>
    <row r="20486" spans="1:4" x14ac:dyDescent="0.25">
      <c r="A20486" s="2">
        <v>540</v>
      </c>
      <c r="B20486">
        <v>22557</v>
      </c>
      <c r="C20486" s="3">
        <v>1336.598307</v>
      </c>
      <c r="D20486" s="2"/>
    </row>
    <row r="20487" spans="1:4" x14ac:dyDescent="0.25">
      <c r="A20487" s="2">
        <v>540</v>
      </c>
      <c r="B20487">
        <v>22558</v>
      </c>
      <c r="C20487" s="3">
        <v>4779.5032869999995</v>
      </c>
      <c r="D20487" s="2"/>
    </row>
    <row r="20488" spans="1:4" x14ac:dyDescent="0.25">
      <c r="A20488" s="2">
        <v>540</v>
      </c>
      <c r="B20488">
        <v>22559</v>
      </c>
      <c r="C20488" s="3">
        <v>0</v>
      </c>
      <c r="D20488" s="2"/>
    </row>
    <row r="20489" spans="1:4" x14ac:dyDescent="0.25">
      <c r="A20489" s="2">
        <v>540</v>
      </c>
      <c r="B20489">
        <v>22560</v>
      </c>
      <c r="C20489" s="3">
        <v>2392.409482</v>
      </c>
      <c r="D20489" s="2"/>
    </row>
    <row r="20490" spans="1:4" x14ac:dyDescent="0.25">
      <c r="A20490" s="2">
        <v>540</v>
      </c>
      <c r="B20490">
        <v>22561</v>
      </c>
      <c r="C20490" s="3">
        <v>2210.6024120000002</v>
      </c>
      <c r="D20490" s="2"/>
    </row>
    <row r="20491" spans="1:4" x14ac:dyDescent="0.25">
      <c r="A20491" s="2">
        <v>540</v>
      </c>
      <c r="B20491">
        <v>22562</v>
      </c>
      <c r="C20491" s="3">
        <v>3788.5437820000002</v>
      </c>
      <c r="D20491" s="2"/>
    </row>
    <row r="20492" spans="1:4" x14ac:dyDescent="0.25">
      <c r="A20492" s="2">
        <v>540</v>
      </c>
      <c r="B20492">
        <v>22563</v>
      </c>
      <c r="C20492" s="3">
        <v>2729.9072529999999</v>
      </c>
      <c r="D20492" s="2"/>
    </row>
    <row r="20493" spans="1:4" x14ac:dyDescent="0.25">
      <c r="A20493" s="2">
        <v>540</v>
      </c>
      <c r="B20493">
        <v>22564</v>
      </c>
      <c r="C20493" s="3">
        <v>1922.8075289999999</v>
      </c>
      <c r="D20493" s="2"/>
    </row>
    <row r="20494" spans="1:4" x14ac:dyDescent="0.25">
      <c r="A20494" s="2">
        <v>540</v>
      </c>
      <c r="B20494">
        <v>22565</v>
      </c>
      <c r="C20494" s="3">
        <v>2223.0845939999999</v>
      </c>
      <c r="D20494" s="2"/>
    </row>
    <row r="20495" spans="1:4" x14ac:dyDescent="0.25">
      <c r="A20495" s="2">
        <v>540</v>
      </c>
      <c r="B20495">
        <v>22566</v>
      </c>
      <c r="C20495" s="3">
        <v>6130.3347050000002</v>
      </c>
      <c r="D20495" s="2"/>
    </row>
    <row r="20496" spans="1:4" x14ac:dyDescent="0.25">
      <c r="A20496" s="2">
        <v>540</v>
      </c>
      <c r="B20496">
        <v>22567</v>
      </c>
      <c r="C20496" s="3">
        <v>8602.8106489999991</v>
      </c>
      <c r="D20496" s="2"/>
    </row>
    <row r="20497" spans="1:4" x14ac:dyDescent="0.25">
      <c r="A20497" s="2">
        <v>540</v>
      </c>
      <c r="B20497">
        <v>22568</v>
      </c>
      <c r="C20497" s="3">
        <v>2028.736652</v>
      </c>
      <c r="D20497" s="2"/>
    </row>
    <row r="20498" spans="1:4" x14ac:dyDescent="0.25">
      <c r="A20498" s="2">
        <v>540</v>
      </c>
      <c r="B20498">
        <v>22569</v>
      </c>
      <c r="C20498" s="3">
        <v>0</v>
      </c>
      <c r="D20498" s="2"/>
    </row>
    <row r="20499" spans="1:4" x14ac:dyDescent="0.25">
      <c r="A20499" s="2">
        <v>540</v>
      </c>
      <c r="B20499">
        <v>22570</v>
      </c>
      <c r="C20499" s="3">
        <v>1294.2109700000001</v>
      </c>
      <c r="D20499" s="2"/>
    </row>
    <row r="20500" spans="1:4" x14ac:dyDescent="0.25">
      <c r="A20500" s="2">
        <v>540</v>
      </c>
      <c r="B20500">
        <v>22572</v>
      </c>
      <c r="C20500" s="3">
        <v>5032.8296129999999</v>
      </c>
      <c r="D20500" s="2"/>
    </row>
    <row r="20501" spans="1:4" x14ac:dyDescent="0.25">
      <c r="A20501" s="2">
        <v>540</v>
      </c>
      <c r="B20501">
        <v>22573</v>
      </c>
      <c r="C20501" s="3">
        <v>103.34128200000001</v>
      </c>
      <c r="D20501" s="2"/>
    </row>
    <row r="20502" spans="1:4" x14ac:dyDescent="0.25">
      <c r="A20502" s="2">
        <v>540</v>
      </c>
      <c r="B20502">
        <v>22575</v>
      </c>
      <c r="C20502" s="3">
        <v>12970.803145</v>
      </c>
      <c r="D20502" s="2"/>
    </row>
    <row r="20503" spans="1:4" x14ac:dyDescent="0.25">
      <c r="A20503" s="2">
        <v>540</v>
      </c>
      <c r="B20503">
        <v>22576</v>
      </c>
      <c r="C20503" s="3">
        <v>45.989941999999999</v>
      </c>
      <c r="D20503" s="2"/>
    </row>
    <row r="20504" spans="1:4" x14ac:dyDescent="0.25">
      <c r="A20504" s="2">
        <v>540</v>
      </c>
      <c r="B20504">
        <v>22577</v>
      </c>
      <c r="C20504" s="3">
        <v>8892.0710149999995</v>
      </c>
      <c r="D20504" s="2"/>
    </row>
    <row r="20505" spans="1:4" x14ac:dyDescent="0.25">
      <c r="A20505" s="2">
        <v>540</v>
      </c>
      <c r="B20505">
        <v>22578</v>
      </c>
      <c r="C20505" s="3">
        <v>4580.2841330000001</v>
      </c>
      <c r="D20505" s="2"/>
    </row>
    <row r="20506" spans="1:4" x14ac:dyDescent="0.25">
      <c r="A20506" s="2">
        <v>540</v>
      </c>
      <c r="B20506">
        <v>22579</v>
      </c>
      <c r="C20506" s="3">
        <v>2346.686827</v>
      </c>
      <c r="D20506" s="2"/>
    </row>
    <row r="20507" spans="1:4" x14ac:dyDescent="0.25">
      <c r="A20507" s="2">
        <v>540</v>
      </c>
      <c r="B20507">
        <v>22580</v>
      </c>
      <c r="C20507" s="3">
        <v>122.312605</v>
      </c>
      <c r="D20507" s="2"/>
    </row>
    <row r="20508" spans="1:4" x14ac:dyDescent="0.25">
      <c r="A20508" s="2">
        <v>540</v>
      </c>
      <c r="B20508">
        <v>22581</v>
      </c>
      <c r="C20508" s="3">
        <v>531.69575999999995</v>
      </c>
      <c r="D20508" s="2"/>
    </row>
    <row r="20509" spans="1:4" x14ac:dyDescent="0.25">
      <c r="A20509" s="2">
        <v>540</v>
      </c>
      <c r="B20509">
        <v>22582</v>
      </c>
      <c r="C20509" s="3">
        <v>2031.524848</v>
      </c>
      <c r="D20509" s="2"/>
    </row>
    <row r="20510" spans="1:4" x14ac:dyDescent="0.25">
      <c r="A20510" s="2">
        <v>540</v>
      </c>
      <c r="B20510">
        <v>22583</v>
      </c>
      <c r="C20510" s="3">
        <v>3071.6918260000002</v>
      </c>
      <c r="D20510" s="2"/>
    </row>
    <row r="20511" spans="1:4" x14ac:dyDescent="0.25">
      <c r="A20511" s="2">
        <v>540</v>
      </c>
      <c r="B20511">
        <v>22584</v>
      </c>
      <c r="C20511" s="3">
        <v>3802.8339489999998</v>
      </c>
      <c r="D20511" s="2"/>
    </row>
    <row r="20512" spans="1:4" x14ac:dyDescent="0.25">
      <c r="A20512" s="2">
        <v>540</v>
      </c>
      <c r="B20512">
        <v>22585</v>
      </c>
      <c r="C20512" s="3">
        <v>1823.6614099999999</v>
      </c>
      <c r="D20512" s="2"/>
    </row>
    <row r="20513" spans="1:4" x14ac:dyDescent="0.25">
      <c r="A20513" s="2">
        <v>540</v>
      </c>
      <c r="B20513">
        <v>22586</v>
      </c>
      <c r="C20513" s="3">
        <v>674.47008100000005</v>
      </c>
      <c r="D20513" s="2"/>
    </row>
    <row r="20514" spans="1:4" x14ac:dyDescent="0.25">
      <c r="A20514" s="2">
        <v>540</v>
      </c>
      <c r="B20514">
        <v>22587</v>
      </c>
      <c r="C20514" s="3">
        <v>10531.132428999999</v>
      </c>
      <c r="D20514" s="2"/>
    </row>
    <row r="20515" spans="1:4" x14ac:dyDescent="0.25">
      <c r="A20515" s="2">
        <v>540</v>
      </c>
      <c r="B20515">
        <v>22588</v>
      </c>
      <c r="C20515" s="3">
        <v>1298.975897</v>
      </c>
      <c r="D20515" s="2"/>
    </row>
    <row r="20516" spans="1:4" x14ac:dyDescent="0.25">
      <c r="A20516" s="2">
        <v>540</v>
      </c>
      <c r="B20516">
        <v>22590</v>
      </c>
      <c r="C20516" s="3">
        <v>1024.0499259999999</v>
      </c>
      <c r="D20516" s="2"/>
    </row>
    <row r="20517" spans="1:4" x14ac:dyDescent="0.25">
      <c r="A20517" s="2">
        <v>540</v>
      </c>
      <c r="B20517">
        <v>22591</v>
      </c>
      <c r="C20517" s="3">
        <v>5718.1402019999996</v>
      </c>
      <c r="D20517" s="2"/>
    </row>
    <row r="20518" spans="1:4" x14ac:dyDescent="0.25">
      <c r="A20518" s="2">
        <v>540</v>
      </c>
      <c r="B20518">
        <v>22593</v>
      </c>
      <c r="C20518" s="3">
        <v>1976.7742840000001</v>
      </c>
      <c r="D20518" s="2"/>
    </row>
    <row r="20519" spans="1:4" x14ac:dyDescent="0.25">
      <c r="A20519" s="2">
        <v>540</v>
      </c>
      <c r="B20519">
        <v>22594</v>
      </c>
      <c r="C20519" s="3">
        <v>1087.567417</v>
      </c>
      <c r="D20519" s="2"/>
    </row>
    <row r="20520" spans="1:4" x14ac:dyDescent="0.25">
      <c r="A20520" s="2">
        <v>540</v>
      </c>
      <c r="B20520">
        <v>22595</v>
      </c>
      <c r="C20520" s="3">
        <v>2139.6699819999999</v>
      </c>
      <c r="D20520" s="2"/>
    </row>
    <row r="20521" spans="1:4" x14ac:dyDescent="0.25">
      <c r="A20521" s="2">
        <v>540</v>
      </c>
      <c r="B20521">
        <v>22596</v>
      </c>
      <c r="C20521" s="3">
        <v>0</v>
      </c>
      <c r="D20521" s="2"/>
    </row>
    <row r="20522" spans="1:4" x14ac:dyDescent="0.25">
      <c r="A20522" s="2">
        <v>540</v>
      </c>
      <c r="B20522">
        <v>22597</v>
      </c>
      <c r="C20522" s="3">
        <v>248.34415799999999</v>
      </c>
      <c r="D20522" s="2"/>
    </row>
    <row r="20523" spans="1:4" x14ac:dyDescent="0.25">
      <c r="A20523" s="2">
        <v>540</v>
      </c>
      <c r="B20523">
        <v>22598</v>
      </c>
      <c r="C20523" s="3">
        <v>475.03323</v>
      </c>
      <c r="D20523" s="2"/>
    </row>
    <row r="20524" spans="1:4" x14ac:dyDescent="0.25">
      <c r="A20524" s="2">
        <v>540</v>
      </c>
      <c r="B20524">
        <v>22599</v>
      </c>
      <c r="C20524" s="3">
        <v>183.25853000000001</v>
      </c>
      <c r="D20524" s="2"/>
    </row>
    <row r="20525" spans="1:4" x14ac:dyDescent="0.25">
      <c r="A20525" s="2">
        <v>540</v>
      </c>
      <c r="B20525">
        <v>22600</v>
      </c>
      <c r="C20525" s="3">
        <v>6264.4605540000002</v>
      </c>
      <c r="D20525" s="2"/>
    </row>
    <row r="20526" spans="1:4" x14ac:dyDescent="0.25">
      <c r="A20526" s="2">
        <v>540</v>
      </c>
      <c r="B20526">
        <v>22601</v>
      </c>
      <c r="C20526" s="3">
        <v>8249.5308779999996</v>
      </c>
      <c r="D20526" s="2"/>
    </row>
    <row r="20527" spans="1:4" x14ac:dyDescent="0.25">
      <c r="A20527" s="2">
        <v>540</v>
      </c>
      <c r="B20527">
        <v>22602</v>
      </c>
      <c r="C20527" s="3">
        <v>2084.524895</v>
      </c>
      <c r="D20527" s="2"/>
    </row>
    <row r="20528" spans="1:4" x14ac:dyDescent="0.25">
      <c r="A20528" s="2">
        <v>540</v>
      </c>
      <c r="B20528">
        <v>22603</v>
      </c>
      <c r="C20528" s="3">
        <v>3757.2052829999998</v>
      </c>
      <c r="D20528" s="2"/>
    </row>
    <row r="20529" spans="1:4" x14ac:dyDescent="0.25">
      <c r="A20529" s="2">
        <v>540</v>
      </c>
      <c r="B20529">
        <v>22604</v>
      </c>
      <c r="C20529" s="3">
        <v>1677.4047760000001</v>
      </c>
      <c r="D20529" s="2"/>
    </row>
    <row r="20530" spans="1:4" x14ac:dyDescent="0.25">
      <c r="A20530" s="2">
        <v>540</v>
      </c>
      <c r="B20530">
        <v>22605</v>
      </c>
      <c r="C20530" s="3">
        <v>2474.5331249999999</v>
      </c>
      <c r="D20530" s="2"/>
    </row>
    <row r="20531" spans="1:4" x14ac:dyDescent="0.25">
      <c r="A20531" s="2">
        <v>540</v>
      </c>
      <c r="B20531">
        <v>22606</v>
      </c>
      <c r="C20531" s="3">
        <v>2892.9940069999998</v>
      </c>
      <c r="D20531" s="2"/>
    </row>
    <row r="20532" spans="1:4" x14ac:dyDescent="0.25">
      <c r="A20532" s="2">
        <v>540</v>
      </c>
      <c r="B20532">
        <v>22607</v>
      </c>
      <c r="C20532" s="3">
        <v>14460.035302</v>
      </c>
      <c r="D20532" s="2"/>
    </row>
    <row r="20533" spans="1:4" x14ac:dyDescent="0.25">
      <c r="A20533" s="2">
        <v>540</v>
      </c>
      <c r="B20533">
        <v>22608</v>
      </c>
      <c r="C20533" s="3">
        <v>2402.4437809999999</v>
      </c>
      <c r="D20533" s="2"/>
    </row>
    <row r="20534" spans="1:4" x14ac:dyDescent="0.25">
      <c r="A20534" s="2">
        <v>540</v>
      </c>
      <c r="B20534">
        <v>22609</v>
      </c>
      <c r="C20534" s="3">
        <v>4783.3089060000002</v>
      </c>
      <c r="D20534" s="2"/>
    </row>
    <row r="20535" spans="1:4" x14ac:dyDescent="0.25">
      <c r="A20535" s="2">
        <v>540</v>
      </c>
      <c r="B20535">
        <v>22610</v>
      </c>
      <c r="C20535" s="3">
        <v>6870.5509940000002</v>
      </c>
      <c r="D20535" s="2"/>
    </row>
    <row r="20536" spans="1:4" x14ac:dyDescent="0.25">
      <c r="A20536" s="2">
        <v>540</v>
      </c>
      <c r="B20536">
        <v>22611</v>
      </c>
      <c r="C20536" s="3">
        <v>3297.996635</v>
      </c>
      <c r="D20536" s="2"/>
    </row>
    <row r="20537" spans="1:4" x14ac:dyDescent="0.25">
      <c r="A20537" s="2">
        <v>540</v>
      </c>
      <c r="B20537">
        <v>22613</v>
      </c>
      <c r="C20537" s="3">
        <v>2675.6821220000002</v>
      </c>
      <c r="D20537" s="2"/>
    </row>
    <row r="20538" spans="1:4" x14ac:dyDescent="0.25">
      <c r="A20538" s="2">
        <v>540</v>
      </c>
      <c r="B20538">
        <v>22614</v>
      </c>
      <c r="C20538" s="3">
        <v>13652.439328</v>
      </c>
      <c r="D20538" s="2"/>
    </row>
    <row r="20539" spans="1:4" x14ac:dyDescent="0.25">
      <c r="A20539" s="2">
        <v>540</v>
      </c>
      <c r="B20539">
        <v>22615</v>
      </c>
      <c r="C20539" s="3">
        <v>34.706428000000002</v>
      </c>
      <c r="D20539" s="2"/>
    </row>
    <row r="20540" spans="1:4" x14ac:dyDescent="0.25">
      <c r="A20540" s="2">
        <v>540</v>
      </c>
      <c r="B20540">
        <v>22616</v>
      </c>
      <c r="C20540" s="3">
        <v>3782.7460249999999</v>
      </c>
      <c r="D20540" s="2"/>
    </row>
    <row r="20541" spans="1:4" x14ac:dyDescent="0.25">
      <c r="A20541" s="2">
        <v>540</v>
      </c>
      <c r="B20541">
        <v>22618</v>
      </c>
      <c r="C20541" s="3">
        <v>1859.9907820000001</v>
      </c>
      <c r="D20541" s="2"/>
    </row>
    <row r="20542" spans="1:4" x14ac:dyDescent="0.25">
      <c r="A20542" s="2">
        <v>540</v>
      </c>
      <c r="B20542">
        <v>22619</v>
      </c>
      <c r="C20542" s="3">
        <v>12092.520506999999</v>
      </c>
      <c r="D20542" s="2"/>
    </row>
    <row r="20543" spans="1:4" x14ac:dyDescent="0.25">
      <c r="A20543" s="2">
        <v>540</v>
      </c>
      <c r="B20543">
        <v>22620</v>
      </c>
      <c r="C20543" s="3">
        <v>23307.387212000001</v>
      </c>
      <c r="D20543" s="2"/>
    </row>
    <row r="20544" spans="1:4" x14ac:dyDescent="0.25">
      <c r="A20544" s="2">
        <v>540</v>
      </c>
      <c r="B20544">
        <v>22621</v>
      </c>
      <c r="C20544" s="3">
        <v>4171.0602920000001</v>
      </c>
      <c r="D20544" s="2"/>
    </row>
    <row r="20545" spans="1:4" x14ac:dyDescent="0.25">
      <c r="A20545" s="2">
        <v>540</v>
      </c>
      <c r="B20545">
        <v>22622</v>
      </c>
      <c r="C20545" s="3">
        <v>1666.796795</v>
      </c>
      <c r="D20545" s="2"/>
    </row>
    <row r="20546" spans="1:4" x14ac:dyDescent="0.25">
      <c r="A20546" s="2">
        <v>540</v>
      </c>
      <c r="B20546">
        <v>22624</v>
      </c>
      <c r="C20546" s="3">
        <v>2112.6885609999999</v>
      </c>
      <c r="D20546" s="2"/>
    </row>
    <row r="20547" spans="1:4" x14ac:dyDescent="0.25">
      <c r="A20547" s="2">
        <v>540</v>
      </c>
      <c r="B20547">
        <v>22625</v>
      </c>
      <c r="C20547" s="3">
        <v>2642.3092940000001</v>
      </c>
      <c r="D20547" s="2"/>
    </row>
    <row r="20548" spans="1:4" x14ac:dyDescent="0.25">
      <c r="A20548" s="2">
        <v>540</v>
      </c>
      <c r="B20548">
        <v>22626</v>
      </c>
      <c r="C20548" s="3">
        <v>368.53832399999999</v>
      </c>
      <c r="D20548" s="2"/>
    </row>
    <row r="20549" spans="1:4" x14ac:dyDescent="0.25">
      <c r="A20549" s="2">
        <v>540</v>
      </c>
      <c r="B20549">
        <v>22627</v>
      </c>
      <c r="C20549" s="3">
        <v>11722.854508</v>
      </c>
      <c r="D20549" s="2"/>
    </row>
    <row r="20550" spans="1:4" x14ac:dyDescent="0.25">
      <c r="A20550" s="2">
        <v>540</v>
      </c>
      <c r="B20550">
        <v>22628</v>
      </c>
      <c r="C20550" s="3">
        <v>8919.1750080000002</v>
      </c>
      <c r="D20550" s="2"/>
    </row>
    <row r="20551" spans="1:4" x14ac:dyDescent="0.25">
      <c r="A20551" s="2">
        <v>540</v>
      </c>
      <c r="B20551">
        <v>22629</v>
      </c>
      <c r="C20551" s="3">
        <v>1123.0504920000001</v>
      </c>
      <c r="D20551" s="2"/>
    </row>
    <row r="20552" spans="1:4" x14ac:dyDescent="0.25">
      <c r="A20552" s="2">
        <v>540</v>
      </c>
      <c r="B20552">
        <v>22630</v>
      </c>
      <c r="C20552" s="3">
        <v>312.30560800000001</v>
      </c>
      <c r="D20552" s="2"/>
    </row>
    <row r="20553" spans="1:4" x14ac:dyDescent="0.25">
      <c r="A20553" s="2">
        <v>540</v>
      </c>
      <c r="B20553">
        <v>22631</v>
      </c>
      <c r="C20553" s="3">
        <v>1379.359361</v>
      </c>
      <c r="D20553" s="2"/>
    </row>
    <row r="20554" spans="1:4" x14ac:dyDescent="0.25">
      <c r="A20554" s="2">
        <v>540</v>
      </c>
      <c r="B20554">
        <v>22632</v>
      </c>
      <c r="C20554" s="3">
        <v>590.25199299999997</v>
      </c>
      <c r="D20554" s="2"/>
    </row>
    <row r="20555" spans="1:4" x14ac:dyDescent="0.25">
      <c r="A20555" s="2">
        <v>540</v>
      </c>
      <c r="B20555">
        <v>22633</v>
      </c>
      <c r="C20555" s="3">
        <v>29854.686755999999</v>
      </c>
      <c r="D20555" s="2"/>
    </row>
    <row r="20556" spans="1:4" x14ac:dyDescent="0.25">
      <c r="A20556" s="2">
        <v>540</v>
      </c>
      <c r="B20556">
        <v>22635</v>
      </c>
      <c r="C20556" s="3">
        <v>612.29351599999995</v>
      </c>
      <c r="D20556" s="2"/>
    </row>
    <row r="20557" spans="1:4" x14ac:dyDescent="0.25">
      <c r="A20557" s="2">
        <v>540</v>
      </c>
      <c r="B20557">
        <v>22636</v>
      </c>
      <c r="C20557" s="3">
        <v>14637.225050999999</v>
      </c>
      <c r="D20557" s="2"/>
    </row>
    <row r="20558" spans="1:4" x14ac:dyDescent="0.25">
      <c r="A20558" s="2">
        <v>540</v>
      </c>
      <c r="B20558">
        <v>22638</v>
      </c>
      <c r="C20558" s="3">
        <v>13342.195397</v>
      </c>
      <c r="D20558" s="2"/>
    </row>
    <row r="20559" spans="1:4" x14ac:dyDescent="0.25">
      <c r="A20559" s="2">
        <v>540</v>
      </c>
      <c r="B20559">
        <v>22640</v>
      </c>
      <c r="C20559" s="3">
        <v>14502.701026000001</v>
      </c>
      <c r="D20559" s="2"/>
    </row>
    <row r="20560" spans="1:4" x14ac:dyDescent="0.25">
      <c r="A20560" s="2">
        <v>540</v>
      </c>
      <c r="B20560">
        <v>22641</v>
      </c>
      <c r="C20560" s="3">
        <v>6944.1378409999998</v>
      </c>
      <c r="D20560" s="2"/>
    </row>
    <row r="20561" spans="1:4" x14ac:dyDescent="0.25">
      <c r="A20561" s="2">
        <v>540</v>
      </c>
      <c r="B20561">
        <v>22642</v>
      </c>
      <c r="C20561" s="3">
        <v>0</v>
      </c>
      <c r="D20561" s="2"/>
    </row>
    <row r="20562" spans="1:4" x14ac:dyDescent="0.25">
      <c r="A20562" s="2">
        <v>540</v>
      </c>
      <c r="B20562">
        <v>22643</v>
      </c>
      <c r="C20562" s="3">
        <v>370.28741300000002</v>
      </c>
      <c r="D20562" s="2"/>
    </row>
    <row r="20563" spans="1:4" x14ac:dyDescent="0.25">
      <c r="A20563" s="2">
        <v>540</v>
      </c>
      <c r="B20563">
        <v>22644</v>
      </c>
      <c r="C20563" s="3">
        <v>6716.6222889999999</v>
      </c>
      <c r="D20563" s="2"/>
    </row>
    <row r="20564" spans="1:4" x14ac:dyDescent="0.25">
      <c r="A20564" s="2">
        <v>540</v>
      </c>
      <c r="B20564">
        <v>22645</v>
      </c>
      <c r="C20564" s="3">
        <v>23884.806173000001</v>
      </c>
      <c r="D20564" s="2"/>
    </row>
    <row r="20565" spans="1:4" x14ac:dyDescent="0.25">
      <c r="A20565" s="2">
        <v>540</v>
      </c>
      <c r="B20565">
        <v>22646</v>
      </c>
      <c r="C20565" s="3">
        <v>1182.774705</v>
      </c>
      <c r="D20565" s="2"/>
    </row>
    <row r="20566" spans="1:4" x14ac:dyDescent="0.25">
      <c r="A20566" s="2">
        <v>540</v>
      </c>
      <c r="B20566">
        <v>22647</v>
      </c>
      <c r="C20566" s="3">
        <v>13391.234578</v>
      </c>
      <c r="D20566" s="2"/>
    </row>
    <row r="20567" spans="1:4" x14ac:dyDescent="0.25">
      <c r="A20567" s="2">
        <v>540</v>
      </c>
      <c r="B20567">
        <v>22648</v>
      </c>
      <c r="C20567" s="3">
        <v>13769.10039</v>
      </c>
      <c r="D20567" s="2"/>
    </row>
    <row r="20568" spans="1:4" x14ac:dyDescent="0.25">
      <c r="A20568" s="2">
        <v>540</v>
      </c>
      <c r="B20568">
        <v>22654</v>
      </c>
      <c r="C20568" s="3">
        <v>20596.517015000001</v>
      </c>
      <c r="D20568" s="2"/>
    </row>
    <row r="20569" spans="1:4" x14ac:dyDescent="0.25">
      <c r="A20569" s="2">
        <v>540</v>
      </c>
      <c r="B20569">
        <v>22655</v>
      </c>
      <c r="C20569" s="3">
        <v>21223.452093</v>
      </c>
      <c r="D20569" s="2"/>
    </row>
    <row r="20570" spans="1:4" x14ac:dyDescent="0.25">
      <c r="A20570" s="2">
        <v>540</v>
      </c>
      <c r="B20570">
        <v>22657</v>
      </c>
      <c r="C20570" s="3">
        <v>4842.2053450000003</v>
      </c>
      <c r="D20570" s="2"/>
    </row>
    <row r="20571" spans="1:4" x14ac:dyDescent="0.25">
      <c r="A20571" s="2">
        <v>540</v>
      </c>
      <c r="B20571">
        <v>22658</v>
      </c>
      <c r="C20571" s="3">
        <v>586.58823600000005</v>
      </c>
      <c r="D20571" s="2"/>
    </row>
    <row r="20572" spans="1:4" x14ac:dyDescent="0.25">
      <c r="A20572" s="2">
        <v>540</v>
      </c>
      <c r="B20572">
        <v>22659</v>
      </c>
      <c r="C20572" s="3">
        <v>85.439357999999999</v>
      </c>
      <c r="D20572" s="2"/>
    </row>
    <row r="20573" spans="1:4" x14ac:dyDescent="0.25">
      <c r="A20573" s="2">
        <v>540</v>
      </c>
      <c r="B20573">
        <v>22661</v>
      </c>
      <c r="C20573" s="3">
        <v>4847.9737619999996</v>
      </c>
      <c r="D20573" s="2"/>
    </row>
    <row r="20574" spans="1:4" x14ac:dyDescent="0.25">
      <c r="A20574" s="2">
        <v>540</v>
      </c>
      <c r="B20574">
        <v>22663</v>
      </c>
      <c r="C20574" s="3">
        <v>23597.219756999999</v>
      </c>
      <c r="D20574" s="2"/>
    </row>
    <row r="20575" spans="1:4" x14ac:dyDescent="0.25">
      <c r="A20575" s="2">
        <v>540</v>
      </c>
      <c r="B20575">
        <v>22664</v>
      </c>
      <c r="C20575" s="3">
        <v>2248.6164039999999</v>
      </c>
      <c r="D20575" s="2"/>
    </row>
    <row r="20576" spans="1:4" x14ac:dyDescent="0.25">
      <c r="A20576" s="2">
        <v>540</v>
      </c>
      <c r="B20576">
        <v>22665</v>
      </c>
      <c r="C20576" s="3">
        <v>13198.9527</v>
      </c>
      <c r="D20576" s="2"/>
    </row>
    <row r="20577" spans="1:4" x14ac:dyDescent="0.25">
      <c r="A20577" s="2">
        <v>540</v>
      </c>
      <c r="B20577">
        <v>22667</v>
      </c>
      <c r="C20577" s="3">
        <v>9588.5958850000006</v>
      </c>
      <c r="D20577" s="2"/>
    </row>
    <row r="20578" spans="1:4" x14ac:dyDescent="0.25">
      <c r="A20578" s="2">
        <v>540</v>
      </c>
      <c r="B20578">
        <v>22668</v>
      </c>
      <c r="C20578" s="3">
        <v>73.109598000000005</v>
      </c>
      <c r="D20578" s="2"/>
    </row>
    <row r="20579" spans="1:4" x14ac:dyDescent="0.25">
      <c r="A20579" s="2">
        <v>540</v>
      </c>
      <c r="B20579">
        <v>22669</v>
      </c>
      <c r="C20579" s="3">
        <v>1828.754083</v>
      </c>
      <c r="D20579" s="2"/>
    </row>
    <row r="20580" spans="1:4" x14ac:dyDescent="0.25">
      <c r="A20580" s="2">
        <v>540</v>
      </c>
      <c r="B20580">
        <v>22670</v>
      </c>
      <c r="C20580" s="3">
        <v>722.75099999999998</v>
      </c>
      <c r="D20580" s="2"/>
    </row>
    <row r="20581" spans="1:4" x14ac:dyDescent="0.25">
      <c r="A20581" s="2">
        <v>540</v>
      </c>
      <c r="B20581">
        <v>22671</v>
      </c>
      <c r="C20581" s="3">
        <v>5518.407948</v>
      </c>
      <c r="D20581" s="2"/>
    </row>
    <row r="20582" spans="1:4" x14ac:dyDescent="0.25">
      <c r="A20582" s="2">
        <v>540</v>
      </c>
      <c r="B20582">
        <v>22672</v>
      </c>
      <c r="C20582" s="3">
        <v>15816.991400000001</v>
      </c>
      <c r="D20582" s="2"/>
    </row>
    <row r="20583" spans="1:4" x14ac:dyDescent="0.25">
      <c r="A20583" s="2">
        <v>540</v>
      </c>
      <c r="B20583">
        <v>22673</v>
      </c>
      <c r="C20583" s="3">
        <v>14005.005781</v>
      </c>
      <c r="D20583" s="2"/>
    </row>
    <row r="20584" spans="1:4" x14ac:dyDescent="0.25">
      <c r="A20584" s="2">
        <v>540</v>
      </c>
      <c r="B20584">
        <v>22674</v>
      </c>
      <c r="C20584" s="3">
        <v>13669.841253000001</v>
      </c>
      <c r="D20584" s="2"/>
    </row>
    <row r="20585" spans="1:4" x14ac:dyDescent="0.25">
      <c r="A20585" s="2">
        <v>540</v>
      </c>
      <c r="B20585">
        <v>22675</v>
      </c>
      <c r="C20585" s="3">
        <v>5661.6126619999995</v>
      </c>
      <c r="D20585" s="2"/>
    </row>
    <row r="20586" spans="1:4" x14ac:dyDescent="0.25">
      <c r="A20586" s="2">
        <v>540</v>
      </c>
      <c r="B20586">
        <v>22676</v>
      </c>
      <c r="C20586" s="3">
        <v>5780.0679579999996</v>
      </c>
      <c r="D20586" s="2"/>
    </row>
    <row r="20587" spans="1:4" x14ac:dyDescent="0.25">
      <c r="A20587" s="2">
        <v>540</v>
      </c>
      <c r="B20587">
        <v>22677</v>
      </c>
      <c r="C20587" s="3">
        <v>8544.3273790000003</v>
      </c>
      <c r="D20587" s="2"/>
    </row>
    <row r="20588" spans="1:4" x14ac:dyDescent="0.25">
      <c r="A20588" s="2">
        <v>540</v>
      </c>
      <c r="B20588">
        <v>22678</v>
      </c>
      <c r="C20588" s="3">
        <v>3.8261630000000002</v>
      </c>
      <c r="D20588" s="2"/>
    </row>
    <row r="20589" spans="1:4" x14ac:dyDescent="0.25">
      <c r="A20589" s="2">
        <v>540</v>
      </c>
      <c r="B20589">
        <v>22679</v>
      </c>
      <c r="C20589" s="3">
        <v>2680.8608429999999</v>
      </c>
      <c r="D20589" s="2"/>
    </row>
    <row r="20590" spans="1:4" x14ac:dyDescent="0.25">
      <c r="A20590" s="2">
        <v>540</v>
      </c>
      <c r="B20590">
        <v>22680</v>
      </c>
      <c r="C20590" s="3">
        <v>8157.4468100000004</v>
      </c>
      <c r="D20590" s="2"/>
    </row>
    <row r="20591" spans="1:4" x14ac:dyDescent="0.25">
      <c r="A20591" s="2">
        <v>540</v>
      </c>
      <c r="B20591">
        <v>22681</v>
      </c>
      <c r="C20591" s="3">
        <v>3270.283602</v>
      </c>
      <c r="D20591" s="2"/>
    </row>
    <row r="20592" spans="1:4" x14ac:dyDescent="0.25">
      <c r="A20592" s="2">
        <v>540</v>
      </c>
      <c r="B20592">
        <v>22682</v>
      </c>
      <c r="C20592" s="3">
        <v>0</v>
      </c>
      <c r="D20592" s="2"/>
    </row>
    <row r="20593" spans="1:4" x14ac:dyDescent="0.25">
      <c r="A20593" s="2">
        <v>540</v>
      </c>
      <c r="B20593">
        <v>22683</v>
      </c>
      <c r="C20593" s="3">
        <v>3172.595491</v>
      </c>
      <c r="D20593" s="2"/>
    </row>
    <row r="20594" spans="1:4" x14ac:dyDescent="0.25">
      <c r="A20594" s="2">
        <v>540</v>
      </c>
      <c r="B20594">
        <v>22684</v>
      </c>
      <c r="C20594" s="3">
        <v>4735.231057</v>
      </c>
      <c r="D20594" s="2"/>
    </row>
    <row r="20595" spans="1:4" x14ac:dyDescent="0.25">
      <c r="A20595" s="2">
        <v>540</v>
      </c>
      <c r="B20595">
        <v>22685</v>
      </c>
      <c r="C20595" s="3">
        <v>4567.6257139999998</v>
      </c>
      <c r="D20595" s="2"/>
    </row>
    <row r="20596" spans="1:4" x14ac:dyDescent="0.25">
      <c r="A20596" s="2">
        <v>540</v>
      </c>
      <c r="B20596">
        <v>22687</v>
      </c>
      <c r="C20596" s="3">
        <v>4979.2135710000002</v>
      </c>
      <c r="D20596" s="2"/>
    </row>
    <row r="20597" spans="1:4" x14ac:dyDescent="0.25">
      <c r="A20597" s="2">
        <v>540</v>
      </c>
      <c r="B20597">
        <v>22688</v>
      </c>
      <c r="C20597" s="3">
        <v>4815.9876809999996</v>
      </c>
      <c r="D20597" s="2"/>
    </row>
    <row r="20598" spans="1:4" x14ac:dyDescent="0.25">
      <c r="A20598" s="2">
        <v>540</v>
      </c>
      <c r="B20598">
        <v>22690</v>
      </c>
      <c r="C20598" s="3">
        <v>14.630266000000001</v>
      </c>
      <c r="D20598" s="2"/>
    </row>
    <row r="20599" spans="1:4" x14ac:dyDescent="0.25">
      <c r="A20599" s="2">
        <v>540</v>
      </c>
      <c r="B20599">
        <v>22692</v>
      </c>
      <c r="C20599" s="3">
        <v>19340.155089</v>
      </c>
      <c r="D20599" s="2"/>
    </row>
    <row r="20600" spans="1:4" x14ac:dyDescent="0.25">
      <c r="A20600" s="2">
        <v>540</v>
      </c>
      <c r="B20600">
        <v>22693</v>
      </c>
      <c r="C20600" s="3">
        <v>19031.120433</v>
      </c>
      <c r="D20600" s="2"/>
    </row>
    <row r="20601" spans="1:4" x14ac:dyDescent="0.25">
      <c r="A20601" s="2">
        <v>540</v>
      </c>
      <c r="B20601">
        <v>22694</v>
      </c>
      <c r="C20601" s="3">
        <v>19095.877538000001</v>
      </c>
      <c r="D20601" s="2"/>
    </row>
    <row r="20602" spans="1:4" x14ac:dyDescent="0.25">
      <c r="A20602" s="2">
        <v>540</v>
      </c>
      <c r="B20602">
        <v>22695</v>
      </c>
      <c r="C20602" s="3">
        <v>18825.355514999999</v>
      </c>
      <c r="D20602" s="2"/>
    </row>
    <row r="20603" spans="1:4" x14ac:dyDescent="0.25">
      <c r="A20603" s="2">
        <v>540</v>
      </c>
      <c r="B20603">
        <v>22696</v>
      </c>
      <c r="C20603" s="3">
        <v>6087.3024400000004</v>
      </c>
      <c r="D20603" s="2"/>
    </row>
    <row r="20604" spans="1:4" x14ac:dyDescent="0.25">
      <c r="A20604" s="2">
        <v>540</v>
      </c>
      <c r="B20604">
        <v>22697</v>
      </c>
      <c r="C20604" s="3">
        <v>3242.1991349999998</v>
      </c>
      <c r="D20604" s="2"/>
    </row>
    <row r="20605" spans="1:4" x14ac:dyDescent="0.25">
      <c r="A20605" s="2">
        <v>540</v>
      </c>
      <c r="B20605">
        <v>22698</v>
      </c>
      <c r="C20605" s="3">
        <v>4043.9167990000001</v>
      </c>
      <c r="D20605" s="2"/>
    </row>
    <row r="20606" spans="1:4" x14ac:dyDescent="0.25">
      <c r="A20606" s="2">
        <v>540</v>
      </c>
      <c r="B20606">
        <v>22699</v>
      </c>
      <c r="C20606" s="3">
        <v>3776.0399430000002</v>
      </c>
      <c r="D20606" s="2"/>
    </row>
    <row r="20607" spans="1:4" x14ac:dyDescent="0.25">
      <c r="A20607" s="2">
        <v>540</v>
      </c>
      <c r="B20607">
        <v>22700</v>
      </c>
      <c r="C20607" s="3">
        <v>1422.634006</v>
      </c>
      <c r="D20607" s="2"/>
    </row>
    <row r="20608" spans="1:4" x14ac:dyDescent="0.25">
      <c r="A20608" s="2">
        <v>540</v>
      </c>
      <c r="B20608">
        <v>22701</v>
      </c>
      <c r="C20608" s="3">
        <v>4274.7645540000003</v>
      </c>
      <c r="D20608" s="2"/>
    </row>
    <row r="20609" spans="1:4" x14ac:dyDescent="0.25">
      <c r="A20609" s="2">
        <v>540</v>
      </c>
      <c r="B20609">
        <v>22702</v>
      </c>
      <c r="C20609" s="3">
        <v>23060.085397999999</v>
      </c>
      <c r="D20609" s="2"/>
    </row>
    <row r="20610" spans="1:4" x14ac:dyDescent="0.25">
      <c r="A20610" s="2">
        <v>540</v>
      </c>
      <c r="B20610">
        <v>22703</v>
      </c>
      <c r="C20610" s="3">
        <v>22835.892907000001</v>
      </c>
      <c r="D20610" s="2"/>
    </row>
    <row r="20611" spans="1:4" x14ac:dyDescent="0.25">
      <c r="A20611" s="2">
        <v>540</v>
      </c>
      <c r="B20611">
        <v>22704</v>
      </c>
      <c r="C20611" s="3">
        <v>1336.956987</v>
      </c>
      <c r="D20611" s="2"/>
    </row>
    <row r="20612" spans="1:4" x14ac:dyDescent="0.25">
      <c r="A20612" s="2">
        <v>540</v>
      </c>
      <c r="B20612">
        <v>22705</v>
      </c>
      <c r="C20612" s="3">
        <v>7029.9564010000004</v>
      </c>
      <c r="D20612" s="2"/>
    </row>
    <row r="20613" spans="1:4" x14ac:dyDescent="0.25">
      <c r="A20613" s="2">
        <v>540</v>
      </c>
      <c r="B20613">
        <v>22706</v>
      </c>
      <c r="C20613" s="3">
        <v>6853.0699279999999</v>
      </c>
      <c r="D20613" s="2"/>
    </row>
    <row r="20614" spans="1:4" x14ac:dyDescent="0.25">
      <c r="A20614" s="2">
        <v>540</v>
      </c>
      <c r="B20614">
        <v>22707</v>
      </c>
      <c r="C20614" s="3">
        <v>7095.9392889999999</v>
      </c>
      <c r="D20614" s="2"/>
    </row>
    <row r="20615" spans="1:4" x14ac:dyDescent="0.25">
      <c r="A20615" s="2">
        <v>540</v>
      </c>
      <c r="B20615">
        <v>22708</v>
      </c>
      <c r="C20615" s="3">
        <v>1311.013383</v>
      </c>
      <c r="D20615" s="2"/>
    </row>
    <row r="20616" spans="1:4" x14ac:dyDescent="0.25">
      <c r="A20616" s="2">
        <v>540</v>
      </c>
      <c r="B20616">
        <v>22709</v>
      </c>
      <c r="C20616" s="3">
        <v>2001.8430289999999</v>
      </c>
      <c r="D20616" s="2"/>
    </row>
    <row r="20617" spans="1:4" x14ac:dyDescent="0.25">
      <c r="A20617" s="2">
        <v>540</v>
      </c>
      <c r="B20617">
        <v>22710</v>
      </c>
      <c r="C20617" s="3">
        <v>2823.6407450000002</v>
      </c>
      <c r="D20617" s="2"/>
    </row>
    <row r="20618" spans="1:4" x14ac:dyDescent="0.25">
      <c r="A20618" s="2">
        <v>540</v>
      </c>
      <c r="B20618">
        <v>22711</v>
      </c>
      <c r="C20618" s="3">
        <v>254.77973</v>
      </c>
      <c r="D20618" s="2"/>
    </row>
    <row r="20619" spans="1:4" x14ac:dyDescent="0.25">
      <c r="A20619" s="2">
        <v>540</v>
      </c>
      <c r="B20619">
        <v>22712</v>
      </c>
      <c r="C20619" s="3">
        <v>2106.1928800000001</v>
      </c>
      <c r="D20619" s="2"/>
    </row>
    <row r="20620" spans="1:4" x14ac:dyDescent="0.25">
      <c r="A20620" s="2">
        <v>540</v>
      </c>
      <c r="B20620">
        <v>22713</v>
      </c>
      <c r="C20620" s="3">
        <v>1913.7754890000001</v>
      </c>
      <c r="D20620" s="2"/>
    </row>
    <row r="20621" spans="1:4" x14ac:dyDescent="0.25">
      <c r="A20621" s="2">
        <v>540</v>
      </c>
      <c r="B20621">
        <v>22714</v>
      </c>
      <c r="C20621" s="3">
        <v>328.87064299999997</v>
      </c>
      <c r="D20621" s="2"/>
    </row>
    <row r="20622" spans="1:4" x14ac:dyDescent="0.25">
      <c r="A20622" s="2">
        <v>540</v>
      </c>
      <c r="B20622">
        <v>22715</v>
      </c>
      <c r="C20622" s="3">
        <v>75035.410686999996</v>
      </c>
      <c r="D20622" s="2"/>
    </row>
    <row r="20623" spans="1:4" x14ac:dyDescent="0.25">
      <c r="A20623" s="2">
        <v>540</v>
      </c>
      <c r="B20623">
        <v>22716</v>
      </c>
      <c r="C20623" s="3">
        <v>73166.471292999995</v>
      </c>
      <c r="D20623" s="2"/>
    </row>
    <row r="20624" spans="1:4" x14ac:dyDescent="0.25">
      <c r="A20624" s="2">
        <v>540</v>
      </c>
      <c r="B20624">
        <v>22717</v>
      </c>
      <c r="C20624" s="3">
        <v>2321.6171599999998</v>
      </c>
      <c r="D20624" s="2"/>
    </row>
    <row r="20625" spans="1:4" x14ac:dyDescent="0.25">
      <c r="A20625" s="2">
        <v>540</v>
      </c>
      <c r="B20625">
        <v>22718</v>
      </c>
      <c r="C20625" s="3">
        <v>2457.9349510000002</v>
      </c>
      <c r="D20625" s="2"/>
    </row>
    <row r="20626" spans="1:4" x14ac:dyDescent="0.25">
      <c r="A20626" s="2">
        <v>540</v>
      </c>
      <c r="B20626">
        <v>22719</v>
      </c>
      <c r="C20626" s="3">
        <v>2166.8429120000001</v>
      </c>
      <c r="D20626" s="2"/>
    </row>
    <row r="20627" spans="1:4" x14ac:dyDescent="0.25">
      <c r="A20627" s="2">
        <v>540</v>
      </c>
      <c r="B20627">
        <v>22720</v>
      </c>
      <c r="C20627" s="3">
        <v>191.81721099999999</v>
      </c>
      <c r="D20627" s="2"/>
    </row>
    <row r="20628" spans="1:4" x14ac:dyDescent="0.25">
      <c r="A20628" s="2">
        <v>540</v>
      </c>
      <c r="B20628">
        <v>22721</v>
      </c>
      <c r="C20628" s="3">
        <v>761.58833400000003</v>
      </c>
      <c r="D20628" s="2"/>
    </row>
    <row r="20629" spans="1:4" x14ac:dyDescent="0.25">
      <c r="A20629" s="2">
        <v>540</v>
      </c>
      <c r="B20629">
        <v>22722</v>
      </c>
      <c r="C20629" s="3">
        <v>11195.104439999999</v>
      </c>
      <c r="D20629" s="2"/>
    </row>
    <row r="20630" spans="1:4" x14ac:dyDescent="0.25">
      <c r="A20630" s="2">
        <v>540</v>
      </c>
      <c r="B20630">
        <v>22723</v>
      </c>
      <c r="C20630" s="3">
        <v>146.05919299999999</v>
      </c>
      <c r="D20630" s="2"/>
    </row>
    <row r="20631" spans="1:4" x14ac:dyDescent="0.25">
      <c r="A20631" s="2">
        <v>540</v>
      </c>
      <c r="B20631">
        <v>22724</v>
      </c>
      <c r="C20631" s="3">
        <v>4172.3200200000001</v>
      </c>
      <c r="D20631" s="2"/>
    </row>
    <row r="20632" spans="1:4" x14ac:dyDescent="0.25">
      <c r="A20632" s="2">
        <v>540</v>
      </c>
      <c r="B20632">
        <v>22725</v>
      </c>
      <c r="C20632" s="3">
        <v>23230.164344000001</v>
      </c>
      <c r="D20632" s="2"/>
    </row>
    <row r="20633" spans="1:4" x14ac:dyDescent="0.25">
      <c r="A20633" s="2">
        <v>540</v>
      </c>
      <c r="B20633">
        <v>22726</v>
      </c>
      <c r="C20633" s="3">
        <v>22327.452355000001</v>
      </c>
      <c r="D20633" s="2"/>
    </row>
    <row r="20634" spans="1:4" x14ac:dyDescent="0.25">
      <c r="A20634" s="2">
        <v>540</v>
      </c>
      <c r="B20634">
        <v>22727</v>
      </c>
      <c r="C20634" s="3">
        <v>11913.861594</v>
      </c>
      <c r="D20634" s="2"/>
    </row>
    <row r="20635" spans="1:4" x14ac:dyDescent="0.25">
      <c r="A20635" s="2">
        <v>540</v>
      </c>
      <c r="B20635">
        <v>22728</v>
      </c>
      <c r="C20635" s="3">
        <v>0</v>
      </c>
      <c r="D20635" s="2"/>
    </row>
    <row r="20636" spans="1:4" x14ac:dyDescent="0.25">
      <c r="A20636" s="2">
        <v>540</v>
      </c>
      <c r="B20636">
        <v>22729</v>
      </c>
      <c r="C20636" s="3">
        <v>51.143611999999997</v>
      </c>
      <c r="D20636" s="2"/>
    </row>
    <row r="20637" spans="1:4" x14ac:dyDescent="0.25">
      <c r="A20637" s="2">
        <v>540</v>
      </c>
      <c r="B20637">
        <v>22731</v>
      </c>
      <c r="C20637" s="3">
        <v>5089.9932289999997</v>
      </c>
      <c r="D20637" s="2"/>
    </row>
    <row r="20638" spans="1:4" x14ac:dyDescent="0.25">
      <c r="A20638" s="2">
        <v>540</v>
      </c>
      <c r="B20638">
        <v>22732</v>
      </c>
      <c r="C20638" s="3">
        <v>56763.998590000003</v>
      </c>
      <c r="D20638" s="2"/>
    </row>
    <row r="20639" spans="1:4" x14ac:dyDescent="0.25">
      <c r="A20639" s="2">
        <v>540</v>
      </c>
      <c r="B20639">
        <v>22733</v>
      </c>
      <c r="C20639" s="3">
        <v>3281.6844379999998</v>
      </c>
      <c r="D20639" s="2"/>
    </row>
    <row r="20640" spans="1:4" x14ac:dyDescent="0.25">
      <c r="A20640" s="2">
        <v>540</v>
      </c>
      <c r="B20640">
        <v>22734</v>
      </c>
      <c r="C20640" s="3">
        <v>3230.0313350000001</v>
      </c>
      <c r="D20640" s="2"/>
    </row>
    <row r="20641" spans="1:4" x14ac:dyDescent="0.25">
      <c r="A20641" s="2">
        <v>540</v>
      </c>
      <c r="B20641">
        <v>22735</v>
      </c>
      <c r="C20641" s="3">
        <v>1831.7204770000001</v>
      </c>
      <c r="D20641" s="2"/>
    </row>
    <row r="20642" spans="1:4" x14ac:dyDescent="0.25">
      <c r="A20642" s="2">
        <v>540</v>
      </c>
      <c r="B20642">
        <v>22736</v>
      </c>
      <c r="C20642" s="3">
        <v>1173.6101180000001</v>
      </c>
      <c r="D20642" s="2"/>
    </row>
    <row r="20643" spans="1:4" x14ac:dyDescent="0.25">
      <c r="A20643" s="2">
        <v>540</v>
      </c>
      <c r="B20643">
        <v>22737</v>
      </c>
      <c r="C20643" s="3">
        <v>2754.6586560000001</v>
      </c>
      <c r="D20643" s="2"/>
    </row>
    <row r="20644" spans="1:4" x14ac:dyDescent="0.25">
      <c r="A20644" s="2">
        <v>540</v>
      </c>
      <c r="B20644">
        <v>22738</v>
      </c>
      <c r="C20644" s="3">
        <v>1615.7955899999999</v>
      </c>
      <c r="D20644" s="2"/>
    </row>
    <row r="20645" spans="1:4" x14ac:dyDescent="0.25">
      <c r="A20645" s="2">
        <v>540</v>
      </c>
      <c r="B20645">
        <v>22739</v>
      </c>
      <c r="C20645" s="3">
        <v>867.66479600000002</v>
      </c>
      <c r="D20645" s="2"/>
    </row>
    <row r="20646" spans="1:4" x14ac:dyDescent="0.25">
      <c r="A20646" s="2">
        <v>540</v>
      </c>
      <c r="B20646">
        <v>22740</v>
      </c>
      <c r="C20646" s="3">
        <v>68859.006439999997</v>
      </c>
      <c r="D20646" s="2"/>
    </row>
    <row r="20647" spans="1:4" x14ac:dyDescent="0.25">
      <c r="A20647" s="2">
        <v>540</v>
      </c>
      <c r="B20647">
        <v>22741</v>
      </c>
      <c r="C20647" s="3">
        <v>3282.8180360000001</v>
      </c>
      <c r="D20647" s="2"/>
    </row>
    <row r="20648" spans="1:4" x14ac:dyDescent="0.25">
      <c r="A20648" s="2">
        <v>540</v>
      </c>
      <c r="B20648">
        <v>22742</v>
      </c>
      <c r="C20648" s="3">
        <v>6774.5324979999996</v>
      </c>
      <c r="D20648" s="2"/>
    </row>
    <row r="20649" spans="1:4" x14ac:dyDescent="0.25">
      <c r="A20649" s="2">
        <v>540</v>
      </c>
      <c r="B20649">
        <v>22743</v>
      </c>
      <c r="C20649" s="3">
        <v>72401.276133332998</v>
      </c>
      <c r="D20649" s="2"/>
    </row>
    <row r="20650" spans="1:4" x14ac:dyDescent="0.25">
      <c r="A20650" s="2">
        <v>540</v>
      </c>
      <c r="B20650">
        <v>22744</v>
      </c>
      <c r="C20650" s="3">
        <v>22416.896475000001</v>
      </c>
      <c r="D20650" s="2"/>
    </row>
    <row r="20651" spans="1:4" x14ac:dyDescent="0.25">
      <c r="A20651" s="2">
        <v>540</v>
      </c>
      <c r="B20651">
        <v>22745</v>
      </c>
      <c r="C20651" s="3">
        <v>1527.430771</v>
      </c>
      <c r="D20651" s="2"/>
    </row>
    <row r="20652" spans="1:4" x14ac:dyDescent="0.25">
      <c r="A20652" s="2">
        <v>540</v>
      </c>
      <c r="B20652">
        <v>22747</v>
      </c>
      <c r="C20652" s="3">
        <v>1843.5516070000001</v>
      </c>
      <c r="D20652" s="2"/>
    </row>
    <row r="20653" spans="1:4" x14ac:dyDescent="0.25">
      <c r="A20653" s="2">
        <v>540</v>
      </c>
      <c r="B20653">
        <v>22748</v>
      </c>
      <c r="C20653" s="3">
        <v>3659.5338590000001</v>
      </c>
      <c r="D20653" s="2"/>
    </row>
    <row r="20654" spans="1:4" x14ac:dyDescent="0.25">
      <c r="A20654" s="2">
        <v>540</v>
      </c>
      <c r="B20654">
        <v>22749</v>
      </c>
      <c r="C20654" s="3">
        <v>4921.2515659999999</v>
      </c>
      <c r="D20654" s="2"/>
    </row>
    <row r="20655" spans="1:4" x14ac:dyDescent="0.25">
      <c r="A20655" s="2">
        <v>540</v>
      </c>
      <c r="B20655">
        <v>22751</v>
      </c>
      <c r="C20655" s="3">
        <v>1396.7191700000001</v>
      </c>
      <c r="D20655" s="2"/>
    </row>
    <row r="20656" spans="1:4" x14ac:dyDescent="0.25">
      <c r="A20656" s="2">
        <v>540</v>
      </c>
      <c r="B20656">
        <v>22752</v>
      </c>
      <c r="C20656" s="3">
        <v>4341.8802889999997</v>
      </c>
      <c r="D20656" s="2"/>
    </row>
    <row r="20657" spans="1:4" x14ac:dyDescent="0.25">
      <c r="A20657" s="2">
        <v>540</v>
      </c>
      <c r="B20657">
        <v>22753</v>
      </c>
      <c r="C20657" s="3">
        <v>2218.936146</v>
      </c>
      <c r="D20657" s="2"/>
    </row>
    <row r="20658" spans="1:4" x14ac:dyDescent="0.25">
      <c r="A20658" s="2">
        <v>540</v>
      </c>
      <c r="B20658">
        <v>22754</v>
      </c>
      <c r="C20658" s="3">
        <v>2178.659396</v>
      </c>
      <c r="D20658" s="2"/>
    </row>
    <row r="20659" spans="1:4" x14ac:dyDescent="0.25">
      <c r="A20659" s="2">
        <v>540</v>
      </c>
      <c r="B20659">
        <v>22755</v>
      </c>
      <c r="C20659" s="3">
        <v>1897.2407470000001</v>
      </c>
      <c r="D20659" s="2"/>
    </row>
    <row r="20660" spans="1:4" x14ac:dyDescent="0.25">
      <c r="A20660" s="2">
        <v>540</v>
      </c>
      <c r="B20660">
        <v>22756</v>
      </c>
      <c r="C20660" s="3">
        <v>67610.835212000005</v>
      </c>
      <c r="D20660" s="2"/>
    </row>
    <row r="20661" spans="1:4" x14ac:dyDescent="0.25">
      <c r="A20661" s="2">
        <v>540</v>
      </c>
      <c r="B20661">
        <v>22757</v>
      </c>
      <c r="C20661" s="3">
        <v>40328.135541000003</v>
      </c>
      <c r="D20661" s="2"/>
    </row>
    <row r="20662" spans="1:4" x14ac:dyDescent="0.25">
      <c r="A20662" s="2">
        <v>540</v>
      </c>
      <c r="B20662">
        <v>22761</v>
      </c>
      <c r="C20662" s="3">
        <v>57814.015152</v>
      </c>
      <c r="D20662" s="2"/>
    </row>
    <row r="20663" spans="1:4" x14ac:dyDescent="0.25">
      <c r="A20663" s="2">
        <v>540</v>
      </c>
      <c r="B20663">
        <v>22762</v>
      </c>
      <c r="C20663" s="3">
        <v>1338.950713</v>
      </c>
      <c r="D20663" s="2"/>
    </row>
    <row r="20664" spans="1:4" x14ac:dyDescent="0.25">
      <c r="A20664" s="2">
        <v>540</v>
      </c>
      <c r="B20664">
        <v>22763</v>
      </c>
      <c r="C20664" s="3">
        <v>4799.5350090000002</v>
      </c>
      <c r="D20664" s="2"/>
    </row>
    <row r="20665" spans="1:4" x14ac:dyDescent="0.25">
      <c r="A20665" s="2">
        <v>540</v>
      </c>
      <c r="B20665">
        <v>22764</v>
      </c>
      <c r="C20665" s="3">
        <v>6895.6902460000001</v>
      </c>
      <c r="D20665" s="2"/>
    </row>
    <row r="20666" spans="1:4" x14ac:dyDescent="0.25">
      <c r="A20666" s="2">
        <v>540</v>
      </c>
      <c r="B20666">
        <v>22765</v>
      </c>
      <c r="C20666" s="3">
        <v>3183.2416509999998</v>
      </c>
      <c r="D20666" s="2"/>
    </row>
    <row r="20667" spans="1:4" x14ac:dyDescent="0.25">
      <c r="A20667" s="2">
        <v>540</v>
      </c>
      <c r="B20667">
        <v>22767</v>
      </c>
      <c r="C20667" s="3">
        <v>3291.1336550000001</v>
      </c>
      <c r="D20667" s="2"/>
    </row>
    <row r="20668" spans="1:4" x14ac:dyDescent="0.25">
      <c r="A20668" s="2">
        <v>540</v>
      </c>
      <c r="B20668">
        <v>22768</v>
      </c>
      <c r="C20668" s="3">
        <v>3333.5492650000001</v>
      </c>
      <c r="D20668" s="2"/>
    </row>
    <row r="20669" spans="1:4" x14ac:dyDescent="0.25">
      <c r="A20669" s="2">
        <v>540</v>
      </c>
      <c r="B20669">
        <v>22769</v>
      </c>
      <c r="C20669" s="3">
        <v>2750.6468709999999</v>
      </c>
      <c r="D20669" s="2"/>
    </row>
    <row r="20670" spans="1:4" x14ac:dyDescent="0.25">
      <c r="A20670" s="2">
        <v>540</v>
      </c>
      <c r="B20670">
        <v>22770</v>
      </c>
      <c r="C20670" s="3">
        <v>369.41725100000002</v>
      </c>
      <c r="D20670" s="2"/>
    </row>
    <row r="20671" spans="1:4" x14ac:dyDescent="0.25">
      <c r="A20671" s="2">
        <v>540</v>
      </c>
      <c r="B20671">
        <v>22771</v>
      </c>
      <c r="C20671" s="3">
        <v>228.790682</v>
      </c>
      <c r="D20671" s="2"/>
    </row>
    <row r="20672" spans="1:4" x14ac:dyDescent="0.25">
      <c r="A20672" s="2">
        <v>540</v>
      </c>
      <c r="B20672">
        <v>22774</v>
      </c>
      <c r="C20672" s="3">
        <v>907.79130099999998</v>
      </c>
      <c r="D20672" s="2"/>
    </row>
    <row r="20673" spans="1:4" x14ac:dyDescent="0.25">
      <c r="A20673" s="2">
        <v>540</v>
      </c>
      <c r="B20673">
        <v>22775</v>
      </c>
      <c r="C20673" s="3">
        <v>78.543985000000006</v>
      </c>
      <c r="D20673" s="2"/>
    </row>
    <row r="20674" spans="1:4" x14ac:dyDescent="0.25">
      <c r="A20674" s="2">
        <v>540</v>
      </c>
      <c r="B20674">
        <v>22776</v>
      </c>
      <c r="C20674" s="3">
        <v>2177.6460510000002</v>
      </c>
      <c r="D20674" s="2"/>
    </row>
    <row r="20675" spans="1:4" x14ac:dyDescent="0.25">
      <c r="A20675" s="2">
        <v>540</v>
      </c>
      <c r="B20675">
        <v>22778</v>
      </c>
      <c r="C20675" s="3">
        <v>136.80834200000001</v>
      </c>
      <c r="D20675" s="2"/>
    </row>
    <row r="20676" spans="1:4" x14ac:dyDescent="0.25">
      <c r="A20676" s="2">
        <v>540</v>
      </c>
      <c r="B20676">
        <v>22782</v>
      </c>
      <c r="C20676" s="3">
        <v>790.77772900000002</v>
      </c>
      <c r="D20676" s="2"/>
    </row>
    <row r="20677" spans="1:4" x14ac:dyDescent="0.25">
      <c r="A20677" s="2">
        <v>540</v>
      </c>
      <c r="B20677">
        <v>22783</v>
      </c>
      <c r="C20677" s="3">
        <v>1472.68355</v>
      </c>
      <c r="D20677" s="2"/>
    </row>
    <row r="20678" spans="1:4" x14ac:dyDescent="0.25">
      <c r="A20678" s="2">
        <v>540</v>
      </c>
      <c r="B20678">
        <v>22784</v>
      </c>
      <c r="C20678" s="3">
        <v>1654.6898189999999</v>
      </c>
      <c r="D20678" s="2"/>
    </row>
    <row r="20679" spans="1:4" x14ac:dyDescent="0.25">
      <c r="A20679" s="2">
        <v>540</v>
      </c>
      <c r="B20679">
        <v>22785</v>
      </c>
      <c r="C20679" s="3">
        <v>1508.309606</v>
      </c>
      <c r="D20679" s="2"/>
    </row>
    <row r="20680" spans="1:4" x14ac:dyDescent="0.25">
      <c r="A20680" s="2">
        <v>540</v>
      </c>
      <c r="B20680">
        <v>22786</v>
      </c>
      <c r="C20680" s="3">
        <v>6084.0889619999998</v>
      </c>
      <c r="D20680" s="2"/>
    </row>
    <row r="20681" spans="1:4" x14ac:dyDescent="0.25">
      <c r="A20681" s="2">
        <v>540</v>
      </c>
      <c r="B20681">
        <v>22787</v>
      </c>
      <c r="C20681" s="3">
        <v>5445.6135389999999</v>
      </c>
      <c r="D20681" s="2"/>
    </row>
    <row r="20682" spans="1:4" x14ac:dyDescent="0.25">
      <c r="A20682" s="2">
        <v>540</v>
      </c>
      <c r="B20682">
        <v>22788</v>
      </c>
      <c r="C20682" s="3">
        <v>6530.6385499999997</v>
      </c>
      <c r="D20682" s="2"/>
    </row>
    <row r="20683" spans="1:4" x14ac:dyDescent="0.25">
      <c r="A20683" s="2">
        <v>540</v>
      </c>
      <c r="B20683">
        <v>22789</v>
      </c>
      <c r="C20683" s="3">
        <v>5800.2107249999999</v>
      </c>
      <c r="D20683" s="2"/>
    </row>
    <row r="20684" spans="1:4" x14ac:dyDescent="0.25">
      <c r="A20684" s="2">
        <v>540</v>
      </c>
      <c r="B20684">
        <v>22790</v>
      </c>
      <c r="C20684" s="3">
        <v>5952.6385200000004</v>
      </c>
      <c r="D20684" s="2"/>
    </row>
    <row r="20685" spans="1:4" x14ac:dyDescent="0.25">
      <c r="A20685" s="2">
        <v>540</v>
      </c>
      <c r="B20685">
        <v>22791</v>
      </c>
      <c r="C20685" s="3">
        <v>6112.561326</v>
      </c>
      <c r="D20685" s="2"/>
    </row>
    <row r="20686" spans="1:4" x14ac:dyDescent="0.25">
      <c r="A20686" s="2">
        <v>540</v>
      </c>
      <c r="B20686">
        <v>22792</v>
      </c>
      <c r="C20686" s="3">
        <v>274.362481</v>
      </c>
      <c r="D20686" s="2"/>
    </row>
    <row r="20687" spans="1:4" x14ac:dyDescent="0.25">
      <c r="A20687" s="2">
        <v>540</v>
      </c>
      <c r="B20687">
        <v>22793</v>
      </c>
      <c r="C20687" s="3">
        <v>548.18967599999996</v>
      </c>
      <c r="D20687" s="2"/>
    </row>
    <row r="20688" spans="1:4" x14ac:dyDescent="0.25">
      <c r="A20688" s="2">
        <v>540</v>
      </c>
      <c r="B20688">
        <v>22794</v>
      </c>
      <c r="C20688" s="3">
        <v>1149.7714120000001</v>
      </c>
      <c r="D20688" s="2"/>
    </row>
    <row r="20689" spans="1:4" x14ac:dyDescent="0.25">
      <c r="A20689" s="2">
        <v>540</v>
      </c>
      <c r="B20689">
        <v>22795</v>
      </c>
      <c r="C20689" s="3">
        <v>1193.897997</v>
      </c>
      <c r="D20689" s="2"/>
    </row>
    <row r="20690" spans="1:4" x14ac:dyDescent="0.25">
      <c r="A20690" s="2">
        <v>540</v>
      </c>
      <c r="B20690">
        <v>22797</v>
      </c>
      <c r="C20690" s="3">
        <v>470.01957499999997</v>
      </c>
      <c r="D20690" s="2"/>
    </row>
    <row r="20691" spans="1:4" x14ac:dyDescent="0.25">
      <c r="A20691" s="2">
        <v>540</v>
      </c>
      <c r="B20691">
        <v>22799</v>
      </c>
      <c r="C20691" s="3">
        <v>15466.495438</v>
      </c>
      <c r="D20691" s="2"/>
    </row>
    <row r="20692" spans="1:4" x14ac:dyDescent="0.25">
      <c r="A20692" s="2">
        <v>540</v>
      </c>
      <c r="B20692">
        <v>22800</v>
      </c>
      <c r="C20692" s="3">
        <v>376.55120699999998</v>
      </c>
      <c r="D20692" s="2"/>
    </row>
    <row r="20693" spans="1:4" x14ac:dyDescent="0.25">
      <c r="A20693" s="2">
        <v>540</v>
      </c>
      <c r="B20693">
        <v>22802</v>
      </c>
      <c r="C20693" s="3">
        <v>7891.8296190000001</v>
      </c>
      <c r="D20693" s="2"/>
    </row>
    <row r="20694" spans="1:4" x14ac:dyDescent="0.25">
      <c r="A20694" s="2">
        <v>540</v>
      </c>
      <c r="B20694">
        <v>22803</v>
      </c>
      <c r="C20694" s="3">
        <v>7181.5448889999998</v>
      </c>
      <c r="D20694" s="2"/>
    </row>
    <row r="20695" spans="1:4" x14ac:dyDescent="0.25">
      <c r="A20695" s="2">
        <v>540</v>
      </c>
      <c r="B20695">
        <v>22804</v>
      </c>
      <c r="C20695" s="3">
        <v>6599.0003390000002</v>
      </c>
      <c r="D20695" s="2"/>
    </row>
    <row r="20696" spans="1:4" x14ac:dyDescent="0.25">
      <c r="A20696" s="2">
        <v>540</v>
      </c>
      <c r="B20696">
        <v>22805</v>
      </c>
      <c r="C20696" s="3">
        <v>5474.4542019999999</v>
      </c>
      <c r="D20696" s="2"/>
    </row>
    <row r="20697" spans="1:4" x14ac:dyDescent="0.25">
      <c r="A20697" s="2">
        <v>540</v>
      </c>
      <c r="B20697">
        <v>22807</v>
      </c>
      <c r="C20697" s="3">
        <v>5474.4542019999999</v>
      </c>
      <c r="D20697" s="2"/>
    </row>
    <row r="20698" spans="1:4" x14ac:dyDescent="0.25">
      <c r="A20698" s="2">
        <v>540</v>
      </c>
      <c r="B20698">
        <v>22808</v>
      </c>
      <c r="C20698" s="3">
        <v>5474.5342430000001</v>
      </c>
      <c r="D20698" s="2"/>
    </row>
    <row r="20699" spans="1:4" x14ac:dyDescent="0.25">
      <c r="A20699" s="2">
        <v>540</v>
      </c>
      <c r="B20699">
        <v>22809</v>
      </c>
      <c r="C20699" s="3">
        <v>4273.7697909999997</v>
      </c>
      <c r="D20699" s="2"/>
    </row>
    <row r="20700" spans="1:4" x14ac:dyDescent="0.25">
      <c r="A20700" s="2">
        <v>540</v>
      </c>
      <c r="B20700">
        <v>22810</v>
      </c>
      <c r="C20700" s="3">
        <v>8847.3860189999996</v>
      </c>
      <c r="D20700" s="2"/>
    </row>
    <row r="20701" spans="1:4" x14ac:dyDescent="0.25">
      <c r="A20701" s="2">
        <v>540</v>
      </c>
      <c r="B20701">
        <v>22811</v>
      </c>
      <c r="C20701" s="3">
        <v>17802.819077</v>
      </c>
      <c r="D20701" s="2"/>
    </row>
    <row r="20702" spans="1:4" x14ac:dyDescent="0.25">
      <c r="A20702" s="2">
        <v>540</v>
      </c>
      <c r="B20702">
        <v>22812</v>
      </c>
      <c r="C20702" s="3">
        <v>1978.8336409999999</v>
      </c>
      <c r="D20702" s="2"/>
    </row>
    <row r="20703" spans="1:4" x14ac:dyDescent="0.25">
      <c r="A20703" s="2">
        <v>540</v>
      </c>
      <c r="B20703">
        <v>22813</v>
      </c>
      <c r="C20703" s="3">
        <v>535.30553599999996</v>
      </c>
      <c r="D20703" s="2"/>
    </row>
    <row r="20704" spans="1:4" x14ac:dyDescent="0.25">
      <c r="A20704" s="2">
        <v>540</v>
      </c>
      <c r="B20704">
        <v>22814</v>
      </c>
      <c r="C20704" s="3">
        <v>706.82566899999995</v>
      </c>
      <c r="D20704" s="2"/>
    </row>
    <row r="20705" spans="1:4" x14ac:dyDescent="0.25">
      <c r="A20705" s="2">
        <v>540</v>
      </c>
      <c r="B20705">
        <v>22815</v>
      </c>
      <c r="C20705" s="3">
        <v>218.926727</v>
      </c>
      <c r="D20705" s="2"/>
    </row>
    <row r="20706" spans="1:4" x14ac:dyDescent="0.25">
      <c r="A20706" s="2">
        <v>540</v>
      </c>
      <c r="B20706">
        <v>22816</v>
      </c>
      <c r="C20706" s="3">
        <v>1613.967748</v>
      </c>
      <c r="D20706" s="2"/>
    </row>
    <row r="20707" spans="1:4" x14ac:dyDescent="0.25">
      <c r="A20707" s="2">
        <v>540</v>
      </c>
      <c r="B20707">
        <v>22817</v>
      </c>
      <c r="C20707" s="3">
        <v>479.05224399999997</v>
      </c>
      <c r="D20707" s="2"/>
    </row>
    <row r="20708" spans="1:4" x14ac:dyDescent="0.25">
      <c r="A20708" s="2">
        <v>540</v>
      </c>
      <c r="B20708">
        <v>22818</v>
      </c>
      <c r="C20708" s="3">
        <v>1942.2819320000001</v>
      </c>
      <c r="D20708" s="2"/>
    </row>
    <row r="20709" spans="1:4" x14ac:dyDescent="0.25">
      <c r="A20709" s="2">
        <v>540</v>
      </c>
      <c r="B20709">
        <v>22820</v>
      </c>
      <c r="C20709" s="3">
        <v>2073.4066779999998</v>
      </c>
      <c r="D20709" s="2"/>
    </row>
    <row r="20710" spans="1:4" x14ac:dyDescent="0.25">
      <c r="A20710" s="2">
        <v>540</v>
      </c>
      <c r="B20710">
        <v>22821</v>
      </c>
      <c r="C20710" s="3">
        <v>2128.240202</v>
      </c>
      <c r="D20710" s="2"/>
    </row>
    <row r="20711" spans="1:4" x14ac:dyDescent="0.25">
      <c r="A20711" s="2">
        <v>540</v>
      </c>
      <c r="B20711">
        <v>22822</v>
      </c>
      <c r="C20711" s="3">
        <v>1945.3113289999999</v>
      </c>
      <c r="D20711" s="2"/>
    </row>
    <row r="20712" spans="1:4" x14ac:dyDescent="0.25">
      <c r="A20712" s="2">
        <v>540</v>
      </c>
      <c r="B20712">
        <v>22823</v>
      </c>
      <c r="C20712" s="3">
        <v>2112.9432409999999</v>
      </c>
      <c r="D20712" s="2"/>
    </row>
    <row r="20713" spans="1:4" x14ac:dyDescent="0.25">
      <c r="A20713" s="2">
        <v>540</v>
      </c>
      <c r="B20713">
        <v>22826</v>
      </c>
      <c r="C20713" s="3">
        <v>7057.8054039999997</v>
      </c>
      <c r="D20713" s="2"/>
    </row>
    <row r="20714" spans="1:4" x14ac:dyDescent="0.25">
      <c r="A20714" s="2">
        <v>540</v>
      </c>
      <c r="B20714">
        <v>22827</v>
      </c>
      <c r="C20714" s="3">
        <v>1071.342787</v>
      </c>
      <c r="D20714" s="2"/>
    </row>
    <row r="20715" spans="1:4" x14ac:dyDescent="0.25">
      <c r="A20715" s="2">
        <v>540</v>
      </c>
      <c r="B20715">
        <v>22828</v>
      </c>
      <c r="C20715" s="3">
        <v>7327.4402140000002</v>
      </c>
      <c r="D20715" s="2"/>
    </row>
    <row r="20716" spans="1:4" x14ac:dyDescent="0.25">
      <c r="A20716" s="2">
        <v>540</v>
      </c>
      <c r="B20716">
        <v>22829</v>
      </c>
      <c r="C20716" s="3">
        <v>5733.4922999999999</v>
      </c>
      <c r="D20716" s="2"/>
    </row>
    <row r="20717" spans="1:4" x14ac:dyDescent="0.25">
      <c r="A20717" s="2">
        <v>540</v>
      </c>
      <c r="B20717">
        <v>22830</v>
      </c>
      <c r="C20717" s="3">
        <v>16989.390737999998</v>
      </c>
      <c r="D20717" s="2"/>
    </row>
    <row r="20718" spans="1:4" x14ac:dyDescent="0.25">
      <c r="A20718" s="2">
        <v>540</v>
      </c>
      <c r="B20718">
        <v>22833</v>
      </c>
      <c r="C20718" s="3">
        <v>17768.273453000002</v>
      </c>
      <c r="D20718" s="2"/>
    </row>
    <row r="20719" spans="1:4" x14ac:dyDescent="0.25">
      <c r="A20719" s="2">
        <v>540</v>
      </c>
      <c r="B20719">
        <v>22834</v>
      </c>
      <c r="C20719" s="3">
        <v>2396.9515329999999</v>
      </c>
      <c r="D20719" s="2"/>
    </row>
    <row r="20720" spans="1:4" x14ac:dyDescent="0.25">
      <c r="A20720" s="2">
        <v>540</v>
      </c>
      <c r="B20720">
        <v>22835</v>
      </c>
      <c r="C20720" s="3">
        <v>787.62802299999998</v>
      </c>
      <c r="D20720" s="2"/>
    </row>
    <row r="20721" spans="1:4" x14ac:dyDescent="0.25">
      <c r="A20721" s="2">
        <v>540</v>
      </c>
      <c r="B20721">
        <v>22836</v>
      </c>
      <c r="C20721" s="3">
        <v>17467.36735</v>
      </c>
      <c r="D20721" s="2"/>
    </row>
    <row r="20722" spans="1:4" x14ac:dyDescent="0.25">
      <c r="A20722" s="2">
        <v>540</v>
      </c>
      <c r="B20722">
        <v>22837</v>
      </c>
      <c r="C20722" s="3">
        <v>1118.4012729999999</v>
      </c>
      <c r="D20722" s="2"/>
    </row>
    <row r="20723" spans="1:4" x14ac:dyDescent="0.25">
      <c r="A20723" s="2">
        <v>540</v>
      </c>
      <c r="B20723">
        <v>22838</v>
      </c>
      <c r="C20723" s="3">
        <v>4928.2615070000002</v>
      </c>
      <c r="D20723" s="2"/>
    </row>
    <row r="20724" spans="1:4" x14ac:dyDescent="0.25">
      <c r="A20724" s="2">
        <v>540</v>
      </c>
      <c r="B20724">
        <v>22839</v>
      </c>
      <c r="C20724" s="3">
        <v>20654.898333000001</v>
      </c>
      <c r="D20724" s="2"/>
    </row>
    <row r="20725" spans="1:4" x14ac:dyDescent="0.25">
      <c r="A20725" s="2">
        <v>540</v>
      </c>
      <c r="B20725">
        <v>22840</v>
      </c>
      <c r="C20725" s="3">
        <v>343.00197600000001</v>
      </c>
      <c r="D20725" s="2"/>
    </row>
    <row r="20726" spans="1:4" x14ac:dyDescent="0.25">
      <c r="A20726" s="2">
        <v>540</v>
      </c>
      <c r="B20726">
        <v>22841</v>
      </c>
      <c r="C20726" s="3">
        <v>3070.6955899999998</v>
      </c>
      <c r="D20726" s="2"/>
    </row>
    <row r="20727" spans="1:4" x14ac:dyDescent="0.25">
      <c r="A20727" s="2">
        <v>540</v>
      </c>
      <c r="B20727">
        <v>22842</v>
      </c>
      <c r="C20727" s="3">
        <v>622.10415499999999</v>
      </c>
      <c r="D20727" s="2"/>
    </row>
    <row r="20728" spans="1:4" x14ac:dyDescent="0.25">
      <c r="A20728" s="2">
        <v>540</v>
      </c>
      <c r="B20728">
        <v>22843</v>
      </c>
      <c r="C20728" s="3">
        <v>11751.945976999999</v>
      </c>
      <c r="D20728" s="2"/>
    </row>
    <row r="20729" spans="1:4" x14ac:dyDescent="0.25">
      <c r="A20729" s="2">
        <v>540</v>
      </c>
      <c r="B20729">
        <v>22844</v>
      </c>
      <c r="C20729" s="3">
        <v>56.649155999999998</v>
      </c>
      <c r="D20729" s="2"/>
    </row>
    <row r="20730" spans="1:4" x14ac:dyDescent="0.25">
      <c r="A20730" s="2">
        <v>540</v>
      </c>
      <c r="B20730">
        <v>22845</v>
      </c>
      <c r="C20730" s="3">
        <v>1149.791835</v>
      </c>
      <c r="D20730" s="2"/>
    </row>
    <row r="20731" spans="1:4" x14ac:dyDescent="0.25">
      <c r="A20731" s="2">
        <v>540</v>
      </c>
      <c r="B20731">
        <v>22846</v>
      </c>
      <c r="C20731" s="3">
        <v>15579.773334</v>
      </c>
      <c r="D20731" s="2"/>
    </row>
    <row r="20732" spans="1:4" x14ac:dyDescent="0.25">
      <c r="A20732" s="2">
        <v>540</v>
      </c>
      <c r="B20732">
        <v>22848</v>
      </c>
      <c r="C20732" s="3">
        <v>844.382023</v>
      </c>
      <c r="D20732" s="2"/>
    </row>
    <row r="20733" spans="1:4" x14ac:dyDescent="0.25">
      <c r="A20733" s="2">
        <v>540</v>
      </c>
      <c r="B20733">
        <v>22849</v>
      </c>
      <c r="C20733" s="3">
        <v>1738.475072</v>
      </c>
      <c r="D20733" s="2"/>
    </row>
    <row r="20734" spans="1:4" x14ac:dyDescent="0.25">
      <c r="A20734" s="2">
        <v>540</v>
      </c>
      <c r="B20734">
        <v>22851</v>
      </c>
      <c r="C20734" s="3">
        <v>971.25537099999997</v>
      </c>
      <c r="D20734" s="2"/>
    </row>
    <row r="20735" spans="1:4" x14ac:dyDescent="0.25">
      <c r="A20735" s="2">
        <v>540</v>
      </c>
      <c r="B20735">
        <v>22852</v>
      </c>
      <c r="C20735" s="3">
        <v>909.99771899999996</v>
      </c>
      <c r="D20735" s="2"/>
    </row>
    <row r="20736" spans="1:4" x14ac:dyDescent="0.25">
      <c r="A20736" s="2">
        <v>540</v>
      </c>
      <c r="B20736">
        <v>22854</v>
      </c>
      <c r="C20736" s="3">
        <v>11550.525175000001</v>
      </c>
      <c r="D20736" s="2"/>
    </row>
    <row r="20737" spans="1:4" x14ac:dyDescent="0.25">
      <c r="A20737" s="2">
        <v>540</v>
      </c>
      <c r="B20737">
        <v>22857</v>
      </c>
      <c r="C20737" s="3">
        <v>1070.5987849999999</v>
      </c>
      <c r="D20737" s="2"/>
    </row>
    <row r="20738" spans="1:4" x14ac:dyDescent="0.25">
      <c r="A20738" s="2">
        <v>540</v>
      </c>
      <c r="B20738">
        <v>22858</v>
      </c>
      <c r="C20738" s="3">
        <v>1643.226175</v>
      </c>
      <c r="D20738" s="2"/>
    </row>
    <row r="20739" spans="1:4" x14ac:dyDescent="0.25">
      <c r="A20739" s="2">
        <v>540</v>
      </c>
      <c r="B20739">
        <v>22859</v>
      </c>
      <c r="C20739" s="3">
        <v>956.35569499999997</v>
      </c>
      <c r="D20739" s="2"/>
    </row>
    <row r="20740" spans="1:4" x14ac:dyDescent="0.25">
      <c r="A20740" s="2">
        <v>540</v>
      </c>
      <c r="B20740">
        <v>22860</v>
      </c>
      <c r="C20740" s="3">
        <v>269.243897</v>
      </c>
      <c r="D20740" s="2"/>
    </row>
    <row r="20741" spans="1:4" x14ac:dyDescent="0.25">
      <c r="A20741" s="2">
        <v>540</v>
      </c>
      <c r="B20741">
        <v>22861</v>
      </c>
      <c r="C20741" s="3">
        <v>33217.588903000003</v>
      </c>
      <c r="D20741" s="2"/>
    </row>
    <row r="20742" spans="1:4" x14ac:dyDescent="0.25">
      <c r="A20742" s="2">
        <v>540</v>
      </c>
      <c r="B20742">
        <v>22862</v>
      </c>
      <c r="C20742" s="3">
        <v>1.75624</v>
      </c>
      <c r="D20742" s="2"/>
    </row>
    <row r="20743" spans="1:4" x14ac:dyDescent="0.25">
      <c r="A20743" s="2">
        <v>540</v>
      </c>
      <c r="B20743">
        <v>22863</v>
      </c>
      <c r="C20743" s="3">
        <v>4567.3454620000002</v>
      </c>
      <c r="D20743" s="2"/>
    </row>
    <row r="20744" spans="1:4" x14ac:dyDescent="0.25">
      <c r="A20744" s="2">
        <v>540</v>
      </c>
      <c r="B20744">
        <v>22864</v>
      </c>
      <c r="C20744" s="3">
        <v>10970.687771999999</v>
      </c>
      <c r="D20744" s="2"/>
    </row>
    <row r="20745" spans="1:4" x14ac:dyDescent="0.25">
      <c r="A20745" s="2">
        <v>540</v>
      </c>
      <c r="B20745">
        <v>22865</v>
      </c>
      <c r="C20745" s="3">
        <v>4224.1370269999998</v>
      </c>
      <c r="D20745" s="2"/>
    </row>
    <row r="20746" spans="1:4" x14ac:dyDescent="0.25">
      <c r="A20746" s="2">
        <v>540</v>
      </c>
      <c r="B20746">
        <v>22866</v>
      </c>
      <c r="C20746" s="3">
        <v>222.37895700000001</v>
      </c>
      <c r="D20746" s="2"/>
    </row>
    <row r="20747" spans="1:4" x14ac:dyDescent="0.25">
      <c r="A20747" s="2">
        <v>540</v>
      </c>
      <c r="B20747">
        <v>22867</v>
      </c>
      <c r="C20747" s="3">
        <v>1640.7180519999999</v>
      </c>
      <c r="D20747" s="2"/>
    </row>
    <row r="20748" spans="1:4" x14ac:dyDescent="0.25">
      <c r="A20748" s="2">
        <v>540</v>
      </c>
      <c r="B20748">
        <v>22868</v>
      </c>
      <c r="C20748" s="3">
        <v>6323.5334780000003</v>
      </c>
      <c r="D20748" s="2"/>
    </row>
    <row r="20749" spans="1:4" x14ac:dyDescent="0.25">
      <c r="A20749" s="2">
        <v>540</v>
      </c>
      <c r="B20749">
        <v>22869</v>
      </c>
      <c r="C20749" s="3">
        <v>8675.5962319999999</v>
      </c>
      <c r="D20749" s="2"/>
    </row>
    <row r="20750" spans="1:4" x14ac:dyDescent="0.25">
      <c r="A20750" s="2">
        <v>540</v>
      </c>
      <c r="B20750">
        <v>22870</v>
      </c>
      <c r="C20750" s="3">
        <v>10487.540849999999</v>
      </c>
      <c r="D20750" s="2"/>
    </row>
    <row r="20751" spans="1:4" x14ac:dyDescent="0.25">
      <c r="A20751" s="2">
        <v>540</v>
      </c>
      <c r="B20751">
        <v>22871</v>
      </c>
      <c r="C20751" s="3">
        <v>15195.512376000001</v>
      </c>
      <c r="D20751" s="2"/>
    </row>
    <row r="20752" spans="1:4" x14ac:dyDescent="0.25">
      <c r="A20752" s="2">
        <v>540</v>
      </c>
      <c r="B20752">
        <v>22872</v>
      </c>
      <c r="C20752" s="3">
        <v>2473.7265900000002</v>
      </c>
      <c r="D20752" s="2"/>
    </row>
    <row r="20753" spans="1:4" x14ac:dyDescent="0.25">
      <c r="A20753" s="2">
        <v>540</v>
      </c>
      <c r="B20753">
        <v>22873</v>
      </c>
      <c r="C20753" s="3">
        <v>2020.57601</v>
      </c>
      <c r="D20753" s="2"/>
    </row>
    <row r="20754" spans="1:4" x14ac:dyDescent="0.25">
      <c r="A20754" s="2">
        <v>540</v>
      </c>
      <c r="B20754">
        <v>22874</v>
      </c>
      <c r="C20754" s="3">
        <v>2995.682992</v>
      </c>
      <c r="D20754" s="2"/>
    </row>
    <row r="20755" spans="1:4" x14ac:dyDescent="0.25">
      <c r="A20755" s="2">
        <v>540</v>
      </c>
      <c r="B20755">
        <v>22877</v>
      </c>
      <c r="C20755" s="3">
        <v>58.286386</v>
      </c>
      <c r="D20755" s="2"/>
    </row>
    <row r="20756" spans="1:4" x14ac:dyDescent="0.25">
      <c r="A20756" s="2">
        <v>540</v>
      </c>
      <c r="B20756">
        <v>22878</v>
      </c>
      <c r="C20756" s="3">
        <v>64.306541999999993</v>
      </c>
      <c r="D20756" s="2"/>
    </row>
    <row r="20757" spans="1:4" x14ac:dyDescent="0.25">
      <c r="A20757" s="2">
        <v>540</v>
      </c>
      <c r="B20757">
        <v>22879</v>
      </c>
      <c r="C20757" s="3">
        <v>23.939931999999999</v>
      </c>
      <c r="D20757" s="2"/>
    </row>
    <row r="20758" spans="1:4" x14ac:dyDescent="0.25">
      <c r="A20758" s="2">
        <v>540</v>
      </c>
      <c r="B20758">
        <v>22883</v>
      </c>
      <c r="C20758" s="3">
        <v>24.227975000000001</v>
      </c>
      <c r="D20758" s="2"/>
    </row>
    <row r="20759" spans="1:4" x14ac:dyDescent="0.25">
      <c r="A20759" s="2">
        <v>540</v>
      </c>
      <c r="B20759">
        <v>22884</v>
      </c>
      <c r="C20759" s="3">
        <v>1881.4454370000001</v>
      </c>
      <c r="D20759" s="2"/>
    </row>
    <row r="20760" spans="1:4" x14ac:dyDescent="0.25">
      <c r="A20760" s="2">
        <v>540</v>
      </c>
      <c r="B20760">
        <v>22885</v>
      </c>
      <c r="C20760" s="3">
        <v>6145.5746259999996</v>
      </c>
      <c r="D20760" s="2"/>
    </row>
    <row r="20761" spans="1:4" x14ac:dyDescent="0.25">
      <c r="A20761" s="2">
        <v>540</v>
      </c>
      <c r="B20761">
        <v>22886</v>
      </c>
      <c r="C20761" s="3">
        <v>408.81691999999998</v>
      </c>
      <c r="D20761" s="2"/>
    </row>
    <row r="20762" spans="1:4" x14ac:dyDescent="0.25">
      <c r="A20762" s="2">
        <v>540</v>
      </c>
      <c r="B20762">
        <v>22887</v>
      </c>
      <c r="C20762" s="3">
        <v>3282.4719839999998</v>
      </c>
      <c r="D20762" s="2"/>
    </row>
    <row r="20763" spans="1:4" x14ac:dyDescent="0.25">
      <c r="A20763" s="2">
        <v>540</v>
      </c>
      <c r="B20763">
        <v>22888</v>
      </c>
      <c r="C20763" s="3">
        <v>6985.4622019999997</v>
      </c>
      <c r="D20763" s="2"/>
    </row>
    <row r="20764" spans="1:4" x14ac:dyDescent="0.25">
      <c r="A20764" s="2">
        <v>540</v>
      </c>
      <c r="B20764">
        <v>22889</v>
      </c>
      <c r="C20764" s="3">
        <v>4466.2430679999998</v>
      </c>
      <c r="D20764" s="2"/>
    </row>
    <row r="20765" spans="1:4" x14ac:dyDescent="0.25">
      <c r="A20765" s="2">
        <v>540</v>
      </c>
      <c r="B20765">
        <v>22890</v>
      </c>
      <c r="C20765" s="3">
        <v>1280.038994</v>
      </c>
      <c r="D20765" s="2"/>
    </row>
    <row r="20766" spans="1:4" x14ac:dyDescent="0.25">
      <c r="A20766" s="2">
        <v>540</v>
      </c>
      <c r="B20766">
        <v>22891</v>
      </c>
      <c r="C20766" s="3">
        <v>1334.032027</v>
      </c>
      <c r="D20766" s="2"/>
    </row>
    <row r="20767" spans="1:4" x14ac:dyDescent="0.25">
      <c r="A20767" s="2">
        <v>540</v>
      </c>
      <c r="B20767">
        <v>22892</v>
      </c>
      <c r="C20767" s="3">
        <v>3390.7870269999999</v>
      </c>
      <c r="D20767" s="2"/>
    </row>
    <row r="20768" spans="1:4" x14ac:dyDescent="0.25">
      <c r="A20768" s="2">
        <v>540</v>
      </c>
      <c r="B20768">
        <v>22893</v>
      </c>
      <c r="C20768" s="3">
        <v>5176.7986760000003</v>
      </c>
      <c r="D20768" s="2"/>
    </row>
    <row r="20769" spans="1:4" x14ac:dyDescent="0.25">
      <c r="A20769" s="2">
        <v>540</v>
      </c>
      <c r="B20769">
        <v>22894</v>
      </c>
      <c r="C20769" s="3">
        <v>2612.2596149999999</v>
      </c>
      <c r="D20769" s="2"/>
    </row>
    <row r="20770" spans="1:4" x14ac:dyDescent="0.25">
      <c r="A20770" s="2">
        <v>540</v>
      </c>
      <c r="B20770">
        <v>22895</v>
      </c>
      <c r="C20770" s="3">
        <v>965.84072200000003</v>
      </c>
      <c r="D20770" s="2"/>
    </row>
    <row r="20771" spans="1:4" x14ac:dyDescent="0.25">
      <c r="A20771" s="2">
        <v>540</v>
      </c>
      <c r="B20771">
        <v>22896</v>
      </c>
      <c r="C20771" s="3">
        <v>965.84072200000003</v>
      </c>
      <c r="D20771" s="2"/>
    </row>
    <row r="20772" spans="1:4" x14ac:dyDescent="0.25">
      <c r="A20772" s="2">
        <v>540</v>
      </c>
      <c r="B20772">
        <v>22898</v>
      </c>
      <c r="C20772" s="3">
        <v>1714.4023999999999</v>
      </c>
      <c r="D20772" s="2"/>
    </row>
    <row r="20773" spans="1:4" x14ac:dyDescent="0.25">
      <c r="A20773" s="2">
        <v>540</v>
      </c>
      <c r="B20773">
        <v>22900</v>
      </c>
      <c r="C20773" s="3">
        <v>3348.9292700000001</v>
      </c>
      <c r="D20773" s="2"/>
    </row>
    <row r="20774" spans="1:4" x14ac:dyDescent="0.25">
      <c r="A20774" s="2">
        <v>540</v>
      </c>
      <c r="B20774">
        <v>22901</v>
      </c>
      <c r="C20774" s="3">
        <v>3211.4423310000002</v>
      </c>
      <c r="D20774" s="2"/>
    </row>
    <row r="20775" spans="1:4" x14ac:dyDescent="0.25">
      <c r="A20775" s="2">
        <v>540</v>
      </c>
      <c r="B20775">
        <v>22902</v>
      </c>
      <c r="C20775" s="3">
        <v>3615.7260120000001</v>
      </c>
      <c r="D20775" s="2"/>
    </row>
    <row r="20776" spans="1:4" x14ac:dyDescent="0.25">
      <c r="A20776" s="2">
        <v>540</v>
      </c>
      <c r="B20776">
        <v>22903</v>
      </c>
      <c r="C20776" s="3">
        <v>2768.3836689999998</v>
      </c>
      <c r="D20776" s="2"/>
    </row>
    <row r="20777" spans="1:4" x14ac:dyDescent="0.25">
      <c r="A20777" s="2">
        <v>540</v>
      </c>
      <c r="B20777">
        <v>22904</v>
      </c>
      <c r="C20777" s="3">
        <v>15634.111733</v>
      </c>
      <c r="D20777" s="2"/>
    </row>
    <row r="20778" spans="1:4" x14ac:dyDescent="0.25">
      <c r="A20778" s="2">
        <v>540</v>
      </c>
      <c r="B20778">
        <v>22905</v>
      </c>
      <c r="C20778" s="3">
        <v>7557.8602950000004</v>
      </c>
      <c r="D20778" s="2"/>
    </row>
    <row r="20779" spans="1:4" x14ac:dyDescent="0.25">
      <c r="A20779" s="2">
        <v>540</v>
      </c>
      <c r="B20779">
        <v>22906</v>
      </c>
      <c r="C20779" s="3">
        <v>489.28187400000002</v>
      </c>
      <c r="D20779" s="2"/>
    </row>
    <row r="20780" spans="1:4" x14ac:dyDescent="0.25">
      <c r="A20780" s="2">
        <v>540</v>
      </c>
      <c r="B20780">
        <v>22909</v>
      </c>
      <c r="C20780" s="3">
        <v>14509.606621999999</v>
      </c>
      <c r="D20780" s="2"/>
    </row>
    <row r="20781" spans="1:4" x14ac:dyDescent="0.25">
      <c r="A20781" s="2">
        <v>540</v>
      </c>
      <c r="B20781">
        <v>22910</v>
      </c>
      <c r="C20781" s="3">
        <v>4984.2494319999996</v>
      </c>
      <c r="D20781" s="2"/>
    </row>
    <row r="20782" spans="1:4" x14ac:dyDescent="0.25">
      <c r="A20782" s="2">
        <v>540</v>
      </c>
      <c r="B20782">
        <v>22911</v>
      </c>
      <c r="C20782" s="3">
        <v>4743.7390809999997</v>
      </c>
      <c r="D20782" s="2"/>
    </row>
    <row r="20783" spans="1:4" x14ac:dyDescent="0.25">
      <c r="A20783" s="2">
        <v>540</v>
      </c>
      <c r="B20783">
        <v>22912</v>
      </c>
      <c r="C20783" s="3">
        <v>6273.0123999999996</v>
      </c>
      <c r="D20783" s="2"/>
    </row>
    <row r="20784" spans="1:4" x14ac:dyDescent="0.25">
      <c r="A20784" s="2">
        <v>540</v>
      </c>
      <c r="B20784">
        <v>22913</v>
      </c>
      <c r="C20784" s="3">
        <v>2059.1997070000002</v>
      </c>
      <c r="D20784" s="2"/>
    </row>
    <row r="20785" spans="1:4" x14ac:dyDescent="0.25">
      <c r="A20785" s="2">
        <v>540</v>
      </c>
      <c r="B20785">
        <v>22914</v>
      </c>
      <c r="C20785" s="3">
        <v>1219.8131430000001</v>
      </c>
      <c r="D20785" s="2"/>
    </row>
    <row r="20786" spans="1:4" x14ac:dyDescent="0.25">
      <c r="A20786" s="2">
        <v>540</v>
      </c>
      <c r="B20786">
        <v>22915</v>
      </c>
      <c r="C20786" s="3">
        <v>23.775751</v>
      </c>
      <c r="D20786" s="2"/>
    </row>
    <row r="20787" spans="1:4" x14ac:dyDescent="0.25">
      <c r="A20787" s="2">
        <v>540</v>
      </c>
      <c r="B20787">
        <v>22917</v>
      </c>
      <c r="C20787" s="3">
        <v>201.62566899999999</v>
      </c>
      <c r="D20787" s="2"/>
    </row>
    <row r="20788" spans="1:4" x14ac:dyDescent="0.25">
      <c r="A20788" s="2">
        <v>540</v>
      </c>
      <c r="B20788">
        <v>22920</v>
      </c>
      <c r="C20788" s="3">
        <v>25941.694831331999</v>
      </c>
      <c r="D20788" s="2"/>
    </row>
    <row r="20789" spans="1:4" x14ac:dyDescent="0.25">
      <c r="A20789" s="2">
        <v>540</v>
      </c>
      <c r="B20789">
        <v>22921</v>
      </c>
      <c r="C20789" s="3">
        <v>11301.476463999999</v>
      </c>
      <c r="D20789" s="2"/>
    </row>
    <row r="20790" spans="1:4" x14ac:dyDescent="0.25">
      <c r="A20790" s="2">
        <v>540</v>
      </c>
      <c r="B20790">
        <v>22922</v>
      </c>
      <c r="C20790" s="3">
        <v>3078.7855920000002</v>
      </c>
      <c r="D20790" s="2"/>
    </row>
    <row r="20791" spans="1:4" x14ac:dyDescent="0.25">
      <c r="A20791" s="2">
        <v>540</v>
      </c>
      <c r="B20791">
        <v>22923</v>
      </c>
      <c r="C20791" s="3">
        <v>165.24532099999999</v>
      </c>
      <c r="D20791" s="2"/>
    </row>
    <row r="20792" spans="1:4" x14ac:dyDescent="0.25">
      <c r="A20792" s="2">
        <v>540</v>
      </c>
      <c r="B20792">
        <v>22925</v>
      </c>
      <c r="C20792" s="3">
        <v>65.854860000000002</v>
      </c>
      <c r="D20792" s="2"/>
    </row>
    <row r="20793" spans="1:4" x14ac:dyDescent="0.25">
      <c r="A20793" s="2">
        <v>540</v>
      </c>
      <c r="B20793">
        <v>22926</v>
      </c>
      <c r="C20793" s="3">
        <v>54.67465</v>
      </c>
      <c r="D20793" s="2"/>
    </row>
    <row r="20794" spans="1:4" x14ac:dyDescent="0.25">
      <c r="A20794" s="2">
        <v>540</v>
      </c>
      <c r="B20794">
        <v>22927</v>
      </c>
      <c r="C20794" s="3">
        <v>4625.327679</v>
      </c>
      <c r="D20794" s="2"/>
    </row>
    <row r="20795" spans="1:4" x14ac:dyDescent="0.25">
      <c r="A20795" s="2">
        <v>540</v>
      </c>
      <c r="B20795">
        <v>22928</v>
      </c>
      <c r="C20795" s="3">
        <v>5392.9936159999997</v>
      </c>
      <c r="D20795" s="2"/>
    </row>
    <row r="20796" spans="1:4" x14ac:dyDescent="0.25">
      <c r="A20796" s="2">
        <v>540</v>
      </c>
      <c r="B20796">
        <v>22929</v>
      </c>
      <c r="C20796" s="3">
        <v>54.67465</v>
      </c>
      <c r="D20796" s="2"/>
    </row>
    <row r="20797" spans="1:4" x14ac:dyDescent="0.25">
      <c r="A20797" s="2">
        <v>540</v>
      </c>
      <c r="B20797">
        <v>22931</v>
      </c>
      <c r="C20797" s="3">
        <v>54.67465</v>
      </c>
      <c r="D20797" s="2"/>
    </row>
    <row r="20798" spans="1:4" x14ac:dyDescent="0.25">
      <c r="A20798" s="2">
        <v>540</v>
      </c>
      <c r="B20798">
        <v>22932</v>
      </c>
      <c r="C20798" s="3">
        <v>333.15567800000002</v>
      </c>
      <c r="D20798" s="2"/>
    </row>
    <row r="20799" spans="1:4" x14ac:dyDescent="0.25">
      <c r="A20799" s="2">
        <v>540</v>
      </c>
      <c r="B20799">
        <v>22933</v>
      </c>
      <c r="C20799" s="3">
        <v>459.66777999999999</v>
      </c>
      <c r="D20799" s="2"/>
    </row>
    <row r="20800" spans="1:4" x14ac:dyDescent="0.25">
      <c r="A20800" s="2">
        <v>540</v>
      </c>
      <c r="B20800">
        <v>22934</v>
      </c>
      <c r="C20800" s="3">
        <v>459.66777999999999</v>
      </c>
      <c r="D20800" s="2"/>
    </row>
    <row r="20801" spans="1:4" x14ac:dyDescent="0.25">
      <c r="A20801" s="2">
        <v>540</v>
      </c>
      <c r="B20801">
        <v>22935</v>
      </c>
      <c r="C20801" s="3">
        <v>0</v>
      </c>
      <c r="D20801" s="2"/>
    </row>
    <row r="20802" spans="1:4" x14ac:dyDescent="0.25">
      <c r="A20802" s="2">
        <v>540</v>
      </c>
      <c r="B20802">
        <v>22937</v>
      </c>
      <c r="C20802" s="3">
        <v>54110.184462666002</v>
      </c>
      <c r="D20802" s="2"/>
    </row>
    <row r="20803" spans="1:4" x14ac:dyDescent="0.25">
      <c r="A20803" s="2">
        <v>540</v>
      </c>
      <c r="B20803">
        <v>22939</v>
      </c>
      <c r="C20803" s="3">
        <v>0</v>
      </c>
      <c r="D20803" s="2"/>
    </row>
    <row r="20804" spans="1:4" x14ac:dyDescent="0.25">
      <c r="A20804" s="2">
        <v>540</v>
      </c>
      <c r="B20804">
        <v>22940</v>
      </c>
      <c r="C20804" s="3">
        <v>458.64462400000002</v>
      </c>
      <c r="D20804" s="2"/>
    </row>
    <row r="20805" spans="1:4" x14ac:dyDescent="0.25">
      <c r="A20805" s="2">
        <v>540</v>
      </c>
      <c r="B20805">
        <v>22941</v>
      </c>
      <c r="C20805" s="3">
        <v>458.64462400000002</v>
      </c>
      <c r="D20805" s="2"/>
    </row>
    <row r="20806" spans="1:4" x14ac:dyDescent="0.25">
      <c r="A20806" s="2">
        <v>540</v>
      </c>
      <c r="B20806">
        <v>22942</v>
      </c>
      <c r="C20806" s="3">
        <v>23.328800000000001</v>
      </c>
      <c r="D20806" s="2"/>
    </row>
    <row r="20807" spans="1:4" x14ac:dyDescent="0.25">
      <c r="A20807" s="2">
        <v>540</v>
      </c>
      <c r="B20807">
        <v>22943</v>
      </c>
      <c r="C20807" s="3">
        <v>0</v>
      </c>
      <c r="D20807" s="2"/>
    </row>
    <row r="20808" spans="1:4" x14ac:dyDescent="0.25">
      <c r="A20808" s="2">
        <v>540</v>
      </c>
      <c r="B20808">
        <v>22944</v>
      </c>
      <c r="C20808" s="3">
        <v>1512.6197999999999</v>
      </c>
      <c r="D20808" s="2"/>
    </row>
    <row r="20809" spans="1:4" x14ac:dyDescent="0.25">
      <c r="A20809" s="2">
        <v>540</v>
      </c>
      <c r="B20809">
        <v>22946</v>
      </c>
      <c r="C20809" s="3">
        <v>2952.0671470000002</v>
      </c>
      <c r="D20809" s="2"/>
    </row>
    <row r="20810" spans="1:4" x14ac:dyDescent="0.25">
      <c r="A20810" s="2">
        <v>540</v>
      </c>
      <c r="B20810">
        <v>22947</v>
      </c>
      <c r="C20810" s="3">
        <v>17416.859374</v>
      </c>
      <c r="D20810" s="2"/>
    </row>
    <row r="20811" spans="1:4" x14ac:dyDescent="0.25">
      <c r="A20811" s="2">
        <v>540</v>
      </c>
      <c r="B20811">
        <v>22949</v>
      </c>
      <c r="C20811" s="3">
        <v>277.74879399999998</v>
      </c>
      <c r="D20811" s="2"/>
    </row>
    <row r="20812" spans="1:4" x14ac:dyDescent="0.25">
      <c r="A20812" s="2">
        <v>540</v>
      </c>
      <c r="B20812">
        <v>22950</v>
      </c>
      <c r="C20812" s="3">
        <v>1245.8389380000001</v>
      </c>
      <c r="D20812" s="2"/>
    </row>
    <row r="20813" spans="1:4" x14ac:dyDescent="0.25">
      <c r="A20813" s="2">
        <v>540</v>
      </c>
      <c r="B20813">
        <v>22951</v>
      </c>
      <c r="C20813" s="3">
        <v>5.0010919999999999</v>
      </c>
      <c r="D20813" s="2"/>
    </row>
    <row r="20814" spans="1:4" x14ac:dyDescent="0.25">
      <c r="A20814" s="2">
        <v>540</v>
      </c>
      <c r="B20814">
        <v>22952</v>
      </c>
      <c r="C20814" s="3">
        <v>9900.5027410000002</v>
      </c>
      <c r="D20814" s="2"/>
    </row>
    <row r="20815" spans="1:4" x14ac:dyDescent="0.25">
      <c r="A20815" s="2">
        <v>540</v>
      </c>
      <c r="B20815">
        <v>22953</v>
      </c>
      <c r="C20815" s="3">
        <v>75352.496270000003</v>
      </c>
      <c r="D20815" s="2"/>
    </row>
    <row r="20816" spans="1:4" x14ac:dyDescent="0.25">
      <c r="A20816" s="2">
        <v>540</v>
      </c>
      <c r="B20816">
        <v>22955</v>
      </c>
      <c r="C20816" s="3">
        <v>10454.897424999999</v>
      </c>
      <c r="D20816" s="2"/>
    </row>
    <row r="20817" spans="1:4" x14ac:dyDescent="0.25">
      <c r="A20817" s="2">
        <v>540</v>
      </c>
      <c r="B20817">
        <v>22957</v>
      </c>
      <c r="C20817" s="3">
        <v>17003.393399</v>
      </c>
      <c r="D20817" s="2"/>
    </row>
    <row r="20818" spans="1:4" x14ac:dyDescent="0.25">
      <c r="A20818" s="2">
        <v>540</v>
      </c>
      <c r="B20818">
        <v>22958</v>
      </c>
      <c r="C20818" s="3">
        <v>13894.990900999999</v>
      </c>
      <c r="D20818" s="2"/>
    </row>
    <row r="20819" spans="1:4" x14ac:dyDescent="0.25">
      <c r="A20819" s="2">
        <v>540</v>
      </c>
      <c r="B20819">
        <v>22959</v>
      </c>
      <c r="C20819" s="3">
        <v>3986.1618480000002</v>
      </c>
      <c r="D20819" s="2"/>
    </row>
    <row r="20820" spans="1:4" x14ac:dyDescent="0.25">
      <c r="A20820" s="2">
        <v>540</v>
      </c>
      <c r="B20820">
        <v>22960</v>
      </c>
      <c r="C20820" s="3">
        <v>154.16590299999999</v>
      </c>
      <c r="D20820" s="2"/>
    </row>
    <row r="20821" spans="1:4" x14ac:dyDescent="0.25">
      <c r="A20821" s="2">
        <v>540</v>
      </c>
      <c r="B20821">
        <v>22961</v>
      </c>
      <c r="C20821" s="3">
        <v>1097.787012</v>
      </c>
      <c r="D20821" s="2"/>
    </row>
    <row r="20822" spans="1:4" x14ac:dyDescent="0.25">
      <c r="A20822" s="2">
        <v>540</v>
      </c>
      <c r="B20822">
        <v>22962</v>
      </c>
      <c r="C20822" s="3">
        <v>5830.487427</v>
      </c>
      <c r="D20822" s="2"/>
    </row>
    <row r="20823" spans="1:4" x14ac:dyDescent="0.25">
      <c r="A20823" s="2">
        <v>540</v>
      </c>
      <c r="B20823">
        <v>22963</v>
      </c>
      <c r="C20823" s="3">
        <v>6516.0742840000003</v>
      </c>
      <c r="D20823" s="2"/>
    </row>
    <row r="20824" spans="1:4" x14ac:dyDescent="0.25">
      <c r="A20824" s="2">
        <v>540</v>
      </c>
      <c r="B20824">
        <v>22964</v>
      </c>
      <c r="C20824" s="3">
        <v>11822.834652</v>
      </c>
      <c r="D20824" s="2"/>
    </row>
    <row r="20825" spans="1:4" x14ac:dyDescent="0.25">
      <c r="A20825" s="2">
        <v>540</v>
      </c>
      <c r="B20825">
        <v>22965</v>
      </c>
      <c r="C20825" s="3">
        <v>13229.596505</v>
      </c>
      <c r="D20825" s="2"/>
    </row>
    <row r="20826" spans="1:4" x14ac:dyDescent="0.25">
      <c r="A20826" s="2">
        <v>540</v>
      </c>
      <c r="B20826">
        <v>22966</v>
      </c>
      <c r="C20826" s="3">
        <v>19414.867513000001</v>
      </c>
      <c r="D20826" s="2"/>
    </row>
    <row r="20827" spans="1:4" x14ac:dyDescent="0.25">
      <c r="A20827" s="2">
        <v>540</v>
      </c>
      <c r="B20827">
        <v>22967</v>
      </c>
      <c r="C20827" s="3">
        <v>3989.7119899999998</v>
      </c>
      <c r="D20827" s="2"/>
    </row>
    <row r="20828" spans="1:4" x14ac:dyDescent="0.25">
      <c r="A20828" s="2">
        <v>540</v>
      </c>
      <c r="B20828">
        <v>22969</v>
      </c>
      <c r="C20828" s="3">
        <v>33865.463452000004</v>
      </c>
      <c r="D20828" s="2"/>
    </row>
    <row r="20829" spans="1:4" x14ac:dyDescent="0.25">
      <c r="A20829" s="2">
        <v>540</v>
      </c>
      <c r="B20829">
        <v>22970</v>
      </c>
      <c r="C20829" s="3">
        <v>2659.9652759999999</v>
      </c>
      <c r="D20829" s="2"/>
    </row>
    <row r="20830" spans="1:4" x14ac:dyDescent="0.25">
      <c r="A20830" s="2">
        <v>540</v>
      </c>
      <c r="B20830">
        <v>22971</v>
      </c>
      <c r="C20830" s="3">
        <v>6396.1318499999998</v>
      </c>
      <c r="D20830" s="2"/>
    </row>
    <row r="20831" spans="1:4" x14ac:dyDescent="0.25">
      <c r="A20831" s="2">
        <v>540</v>
      </c>
      <c r="B20831">
        <v>22972</v>
      </c>
      <c r="C20831" s="3">
        <v>759.98894900000005</v>
      </c>
      <c r="D20831" s="2"/>
    </row>
    <row r="20832" spans="1:4" x14ac:dyDescent="0.25">
      <c r="A20832" s="2">
        <v>540</v>
      </c>
      <c r="B20832">
        <v>22973</v>
      </c>
      <c r="C20832" s="3">
        <v>1579.1013350000001</v>
      </c>
      <c r="D20832" s="2"/>
    </row>
    <row r="20833" spans="1:4" x14ac:dyDescent="0.25">
      <c r="A20833" s="2">
        <v>540</v>
      </c>
      <c r="B20833">
        <v>22974</v>
      </c>
      <c r="C20833" s="3">
        <v>1234.963501</v>
      </c>
      <c r="D20833" s="2"/>
    </row>
    <row r="20834" spans="1:4" x14ac:dyDescent="0.25">
      <c r="A20834" s="2">
        <v>540</v>
      </c>
      <c r="B20834">
        <v>22975</v>
      </c>
      <c r="C20834" s="3">
        <v>6.2725020000000002</v>
      </c>
      <c r="D20834" s="2"/>
    </row>
    <row r="20835" spans="1:4" x14ac:dyDescent="0.25">
      <c r="A20835" s="2">
        <v>540</v>
      </c>
      <c r="B20835">
        <v>22976</v>
      </c>
      <c r="C20835" s="3">
        <v>417.94834400000002</v>
      </c>
      <c r="D20835" s="2"/>
    </row>
    <row r="20836" spans="1:4" x14ac:dyDescent="0.25">
      <c r="A20836" s="2">
        <v>540</v>
      </c>
      <c r="B20836">
        <v>22978</v>
      </c>
      <c r="C20836" s="3">
        <v>147.40164799999999</v>
      </c>
      <c r="D20836" s="2"/>
    </row>
    <row r="20837" spans="1:4" x14ac:dyDescent="0.25">
      <c r="A20837" s="2">
        <v>540</v>
      </c>
      <c r="B20837">
        <v>22979</v>
      </c>
      <c r="C20837" s="3">
        <v>497.55191100000002</v>
      </c>
      <c r="D20837" s="2"/>
    </row>
    <row r="20838" spans="1:4" x14ac:dyDescent="0.25">
      <c r="A20838" s="2">
        <v>540</v>
      </c>
      <c r="B20838">
        <v>22980</v>
      </c>
      <c r="C20838" s="3">
        <v>10716.679222000001</v>
      </c>
      <c r="D20838" s="2"/>
    </row>
    <row r="20839" spans="1:4" x14ac:dyDescent="0.25">
      <c r="A20839" s="2">
        <v>540</v>
      </c>
      <c r="B20839">
        <v>22981</v>
      </c>
      <c r="C20839" s="3">
        <v>3737.5928600000002</v>
      </c>
      <c r="D20839" s="2"/>
    </row>
    <row r="20840" spans="1:4" x14ac:dyDescent="0.25">
      <c r="A20840" s="2">
        <v>540</v>
      </c>
      <c r="B20840">
        <v>22983</v>
      </c>
      <c r="C20840" s="3">
        <v>1747.576957</v>
      </c>
      <c r="D20840" s="2"/>
    </row>
    <row r="20841" spans="1:4" x14ac:dyDescent="0.25">
      <c r="A20841" s="2">
        <v>540</v>
      </c>
      <c r="B20841">
        <v>22984</v>
      </c>
      <c r="C20841" s="3">
        <v>62.427576000000002</v>
      </c>
      <c r="D20841" s="2"/>
    </row>
    <row r="20842" spans="1:4" x14ac:dyDescent="0.25">
      <c r="A20842" s="2">
        <v>540</v>
      </c>
      <c r="B20842">
        <v>22986</v>
      </c>
      <c r="C20842" s="3">
        <v>11917.713578999999</v>
      </c>
      <c r="D20842" s="2"/>
    </row>
    <row r="20843" spans="1:4" x14ac:dyDescent="0.25">
      <c r="A20843" s="2">
        <v>540</v>
      </c>
      <c r="B20843">
        <v>22987</v>
      </c>
      <c r="C20843" s="3">
        <v>3585.257979</v>
      </c>
      <c r="D20843" s="2"/>
    </row>
    <row r="20844" spans="1:4" x14ac:dyDescent="0.25">
      <c r="A20844" s="2">
        <v>540</v>
      </c>
      <c r="B20844">
        <v>22988</v>
      </c>
      <c r="C20844" s="3">
        <v>292.12516299999999</v>
      </c>
      <c r="D20844" s="2"/>
    </row>
    <row r="20845" spans="1:4" x14ac:dyDescent="0.25">
      <c r="A20845" s="2">
        <v>540</v>
      </c>
      <c r="B20845">
        <v>22990</v>
      </c>
      <c r="C20845" s="3">
        <v>8308.3256299999994</v>
      </c>
      <c r="D20845" s="2"/>
    </row>
    <row r="20846" spans="1:4" x14ac:dyDescent="0.25">
      <c r="A20846" s="2">
        <v>540</v>
      </c>
      <c r="B20846">
        <v>22991</v>
      </c>
      <c r="C20846" s="3">
        <v>19066.165118333</v>
      </c>
      <c r="D20846" s="2"/>
    </row>
    <row r="20847" spans="1:4" x14ac:dyDescent="0.25">
      <c r="A20847" s="2">
        <v>540</v>
      </c>
      <c r="B20847">
        <v>22992</v>
      </c>
      <c r="C20847" s="3">
        <v>1896.92759</v>
      </c>
      <c r="D20847" s="2"/>
    </row>
    <row r="20848" spans="1:4" x14ac:dyDescent="0.25">
      <c r="A20848" s="2">
        <v>540</v>
      </c>
      <c r="B20848">
        <v>22994</v>
      </c>
      <c r="C20848" s="3">
        <v>468.94415400000003</v>
      </c>
      <c r="D20848" s="2"/>
    </row>
    <row r="20849" spans="1:4" x14ac:dyDescent="0.25">
      <c r="A20849" s="2">
        <v>540</v>
      </c>
      <c r="B20849">
        <v>22995</v>
      </c>
      <c r="C20849" s="3">
        <v>7163.0630700000002</v>
      </c>
      <c r="D20849" s="2"/>
    </row>
    <row r="20850" spans="1:4" x14ac:dyDescent="0.25">
      <c r="A20850" s="2">
        <v>540</v>
      </c>
      <c r="B20850">
        <v>22996</v>
      </c>
      <c r="C20850" s="3">
        <v>959.46945200000005</v>
      </c>
      <c r="D20850" s="2"/>
    </row>
    <row r="20851" spans="1:4" x14ac:dyDescent="0.25">
      <c r="A20851" s="2">
        <v>540</v>
      </c>
      <c r="B20851">
        <v>22997</v>
      </c>
      <c r="C20851" s="3">
        <v>7112.0575150000004</v>
      </c>
      <c r="D20851" s="2"/>
    </row>
    <row r="20852" spans="1:4" x14ac:dyDescent="0.25">
      <c r="A20852" s="2">
        <v>540</v>
      </c>
      <c r="B20852">
        <v>22998</v>
      </c>
      <c r="C20852" s="3">
        <v>10049.223438999999</v>
      </c>
      <c r="D20852" s="2"/>
    </row>
    <row r="20853" spans="1:4" x14ac:dyDescent="0.25">
      <c r="A20853" s="2">
        <v>540</v>
      </c>
      <c r="B20853">
        <v>22999</v>
      </c>
      <c r="C20853" s="3">
        <v>739.87649899999997</v>
      </c>
      <c r="D20853" s="2"/>
    </row>
    <row r="20854" spans="1:4" x14ac:dyDescent="0.25">
      <c r="A20854" s="2">
        <v>540</v>
      </c>
      <c r="B20854">
        <v>23000</v>
      </c>
      <c r="C20854" s="3">
        <v>54084.905585</v>
      </c>
      <c r="D20854" s="2"/>
    </row>
    <row r="20855" spans="1:4" x14ac:dyDescent="0.25">
      <c r="A20855" s="2">
        <v>540</v>
      </c>
      <c r="B20855">
        <v>23001</v>
      </c>
      <c r="C20855" s="3">
        <v>1046.2553379999999</v>
      </c>
      <c r="D20855" s="2"/>
    </row>
    <row r="20856" spans="1:4" x14ac:dyDescent="0.25">
      <c r="A20856" s="2">
        <v>540</v>
      </c>
      <c r="B20856">
        <v>23002</v>
      </c>
      <c r="C20856" s="3">
        <v>2773.9925239999998</v>
      </c>
      <c r="D20856" s="2"/>
    </row>
    <row r="20857" spans="1:4" x14ac:dyDescent="0.25">
      <c r="A20857" s="2">
        <v>540</v>
      </c>
      <c r="B20857">
        <v>23004</v>
      </c>
      <c r="C20857" s="3">
        <v>383.60333900000001</v>
      </c>
      <c r="D20857" s="2"/>
    </row>
    <row r="20858" spans="1:4" x14ac:dyDescent="0.25">
      <c r="A20858" s="2">
        <v>540</v>
      </c>
      <c r="B20858">
        <v>23005</v>
      </c>
      <c r="C20858" s="3">
        <v>1248.8687420000001</v>
      </c>
      <c r="D20858" s="2"/>
    </row>
    <row r="20859" spans="1:4" x14ac:dyDescent="0.25">
      <c r="A20859" s="2">
        <v>540</v>
      </c>
      <c r="B20859">
        <v>23006</v>
      </c>
      <c r="C20859" s="3">
        <v>342.15346799999998</v>
      </c>
      <c r="D20859" s="2"/>
    </row>
    <row r="20860" spans="1:4" x14ac:dyDescent="0.25">
      <c r="A20860" s="2">
        <v>540</v>
      </c>
      <c r="B20860">
        <v>23007</v>
      </c>
      <c r="C20860" s="3">
        <v>188.25479000000001</v>
      </c>
      <c r="D20860" s="2"/>
    </row>
    <row r="20861" spans="1:4" x14ac:dyDescent="0.25">
      <c r="A20861" s="2">
        <v>540</v>
      </c>
      <c r="B20861">
        <v>23008</v>
      </c>
      <c r="C20861" s="3">
        <v>2930.4871199999998</v>
      </c>
      <c r="D20861" s="2"/>
    </row>
    <row r="20862" spans="1:4" x14ac:dyDescent="0.25">
      <c r="A20862" s="2">
        <v>540</v>
      </c>
      <c r="B20862">
        <v>23009</v>
      </c>
      <c r="C20862" s="3">
        <v>3918.2124450000001</v>
      </c>
      <c r="D20862" s="2"/>
    </row>
    <row r="20863" spans="1:4" x14ac:dyDescent="0.25">
      <c r="A20863" s="2">
        <v>540</v>
      </c>
      <c r="B20863">
        <v>23010</v>
      </c>
      <c r="C20863" s="3">
        <v>1473.3447779999999</v>
      </c>
      <c r="D20863" s="2"/>
    </row>
    <row r="20864" spans="1:4" x14ac:dyDescent="0.25">
      <c r="A20864" s="2">
        <v>540</v>
      </c>
      <c r="B20864">
        <v>23011</v>
      </c>
      <c r="C20864" s="3">
        <v>6284.7999730000001</v>
      </c>
      <c r="D20864" s="2"/>
    </row>
    <row r="20865" spans="1:4" x14ac:dyDescent="0.25">
      <c r="A20865" s="2">
        <v>540</v>
      </c>
      <c r="B20865">
        <v>23012</v>
      </c>
      <c r="C20865" s="3">
        <v>10854.113271</v>
      </c>
      <c r="D20865" s="2"/>
    </row>
    <row r="20866" spans="1:4" x14ac:dyDescent="0.25">
      <c r="A20866" s="2">
        <v>540</v>
      </c>
      <c r="B20866">
        <v>23014</v>
      </c>
      <c r="C20866" s="3">
        <v>269.52108700000002</v>
      </c>
      <c r="D20866" s="2"/>
    </row>
    <row r="20867" spans="1:4" x14ac:dyDescent="0.25">
      <c r="A20867" s="2">
        <v>540</v>
      </c>
      <c r="B20867">
        <v>23015</v>
      </c>
      <c r="C20867" s="3">
        <v>12583.971314</v>
      </c>
      <c r="D20867" s="2"/>
    </row>
    <row r="20868" spans="1:4" x14ac:dyDescent="0.25">
      <c r="A20868" s="2">
        <v>540</v>
      </c>
      <c r="B20868">
        <v>23016</v>
      </c>
      <c r="C20868" s="3">
        <v>1470.9813349999999</v>
      </c>
      <c r="D20868" s="2"/>
    </row>
    <row r="20869" spans="1:4" x14ac:dyDescent="0.25">
      <c r="A20869" s="2">
        <v>540</v>
      </c>
      <c r="B20869">
        <v>23019</v>
      </c>
      <c r="C20869" s="3">
        <v>3977.622848</v>
      </c>
      <c r="D20869" s="2"/>
    </row>
    <row r="20870" spans="1:4" x14ac:dyDescent="0.25">
      <c r="A20870" s="2">
        <v>540</v>
      </c>
      <c r="B20870">
        <v>23021</v>
      </c>
      <c r="C20870" s="3">
        <v>10644.067846</v>
      </c>
      <c r="D20870" s="2"/>
    </row>
    <row r="20871" spans="1:4" x14ac:dyDescent="0.25">
      <c r="A20871" s="2">
        <v>540</v>
      </c>
      <c r="B20871">
        <v>23024</v>
      </c>
      <c r="C20871" s="3">
        <v>3024.7597230000001</v>
      </c>
      <c r="D20871" s="2"/>
    </row>
    <row r="20872" spans="1:4" x14ac:dyDescent="0.25">
      <c r="A20872" s="2">
        <v>540</v>
      </c>
      <c r="B20872">
        <v>23025</v>
      </c>
      <c r="C20872" s="3">
        <v>4271.9866229999998</v>
      </c>
      <c r="D20872" s="2"/>
    </row>
    <row r="20873" spans="1:4" x14ac:dyDescent="0.25">
      <c r="A20873" s="2">
        <v>540</v>
      </c>
      <c r="B20873">
        <v>23026</v>
      </c>
      <c r="C20873" s="3">
        <v>1044.4742309999999</v>
      </c>
      <c r="D20873" s="2"/>
    </row>
    <row r="20874" spans="1:4" x14ac:dyDescent="0.25">
      <c r="A20874" s="2">
        <v>540</v>
      </c>
      <c r="B20874">
        <v>23027</v>
      </c>
      <c r="C20874" s="3">
        <v>6716.8269520000003</v>
      </c>
      <c r="D20874" s="2"/>
    </row>
    <row r="20875" spans="1:4" x14ac:dyDescent="0.25">
      <c r="A20875" s="2">
        <v>540</v>
      </c>
      <c r="B20875">
        <v>23028</v>
      </c>
      <c r="C20875" s="3">
        <v>236.652492</v>
      </c>
      <c r="D20875" s="2"/>
    </row>
    <row r="20876" spans="1:4" x14ac:dyDescent="0.25">
      <c r="A20876" s="2">
        <v>540</v>
      </c>
      <c r="B20876">
        <v>23029</v>
      </c>
      <c r="C20876" s="3">
        <v>33381.592454999998</v>
      </c>
      <c r="D20876" s="2"/>
    </row>
    <row r="20877" spans="1:4" x14ac:dyDescent="0.25">
      <c r="A20877" s="2">
        <v>540</v>
      </c>
      <c r="B20877">
        <v>23030</v>
      </c>
      <c r="C20877" s="3">
        <v>14255.156943</v>
      </c>
      <c r="D20877" s="2"/>
    </row>
    <row r="20878" spans="1:4" x14ac:dyDescent="0.25">
      <c r="A20878" s="2">
        <v>540</v>
      </c>
      <c r="B20878">
        <v>23032</v>
      </c>
      <c r="C20878" s="3">
        <v>1727.2710529999999</v>
      </c>
      <c r="D20878" s="2"/>
    </row>
    <row r="20879" spans="1:4" x14ac:dyDescent="0.25">
      <c r="A20879" s="2">
        <v>540</v>
      </c>
      <c r="B20879">
        <v>23033</v>
      </c>
      <c r="C20879" s="3">
        <v>3896.4720779999998</v>
      </c>
      <c r="D20879" s="2"/>
    </row>
    <row r="20880" spans="1:4" x14ac:dyDescent="0.25">
      <c r="A20880" s="2">
        <v>540</v>
      </c>
      <c r="B20880">
        <v>23035</v>
      </c>
      <c r="C20880" s="3">
        <v>3853.8644340000001</v>
      </c>
      <c r="D20880" s="2"/>
    </row>
    <row r="20881" spans="1:4" x14ac:dyDescent="0.25">
      <c r="A20881" s="2">
        <v>540</v>
      </c>
      <c r="B20881">
        <v>23036</v>
      </c>
      <c r="C20881" s="3">
        <v>490.076032</v>
      </c>
      <c r="D20881" s="2"/>
    </row>
    <row r="20882" spans="1:4" x14ac:dyDescent="0.25">
      <c r="A20882" s="2">
        <v>540</v>
      </c>
      <c r="B20882">
        <v>23037</v>
      </c>
      <c r="C20882" s="3">
        <v>20840.472933000001</v>
      </c>
      <c r="D20882" s="2"/>
    </row>
    <row r="20883" spans="1:4" x14ac:dyDescent="0.25">
      <c r="A20883" s="2">
        <v>540</v>
      </c>
      <c r="B20883">
        <v>23038</v>
      </c>
      <c r="C20883" s="3">
        <v>2510.5736549990002</v>
      </c>
      <c r="D20883" s="2"/>
    </row>
    <row r="20884" spans="1:4" x14ac:dyDescent="0.25">
      <c r="A20884" s="2">
        <v>540</v>
      </c>
      <c r="B20884">
        <v>23040</v>
      </c>
      <c r="C20884" s="3">
        <v>268.27853699999997</v>
      </c>
      <c r="D20884" s="2"/>
    </row>
    <row r="20885" spans="1:4" x14ac:dyDescent="0.25">
      <c r="A20885" s="2">
        <v>540</v>
      </c>
      <c r="B20885">
        <v>23041</v>
      </c>
      <c r="C20885" s="3">
        <v>2464.3422380000002</v>
      </c>
      <c r="D20885" s="2"/>
    </row>
    <row r="20886" spans="1:4" x14ac:dyDescent="0.25">
      <c r="A20886" s="2">
        <v>540</v>
      </c>
      <c r="B20886">
        <v>23043</v>
      </c>
      <c r="C20886" s="3">
        <v>7786.791741</v>
      </c>
      <c r="D20886" s="2"/>
    </row>
    <row r="20887" spans="1:4" x14ac:dyDescent="0.25">
      <c r="A20887" s="2">
        <v>540</v>
      </c>
      <c r="B20887">
        <v>23044</v>
      </c>
      <c r="C20887" s="3">
        <v>17742.838275665999</v>
      </c>
      <c r="D20887" s="2"/>
    </row>
    <row r="20888" spans="1:4" x14ac:dyDescent="0.25">
      <c r="A20888" s="2">
        <v>540</v>
      </c>
      <c r="B20888">
        <v>23045</v>
      </c>
      <c r="C20888" s="3">
        <v>7054.904133</v>
      </c>
      <c r="D20888" s="2"/>
    </row>
    <row r="20889" spans="1:4" x14ac:dyDescent="0.25">
      <c r="A20889" s="2">
        <v>540</v>
      </c>
      <c r="B20889">
        <v>23046</v>
      </c>
      <c r="C20889" s="3">
        <v>8481.2613889999993</v>
      </c>
      <c r="D20889" s="2"/>
    </row>
    <row r="20890" spans="1:4" x14ac:dyDescent="0.25">
      <c r="A20890" s="2">
        <v>540</v>
      </c>
      <c r="B20890">
        <v>23048</v>
      </c>
      <c r="C20890" s="3">
        <v>144.163026</v>
      </c>
      <c r="D20890" s="2"/>
    </row>
    <row r="20891" spans="1:4" x14ac:dyDescent="0.25">
      <c r="A20891" s="2">
        <v>540</v>
      </c>
      <c r="B20891">
        <v>23049</v>
      </c>
      <c r="C20891" s="3">
        <v>656.25257199999999</v>
      </c>
      <c r="D20891" s="2"/>
    </row>
    <row r="20892" spans="1:4" x14ac:dyDescent="0.25">
      <c r="A20892" s="2">
        <v>540</v>
      </c>
      <c r="B20892">
        <v>23051</v>
      </c>
      <c r="C20892" s="3">
        <v>890.870046</v>
      </c>
      <c r="D20892" s="2"/>
    </row>
    <row r="20893" spans="1:4" x14ac:dyDescent="0.25">
      <c r="A20893" s="2">
        <v>540</v>
      </c>
      <c r="B20893">
        <v>23053</v>
      </c>
      <c r="C20893" s="3">
        <v>22380.261310999998</v>
      </c>
      <c r="D20893" s="2"/>
    </row>
    <row r="20894" spans="1:4" x14ac:dyDescent="0.25">
      <c r="A20894" s="2">
        <v>540</v>
      </c>
      <c r="B20894">
        <v>23054</v>
      </c>
      <c r="C20894" s="3">
        <v>309.82457199999999</v>
      </c>
      <c r="D20894" s="2"/>
    </row>
    <row r="20895" spans="1:4" x14ac:dyDescent="0.25">
      <c r="A20895" s="2">
        <v>540</v>
      </c>
      <c r="B20895">
        <v>23057</v>
      </c>
      <c r="C20895" s="3">
        <v>726.32803699999999</v>
      </c>
      <c r="D20895" s="2"/>
    </row>
    <row r="20896" spans="1:4" x14ac:dyDescent="0.25">
      <c r="A20896" s="2">
        <v>540</v>
      </c>
      <c r="B20896">
        <v>23058</v>
      </c>
      <c r="C20896" s="3">
        <v>1189.0650840000001</v>
      </c>
      <c r="D20896" s="2"/>
    </row>
    <row r="20897" spans="1:4" x14ac:dyDescent="0.25">
      <c r="A20897" s="2">
        <v>540</v>
      </c>
      <c r="B20897">
        <v>23059</v>
      </c>
      <c r="C20897" s="3">
        <v>0</v>
      </c>
      <c r="D20897" s="2"/>
    </row>
    <row r="20898" spans="1:4" x14ac:dyDescent="0.25">
      <c r="A20898" s="2">
        <v>540</v>
      </c>
      <c r="B20898">
        <v>23060</v>
      </c>
      <c r="C20898" s="3">
        <v>1264.160646</v>
      </c>
      <c r="D20898" s="2"/>
    </row>
    <row r="20899" spans="1:4" x14ac:dyDescent="0.25">
      <c r="A20899" s="2">
        <v>540</v>
      </c>
      <c r="B20899">
        <v>23061</v>
      </c>
      <c r="C20899" s="3">
        <v>20906.466726999999</v>
      </c>
      <c r="D20899" s="2"/>
    </row>
    <row r="20900" spans="1:4" x14ac:dyDescent="0.25">
      <c r="A20900" s="2">
        <v>540</v>
      </c>
      <c r="B20900">
        <v>23062</v>
      </c>
      <c r="C20900" s="3">
        <v>20890.596676000001</v>
      </c>
      <c r="D20900" s="2"/>
    </row>
    <row r="20901" spans="1:4" x14ac:dyDescent="0.25">
      <c r="A20901" s="2">
        <v>540</v>
      </c>
      <c r="B20901">
        <v>23063</v>
      </c>
      <c r="C20901" s="3">
        <v>18951.205623999998</v>
      </c>
      <c r="D20901" s="2"/>
    </row>
    <row r="20902" spans="1:4" x14ac:dyDescent="0.25">
      <c r="A20902" s="2">
        <v>540</v>
      </c>
      <c r="B20902">
        <v>23064</v>
      </c>
      <c r="C20902" s="3">
        <v>1386.517572</v>
      </c>
      <c r="D20902" s="2"/>
    </row>
    <row r="20903" spans="1:4" x14ac:dyDescent="0.25">
      <c r="A20903" s="2">
        <v>540</v>
      </c>
      <c r="B20903">
        <v>23065</v>
      </c>
      <c r="C20903" s="3">
        <v>2569.6630610000002</v>
      </c>
      <c r="D20903" s="2"/>
    </row>
    <row r="20904" spans="1:4" x14ac:dyDescent="0.25">
      <c r="A20904" s="2">
        <v>540</v>
      </c>
      <c r="B20904">
        <v>23066</v>
      </c>
      <c r="C20904" s="3">
        <v>9969.9958920000008</v>
      </c>
      <c r="D20904" s="2"/>
    </row>
    <row r="20905" spans="1:4" x14ac:dyDescent="0.25">
      <c r="A20905" s="2">
        <v>540</v>
      </c>
      <c r="B20905">
        <v>23067</v>
      </c>
      <c r="C20905" s="3">
        <v>2861.8292879999999</v>
      </c>
      <c r="D20905" s="2"/>
    </row>
    <row r="20906" spans="1:4" x14ac:dyDescent="0.25">
      <c r="A20906" s="2">
        <v>540</v>
      </c>
      <c r="B20906">
        <v>23068</v>
      </c>
      <c r="C20906" s="3">
        <v>749.91490599999997</v>
      </c>
      <c r="D20906" s="2"/>
    </row>
    <row r="20907" spans="1:4" x14ac:dyDescent="0.25">
      <c r="A20907" s="2">
        <v>540</v>
      </c>
      <c r="B20907">
        <v>23070</v>
      </c>
      <c r="C20907" s="3">
        <v>1565.9603990000001</v>
      </c>
      <c r="D20907" s="2"/>
    </row>
    <row r="20908" spans="1:4" x14ac:dyDescent="0.25">
      <c r="A20908" s="2">
        <v>540</v>
      </c>
      <c r="B20908">
        <v>23071</v>
      </c>
      <c r="C20908" s="3">
        <v>3125.4730789999999</v>
      </c>
      <c r="D20908" s="2"/>
    </row>
    <row r="20909" spans="1:4" x14ac:dyDescent="0.25">
      <c r="A20909" s="2">
        <v>540</v>
      </c>
      <c r="B20909">
        <v>23072</v>
      </c>
      <c r="C20909" s="3">
        <v>5841.6329269999997</v>
      </c>
      <c r="D20909" s="2"/>
    </row>
    <row r="20910" spans="1:4" x14ac:dyDescent="0.25">
      <c r="A20910" s="2">
        <v>540</v>
      </c>
      <c r="B20910">
        <v>23073</v>
      </c>
      <c r="C20910" s="3">
        <v>1538.825734</v>
      </c>
      <c r="D20910" s="2"/>
    </row>
    <row r="20911" spans="1:4" x14ac:dyDescent="0.25">
      <c r="A20911" s="2">
        <v>540</v>
      </c>
      <c r="B20911">
        <v>23074</v>
      </c>
      <c r="C20911" s="3">
        <v>4742.2255320000004</v>
      </c>
      <c r="D20911" s="2"/>
    </row>
    <row r="20912" spans="1:4" x14ac:dyDescent="0.25">
      <c r="A20912" s="2">
        <v>540</v>
      </c>
      <c r="B20912">
        <v>23075</v>
      </c>
      <c r="C20912" s="3">
        <v>6200.8391780000002</v>
      </c>
      <c r="D20912" s="2"/>
    </row>
    <row r="20913" spans="1:4" x14ac:dyDescent="0.25">
      <c r="A20913" s="2">
        <v>540</v>
      </c>
      <c r="B20913">
        <v>23076</v>
      </c>
      <c r="C20913" s="3">
        <v>1815.4940039999999</v>
      </c>
      <c r="D20913" s="2"/>
    </row>
    <row r="20914" spans="1:4" x14ac:dyDescent="0.25">
      <c r="A20914" s="2">
        <v>540</v>
      </c>
      <c r="B20914">
        <v>23077</v>
      </c>
      <c r="C20914" s="3">
        <v>6128.7737779999998</v>
      </c>
      <c r="D20914" s="2"/>
    </row>
    <row r="20915" spans="1:4" x14ac:dyDescent="0.25">
      <c r="A20915" s="2">
        <v>540</v>
      </c>
      <c r="B20915">
        <v>23078</v>
      </c>
      <c r="C20915" s="3">
        <v>2854.4119150000001</v>
      </c>
      <c r="D20915" s="2"/>
    </row>
    <row r="20916" spans="1:4" x14ac:dyDescent="0.25">
      <c r="A20916" s="2">
        <v>540</v>
      </c>
      <c r="B20916">
        <v>23079</v>
      </c>
      <c r="C20916" s="3">
        <v>2224.3782799999999</v>
      </c>
      <c r="D20916" s="2"/>
    </row>
    <row r="20917" spans="1:4" x14ac:dyDescent="0.25">
      <c r="A20917" s="2">
        <v>540</v>
      </c>
      <c r="B20917">
        <v>23080</v>
      </c>
      <c r="C20917" s="3">
        <v>14.899084998999999</v>
      </c>
      <c r="D20917" s="2"/>
    </row>
    <row r="20918" spans="1:4" x14ac:dyDescent="0.25">
      <c r="A20918" s="2">
        <v>540</v>
      </c>
      <c r="B20918">
        <v>23081</v>
      </c>
      <c r="C20918" s="3">
        <v>1561.4926599999999</v>
      </c>
      <c r="D20918" s="2"/>
    </row>
    <row r="20919" spans="1:4" x14ac:dyDescent="0.25">
      <c r="A20919" s="2">
        <v>540</v>
      </c>
      <c r="B20919">
        <v>23082</v>
      </c>
      <c r="C20919" s="3">
        <v>2205.5931519999999</v>
      </c>
      <c r="D20919" s="2"/>
    </row>
    <row r="20920" spans="1:4" x14ac:dyDescent="0.25">
      <c r="A20920" s="2">
        <v>540</v>
      </c>
      <c r="B20920">
        <v>23083</v>
      </c>
      <c r="C20920" s="3">
        <v>4165.9238750000004</v>
      </c>
      <c r="D20920" s="2"/>
    </row>
    <row r="20921" spans="1:4" x14ac:dyDescent="0.25">
      <c r="A20921" s="2">
        <v>540</v>
      </c>
      <c r="B20921">
        <v>23084</v>
      </c>
      <c r="C20921" s="3">
        <v>2058.0269280000002</v>
      </c>
      <c r="D20921" s="2"/>
    </row>
    <row r="20922" spans="1:4" x14ac:dyDescent="0.25">
      <c r="A20922" s="2">
        <v>540</v>
      </c>
      <c r="B20922">
        <v>23085</v>
      </c>
      <c r="C20922" s="3">
        <v>2509.6847389999998</v>
      </c>
      <c r="D20922" s="2"/>
    </row>
    <row r="20923" spans="1:4" x14ac:dyDescent="0.25">
      <c r="A20923" s="2">
        <v>540</v>
      </c>
      <c r="B20923">
        <v>23086</v>
      </c>
      <c r="C20923" s="3">
        <v>2573.1611069999999</v>
      </c>
      <c r="D20923" s="2"/>
    </row>
    <row r="20924" spans="1:4" x14ac:dyDescent="0.25">
      <c r="A20924" s="2">
        <v>540</v>
      </c>
      <c r="B20924">
        <v>23087</v>
      </c>
      <c r="C20924" s="3">
        <v>1817.619353</v>
      </c>
      <c r="D20924" s="2"/>
    </row>
    <row r="20925" spans="1:4" x14ac:dyDescent="0.25">
      <c r="A20925" s="2">
        <v>540</v>
      </c>
      <c r="B20925">
        <v>23088</v>
      </c>
      <c r="C20925" s="3">
        <v>1724.349209</v>
      </c>
      <c r="D20925" s="2"/>
    </row>
    <row r="20926" spans="1:4" x14ac:dyDescent="0.25">
      <c r="A20926" s="2">
        <v>540</v>
      </c>
      <c r="B20926">
        <v>23089</v>
      </c>
      <c r="C20926" s="3">
        <v>975.67160799999999</v>
      </c>
      <c r="D20926" s="2"/>
    </row>
    <row r="20927" spans="1:4" x14ac:dyDescent="0.25">
      <c r="A20927" s="2">
        <v>540</v>
      </c>
      <c r="B20927">
        <v>23090</v>
      </c>
      <c r="C20927" s="3">
        <v>18568.571779999998</v>
      </c>
      <c r="D20927" s="2"/>
    </row>
    <row r="20928" spans="1:4" x14ac:dyDescent="0.25">
      <c r="A20928" s="2">
        <v>540</v>
      </c>
      <c r="B20928">
        <v>23091</v>
      </c>
      <c r="C20928" s="3">
        <v>3388.658895</v>
      </c>
      <c r="D20928" s="2"/>
    </row>
    <row r="20929" spans="1:4" x14ac:dyDescent="0.25">
      <c r="A20929" s="2">
        <v>540</v>
      </c>
      <c r="B20929">
        <v>23092</v>
      </c>
      <c r="C20929" s="3">
        <v>2618.4111560000001</v>
      </c>
      <c r="D20929" s="2"/>
    </row>
    <row r="20930" spans="1:4" x14ac:dyDescent="0.25">
      <c r="A20930" s="2">
        <v>540</v>
      </c>
      <c r="B20930">
        <v>23093</v>
      </c>
      <c r="C20930" s="3">
        <v>3639.6002020000001</v>
      </c>
      <c r="D20930" s="2"/>
    </row>
    <row r="20931" spans="1:4" x14ac:dyDescent="0.25">
      <c r="A20931" s="2">
        <v>540</v>
      </c>
      <c r="B20931">
        <v>23094</v>
      </c>
      <c r="C20931" s="3">
        <v>1266.5495430000001</v>
      </c>
      <c r="D20931" s="2"/>
    </row>
    <row r="20932" spans="1:4" x14ac:dyDescent="0.25">
      <c r="A20932" s="2">
        <v>540</v>
      </c>
      <c r="B20932">
        <v>23095</v>
      </c>
      <c r="C20932" s="3">
        <v>11362.986688999999</v>
      </c>
      <c r="D20932" s="2"/>
    </row>
    <row r="20933" spans="1:4" x14ac:dyDescent="0.25">
      <c r="A20933" s="2">
        <v>540</v>
      </c>
      <c r="B20933">
        <v>23096</v>
      </c>
      <c r="C20933" s="3">
        <v>8197.6199859999997</v>
      </c>
      <c r="D20933" s="2"/>
    </row>
    <row r="20934" spans="1:4" x14ac:dyDescent="0.25">
      <c r="A20934" s="2">
        <v>540</v>
      </c>
      <c r="B20934">
        <v>23097</v>
      </c>
      <c r="C20934" s="3">
        <v>17250.326327999999</v>
      </c>
      <c r="D20934" s="2"/>
    </row>
    <row r="20935" spans="1:4" x14ac:dyDescent="0.25">
      <c r="A20935" s="2">
        <v>540</v>
      </c>
      <c r="B20935">
        <v>23098</v>
      </c>
      <c r="C20935" s="3">
        <v>1571.236946</v>
      </c>
      <c r="D20935" s="2"/>
    </row>
    <row r="20936" spans="1:4" x14ac:dyDescent="0.25">
      <c r="A20936" s="2">
        <v>540</v>
      </c>
      <c r="B20936">
        <v>23099</v>
      </c>
      <c r="C20936" s="3">
        <v>2.989392</v>
      </c>
      <c r="D20936" s="2"/>
    </row>
    <row r="20937" spans="1:4" x14ac:dyDescent="0.25">
      <c r="A20937" s="2">
        <v>540</v>
      </c>
      <c r="B20937">
        <v>23100</v>
      </c>
      <c r="C20937" s="3">
        <v>9.9242849999999994</v>
      </c>
      <c r="D20937" s="2"/>
    </row>
    <row r="20938" spans="1:4" x14ac:dyDescent="0.25">
      <c r="A20938" s="2">
        <v>540</v>
      </c>
      <c r="B20938">
        <v>23101</v>
      </c>
      <c r="C20938" s="3">
        <v>829.23490500000003</v>
      </c>
      <c r="D20938" s="2"/>
    </row>
    <row r="20939" spans="1:4" x14ac:dyDescent="0.25">
      <c r="A20939" s="2">
        <v>540</v>
      </c>
      <c r="B20939">
        <v>23102</v>
      </c>
      <c r="C20939" s="3">
        <v>993.01378999999997</v>
      </c>
      <c r="D20939" s="2"/>
    </row>
    <row r="20940" spans="1:4" x14ac:dyDescent="0.25">
      <c r="A20940" s="2">
        <v>540</v>
      </c>
      <c r="B20940">
        <v>23105</v>
      </c>
      <c r="C20940" s="3">
        <v>2767.3655819999999</v>
      </c>
      <c r="D20940" s="2"/>
    </row>
    <row r="20941" spans="1:4" x14ac:dyDescent="0.25">
      <c r="A20941" s="2">
        <v>540</v>
      </c>
      <c r="B20941">
        <v>23107</v>
      </c>
      <c r="C20941" s="3">
        <v>1946.3901069999999</v>
      </c>
      <c r="D20941" s="2"/>
    </row>
    <row r="20942" spans="1:4" x14ac:dyDescent="0.25">
      <c r="A20942" s="2">
        <v>540</v>
      </c>
      <c r="B20942">
        <v>23108</v>
      </c>
      <c r="C20942" s="3">
        <v>505.29019799999998</v>
      </c>
      <c r="D20942" s="2"/>
    </row>
    <row r="20943" spans="1:4" x14ac:dyDescent="0.25">
      <c r="A20943" s="2">
        <v>540</v>
      </c>
      <c r="B20943">
        <v>23109</v>
      </c>
      <c r="C20943" s="3">
        <v>4223.3524559999996</v>
      </c>
      <c r="D20943" s="2"/>
    </row>
    <row r="20944" spans="1:4" x14ac:dyDescent="0.25">
      <c r="A20944" s="2">
        <v>540</v>
      </c>
      <c r="B20944">
        <v>23110</v>
      </c>
      <c r="C20944" s="3">
        <v>2628.3304859999998</v>
      </c>
      <c r="D20944" s="2"/>
    </row>
    <row r="20945" spans="1:4" x14ac:dyDescent="0.25">
      <c r="A20945" s="2">
        <v>540</v>
      </c>
      <c r="B20945">
        <v>23111</v>
      </c>
      <c r="C20945" s="3">
        <v>4062.6433019999999</v>
      </c>
      <c r="D20945" s="2"/>
    </row>
    <row r="20946" spans="1:4" x14ac:dyDescent="0.25">
      <c r="A20946" s="2">
        <v>540</v>
      </c>
      <c r="B20946">
        <v>23112</v>
      </c>
      <c r="C20946" s="3">
        <v>1126.038335</v>
      </c>
      <c r="D20946" s="2"/>
    </row>
    <row r="20947" spans="1:4" x14ac:dyDescent="0.25">
      <c r="A20947" s="2">
        <v>540</v>
      </c>
      <c r="B20947">
        <v>23113</v>
      </c>
      <c r="C20947" s="3">
        <v>478.63499400000001</v>
      </c>
      <c r="D20947" s="2"/>
    </row>
    <row r="20948" spans="1:4" x14ac:dyDescent="0.25">
      <c r="A20948" s="2">
        <v>540</v>
      </c>
      <c r="B20948">
        <v>23114</v>
      </c>
      <c r="C20948" s="3">
        <v>1141.0206740000001</v>
      </c>
      <c r="D20948" s="2"/>
    </row>
    <row r="20949" spans="1:4" x14ac:dyDescent="0.25">
      <c r="A20949" s="2">
        <v>540</v>
      </c>
      <c r="B20949">
        <v>23115</v>
      </c>
      <c r="C20949" s="3">
        <v>918.10154299999999</v>
      </c>
      <c r="D20949" s="2"/>
    </row>
    <row r="20950" spans="1:4" x14ac:dyDescent="0.25">
      <c r="A20950" s="2">
        <v>540</v>
      </c>
      <c r="B20950">
        <v>23116</v>
      </c>
      <c r="C20950" s="3">
        <v>1507.9666139999999</v>
      </c>
      <c r="D20950" s="2"/>
    </row>
    <row r="20951" spans="1:4" x14ac:dyDescent="0.25">
      <c r="A20951" s="2">
        <v>540</v>
      </c>
      <c r="B20951">
        <v>23117</v>
      </c>
      <c r="C20951" s="3">
        <v>11175.005163</v>
      </c>
      <c r="D20951" s="2"/>
    </row>
    <row r="20952" spans="1:4" x14ac:dyDescent="0.25">
      <c r="A20952" s="2">
        <v>540</v>
      </c>
      <c r="B20952">
        <v>23119</v>
      </c>
      <c r="C20952" s="3">
        <v>8079.7122490000002</v>
      </c>
      <c r="D20952" s="2"/>
    </row>
    <row r="20953" spans="1:4" x14ac:dyDescent="0.25">
      <c r="A20953" s="2">
        <v>540</v>
      </c>
      <c r="B20953">
        <v>23120</v>
      </c>
      <c r="C20953" s="3">
        <v>3553.3366470000001</v>
      </c>
      <c r="D20953" s="2"/>
    </row>
    <row r="20954" spans="1:4" x14ac:dyDescent="0.25">
      <c r="A20954" s="2">
        <v>540</v>
      </c>
      <c r="B20954">
        <v>23121</v>
      </c>
      <c r="C20954" s="3">
        <v>16299.738323</v>
      </c>
      <c r="D20954" s="2"/>
    </row>
    <row r="20955" spans="1:4" x14ac:dyDescent="0.25">
      <c r="A20955" s="2">
        <v>540</v>
      </c>
      <c r="B20955">
        <v>23122</v>
      </c>
      <c r="C20955" s="3">
        <v>12418.329368999999</v>
      </c>
      <c r="D20955" s="2"/>
    </row>
    <row r="20956" spans="1:4" x14ac:dyDescent="0.25">
      <c r="A20956" s="2">
        <v>540</v>
      </c>
      <c r="B20956">
        <v>23123</v>
      </c>
      <c r="C20956" s="3">
        <v>18638.667505000001</v>
      </c>
      <c r="D20956" s="2"/>
    </row>
    <row r="20957" spans="1:4" x14ac:dyDescent="0.25">
      <c r="A20957" s="2">
        <v>540</v>
      </c>
      <c r="B20957">
        <v>23124</v>
      </c>
      <c r="C20957" s="3">
        <v>8220.514357</v>
      </c>
      <c r="D20957" s="2"/>
    </row>
    <row r="20958" spans="1:4" x14ac:dyDescent="0.25">
      <c r="A20958" s="2">
        <v>540</v>
      </c>
      <c r="B20958">
        <v>23125</v>
      </c>
      <c r="C20958" s="3">
        <v>9679.5270990000008</v>
      </c>
      <c r="D20958" s="2"/>
    </row>
    <row r="20959" spans="1:4" x14ac:dyDescent="0.25">
      <c r="A20959" s="2">
        <v>540</v>
      </c>
      <c r="B20959">
        <v>23126</v>
      </c>
      <c r="C20959" s="3">
        <v>7330.9578769999998</v>
      </c>
      <c r="D20959" s="2"/>
    </row>
    <row r="20960" spans="1:4" x14ac:dyDescent="0.25">
      <c r="A20960" s="2">
        <v>540</v>
      </c>
      <c r="B20960">
        <v>23127</v>
      </c>
      <c r="C20960" s="3">
        <v>0</v>
      </c>
      <c r="D20960" s="2"/>
    </row>
    <row r="20961" spans="1:4" x14ac:dyDescent="0.25">
      <c r="A20961" s="2">
        <v>540</v>
      </c>
      <c r="B20961">
        <v>23128</v>
      </c>
      <c r="C20961" s="3">
        <v>22386.533716000002</v>
      </c>
      <c r="D20961" s="2"/>
    </row>
    <row r="20962" spans="1:4" x14ac:dyDescent="0.25">
      <c r="A20962" s="2">
        <v>540</v>
      </c>
      <c r="B20962">
        <v>23129</v>
      </c>
      <c r="C20962" s="3">
        <v>24783.200333000001</v>
      </c>
      <c r="D20962" s="2"/>
    </row>
    <row r="20963" spans="1:4" x14ac:dyDescent="0.25">
      <c r="A20963" s="2">
        <v>540</v>
      </c>
      <c r="B20963">
        <v>23130</v>
      </c>
      <c r="C20963" s="3">
        <v>5731.2259009999998</v>
      </c>
      <c r="D20963" s="2"/>
    </row>
    <row r="20964" spans="1:4" x14ac:dyDescent="0.25">
      <c r="A20964" s="2">
        <v>540</v>
      </c>
      <c r="B20964">
        <v>23131</v>
      </c>
      <c r="C20964" s="3">
        <v>1526.8425749999999</v>
      </c>
      <c r="D20964" s="2"/>
    </row>
    <row r="20965" spans="1:4" x14ac:dyDescent="0.25">
      <c r="A20965" s="2">
        <v>540</v>
      </c>
      <c r="B20965">
        <v>23132</v>
      </c>
      <c r="C20965" s="3">
        <v>3547.5505710000002</v>
      </c>
      <c r="D20965" s="2"/>
    </row>
    <row r="20966" spans="1:4" x14ac:dyDescent="0.25">
      <c r="A20966" s="2">
        <v>540</v>
      </c>
      <c r="B20966">
        <v>23133</v>
      </c>
      <c r="C20966" s="3">
        <v>5005.5088930000002</v>
      </c>
      <c r="D20966" s="2"/>
    </row>
    <row r="20967" spans="1:4" x14ac:dyDescent="0.25">
      <c r="A20967" s="2">
        <v>540</v>
      </c>
      <c r="B20967">
        <v>23134</v>
      </c>
      <c r="C20967" s="3">
        <v>5428.2435409999998</v>
      </c>
      <c r="D20967" s="2"/>
    </row>
    <row r="20968" spans="1:4" x14ac:dyDescent="0.25">
      <c r="A20968" s="2">
        <v>540</v>
      </c>
      <c r="B20968">
        <v>23135</v>
      </c>
      <c r="C20968" s="3">
        <v>1103.599751</v>
      </c>
      <c r="D20968" s="2"/>
    </row>
    <row r="20969" spans="1:4" x14ac:dyDescent="0.25">
      <c r="A20969" s="2">
        <v>540</v>
      </c>
      <c r="B20969">
        <v>23136</v>
      </c>
      <c r="C20969" s="3">
        <v>33565.644235</v>
      </c>
      <c r="D20969" s="2"/>
    </row>
    <row r="20970" spans="1:4" x14ac:dyDescent="0.25">
      <c r="A20970" s="2">
        <v>540</v>
      </c>
      <c r="B20970">
        <v>23137</v>
      </c>
      <c r="C20970" s="3">
        <v>2007.5789649999999</v>
      </c>
      <c r="D20970" s="2"/>
    </row>
    <row r="20971" spans="1:4" x14ac:dyDescent="0.25">
      <c r="A20971" s="2">
        <v>540</v>
      </c>
      <c r="B20971">
        <v>23138</v>
      </c>
      <c r="C20971" s="3">
        <v>5694.1830440000003</v>
      </c>
      <c r="D20971" s="2"/>
    </row>
    <row r="20972" spans="1:4" x14ac:dyDescent="0.25">
      <c r="A20972" s="2">
        <v>540</v>
      </c>
      <c r="B20972">
        <v>23139</v>
      </c>
      <c r="C20972" s="3">
        <v>7393.4974240000001</v>
      </c>
      <c r="D20972" s="2"/>
    </row>
    <row r="20973" spans="1:4" x14ac:dyDescent="0.25">
      <c r="A20973" s="2">
        <v>540</v>
      </c>
      <c r="B20973">
        <v>23140</v>
      </c>
      <c r="C20973" s="3">
        <v>207.81765899999999</v>
      </c>
      <c r="D20973" s="2"/>
    </row>
    <row r="20974" spans="1:4" x14ac:dyDescent="0.25">
      <c r="A20974" s="2">
        <v>540</v>
      </c>
      <c r="B20974">
        <v>23141</v>
      </c>
      <c r="C20974" s="3">
        <v>493.930069</v>
      </c>
      <c r="D20974" s="2"/>
    </row>
    <row r="20975" spans="1:4" x14ac:dyDescent="0.25">
      <c r="A20975" s="2">
        <v>540</v>
      </c>
      <c r="B20975">
        <v>23142</v>
      </c>
      <c r="C20975" s="3">
        <v>19523.731264999999</v>
      </c>
      <c r="D20975" s="2"/>
    </row>
    <row r="20976" spans="1:4" x14ac:dyDescent="0.25">
      <c r="A20976" s="2">
        <v>540</v>
      </c>
      <c r="B20976">
        <v>23143</v>
      </c>
      <c r="C20976" s="3">
        <v>562.76480100000003</v>
      </c>
      <c r="D20976" s="2"/>
    </row>
    <row r="20977" spans="1:4" x14ac:dyDescent="0.25">
      <c r="A20977" s="2">
        <v>540</v>
      </c>
      <c r="B20977">
        <v>23144</v>
      </c>
      <c r="C20977" s="3">
        <v>21341.806457999999</v>
      </c>
      <c r="D20977" s="2"/>
    </row>
    <row r="20978" spans="1:4" x14ac:dyDescent="0.25">
      <c r="A20978" s="2">
        <v>540</v>
      </c>
      <c r="B20978">
        <v>23146</v>
      </c>
      <c r="C20978" s="3">
        <v>21376.894233999999</v>
      </c>
      <c r="D20978" s="2"/>
    </row>
    <row r="20979" spans="1:4" x14ac:dyDescent="0.25">
      <c r="A20979" s="2">
        <v>540</v>
      </c>
      <c r="B20979">
        <v>23147</v>
      </c>
      <c r="C20979" s="3">
        <v>10005.777367999999</v>
      </c>
      <c r="D20979" s="2"/>
    </row>
    <row r="20980" spans="1:4" x14ac:dyDescent="0.25">
      <c r="A20980" s="2">
        <v>540</v>
      </c>
      <c r="B20980">
        <v>23148</v>
      </c>
      <c r="C20980" s="3">
        <v>282.41328900000002</v>
      </c>
      <c r="D20980" s="2"/>
    </row>
    <row r="20981" spans="1:4" x14ac:dyDescent="0.25">
      <c r="A20981" s="2">
        <v>540</v>
      </c>
      <c r="B20981">
        <v>23149</v>
      </c>
      <c r="C20981" s="3">
        <v>1821.8711060000001</v>
      </c>
      <c r="D20981" s="2"/>
    </row>
    <row r="20982" spans="1:4" x14ac:dyDescent="0.25">
      <c r="A20982" s="2">
        <v>540</v>
      </c>
      <c r="B20982">
        <v>23150</v>
      </c>
      <c r="C20982" s="3">
        <v>23.892019999999999</v>
      </c>
      <c r="D20982" s="2"/>
    </row>
    <row r="20983" spans="1:4" x14ac:dyDescent="0.25">
      <c r="A20983" s="2">
        <v>540</v>
      </c>
      <c r="B20983">
        <v>23151</v>
      </c>
      <c r="C20983" s="3">
        <v>11504.842114999999</v>
      </c>
      <c r="D20983" s="2"/>
    </row>
    <row r="20984" spans="1:4" x14ac:dyDescent="0.25">
      <c r="A20984" s="2">
        <v>540</v>
      </c>
      <c r="B20984">
        <v>23152</v>
      </c>
      <c r="C20984" s="3">
        <v>2814.854296</v>
      </c>
      <c r="D20984" s="2"/>
    </row>
    <row r="20985" spans="1:4" x14ac:dyDescent="0.25">
      <c r="A20985" s="2">
        <v>540</v>
      </c>
      <c r="B20985">
        <v>23153</v>
      </c>
      <c r="C20985" s="3">
        <v>2996.874577</v>
      </c>
      <c r="D20985" s="2"/>
    </row>
    <row r="20986" spans="1:4" x14ac:dyDescent="0.25">
      <c r="A20986" s="2">
        <v>540</v>
      </c>
      <c r="B20986">
        <v>23154</v>
      </c>
      <c r="C20986" s="3">
        <v>7818.7663309999998</v>
      </c>
      <c r="D20986" s="2"/>
    </row>
    <row r="20987" spans="1:4" x14ac:dyDescent="0.25">
      <c r="A20987" s="2">
        <v>540</v>
      </c>
      <c r="B20987">
        <v>23155</v>
      </c>
      <c r="C20987" s="3">
        <v>10942.349793666001</v>
      </c>
      <c r="D20987" s="2"/>
    </row>
    <row r="20988" spans="1:4" x14ac:dyDescent="0.25">
      <c r="A20988" s="2">
        <v>540</v>
      </c>
      <c r="B20988">
        <v>23156</v>
      </c>
      <c r="C20988" s="3">
        <v>3229.8533889999999</v>
      </c>
      <c r="D20988" s="2"/>
    </row>
    <row r="20989" spans="1:4" x14ac:dyDescent="0.25">
      <c r="A20989" s="2">
        <v>540</v>
      </c>
      <c r="B20989">
        <v>23157</v>
      </c>
      <c r="C20989" s="3">
        <v>1882.052152</v>
      </c>
      <c r="D20989" s="2"/>
    </row>
    <row r="20990" spans="1:4" x14ac:dyDescent="0.25">
      <c r="A20990" s="2">
        <v>540</v>
      </c>
      <c r="B20990">
        <v>23158</v>
      </c>
      <c r="C20990" s="3">
        <v>3465.4337759999999</v>
      </c>
      <c r="D20990" s="2"/>
    </row>
    <row r="20991" spans="1:4" x14ac:dyDescent="0.25">
      <c r="A20991" s="2">
        <v>540</v>
      </c>
      <c r="B20991">
        <v>23159</v>
      </c>
      <c r="C20991" s="3">
        <v>3419.8609889999998</v>
      </c>
      <c r="D20991" s="2"/>
    </row>
    <row r="20992" spans="1:4" x14ac:dyDescent="0.25">
      <c r="A20992" s="2">
        <v>540</v>
      </c>
      <c r="B20992">
        <v>23160</v>
      </c>
      <c r="C20992" s="3">
        <v>10033.529132</v>
      </c>
      <c r="D20992" s="2"/>
    </row>
    <row r="20993" spans="1:4" x14ac:dyDescent="0.25">
      <c r="A20993" s="2">
        <v>540</v>
      </c>
      <c r="B20993">
        <v>23161</v>
      </c>
      <c r="C20993" s="3">
        <v>1123.0504920000001</v>
      </c>
      <c r="D20993" s="2"/>
    </row>
    <row r="20994" spans="1:4" x14ac:dyDescent="0.25">
      <c r="A20994" s="2">
        <v>540</v>
      </c>
      <c r="B20994">
        <v>23162</v>
      </c>
      <c r="C20994" s="3">
        <v>26343.420041000001</v>
      </c>
      <c r="D20994" s="2"/>
    </row>
    <row r="20995" spans="1:4" x14ac:dyDescent="0.25">
      <c r="A20995" s="2">
        <v>540</v>
      </c>
      <c r="B20995">
        <v>23163</v>
      </c>
      <c r="C20995" s="3">
        <v>4928.1303600000001</v>
      </c>
      <c r="D20995" s="2"/>
    </row>
    <row r="20996" spans="1:4" x14ac:dyDescent="0.25">
      <c r="A20996" s="2">
        <v>540</v>
      </c>
      <c r="B20996">
        <v>23164</v>
      </c>
      <c r="C20996" s="3">
        <v>1960.922315</v>
      </c>
      <c r="D20996" s="2"/>
    </row>
    <row r="20997" spans="1:4" x14ac:dyDescent="0.25">
      <c r="A20997" s="2">
        <v>540</v>
      </c>
      <c r="B20997">
        <v>23165</v>
      </c>
      <c r="C20997" s="3">
        <v>14289.658015999999</v>
      </c>
      <c r="D20997" s="2"/>
    </row>
    <row r="20998" spans="1:4" x14ac:dyDescent="0.25">
      <c r="A20998" s="2">
        <v>540</v>
      </c>
      <c r="B20998">
        <v>23166</v>
      </c>
      <c r="C20998" s="3">
        <v>1105.474982</v>
      </c>
      <c r="D20998" s="2"/>
    </row>
    <row r="20999" spans="1:4" x14ac:dyDescent="0.25">
      <c r="A20999" s="2">
        <v>540</v>
      </c>
      <c r="B20999">
        <v>23167</v>
      </c>
      <c r="C20999" s="3">
        <v>3956.6191290000002</v>
      </c>
      <c r="D20999" s="2"/>
    </row>
    <row r="21000" spans="1:4" x14ac:dyDescent="0.25">
      <c r="A21000" s="2">
        <v>540</v>
      </c>
      <c r="B21000">
        <v>23168</v>
      </c>
      <c r="C21000" s="3">
        <v>10583.140492</v>
      </c>
      <c r="D21000" s="2"/>
    </row>
    <row r="21001" spans="1:4" x14ac:dyDescent="0.25">
      <c r="A21001" s="2">
        <v>540</v>
      </c>
      <c r="B21001">
        <v>23169</v>
      </c>
      <c r="C21001" s="3">
        <v>2975.931748</v>
      </c>
      <c r="D21001" s="2"/>
    </row>
    <row r="21002" spans="1:4" x14ac:dyDescent="0.25">
      <c r="A21002" s="2">
        <v>540</v>
      </c>
      <c r="B21002">
        <v>23170</v>
      </c>
      <c r="C21002" s="3">
        <v>5519.0494410000001</v>
      </c>
      <c r="D21002" s="2"/>
    </row>
    <row r="21003" spans="1:4" x14ac:dyDescent="0.25">
      <c r="A21003" s="2">
        <v>540</v>
      </c>
      <c r="B21003">
        <v>23171</v>
      </c>
      <c r="C21003" s="3">
        <v>4963.7748179999999</v>
      </c>
      <c r="D21003" s="2"/>
    </row>
    <row r="21004" spans="1:4" x14ac:dyDescent="0.25">
      <c r="A21004" s="2">
        <v>540</v>
      </c>
      <c r="B21004">
        <v>23172</v>
      </c>
      <c r="C21004" s="3">
        <v>7024.0218619999996</v>
      </c>
      <c r="D21004" s="2"/>
    </row>
    <row r="21005" spans="1:4" x14ac:dyDescent="0.25">
      <c r="A21005" s="2">
        <v>540</v>
      </c>
      <c r="B21005">
        <v>23173</v>
      </c>
      <c r="C21005" s="3">
        <v>9524.0432949999995</v>
      </c>
      <c r="D21005" s="2"/>
    </row>
    <row r="21006" spans="1:4" x14ac:dyDescent="0.25">
      <c r="A21006" s="2">
        <v>540</v>
      </c>
      <c r="B21006">
        <v>23174</v>
      </c>
      <c r="C21006" s="3">
        <v>5258.2905119999996</v>
      </c>
      <c r="D21006" s="2"/>
    </row>
    <row r="21007" spans="1:4" x14ac:dyDescent="0.25">
      <c r="A21007" s="2">
        <v>540</v>
      </c>
      <c r="B21007">
        <v>23175</v>
      </c>
      <c r="C21007" s="3">
        <v>363.59682199999997</v>
      </c>
      <c r="D21007" s="2"/>
    </row>
    <row r="21008" spans="1:4" x14ac:dyDescent="0.25">
      <c r="A21008" s="2">
        <v>540</v>
      </c>
      <c r="B21008">
        <v>23176</v>
      </c>
      <c r="C21008" s="3">
        <v>363.59682199999997</v>
      </c>
      <c r="D21008" s="2"/>
    </row>
    <row r="21009" spans="1:4" x14ac:dyDescent="0.25">
      <c r="A21009" s="2">
        <v>540</v>
      </c>
      <c r="B21009">
        <v>23177</v>
      </c>
      <c r="C21009" s="3">
        <v>16799.847637999999</v>
      </c>
      <c r="D21009" s="2"/>
    </row>
    <row r="21010" spans="1:4" x14ac:dyDescent="0.25">
      <c r="A21010" s="2">
        <v>540</v>
      </c>
      <c r="B21010">
        <v>23178</v>
      </c>
      <c r="C21010" s="3">
        <v>12256.043277999999</v>
      </c>
      <c r="D21010" s="2"/>
    </row>
    <row r="21011" spans="1:4" x14ac:dyDescent="0.25">
      <c r="A21011" s="2">
        <v>540</v>
      </c>
      <c r="B21011">
        <v>23179</v>
      </c>
      <c r="C21011" s="3">
        <v>159.353734</v>
      </c>
      <c r="D21011" s="2"/>
    </row>
    <row r="21012" spans="1:4" x14ac:dyDescent="0.25">
      <c r="A21012" s="2">
        <v>540</v>
      </c>
      <c r="B21012">
        <v>23180</v>
      </c>
      <c r="C21012" s="3">
        <v>6001.3014350000003</v>
      </c>
      <c r="D21012" s="2"/>
    </row>
    <row r="21013" spans="1:4" x14ac:dyDescent="0.25">
      <c r="A21013" s="2">
        <v>540</v>
      </c>
      <c r="B21013">
        <v>23181</v>
      </c>
      <c r="C21013" s="3">
        <v>9477.3490820000006</v>
      </c>
      <c r="D21013" s="2"/>
    </row>
    <row r="21014" spans="1:4" x14ac:dyDescent="0.25">
      <c r="A21014" s="2">
        <v>540</v>
      </c>
      <c r="B21014">
        <v>23182</v>
      </c>
      <c r="C21014" s="3">
        <v>4207.1978200000003</v>
      </c>
      <c r="D21014" s="2"/>
    </row>
    <row r="21015" spans="1:4" x14ac:dyDescent="0.25">
      <c r="A21015" s="2">
        <v>540</v>
      </c>
      <c r="B21015">
        <v>23183</v>
      </c>
      <c r="C21015" s="3">
        <v>1648.5584859999999</v>
      </c>
      <c r="D21015" s="2"/>
    </row>
    <row r="21016" spans="1:4" x14ac:dyDescent="0.25">
      <c r="A21016" s="2">
        <v>540</v>
      </c>
      <c r="B21016">
        <v>23184</v>
      </c>
      <c r="C21016" s="3">
        <v>0</v>
      </c>
      <c r="D21016" s="2"/>
    </row>
    <row r="21017" spans="1:4" x14ac:dyDescent="0.25">
      <c r="A21017" s="2">
        <v>540</v>
      </c>
      <c r="B21017">
        <v>23185</v>
      </c>
      <c r="C21017" s="3">
        <v>16824.041288</v>
      </c>
      <c r="D21017" s="2"/>
    </row>
    <row r="21018" spans="1:4" x14ac:dyDescent="0.25">
      <c r="A21018" s="2">
        <v>540</v>
      </c>
      <c r="B21018">
        <v>23187</v>
      </c>
      <c r="C21018" s="3">
        <v>2565.7832790000002</v>
      </c>
      <c r="D21018" s="2"/>
    </row>
    <row r="21019" spans="1:4" x14ac:dyDescent="0.25">
      <c r="A21019" s="2">
        <v>540</v>
      </c>
      <c r="B21019">
        <v>23189</v>
      </c>
      <c r="C21019" s="3">
        <v>5840.9032010000001</v>
      </c>
      <c r="D21019" s="2"/>
    </row>
    <row r="21020" spans="1:4" x14ac:dyDescent="0.25">
      <c r="A21020" s="2">
        <v>540</v>
      </c>
      <c r="B21020">
        <v>23190</v>
      </c>
      <c r="C21020" s="3">
        <v>790.77772900000002</v>
      </c>
      <c r="D21020" s="2"/>
    </row>
    <row r="21021" spans="1:4" x14ac:dyDescent="0.25">
      <c r="A21021" s="2">
        <v>540</v>
      </c>
      <c r="B21021">
        <v>23192</v>
      </c>
      <c r="C21021" s="3">
        <v>372.41317400000003</v>
      </c>
      <c r="D21021" s="2"/>
    </row>
    <row r="21022" spans="1:4" x14ac:dyDescent="0.25">
      <c r="A21022" s="2">
        <v>540</v>
      </c>
      <c r="B21022">
        <v>23193</v>
      </c>
      <c r="C21022" s="3">
        <v>372.41317400000003</v>
      </c>
      <c r="D21022" s="2"/>
    </row>
    <row r="21023" spans="1:4" x14ac:dyDescent="0.25">
      <c r="A21023" s="2">
        <v>540</v>
      </c>
      <c r="B21023">
        <v>23196</v>
      </c>
      <c r="C21023" s="3">
        <v>5249.7903690000003</v>
      </c>
      <c r="D21023" s="2"/>
    </row>
    <row r="21024" spans="1:4" x14ac:dyDescent="0.25">
      <c r="A21024" s="2">
        <v>540</v>
      </c>
      <c r="B21024">
        <v>23198</v>
      </c>
      <c r="C21024" s="3">
        <v>5310.1980439999998</v>
      </c>
      <c r="D21024" s="2"/>
    </row>
    <row r="21025" spans="1:4" x14ac:dyDescent="0.25">
      <c r="A21025" s="2">
        <v>540</v>
      </c>
      <c r="B21025">
        <v>23199</v>
      </c>
      <c r="C21025" s="3">
        <v>3699.4603739999998</v>
      </c>
      <c r="D21025" s="2"/>
    </row>
    <row r="21026" spans="1:4" x14ac:dyDescent="0.25">
      <c r="A21026" s="2">
        <v>540</v>
      </c>
      <c r="B21026">
        <v>23200</v>
      </c>
      <c r="C21026" s="3">
        <v>2045.7960290000001</v>
      </c>
      <c r="D21026" s="2"/>
    </row>
    <row r="21027" spans="1:4" x14ac:dyDescent="0.25">
      <c r="A21027" s="2">
        <v>540</v>
      </c>
      <c r="B21027">
        <v>23201</v>
      </c>
      <c r="C21027" s="3">
        <v>558.83539299999995</v>
      </c>
      <c r="D21027" s="2"/>
    </row>
    <row r="21028" spans="1:4" x14ac:dyDescent="0.25">
      <c r="A21028" s="2">
        <v>540</v>
      </c>
      <c r="B21028">
        <v>23202</v>
      </c>
      <c r="C21028" s="3">
        <v>3538.5075499999998</v>
      </c>
      <c r="D21028" s="2"/>
    </row>
    <row r="21029" spans="1:4" x14ac:dyDescent="0.25">
      <c r="A21029" s="2">
        <v>540</v>
      </c>
      <c r="B21029">
        <v>23204</v>
      </c>
      <c r="C21029" s="3">
        <v>17142.872728999999</v>
      </c>
      <c r="D21029" s="2"/>
    </row>
    <row r="21030" spans="1:4" x14ac:dyDescent="0.25">
      <c r="A21030" s="2">
        <v>540</v>
      </c>
      <c r="B21030">
        <v>23205</v>
      </c>
      <c r="C21030" s="3">
        <v>1173.0044789999999</v>
      </c>
      <c r="D21030" s="2"/>
    </row>
    <row r="21031" spans="1:4" x14ac:dyDescent="0.25">
      <c r="A21031" s="2">
        <v>540</v>
      </c>
      <c r="B21031">
        <v>23206</v>
      </c>
      <c r="C21031" s="3">
        <v>2125.8253020000002</v>
      </c>
      <c r="D21031" s="2"/>
    </row>
    <row r="21032" spans="1:4" x14ac:dyDescent="0.25">
      <c r="A21032" s="2">
        <v>540</v>
      </c>
      <c r="B21032">
        <v>23207</v>
      </c>
      <c r="C21032" s="3">
        <v>0</v>
      </c>
      <c r="D21032" s="2"/>
    </row>
    <row r="21033" spans="1:4" x14ac:dyDescent="0.25">
      <c r="A21033" s="2">
        <v>540</v>
      </c>
      <c r="B21033">
        <v>23208</v>
      </c>
      <c r="C21033" s="3">
        <v>2350.232254</v>
      </c>
      <c r="D21033" s="2"/>
    </row>
    <row r="21034" spans="1:4" x14ac:dyDescent="0.25">
      <c r="A21034" s="2">
        <v>540</v>
      </c>
      <c r="B21034">
        <v>23209</v>
      </c>
      <c r="C21034" s="3">
        <v>2172.197099</v>
      </c>
      <c r="D21034" s="2"/>
    </row>
    <row r="21035" spans="1:4" x14ac:dyDescent="0.25">
      <c r="A21035" s="2">
        <v>540</v>
      </c>
      <c r="B21035">
        <v>23210</v>
      </c>
      <c r="C21035" s="3">
        <v>607.76818900000001</v>
      </c>
      <c r="D21035" s="2"/>
    </row>
    <row r="21036" spans="1:4" x14ac:dyDescent="0.25">
      <c r="A21036" s="2">
        <v>540</v>
      </c>
      <c r="B21036">
        <v>23211</v>
      </c>
      <c r="C21036" s="3">
        <v>8976.367037</v>
      </c>
      <c r="D21036" s="2"/>
    </row>
    <row r="21037" spans="1:4" x14ac:dyDescent="0.25">
      <c r="A21037" s="2">
        <v>540</v>
      </c>
      <c r="B21037">
        <v>23213</v>
      </c>
      <c r="C21037" s="3">
        <v>9806.6569180000006</v>
      </c>
      <c r="D21037" s="2"/>
    </row>
    <row r="21038" spans="1:4" x14ac:dyDescent="0.25">
      <c r="A21038" s="2">
        <v>540</v>
      </c>
      <c r="B21038">
        <v>23214</v>
      </c>
      <c r="C21038" s="3">
        <v>4305.3483900000001</v>
      </c>
      <c r="D21038" s="2"/>
    </row>
    <row r="21039" spans="1:4" x14ac:dyDescent="0.25">
      <c r="A21039" s="2">
        <v>540</v>
      </c>
      <c r="B21039">
        <v>23215</v>
      </c>
      <c r="C21039" s="3">
        <v>2847.9047139999998</v>
      </c>
      <c r="D21039" s="2"/>
    </row>
    <row r="21040" spans="1:4" x14ac:dyDescent="0.25">
      <c r="A21040" s="2">
        <v>540</v>
      </c>
      <c r="B21040">
        <v>23216</v>
      </c>
      <c r="C21040" s="3">
        <v>34578.110968000001</v>
      </c>
      <c r="D21040" s="2"/>
    </row>
    <row r="21041" spans="1:4" x14ac:dyDescent="0.25">
      <c r="A21041" s="2">
        <v>540</v>
      </c>
      <c r="B21041">
        <v>23217</v>
      </c>
      <c r="C21041" s="3">
        <v>5674.5638749999998</v>
      </c>
      <c r="D21041" s="2"/>
    </row>
    <row r="21042" spans="1:4" x14ac:dyDescent="0.25">
      <c r="A21042" s="2">
        <v>540</v>
      </c>
      <c r="B21042">
        <v>23218</v>
      </c>
      <c r="C21042" s="3">
        <v>947.53275799999994</v>
      </c>
      <c r="D21042" s="2"/>
    </row>
    <row r="21043" spans="1:4" x14ac:dyDescent="0.25">
      <c r="A21043" s="2">
        <v>540</v>
      </c>
      <c r="B21043">
        <v>23219</v>
      </c>
      <c r="C21043" s="3">
        <v>252.59968799999999</v>
      </c>
      <c r="D21043" s="2"/>
    </row>
    <row r="21044" spans="1:4" x14ac:dyDescent="0.25">
      <c r="A21044" s="2">
        <v>540</v>
      </c>
      <c r="B21044">
        <v>23220</v>
      </c>
      <c r="C21044" s="3">
        <v>109.875902</v>
      </c>
      <c r="D21044" s="2"/>
    </row>
    <row r="21045" spans="1:4" x14ac:dyDescent="0.25">
      <c r="A21045" s="2">
        <v>540</v>
      </c>
      <c r="B21045">
        <v>23221</v>
      </c>
      <c r="C21045" s="3">
        <v>3342.9785189999998</v>
      </c>
      <c r="D21045" s="2"/>
    </row>
    <row r="21046" spans="1:4" x14ac:dyDescent="0.25">
      <c r="A21046" s="2">
        <v>540</v>
      </c>
      <c r="B21046">
        <v>23222</v>
      </c>
      <c r="C21046" s="3">
        <v>2744.6021759999999</v>
      </c>
      <c r="D21046" s="2"/>
    </row>
    <row r="21047" spans="1:4" x14ac:dyDescent="0.25">
      <c r="A21047" s="2">
        <v>540</v>
      </c>
      <c r="B21047">
        <v>23223</v>
      </c>
      <c r="C21047" s="3">
        <v>1448.6532930000001</v>
      </c>
      <c r="D21047" s="2"/>
    </row>
    <row r="21048" spans="1:4" x14ac:dyDescent="0.25">
      <c r="A21048" s="2">
        <v>540</v>
      </c>
      <c r="B21048">
        <v>23225</v>
      </c>
      <c r="C21048" s="3">
        <v>1174.5342350000001</v>
      </c>
      <c r="D21048" s="2"/>
    </row>
    <row r="21049" spans="1:4" x14ac:dyDescent="0.25">
      <c r="A21049" s="2">
        <v>540</v>
      </c>
      <c r="B21049">
        <v>23226</v>
      </c>
      <c r="C21049" s="3">
        <v>970.71491500000002</v>
      </c>
      <c r="D21049" s="2"/>
    </row>
    <row r="21050" spans="1:4" x14ac:dyDescent="0.25">
      <c r="A21050" s="2">
        <v>540</v>
      </c>
      <c r="B21050">
        <v>23227</v>
      </c>
      <c r="C21050" s="3">
        <v>2764.5136219999999</v>
      </c>
      <c r="D21050" s="2"/>
    </row>
    <row r="21051" spans="1:4" x14ac:dyDescent="0.25">
      <c r="A21051" s="2">
        <v>540</v>
      </c>
      <c r="B21051">
        <v>23228</v>
      </c>
      <c r="C21051" s="3">
        <v>755.66951900000004</v>
      </c>
      <c r="D21051" s="2"/>
    </row>
    <row r="21052" spans="1:4" x14ac:dyDescent="0.25">
      <c r="A21052" s="2">
        <v>540</v>
      </c>
      <c r="B21052">
        <v>23229</v>
      </c>
      <c r="C21052" s="3">
        <v>0</v>
      </c>
      <c r="D21052" s="2"/>
    </row>
    <row r="21053" spans="1:4" x14ac:dyDescent="0.25">
      <c r="A21053" s="2">
        <v>540</v>
      </c>
      <c r="B21053">
        <v>23231</v>
      </c>
      <c r="C21053" s="3">
        <v>3020.1192569999998</v>
      </c>
      <c r="D21053" s="2"/>
    </row>
    <row r="21054" spans="1:4" x14ac:dyDescent="0.25">
      <c r="A21054" s="2">
        <v>540</v>
      </c>
      <c r="B21054">
        <v>23232</v>
      </c>
      <c r="C21054" s="3">
        <v>534.11291500000004</v>
      </c>
      <c r="D21054" s="2"/>
    </row>
    <row r="21055" spans="1:4" x14ac:dyDescent="0.25">
      <c r="A21055" s="2">
        <v>540</v>
      </c>
      <c r="B21055">
        <v>23233</v>
      </c>
      <c r="C21055" s="3">
        <v>7109.7212030000001</v>
      </c>
      <c r="D21055" s="2"/>
    </row>
    <row r="21056" spans="1:4" x14ac:dyDescent="0.25">
      <c r="A21056" s="2">
        <v>540</v>
      </c>
      <c r="B21056">
        <v>23235</v>
      </c>
      <c r="C21056" s="3">
        <v>1059.207609</v>
      </c>
      <c r="D21056" s="2"/>
    </row>
    <row r="21057" spans="1:4" x14ac:dyDescent="0.25">
      <c r="A21057" s="2">
        <v>540</v>
      </c>
      <c r="B21057">
        <v>23236</v>
      </c>
      <c r="C21057" s="3">
        <v>5821.5987640000003</v>
      </c>
      <c r="D21057" s="2"/>
    </row>
    <row r="21058" spans="1:4" x14ac:dyDescent="0.25">
      <c r="A21058" s="2">
        <v>540</v>
      </c>
      <c r="B21058">
        <v>23237</v>
      </c>
      <c r="C21058" s="3">
        <v>3823.9939209999998</v>
      </c>
      <c r="D21058" s="2"/>
    </row>
    <row r="21059" spans="1:4" x14ac:dyDescent="0.25">
      <c r="A21059" s="2">
        <v>540</v>
      </c>
      <c r="B21059">
        <v>23238</v>
      </c>
      <c r="C21059" s="3">
        <v>3896.1413910000001</v>
      </c>
      <c r="D21059" s="2"/>
    </row>
    <row r="21060" spans="1:4" x14ac:dyDescent="0.25">
      <c r="A21060" s="2">
        <v>540</v>
      </c>
      <c r="B21060">
        <v>23241</v>
      </c>
      <c r="C21060" s="3">
        <v>926.346856</v>
      </c>
      <c r="D21060" s="2"/>
    </row>
    <row r="21061" spans="1:4" x14ac:dyDescent="0.25">
      <c r="A21061" s="2">
        <v>540</v>
      </c>
      <c r="B21061">
        <v>23242</v>
      </c>
      <c r="C21061" s="3">
        <v>1747.898367</v>
      </c>
      <c r="D21061" s="2"/>
    </row>
    <row r="21062" spans="1:4" x14ac:dyDescent="0.25">
      <c r="A21062" s="2">
        <v>540</v>
      </c>
      <c r="B21062">
        <v>23243</v>
      </c>
      <c r="C21062" s="3">
        <v>2977.0857529999998</v>
      </c>
      <c r="D21062" s="2"/>
    </row>
    <row r="21063" spans="1:4" x14ac:dyDescent="0.25">
      <c r="A21063" s="2">
        <v>540</v>
      </c>
      <c r="B21063">
        <v>23244</v>
      </c>
      <c r="C21063" s="3">
        <v>2779.511825</v>
      </c>
      <c r="D21063" s="2"/>
    </row>
    <row r="21064" spans="1:4" x14ac:dyDescent="0.25">
      <c r="A21064" s="2">
        <v>540</v>
      </c>
      <c r="B21064">
        <v>23245</v>
      </c>
      <c r="C21064" s="3">
        <v>1465.4379260000001</v>
      </c>
      <c r="D21064" s="2"/>
    </row>
    <row r="21065" spans="1:4" x14ac:dyDescent="0.25">
      <c r="A21065" s="2">
        <v>540</v>
      </c>
      <c r="B21065">
        <v>23246</v>
      </c>
      <c r="C21065" s="3">
        <v>4705.8607679999996</v>
      </c>
      <c r="D21065" s="2"/>
    </row>
    <row r="21066" spans="1:4" x14ac:dyDescent="0.25">
      <c r="A21066" s="2">
        <v>540</v>
      </c>
      <c r="B21066">
        <v>23247</v>
      </c>
      <c r="C21066" s="3">
        <v>8186.3368369999998</v>
      </c>
      <c r="D21066" s="2"/>
    </row>
    <row r="21067" spans="1:4" x14ac:dyDescent="0.25">
      <c r="A21067" s="2">
        <v>540</v>
      </c>
      <c r="B21067">
        <v>23248</v>
      </c>
      <c r="C21067" s="3">
        <v>3034.2440740000002</v>
      </c>
      <c r="D21067" s="2"/>
    </row>
    <row r="21068" spans="1:4" x14ac:dyDescent="0.25">
      <c r="A21068" s="2">
        <v>540</v>
      </c>
      <c r="B21068">
        <v>23249</v>
      </c>
      <c r="C21068" s="3">
        <v>264.80715300000003</v>
      </c>
      <c r="D21068" s="2"/>
    </row>
    <row r="21069" spans="1:4" x14ac:dyDescent="0.25">
      <c r="A21069" s="2">
        <v>540</v>
      </c>
      <c r="B21069">
        <v>23250</v>
      </c>
      <c r="C21069" s="3">
        <v>2318.9855360000001</v>
      </c>
      <c r="D21069" s="2"/>
    </row>
    <row r="21070" spans="1:4" x14ac:dyDescent="0.25">
      <c r="A21070" s="2">
        <v>540</v>
      </c>
      <c r="B21070">
        <v>23251</v>
      </c>
      <c r="C21070" s="3">
        <v>14581.623406999999</v>
      </c>
      <c r="D21070" s="2"/>
    </row>
    <row r="21071" spans="1:4" x14ac:dyDescent="0.25">
      <c r="A21071" s="2">
        <v>540</v>
      </c>
      <c r="B21071">
        <v>23253</v>
      </c>
      <c r="C21071" s="3">
        <v>5833.7110069999999</v>
      </c>
      <c r="D21071" s="2"/>
    </row>
    <row r="21072" spans="1:4" x14ac:dyDescent="0.25">
      <c r="A21072" s="2">
        <v>540</v>
      </c>
      <c r="B21072">
        <v>23255</v>
      </c>
      <c r="C21072" s="3">
        <v>9099.5883489999997</v>
      </c>
      <c r="D21072" s="2"/>
    </row>
    <row r="21073" spans="1:4" x14ac:dyDescent="0.25">
      <c r="A21073" s="2">
        <v>540</v>
      </c>
      <c r="B21073">
        <v>23256</v>
      </c>
      <c r="C21073" s="3">
        <v>5569.9532909999998</v>
      </c>
      <c r="D21073" s="2"/>
    </row>
    <row r="21074" spans="1:4" x14ac:dyDescent="0.25">
      <c r="A21074" s="2">
        <v>540</v>
      </c>
      <c r="B21074">
        <v>23257</v>
      </c>
      <c r="C21074" s="3">
        <v>266.99014699999998</v>
      </c>
      <c r="D21074" s="2"/>
    </row>
    <row r="21075" spans="1:4" x14ac:dyDescent="0.25">
      <c r="A21075" s="2">
        <v>540</v>
      </c>
      <c r="B21075">
        <v>23258</v>
      </c>
      <c r="C21075" s="3">
        <v>4472.5781749999996</v>
      </c>
      <c r="D21075" s="2"/>
    </row>
    <row r="21076" spans="1:4" x14ac:dyDescent="0.25">
      <c r="A21076" s="2">
        <v>540</v>
      </c>
      <c r="B21076">
        <v>23259</v>
      </c>
      <c r="C21076" s="3">
        <v>4860.0185350000002</v>
      </c>
      <c r="D21076" s="2"/>
    </row>
    <row r="21077" spans="1:4" x14ac:dyDescent="0.25">
      <c r="A21077" s="2">
        <v>540</v>
      </c>
      <c r="B21077">
        <v>23263</v>
      </c>
      <c r="C21077" s="3">
        <v>9030.1650069999996</v>
      </c>
      <c r="D21077" s="2"/>
    </row>
    <row r="21078" spans="1:4" x14ac:dyDescent="0.25">
      <c r="A21078" s="2">
        <v>540</v>
      </c>
      <c r="B21078">
        <v>23264</v>
      </c>
      <c r="C21078" s="3">
        <v>9499.3205620000008</v>
      </c>
      <c r="D21078" s="2"/>
    </row>
    <row r="21079" spans="1:4" x14ac:dyDescent="0.25">
      <c r="A21079" s="2">
        <v>540</v>
      </c>
      <c r="B21079">
        <v>23265</v>
      </c>
      <c r="C21079" s="3">
        <v>0</v>
      </c>
      <c r="D21079" s="2"/>
    </row>
    <row r="21080" spans="1:4" x14ac:dyDescent="0.25">
      <c r="A21080" s="2">
        <v>540</v>
      </c>
      <c r="B21080">
        <v>23266</v>
      </c>
      <c r="C21080" s="3">
        <v>541.31732799999997</v>
      </c>
      <c r="D21080" s="2"/>
    </row>
    <row r="21081" spans="1:4" x14ac:dyDescent="0.25">
      <c r="A21081" s="2">
        <v>540</v>
      </c>
      <c r="B21081">
        <v>23267</v>
      </c>
      <c r="C21081" s="3">
        <v>5911.6298900000002</v>
      </c>
      <c r="D21081" s="2"/>
    </row>
    <row r="21082" spans="1:4" x14ac:dyDescent="0.25">
      <c r="A21082" s="2">
        <v>540</v>
      </c>
      <c r="B21082">
        <v>23269</v>
      </c>
      <c r="C21082" s="3">
        <v>535.55246999999997</v>
      </c>
      <c r="D21082" s="2"/>
    </row>
    <row r="21083" spans="1:4" x14ac:dyDescent="0.25">
      <c r="A21083" s="2">
        <v>540</v>
      </c>
      <c r="B21083">
        <v>23271</v>
      </c>
      <c r="C21083" s="3">
        <v>8096.5606340000004</v>
      </c>
      <c r="D21083" s="2"/>
    </row>
    <row r="21084" spans="1:4" x14ac:dyDescent="0.25">
      <c r="A21084" s="2">
        <v>540</v>
      </c>
      <c r="B21084">
        <v>23273</v>
      </c>
      <c r="C21084" s="3">
        <v>6661.2965283330004</v>
      </c>
      <c r="D21084" s="2"/>
    </row>
    <row r="21085" spans="1:4" x14ac:dyDescent="0.25">
      <c r="A21085" s="2">
        <v>540</v>
      </c>
      <c r="B21085">
        <v>23274</v>
      </c>
      <c r="C21085" s="3">
        <v>10820.520646000001</v>
      </c>
      <c r="D21085" s="2"/>
    </row>
    <row r="21086" spans="1:4" x14ac:dyDescent="0.25">
      <c r="A21086" s="2">
        <v>540</v>
      </c>
      <c r="B21086">
        <v>23275</v>
      </c>
      <c r="C21086" s="3">
        <v>8239.3405503329996</v>
      </c>
      <c r="D21086" s="2"/>
    </row>
    <row r="21087" spans="1:4" x14ac:dyDescent="0.25">
      <c r="A21087" s="2">
        <v>540</v>
      </c>
      <c r="B21087">
        <v>23276</v>
      </c>
      <c r="C21087" s="3">
        <v>1233.8676250000001</v>
      </c>
      <c r="D21087" s="2"/>
    </row>
    <row r="21088" spans="1:4" x14ac:dyDescent="0.25">
      <c r="A21088" s="2">
        <v>540</v>
      </c>
      <c r="B21088">
        <v>23277</v>
      </c>
      <c r="C21088" s="3">
        <v>4604.3803660000003</v>
      </c>
      <c r="D21088" s="2"/>
    </row>
    <row r="21089" spans="1:4" x14ac:dyDescent="0.25">
      <c r="A21089" s="2">
        <v>540</v>
      </c>
      <c r="B21089">
        <v>23278</v>
      </c>
      <c r="C21089" s="3">
        <v>416.4794</v>
      </c>
      <c r="D21089" s="2"/>
    </row>
    <row r="21090" spans="1:4" x14ac:dyDescent="0.25">
      <c r="A21090" s="2">
        <v>540</v>
      </c>
      <c r="B21090">
        <v>23279</v>
      </c>
      <c r="C21090" s="3">
        <v>1568.87816</v>
      </c>
      <c r="D21090" s="2"/>
    </row>
    <row r="21091" spans="1:4" x14ac:dyDescent="0.25">
      <c r="A21091" s="2">
        <v>540</v>
      </c>
      <c r="B21091">
        <v>23280</v>
      </c>
      <c r="C21091" s="3">
        <v>632.69789900000001</v>
      </c>
      <c r="D21091" s="2"/>
    </row>
    <row r="21092" spans="1:4" x14ac:dyDescent="0.25">
      <c r="A21092" s="2">
        <v>540</v>
      </c>
      <c r="B21092">
        <v>23281</v>
      </c>
      <c r="C21092" s="3">
        <v>1385.604648</v>
      </c>
      <c r="D21092" s="2"/>
    </row>
    <row r="21093" spans="1:4" x14ac:dyDescent="0.25">
      <c r="A21093" s="2">
        <v>540</v>
      </c>
      <c r="B21093">
        <v>23282</v>
      </c>
      <c r="C21093" s="3">
        <v>1069.712194</v>
      </c>
      <c r="D21093" s="2"/>
    </row>
    <row r="21094" spans="1:4" x14ac:dyDescent="0.25">
      <c r="A21094" s="2">
        <v>540</v>
      </c>
      <c r="B21094">
        <v>23283</v>
      </c>
      <c r="C21094" s="3">
        <v>14502.701026000001</v>
      </c>
      <c r="D21094" s="2"/>
    </row>
    <row r="21095" spans="1:4" x14ac:dyDescent="0.25">
      <c r="A21095" s="2">
        <v>540</v>
      </c>
      <c r="B21095">
        <v>23284</v>
      </c>
      <c r="C21095" s="3">
        <v>16.085470999999998</v>
      </c>
      <c r="D21095" s="2"/>
    </row>
    <row r="21096" spans="1:4" x14ac:dyDescent="0.25">
      <c r="A21096" s="2">
        <v>540</v>
      </c>
      <c r="B21096">
        <v>23285</v>
      </c>
      <c r="C21096" s="3">
        <v>7863.2864890000001</v>
      </c>
      <c r="D21096" s="2"/>
    </row>
    <row r="21097" spans="1:4" x14ac:dyDescent="0.25">
      <c r="A21097" s="2">
        <v>540</v>
      </c>
      <c r="B21097">
        <v>23286</v>
      </c>
      <c r="C21097" s="3">
        <v>499.917981</v>
      </c>
      <c r="D21097" s="2"/>
    </row>
    <row r="21098" spans="1:4" x14ac:dyDescent="0.25">
      <c r="A21098" s="2">
        <v>540</v>
      </c>
      <c r="B21098">
        <v>23287</v>
      </c>
      <c r="C21098" s="3">
        <v>12127.966769000001</v>
      </c>
      <c r="D21098" s="2"/>
    </row>
    <row r="21099" spans="1:4" x14ac:dyDescent="0.25">
      <c r="A21099" s="2">
        <v>540</v>
      </c>
      <c r="B21099">
        <v>23288</v>
      </c>
      <c r="C21099" s="3">
        <v>1597.229793</v>
      </c>
      <c r="D21099" s="2"/>
    </row>
    <row r="21100" spans="1:4" x14ac:dyDescent="0.25">
      <c r="A21100" s="2">
        <v>540</v>
      </c>
      <c r="B21100">
        <v>23289</v>
      </c>
      <c r="C21100" s="3">
        <v>454.60882600000002</v>
      </c>
      <c r="D21100" s="2"/>
    </row>
    <row r="21101" spans="1:4" x14ac:dyDescent="0.25">
      <c r="A21101" s="2">
        <v>540</v>
      </c>
      <c r="B21101">
        <v>23290</v>
      </c>
      <c r="C21101" s="3">
        <v>32.991301999999997</v>
      </c>
      <c r="D21101" s="2"/>
    </row>
    <row r="21102" spans="1:4" x14ac:dyDescent="0.25">
      <c r="A21102" s="2">
        <v>540</v>
      </c>
      <c r="B21102">
        <v>23291</v>
      </c>
      <c r="C21102" s="3">
        <v>1473.925336</v>
      </c>
      <c r="D21102" s="2"/>
    </row>
    <row r="21103" spans="1:4" x14ac:dyDescent="0.25">
      <c r="A21103" s="2">
        <v>540</v>
      </c>
      <c r="B21103">
        <v>23292</v>
      </c>
      <c r="C21103" s="3">
        <v>1585.406839</v>
      </c>
      <c r="D21103" s="2"/>
    </row>
    <row r="21104" spans="1:4" x14ac:dyDescent="0.25">
      <c r="A21104" s="2">
        <v>540</v>
      </c>
      <c r="B21104">
        <v>23293</v>
      </c>
      <c r="C21104" s="3">
        <v>829.63064399999996</v>
      </c>
      <c r="D21104" s="2"/>
    </row>
    <row r="21105" spans="1:4" x14ac:dyDescent="0.25">
      <c r="A21105" s="2">
        <v>540</v>
      </c>
      <c r="B21105">
        <v>23294</v>
      </c>
      <c r="C21105" s="3">
        <v>1196.252626</v>
      </c>
      <c r="D21105" s="2"/>
    </row>
    <row r="21106" spans="1:4" x14ac:dyDescent="0.25">
      <c r="A21106" s="2">
        <v>540</v>
      </c>
      <c r="B21106">
        <v>23295</v>
      </c>
      <c r="C21106" s="3">
        <v>904.77042200000005</v>
      </c>
      <c r="D21106" s="2"/>
    </row>
    <row r="21107" spans="1:4" x14ac:dyDescent="0.25">
      <c r="A21107" s="2">
        <v>540</v>
      </c>
      <c r="B21107">
        <v>23296</v>
      </c>
      <c r="C21107" s="3">
        <v>221.368358</v>
      </c>
      <c r="D21107" s="2"/>
    </row>
    <row r="21108" spans="1:4" x14ac:dyDescent="0.25">
      <c r="A21108" s="2">
        <v>540</v>
      </c>
      <c r="B21108">
        <v>23297</v>
      </c>
      <c r="C21108" s="3">
        <v>6516.6279009999998</v>
      </c>
      <c r="D21108" s="2"/>
    </row>
    <row r="21109" spans="1:4" x14ac:dyDescent="0.25">
      <c r="A21109" s="2">
        <v>540</v>
      </c>
      <c r="B21109">
        <v>23298</v>
      </c>
      <c r="C21109" s="3">
        <v>3739.1195779999998</v>
      </c>
      <c r="D21109" s="2"/>
    </row>
    <row r="21110" spans="1:4" x14ac:dyDescent="0.25">
      <c r="A21110" s="2">
        <v>540</v>
      </c>
      <c r="B21110">
        <v>23299</v>
      </c>
      <c r="C21110" s="3">
        <v>558.11715500000003</v>
      </c>
      <c r="D21110" s="2"/>
    </row>
    <row r="21111" spans="1:4" x14ac:dyDescent="0.25">
      <c r="A21111" s="2">
        <v>540</v>
      </c>
      <c r="B21111">
        <v>23300</v>
      </c>
      <c r="C21111" s="3">
        <v>755.66951900000004</v>
      </c>
      <c r="D21111" s="2"/>
    </row>
    <row r="21112" spans="1:4" x14ac:dyDescent="0.25">
      <c r="A21112" s="2">
        <v>540</v>
      </c>
      <c r="B21112">
        <v>23301</v>
      </c>
      <c r="C21112" s="3">
        <v>845.25296200000003</v>
      </c>
      <c r="D21112" s="2"/>
    </row>
    <row r="21113" spans="1:4" x14ac:dyDescent="0.25">
      <c r="A21113" s="2">
        <v>540</v>
      </c>
      <c r="B21113">
        <v>23303</v>
      </c>
      <c r="C21113" s="3">
        <v>488.834543</v>
      </c>
      <c r="D21113" s="2"/>
    </row>
    <row r="21114" spans="1:4" x14ac:dyDescent="0.25">
      <c r="A21114" s="2">
        <v>540</v>
      </c>
      <c r="B21114">
        <v>23304</v>
      </c>
      <c r="C21114" s="3">
        <v>2256.2544389999998</v>
      </c>
      <c r="D21114" s="2"/>
    </row>
    <row r="21115" spans="1:4" x14ac:dyDescent="0.25">
      <c r="A21115" s="2">
        <v>540</v>
      </c>
      <c r="B21115">
        <v>23305</v>
      </c>
      <c r="C21115" s="3">
        <v>1165.0169719999999</v>
      </c>
      <c r="D21115" s="2"/>
    </row>
    <row r="21116" spans="1:4" x14ac:dyDescent="0.25">
      <c r="A21116" s="2">
        <v>540</v>
      </c>
      <c r="B21116">
        <v>23306</v>
      </c>
      <c r="C21116" s="3">
        <v>7574.7514799999999</v>
      </c>
      <c r="D21116" s="2"/>
    </row>
    <row r="21117" spans="1:4" x14ac:dyDescent="0.25">
      <c r="A21117" s="2">
        <v>540</v>
      </c>
      <c r="B21117">
        <v>23308</v>
      </c>
      <c r="C21117" s="3">
        <v>2548.0926359999999</v>
      </c>
      <c r="D21117" s="2"/>
    </row>
    <row r="21118" spans="1:4" x14ac:dyDescent="0.25">
      <c r="A21118" s="2">
        <v>540</v>
      </c>
      <c r="B21118">
        <v>23309</v>
      </c>
      <c r="C21118" s="3">
        <v>6074.0765840000004</v>
      </c>
      <c r="D21118" s="2"/>
    </row>
    <row r="21119" spans="1:4" x14ac:dyDescent="0.25">
      <c r="A21119" s="2">
        <v>540</v>
      </c>
      <c r="B21119">
        <v>23310</v>
      </c>
      <c r="C21119" s="3">
        <v>6762.4329049999997</v>
      </c>
      <c r="D21119" s="2"/>
    </row>
    <row r="21120" spans="1:4" x14ac:dyDescent="0.25">
      <c r="A21120" s="2">
        <v>540</v>
      </c>
      <c r="B21120">
        <v>23311</v>
      </c>
      <c r="C21120" s="3">
        <v>258.740206</v>
      </c>
      <c r="D21120" s="2"/>
    </row>
    <row r="21121" spans="1:4" x14ac:dyDescent="0.25">
      <c r="A21121" s="2">
        <v>540</v>
      </c>
      <c r="B21121">
        <v>23312</v>
      </c>
      <c r="C21121" s="3">
        <v>600.34256500000004</v>
      </c>
      <c r="D21121" s="2"/>
    </row>
    <row r="21122" spans="1:4" x14ac:dyDescent="0.25">
      <c r="A21122" s="2">
        <v>540</v>
      </c>
      <c r="B21122">
        <v>23313</v>
      </c>
      <c r="C21122" s="3">
        <v>313.40965499999999</v>
      </c>
      <c r="D21122" s="2"/>
    </row>
    <row r="21123" spans="1:4" x14ac:dyDescent="0.25">
      <c r="A21123" s="2">
        <v>540</v>
      </c>
      <c r="B21123">
        <v>23314</v>
      </c>
      <c r="C21123" s="3">
        <v>2564.1959849999998</v>
      </c>
      <c r="D21123" s="2"/>
    </row>
    <row r="21124" spans="1:4" x14ac:dyDescent="0.25">
      <c r="A21124" s="2">
        <v>540</v>
      </c>
      <c r="B21124">
        <v>23315</v>
      </c>
      <c r="C21124" s="3">
        <v>333.99624399999999</v>
      </c>
      <c r="D21124" s="2"/>
    </row>
    <row r="21125" spans="1:4" x14ac:dyDescent="0.25">
      <c r="A21125" s="2">
        <v>540</v>
      </c>
      <c r="B21125">
        <v>23316</v>
      </c>
      <c r="C21125" s="3">
        <v>3898.141337</v>
      </c>
      <c r="D21125" s="2"/>
    </row>
    <row r="21126" spans="1:4" x14ac:dyDescent="0.25">
      <c r="A21126" s="2">
        <v>540</v>
      </c>
      <c r="B21126">
        <v>23317</v>
      </c>
      <c r="C21126" s="3">
        <v>1960.7516049999999</v>
      </c>
      <c r="D21126" s="2"/>
    </row>
    <row r="21127" spans="1:4" x14ac:dyDescent="0.25">
      <c r="A21127" s="2">
        <v>540</v>
      </c>
      <c r="B21127">
        <v>23318</v>
      </c>
      <c r="C21127" s="3">
        <v>1028.8771609999999</v>
      </c>
      <c r="D21127" s="2"/>
    </row>
    <row r="21128" spans="1:4" x14ac:dyDescent="0.25">
      <c r="A21128" s="2">
        <v>540</v>
      </c>
      <c r="B21128">
        <v>23319</v>
      </c>
      <c r="C21128" s="3">
        <v>917.70997499999999</v>
      </c>
      <c r="D21128" s="2"/>
    </row>
    <row r="21129" spans="1:4" x14ac:dyDescent="0.25">
      <c r="A21129" s="2">
        <v>540</v>
      </c>
      <c r="B21129">
        <v>23320</v>
      </c>
      <c r="C21129" s="3">
        <v>1973.1664510000001</v>
      </c>
      <c r="D21129" s="2"/>
    </row>
    <row r="21130" spans="1:4" x14ac:dyDescent="0.25">
      <c r="A21130" s="2">
        <v>540</v>
      </c>
      <c r="B21130">
        <v>23322</v>
      </c>
      <c r="C21130" s="3">
        <v>1411.346352</v>
      </c>
      <c r="D21130" s="2"/>
    </row>
    <row r="21131" spans="1:4" x14ac:dyDescent="0.25">
      <c r="A21131" s="2">
        <v>540</v>
      </c>
      <c r="B21131">
        <v>23323</v>
      </c>
      <c r="C21131" s="3">
        <v>649.61857399999997</v>
      </c>
      <c r="D21131" s="2"/>
    </row>
    <row r="21132" spans="1:4" x14ac:dyDescent="0.25">
      <c r="A21132" s="2">
        <v>540</v>
      </c>
      <c r="B21132">
        <v>23324</v>
      </c>
      <c r="C21132" s="3">
        <v>236.12121099999999</v>
      </c>
      <c r="D21132" s="2"/>
    </row>
    <row r="21133" spans="1:4" x14ac:dyDescent="0.25">
      <c r="A21133" s="2">
        <v>540</v>
      </c>
      <c r="B21133">
        <v>23325</v>
      </c>
      <c r="C21133" s="3">
        <v>1650.0312289999999</v>
      </c>
      <c r="D21133" s="2"/>
    </row>
    <row r="21134" spans="1:4" x14ac:dyDescent="0.25">
      <c r="A21134" s="2">
        <v>540</v>
      </c>
      <c r="B21134">
        <v>23326</v>
      </c>
      <c r="C21134" s="3">
        <v>2143.380314</v>
      </c>
      <c r="D21134" s="2"/>
    </row>
    <row r="21135" spans="1:4" x14ac:dyDescent="0.25">
      <c r="A21135" s="2">
        <v>540</v>
      </c>
      <c r="B21135">
        <v>23327</v>
      </c>
      <c r="C21135" s="3">
        <v>8003.8684450000001</v>
      </c>
      <c r="D21135" s="2"/>
    </row>
    <row r="21136" spans="1:4" x14ac:dyDescent="0.25">
      <c r="A21136" s="2">
        <v>540</v>
      </c>
      <c r="B21136">
        <v>23328</v>
      </c>
      <c r="C21136" s="3">
        <v>1622.9748179999999</v>
      </c>
      <c r="D21136" s="2"/>
    </row>
    <row r="21137" spans="1:4" x14ac:dyDescent="0.25">
      <c r="A21137" s="2">
        <v>540</v>
      </c>
      <c r="B21137">
        <v>23329</v>
      </c>
      <c r="C21137" s="3">
        <v>122.78292999999999</v>
      </c>
      <c r="D21137" s="2"/>
    </row>
    <row r="21138" spans="1:4" x14ac:dyDescent="0.25">
      <c r="A21138" s="2">
        <v>540</v>
      </c>
      <c r="B21138">
        <v>23330</v>
      </c>
      <c r="C21138" s="3">
        <v>2080.5730789999998</v>
      </c>
      <c r="D21138" s="2"/>
    </row>
    <row r="21139" spans="1:4" x14ac:dyDescent="0.25">
      <c r="A21139" s="2">
        <v>540</v>
      </c>
      <c r="B21139">
        <v>23331</v>
      </c>
      <c r="C21139" s="3">
        <v>278.18659400000001</v>
      </c>
      <c r="D21139" s="2"/>
    </row>
    <row r="21140" spans="1:4" x14ac:dyDescent="0.25">
      <c r="A21140" s="2">
        <v>540</v>
      </c>
      <c r="B21140">
        <v>23332</v>
      </c>
      <c r="C21140" s="3">
        <v>1881.4454370000001</v>
      </c>
      <c r="D21140" s="2"/>
    </row>
    <row r="21141" spans="1:4" x14ac:dyDescent="0.25">
      <c r="A21141" s="2">
        <v>540</v>
      </c>
      <c r="B21141">
        <v>23333</v>
      </c>
      <c r="C21141" s="3">
        <v>3404.1908760000001</v>
      </c>
      <c r="D21141" s="2"/>
    </row>
    <row r="21142" spans="1:4" x14ac:dyDescent="0.25">
      <c r="A21142" s="2">
        <v>540</v>
      </c>
      <c r="B21142">
        <v>23334</v>
      </c>
      <c r="C21142" s="3">
        <v>10875.120035</v>
      </c>
      <c r="D21142" s="2"/>
    </row>
    <row r="21143" spans="1:4" x14ac:dyDescent="0.25">
      <c r="A21143" s="2">
        <v>540</v>
      </c>
      <c r="B21143">
        <v>23336</v>
      </c>
      <c r="C21143" s="3">
        <v>278.18659400000001</v>
      </c>
      <c r="D21143" s="2"/>
    </row>
    <row r="21144" spans="1:4" x14ac:dyDescent="0.25">
      <c r="A21144" s="2">
        <v>540</v>
      </c>
      <c r="B21144">
        <v>23337</v>
      </c>
      <c r="C21144" s="3">
        <v>4043.7520300000001</v>
      </c>
      <c r="D21144" s="2"/>
    </row>
    <row r="21145" spans="1:4" x14ac:dyDescent="0.25">
      <c r="A21145" s="2">
        <v>540</v>
      </c>
      <c r="B21145">
        <v>23338</v>
      </c>
      <c r="C21145" s="3">
        <v>1372.3967660000001</v>
      </c>
      <c r="D21145" s="2"/>
    </row>
    <row r="21146" spans="1:4" x14ac:dyDescent="0.25">
      <c r="A21146" s="2">
        <v>540</v>
      </c>
      <c r="B21146">
        <v>23339</v>
      </c>
      <c r="C21146" s="3">
        <v>1758.9929669999999</v>
      </c>
      <c r="D21146" s="2"/>
    </row>
    <row r="21147" spans="1:4" x14ac:dyDescent="0.25">
      <c r="A21147" s="2">
        <v>540</v>
      </c>
      <c r="B21147">
        <v>23341</v>
      </c>
      <c r="C21147" s="3">
        <v>2808.2261229999999</v>
      </c>
      <c r="D21147" s="2"/>
    </row>
    <row r="21148" spans="1:4" x14ac:dyDescent="0.25">
      <c r="A21148" s="2">
        <v>540</v>
      </c>
      <c r="B21148">
        <v>23342</v>
      </c>
      <c r="C21148" s="3">
        <v>3051.4571000000001</v>
      </c>
      <c r="D21148" s="2"/>
    </row>
    <row r="21149" spans="1:4" x14ac:dyDescent="0.25">
      <c r="A21149" s="2">
        <v>540</v>
      </c>
      <c r="B21149">
        <v>23343</v>
      </c>
      <c r="C21149" s="3">
        <v>26665.191372000001</v>
      </c>
      <c r="D21149" s="2"/>
    </row>
    <row r="21150" spans="1:4" x14ac:dyDescent="0.25">
      <c r="A21150" s="2">
        <v>540</v>
      </c>
      <c r="B21150">
        <v>23344</v>
      </c>
      <c r="C21150" s="3">
        <v>625.62281499999995</v>
      </c>
      <c r="D21150" s="2"/>
    </row>
    <row r="21151" spans="1:4" x14ac:dyDescent="0.25">
      <c r="A21151" s="2">
        <v>540</v>
      </c>
      <c r="B21151">
        <v>23346</v>
      </c>
      <c r="C21151" s="3">
        <v>8267.1228719999999</v>
      </c>
      <c r="D21151" s="2"/>
    </row>
    <row r="21152" spans="1:4" x14ac:dyDescent="0.25">
      <c r="A21152" s="2">
        <v>540</v>
      </c>
      <c r="B21152">
        <v>23347</v>
      </c>
      <c r="C21152" s="3">
        <v>2778.293897</v>
      </c>
      <c r="D21152" s="2"/>
    </row>
    <row r="21153" spans="1:4" x14ac:dyDescent="0.25">
      <c r="A21153" s="2">
        <v>540</v>
      </c>
      <c r="B21153">
        <v>23348</v>
      </c>
      <c r="C21153" s="3">
        <v>3919.5733070000001</v>
      </c>
      <c r="D21153" s="2"/>
    </row>
    <row r="21154" spans="1:4" x14ac:dyDescent="0.25">
      <c r="A21154" s="2">
        <v>540</v>
      </c>
      <c r="B21154">
        <v>23349</v>
      </c>
      <c r="C21154" s="3">
        <v>2197.159138</v>
      </c>
      <c r="D21154" s="2"/>
    </row>
    <row r="21155" spans="1:4" x14ac:dyDescent="0.25">
      <c r="A21155" s="2">
        <v>540</v>
      </c>
      <c r="B21155">
        <v>23350</v>
      </c>
      <c r="C21155" s="3">
        <v>1015.151931</v>
      </c>
      <c r="D21155" s="2"/>
    </row>
    <row r="21156" spans="1:4" x14ac:dyDescent="0.25">
      <c r="A21156" s="2">
        <v>540</v>
      </c>
      <c r="B21156">
        <v>23351</v>
      </c>
      <c r="C21156" s="3">
        <v>272.99090899999999</v>
      </c>
      <c r="D21156" s="2"/>
    </row>
    <row r="21157" spans="1:4" x14ac:dyDescent="0.25">
      <c r="A21157" s="2">
        <v>540</v>
      </c>
      <c r="B21157">
        <v>23353</v>
      </c>
      <c r="C21157" s="3">
        <v>424.234983</v>
      </c>
      <c r="D21157" s="2"/>
    </row>
    <row r="21158" spans="1:4" x14ac:dyDescent="0.25">
      <c r="A21158" s="2">
        <v>540</v>
      </c>
      <c r="B21158">
        <v>23354</v>
      </c>
      <c r="C21158" s="3">
        <v>328.81522899999999</v>
      </c>
      <c r="D21158" s="2"/>
    </row>
    <row r="21159" spans="1:4" x14ac:dyDescent="0.25">
      <c r="A21159" s="2">
        <v>540</v>
      </c>
      <c r="B21159">
        <v>23355</v>
      </c>
      <c r="C21159" s="3">
        <v>0</v>
      </c>
      <c r="D21159" s="2"/>
    </row>
    <row r="21160" spans="1:4" x14ac:dyDescent="0.25">
      <c r="A21160" s="2">
        <v>540</v>
      </c>
      <c r="B21160">
        <v>23356</v>
      </c>
      <c r="C21160" s="3">
        <v>1490.897219</v>
      </c>
      <c r="D21160" s="2"/>
    </row>
    <row r="21161" spans="1:4" x14ac:dyDescent="0.25">
      <c r="A21161" s="2">
        <v>540</v>
      </c>
      <c r="B21161">
        <v>23357</v>
      </c>
      <c r="C21161" s="3">
        <v>336.33124500000002</v>
      </c>
      <c r="D21161" s="2"/>
    </row>
    <row r="21162" spans="1:4" x14ac:dyDescent="0.25">
      <c r="A21162" s="2">
        <v>540</v>
      </c>
      <c r="B21162">
        <v>23358</v>
      </c>
      <c r="C21162" s="3">
        <v>907.68079899999998</v>
      </c>
      <c r="D21162" s="2"/>
    </row>
    <row r="21163" spans="1:4" x14ac:dyDescent="0.25">
      <c r="A21163" s="2">
        <v>540</v>
      </c>
      <c r="B21163">
        <v>23359</v>
      </c>
      <c r="C21163" s="3">
        <v>1355.1632709999999</v>
      </c>
      <c r="D21163" s="2"/>
    </row>
    <row r="21164" spans="1:4" x14ac:dyDescent="0.25">
      <c r="A21164" s="2">
        <v>540</v>
      </c>
      <c r="B21164">
        <v>23360</v>
      </c>
      <c r="C21164" s="3">
        <v>3432.7109890000002</v>
      </c>
      <c r="D21164" s="2"/>
    </row>
    <row r="21165" spans="1:4" x14ac:dyDescent="0.25">
      <c r="A21165" s="2">
        <v>540</v>
      </c>
      <c r="B21165">
        <v>23361</v>
      </c>
      <c r="C21165" s="3">
        <v>7939.5432579999997</v>
      </c>
      <c r="D21165" s="2"/>
    </row>
    <row r="21166" spans="1:4" x14ac:dyDescent="0.25">
      <c r="A21166" s="2">
        <v>540</v>
      </c>
      <c r="B21166">
        <v>23362</v>
      </c>
      <c r="C21166" s="3">
        <v>18733.096108999998</v>
      </c>
      <c r="D21166" s="2"/>
    </row>
    <row r="21167" spans="1:4" x14ac:dyDescent="0.25">
      <c r="A21167" s="2">
        <v>540</v>
      </c>
      <c r="B21167">
        <v>23363</v>
      </c>
      <c r="C21167" s="3">
        <v>11703.083053</v>
      </c>
      <c r="D21167" s="2"/>
    </row>
    <row r="21168" spans="1:4" x14ac:dyDescent="0.25">
      <c r="A21168" s="2">
        <v>540</v>
      </c>
      <c r="B21168">
        <v>23364</v>
      </c>
      <c r="C21168" s="3">
        <v>3487.5141589999998</v>
      </c>
      <c r="D21168" s="2"/>
    </row>
    <row r="21169" spans="1:4" x14ac:dyDescent="0.25">
      <c r="A21169" s="2">
        <v>540</v>
      </c>
      <c r="B21169">
        <v>23365</v>
      </c>
      <c r="C21169" s="3">
        <v>5927.253001</v>
      </c>
      <c r="D21169" s="2"/>
    </row>
    <row r="21170" spans="1:4" x14ac:dyDescent="0.25">
      <c r="A21170" s="2">
        <v>540</v>
      </c>
      <c r="B21170">
        <v>23366</v>
      </c>
      <c r="C21170" s="3">
        <v>3427.64455</v>
      </c>
      <c r="D21170" s="2"/>
    </row>
    <row r="21171" spans="1:4" x14ac:dyDescent="0.25">
      <c r="A21171" s="2">
        <v>540</v>
      </c>
      <c r="B21171">
        <v>23367</v>
      </c>
      <c r="C21171" s="3">
        <v>5119.1110959999996</v>
      </c>
      <c r="D21171" s="2"/>
    </row>
    <row r="21172" spans="1:4" x14ac:dyDescent="0.25">
      <c r="A21172" s="2">
        <v>540</v>
      </c>
      <c r="B21172">
        <v>23369</v>
      </c>
      <c r="C21172" s="3">
        <v>425.94742600000001</v>
      </c>
      <c r="D21172" s="2"/>
    </row>
    <row r="21173" spans="1:4" x14ac:dyDescent="0.25">
      <c r="A21173" s="2">
        <v>540</v>
      </c>
      <c r="B21173">
        <v>23370</v>
      </c>
      <c r="C21173" s="3">
        <v>429.40218099999998</v>
      </c>
      <c r="D21173" s="2"/>
    </row>
    <row r="21174" spans="1:4" x14ac:dyDescent="0.25">
      <c r="A21174" s="2">
        <v>540</v>
      </c>
      <c r="B21174">
        <v>23371</v>
      </c>
      <c r="C21174" s="3">
        <v>16897.694227</v>
      </c>
      <c r="D21174" s="2"/>
    </row>
    <row r="21175" spans="1:4" x14ac:dyDescent="0.25">
      <c r="A21175" s="2">
        <v>540</v>
      </c>
      <c r="B21175">
        <v>23372</v>
      </c>
      <c r="C21175" s="3">
        <v>927.93420800000001</v>
      </c>
      <c r="D21175" s="2"/>
    </row>
    <row r="21176" spans="1:4" x14ac:dyDescent="0.25">
      <c r="A21176" s="2">
        <v>540</v>
      </c>
      <c r="B21176">
        <v>23373</v>
      </c>
      <c r="C21176" s="3">
        <v>493.68832800000001</v>
      </c>
      <c r="D21176" s="2"/>
    </row>
    <row r="21177" spans="1:4" x14ac:dyDescent="0.25">
      <c r="A21177" s="2">
        <v>540</v>
      </c>
      <c r="B21177">
        <v>23374</v>
      </c>
      <c r="C21177" s="3">
        <v>1412.0754010000001</v>
      </c>
      <c r="D21177" s="2"/>
    </row>
    <row r="21178" spans="1:4" x14ac:dyDescent="0.25">
      <c r="A21178" s="2">
        <v>540</v>
      </c>
      <c r="B21178">
        <v>23375</v>
      </c>
      <c r="C21178" s="3">
        <v>1752.681034</v>
      </c>
      <c r="D21178" s="2"/>
    </row>
    <row r="21179" spans="1:4" x14ac:dyDescent="0.25">
      <c r="A21179" s="2">
        <v>540</v>
      </c>
      <c r="B21179">
        <v>23376</v>
      </c>
      <c r="C21179" s="3">
        <v>200.44169600000001</v>
      </c>
      <c r="D21179" s="2"/>
    </row>
    <row r="21180" spans="1:4" x14ac:dyDescent="0.25">
      <c r="A21180" s="2">
        <v>540</v>
      </c>
      <c r="B21180">
        <v>23377</v>
      </c>
      <c r="C21180" s="3">
        <v>8595.9530279999999</v>
      </c>
      <c r="D21180" s="2"/>
    </row>
    <row r="21181" spans="1:4" x14ac:dyDescent="0.25">
      <c r="A21181" s="2">
        <v>540</v>
      </c>
      <c r="B21181">
        <v>23379</v>
      </c>
      <c r="C21181" s="3">
        <v>3984.3945050000002</v>
      </c>
      <c r="D21181" s="2"/>
    </row>
    <row r="21182" spans="1:4" x14ac:dyDescent="0.25">
      <c r="A21182" s="2">
        <v>540</v>
      </c>
      <c r="B21182">
        <v>23380</v>
      </c>
      <c r="C21182" s="3">
        <v>1055.563617</v>
      </c>
      <c r="D21182" s="2"/>
    </row>
    <row r="21183" spans="1:4" x14ac:dyDescent="0.25">
      <c r="A21183" s="2">
        <v>540</v>
      </c>
      <c r="B21183">
        <v>23381</v>
      </c>
      <c r="C21183" s="3">
        <v>3720.555746</v>
      </c>
      <c r="D21183" s="2"/>
    </row>
    <row r="21184" spans="1:4" x14ac:dyDescent="0.25">
      <c r="A21184" s="2">
        <v>540</v>
      </c>
      <c r="B21184">
        <v>23382</v>
      </c>
      <c r="C21184" s="3">
        <v>1245.555566</v>
      </c>
      <c r="D21184" s="2"/>
    </row>
    <row r="21185" spans="1:4" x14ac:dyDescent="0.25">
      <c r="A21185" s="2">
        <v>540</v>
      </c>
      <c r="B21185">
        <v>23383</v>
      </c>
      <c r="C21185" s="3">
        <v>1355.2267859999999</v>
      </c>
      <c r="D21185" s="2"/>
    </row>
    <row r="21186" spans="1:4" x14ac:dyDescent="0.25">
      <c r="A21186" s="2">
        <v>540</v>
      </c>
      <c r="B21186">
        <v>23384</v>
      </c>
      <c r="C21186" s="3">
        <v>161.79518300000001</v>
      </c>
      <c r="D21186" s="2"/>
    </row>
    <row r="21187" spans="1:4" x14ac:dyDescent="0.25">
      <c r="A21187" s="2">
        <v>540</v>
      </c>
      <c r="B21187">
        <v>23385</v>
      </c>
      <c r="C21187" s="3">
        <v>2902.8222059999998</v>
      </c>
      <c r="D21187" s="2"/>
    </row>
    <row r="21188" spans="1:4" x14ac:dyDescent="0.25">
      <c r="A21188" s="2">
        <v>540</v>
      </c>
      <c r="B21188">
        <v>23386</v>
      </c>
      <c r="C21188" s="3">
        <v>9458.2558370000006</v>
      </c>
      <c r="D21188" s="2"/>
    </row>
    <row r="21189" spans="1:4" x14ac:dyDescent="0.25">
      <c r="A21189" s="2">
        <v>540</v>
      </c>
      <c r="B21189">
        <v>23387</v>
      </c>
      <c r="C21189" s="3">
        <v>2547.1167099999998</v>
      </c>
      <c r="D21189" s="2"/>
    </row>
    <row r="21190" spans="1:4" x14ac:dyDescent="0.25">
      <c r="A21190" s="2">
        <v>540</v>
      </c>
      <c r="B21190">
        <v>23388</v>
      </c>
      <c r="C21190" s="3">
        <v>3965.1366069999999</v>
      </c>
      <c r="D21190" s="2"/>
    </row>
    <row r="21191" spans="1:4" x14ac:dyDescent="0.25">
      <c r="A21191" s="2">
        <v>540</v>
      </c>
      <c r="B21191">
        <v>23389</v>
      </c>
      <c r="C21191" s="3">
        <v>13494.587267000001</v>
      </c>
      <c r="D21191" s="2"/>
    </row>
    <row r="21192" spans="1:4" x14ac:dyDescent="0.25">
      <c r="A21192" s="2">
        <v>540</v>
      </c>
      <c r="B21192">
        <v>23390</v>
      </c>
      <c r="C21192" s="3">
        <v>9461.5198340000006</v>
      </c>
      <c r="D21192" s="2"/>
    </row>
    <row r="21193" spans="1:4" x14ac:dyDescent="0.25">
      <c r="A21193" s="2">
        <v>540</v>
      </c>
      <c r="B21193">
        <v>23391</v>
      </c>
      <c r="C21193" s="3">
        <v>8954.5577169999997</v>
      </c>
      <c r="D21193" s="2"/>
    </row>
    <row r="21194" spans="1:4" x14ac:dyDescent="0.25">
      <c r="A21194" s="2">
        <v>540</v>
      </c>
      <c r="B21194">
        <v>23392</v>
      </c>
      <c r="C21194" s="3">
        <v>13184.248082</v>
      </c>
      <c r="D21194" s="2"/>
    </row>
    <row r="21195" spans="1:4" x14ac:dyDescent="0.25">
      <c r="A21195" s="2">
        <v>540</v>
      </c>
      <c r="B21195">
        <v>23393</v>
      </c>
      <c r="C21195" s="3">
        <v>222.50754000000001</v>
      </c>
      <c r="D21195" s="2"/>
    </row>
    <row r="21196" spans="1:4" x14ac:dyDescent="0.25">
      <c r="A21196" s="2">
        <v>540</v>
      </c>
      <c r="B21196">
        <v>23394</v>
      </c>
      <c r="C21196" s="3">
        <v>233.053741</v>
      </c>
      <c r="D21196" s="2"/>
    </row>
    <row r="21197" spans="1:4" x14ac:dyDescent="0.25">
      <c r="A21197" s="2">
        <v>540</v>
      </c>
      <c r="B21197">
        <v>23395</v>
      </c>
      <c r="C21197" s="3">
        <v>11262.433789999999</v>
      </c>
      <c r="D21197" s="2"/>
    </row>
    <row r="21198" spans="1:4" x14ac:dyDescent="0.25">
      <c r="A21198" s="2">
        <v>540</v>
      </c>
      <c r="B21198">
        <v>23396</v>
      </c>
      <c r="C21198" s="3">
        <v>968.42372599999999</v>
      </c>
      <c r="D21198" s="2"/>
    </row>
    <row r="21199" spans="1:4" x14ac:dyDescent="0.25">
      <c r="A21199" s="2">
        <v>540</v>
      </c>
      <c r="B21199">
        <v>23397</v>
      </c>
      <c r="C21199" s="3">
        <v>856.48584600000004</v>
      </c>
      <c r="D21199" s="2"/>
    </row>
    <row r="21200" spans="1:4" x14ac:dyDescent="0.25">
      <c r="A21200" s="2">
        <v>540</v>
      </c>
      <c r="B21200">
        <v>23398</v>
      </c>
      <c r="C21200" s="3">
        <v>1095.30449</v>
      </c>
      <c r="D21200" s="2"/>
    </row>
    <row r="21201" spans="1:4" x14ac:dyDescent="0.25">
      <c r="A21201" s="2">
        <v>540</v>
      </c>
      <c r="B21201">
        <v>23399</v>
      </c>
      <c r="C21201" s="3">
        <v>1415.5623230000001</v>
      </c>
      <c r="D21201" s="2"/>
    </row>
    <row r="21202" spans="1:4" x14ac:dyDescent="0.25">
      <c r="A21202" s="2">
        <v>540</v>
      </c>
      <c r="B21202">
        <v>23400</v>
      </c>
      <c r="C21202" s="3">
        <v>1133.1727330000001</v>
      </c>
      <c r="D21202" s="2"/>
    </row>
    <row r="21203" spans="1:4" x14ac:dyDescent="0.25">
      <c r="A21203" s="2">
        <v>540</v>
      </c>
      <c r="B21203">
        <v>23401</v>
      </c>
      <c r="C21203" s="3">
        <v>970.43368399999997</v>
      </c>
      <c r="D21203" s="2"/>
    </row>
    <row r="21204" spans="1:4" x14ac:dyDescent="0.25">
      <c r="A21204" s="2">
        <v>540</v>
      </c>
      <c r="B21204">
        <v>23402</v>
      </c>
      <c r="C21204" s="3">
        <v>2584.2925319999999</v>
      </c>
      <c r="D21204" s="2"/>
    </row>
    <row r="21205" spans="1:4" x14ac:dyDescent="0.25">
      <c r="A21205" s="2">
        <v>540</v>
      </c>
      <c r="B21205">
        <v>23403</v>
      </c>
      <c r="C21205" s="3">
        <v>15.400478</v>
      </c>
      <c r="D21205" s="2"/>
    </row>
    <row r="21206" spans="1:4" x14ac:dyDescent="0.25">
      <c r="A21206" s="2">
        <v>540</v>
      </c>
      <c r="B21206">
        <v>23404</v>
      </c>
      <c r="C21206" s="3">
        <v>2530.2029510000002</v>
      </c>
      <c r="D21206" s="2"/>
    </row>
    <row r="21207" spans="1:4" x14ac:dyDescent="0.25">
      <c r="A21207" s="2">
        <v>540</v>
      </c>
      <c r="B21207">
        <v>23405</v>
      </c>
      <c r="C21207" s="3">
        <v>22.770831999999999</v>
      </c>
      <c r="D21207" s="2"/>
    </row>
    <row r="21208" spans="1:4" x14ac:dyDescent="0.25">
      <c r="A21208" s="2">
        <v>540</v>
      </c>
      <c r="B21208">
        <v>23406</v>
      </c>
      <c r="C21208" s="3">
        <v>2059.0191249999998</v>
      </c>
      <c r="D21208" s="2"/>
    </row>
    <row r="21209" spans="1:4" x14ac:dyDescent="0.25">
      <c r="A21209" s="2">
        <v>540</v>
      </c>
      <c r="B21209">
        <v>23407</v>
      </c>
      <c r="C21209" s="3">
        <v>11981.220004000001</v>
      </c>
      <c r="D21209" s="2"/>
    </row>
    <row r="21210" spans="1:4" x14ac:dyDescent="0.25">
      <c r="A21210" s="2">
        <v>540</v>
      </c>
      <c r="B21210">
        <v>23408</v>
      </c>
      <c r="C21210" s="3">
        <v>1743.2130159999999</v>
      </c>
      <c r="D21210" s="2"/>
    </row>
    <row r="21211" spans="1:4" x14ac:dyDescent="0.25">
      <c r="A21211" s="2">
        <v>540</v>
      </c>
      <c r="B21211">
        <v>23409</v>
      </c>
      <c r="C21211" s="3">
        <v>2035.8777210000001</v>
      </c>
      <c r="D21211" s="2"/>
    </row>
    <row r="21212" spans="1:4" x14ac:dyDescent="0.25">
      <c r="A21212" s="2">
        <v>540</v>
      </c>
      <c r="B21212">
        <v>23410</v>
      </c>
      <c r="C21212" s="3">
        <v>274.84305699999999</v>
      </c>
      <c r="D21212" s="2"/>
    </row>
    <row r="21213" spans="1:4" x14ac:dyDescent="0.25">
      <c r="A21213" s="2">
        <v>540</v>
      </c>
      <c r="B21213">
        <v>23411</v>
      </c>
      <c r="C21213" s="3">
        <v>3410.797043</v>
      </c>
      <c r="D21213" s="2"/>
    </row>
    <row r="21214" spans="1:4" x14ac:dyDescent="0.25">
      <c r="A21214" s="2">
        <v>540</v>
      </c>
      <c r="B21214">
        <v>23412</v>
      </c>
      <c r="C21214" s="3">
        <v>3525.5635189999998</v>
      </c>
      <c r="D21214" s="2"/>
    </row>
    <row r="21215" spans="1:4" x14ac:dyDescent="0.25">
      <c r="A21215" s="2">
        <v>540</v>
      </c>
      <c r="B21215">
        <v>23413</v>
      </c>
      <c r="C21215" s="3">
        <v>1943.3763469999999</v>
      </c>
      <c r="D21215" s="2"/>
    </row>
    <row r="21216" spans="1:4" x14ac:dyDescent="0.25">
      <c r="A21216" s="2">
        <v>540</v>
      </c>
      <c r="B21216">
        <v>23414</v>
      </c>
      <c r="C21216" s="3">
        <v>19803.595329</v>
      </c>
      <c r="D21216" s="2"/>
    </row>
    <row r="21217" spans="1:4" x14ac:dyDescent="0.25">
      <c r="A21217" s="2">
        <v>540</v>
      </c>
      <c r="B21217">
        <v>23415</v>
      </c>
      <c r="C21217" s="3">
        <v>2532.3743850000001</v>
      </c>
      <c r="D21217" s="2"/>
    </row>
    <row r="21218" spans="1:4" x14ac:dyDescent="0.25">
      <c r="A21218" s="2">
        <v>540</v>
      </c>
      <c r="B21218">
        <v>23416</v>
      </c>
      <c r="C21218" s="3">
        <v>492.15472899999997</v>
      </c>
      <c r="D21218" s="2"/>
    </row>
    <row r="21219" spans="1:4" x14ac:dyDescent="0.25">
      <c r="A21219" s="2">
        <v>540</v>
      </c>
      <c r="B21219">
        <v>23417</v>
      </c>
      <c r="C21219" s="3">
        <v>19658.683643</v>
      </c>
      <c r="D21219" s="2"/>
    </row>
    <row r="21220" spans="1:4" x14ac:dyDescent="0.25">
      <c r="A21220" s="2">
        <v>540</v>
      </c>
      <c r="B21220">
        <v>23418</v>
      </c>
      <c r="C21220" s="3">
        <v>13861.266093</v>
      </c>
      <c r="D21220" s="2"/>
    </row>
    <row r="21221" spans="1:4" x14ac:dyDescent="0.25">
      <c r="A21221" s="2">
        <v>540</v>
      </c>
      <c r="B21221">
        <v>23419</v>
      </c>
      <c r="C21221" s="3">
        <v>958.94187099999999</v>
      </c>
      <c r="D21221" s="2"/>
    </row>
    <row r="21222" spans="1:4" x14ac:dyDescent="0.25">
      <c r="A21222" s="2">
        <v>540</v>
      </c>
      <c r="B21222">
        <v>23420</v>
      </c>
      <c r="C21222" s="3">
        <v>7606.8616259999999</v>
      </c>
      <c r="D21222" s="2"/>
    </row>
    <row r="21223" spans="1:4" x14ac:dyDescent="0.25">
      <c r="A21223" s="2">
        <v>540</v>
      </c>
      <c r="B21223">
        <v>23421</v>
      </c>
      <c r="C21223" s="3">
        <v>1893.9045799999999</v>
      </c>
      <c r="D21223" s="2"/>
    </row>
    <row r="21224" spans="1:4" x14ac:dyDescent="0.25">
      <c r="A21224" s="2">
        <v>540</v>
      </c>
      <c r="B21224">
        <v>23422</v>
      </c>
      <c r="C21224" s="3">
        <v>2080.5012390000002</v>
      </c>
      <c r="D21224" s="2"/>
    </row>
    <row r="21225" spans="1:4" x14ac:dyDescent="0.25">
      <c r="A21225" s="2">
        <v>540</v>
      </c>
      <c r="B21225">
        <v>23423</v>
      </c>
      <c r="C21225" s="3">
        <v>801.22162600000001</v>
      </c>
      <c r="D21225" s="2"/>
    </row>
    <row r="21226" spans="1:4" x14ac:dyDescent="0.25">
      <c r="A21226" s="2">
        <v>540</v>
      </c>
      <c r="B21226">
        <v>23424</v>
      </c>
      <c r="C21226" s="3">
        <v>2806.7816760000001</v>
      </c>
      <c r="D21226" s="2"/>
    </row>
    <row r="21227" spans="1:4" x14ac:dyDescent="0.25">
      <c r="A21227" s="2">
        <v>540</v>
      </c>
      <c r="B21227">
        <v>23425</v>
      </c>
      <c r="C21227" s="3">
        <v>336.14556499999998</v>
      </c>
      <c r="D21227" s="2"/>
    </row>
    <row r="21228" spans="1:4" x14ac:dyDescent="0.25">
      <c r="A21228" s="2">
        <v>540</v>
      </c>
      <c r="B21228">
        <v>23426</v>
      </c>
      <c r="C21228" s="3">
        <v>5003.8538950000002</v>
      </c>
      <c r="D21228" s="2"/>
    </row>
    <row r="21229" spans="1:4" x14ac:dyDescent="0.25">
      <c r="A21229" s="2">
        <v>540</v>
      </c>
      <c r="B21229">
        <v>23427</v>
      </c>
      <c r="C21229" s="3">
        <v>4007.4408210000001</v>
      </c>
      <c r="D21229" s="2"/>
    </row>
    <row r="21230" spans="1:4" x14ac:dyDescent="0.25">
      <c r="A21230" s="2">
        <v>540</v>
      </c>
      <c r="B21230">
        <v>23428</v>
      </c>
      <c r="C21230" s="3">
        <v>4306.1847019999996</v>
      </c>
      <c r="D21230" s="2"/>
    </row>
    <row r="21231" spans="1:4" x14ac:dyDescent="0.25">
      <c r="A21231" s="2">
        <v>540</v>
      </c>
      <c r="B21231">
        <v>23430</v>
      </c>
      <c r="C21231" s="3">
        <v>682.92785400000002</v>
      </c>
      <c r="D21231" s="2"/>
    </row>
    <row r="21232" spans="1:4" x14ac:dyDescent="0.25">
      <c r="A21232" s="2">
        <v>540</v>
      </c>
      <c r="B21232">
        <v>23431</v>
      </c>
      <c r="C21232" s="3">
        <v>4751.5686759999999</v>
      </c>
      <c r="D21232" s="2"/>
    </row>
    <row r="21233" spans="1:4" x14ac:dyDescent="0.25">
      <c r="A21233" s="2">
        <v>540</v>
      </c>
      <c r="B21233">
        <v>23432</v>
      </c>
      <c r="C21233" s="3">
        <v>4751.5686759999999</v>
      </c>
      <c r="D21233" s="2"/>
    </row>
    <row r="21234" spans="1:4" x14ac:dyDescent="0.25">
      <c r="A21234" s="2">
        <v>540</v>
      </c>
      <c r="B21234">
        <v>23433</v>
      </c>
      <c r="C21234" s="3">
        <v>2531.6504799999998</v>
      </c>
      <c r="D21234" s="2"/>
    </row>
    <row r="21235" spans="1:4" x14ac:dyDescent="0.25">
      <c r="A21235" s="2">
        <v>540</v>
      </c>
      <c r="B21235">
        <v>23434</v>
      </c>
      <c r="C21235" s="3">
        <v>1591.030289</v>
      </c>
      <c r="D21235" s="2"/>
    </row>
    <row r="21236" spans="1:4" x14ac:dyDescent="0.25">
      <c r="A21236" s="2">
        <v>540</v>
      </c>
      <c r="B21236">
        <v>23435</v>
      </c>
      <c r="C21236" s="3">
        <v>19185.930915000001</v>
      </c>
      <c r="D21236" s="2"/>
    </row>
    <row r="21237" spans="1:4" x14ac:dyDescent="0.25">
      <c r="A21237" s="2">
        <v>540</v>
      </c>
      <c r="B21237">
        <v>23436</v>
      </c>
      <c r="C21237" s="3">
        <v>7019.652032</v>
      </c>
      <c r="D21237" s="2"/>
    </row>
    <row r="21238" spans="1:4" x14ac:dyDescent="0.25">
      <c r="A21238" s="2">
        <v>540</v>
      </c>
      <c r="B21238">
        <v>23437</v>
      </c>
      <c r="C21238" s="3">
        <v>1065.2732820000001</v>
      </c>
      <c r="D21238" s="2"/>
    </row>
    <row r="21239" spans="1:4" x14ac:dyDescent="0.25">
      <c r="A21239" s="2">
        <v>540</v>
      </c>
      <c r="B21239">
        <v>23438</v>
      </c>
      <c r="C21239" s="3">
        <v>6264.4605540000002</v>
      </c>
      <c r="D21239" s="2"/>
    </row>
    <row r="21240" spans="1:4" x14ac:dyDescent="0.25">
      <c r="A21240" s="2">
        <v>540</v>
      </c>
      <c r="B21240">
        <v>23439</v>
      </c>
      <c r="C21240" s="3">
        <v>1828.975678</v>
      </c>
      <c r="D21240" s="2"/>
    </row>
    <row r="21241" spans="1:4" x14ac:dyDescent="0.25">
      <c r="A21241" s="2">
        <v>540</v>
      </c>
      <c r="B21241">
        <v>23440</v>
      </c>
      <c r="C21241" s="3">
        <v>126.092814</v>
      </c>
      <c r="D21241" s="2"/>
    </row>
    <row r="21242" spans="1:4" x14ac:dyDescent="0.25">
      <c r="A21242" s="2">
        <v>540</v>
      </c>
      <c r="B21242">
        <v>23441</v>
      </c>
      <c r="C21242" s="3">
        <v>6723.4206270000004</v>
      </c>
      <c r="D21242" s="2"/>
    </row>
    <row r="21243" spans="1:4" x14ac:dyDescent="0.25">
      <c r="A21243" s="2">
        <v>540</v>
      </c>
      <c r="B21243">
        <v>23442</v>
      </c>
      <c r="C21243" s="3">
        <v>1028.5100829999999</v>
      </c>
      <c r="D21243" s="2"/>
    </row>
    <row r="21244" spans="1:4" x14ac:dyDescent="0.25">
      <c r="A21244" s="2">
        <v>540</v>
      </c>
      <c r="B21244">
        <v>23443</v>
      </c>
      <c r="C21244" s="3">
        <v>2436.4578670000001</v>
      </c>
      <c r="D21244" s="2"/>
    </row>
    <row r="21245" spans="1:4" x14ac:dyDescent="0.25">
      <c r="A21245" s="2">
        <v>540</v>
      </c>
      <c r="B21245">
        <v>23444</v>
      </c>
      <c r="C21245" s="3">
        <v>2890.812265</v>
      </c>
      <c r="D21245" s="2"/>
    </row>
    <row r="21246" spans="1:4" x14ac:dyDescent="0.25">
      <c r="A21246" s="2">
        <v>540</v>
      </c>
      <c r="B21246">
        <v>23445</v>
      </c>
      <c r="C21246" s="3">
        <v>2241.3219949999998</v>
      </c>
      <c r="D21246" s="2"/>
    </row>
    <row r="21247" spans="1:4" x14ac:dyDescent="0.25">
      <c r="A21247" s="2">
        <v>540</v>
      </c>
      <c r="B21247">
        <v>23446</v>
      </c>
      <c r="C21247" s="3">
        <v>5655.8386019999998</v>
      </c>
      <c r="D21247" s="2"/>
    </row>
    <row r="21248" spans="1:4" x14ac:dyDescent="0.25">
      <c r="A21248" s="2">
        <v>540</v>
      </c>
      <c r="B21248">
        <v>23447</v>
      </c>
      <c r="C21248" s="3">
        <v>3643.3237810000001</v>
      </c>
      <c r="D21248" s="2"/>
    </row>
    <row r="21249" spans="1:4" x14ac:dyDescent="0.25">
      <c r="A21249" s="2">
        <v>540</v>
      </c>
      <c r="B21249">
        <v>23448</v>
      </c>
      <c r="C21249" s="3">
        <v>1663.382083</v>
      </c>
      <c r="D21249" s="2"/>
    </row>
    <row r="21250" spans="1:4" x14ac:dyDescent="0.25">
      <c r="A21250" s="2">
        <v>540</v>
      </c>
      <c r="B21250">
        <v>23449</v>
      </c>
      <c r="C21250" s="3">
        <v>3566.3781279999998</v>
      </c>
      <c r="D21250" s="2"/>
    </row>
    <row r="21251" spans="1:4" x14ac:dyDescent="0.25">
      <c r="A21251" s="2">
        <v>540</v>
      </c>
      <c r="B21251">
        <v>23450</v>
      </c>
      <c r="C21251" s="3">
        <v>71.305733000000004</v>
      </c>
      <c r="D21251" s="2"/>
    </row>
    <row r="21252" spans="1:4" x14ac:dyDescent="0.25">
      <c r="A21252" s="2">
        <v>540</v>
      </c>
      <c r="B21252">
        <v>23451</v>
      </c>
      <c r="C21252" s="3">
        <v>2653.1401999999998</v>
      </c>
      <c r="D21252" s="2"/>
    </row>
    <row r="21253" spans="1:4" x14ac:dyDescent="0.25">
      <c r="A21253" s="2">
        <v>540</v>
      </c>
      <c r="B21253">
        <v>23452</v>
      </c>
      <c r="C21253" s="3">
        <v>1610.802911</v>
      </c>
      <c r="D21253" s="2"/>
    </row>
    <row r="21254" spans="1:4" x14ac:dyDescent="0.25">
      <c r="A21254" s="2">
        <v>540</v>
      </c>
      <c r="B21254">
        <v>23453</v>
      </c>
      <c r="C21254" s="3">
        <v>19006.871687999999</v>
      </c>
      <c r="D21254" s="2"/>
    </row>
    <row r="21255" spans="1:4" x14ac:dyDescent="0.25">
      <c r="A21255" s="2">
        <v>540</v>
      </c>
      <c r="B21255">
        <v>23454</v>
      </c>
      <c r="C21255" s="3">
        <v>1525.198038</v>
      </c>
      <c r="D21255" s="2"/>
    </row>
    <row r="21256" spans="1:4" x14ac:dyDescent="0.25">
      <c r="A21256" s="2">
        <v>540</v>
      </c>
      <c r="B21256">
        <v>23455</v>
      </c>
      <c r="C21256" s="3">
        <v>150.42190099999999</v>
      </c>
      <c r="D21256" s="2"/>
    </row>
    <row r="21257" spans="1:4" x14ac:dyDescent="0.25">
      <c r="A21257" s="2">
        <v>540</v>
      </c>
      <c r="B21257">
        <v>23456</v>
      </c>
      <c r="C21257" s="3">
        <v>3063.8039509999999</v>
      </c>
      <c r="D21257" s="2"/>
    </row>
    <row r="21258" spans="1:4" x14ac:dyDescent="0.25">
      <c r="A21258" s="2">
        <v>540</v>
      </c>
      <c r="B21258">
        <v>23457</v>
      </c>
      <c r="C21258" s="3">
        <v>7520.2361769999998</v>
      </c>
      <c r="D21258" s="2"/>
    </row>
    <row r="21259" spans="1:4" x14ac:dyDescent="0.25">
      <c r="A21259" s="2">
        <v>540</v>
      </c>
      <c r="B21259">
        <v>23458</v>
      </c>
      <c r="C21259" s="3">
        <v>1891.6659259999999</v>
      </c>
      <c r="D21259" s="2"/>
    </row>
    <row r="21260" spans="1:4" x14ac:dyDescent="0.25">
      <c r="A21260" s="2">
        <v>540</v>
      </c>
      <c r="B21260">
        <v>23459</v>
      </c>
      <c r="C21260" s="3">
        <v>1277.180615</v>
      </c>
      <c r="D21260" s="2"/>
    </row>
    <row r="21261" spans="1:4" x14ac:dyDescent="0.25">
      <c r="A21261" s="2">
        <v>540</v>
      </c>
      <c r="B21261">
        <v>23460</v>
      </c>
      <c r="C21261" s="3">
        <v>2458.4543819999999</v>
      </c>
      <c r="D21261" s="2"/>
    </row>
    <row r="21262" spans="1:4" x14ac:dyDescent="0.25">
      <c r="A21262" s="2">
        <v>540</v>
      </c>
      <c r="B21262">
        <v>23461</v>
      </c>
      <c r="C21262" s="3">
        <v>3654.2252079999998</v>
      </c>
      <c r="D21262" s="2"/>
    </row>
    <row r="21263" spans="1:4" x14ac:dyDescent="0.25">
      <c r="A21263" s="2">
        <v>540</v>
      </c>
      <c r="B21263">
        <v>23462</v>
      </c>
      <c r="C21263" s="3">
        <v>0</v>
      </c>
      <c r="D21263" s="2"/>
    </row>
    <row r="21264" spans="1:4" x14ac:dyDescent="0.25">
      <c r="A21264" s="2">
        <v>540</v>
      </c>
      <c r="B21264">
        <v>23464</v>
      </c>
      <c r="C21264" s="3">
        <v>216.97727499999999</v>
      </c>
      <c r="D21264" s="2"/>
    </row>
    <row r="21265" spans="1:4" x14ac:dyDescent="0.25">
      <c r="A21265" s="2">
        <v>540</v>
      </c>
      <c r="B21265">
        <v>23465</v>
      </c>
      <c r="C21265" s="3">
        <v>3853.6154299999998</v>
      </c>
      <c r="D21265" s="2"/>
    </row>
    <row r="21266" spans="1:4" x14ac:dyDescent="0.25">
      <c r="A21266" s="2">
        <v>540</v>
      </c>
      <c r="B21266">
        <v>23466</v>
      </c>
      <c r="C21266" s="3">
        <v>6057.1792329999998</v>
      </c>
      <c r="D21266" s="2"/>
    </row>
    <row r="21267" spans="1:4" x14ac:dyDescent="0.25">
      <c r="A21267" s="2">
        <v>540</v>
      </c>
      <c r="B21267">
        <v>23467</v>
      </c>
      <c r="C21267" s="3">
        <v>3091.676414</v>
      </c>
      <c r="D21267" s="2"/>
    </row>
    <row r="21268" spans="1:4" x14ac:dyDescent="0.25">
      <c r="A21268" s="2">
        <v>540</v>
      </c>
      <c r="B21268">
        <v>23468</v>
      </c>
      <c r="C21268" s="3">
        <v>2959.0246529999999</v>
      </c>
      <c r="D21268" s="2"/>
    </row>
    <row r="21269" spans="1:4" x14ac:dyDescent="0.25">
      <c r="A21269" s="2">
        <v>540</v>
      </c>
      <c r="B21269">
        <v>23469</v>
      </c>
      <c r="C21269" s="3">
        <v>2655.7565800000002</v>
      </c>
      <c r="D21269" s="2"/>
    </row>
    <row r="21270" spans="1:4" x14ac:dyDescent="0.25">
      <c r="A21270" s="2">
        <v>540</v>
      </c>
      <c r="B21270">
        <v>23470</v>
      </c>
      <c r="C21270" s="3">
        <v>568.35019599999998</v>
      </c>
      <c r="D21270" s="2"/>
    </row>
    <row r="21271" spans="1:4" x14ac:dyDescent="0.25">
      <c r="A21271" s="2">
        <v>540</v>
      </c>
      <c r="B21271">
        <v>23471</v>
      </c>
      <c r="C21271" s="3">
        <v>4607.0926939999999</v>
      </c>
      <c r="D21271" s="2"/>
    </row>
    <row r="21272" spans="1:4" x14ac:dyDescent="0.25">
      <c r="A21272" s="2">
        <v>540</v>
      </c>
      <c r="B21272">
        <v>23472</v>
      </c>
      <c r="C21272" s="3">
        <v>2193.7978429999998</v>
      </c>
      <c r="D21272" s="2"/>
    </row>
    <row r="21273" spans="1:4" x14ac:dyDescent="0.25">
      <c r="A21273" s="2">
        <v>540</v>
      </c>
      <c r="B21273">
        <v>23473</v>
      </c>
      <c r="C21273" s="3">
        <v>4296.7960880000001</v>
      </c>
      <c r="D21273" s="2"/>
    </row>
    <row r="21274" spans="1:4" x14ac:dyDescent="0.25">
      <c r="A21274" s="2">
        <v>540</v>
      </c>
      <c r="B21274">
        <v>23474</v>
      </c>
      <c r="C21274" s="3">
        <v>1001.8597109999999</v>
      </c>
      <c r="D21274" s="2"/>
    </row>
    <row r="21275" spans="1:4" x14ac:dyDescent="0.25">
      <c r="A21275" s="2">
        <v>540</v>
      </c>
      <c r="B21275">
        <v>23475</v>
      </c>
      <c r="C21275" s="3">
        <v>1191.3467680000001</v>
      </c>
      <c r="D21275" s="2"/>
    </row>
    <row r="21276" spans="1:4" x14ac:dyDescent="0.25">
      <c r="A21276" s="2">
        <v>540</v>
      </c>
      <c r="B21276">
        <v>23476</v>
      </c>
      <c r="C21276" s="3">
        <v>580.69114500000001</v>
      </c>
      <c r="D21276" s="2"/>
    </row>
    <row r="21277" spans="1:4" x14ac:dyDescent="0.25">
      <c r="A21277" s="2">
        <v>540</v>
      </c>
      <c r="B21277">
        <v>23477</v>
      </c>
      <c r="C21277" s="3">
        <v>1026.243455</v>
      </c>
      <c r="D21277" s="2"/>
    </row>
    <row r="21278" spans="1:4" x14ac:dyDescent="0.25">
      <c r="A21278" s="2">
        <v>540</v>
      </c>
      <c r="B21278">
        <v>23479</v>
      </c>
      <c r="C21278" s="3">
        <v>2490.270215</v>
      </c>
      <c r="D21278" s="2"/>
    </row>
    <row r="21279" spans="1:4" x14ac:dyDescent="0.25">
      <c r="A21279" s="2">
        <v>540</v>
      </c>
      <c r="B21279">
        <v>23480</v>
      </c>
      <c r="C21279" s="3">
        <v>2250.4196740000002</v>
      </c>
      <c r="D21279" s="2"/>
    </row>
    <row r="21280" spans="1:4" x14ac:dyDescent="0.25">
      <c r="A21280" s="2">
        <v>540</v>
      </c>
      <c r="B21280">
        <v>23481</v>
      </c>
      <c r="C21280" s="3">
        <v>2524.238664</v>
      </c>
      <c r="D21280" s="2"/>
    </row>
    <row r="21281" spans="1:4" x14ac:dyDescent="0.25">
      <c r="A21281" s="2">
        <v>540</v>
      </c>
      <c r="B21281">
        <v>23482</v>
      </c>
      <c r="C21281" s="3">
        <v>4181.6356059999998</v>
      </c>
      <c r="D21281" s="2"/>
    </row>
    <row r="21282" spans="1:4" x14ac:dyDescent="0.25">
      <c r="A21282" s="2">
        <v>540</v>
      </c>
      <c r="B21282">
        <v>23484</v>
      </c>
      <c r="C21282" s="3">
        <v>9851.8240220000007</v>
      </c>
      <c r="D21282" s="2"/>
    </row>
    <row r="21283" spans="1:4" x14ac:dyDescent="0.25">
      <c r="A21283" s="2">
        <v>540</v>
      </c>
      <c r="B21283">
        <v>23485</v>
      </c>
      <c r="C21283" s="3">
        <v>242.70651100000001</v>
      </c>
      <c r="D21283" s="2"/>
    </row>
    <row r="21284" spans="1:4" x14ac:dyDescent="0.25">
      <c r="A21284" s="2">
        <v>540</v>
      </c>
      <c r="B21284">
        <v>23486</v>
      </c>
      <c r="C21284" s="3">
        <v>601.92922699999997</v>
      </c>
      <c r="D21284" s="2"/>
    </row>
    <row r="21285" spans="1:4" x14ac:dyDescent="0.25">
      <c r="A21285" s="2">
        <v>540</v>
      </c>
      <c r="B21285">
        <v>23487</v>
      </c>
      <c r="C21285" s="3">
        <v>2554.998889</v>
      </c>
      <c r="D21285" s="2"/>
    </row>
    <row r="21286" spans="1:4" x14ac:dyDescent="0.25">
      <c r="A21286" s="2">
        <v>540</v>
      </c>
      <c r="B21286">
        <v>23488</v>
      </c>
      <c r="C21286" s="3">
        <v>4137.56844</v>
      </c>
      <c r="D21286" s="2"/>
    </row>
    <row r="21287" spans="1:4" x14ac:dyDescent="0.25">
      <c r="A21287" s="2">
        <v>540</v>
      </c>
      <c r="B21287">
        <v>23489</v>
      </c>
      <c r="C21287" s="3">
        <v>1076.5088900000001</v>
      </c>
      <c r="D21287" s="2"/>
    </row>
    <row r="21288" spans="1:4" x14ac:dyDescent="0.25">
      <c r="A21288" s="2">
        <v>540</v>
      </c>
      <c r="B21288">
        <v>23491</v>
      </c>
      <c r="C21288" s="3">
        <v>3721.1128530000001</v>
      </c>
      <c r="D21288" s="2"/>
    </row>
    <row r="21289" spans="1:4" x14ac:dyDescent="0.25">
      <c r="A21289" s="2">
        <v>540</v>
      </c>
      <c r="B21289">
        <v>23492</v>
      </c>
      <c r="C21289" s="3">
        <v>226.99617900000001</v>
      </c>
      <c r="D21289" s="2"/>
    </row>
    <row r="21290" spans="1:4" x14ac:dyDescent="0.25">
      <c r="A21290" s="2">
        <v>540</v>
      </c>
      <c r="B21290">
        <v>23493</v>
      </c>
      <c r="C21290" s="3">
        <v>2911.0388440000002</v>
      </c>
      <c r="D21290" s="2"/>
    </row>
    <row r="21291" spans="1:4" x14ac:dyDescent="0.25">
      <c r="A21291" s="2">
        <v>540</v>
      </c>
      <c r="B21291">
        <v>23494</v>
      </c>
      <c r="C21291" s="3">
        <v>4242.1779399999996</v>
      </c>
      <c r="D21291" s="2"/>
    </row>
    <row r="21292" spans="1:4" x14ac:dyDescent="0.25">
      <c r="A21292" s="2">
        <v>540</v>
      </c>
      <c r="B21292">
        <v>23495</v>
      </c>
      <c r="C21292" s="3">
        <v>1695.9325879999999</v>
      </c>
      <c r="D21292" s="2"/>
    </row>
    <row r="21293" spans="1:4" x14ac:dyDescent="0.25">
      <c r="A21293" s="2">
        <v>540</v>
      </c>
      <c r="B21293">
        <v>23496</v>
      </c>
      <c r="C21293" s="3">
        <v>3174.2899600000001</v>
      </c>
      <c r="D21293" s="2"/>
    </row>
    <row r="21294" spans="1:4" x14ac:dyDescent="0.25">
      <c r="A21294" s="2">
        <v>540</v>
      </c>
      <c r="B21294">
        <v>23497</v>
      </c>
      <c r="C21294" s="3">
        <v>933.68985999999995</v>
      </c>
      <c r="D21294" s="2"/>
    </row>
    <row r="21295" spans="1:4" x14ac:dyDescent="0.25">
      <c r="A21295" s="2">
        <v>540</v>
      </c>
      <c r="B21295">
        <v>23498</v>
      </c>
      <c r="C21295" s="3">
        <v>1160.5713129999999</v>
      </c>
      <c r="D21295" s="2"/>
    </row>
    <row r="21296" spans="1:4" x14ac:dyDescent="0.25">
      <c r="A21296" s="2">
        <v>540</v>
      </c>
      <c r="B21296">
        <v>23499</v>
      </c>
      <c r="C21296" s="3">
        <v>2663.4749510000001</v>
      </c>
      <c r="D21296" s="2"/>
    </row>
    <row r="21297" spans="1:4" x14ac:dyDescent="0.25">
      <c r="A21297" s="2">
        <v>540</v>
      </c>
      <c r="B21297">
        <v>23500</v>
      </c>
      <c r="C21297" s="3">
        <v>1040.654628</v>
      </c>
      <c r="D21297" s="2"/>
    </row>
    <row r="21298" spans="1:4" x14ac:dyDescent="0.25">
      <c r="A21298" s="2">
        <v>540</v>
      </c>
      <c r="B21298">
        <v>23501</v>
      </c>
      <c r="C21298" s="3">
        <v>1125.544983</v>
      </c>
      <c r="D21298" s="2"/>
    </row>
    <row r="21299" spans="1:4" x14ac:dyDescent="0.25">
      <c r="A21299" s="2">
        <v>540</v>
      </c>
      <c r="B21299">
        <v>23502</v>
      </c>
      <c r="C21299" s="3">
        <v>6281.7938873330004</v>
      </c>
      <c r="D21299" s="2"/>
    </row>
    <row r="21300" spans="1:4" x14ac:dyDescent="0.25">
      <c r="A21300" s="2">
        <v>540</v>
      </c>
      <c r="B21300">
        <v>23505</v>
      </c>
      <c r="C21300" s="3">
        <v>124.323447</v>
      </c>
      <c r="D21300" s="2"/>
    </row>
    <row r="21301" spans="1:4" x14ac:dyDescent="0.25">
      <c r="A21301" s="2">
        <v>540</v>
      </c>
      <c r="B21301">
        <v>23506</v>
      </c>
      <c r="C21301" s="3">
        <v>1535.5280419999999</v>
      </c>
      <c r="D21301" s="2"/>
    </row>
    <row r="21302" spans="1:4" x14ac:dyDescent="0.25">
      <c r="A21302" s="2">
        <v>540</v>
      </c>
      <c r="B21302">
        <v>23507</v>
      </c>
      <c r="C21302" s="3">
        <v>1269.0767089999999</v>
      </c>
      <c r="D21302" s="2"/>
    </row>
    <row r="21303" spans="1:4" x14ac:dyDescent="0.25">
      <c r="A21303" s="2">
        <v>540</v>
      </c>
      <c r="B21303">
        <v>23508</v>
      </c>
      <c r="C21303" s="3">
        <v>1118.088643</v>
      </c>
      <c r="D21303" s="2"/>
    </row>
    <row r="21304" spans="1:4" x14ac:dyDescent="0.25">
      <c r="A21304" s="2">
        <v>540</v>
      </c>
      <c r="B21304">
        <v>23509</v>
      </c>
      <c r="C21304" s="3">
        <v>920.581681</v>
      </c>
      <c r="D21304" s="2"/>
    </row>
    <row r="21305" spans="1:4" x14ac:dyDescent="0.25">
      <c r="A21305" s="2">
        <v>540</v>
      </c>
      <c r="B21305">
        <v>23510</v>
      </c>
      <c r="C21305" s="3">
        <v>69.452423999999993</v>
      </c>
      <c r="D21305" s="2"/>
    </row>
    <row r="21306" spans="1:4" x14ac:dyDescent="0.25">
      <c r="A21306" s="2">
        <v>540</v>
      </c>
      <c r="B21306">
        <v>23511</v>
      </c>
      <c r="C21306" s="3">
        <v>13184.248082</v>
      </c>
      <c r="D21306" s="2"/>
    </row>
    <row r="21307" spans="1:4" x14ac:dyDescent="0.25">
      <c r="A21307" s="2">
        <v>540</v>
      </c>
      <c r="B21307">
        <v>23512</v>
      </c>
      <c r="C21307" s="3">
        <v>13201.581415332999</v>
      </c>
      <c r="D21307" s="2"/>
    </row>
    <row r="21308" spans="1:4" x14ac:dyDescent="0.25">
      <c r="A21308" s="2">
        <v>540</v>
      </c>
      <c r="B21308">
        <v>23513</v>
      </c>
      <c r="C21308" s="3">
        <v>0</v>
      </c>
      <c r="D21308" s="2"/>
    </row>
    <row r="21309" spans="1:4" x14ac:dyDescent="0.25">
      <c r="A21309" s="2">
        <v>540</v>
      </c>
      <c r="B21309">
        <v>23514</v>
      </c>
      <c r="C21309" s="3">
        <v>147.51228</v>
      </c>
      <c r="D21309" s="2"/>
    </row>
    <row r="21310" spans="1:4" x14ac:dyDescent="0.25">
      <c r="A21310" s="2">
        <v>540</v>
      </c>
      <c r="B21310">
        <v>23515</v>
      </c>
      <c r="C21310" s="3">
        <v>19440.904456</v>
      </c>
      <c r="D21310" s="2"/>
    </row>
    <row r="21311" spans="1:4" x14ac:dyDescent="0.25">
      <c r="A21311" s="2">
        <v>540</v>
      </c>
      <c r="B21311">
        <v>23516</v>
      </c>
      <c r="C21311" s="3">
        <v>1003.915417</v>
      </c>
      <c r="D21311" s="2"/>
    </row>
    <row r="21312" spans="1:4" x14ac:dyDescent="0.25">
      <c r="A21312" s="2">
        <v>540</v>
      </c>
      <c r="B21312">
        <v>23517</v>
      </c>
      <c r="C21312" s="3">
        <v>3796.670611</v>
      </c>
      <c r="D21312" s="2"/>
    </row>
    <row r="21313" spans="1:4" x14ac:dyDescent="0.25">
      <c r="A21313" s="2">
        <v>540</v>
      </c>
      <c r="B21313">
        <v>23518</v>
      </c>
      <c r="C21313" s="3">
        <v>80.794428999999994</v>
      </c>
      <c r="D21313" s="2"/>
    </row>
    <row r="21314" spans="1:4" x14ac:dyDescent="0.25">
      <c r="A21314" s="2">
        <v>540</v>
      </c>
      <c r="B21314">
        <v>23519</v>
      </c>
      <c r="C21314" s="3">
        <v>365.34599100000003</v>
      </c>
      <c r="D21314" s="2"/>
    </row>
    <row r="21315" spans="1:4" x14ac:dyDescent="0.25">
      <c r="A21315" s="2">
        <v>540</v>
      </c>
      <c r="B21315">
        <v>23520</v>
      </c>
      <c r="C21315" s="3">
        <v>2361.0914579999999</v>
      </c>
      <c r="D21315" s="2"/>
    </row>
    <row r="21316" spans="1:4" x14ac:dyDescent="0.25">
      <c r="A21316" s="2">
        <v>540</v>
      </c>
      <c r="B21316">
        <v>23521</v>
      </c>
      <c r="C21316" s="3">
        <v>575.37760400000002</v>
      </c>
      <c r="D21316" s="2"/>
    </row>
    <row r="21317" spans="1:4" x14ac:dyDescent="0.25">
      <c r="A21317" s="2">
        <v>540</v>
      </c>
      <c r="B21317">
        <v>23522</v>
      </c>
      <c r="C21317" s="3">
        <v>1765.0683979999999</v>
      </c>
      <c r="D21317" s="2"/>
    </row>
    <row r="21318" spans="1:4" x14ac:dyDescent="0.25">
      <c r="A21318" s="2">
        <v>540</v>
      </c>
      <c r="B21318">
        <v>23523</v>
      </c>
      <c r="C21318" s="3">
        <v>20782.01021</v>
      </c>
      <c r="D21318" s="2"/>
    </row>
    <row r="21319" spans="1:4" x14ac:dyDescent="0.25">
      <c r="A21319" s="2">
        <v>540</v>
      </c>
      <c r="B21319">
        <v>23524</v>
      </c>
      <c r="C21319" s="3">
        <v>585.58142999999995</v>
      </c>
      <c r="D21319" s="2"/>
    </row>
    <row r="21320" spans="1:4" x14ac:dyDescent="0.25">
      <c r="A21320" s="2">
        <v>540</v>
      </c>
      <c r="B21320">
        <v>23525</v>
      </c>
      <c r="C21320" s="3">
        <v>412.22796199999999</v>
      </c>
      <c r="D21320" s="2"/>
    </row>
    <row r="21321" spans="1:4" x14ac:dyDescent="0.25">
      <c r="A21321" s="2">
        <v>540</v>
      </c>
      <c r="B21321">
        <v>23526</v>
      </c>
      <c r="C21321" s="3">
        <v>338.31573300000002</v>
      </c>
      <c r="D21321" s="2"/>
    </row>
    <row r="21322" spans="1:4" x14ac:dyDescent="0.25">
      <c r="A21322" s="2">
        <v>540</v>
      </c>
      <c r="B21322">
        <v>23527</v>
      </c>
      <c r="C21322" s="3">
        <v>395.67802399999999</v>
      </c>
      <c r="D21322" s="2"/>
    </row>
    <row r="21323" spans="1:4" x14ac:dyDescent="0.25">
      <c r="A21323" s="2">
        <v>540</v>
      </c>
      <c r="B21323">
        <v>23528</v>
      </c>
      <c r="C21323" s="3">
        <v>5103.7341249999999</v>
      </c>
      <c r="D21323" s="2"/>
    </row>
    <row r="21324" spans="1:4" x14ac:dyDescent="0.25">
      <c r="A21324" s="2">
        <v>540</v>
      </c>
      <c r="B21324">
        <v>23529</v>
      </c>
      <c r="C21324" s="3">
        <v>2061.2195259999999</v>
      </c>
      <c r="D21324" s="2"/>
    </row>
    <row r="21325" spans="1:4" x14ac:dyDescent="0.25">
      <c r="A21325" s="2">
        <v>540</v>
      </c>
      <c r="B21325">
        <v>23530</v>
      </c>
      <c r="C21325" s="3">
        <v>459.93679400000002</v>
      </c>
      <c r="D21325" s="2"/>
    </row>
    <row r="21326" spans="1:4" x14ac:dyDescent="0.25">
      <c r="A21326" s="2">
        <v>540</v>
      </c>
      <c r="B21326">
        <v>23531</v>
      </c>
      <c r="C21326" s="3">
        <v>363.84363100000002</v>
      </c>
      <c r="D21326" s="2"/>
    </row>
    <row r="21327" spans="1:4" x14ac:dyDescent="0.25">
      <c r="A21327" s="2">
        <v>540</v>
      </c>
      <c r="B21327">
        <v>23532</v>
      </c>
      <c r="C21327" s="3">
        <v>30.415053</v>
      </c>
      <c r="D21327" s="2"/>
    </row>
    <row r="21328" spans="1:4" x14ac:dyDescent="0.25">
      <c r="A21328" s="2">
        <v>540</v>
      </c>
      <c r="B21328">
        <v>23534</v>
      </c>
      <c r="C21328" s="3">
        <v>1912.3259129999999</v>
      </c>
      <c r="D21328" s="2"/>
    </row>
    <row r="21329" spans="1:4" x14ac:dyDescent="0.25">
      <c r="A21329" s="2">
        <v>540</v>
      </c>
      <c r="B21329">
        <v>23535</v>
      </c>
      <c r="C21329" s="3">
        <v>2447.3110350000002</v>
      </c>
      <c r="D21329" s="2"/>
    </row>
    <row r="21330" spans="1:4" x14ac:dyDescent="0.25">
      <c r="A21330" s="2">
        <v>540</v>
      </c>
      <c r="B21330">
        <v>23536</v>
      </c>
      <c r="C21330" s="3">
        <v>1254.353625</v>
      </c>
      <c r="D21330" s="2"/>
    </row>
    <row r="21331" spans="1:4" x14ac:dyDescent="0.25">
      <c r="A21331" s="2">
        <v>540</v>
      </c>
      <c r="B21331">
        <v>23537</v>
      </c>
      <c r="C21331" s="3">
        <v>4977.8573210000004</v>
      </c>
      <c r="D21331" s="2"/>
    </row>
    <row r="21332" spans="1:4" x14ac:dyDescent="0.25">
      <c r="A21332" s="2">
        <v>540</v>
      </c>
      <c r="B21332">
        <v>23538</v>
      </c>
      <c r="C21332" s="3">
        <v>801.53558499999997</v>
      </c>
      <c r="D21332" s="2"/>
    </row>
    <row r="21333" spans="1:4" x14ac:dyDescent="0.25">
      <c r="A21333" s="2">
        <v>540</v>
      </c>
      <c r="B21333">
        <v>23539</v>
      </c>
      <c r="C21333" s="3">
        <v>386.617188</v>
      </c>
      <c r="D21333" s="2"/>
    </row>
    <row r="21334" spans="1:4" x14ac:dyDescent="0.25">
      <c r="A21334" s="2">
        <v>540</v>
      </c>
      <c r="B21334">
        <v>23540</v>
      </c>
      <c r="C21334" s="3">
        <v>2743.614658</v>
      </c>
      <c r="D21334" s="2"/>
    </row>
    <row r="21335" spans="1:4" x14ac:dyDescent="0.25">
      <c r="A21335" s="2">
        <v>540</v>
      </c>
      <c r="B21335">
        <v>23541</v>
      </c>
      <c r="C21335" s="3">
        <v>2748.2651019999998</v>
      </c>
      <c r="D21335" s="2"/>
    </row>
    <row r="21336" spans="1:4" x14ac:dyDescent="0.25">
      <c r="A21336" s="2">
        <v>540</v>
      </c>
      <c r="B21336">
        <v>23542</v>
      </c>
      <c r="C21336" s="3">
        <v>552.57856900000002</v>
      </c>
      <c r="D21336" s="2"/>
    </row>
    <row r="21337" spans="1:4" x14ac:dyDescent="0.25">
      <c r="A21337" s="2">
        <v>540</v>
      </c>
      <c r="B21337">
        <v>23543</v>
      </c>
      <c r="C21337" s="3">
        <v>3743.9670369999999</v>
      </c>
      <c r="D21337" s="2"/>
    </row>
    <row r="21338" spans="1:4" x14ac:dyDescent="0.25">
      <c r="A21338" s="2">
        <v>540</v>
      </c>
      <c r="B21338">
        <v>23544</v>
      </c>
      <c r="C21338" s="3">
        <v>871.960508</v>
      </c>
      <c r="D21338" s="2"/>
    </row>
    <row r="21339" spans="1:4" x14ac:dyDescent="0.25">
      <c r="A21339" s="2">
        <v>540</v>
      </c>
      <c r="B21339">
        <v>23545</v>
      </c>
      <c r="C21339" s="3">
        <v>21.086911000000001</v>
      </c>
      <c r="D21339" s="2"/>
    </row>
    <row r="21340" spans="1:4" x14ac:dyDescent="0.25">
      <c r="A21340" s="2">
        <v>540</v>
      </c>
      <c r="B21340">
        <v>23547</v>
      </c>
      <c r="C21340" s="3">
        <v>4622.3583310000004</v>
      </c>
      <c r="D21340" s="2"/>
    </row>
    <row r="21341" spans="1:4" x14ac:dyDescent="0.25">
      <c r="A21341" s="2">
        <v>540</v>
      </c>
      <c r="B21341">
        <v>23548</v>
      </c>
      <c r="C21341" s="3">
        <v>859.12361899999996</v>
      </c>
      <c r="D21341" s="2"/>
    </row>
    <row r="21342" spans="1:4" x14ac:dyDescent="0.25">
      <c r="A21342" s="2">
        <v>540</v>
      </c>
      <c r="B21342">
        <v>23549</v>
      </c>
      <c r="C21342" s="3">
        <v>2133.7526560000001</v>
      </c>
      <c r="D21342" s="2"/>
    </row>
    <row r="21343" spans="1:4" x14ac:dyDescent="0.25">
      <c r="A21343" s="2">
        <v>540</v>
      </c>
      <c r="B21343">
        <v>23550</v>
      </c>
      <c r="C21343" s="3">
        <v>376.66880300000003</v>
      </c>
      <c r="D21343" s="2"/>
    </row>
    <row r="21344" spans="1:4" x14ac:dyDescent="0.25">
      <c r="A21344" s="2">
        <v>540</v>
      </c>
      <c r="B21344">
        <v>23551</v>
      </c>
      <c r="C21344" s="3">
        <v>2189.2754</v>
      </c>
      <c r="D21344" s="2"/>
    </row>
    <row r="21345" spans="1:4" x14ac:dyDescent="0.25">
      <c r="A21345" s="2">
        <v>540</v>
      </c>
      <c r="B21345">
        <v>23552</v>
      </c>
      <c r="C21345" s="3">
        <v>9873.0528570000006</v>
      </c>
      <c r="D21345" s="2"/>
    </row>
    <row r="21346" spans="1:4" x14ac:dyDescent="0.25">
      <c r="A21346" s="2">
        <v>540</v>
      </c>
      <c r="B21346">
        <v>23554</v>
      </c>
      <c r="C21346" s="3">
        <v>3928.5381389999998</v>
      </c>
      <c r="D21346" s="2"/>
    </row>
    <row r="21347" spans="1:4" x14ac:dyDescent="0.25">
      <c r="A21347" s="2">
        <v>540</v>
      </c>
      <c r="B21347">
        <v>23555</v>
      </c>
      <c r="C21347" s="3">
        <v>2073.58464</v>
      </c>
      <c r="D21347" s="2"/>
    </row>
    <row r="21348" spans="1:4" x14ac:dyDescent="0.25">
      <c r="A21348" s="2">
        <v>540</v>
      </c>
      <c r="B21348">
        <v>23556</v>
      </c>
      <c r="C21348" s="3">
        <v>1388.128033</v>
      </c>
      <c r="D21348" s="2"/>
    </row>
    <row r="21349" spans="1:4" x14ac:dyDescent="0.25">
      <c r="A21349" s="2">
        <v>540</v>
      </c>
      <c r="B21349">
        <v>23557</v>
      </c>
      <c r="C21349" s="3">
        <v>2372.3557620000001</v>
      </c>
      <c r="D21349" s="2"/>
    </row>
    <row r="21350" spans="1:4" x14ac:dyDescent="0.25">
      <c r="A21350" s="2">
        <v>540</v>
      </c>
      <c r="B21350">
        <v>23558</v>
      </c>
      <c r="C21350" s="3">
        <v>1052.2345780000001</v>
      </c>
      <c r="D21350" s="2"/>
    </row>
    <row r="21351" spans="1:4" x14ac:dyDescent="0.25">
      <c r="A21351" s="2">
        <v>540</v>
      </c>
      <c r="B21351">
        <v>23559</v>
      </c>
      <c r="C21351" s="3">
        <v>9013.6141289999996</v>
      </c>
      <c r="D21351" s="2"/>
    </row>
    <row r="21352" spans="1:4" x14ac:dyDescent="0.25">
      <c r="A21352" s="2">
        <v>540</v>
      </c>
      <c r="B21352">
        <v>23560</v>
      </c>
      <c r="C21352" s="3">
        <v>8461.999065</v>
      </c>
      <c r="D21352" s="2"/>
    </row>
    <row r="21353" spans="1:4" x14ac:dyDescent="0.25">
      <c r="A21353" s="2">
        <v>540</v>
      </c>
      <c r="B21353">
        <v>23561</v>
      </c>
      <c r="C21353" s="3">
        <v>2956.6342380000001</v>
      </c>
      <c r="D21353" s="2"/>
    </row>
    <row r="21354" spans="1:4" x14ac:dyDescent="0.25">
      <c r="A21354" s="2">
        <v>540</v>
      </c>
      <c r="B21354">
        <v>23562</v>
      </c>
      <c r="C21354" s="3">
        <v>3317.5842809999999</v>
      </c>
      <c r="D21354" s="2"/>
    </row>
    <row r="21355" spans="1:4" x14ac:dyDescent="0.25">
      <c r="A21355" s="2">
        <v>540</v>
      </c>
      <c r="B21355">
        <v>23563</v>
      </c>
      <c r="C21355" s="3">
        <v>705.57287599999995</v>
      </c>
      <c r="D21355" s="2"/>
    </row>
    <row r="21356" spans="1:4" x14ac:dyDescent="0.25">
      <c r="A21356" s="2">
        <v>540</v>
      </c>
      <c r="B21356">
        <v>23564</v>
      </c>
      <c r="C21356" s="3">
        <v>7332.8101299999998</v>
      </c>
      <c r="D21356" s="2"/>
    </row>
    <row r="21357" spans="1:4" x14ac:dyDescent="0.25">
      <c r="A21357" s="2">
        <v>540</v>
      </c>
      <c r="B21357">
        <v>23565</v>
      </c>
      <c r="C21357" s="3">
        <v>7606.0480559999996</v>
      </c>
      <c r="D21357" s="2"/>
    </row>
    <row r="21358" spans="1:4" x14ac:dyDescent="0.25">
      <c r="A21358" s="2">
        <v>540</v>
      </c>
      <c r="B21358">
        <v>23566</v>
      </c>
      <c r="C21358" s="3">
        <v>4301.0442489999996</v>
      </c>
      <c r="D21358" s="2"/>
    </row>
    <row r="21359" spans="1:4" x14ac:dyDescent="0.25">
      <c r="A21359" s="2">
        <v>540</v>
      </c>
      <c r="B21359">
        <v>23567</v>
      </c>
      <c r="C21359" s="3">
        <v>1573.9234730000001</v>
      </c>
      <c r="D21359" s="2"/>
    </row>
    <row r="21360" spans="1:4" x14ac:dyDescent="0.25">
      <c r="A21360" s="2">
        <v>540</v>
      </c>
      <c r="B21360">
        <v>23568</v>
      </c>
      <c r="C21360" s="3">
        <v>4869.5462619999998</v>
      </c>
      <c r="D21360" s="2"/>
    </row>
    <row r="21361" spans="1:4" x14ac:dyDescent="0.25">
      <c r="A21361" s="2">
        <v>540</v>
      </c>
      <c r="B21361">
        <v>23569</v>
      </c>
      <c r="C21361" s="3">
        <v>1231.7914069999999</v>
      </c>
      <c r="D21361" s="2"/>
    </row>
    <row r="21362" spans="1:4" x14ac:dyDescent="0.25">
      <c r="A21362" s="2">
        <v>540</v>
      </c>
      <c r="B21362">
        <v>23570</v>
      </c>
      <c r="C21362" s="3">
        <v>957.21381099999996</v>
      </c>
      <c r="D21362" s="2"/>
    </row>
    <row r="21363" spans="1:4" x14ac:dyDescent="0.25">
      <c r="A21363" s="2">
        <v>540</v>
      </c>
      <c r="B21363">
        <v>23571</v>
      </c>
      <c r="C21363" s="3">
        <v>2813.8868309999998</v>
      </c>
      <c r="D21363" s="2"/>
    </row>
    <row r="21364" spans="1:4" x14ac:dyDescent="0.25">
      <c r="A21364" s="2">
        <v>540</v>
      </c>
      <c r="B21364">
        <v>23572</v>
      </c>
      <c r="C21364" s="3">
        <v>2526.0126059999998</v>
      </c>
      <c r="D21364" s="2"/>
    </row>
    <row r="21365" spans="1:4" x14ac:dyDescent="0.25">
      <c r="A21365" s="2">
        <v>540</v>
      </c>
      <c r="B21365">
        <v>23573</v>
      </c>
      <c r="C21365" s="3">
        <v>6840.4928040000004</v>
      </c>
      <c r="D21365" s="2"/>
    </row>
    <row r="21366" spans="1:4" x14ac:dyDescent="0.25">
      <c r="A21366" s="2">
        <v>540</v>
      </c>
      <c r="B21366">
        <v>23574</v>
      </c>
      <c r="C21366" s="3">
        <v>3481.020027</v>
      </c>
      <c r="D21366" s="2"/>
    </row>
    <row r="21367" spans="1:4" x14ac:dyDescent="0.25">
      <c r="A21367" s="2">
        <v>540</v>
      </c>
      <c r="B21367">
        <v>23575</v>
      </c>
      <c r="C21367" s="3">
        <v>7045.1943289999999</v>
      </c>
      <c r="D21367" s="2"/>
    </row>
    <row r="21368" spans="1:4" x14ac:dyDescent="0.25">
      <c r="A21368" s="2">
        <v>540</v>
      </c>
      <c r="B21368">
        <v>23576</v>
      </c>
      <c r="C21368" s="3">
        <v>2340.6114120000002</v>
      </c>
      <c r="D21368" s="2"/>
    </row>
    <row r="21369" spans="1:4" x14ac:dyDescent="0.25">
      <c r="A21369" s="2">
        <v>540</v>
      </c>
      <c r="B21369">
        <v>23577</v>
      </c>
      <c r="C21369" s="3">
        <v>103.273038</v>
      </c>
      <c r="D21369" s="2"/>
    </row>
    <row r="21370" spans="1:4" x14ac:dyDescent="0.25">
      <c r="A21370" s="2">
        <v>540</v>
      </c>
      <c r="B21370">
        <v>23579</v>
      </c>
      <c r="C21370" s="3">
        <v>2297.2901270000002</v>
      </c>
      <c r="D21370" s="2"/>
    </row>
    <row r="21371" spans="1:4" x14ac:dyDescent="0.25">
      <c r="A21371" s="2">
        <v>540</v>
      </c>
      <c r="B21371">
        <v>23580</v>
      </c>
      <c r="C21371" s="3">
        <v>738.54411100000004</v>
      </c>
      <c r="D21371" s="2"/>
    </row>
    <row r="21372" spans="1:4" x14ac:dyDescent="0.25">
      <c r="A21372" s="2">
        <v>540</v>
      </c>
      <c r="B21372">
        <v>23581</v>
      </c>
      <c r="C21372" s="3">
        <v>631.930477</v>
      </c>
      <c r="D21372" s="2"/>
    </row>
    <row r="21373" spans="1:4" x14ac:dyDescent="0.25">
      <c r="A21373" s="2">
        <v>540</v>
      </c>
      <c r="B21373">
        <v>23582</v>
      </c>
      <c r="C21373" s="3">
        <v>1381.160308</v>
      </c>
      <c r="D21373" s="2"/>
    </row>
    <row r="21374" spans="1:4" x14ac:dyDescent="0.25">
      <c r="A21374" s="2">
        <v>540</v>
      </c>
      <c r="B21374">
        <v>23583</v>
      </c>
      <c r="C21374" s="3">
        <v>2091.0120219999999</v>
      </c>
      <c r="D21374" s="2"/>
    </row>
    <row r="21375" spans="1:4" x14ac:dyDescent="0.25">
      <c r="A21375" s="2">
        <v>540</v>
      </c>
      <c r="B21375">
        <v>23584</v>
      </c>
      <c r="C21375" s="3">
        <v>1191.724025</v>
      </c>
      <c r="D21375" s="2"/>
    </row>
    <row r="21376" spans="1:4" x14ac:dyDescent="0.25">
      <c r="A21376" s="2">
        <v>540</v>
      </c>
      <c r="B21376">
        <v>23585</v>
      </c>
      <c r="C21376" s="3">
        <v>5124.5382380000001</v>
      </c>
      <c r="D21376" s="2"/>
    </row>
    <row r="21377" spans="1:4" x14ac:dyDescent="0.25">
      <c r="A21377" s="2">
        <v>540</v>
      </c>
      <c r="B21377">
        <v>23587</v>
      </c>
      <c r="C21377" s="3">
        <v>3905.5565919999999</v>
      </c>
      <c r="D21377" s="2"/>
    </row>
    <row r="21378" spans="1:4" x14ac:dyDescent="0.25">
      <c r="A21378" s="2">
        <v>540</v>
      </c>
      <c r="B21378">
        <v>23588</v>
      </c>
      <c r="C21378" s="3">
        <v>2178.8755160000001</v>
      </c>
      <c r="D21378" s="2"/>
    </row>
    <row r="21379" spans="1:4" x14ac:dyDescent="0.25">
      <c r="A21379" s="2">
        <v>540</v>
      </c>
      <c r="B21379">
        <v>23589</v>
      </c>
      <c r="C21379" s="3">
        <v>2225.1221270000001</v>
      </c>
      <c r="D21379" s="2"/>
    </row>
    <row r="21380" spans="1:4" x14ac:dyDescent="0.25">
      <c r="A21380" s="2">
        <v>540</v>
      </c>
      <c r="B21380">
        <v>23590</v>
      </c>
      <c r="C21380" s="3">
        <v>6316.7776739999999</v>
      </c>
      <c r="D21380" s="2"/>
    </row>
    <row r="21381" spans="1:4" x14ac:dyDescent="0.25">
      <c r="A21381" s="2">
        <v>540</v>
      </c>
      <c r="B21381">
        <v>23591</v>
      </c>
      <c r="C21381" s="3">
        <v>2516.9331710000001</v>
      </c>
      <c r="D21381" s="2"/>
    </row>
    <row r="21382" spans="1:4" x14ac:dyDescent="0.25">
      <c r="A21382" s="2">
        <v>540</v>
      </c>
      <c r="B21382">
        <v>23592</v>
      </c>
      <c r="C21382" s="3">
        <v>7168.9164559999999</v>
      </c>
      <c r="D21382" s="2"/>
    </row>
    <row r="21383" spans="1:4" x14ac:dyDescent="0.25">
      <c r="A21383" s="2">
        <v>540</v>
      </c>
      <c r="B21383">
        <v>23593</v>
      </c>
      <c r="C21383" s="3">
        <v>11913.003790999999</v>
      </c>
      <c r="D21383" s="2"/>
    </row>
    <row r="21384" spans="1:4" x14ac:dyDescent="0.25">
      <c r="A21384" s="2">
        <v>540</v>
      </c>
      <c r="B21384">
        <v>23596</v>
      </c>
      <c r="C21384" s="3">
        <v>273.83574399999998</v>
      </c>
      <c r="D21384" s="2"/>
    </row>
    <row r="21385" spans="1:4" x14ac:dyDescent="0.25">
      <c r="A21385" s="2">
        <v>540</v>
      </c>
      <c r="B21385">
        <v>23597</v>
      </c>
      <c r="C21385" s="3">
        <v>10617.361386</v>
      </c>
      <c r="D21385" s="2"/>
    </row>
    <row r="21386" spans="1:4" x14ac:dyDescent="0.25">
      <c r="A21386" s="2">
        <v>540</v>
      </c>
      <c r="B21386">
        <v>23598</v>
      </c>
      <c r="C21386" s="3">
        <v>88.914366999999999</v>
      </c>
      <c r="D21386" s="2"/>
    </row>
    <row r="21387" spans="1:4" x14ac:dyDescent="0.25">
      <c r="A21387" s="2">
        <v>540</v>
      </c>
      <c r="B21387">
        <v>23599</v>
      </c>
      <c r="C21387" s="3">
        <v>3018.5490519999998</v>
      </c>
      <c r="D21387" s="2"/>
    </row>
    <row r="21388" spans="1:4" x14ac:dyDescent="0.25">
      <c r="A21388" s="2">
        <v>540</v>
      </c>
      <c r="B21388">
        <v>23600</v>
      </c>
      <c r="C21388" s="3">
        <v>30.657412999999998</v>
      </c>
      <c r="D21388" s="2"/>
    </row>
    <row r="21389" spans="1:4" x14ac:dyDescent="0.25">
      <c r="A21389" s="2">
        <v>540</v>
      </c>
      <c r="B21389">
        <v>23601</v>
      </c>
      <c r="C21389" s="3">
        <v>764.62577299999998</v>
      </c>
      <c r="D21389" s="2"/>
    </row>
    <row r="21390" spans="1:4" x14ac:dyDescent="0.25">
      <c r="A21390" s="2">
        <v>540</v>
      </c>
      <c r="B21390">
        <v>23602</v>
      </c>
      <c r="C21390" s="3">
        <v>70.644075999999998</v>
      </c>
      <c r="D21390" s="2"/>
    </row>
    <row r="21391" spans="1:4" x14ac:dyDescent="0.25">
      <c r="A21391" s="2">
        <v>540</v>
      </c>
      <c r="B21391">
        <v>23603</v>
      </c>
      <c r="C21391" s="3">
        <v>90.103999999999999</v>
      </c>
      <c r="D21391" s="2"/>
    </row>
    <row r="21392" spans="1:4" x14ac:dyDescent="0.25">
      <c r="A21392" s="2">
        <v>540</v>
      </c>
      <c r="B21392">
        <v>23605</v>
      </c>
      <c r="C21392" s="3">
        <v>534.44967299999996</v>
      </c>
      <c r="D21392" s="2"/>
    </row>
    <row r="21393" spans="1:4" x14ac:dyDescent="0.25">
      <c r="A21393" s="2">
        <v>540</v>
      </c>
      <c r="B21393">
        <v>23606</v>
      </c>
      <c r="C21393" s="3">
        <v>1553.3963080000001</v>
      </c>
      <c r="D21393" s="2"/>
    </row>
    <row r="21394" spans="1:4" x14ac:dyDescent="0.25">
      <c r="A21394" s="2">
        <v>540</v>
      </c>
      <c r="B21394">
        <v>23608</v>
      </c>
      <c r="C21394" s="3">
        <v>3875.8113499999999</v>
      </c>
      <c r="D21394" s="2"/>
    </row>
    <row r="21395" spans="1:4" x14ac:dyDescent="0.25">
      <c r="A21395" s="2">
        <v>540</v>
      </c>
      <c r="B21395">
        <v>23609</v>
      </c>
      <c r="C21395" s="3">
        <v>15229.729369000001</v>
      </c>
      <c r="D21395" s="2"/>
    </row>
    <row r="21396" spans="1:4" x14ac:dyDescent="0.25">
      <c r="A21396" s="2">
        <v>540</v>
      </c>
      <c r="B21396">
        <v>23610</v>
      </c>
      <c r="C21396" s="3">
        <v>8548.3702109999995</v>
      </c>
      <c r="D21396" s="2"/>
    </row>
    <row r="21397" spans="1:4" x14ac:dyDescent="0.25">
      <c r="A21397" s="2">
        <v>540</v>
      </c>
      <c r="B21397">
        <v>23611</v>
      </c>
      <c r="C21397" s="3">
        <v>1161.5616379999999</v>
      </c>
      <c r="D21397" s="2"/>
    </row>
    <row r="21398" spans="1:4" x14ac:dyDescent="0.25">
      <c r="A21398" s="2">
        <v>540</v>
      </c>
      <c r="B21398">
        <v>23612</v>
      </c>
      <c r="C21398" s="3">
        <v>1726.6810760000001</v>
      </c>
      <c r="D21398" s="2"/>
    </row>
    <row r="21399" spans="1:4" x14ac:dyDescent="0.25">
      <c r="A21399" s="2">
        <v>540</v>
      </c>
      <c r="B21399">
        <v>23613</v>
      </c>
      <c r="C21399" s="3">
        <v>1786.9174129999999</v>
      </c>
      <c r="D21399" s="2"/>
    </row>
    <row r="21400" spans="1:4" x14ac:dyDescent="0.25">
      <c r="A21400" s="2">
        <v>540</v>
      </c>
      <c r="B21400">
        <v>23614</v>
      </c>
      <c r="C21400" s="3">
        <v>640.12021900000002</v>
      </c>
      <c r="D21400" s="2"/>
    </row>
    <row r="21401" spans="1:4" x14ac:dyDescent="0.25">
      <c r="A21401" s="2">
        <v>540</v>
      </c>
      <c r="B21401">
        <v>23615</v>
      </c>
      <c r="C21401" s="3">
        <v>2525.0268980000001</v>
      </c>
      <c r="D21401" s="2"/>
    </row>
    <row r="21402" spans="1:4" x14ac:dyDescent="0.25">
      <c r="A21402" s="2">
        <v>540</v>
      </c>
      <c r="B21402">
        <v>23616</v>
      </c>
      <c r="C21402" s="3">
        <v>599.89651700000002</v>
      </c>
      <c r="D21402" s="2"/>
    </row>
    <row r="21403" spans="1:4" x14ac:dyDescent="0.25">
      <c r="A21403" s="2">
        <v>540</v>
      </c>
      <c r="B21403">
        <v>23618</v>
      </c>
      <c r="C21403" s="3">
        <v>1535.6758070000001</v>
      </c>
      <c r="D21403" s="2"/>
    </row>
    <row r="21404" spans="1:4" x14ac:dyDescent="0.25">
      <c r="A21404" s="2">
        <v>540</v>
      </c>
      <c r="B21404">
        <v>23619</v>
      </c>
      <c r="C21404" s="3">
        <v>0</v>
      </c>
      <c r="D21404" s="2"/>
    </row>
    <row r="21405" spans="1:4" x14ac:dyDescent="0.25">
      <c r="A21405" s="2">
        <v>540</v>
      </c>
      <c r="B21405">
        <v>23620</v>
      </c>
      <c r="C21405" s="3">
        <v>0</v>
      </c>
      <c r="D21405" s="2"/>
    </row>
    <row r="21406" spans="1:4" x14ac:dyDescent="0.25">
      <c r="A21406" s="2">
        <v>540</v>
      </c>
      <c r="B21406">
        <v>23621</v>
      </c>
      <c r="C21406" s="3">
        <v>10436.524313</v>
      </c>
      <c r="D21406" s="2"/>
    </row>
    <row r="21407" spans="1:4" x14ac:dyDescent="0.25">
      <c r="A21407" s="2">
        <v>540</v>
      </c>
      <c r="B21407">
        <v>23622</v>
      </c>
      <c r="C21407" s="3">
        <v>83.045372999999998</v>
      </c>
      <c r="D21407" s="2"/>
    </row>
    <row r="21408" spans="1:4" x14ac:dyDescent="0.25">
      <c r="A21408" s="2">
        <v>540</v>
      </c>
      <c r="B21408">
        <v>23623</v>
      </c>
      <c r="C21408" s="3">
        <v>6797.7944429999998</v>
      </c>
      <c r="D21408" s="2"/>
    </row>
    <row r="21409" spans="1:4" x14ac:dyDescent="0.25">
      <c r="A21409" s="2">
        <v>540</v>
      </c>
      <c r="B21409">
        <v>23624</v>
      </c>
      <c r="C21409" s="3">
        <v>2474.3591540000002</v>
      </c>
      <c r="D21409" s="2"/>
    </row>
    <row r="21410" spans="1:4" x14ac:dyDescent="0.25">
      <c r="A21410" s="2">
        <v>540</v>
      </c>
      <c r="B21410">
        <v>23625</v>
      </c>
      <c r="C21410" s="3">
        <v>10207.838596</v>
      </c>
      <c r="D21410" s="2"/>
    </row>
    <row r="21411" spans="1:4" x14ac:dyDescent="0.25">
      <c r="A21411" s="2">
        <v>540</v>
      </c>
      <c r="B21411">
        <v>23626</v>
      </c>
      <c r="C21411" s="3">
        <v>2409.1611670000002</v>
      </c>
      <c r="D21411" s="2"/>
    </row>
    <row r="21412" spans="1:4" x14ac:dyDescent="0.25">
      <c r="A21412" s="2">
        <v>540</v>
      </c>
      <c r="B21412">
        <v>23628</v>
      </c>
      <c r="C21412" s="3">
        <v>1508.4893050000001</v>
      </c>
      <c r="D21412" s="2"/>
    </row>
    <row r="21413" spans="1:4" x14ac:dyDescent="0.25">
      <c r="A21413" s="2">
        <v>540</v>
      </c>
      <c r="B21413">
        <v>23629</v>
      </c>
      <c r="C21413" s="3">
        <v>2239.790039</v>
      </c>
      <c r="D21413" s="2"/>
    </row>
    <row r="21414" spans="1:4" x14ac:dyDescent="0.25">
      <c r="A21414" s="2">
        <v>540</v>
      </c>
      <c r="B21414">
        <v>23630</v>
      </c>
      <c r="C21414" s="3">
        <v>346.25490400000001</v>
      </c>
      <c r="D21414" s="2"/>
    </row>
    <row r="21415" spans="1:4" x14ac:dyDescent="0.25">
      <c r="A21415" s="2">
        <v>540</v>
      </c>
      <c r="B21415">
        <v>23631</v>
      </c>
      <c r="C21415" s="3">
        <v>1287.478556</v>
      </c>
      <c r="D21415" s="2"/>
    </row>
    <row r="21416" spans="1:4" x14ac:dyDescent="0.25">
      <c r="A21416" s="2">
        <v>540</v>
      </c>
      <c r="B21416">
        <v>23632</v>
      </c>
      <c r="C21416" s="3">
        <v>970.06645000000003</v>
      </c>
      <c r="D21416" s="2"/>
    </row>
    <row r="21417" spans="1:4" x14ac:dyDescent="0.25">
      <c r="A21417" s="2">
        <v>540</v>
      </c>
      <c r="B21417">
        <v>23634</v>
      </c>
      <c r="C21417" s="3">
        <v>2499.4683279999999</v>
      </c>
      <c r="D21417" s="2"/>
    </row>
    <row r="21418" spans="1:4" x14ac:dyDescent="0.25">
      <c r="A21418" s="2">
        <v>540</v>
      </c>
      <c r="B21418">
        <v>23636</v>
      </c>
      <c r="C21418" s="3">
        <v>740.59566600000005</v>
      </c>
      <c r="D21418" s="2"/>
    </row>
    <row r="21419" spans="1:4" x14ac:dyDescent="0.25">
      <c r="A21419" s="2">
        <v>540</v>
      </c>
      <c r="B21419">
        <v>23638</v>
      </c>
      <c r="C21419" s="3">
        <v>4176.6273389999997</v>
      </c>
      <c r="D21419" s="2"/>
    </row>
    <row r="21420" spans="1:4" x14ac:dyDescent="0.25">
      <c r="A21420" s="2">
        <v>540</v>
      </c>
      <c r="B21420">
        <v>23639</v>
      </c>
      <c r="C21420" s="3">
        <v>2226.8591769999998</v>
      </c>
      <c r="D21420" s="2"/>
    </row>
    <row r="21421" spans="1:4" x14ac:dyDescent="0.25">
      <c r="A21421" s="2">
        <v>540</v>
      </c>
      <c r="B21421">
        <v>23640</v>
      </c>
      <c r="C21421" s="3">
        <v>2589.78737</v>
      </c>
      <c r="D21421" s="2"/>
    </row>
    <row r="21422" spans="1:4" x14ac:dyDescent="0.25">
      <c r="A21422" s="2">
        <v>540</v>
      </c>
      <c r="B21422">
        <v>23641</v>
      </c>
      <c r="C21422" s="3">
        <v>3952.2862949999999</v>
      </c>
      <c r="D21422" s="2"/>
    </row>
    <row r="21423" spans="1:4" x14ac:dyDescent="0.25">
      <c r="A21423" s="2">
        <v>540</v>
      </c>
      <c r="B21423">
        <v>23642</v>
      </c>
      <c r="C21423" s="3">
        <v>2302.885397</v>
      </c>
      <c r="D21423" s="2"/>
    </row>
    <row r="21424" spans="1:4" x14ac:dyDescent="0.25">
      <c r="A21424" s="2">
        <v>540</v>
      </c>
      <c r="B21424">
        <v>23643</v>
      </c>
      <c r="C21424" s="3">
        <v>1233.9493520000001</v>
      </c>
      <c r="D21424" s="2"/>
    </row>
    <row r="21425" spans="1:4" x14ac:dyDescent="0.25">
      <c r="A21425" s="2">
        <v>540</v>
      </c>
      <c r="B21425">
        <v>23644</v>
      </c>
      <c r="C21425" s="3">
        <v>2433.5928429999999</v>
      </c>
      <c r="D21425" s="2"/>
    </row>
    <row r="21426" spans="1:4" x14ac:dyDescent="0.25">
      <c r="A21426" s="2">
        <v>540</v>
      </c>
      <c r="B21426">
        <v>23645</v>
      </c>
      <c r="C21426" s="3">
        <v>4724.1194679999999</v>
      </c>
      <c r="D21426" s="2"/>
    </row>
    <row r="21427" spans="1:4" x14ac:dyDescent="0.25">
      <c r="A21427" s="2">
        <v>540</v>
      </c>
      <c r="B21427">
        <v>23646</v>
      </c>
      <c r="C21427" s="3">
        <v>2048.765492</v>
      </c>
      <c r="D21427" s="2"/>
    </row>
    <row r="21428" spans="1:4" x14ac:dyDescent="0.25">
      <c r="A21428" s="2">
        <v>540</v>
      </c>
      <c r="B21428">
        <v>23648</v>
      </c>
      <c r="C21428" s="3">
        <v>3178.6851059999999</v>
      </c>
      <c r="D21428" s="2"/>
    </row>
    <row r="21429" spans="1:4" x14ac:dyDescent="0.25">
      <c r="A21429" s="2">
        <v>540</v>
      </c>
      <c r="B21429">
        <v>23649</v>
      </c>
      <c r="C21429" s="3">
        <v>4223.7032920000001</v>
      </c>
      <c r="D21429" s="2"/>
    </row>
    <row r="21430" spans="1:4" x14ac:dyDescent="0.25">
      <c r="A21430" s="2">
        <v>540</v>
      </c>
      <c r="B21430">
        <v>23650</v>
      </c>
      <c r="C21430" s="3">
        <v>1141.52872</v>
      </c>
      <c r="D21430" s="2"/>
    </row>
    <row r="21431" spans="1:4" x14ac:dyDescent="0.25">
      <c r="A21431" s="2">
        <v>540</v>
      </c>
      <c r="B21431">
        <v>23652</v>
      </c>
      <c r="C21431" s="3">
        <v>5779.623517</v>
      </c>
      <c r="D21431" s="2"/>
    </row>
    <row r="21432" spans="1:4" x14ac:dyDescent="0.25">
      <c r="A21432" s="2">
        <v>540</v>
      </c>
      <c r="B21432">
        <v>23653</v>
      </c>
      <c r="C21432" s="3">
        <v>1728.064736</v>
      </c>
      <c r="D21432" s="2"/>
    </row>
    <row r="21433" spans="1:4" x14ac:dyDescent="0.25">
      <c r="A21433" s="2">
        <v>540</v>
      </c>
      <c r="B21433">
        <v>23654</v>
      </c>
      <c r="C21433" s="3">
        <v>1726.123257</v>
      </c>
      <c r="D21433" s="2"/>
    </row>
    <row r="21434" spans="1:4" x14ac:dyDescent="0.25">
      <c r="A21434" s="2">
        <v>540</v>
      </c>
      <c r="B21434">
        <v>23655</v>
      </c>
      <c r="C21434" s="3">
        <v>2021.500777</v>
      </c>
      <c r="D21434" s="2"/>
    </row>
    <row r="21435" spans="1:4" x14ac:dyDescent="0.25">
      <c r="A21435" s="2">
        <v>540</v>
      </c>
      <c r="B21435">
        <v>23656</v>
      </c>
      <c r="C21435" s="3">
        <v>1123.190609</v>
      </c>
      <c r="D21435" s="2"/>
    </row>
    <row r="21436" spans="1:4" x14ac:dyDescent="0.25">
      <c r="A21436" s="2">
        <v>540</v>
      </c>
      <c r="B21436">
        <v>23657</v>
      </c>
      <c r="C21436" s="3">
        <v>2253.1870680000002</v>
      </c>
      <c r="D21436" s="2"/>
    </row>
    <row r="21437" spans="1:4" x14ac:dyDescent="0.25">
      <c r="A21437" s="2">
        <v>540</v>
      </c>
      <c r="B21437">
        <v>23658</v>
      </c>
      <c r="C21437" s="3">
        <v>2492.5194929999998</v>
      </c>
      <c r="D21437" s="2"/>
    </row>
    <row r="21438" spans="1:4" x14ac:dyDescent="0.25">
      <c r="A21438" s="2">
        <v>540</v>
      </c>
      <c r="B21438">
        <v>23659</v>
      </c>
      <c r="C21438" s="3">
        <v>1457.3220960000001</v>
      </c>
      <c r="D21438" s="2"/>
    </row>
    <row r="21439" spans="1:4" x14ac:dyDescent="0.25">
      <c r="A21439" s="2">
        <v>540</v>
      </c>
      <c r="B21439">
        <v>23661</v>
      </c>
      <c r="C21439" s="3">
        <v>968.48680400000001</v>
      </c>
      <c r="D21439" s="2"/>
    </row>
    <row r="21440" spans="1:4" x14ac:dyDescent="0.25">
      <c r="A21440" s="2">
        <v>540</v>
      </c>
      <c r="B21440">
        <v>23663</v>
      </c>
      <c r="C21440" s="3">
        <v>63.894975000000002</v>
      </c>
      <c r="D21440" s="2"/>
    </row>
    <row r="21441" spans="1:4" x14ac:dyDescent="0.25">
      <c r="A21441" s="2">
        <v>540</v>
      </c>
      <c r="B21441">
        <v>23664</v>
      </c>
      <c r="C21441" s="3">
        <v>1186.7659470000001</v>
      </c>
      <c r="D21441" s="2"/>
    </row>
    <row r="21442" spans="1:4" x14ac:dyDescent="0.25">
      <c r="A21442" s="2">
        <v>540</v>
      </c>
      <c r="B21442">
        <v>23665</v>
      </c>
      <c r="C21442" s="3">
        <v>2288.0456089999998</v>
      </c>
      <c r="D21442" s="2"/>
    </row>
    <row r="21443" spans="1:4" x14ac:dyDescent="0.25">
      <c r="A21443" s="2">
        <v>540</v>
      </c>
      <c r="B21443">
        <v>23666</v>
      </c>
      <c r="C21443" s="3">
        <v>1531.08511</v>
      </c>
      <c r="D21443" s="2"/>
    </row>
    <row r="21444" spans="1:4" x14ac:dyDescent="0.25">
      <c r="A21444" s="2">
        <v>540</v>
      </c>
      <c r="B21444">
        <v>23667</v>
      </c>
      <c r="C21444" s="3">
        <v>4474.4432809999998</v>
      </c>
      <c r="D21444" s="2"/>
    </row>
    <row r="21445" spans="1:4" x14ac:dyDescent="0.25">
      <c r="A21445" s="2">
        <v>540</v>
      </c>
      <c r="B21445">
        <v>23668</v>
      </c>
      <c r="C21445" s="3">
        <v>1546.5493269999999</v>
      </c>
      <c r="D21445" s="2"/>
    </row>
    <row r="21446" spans="1:4" x14ac:dyDescent="0.25">
      <c r="A21446" s="2">
        <v>540</v>
      </c>
      <c r="B21446">
        <v>23670</v>
      </c>
      <c r="C21446" s="3">
        <v>2903.490914</v>
      </c>
      <c r="D21446" s="2"/>
    </row>
    <row r="21447" spans="1:4" x14ac:dyDescent="0.25">
      <c r="A21447" s="2">
        <v>540</v>
      </c>
      <c r="B21447">
        <v>23671</v>
      </c>
      <c r="C21447" s="3">
        <v>1924.1681610000001</v>
      </c>
      <c r="D21447" s="2"/>
    </row>
    <row r="21448" spans="1:4" x14ac:dyDescent="0.25">
      <c r="A21448" s="2">
        <v>540</v>
      </c>
      <c r="B21448">
        <v>23672</v>
      </c>
      <c r="C21448" s="3">
        <v>1460.6224070000001</v>
      </c>
      <c r="D21448" s="2"/>
    </row>
    <row r="21449" spans="1:4" x14ac:dyDescent="0.25">
      <c r="A21449" s="2">
        <v>540</v>
      </c>
      <c r="B21449">
        <v>23673</v>
      </c>
      <c r="C21449" s="3">
        <v>7049.5746920000001</v>
      </c>
      <c r="D21449" s="2"/>
    </row>
    <row r="21450" spans="1:4" x14ac:dyDescent="0.25">
      <c r="A21450" s="2">
        <v>540</v>
      </c>
      <c r="B21450">
        <v>23674</v>
      </c>
      <c r="C21450" s="3">
        <v>7178.6834749999998</v>
      </c>
      <c r="D21450" s="2"/>
    </row>
    <row r="21451" spans="1:4" x14ac:dyDescent="0.25">
      <c r="A21451" s="2">
        <v>540</v>
      </c>
      <c r="B21451">
        <v>23675</v>
      </c>
      <c r="C21451" s="3">
        <v>4855.1937879999996</v>
      </c>
      <c r="D21451" s="2"/>
    </row>
    <row r="21452" spans="1:4" x14ac:dyDescent="0.25">
      <c r="A21452" s="2">
        <v>540</v>
      </c>
      <c r="B21452">
        <v>23677</v>
      </c>
      <c r="C21452" s="3">
        <v>1674.4505349999999</v>
      </c>
      <c r="D21452" s="2"/>
    </row>
    <row r="21453" spans="1:4" x14ac:dyDescent="0.25">
      <c r="A21453" s="2">
        <v>540</v>
      </c>
      <c r="B21453">
        <v>23679</v>
      </c>
      <c r="C21453" s="3">
        <v>1942.724862</v>
      </c>
      <c r="D21453" s="2"/>
    </row>
    <row r="21454" spans="1:4" x14ac:dyDescent="0.25">
      <c r="A21454" s="2">
        <v>540</v>
      </c>
      <c r="B21454">
        <v>23680</v>
      </c>
      <c r="C21454" s="3">
        <v>963.17333199999996</v>
      </c>
      <c r="D21454" s="2"/>
    </row>
    <row r="21455" spans="1:4" x14ac:dyDescent="0.25">
      <c r="A21455" s="2">
        <v>540</v>
      </c>
      <c r="B21455">
        <v>23684</v>
      </c>
      <c r="C21455" s="3">
        <v>14004.341739</v>
      </c>
      <c r="D21455" s="2"/>
    </row>
    <row r="21456" spans="1:4" x14ac:dyDescent="0.25">
      <c r="A21456" s="2">
        <v>540</v>
      </c>
      <c r="B21456">
        <v>23685</v>
      </c>
      <c r="C21456" s="3">
        <v>6933.2153850000004</v>
      </c>
      <c r="D21456" s="2"/>
    </row>
    <row r="21457" spans="1:4" x14ac:dyDescent="0.25">
      <c r="A21457" s="2">
        <v>540</v>
      </c>
      <c r="B21457">
        <v>23686</v>
      </c>
      <c r="C21457" s="3">
        <v>11976.474781000001</v>
      </c>
      <c r="D21457" s="2"/>
    </row>
    <row r="21458" spans="1:4" x14ac:dyDescent="0.25">
      <c r="A21458" s="2">
        <v>540</v>
      </c>
      <c r="B21458">
        <v>23687</v>
      </c>
      <c r="C21458" s="3">
        <v>11823.584129000001</v>
      </c>
      <c r="D21458" s="2"/>
    </row>
    <row r="21459" spans="1:4" x14ac:dyDescent="0.25">
      <c r="A21459" s="2">
        <v>540</v>
      </c>
      <c r="B21459">
        <v>23688</v>
      </c>
      <c r="C21459" s="3">
        <v>11606.571712000001</v>
      </c>
      <c r="D21459" s="2"/>
    </row>
    <row r="21460" spans="1:4" x14ac:dyDescent="0.25">
      <c r="A21460" s="2">
        <v>540</v>
      </c>
      <c r="B21460">
        <v>23689</v>
      </c>
      <c r="C21460" s="3">
        <v>11606.571712000001</v>
      </c>
      <c r="D21460" s="2"/>
    </row>
    <row r="21461" spans="1:4" x14ac:dyDescent="0.25">
      <c r="A21461" s="2">
        <v>540</v>
      </c>
      <c r="B21461">
        <v>23690</v>
      </c>
      <c r="C21461" s="3">
        <v>3239.0991530000001</v>
      </c>
      <c r="D21461" s="2"/>
    </row>
    <row r="21462" spans="1:4" x14ac:dyDescent="0.25">
      <c r="A21462" s="2">
        <v>540</v>
      </c>
      <c r="B21462">
        <v>23691</v>
      </c>
      <c r="C21462" s="3">
        <v>6452.9104950000001</v>
      </c>
      <c r="D21462" s="2"/>
    </row>
    <row r="21463" spans="1:4" x14ac:dyDescent="0.25">
      <c r="A21463" s="2">
        <v>540</v>
      </c>
      <c r="B21463">
        <v>23692</v>
      </c>
      <c r="C21463" s="3">
        <v>321.90040800000003</v>
      </c>
      <c r="D21463" s="2"/>
    </row>
    <row r="21464" spans="1:4" x14ac:dyDescent="0.25">
      <c r="A21464" s="2">
        <v>540</v>
      </c>
      <c r="B21464">
        <v>23693</v>
      </c>
      <c r="C21464" s="3">
        <v>10284.113852</v>
      </c>
      <c r="D21464" s="2"/>
    </row>
    <row r="21465" spans="1:4" x14ac:dyDescent="0.25">
      <c r="A21465" s="2">
        <v>540</v>
      </c>
      <c r="B21465">
        <v>23696</v>
      </c>
      <c r="C21465" s="3">
        <v>2940.021894</v>
      </c>
      <c r="D21465" s="2"/>
    </row>
    <row r="21466" spans="1:4" x14ac:dyDescent="0.25">
      <c r="A21466" s="2">
        <v>540</v>
      </c>
      <c r="B21466">
        <v>23697</v>
      </c>
      <c r="C21466" s="3">
        <v>2803.6999420000002</v>
      </c>
      <c r="D21466" s="2"/>
    </row>
    <row r="21467" spans="1:4" x14ac:dyDescent="0.25">
      <c r="A21467" s="2">
        <v>540</v>
      </c>
      <c r="B21467">
        <v>23698</v>
      </c>
      <c r="C21467" s="3">
        <v>5689.7978750000002</v>
      </c>
      <c r="D21467" s="2"/>
    </row>
    <row r="21468" spans="1:4" x14ac:dyDescent="0.25">
      <c r="A21468" s="2">
        <v>540</v>
      </c>
      <c r="B21468">
        <v>23700</v>
      </c>
      <c r="C21468" s="3">
        <v>3154.4927109999999</v>
      </c>
      <c r="D21468" s="2"/>
    </row>
    <row r="21469" spans="1:4" x14ac:dyDescent="0.25">
      <c r="A21469" s="2">
        <v>540</v>
      </c>
      <c r="B21469">
        <v>23701</v>
      </c>
      <c r="C21469" s="3">
        <v>328.35709500000002</v>
      </c>
      <c r="D21469" s="2"/>
    </row>
    <row r="21470" spans="1:4" x14ac:dyDescent="0.25">
      <c r="A21470" s="2">
        <v>540</v>
      </c>
      <c r="B21470">
        <v>23702</v>
      </c>
      <c r="C21470" s="3">
        <v>3731.8701299999998</v>
      </c>
      <c r="D21470" s="2"/>
    </row>
    <row r="21471" spans="1:4" x14ac:dyDescent="0.25">
      <c r="A21471" s="2">
        <v>540</v>
      </c>
      <c r="B21471">
        <v>23703</v>
      </c>
      <c r="C21471" s="3">
        <v>1138.4921159999999</v>
      </c>
      <c r="D21471" s="2"/>
    </row>
    <row r="21472" spans="1:4" x14ac:dyDescent="0.25">
      <c r="A21472" s="2">
        <v>540</v>
      </c>
      <c r="B21472">
        <v>23705</v>
      </c>
      <c r="C21472" s="3">
        <v>1417.721065</v>
      </c>
      <c r="D21472" s="2"/>
    </row>
    <row r="21473" spans="1:4" x14ac:dyDescent="0.25">
      <c r="A21473" s="2">
        <v>540</v>
      </c>
      <c r="B21473">
        <v>23706</v>
      </c>
      <c r="C21473" s="3">
        <v>3069.3769860000002</v>
      </c>
      <c r="D21473" s="2"/>
    </row>
    <row r="21474" spans="1:4" x14ac:dyDescent="0.25">
      <c r="A21474" s="2">
        <v>540</v>
      </c>
      <c r="B21474">
        <v>23707</v>
      </c>
      <c r="C21474" s="3">
        <v>4782.3162990000001</v>
      </c>
      <c r="D21474" s="2"/>
    </row>
    <row r="21475" spans="1:4" x14ac:dyDescent="0.25">
      <c r="A21475" s="2">
        <v>540</v>
      </c>
      <c r="B21475">
        <v>23708</v>
      </c>
      <c r="C21475" s="3">
        <v>2407.100516</v>
      </c>
      <c r="D21475" s="2"/>
    </row>
    <row r="21476" spans="1:4" x14ac:dyDescent="0.25">
      <c r="A21476" s="2">
        <v>540</v>
      </c>
      <c r="B21476">
        <v>23709</v>
      </c>
      <c r="C21476" s="3">
        <v>1390.615589</v>
      </c>
      <c r="D21476" s="2"/>
    </row>
    <row r="21477" spans="1:4" x14ac:dyDescent="0.25">
      <c r="A21477" s="2">
        <v>540</v>
      </c>
      <c r="B21477">
        <v>23710</v>
      </c>
      <c r="C21477" s="3">
        <v>4013.3637399999998</v>
      </c>
      <c r="D21477" s="2"/>
    </row>
    <row r="21478" spans="1:4" x14ac:dyDescent="0.25">
      <c r="A21478" s="2">
        <v>540</v>
      </c>
      <c r="B21478">
        <v>23711</v>
      </c>
      <c r="C21478" s="3">
        <v>1317.6061569999999</v>
      </c>
      <c r="D21478" s="2"/>
    </row>
    <row r="21479" spans="1:4" x14ac:dyDescent="0.25">
      <c r="A21479" s="2">
        <v>540</v>
      </c>
      <c r="B21479">
        <v>23712</v>
      </c>
      <c r="C21479" s="3">
        <v>376.84687200000002</v>
      </c>
      <c r="D21479" s="2"/>
    </row>
    <row r="21480" spans="1:4" x14ac:dyDescent="0.25">
      <c r="A21480" s="2">
        <v>540</v>
      </c>
      <c r="B21480">
        <v>23713</v>
      </c>
      <c r="C21480" s="3">
        <v>6766.2601969999996</v>
      </c>
      <c r="D21480" s="2"/>
    </row>
    <row r="21481" spans="1:4" x14ac:dyDescent="0.25">
      <c r="A21481" s="2">
        <v>540</v>
      </c>
      <c r="B21481">
        <v>23714</v>
      </c>
      <c r="C21481" s="3">
        <v>1471.1009959999999</v>
      </c>
      <c r="D21481" s="2"/>
    </row>
    <row r="21482" spans="1:4" x14ac:dyDescent="0.25">
      <c r="A21482" s="2">
        <v>540</v>
      </c>
      <c r="B21482">
        <v>23716</v>
      </c>
      <c r="C21482" s="3">
        <v>711.51324199999999</v>
      </c>
      <c r="D21482" s="2"/>
    </row>
    <row r="21483" spans="1:4" x14ac:dyDescent="0.25">
      <c r="A21483" s="2">
        <v>540</v>
      </c>
      <c r="B21483">
        <v>23717</v>
      </c>
      <c r="C21483" s="3">
        <v>644.88406299999997</v>
      </c>
      <c r="D21483" s="2"/>
    </row>
    <row r="21484" spans="1:4" x14ac:dyDescent="0.25">
      <c r="A21484" s="2">
        <v>540</v>
      </c>
      <c r="B21484">
        <v>23718</v>
      </c>
      <c r="C21484" s="3">
        <v>327.61051500000002</v>
      </c>
      <c r="D21484" s="2"/>
    </row>
    <row r="21485" spans="1:4" x14ac:dyDescent="0.25">
      <c r="A21485" s="2">
        <v>540</v>
      </c>
      <c r="B21485">
        <v>23719</v>
      </c>
      <c r="C21485" s="3">
        <v>3419.7447619999998</v>
      </c>
      <c r="D21485" s="2"/>
    </row>
    <row r="21486" spans="1:4" x14ac:dyDescent="0.25">
      <c r="A21486" s="2">
        <v>540</v>
      </c>
      <c r="B21486">
        <v>23720</v>
      </c>
      <c r="C21486" s="3">
        <v>1753.078262</v>
      </c>
      <c r="D21486" s="2"/>
    </row>
    <row r="21487" spans="1:4" x14ac:dyDescent="0.25">
      <c r="A21487" s="2">
        <v>540</v>
      </c>
      <c r="B21487">
        <v>23721</v>
      </c>
      <c r="C21487" s="3">
        <v>2060.436451</v>
      </c>
      <c r="D21487" s="2"/>
    </row>
    <row r="21488" spans="1:4" x14ac:dyDescent="0.25">
      <c r="A21488" s="2">
        <v>540</v>
      </c>
      <c r="B21488">
        <v>23722</v>
      </c>
      <c r="C21488" s="3">
        <v>10630.317363</v>
      </c>
      <c r="D21488" s="2"/>
    </row>
    <row r="21489" spans="1:4" x14ac:dyDescent="0.25">
      <c r="A21489" s="2">
        <v>540</v>
      </c>
      <c r="B21489">
        <v>23724</v>
      </c>
      <c r="C21489" s="3">
        <v>4138.5326400000004</v>
      </c>
      <c r="D21489" s="2"/>
    </row>
    <row r="21490" spans="1:4" x14ac:dyDescent="0.25">
      <c r="A21490" s="2">
        <v>540</v>
      </c>
      <c r="B21490">
        <v>23725</v>
      </c>
      <c r="C21490" s="3">
        <v>5448.6876990000001</v>
      </c>
      <c r="D21490" s="2"/>
    </row>
    <row r="21491" spans="1:4" x14ac:dyDescent="0.25">
      <c r="A21491" s="2">
        <v>540</v>
      </c>
      <c r="B21491">
        <v>23726</v>
      </c>
      <c r="C21491" s="3">
        <v>12975.331962</v>
      </c>
      <c r="D21491" s="2"/>
    </row>
    <row r="21492" spans="1:4" x14ac:dyDescent="0.25">
      <c r="A21492" s="2">
        <v>540</v>
      </c>
      <c r="B21492">
        <v>23727</v>
      </c>
      <c r="C21492" s="3">
        <v>3022.9521669999999</v>
      </c>
      <c r="D21492" s="2"/>
    </row>
    <row r="21493" spans="1:4" x14ac:dyDescent="0.25">
      <c r="A21493" s="2">
        <v>540</v>
      </c>
      <c r="B21493">
        <v>23728</v>
      </c>
      <c r="C21493" s="3">
        <v>9125.7705079999996</v>
      </c>
      <c r="D21493" s="2"/>
    </row>
    <row r="21494" spans="1:4" x14ac:dyDescent="0.25">
      <c r="A21494" s="2">
        <v>540</v>
      </c>
      <c r="B21494">
        <v>23729</v>
      </c>
      <c r="C21494" s="3">
        <v>9905.3758620000008</v>
      </c>
      <c r="D21494" s="2"/>
    </row>
    <row r="21495" spans="1:4" x14ac:dyDescent="0.25">
      <c r="A21495" s="2">
        <v>540</v>
      </c>
      <c r="B21495">
        <v>23730</v>
      </c>
      <c r="C21495" s="3">
        <v>7330.8866770000004</v>
      </c>
      <c r="D21495" s="2"/>
    </row>
    <row r="21496" spans="1:4" x14ac:dyDescent="0.25">
      <c r="A21496" s="2">
        <v>540</v>
      </c>
      <c r="B21496">
        <v>23731</v>
      </c>
      <c r="C21496" s="3">
        <v>10340.891855</v>
      </c>
      <c r="D21496" s="2"/>
    </row>
    <row r="21497" spans="1:4" x14ac:dyDescent="0.25">
      <c r="A21497" s="2">
        <v>540</v>
      </c>
      <c r="B21497">
        <v>23732</v>
      </c>
      <c r="C21497" s="3">
        <v>1535.6758070000001</v>
      </c>
      <c r="D21497" s="2"/>
    </row>
    <row r="21498" spans="1:4" x14ac:dyDescent="0.25">
      <c r="A21498" s="2">
        <v>540</v>
      </c>
      <c r="B21498">
        <v>23733</v>
      </c>
      <c r="C21498" s="3">
        <v>0</v>
      </c>
      <c r="D21498" s="2"/>
    </row>
    <row r="21499" spans="1:4" x14ac:dyDescent="0.25">
      <c r="A21499" s="2">
        <v>540</v>
      </c>
      <c r="B21499">
        <v>23735</v>
      </c>
      <c r="C21499" s="3">
        <v>2786.5006490000001</v>
      </c>
      <c r="D21499" s="2"/>
    </row>
    <row r="21500" spans="1:4" x14ac:dyDescent="0.25">
      <c r="A21500" s="2">
        <v>540</v>
      </c>
      <c r="B21500">
        <v>23736</v>
      </c>
      <c r="C21500" s="3">
        <v>5713.3026680000003</v>
      </c>
      <c r="D21500" s="2"/>
    </row>
    <row r="21501" spans="1:4" x14ac:dyDescent="0.25">
      <c r="A21501" s="2">
        <v>540</v>
      </c>
      <c r="B21501">
        <v>23737</v>
      </c>
      <c r="C21501" s="3">
        <v>5083.9421199999997</v>
      </c>
      <c r="D21501" s="2"/>
    </row>
    <row r="21502" spans="1:4" x14ac:dyDescent="0.25">
      <c r="A21502" s="2">
        <v>540</v>
      </c>
      <c r="B21502">
        <v>23738</v>
      </c>
      <c r="C21502" s="3">
        <v>26.197603999999998</v>
      </c>
      <c r="D21502" s="2"/>
    </row>
    <row r="21503" spans="1:4" x14ac:dyDescent="0.25">
      <c r="A21503" s="2">
        <v>540</v>
      </c>
      <c r="B21503">
        <v>23739</v>
      </c>
      <c r="C21503" s="3">
        <v>9354.4883160000009</v>
      </c>
      <c r="D21503" s="2"/>
    </row>
    <row r="21504" spans="1:4" x14ac:dyDescent="0.25">
      <c r="A21504" s="2">
        <v>540</v>
      </c>
      <c r="B21504">
        <v>23740</v>
      </c>
      <c r="C21504" s="3">
        <v>1503.39123</v>
      </c>
      <c r="D21504" s="2"/>
    </row>
    <row r="21505" spans="1:4" x14ac:dyDescent="0.25">
      <c r="A21505" s="2">
        <v>540</v>
      </c>
      <c r="B21505">
        <v>23741</v>
      </c>
      <c r="C21505" s="3">
        <v>4829.407346</v>
      </c>
      <c r="D21505" s="2"/>
    </row>
    <row r="21506" spans="1:4" x14ac:dyDescent="0.25">
      <c r="A21506" s="2">
        <v>540</v>
      </c>
      <c r="B21506">
        <v>23742</v>
      </c>
      <c r="C21506" s="3">
        <v>314.40942899999999</v>
      </c>
      <c r="D21506" s="2"/>
    </row>
    <row r="21507" spans="1:4" x14ac:dyDescent="0.25">
      <c r="A21507" s="2">
        <v>540</v>
      </c>
      <c r="B21507">
        <v>23743</v>
      </c>
      <c r="C21507" s="3">
        <v>277.803403</v>
      </c>
      <c r="D21507" s="2"/>
    </row>
    <row r="21508" spans="1:4" x14ac:dyDescent="0.25">
      <c r="A21508" s="2">
        <v>540</v>
      </c>
      <c r="B21508">
        <v>23744</v>
      </c>
      <c r="C21508" s="3">
        <v>2047.472628</v>
      </c>
      <c r="D21508" s="2"/>
    </row>
    <row r="21509" spans="1:4" x14ac:dyDescent="0.25">
      <c r="A21509" s="2">
        <v>540</v>
      </c>
      <c r="B21509">
        <v>23746</v>
      </c>
      <c r="C21509" s="3">
        <v>1797.8754180000001</v>
      </c>
      <c r="D21509" s="2"/>
    </row>
    <row r="21510" spans="1:4" x14ac:dyDescent="0.25">
      <c r="A21510" s="2">
        <v>540</v>
      </c>
      <c r="B21510">
        <v>23747</v>
      </c>
      <c r="C21510" s="3">
        <v>1434.1059580000001</v>
      </c>
      <c r="D21510" s="2"/>
    </row>
    <row r="21511" spans="1:4" x14ac:dyDescent="0.25">
      <c r="A21511" s="2">
        <v>540</v>
      </c>
      <c r="B21511">
        <v>23749</v>
      </c>
      <c r="C21511" s="3">
        <v>44.105732000000003</v>
      </c>
      <c r="D21511" s="2"/>
    </row>
    <row r="21512" spans="1:4" x14ac:dyDescent="0.25">
      <c r="A21512" s="2">
        <v>540</v>
      </c>
      <c r="B21512">
        <v>23751</v>
      </c>
      <c r="C21512" s="3">
        <v>307.626507</v>
      </c>
      <c r="D21512" s="2"/>
    </row>
    <row r="21513" spans="1:4" x14ac:dyDescent="0.25">
      <c r="A21513" s="2">
        <v>540</v>
      </c>
      <c r="B21513">
        <v>23753</v>
      </c>
      <c r="C21513" s="3">
        <v>1217.297202</v>
      </c>
      <c r="D21513" s="2"/>
    </row>
    <row r="21514" spans="1:4" x14ac:dyDescent="0.25">
      <c r="A21514" s="2">
        <v>540</v>
      </c>
      <c r="B21514">
        <v>23754</v>
      </c>
      <c r="C21514" s="3">
        <v>1988.5658229999999</v>
      </c>
      <c r="D21514" s="2"/>
    </row>
    <row r="21515" spans="1:4" x14ac:dyDescent="0.25">
      <c r="A21515" s="2">
        <v>540</v>
      </c>
      <c r="B21515">
        <v>23756</v>
      </c>
      <c r="C21515" s="3">
        <v>2157.815263</v>
      </c>
      <c r="D21515" s="2"/>
    </row>
    <row r="21516" spans="1:4" x14ac:dyDescent="0.25">
      <c r="A21516" s="2">
        <v>540</v>
      </c>
      <c r="B21516">
        <v>23757</v>
      </c>
      <c r="C21516" s="3">
        <v>0</v>
      </c>
      <c r="D21516" s="2"/>
    </row>
    <row r="21517" spans="1:4" x14ac:dyDescent="0.25">
      <c r="A21517" s="2">
        <v>540</v>
      </c>
      <c r="B21517">
        <v>23758</v>
      </c>
      <c r="C21517" s="3">
        <v>168.08089200000001</v>
      </c>
      <c r="D21517" s="2"/>
    </row>
    <row r="21518" spans="1:4" x14ac:dyDescent="0.25">
      <c r="A21518" s="2">
        <v>540</v>
      </c>
      <c r="B21518">
        <v>23759</v>
      </c>
      <c r="C21518" s="3">
        <v>2333.7030129999998</v>
      </c>
      <c r="D21518" s="2"/>
    </row>
    <row r="21519" spans="1:4" x14ac:dyDescent="0.25">
      <c r="A21519" s="2">
        <v>540</v>
      </c>
      <c r="B21519">
        <v>23760</v>
      </c>
      <c r="C21519" s="3">
        <v>4050.5921939999998</v>
      </c>
      <c r="D21519" s="2"/>
    </row>
    <row r="21520" spans="1:4" x14ac:dyDescent="0.25">
      <c r="A21520" s="2">
        <v>540</v>
      </c>
      <c r="B21520">
        <v>23761</v>
      </c>
      <c r="C21520" s="3">
        <v>4856.7439850000001</v>
      </c>
      <c r="D21520" s="2"/>
    </row>
    <row r="21521" spans="1:4" x14ac:dyDescent="0.25">
      <c r="A21521" s="2">
        <v>540</v>
      </c>
      <c r="B21521">
        <v>23762</v>
      </c>
      <c r="C21521" s="3">
        <v>1505.6377239999999</v>
      </c>
      <c r="D21521" s="2"/>
    </row>
    <row r="21522" spans="1:4" x14ac:dyDescent="0.25">
      <c r="A21522" s="2">
        <v>540</v>
      </c>
      <c r="B21522">
        <v>23763</v>
      </c>
      <c r="C21522" s="3">
        <v>876.31233599999996</v>
      </c>
      <c r="D21522" s="2"/>
    </row>
    <row r="21523" spans="1:4" x14ac:dyDescent="0.25">
      <c r="A21523" s="2">
        <v>540</v>
      </c>
      <c r="B21523">
        <v>23764</v>
      </c>
      <c r="C21523" s="3">
        <v>470.55131599999999</v>
      </c>
      <c r="D21523" s="2"/>
    </row>
    <row r="21524" spans="1:4" x14ac:dyDescent="0.25">
      <c r="A21524" s="2">
        <v>540</v>
      </c>
      <c r="B21524">
        <v>23765</v>
      </c>
      <c r="C21524" s="3">
        <v>1308.913685</v>
      </c>
      <c r="D21524" s="2"/>
    </row>
    <row r="21525" spans="1:4" x14ac:dyDescent="0.25">
      <c r="A21525" s="2">
        <v>540</v>
      </c>
      <c r="B21525">
        <v>23766</v>
      </c>
      <c r="C21525" s="3">
        <v>624.13696500000003</v>
      </c>
      <c r="D21525" s="2"/>
    </row>
    <row r="21526" spans="1:4" x14ac:dyDescent="0.25">
      <c r="A21526" s="2">
        <v>540</v>
      </c>
      <c r="B21526">
        <v>23767</v>
      </c>
      <c r="C21526" s="3">
        <v>2102.2579559999999</v>
      </c>
      <c r="D21526" s="2"/>
    </row>
    <row r="21527" spans="1:4" x14ac:dyDescent="0.25">
      <c r="A21527" s="2">
        <v>540</v>
      </c>
      <c r="B21527">
        <v>23768</v>
      </c>
      <c r="C21527" s="3">
        <v>471.34260899999998</v>
      </c>
      <c r="D21527" s="2"/>
    </row>
    <row r="21528" spans="1:4" x14ac:dyDescent="0.25">
      <c r="A21528" s="2">
        <v>540</v>
      </c>
      <c r="B21528">
        <v>23769</v>
      </c>
      <c r="C21528" s="3">
        <v>1577.1398589999999</v>
      </c>
      <c r="D21528" s="2"/>
    </row>
    <row r="21529" spans="1:4" x14ac:dyDescent="0.25">
      <c r="A21529" s="2">
        <v>540</v>
      </c>
      <c r="B21529">
        <v>23770</v>
      </c>
      <c r="C21529" s="3">
        <v>339.81138499999997</v>
      </c>
      <c r="D21529" s="2"/>
    </row>
    <row r="21530" spans="1:4" x14ac:dyDescent="0.25">
      <c r="A21530" s="2">
        <v>540</v>
      </c>
      <c r="B21530">
        <v>23771</v>
      </c>
      <c r="C21530" s="3">
        <v>1609.7885209999999</v>
      </c>
      <c r="D21530" s="2"/>
    </row>
    <row r="21531" spans="1:4" x14ac:dyDescent="0.25">
      <c r="A21531" s="2">
        <v>540</v>
      </c>
      <c r="B21531">
        <v>23772</v>
      </c>
      <c r="C21531" s="3">
        <v>1008.5388400000001</v>
      </c>
      <c r="D21531" s="2"/>
    </row>
    <row r="21532" spans="1:4" x14ac:dyDescent="0.25">
      <c r="A21532" s="2">
        <v>540</v>
      </c>
      <c r="B21532">
        <v>23775</v>
      </c>
      <c r="C21532" s="3">
        <v>3722.5633910000001</v>
      </c>
      <c r="D21532" s="2"/>
    </row>
    <row r="21533" spans="1:4" x14ac:dyDescent="0.25">
      <c r="A21533" s="2">
        <v>540</v>
      </c>
      <c r="B21533">
        <v>23776</v>
      </c>
      <c r="C21533" s="3">
        <v>589.33883700000001</v>
      </c>
      <c r="D21533" s="2"/>
    </row>
    <row r="21534" spans="1:4" x14ac:dyDescent="0.25">
      <c r="A21534" s="2">
        <v>540</v>
      </c>
      <c r="B21534">
        <v>23777</v>
      </c>
      <c r="C21534" s="3">
        <v>923.23843599999998</v>
      </c>
      <c r="D21534" s="2"/>
    </row>
    <row r="21535" spans="1:4" x14ac:dyDescent="0.25">
      <c r="A21535" s="2">
        <v>540</v>
      </c>
      <c r="B21535">
        <v>23778</v>
      </c>
      <c r="C21535" s="3">
        <v>1583.160114</v>
      </c>
      <c r="D21535" s="2"/>
    </row>
    <row r="21536" spans="1:4" x14ac:dyDescent="0.25">
      <c r="A21536" s="2">
        <v>540</v>
      </c>
      <c r="B21536">
        <v>23780</v>
      </c>
      <c r="C21536" s="3">
        <v>7475.9952560000002</v>
      </c>
      <c r="D21536" s="2"/>
    </row>
    <row r="21537" spans="1:4" x14ac:dyDescent="0.25">
      <c r="A21537" s="2">
        <v>540</v>
      </c>
      <c r="B21537">
        <v>23781</v>
      </c>
      <c r="C21537" s="3">
        <v>2252.443096</v>
      </c>
      <c r="D21537" s="2"/>
    </row>
    <row r="21538" spans="1:4" x14ac:dyDescent="0.25">
      <c r="A21538" s="2">
        <v>540</v>
      </c>
      <c r="B21538">
        <v>23782</v>
      </c>
      <c r="C21538" s="3">
        <v>834.82981099999995</v>
      </c>
      <c r="D21538" s="2"/>
    </row>
    <row r="21539" spans="1:4" x14ac:dyDescent="0.25">
      <c r="A21539" s="2">
        <v>540</v>
      </c>
      <c r="B21539">
        <v>23783</v>
      </c>
      <c r="C21539" s="3">
        <v>6171.5672379999996</v>
      </c>
      <c r="D21539" s="2"/>
    </row>
    <row r="21540" spans="1:4" x14ac:dyDescent="0.25">
      <c r="A21540" s="2">
        <v>540</v>
      </c>
      <c r="B21540">
        <v>23784</v>
      </c>
      <c r="C21540" s="3">
        <v>449.836725</v>
      </c>
      <c r="D21540" s="2"/>
    </row>
    <row r="21541" spans="1:4" x14ac:dyDescent="0.25">
      <c r="A21541" s="2">
        <v>540</v>
      </c>
      <c r="B21541">
        <v>23785</v>
      </c>
      <c r="C21541" s="3">
        <v>4</v>
      </c>
      <c r="D21541" s="2"/>
    </row>
    <row r="21542" spans="1:4" x14ac:dyDescent="0.25">
      <c r="A21542" s="2">
        <v>540</v>
      </c>
      <c r="B21542">
        <v>23786</v>
      </c>
      <c r="C21542" s="3">
        <v>3270.977324</v>
      </c>
      <c r="D21542" s="2"/>
    </row>
    <row r="21543" spans="1:4" x14ac:dyDescent="0.25">
      <c r="A21543" s="2">
        <v>540</v>
      </c>
      <c r="B21543">
        <v>23787</v>
      </c>
      <c r="C21543" s="3">
        <v>539.38077299999998</v>
      </c>
      <c r="D21543" s="2"/>
    </row>
    <row r="21544" spans="1:4" x14ac:dyDescent="0.25">
      <c r="A21544" s="2">
        <v>540</v>
      </c>
      <c r="B21544">
        <v>23788</v>
      </c>
      <c r="C21544" s="3">
        <v>2287.3565789999998</v>
      </c>
      <c r="D21544" s="2"/>
    </row>
    <row r="21545" spans="1:4" x14ac:dyDescent="0.25">
      <c r="A21545" s="2">
        <v>540</v>
      </c>
      <c r="B21545">
        <v>23789</v>
      </c>
      <c r="C21545" s="3">
        <v>2344.3431489999998</v>
      </c>
      <c r="D21545" s="2"/>
    </row>
    <row r="21546" spans="1:4" x14ac:dyDescent="0.25">
      <c r="A21546" s="2">
        <v>540</v>
      </c>
      <c r="B21546">
        <v>23792</v>
      </c>
      <c r="C21546" s="3">
        <v>1872.788922</v>
      </c>
      <c r="D21546" s="2"/>
    </row>
    <row r="21547" spans="1:4" x14ac:dyDescent="0.25">
      <c r="A21547" s="2">
        <v>540</v>
      </c>
      <c r="B21547">
        <v>23793</v>
      </c>
      <c r="C21547" s="3">
        <v>2123.175127</v>
      </c>
      <c r="D21547" s="2"/>
    </row>
    <row r="21548" spans="1:4" x14ac:dyDescent="0.25">
      <c r="A21548" s="2">
        <v>540</v>
      </c>
      <c r="B21548">
        <v>23794</v>
      </c>
      <c r="C21548" s="3">
        <v>582.293451</v>
      </c>
      <c r="D21548" s="2"/>
    </row>
    <row r="21549" spans="1:4" x14ac:dyDescent="0.25">
      <c r="A21549" s="2">
        <v>540</v>
      </c>
      <c r="B21549">
        <v>23795</v>
      </c>
      <c r="C21549" s="3">
        <v>1157.713518</v>
      </c>
      <c r="D21549" s="2"/>
    </row>
    <row r="21550" spans="1:4" x14ac:dyDescent="0.25">
      <c r="A21550" s="2">
        <v>540</v>
      </c>
      <c r="B21550">
        <v>23797</v>
      </c>
      <c r="C21550" s="3">
        <v>4532.1354719999999</v>
      </c>
      <c r="D21550" s="2"/>
    </row>
    <row r="21551" spans="1:4" x14ac:dyDescent="0.25">
      <c r="A21551" s="2">
        <v>540</v>
      </c>
      <c r="B21551">
        <v>23798</v>
      </c>
      <c r="C21551" s="3">
        <v>2645.3757150000001</v>
      </c>
      <c r="D21551" s="2"/>
    </row>
    <row r="21552" spans="1:4" x14ac:dyDescent="0.25">
      <c r="A21552" s="2">
        <v>540</v>
      </c>
      <c r="B21552">
        <v>23799</v>
      </c>
      <c r="C21552" s="3">
        <v>2822.444978</v>
      </c>
      <c r="D21552" s="2"/>
    </row>
    <row r="21553" spans="1:4" x14ac:dyDescent="0.25">
      <c r="A21553" s="2">
        <v>540</v>
      </c>
      <c r="B21553">
        <v>23800</v>
      </c>
      <c r="C21553" s="3">
        <v>1231.5875430000001</v>
      </c>
      <c r="D21553" s="2"/>
    </row>
    <row r="21554" spans="1:4" x14ac:dyDescent="0.25">
      <c r="A21554" s="2">
        <v>540</v>
      </c>
      <c r="B21554">
        <v>23801</v>
      </c>
      <c r="C21554" s="3">
        <v>7974.7880370000003</v>
      </c>
      <c r="D21554" s="2"/>
    </row>
    <row r="21555" spans="1:4" x14ac:dyDescent="0.25">
      <c r="A21555" s="2">
        <v>540</v>
      </c>
      <c r="B21555">
        <v>23802</v>
      </c>
      <c r="C21555" s="3">
        <v>1344.193084</v>
      </c>
      <c r="D21555" s="2"/>
    </row>
    <row r="21556" spans="1:4" x14ac:dyDescent="0.25">
      <c r="A21556" s="2">
        <v>540</v>
      </c>
      <c r="B21556">
        <v>23803</v>
      </c>
      <c r="C21556" s="3">
        <v>6946.4524799999999</v>
      </c>
      <c r="D21556" s="2"/>
    </row>
    <row r="21557" spans="1:4" x14ac:dyDescent="0.25">
      <c r="A21557" s="2">
        <v>540</v>
      </c>
      <c r="B21557">
        <v>23804</v>
      </c>
      <c r="C21557" s="3">
        <v>749.99130200000002</v>
      </c>
      <c r="D21557" s="2"/>
    </row>
    <row r="21558" spans="1:4" x14ac:dyDescent="0.25">
      <c r="A21558" s="2">
        <v>540</v>
      </c>
      <c r="B21558">
        <v>23805</v>
      </c>
      <c r="C21558" s="3">
        <v>1621.720928</v>
      </c>
      <c r="D21558" s="2"/>
    </row>
    <row r="21559" spans="1:4" x14ac:dyDescent="0.25">
      <c r="A21559" s="2">
        <v>540</v>
      </c>
      <c r="B21559">
        <v>23806</v>
      </c>
      <c r="C21559" s="3">
        <v>8430.5726809999996</v>
      </c>
      <c r="D21559" s="2"/>
    </row>
    <row r="21560" spans="1:4" x14ac:dyDescent="0.25">
      <c r="A21560" s="2">
        <v>540</v>
      </c>
      <c r="B21560">
        <v>23807</v>
      </c>
      <c r="C21560" s="3">
        <v>1892.5311790000001</v>
      </c>
      <c r="D21560" s="2"/>
    </row>
    <row r="21561" spans="1:4" x14ac:dyDescent="0.25">
      <c r="A21561" s="2">
        <v>540</v>
      </c>
      <c r="B21561">
        <v>23808</v>
      </c>
      <c r="C21561" s="3">
        <v>3433.3174009999998</v>
      </c>
      <c r="D21561" s="2"/>
    </row>
    <row r="21562" spans="1:4" x14ac:dyDescent="0.25">
      <c r="A21562" s="2">
        <v>540</v>
      </c>
      <c r="B21562">
        <v>23809</v>
      </c>
      <c r="C21562" s="3">
        <v>23.274508000000001</v>
      </c>
      <c r="D21562" s="2"/>
    </row>
    <row r="21563" spans="1:4" x14ac:dyDescent="0.25">
      <c r="A21563" s="2">
        <v>540</v>
      </c>
      <c r="B21563">
        <v>23811</v>
      </c>
      <c r="C21563" s="3">
        <v>2868.2060550000001</v>
      </c>
      <c r="D21563" s="2"/>
    </row>
    <row r="21564" spans="1:4" x14ac:dyDescent="0.25">
      <c r="A21564" s="2">
        <v>540</v>
      </c>
      <c r="B21564">
        <v>23812</v>
      </c>
      <c r="C21564" s="3">
        <v>955.97097799999995</v>
      </c>
      <c r="D21564" s="2"/>
    </row>
    <row r="21565" spans="1:4" x14ac:dyDescent="0.25">
      <c r="A21565" s="2">
        <v>540</v>
      </c>
      <c r="B21565">
        <v>23813</v>
      </c>
      <c r="C21565" s="3">
        <v>78.319795999999997</v>
      </c>
      <c r="D21565" s="2"/>
    </row>
    <row r="21566" spans="1:4" x14ac:dyDescent="0.25">
      <c r="A21566" s="2">
        <v>540</v>
      </c>
      <c r="B21566">
        <v>23815</v>
      </c>
      <c r="C21566" s="3">
        <v>463.99907899999999</v>
      </c>
      <c r="D21566" s="2"/>
    </row>
    <row r="21567" spans="1:4" x14ac:dyDescent="0.25">
      <c r="A21567" s="2">
        <v>540</v>
      </c>
      <c r="B21567">
        <v>23816</v>
      </c>
      <c r="C21567" s="3">
        <v>48.505180000000003</v>
      </c>
      <c r="D21567" s="2"/>
    </row>
    <row r="21568" spans="1:4" x14ac:dyDescent="0.25">
      <c r="A21568" s="2">
        <v>540</v>
      </c>
      <c r="B21568">
        <v>23817</v>
      </c>
      <c r="C21568" s="3">
        <v>3447.8365669999998</v>
      </c>
      <c r="D21568" s="2"/>
    </row>
    <row r="21569" spans="1:4" x14ac:dyDescent="0.25">
      <c r="A21569" s="2">
        <v>540</v>
      </c>
      <c r="B21569">
        <v>23818</v>
      </c>
      <c r="C21569" s="3">
        <v>256.49730799999998</v>
      </c>
      <c r="D21569" s="2"/>
    </row>
    <row r="21570" spans="1:4" x14ac:dyDescent="0.25">
      <c r="A21570" s="2">
        <v>540</v>
      </c>
      <c r="B21570">
        <v>23824</v>
      </c>
      <c r="C21570" s="3">
        <v>3088.4460130000002</v>
      </c>
      <c r="D21570" s="2"/>
    </row>
    <row r="21571" spans="1:4" x14ac:dyDescent="0.25">
      <c r="A21571" s="2">
        <v>540</v>
      </c>
      <c r="B21571">
        <v>23825</v>
      </c>
      <c r="C21571" s="3">
        <v>4521.7557969999998</v>
      </c>
      <c r="D21571" s="2"/>
    </row>
    <row r="21572" spans="1:4" x14ac:dyDescent="0.25">
      <c r="A21572" s="2">
        <v>540</v>
      </c>
      <c r="B21572">
        <v>23826</v>
      </c>
      <c r="C21572" s="3">
        <v>13430.408448</v>
      </c>
      <c r="D21572" s="2"/>
    </row>
    <row r="21573" spans="1:4" x14ac:dyDescent="0.25">
      <c r="A21573" s="2">
        <v>540</v>
      </c>
      <c r="B21573">
        <v>23827</v>
      </c>
      <c r="C21573" s="3">
        <v>12946.949043000001</v>
      </c>
      <c r="D21573" s="2"/>
    </row>
    <row r="21574" spans="1:4" x14ac:dyDescent="0.25">
      <c r="A21574" s="2">
        <v>540</v>
      </c>
      <c r="B21574">
        <v>23828</v>
      </c>
      <c r="C21574" s="3">
        <v>11198.619572</v>
      </c>
      <c r="D21574" s="2"/>
    </row>
    <row r="21575" spans="1:4" x14ac:dyDescent="0.25">
      <c r="A21575" s="2">
        <v>540</v>
      </c>
      <c r="B21575">
        <v>23830</v>
      </c>
      <c r="C21575" s="3">
        <v>9455.8411219999998</v>
      </c>
      <c r="D21575" s="2"/>
    </row>
    <row r="21576" spans="1:4" x14ac:dyDescent="0.25">
      <c r="A21576" s="2">
        <v>540</v>
      </c>
      <c r="B21576">
        <v>23832</v>
      </c>
      <c r="C21576" s="3">
        <v>9253.4523809999991</v>
      </c>
      <c r="D21576" s="2"/>
    </row>
    <row r="21577" spans="1:4" x14ac:dyDescent="0.25">
      <c r="A21577" s="2">
        <v>540</v>
      </c>
      <c r="B21577">
        <v>23833</v>
      </c>
      <c r="C21577" s="3">
        <v>2423.1935979999998</v>
      </c>
      <c r="D21577" s="2"/>
    </row>
    <row r="21578" spans="1:4" x14ac:dyDescent="0.25">
      <c r="A21578" s="2">
        <v>540</v>
      </c>
      <c r="B21578">
        <v>23834</v>
      </c>
      <c r="C21578" s="3">
        <v>364.63151399999998</v>
      </c>
      <c r="D21578" s="2"/>
    </row>
    <row r="21579" spans="1:4" x14ac:dyDescent="0.25">
      <c r="A21579" s="2">
        <v>540</v>
      </c>
      <c r="B21579">
        <v>23835</v>
      </c>
      <c r="C21579" s="3">
        <v>18.131758000000001</v>
      </c>
      <c r="D21579" s="2"/>
    </row>
    <row r="21580" spans="1:4" x14ac:dyDescent="0.25">
      <c r="A21580" s="2">
        <v>540</v>
      </c>
      <c r="B21580">
        <v>23836</v>
      </c>
      <c r="C21580" s="3">
        <v>432.16485399999999</v>
      </c>
      <c r="D21580" s="2"/>
    </row>
    <row r="21581" spans="1:4" x14ac:dyDescent="0.25">
      <c r="A21581" s="2">
        <v>540</v>
      </c>
      <c r="B21581">
        <v>23837</v>
      </c>
      <c r="C21581" s="3">
        <v>727.14938299999994</v>
      </c>
      <c r="D21581" s="2"/>
    </row>
    <row r="21582" spans="1:4" x14ac:dyDescent="0.25">
      <c r="A21582" s="2">
        <v>540</v>
      </c>
      <c r="B21582">
        <v>23838</v>
      </c>
      <c r="C21582" s="3">
        <v>282.41183599999999</v>
      </c>
      <c r="D21582" s="2"/>
    </row>
    <row r="21583" spans="1:4" x14ac:dyDescent="0.25">
      <c r="A21583" s="2">
        <v>540</v>
      </c>
      <c r="B21583">
        <v>23839</v>
      </c>
      <c r="C21583" s="3">
        <v>1945.4342389999999</v>
      </c>
      <c r="D21583" s="2"/>
    </row>
    <row r="21584" spans="1:4" x14ac:dyDescent="0.25">
      <c r="A21584" s="2">
        <v>540</v>
      </c>
      <c r="B21584">
        <v>23840</v>
      </c>
      <c r="C21584" s="3">
        <v>619.141029</v>
      </c>
      <c r="D21584" s="2"/>
    </row>
    <row r="21585" spans="1:4" x14ac:dyDescent="0.25">
      <c r="A21585" s="2">
        <v>540</v>
      </c>
      <c r="B21585">
        <v>23841</v>
      </c>
      <c r="C21585" s="3">
        <v>19855.316547999999</v>
      </c>
      <c r="D21585" s="2"/>
    </row>
    <row r="21586" spans="1:4" x14ac:dyDescent="0.25">
      <c r="A21586" s="2">
        <v>540</v>
      </c>
      <c r="B21586">
        <v>23842</v>
      </c>
      <c r="C21586" s="3">
        <v>18568.437451000002</v>
      </c>
      <c r="D21586" s="2"/>
    </row>
    <row r="21587" spans="1:4" x14ac:dyDescent="0.25">
      <c r="A21587" s="2">
        <v>540</v>
      </c>
      <c r="B21587">
        <v>23843</v>
      </c>
      <c r="C21587" s="3">
        <v>10356.242560999999</v>
      </c>
      <c r="D21587" s="2"/>
    </row>
    <row r="21588" spans="1:4" x14ac:dyDescent="0.25">
      <c r="A21588" s="2">
        <v>540</v>
      </c>
      <c r="B21588">
        <v>23846</v>
      </c>
      <c r="C21588" s="3">
        <v>2158.878044</v>
      </c>
      <c r="D21588" s="2"/>
    </row>
    <row r="21589" spans="1:4" x14ac:dyDescent="0.25">
      <c r="A21589" s="2">
        <v>540</v>
      </c>
      <c r="B21589">
        <v>23848</v>
      </c>
      <c r="C21589" s="3">
        <v>6084.0674959999997</v>
      </c>
      <c r="D21589" s="2"/>
    </row>
    <row r="21590" spans="1:4" x14ac:dyDescent="0.25">
      <c r="A21590" s="2">
        <v>540</v>
      </c>
      <c r="B21590">
        <v>23849</v>
      </c>
      <c r="C21590" s="3">
        <v>2961.9791070000001</v>
      </c>
      <c r="D21590" s="2"/>
    </row>
    <row r="21591" spans="1:4" x14ac:dyDescent="0.25">
      <c r="A21591" s="2">
        <v>540</v>
      </c>
      <c r="B21591">
        <v>23850</v>
      </c>
      <c r="C21591" s="3">
        <v>172.20006799999999</v>
      </c>
      <c r="D21591" s="2"/>
    </row>
    <row r="21592" spans="1:4" x14ac:dyDescent="0.25">
      <c r="A21592" s="2">
        <v>540</v>
      </c>
      <c r="B21592">
        <v>23851</v>
      </c>
      <c r="C21592" s="3">
        <v>91341.894727999999</v>
      </c>
      <c r="D21592" s="2"/>
    </row>
    <row r="21593" spans="1:4" x14ac:dyDescent="0.25">
      <c r="A21593" s="2">
        <v>540</v>
      </c>
      <c r="B21593">
        <v>23853</v>
      </c>
      <c r="C21593" s="3">
        <v>6083.0642120000002</v>
      </c>
      <c r="D21593" s="2"/>
    </row>
    <row r="21594" spans="1:4" x14ac:dyDescent="0.25">
      <c r="A21594" s="2">
        <v>540</v>
      </c>
      <c r="B21594">
        <v>23855</v>
      </c>
      <c r="C21594" s="3">
        <v>21.274657000000001</v>
      </c>
      <c r="D21594" s="2"/>
    </row>
    <row r="21595" spans="1:4" x14ac:dyDescent="0.25">
      <c r="A21595" s="2">
        <v>540</v>
      </c>
      <c r="B21595">
        <v>23856</v>
      </c>
      <c r="C21595" s="3">
        <v>90.111844000000005</v>
      </c>
      <c r="D21595" s="2"/>
    </row>
    <row r="21596" spans="1:4" x14ac:dyDescent="0.25">
      <c r="A21596" s="2">
        <v>540</v>
      </c>
      <c r="B21596">
        <v>23857</v>
      </c>
      <c r="C21596" s="3">
        <v>536.11424699999998</v>
      </c>
      <c r="D21596" s="2"/>
    </row>
    <row r="21597" spans="1:4" x14ac:dyDescent="0.25">
      <c r="A21597" s="2">
        <v>540</v>
      </c>
      <c r="B21597">
        <v>23858</v>
      </c>
      <c r="C21597" s="3">
        <v>1940.383961</v>
      </c>
      <c r="D21597" s="2"/>
    </row>
    <row r="21598" spans="1:4" x14ac:dyDescent="0.25">
      <c r="A21598" s="2">
        <v>540</v>
      </c>
      <c r="B21598">
        <v>23859</v>
      </c>
      <c r="C21598" s="3">
        <v>255.13790499999999</v>
      </c>
      <c r="D21598" s="2"/>
    </row>
    <row r="21599" spans="1:4" x14ac:dyDescent="0.25">
      <c r="A21599" s="2">
        <v>540</v>
      </c>
      <c r="B21599">
        <v>23861</v>
      </c>
      <c r="C21599" s="3">
        <v>5.0232960000000002</v>
      </c>
      <c r="D21599" s="2"/>
    </row>
    <row r="21600" spans="1:4" x14ac:dyDescent="0.25">
      <c r="A21600" s="2">
        <v>540</v>
      </c>
      <c r="B21600">
        <v>23862</v>
      </c>
      <c r="C21600" s="3">
        <v>25.413260999999999</v>
      </c>
      <c r="D21600" s="2"/>
    </row>
    <row r="21601" spans="1:4" x14ac:dyDescent="0.25">
      <c r="A21601" s="2">
        <v>540</v>
      </c>
      <c r="B21601">
        <v>23863</v>
      </c>
      <c r="C21601" s="3">
        <v>5303.7580589999998</v>
      </c>
      <c r="D21601" s="2"/>
    </row>
    <row r="21602" spans="1:4" x14ac:dyDescent="0.25">
      <c r="A21602" s="2">
        <v>540</v>
      </c>
      <c r="B21602">
        <v>23864</v>
      </c>
      <c r="C21602" s="3">
        <v>4747.3113110000004</v>
      </c>
      <c r="D21602" s="2"/>
    </row>
    <row r="21603" spans="1:4" x14ac:dyDescent="0.25">
      <c r="A21603" s="2">
        <v>540</v>
      </c>
      <c r="B21603">
        <v>23865</v>
      </c>
      <c r="C21603" s="3">
        <v>7465.0074059999997</v>
      </c>
      <c r="D21603" s="2"/>
    </row>
    <row r="21604" spans="1:4" x14ac:dyDescent="0.25">
      <c r="A21604" s="2">
        <v>540</v>
      </c>
      <c r="B21604">
        <v>23866</v>
      </c>
      <c r="C21604" s="3">
        <v>324.93992900000001</v>
      </c>
      <c r="D21604" s="2"/>
    </row>
    <row r="21605" spans="1:4" x14ac:dyDescent="0.25">
      <c r="A21605" s="2">
        <v>540</v>
      </c>
      <c r="B21605">
        <v>23867</v>
      </c>
      <c r="C21605" s="3">
        <v>39428.889617000001</v>
      </c>
      <c r="D21605" s="2"/>
    </row>
    <row r="21606" spans="1:4" x14ac:dyDescent="0.25">
      <c r="A21606" s="2">
        <v>540</v>
      </c>
      <c r="B21606">
        <v>23868</v>
      </c>
      <c r="C21606" s="3">
        <v>3379.053825</v>
      </c>
      <c r="D21606" s="2"/>
    </row>
    <row r="21607" spans="1:4" x14ac:dyDescent="0.25">
      <c r="A21607" s="2">
        <v>540</v>
      </c>
      <c r="B21607">
        <v>23869</v>
      </c>
      <c r="C21607" s="3">
        <v>2145.541663</v>
      </c>
      <c r="D21607" s="2"/>
    </row>
    <row r="21608" spans="1:4" x14ac:dyDescent="0.25">
      <c r="A21608" s="2">
        <v>540</v>
      </c>
      <c r="B21608">
        <v>23870</v>
      </c>
      <c r="C21608" s="3">
        <v>1961.9832280000001</v>
      </c>
      <c r="D21608" s="2"/>
    </row>
    <row r="21609" spans="1:4" x14ac:dyDescent="0.25">
      <c r="A21609" s="2">
        <v>540</v>
      </c>
      <c r="B21609">
        <v>23871</v>
      </c>
      <c r="C21609" s="3">
        <v>2085.9301529999998</v>
      </c>
      <c r="D21609" s="2"/>
    </row>
    <row r="21610" spans="1:4" x14ac:dyDescent="0.25">
      <c r="A21610" s="2">
        <v>540</v>
      </c>
      <c r="B21610">
        <v>23872</v>
      </c>
      <c r="C21610" s="3">
        <v>8886.7277360000007</v>
      </c>
      <c r="D21610" s="2"/>
    </row>
    <row r="21611" spans="1:4" x14ac:dyDescent="0.25">
      <c r="A21611" s="2">
        <v>540</v>
      </c>
      <c r="B21611">
        <v>23873</v>
      </c>
      <c r="C21611" s="3">
        <v>163.96395999999999</v>
      </c>
      <c r="D21611" s="2"/>
    </row>
    <row r="21612" spans="1:4" x14ac:dyDescent="0.25">
      <c r="A21612" s="2">
        <v>540</v>
      </c>
      <c r="B21612">
        <v>23874</v>
      </c>
      <c r="C21612" s="3">
        <v>8811.6515070000005</v>
      </c>
      <c r="D21612" s="2"/>
    </row>
    <row r="21613" spans="1:4" x14ac:dyDescent="0.25">
      <c r="A21613" s="2">
        <v>540</v>
      </c>
      <c r="B21613">
        <v>23876</v>
      </c>
      <c r="C21613" s="3">
        <v>8305.0650690000002</v>
      </c>
      <c r="D21613" s="2"/>
    </row>
    <row r="21614" spans="1:4" x14ac:dyDescent="0.25">
      <c r="A21614" s="2">
        <v>540</v>
      </c>
      <c r="B21614">
        <v>23877</v>
      </c>
      <c r="C21614" s="3">
        <v>7776.7630129999998</v>
      </c>
      <c r="D21614" s="2"/>
    </row>
    <row r="21615" spans="1:4" x14ac:dyDescent="0.25">
      <c r="A21615" s="2">
        <v>540</v>
      </c>
      <c r="B21615">
        <v>23878</v>
      </c>
      <c r="C21615" s="3">
        <v>3932.6316230000002</v>
      </c>
      <c r="D21615" s="2"/>
    </row>
    <row r="21616" spans="1:4" x14ac:dyDescent="0.25">
      <c r="A21616" s="2">
        <v>540</v>
      </c>
      <c r="B21616">
        <v>23879</v>
      </c>
      <c r="C21616" s="3">
        <v>4428.5385040000001</v>
      </c>
      <c r="D21616" s="2"/>
    </row>
    <row r="21617" spans="1:4" x14ac:dyDescent="0.25">
      <c r="A21617" s="2">
        <v>540</v>
      </c>
      <c r="B21617">
        <v>23880</v>
      </c>
      <c r="C21617" s="3">
        <v>1156.0859559999999</v>
      </c>
      <c r="D21617" s="2"/>
    </row>
    <row r="21618" spans="1:4" x14ac:dyDescent="0.25">
      <c r="A21618" s="2">
        <v>540</v>
      </c>
      <c r="B21618">
        <v>23881</v>
      </c>
      <c r="C21618" s="3">
        <v>18125.719158</v>
      </c>
      <c r="D21618" s="2"/>
    </row>
    <row r="21619" spans="1:4" x14ac:dyDescent="0.25">
      <c r="A21619" s="2">
        <v>540</v>
      </c>
      <c r="B21619">
        <v>23882</v>
      </c>
      <c r="C21619" s="3">
        <v>3402.6095679999999</v>
      </c>
      <c r="D21619" s="2"/>
    </row>
    <row r="21620" spans="1:4" x14ac:dyDescent="0.25">
      <c r="A21620" s="2">
        <v>540</v>
      </c>
      <c r="B21620">
        <v>23883</v>
      </c>
      <c r="C21620" s="3">
        <v>2869.2833970000002</v>
      </c>
      <c r="D21620" s="2"/>
    </row>
    <row r="21621" spans="1:4" x14ac:dyDescent="0.25">
      <c r="A21621" s="2">
        <v>540</v>
      </c>
      <c r="B21621">
        <v>23884</v>
      </c>
      <c r="C21621" s="3">
        <v>2327.3148849999998</v>
      </c>
      <c r="D21621" s="2"/>
    </row>
    <row r="21622" spans="1:4" x14ac:dyDescent="0.25">
      <c r="A21622" s="2">
        <v>540</v>
      </c>
      <c r="B21622">
        <v>23885</v>
      </c>
      <c r="C21622" s="3">
        <v>30886.945473</v>
      </c>
      <c r="D21622" s="2"/>
    </row>
    <row r="21623" spans="1:4" x14ac:dyDescent="0.25">
      <c r="A21623" s="2">
        <v>540</v>
      </c>
      <c r="B21623">
        <v>23887</v>
      </c>
      <c r="C21623" s="3">
        <v>13.811013000000001</v>
      </c>
      <c r="D21623" s="2"/>
    </row>
    <row r="21624" spans="1:4" x14ac:dyDescent="0.25">
      <c r="A21624" s="2">
        <v>540</v>
      </c>
      <c r="B21624">
        <v>23888</v>
      </c>
      <c r="C21624" s="3">
        <v>10.187571999999999</v>
      </c>
      <c r="D21624" s="2"/>
    </row>
    <row r="21625" spans="1:4" x14ac:dyDescent="0.25">
      <c r="A21625" s="2">
        <v>540</v>
      </c>
      <c r="B21625">
        <v>23891</v>
      </c>
      <c r="C21625" s="3">
        <v>233.60755499999999</v>
      </c>
      <c r="D21625" s="2"/>
    </row>
    <row r="21626" spans="1:4" x14ac:dyDescent="0.25">
      <c r="A21626" s="2">
        <v>540</v>
      </c>
      <c r="B21626">
        <v>23892</v>
      </c>
      <c r="C21626" s="3">
        <v>1145.488803</v>
      </c>
      <c r="D21626" s="2"/>
    </row>
    <row r="21627" spans="1:4" x14ac:dyDescent="0.25">
      <c r="A21627" s="2">
        <v>540</v>
      </c>
      <c r="B21627">
        <v>23893</v>
      </c>
      <c r="C21627" s="3">
        <v>2382.1572019999999</v>
      </c>
      <c r="D21627" s="2"/>
    </row>
    <row r="21628" spans="1:4" x14ac:dyDescent="0.25">
      <c r="A21628" s="2">
        <v>540</v>
      </c>
      <c r="B21628">
        <v>23894</v>
      </c>
      <c r="C21628" s="3">
        <v>1320.938326</v>
      </c>
      <c r="D21628" s="2"/>
    </row>
    <row r="21629" spans="1:4" x14ac:dyDescent="0.25">
      <c r="A21629" s="2">
        <v>540</v>
      </c>
      <c r="B21629">
        <v>23895</v>
      </c>
      <c r="C21629" s="3">
        <v>3099.233596</v>
      </c>
      <c r="D21629" s="2"/>
    </row>
    <row r="21630" spans="1:4" x14ac:dyDescent="0.25">
      <c r="A21630" s="2">
        <v>540</v>
      </c>
      <c r="B21630">
        <v>23896</v>
      </c>
      <c r="C21630" s="3">
        <v>1847.4739460000001</v>
      </c>
      <c r="D21630" s="2"/>
    </row>
    <row r="21631" spans="1:4" x14ac:dyDescent="0.25">
      <c r="A21631" s="2">
        <v>540</v>
      </c>
      <c r="B21631">
        <v>23897</v>
      </c>
      <c r="C21631" s="3">
        <v>1035.206224</v>
      </c>
      <c r="D21631" s="2"/>
    </row>
    <row r="21632" spans="1:4" x14ac:dyDescent="0.25">
      <c r="A21632" s="2">
        <v>540</v>
      </c>
      <c r="B21632">
        <v>23898</v>
      </c>
      <c r="C21632" s="3">
        <v>527.51318600000002</v>
      </c>
      <c r="D21632" s="2"/>
    </row>
    <row r="21633" spans="1:4" x14ac:dyDescent="0.25">
      <c r="A21633" s="2">
        <v>540</v>
      </c>
      <c r="B21633">
        <v>23899</v>
      </c>
      <c r="C21633" s="3">
        <v>1970.1071489999999</v>
      </c>
      <c r="D21633" s="2"/>
    </row>
    <row r="21634" spans="1:4" x14ac:dyDescent="0.25">
      <c r="A21634" s="2">
        <v>540</v>
      </c>
      <c r="B21634">
        <v>23900</v>
      </c>
      <c r="C21634" s="3">
        <v>3227.1351079999999</v>
      </c>
      <c r="D21634" s="2"/>
    </row>
    <row r="21635" spans="1:4" x14ac:dyDescent="0.25">
      <c r="A21635" s="2">
        <v>540</v>
      </c>
      <c r="B21635">
        <v>23901</v>
      </c>
      <c r="C21635" s="3">
        <v>692.72583999999995</v>
      </c>
      <c r="D21635" s="2"/>
    </row>
    <row r="21636" spans="1:4" x14ac:dyDescent="0.25">
      <c r="A21636" s="2">
        <v>540</v>
      </c>
      <c r="B21636">
        <v>23902</v>
      </c>
      <c r="C21636" s="3">
        <v>3505.5870239999999</v>
      </c>
      <c r="D21636" s="2"/>
    </row>
    <row r="21637" spans="1:4" x14ac:dyDescent="0.25">
      <c r="A21637" s="2">
        <v>540</v>
      </c>
      <c r="B21637">
        <v>23903</v>
      </c>
      <c r="C21637" s="3">
        <v>2731.8125709999999</v>
      </c>
      <c r="D21637" s="2"/>
    </row>
    <row r="21638" spans="1:4" x14ac:dyDescent="0.25">
      <c r="A21638" s="2">
        <v>540</v>
      </c>
      <c r="B21638">
        <v>23904</v>
      </c>
      <c r="C21638" s="3">
        <v>395.35570999999999</v>
      </c>
      <c r="D21638" s="2"/>
    </row>
    <row r="21639" spans="1:4" x14ac:dyDescent="0.25">
      <c r="A21639" s="2">
        <v>540</v>
      </c>
      <c r="B21639">
        <v>23905</v>
      </c>
      <c r="C21639" s="3">
        <v>730.97999900000002</v>
      </c>
      <c r="D21639" s="2"/>
    </row>
    <row r="21640" spans="1:4" x14ac:dyDescent="0.25">
      <c r="A21640" s="2">
        <v>540</v>
      </c>
      <c r="B21640">
        <v>23906</v>
      </c>
      <c r="C21640" s="3">
        <v>948.22597099999996</v>
      </c>
      <c r="D21640" s="2"/>
    </row>
    <row r="21641" spans="1:4" x14ac:dyDescent="0.25">
      <c r="A21641" s="2">
        <v>540</v>
      </c>
      <c r="B21641">
        <v>23907</v>
      </c>
      <c r="C21641" s="3">
        <v>2150.9475900000002</v>
      </c>
      <c r="D21641" s="2"/>
    </row>
    <row r="21642" spans="1:4" x14ac:dyDescent="0.25">
      <c r="A21642" s="2">
        <v>540</v>
      </c>
      <c r="B21642">
        <v>23908</v>
      </c>
      <c r="C21642" s="3">
        <v>1870.331019</v>
      </c>
      <c r="D21642" s="2"/>
    </row>
    <row r="21643" spans="1:4" x14ac:dyDescent="0.25">
      <c r="A21643" s="2">
        <v>540</v>
      </c>
      <c r="B21643">
        <v>23909</v>
      </c>
      <c r="C21643" s="3">
        <v>272.09213699999998</v>
      </c>
      <c r="D21643" s="2"/>
    </row>
    <row r="21644" spans="1:4" x14ac:dyDescent="0.25">
      <c r="A21644" s="2">
        <v>540</v>
      </c>
      <c r="B21644">
        <v>23910</v>
      </c>
      <c r="C21644" s="3">
        <v>354.61119400000001</v>
      </c>
      <c r="D21644" s="2"/>
    </row>
    <row r="21645" spans="1:4" x14ac:dyDescent="0.25">
      <c r="A21645" s="2">
        <v>540</v>
      </c>
      <c r="B21645">
        <v>23911</v>
      </c>
      <c r="C21645" s="3">
        <v>1446.900562</v>
      </c>
      <c r="D21645" s="2"/>
    </row>
    <row r="21646" spans="1:4" x14ac:dyDescent="0.25">
      <c r="A21646" s="2">
        <v>540</v>
      </c>
      <c r="B21646">
        <v>23912</v>
      </c>
      <c r="C21646" s="3">
        <v>673.23209099999997</v>
      </c>
      <c r="D21646" s="2"/>
    </row>
    <row r="21647" spans="1:4" x14ac:dyDescent="0.25">
      <c r="A21647" s="2">
        <v>540</v>
      </c>
      <c r="B21647">
        <v>23913</v>
      </c>
      <c r="C21647" s="3">
        <v>3708.7596640000002</v>
      </c>
      <c r="D21647" s="2"/>
    </row>
    <row r="21648" spans="1:4" x14ac:dyDescent="0.25">
      <c r="A21648" s="2">
        <v>540</v>
      </c>
      <c r="B21648">
        <v>23914</v>
      </c>
      <c r="C21648" s="3">
        <v>6459.2264359999999</v>
      </c>
      <c r="D21648" s="2"/>
    </row>
    <row r="21649" spans="1:4" x14ac:dyDescent="0.25">
      <c r="A21649" s="2">
        <v>540</v>
      </c>
      <c r="B21649">
        <v>23916</v>
      </c>
      <c r="C21649" s="3">
        <v>54.299337999999999</v>
      </c>
      <c r="D21649" s="2"/>
    </row>
    <row r="21650" spans="1:4" x14ac:dyDescent="0.25">
      <c r="A21650" s="2">
        <v>540</v>
      </c>
      <c r="B21650">
        <v>23917</v>
      </c>
      <c r="C21650" s="3">
        <v>6142.7967879999997</v>
      </c>
      <c r="D21650" s="2"/>
    </row>
    <row r="21651" spans="1:4" x14ac:dyDescent="0.25">
      <c r="A21651" s="2">
        <v>540</v>
      </c>
      <c r="B21651">
        <v>23918</v>
      </c>
      <c r="C21651" s="3">
        <v>719.93540499999995</v>
      </c>
      <c r="D21651" s="2"/>
    </row>
    <row r="21652" spans="1:4" x14ac:dyDescent="0.25">
      <c r="A21652" s="2">
        <v>540</v>
      </c>
      <c r="B21652">
        <v>23919</v>
      </c>
      <c r="C21652" s="3">
        <v>191.26329000000001</v>
      </c>
      <c r="D21652" s="2"/>
    </row>
    <row r="21653" spans="1:4" x14ac:dyDescent="0.25">
      <c r="A21653" s="2">
        <v>540</v>
      </c>
      <c r="B21653">
        <v>23920</v>
      </c>
      <c r="C21653" s="3">
        <v>679.88514099999998</v>
      </c>
      <c r="D21653" s="2"/>
    </row>
    <row r="21654" spans="1:4" x14ac:dyDescent="0.25">
      <c r="A21654" s="2">
        <v>540</v>
      </c>
      <c r="B21654">
        <v>23921</v>
      </c>
      <c r="C21654" s="3">
        <v>1121.443248</v>
      </c>
      <c r="D21654" s="2"/>
    </row>
    <row r="21655" spans="1:4" x14ac:dyDescent="0.25">
      <c r="A21655" s="2">
        <v>540</v>
      </c>
      <c r="B21655">
        <v>23922</v>
      </c>
      <c r="C21655" s="3">
        <v>712.93878900000004</v>
      </c>
      <c r="D21655" s="2"/>
    </row>
    <row r="21656" spans="1:4" x14ac:dyDescent="0.25">
      <c r="A21656" s="2">
        <v>540</v>
      </c>
      <c r="B21656">
        <v>23923</v>
      </c>
      <c r="C21656" s="3">
        <v>2869.0570160000002</v>
      </c>
      <c r="D21656" s="2"/>
    </row>
    <row r="21657" spans="1:4" x14ac:dyDescent="0.25">
      <c r="A21657" s="2">
        <v>540</v>
      </c>
      <c r="B21657">
        <v>23924</v>
      </c>
      <c r="C21657" s="3">
        <v>5759.1567539999996</v>
      </c>
      <c r="D21657" s="2"/>
    </row>
    <row r="21658" spans="1:4" x14ac:dyDescent="0.25">
      <c r="A21658" s="2">
        <v>540</v>
      </c>
      <c r="B21658">
        <v>23925</v>
      </c>
      <c r="C21658" s="3">
        <v>860.15720399999998</v>
      </c>
      <c r="D21658" s="2"/>
    </row>
    <row r="21659" spans="1:4" x14ac:dyDescent="0.25">
      <c r="A21659" s="2">
        <v>540</v>
      </c>
      <c r="B21659">
        <v>23926</v>
      </c>
      <c r="C21659" s="3">
        <v>1267.432417</v>
      </c>
      <c r="D21659" s="2"/>
    </row>
    <row r="21660" spans="1:4" x14ac:dyDescent="0.25">
      <c r="A21660" s="2">
        <v>540</v>
      </c>
      <c r="B21660">
        <v>23927</v>
      </c>
      <c r="C21660" s="3">
        <v>1327.412538</v>
      </c>
      <c r="D21660" s="2"/>
    </row>
    <row r="21661" spans="1:4" x14ac:dyDescent="0.25">
      <c r="A21661" s="2">
        <v>540</v>
      </c>
      <c r="B21661">
        <v>23928</v>
      </c>
      <c r="C21661" s="3">
        <v>2485.3711229999999</v>
      </c>
      <c r="D21661" s="2"/>
    </row>
    <row r="21662" spans="1:4" x14ac:dyDescent="0.25">
      <c r="A21662" s="2">
        <v>540</v>
      </c>
      <c r="B21662">
        <v>23929</v>
      </c>
      <c r="C21662" s="3">
        <v>98.57611</v>
      </c>
      <c r="D21662" s="2"/>
    </row>
    <row r="21663" spans="1:4" x14ac:dyDescent="0.25">
      <c r="A21663" s="2">
        <v>540</v>
      </c>
      <c r="B21663">
        <v>23930</v>
      </c>
      <c r="C21663" s="3">
        <v>299.29442599999999</v>
      </c>
      <c r="D21663" s="2"/>
    </row>
    <row r="21664" spans="1:4" x14ac:dyDescent="0.25">
      <c r="A21664" s="2">
        <v>540</v>
      </c>
      <c r="B21664">
        <v>23931</v>
      </c>
      <c r="C21664" s="3">
        <v>1393.963923</v>
      </c>
      <c r="D21664" s="2"/>
    </row>
    <row r="21665" spans="1:4" x14ac:dyDescent="0.25">
      <c r="A21665" s="2">
        <v>540</v>
      </c>
      <c r="B21665">
        <v>23932</v>
      </c>
      <c r="C21665" s="3">
        <v>104.846144</v>
      </c>
      <c r="D21665" s="2"/>
    </row>
    <row r="21666" spans="1:4" x14ac:dyDescent="0.25">
      <c r="A21666" s="2">
        <v>540</v>
      </c>
      <c r="B21666">
        <v>23933</v>
      </c>
      <c r="C21666" s="3">
        <v>2820.4711590000002</v>
      </c>
      <c r="D21666" s="2"/>
    </row>
    <row r="21667" spans="1:4" x14ac:dyDescent="0.25">
      <c r="A21667" s="2">
        <v>540</v>
      </c>
      <c r="B21667">
        <v>23934</v>
      </c>
      <c r="C21667" s="3">
        <v>847.48530100000005</v>
      </c>
      <c r="D21667" s="2"/>
    </row>
    <row r="21668" spans="1:4" x14ac:dyDescent="0.25">
      <c r="A21668" s="2">
        <v>540</v>
      </c>
      <c r="B21668">
        <v>23935</v>
      </c>
      <c r="C21668" s="3">
        <v>1582.060776</v>
      </c>
      <c r="D21668" s="2"/>
    </row>
    <row r="21669" spans="1:4" x14ac:dyDescent="0.25">
      <c r="A21669" s="2">
        <v>540</v>
      </c>
      <c r="B21669">
        <v>23936</v>
      </c>
      <c r="C21669" s="3">
        <v>1723.8616959999999</v>
      </c>
      <c r="D21669" s="2"/>
    </row>
    <row r="21670" spans="1:4" x14ac:dyDescent="0.25">
      <c r="A21670" s="2">
        <v>540</v>
      </c>
      <c r="B21670">
        <v>23939</v>
      </c>
      <c r="C21670" s="3">
        <v>304.32628799999998</v>
      </c>
      <c r="D21670" s="2"/>
    </row>
    <row r="21671" spans="1:4" x14ac:dyDescent="0.25">
      <c r="A21671" s="2">
        <v>540</v>
      </c>
      <c r="B21671">
        <v>23940</v>
      </c>
      <c r="C21671" s="3">
        <v>937.58555799999999</v>
      </c>
      <c r="D21671" s="2"/>
    </row>
    <row r="21672" spans="1:4" x14ac:dyDescent="0.25">
      <c r="A21672" s="2">
        <v>540</v>
      </c>
      <c r="B21672">
        <v>23941</v>
      </c>
      <c r="C21672" s="3">
        <v>2132.963338</v>
      </c>
      <c r="D21672" s="2"/>
    </row>
    <row r="21673" spans="1:4" x14ac:dyDescent="0.25">
      <c r="A21673" s="2">
        <v>540</v>
      </c>
      <c r="B21673">
        <v>23942</v>
      </c>
      <c r="C21673" s="3">
        <v>2415.816225</v>
      </c>
      <c r="D21673" s="2"/>
    </row>
    <row r="21674" spans="1:4" x14ac:dyDescent="0.25">
      <c r="A21674" s="2">
        <v>540</v>
      </c>
      <c r="B21674">
        <v>23943</v>
      </c>
      <c r="C21674" s="3">
        <v>327.59682099999998</v>
      </c>
      <c r="D21674" s="2"/>
    </row>
    <row r="21675" spans="1:4" x14ac:dyDescent="0.25">
      <c r="A21675" s="2">
        <v>540</v>
      </c>
      <c r="B21675">
        <v>23944</v>
      </c>
      <c r="C21675" s="3">
        <v>1549.7204429999999</v>
      </c>
      <c r="D21675" s="2"/>
    </row>
    <row r="21676" spans="1:4" x14ac:dyDescent="0.25">
      <c r="A21676" s="2">
        <v>540</v>
      </c>
      <c r="B21676">
        <v>23945</v>
      </c>
      <c r="C21676" s="3">
        <v>163.40588399999999</v>
      </c>
      <c r="D21676" s="2"/>
    </row>
    <row r="21677" spans="1:4" x14ac:dyDescent="0.25">
      <c r="A21677" s="2">
        <v>540</v>
      </c>
      <c r="B21677">
        <v>23946</v>
      </c>
      <c r="C21677" s="3">
        <v>9110.0232109999997</v>
      </c>
      <c r="D21677" s="2"/>
    </row>
    <row r="21678" spans="1:4" x14ac:dyDescent="0.25">
      <c r="A21678" s="2">
        <v>540</v>
      </c>
      <c r="B21678">
        <v>23947</v>
      </c>
      <c r="C21678" s="3">
        <v>12729.130160999999</v>
      </c>
      <c r="D21678" s="2"/>
    </row>
    <row r="21679" spans="1:4" x14ac:dyDescent="0.25">
      <c r="A21679" s="2">
        <v>540</v>
      </c>
      <c r="B21679">
        <v>23948</v>
      </c>
      <c r="C21679" s="3">
        <v>4978.8622320000004</v>
      </c>
      <c r="D21679" s="2"/>
    </row>
    <row r="21680" spans="1:4" x14ac:dyDescent="0.25">
      <c r="A21680" s="2">
        <v>540</v>
      </c>
      <c r="B21680">
        <v>23949</v>
      </c>
      <c r="C21680" s="3">
        <v>4552.6273359999996</v>
      </c>
      <c r="D21680" s="2"/>
    </row>
    <row r="21681" spans="1:4" x14ac:dyDescent="0.25">
      <c r="A21681" s="2">
        <v>540</v>
      </c>
      <c r="B21681">
        <v>23950</v>
      </c>
      <c r="C21681" s="3">
        <v>5097.4928380000001</v>
      </c>
      <c r="D21681" s="2"/>
    </row>
    <row r="21682" spans="1:4" x14ac:dyDescent="0.25">
      <c r="A21682" s="2">
        <v>540</v>
      </c>
      <c r="B21682">
        <v>23951</v>
      </c>
      <c r="C21682" s="3">
        <v>2068.249073</v>
      </c>
      <c r="D21682" s="2"/>
    </row>
    <row r="21683" spans="1:4" x14ac:dyDescent="0.25">
      <c r="A21683" s="2">
        <v>540</v>
      </c>
      <c r="B21683">
        <v>23952</v>
      </c>
      <c r="C21683" s="3">
        <v>913.11350800000002</v>
      </c>
      <c r="D21683" s="2"/>
    </row>
    <row r="21684" spans="1:4" x14ac:dyDescent="0.25">
      <c r="A21684" s="2">
        <v>540</v>
      </c>
      <c r="B21684">
        <v>23953</v>
      </c>
      <c r="C21684" s="3">
        <v>6719.9948949999998</v>
      </c>
      <c r="D21684" s="2"/>
    </row>
    <row r="21685" spans="1:4" x14ac:dyDescent="0.25">
      <c r="A21685" s="2">
        <v>540</v>
      </c>
      <c r="B21685">
        <v>23954</v>
      </c>
      <c r="C21685" s="3">
        <v>4133.4785490000004</v>
      </c>
      <c r="D21685" s="2"/>
    </row>
    <row r="21686" spans="1:4" x14ac:dyDescent="0.25">
      <c r="A21686" s="2">
        <v>540</v>
      </c>
      <c r="B21686">
        <v>23955</v>
      </c>
      <c r="C21686" s="3">
        <v>567.65491999999995</v>
      </c>
      <c r="D21686" s="2"/>
    </row>
    <row r="21687" spans="1:4" x14ac:dyDescent="0.25">
      <c r="A21687" s="2">
        <v>540</v>
      </c>
      <c r="B21687">
        <v>23956</v>
      </c>
      <c r="C21687" s="3">
        <v>936.82192799999996</v>
      </c>
      <c r="D21687" s="2"/>
    </row>
    <row r="21688" spans="1:4" x14ac:dyDescent="0.25">
      <c r="A21688" s="2">
        <v>540</v>
      </c>
      <c r="B21688">
        <v>23957</v>
      </c>
      <c r="C21688" s="3">
        <v>2489.1602469999998</v>
      </c>
      <c r="D21688" s="2"/>
    </row>
    <row r="21689" spans="1:4" x14ac:dyDescent="0.25">
      <c r="A21689" s="2">
        <v>540</v>
      </c>
      <c r="B21689">
        <v>23958</v>
      </c>
      <c r="C21689" s="3">
        <v>1444.0206840000001</v>
      </c>
      <c r="D21689" s="2"/>
    </row>
    <row r="21690" spans="1:4" x14ac:dyDescent="0.25">
      <c r="A21690" s="2">
        <v>540</v>
      </c>
      <c r="B21690">
        <v>23959</v>
      </c>
      <c r="C21690" s="3">
        <v>3720.900189</v>
      </c>
      <c r="D21690" s="2"/>
    </row>
    <row r="21691" spans="1:4" x14ac:dyDescent="0.25">
      <c r="A21691" s="2">
        <v>540</v>
      </c>
      <c r="B21691">
        <v>23960</v>
      </c>
      <c r="C21691" s="3">
        <v>392.04431099999999</v>
      </c>
      <c r="D21691" s="2"/>
    </row>
    <row r="21692" spans="1:4" x14ac:dyDescent="0.25">
      <c r="A21692" s="2">
        <v>540</v>
      </c>
      <c r="B21692">
        <v>23961</v>
      </c>
      <c r="C21692" s="3">
        <v>1554.5287949999999</v>
      </c>
      <c r="D21692" s="2"/>
    </row>
    <row r="21693" spans="1:4" x14ac:dyDescent="0.25">
      <c r="A21693" s="2">
        <v>540</v>
      </c>
      <c r="B21693">
        <v>23962</v>
      </c>
      <c r="C21693" s="3">
        <v>1659.5692280000001</v>
      </c>
      <c r="D21693" s="2"/>
    </row>
    <row r="21694" spans="1:4" x14ac:dyDescent="0.25">
      <c r="A21694" s="2">
        <v>540</v>
      </c>
      <c r="B21694">
        <v>23963</v>
      </c>
      <c r="C21694" s="3">
        <v>3798.2276120000001</v>
      </c>
      <c r="D21694" s="2"/>
    </row>
    <row r="21695" spans="1:4" x14ac:dyDescent="0.25">
      <c r="A21695" s="2">
        <v>540</v>
      </c>
      <c r="B21695">
        <v>23964</v>
      </c>
      <c r="C21695" s="3">
        <v>3853.554435</v>
      </c>
      <c r="D21695" s="2"/>
    </row>
    <row r="21696" spans="1:4" x14ac:dyDescent="0.25">
      <c r="A21696" s="2">
        <v>540</v>
      </c>
      <c r="B21696">
        <v>23965</v>
      </c>
      <c r="C21696" s="3">
        <v>2154.0645460000001</v>
      </c>
      <c r="D21696" s="2"/>
    </row>
    <row r="21697" spans="1:4" x14ac:dyDescent="0.25">
      <c r="A21697" s="2">
        <v>540</v>
      </c>
      <c r="B21697">
        <v>23966</v>
      </c>
      <c r="C21697" s="3">
        <v>3452.2272469999998</v>
      </c>
      <c r="D21697" s="2"/>
    </row>
    <row r="21698" spans="1:4" x14ac:dyDescent="0.25">
      <c r="A21698" s="2">
        <v>540</v>
      </c>
      <c r="B21698">
        <v>23967</v>
      </c>
      <c r="C21698" s="3">
        <v>1791.8604809999999</v>
      </c>
      <c r="D21698" s="2"/>
    </row>
    <row r="21699" spans="1:4" x14ac:dyDescent="0.25">
      <c r="A21699" s="2">
        <v>540</v>
      </c>
      <c r="B21699">
        <v>23968</v>
      </c>
      <c r="C21699" s="3">
        <v>8088.4283009999999</v>
      </c>
      <c r="D21699" s="2"/>
    </row>
    <row r="21700" spans="1:4" x14ac:dyDescent="0.25">
      <c r="A21700" s="2">
        <v>540</v>
      </c>
      <c r="B21700">
        <v>23969</v>
      </c>
      <c r="C21700" s="3">
        <v>871.86057900000003</v>
      </c>
      <c r="D21700" s="2"/>
    </row>
    <row r="21701" spans="1:4" x14ac:dyDescent="0.25">
      <c r="A21701" s="2">
        <v>540</v>
      </c>
      <c r="B21701">
        <v>23970</v>
      </c>
      <c r="C21701" s="3">
        <v>290.347758</v>
      </c>
      <c r="D21701" s="2"/>
    </row>
    <row r="21702" spans="1:4" x14ac:dyDescent="0.25">
      <c r="A21702" s="2">
        <v>540</v>
      </c>
      <c r="B21702">
        <v>23971</v>
      </c>
      <c r="C21702" s="3">
        <v>13.527938000000001</v>
      </c>
      <c r="D21702" s="2"/>
    </row>
    <row r="21703" spans="1:4" x14ac:dyDescent="0.25">
      <c r="A21703" s="2">
        <v>540</v>
      </c>
      <c r="B21703">
        <v>23972</v>
      </c>
      <c r="C21703" s="3">
        <v>4015.1026999999999</v>
      </c>
      <c r="D21703" s="2"/>
    </row>
    <row r="21704" spans="1:4" x14ac:dyDescent="0.25">
      <c r="A21704" s="2">
        <v>540</v>
      </c>
      <c r="B21704">
        <v>23973</v>
      </c>
      <c r="C21704" s="3">
        <v>1502.515723</v>
      </c>
      <c r="D21704" s="2"/>
    </row>
    <row r="21705" spans="1:4" x14ac:dyDescent="0.25">
      <c r="A21705" s="2">
        <v>540</v>
      </c>
      <c r="B21705">
        <v>23974</v>
      </c>
      <c r="C21705" s="3">
        <v>1164.641807</v>
      </c>
      <c r="D21705" s="2"/>
    </row>
    <row r="21706" spans="1:4" x14ac:dyDescent="0.25">
      <c r="A21706" s="2">
        <v>540</v>
      </c>
      <c r="B21706">
        <v>23975</v>
      </c>
      <c r="C21706" s="3">
        <v>21369.502757999999</v>
      </c>
      <c r="D21706" s="2"/>
    </row>
    <row r="21707" spans="1:4" x14ac:dyDescent="0.25">
      <c r="A21707" s="2">
        <v>540</v>
      </c>
      <c r="B21707">
        <v>23976</v>
      </c>
      <c r="C21707" s="3">
        <v>2585.1734280000001</v>
      </c>
      <c r="D21707" s="2"/>
    </row>
    <row r="21708" spans="1:4" x14ac:dyDescent="0.25">
      <c r="A21708" s="2">
        <v>540</v>
      </c>
      <c r="B21708">
        <v>23977</v>
      </c>
      <c r="C21708" s="3">
        <v>9.0113900000000005</v>
      </c>
      <c r="D21708" s="2"/>
    </row>
    <row r="21709" spans="1:4" x14ac:dyDescent="0.25">
      <c r="A21709" s="2">
        <v>540</v>
      </c>
      <c r="B21709">
        <v>23978</v>
      </c>
      <c r="C21709" s="3">
        <v>294.50215300000002</v>
      </c>
      <c r="D21709" s="2"/>
    </row>
    <row r="21710" spans="1:4" x14ac:dyDescent="0.25">
      <c r="A21710" s="2">
        <v>540</v>
      </c>
      <c r="B21710">
        <v>23979</v>
      </c>
      <c r="C21710" s="3">
        <v>7056.5545179999999</v>
      </c>
      <c r="D21710" s="2"/>
    </row>
    <row r="21711" spans="1:4" x14ac:dyDescent="0.25">
      <c r="A21711" s="2">
        <v>540</v>
      </c>
      <c r="B21711">
        <v>23980</v>
      </c>
      <c r="C21711" s="3">
        <v>572.68359799999996</v>
      </c>
      <c r="D21711" s="2"/>
    </row>
    <row r="21712" spans="1:4" x14ac:dyDescent="0.25">
      <c r="A21712" s="2">
        <v>540</v>
      </c>
      <c r="B21712">
        <v>23981</v>
      </c>
      <c r="C21712" s="3">
        <v>10512.376779</v>
      </c>
      <c r="D21712" s="2"/>
    </row>
    <row r="21713" spans="1:4" x14ac:dyDescent="0.25">
      <c r="A21713" s="2">
        <v>540</v>
      </c>
      <c r="B21713">
        <v>23982</v>
      </c>
      <c r="C21713" s="3">
        <v>2093.0485269999999</v>
      </c>
      <c r="D21713" s="2"/>
    </row>
    <row r="21714" spans="1:4" x14ac:dyDescent="0.25">
      <c r="A21714" s="2">
        <v>540</v>
      </c>
      <c r="B21714">
        <v>23983</v>
      </c>
      <c r="C21714" s="3">
        <v>4178.5582919999997</v>
      </c>
      <c r="D21714" s="2"/>
    </row>
    <row r="21715" spans="1:4" x14ac:dyDescent="0.25">
      <c r="A21715" s="2">
        <v>540</v>
      </c>
      <c r="B21715">
        <v>23984</v>
      </c>
      <c r="C21715" s="3">
        <v>6366.7191510000002</v>
      </c>
      <c r="D21715" s="2"/>
    </row>
    <row r="21716" spans="1:4" x14ac:dyDescent="0.25">
      <c r="A21716" s="2">
        <v>540</v>
      </c>
      <c r="B21716">
        <v>23985</v>
      </c>
      <c r="C21716" s="3">
        <v>4897.1831249999996</v>
      </c>
      <c r="D21716" s="2"/>
    </row>
    <row r="21717" spans="1:4" x14ac:dyDescent="0.25">
      <c r="A21717" s="2">
        <v>540</v>
      </c>
      <c r="B21717">
        <v>23986</v>
      </c>
      <c r="C21717" s="3">
        <v>47475.991777000003</v>
      </c>
      <c r="D21717" s="2"/>
    </row>
    <row r="21718" spans="1:4" x14ac:dyDescent="0.25">
      <c r="A21718" s="2">
        <v>540</v>
      </c>
      <c r="B21718">
        <v>23987</v>
      </c>
      <c r="C21718" s="3">
        <v>40351.455786999999</v>
      </c>
      <c r="D21718" s="2"/>
    </row>
    <row r="21719" spans="1:4" x14ac:dyDescent="0.25">
      <c r="A21719" s="2">
        <v>540</v>
      </c>
      <c r="B21719">
        <v>23988</v>
      </c>
      <c r="C21719" s="3">
        <v>4507.1935810000004</v>
      </c>
      <c r="D21719" s="2"/>
    </row>
    <row r="21720" spans="1:4" x14ac:dyDescent="0.25">
      <c r="A21720" s="2">
        <v>540</v>
      </c>
      <c r="B21720">
        <v>23989</v>
      </c>
      <c r="C21720" s="3">
        <v>692.610996</v>
      </c>
      <c r="D21720" s="2"/>
    </row>
    <row r="21721" spans="1:4" x14ac:dyDescent="0.25">
      <c r="A21721" s="2">
        <v>540</v>
      </c>
      <c r="B21721">
        <v>23990</v>
      </c>
      <c r="C21721" s="3">
        <v>5231.1419610000003</v>
      </c>
      <c r="D21721" s="2"/>
    </row>
    <row r="21722" spans="1:4" x14ac:dyDescent="0.25">
      <c r="A21722" s="2">
        <v>540</v>
      </c>
      <c r="B21722">
        <v>23991</v>
      </c>
      <c r="C21722" s="3">
        <v>7823.3996610000004</v>
      </c>
      <c r="D21722" s="2"/>
    </row>
    <row r="21723" spans="1:4" x14ac:dyDescent="0.25">
      <c r="A21723" s="2">
        <v>540</v>
      </c>
      <c r="B21723">
        <v>23992</v>
      </c>
      <c r="C21723" s="3">
        <v>19634.147226000001</v>
      </c>
      <c r="D21723" s="2"/>
    </row>
    <row r="21724" spans="1:4" x14ac:dyDescent="0.25">
      <c r="A21724" s="2">
        <v>540</v>
      </c>
      <c r="B21724">
        <v>23993</v>
      </c>
      <c r="C21724" s="3">
        <v>8291.7779649999993</v>
      </c>
      <c r="D21724" s="2"/>
    </row>
    <row r="21725" spans="1:4" x14ac:dyDescent="0.25">
      <c r="A21725" s="2">
        <v>540</v>
      </c>
      <c r="B21725">
        <v>23994</v>
      </c>
      <c r="C21725" s="3">
        <v>664.54430500000001</v>
      </c>
      <c r="D21725" s="2"/>
    </row>
    <row r="21726" spans="1:4" x14ac:dyDescent="0.25">
      <c r="A21726" s="2">
        <v>540</v>
      </c>
      <c r="B21726">
        <v>23995</v>
      </c>
      <c r="C21726" s="3">
        <v>6168.8802999999998</v>
      </c>
      <c r="D21726" s="2"/>
    </row>
    <row r="21727" spans="1:4" x14ac:dyDescent="0.25">
      <c r="A21727" s="2">
        <v>540</v>
      </c>
      <c r="B21727">
        <v>23997</v>
      </c>
      <c r="C21727" s="3">
        <v>7903.6787020000002</v>
      </c>
      <c r="D21727" s="2"/>
    </row>
    <row r="21728" spans="1:4" x14ac:dyDescent="0.25">
      <c r="A21728" s="2">
        <v>540</v>
      </c>
      <c r="B21728">
        <v>23998</v>
      </c>
      <c r="C21728" s="3">
        <v>893.54809999999998</v>
      </c>
      <c r="D21728" s="2"/>
    </row>
    <row r="21729" spans="1:4" x14ac:dyDescent="0.25">
      <c r="A21729" s="2">
        <v>540</v>
      </c>
      <c r="B21729">
        <v>23999</v>
      </c>
      <c r="C21729" s="3">
        <v>3677.8573059999999</v>
      </c>
      <c r="D21729" s="2"/>
    </row>
    <row r="21730" spans="1:4" x14ac:dyDescent="0.25">
      <c r="A21730" s="2">
        <v>540</v>
      </c>
      <c r="B21730">
        <v>24000</v>
      </c>
      <c r="C21730" s="3">
        <v>4266.1856470000002</v>
      </c>
      <c r="D21730" s="2"/>
    </row>
    <row r="21731" spans="1:4" x14ac:dyDescent="0.25">
      <c r="A21731" s="2">
        <v>540</v>
      </c>
      <c r="B21731">
        <v>24001</v>
      </c>
      <c r="C21731" s="3">
        <v>13152.718899</v>
      </c>
      <c r="D21731" s="2"/>
    </row>
    <row r="21732" spans="1:4" x14ac:dyDescent="0.25">
      <c r="A21732" s="2">
        <v>540</v>
      </c>
      <c r="B21732">
        <v>24002</v>
      </c>
      <c r="C21732" s="3">
        <v>6925.1788470000001</v>
      </c>
      <c r="D21732" s="2"/>
    </row>
    <row r="21733" spans="1:4" x14ac:dyDescent="0.25">
      <c r="A21733" s="2">
        <v>540</v>
      </c>
      <c r="B21733">
        <v>24003</v>
      </c>
      <c r="C21733" s="3">
        <v>958.08692099999996</v>
      </c>
      <c r="D21733" s="2"/>
    </row>
    <row r="21734" spans="1:4" x14ac:dyDescent="0.25">
      <c r="A21734" s="2">
        <v>540</v>
      </c>
      <c r="B21734">
        <v>24004</v>
      </c>
      <c r="C21734" s="3">
        <v>2994.6946079999998</v>
      </c>
      <c r="D21734" s="2"/>
    </row>
    <row r="21735" spans="1:4" x14ac:dyDescent="0.25">
      <c r="A21735" s="2">
        <v>540</v>
      </c>
      <c r="B21735">
        <v>24005</v>
      </c>
      <c r="C21735" s="3">
        <v>5836.2629020000004</v>
      </c>
      <c r="D21735" s="2"/>
    </row>
    <row r="21736" spans="1:4" x14ac:dyDescent="0.25">
      <c r="A21736" s="2">
        <v>540</v>
      </c>
      <c r="B21736">
        <v>24006</v>
      </c>
      <c r="C21736" s="3">
        <v>4874.6540020000002</v>
      </c>
      <c r="D21736" s="2"/>
    </row>
    <row r="21737" spans="1:4" x14ac:dyDescent="0.25">
      <c r="A21737" s="2">
        <v>540</v>
      </c>
      <c r="B21737">
        <v>24007</v>
      </c>
      <c r="C21737" s="3">
        <v>979.10771499999998</v>
      </c>
      <c r="D21737" s="2"/>
    </row>
    <row r="21738" spans="1:4" x14ac:dyDescent="0.25">
      <c r="A21738" s="2">
        <v>540</v>
      </c>
      <c r="B21738">
        <v>24008</v>
      </c>
      <c r="C21738" s="3">
        <v>708.55108099999995</v>
      </c>
      <c r="D21738" s="2"/>
    </row>
    <row r="21739" spans="1:4" x14ac:dyDescent="0.25">
      <c r="A21739" s="2">
        <v>540</v>
      </c>
      <c r="B21739">
        <v>24009</v>
      </c>
      <c r="C21739" s="3">
        <v>1321.7653459999999</v>
      </c>
      <c r="D21739" s="2"/>
    </row>
    <row r="21740" spans="1:4" x14ac:dyDescent="0.25">
      <c r="A21740" s="2">
        <v>540</v>
      </c>
      <c r="B21740">
        <v>24010</v>
      </c>
      <c r="C21740" s="3">
        <v>3204.4427719999999</v>
      </c>
      <c r="D21740" s="2"/>
    </row>
    <row r="21741" spans="1:4" x14ac:dyDescent="0.25">
      <c r="A21741" s="2">
        <v>540</v>
      </c>
      <c r="B21741">
        <v>24011</v>
      </c>
      <c r="C21741" s="3">
        <v>2881.2732430000001</v>
      </c>
      <c r="D21741" s="2"/>
    </row>
    <row r="21742" spans="1:4" x14ac:dyDescent="0.25">
      <c r="A21742" s="2">
        <v>540</v>
      </c>
      <c r="B21742">
        <v>24012</v>
      </c>
      <c r="C21742" s="3">
        <v>4643.4549260000003</v>
      </c>
      <c r="D21742" s="2"/>
    </row>
    <row r="21743" spans="1:4" x14ac:dyDescent="0.25">
      <c r="A21743" s="2">
        <v>540</v>
      </c>
      <c r="B21743">
        <v>24013</v>
      </c>
      <c r="C21743" s="3">
        <v>609.67423799999995</v>
      </c>
      <c r="D21743" s="2"/>
    </row>
    <row r="21744" spans="1:4" x14ac:dyDescent="0.25">
      <c r="A21744" s="2">
        <v>540</v>
      </c>
      <c r="B21744">
        <v>24014</v>
      </c>
      <c r="C21744" s="3">
        <v>4197.2378570000001</v>
      </c>
      <c r="D21744" s="2"/>
    </row>
    <row r="21745" spans="1:4" x14ac:dyDescent="0.25">
      <c r="A21745" s="2">
        <v>540</v>
      </c>
      <c r="B21745">
        <v>24015</v>
      </c>
      <c r="C21745" s="3">
        <v>3062.1869579999998</v>
      </c>
      <c r="D21745" s="2"/>
    </row>
    <row r="21746" spans="1:4" x14ac:dyDescent="0.25">
      <c r="A21746" s="2">
        <v>540</v>
      </c>
      <c r="B21746">
        <v>24016</v>
      </c>
      <c r="C21746" s="3">
        <v>1626.920282</v>
      </c>
      <c r="D21746" s="2"/>
    </row>
    <row r="21747" spans="1:4" x14ac:dyDescent="0.25">
      <c r="A21747" s="2">
        <v>540</v>
      </c>
      <c r="B21747">
        <v>24017</v>
      </c>
      <c r="C21747" s="3">
        <v>29820.856687</v>
      </c>
      <c r="D21747" s="2"/>
    </row>
    <row r="21748" spans="1:4" x14ac:dyDescent="0.25">
      <c r="A21748" s="2">
        <v>540</v>
      </c>
      <c r="B21748">
        <v>24018</v>
      </c>
      <c r="C21748" s="3">
        <v>12149.622278000001</v>
      </c>
      <c r="D21748" s="2"/>
    </row>
    <row r="21749" spans="1:4" x14ac:dyDescent="0.25">
      <c r="A21749" s="2">
        <v>540</v>
      </c>
      <c r="B21749">
        <v>24019</v>
      </c>
      <c r="C21749" s="3">
        <v>931.58227899999997</v>
      </c>
      <c r="D21749" s="2"/>
    </row>
    <row r="21750" spans="1:4" x14ac:dyDescent="0.25">
      <c r="A21750" s="2">
        <v>540</v>
      </c>
      <c r="B21750">
        <v>24020</v>
      </c>
      <c r="C21750" s="3">
        <v>16287.083122</v>
      </c>
      <c r="D21750" s="2"/>
    </row>
    <row r="21751" spans="1:4" x14ac:dyDescent="0.25">
      <c r="A21751" s="2">
        <v>540</v>
      </c>
      <c r="B21751">
        <v>24021</v>
      </c>
      <c r="C21751" s="3">
        <v>1006.240427</v>
      </c>
      <c r="D21751" s="2"/>
    </row>
    <row r="21752" spans="1:4" x14ac:dyDescent="0.25">
      <c r="A21752" s="2">
        <v>540</v>
      </c>
      <c r="B21752">
        <v>24022</v>
      </c>
      <c r="C21752" s="3">
        <v>1128.4481989999999</v>
      </c>
      <c r="D21752" s="2"/>
    </row>
    <row r="21753" spans="1:4" x14ac:dyDescent="0.25">
      <c r="A21753" s="2">
        <v>540</v>
      </c>
      <c r="B21753">
        <v>24023</v>
      </c>
      <c r="C21753" s="3">
        <v>687.49027899999999</v>
      </c>
      <c r="D21753" s="2"/>
    </row>
    <row r="21754" spans="1:4" x14ac:dyDescent="0.25">
      <c r="A21754" s="2">
        <v>540</v>
      </c>
      <c r="B21754">
        <v>24024</v>
      </c>
      <c r="C21754" s="3">
        <v>3407.5441080000001</v>
      </c>
      <c r="D21754" s="2"/>
    </row>
    <row r="21755" spans="1:4" x14ac:dyDescent="0.25">
      <c r="A21755" s="2">
        <v>540</v>
      </c>
      <c r="B21755">
        <v>24025</v>
      </c>
      <c r="C21755" s="3">
        <v>2448.9827890000001</v>
      </c>
      <c r="D21755" s="2"/>
    </row>
    <row r="21756" spans="1:4" x14ac:dyDescent="0.25">
      <c r="A21756" s="2">
        <v>540</v>
      </c>
      <c r="B21756">
        <v>24026</v>
      </c>
      <c r="C21756" s="3">
        <v>5764.3866470000003</v>
      </c>
      <c r="D21756" s="2"/>
    </row>
    <row r="21757" spans="1:4" x14ac:dyDescent="0.25">
      <c r="A21757" s="2">
        <v>540</v>
      </c>
      <c r="B21757">
        <v>24027</v>
      </c>
      <c r="C21757" s="3">
        <v>2143.7780579999999</v>
      </c>
      <c r="D21757" s="2"/>
    </row>
    <row r="21758" spans="1:4" x14ac:dyDescent="0.25">
      <c r="A21758" s="2">
        <v>540</v>
      </c>
      <c r="B21758">
        <v>24028</v>
      </c>
      <c r="C21758" s="3">
        <v>8028.0040239999998</v>
      </c>
      <c r="D21758" s="2"/>
    </row>
    <row r="21759" spans="1:4" x14ac:dyDescent="0.25">
      <c r="A21759" s="2">
        <v>540</v>
      </c>
      <c r="B21759">
        <v>24029</v>
      </c>
      <c r="C21759" s="3">
        <v>1022.214666</v>
      </c>
      <c r="D21759" s="2"/>
    </row>
    <row r="21760" spans="1:4" x14ac:dyDescent="0.25">
      <c r="A21760" s="2">
        <v>540</v>
      </c>
      <c r="B21760">
        <v>24030</v>
      </c>
      <c r="C21760" s="3">
        <v>4313.8468080000002</v>
      </c>
      <c r="D21760" s="2"/>
    </row>
    <row r="21761" spans="1:4" x14ac:dyDescent="0.25">
      <c r="A21761" s="2">
        <v>540</v>
      </c>
      <c r="B21761">
        <v>24031</v>
      </c>
      <c r="C21761" s="3">
        <v>8379.9768769999991</v>
      </c>
      <c r="D21761" s="2"/>
    </row>
    <row r="21762" spans="1:4" x14ac:dyDescent="0.25">
      <c r="A21762" s="2">
        <v>540</v>
      </c>
      <c r="B21762">
        <v>24032</v>
      </c>
      <c r="C21762" s="3">
        <v>3034.694583</v>
      </c>
      <c r="D21762" s="2"/>
    </row>
    <row r="21763" spans="1:4" x14ac:dyDescent="0.25">
      <c r="A21763" s="2">
        <v>540</v>
      </c>
      <c r="B21763">
        <v>24033</v>
      </c>
      <c r="C21763" s="3">
        <v>999.93979100000001</v>
      </c>
      <c r="D21763" s="2"/>
    </row>
    <row r="21764" spans="1:4" x14ac:dyDescent="0.25">
      <c r="A21764" s="2">
        <v>540</v>
      </c>
      <c r="B21764">
        <v>24034</v>
      </c>
      <c r="C21764" s="3">
        <v>1888.213039</v>
      </c>
      <c r="D21764" s="2"/>
    </row>
    <row r="21765" spans="1:4" x14ac:dyDescent="0.25">
      <c r="A21765" s="2">
        <v>540</v>
      </c>
      <c r="B21765">
        <v>24035</v>
      </c>
      <c r="C21765" s="3">
        <v>2462.394045</v>
      </c>
      <c r="D21765" s="2"/>
    </row>
    <row r="21766" spans="1:4" x14ac:dyDescent="0.25">
      <c r="A21766" s="2">
        <v>540</v>
      </c>
      <c r="B21766">
        <v>24036</v>
      </c>
      <c r="C21766" s="3">
        <v>2314.2852579999999</v>
      </c>
      <c r="D21766" s="2"/>
    </row>
    <row r="21767" spans="1:4" x14ac:dyDescent="0.25">
      <c r="A21767" s="2">
        <v>540</v>
      </c>
      <c r="B21767">
        <v>24037</v>
      </c>
      <c r="C21767" s="3">
        <v>21.017614999999999</v>
      </c>
      <c r="D21767" s="2"/>
    </row>
    <row r="21768" spans="1:4" x14ac:dyDescent="0.25">
      <c r="A21768" s="2">
        <v>540</v>
      </c>
      <c r="B21768">
        <v>24038</v>
      </c>
      <c r="C21768" s="3">
        <v>7164.2607699999999</v>
      </c>
      <c r="D21768" s="2"/>
    </row>
    <row r="21769" spans="1:4" x14ac:dyDescent="0.25">
      <c r="A21769" s="2">
        <v>540</v>
      </c>
      <c r="B21769">
        <v>24039</v>
      </c>
      <c r="C21769" s="3">
        <v>177.65473800000001</v>
      </c>
      <c r="D21769" s="2"/>
    </row>
    <row r="21770" spans="1:4" x14ac:dyDescent="0.25">
      <c r="A21770" s="2">
        <v>540</v>
      </c>
      <c r="B21770">
        <v>24040</v>
      </c>
      <c r="C21770" s="3">
        <v>221.017887</v>
      </c>
      <c r="D21770" s="2"/>
    </row>
    <row r="21771" spans="1:4" x14ac:dyDescent="0.25">
      <c r="A21771" s="2">
        <v>540</v>
      </c>
      <c r="B21771">
        <v>24041</v>
      </c>
      <c r="C21771" s="3">
        <v>1332.5639530000001</v>
      </c>
      <c r="D21771" s="2"/>
    </row>
    <row r="21772" spans="1:4" x14ac:dyDescent="0.25">
      <c r="A21772" s="2">
        <v>540</v>
      </c>
      <c r="B21772">
        <v>24042</v>
      </c>
      <c r="C21772" s="3">
        <v>1380.9898889999999</v>
      </c>
      <c r="D21772" s="2"/>
    </row>
    <row r="21773" spans="1:4" x14ac:dyDescent="0.25">
      <c r="A21773" s="2">
        <v>540</v>
      </c>
      <c r="B21773">
        <v>24043</v>
      </c>
      <c r="C21773" s="3">
        <v>276.41707000000002</v>
      </c>
      <c r="D21773" s="2"/>
    </row>
    <row r="21774" spans="1:4" x14ac:dyDescent="0.25">
      <c r="A21774" s="2">
        <v>540</v>
      </c>
      <c r="B21774">
        <v>24044</v>
      </c>
      <c r="C21774" s="3">
        <v>1130.844499</v>
      </c>
      <c r="D21774" s="2"/>
    </row>
    <row r="21775" spans="1:4" x14ac:dyDescent="0.25">
      <c r="A21775" s="2">
        <v>540</v>
      </c>
      <c r="B21775">
        <v>24045</v>
      </c>
      <c r="C21775" s="3">
        <v>2639.6102559999999</v>
      </c>
      <c r="D21775" s="2"/>
    </row>
    <row r="21776" spans="1:4" x14ac:dyDescent="0.25">
      <c r="A21776" s="2">
        <v>540</v>
      </c>
      <c r="B21776">
        <v>24046</v>
      </c>
      <c r="C21776" s="3">
        <v>0</v>
      </c>
      <c r="D21776" s="2"/>
    </row>
    <row r="21777" spans="1:4" x14ac:dyDescent="0.25">
      <c r="A21777" s="2">
        <v>540</v>
      </c>
      <c r="B21777">
        <v>24047</v>
      </c>
      <c r="C21777" s="3">
        <v>16780.393399</v>
      </c>
      <c r="D21777" s="2"/>
    </row>
    <row r="21778" spans="1:4" x14ac:dyDescent="0.25">
      <c r="A21778" s="2">
        <v>540</v>
      </c>
      <c r="B21778">
        <v>24048</v>
      </c>
      <c r="C21778" s="3">
        <v>775.43853999999999</v>
      </c>
      <c r="D21778" s="2"/>
    </row>
    <row r="21779" spans="1:4" x14ac:dyDescent="0.25">
      <c r="A21779" s="2">
        <v>540</v>
      </c>
      <c r="B21779">
        <v>24049</v>
      </c>
      <c r="C21779" s="3">
        <v>1911.3199219999999</v>
      </c>
      <c r="D21779" s="2"/>
    </row>
    <row r="21780" spans="1:4" x14ac:dyDescent="0.25">
      <c r="A21780" s="2">
        <v>540</v>
      </c>
      <c r="B21780">
        <v>24050</v>
      </c>
      <c r="C21780" s="3">
        <v>6324.0347700000002</v>
      </c>
      <c r="D21780" s="2"/>
    </row>
    <row r="21781" spans="1:4" x14ac:dyDescent="0.25">
      <c r="A21781" s="2">
        <v>540</v>
      </c>
      <c r="B21781">
        <v>24051</v>
      </c>
      <c r="C21781" s="3">
        <v>3136.78224</v>
      </c>
      <c r="D21781" s="2"/>
    </row>
    <row r="21782" spans="1:4" x14ac:dyDescent="0.25">
      <c r="A21782" s="2">
        <v>540</v>
      </c>
      <c r="B21782">
        <v>24052</v>
      </c>
      <c r="C21782" s="3">
        <v>256.97186699999997</v>
      </c>
      <c r="D21782" s="2"/>
    </row>
    <row r="21783" spans="1:4" x14ac:dyDescent="0.25">
      <c r="A21783" s="2">
        <v>540</v>
      </c>
      <c r="B21783">
        <v>24053</v>
      </c>
      <c r="C21783" s="3">
        <v>5032.4135690000003</v>
      </c>
      <c r="D21783" s="2"/>
    </row>
    <row r="21784" spans="1:4" x14ac:dyDescent="0.25">
      <c r="A21784" s="2">
        <v>540</v>
      </c>
      <c r="B21784">
        <v>24054</v>
      </c>
      <c r="C21784" s="3">
        <v>611.24131299999999</v>
      </c>
      <c r="D21784" s="2"/>
    </row>
    <row r="21785" spans="1:4" x14ac:dyDescent="0.25">
      <c r="A21785" s="2">
        <v>540</v>
      </c>
      <c r="B21785">
        <v>24055</v>
      </c>
      <c r="C21785" s="3">
        <v>5888.2411689999999</v>
      </c>
      <c r="D21785" s="2"/>
    </row>
    <row r="21786" spans="1:4" x14ac:dyDescent="0.25">
      <c r="A21786" s="2">
        <v>540</v>
      </c>
      <c r="B21786">
        <v>24056</v>
      </c>
      <c r="C21786" s="3">
        <v>670.84635300000002</v>
      </c>
      <c r="D21786" s="2"/>
    </row>
    <row r="21787" spans="1:4" x14ac:dyDescent="0.25">
      <c r="A21787" s="2">
        <v>540</v>
      </c>
      <c r="B21787">
        <v>24057</v>
      </c>
      <c r="C21787" s="3">
        <v>1443.4917800000001</v>
      </c>
      <c r="D21787" s="2"/>
    </row>
    <row r="21788" spans="1:4" x14ac:dyDescent="0.25">
      <c r="A21788" s="2">
        <v>540</v>
      </c>
      <c r="B21788">
        <v>24059</v>
      </c>
      <c r="C21788" s="3">
        <v>3547.2630399999998</v>
      </c>
      <c r="D21788" s="2"/>
    </row>
    <row r="21789" spans="1:4" x14ac:dyDescent="0.25">
      <c r="A21789" s="2">
        <v>540</v>
      </c>
      <c r="B21789">
        <v>24060</v>
      </c>
      <c r="C21789" s="3">
        <v>1452.2279390000001</v>
      </c>
      <c r="D21789" s="2"/>
    </row>
    <row r="21790" spans="1:4" x14ac:dyDescent="0.25">
      <c r="A21790" s="2">
        <v>540</v>
      </c>
      <c r="B21790">
        <v>24061</v>
      </c>
      <c r="C21790" s="3">
        <v>1508.6706059999999</v>
      </c>
      <c r="D21790" s="2"/>
    </row>
    <row r="21791" spans="1:4" x14ac:dyDescent="0.25">
      <c r="A21791" s="2">
        <v>540</v>
      </c>
      <c r="B21791">
        <v>24062</v>
      </c>
      <c r="C21791" s="3">
        <v>1456.4647500000001</v>
      </c>
      <c r="D21791" s="2"/>
    </row>
    <row r="21792" spans="1:4" x14ac:dyDescent="0.25">
      <c r="A21792" s="2">
        <v>540</v>
      </c>
      <c r="B21792">
        <v>24063</v>
      </c>
      <c r="C21792" s="3">
        <v>211.903266</v>
      </c>
      <c r="D21792" s="2"/>
    </row>
    <row r="21793" spans="1:4" x14ac:dyDescent="0.25">
      <c r="A21793" s="2">
        <v>540</v>
      </c>
      <c r="B21793">
        <v>24064</v>
      </c>
      <c r="C21793" s="3">
        <v>4454.1026840000004</v>
      </c>
      <c r="D21793" s="2"/>
    </row>
    <row r="21794" spans="1:4" x14ac:dyDescent="0.25">
      <c r="A21794" s="2">
        <v>540</v>
      </c>
      <c r="B21794">
        <v>24065</v>
      </c>
      <c r="C21794" s="3">
        <v>4296.2513669999998</v>
      </c>
      <c r="D21794" s="2"/>
    </row>
    <row r="21795" spans="1:4" x14ac:dyDescent="0.25">
      <c r="A21795" s="2">
        <v>540</v>
      </c>
      <c r="B21795">
        <v>24066</v>
      </c>
      <c r="C21795" s="3">
        <v>1046.681376</v>
      </c>
      <c r="D21795" s="2"/>
    </row>
    <row r="21796" spans="1:4" x14ac:dyDescent="0.25">
      <c r="A21796" s="2">
        <v>540</v>
      </c>
      <c r="B21796">
        <v>24067</v>
      </c>
      <c r="C21796" s="3">
        <v>9295.9970049999993</v>
      </c>
      <c r="D21796" s="2"/>
    </row>
    <row r="21797" spans="1:4" x14ac:dyDescent="0.25">
      <c r="A21797" s="2">
        <v>540</v>
      </c>
      <c r="B21797">
        <v>24068</v>
      </c>
      <c r="C21797" s="3">
        <v>4524.8928910000004</v>
      </c>
      <c r="D21797" s="2"/>
    </row>
    <row r="21798" spans="1:4" x14ac:dyDescent="0.25">
      <c r="A21798" s="2">
        <v>540</v>
      </c>
      <c r="B21798">
        <v>24069</v>
      </c>
      <c r="C21798" s="3">
        <v>1031.2519830000001</v>
      </c>
      <c r="D21798" s="2"/>
    </row>
    <row r="21799" spans="1:4" x14ac:dyDescent="0.25">
      <c r="A21799" s="2">
        <v>540</v>
      </c>
      <c r="B21799">
        <v>24070</v>
      </c>
      <c r="C21799" s="3">
        <v>4238.9750560000002</v>
      </c>
      <c r="D21799" s="2"/>
    </row>
    <row r="21800" spans="1:4" x14ac:dyDescent="0.25">
      <c r="A21800" s="2">
        <v>540</v>
      </c>
      <c r="B21800">
        <v>24071</v>
      </c>
      <c r="C21800" s="3">
        <v>861.59961199999998</v>
      </c>
      <c r="D21800" s="2"/>
    </row>
    <row r="21801" spans="1:4" x14ac:dyDescent="0.25">
      <c r="A21801" s="2">
        <v>540</v>
      </c>
      <c r="B21801">
        <v>24072</v>
      </c>
      <c r="C21801" s="3">
        <v>2518.8200510000001</v>
      </c>
      <c r="D21801" s="2"/>
    </row>
    <row r="21802" spans="1:4" x14ac:dyDescent="0.25">
      <c r="A21802" s="2">
        <v>540</v>
      </c>
      <c r="B21802">
        <v>24073</v>
      </c>
      <c r="C21802" s="3">
        <v>128.287125</v>
      </c>
      <c r="D21802" s="2"/>
    </row>
    <row r="21803" spans="1:4" x14ac:dyDescent="0.25">
      <c r="A21803" s="2">
        <v>540</v>
      </c>
      <c r="B21803">
        <v>24074</v>
      </c>
      <c r="C21803" s="3">
        <v>1061.965778</v>
      </c>
      <c r="D21803" s="2"/>
    </row>
    <row r="21804" spans="1:4" x14ac:dyDescent="0.25">
      <c r="A21804" s="2">
        <v>540</v>
      </c>
      <c r="B21804">
        <v>24075</v>
      </c>
      <c r="C21804" s="3">
        <v>1117.8480979999999</v>
      </c>
      <c r="D21804" s="2"/>
    </row>
    <row r="21805" spans="1:4" x14ac:dyDescent="0.25">
      <c r="A21805" s="2">
        <v>540</v>
      </c>
      <c r="B21805">
        <v>24076</v>
      </c>
      <c r="C21805" s="3">
        <v>711.42026399999997</v>
      </c>
      <c r="D21805" s="2"/>
    </row>
    <row r="21806" spans="1:4" x14ac:dyDescent="0.25">
      <c r="A21806" s="2">
        <v>540</v>
      </c>
      <c r="B21806">
        <v>24077</v>
      </c>
      <c r="C21806" s="3">
        <v>2902.7091140000002</v>
      </c>
      <c r="D21806" s="2"/>
    </row>
    <row r="21807" spans="1:4" x14ac:dyDescent="0.25">
      <c r="A21807" s="2">
        <v>540</v>
      </c>
      <c r="B21807">
        <v>24078</v>
      </c>
      <c r="C21807" s="3">
        <v>2764.6240079999998</v>
      </c>
      <c r="D21807" s="2"/>
    </row>
    <row r="21808" spans="1:4" x14ac:dyDescent="0.25">
      <c r="A21808" s="2">
        <v>540</v>
      </c>
      <c r="B21808">
        <v>24079</v>
      </c>
      <c r="C21808" s="3">
        <v>1926.6269159999999</v>
      </c>
      <c r="D21808" s="2"/>
    </row>
    <row r="21809" spans="1:4" x14ac:dyDescent="0.25">
      <c r="A21809" s="2">
        <v>540</v>
      </c>
      <c r="B21809">
        <v>24080</v>
      </c>
      <c r="C21809" s="3">
        <v>4834.6275999999998</v>
      </c>
      <c r="D21809" s="2"/>
    </row>
    <row r="21810" spans="1:4" x14ac:dyDescent="0.25">
      <c r="A21810" s="2">
        <v>540</v>
      </c>
      <c r="B21810">
        <v>24081</v>
      </c>
      <c r="C21810" s="3">
        <v>587.06238299999995</v>
      </c>
      <c r="D21810" s="2"/>
    </row>
    <row r="21811" spans="1:4" x14ac:dyDescent="0.25">
      <c r="A21811" s="2">
        <v>540</v>
      </c>
      <c r="B21811">
        <v>24082</v>
      </c>
      <c r="C21811" s="3">
        <v>394.92456700000002</v>
      </c>
      <c r="D21811" s="2"/>
    </row>
    <row r="21812" spans="1:4" x14ac:dyDescent="0.25">
      <c r="A21812" s="2">
        <v>540</v>
      </c>
      <c r="B21812">
        <v>24083</v>
      </c>
      <c r="C21812" s="3">
        <v>3719.291596</v>
      </c>
      <c r="D21812" s="2"/>
    </row>
    <row r="21813" spans="1:4" x14ac:dyDescent="0.25">
      <c r="A21813" s="2">
        <v>540</v>
      </c>
      <c r="B21813">
        <v>24084</v>
      </c>
      <c r="C21813" s="3">
        <v>1143.920552</v>
      </c>
      <c r="D21813" s="2"/>
    </row>
    <row r="21814" spans="1:4" x14ac:dyDescent="0.25">
      <c r="A21814" s="2">
        <v>540</v>
      </c>
      <c r="B21814">
        <v>24085</v>
      </c>
      <c r="C21814" s="3">
        <v>2576.7105320000001</v>
      </c>
      <c r="D21814" s="2"/>
    </row>
    <row r="21815" spans="1:4" x14ac:dyDescent="0.25">
      <c r="A21815" s="2">
        <v>540</v>
      </c>
      <c r="B21815">
        <v>24086</v>
      </c>
      <c r="C21815" s="3">
        <v>2830.4989620000001</v>
      </c>
      <c r="D21815" s="2"/>
    </row>
    <row r="21816" spans="1:4" x14ac:dyDescent="0.25">
      <c r="A21816" s="2">
        <v>540</v>
      </c>
      <c r="B21816">
        <v>24087</v>
      </c>
      <c r="C21816" s="3">
        <v>5156.3607769999999</v>
      </c>
      <c r="D21816" s="2"/>
    </row>
    <row r="21817" spans="1:4" x14ac:dyDescent="0.25">
      <c r="A21817" s="2">
        <v>540</v>
      </c>
      <c r="B21817">
        <v>24088</v>
      </c>
      <c r="C21817" s="3">
        <v>4056.1022619999999</v>
      </c>
      <c r="D21817" s="2"/>
    </row>
    <row r="21818" spans="1:4" x14ac:dyDescent="0.25">
      <c r="A21818" s="2">
        <v>540</v>
      </c>
      <c r="B21818">
        <v>24089</v>
      </c>
      <c r="C21818" s="3">
        <v>3026.4385349999998</v>
      </c>
      <c r="D21818" s="2"/>
    </row>
    <row r="21819" spans="1:4" x14ac:dyDescent="0.25">
      <c r="A21819" s="2">
        <v>540</v>
      </c>
      <c r="B21819">
        <v>24090</v>
      </c>
      <c r="C21819" s="3">
        <v>371.53515299999998</v>
      </c>
      <c r="D21819" s="2"/>
    </row>
    <row r="21820" spans="1:4" x14ac:dyDescent="0.25">
      <c r="A21820" s="2">
        <v>540</v>
      </c>
      <c r="B21820">
        <v>24091</v>
      </c>
      <c r="C21820" s="3">
        <v>62953.286741000004</v>
      </c>
      <c r="D21820" s="2"/>
    </row>
    <row r="21821" spans="1:4" x14ac:dyDescent="0.25">
      <c r="A21821" s="2">
        <v>540</v>
      </c>
      <c r="B21821">
        <v>24092</v>
      </c>
      <c r="C21821" s="3">
        <v>14790.679099999999</v>
      </c>
      <c r="D21821" s="2"/>
    </row>
    <row r="21822" spans="1:4" x14ac:dyDescent="0.25">
      <c r="A21822" s="2">
        <v>540</v>
      </c>
      <c r="B21822">
        <v>24093</v>
      </c>
      <c r="C21822" s="3">
        <v>1755.6507529999999</v>
      </c>
      <c r="D21822" s="2"/>
    </row>
    <row r="21823" spans="1:4" x14ac:dyDescent="0.25">
      <c r="A21823" s="2">
        <v>540</v>
      </c>
      <c r="B21823">
        <v>24094</v>
      </c>
      <c r="C21823" s="3">
        <v>4855.4743699999999</v>
      </c>
      <c r="D21823" s="2"/>
    </row>
    <row r="21824" spans="1:4" x14ac:dyDescent="0.25">
      <c r="A21824" s="2">
        <v>540</v>
      </c>
      <c r="B21824">
        <v>24095</v>
      </c>
      <c r="C21824" s="3">
        <v>1336.605693</v>
      </c>
      <c r="D21824" s="2"/>
    </row>
    <row r="21825" spans="1:4" x14ac:dyDescent="0.25">
      <c r="A21825" s="2">
        <v>540</v>
      </c>
      <c r="B21825">
        <v>24097</v>
      </c>
      <c r="C21825" s="3">
        <v>2911.5189230000001</v>
      </c>
      <c r="D21825" s="2"/>
    </row>
    <row r="21826" spans="1:4" x14ac:dyDescent="0.25">
      <c r="A21826" s="2">
        <v>540</v>
      </c>
      <c r="B21826">
        <v>24098</v>
      </c>
      <c r="C21826" s="3">
        <v>2016.8491630000001</v>
      </c>
      <c r="D21826" s="2"/>
    </row>
    <row r="21827" spans="1:4" x14ac:dyDescent="0.25">
      <c r="A21827" s="2">
        <v>540</v>
      </c>
      <c r="B21827">
        <v>24099</v>
      </c>
      <c r="C21827" s="3">
        <v>2433.6155669999998</v>
      </c>
      <c r="D21827" s="2"/>
    </row>
    <row r="21828" spans="1:4" x14ac:dyDescent="0.25">
      <c r="A21828" s="2">
        <v>540</v>
      </c>
      <c r="B21828">
        <v>24100</v>
      </c>
      <c r="C21828" s="3">
        <v>135.96381500000001</v>
      </c>
      <c r="D21828" s="2"/>
    </row>
    <row r="21829" spans="1:4" x14ac:dyDescent="0.25">
      <c r="A21829" s="2">
        <v>540</v>
      </c>
      <c r="B21829">
        <v>24101</v>
      </c>
      <c r="C21829" s="3">
        <v>135.96381500000001</v>
      </c>
      <c r="D21829" s="2"/>
    </row>
    <row r="21830" spans="1:4" x14ac:dyDescent="0.25">
      <c r="A21830" s="2">
        <v>540</v>
      </c>
      <c r="B21830">
        <v>24102</v>
      </c>
      <c r="C21830" s="3">
        <v>209.648945</v>
      </c>
      <c r="D21830" s="2"/>
    </row>
    <row r="21831" spans="1:4" x14ac:dyDescent="0.25">
      <c r="A21831" s="2">
        <v>540</v>
      </c>
      <c r="B21831">
        <v>24103</v>
      </c>
      <c r="C21831" s="3">
        <v>1948.8993089999999</v>
      </c>
      <c r="D21831" s="2"/>
    </row>
    <row r="21832" spans="1:4" x14ac:dyDescent="0.25">
      <c r="A21832" s="2">
        <v>540</v>
      </c>
      <c r="B21832">
        <v>24104</v>
      </c>
      <c r="C21832" s="3">
        <v>2281.6584389999998</v>
      </c>
      <c r="D21832" s="2"/>
    </row>
    <row r="21833" spans="1:4" x14ac:dyDescent="0.25">
      <c r="A21833" s="2">
        <v>540</v>
      </c>
      <c r="B21833">
        <v>24105</v>
      </c>
      <c r="C21833" s="3">
        <v>1193.1079870000001</v>
      </c>
      <c r="D21833" s="2"/>
    </row>
    <row r="21834" spans="1:4" x14ac:dyDescent="0.25">
      <c r="A21834" s="2">
        <v>540</v>
      </c>
      <c r="B21834">
        <v>24106</v>
      </c>
      <c r="C21834" s="3">
        <v>1858.2249300000001</v>
      </c>
      <c r="D21834" s="2"/>
    </row>
    <row r="21835" spans="1:4" x14ac:dyDescent="0.25">
      <c r="A21835" s="2">
        <v>540</v>
      </c>
      <c r="B21835">
        <v>24107</v>
      </c>
      <c r="C21835" s="3">
        <v>1380.55422</v>
      </c>
      <c r="D21835" s="2"/>
    </row>
    <row r="21836" spans="1:4" x14ac:dyDescent="0.25">
      <c r="A21836" s="2">
        <v>540</v>
      </c>
      <c r="B21836">
        <v>24108</v>
      </c>
      <c r="C21836" s="3">
        <v>2753.0101410000002</v>
      </c>
      <c r="D21836" s="2"/>
    </row>
    <row r="21837" spans="1:4" x14ac:dyDescent="0.25">
      <c r="A21837" s="2">
        <v>540</v>
      </c>
      <c r="B21837">
        <v>24109</v>
      </c>
      <c r="C21837" s="3">
        <v>1907.3431760000001</v>
      </c>
      <c r="D21837" s="2"/>
    </row>
    <row r="21838" spans="1:4" x14ac:dyDescent="0.25">
      <c r="A21838" s="2">
        <v>540</v>
      </c>
      <c r="B21838">
        <v>24110</v>
      </c>
      <c r="C21838" s="3">
        <v>316.87200799999999</v>
      </c>
      <c r="D21838" s="2"/>
    </row>
    <row r="21839" spans="1:4" x14ac:dyDescent="0.25">
      <c r="A21839" s="2">
        <v>540</v>
      </c>
      <c r="B21839">
        <v>24111</v>
      </c>
      <c r="C21839" s="3">
        <v>2784.5036709999999</v>
      </c>
      <c r="D21839" s="2"/>
    </row>
    <row r="21840" spans="1:4" x14ac:dyDescent="0.25">
      <c r="A21840" s="2">
        <v>540</v>
      </c>
      <c r="B21840">
        <v>24112</v>
      </c>
      <c r="C21840" s="3">
        <v>6961.2905700000001</v>
      </c>
      <c r="D21840" s="2"/>
    </row>
    <row r="21841" spans="1:4" x14ac:dyDescent="0.25">
      <c r="A21841" s="2">
        <v>540</v>
      </c>
      <c r="B21841">
        <v>24113</v>
      </c>
      <c r="C21841" s="3">
        <v>7529.2059650000001</v>
      </c>
      <c r="D21841" s="2"/>
    </row>
    <row r="21842" spans="1:4" x14ac:dyDescent="0.25">
      <c r="A21842" s="2">
        <v>540</v>
      </c>
      <c r="B21842">
        <v>24114</v>
      </c>
      <c r="C21842" s="3">
        <v>4921.3198910000001</v>
      </c>
      <c r="D21842" s="2"/>
    </row>
    <row r="21843" spans="1:4" x14ac:dyDescent="0.25">
      <c r="A21843" s="2">
        <v>540</v>
      </c>
      <c r="B21843">
        <v>24115</v>
      </c>
      <c r="C21843" s="3">
        <v>3595.5131860000001</v>
      </c>
      <c r="D21843" s="2"/>
    </row>
    <row r="21844" spans="1:4" x14ac:dyDescent="0.25">
      <c r="A21844" s="2">
        <v>540</v>
      </c>
      <c r="B21844">
        <v>24116</v>
      </c>
      <c r="C21844" s="3">
        <v>4214.2552750000004</v>
      </c>
      <c r="D21844" s="2"/>
    </row>
    <row r="21845" spans="1:4" x14ac:dyDescent="0.25">
      <c r="A21845" s="2">
        <v>540</v>
      </c>
      <c r="B21845">
        <v>24117</v>
      </c>
      <c r="C21845" s="3">
        <v>2915.9252969999998</v>
      </c>
      <c r="D21845" s="2"/>
    </row>
    <row r="21846" spans="1:4" x14ac:dyDescent="0.25">
      <c r="A21846" s="2">
        <v>540</v>
      </c>
      <c r="B21846">
        <v>24118</v>
      </c>
      <c r="C21846" s="3">
        <v>5104.2631309999997</v>
      </c>
      <c r="D21846" s="2"/>
    </row>
    <row r="21847" spans="1:4" x14ac:dyDescent="0.25">
      <c r="A21847" s="2">
        <v>540</v>
      </c>
      <c r="B21847">
        <v>24119</v>
      </c>
      <c r="C21847" s="3">
        <v>1738.8815199999999</v>
      </c>
      <c r="D21847" s="2"/>
    </row>
    <row r="21848" spans="1:4" x14ac:dyDescent="0.25">
      <c r="A21848" s="2">
        <v>540</v>
      </c>
      <c r="B21848">
        <v>24120</v>
      </c>
      <c r="C21848" s="3">
        <v>2469.73441</v>
      </c>
      <c r="D21848" s="2"/>
    </row>
    <row r="21849" spans="1:4" x14ac:dyDescent="0.25">
      <c r="A21849" s="2">
        <v>540</v>
      </c>
      <c r="B21849">
        <v>24121</v>
      </c>
      <c r="C21849" s="3">
        <v>4100.9220679999999</v>
      </c>
      <c r="D21849" s="2"/>
    </row>
    <row r="21850" spans="1:4" x14ac:dyDescent="0.25">
      <c r="A21850" s="2">
        <v>540</v>
      </c>
      <c r="B21850">
        <v>24122</v>
      </c>
      <c r="C21850" s="3">
        <v>854.44969100000003</v>
      </c>
      <c r="D21850" s="2"/>
    </row>
    <row r="21851" spans="1:4" x14ac:dyDescent="0.25">
      <c r="A21851" s="2">
        <v>540</v>
      </c>
      <c r="B21851">
        <v>24123</v>
      </c>
      <c r="C21851" s="3">
        <v>3432.8446180000001</v>
      </c>
      <c r="D21851" s="2"/>
    </row>
    <row r="21852" spans="1:4" x14ac:dyDescent="0.25">
      <c r="A21852" s="2">
        <v>540</v>
      </c>
      <c r="B21852">
        <v>24124</v>
      </c>
      <c r="C21852" s="3">
        <v>1832.3171890000001</v>
      </c>
      <c r="D21852" s="2"/>
    </row>
    <row r="21853" spans="1:4" x14ac:dyDescent="0.25">
      <c r="A21853" s="2">
        <v>540</v>
      </c>
      <c r="B21853">
        <v>24125</v>
      </c>
      <c r="C21853" s="3">
        <v>4710.7156910000003</v>
      </c>
      <c r="D21853" s="2"/>
    </row>
    <row r="21854" spans="1:4" x14ac:dyDescent="0.25">
      <c r="A21854" s="2">
        <v>540</v>
      </c>
      <c r="B21854">
        <v>24127</v>
      </c>
      <c r="C21854" s="3">
        <v>3262.6758220000002</v>
      </c>
      <c r="D21854" s="2"/>
    </row>
    <row r="21855" spans="1:4" x14ac:dyDescent="0.25">
      <c r="A21855" s="2">
        <v>540</v>
      </c>
      <c r="B21855">
        <v>24128</v>
      </c>
      <c r="C21855" s="3">
        <v>1971.529288</v>
      </c>
      <c r="D21855" s="2"/>
    </row>
    <row r="21856" spans="1:4" x14ac:dyDescent="0.25">
      <c r="A21856" s="2">
        <v>540</v>
      </c>
      <c r="B21856">
        <v>24129</v>
      </c>
      <c r="C21856" s="3">
        <v>348.630244</v>
      </c>
      <c r="D21856" s="2"/>
    </row>
    <row r="21857" spans="1:4" x14ac:dyDescent="0.25">
      <c r="A21857" s="2">
        <v>540</v>
      </c>
      <c r="B21857">
        <v>24130</v>
      </c>
      <c r="C21857" s="3">
        <v>3143.79792</v>
      </c>
      <c r="D21857" s="2"/>
    </row>
    <row r="21858" spans="1:4" x14ac:dyDescent="0.25">
      <c r="A21858" s="2">
        <v>540</v>
      </c>
      <c r="B21858">
        <v>24131</v>
      </c>
      <c r="C21858" s="3">
        <v>616.49258399999997</v>
      </c>
      <c r="D21858" s="2"/>
    </row>
    <row r="21859" spans="1:4" x14ac:dyDescent="0.25">
      <c r="A21859" s="2">
        <v>540</v>
      </c>
      <c r="B21859">
        <v>24132</v>
      </c>
      <c r="C21859" s="3">
        <v>2577.5834129999998</v>
      </c>
      <c r="D21859" s="2"/>
    </row>
    <row r="21860" spans="1:4" x14ac:dyDescent="0.25">
      <c r="A21860" s="2">
        <v>540</v>
      </c>
      <c r="B21860">
        <v>24133</v>
      </c>
      <c r="C21860" s="3">
        <v>1952.6766029999999</v>
      </c>
      <c r="D21860" s="2"/>
    </row>
    <row r="21861" spans="1:4" x14ac:dyDescent="0.25">
      <c r="A21861" s="2">
        <v>540</v>
      </c>
      <c r="B21861">
        <v>24134</v>
      </c>
      <c r="C21861" s="3">
        <v>1444.1380429999999</v>
      </c>
      <c r="D21861" s="2"/>
    </row>
    <row r="21862" spans="1:4" x14ac:dyDescent="0.25">
      <c r="A21862" s="2">
        <v>540</v>
      </c>
      <c r="B21862">
        <v>24135</v>
      </c>
      <c r="C21862" s="3">
        <v>2862.8670889999999</v>
      </c>
      <c r="D21862" s="2"/>
    </row>
    <row r="21863" spans="1:4" x14ac:dyDescent="0.25">
      <c r="A21863" s="2">
        <v>540</v>
      </c>
      <c r="B21863">
        <v>24136</v>
      </c>
      <c r="C21863" s="3">
        <v>5322.4007250000004</v>
      </c>
      <c r="D21863" s="2"/>
    </row>
    <row r="21864" spans="1:4" x14ac:dyDescent="0.25">
      <c r="A21864" s="2">
        <v>540</v>
      </c>
      <c r="B21864">
        <v>24137</v>
      </c>
      <c r="C21864" s="3">
        <v>176.97117</v>
      </c>
      <c r="D21864" s="2"/>
    </row>
    <row r="21865" spans="1:4" x14ac:dyDescent="0.25">
      <c r="A21865" s="2">
        <v>540</v>
      </c>
      <c r="B21865">
        <v>24138</v>
      </c>
      <c r="C21865" s="3">
        <v>26481.670119999999</v>
      </c>
      <c r="D21865" s="2"/>
    </row>
    <row r="21866" spans="1:4" x14ac:dyDescent="0.25">
      <c r="A21866" s="2">
        <v>540</v>
      </c>
      <c r="B21866">
        <v>24139</v>
      </c>
      <c r="C21866" s="3">
        <v>3569.4540189999998</v>
      </c>
      <c r="D21866" s="2"/>
    </row>
    <row r="21867" spans="1:4" x14ac:dyDescent="0.25">
      <c r="A21867" s="2">
        <v>540</v>
      </c>
      <c r="B21867">
        <v>24140</v>
      </c>
      <c r="C21867" s="3">
        <v>72631.793502999994</v>
      </c>
      <c r="D21867" s="2"/>
    </row>
    <row r="21868" spans="1:4" x14ac:dyDescent="0.25">
      <c r="A21868" s="2">
        <v>540</v>
      </c>
      <c r="B21868">
        <v>24141</v>
      </c>
      <c r="C21868" s="3">
        <v>2100.7443060000001</v>
      </c>
      <c r="D21868" s="2"/>
    </row>
    <row r="21869" spans="1:4" x14ac:dyDescent="0.25">
      <c r="A21869" s="2">
        <v>540</v>
      </c>
      <c r="B21869">
        <v>24142</v>
      </c>
      <c r="C21869" s="3">
        <v>3906.137463</v>
      </c>
      <c r="D21869" s="2"/>
    </row>
    <row r="21870" spans="1:4" x14ac:dyDescent="0.25">
      <c r="A21870" s="2">
        <v>540</v>
      </c>
      <c r="B21870">
        <v>24143</v>
      </c>
      <c r="C21870" s="3">
        <v>73672.148933999997</v>
      </c>
      <c r="D21870" s="2"/>
    </row>
    <row r="21871" spans="1:4" x14ac:dyDescent="0.25">
      <c r="A21871" s="2">
        <v>540</v>
      </c>
      <c r="B21871">
        <v>24146</v>
      </c>
      <c r="C21871" s="3">
        <v>1503.39123</v>
      </c>
      <c r="D21871" s="2"/>
    </row>
    <row r="21872" spans="1:4" x14ac:dyDescent="0.25">
      <c r="A21872" s="2">
        <v>540</v>
      </c>
      <c r="B21872">
        <v>24147</v>
      </c>
      <c r="C21872" s="3">
        <v>2732.0502160000001</v>
      </c>
      <c r="D21872" s="2"/>
    </row>
    <row r="21873" spans="1:4" x14ac:dyDescent="0.25">
      <c r="A21873" s="2">
        <v>540</v>
      </c>
      <c r="B21873">
        <v>24148</v>
      </c>
      <c r="C21873" s="3">
        <v>6036.0322249999999</v>
      </c>
      <c r="D21873" s="2"/>
    </row>
    <row r="21874" spans="1:4" x14ac:dyDescent="0.25">
      <c r="A21874" s="2">
        <v>540</v>
      </c>
      <c r="B21874">
        <v>24149</v>
      </c>
      <c r="C21874" s="3">
        <v>914.94960500000002</v>
      </c>
      <c r="D21874" s="2"/>
    </row>
    <row r="21875" spans="1:4" x14ac:dyDescent="0.25">
      <c r="A21875" s="2">
        <v>540</v>
      </c>
      <c r="B21875">
        <v>24150</v>
      </c>
      <c r="C21875" s="3">
        <v>3890.7728419999999</v>
      </c>
      <c r="D21875" s="2"/>
    </row>
    <row r="21876" spans="1:4" x14ac:dyDescent="0.25">
      <c r="A21876" s="2">
        <v>540</v>
      </c>
      <c r="B21876">
        <v>24151</v>
      </c>
      <c r="C21876" s="3">
        <v>4049.5343800000001</v>
      </c>
      <c r="D21876" s="2"/>
    </row>
    <row r="21877" spans="1:4" x14ac:dyDescent="0.25">
      <c r="A21877" s="2">
        <v>540</v>
      </c>
      <c r="B21877">
        <v>24152</v>
      </c>
      <c r="C21877" s="3">
        <v>1912.813787</v>
      </c>
      <c r="D21877" s="2"/>
    </row>
    <row r="21878" spans="1:4" x14ac:dyDescent="0.25">
      <c r="A21878" s="2">
        <v>540</v>
      </c>
      <c r="B21878">
        <v>24153</v>
      </c>
      <c r="C21878" s="3">
        <v>2596.3433570000002</v>
      </c>
      <c r="D21878" s="2"/>
    </row>
    <row r="21879" spans="1:4" x14ac:dyDescent="0.25">
      <c r="A21879" s="2">
        <v>540</v>
      </c>
      <c r="B21879">
        <v>24154</v>
      </c>
      <c r="C21879" s="3">
        <v>22260.821295999998</v>
      </c>
      <c r="D21879" s="2"/>
    </row>
    <row r="21880" spans="1:4" x14ac:dyDescent="0.25">
      <c r="A21880" s="2">
        <v>540</v>
      </c>
      <c r="B21880">
        <v>24155</v>
      </c>
      <c r="C21880" s="3">
        <v>26351.107248</v>
      </c>
      <c r="D21880" s="2"/>
    </row>
    <row r="21881" spans="1:4" x14ac:dyDescent="0.25">
      <c r="A21881" s="2">
        <v>540</v>
      </c>
      <c r="B21881">
        <v>24156</v>
      </c>
      <c r="C21881" s="3">
        <v>25003.090228000001</v>
      </c>
      <c r="D21881" s="2"/>
    </row>
    <row r="21882" spans="1:4" x14ac:dyDescent="0.25">
      <c r="A21882" s="2">
        <v>540</v>
      </c>
      <c r="B21882">
        <v>24157</v>
      </c>
      <c r="C21882" s="3">
        <v>23978.768314000001</v>
      </c>
      <c r="D21882" s="2"/>
    </row>
    <row r="21883" spans="1:4" x14ac:dyDescent="0.25">
      <c r="A21883" s="2">
        <v>540</v>
      </c>
      <c r="B21883">
        <v>24158</v>
      </c>
      <c r="C21883" s="3">
        <v>59460.304948333003</v>
      </c>
      <c r="D21883" s="2"/>
    </row>
    <row r="21884" spans="1:4" x14ac:dyDescent="0.25">
      <c r="A21884" s="2">
        <v>540</v>
      </c>
      <c r="B21884">
        <v>24159</v>
      </c>
      <c r="C21884" s="3">
        <v>8350.2987059999996</v>
      </c>
      <c r="D21884" s="2"/>
    </row>
    <row r="21885" spans="1:4" x14ac:dyDescent="0.25">
      <c r="A21885" s="2">
        <v>540</v>
      </c>
      <c r="B21885">
        <v>24160</v>
      </c>
      <c r="C21885" s="3">
        <v>1145.790833</v>
      </c>
      <c r="D21885" s="2"/>
    </row>
    <row r="21886" spans="1:4" x14ac:dyDescent="0.25">
      <c r="A21886" s="2">
        <v>540</v>
      </c>
      <c r="B21886">
        <v>24161</v>
      </c>
      <c r="C21886" s="3">
        <v>754.04269599999998</v>
      </c>
      <c r="D21886" s="2"/>
    </row>
    <row r="21887" spans="1:4" x14ac:dyDescent="0.25">
      <c r="A21887" s="2">
        <v>540</v>
      </c>
      <c r="B21887">
        <v>24162</v>
      </c>
      <c r="C21887" s="3">
        <v>2268.6450220000002</v>
      </c>
      <c r="D21887" s="2"/>
    </row>
    <row r="21888" spans="1:4" x14ac:dyDescent="0.25">
      <c r="A21888" s="2">
        <v>540</v>
      </c>
      <c r="B21888">
        <v>24163</v>
      </c>
      <c r="C21888" s="3">
        <v>14325.426851</v>
      </c>
      <c r="D21888" s="2"/>
    </row>
    <row r="21889" spans="1:4" x14ac:dyDescent="0.25">
      <c r="A21889" s="2">
        <v>540</v>
      </c>
      <c r="B21889">
        <v>24164</v>
      </c>
      <c r="C21889" s="3">
        <v>1962.7770840000001</v>
      </c>
      <c r="D21889" s="2"/>
    </row>
    <row r="21890" spans="1:4" x14ac:dyDescent="0.25">
      <c r="A21890" s="2">
        <v>540</v>
      </c>
      <c r="B21890">
        <v>24165</v>
      </c>
      <c r="C21890" s="3">
        <v>1062.769221</v>
      </c>
      <c r="D21890" s="2"/>
    </row>
    <row r="21891" spans="1:4" x14ac:dyDescent="0.25">
      <c r="A21891" s="2">
        <v>540</v>
      </c>
      <c r="B21891">
        <v>24166</v>
      </c>
      <c r="C21891" s="3">
        <v>3746.9939720000002</v>
      </c>
      <c r="D21891" s="2"/>
    </row>
    <row r="21892" spans="1:4" x14ac:dyDescent="0.25">
      <c r="A21892" s="2">
        <v>540</v>
      </c>
      <c r="B21892">
        <v>24167</v>
      </c>
      <c r="C21892" s="3">
        <v>344.60430100000002</v>
      </c>
      <c r="D21892" s="2"/>
    </row>
    <row r="21893" spans="1:4" x14ac:dyDescent="0.25">
      <c r="A21893" s="2">
        <v>540</v>
      </c>
      <c r="B21893">
        <v>24168</v>
      </c>
      <c r="C21893" s="3">
        <v>15887.043078999999</v>
      </c>
      <c r="D21893" s="2"/>
    </row>
    <row r="21894" spans="1:4" x14ac:dyDescent="0.25">
      <c r="A21894" s="2">
        <v>540</v>
      </c>
      <c r="B21894">
        <v>24169</v>
      </c>
      <c r="C21894" s="3">
        <v>13718.642612332</v>
      </c>
      <c r="D21894" s="2"/>
    </row>
    <row r="21895" spans="1:4" x14ac:dyDescent="0.25">
      <c r="A21895" s="2">
        <v>540</v>
      </c>
      <c r="B21895">
        <v>24170</v>
      </c>
      <c r="C21895" s="3">
        <v>645.260987</v>
      </c>
      <c r="D21895" s="2"/>
    </row>
    <row r="21896" spans="1:4" x14ac:dyDescent="0.25">
      <c r="A21896" s="2">
        <v>540</v>
      </c>
      <c r="B21896">
        <v>24171</v>
      </c>
      <c r="C21896" s="3">
        <v>1686.8333600000001</v>
      </c>
      <c r="D21896" s="2"/>
    </row>
    <row r="21897" spans="1:4" x14ac:dyDescent="0.25">
      <c r="A21897" s="2">
        <v>540</v>
      </c>
      <c r="B21897">
        <v>24172</v>
      </c>
      <c r="C21897" s="3">
        <v>20208.316361000001</v>
      </c>
      <c r="D21897" s="2"/>
    </row>
    <row r="21898" spans="1:4" x14ac:dyDescent="0.25">
      <c r="A21898" s="2">
        <v>540</v>
      </c>
      <c r="B21898">
        <v>24175</v>
      </c>
      <c r="C21898" s="3">
        <v>323.00629900000001</v>
      </c>
      <c r="D21898" s="2"/>
    </row>
    <row r="21899" spans="1:4" x14ac:dyDescent="0.25">
      <c r="A21899" s="2">
        <v>540</v>
      </c>
      <c r="B21899">
        <v>24176</v>
      </c>
      <c r="C21899" s="3">
        <v>303.14856600000002</v>
      </c>
      <c r="D21899" s="2"/>
    </row>
    <row r="21900" spans="1:4" x14ac:dyDescent="0.25">
      <c r="A21900" s="2">
        <v>540</v>
      </c>
      <c r="B21900">
        <v>24177</v>
      </c>
      <c r="C21900" s="3">
        <v>1009.91594</v>
      </c>
      <c r="D21900" s="2"/>
    </row>
    <row r="21901" spans="1:4" x14ac:dyDescent="0.25">
      <c r="A21901" s="2">
        <v>540</v>
      </c>
      <c r="B21901">
        <v>24178</v>
      </c>
      <c r="C21901" s="3">
        <v>622.13928299999998</v>
      </c>
      <c r="D21901" s="2"/>
    </row>
    <row r="21902" spans="1:4" x14ac:dyDescent="0.25">
      <c r="A21902" s="2">
        <v>540</v>
      </c>
      <c r="B21902">
        <v>24179</v>
      </c>
      <c r="C21902" s="3">
        <v>643.88204900000005</v>
      </c>
      <c r="D21902" s="2"/>
    </row>
    <row r="21903" spans="1:4" x14ac:dyDescent="0.25">
      <c r="A21903" s="2">
        <v>540</v>
      </c>
      <c r="B21903">
        <v>24180</v>
      </c>
      <c r="C21903" s="3">
        <v>2338.8018379999999</v>
      </c>
      <c r="D21903" s="2"/>
    </row>
    <row r="21904" spans="1:4" x14ac:dyDescent="0.25">
      <c r="A21904" s="2">
        <v>540</v>
      </c>
      <c r="B21904">
        <v>24181</v>
      </c>
      <c r="C21904" s="3">
        <v>0</v>
      </c>
      <c r="D21904" s="2"/>
    </row>
    <row r="21905" spans="1:4" x14ac:dyDescent="0.25">
      <c r="A21905" s="2">
        <v>540</v>
      </c>
      <c r="B21905">
        <v>24182</v>
      </c>
      <c r="C21905" s="3">
        <v>351.62219800000003</v>
      </c>
      <c r="D21905" s="2"/>
    </row>
    <row r="21906" spans="1:4" x14ac:dyDescent="0.25">
      <c r="A21906" s="2">
        <v>540</v>
      </c>
      <c r="B21906">
        <v>24183</v>
      </c>
      <c r="C21906" s="3">
        <v>1173.2207169999999</v>
      </c>
      <c r="D21906" s="2"/>
    </row>
    <row r="21907" spans="1:4" x14ac:dyDescent="0.25">
      <c r="A21907" s="2">
        <v>540</v>
      </c>
      <c r="B21907">
        <v>24184</v>
      </c>
      <c r="C21907" s="3">
        <v>64.144377000000006</v>
      </c>
      <c r="D21907" s="2"/>
    </row>
    <row r="21908" spans="1:4" x14ac:dyDescent="0.25">
      <c r="A21908" s="2">
        <v>540</v>
      </c>
      <c r="B21908">
        <v>24186</v>
      </c>
      <c r="C21908" s="3">
        <v>64203.084464</v>
      </c>
      <c r="D21908" s="2"/>
    </row>
    <row r="21909" spans="1:4" x14ac:dyDescent="0.25">
      <c r="A21909" s="2">
        <v>540</v>
      </c>
      <c r="B21909">
        <v>24187</v>
      </c>
      <c r="C21909" s="3">
        <v>13988.802382</v>
      </c>
      <c r="D21909" s="2"/>
    </row>
    <row r="21910" spans="1:4" x14ac:dyDescent="0.25">
      <c r="A21910" s="2">
        <v>540</v>
      </c>
      <c r="B21910">
        <v>24189</v>
      </c>
      <c r="C21910" s="3">
        <v>684.22584800000004</v>
      </c>
      <c r="D21910" s="2"/>
    </row>
    <row r="21911" spans="1:4" x14ac:dyDescent="0.25">
      <c r="A21911" s="2">
        <v>540</v>
      </c>
      <c r="B21911">
        <v>24190</v>
      </c>
      <c r="C21911" s="3">
        <v>13239.991677</v>
      </c>
      <c r="D21911" s="2"/>
    </row>
    <row r="21912" spans="1:4" x14ac:dyDescent="0.25">
      <c r="A21912" s="2">
        <v>540</v>
      </c>
      <c r="B21912">
        <v>24193</v>
      </c>
      <c r="C21912" s="3">
        <v>1140.4755950000001</v>
      </c>
      <c r="D21912" s="2"/>
    </row>
    <row r="21913" spans="1:4" x14ac:dyDescent="0.25">
      <c r="A21913" s="2">
        <v>540</v>
      </c>
      <c r="B21913">
        <v>24194</v>
      </c>
      <c r="C21913" s="3">
        <v>16302.628376000001</v>
      </c>
      <c r="D21913" s="2"/>
    </row>
    <row r="21914" spans="1:4" x14ac:dyDescent="0.25">
      <c r="A21914" s="2">
        <v>540</v>
      </c>
      <c r="B21914">
        <v>24195</v>
      </c>
      <c r="C21914" s="3">
        <v>2309.8428840000001</v>
      </c>
      <c r="D21914" s="2"/>
    </row>
    <row r="21915" spans="1:4" x14ac:dyDescent="0.25">
      <c r="A21915" s="2">
        <v>540</v>
      </c>
      <c r="B21915">
        <v>24196</v>
      </c>
      <c r="C21915" s="3">
        <v>1902.4518129999999</v>
      </c>
      <c r="D21915" s="2"/>
    </row>
    <row r="21916" spans="1:4" x14ac:dyDescent="0.25">
      <c r="A21916" s="2">
        <v>540</v>
      </c>
      <c r="B21916">
        <v>24197</v>
      </c>
      <c r="C21916" s="3">
        <v>1887.3907449999999</v>
      </c>
      <c r="D21916" s="2"/>
    </row>
    <row r="21917" spans="1:4" x14ac:dyDescent="0.25">
      <c r="A21917" s="2">
        <v>540</v>
      </c>
      <c r="B21917">
        <v>24198</v>
      </c>
      <c r="C21917" s="3">
        <v>1611.74116</v>
      </c>
      <c r="D21917" s="2"/>
    </row>
    <row r="21918" spans="1:4" x14ac:dyDescent="0.25">
      <c r="A21918" s="2">
        <v>540</v>
      </c>
      <c r="B21918">
        <v>24199</v>
      </c>
      <c r="C21918" s="3">
        <v>218.77925400000001</v>
      </c>
      <c r="D21918" s="2"/>
    </row>
    <row r="21919" spans="1:4" x14ac:dyDescent="0.25">
      <c r="A21919" s="2">
        <v>540</v>
      </c>
      <c r="B21919">
        <v>24200</v>
      </c>
      <c r="C21919" s="3">
        <v>3206.046104</v>
      </c>
      <c r="D21919" s="2"/>
    </row>
    <row r="21920" spans="1:4" x14ac:dyDescent="0.25">
      <c r="A21920" s="2">
        <v>540</v>
      </c>
      <c r="B21920">
        <v>24201</v>
      </c>
      <c r="C21920" s="3">
        <v>17164.239982999999</v>
      </c>
      <c r="D21920" s="2"/>
    </row>
    <row r="21921" spans="1:4" x14ac:dyDescent="0.25">
      <c r="A21921" s="2">
        <v>540</v>
      </c>
      <c r="B21921">
        <v>24202</v>
      </c>
      <c r="C21921" s="3">
        <v>2358.9079419999998</v>
      </c>
      <c r="D21921" s="2"/>
    </row>
    <row r="21922" spans="1:4" x14ac:dyDescent="0.25">
      <c r="A21922" s="2">
        <v>540</v>
      </c>
      <c r="B21922">
        <v>24204</v>
      </c>
      <c r="C21922" s="3">
        <v>4612.5806689999999</v>
      </c>
      <c r="D21922" s="2"/>
    </row>
    <row r="21923" spans="1:4" x14ac:dyDescent="0.25">
      <c r="A21923" s="2">
        <v>540</v>
      </c>
      <c r="B21923">
        <v>24207</v>
      </c>
      <c r="C21923" s="3">
        <v>1008.00261</v>
      </c>
      <c r="D21923" s="2"/>
    </row>
    <row r="21924" spans="1:4" x14ac:dyDescent="0.25">
      <c r="A21924" s="2">
        <v>540</v>
      </c>
      <c r="B21924">
        <v>24208</v>
      </c>
      <c r="C21924" s="3">
        <v>688.25003400000003</v>
      </c>
      <c r="D21924" s="2"/>
    </row>
    <row r="21925" spans="1:4" x14ac:dyDescent="0.25">
      <c r="A21925" s="2">
        <v>540</v>
      </c>
      <c r="B21925">
        <v>24209</v>
      </c>
      <c r="C21925" s="3">
        <v>2366.2321649999999</v>
      </c>
      <c r="D21925" s="2"/>
    </row>
    <row r="21926" spans="1:4" x14ac:dyDescent="0.25">
      <c r="A21926" s="2">
        <v>540</v>
      </c>
      <c r="B21926">
        <v>24210</v>
      </c>
      <c r="C21926" s="3">
        <v>3598.547024</v>
      </c>
      <c r="D21926" s="2"/>
    </row>
    <row r="21927" spans="1:4" x14ac:dyDescent="0.25">
      <c r="A21927" s="2">
        <v>540</v>
      </c>
      <c r="B21927">
        <v>24211</v>
      </c>
      <c r="C21927" s="3">
        <v>3275.0980450000002</v>
      </c>
      <c r="D21927" s="2"/>
    </row>
    <row r="21928" spans="1:4" x14ac:dyDescent="0.25">
      <c r="A21928" s="2">
        <v>540</v>
      </c>
      <c r="B21928">
        <v>24213</v>
      </c>
      <c r="C21928" s="3">
        <v>1358.5565959999999</v>
      </c>
      <c r="D21928" s="2"/>
    </row>
    <row r="21929" spans="1:4" x14ac:dyDescent="0.25">
      <c r="A21929" s="2">
        <v>540</v>
      </c>
      <c r="B21929">
        <v>24214</v>
      </c>
      <c r="C21929" s="3">
        <v>1309.9315360000001</v>
      </c>
      <c r="D21929" s="2"/>
    </row>
    <row r="21930" spans="1:4" x14ac:dyDescent="0.25">
      <c r="A21930" s="2">
        <v>540</v>
      </c>
      <c r="B21930">
        <v>24215</v>
      </c>
      <c r="C21930" s="3">
        <v>645.260987</v>
      </c>
      <c r="D21930" s="2"/>
    </row>
    <row r="21931" spans="1:4" x14ac:dyDescent="0.25">
      <c r="A21931" s="2">
        <v>540</v>
      </c>
      <c r="B21931">
        <v>24216</v>
      </c>
      <c r="C21931" s="3">
        <v>481.96412299999997</v>
      </c>
      <c r="D21931" s="2"/>
    </row>
    <row r="21932" spans="1:4" x14ac:dyDescent="0.25">
      <c r="A21932" s="2">
        <v>540</v>
      </c>
      <c r="B21932">
        <v>24217</v>
      </c>
      <c r="C21932" s="3">
        <v>2000.6875580000001</v>
      </c>
      <c r="D21932" s="2"/>
    </row>
    <row r="21933" spans="1:4" x14ac:dyDescent="0.25">
      <c r="A21933" s="2">
        <v>540</v>
      </c>
      <c r="B21933">
        <v>24218</v>
      </c>
      <c r="C21933" s="3">
        <v>6822.3199070000001</v>
      </c>
      <c r="D21933" s="2"/>
    </row>
    <row r="21934" spans="1:4" x14ac:dyDescent="0.25">
      <c r="A21934" s="2">
        <v>540</v>
      </c>
      <c r="B21934">
        <v>24219</v>
      </c>
      <c r="C21934" s="3">
        <v>1806.0524740000001</v>
      </c>
      <c r="D21934" s="2"/>
    </row>
    <row r="21935" spans="1:4" x14ac:dyDescent="0.25">
      <c r="A21935" s="2">
        <v>540</v>
      </c>
      <c r="B21935">
        <v>24220</v>
      </c>
      <c r="C21935" s="3">
        <v>4563.8495990000001</v>
      </c>
      <c r="D21935" s="2"/>
    </row>
    <row r="21936" spans="1:4" x14ac:dyDescent="0.25">
      <c r="A21936" s="2">
        <v>540</v>
      </c>
      <c r="B21936">
        <v>24221</v>
      </c>
      <c r="C21936" s="3">
        <v>1648.2980010000001</v>
      </c>
      <c r="D21936" s="2"/>
    </row>
    <row r="21937" spans="1:4" x14ac:dyDescent="0.25">
      <c r="A21937" s="2">
        <v>540</v>
      </c>
      <c r="B21937">
        <v>24222</v>
      </c>
      <c r="C21937" s="3">
        <v>697.47349299999996</v>
      </c>
      <c r="D21937" s="2"/>
    </row>
    <row r="21938" spans="1:4" x14ac:dyDescent="0.25">
      <c r="A21938" s="2">
        <v>540</v>
      </c>
      <c r="B21938">
        <v>24223</v>
      </c>
      <c r="C21938" s="3">
        <v>732.90358800000001</v>
      </c>
      <c r="D21938" s="2"/>
    </row>
    <row r="21939" spans="1:4" x14ac:dyDescent="0.25">
      <c r="A21939" s="2">
        <v>540</v>
      </c>
      <c r="B21939">
        <v>24226</v>
      </c>
      <c r="C21939" s="3">
        <v>990.71551499999998</v>
      </c>
      <c r="D21939" s="2"/>
    </row>
    <row r="21940" spans="1:4" x14ac:dyDescent="0.25">
      <c r="A21940" s="2">
        <v>540</v>
      </c>
      <c r="B21940">
        <v>24227</v>
      </c>
      <c r="C21940" s="3">
        <v>94.567646999999994</v>
      </c>
      <c r="D21940" s="2"/>
    </row>
    <row r="21941" spans="1:4" x14ac:dyDescent="0.25">
      <c r="A21941" s="2">
        <v>540</v>
      </c>
      <c r="B21941">
        <v>24228</v>
      </c>
      <c r="C21941" s="3">
        <v>441.38070099999999</v>
      </c>
      <c r="D21941" s="2"/>
    </row>
    <row r="21942" spans="1:4" x14ac:dyDescent="0.25">
      <c r="A21942" s="2">
        <v>540</v>
      </c>
      <c r="B21942">
        <v>24229</v>
      </c>
      <c r="C21942" s="3">
        <v>750.80603900000006</v>
      </c>
      <c r="D21942" s="2"/>
    </row>
    <row r="21943" spans="1:4" x14ac:dyDescent="0.25">
      <c r="A21943" s="2">
        <v>540</v>
      </c>
      <c r="B21943">
        <v>24230</v>
      </c>
      <c r="C21943" s="3">
        <v>371.32129300000003</v>
      </c>
      <c r="D21943" s="2"/>
    </row>
    <row r="21944" spans="1:4" x14ac:dyDescent="0.25">
      <c r="A21944" s="2">
        <v>540</v>
      </c>
      <c r="B21944">
        <v>24231</v>
      </c>
      <c r="C21944" s="3">
        <v>2498.3563370000002</v>
      </c>
      <c r="D21944" s="2"/>
    </row>
    <row r="21945" spans="1:4" x14ac:dyDescent="0.25">
      <c r="A21945" s="2">
        <v>540</v>
      </c>
      <c r="B21945">
        <v>24232</v>
      </c>
      <c r="C21945" s="3">
        <v>1764.7054009999999</v>
      </c>
      <c r="D21945" s="2"/>
    </row>
    <row r="21946" spans="1:4" x14ac:dyDescent="0.25">
      <c r="A21946" s="2">
        <v>540</v>
      </c>
      <c r="B21946">
        <v>24233</v>
      </c>
      <c r="C21946" s="3">
        <v>347.51955500000003</v>
      </c>
      <c r="D21946" s="2"/>
    </row>
    <row r="21947" spans="1:4" x14ac:dyDescent="0.25">
      <c r="A21947" s="2">
        <v>540</v>
      </c>
      <c r="B21947">
        <v>24234</v>
      </c>
      <c r="C21947" s="3">
        <v>245.280936</v>
      </c>
      <c r="D21947" s="2"/>
    </row>
    <row r="21948" spans="1:4" x14ac:dyDescent="0.25">
      <c r="A21948" s="2">
        <v>540</v>
      </c>
      <c r="B21948">
        <v>24235</v>
      </c>
      <c r="C21948" s="3">
        <v>3509.1459799999998</v>
      </c>
      <c r="D21948" s="2"/>
    </row>
    <row r="21949" spans="1:4" x14ac:dyDescent="0.25">
      <c r="A21949" s="2">
        <v>540</v>
      </c>
      <c r="B21949">
        <v>24236</v>
      </c>
      <c r="C21949" s="3">
        <v>4262.2235090000004</v>
      </c>
      <c r="D21949" s="2"/>
    </row>
    <row r="21950" spans="1:4" x14ac:dyDescent="0.25">
      <c r="A21950" s="2">
        <v>540</v>
      </c>
      <c r="B21950">
        <v>24237</v>
      </c>
      <c r="C21950" s="3">
        <v>2769.335446</v>
      </c>
      <c r="D21950" s="2"/>
    </row>
    <row r="21951" spans="1:4" x14ac:dyDescent="0.25">
      <c r="A21951" s="2">
        <v>540</v>
      </c>
      <c r="B21951">
        <v>24238</v>
      </c>
      <c r="C21951" s="3">
        <v>6439.2744659999998</v>
      </c>
      <c r="D21951" s="2"/>
    </row>
    <row r="21952" spans="1:4" x14ac:dyDescent="0.25">
      <c r="A21952" s="2">
        <v>540</v>
      </c>
      <c r="B21952">
        <v>24239</v>
      </c>
      <c r="C21952" s="3">
        <v>890.69156199999998</v>
      </c>
      <c r="D21952" s="2"/>
    </row>
    <row r="21953" spans="1:4" x14ac:dyDescent="0.25">
      <c r="A21953" s="2">
        <v>540</v>
      </c>
      <c r="B21953">
        <v>24240</v>
      </c>
      <c r="C21953" s="3">
        <v>413.76390900000001</v>
      </c>
      <c r="D21953" s="2"/>
    </row>
    <row r="21954" spans="1:4" x14ac:dyDescent="0.25">
      <c r="A21954" s="2">
        <v>540</v>
      </c>
      <c r="B21954">
        <v>24241</v>
      </c>
      <c r="C21954" s="3">
        <v>3846.4084120000002</v>
      </c>
      <c r="D21954" s="2"/>
    </row>
    <row r="21955" spans="1:4" x14ac:dyDescent="0.25">
      <c r="A21955" s="2">
        <v>540</v>
      </c>
      <c r="B21955">
        <v>24242</v>
      </c>
      <c r="C21955" s="3">
        <v>1091.3085779999999</v>
      </c>
      <c r="D21955" s="2"/>
    </row>
    <row r="21956" spans="1:4" x14ac:dyDescent="0.25">
      <c r="A21956" s="2">
        <v>540</v>
      </c>
      <c r="B21956">
        <v>24243</v>
      </c>
      <c r="C21956" s="3">
        <v>4807.479797</v>
      </c>
      <c r="D21956" s="2"/>
    </row>
    <row r="21957" spans="1:4" x14ac:dyDescent="0.25">
      <c r="A21957" s="2">
        <v>540</v>
      </c>
      <c r="B21957">
        <v>24245</v>
      </c>
      <c r="C21957" s="3">
        <v>0</v>
      </c>
      <c r="D21957" s="2"/>
    </row>
    <row r="21958" spans="1:4" x14ac:dyDescent="0.25">
      <c r="A21958" s="2">
        <v>540</v>
      </c>
      <c r="B21958">
        <v>24247</v>
      </c>
      <c r="C21958" s="3">
        <v>594.43651899999998</v>
      </c>
      <c r="D21958" s="2"/>
    </row>
    <row r="21959" spans="1:4" x14ac:dyDescent="0.25">
      <c r="A21959" s="2">
        <v>540</v>
      </c>
      <c r="B21959">
        <v>24248</v>
      </c>
      <c r="C21959" s="3">
        <v>3119.5551380000002</v>
      </c>
      <c r="D21959" s="2"/>
    </row>
    <row r="21960" spans="1:4" x14ac:dyDescent="0.25">
      <c r="A21960" s="2">
        <v>540</v>
      </c>
      <c r="B21960">
        <v>24249</v>
      </c>
      <c r="C21960" s="3">
        <v>1729.690814</v>
      </c>
      <c r="D21960" s="2"/>
    </row>
    <row r="21961" spans="1:4" x14ac:dyDescent="0.25">
      <c r="A21961" s="2">
        <v>540</v>
      </c>
      <c r="B21961">
        <v>24250</v>
      </c>
      <c r="C21961" s="3">
        <v>3144.5083070000001</v>
      </c>
      <c r="D21961" s="2"/>
    </row>
    <row r="21962" spans="1:4" x14ac:dyDescent="0.25">
      <c r="A21962" s="2">
        <v>540</v>
      </c>
      <c r="B21962">
        <v>24251</v>
      </c>
      <c r="C21962" s="3">
        <v>1776.807689</v>
      </c>
      <c r="D21962" s="2"/>
    </row>
    <row r="21963" spans="1:4" x14ac:dyDescent="0.25">
      <c r="A21963" s="2">
        <v>540</v>
      </c>
      <c r="B21963">
        <v>24252</v>
      </c>
      <c r="C21963" s="3">
        <v>12387.588400000001</v>
      </c>
      <c r="D21963" s="2"/>
    </row>
    <row r="21964" spans="1:4" x14ac:dyDescent="0.25">
      <c r="A21964" s="2">
        <v>540</v>
      </c>
      <c r="B21964">
        <v>24254</v>
      </c>
      <c r="C21964" s="3">
        <v>544.35130100000003</v>
      </c>
      <c r="D21964" s="2"/>
    </row>
    <row r="21965" spans="1:4" x14ac:dyDescent="0.25">
      <c r="A21965" s="2">
        <v>540</v>
      </c>
      <c r="B21965">
        <v>24256</v>
      </c>
      <c r="C21965" s="3">
        <v>1099.249906</v>
      </c>
      <c r="D21965" s="2"/>
    </row>
    <row r="21966" spans="1:4" x14ac:dyDescent="0.25">
      <c r="A21966" s="2">
        <v>540</v>
      </c>
      <c r="B21966">
        <v>24257</v>
      </c>
      <c r="C21966" s="3">
        <v>2390.9204989999998</v>
      </c>
      <c r="D21966" s="2"/>
    </row>
    <row r="21967" spans="1:4" x14ac:dyDescent="0.25">
      <c r="A21967" s="2">
        <v>540</v>
      </c>
      <c r="B21967">
        <v>24258</v>
      </c>
      <c r="C21967" s="3">
        <v>3299.075167</v>
      </c>
      <c r="D21967" s="2"/>
    </row>
    <row r="21968" spans="1:4" x14ac:dyDescent="0.25">
      <c r="A21968" s="2">
        <v>540</v>
      </c>
      <c r="B21968">
        <v>24259</v>
      </c>
      <c r="C21968" s="3">
        <v>4230.6184460000004</v>
      </c>
      <c r="D21968" s="2"/>
    </row>
    <row r="21969" spans="1:4" x14ac:dyDescent="0.25">
      <c r="A21969" s="2">
        <v>540</v>
      </c>
      <c r="B21969">
        <v>24260</v>
      </c>
      <c r="C21969" s="3">
        <v>1429.3637289999999</v>
      </c>
      <c r="D21969" s="2"/>
    </row>
    <row r="21970" spans="1:4" x14ac:dyDescent="0.25">
      <c r="A21970" s="2">
        <v>540</v>
      </c>
      <c r="B21970">
        <v>24261</v>
      </c>
      <c r="C21970" s="3">
        <v>2208.660676</v>
      </c>
      <c r="D21970" s="2"/>
    </row>
    <row r="21971" spans="1:4" x14ac:dyDescent="0.25">
      <c r="A21971" s="2">
        <v>540</v>
      </c>
      <c r="B21971">
        <v>24262</v>
      </c>
      <c r="C21971" s="3">
        <v>14719.099156</v>
      </c>
      <c r="D21971" s="2"/>
    </row>
    <row r="21972" spans="1:4" x14ac:dyDescent="0.25">
      <c r="A21972" s="2">
        <v>540</v>
      </c>
      <c r="B21972">
        <v>24263</v>
      </c>
      <c r="C21972" s="3">
        <v>12910.025475</v>
      </c>
      <c r="D21972" s="2"/>
    </row>
    <row r="21973" spans="1:4" x14ac:dyDescent="0.25">
      <c r="A21973" s="2">
        <v>540</v>
      </c>
      <c r="B21973">
        <v>24264</v>
      </c>
      <c r="C21973" s="3">
        <v>12625.789429</v>
      </c>
      <c r="D21973" s="2"/>
    </row>
    <row r="21974" spans="1:4" x14ac:dyDescent="0.25">
      <c r="A21974" s="2">
        <v>540</v>
      </c>
      <c r="B21974">
        <v>24265</v>
      </c>
      <c r="C21974" s="3">
        <v>11663.832903</v>
      </c>
      <c r="D21974" s="2"/>
    </row>
    <row r="21975" spans="1:4" x14ac:dyDescent="0.25">
      <c r="A21975" s="2">
        <v>540</v>
      </c>
      <c r="B21975">
        <v>24266</v>
      </c>
      <c r="C21975" s="3">
        <v>277.88162599999998</v>
      </c>
      <c r="D21975" s="2"/>
    </row>
    <row r="21976" spans="1:4" x14ac:dyDescent="0.25">
      <c r="A21976" s="2">
        <v>540</v>
      </c>
      <c r="B21976">
        <v>24267</v>
      </c>
      <c r="C21976" s="3">
        <v>2907.731025</v>
      </c>
      <c r="D21976" s="2"/>
    </row>
    <row r="21977" spans="1:4" x14ac:dyDescent="0.25">
      <c r="A21977" s="2">
        <v>540</v>
      </c>
      <c r="B21977">
        <v>24268</v>
      </c>
      <c r="C21977" s="3">
        <v>0</v>
      </c>
      <c r="D21977" s="2"/>
    </row>
    <row r="21978" spans="1:4" x14ac:dyDescent="0.25">
      <c r="A21978" s="2">
        <v>540</v>
      </c>
      <c r="B21978">
        <v>24271</v>
      </c>
      <c r="C21978" s="3">
        <v>8038.556321</v>
      </c>
      <c r="D21978" s="2"/>
    </row>
    <row r="21979" spans="1:4" x14ac:dyDescent="0.25">
      <c r="A21979" s="2">
        <v>540</v>
      </c>
      <c r="B21979">
        <v>24272</v>
      </c>
      <c r="C21979" s="3">
        <v>1002.616165</v>
      </c>
      <c r="D21979" s="2"/>
    </row>
    <row r="21980" spans="1:4" x14ac:dyDescent="0.25">
      <c r="A21980" s="2">
        <v>540</v>
      </c>
      <c r="B21980">
        <v>24273</v>
      </c>
      <c r="C21980" s="3">
        <v>367.73602599999998</v>
      </c>
      <c r="D21980" s="2"/>
    </row>
    <row r="21981" spans="1:4" x14ac:dyDescent="0.25">
      <c r="A21981" s="2">
        <v>540</v>
      </c>
      <c r="B21981">
        <v>24274</v>
      </c>
      <c r="C21981" s="3">
        <v>1900.4687309999999</v>
      </c>
      <c r="D21981" s="2"/>
    </row>
    <row r="21982" spans="1:4" x14ac:dyDescent="0.25">
      <c r="A21982" s="2">
        <v>540</v>
      </c>
      <c r="B21982">
        <v>24275</v>
      </c>
      <c r="C21982" s="3">
        <v>3197.2155979999998</v>
      </c>
      <c r="D21982" s="2"/>
    </row>
    <row r="21983" spans="1:4" x14ac:dyDescent="0.25">
      <c r="A21983" s="2">
        <v>540</v>
      </c>
      <c r="B21983">
        <v>24276</v>
      </c>
      <c r="C21983" s="3">
        <v>4323.2226389999996</v>
      </c>
      <c r="D21983" s="2"/>
    </row>
    <row r="21984" spans="1:4" x14ac:dyDescent="0.25">
      <c r="A21984" s="2">
        <v>540</v>
      </c>
      <c r="B21984">
        <v>24277</v>
      </c>
      <c r="C21984" s="3">
        <v>10699.781405</v>
      </c>
      <c r="D21984" s="2"/>
    </row>
    <row r="21985" spans="1:4" x14ac:dyDescent="0.25">
      <c r="A21985" s="2">
        <v>540</v>
      </c>
      <c r="B21985">
        <v>24279</v>
      </c>
      <c r="C21985" s="3">
        <v>4003.6235080000001</v>
      </c>
      <c r="D21985" s="2"/>
    </row>
    <row r="21986" spans="1:4" x14ac:dyDescent="0.25">
      <c r="A21986" s="2">
        <v>540</v>
      </c>
      <c r="B21986">
        <v>24281</v>
      </c>
      <c r="C21986" s="3">
        <v>203.68759299999999</v>
      </c>
      <c r="D21986" s="2"/>
    </row>
    <row r="21987" spans="1:4" x14ac:dyDescent="0.25">
      <c r="A21987" s="2">
        <v>540</v>
      </c>
      <c r="B21987">
        <v>24282</v>
      </c>
      <c r="C21987" s="3">
        <v>3939.95694</v>
      </c>
      <c r="D21987" s="2"/>
    </row>
    <row r="21988" spans="1:4" x14ac:dyDescent="0.25">
      <c r="A21988" s="2">
        <v>540</v>
      </c>
      <c r="B21988">
        <v>24283</v>
      </c>
      <c r="C21988" s="3">
        <v>2461.8886750000001</v>
      </c>
      <c r="D21988" s="2"/>
    </row>
    <row r="21989" spans="1:4" x14ac:dyDescent="0.25">
      <c r="A21989" s="2">
        <v>540</v>
      </c>
      <c r="B21989">
        <v>24284</v>
      </c>
      <c r="C21989" s="3">
        <v>722.20642099999998</v>
      </c>
      <c r="D21989" s="2"/>
    </row>
    <row r="21990" spans="1:4" x14ac:dyDescent="0.25">
      <c r="A21990" s="2">
        <v>540</v>
      </c>
      <c r="B21990">
        <v>24285</v>
      </c>
      <c r="C21990" s="3">
        <v>2828.457731</v>
      </c>
      <c r="D21990" s="2"/>
    </row>
    <row r="21991" spans="1:4" x14ac:dyDescent="0.25">
      <c r="A21991" s="2">
        <v>540</v>
      </c>
      <c r="B21991">
        <v>24286</v>
      </c>
      <c r="C21991" s="3">
        <v>2519.1082860000001</v>
      </c>
      <c r="D21991" s="2"/>
    </row>
    <row r="21992" spans="1:4" x14ac:dyDescent="0.25">
      <c r="A21992" s="2">
        <v>540</v>
      </c>
      <c r="B21992">
        <v>24287</v>
      </c>
      <c r="C21992" s="3">
        <v>1751.0756490000001</v>
      </c>
      <c r="D21992" s="2"/>
    </row>
    <row r="21993" spans="1:4" x14ac:dyDescent="0.25">
      <c r="A21993" s="2">
        <v>540</v>
      </c>
      <c r="B21993">
        <v>24288</v>
      </c>
      <c r="C21993" s="3">
        <v>1487.657281</v>
      </c>
      <c r="D21993" s="2"/>
    </row>
    <row r="21994" spans="1:4" x14ac:dyDescent="0.25">
      <c r="A21994" s="2">
        <v>540</v>
      </c>
      <c r="B21994">
        <v>24289</v>
      </c>
      <c r="C21994" s="3">
        <v>1676.2864199999999</v>
      </c>
      <c r="D21994" s="2"/>
    </row>
    <row r="21995" spans="1:4" x14ac:dyDescent="0.25">
      <c r="A21995" s="2">
        <v>540</v>
      </c>
      <c r="B21995">
        <v>24290</v>
      </c>
      <c r="C21995" s="3">
        <v>4528.006738</v>
      </c>
      <c r="D21995" s="2"/>
    </row>
    <row r="21996" spans="1:4" x14ac:dyDescent="0.25">
      <c r="A21996" s="2">
        <v>540</v>
      </c>
      <c r="B21996">
        <v>24291</v>
      </c>
      <c r="C21996" s="3">
        <v>5466.1237709999996</v>
      </c>
      <c r="D21996" s="2"/>
    </row>
    <row r="21997" spans="1:4" x14ac:dyDescent="0.25">
      <c r="A21997" s="2">
        <v>540</v>
      </c>
      <c r="B21997">
        <v>24292</v>
      </c>
      <c r="C21997" s="3">
        <v>3755.8249249999999</v>
      </c>
      <c r="D21997" s="2"/>
    </row>
    <row r="21998" spans="1:4" x14ac:dyDescent="0.25">
      <c r="A21998" s="2">
        <v>540</v>
      </c>
      <c r="B21998">
        <v>24293</v>
      </c>
      <c r="C21998" s="3">
        <v>4102.3924639999996</v>
      </c>
      <c r="D21998" s="2"/>
    </row>
    <row r="21999" spans="1:4" x14ac:dyDescent="0.25">
      <c r="A21999" s="2">
        <v>540</v>
      </c>
      <c r="B21999">
        <v>24294</v>
      </c>
      <c r="C21999" s="3">
        <v>3003.3905530000002</v>
      </c>
      <c r="D21999" s="2"/>
    </row>
    <row r="22000" spans="1:4" x14ac:dyDescent="0.25">
      <c r="A22000" s="2">
        <v>540</v>
      </c>
      <c r="B22000">
        <v>24295</v>
      </c>
      <c r="C22000" s="3">
        <v>993.78823599999998</v>
      </c>
      <c r="D22000" s="2"/>
    </row>
    <row r="22001" spans="1:4" x14ac:dyDescent="0.25">
      <c r="A22001" s="2">
        <v>540</v>
      </c>
      <c r="B22001">
        <v>24296</v>
      </c>
      <c r="C22001" s="3">
        <v>3285.5312170000002</v>
      </c>
      <c r="D22001" s="2"/>
    </row>
    <row r="22002" spans="1:4" x14ac:dyDescent="0.25">
      <c r="A22002" s="2">
        <v>540</v>
      </c>
      <c r="B22002">
        <v>24297</v>
      </c>
      <c r="C22002" s="3">
        <v>442.49111699999997</v>
      </c>
      <c r="D22002" s="2"/>
    </row>
    <row r="22003" spans="1:4" x14ac:dyDescent="0.25">
      <c r="A22003" s="2">
        <v>540</v>
      </c>
      <c r="B22003">
        <v>24298</v>
      </c>
      <c r="C22003" s="3">
        <v>1265.0524600000001</v>
      </c>
      <c r="D22003" s="2"/>
    </row>
    <row r="22004" spans="1:4" x14ac:dyDescent="0.25">
      <c r="A22004" s="2">
        <v>540</v>
      </c>
      <c r="B22004">
        <v>24299</v>
      </c>
      <c r="C22004" s="3">
        <v>387.97914600000001</v>
      </c>
      <c r="D22004" s="2"/>
    </row>
    <row r="22005" spans="1:4" x14ac:dyDescent="0.25">
      <c r="A22005" s="2">
        <v>540</v>
      </c>
      <c r="B22005">
        <v>24300</v>
      </c>
      <c r="C22005" s="3">
        <v>1691.762731</v>
      </c>
      <c r="D22005" s="2"/>
    </row>
    <row r="22006" spans="1:4" x14ac:dyDescent="0.25">
      <c r="A22006" s="2">
        <v>540</v>
      </c>
      <c r="B22006">
        <v>24301</v>
      </c>
      <c r="C22006" s="3">
        <v>380.71389699999997</v>
      </c>
      <c r="D22006" s="2"/>
    </row>
    <row r="22007" spans="1:4" x14ac:dyDescent="0.25">
      <c r="A22007" s="2">
        <v>540</v>
      </c>
      <c r="B22007">
        <v>24302</v>
      </c>
      <c r="C22007" s="3">
        <v>730.37888999999996</v>
      </c>
      <c r="D22007" s="2"/>
    </row>
    <row r="22008" spans="1:4" x14ac:dyDescent="0.25">
      <c r="A22008" s="2">
        <v>540</v>
      </c>
      <c r="B22008">
        <v>24303</v>
      </c>
      <c r="C22008" s="3">
        <v>943.83324600000003</v>
      </c>
      <c r="D22008" s="2"/>
    </row>
    <row r="22009" spans="1:4" x14ac:dyDescent="0.25">
      <c r="A22009" s="2">
        <v>540</v>
      </c>
      <c r="B22009">
        <v>24304</v>
      </c>
      <c r="C22009" s="3">
        <v>12736.315295</v>
      </c>
      <c r="D22009" s="2"/>
    </row>
    <row r="22010" spans="1:4" x14ac:dyDescent="0.25">
      <c r="A22010" s="2">
        <v>540</v>
      </c>
      <c r="B22010">
        <v>24305</v>
      </c>
      <c r="C22010" s="3">
        <v>176.697067</v>
      </c>
      <c r="D22010" s="2"/>
    </row>
    <row r="22011" spans="1:4" x14ac:dyDescent="0.25">
      <c r="A22011" s="2">
        <v>540</v>
      </c>
      <c r="B22011">
        <v>24306</v>
      </c>
      <c r="C22011" s="3">
        <v>6513.4053489999997</v>
      </c>
      <c r="D22011" s="2"/>
    </row>
    <row r="22012" spans="1:4" x14ac:dyDescent="0.25">
      <c r="A22012" s="2">
        <v>540</v>
      </c>
      <c r="B22012">
        <v>24307</v>
      </c>
      <c r="C22012" s="3">
        <v>1570.93148</v>
      </c>
      <c r="D22012" s="2"/>
    </row>
    <row r="22013" spans="1:4" x14ac:dyDescent="0.25">
      <c r="A22013" s="2">
        <v>540</v>
      </c>
      <c r="B22013">
        <v>24308</v>
      </c>
      <c r="C22013" s="3">
        <v>851.36981900000001</v>
      </c>
      <c r="D22013" s="2"/>
    </row>
    <row r="22014" spans="1:4" x14ac:dyDescent="0.25">
      <c r="A22014" s="2">
        <v>540</v>
      </c>
      <c r="B22014">
        <v>24310</v>
      </c>
      <c r="C22014" s="3">
        <v>19326.360797000001</v>
      </c>
      <c r="D22014" s="2"/>
    </row>
    <row r="22015" spans="1:4" x14ac:dyDescent="0.25">
      <c r="A22015" s="2">
        <v>540</v>
      </c>
      <c r="B22015">
        <v>24311</v>
      </c>
      <c r="C22015" s="3">
        <v>2579.075605</v>
      </c>
      <c r="D22015" s="2"/>
    </row>
    <row r="22016" spans="1:4" x14ac:dyDescent="0.25">
      <c r="A22016" s="2">
        <v>540</v>
      </c>
      <c r="B22016">
        <v>24312</v>
      </c>
      <c r="C22016" s="3">
        <v>922.46248500000002</v>
      </c>
      <c r="D22016" s="2"/>
    </row>
    <row r="22017" spans="1:4" x14ac:dyDescent="0.25">
      <c r="A22017" s="2">
        <v>540</v>
      </c>
      <c r="B22017">
        <v>24314</v>
      </c>
      <c r="C22017" s="3">
        <v>2456.5991800000002</v>
      </c>
      <c r="D22017" s="2"/>
    </row>
    <row r="22018" spans="1:4" x14ac:dyDescent="0.25">
      <c r="A22018" s="2">
        <v>540</v>
      </c>
      <c r="B22018">
        <v>24315</v>
      </c>
      <c r="C22018" s="3">
        <v>4969.5996050000003</v>
      </c>
      <c r="D22018" s="2"/>
    </row>
    <row r="22019" spans="1:4" x14ac:dyDescent="0.25">
      <c r="A22019" s="2">
        <v>540</v>
      </c>
      <c r="B22019">
        <v>24316</v>
      </c>
      <c r="C22019" s="3">
        <v>1854.6358729999999</v>
      </c>
      <c r="D22019" s="2"/>
    </row>
    <row r="22020" spans="1:4" x14ac:dyDescent="0.25">
      <c r="A22020" s="2">
        <v>540</v>
      </c>
      <c r="B22020">
        <v>24317</v>
      </c>
      <c r="C22020" s="3">
        <v>3946.6513369999998</v>
      </c>
      <c r="D22020" s="2"/>
    </row>
    <row r="22021" spans="1:4" x14ac:dyDescent="0.25">
      <c r="A22021" s="2">
        <v>540</v>
      </c>
      <c r="B22021">
        <v>24318</v>
      </c>
      <c r="C22021" s="3">
        <v>898.30356800000004</v>
      </c>
      <c r="D22021" s="2"/>
    </row>
    <row r="22022" spans="1:4" x14ac:dyDescent="0.25">
      <c r="A22022" s="2">
        <v>540</v>
      </c>
      <c r="B22022">
        <v>24319</v>
      </c>
      <c r="C22022" s="3">
        <v>2113.0017069999999</v>
      </c>
      <c r="D22022" s="2"/>
    </row>
    <row r="22023" spans="1:4" x14ac:dyDescent="0.25">
      <c r="A22023" s="2">
        <v>540</v>
      </c>
      <c r="B22023">
        <v>24321</v>
      </c>
      <c r="C22023" s="3">
        <v>3091.9019680000001</v>
      </c>
      <c r="D22023" s="2"/>
    </row>
    <row r="22024" spans="1:4" x14ac:dyDescent="0.25">
      <c r="A22024" s="2">
        <v>540</v>
      </c>
      <c r="B22024">
        <v>24322</v>
      </c>
      <c r="C22024" s="3">
        <v>1869.603715</v>
      </c>
      <c r="D22024" s="2"/>
    </row>
    <row r="22025" spans="1:4" x14ac:dyDescent="0.25">
      <c r="A22025" s="2">
        <v>540</v>
      </c>
      <c r="B22025">
        <v>24323</v>
      </c>
      <c r="C22025" s="3">
        <v>5193.3842699999996</v>
      </c>
      <c r="D22025" s="2"/>
    </row>
    <row r="22026" spans="1:4" x14ac:dyDescent="0.25">
      <c r="A22026" s="2">
        <v>540</v>
      </c>
      <c r="B22026">
        <v>24324</v>
      </c>
      <c r="C22026" s="3">
        <v>1213.3824440000001</v>
      </c>
      <c r="D22026" s="2"/>
    </row>
    <row r="22027" spans="1:4" x14ac:dyDescent="0.25">
      <c r="A22027" s="2">
        <v>540</v>
      </c>
      <c r="B22027">
        <v>24325</v>
      </c>
      <c r="C22027" s="3">
        <v>6486.8220780000001</v>
      </c>
      <c r="D22027" s="2"/>
    </row>
    <row r="22028" spans="1:4" x14ac:dyDescent="0.25">
      <c r="A22028" s="2">
        <v>540</v>
      </c>
      <c r="B22028">
        <v>24326</v>
      </c>
      <c r="C22028" s="3">
        <v>750.35780799999998</v>
      </c>
      <c r="D22028" s="2"/>
    </row>
    <row r="22029" spans="1:4" x14ac:dyDescent="0.25">
      <c r="A22029" s="2">
        <v>540</v>
      </c>
      <c r="B22029">
        <v>24327</v>
      </c>
      <c r="C22029" s="3">
        <v>6466.8872620000002</v>
      </c>
      <c r="D22029" s="2"/>
    </row>
    <row r="22030" spans="1:4" x14ac:dyDescent="0.25">
      <c r="A22030" s="2">
        <v>540</v>
      </c>
      <c r="B22030">
        <v>24328</v>
      </c>
      <c r="C22030" s="3">
        <v>4959.4964200000004</v>
      </c>
      <c r="D22030" s="2"/>
    </row>
    <row r="22031" spans="1:4" x14ac:dyDescent="0.25">
      <c r="A22031" s="2">
        <v>540</v>
      </c>
      <c r="B22031">
        <v>24329</v>
      </c>
      <c r="C22031" s="3">
        <v>5712.8249889999997</v>
      </c>
      <c r="D22031" s="2"/>
    </row>
    <row r="22032" spans="1:4" x14ac:dyDescent="0.25">
      <c r="A22032" s="2">
        <v>540</v>
      </c>
      <c r="B22032">
        <v>24330</v>
      </c>
      <c r="C22032" s="3">
        <v>527.36862900000006</v>
      </c>
      <c r="D22032" s="2"/>
    </row>
    <row r="22033" spans="1:4" x14ac:dyDescent="0.25">
      <c r="A22033" s="2">
        <v>540</v>
      </c>
      <c r="B22033">
        <v>24331</v>
      </c>
      <c r="C22033" s="3">
        <v>500.03362600000003</v>
      </c>
      <c r="D22033" s="2"/>
    </row>
    <row r="22034" spans="1:4" x14ac:dyDescent="0.25">
      <c r="A22034" s="2">
        <v>540</v>
      </c>
      <c r="B22034">
        <v>24332</v>
      </c>
      <c r="C22034" s="3">
        <v>2062.4713019999999</v>
      </c>
      <c r="D22034" s="2"/>
    </row>
    <row r="22035" spans="1:4" x14ac:dyDescent="0.25">
      <c r="A22035" s="2">
        <v>540</v>
      </c>
      <c r="B22035">
        <v>24333</v>
      </c>
      <c r="C22035" s="3">
        <v>1698.329653</v>
      </c>
      <c r="D22035" s="2"/>
    </row>
    <row r="22036" spans="1:4" x14ac:dyDescent="0.25">
      <c r="A22036" s="2">
        <v>540</v>
      </c>
      <c r="B22036">
        <v>24334</v>
      </c>
      <c r="C22036" s="3">
        <v>4456.611457</v>
      </c>
      <c r="D22036" s="2"/>
    </row>
    <row r="22037" spans="1:4" x14ac:dyDescent="0.25">
      <c r="A22037" s="2">
        <v>540</v>
      </c>
      <c r="B22037">
        <v>24335</v>
      </c>
      <c r="C22037" s="3">
        <v>2537.8514319999999</v>
      </c>
      <c r="D22037" s="2"/>
    </row>
    <row r="22038" spans="1:4" x14ac:dyDescent="0.25">
      <c r="A22038" s="2">
        <v>540</v>
      </c>
      <c r="B22038">
        <v>24336</v>
      </c>
      <c r="C22038" s="3">
        <v>1385.1570979999999</v>
      </c>
      <c r="D22038" s="2"/>
    </row>
    <row r="22039" spans="1:4" x14ac:dyDescent="0.25">
      <c r="A22039" s="2">
        <v>540</v>
      </c>
      <c r="B22039">
        <v>24337</v>
      </c>
      <c r="C22039" s="3">
        <v>812.31255799999997</v>
      </c>
      <c r="D22039" s="2"/>
    </row>
    <row r="22040" spans="1:4" x14ac:dyDescent="0.25">
      <c r="A22040" s="2">
        <v>540</v>
      </c>
      <c r="B22040">
        <v>24338</v>
      </c>
      <c r="C22040" s="3">
        <v>2407.1837909999999</v>
      </c>
      <c r="D22040" s="2"/>
    </row>
    <row r="22041" spans="1:4" x14ac:dyDescent="0.25">
      <c r="A22041" s="2">
        <v>540</v>
      </c>
      <c r="B22041">
        <v>24339</v>
      </c>
      <c r="C22041" s="3">
        <v>1092.817372</v>
      </c>
      <c r="D22041" s="2"/>
    </row>
    <row r="22042" spans="1:4" x14ac:dyDescent="0.25">
      <c r="A22042" s="2">
        <v>540</v>
      </c>
      <c r="B22042">
        <v>24340</v>
      </c>
      <c r="C22042" s="3">
        <v>545.63676899999996</v>
      </c>
      <c r="D22042" s="2"/>
    </row>
    <row r="22043" spans="1:4" x14ac:dyDescent="0.25">
      <c r="A22043" s="2">
        <v>540</v>
      </c>
      <c r="B22043">
        <v>24341</v>
      </c>
      <c r="C22043" s="3">
        <v>521.21436400000005</v>
      </c>
      <c r="D22043" s="2"/>
    </row>
    <row r="22044" spans="1:4" x14ac:dyDescent="0.25">
      <c r="A22044" s="2">
        <v>540</v>
      </c>
      <c r="B22044">
        <v>24342</v>
      </c>
      <c r="C22044" s="3">
        <v>1031.7772210000001</v>
      </c>
      <c r="D22044" s="2"/>
    </row>
    <row r="22045" spans="1:4" x14ac:dyDescent="0.25">
      <c r="A22045" s="2">
        <v>540</v>
      </c>
      <c r="B22045">
        <v>24343</v>
      </c>
      <c r="C22045" s="3">
        <v>4860.8742339999999</v>
      </c>
      <c r="D22045" s="2"/>
    </row>
    <row r="22046" spans="1:4" x14ac:dyDescent="0.25">
      <c r="A22046" s="2">
        <v>540</v>
      </c>
      <c r="B22046">
        <v>24344</v>
      </c>
      <c r="C22046" s="3">
        <v>1934.2272069999999</v>
      </c>
      <c r="D22046" s="2"/>
    </row>
    <row r="22047" spans="1:4" x14ac:dyDescent="0.25">
      <c r="A22047" s="2">
        <v>540</v>
      </c>
      <c r="B22047">
        <v>24345</v>
      </c>
      <c r="C22047" s="3">
        <v>2118.6212879999998</v>
      </c>
      <c r="D22047" s="2"/>
    </row>
    <row r="22048" spans="1:4" x14ac:dyDescent="0.25">
      <c r="A22048" s="2">
        <v>540</v>
      </c>
      <c r="B22048">
        <v>24347</v>
      </c>
      <c r="C22048" s="3">
        <v>2445.7264230000001</v>
      </c>
      <c r="D22048" s="2"/>
    </row>
    <row r="22049" spans="1:4" x14ac:dyDescent="0.25">
      <c r="A22049" s="2">
        <v>540</v>
      </c>
      <c r="B22049">
        <v>24348</v>
      </c>
      <c r="C22049" s="3">
        <v>1028.5100829999999</v>
      </c>
      <c r="D22049" s="2"/>
    </row>
    <row r="22050" spans="1:4" x14ac:dyDescent="0.25">
      <c r="A22050" s="2">
        <v>540</v>
      </c>
      <c r="B22050">
        <v>24349</v>
      </c>
      <c r="C22050" s="3">
        <v>6229.7212849999996</v>
      </c>
      <c r="D22050" s="2"/>
    </row>
    <row r="22051" spans="1:4" x14ac:dyDescent="0.25">
      <c r="A22051" s="2">
        <v>540</v>
      </c>
      <c r="B22051">
        <v>24350</v>
      </c>
      <c r="C22051" s="3">
        <v>10292.723189</v>
      </c>
      <c r="D22051" s="2"/>
    </row>
    <row r="22052" spans="1:4" x14ac:dyDescent="0.25">
      <c r="A22052" s="2">
        <v>540</v>
      </c>
      <c r="B22052">
        <v>24351</v>
      </c>
      <c r="C22052" s="3">
        <v>2003.9976549999999</v>
      </c>
      <c r="D22052" s="2"/>
    </row>
    <row r="22053" spans="1:4" x14ac:dyDescent="0.25">
      <c r="A22053" s="2">
        <v>540</v>
      </c>
      <c r="B22053">
        <v>24352</v>
      </c>
      <c r="C22053" s="3">
        <v>3967.4000609999998</v>
      </c>
      <c r="D22053" s="2"/>
    </row>
    <row r="22054" spans="1:4" x14ac:dyDescent="0.25">
      <c r="A22054" s="2">
        <v>540</v>
      </c>
      <c r="B22054">
        <v>24353</v>
      </c>
      <c r="C22054" s="3">
        <v>4934.3960360000001</v>
      </c>
      <c r="D22054" s="2"/>
    </row>
    <row r="22055" spans="1:4" x14ac:dyDescent="0.25">
      <c r="A22055" s="2">
        <v>540</v>
      </c>
      <c r="B22055">
        <v>24354</v>
      </c>
      <c r="C22055" s="3">
        <v>4049.8334460000001</v>
      </c>
      <c r="D22055" s="2"/>
    </row>
    <row r="22056" spans="1:4" x14ac:dyDescent="0.25">
      <c r="A22056" s="2">
        <v>540</v>
      </c>
      <c r="B22056">
        <v>24355</v>
      </c>
      <c r="C22056" s="3">
        <v>736.73460399999999</v>
      </c>
      <c r="D22056" s="2"/>
    </row>
    <row r="22057" spans="1:4" x14ac:dyDescent="0.25">
      <c r="A22057" s="2">
        <v>540</v>
      </c>
      <c r="B22057">
        <v>24356</v>
      </c>
      <c r="C22057" s="3">
        <v>2798.5357490000001</v>
      </c>
      <c r="D22057" s="2"/>
    </row>
    <row r="22058" spans="1:4" x14ac:dyDescent="0.25">
      <c r="A22058" s="2">
        <v>540</v>
      </c>
      <c r="B22058">
        <v>24357</v>
      </c>
      <c r="C22058" s="3">
        <v>2273.589817</v>
      </c>
      <c r="D22058" s="2"/>
    </row>
    <row r="22059" spans="1:4" x14ac:dyDescent="0.25">
      <c r="A22059" s="2">
        <v>540</v>
      </c>
      <c r="B22059">
        <v>24358</v>
      </c>
      <c r="C22059" s="3">
        <v>1720.73172</v>
      </c>
      <c r="D22059" s="2"/>
    </row>
    <row r="22060" spans="1:4" x14ac:dyDescent="0.25">
      <c r="A22060" s="2">
        <v>540</v>
      </c>
      <c r="B22060">
        <v>24359</v>
      </c>
      <c r="C22060" s="3">
        <v>429.74520999999999</v>
      </c>
      <c r="D22060" s="2"/>
    </row>
    <row r="22061" spans="1:4" x14ac:dyDescent="0.25">
      <c r="A22061" s="2">
        <v>540</v>
      </c>
      <c r="B22061">
        <v>24361</v>
      </c>
      <c r="C22061" s="3">
        <v>845.86302799999999</v>
      </c>
      <c r="D22061" s="2"/>
    </row>
    <row r="22062" spans="1:4" x14ac:dyDescent="0.25">
      <c r="A22062" s="2">
        <v>540</v>
      </c>
      <c r="B22062">
        <v>24362</v>
      </c>
      <c r="C22062" s="3">
        <v>2409.1156500000002</v>
      </c>
      <c r="D22062" s="2"/>
    </row>
    <row r="22063" spans="1:4" x14ac:dyDescent="0.25">
      <c r="A22063" s="2">
        <v>540</v>
      </c>
      <c r="B22063">
        <v>24367</v>
      </c>
      <c r="C22063" s="3">
        <v>994.85067100000003</v>
      </c>
      <c r="D22063" s="2"/>
    </row>
    <row r="22064" spans="1:4" x14ac:dyDescent="0.25">
      <c r="A22064" s="2">
        <v>540</v>
      </c>
      <c r="B22064">
        <v>24368</v>
      </c>
      <c r="C22064" s="3">
        <v>158.077179</v>
      </c>
      <c r="D22064" s="2"/>
    </row>
    <row r="22065" spans="1:4" x14ac:dyDescent="0.25">
      <c r="A22065" s="2">
        <v>540</v>
      </c>
      <c r="B22065">
        <v>24369</v>
      </c>
      <c r="C22065" s="3">
        <v>49.756051999999997</v>
      </c>
      <c r="D22065" s="2"/>
    </row>
    <row r="22066" spans="1:4" x14ac:dyDescent="0.25">
      <c r="A22066" s="2">
        <v>540</v>
      </c>
      <c r="B22066">
        <v>24371</v>
      </c>
      <c r="C22066" s="3">
        <v>3430.6051790000001</v>
      </c>
      <c r="D22066" s="2"/>
    </row>
    <row r="22067" spans="1:4" x14ac:dyDescent="0.25">
      <c r="A22067" s="2">
        <v>540</v>
      </c>
      <c r="B22067">
        <v>24372</v>
      </c>
      <c r="C22067" s="3">
        <v>2146.1652880000001</v>
      </c>
      <c r="D22067" s="2"/>
    </row>
    <row r="22068" spans="1:4" x14ac:dyDescent="0.25">
      <c r="A22068" s="2">
        <v>540</v>
      </c>
      <c r="B22068">
        <v>24373</v>
      </c>
      <c r="C22068" s="3">
        <v>1771.9182579999999</v>
      </c>
      <c r="D22068" s="2"/>
    </row>
    <row r="22069" spans="1:4" x14ac:dyDescent="0.25">
      <c r="A22069" s="2">
        <v>540</v>
      </c>
      <c r="B22069">
        <v>24374</v>
      </c>
      <c r="C22069" s="3">
        <v>3691.9919599999998</v>
      </c>
      <c r="D22069" s="2"/>
    </row>
    <row r="22070" spans="1:4" x14ac:dyDescent="0.25">
      <c r="A22070" s="2">
        <v>540</v>
      </c>
      <c r="B22070">
        <v>24375</v>
      </c>
      <c r="C22070" s="3">
        <v>1783.5231779999999</v>
      </c>
      <c r="D22070" s="2"/>
    </row>
    <row r="22071" spans="1:4" x14ac:dyDescent="0.25">
      <c r="A22071" s="2">
        <v>540</v>
      </c>
      <c r="B22071">
        <v>24376</v>
      </c>
      <c r="C22071" s="3">
        <v>3101.877399</v>
      </c>
      <c r="D22071" s="2"/>
    </row>
    <row r="22072" spans="1:4" x14ac:dyDescent="0.25">
      <c r="A22072" s="2">
        <v>540</v>
      </c>
      <c r="B22072">
        <v>24377</v>
      </c>
      <c r="C22072" s="3">
        <v>12210.579228000001</v>
      </c>
      <c r="D22072" s="2"/>
    </row>
    <row r="22073" spans="1:4" x14ac:dyDescent="0.25">
      <c r="A22073" s="2">
        <v>540</v>
      </c>
      <c r="B22073">
        <v>24379</v>
      </c>
      <c r="C22073" s="3">
        <v>9787.0631020000001</v>
      </c>
      <c r="D22073" s="2"/>
    </row>
    <row r="22074" spans="1:4" x14ac:dyDescent="0.25">
      <c r="A22074" s="2">
        <v>540</v>
      </c>
      <c r="B22074">
        <v>24380</v>
      </c>
      <c r="C22074" s="3">
        <v>3464.2734719999999</v>
      </c>
      <c r="D22074" s="2"/>
    </row>
    <row r="22075" spans="1:4" x14ac:dyDescent="0.25">
      <c r="A22075" s="2">
        <v>540</v>
      </c>
      <c r="B22075">
        <v>24381</v>
      </c>
      <c r="C22075" s="3">
        <v>1727.075376</v>
      </c>
      <c r="D22075" s="2"/>
    </row>
    <row r="22076" spans="1:4" x14ac:dyDescent="0.25">
      <c r="A22076" s="2">
        <v>540</v>
      </c>
      <c r="B22076">
        <v>24382</v>
      </c>
      <c r="C22076" s="3">
        <v>1065.405542</v>
      </c>
      <c r="D22076" s="2"/>
    </row>
    <row r="22077" spans="1:4" x14ac:dyDescent="0.25">
      <c r="A22077" s="2">
        <v>540</v>
      </c>
      <c r="B22077">
        <v>24383</v>
      </c>
      <c r="C22077" s="3">
        <v>4201.7872809999999</v>
      </c>
      <c r="D22077" s="2"/>
    </row>
    <row r="22078" spans="1:4" x14ac:dyDescent="0.25">
      <c r="A22078" s="2">
        <v>540</v>
      </c>
      <c r="B22078">
        <v>24384</v>
      </c>
      <c r="C22078" s="3">
        <v>2803.1301159999998</v>
      </c>
      <c r="D22078" s="2"/>
    </row>
    <row r="22079" spans="1:4" x14ac:dyDescent="0.25">
      <c r="A22079" s="2">
        <v>540</v>
      </c>
      <c r="B22079">
        <v>24385</v>
      </c>
      <c r="C22079" s="3">
        <v>20112.980766000001</v>
      </c>
      <c r="D22079" s="2"/>
    </row>
    <row r="22080" spans="1:4" x14ac:dyDescent="0.25">
      <c r="A22080" s="2">
        <v>540</v>
      </c>
      <c r="B22080">
        <v>24386</v>
      </c>
      <c r="C22080" s="3">
        <v>2142.1947319999999</v>
      </c>
      <c r="D22080" s="2"/>
    </row>
    <row r="22081" spans="1:4" x14ac:dyDescent="0.25">
      <c r="A22081" s="2">
        <v>540</v>
      </c>
      <c r="B22081">
        <v>24387</v>
      </c>
      <c r="C22081" s="3">
        <v>1715.5927429999999</v>
      </c>
      <c r="D22081" s="2"/>
    </row>
    <row r="22082" spans="1:4" x14ac:dyDescent="0.25">
      <c r="A22082" s="2">
        <v>540</v>
      </c>
      <c r="B22082">
        <v>24388</v>
      </c>
      <c r="C22082" s="3">
        <v>1583.4228210000001</v>
      </c>
      <c r="D22082" s="2"/>
    </row>
    <row r="22083" spans="1:4" x14ac:dyDescent="0.25">
      <c r="A22083" s="2">
        <v>540</v>
      </c>
      <c r="B22083">
        <v>24389</v>
      </c>
      <c r="C22083" s="3">
        <v>3641.993418</v>
      </c>
      <c r="D22083" s="2"/>
    </row>
    <row r="22084" spans="1:4" x14ac:dyDescent="0.25">
      <c r="A22084" s="2">
        <v>540</v>
      </c>
      <c r="B22084">
        <v>24390</v>
      </c>
      <c r="C22084" s="3">
        <v>1711.7385200000001</v>
      </c>
      <c r="D22084" s="2"/>
    </row>
    <row r="22085" spans="1:4" x14ac:dyDescent="0.25">
      <c r="A22085" s="2">
        <v>540</v>
      </c>
      <c r="B22085">
        <v>24391</v>
      </c>
      <c r="C22085" s="3">
        <v>287.91355499999997</v>
      </c>
      <c r="D22085" s="2"/>
    </row>
    <row r="22086" spans="1:4" x14ac:dyDescent="0.25">
      <c r="A22086" s="2">
        <v>540</v>
      </c>
      <c r="B22086">
        <v>24392</v>
      </c>
      <c r="C22086" s="3">
        <v>1588.275676</v>
      </c>
      <c r="D22086" s="2"/>
    </row>
    <row r="22087" spans="1:4" x14ac:dyDescent="0.25">
      <c r="A22087" s="2">
        <v>540</v>
      </c>
      <c r="B22087">
        <v>24393</v>
      </c>
      <c r="C22087" s="3">
        <v>115.014105</v>
      </c>
      <c r="D22087" s="2"/>
    </row>
    <row r="22088" spans="1:4" x14ac:dyDescent="0.25">
      <c r="A22088" s="2">
        <v>540</v>
      </c>
      <c r="B22088">
        <v>24395</v>
      </c>
      <c r="C22088" s="3">
        <v>4730.2334799999999</v>
      </c>
      <c r="D22088" s="2"/>
    </row>
    <row r="22089" spans="1:4" x14ac:dyDescent="0.25">
      <c r="A22089" s="2">
        <v>540</v>
      </c>
      <c r="B22089">
        <v>24398</v>
      </c>
      <c r="C22089" s="3">
        <v>9386.1652570000006</v>
      </c>
      <c r="D22089" s="2"/>
    </row>
    <row r="22090" spans="1:4" x14ac:dyDescent="0.25">
      <c r="A22090" s="2">
        <v>540</v>
      </c>
      <c r="B22090">
        <v>24400</v>
      </c>
      <c r="C22090" s="3">
        <v>1377.013717</v>
      </c>
      <c r="D22090" s="2"/>
    </row>
    <row r="22091" spans="1:4" x14ac:dyDescent="0.25">
      <c r="A22091" s="2">
        <v>540</v>
      </c>
      <c r="B22091">
        <v>24401</v>
      </c>
      <c r="C22091" s="3">
        <v>2911.026171</v>
      </c>
      <c r="D22091" s="2"/>
    </row>
    <row r="22092" spans="1:4" x14ac:dyDescent="0.25">
      <c r="A22092" s="2">
        <v>540</v>
      </c>
      <c r="B22092">
        <v>24402</v>
      </c>
      <c r="C22092" s="3">
        <v>6457.1704639999998</v>
      </c>
      <c r="D22092" s="2"/>
    </row>
    <row r="22093" spans="1:4" x14ac:dyDescent="0.25">
      <c r="A22093" s="2">
        <v>540</v>
      </c>
      <c r="B22093">
        <v>24403</v>
      </c>
      <c r="C22093" s="3">
        <v>1107.3033700000001</v>
      </c>
      <c r="D22093" s="2"/>
    </row>
    <row r="22094" spans="1:4" x14ac:dyDescent="0.25">
      <c r="A22094" s="2">
        <v>540</v>
      </c>
      <c r="B22094">
        <v>24404</v>
      </c>
      <c r="C22094" s="3">
        <v>1593.4269919999999</v>
      </c>
      <c r="D22094" s="2"/>
    </row>
    <row r="22095" spans="1:4" x14ac:dyDescent="0.25">
      <c r="A22095" s="2">
        <v>540</v>
      </c>
      <c r="B22095">
        <v>24405</v>
      </c>
      <c r="C22095" s="3">
        <v>808.122882</v>
      </c>
      <c r="D22095" s="2"/>
    </row>
    <row r="22096" spans="1:4" x14ac:dyDescent="0.25">
      <c r="A22096" s="2">
        <v>540</v>
      </c>
      <c r="B22096">
        <v>24406</v>
      </c>
      <c r="C22096" s="3">
        <v>521.43316200000004</v>
      </c>
      <c r="D22096" s="2"/>
    </row>
    <row r="22097" spans="1:4" x14ac:dyDescent="0.25">
      <c r="A22097" s="2">
        <v>540</v>
      </c>
      <c r="B22097">
        <v>24407</v>
      </c>
      <c r="C22097" s="3">
        <v>2499.920948</v>
      </c>
      <c r="D22097" s="2"/>
    </row>
    <row r="22098" spans="1:4" x14ac:dyDescent="0.25">
      <c r="A22098" s="2">
        <v>540</v>
      </c>
      <c r="B22098">
        <v>24408</v>
      </c>
      <c r="C22098" s="3">
        <v>2266.0812390000001</v>
      </c>
      <c r="D22098" s="2"/>
    </row>
    <row r="22099" spans="1:4" x14ac:dyDescent="0.25">
      <c r="A22099" s="2">
        <v>540</v>
      </c>
      <c r="B22099">
        <v>24409</v>
      </c>
      <c r="C22099" s="3">
        <v>6725.9188770000001</v>
      </c>
      <c r="D22099" s="2"/>
    </row>
    <row r="22100" spans="1:4" x14ac:dyDescent="0.25">
      <c r="A22100" s="2">
        <v>540</v>
      </c>
      <c r="B22100">
        <v>24410</v>
      </c>
      <c r="C22100" s="3">
        <v>351.14776000000001</v>
      </c>
      <c r="D22100" s="2"/>
    </row>
    <row r="22101" spans="1:4" x14ac:dyDescent="0.25">
      <c r="A22101" s="2">
        <v>540</v>
      </c>
      <c r="B22101">
        <v>24411</v>
      </c>
      <c r="C22101" s="3">
        <v>187.096666</v>
      </c>
      <c r="D22101" s="2"/>
    </row>
    <row r="22102" spans="1:4" x14ac:dyDescent="0.25">
      <c r="A22102" s="2">
        <v>540</v>
      </c>
      <c r="B22102">
        <v>24413</v>
      </c>
      <c r="C22102" s="3">
        <v>571.21466899999996</v>
      </c>
      <c r="D22102" s="2"/>
    </row>
    <row r="22103" spans="1:4" x14ac:dyDescent="0.25">
      <c r="A22103" s="2">
        <v>540</v>
      </c>
      <c r="B22103">
        <v>24415</v>
      </c>
      <c r="C22103" s="3">
        <v>5092.1335250000002</v>
      </c>
      <c r="D22103" s="2"/>
    </row>
    <row r="22104" spans="1:4" x14ac:dyDescent="0.25">
      <c r="A22104" s="2">
        <v>540</v>
      </c>
      <c r="B22104">
        <v>24416</v>
      </c>
      <c r="C22104" s="3">
        <v>2409.6771100000001</v>
      </c>
      <c r="D22104" s="2"/>
    </row>
    <row r="22105" spans="1:4" x14ac:dyDescent="0.25">
      <c r="A22105" s="2">
        <v>540</v>
      </c>
      <c r="B22105">
        <v>24417</v>
      </c>
      <c r="C22105" s="3">
        <v>145.100472</v>
      </c>
      <c r="D22105" s="2"/>
    </row>
    <row r="22106" spans="1:4" x14ac:dyDescent="0.25">
      <c r="A22106" s="2">
        <v>540</v>
      </c>
      <c r="B22106">
        <v>24418</v>
      </c>
      <c r="C22106" s="3">
        <v>1711.3609819999999</v>
      </c>
      <c r="D22106" s="2"/>
    </row>
    <row r="22107" spans="1:4" x14ac:dyDescent="0.25">
      <c r="A22107" s="2">
        <v>540</v>
      </c>
      <c r="B22107">
        <v>24419</v>
      </c>
      <c r="C22107" s="3">
        <v>1015.194193</v>
      </c>
      <c r="D22107" s="2"/>
    </row>
    <row r="22108" spans="1:4" x14ac:dyDescent="0.25">
      <c r="A22108" s="2">
        <v>540</v>
      </c>
      <c r="B22108">
        <v>24421</v>
      </c>
      <c r="C22108" s="3">
        <v>886.52093100000002</v>
      </c>
      <c r="D22108" s="2"/>
    </row>
    <row r="22109" spans="1:4" x14ac:dyDescent="0.25">
      <c r="A22109" s="2">
        <v>540</v>
      </c>
      <c r="B22109">
        <v>24422</v>
      </c>
      <c r="C22109" s="3">
        <v>7113.8909809999996</v>
      </c>
      <c r="D22109" s="2"/>
    </row>
    <row r="22110" spans="1:4" x14ac:dyDescent="0.25">
      <c r="A22110" s="2">
        <v>540</v>
      </c>
      <c r="B22110">
        <v>24423</v>
      </c>
      <c r="C22110" s="3">
        <v>3306.5844830000001</v>
      </c>
      <c r="D22110" s="2"/>
    </row>
    <row r="22111" spans="1:4" x14ac:dyDescent="0.25">
      <c r="A22111" s="2">
        <v>540</v>
      </c>
      <c r="B22111">
        <v>24424</v>
      </c>
      <c r="C22111" s="3">
        <v>11955.126061999999</v>
      </c>
      <c r="D22111" s="2"/>
    </row>
    <row r="22112" spans="1:4" x14ac:dyDescent="0.25">
      <c r="A22112" s="2">
        <v>540</v>
      </c>
      <c r="B22112">
        <v>24425</v>
      </c>
      <c r="C22112" s="3">
        <v>3298.0624830000002</v>
      </c>
      <c r="D22112" s="2"/>
    </row>
    <row r="22113" spans="1:4" x14ac:dyDescent="0.25">
      <c r="A22113" s="2">
        <v>540</v>
      </c>
      <c r="B22113">
        <v>24427</v>
      </c>
      <c r="C22113" s="3">
        <v>11562.581569332</v>
      </c>
      <c r="D22113" s="2"/>
    </row>
    <row r="22114" spans="1:4" x14ac:dyDescent="0.25">
      <c r="A22114" s="2">
        <v>540</v>
      </c>
      <c r="B22114">
        <v>24428</v>
      </c>
      <c r="C22114" s="3">
        <v>292.12516299999999</v>
      </c>
      <c r="D22114" s="2"/>
    </row>
    <row r="22115" spans="1:4" x14ac:dyDescent="0.25">
      <c r="A22115" s="2">
        <v>540</v>
      </c>
      <c r="B22115">
        <v>24429</v>
      </c>
      <c r="C22115" s="3">
        <v>2225.7623090000002</v>
      </c>
      <c r="D22115" s="2"/>
    </row>
    <row r="22116" spans="1:4" x14ac:dyDescent="0.25">
      <c r="A22116" s="2">
        <v>540</v>
      </c>
      <c r="B22116">
        <v>24430</v>
      </c>
      <c r="C22116" s="3">
        <v>6899.786795</v>
      </c>
      <c r="D22116" s="2"/>
    </row>
    <row r="22117" spans="1:4" x14ac:dyDescent="0.25">
      <c r="A22117" s="2">
        <v>540</v>
      </c>
      <c r="B22117">
        <v>24431</v>
      </c>
      <c r="C22117" s="3">
        <v>140.35894099999999</v>
      </c>
      <c r="D22117" s="2"/>
    </row>
    <row r="22118" spans="1:4" x14ac:dyDescent="0.25">
      <c r="A22118" s="2">
        <v>540</v>
      </c>
      <c r="B22118">
        <v>24432</v>
      </c>
      <c r="C22118" s="3">
        <v>865.92275800000004</v>
      </c>
      <c r="D22118" s="2"/>
    </row>
    <row r="22119" spans="1:4" x14ac:dyDescent="0.25">
      <c r="A22119" s="2">
        <v>540</v>
      </c>
      <c r="B22119">
        <v>24433</v>
      </c>
      <c r="C22119" s="3">
        <v>1462.8593579999999</v>
      </c>
      <c r="D22119" s="2"/>
    </row>
    <row r="22120" spans="1:4" x14ac:dyDescent="0.25">
      <c r="A22120" s="2">
        <v>540</v>
      </c>
      <c r="B22120">
        <v>24434</v>
      </c>
      <c r="C22120" s="3">
        <v>3332.4703519999998</v>
      </c>
      <c r="D22120" s="2"/>
    </row>
    <row r="22121" spans="1:4" x14ac:dyDescent="0.25">
      <c r="A22121" s="2">
        <v>540</v>
      </c>
      <c r="B22121">
        <v>24435</v>
      </c>
      <c r="C22121" s="3">
        <v>305.51028500000001</v>
      </c>
      <c r="D22121" s="2"/>
    </row>
    <row r="22122" spans="1:4" x14ac:dyDescent="0.25">
      <c r="A22122" s="2">
        <v>540</v>
      </c>
      <c r="B22122">
        <v>24436</v>
      </c>
      <c r="C22122" s="3">
        <v>4032.5875209999999</v>
      </c>
      <c r="D22122" s="2"/>
    </row>
    <row r="22123" spans="1:4" x14ac:dyDescent="0.25">
      <c r="A22123" s="2">
        <v>540</v>
      </c>
      <c r="B22123">
        <v>24437</v>
      </c>
      <c r="C22123" s="3">
        <v>2067.3781770000001</v>
      </c>
      <c r="D22123" s="2"/>
    </row>
    <row r="22124" spans="1:4" x14ac:dyDescent="0.25">
      <c r="A22124" s="2">
        <v>540</v>
      </c>
      <c r="B22124">
        <v>24439</v>
      </c>
      <c r="C22124" s="3">
        <v>4110.7937769999999</v>
      </c>
      <c r="D22124" s="2"/>
    </row>
    <row r="22125" spans="1:4" x14ac:dyDescent="0.25">
      <c r="A22125" s="2">
        <v>540</v>
      </c>
      <c r="B22125">
        <v>24442</v>
      </c>
      <c r="C22125" s="3">
        <v>3873.1713709999999</v>
      </c>
      <c r="D22125" s="2"/>
    </row>
    <row r="22126" spans="1:4" x14ac:dyDescent="0.25">
      <c r="A22126" s="2">
        <v>540</v>
      </c>
      <c r="B22126">
        <v>24443</v>
      </c>
      <c r="C22126" s="3">
        <v>16.598801999999999</v>
      </c>
      <c r="D22126" s="2"/>
    </row>
    <row r="22127" spans="1:4" x14ac:dyDescent="0.25">
      <c r="A22127" s="2">
        <v>540</v>
      </c>
      <c r="B22127">
        <v>24444</v>
      </c>
      <c r="C22127" s="3">
        <v>1324.407093</v>
      </c>
      <c r="D22127" s="2"/>
    </row>
    <row r="22128" spans="1:4" x14ac:dyDescent="0.25">
      <c r="A22128" s="2">
        <v>540</v>
      </c>
      <c r="B22128">
        <v>24447</v>
      </c>
      <c r="C22128" s="3">
        <v>1198.268157</v>
      </c>
      <c r="D22128" s="2"/>
    </row>
    <row r="22129" spans="1:4" x14ac:dyDescent="0.25">
      <c r="A22129" s="2">
        <v>540</v>
      </c>
      <c r="B22129">
        <v>24448</v>
      </c>
      <c r="C22129" s="3">
        <v>679.78938300000004</v>
      </c>
      <c r="D22129" s="2"/>
    </row>
    <row r="22130" spans="1:4" x14ac:dyDescent="0.25">
      <c r="A22130" s="2">
        <v>540</v>
      </c>
      <c r="B22130">
        <v>24449</v>
      </c>
      <c r="C22130" s="3">
        <v>4705.8607679999996</v>
      </c>
      <c r="D22130" s="2"/>
    </row>
    <row r="22131" spans="1:4" x14ac:dyDescent="0.25">
      <c r="A22131" s="2">
        <v>540</v>
      </c>
      <c r="B22131">
        <v>24450</v>
      </c>
      <c r="C22131" s="3">
        <v>4372.7839590000003</v>
      </c>
      <c r="D22131" s="2"/>
    </row>
    <row r="22132" spans="1:4" x14ac:dyDescent="0.25">
      <c r="A22132" s="2">
        <v>540</v>
      </c>
      <c r="B22132">
        <v>24451</v>
      </c>
      <c r="C22132" s="3">
        <v>2930.0546089999998</v>
      </c>
      <c r="D22132" s="2"/>
    </row>
    <row r="22133" spans="1:4" x14ac:dyDescent="0.25">
      <c r="A22133" s="2">
        <v>540</v>
      </c>
      <c r="B22133">
        <v>24452</v>
      </c>
      <c r="C22133" s="3">
        <v>603.94436800000005</v>
      </c>
      <c r="D22133" s="2"/>
    </row>
    <row r="22134" spans="1:4" x14ac:dyDescent="0.25">
      <c r="A22134" s="2">
        <v>540</v>
      </c>
      <c r="B22134">
        <v>24453</v>
      </c>
      <c r="C22134" s="3">
        <v>1773.4883259999999</v>
      </c>
      <c r="D22134" s="2"/>
    </row>
    <row r="22135" spans="1:4" x14ac:dyDescent="0.25">
      <c r="A22135" s="2">
        <v>540</v>
      </c>
      <c r="B22135">
        <v>24454</v>
      </c>
      <c r="C22135" s="3">
        <v>451.00437899999997</v>
      </c>
      <c r="D22135" s="2"/>
    </row>
    <row r="22136" spans="1:4" x14ac:dyDescent="0.25">
      <c r="A22136" s="2">
        <v>540</v>
      </c>
      <c r="B22136">
        <v>24455</v>
      </c>
      <c r="C22136" s="3">
        <v>3887.5227759999998</v>
      </c>
      <c r="D22136" s="2"/>
    </row>
    <row r="22137" spans="1:4" x14ac:dyDescent="0.25">
      <c r="A22137" s="2">
        <v>540</v>
      </c>
      <c r="B22137">
        <v>24456</v>
      </c>
      <c r="C22137" s="3">
        <v>1242.6076129999999</v>
      </c>
      <c r="D22137" s="2"/>
    </row>
    <row r="22138" spans="1:4" x14ac:dyDescent="0.25">
      <c r="A22138" s="2">
        <v>540</v>
      </c>
      <c r="B22138">
        <v>24457</v>
      </c>
      <c r="C22138" s="3">
        <v>2933.484551</v>
      </c>
      <c r="D22138" s="2"/>
    </row>
    <row r="22139" spans="1:4" x14ac:dyDescent="0.25">
      <c r="A22139" s="2">
        <v>540</v>
      </c>
      <c r="B22139">
        <v>24459</v>
      </c>
      <c r="C22139" s="3">
        <v>342.93700799999999</v>
      </c>
      <c r="D22139" s="2"/>
    </row>
    <row r="22140" spans="1:4" x14ac:dyDescent="0.25">
      <c r="A22140" s="2">
        <v>540</v>
      </c>
      <c r="B22140">
        <v>24460</v>
      </c>
      <c r="C22140" s="3">
        <v>816.71080300000006</v>
      </c>
      <c r="D22140" s="2"/>
    </row>
    <row r="22141" spans="1:4" x14ac:dyDescent="0.25">
      <c r="A22141" s="2">
        <v>540</v>
      </c>
      <c r="B22141">
        <v>24461</v>
      </c>
      <c r="C22141" s="3">
        <v>3131.4497150000002</v>
      </c>
      <c r="D22141" s="2"/>
    </row>
    <row r="22142" spans="1:4" x14ac:dyDescent="0.25">
      <c r="A22142" s="2">
        <v>540</v>
      </c>
      <c r="B22142">
        <v>24462</v>
      </c>
      <c r="C22142" s="3">
        <v>9745.6766759999991</v>
      </c>
      <c r="D22142" s="2"/>
    </row>
    <row r="22143" spans="1:4" x14ac:dyDescent="0.25">
      <c r="A22143" s="2">
        <v>540</v>
      </c>
      <c r="B22143">
        <v>24463</v>
      </c>
      <c r="C22143" s="3">
        <v>2284.4441470000002</v>
      </c>
      <c r="D22143" s="2"/>
    </row>
    <row r="22144" spans="1:4" x14ac:dyDescent="0.25">
      <c r="A22144" s="2">
        <v>540</v>
      </c>
      <c r="B22144">
        <v>24465</v>
      </c>
      <c r="C22144" s="3">
        <v>5190.0858049999997</v>
      </c>
      <c r="D22144" s="2"/>
    </row>
    <row r="22145" spans="1:4" x14ac:dyDescent="0.25">
      <c r="A22145" s="2">
        <v>540</v>
      </c>
      <c r="B22145">
        <v>24466</v>
      </c>
      <c r="C22145" s="3">
        <v>2764.8848039999998</v>
      </c>
      <c r="D22145" s="2"/>
    </row>
    <row r="22146" spans="1:4" x14ac:dyDescent="0.25">
      <c r="A22146" s="2">
        <v>540</v>
      </c>
      <c r="B22146">
        <v>24467</v>
      </c>
      <c r="C22146" s="3">
        <v>20795.760934000002</v>
      </c>
      <c r="D22146" s="2"/>
    </row>
    <row r="22147" spans="1:4" x14ac:dyDescent="0.25">
      <c r="A22147" s="2">
        <v>540</v>
      </c>
      <c r="B22147">
        <v>24468</v>
      </c>
      <c r="C22147" s="3">
        <v>20360.557029</v>
      </c>
      <c r="D22147" s="2"/>
    </row>
    <row r="22148" spans="1:4" x14ac:dyDescent="0.25">
      <c r="A22148" s="2">
        <v>540</v>
      </c>
      <c r="B22148">
        <v>24469</v>
      </c>
      <c r="C22148" s="3">
        <v>152.00046499999999</v>
      </c>
      <c r="D22148" s="2"/>
    </row>
    <row r="22149" spans="1:4" x14ac:dyDescent="0.25">
      <c r="A22149" s="2">
        <v>540</v>
      </c>
      <c r="B22149">
        <v>24470</v>
      </c>
      <c r="C22149" s="3">
        <v>24004.857926000001</v>
      </c>
      <c r="D22149" s="2"/>
    </row>
    <row r="22150" spans="1:4" x14ac:dyDescent="0.25">
      <c r="A22150" s="2">
        <v>540</v>
      </c>
      <c r="B22150">
        <v>24471</v>
      </c>
      <c r="C22150" s="3">
        <v>3146.8982030000002</v>
      </c>
      <c r="D22150" s="2"/>
    </row>
    <row r="22151" spans="1:4" x14ac:dyDescent="0.25">
      <c r="A22151" s="2">
        <v>540</v>
      </c>
      <c r="B22151">
        <v>24472</v>
      </c>
      <c r="C22151" s="3">
        <v>14083.613209666</v>
      </c>
      <c r="D22151" s="2"/>
    </row>
    <row r="22152" spans="1:4" x14ac:dyDescent="0.25">
      <c r="A22152" s="2">
        <v>540</v>
      </c>
      <c r="B22152">
        <v>24473</v>
      </c>
      <c r="C22152" s="3">
        <v>652.150983</v>
      </c>
      <c r="D22152" s="2"/>
    </row>
    <row r="22153" spans="1:4" x14ac:dyDescent="0.25">
      <c r="A22153" s="2">
        <v>540</v>
      </c>
      <c r="B22153">
        <v>24474</v>
      </c>
      <c r="C22153" s="3">
        <v>2475.2325719999999</v>
      </c>
      <c r="D22153" s="2"/>
    </row>
    <row r="22154" spans="1:4" x14ac:dyDescent="0.25">
      <c r="A22154" s="2">
        <v>540</v>
      </c>
      <c r="B22154">
        <v>24475</v>
      </c>
      <c r="C22154" s="3">
        <v>633.43254899999999</v>
      </c>
      <c r="D22154" s="2"/>
    </row>
    <row r="22155" spans="1:4" x14ac:dyDescent="0.25">
      <c r="A22155" s="2">
        <v>540</v>
      </c>
      <c r="B22155">
        <v>24476</v>
      </c>
      <c r="C22155" s="3">
        <v>1670.2601259999999</v>
      </c>
      <c r="D22155" s="2"/>
    </row>
    <row r="22156" spans="1:4" x14ac:dyDescent="0.25">
      <c r="A22156" s="2">
        <v>540</v>
      </c>
      <c r="B22156">
        <v>24477</v>
      </c>
      <c r="C22156" s="3">
        <v>1090.410799</v>
      </c>
      <c r="D22156" s="2"/>
    </row>
    <row r="22157" spans="1:4" x14ac:dyDescent="0.25">
      <c r="A22157" s="2">
        <v>540</v>
      </c>
      <c r="B22157">
        <v>24478</v>
      </c>
      <c r="C22157" s="3">
        <v>12886.634437999999</v>
      </c>
      <c r="D22157" s="2"/>
    </row>
    <row r="22158" spans="1:4" x14ac:dyDescent="0.25">
      <c r="A22158" s="2">
        <v>540</v>
      </c>
      <c r="B22158">
        <v>24479</v>
      </c>
      <c r="C22158" s="3">
        <v>2731.4536720000001</v>
      </c>
      <c r="D22158" s="2"/>
    </row>
    <row r="22159" spans="1:4" x14ac:dyDescent="0.25">
      <c r="A22159" s="2">
        <v>540</v>
      </c>
      <c r="B22159">
        <v>24480</v>
      </c>
      <c r="C22159" s="3">
        <v>261.815515</v>
      </c>
      <c r="D22159" s="2"/>
    </row>
    <row r="22160" spans="1:4" x14ac:dyDescent="0.25">
      <c r="A22160" s="2">
        <v>540</v>
      </c>
      <c r="B22160">
        <v>24481</v>
      </c>
      <c r="C22160" s="3">
        <v>607.47118999999998</v>
      </c>
      <c r="D22160" s="2"/>
    </row>
    <row r="22161" spans="1:4" x14ac:dyDescent="0.25">
      <c r="A22161" s="2">
        <v>540</v>
      </c>
      <c r="B22161">
        <v>24482</v>
      </c>
      <c r="C22161" s="3">
        <v>713.81578300000001</v>
      </c>
      <c r="D22161" s="2"/>
    </row>
    <row r="22162" spans="1:4" x14ac:dyDescent="0.25">
      <c r="A22162" s="2">
        <v>540</v>
      </c>
      <c r="B22162">
        <v>24484</v>
      </c>
      <c r="C22162" s="3">
        <v>1841.593102</v>
      </c>
      <c r="D22162" s="2"/>
    </row>
    <row r="22163" spans="1:4" x14ac:dyDescent="0.25">
      <c r="A22163" s="2">
        <v>540</v>
      </c>
      <c r="B22163">
        <v>24485</v>
      </c>
      <c r="C22163" s="3">
        <v>19079.257320000001</v>
      </c>
      <c r="D22163" s="2"/>
    </row>
    <row r="22164" spans="1:4" x14ac:dyDescent="0.25">
      <c r="A22164" s="2">
        <v>540</v>
      </c>
      <c r="B22164">
        <v>24486</v>
      </c>
      <c r="C22164" s="3">
        <v>5342.5119119999999</v>
      </c>
      <c r="D22164" s="2"/>
    </row>
    <row r="22165" spans="1:4" x14ac:dyDescent="0.25">
      <c r="A22165" s="2">
        <v>540</v>
      </c>
      <c r="B22165">
        <v>24487</v>
      </c>
      <c r="C22165" s="3">
        <v>6337.5872939999999</v>
      </c>
      <c r="D22165" s="2"/>
    </row>
    <row r="22166" spans="1:4" x14ac:dyDescent="0.25">
      <c r="A22166" s="2">
        <v>540</v>
      </c>
      <c r="B22166">
        <v>24488</v>
      </c>
      <c r="C22166" s="3">
        <v>1696.657999</v>
      </c>
      <c r="D22166" s="2"/>
    </row>
    <row r="22167" spans="1:4" x14ac:dyDescent="0.25">
      <c r="A22167" s="2">
        <v>540</v>
      </c>
      <c r="B22167">
        <v>24490</v>
      </c>
      <c r="C22167" s="3">
        <v>1190.060745</v>
      </c>
      <c r="D22167" s="2"/>
    </row>
    <row r="22168" spans="1:4" x14ac:dyDescent="0.25">
      <c r="A22168" s="2">
        <v>540</v>
      </c>
      <c r="B22168">
        <v>24491</v>
      </c>
      <c r="C22168" s="3">
        <v>1614.081592</v>
      </c>
      <c r="D22168" s="2"/>
    </row>
    <row r="22169" spans="1:4" x14ac:dyDescent="0.25">
      <c r="A22169" s="2">
        <v>540</v>
      </c>
      <c r="B22169">
        <v>24492</v>
      </c>
      <c r="C22169" s="3">
        <v>2491.7144429999998</v>
      </c>
      <c r="D22169" s="2"/>
    </row>
    <row r="22170" spans="1:4" x14ac:dyDescent="0.25">
      <c r="A22170" s="2">
        <v>540</v>
      </c>
      <c r="B22170">
        <v>24493</v>
      </c>
      <c r="C22170" s="3">
        <v>1821.9026269999999</v>
      </c>
      <c r="D22170" s="2"/>
    </row>
    <row r="22171" spans="1:4" x14ac:dyDescent="0.25">
      <c r="A22171" s="2">
        <v>540</v>
      </c>
      <c r="B22171">
        <v>24494</v>
      </c>
      <c r="C22171" s="3">
        <v>747.43177000000003</v>
      </c>
      <c r="D22171" s="2"/>
    </row>
    <row r="22172" spans="1:4" x14ac:dyDescent="0.25">
      <c r="A22172" s="2">
        <v>540</v>
      </c>
      <c r="B22172">
        <v>24495</v>
      </c>
      <c r="C22172" s="3">
        <v>3026.4232379999999</v>
      </c>
      <c r="D22172" s="2"/>
    </row>
    <row r="22173" spans="1:4" x14ac:dyDescent="0.25">
      <c r="A22173" s="2">
        <v>540</v>
      </c>
      <c r="B22173">
        <v>24496</v>
      </c>
      <c r="C22173" s="3">
        <v>546.92976599999997</v>
      </c>
      <c r="D22173" s="2"/>
    </row>
    <row r="22174" spans="1:4" x14ac:dyDescent="0.25">
      <c r="A22174" s="2">
        <v>540</v>
      </c>
      <c r="B22174">
        <v>24497</v>
      </c>
      <c r="C22174" s="3">
        <v>226.488989</v>
      </c>
      <c r="D22174" s="2"/>
    </row>
    <row r="22175" spans="1:4" x14ac:dyDescent="0.25">
      <c r="A22175" s="2">
        <v>540</v>
      </c>
      <c r="B22175">
        <v>24498</v>
      </c>
      <c r="C22175" s="3">
        <v>0</v>
      </c>
      <c r="D22175" s="2"/>
    </row>
    <row r="22176" spans="1:4" x14ac:dyDescent="0.25">
      <c r="A22176" s="2">
        <v>540</v>
      </c>
      <c r="B22176">
        <v>24499</v>
      </c>
      <c r="C22176" s="3">
        <v>88203.192031333005</v>
      </c>
      <c r="D22176" s="2"/>
    </row>
    <row r="22177" spans="1:4" x14ac:dyDescent="0.25">
      <c r="A22177" s="2">
        <v>540</v>
      </c>
      <c r="B22177">
        <v>24500</v>
      </c>
      <c r="C22177" s="3">
        <v>0</v>
      </c>
      <c r="D22177" s="2"/>
    </row>
    <row r="22178" spans="1:4" x14ac:dyDescent="0.25">
      <c r="A22178" s="2">
        <v>540</v>
      </c>
      <c r="B22178">
        <v>24501</v>
      </c>
      <c r="C22178" s="3">
        <v>1932.8808329999999</v>
      </c>
      <c r="D22178" s="2"/>
    </row>
    <row r="22179" spans="1:4" x14ac:dyDescent="0.25">
      <c r="A22179" s="2">
        <v>540</v>
      </c>
      <c r="B22179">
        <v>24502</v>
      </c>
      <c r="C22179" s="3">
        <v>136.45436599999999</v>
      </c>
      <c r="D22179" s="2"/>
    </row>
    <row r="22180" spans="1:4" x14ac:dyDescent="0.25">
      <c r="A22180" s="2">
        <v>540</v>
      </c>
      <c r="B22180">
        <v>24503</v>
      </c>
      <c r="C22180" s="3">
        <v>2313.2104039999999</v>
      </c>
      <c r="D22180" s="2"/>
    </row>
    <row r="22181" spans="1:4" x14ac:dyDescent="0.25">
      <c r="A22181" s="2">
        <v>540</v>
      </c>
      <c r="B22181">
        <v>24504</v>
      </c>
      <c r="C22181" s="3">
        <v>3616.4894690000001</v>
      </c>
      <c r="D22181" s="2"/>
    </row>
    <row r="22182" spans="1:4" x14ac:dyDescent="0.25">
      <c r="A22182" s="2">
        <v>540</v>
      </c>
      <c r="B22182">
        <v>24505</v>
      </c>
      <c r="C22182" s="3">
        <v>877.93787899999995</v>
      </c>
      <c r="D22182" s="2"/>
    </row>
    <row r="22183" spans="1:4" x14ac:dyDescent="0.25">
      <c r="A22183" s="2">
        <v>540</v>
      </c>
      <c r="B22183">
        <v>24506</v>
      </c>
      <c r="C22183" s="3">
        <v>1078.3726770000001</v>
      </c>
      <c r="D22183" s="2"/>
    </row>
    <row r="22184" spans="1:4" x14ac:dyDescent="0.25">
      <c r="A22184" s="2">
        <v>540</v>
      </c>
      <c r="B22184">
        <v>24507</v>
      </c>
      <c r="C22184" s="3">
        <v>1688.972462</v>
      </c>
      <c r="D22184" s="2"/>
    </row>
    <row r="22185" spans="1:4" x14ac:dyDescent="0.25">
      <c r="A22185" s="2">
        <v>540</v>
      </c>
      <c r="B22185">
        <v>24508</v>
      </c>
      <c r="C22185" s="3">
        <v>370.36827899999997</v>
      </c>
      <c r="D22185" s="2"/>
    </row>
    <row r="22186" spans="1:4" x14ac:dyDescent="0.25">
      <c r="A22186" s="2">
        <v>540</v>
      </c>
      <c r="B22186">
        <v>24509</v>
      </c>
      <c r="C22186" s="3">
        <v>1115.8815629999999</v>
      </c>
      <c r="D22186" s="2"/>
    </row>
    <row r="22187" spans="1:4" x14ac:dyDescent="0.25">
      <c r="A22187" s="2">
        <v>540</v>
      </c>
      <c r="B22187">
        <v>24510</v>
      </c>
      <c r="C22187" s="3">
        <v>1113.5985250000001</v>
      </c>
      <c r="D22187" s="2"/>
    </row>
    <row r="22188" spans="1:4" x14ac:dyDescent="0.25">
      <c r="A22188" s="2">
        <v>540</v>
      </c>
      <c r="B22188">
        <v>24511</v>
      </c>
      <c r="C22188" s="3">
        <v>1567.9531939999999</v>
      </c>
      <c r="D22188" s="2"/>
    </row>
    <row r="22189" spans="1:4" x14ac:dyDescent="0.25">
      <c r="A22189" s="2">
        <v>540</v>
      </c>
      <c r="B22189">
        <v>24512</v>
      </c>
      <c r="C22189" s="3">
        <v>2917.0048579999998</v>
      </c>
      <c r="D22189" s="2"/>
    </row>
    <row r="22190" spans="1:4" x14ac:dyDescent="0.25">
      <c r="A22190" s="2">
        <v>540</v>
      </c>
      <c r="B22190">
        <v>24513</v>
      </c>
      <c r="C22190" s="3">
        <v>1116.794811</v>
      </c>
      <c r="D22190" s="2"/>
    </row>
    <row r="22191" spans="1:4" x14ac:dyDescent="0.25">
      <c r="A22191" s="2">
        <v>540</v>
      </c>
      <c r="B22191">
        <v>24514</v>
      </c>
      <c r="C22191" s="3">
        <v>4652.5159180000001</v>
      </c>
      <c r="D22191" s="2"/>
    </row>
    <row r="22192" spans="1:4" x14ac:dyDescent="0.25">
      <c r="A22192" s="2">
        <v>540</v>
      </c>
      <c r="B22192">
        <v>24515</v>
      </c>
      <c r="C22192" s="3">
        <v>4795.8878210000003</v>
      </c>
      <c r="D22192" s="2"/>
    </row>
    <row r="22193" spans="1:4" x14ac:dyDescent="0.25">
      <c r="A22193" s="2">
        <v>540</v>
      </c>
      <c r="B22193">
        <v>24517</v>
      </c>
      <c r="C22193" s="3">
        <v>1080.339463</v>
      </c>
      <c r="D22193" s="2"/>
    </row>
    <row r="22194" spans="1:4" x14ac:dyDescent="0.25">
      <c r="A22194" s="2">
        <v>540</v>
      </c>
      <c r="B22194">
        <v>24518</v>
      </c>
      <c r="C22194" s="3">
        <v>2756.9891360000001</v>
      </c>
      <c r="D22194" s="2"/>
    </row>
    <row r="22195" spans="1:4" x14ac:dyDescent="0.25">
      <c r="A22195" s="2">
        <v>540</v>
      </c>
      <c r="B22195">
        <v>24519</v>
      </c>
      <c r="C22195" s="3">
        <v>3984.9008549999999</v>
      </c>
      <c r="D22195" s="2"/>
    </row>
    <row r="22196" spans="1:4" x14ac:dyDescent="0.25">
      <c r="A22196" s="2">
        <v>540</v>
      </c>
      <c r="B22196">
        <v>24520</v>
      </c>
      <c r="C22196" s="3">
        <v>5123.3806649999997</v>
      </c>
      <c r="D22196" s="2"/>
    </row>
    <row r="22197" spans="1:4" x14ac:dyDescent="0.25">
      <c r="A22197" s="2">
        <v>540</v>
      </c>
      <c r="B22197">
        <v>24521</v>
      </c>
      <c r="C22197" s="3">
        <v>1009.428796</v>
      </c>
      <c r="D22197" s="2"/>
    </row>
    <row r="22198" spans="1:4" x14ac:dyDescent="0.25">
      <c r="A22198" s="2">
        <v>540</v>
      </c>
      <c r="B22198">
        <v>24522</v>
      </c>
      <c r="C22198" s="3">
        <v>802.29542100000003</v>
      </c>
      <c r="D22198" s="2"/>
    </row>
    <row r="22199" spans="1:4" x14ac:dyDescent="0.25">
      <c r="A22199" s="2">
        <v>540</v>
      </c>
      <c r="B22199">
        <v>24523</v>
      </c>
      <c r="C22199" s="3">
        <v>103482.984753</v>
      </c>
      <c r="D22199" s="2"/>
    </row>
    <row r="22200" spans="1:4" x14ac:dyDescent="0.25">
      <c r="A22200" s="2">
        <v>540</v>
      </c>
      <c r="B22200">
        <v>24524</v>
      </c>
      <c r="C22200" s="3">
        <v>1983.8191770000001</v>
      </c>
      <c r="D22200" s="2"/>
    </row>
    <row r="22201" spans="1:4" x14ac:dyDescent="0.25">
      <c r="A22201" s="2">
        <v>540</v>
      </c>
      <c r="B22201">
        <v>24525</v>
      </c>
      <c r="C22201" s="3">
        <v>1423.208134</v>
      </c>
      <c r="D22201" s="2"/>
    </row>
    <row r="22202" spans="1:4" x14ac:dyDescent="0.25">
      <c r="A22202" s="2">
        <v>540</v>
      </c>
      <c r="B22202">
        <v>24526</v>
      </c>
      <c r="C22202" s="3">
        <v>1205.2930019999999</v>
      </c>
      <c r="D22202" s="2"/>
    </row>
    <row r="22203" spans="1:4" x14ac:dyDescent="0.25">
      <c r="A22203" s="2">
        <v>540</v>
      </c>
      <c r="B22203">
        <v>24527</v>
      </c>
      <c r="C22203" s="3">
        <v>1335.729527</v>
      </c>
      <c r="D22203" s="2"/>
    </row>
    <row r="22204" spans="1:4" x14ac:dyDescent="0.25">
      <c r="A22204" s="2">
        <v>540</v>
      </c>
      <c r="B22204">
        <v>24528</v>
      </c>
      <c r="C22204" s="3">
        <v>2771.8505839999998</v>
      </c>
      <c r="D22204" s="2"/>
    </row>
    <row r="22205" spans="1:4" x14ac:dyDescent="0.25">
      <c r="A22205" s="2">
        <v>540</v>
      </c>
      <c r="B22205">
        <v>24529</v>
      </c>
      <c r="C22205" s="3">
        <v>269.40912600000001</v>
      </c>
      <c r="D22205" s="2"/>
    </row>
    <row r="22206" spans="1:4" x14ac:dyDescent="0.25">
      <c r="A22206" s="2">
        <v>540</v>
      </c>
      <c r="B22206">
        <v>24530</v>
      </c>
      <c r="C22206" s="3">
        <v>438.27269100000001</v>
      </c>
      <c r="D22206" s="2"/>
    </row>
    <row r="22207" spans="1:4" x14ac:dyDescent="0.25">
      <c r="A22207" s="2">
        <v>540</v>
      </c>
      <c r="B22207">
        <v>24531</v>
      </c>
      <c r="C22207" s="3">
        <v>817.18524500000001</v>
      </c>
      <c r="D22207" s="2"/>
    </row>
    <row r="22208" spans="1:4" x14ac:dyDescent="0.25">
      <c r="A22208" s="2">
        <v>540</v>
      </c>
      <c r="B22208">
        <v>24532</v>
      </c>
      <c r="C22208" s="3">
        <v>1416.65085</v>
      </c>
      <c r="D22208" s="2"/>
    </row>
    <row r="22209" spans="1:4" x14ac:dyDescent="0.25">
      <c r="A22209" s="2">
        <v>540</v>
      </c>
      <c r="B22209">
        <v>24533</v>
      </c>
      <c r="C22209" s="3">
        <v>220.38452899999999</v>
      </c>
      <c r="D22209" s="2"/>
    </row>
    <row r="22210" spans="1:4" x14ac:dyDescent="0.25">
      <c r="A22210" s="2">
        <v>540</v>
      </c>
      <c r="B22210">
        <v>24534</v>
      </c>
      <c r="C22210" s="3">
        <v>1718.8219899999999</v>
      </c>
      <c r="D22210" s="2"/>
    </row>
    <row r="22211" spans="1:4" x14ac:dyDescent="0.25">
      <c r="A22211" s="2">
        <v>540</v>
      </c>
      <c r="B22211">
        <v>24535</v>
      </c>
      <c r="C22211" s="3">
        <v>23329.510078331001</v>
      </c>
      <c r="D22211" s="2"/>
    </row>
    <row r="22212" spans="1:4" x14ac:dyDescent="0.25">
      <c r="A22212" s="2">
        <v>540</v>
      </c>
      <c r="B22212">
        <v>24536</v>
      </c>
      <c r="C22212" s="3">
        <v>884.47707000000003</v>
      </c>
      <c r="D22212" s="2"/>
    </row>
    <row r="22213" spans="1:4" x14ac:dyDescent="0.25">
      <c r="A22213" s="2">
        <v>540</v>
      </c>
      <c r="B22213">
        <v>24537</v>
      </c>
      <c r="C22213" s="3">
        <v>534.52503999999999</v>
      </c>
      <c r="D22213" s="2"/>
    </row>
    <row r="22214" spans="1:4" x14ac:dyDescent="0.25">
      <c r="A22214" s="2">
        <v>540</v>
      </c>
      <c r="B22214">
        <v>24538</v>
      </c>
      <c r="C22214" s="3">
        <v>98.7333</v>
      </c>
      <c r="D22214" s="2"/>
    </row>
    <row r="22215" spans="1:4" x14ac:dyDescent="0.25">
      <c r="A22215" s="2">
        <v>540</v>
      </c>
      <c r="B22215">
        <v>24539</v>
      </c>
      <c r="C22215" s="3">
        <v>85.558080000000004</v>
      </c>
      <c r="D22215" s="2"/>
    </row>
    <row r="22216" spans="1:4" x14ac:dyDescent="0.25">
      <c r="A22216" s="2">
        <v>540</v>
      </c>
      <c r="B22216">
        <v>24540</v>
      </c>
      <c r="C22216" s="3">
        <v>1627.5350040000001</v>
      </c>
      <c r="D22216" s="2"/>
    </row>
    <row r="22217" spans="1:4" x14ac:dyDescent="0.25">
      <c r="A22217" s="2">
        <v>540</v>
      </c>
      <c r="B22217">
        <v>24541</v>
      </c>
      <c r="C22217" s="3">
        <v>1671.914</v>
      </c>
      <c r="D22217" s="2"/>
    </row>
    <row r="22218" spans="1:4" x14ac:dyDescent="0.25">
      <c r="A22218" s="2">
        <v>540</v>
      </c>
      <c r="B22218">
        <v>24542</v>
      </c>
      <c r="C22218" s="3">
        <v>578.65315499999997</v>
      </c>
      <c r="D22218" s="2"/>
    </row>
    <row r="22219" spans="1:4" x14ac:dyDescent="0.25">
      <c r="A22219" s="2">
        <v>540</v>
      </c>
      <c r="B22219">
        <v>24543</v>
      </c>
      <c r="C22219" s="3">
        <v>706.24676599999998</v>
      </c>
      <c r="D22219" s="2"/>
    </row>
    <row r="22220" spans="1:4" x14ac:dyDescent="0.25">
      <c r="A22220" s="2">
        <v>540</v>
      </c>
      <c r="B22220">
        <v>24544</v>
      </c>
      <c r="C22220" s="3">
        <v>6384.7381539999997</v>
      </c>
      <c r="D22220" s="2"/>
    </row>
    <row r="22221" spans="1:4" x14ac:dyDescent="0.25">
      <c r="A22221" s="2">
        <v>540</v>
      </c>
      <c r="B22221">
        <v>24545</v>
      </c>
      <c r="C22221" s="3">
        <v>1649.5207559999999</v>
      </c>
      <c r="D22221" s="2"/>
    </row>
    <row r="22222" spans="1:4" x14ac:dyDescent="0.25">
      <c r="A22222" s="2">
        <v>540</v>
      </c>
      <c r="B22222">
        <v>24546</v>
      </c>
      <c r="C22222" s="3">
        <v>2328.6910370000001</v>
      </c>
      <c r="D22222" s="2"/>
    </row>
    <row r="22223" spans="1:4" x14ac:dyDescent="0.25">
      <c r="A22223" s="2">
        <v>540</v>
      </c>
      <c r="B22223">
        <v>24547</v>
      </c>
      <c r="C22223" s="3">
        <v>1716.357344</v>
      </c>
      <c r="D22223" s="2"/>
    </row>
    <row r="22224" spans="1:4" x14ac:dyDescent="0.25">
      <c r="A22224" s="2">
        <v>540</v>
      </c>
      <c r="B22224">
        <v>24548</v>
      </c>
      <c r="C22224" s="3">
        <v>2006.7789150000001</v>
      </c>
      <c r="D22224" s="2"/>
    </row>
    <row r="22225" spans="1:4" x14ac:dyDescent="0.25">
      <c r="A22225" s="2">
        <v>540</v>
      </c>
      <c r="B22225">
        <v>24549</v>
      </c>
      <c r="C22225" s="3">
        <v>1280.191188</v>
      </c>
      <c r="D22225" s="2"/>
    </row>
    <row r="22226" spans="1:4" x14ac:dyDescent="0.25">
      <c r="A22226" s="2">
        <v>540</v>
      </c>
      <c r="B22226">
        <v>24550</v>
      </c>
      <c r="C22226" s="3">
        <v>448.97610400000002</v>
      </c>
      <c r="D22226" s="2"/>
    </row>
    <row r="22227" spans="1:4" x14ac:dyDescent="0.25">
      <c r="A22227" s="2">
        <v>540</v>
      </c>
      <c r="B22227">
        <v>24551</v>
      </c>
      <c r="C22227" s="3">
        <v>1273.826669</v>
      </c>
      <c r="D22227" s="2"/>
    </row>
    <row r="22228" spans="1:4" x14ac:dyDescent="0.25">
      <c r="A22228" s="2">
        <v>540</v>
      </c>
      <c r="B22228">
        <v>24552</v>
      </c>
      <c r="C22228" s="3">
        <v>6554.7659670000003</v>
      </c>
      <c r="D22228" s="2"/>
    </row>
    <row r="22229" spans="1:4" x14ac:dyDescent="0.25">
      <c r="A22229" s="2">
        <v>540</v>
      </c>
      <c r="B22229">
        <v>24553</v>
      </c>
      <c r="C22229" s="3">
        <v>8400.9187760000004</v>
      </c>
      <c r="D22229" s="2"/>
    </row>
    <row r="22230" spans="1:4" x14ac:dyDescent="0.25">
      <c r="A22230" s="2">
        <v>540</v>
      </c>
      <c r="B22230">
        <v>24554</v>
      </c>
      <c r="C22230" s="3">
        <v>18837.070511999998</v>
      </c>
      <c r="D22230" s="2"/>
    </row>
    <row r="22231" spans="1:4" x14ac:dyDescent="0.25">
      <c r="A22231" s="2">
        <v>540</v>
      </c>
      <c r="B22231">
        <v>24555</v>
      </c>
      <c r="C22231" s="3">
        <v>18837.070511999998</v>
      </c>
      <c r="D22231" s="2"/>
    </row>
    <row r="22232" spans="1:4" x14ac:dyDescent="0.25">
      <c r="A22232" s="2">
        <v>540</v>
      </c>
      <c r="B22232">
        <v>24556</v>
      </c>
      <c r="C22232" s="3">
        <v>26.228527</v>
      </c>
      <c r="D22232" s="2"/>
    </row>
    <row r="22233" spans="1:4" x14ac:dyDescent="0.25">
      <c r="A22233" s="2">
        <v>540</v>
      </c>
      <c r="B22233">
        <v>24558</v>
      </c>
      <c r="C22233" s="3">
        <v>271.03343799999999</v>
      </c>
      <c r="D22233" s="2"/>
    </row>
    <row r="22234" spans="1:4" x14ac:dyDescent="0.25">
      <c r="A22234" s="2">
        <v>540</v>
      </c>
      <c r="B22234">
        <v>24559</v>
      </c>
      <c r="C22234" s="3">
        <v>68.478774000000001</v>
      </c>
      <c r="D22234" s="2"/>
    </row>
    <row r="22235" spans="1:4" x14ac:dyDescent="0.25">
      <c r="A22235" s="2">
        <v>540</v>
      </c>
      <c r="B22235">
        <v>24560</v>
      </c>
      <c r="C22235" s="3">
        <v>151.40802600000001</v>
      </c>
      <c r="D22235" s="2"/>
    </row>
    <row r="22236" spans="1:4" x14ac:dyDescent="0.25">
      <c r="A22236" s="2">
        <v>540</v>
      </c>
      <c r="B22236">
        <v>24561</v>
      </c>
      <c r="C22236" s="3">
        <v>1084.9105380000001</v>
      </c>
      <c r="D22236" s="2"/>
    </row>
    <row r="22237" spans="1:4" x14ac:dyDescent="0.25">
      <c r="A22237" s="2">
        <v>540</v>
      </c>
      <c r="B22237">
        <v>24562</v>
      </c>
      <c r="C22237" s="3">
        <v>9360.6018600000007</v>
      </c>
      <c r="D22237" s="2"/>
    </row>
    <row r="22238" spans="1:4" x14ac:dyDescent="0.25">
      <c r="A22238" s="2">
        <v>540</v>
      </c>
      <c r="B22238">
        <v>24563</v>
      </c>
      <c r="C22238" s="3">
        <v>7935.6002850000004</v>
      </c>
      <c r="D22238" s="2"/>
    </row>
    <row r="22239" spans="1:4" x14ac:dyDescent="0.25">
      <c r="A22239" s="2">
        <v>540</v>
      </c>
      <c r="B22239">
        <v>24564</v>
      </c>
      <c r="C22239" s="3">
        <v>269.96752199999997</v>
      </c>
      <c r="D22239" s="2"/>
    </row>
    <row r="22240" spans="1:4" x14ac:dyDescent="0.25">
      <c r="A22240" s="2">
        <v>540</v>
      </c>
      <c r="B22240">
        <v>24565</v>
      </c>
      <c r="C22240" s="3">
        <v>10973.815199000001</v>
      </c>
      <c r="D22240" s="2"/>
    </row>
    <row r="22241" spans="1:4" x14ac:dyDescent="0.25">
      <c r="A22241" s="2">
        <v>540</v>
      </c>
      <c r="B22241">
        <v>24566</v>
      </c>
      <c r="C22241" s="3">
        <v>898.72460599999999</v>
      </c>
      <c r="D22241" s="2"/>
    </row>
    <row r="22242" spans="1:4" x14ac:dyDescent="0.25">
      <c r="A22242" s="2">
        <v>540</v>
      </c>
      <c r="B22242">
        <v>24567</v>
      </c>
      <c r="C22242" s="3">
        <v>69.095806999999994</v>
      </c>
      <c r="D22242" s="2"/>
    </row>
    <row r="22243" spans="1:4" x14ac:dyDescent="0.25">
      <c r="A22243" s="2">
        <v>540</v>
      </c>
      <c r="B22243">
        <v>24568</v>
      </c>
      <c r="C22243" s="3">
        <v>130.786553</v>
      </c>
      <c r="D22243" s="2"/>
    </row>
    <row r="22244" spans="1:4" x14ac:dyDescent="0.25">
      <c r="A22244" s="2">
        <v>540</v>
      </c>
      <c r="B22244">
        <v>24569</v>
      </c>
      <c r="C22244" s="3">
        <v>398.54293000000001</v>
      </c>
      <c r="D22244" s="2"/>
    </row>
    <row r="22245" spans="1:4" x14ac:dyDescent="0.25">
      <c r="A22245" s="2">
        <v>540</v>
      </c>
      <c r="B22245">
        <v>24570</v>
      </c>
      <c r="C22245" s="3">
        <v>171.95600999999999</v>
      </c>
      <c r="D22245" s="2"/>
    </row>
    <row r="22246" spans="1:4" x14ac:dyDescent="0.25">
      <c r="A22246" s="2">
        <v>540</v>
      </c>
      <c r="B22246">
        <v>24571</v>
      </c>
      <c r="C22246" s="3">
        <v>446.79388499999999</v>
      </c>
      <c r="D22246" s="2"/>
    </row>
    <row r="22247" spans="1:4" x14ac:dyDescent="0.25">
      <c r="A22247" s="2">
        <v>540</v>
      </c>
      <c r="B22247">
        <v>24572</v>
      </c>
      <c r="C22247" s="3">
        <v>2692.7799679999998</v>
      </c>
      <c r="D22247" s="2"/>
    </row>
    <row r="22248" spans="1:4" x14ac:dyDescent="0.25">
      <c r="A22248" s="2">
        <v>540</v>
      </c>
      <c r="B22248">
        <v>24573</v>
      </c>
      <c r="C22248" s="3">
        <v>264.79182600000001</v>
      </c>
      <c r="D22248" s="2"/>
    </row>
    <row r="22249" spans="1:4" x14ac:dyDescent="0.25">
      <c r="A22249" s="2">
        <v>540</v>
      </c>
      <c r="B22249">
        <v>24574</v>
      </c>
      <c r="C22249" s="3">
        <v>949.86564699999997</v>
      </c>
      <c r="D22249" s="2"/>
    </row>
    <row r="22250" spans="1:4" x14ac:dyDescent="0.25">
      <c r="A22250" s="2">
        <v>540</v>
      </c>
      <c r="B22250">
        <v>24575</v>
      </c>
      <c r="C22250" s="3">
        <v>280.496104</v>
      </c>
      <c r="D22250" s="2"/>
    </row>
    <row r="22251" spans="1:4" x14ac:dyDescent="0.25">
      <c r="A22251" s="2">
        <v>540</v>
      </c>
      <c r="B22251">
        <v>24576</v>
      </c>
      <c r="C22251" s="3">
        <v>3645.3163359999999</v>
      </c>
      <c r="D22251" s="2"/>
    </row>
    <row r="22252" spans="1:4" x14ac:dyDescent="0.25">
      <c r="A22252" s="2">
        <v>540</v>
      </c>
      <c r="B22252">
        <v>24577</v>
      </c>
      <c r="C22252" s="3">
        <v>598.94927499999994</v>
      </c>
      <c r="D22252" s="2"/>
    </row>
    <row r="22253" spans="1:4" x14ac:dyDescent="0.25">
      <c r="A22253" s="2">
        <v>540</v>
      </c>
      <c r="B22253">
        <v>24578</v>
      </c>
      <c r="C22253" s="3">
        <v>3622.7601650000001</v>
      </c>
      <c r="D22253" s="2"/>
    </row>
    <row r="22254" spans="1:4" x14ac:dyDescent="0.25">
      <c r="A22254" s="2">
        <v>540</v>
      </c>
      <c r="B22254">
        <v>24579</v>
      </c>
      <c r="C22254" s="3">
        <v>2841.6411109999999</v>
      </c>
      <c r="D22254" s="2"/>
    </row>
    <row r="22255" spans="1:4" x14ac:dyDescent="0.25">
      <c r="A22255" s="2">
        <v>540</v>
      </c>
      <c r="B22255">
        <v>24581</v>
      </c>
      <c r="C22255" s="3">
        <v>3223.8228800000002</v>
      </c>
      <c r="D22255" s="2"/>
    </row>
    <row r="22256" spans="1:4" x14ac:dyDescent="0.25">
      <c r="A22256" s="2">
        <v>540</v>
      </c>
      <c r="B22256">
        <v>24582</v>
      </c>
      <c r="C22256" s="3">
        <v>2370.4641200000001</v>
      </c>
      <c r="D22256" s="2"/>
    </row>
    <row r="22257" spans="1:4" x14ac:dyDescent="0.25">
      <c r="A22257" s="2">
        <v>540</v>
      </c>
      <c r="B22257">
        <v>24583</v>
      </c>
      <c r="C22257" s="3">
        <v>327.79293100000001</v>
      </c>
      <c r="D22257" s="2"/>
    </row>
    <row r="22258" spans="1:4" x14ac:dyDescent="0.25">
      <c r="A22258" s="2">
        <v>540</v>
      </c>
      <c r="B22258">
        <v>24584</v>
      </c>
      <c r="C22258" s="3">
        <v>16648.785163</v>
      </c>
      <c r="D22258" s="2"/>
    </row>
    <row r="22259" spans="1:4" x14ac:dyDescent="0.25">
      <c r="A22259" s="2">
        <v>540</v>
      </c>
      <c r="B22259">
        <v>24585</v>
      </c>
      <c r="C22259" s="3">
        <v>11775.751813000001</v>
      </c>
      <c r="D22259" s="2"/>
    </row>
    <row r="22260" spans="1:4" x14ac:dyDescent="0.25">
      <c r="A22260" s="2">
        <v>540</v>
      </c>
      <c r="B22260">
        <v>24586</v>
      </c>
      <c r="C22260" s="3">
        <v>10172.285602</v>
      </c>
      <c r="D22260" s="2"/>
    </row>
    <row r="22261" spans="1:4" x14ac:dyDescent="0.25">
      <c r="A22261" s="2">
        <v>540</v>
      </c>
      <c r="B22261">
        <v>24587</v>
      </c>
      <c r="C22261" s="3">
        <v>912.59762000000001</v>
      </c>
      <c r="D22261" s="2"/>
    </row>
    <row r="22262" spans="1:4" x14ac:dyDescent="0.25">
      <c r="A22262" s="2">
        <v>540</v>
      </c>
      <c r="B22262">
        <v>24588</v>
      </c>
      <c r="C22262" s="3">
        <v>5661.5502800000004</v>
      </c>
      <c r="D22262" s="2"/>
    </row>
    <row r="22263" spans="1:4" x14ac:dyDescent="0.25">
      <c r="A22263" s="2">
        <v>540</v>
      </c>
      <c r="B22263">
        <v>24589</v>
      </c>
      <c r="C22263" s="3">
        <v>4210.5293629999996</v>
      </c>
      <c r="D22263" s="2"/>
    </row>
    <row r="22264" spans="1:4" x14ac:dyDescent="0.25">
      <c r="A22264" s="2">
        <v>540</v>
      </c>
      <c r="B22264">
        <v>24590</v>
      </c>
      <c r="C22264" s="3">
        <v>2081.8286370000001</v>
      </c>
      <c r="D22264" s="2"/>
    </row>
    <row r="22265" spans="1:4" x14ac:dyDescent="0.25">
      <c r="A22265" s="2">
        <v>540</v>
      </c>
      <c r="B22265">
        <v>24591</v>
      </c>
      <c r="C22265" s="3">
        <v>9545.3801449999992</v>
      </c>
      <c r="D22265" s="2"/>
    </row>
    <row r="22266" spans="1:4" x14ac:dyDescent="0.25">
      <c r="A22266" s="2">
        <v>540</v>
      </c>
      <c r="B22266">
        <v>24592</v>
      </c>
      <c r="C22266" s="3">
        <v>692.04774699999996</v>
      </c>
      <c r="D22266" s="2"/>
    </row>
    <row r="22267" spans="1:4" x14ac:dyDescent="0.25">
      <c r="A22267" s="2">
        <v>540</v>
      </c>
      <c r="B22267">
        <v>24593</v>
      </c>
      <c r="C22267" s="3">
        <v>543.44516999999996</v>
      </c>
      <c r="D22267" s="2"/>
    </row>
    <row r="22268" spans="1:4" x14ac:dyDescent="0.25">
      <c r="A22268" s="2">
        <v>540</v>
      </c>
      <c r="B22268">
        <v>24594</v>
      </c>
      <c r="C22268" s="3">
        <v>436.74628200000001</v>
      </c>
      <c r="D22268" s="2"/>
    </row>
    <row r="22269" spans="1:4" x14ac:dyDescent="0.25">
      <c r="A22269" s="2">
        <v>540</v>
      </c>
      <c r="B22269">
        <v>24595</v>
      </c>
      <c r="C22269" s="3">
        <v>922.07743000000005</v>
      </c>
      <c r="D22269" s="2"/>
    </row>
    <row r="22270" spans="1:4" x14ac:dyDescent="0.25">
      <c r="A22270" s="2">
        <v>540</v>
      </c>
      <c r="B22270">
        <v>24596</v>
      </c>
      <c r="C22270" s="3">
        <v>183.62476000000001</v>
      </c>
      <c r="D22270" s="2"/>
    </row>
    <row r="22271" spans="1:4" x14ac:dyDescent="0.25">
      <c r="A22271" s="2">
        <v>540</v>
      </c>
      <c r="B22271">
        <v>24597</v>
      </c>
      <c r="C22271" s="3">
        <v>461.94280600000002</v>
      </c>
      <c r="D22271" s="2"/>
    </row>
    <row r="22272" spans="1:4" x14ac:dyDescent="0.25">
      <c r="A22272" s="2">
        <v>540</v>
      </c>
      <c r="B22272">
        <v>24598</v>
      </c>
      <c r="C22272" s="3">
        <v>2609.8040289999999</v>
      </c>
      <c r="D22272" s="2"/>
    </row>
    <row r="22273" spans="1:4" x14ac:dyDescent="0.25">
      <c r="A22273" s="2">
        <v>540</v>
      </c>
      <c r="B22273">
        <v>24599</v>
      </c>
      <c r="C22273" s="3">
        <v>1535.5051840000001</v>
      </c>
      <c r="D22273" s="2"/>
    </row>
    <row r="22274" spans="1:4" x14ac:dyDescent="0.25">
      <c r="A22274" s="2">
        <v>540</v>
      </c>
      <c r="B22274">
        <v>24600</v>
      </c>
      <c r="C22274" s="3">
        <v>716.558314</v>
      </c>
      <c r="D22274" s="2"/>
    </row>
    <row r="22275" spans="1:4" x14ac:dyDescent="0.25">
      <c r="A22275" s="2">
        <v>540</v>
      </c>
      <c r="B22275">
        <v>24601</v>
      </c>
      <c r="C22275" s="3">
        <v>603.50469699999996</v>
      </c>
      <c r="D22275" s="2"/>
    </row>
    <row r="22276" spans="1:4" x14ac:dyDescent="0.25">
      <c r="A22276" s="2">
        <v>540</v>
      </c>
      <c r="B22276">
        <v>24602</v>
      </c>
      <c r="C22276" s="3">
        <v>9620.7763510000004</v>
      </c>
      <c r="D22276" s="2"/>
    </row>
    <row r="22277" spans="1:4" x14ac:dyDescent="0.25">
      <c r="A22277" s="2">
        <v>540</v>
      </c>
      <c r="B22277">
        <v>24603</v>
      </c>
      <c r="C22277" s="3">
        <v>71.205764000000002</v>
      </c>
      <c r="D22277" s="2"/>
    </row>
    <row r="22278" spans="1:4" x14ac:dyDescent="0.25">
      <c r="A22278" s="2">
        <v>540</v>
      </c>
      <c r="B22278">
        <v>24604</v>
      </c>
      <c r="C22278" s="3">
        <v>984.78652799999998</v>
      </c>
      <c r="D22278" s="2"/>
    </row>
    <row r="22279" spans="1:4" x14ac:dyDescent="0.25">
      <c r="A22279" s="2">
        <v>540</v>
      </c>
      <c r="B22279">
        <v>24605</v>
      </c>
      <c r="C22279" s="3">
        <v>3068.897093</v>
      </c>
      <c r="D22279" s="2"/>
    </row>
    <row r="22280" spans="1:4" x14ac:dyDescent="0.25">
      <c r="A22280" s="2">
        <v>540</v>
      </c>
      <c r="B22280">
        <v>24606</v>
      </c>
      <c r="C22280" s="3">
        <v>378.60296399999999</v>
      </c>
      <c r="D22280" s="2"/>
    </row>
    <row r="22281" spans="1:4" x14ac:dyDescent="0.25">
      <c r="A22281" s="2">
        <v>540</v>
      </c>
      <c r="B22281">
        <v>24607</v>
      </c>
      <c r="C22281" s="3">
        <v>1583.3632030000001</v>
      </c>
      <c r="D22281" s="2"/>
    </row>
    <row r="22282" spans="1:4" x14ac:dyDescent="0.25">
      <c r="A22282" s="2">
        <v>540</v>
      </c>
      <c r="B22282">
        <v>24608</v>
      </c>
      <c r="C22282" s="3">
        <v>7915.9061163329998</v>
      </c>
      <c r="D22282" s="2"/>
    </row>
    <row r="22283" spans="1:4" x14ac:dyDescent="0.25">
      <c r="A22283" s="2">
        <v>540</v>
      </c>
      <c r="B22283">
        <v>24609</v>
      </c>
      <c r="C22283" s="3">
        <v>1789.374225</v>
      </c>
      <c r="D22283" s="2"/>
    </row>
    <row r="22284" spans="1:4" x14ac:dyDescent="0.25">
      <c r="A22284" s="2">
        <v>540</v>
      </c>
      <c r="B22284">
        <v>24610</v>
      </c>
      <c r="C22284" s="3">
        <v>928.95609200000001</v>
      </c>
      <c r="D22284" s="2"/>
    </row>
    <row r="22285" spans="1:4" x14ac:dyDescent="0.25">
      <c r="A22285" s="2">
        <v>540</v>
      </c>
      <c r="B22285">
        <v>24611</v>
      </c>
      <c r="C22285" s="3">
        <v>0</v>
      </c>
      <c r="D22285" s="2"/>
    </row>
    <row r="22286" spans="1:4" x14ac:dyDescent="0.25">
      <c r="A22286" s="2">
        <v>540</v>
      </c>
      <c r="B22286">
        <v>24612</v>
      </c>
      <c r="C22286" s="3">
        <v>8718.1005879999993</v>
      </c>
      <c r="D22286" s="2"/>
    </row>
    <row r="22287" spans="1:4" x14ac:dyDescent="0.25">
      <c r="A22287" s="2">
        <v>540</v>
      </c>
      <c r="B22287">
        <v>24613</v>
      </c>
      <c r="C22287" s="3">
        <v>5688.5468289999999</v>
      </c>
      <c r="D22287" s="2"/>
    </row>
    <row r="22288" spans="1:4" x14ac:dyDescent="0.25">
      <c r="A22288" s="2">
        <v>540</v>
      </c>
      <c r="B22288">
        <v>24614</v>
      </c>
      <c r="C22288" s="3">
        <v>611.68238599999995</v>
      </c>
      <c r="D22288" s="2"/>
    </row>
    <row r="22289" spans="1:4" x14ac:dyDescent="0.25">
      <c r="A22289" s="2">
        <v>540</v>
      </c>
      <c r="B22289">
        <v>24615</v>
      </c>
      <c r="C22289" s="3">
        <v>4768.937398</v>
      </c>
      <c r="D22289" s="2"/>
    </row>
    <row r="22290" spans="1:4" x14ac:dyDescent="0.25">
      <c r="A22290" s="2">
        <v>540</v>
      </c>
      <c r="B22290">
        <v>24616</v>
      </c>
      <c r="C22290" s="3">
        <v>265.52362499999998</v>
      </c>
      <c r="D22290" s="2"/>
    </row>
    <row r="22291" spans="1:4" x14ac:dyDescent="0.25">
      <c r="A22291" s="2">
        <v>540</v>
      </c>
      <c r="B22291">
        <v>24617</v>
      </c>
      <c r="C22291" s="3">
        <v>337.81918400000001</v>
      </c>
      <c r="D22291" s="2"/>
    </row>
    <row r="22292" spans="1:4" x14ac:dyDescent="0.25">
      <c r="A22292" s="2">
        <v>540</v>
      </c>
      <c r="B22292">
        <v>24618</v>
      </c>
      <c r="C22292" s="3">
        <v>478.519746</v>
      </c>
      <c r="D22292" s="2"/>
    </row>
    <row r="22293" spans="1:4" x14ac:dyDescent="0.25">
      <c r="A22293" s="2">
        <v>540</v>
      </c>
      <c r="B22293">
        <v>24619</v>
      </c>
      <c r="C22293" s="3">
        <v>10918.610672999999</v>
      </c>
      <c r="D22293" s="2"/>
    </row>
    <row r="22294" spans="1:4" x14ac:dyDescent="0.25">
      <c r="A22294" s="2">
        <v>540</v>
      </c>
      <c r="B22294">
        <v>24620</v>
      </c>
      <c r="C22294" s="3">
        <v>2091.9054719999999</v>
      </c>
      <c r="D22294" s="2"/>
    </row>
    <row r="22295" spans="1:4" x14ac:dyDescent="0.25">
      <c r="A22295" s="2">
        <v>540</v>
      </c>
      <c r="B22295">
        <v>24621</v>
      </c>
      <c r="C22295" s="3">
        <v>1237.9767750000001</v>
      </c>
      <c r="D22295" s="2"/>
    </row>
    <row r="22296" spans="1:4" x14ac:dyDescent="0.25">
      <c r="A22296" s="2">
        <v>540</v>
      </c>
      <c r="B22296">
        <v>24622</v>
      </c>
      <c r="C22296" s="3">
        <v>1088.061473</v>
      </c>
      <c r="D22296" s="2"/>
    </row>
    <row r="22297" spans="1:4" x14ac:dyDescent="0.25">
      <c r="A22297" s="2">
        <v>540</v>
      </c>
      <c r="B22297">
        <v>24623</v>
      </c>
      <c r="C22297" s="3">
        <v>766.76651400000003</v>
      </c>
      <c r="D22297" s="2"/>
    </row>
    <row r="22298" spans="1:4" x14ac:dyDescent="0.25">
      <c r="A22298" s="2">
        <v>540</v>
      </c>
      <c r="B22298">
        <v>24624</v>
      </c>
      <c r="C22298" s="3">
        <v>2128.4842680000002</v>
      </c>
      <c r="D22298" s="2"/>
    </row>
    <row r="22299" spans="1:4" x14ac:dyDescent="0.25">
      <c r="A22299" s="2">
        <v>540</v>
      </c>
      <c r="B22299">
        <v>24625</v>
      </c>
      <c r="C22299" s="3">
        <v>697.94425699999999</v>
      </c>
      <c r="D22299" s="2"/>
    </row>
    <row r="22300" spans="1:4" x14ac:dyDescent="0.25">
      <c r="A22300" s="2">
        <v>540</v>
      </c>
      <c r="B22300">
        <v>24626</v>
      </c>
      <c r="C22300" s="3">
        <v>5365.7185820000004</v>
      </c>
      <c r="D22300" s="2"/>
    </row>
    <row r="22301" spans="1:4" x14ac:dyDescent="0.25">
      <c r="A22301" s="2">
        <v>540</v>
      </c>
      <c r="B22301">
        <v>24627</v>
      </c>
      <c r="C22301" s="3">
        <v>1391.8298709999999</v>
      </c>
      <c r="D22301" s="2"/>
    </row>
    <row r="22302" spans="1:4" x14ac:dyDescent="0.25">
      <c r="A22302" s="2">
        <v>540</v>
      </c>
      <c r="B22302">
        <v>24628</v>
      </c>
      <c r="C22302" s="3">
        <v>1953.0983960000001</v>
      </c>
      <c r="D22302" s="2"/>
    </row>
    <row r="22303" spans="1:4" x14ac:dyDescent="0.25">
      <c r="A22303" s="2">
        <v>540</v>
      </c>
      <c r="B22303">
        <v>24629</v>
      </c>
      <c r="C22303" s="3">
        <v>1615.161036</v>
      </c>
      <c r="D22303" s="2"/>
    </row>
    <row r="22304" spans="1:4" x14ac:dyDescent="0.25">
      <c r="A22304" s="2">
        <v>540</v>
      </c>
      <c r="B22304">
        <v>24630</v>
      </c>
      <c r="C22304" s="3">
        <v>845.04127100000005</v>
      </c>
      <c r="D22304" s="2"/>
    </row>
    <row r="22305" spans="1:4" x14ac:dyDescent="0.25">
      <c r="A22305" s="2">
        <v>540</v>
      </c>
      <c r="B22305">
        <v>24631</v>
      </c>
      <c r="C22305" s="3">
        <v>1567.8415970000001</v>
      </c>
      <c r="D22305" s="2"/>
    </row>
    <row r="22306" spans="1:4" x14ac:dyDescent="0.25">
      <c r="A22306" s="2">
        <v>540</v>
      </c>
      <c r="B22306">
        <v>24632</v>
      </c>
      <c r="C22306" s="3">
        <v>637.30803100000003</v>
      </c>
      <c r="D22306" s="2"/>
    </row>
    <row r="22307" spans="1:4" x14ac:dyDescent="0.25">
      <c r="A22307" s="2">
        <v>540</v>
      </c>
      <c r="B22307">
        <v>24633</v>
      </c>
      <c r="C22307" s="3">
        <v>190.81355300000001</v>
      </c>
      <c r="D22307" s="2"/>
    </row>
    <row r="22308" spans="1:4" x14ac:dyDescent="0.25">
      <c r="A22308" s="2">
        <v>540</v>
      </c>
      <c r="B22308">
        <v>24634</v>
      </c>
      <c r="C22308" s="3">
        <v>876.17879000000005</v>
      </c>
      <c r="D22308" s="2"/>
    </row>
    <row r="22309" spans="1:4" x14ac:dyDescent="0.25">
      <c r="A22309" s="2">
        <v>540</v>
      </c>
      <c r="B22309">
        <v>24635</v>
      </c>
      <c r="C22309" s="3">
        <v>261.19364899999999</v>
      </c>
      <c r="D22309" s="2"/>
    </row>
    <row r="22310" spans="1:4" x14ac:dyDescent="0.25">
      <c r="A22310" s="2">
        <v>540</v>
      </c>
      <c r="B22310">
        <v>24636</v>
      </c>
      <c r="C22310" s="3">
        <v>585.35280699999998</v>
      </c>
      <c r="D22310" s="2"/>
    </row>
    <row r="22311" spans="1:4" x14ac:dyDescent="0.25">
      <c r="A22311" s="2">
        <v>540</v>
      </c>
      <c r="B22311">
        <v>24637</v>
      </c>
      <c r="C22311" s="3">
        <v>2247.5757090000002</v>
      </c>
      <c r="D22311" s="2"/>
    </row>
    <row r="22312" spans="1:4" x14ac:dyDescent="0.25">
      <c r="A22312" s="2">
        <v>540</v>
      </c>
      <c r="B22312">
        <v>24639</v>
      </c>
      <c r="C22312" s="3">
        <v>667.667283</v>
      </c>
      <c r="D22312" s="2"/>
    </row>
    <row r="22313" spans="1:4" x14ac:dyDescent="0.25">
      <c r="A22313" s="2">
        <v>540</v>
      </c>
      <c r="B22313">
        <v>24640</v>
      </c>
      <c r="C22313" s="3">
        <v>11891.478155999999</v>
      </c>
      <c r="D22313" s="2"/>
    </row>
    <row r="22314" spans="1:4" x14ac:dyDescent="0.25">
      <c r="A22314" s="2">
        <v>540</v>
      </c>
      <c r="B22314">
        <v>24641</v>
      </c>
      <c r="C22314" s="3">
        <v>691.18906800000002</v>
      </c>
      <c r="D22314" s="2"/>
    </row>
    <row r="22315" spans="1:4" x14ac:dyDescent="0.25">
      <c r="A22315" s="2">
        <v>540</v>
      </c>
      <c r="B22315">
        <v>24642</v>
      </c>
      <c r="C22315" s="3">
        <v>1663.670286</v>
      </c>
      <c r="D22315" s="2"/>
    </row>
    <row r="22316" spans="1:4" x14ac:dyDescent="0.25">
      <c r="A22316" s="2">
        <v>540</v>
      </c>
      <c r="B22316">
        <v>24643</v>
      </c>
      <c r="C22316" s="3">
        <v>1040.812934</v>
      </c>
      <c r="D22316" s="2"/>
    </row>
    <row r="22317" spans="1:4" x14ac:dyDescent="0.25">
      <c r="A22317" s="2">
        <v>540</v>
      </c>
      <c r="B22317">
        <v>24644</v>
      </c>
      <c r="C22317" s="3">
        <v>56379.716092000002</v>
      </c>
      <c r="D22317" s="2"/>
    </row>
    <row r="22318" spans="1:4" x14ac:dyDescent="0.25">
      <c r="A22318" s="2">
        <v>540</v>
      </c>
      <c r="B22318">
        <v>24645</v>
      </c>
      <c r="C22318" s="3">
        <v>432.97049399999997</v>
      </c>
      <c r="D22318" s="2"/>
    </row>
    <row r="22319" spans="1:4" x14ac:dyDescent="0.25">
      <c r="A22319" s="2">
        <v>540</v>
      </c>
      <c r="B22319">
        <v>24646</v>
      </c>
      <c r="C22319" s="3">
        <v>364.011752</v>
      </c>
      <c r="D22319" s="2"/>
    </row>
    <row r="22320" spans="1:4" x14ac:dyDescent="0.25">
      <c r="A22320" s="2">
        <v>540</v>
      </c>
      <c r="B22320">
        <v>24647</v>
      </c>
      <c r="C22320" s="3">
        <v>4489.7094530000004</v>
      </c>
      <c r="D22320" s="2"/>
    </row>
    <row r="22321" spans="1:4" x14ac:dyDescent="0.25">
      <c r="A22321" s="2">
        <v>540</v>
      </c>
      <c r="B22321">
        <v>24648</v>
      </c>
      <c r="C22321" s="3">
        <v>3295.43039</v>
      </c>
      <c r="D22321" s="2"/>
    </row>
    <row r="22322" spans="1:4" x14ac:dyDescent="0.25">
      <c r="A22322" s="2">
        <v>540</v>
      </c>
      <c r="B22322">
        <v>24649</v>
      </c>
      <c r="C22322" s="3">
        <v>1848.8314170000001</v>
      </c>
      <c r="D22322" s="2"/>
    </row>
    <row r="22323" spans="1:4" x14ac:dyDescent="0.25">
      <c r="A22323" s="2">
        <v>540</v>
      </c>
      <c r="B22323">
        <v>24650</v>
      </c>
      <c r="C22323" s="3">
        <v>939.51041799999996</v>
      </c>
      <c r="D22323" s="2"/>
    </row>
    <row r="22324" spans="1:4" x14ac:dyDescent="0.25">
      <c r="A22324" s="2">
        <v>540</v>
      </c>
      <c r="B22324">
        <v>24652</v>
      </c>
      <c r="C22324" s="3">
        <v>916.18016899999998</v>
      </c>
      <c r="D22324" s="2"/>
    </row>
    <row r="22325" spans="1:4" x14ac:dyDescent="0.25">
      <c r="A22325" s="2">
        <v>540</v>
      </c>
      <c r="B22325">
        <v>24653</v>
      </c>
      <c r="C22325" s="3">
        <v>3064.0221259999998</v>
      </c>
      <c r="D22325" s="2"/>
    </row>
    <row r="22326" spans="1:4" x14ac:dyDescent="0.25">
      <c r="A22326" s="2">
        <v>540</v>
      </c>
      <c r="B22326">
        <v>24654</v>
      </c>
      <c r="C22326" s="3">
        <v>4832.381515</v>
      </c>
      <c r="D22326" s="2"/>
    </row>
    <row r="22327" spans="1:4" x14ac:dyDescent="0.25">
      <c r="A22327" s="2">
        <v>540</v>
      </c>
      <c r="B22327">
        <v>24655</v>
      </c>
      <c r="C22327" s="3">
        <v>4474.528397</v>
      </c>
      <c r="D22327" s="2"/>
    </row>
    <row r="22328" spans="1:4" x14ac:dyDescent="0.25">
      <c r="A22328" s="2">
        <v>540</v>
      </c>
      <c r="B22328">
        <v>24656</v>
      </c>
      <c r="C22328" s="3">
        <v>2072.9631960000002</v>
      </c>
      <c r="D22328" s="2"/>
    </row>
    <row r="22329" spans="1:4" x14ac:dyDescent="0.25">
      <c r="A22329" s="2">
        <v>540</v>
      </c>
      <c r="B22329">
        <v>24657</v>
      </c>
      <c r="C22329" s="3">
        <v>1283.9287879999999</v>
      </c>
      <c r="D22329" s="2"/>
    </row>
    <row r="22330" spans="1:4" x14ac:dyDescent="0.25">
      <c r="A22330" s="2">
        <v>540</v>
      </c>
      <c r="B22330">
        <v>24658</v>
      </c>
      <c r="C22330" s="3">
        <v>5738.5288179999998</v>
      </c>
      <c r="D22330" s="2"/>
    </row>
    <row r="22331" spans="1:4" x14ac:dyDescent="0.25">
      <c r="A22331" s="2">
        <v>540</v>
      </c>
      <c r="B22331">
        <v>24659</v>
      </c>
      <c r="C22331" s="3">
        <v>1018.810115</v>
      </c>
      <c r="D22331" s="2"/>
    </row>
    <row r="22332" spans="1:4" x14ac:dyDescent="0.25">
      <c r="A22332" s="2">
        <v>540</v>
      </c>
      <c r="B22332">
        <v>24660</v>
      </c>
      <c r="C22332" s="3">
        <v>109.14476000000001</v>
      </c>
      <c r="D22332" s="2"/>
    </row>
    <row r="22333" spans="1:4" x14ac:dyDescent="0.25">
      <c r="A22333" s="2">
        <v>540</v>
      </c>
      <c r="B22333">
        <v>24661</v>
      </c>
      <c r="C22333" s="3">
        <v>10.715688</v>
      </c>
      <c r="D22333" s="2"/>
    </row>
    <row r="22334" spans="1:4" x14ac:dyDescent="0.25">
      <c r="A22334" s="2">
        <v>540</v>
      </c>
      <c r="B22334">
        <v>24662</v>
      </c>
      <c r="C22334" s="3">
        <v>770.92316000000005</v>
      </c>
      <c r="D22334" s="2"/>
    </row>
    <row r="22335" spans="1:4" x14ac:dyDescent="0.25">
      <c r="A22335" s="2">
        <v>540</v>
      </c>
      <c r="B22335">
        <v>24663</v>
      </c>
      <c r="C22335" s="3">
        <v>1127.2719179999999</v>
      </c>
      <c r="D22335" s="2"/>
    </row>
    <row r="22336" spans="1:4" x14ac:dyDescent="0.25">
      <c r="A22336" s="2">
        <v>540</v>
      </c>
      <c r="B22336">
        <v>24664</v>
      </c>
      <c r="C22336" s="3">
        <v>2480.7472790000002</v>
      </c>
      <c r="D22336" s="2"/>
    </row>
    <row r="22337" spans="1:4" x14ac:dyDescent="0.25">
      <c r="A22337" s="2">
        <v>540</v>
      </c>
      <c r="B22337">
        <v>24665</v>
      </c>
      <c r="C22337" s="3">
        <v>1077.715365</v>
      </c>
      <c r="D22337" s="2"/>
    </row>
    <row r="22338" spans="1:4" x14ac:dyDescent="0.25">
      <c r="A22338" s="2">
        <v>540</v>
      </c>
      <c r="B22338">
        <v>24666</v>
      </c>
      <c r="C22338" s="3">
        <v>2750.6797980000001</v>
      </c>
      <c r="D22338" s="2"/>
    </row>
    <row r="22339" spans="1:4" x14ac:dyDescent="0.25">
      <c r="A22339" s="2">
        <v>540</v>
      </c>
      <c r="B22339">
        <v>24667</v>
      </c>
      <c r="C22339" s="3">
        <v>4240.3756130000002</v>
      </c>
      <c r="D22339" s="2"/>
    </row>
    <row r="22340" spans="1:4" x14ac:dyDescent="0.25">
      <c r="A22340" s="2">
        <v>540</v>
      </c>
      <c r="B22340">
        <v>24669</v>
      </c>
      <c r="C22340" s="3">
        <v>261.01328799999999</v>
      </c>
      <c r="D22340" s="2"/>
    </row>
    <row r="22341" spans="1:4" x14ac:dyDescent="0.25">
      <c r="A22341" s="2">
        <v>540</v>
      </c>
      <c r="B22341">
        <v>24670</v>
      </c>
      <c r="C22341" s="3">
        <v>7417.9860040000003</v>
      </c>
      <c r="D22341" s="2"/>
    </row>
    <row r="22342" spans="1:4" x14ac:dyDescent="0.25">
      <c r="A22342" s="2">
        <v>540</v>
      </c>
      <c r="B22342">
        <v>24671</v>
      </c>
      <c r="C22342" s="3">
        <v>2743.9105570000002</v>
      </c>
      <c r="D22342" s="2"/>
    </row>
    <row r="22343" spans="1:4" x14ac:dyDescent="0.25">
      <c r="A22343" s="2">
        <v>540</v>
      </c>
      <c r="B22343">
        <v>24672</v>
      </c>
      <c r="C22343" s="3">
        <v>1224.24765</v>
      </c>
      <c r="D22343" s="2"/>
    </row>
    <row r="22344" spans="1:4" x14ac:dyDescent="0.25">
      <c r="A22344" s="2">
        <v>540</v>
      </c>
      <c r="B22344">
        <v>24673</v>
      </c>
      <c r="C22344" s="3">
        <v>2229.0620100000001</v>
      </c>
      <c r="D22344" s="2"/>
    </row>
    <row r="22345" spans="1:4" x14ac:dyDescent="0.25">
      <c r="A22345" s="2">
        <v>540</v>
      </c>
      <c r="B22345">
        <v>24674</v>
      </c>
      <c r="C22345" s="3">
        <v>899.13186499999995</v>
      </c>
      <c r="D22345" s="2"/>
    </row>
    <row r="22346" spans="1:4" x14ac:dyDescent="0.25">
      <c r="A22346" s="2">
        <v>540</v>
      </c>
      <c r="B22346">
        <v>24675</v>
      </c>
      <c r="C22346" s="3">
        <v>2</v>
      </c>
      <c r="D22346" s="2"/>
    </row>
    <row r="22347" spans="1:4" x14ac:dyDescent="0.25">
      <c r="A22347" s="2">
        <v>540</v>
      </c>
      <c r="B22347">
        <v>24676</v>
      </c>
      <c r="C22347" s="3">
        <v>2596.3433570000002</v>
      </c>
      <c r="D22347" s="2"/>
    </row>
    <row r="22348" spans="1:4" x14ac:dyDescent="0.25">
      <c r="A22348" s="2">
        <v>540</v>
      </c>
      <c r="B22348">
        <v>24677</v>
      </c>
      <c r="C22348" s="3">
        <v>407.80388099999999</v>
      </c>
      <c r="D22348" s="2"/>
    </row>
    <row r="22349" spans="1:4" x14ac:dyDescent="0.25">
      <c r="A22349" s="2">
        <v>540</v>
      </c>
      <c r="B22349">
        <v>24678</v>
      </c>
      <c r="C22349" s="3">
        <v>630.37696000000005</v>
      </c>
      <c r="D22349" s="2"/>
    </row>
    <row r="22350" spans="1:4" x14ac:dyDescent="0.25">
      <c r="A22350" s="2">
        <v>540</v>
      </c>
      <c r="B22350">
        <v>24679</v>
      </c>
      <c r="C22350" s="3">
        <v>834.33529799999997</v>
      </c>
      <c r="D22350" s="2"/>
    </row>
    <row r="22351" spans="1:4" x14ac:dyDescent="0.25">
      <c r="A22351" s="2">
        <v>540</v>
      </c>
      <c r="B22351">
        <v>24680</v>
      </c>
      <c r="C22351" s="3">
        <v>8010.5896279999997</v>
      </c>
      <c r="D22351" s="2"/>
    </row>
    <row r="22352" spans="1:4" x14ac:dyDescent="0.25">
      <c r="A22352" s="2">
        <v>540</v>
      </c>
      <c r="B22352">
        <v>24681</v>
      </c>
      <c r="C22352" s="3">
        <v>326.181668</v>
      </c>
      <c r="D22352" s="2"/>
    </row>
    <row r="22353" spans="1:4" x14ac:dyDescent="0.25">
      <c r="A22353" s="2">
        <v>540</v>
      </c>
      <c r="B22353">
        <v>24683</v>
      </c>
      <c r="C22353" s="3">
        <v>1799.0501380000001</v>
      </c>
      <c r="D22353" s="2"/>
    </row>
    <row r="22354" spans="1:4" x14ac:dyDescent="0.25">
      <c r="A22354" s="2">
        <v>540</v>
      </c>
      <c r="B22354">
        <v>24684</v>
      </c>
      <c r="C22354" s="3">
        <v>14188.894276000001</v>
      </c>
      <c r="D22354" s="2"/>
    </row>
    <row r="22355" spans="1:4" x14ac:dyDescent="0.25">
      <c r="A22355" s="2">
        <v>540</v>
      </c>
      <c r="B22355">
        <v>24685</v>
      </c>
      <c r="C22355" s="3">
        <v>3755.5745769999999</v>
      </c>
      <c r="D22355" s="2"/>
    </row>
    <row r="22356" spans="1:4" x14ac:dyDescent="0.25">
      <c r="A22356" s="2">
        <v>540</v>
      </c>
      <c r="B22356">
        <v>24686</v>
      </c>
      <c r="C22356" s="3">
        <v>10918.610672999999</v>
      </c>
      <c r="D22356" s="2"/>
    </row>
    <row r="22357" spans="1:4" x14ac:dyDescent="0.25">
      <c r="A22357" s="2">
        <v>540</v>
      </c>
      <c r="B22357">
        <v>24688</v>
      </c>
      <c r="C22357" s="3">
        <v>4434.2005719999997</v>
      </c>
      <c r="D22357" s="2"/>
    </row>
    <row r="22358" spans="1:4" x14ac:dyDescent="0.25">
      <c r="A22358" s="2">
        <v>540</v>
      </c>
      <c r="B22358">
        <v>24692</v>
      </c>
      <c r="C22358" s="3">
        <v>1154.47803</v>
      </c>
      <c r="D22358" s="2"/>
    </row>
    <row r="22359" spans="1:4" x14ac:dyDescent="0.25">
      <c r="A22359" s="2">
        <v>540</v>
      </c>
      <c r="B22359">
        <v>24695</v>
      </c>
      <c r="C22359" s="3">
        <v>2323.358616</v>
      </c>
      <c r="D22359" s="2"/>
    </row>
    <row r="22360" spans="1:4" x14ac:dyDescent="0.25">
      <c r="A22360" s="2">
        <v>540</v>
      </c>
      <c r="B22360">
        <v>24696</v>
      </c>
      <c r="C22360" s="3">
        <v>59010.294376999998</v>
      </c>
      <c r="D22360" s="2"/>
    </row>
    <row r="22361" spans="1:4" x14ac:dyDescent="0.25">
      <c r="A22361" s="2">
        <v>540</v>
      </c>
      <c r="B22361">
        <v>24699</v>
      </c>
      <c r="C22361" s="3">
        <v>15393.908046</v>
      </c>
      <c r="D22361" s="2"/>
    </row>
    <row r="22362" spans="1:4" x14ac:dyDescent="0.25">
      <c r="A22362" s="2">
        <v>540</v>
      </c>
      <c r="B22362">
        <v>24702</v>
      </c>
      <c r="C22362" s="3">
        <v>0</v>
      </c>
      <c r="D22362" s="2"/>
    </row>
    <row r="22363" spans="1:4" x14ac:dyDescent="0.25">
      <c r="A22363" s="2">
        <v>540</v>
      </c>
      <c r="B22363">
        <v>24703</v>
      </c>
      <c r="C22363" s="3">
        <v>90481.298070000004</v>
      </c>
      <c r="D22363" s="2"/>
    </row>
    <row r="22364" spans="1:4" x14ac:dyDescent="0.25">
      <c r="A22364" s="2">
        <v>540</v>
      </c>
      <c r="B22364">
        <v>24704</v>
      </c>
      <c r="C22364" s="3">
        <v>122676.87104899999</v>
      </c>
      <c r="D22364" s="2"/>
    </row>
    <row r="22365" spans="1:4" x14ac:dyDescent="0.25">
      <c r="A22365" s="2">
        <v>540</v>
      </c>
      <c r="B22365">
        <v>24705</v>
      </c>
      <c r="C22365" s="3">
        <v>1742.0414109999999</v>
      </c>
      <c r="D22365" s="2"/>
    </row>
    <row r="22366" spans="1:4" x14ac:dyDescent="0.25">
      <c r="A22366" s="2">
        <v>540</v>
      </c>
      <c r="B22366">
        <v>24706</v>
      </c>
      <c r="C22366" s="3">
        <v>0.52819700000000003</v>
      </c>
      <c r="D22366" s="2"/>
    </row>
    <row r="22367" spans="1:4" x14ac:dyDescent="0.25">
      <c r="A22367" s="2">
        <v>540</v>
      </c>
      <c r="B22367">
        <v>24707</v>
      </c>
      <c r="C22367" s="3">
        <v>9241.3967859999993</v>
      </c>
      <c r="D22367" s="2"/>
    </row>
    <row r="22368" spans="1:4" x14ac:dyDescent="0.25">
      <c r="A22368" s="2">
        <v>540</v>
      </c>
      <c r="B22368">
        <v>24708</v>
      </c>
      <c r="C22368" s="3">
        <v>255.996576</v>
      </c>
      <c r="D22368" s="2"/>
    </row>
    <row r="22369" spans="1:4" x14ac:dyDescent="0.25">
      <c r="A22369" s="2">
        <v>540</v>
      </c>
      <c r="B22369">
        <v>24711</v>
      </c>
      <c r="C22369" s="3">
        <v>9823.4768270000004</v>
      </c>
      <c r="D22369" s="2"/>
    </row>
    <row r="22370" spans="1:4" x14ac:dyDescent="0.25">
      <c r="A22370" s="2">
        <v>540</v>
      </c>
      <c r="B22370">
        <v>24712</v>
      </c>
      <c r="C22370" s="3">
        <v>6014.82863</v>
      </c>
      <c r="D22370" s="2"/>
    </row>
    <row r="22371" spans="1:4" x14ac:dyDescent="0.25">
      <c r="A22371" s="2">
        <v>540</v>
      </c>
      <c r="B22371">
        <v>24713</v>
      </c>
      <c r="C22371" s="3">
        <v>3601.2155090000001</v>
      </c>
      <c r="D22371" s="2"/>
    </row>
    <row r="22372" spans="1:4" x14ac:dyDescent="0.25">
      <c r="A22372" s="2">
        <v>540</v>
      </c>
      <c r="B22372">
        <v>24715</v>
      </c>
      <c r="C22372" s="3">
        <v>858.29566699999998</v>
      </c>
      <c r="D22372" s="2"/>
    </row>
    <row r="22373" spans="1:4" x14ac:dyDescent="0.25">
      <c r="A22373" s="2">
        <v>540</v>
      </c>
      <c r="B22373">
        <v>24716</v>
      </c>
      <c r="C22373" s="3">
        <v>0</v>
      </c>
      <c r="D22373" s="2"/>
    </row>
    <row r="22374" spans="1:4" x14ac:dyDescent="0.25">
      <c r="A22374" s="2">
        <v>540</v>
      </c>
      <c r="B22374">
        <v>24717</v>
      </c>
      <c r="C22374" s="3">
        <v>1541.924452</v>
      </c>
      <c r="D22374" s="2"/>
    </row>
    <row r="22375" spans="1:4" x14ac:dyDescent="0.25">
      <c r="A22375" s="2">
        <v>540</v>
      </c>
      <c r="B22375">
        <v>24718</v>
      </c>
      <c r="C22375" s="3">
        <v>4330.4908370000003</v>
      </c>
      <c r="D22375" s="2"/>
    </row>
    <row r="22376" spans="1:4" x14ac:dyDescent="0.25">
      <c r="A22376" s="2">
        <v>540</v>
      </c>
      <c r="B22376">
        <v>24719</v>
      </c>
      <c r="C22376" s="3">
        <v>601.58592399999998</v>
      </c>
      <c r="D22376" s="2"/>
    </row>
    <row r="22377" spans="1:4" x14ac:dyDescent="0.25">
      <c r="A22377" s="2">
        <v>540</v>
      </c>
      <c r="B22377">
        <v>24720</v>
      </c>
      <c r="C22377" s="3">
        <v>2737.8478030000001</v>
      </c>
      <c r="D22377" s="2"/>
    </row>
    <row r="22378" spans="1:4" x14ac:dyDescent="0.25">
      <c r="A22378" s="2">
        <v>540</v>
      </c>
      <c r="B22378">
        <v>24722</v>
      </c>
      <c r="C22378" s="3">
        <v>7709.0057319999996</v>
      </c>
      <c r="D22378" s="2"/>
    </row>
    <row r="22379" spans="1:4" x14ac:dyDescent="0.25">
      <c r="A22379" s="2">
        <v>540</v>
      </c>
      <c r="B22379">
        <v>24723</v>
      </c>
      <c r="C22379" s="3">
        <v>2015.464806</v>
      </c>
      <c r="D22379" s="2"/>
    </row>
    <row r="22380" spans="1:4" x14ac:dyDescent="0.25">
      <c r="A22380" s="2">
        <v>540</v>
      </c>
      <c r="B22380">
        <v>24724</v>
      </c>
      <c r="C22380" s="3">
        <v>0</v>
      </c>
      <c r="D22380" s="2"/>
    </row>
    <row r="22381" spans="1:4" x14ac:dyDescent="0.25">
      <c r="A22381" s="2">
        <v>540</v>
      </c>
      <c r="B22381">
        <v>24725</v>
      </c>
      <c r="C22381" s="3">
        <v>535.608383</v>
      </c>
      <c r="D22381" s="2"/>
    </row>
    <row r="22382" spans="1:4" x14ac:dyDescent="0.25">
      <c r="A22382" s="2">
        <v>540</v>
      </c>
      <c r="B22382">
        <v>24726</v>
      </c>
      <c r="C22382" s="3">
        <v>692.91416900000002</v>
      </c>
      <c r="D22382" s="2"/>
    </row>
    <row r="22383" spans="1:4" x14ac:dyDescent="0.25">
      <c r="A22383" s="2">
        <v>540</v>
      </c>
      <c r="B22383">
        <v>24728</v>
      </c>
      <c r="C22383" s="3">
        <v>2613.946422</v>
      </c>
      <c r="D22383" s="2"/>
    </row>
    <row r="22384" spans="1:4" x14ac:dyDescent="0.25">
      <c r="A22384" s="2">
        <v>540</v>
      </c>
      <c r="B22384">
        <v>24729</v>
      </c>
      <c r="C22384" s="3">
        <v>10271.038672000001</v>
      </c>
      <c r="D22384" s="2"/>
    </row>
    <row r="22385" spans="1:4" x14ac:dyDescent="0.25">
      <c r="A22385" s="2">
        <v>540</v>
      </c>
      <c r="B22385">
        <v>24730</v>
      </c>
      <c r="C22385" s="3">
        <v>2756.19677</v>
      </c>
      <c r="D22385" s="2"/>
    </row>
    <row r="22386" spans="1:4" x14ac:dyDescent="0.25">
      <c r="A22386" s="2">
        <v>540</v>
      </c>
      <c r="B22386">
        <v>24731</v>
      </c>
      <c r="C22386" s="3">
        <v>1021.115357</v>
      </c>
      <c r="D22386" s="2"/>
    </row>
    <row r="22387" spans="1:4" x14ac:dyDescent="0.25">
      <c r="A22387" s="2">
        <v>540</v>
      </c>
      <c r="B22387">
        <v>24732</v>
      </c>
      <c r="C22387" s="3">
        <v>1021.4514380000001</v>
      </c>
      <c r="D22387" s="2"/>
    </row>
    <row r="22388" spans="1:4" x14ac:dyDescent="0.25">
      <c r="A22388" s="2">
        <v>540</v>
      </c>
      <c r="B22388">
        <v>24733</v>
      </c>
      <c r="C22388" s="3">
        <v>110.34481700000001</v>
      </c>
      <c r="D22388" s="2"/>
    </row>
    <row r="22389" spans="1:4" x14ac:dyDescent="0.25">
      <c r="A22389" s="2">
        <v>540</v>
      </c>
      <c r="B22389">
        <v>24734</v>
      </c>
      <c r="C22389" s="3">
        <v>326.45757700000001</v>
      </c>
      <c r="D22389" s="2"/>
    </row>
    <row r="22390" spans="1:4" x14ac:dyDescent="0.25">
      <c r="A22390" s="2">
        <v>540</v>
      </c>
      <c r="B22390">
        <v>24735</v>
      </c>
      <c r="C22390" s="3">
        <v>8586.1684160000004</v>
      </c>
      <c r="D22390" s="2"/>
    </row>
    <row r="22391" spans="1:4" x14ac:dyDescent="0.25">
      <c r="A22391" s="2">
        <v>540</v>
      </c>
      <c r="B22391">
        <v>24736</v>
      </c>
      <c r="C22391" s="3">
        <v>10198.853853000001</v>
      </c>
      <c r="D22391" s="2"/>
    </row>
    <row r="22392" spans="1:4" x14ac:dyDescent="0.25">
      <c r="A22392" s="2">
        <v>540</v>
      </c>
      <c r="B22392">
        <v>24737</v>
      </c>
      <c r="C22392" s="3">
        <v>1601.084124</v>
      </c>
      <c r="D22392" s="2"/>
    </row>
    <row r="22393" spans="1:4" x14ac:dyDescent="0.25">
      <c r="A22393" s="2">
        <v>540</v>
      </c>
      <c r="B22393">
        <v>24738</v>
      </c>
      <c r="C22393" s="3">
        <v>7352.7039210000003</v>
      </c>
      <c r="D22393" s="2"/>
    </row>
    <row r="22394" spans="1:4" x14ac:dyDescent="0.25">
      <c r="A22394" s="2">
        <v>540</v>
      </c>
      <c r="B22394">
        <v>24739</v>
      </c>
      <c r="C22394" s="3">
        <v>9164.8141369999994</v>
      </c>
      <c r="D22394" s="2"/>
    </row>
    <row r="22395" spans="1:4" x14ac:dyDescent="0.25">
      <c r="A22395" s="2">
        <v>540</v>
      </c>
      <c r="B22395">
        <v>24740</v>
      </c>
      <c r="C22395" s="3">
        <v>819.19651099999999</v>
      </c>
      <c r="D22395" s="2"/>
    </row>
    <row r="22396" spans="1:4" x14ac:dyDescent="0.25">
      <c r="A22396" s="2">
        <v>540</v>
      </c>
      <c r="B22396">
        <v>24741</v>
      </c>
      <c r="C22396" s="3">
        <v>18941.921217999999</v>
      </c>
      <c r="D22396" s="2"/>
    </row>
    <row r="22397" spans="1:4" x14ac:dyDescent="0.25">
      <c r="A22397" s="2">
        <v>540</v>
      </c>
      <c r="B22397">
        <v>24743</v>
      </c>
      <c r="C22397" s="3">
        <v>4158.3618219999998</v>
      </c>
      <c r="D22397" s="2"/>
    </row>
    <row r="22398" spans="1:4" x14ac:dyDescent="0.25">
      <c r="A22398" s="2">
        <v>540</v>
      </c>
      <c r="B22398">
        <v>24744</v>
      </c>
      <c r="C22398" s="3">
        <v>6483.7769369999996</v>
      </c>
      <c r="D22398" s="2"/>
    </row>
    <row r="22399" spans="1:4" x14ac:dyDescent="0.25">
      <c r="A22399" s="2">
        <v>540</v>
      </c>
      <c r="B22399">
        <v>24745</v>
      </c>
      <c r="C22399" s="3">
        <v>9229.8901389999992</v>
      </c>
      <c r="D22399" s="2"/>
    </row>
    <row r="22400" spans="1:4" x14ac:dyDescent="0.25">
      <c r="A22400" s="2">
        <v>540</v>
      </c>
      <c r="B22400">
        <v>24747</v>
      </c>
      <c r="C22400" s="3">
        <v>1404.6802029999999</v>
      </c>
      <c r="D22400" s="2"/>
    </row>
    <row r="22401" spans="1:4" x14ac:dyDescent="0.25">
      <c r="A22401" s="2">
        <v>540</v>
      </c>
      <c r="B22401">
        <v>24748</v>
      </c>
      <c r="C22401" s="3">
        <v>8605.4228500000008</v>
      </c>
      <c r="D22401" s="2"/>
    </row>
    <row r="22402" spans="1:4" x14ac:dyDescent="0.25">
      <c r="A22402" s="2">
        <v>540</v>
      </c>
      <c r="B22402">
        <v>24749</v>
      </c>
      <c r="C22402" s="3">
        <v>769.862211</v>
      </c>
      <c r="D22402" s="2"/>
    </row>
    <row r="22403" spans="1:4" x14ac:dyDescent="0.25">
      <c r="A22403" s="2">
        <v>540</v>
      </c>
      <c r="B22403">
        <v>24751</v>
      </c>
      <c r="C22403" s="3">
        <v>5164.4345139999996</v>
      </c>
      <c r="D22403" s="2"/>
    </row>
    <row r="22404" spans="1:4" x14ac:dyDescent="0.25">
      <c r="A22404" s="2">
        <v>540</v>
      </c>
      <c r="B22404">
        <v>24752</v>
      </c>
      <c r="C22404" s="3">
        <v>802.26782400000002</v>
      </c>
      <c r="D22404" s="2"/>
    </row>
    <row r="22405" spans="1:4" x14ac:dyDescent="0.25">
      <c r="A22405" s="2">
        <v>540</v>
      </c>
      <c r="B22405">
        <v>24753</v>
      </c>
      <c r="C22405" s="3">
        <v>875.63638100000003</v>
      </c>
      <c r="D22405" s="2"/>
    </row>
    <row r="22406" spans="1:4" x14ac:dyDescent="0.25">
      <c r="A22406" s="2">
        <v>540</v>
      </c>
      <c r="B22406">
        <v>24754</v>
      </c>
      <c r="C22406" s="3">
        <v>1625.618479</v>
      </c>
      <c r="D22406" s="2"/>
    </row>
    <row r="22407" spans="1:4" x14ac:dyDescent="0.25">
      <c r="A22407" s="2">
        <v>540</v>
      </c>
      <c r="B22407">
        <v>24757</v>
      </c>
      <c r="C22407" s="3">
        <v>5855.6547060000003</v>
      </c>
      <c r="D22407" s="2"/>
    </row>
    <row r="22408" spans="1:4" x14ac:dyDescent="0.25">
      <c r="A22408" s="2">
        <v>540</v>
      </c>
      <c r="B22408">
        <v>24758</v>
      </c>
      <c r="C22408" s="3">
        <v>1029.15058</v>
      </c>
      <c r="D22408" s="2"/>
    </row>
    <row r="22409" spans="1:4" x14ac:dyDescent="0.25">
      <c r="A22409" s="2">
        <v>540</v>
      </c>
      <c r="B22409">
        <v>24759</v>
      </c>
      <c r="C22409" s="3">
        <v>8140.5086540000002</v>
      </c>
      <c r="D22409" s="2"/>
    </row>
    <row r="22410" spans="1:4" x14ac:dyDescent="0.25">
      <c r="A22410" s="2">
        <v>540</v>
      </c>
      <c r="B22410">
        <v>24760</v>
      </c>
      <c r="C22410" s="3">
        <v>1118.1940589999999</v>
      </c>
      <c r="D22410" s="2"/>
    </row>
    <row r="22411" spans="1:4" x14ac:dyDescent="0.25">
      <c r="A22411" s="2">
        <v>540</v>
      </c>
      <c r="B22411">
        <v>24761</v>
      </c>
      <c r="C22411" s="3">
        <v>6863.2098859999996</v>
      </c>
      <c r="D22411" s="2"/>
    </row>
    <row r="22412" spans="1:4" x14ac:dyDescent="0.25">
      <c r="A22412" s="2">
        <v>540</v>
      </c>
      <c r="B22412">
        <v>24762</v>
      </c>
      <c r="C22412" s="3">
        <v>4283.5668759999999</v>
      </c>
      <c r="D22412" s="2"/>
    </row>
    <row r="22413" spans="1:4" x14ac:dyDescent="0.25">
      <c r="A22413" s="2">
        <v>540</v>
      </c>
      <c r="B22413">
        <v>24763</v>
      </c>
      <c r="C22413" s="3">
        <v>12356.167029</v>
      </c>
      <c r="D22413" s="2"/>
    </row>
    <row r="22414" spans="1:4" x14ac:dyDescent="0.25">
      <c r="A22414" s="2">
        <v>540</v>
      </c>
      <c r="B22414">
        <v>24764</v>
      </c>
      <c r="C22414" s="3">
        <v>1503.3994130000001</v>
      </c>
      <c r="D22414" s="2"/>
    </row>
    <row r="22415" spans="1:4" x14ac:dyDescent="0.25">
      <c r="A22415" s="2">
        <v>540</v>
      </c>
      <c r="B22415">
        <v>24766</v>
      </c>
      <c r="C22415" s="3">
        <v>2812.1069750000001</v>
      </c>
      <c r="D22415" s="2"/>
    </row>
    <row r="22416" spans="1:4" x14ac:dyDescent="0.25">
      <c r="A22416" s="2">
        <v>540</v>
      </c>
      <c r="B22416">
        <v>24767</v>
      </c>
      <c r="C22416" s="3">
        <v>1747.970579</v>
      </c>
      <c r="D22416" s="2"/>
    </row>
    <row r="22417" spans="1:4" x14ac:dyDescent="0.25">
      <c r="A22417" s="2">
        <v>540</v>
      </c>
      <c r="B22417">
        <v>24768</v>
      </c>
      <c r="C22417" s="3">
        <v>5188.3295600000001</v>
      </c>
      <c r="D22417" s="2"/>
    </row>
    <row r="22418" spans="1:4" x14ac:dyDescent="0.25">
      <c r="A22418" s="2">
        <v>540</v>
      </c>
      <c r="B22418">
        <v>24771</v>
      </c>
      <c r="C22418" s="3">
        <v>30525.453021000001</v>
      </c>
      <c r="D22418" s="2"/>
    </row>
    <row r="22419" spans="1:4" x14ac:dyDescent="0.25">
      <c r="A22419" s="2">
        <v>540</v>
      </c>
      <c r="B22419">
        <v>24772</v>
      </c>
      <c r="C22419" s="3">
        <v>30525.453021000001</v>
      </c>
      <c r="D22419" s="2"/>
    </row>
    <row r="22420" spans="1:4" x14ac:dyDescent="0.25">
      <c r="A22420" s="2">
        <v>540</v>
      </c>
      <c r="B22420">
        <v>24774</v>
      </c>
      <c r="C22420" s="3">
        <v>5820.3427430000002</v>
      </c>
      <c r="D22420" s="2"/>
    </row>
    <row r="22421" spans="1:4" x14ac:dyDescent="0.25">
      <c r="A22421" s="2">
        <v>540</v>
      </c>
      <c r="B22421">
        <v>24776</v>
      </c>
      <c r="C22421" s="3">
        <v>77.484459999999999</v>
      </c>
      <c r="D22421" s="2"/>
    </row>
    <row r="22422" spans="1:4" x14ac:dyDescent="0.25">
      <c r="A22422" s="2">
        <v>540</v>
      </c>
      <c r="B22422">
        <v>24778</v>
      </c>
      <c r="C22422" s="3">
        <v>1095.625898</v>
      </c>
      <c r="D22422" s="2"/>
    </row>
    <row r="22423" spans="1:4" x14ac:dyDescent="0.25">
      <c r="A22423" s="2">
        <v>540</v>
      </c>
      <c r="B22423">
        <v>24779</v>
      </c>
      <c r="C22423" s="3">
        <v>8034.275517</v>
      </c>
      <c r="D22423" s="2"/>
    </row>
    <row r="22424" spans="1:4" x14ac:dyDescent="0.25">
      <c r="A22424" s="2">
        <v>540</v>
      </c>
      <c r="B22424">
        <v>24781</v>
      </c>
      <c r="C22424" s="3">
        <v>2114.5476960000001</v>
      </c>
      <c r="D22424" s="2"/>
    </row>
    <row r="22425" spans="1:4" x14ac:dyDescent="0.25">
      <c r="A22425" s="2">
        <v>540</v>
      </c>
      <c r="B22425">
        <v>24782</v>
      </c>
      <c r="C22425" s="3">
        <v>2648.7976669999998</v>
      </c>
      <c r="D22425" s="2"/>
    </row>
    <row r="22426" spans="1:4" x14ac:dyDescent="0.25">
      <c r="A22426" s="2">
        <v>540</v>
      </c>
      <c r="B22426">
        <v>24783</v>
      </c>
      <c r="C22426" s="3">
        <v>6117.519749</v>
      </c>
      <c r="D22426" s="2"/>
    </row>
    <row r="22427" spans="1:4" x14ac:dyDescent="0.25">
      <c r="A22427" s="2">
        <v>540</v>
      </c>
      <c r="B22427">
        <v>24784</v>
      </c>
      <c r="C22427" s="3">
        <v>588.49360300000001</v>
      </c>
      <c r="D22427" s="2"/>
    </row>
    <row r="22428" spans="1:4" x14ac:dyDescent="0.25">
      <c r="A22428" s="2">
        <v>540</v>
      </c>
      <c r="B22428">
        <v>24785</v>
      </c>
      <c r="C22428" s="3">
        <v>448.85341399999999</v>
      </c>
      <c r="D22428" s="2"/>
    </row>
    <row r="22429" spans="1:4" x14ac:dyDescent="0.25">
      <c r="A22429" s="2">
        <v>540</v>
      </c>
      <c r="B22429">
        <v>24786</v>
      </c>
      <c r="C22429" s="3">
        <v>45.443671000000002</v>
      </c>
      <c r="D22429" s="2"/>
    </row>
    <row r="22430" spans="1:4" x14ac:dyDescent="0.25">
      <c r="A22430" s="2">
        <v>540</v>
      </c>
      <c r="B22430">
        <v>24787</v>
      </c>
      <c r="C22430" s="3">
        <v>2096.155581</v>
      </c>
      <c r="D22430" s="2"/>
    </row>
    <row r="22431" spans="1:4" x14ac:dyDescent="0.25">
      <c r="A22431" s="2">
        <v>540</v>
      </c>
      <c r="B22431">
        <v>24789</v>
      </c>
      <c r="C22431" s="3">
        <v>7109.3979410000002</v>
      </c>
      <c r="D22431" s="2"/>
    </row>
    <row r="22432" spans="1:4" x14ac:dyDescent="0.25">
      <c r="A22432" s="2">
        <v>540</v>
      </c>
      <c r="B22432">
        <v>24790</v>
      </c>
      <c r="C22432" s="3">
        <v>5138.8748059999998</v>
      </c>
      <c r="D22432" s="2"/>
    </row>
    <row r="22433" spans="1:4" x14ac:dyDescent="0.25">
      <c r="A22433" s="2">
        <v>540</v>
      </c>
      <c r="B22433">
        <v>24792</v>
      </c>
      <c r="C22433" s="3">
        <v>36.304149000000002</v>
      </c>
      <c r="D22433" s="2"/>
    </row>
    <row r="22434" spans="1:4" x14ac:dyDescent="0.25">
      <c r="A22434" s="2">
        <v>540</v>
      </c>
      <c r="B22434">
        <v>24793</v>
      </c>
      <c r="C22434" s="3">
        <v>561.07731000000001</v>
      </c>
      <c r="D22434" s="2"/>
    </row>
    <row r="22435" spans="1:4" x14ac:dyDescent="0.25">
      <c r="A22435" s="2">
        <v>540</v>
      </c>
      <c r="B22435">
        <v>24796</v>
      </c>
      <c r="C22435" s="3">
        <v>11112.536125000001</v>
      </c>
      <c r="D22435" s="2"/>
    </row>
    <row r="22436" spans="1:4" x14ac:dyDescent="0.25">
      <c r="A22436" s="2">
        <v>540</v>
      </c>
      <c r="B22436">
        <v>24797</v>
      </c>
      <c r="C22436" s="3">
        <v>6501.106342</v>
      </c>
      <c r="D22436" s="2"/>
    </row>
    <row r="22437" spans="1:4" x14ac:dyDescent="0.25">
      <c r="A22437" s="2">
        <v>540</v>
      </c>
      <c r="B22437">
        <v>24798</v>
      </c>
      <c r="C22437" s="3">
        <v>648.45305299999995</v>
      </c>
      <c r="D22437" s="2"/>
    </row>
    <row r="22438" spans="1:4" x14ac:dyDescent="0.25">
      <c r="A22438" s="2">
        <v>540</v>
      </c>
      <c r="B22438">
        <v>24799</v>
      </c>
      <c r="C22438" s="3">
        <v>2020.9898020000001</v>
      </c>
      <c r="D22438" s="2"/>
    </row>
    <row r="22439" spans="1:4" x14ac:dyDescent="0.25">
      <c r="A22439" s="2">
        <v>540</v>
      </c>
      <c r="B22439">
        <v>24800</v>
      </c>
      <c r="C22439" s="3">
        <v>332.55780499999997</v>
      </c>
      <c r="D22439" s="2"/>
    </row>
    <row r="22440" spans="1:4" x14ac:dyDescent="0.25">
      <c r="A22440" s="2">
        <v>540</v>
      </c>
      <c r="B22440">
        <v>24801</v>
      </c>
      <c r="C22440" s="3">
        <v>378.659539</v>
      </c>
      <c r="D22440" s="2"/>
    </row>
    <row r="22441" spans="1:4" x14ac:dyDescent="0.25">
      <c r="A22441" s="2">
        <v>540</v>
      </c>
      <c r="B22441">
        <v>24802</v>
      </c>
      <c r="C22441" s="3">
        <v>3575.9604370000002</v>
      </c>
      <c r="D22441" s="2"/>
    </row>
    <row r="22442" spans="1:4" x14ac:dyDescent="0.25">
      <c r="A22442" s="2">
        <v>540</v>
      </c>
      <c r="B22442">
        <v>24803</v>
      </c>
      <c r="C22442" s="3">
        <v>1452.2116639999999</v>
      </c>
      <c r="D22442" s="2"/>
    </row>
    <row r="22443" spans="1:4" x14ac:dyDescent="0.25">
      <c r="A22443" s="2">
        <v>540</v>
      </c>
      <c r="B22443">
        <v>24804</v>
      </c>
      <c r="C22443" s="3">
        <v>4313.3107730000002</v>
      </c>
      <c r="D22443" s="2"/>
    </row>
    <row r="22444" spans="1:4" x14ac:dyDescent="0.25">
      <c r="A22444" s="2">
        <v>540</v>
      </c>
      <c r="B22444">
        <v>24805</v>
      </c>
      <c r="C22444" s="3">
        <v>2743.330254</v>
      </c>
      <c r="D22444" s="2"/>
    </row>
    <row r="22445" spans="1:4" x14ac:dyDescent="0.25">
      <c r="A22445" s="2">
        <v>540</v>
      </c>
      <c r="B22445">
        <v>24806</v>
      </c>
      <c r="C22445" s="3">
        <v>339.91395799999998</v>
      </c>
      <c r="D22445" s="2"/>
    </row>
    <row r="22446" spans="1:4" x14ac:dyDescent="0.25">
      <c r="A22446" s="2">
        <v>540</v>
      </c>
      <c r="B22446">
        <v>24807</v>
      </c>
      <c r="C22446" s="3">
        <v>1232.5308689999999</v>
      </c>
      <c r="D22446" s="2"/>
    </row>
    <row r="22447" spans="1:4" x14ac:dyDescent="0.25">
      <c r="A22447" s="2">
        <v>540</v>
      </c>
      <c r="B22447">
        <v>24808</v>
      </c>
      <c r="C22447" s="3">
        <v>447.23564599999997</v>
      </c>
      <c r="D22447" s="2"/>
    </row>
    <row r="22448" spans="1:4" x14ac:dyDescent="0.25">
      <c r="A22448" s="2">
        <v>540</v>
      </c>
      <c r="B22448">
        <v>24809</v>
      </c>
      <c r="C22448" s="3">
        <v>905.07810500000005</v>
      </c>
      <c r="D22448" s="2"/>
    </row>
    <row r="22449" spans="1:4" x14ac:dyDescent="0.25">
      <c r="A22449" s="2">
        <v>540</v>
      </c>
      <c r="B22449">
        <v>24810</v>
      </c>
      <c r="C22449" s="3">
        <v>70.367084000000006</v>
      </c>
      <c r="D22449" s="2"/>
    </row>
    <row r="22450" spans="1:4" x14ac:dyDescent="0.25">
      <c r="A22450" s="2">
        <v>540</v>
      </c>
      <c r="B22450">
        <v>24811</v>
      </c>
      <c r="C22450" s="3">
        <v>0</v>
      </c>
      <c r="D22450" s="2"/>
    </row>
    <row r="22451" spans="1:4" x14ac:dyDescent="0.25">
      <c r="A22451" s="2">
        <v>540</v>
      </c>
      <c r="B22451">
        <v>24813</v>
      </c>
      <c r="C22451" s="3">
        <v>10176.482959000001</v>
      </c>
      <c r="D22451" s="2"/>
    </row>
    <row r="22452" spans="1:4" x14ac:dyDescent="0.25">
      <c r="A22452" s="2">
        <v>540</v>
      </c>
      <c r="B22452">
        <v>24814</v>
      </c>
      <c r="C22452" s="3">
        <v>4821.3588010000003</v>
      </c>
      <c r="D22452" s="2"/>
    </row>
    <row r="22453" spans="1:4" x14ac:dyDescent="0.25">
      <c r="A22453" s="2">
        <v>540</v>
      </c>
      <c r="B22453">
        <v>24815</v>
      </c>
      <c r="C22453" s="3">
        <v>2410.6893239999999</v>
      </c>
      <c r="D22453" s="2"/>
    </row>
    <row r="22454" spans="1:4" x14ac:dyDescent="0.25">
      <c r="A22454" s="2">
        <v>540</v>
      </c>
      <c r="B22454">
        <v>24816</v>
      </c>
      <c r="C22454" s="3">
        <v>4213.2801989999998</v>
      </c>
      <c r="D22454" s="2"/>
    </row>
    <row r="22455" spans="1:4" x14ac:dyDescent="0.25">
      <c r="A22455" s="2">
        <v>540</v>
      </c>
      <c r="B22455">
        <v>24817</v>
      </c>
      <c r="C22455" s="3">
        <v>5212.6464180000003</v>
      </c>
      <c r="D22455" s="2"/>
    </row>
    <row r="22456" spans="1:4" x14ac:dyDescent="0.25">
      <c r="A22456" s="2">
        <v>540</v>
      </c>
      <c r="B22456">
        <v>24818</v>
      </c>
      <c r="C22456" s="3">
        <v>5486.3397169999998</v>
      </c>
      <c r="D22456" s="2"/>
    </row>
    <row r="22457" spans="1:4" x14ac:dyDescent="0.25">
      <c r="A22457" s="2">
        <v>540</v>
      </c>
      <c r="B22457">
        <v>24819</v>
      </c>
      <c r="C22457" s="3">
        <v>1744.9415389999999</v>
      </c>
      <c r="D22457" s="2"/>
    </row>
    <row r="22458" spans="1:4" x14ac:dyDescent="0.25">
      <c r="A22458" s="2">
        <v>540</v>
      </c>
      <c r="B22458">
        <v>24820</v>
      </c>
      <c r="C22458" s="3">
        <v>738.16605100000004</v>
      </c>
      <c r="D22458" s="2"/>
    </row>
    <row r="22459" spans="1:4" x14ac:dyDescent="0.25">
      <c r="A22459" s="2">
        <v>540</v>
      </c>
      <c r="B22459">
        <v>24821</v>
      </c>
      <c r="C22459" s="3">
        <v>2269.4677919999999</v>
      </c>
      <c r="D22459" s="2"/>
    </row>
    <row r="22460" spans="1:4" x14ac:dyDescent="0.25">
      <c r="A22460" s="2">
        <v>540</v>
      </c>
      <c r="B22460">
        <v>24822</v>
      </c>
      <c r="C22460" s="3">
        <v>1021.428512</v>
      </c>
      <c r="D22460" s="2"/>
    </row>
    <row r="22461" spans="1:4" x14ac:dyDescent="0.25">
      <c r="A22461" s="2">
        <v>540</v>
      </c>
      <c r="B22461">
        <v>24823</v>
      </c>
      <c r="C22461" s="3">
        <v>8593.0195070000009</v>
      </c>
      <c r="D22461" s="2"/>
    </row>
    <row r="22462" spans="1:4" x14ac:dyDescent="0.25">
      <c r="A22462" s="2">
        <v>540</v>
      </c>
      <c r="B22462">
        <v>24826</v>
      </c>
      <c r="C22462" s="3">
        <v>5052.027306</v>
      </c>
      <c r="D22462" s="2"/>
    </row>
    <row r="22463" spans="1:4" x14ac:dyDescent="0.25">
      <c r="A22463" s="2">
        <v>540</v>
      </c>
      <c r="B22463">
        <v>24827</v>
      </c>
      <c r="C22463" s="3">
        <v>1262.3646920000001</v>
      </c>
      <c r="D22463" s="2"/>
    </row>
    <row r="22464" spans="1:4" x14ac:dyDescent="0.25">
      <c r="A22464" s="2">
        <v>540</v>
      </c>
      <c r="B22464">
        <v>24828</v>
      </c>
      <c r="C22464" s="3">
        <v>2163.6715319999998</v>
      </c>
      <c r="D22464" s="2"/>
    </row>
    <row r="22465" spans="1:4" x14ac:dyDescent="0.25">
      <c r="A22465" s="2">
        <v>540</v>
      </c>
      <c r="B22465">
        <v>24829</v>
      </c>
      <c r="C22465" s="3">
        <v>708.03738999999996</v>
      </c>
      <c r="D22465" s="2"/>
    </row>
    <row r="22466" spans="1:4" x14ac:dyDescent="0.25">
      <c r="A22466" s="2">
        <v>540</v>
      </c>
      <c r="B22466">
        <v>24830</v>
      </c>
      <c r="C22466" s="3">
        <v>2287.6964830000002</v>
      </c>
      <c r="D22466" s="2"/>
    </row>
    <row r="22467" spans="1:4" x14ac:dyDescent="0.25">
      <c r="A22467" s="2">
        <v>540</v>
      </c>
      <c r="B22467">
        <v>24832</v>
      </c>
      <c r="C22467" s="3">
        <v>1255.631556</v>
      </c>
      <c r="D22467" s="2"/>
    </row>
    <row r="22468" spans="1:4" x14ac:dyDescent="0.25">
      <c r="A22468" s="2">
        <v>540</v>
      </c>
      <c r="B22468">
        <v>24833</v>
      </c>
      <c r="C22468" s="3">
        <v>5541.0426429999998</v>
      </c>
      <c r="D22468" s="2"/>
    </row>
    <row r="22469" spans="1:4" x14ac:dyDescent="0.25">
      <c r="A22469" s="2">
        <v>540</v>
      </c>
      <c r="B22469">
        <v>24835</v>
      </c>
      <c r="C22469" s="3">
        <v>1172.195248</v>
      </c>
      <c r="D22469" s="2"/>
    </row>
    <row r="22470" spans="1:4" x14ac:dyDescent="0.25">
      <c r="A22470" s="2">
        <v>540</v>
      </c>
      <c r="B22470">
        <v>24836</v>
      </c>
      <c r="C22470" s="3">
        <v>238.45552900000001</v>
      </c>
      <c r="D22470" s="2"/>
    </row>
    <row r="22471" spans="1:4" x14ac:dyDescent="0.25">
      <c r="A22471" s="2">
        <v>540</v>
      </c>
      <c r="B22471">
        <v>24837</v>
      </c>
      <c r="C22471" s="3">
        <v>4691.8029569999999</v>
      </c>
      <c r="D22471" s="2"/>
    </row>
    <row r="22472" spans="1:4" x14ac:dyDescent="0.25">
      <c r="A22472" s="2">
        <v>540</v>
      </c>
      <c r="B22472">
        <v>24838</v>
      </c>
      <c r="C22472" s="3">
        <v>4511.6444410000004</v>
      </c>
      <c r="D22472" s="2"/>
    </row>
    <row r="22473" spans="1:4" x14ac:dyDescent="0.25">
      <c r="A22473" s="2">
        <v>540</v>
      </c>
      <c r="B22473">
        <v>24839</v>
      </c>
      <c r="C22473" s="3">
        <v>4866.9207379999998</v>
      </c>
      <c r="D22473" s="2"/>
    </row>
    <row r="22474" spans="1:4" x14ac:dyDescent="0.25">
      <c r="A22474" s="2">
        <v>540</v>
      </c>
      <c r="B22474">
        <v>24840</v>
      </c>
      <c r="C22474" s="3">
        <v>8393.1667010000001</v>
      </c>
      <c r="D22474" s="2"/>
    </row>
    <row r="22475" spans="1:4" x14ac:dyDescent="0.25">
      <c r="A22475" s="2">
        <v>540</v>
      </c>
      <c r="B22475">
        <v>24841</v>
      </c>
      <c r="C22475" s="3">
        <v>11531.525175000001</v>
      </c>
      <c r="D22475" s="2"/>
    </row>
    <row r="22476" spans="1:4" x14ac:dyDescent="0.25">
      <c r="A22476" s="2">
        <v>540</v>
      </c>
      <c r="B22476">
        <v>24842</v>
      </c>
      <c r="C22476" s="3">
        <v>5327.9873150000003</v>
      </c>
      <c r="D22476" s="2"/>
    </row>
    <row r="22477" spans="1:4" x14ac:dyDescent="0.25">
      <c r="A22477" s="2">
        <v>540</v>
      </c>
      <c r="B22477">
        <v>24843</v>
      </c>
      <c r="C22477" s="3">
        <v>821.42024800000002</v>
      </c>
      <c r="D22477" s="2"/>
    </row>
    <row r="22478" spans="1:4" x14ac:dyDescent="0.25">
      <c r="A22478" s="2">
        <v>540</v>
      </c>
      <c r="B22478">
        <v>24844</v>
      </c>
      <c r="C22478" s="3">
        <v>11531.525175000001</v>
      </c>
      <c r="D22478" s="2"/>
    </row>
    <row r="22479" spans="1:4" x14ac:dyDescent="0.25">
      <c r="A22479" s="2">
        <v>540</v>
      </c>
      <c r="B22479">
        <v>24845</v>
      </c>
      <c r="C22479" s="3">
        <v>2836.860447</v>
      </c>
      <c r="D22479" s="2"/>
    </row>
    <row r="22480" spans="1:4" x14ac:dyDescent="0.25">
      <c r="A22480" s="2">
        <v>540</v>
      </c>
      <c r="B22480">
        <v>24846</v>
      </c>
      <c r="C22480" s="3">
        <v>14048.212088</v>
      </c>
      <c r="D22480" s="2"/>
    </row>
    <row r="22481" spans="1:4" x14ac:dyDescent="0.25">
      <c r="A22481" s="2">
        <v>540</v>
      </c>
      <c r="B22481">
        <v>24847</v>
      </c>
      <c r="C22481" s="3">
        <v>1959.3383699999999</v>
      </c>
      <c r="D22481" s="2"/>
    </row>
    <row r="22482" spans="1:4" x14ac:dyDescent="0.25">
      <c r="A22482" s="2">
        <v>540</v>
      </c>
      <c r="B22482">
        <v>24848</v>
      </c>
      <c r="C22482" s="3">
        <v>850.09226899999999</v>
      </c>
      <c r="D22482" s="2"/>
    </row>
    <row r="22483" spans="1:4" x14ac:dyDescent="0.25">
      <c r="A22483" s="2">
        <v>540</v>
      </c>
      <c r="B22483">
        <v>24849</v>
      </c>
      <c r="C22483" s="3">
        <v>11751.945976999999</v>
      </c>
      <c r="D22483" s="2"/>
    </row>
    <row r="22484" spans="1:4" x14ac:dyDescent="0.25">
      <c r="A22484" s="2">
        <v>540</v>
      </c>
      <c r="B22484">
        <v>24850</v>
      </c>
      <c r="C22484" s="3">
        <v>210.27639500000001</v>
      </c>
      <c r="D22484" s="2"/>
    </row>
    <row r="22485" spans="1:4" x14ac:dyDescent="0.25">
      <c r="A22485" s="2">
        <v>540</v>
      </c>
      <c r="B22485">
        <v>24851</v>
      </c>
      <c r="C22485" s="3">
        <v>5339.8783839999996</v>
      </c>
      <c r="D22485" s="2"/>
    </row>
    <row r="22486" spans="1:4" x14ac:dyDescent="0.25">
      <c r="A22486" s="2">
        <v>540</v>
      </c>
      <c r="B22486">
        <v>24858</v>
      </c>
      <c r="C22486" s="3">
        <v>150.14340200000001</v>
      </c>
      <c r="D22486" s="2"/>
    </row>
    <row r="22487" spans="1:4" x14ac:dyDescent="0.25">
      <c r="A22487" s="2">
        <v>540</v>
      </c>
      <c r="B22487">
        <v>24859</v>
      </c>
      <c r="C22487" s="3">
        <v>330.59080799999998</v>
      </c>
      <c r="D22487" s="2"/>
    </row>
    <row r="22488" spans="1:4" x14ac:dyDescent="0.25">
      <c r="A22488" s="2">
        <v>540</v>
      </c>
      <c r="B22488">
        <v>24860</v>
      </c>
      <c r="C22488" s="3">
        <v>5204.1843609999996</v>
      </c>
      <c r="D22488" s="2"/>
    </row>
    <row r="22489" spans="1:4" x14ac:dyDescent="0.25">
      <c r="A22489" s="2">
        <v>540</v>
      </c>
      <c r="B22489">
        <v>24862</v>
      </c>
      <c r="C22489" s="3">
        <v>2051.682213</v>
      </c>
      <c r="D22489" s="2"/>
    </row>
    <row r="22490" spans="1:4" x14ac:dyDescent="0.25">
      <c r="A22490" s="2">
        <v>540</v>
      </c>
      <c r="B22490">
        <v>24863</v>
      </c>
      <c r="C22490" s="3">
        <v>770.25952900000004</v>
      </c>
      <c r="D22490" s="2"/>
    </row>
    <row r="22491" spans="1:4" x14ac:dyDescent="0.25">
      <c r="A22491" s="2">
        <v>540</v>
      </c>
      <c r="B22491">
        <v>24864</v>
      </c>
      <c r="C22491" s="3">
        <v>99.559191999999996</v>
      </c>
      <c r="D22491" s="2"/>
    </row>
    <row r="22492" spans="1:4" x14ac:dyDescent="0.25">
      <c r="A22492" s="2">
        <v>540</v>
      </c>
      <c r="B22492">
        <v>24865</v>
      </c>
      <c r="C22492" s="3">
        <v>2177.0854869999998</v>
      </c>
      <c r="D22492" s="2"/>
    </row>
    <row r="22493" spans="1:4" x14ac:dyDescent="0.25">
      <c r="A22493" s="2">
        <v>540</v>
      </c>
      <c r="B22493">
        <v>24866</v>
      </c>
      <c r="C22493" s="3">
        <v>1635.350005</v>
      </c>
      <c r="D22493" s="2"/>
    </row>
    <row r="22494" spans="1:4" x14ac:dyDescent="0.25">
      <c r="A22494" s="2">
        <v>540</v>
      </c>
      <c r="B22494">
        <v>24867</v>
      </c>
      <c r="C22494" s="3">
        <v>14.623821</v>
      </c>
      <c r="D22494" s="2"/>
    </row>
    <row r="22495" spans="1:4" x14ac:dyDescent="0.25">
      <c r="A22495" s="2">
        <v>540</v>
      </c>
      <c r="B22495">
        <v>24868</v>
      </c>
      <c r="C22495" s="3">
        <v>23792.984582000001</v>
      </c>
      <c r="D22495" s="2"/>
    </row>
    <row r="22496" spans="1:4" x14ac:dyDescent="0.25">
      <c r="A22496" s="2">
        <v>540</v>
      </c>
      <c r="B22496">
        <v>24869</v>
      </c>
      <c r="C22496" s="3">
        <v>4303.7462839999998</v>
      </c>
      <c r="D22496" s="2"/>
    </row>
    <row r="22497" spans="1:4" x14ac:dyDescent="0.25">
      <c r="A22497" s="2">
        <v>540</v>
      </c>
      <c r="B22497">
        <v>24870</v>
      </c>
      <c r="C22497" s="3">
        <v>98.13082</v>
      </c>
      <c r="D22497" s="2"/>
    </row>
    <row r="22498" spans="1:4" x14ac:dyDescent="0.25">
      <c r="A22498" s="2">
        <v>540</v>
      </c>
      <c r="B22498">
        <v>24871</v>
      </c>
      <c r="C22498" s="3">
        <v>3619.488762</v>
      </c>
      <c r="D22498" s="2"/>
    </row>
    <row r="22499" spans="1:4" x14ac:dyDescent="0.25">
      <c r="A22499" s="2">
        <v>540</v>
      </c>
      <c r="B22499">
        <v>24872</v>
      </c>
      <c r="C22499" s="3">
        <v>16104.669545000001</v>
      </c>
      <c r="D22499" s="2"/>
    </row>
    <row r="22500" spans="1:4" x14ac:dyDescent="0.25">
      <c r="A22500" s="2">
        <v>540</v>
      </c>
      <c r="B22500">
        <v>24873</v>
      </c>
      <c r="C22500" s="3">
        <v>1167.0708549999999</v>
      </c>
      <c r="D22500" s="2"/>
    </row>
    <row r="22501" spans="1:4" x14ac:dyDescent="0.25">
      <c r="A22501" s="2">
        <v>540</v>
      </c>
      <c r="B22501">
        <v>24876</v>
      </c>
      <c r="C22501" s="3">
        <v>674.63140499999997</v>
      </c>
      <c r="D22501" s="2"/>
    </row>
    <row r="22502" spans="1:4" x14ac:dyDescent="0.25">
      <c r="A22502" s="2">
        <v>540</v>
      </c>
      <c r="B22502">
        <v>24877</v>
      </c>
      <c r="C22502" s="3">
        <v>450.64251200000001</v>
      </c>
      <c r="D22502" s="2"/>
    </row>
    <row r="22503" spans="1:4" x14ac:dyDescent="0.25">
      <c r="A22503" s="2">
        <v>540</v>
      </c>
      <c r="B22503">
        <v>24878</v>
      </c>
      <c r="C22503" s="3">
        <v>499.64839499999999</v>
      </c>
      <c r="D22503" s="2"/>
    </row>
    <row r="22504" spans="1:4" x14ac:dyDescent="0.25">
      <c r="A22504" s="2">
        <v>540</v>
      </c>
      <c r="B22504">
        <v>24879</v>
      </c>
      <c r="C22504" s="3">
        <v>880.22027200000002</v>
      </c>
      <c r="D22504" s="2"/>
    </row>
    <row r="22505" spans="1:4" x14ac:dyDescent="0.25">
      <c r="A22505" s="2">
        <v>540</v>
      </c>
      <c r="B22505">
        <v>24880</v>
      </c>
      <c r="C22505" s="3">
        <v>35.333466000000001</v>
      </c>
      <c r="D22505" s="2"/>
    </row>
    <row r="22506" spans="1:4" x14ac:dyDescent="0.25">
      <c r="A22506" s="2">
        <v>540</v>
      </c>
      <c r="B22506">
        <v>24881</v>
      </c>
      <c r="C22506" s="3">
        <v>788.53860999999995</v>
      </c>
      <c r="D22506" s="2"/>
    </row>
    <row r="22507" spans="1:4" x14ac:dyDescent="0.25">
      <c r="A22507" s="2">
        <v>540</v>
      </c>
      <c r="B22507">
        <v>24882</v>
      </c>
      <c r="C22507" s="3">
        <v>1864.051442</v>
      </c>
      <c r="D22507" s="2"/>
    </row>
    <row r="22508" spans="1:4" x14ac:dyDescent="0.25">
      <c r="A22508" s="2">
        <v>540</v>
      </c>
      <c r="B22508">
        <v>24883</v>
      </c>
      <c r="C22508" s="3">
        <v>60.748631000000003</v>
      </c>
      <c r="D22508" s="2"/>
    </row>
    <row r="22509" spans="1:4" x14ac:dyDescent="0.25">
      <c r="A22509" s="2">
        <v>540</v>
      </c>
      <c r="B22509">
        <v>24885</v>
      </c>
      <c r="C22509" s="3">
        <v>581.28200700000002</v>
      </c>
      <c r="D22509" s="2"/>
    </row>
    <row r="22510" spans="1:4" x14ac:dyDescent="0.25">
      <c r="A22510" s="2">
        <v>540</v>
      </c>
      <c r="B22510">
        <v>24886</v>
      </c>
      <c r="C22510" s="3">
        <v>68.507667999999995</v>
      </c>
      <c r="D22510" s="2"/>
    </row>
    <row r="22511" spans="1:4" x14ac:dyDescent="0.25">
      <c r="A22511" s="2">
        <v>540</v>
      </c>
      <c r="B22511">
        <v>24887</v>
      </c>
      <c r="C22511" s="3">
        <v>209.024348</v>
      </c>
      <c r="D22511" s="2"/>
    </row>
    <row r="22512" spans="1:4" x14ac:dyDescent="0.25">
      <c r="A22512" s="2">
        <v>540</v>
      </c>
      <c r="B22512">
        <v>24888</v>
      </c>
      <c r="C22512" s="3">
        <v>5525.1290209999997</v>
      </c>
      <c r="D22512" s="2"/>
    </row>
    <row r="22513" spans="1:4" x14ac:dyDescent="0.25">
      <c r="A22513" s="2">
        <v>540</v>
      </c>
      <c r="B22513">
        <v>24889</v>
      </c>
      <c r="C22513" s="3">
        <v>3179.8849620000001</v>
      </c>
      <c r="D22513" s="2"/>
    </row>
    <row r="22514" spans="1:4" x14ac:dyDescent="0.25">
      <c r="A22514" s="2">
        <v>540</v>
      </c>
      <c r="B22514">
        <v>24890</v>
      </c>
      <c r="C22514" s="3">
        <v>8.5433319999999995</v>
      </c>
      <c r="D22514" s="2"/>
    </row>
    <row r="22515" spans="1:4" x14ac:dyDescent="0.25">
      <c r="A22515" s="2">
        <v>540</v>
      </c>
      <c r="B22515">
        <v>24891</v>
      </c>
      <c r="C22515" s="3">
        <v>253.76487399999999</v>
      </c>
      <c r="D22515" s="2"/>
    </row>
    <row r="22516" spans="1:4" x14ac:dyDescent="0.25">
      <c r="A22516" s="2">
        <v>540</v>
      </c>
      <c r="B22516">
        <v>24892</v>
      </c>
      <c r="C22516" s="3">
        <v>492.36968200000001</v>
      </c>
      <c r="D22516" s="2"/>
    </row>
    <row r="22517" spans="1:4" x14ac:dyDescent="0.25">
      <c r="A22517" s="2">
        <v>540</v>
      </c>
      <c r="B22517">
        <v>24895</v>
      </c>
      <c r="C22517" s="3">
        <v>2534.4145290000001</v>
      </c>
      <c r="D22517" s="2"/>
    </row>
    <row r="22518" spans="1:4" x14ac:dyDescent="0.25">
      <c r="A22518" s="2">
        <v>540</v>
      </c>
      <c r="B22518">
        <v>24896</v>
      </c>
      <c r="C22518" s="3">
        <v>1841.765314</v>
      </c>
      <c r="D22518" s="2"/>
    </row>
    <row r="22519" spans="1:4" x14ac:dyDescent="0.25">
      <c r="A22519" s="2">
        <v>540</v>
      </c>
      <c r="B22519">
        <v>24897</v>
      </c>
      <c r="C22519" s="3">
        <v>267.30814299999997</v>
      </c>
      <c r="D22519" s="2"/>
    </row>
    <row r="22520" spans="1:4" x14ac:dyDescent="0.25">
      <c r="A22520" s="2">
        <v>540</v>
      </c>
      <c r="B22520">
        <v>24898</v>
      </c>
      <c r="C22520" s="3">
        <v>2379.467627</v>
      </c>
      <c r="D22520" s="2"/>
    </row>
    <row r="22521" spans="1:4" x14ac:dyDescent="0.25">
      <c r="A22521" s="2">
        <v>540</v>
      </c>
      <c r="B22521">
        <v>24899</v>
      </c>
      <c r="C22521" s="3">
        <v>1048.155804</v>
      </c>
      <c r="D22521" s="2"/>
    </row>
    <row r="22522" spans="1:4" x14ac:dyDescent="0.25">
      <c r="A22522" s="2">
        <v>540</v>
      </c>
      <c r="B22522">
        <v>24900</v>
      </c>
      <c r="C22522" s="3">
        <v>3495.1495089999999</v>
      </c>
      <c r="D22522" s="2"/>
    </row>
    <row r="22523" spans="1:4" x14ac:dyDescent="0.25">
      <c r="A22523" s="2">
        <v>540</v>
      </c>
      <c r="B22523">
        <v>24901</v>
      </c>
      <c r="C22523" s="3">
        <v>1355.780092</v>
      </c>
      <c r="D22523" s="2"/>
    </row>
    <row r="22524" spans="1:4" x14ac:dyDescent="0.25">
      <c r="A22524" s="2">
        <v>540</v>
      </c>
      <c r="B22524">
        <v>24902</v>
      </c>
      <c r="C22524" s="3">
        <v>1092.6351179999999</v>
      </c>
      <c r="D22524" s="2"/>
    </row>
    <row r="22525" spans="1:4" x14ac:dyDescent="0.25">
      <c r="A22525" s="2">
        <v>540</v>
      </c>
      <c r="B22525">
        <v>24903</v>
      </c>
      <c r="C22525" s="3">
        <v>988.931782</v>
      </c>
      <c r="D22525" s="2"/>
    </row>
    <row r="22526" spans="1:4" x14ac:dyDescent="0.25">
      <c r="A22526" s="2">
        <v>540</v>
      </c>
      <c r="B22526">
        <v>24904</v>
      </c>
      <c r="C22526" s="3">
        <v>511.91394300000002</v>
      </c>
      <c r="D22526" s="2"/>
    </row>
    <row r="22527" spans="1:4" x14ac:dyDescent="0.25">
      <c r="A22527" s="2">
        <v>540</v>
      </c>
      <c r="B22527">
        <v>24905</v>
      </c>
      <c r="C22527" s="3">
        <v>715.14042500000005</v>
      </c>
      <c r="D22527" s="2"/>
    </row>
    <row r="22528" spans="1:4" x14ac:dyDescent="0.25">
      <c r="A22528" s="2">
        <v>540</v>
      </c>
      <c r="B22528">
        <v>24906</v>
      </c>
      <c r="C22528" s="3">
        <v>48.926332000000002</v>
      </c>
      <c r="D22528" s="2"/>
    </row>
    <row r="22529" spans="1:4" x14ac:dyDescent="0.25">
      <c r="A22529" s="2">
        <v>540</v>
      </c>
      <c r="B22529">
        <v>24909</v>
      </c>
      <c r="C22529" s="3">
        <v>2373.3925530000001</v>
      </c>
      <c r="D22529" s="2"/>
    </row>
    <row r="22530" spans="1:4" x14ac:dyDescent="0.25">
      <c r="A22530" s="2">
        <v>540</v>
      </c>
      <c r="B22530">
        <v>24910</v>
      </c>
      <c r="C22530" s="3">
        <v>542.883962</v>
      </c>
      <c r="D22530" s="2"/>
    </row>
    <row r="22531" spans="1:4" x14ac:dyDescent="0.25">
      <c r="A22531" s="2">
        <v>540</v>
      </c>
      <c r="B22531">
        <v>24911</v>
      </c>
      <c r="C22531" s="3">
        <v>2219.3343810000001</v>
      </c>
      <c r="D22531" s="2"/>
    </row>
    <row r="22532" spans="1:4" x14ac:dyDescent="0.25">
      <c r="A22532" s="2">
        <v>540</v>
      </c>
      <c r="B22532">
        <v>24912</v>
      </c>
      <c r="C22532" s="3">
        <v>212.91312600000001</v>
      </c>
      <c r="D22532" s="2"/>
    </row>
    <row r="22533" spans="1:4" x14ac:dyDescent="0.25">
      <c r="A22533" s="2">
        <v>540</v>
      </c>
      <c r="B22533">
        <v>24916</v>
      </c>
      <c r="C22533" s="3">
        <v>2102.9398890000002</v>
      </c>
      <c r="D22533" s="2"/>
    </row>
    <row r="22534" spans="1:4" x14ac:dyDescent="0.25">
      <c r="A22534" s="2">
        <v>540</v>
      </c>
      <c r="B22534">
        <v>24917</v>
      </c>
      <c r="C22534" s="3">
        <v>5624.140778</v>
      </c>
      <c r="D22534" s="2"/>
    </row>
    <row r="22535" spans="1:4" x14ac:dyDescent="0.25">
      <c r="A22535" s="2">
        <v>540</v>
      </c>
      <c r="B22535">
        <v>24918</v>
      </c>
      <c r="C22535" s="3">
        <v>3383.7437890000001</v>
      </c>
      <c r="D22535" s="2"/>
    </row>
    <row r="22536" spans="1:4" x14ac:dyDescent="0.25">
      <c r="A22536" s="2">
        <v>540</v>
      </c>
      <c r="B22536">
        <v>24920</v>
      </c>
      <c r="C22536" s="3">
        <v>4930.3095370000001</v>
      </c>
      <c r="D22536" s="2"/>
    </row>
    <row r="22537" spans="1:4" x14ac:dyDescent="0.25">
      <c r="A22537" s="2">
        <v>540</v>
      </c>
      <c r="B22537">
        <v>24921</v>
      </c>
      <c r="C22537" s="3">
        <v>16328.027219</v>
      </c>
      <c r="D22537" s="2"/>
    </row>
    <row r="22538" spans="1:4" x14ac:dyDescent="0.25">
      <c r="A22538" s="2">
        <v>540</v>
      </c>
      <c r="B22538">
        <v>24922</v>
      </c>
      <c r="C22538" s="3">
        <v>11562.581569332</v>
      </c>
      <c r="D22538" s="2"/>
    </row>
    <row r="22539" spans="1:4" x14ac:dyDescent="0.25">
      <c r="A22539" s="2">
        <v>540</v>
      </c>
      <c r="B22539">
        <v>24923</v>
      </c>
      <c r="C22539" s="3">
        <v>2353.9334520000002</v>
      </c>
      <c r="D22539" s="2"/>
    </row>
    <row r="22540" spans="1:4" x14ac:dyDescent="0.25">
      <c r="A22540" s="2">
        <v>540</v>
      </c>
      <c r="B22540">
        <v>24924</v>
      </c>
      <c r="C22540" s="3">
        <v>551.82170599999995</v>
      </c>
      <c r="D22540" s="2"/>
    </row>
    <row r="22541" spans="1:4" x14ac:dyDescent="0.25">
      <c r="A22541" s="2">
        <v>540</v>
      </c>
      <c r="B22541">
        <v>24925</v>
      </c>
      <c r="C22541" s="3">
        <v>6.4642900000000001</v>
      </c>
      <c r="D22541" s="2"/>
    </row>
    <row r="22542" spans="1:4" x14ac:dyDescent="0.25">
      <c r="A22542" s="2">
        <v>540</v>
      </c>
      <c r="B22542">
        <v>24926</v>
      </c>
      <c r="C22542" s="3">
        <v>2031.122928</v>
      </c>
      <c r="D22542" s="2"/>
    </row>
    <row r="22543" spans="1:4" x14ac:dyDescent="0.25">
      <c r="A22543" s="2">
        <v>540</v>
      </c>
      <c r="B22543">
        <v>24927</v>
      </c>
      <c r="C22543" s="3">
        <v>3760.6680540000002</v>
      </c>
      <c r="D22543" s="2"/>
    </row>
    <row r="22544" spans="1:4" x14ac:dyDescent="0.25">
      <c r="A22544" s="2">
        <v>540</v>
      </c>
      <c r="B22544">
        <v>24928</v>
      </c>
      <c r="C22544" s="3">
        <v>4562.4460099999997</v>
      </c>
      <c r="D22544" s="2"/>
    </row>
    <row r="22545" spans="1:4" x14ac:dyDescent="0.25">
      <c r="A22545" s="2">
        <v>540</v>
      </c>
      <c r="B22545">
        <v>24931</v>
      </c>
      <c r="C22545" s="3">
        <v>232.28443100000001</v>
      </c>
      <c r="D22545" s="2"/>
    </row>
    <row r="22546" spans="1:4" x14ac:dyDescent="0.25">
      <c r="A22546" s="2">
        <v>540</v>
      </c>
      <c r="B22546">
        <v>24932</v>
      </c>
      <c r="C22546" s="3">
        <v>3340.4667479999998</v>
      </c>
      <c r="D22546" s="2"/>
    </row>
    <row r="22547" spans="1:4" x14ac:dyDescent="0.25">
      <c r="A22547" s="2">
        <v>540</v>
      </c>
      <c r="B22547">
        <v>24933</v>
      </c>
      <c r="C22547" s="3">
        <v>634.54847299999994</v>
      </c>
      <c r="D22547" s="2"/>
    </row>
    <row r="22548" spans="1:4" x14ac:dyDescent="0.25">
      <c r="A22548" s="2">
        <v>540</v>
      </c>
      <c r="B22548">
        <v>24934</v>
      </c>
      <c r="C22548" s="3">
        <v>1115.8181930000001</v>
      </c>
      <c r="D22548" s="2"/>
    </row>
    <row r="22549" spans="1:4" x14ac:dyDescent="0.25">
      <c r="A22549" s="2">
        <v>540</v>
      </c>
      <c r="B22549">
        <v>24935</v>
      </c>
      <c r="C22549" s="3">
        <v>521.94013900000004</v>
      </c>
      <c r="D22549" s="2"/>
    </row>
    <row r="22550" spans="1:4" x14ac:dyDescent="0.25">
      <c r="A22550" s="2">
        <v>540</v>
      </c>
      <c r="B22550">
        <v>24936</v>
      </c>
      <c r="C22550" s="3">
        <v>3402.3093159999999</v>
      </c>
      <c r="D22550" s="2"/>
    </row>
    <row r="22551" spans="1:4" x14ac:dyDescent="0.25">
      <c r="A22551" s="2">
        <v>540</v>
      </c>
      <c r="B22551">
        <v>24937</v>
      </c>
      <c r="C22551" s="3">
        <v>6834.0486190000001</v>
      </c>
      <c r="D22551" s="2"/>
    </row>
    <row r="22552" spans="1:4" x14ac:dyDescent="0.25">
      <c r="A22552" s="2">
        <v>540</v>
      </c>
      <c r="B22552">
        <v>24938</v>
      </c>
      <c r="C22552" s="3">
        <v>2571.5644860000002</v>
      </c>
      <c r="D22552" s="2"/>
    </row>
    <row r="22553" spans="1:4" x14ac:dyDescent="0.25">
      <c r="A22553" s="2">
        <v>540</v>
      </c>
      <c r="B22553">
        <v>24939</v>
      </c>
      <c r="C22553" s="3">
        <v>1948.5420429999999</v>
      </c>
      <c r="D22553" s="2"/>
    </row>
    <row r="22554" spans="1:4" x14ac:dyDescent="0.25">
      <c r="A22554" s="2">
        <v>540</v>
      </c>
      <c r="B22554">
        <v>24940</v>
      </c>
      <c r="C22554" s="3">
        <v>26.915662000000001</v>
      </c>
      <c r="D22554" s="2"/>
    </row>
    <row r="22555" spans="1:4" x14ac:dyDescent="0.25">
      <c r="A22555" s="2">
        <v>540</v>
      </c>
      <c r="B22555">
        <v>24941</v>
      </c>
      <c r="C22555" s="3">
        <v>607.94609600000001</v>
      </c>
      <c r="D22555" s="2"/>
    </row>
    <row r="22556" spans="1:4" x14ac:dyDescent="0.25">
      <c r="A22556" s="2">
        <v>540</v>
      </c>
      <c r="B22556">
        <v>24943</v>
      </c>
      <c r="C22556" s="3">
        <v>15186.547397</v>
      </c>
      <c r="D22556" s="2"/>
    </row>
    <row r="22557" spans="1:4" x14ac:dyDescent="0.25">
      <c r="A22557" s="2">
        <v>540</v>
      </c>
      <c r="B22557">
        <v>24944</v>
      </c>
      <c r="C22557" s="3">
        <v>160.36587800000001</v>
      </c>
      <c r="D22557" s="2"/>
    </row>
    <row r="22558" spans="1:4" x14ac:dyDescent="0.25">
      <c r="A22558" s="2">
        <v>540</v>
      </c>
      <c r="B22558">
        <v>24945</v>
      </c>
      <c r="C22558" s="3">
        <v>888.53263400000003</v>
      </c>
      <c r="D22558" s="2"/>
    </row>
    <row r="22559" spans="1:4" x14ac:dyDescent="0.25">
      <c r="A22559" s="2">
        <v>540</v>
      </c>
      <c r="B22559">
        <v>24946</v>
      </c>
      <c r="C22559" s="3">
        <v>1264.653626</v>
      </c>
      <c r="D22559" s="2"/>
    </row>
    <row r="22560" spans="1:4" x14ac:dyDescent="0.25">
      <c r="A22560" s="2">
        <v>540</v>
      </c>
      <c r="B22560">
        <v>24947</v>
      </c>
      <c r="C22560" s="3">
        <v>14202.131952</v>
      </c>
      <c r="D22560" s="2"/>
    </row>
    <row r="22561" spans="1:4" x14ac:dyDescent="0.25">
      <c r="A22561" s="2">
        <v>540</v>
      </c>
      <c r="B22561">
        <v>24948</v>
      </c>
      <c r="C22561" s="3">
        <v>9012.795607</v>
      </c>
      <c r="D22561" s="2"/>
    </row>
    <row r="22562" spans="1:4" x14ac:dyDescent="0.25">
      <c r="A22562" s="2">
        <v>540</v>
      </c>
      <c r="B22562">
        <v>24949</v>
      </c>
      <c r="C22562" s="3">
        <v>28569.304858</v>
      </c>
      <c r="D22562" s="2"/>
    </row>
    <row r="22563" spans="1:4" x14ac:dyDescent="0.25">
      <c r="A22563" s="2">
        <v>540</v>
      </c>
      <c r="B22563">
        <v>24950</v>
      </c>
      <c r="C22563" s="3">
        <v>8346.1843840000001</v>
      </c>
      <c r="D22563" s="2"/>
    </row>
    <row r="22564" spans="1:4" x14ac:dyDescent="0.25">
      <c r="A22564" s="2">
        <v>540</v>
      </c>
      <c r="B22564">
        <v>24951</v>
      </c>
      <c r="C22564" s="3">
        <v>946.59785699999998</v>
      </c>
      <c r="D22564" s="2"/>
    </row>
    <row r="22565" spans="1:4" x14ac:dyDescent="0.25">
      <c r="A22565" s="2">
        <v>540</v>
      </c>
      <c r="B22565">
        <v>24952</v>
      </c>
      <c r="C22565" s="3">
        <v>602.63010899999995</v>
      </c>
      <c r="D22565" s="2"/>
    </row>
    <row r="22566" spans="1:4" x14ac:dyDescent="0.25">
      <c r="A22566" s="2">
        <v>540</v>
      </c>
      <c r="B22566">
        <v>24953</v>
      </c>
      <c r="C22566" s="3">
        <v>24.202090999999999</v>
      </c>
      <c r="D22566" s="2"/>
    </row>
    <row r="22567" spans="1:4" x14ac:dyDescent="0.25">
      <c r="A22567" s="2">
        <v>540</v>
      </c>
      <c r="B22567">
        <v>24954</v>
      </c>
      <c r="C22567" s="3">
        <v>1705.916913</v>
      </c>
      <c r="D22567" s="2"/>
    </row>
    <row r="22568" spans="1:4" x14ac:dyDescent="0.25">
      <c r="A22568" s="2">
        <v>540</v>
      </c>
      <c r="B22568">
        <v>24955</v>
      </c>
      <c r="C22568" s="3">
        <v>0</v>
      </c>
      <c r="D22568" s="2"/>
    </row>
    <row r="22569" spans="1:4" x14ac:dyDescent="0.25">
      <c r="A22569" s="2">
        <v>540</v>
      </c>
      <c r="B22569">
        <v>24956</v>
      </c>
      <c r="C22569" s="3">
        <v>6432.8503209999999</v>
      </c>
      <c r="D22569" s="2"/>
    </row>
    <row r="22570" spans="1:4" x14ac:dyDescent="0.25">
      <c r="A22570" s="2">
        <v>540</v>
      </c>
      <c r="B22570">
        <v>24957</v>
      </c>
      <c r="C22570" s="3">
        <v>7769.9732750000003</v>
      </c>
      <c r="D22570" s="2"/>
    </row>
    <row r="22571" spans="1:4" x14ac:dyDescent="0.25">
      <c r="A22571" s="2">
        <v>540</v>
      </c>
      <c r="B22571">
        <v>24958</v>
      </c>
      <c r="C22571" s="3">
        <v>1813.1316979999999</v>
      </c>
      <c r="D22571" s="2"/>
    </row>
    <row r="22572" spans="1:4" x14ac:dyDescent="0.25">
      <c r="A22572" s="2">
        <v>540</v>
      </c>
      <c r="B22572">
        <v>24959</v>
      </c>
      <c r="C22572" s="3">
        <v>2536.2032599999998</v>
      </c>
      <c r="D22572" s="2"/>
    </row>
    <row r="22573" spans="1:4" x14ac:dyDescent="0.25">
      <c r="A22573" s="2">
        <v>540</v>
      </c>
      <c r="B22573">
        <v>24960</v>
      </c>
      <c r="C22573" s="3">
        <v>2078.9849869999998</v>
      </c>
      <c r="D22573" s="2"/>
    </row>
    <row r="22574" spans="1:4" x14ac:dyDescent="0.25">
      <c r="A22574" s="2">
        <v>540</v>
      </c>
      <c r="B22574">
        <v>24963</v>
      </c>
      <c r="C22574" s="3">
        <v>1412.848219</v>
      </c>
      <c r="D22574" s="2"/>
    </row>
    <row r="22575" spans="1:4" x14ac:dyDescent="0.25">
      <c r="A22575" s="2">
        <v>540</v>
      </c>
      <c r="B22575">
        <v>24964</v>
      </c>
      <c r="C22575" s="3">
        <v>2209.8476730000002</v>
      </c>
      <c r="D22575" s="2"/>
    </row>
    <row r="22576" spans="1:4" x14ac:dyDescent="0.25">
      <c r="A22576" s="2">
        <v>540</v>
      </c>
      <c r="B22576">
        <v>24965</v>
      </c>
      <c r="C22576" s="3">
        <v>2195.756359</v>
      </c>
      <c r="D22576" s="2"/>
    </row>
    <row r="22577" spans="1:4" x14ac:dyDescent="0.25">
      <c r="A22577" s="2">
        <v>540</v>
      </c>
      <c r="B22577">
        <v>24966</v>
      </c>
      <c r="C22577" s="3">
        <v>927.15470100000005</v>
      </c>
      <c r="D22577" s="2"/>
    </row>
    <row r="22578" spans="1:4" x14ac:dyDescent="0.25">
      <c r="A22578" s="2">
        <v>540</v>
      </c>
      <c r="B22578">
        <v>24967</v>
      </c>
      <c r="C22578" s="3">
        <v>734.33282699999995</v>
      </c>
      <c r="D22578" s="2"/>
    </row>
    <row r="22579" spans="1:4" x14ac:dyDescent="0.25">
      <c r="A22579" s="2">
        <v>540</v>
      </c>
      <c r="B22579">
        <v>24969</v>
      </c>
      <c r="C22579" s="3">
        <v>2130.4855640000001</v>
      </c>
      <c r="D22579" s="2"/>
    </row>
    <row r="22580" spans="1:4" x14ac:dyDescent="0.25">
      <c r="A22580" s="2">
        <v>540</v>
      </c>
      <c r="B22580">
        <v>24970</v>
      </c>
      <c r="C22580" s="3">
        <v>654.05108399999995</v>
      </c>
      <c r="D22580" s="2"/>
    </row>
    <row r="22581" spans="1:4" x14ac:dyDescent="0.25">
      <c r="A22581" s="2">
        <v>540</v>
      </c>
      <c r="B22581">
        <v>24971</v>
      </c>
      <c r="C22581" s="3">
        <v>327.06300700000003</v>
      </c>
      <c r="D22581" s="2"/>
    </row>
    <row r="22582" spans="1:4" x14ac:dyDescent="0.25">
      <c r="A22582" s="2">
        <v>540</v>
      </c>
      <c r="B22582">
        <v>24973</v>
      </c>
      <c r="C22582" s="3">
        <v>1532.5980489999999</v>
      </c>
      <c r="D22582" s="2"/>
    </row>
    <row r="22583" spans="1:4" x14ac:dyDescent="0.25">
      <c r="A22583" s="2">
        <v>540</v>
      </c>
      <c r="B22583">
        <v>24974</v>
      </c>
      <c r="C22583" s="3">
        <v>2111.8217909999998</v>
      </c>
      <c r="D22583" s="2"/>
    </row>
    <row r="22584" spans="1:4" x14ac:dyDescent="0.25">
      <c r="A22584" s="2">
        <v>540</v>
      </c>
      <c r="B22584">
        <v>24975</v>
      </c>
      <c r="C22584" s="3">
        <v>205.69735700000001</v>
      </c>
      <c r="D22584" s="2"/>
    </row>
    <row r="22585" spans="1:4" x14ac:dyDescent="0.25">
      <c r="A22585" s="2">
        <v>540</v>
      </c>
      <c r="B22585">
        <v>24976</v>
      </c>
      <c r="C22585" s="3">
        <v>221.78167400000001</v>
      </c>
      <c r="D22585" s="2"/>
    </row>
    <row r="22586" spans="1:4" x14ac:dyDescent="0.25">
      <c r="A22586" s="2">
        <v>540</v>
      </c>
      <c r="B22586">
        <v>24977</v>
      </c>
      <c r="C22586" s="3">
        <v>1476.6145240000001</v>
      </c>
      <c r="D22586" s="2"/>
    </row>
    <row r="22587" spans="1:4" x14ac:dyDescent="0.25">
      <c r="A22587" s="2">
        <v>540</v>
      </c>
      <c r="B22587">
        <v>24978</v>
      </c>
      <c r="C22587" s="3">
        <v>0</v>
      </c>
      <c r="D22587" s="2"/>
    </row>
    <row r="22588" spans="1:4" x14ac:dyDescent="0.25">
      <c r="A22588" s="2">
        <v>540</v>
      </c>
      <c r="B22588">
        <v>24979</v>
      </c>
      <c r="C22588" s="3">
        <v>4343.092318</v>
      </c>
      <c r="D22588" s="2"/>
    </row>
    <row r="22589" spans="1:4" x14ac:dyDescent="0.25">
      <c r="A22589" s="2">
        <v>540</v>
      </c>
      <c r="B22589">
        <v>24982</v>
      </c>
      <c r="C22589" s="3">
        <v>193.10441700000001</v>
      </c>
      <c r="D22589" s="2"/>
    </row>
    <row r="22590" spans="1:4" x14ac:dyDescent="0.25">
      <c r="A22590" s="2">
        <v>540</v>
      </c>
      <c r="B22590">
        <v>24983</v>
      </c>
      <c r="C22590" s="3">
        <v>505.27943599999998</v>
      </c>
      <c r="D22590" s="2"/>
    </row>
    <row r="22591" spans="1:4" x14ac:dyDescent="0.25">
      <c r="A22591" s="2">
        <v>540</v>
      </c>
      <c r="B22591">
        <v>24984</v>
      </c>
      <c r="C22591" s="3">
        <v>3092.0243270000001</v>
      </c>
      <c r="D22591" s="2"/>
    </row>
    <row r="22592" spans="1:4" x14ac:dyDescent="0.25">
      <c r="A22592" s="2">
        <v>540</v>
      </c>
      <c r="B22592">
        <v>24985</v>
      </c>
      <c r="C22592" s="3">
        <v>1983.067992</v>
      </c>
      <c r="D22592" s="2"/>
    </row>
    <row r="22593" spans="1:4" x14ac:dyDescent="0.25">
      <c r="A22593" s="2">
        <v>540</v>
      </c>
      <c r="B22593">
        <v>24986</v>
      </c>
      <c r="C22593" s="3">
        <v>1501.5799320000001</v>
      </c>
      <c r="D22593" s="2"/>
    </row>
    <row r="22594" spans="1:4" x14ac:dyDescent="0.25">
      <c r="A22594" s="2">
        <v>540</v>
      </c>
      <c r="B22594">
        <v>24987</v>
      </c>
      <c r="C22594" s="3">
        <v>689.90289700000005</v>
      </c>
      <c r="D22594" s="2"/>
    </row>
    <row r="22595" spans="1:4" x14ac:dyDescent="0.25">
      <c r="A22595" s="2">
        <v>540</v>
      </c>
      <c r="B22595">
        <v>24988</v>
      </c>
      <c r="C22595" s="3">
        <v>1295.8232969999999</v>
      </c>
      <c r="D22595" s="2"/>
    </row>
    <row r="22596" spans="1:4" x14ac:dyDescent="0.25">
      <c r="A22596" s="2">
        <v>540</v>
      </c>
      <c r="B22596">
        <v>24989</v>
      </c>
      <c r="C22596" s="3">
        <v>981.35198500000001</v>
      </c>
      <c r="D22596" s="2"/>
    </row>
    <row r="22597" spans="1:4" x14ac:dyDescent="0.25">
      <c r="A22597" s="2">
        <v>540</v>
      </c>
      <c r="B22597">
        <v>24990</v>
      </c>
      <c r="C22597" s="3">
        <v>513.03145700000005</v>
      </c>
      <c r="D22597" s="2"/>
    </row>
    <row r="22598" spans="1:4" x14ac:dyDescent="0.25">
      <c r="A22598" s="2">
        <v>540</v>
      </c>
      <c r="B22598">
        <v>24991</v>
      </c>
      <c r="C22598" s="3">
        <v>1292.066423</v>
      </c>
      <c r="D22598" s="2"/>
    </row>
    <row r="22599" spans="1:4" x14ac:dyDescent="0.25">
      <c r="A22599" s="2">
        <v>540</v>
      </c>
      <c r="B22599">
        <v>24992</v>
      </c>
      <c r="C22599" s="3">
        <v>0</v>
      </c>
      <c r="D22599" s="2"/>
    </row>
    <row r="22600" spans="1:4" x14ac:dyDescent="0.25">
      <c r="A22600" s="2">
        <v>540</v>
      </c>
      <c r="B22600">
        <v>24993</v>
      </c>
      <c r="C22600" s="3">
        <v>1155.2926890000001</v>
      </c>
      <c r="D22600" s="2"/>
    </row>
    <row r="22601" spans="1:4" x14ac:dyDescent="0.25">
      <c r="A22601" s="2">
        <v>540</v>
      </c>
      <c r="B22601">
        <v>24994</v>
      </c>
      <c r="C22601" s="3">
        <v>1491.5317789999999</v>
      </c>
      <c r="D22601" s="2"/>
    </row>
    <row r="22602" spans="1:4" x14ac:dyDescent="0.25">
      <c r="A22602" s="2">
        <v>540</v>
      </c>
      <c r="B22602">
        <v>24995</v>
      </c>
      <c r="C22602" s="3">
        <v>698.60414100000003</v>
      </c>
      <c r="D22602" s="2"/>
    </row>
    <row r="22603" spans="1:4" x14ac:dyDescent="0.25">
      <c r="A22603" s="2">
        <v>540</v>
      </c>
      <c r="B22603">
        <v>24996</v>
      </c>
      <c r="C22603" s="3">
        <v>1369.3287439999999</v>
      </c>
      <c r="D22603" s="2"/>
    </row>
    <row r="22604" spans="1:4" x14ac:dyDescent="0.25">
      <c r="A22604" s="2">
        <v>540</v>
      </c>
      <c r="B22604">
        <v>24999</v>
      </c>
      <c r="C22604" s="3">
        <v>416.04913399999998</v>
      </c>
      <c r="D22604" s="2"/>
    </row>
    <row r="22605" spans="1:4" x14ac:dyDescent="0.25">
      <c r="A22605" s="2">
        <v>540</v>
      </c>
      <c r="B22605">
        <v>25000</v>
      </c>
      <c r="C22605" s="3">
        <v>515.22483</v>
      </c>
      <c r="D22605" s="2"/>
    </row>
    <row r="22606" spans="1:4" x14ac:dyDescent="0.25">
      <c r="A22606" s="2">
        <v>540</v>
      </c>
      <c r="B22606">
        <v>25001</v>
      </c>
      <c r="C22606" s="3">
        <v>1</v>
      </c>
      <c r="D22606" s="2"/>
    </row>
    <row r="22607" spans="1:4" x14ac:dyDescent="0.25">
      <c r="A22607" s="2">
        <v>540</v>
      </c>
      <c r="B22607">
        <v>25002</v>
      </c>
      <c r="C22607" s="3">
        <v>30.098801999999999</v>
      </c>
      <c r="D22607" s="2"/>
    </row>
    <row r="22608" spans="1:4" x14ac:dyDescent="0.25">
      <c r="A22608" s="2">
        <v>540</v>
      </c>
      <c r="B22608">
        <v>25003</v>
      </c>
      <c r="C22608" s="3">
        <v>2</v>
      </c>
      <c r="D22608" s="2"/>
    </row>
    <row r="22609" spans="1:4" x14ac:dyDescent="0.25">
      <c r="A22609" s="2">
        <v>540</v>
      </c>
      <c r="B22609">
        <v>25004</v>
      </c>
      <c r="C22609" s="3">
        <v>2712.180014</v>
      </c>
      <c r="D22609" s="2"/>
    </row>
    <row r="22610" spans="1:4" x14ac:dyDescent="0.25">
      <c r="A22610" s="2">
        <v>540</v>
      </c>
      <c r="B22610">
        <v>25005</v>
      </c>
      <c r="C22610" s="3">
        <v>894.27986699999997</v>
      </c>
      <c r="D22610" s="2"/>
    </row>
    <row r="22611" spans="1:4" x14ac:dyDescent="0.25">
      <c r="A22611" s="2">
        <v>540</v>
      </c>
      <c r="B22611">
        <v>25006</v>
      </c>
      <c r="C22611" s="3">
        <v>1672.2936</v>
      </c>
      <c r="D22611" s="2"/>
    </row>
    <row r="22612" spans="1:4" x14ac:dyDescent="0.25">
      <c r="A22612" s="2">
        <v>540</v>
      </c>
      <c r="B22612">
        <v>25007</v>
      </c>
      <c r="C22612" s="3">
        <v>1823.121118</v>
      </c>
      <c r="D22612" s="2"/>
    </row>
    <row r="22613" spans="1:4" x14ac:dyDescent="0.25">
      <c r="A22613" s="2">
        <v>540</v>
      </c>
      <c r="B22613">
        <v>25008</v>
      </c>
      <c r="C22613" s="3">
        <v>46.621378999999997</v>
      </c>
      <c r="D22613" s="2"/>
    </row>
    <row r="22614" spans="1:4" x14ac:dyDescent="0.25">
      <c r="A22614" s="2">
        <v>540</v>
      </c>
      <c r="B22614">
        <v>25009</v>
      </c>
      <c r="C22614" s="3">
        <v>1994.9836600000001</v>
      </c>
      <c r="D22614" s="2"/>
    </row>
    <row r="22615" spans="1:4" x14ac:dyDescent="0.25">
      <c r="A22615" s="2">
        <v>540</v>
      </c>
      <c r="B22615">
        <v>25011</v>
      </c>
      <c r="C22615" s="3">
        <v>5657.6823320000003</v>
      </c>
      <c r="D22615" s="2"/>
    </row>
    <row r="22616" spans="1:4" x14ac:dyDescent="0.25">
      <c r="A22616" s="2">
        <v>540</v>
      </c>
      <c r="B22616">
        <v>25012</v>
      </c>
      <c r="C22616" s="3">
        <v>4613.4087980000004</v>
      </c>
      <c r="D22616" s="2"/>
    </row>
    <row r="22617" spans="1:4" x14ac:dyDescent="0.25">
      <c r="A22617" s="2">
        <v>540</v>
      </c>
      <c r="B22617">
        <v>25013</v>
      </c>
      <c r="C22617" s="3">
        <v>4395.5564430000004</v>
      </c>
      <c r="D22617" s="2"/>
    </row>
    <row r="22618" spans="1:4" x14ac:dyDescent="0.25">
      <c r="A22618" s="2">
        <v>540</v>
      </c>
      <c r="B22618">
        <v>25015</v>
      </c>
      <c r="C22618" s="3">
        <v>823.76674800000001</v>
      </c>
      <c r="D22618" s="2"/>
    </row>
    <row r="22619" spans="1:4" x14ac:dyDescent="0.25">
      <c r="A22619" s="2">
        <v>540</v>
      </c>
      <c r="B22619">
        <v>25016</v>
      </c>
      <c r="C22619" s="3">
        <v>582.39606800000001</v>
      </c>
      <c r="D22619" s="2"/>
    </row>
    <row r="22620" spans="1:4" x14ac:dyDescent="0.25">
      <c r="A22620" s="2">
        <v>540</v>
      </c>
      <c r="B22620">
        <v>25017</v>
      </c>
      <c r="C22620" s="3">
        <v>870.44005100000004</v>
      </c>
      <c r="D22620" s="2"/>
    </row>
    <row r="22621" spans="1:4" x14ac:dyDescent="0.25">
      <c r="A22621" s="2">
        <v>540</v>
      </c>
      <c r="B22621">
        <v>25018</v>
      </c>
      <c r="C22621" s="3">
        <v>4278.4838010000003</v>
      </c>
      <c r="D22621" s="2"/>
    </row>
    <row r="22622" spans="1:4" x14ac:dyDescent="0.25">
      <c r="A22622" s="2">
        <v>540</v>
      </c>
      <c r="B22622">
        <v>25019</v>
      </c>
      <c r="C22622" s="3">
        <v>0</v>
      </c>
      <c r="D22622" s="2"/>
    </row>
    <row r="22623" spans="1:4" x14ac:dyDescent="0.25">
      <c r="A22623" s="2">
        <v>540</v>
      </c>
      <c r="B22623">
        <v>25020</v>
      </c>
      <c r="C22623" s="3">
        <v>3213.6883320000002</v>
      </c>
      <c r="D22623" s="2"/>
    </row>
    <row r="22624" spans="1:4" x14ac:dyDescent="0.25">
      <c r="A22624" s="2">
        <v>540</v>
      </c>
      <c r="B22624">
        <v>25021</v>
      </c>
      <c r="C22624" s="3">
        <v>6485.8792199999998</v>
      </c>
      <c r="D22624" s="2"/>
    </row>
    <row r="22625" spans="1:4" x14ac:dyDescent="0.25">
      <c r="A22625" s="2">
        <v>540</v>
      </c>
      <c r="B22625">
        <v>25022</v>
      </c>
      <c r="C22625" s="3">
        <v>1366.6232440000001</v>
      </c>
      <c r="D22625" s="2"/>
    </row>
    <row r="22626" spans="1:4" x14ac:dyDescent="0.25">
      <c r="A22626" s="2">
        <v>540</v>
      </c>
      <c r="B22626">
        <v>25023</v>
      </c>
      <c r="C22626" s="3">
        <v>663.44165899999996</v>
      </c>
      <c r="D22626" s="2"/>
    </row>
    <row r="22627" spans="1:4" x14ac:dyDescent="0.25">
      <c r="A22627" s="2">
        <v>540</v>
      </c>
      <c r="B22627">
        <v>25025</v>
      </c>
      <c r="C22627" s="3">
        <v>57814.015152</v>
      </c>
      <c r="D22627" s="2"/>
    </row>
    <row r="22628" spans="1:4" x14ac:dyDescent="0.25">
      <c r="A22628" s="2">
        <v>540</v>
      </c>
      <c r="B22628">
        <v>25026</v>
      </c>
      <c r="C22628" s="3">
        <v>2450.268415</v>
      </c>
      <c r="D22628" s="2"/>
    </row>
    <row r="22629" spans="1:4" x14ac:dyDescent="0.25">
      <c r="A22629" s="2">
        <v>540</v>
      </c>
      <c r="B22629">
        <v>25027</v>
      </c>
      <c r="C22629" s="3">
        <v>1134.9894300000001</v>
      </c>
      <c r="D22629" s="2"/>
    </row>
    <row r="22630" spans="1:4" x14ac:dyDescent="0.25">
      <c r="A22630" s="2">
        <v>540</v>
      </c>
      <c r="B22630">
        <v>25029</v>
      </c>
      <c r="C22630" s="3">
        <v>136.722914</v>
      </c>
      <c r="D22630" s="2"/>
    </row>
    <row r="22631" spans="1:4" x14ac:dyDescent="0.25">
      <c r="A22631" s="2">
        <v>540</v>
      </c>
      <c r="B22631">
        <v>25030</v>
      </c>
      <c r="C22631" s="3">
        <v>4305.1141390000003</v>
      </c>
      <c r="D22631" s="2"/>
    </row>
    <row r="22632" spans="1:4" x14ac:dyDescent="0.25">
      <c r="A22632" s="2">
        <v>540</v>
      </c>
      <c r="B22632">
        <v>25031</v>
      </c>
      <c r="C22632" s="3">
        <v>490.23180100000002</v>
      </c>
      <c r="D22632" s="2"/>
    </row>
    <row r="22633" spans="1:4" x14ac:dyDescent="0.25">
      <c r="A22633" s="2">
        <v>540</v>
      </c>
      <c r="B22633">
        <v>25032</v>
      </c>
      <c r="C22633" s="3">
        <v>2023.207026</v>
      </c>
      <c r="D22633" s="2"/>
    </row>
    <row r="22634" spans="1:4" x14ac:dyDescent="0.25">
      <c r="A22634" s="2">
        <v>540</v>
      </c>
      <c r="B22634">
        <v>25033</v>
      </c>
      <c r="C22634" s="3">
        <v>6022.9235719999997</v>
      </c>
      <c r="D22634" s="2"/>
    </row>
    <row r="22635" spans="1:4" x14ac:dyDescent="0.25">
      <c r="A22635" s="2">
        <v>540</v>
      </c>
      <c r="B22635">
        <v>25034</v>
      </c>
      <c r="C22635" s="3">
        <v>1739.5528650000001</v>
      </c>
      <c r="D22635" s="2"/>
    </row>
    <row r="22636" spans="1:4" x14ac:dyDescent="0.25">
      <c r="A22636" s="2">
        <v>540</v>
      </c>
      <c r="B22636">
        <v>25035</v>
      </c>
      <c r="C22636" s="3">
        <v>4296.0656779999999</v>
      </c>
      <c r="D22636" s="2"/>
    </row>
    <row r="22637" spans="1:4" x14ac:dyDescent="0.25">
      <c r="A22637" s="2">
        <v>540</v>
      </c>
      <c r="B22637">
        <v>25037</v>
      </c>
      <c r="C22637" s="3">
        <v>7464.8865969999997</v>
      </c>
      <c r="D22637" s="2"/>
    </row>
    <row r="22638" spans="1:4" x14ac:dyDescent="0.25">
      <c r="A22638" s="2">
        <v>540</v>
      </c>
      <c r="B22638">
        <v>25038</v>
      </c>
      <c r="C22638" s="3">
        <v>3206.249699</v>
      </c>
      <c r="D22638" s="2"/>
    </row>
    <row r="22639" spans="1:4" x14ac:dyDescent="0.25">
      <c r="A22639" s="2">
        <v>540</v>
      </c>
      <c r="B22639">
        <v>25039</v>
      </c>
      <c r="C22639" s="3">
        <v>5481.8082240000003</v>
      </c>
      <c r="D22639" s="2"/>
    </row>
    <row r="22640" spans="1:4" x14ac:dyDescent="0.25">
      <c r="A22640" s="2">
        <v>540</v>
      </c>
      <c r="B22640">
        <v>25042</v>
      </c>
      <c r="C22640" s="3">
        <v>227.08212499999999</v>
      </c>
      <c r="D22640" s="2"/>
    </row>
    <row r="22641" spans="1:4" x14ac:dyDescent="0.25">
      <c r="A22641" s="2">
        <v>540</v>
      </c>
      <c r="B22641">
        <v>25043</v>
      </c>
      <c r="C22641" s="3">
        <v>2158.4677769999998</v>
      </c>
      <c r="D22641" s="2"/>
    </row>
    <row r="22642" spans="1:4" x14ac:dyDescent="0.25">
      <c r="A22642" s="2">
        <v>540</v>
      </c>
      <c r="B22642">
        <v>25044</v>
      </c>
      <c r="C22642" s="3">
        <v>1280.209077</v>
      </c>
      <c r="D22642" s="2"/>
    </row>
    <row r="22643" spans="1:4" x14ac:dyDescent="0.25">
      <c r="A22643" s="2">
        <v>540</v>
      </c>
      <c r="B22643">
        <v>25045</v>
      </c>
      <c r="C22643" s="3">
        <v>1736.7647850000001</v>
      </c>
      <c r="D22643" s="2"/>
    </row>
    <row r="22644" spans="1:4" x14ac:dyDescent="0.25">
      <c r="A22644" s="2">
        <v>540</v>
      </c>
      <c r="B22644">
        <v>25046</v>
      </c>
      <c r="C22644" s="3">
        <v>726.21079999999995</v>
      </c>
      <c r="D22644" s="2"/>
    </row>
    <row r="22645" spans="1:4" x14ac:dyDescent="0.25">
      <c r="A22645" s="2">
        <v>540</v>
      </c>
      <c r="B22645">
        <v>25047</v>
      </c>
      <c r="C22645" s="3">
        <v>577.42902800000002</v>
      </c>
      <c r="D22645" s="2"/>
    </row>
    <row r="22646" spans="1:4" x14ac:dyDescent="0.25">
      <c r="A22646" s="2">
        <v>540</v>
      </c>
      <c r="B22646">
        <v>25048</v>
      </c>
      <c r="C22646" s="3">
        <v>612.130718</v>
      </c>
      <c r="D22646" s="2"/>
    </row>
    <row r="22647" spans="1:4" x14ac:dyDescent="0.25">
      <c r="A22647" s="2">
        <v>540</v>
      </c>
      <c r="B22647">
        <v>25049</v>
      </c>
      <c r="C22647" s="3">
        <v>536.27893900000004</v>
      </c>
      <c r="D22647" s="2"/>
    </row>
    <row r="22648" spans="1:4" x14ac:dyDescent="0.25">
      <c r="A22648" s="2">
        <v>540</v>
      </c>
      <c r="B22648">
        <v>25050</v>
      </c>
      <c r="C22648" s="3">
        <v>809.34997699999997</v>
      </c>
      <c r="D22648" s="2"/>
    </row>
    <row r="22649" spans="1:4" x14ac:dyDescent="0.25">
      <c r="A22649" s="2">
        <v>540</v>
      </c>
      <c r="B22649">
        <v>25051</v>
      </c>
      <c r="C22649" s="3">
        <v>1867.61338</v>
      </c>
      <c r="D22649" s="2"/>
    </row>
    <row r="22650" spans="1:4" x14ac:dyDescent="0.25">
      <c r="A22650" s="2">
        <v>540</v>
      </c>
      <c r="B22650">
        <v>25052</v>
      </c>
      <c r="C22650" s="3">
        <v>1395.3020260000001</v>
      </c>
      <c r="D22650" s="2"/>
    </row>
    <row r="22651" spans="1:4" x14ac:dyDescent="0.25">
      <c r="A22651" s="2">
        <v>540</v>
      </c>
      <c r="B22651">
        <v>25053</v>
      </c>
      <c r="C22651" s="3">
        <v>0</v>
      </c>
      <c r="D22651" s="2"/>
    </row>
    <row r="22652" spans="1:4" x14ac:dyDescent="0.25">
      <c r="A22652" s="2">
        <v>540</v>
      </c>
      <c r="B22652">
        <v>25054</v>
      </c>
      <c r="C22652" s="3">
        <v>163.86103800000001</v>
      </c>
      <c r="D22652" s="2"/>
    </row>
    <row r="22653" spans="1:4" x14ac:dyDescent="0.25">
      <c r="A22653" s="2">
        <v>540</v>
      </c>
      <c r="B22653">
        <v>25055</v>
      </c>
      <c r="C22653" s="3">
        <v>952.64474499999994</v>
      </c>
      <c r="D22653" s="2"/>
    </row>
    <row r="22654" spans="1:4" x14ac:dyDescent="0.25">
      <c r="A22654" s="2">
        <v>540</v>
      </c>
      <c r="B22654">
        <v>25056</v>
      </c>
      <c r="C22654" s="3">
        <v>1594.4582579999999</v>
      </c>
      <c r="D22654" s="2"/>
    </row>
    <row r="22655" spans="1:4" x14ac:dyDescent="0.25">
      <c r="A22655" s="2">
        <v>540</v>
      </c>
      <c r="B22655">
        <v>25057</v>
      </c>
      <c r="C22655" s="3">
        <v>364.17147399999999</v>
      </c>
      <c r="D22655" s="2"/>
    </row>
    <row r="22656" spans="1:4" x14ac:dyDescent="0.25">
      <c r="A22656" s="2">
        <v>540</v>
      </c>
      <c r="B22656">
        <v>25058</v>
      </c>
      <c r="C22656" s="3">
        <v>3316.1003649999998</v>
      </c>
      <c r="D22656" s="2"/>
    </row>
    <row r="22657" spans="1:4" x14ac:dyDescent="0.25">
      <c r="A22657" s="2">
        <v>540</v>
      </c>
      <c r="B22657">
        <v>25059</v>
      </c>
      <c r="C22657" s="3">
        <v>262.81746500000003</v>
      </c>
      <c r="D22657" s="2"/>
    </row>
    <row r="22658" spans="1:4" x14ac:dyDescent="0.25">
      <c r="A22658" s="2">
        <v>540</v>
      </c>
      <c r="B22658">
        <v>25060</v>
      </c>
      <c r="C22658" s="3">
        <v>0</v>
      </c>
      <c r="D22658" s="2"/>
    </row>
    <row r="22659" spans="1:4" x14ac:dyDescent="0.25">
      <c r="A22659" s="2">
        <v>540</v>
      </c>
      <c r="B22659">
        <v>25061</v>
      </c>
      <c r="C22659" s="3">
        <v>635.76473899999996</v>
      </c>
      <c r="D22659" s="2"/>
    </row>
    <row r="22660" spans="1:4" x14ac:dyDescent="0.25">
      <c r="A22660" s="2">
        <v>540</v>
      </c>
      <c r="B22660">
        <v>25062</v>
      </c>
      <c r="C22660" s="3">
        <v>13452.496234666</v>
      </c>
      <c r="D22660" s="2"/>
    </row>
    <row r="22661" spans="1:4" x14ac:dyDescent="0.25">
      <c r="A22661" s="2">
        <v>540</v>
      </c>
      <c r="B22661">
        <v>25063</v>
      </c>
      <c r="C22661" s="3">
        <v>1047.942497</v>
      </c>
      <c r="D22661" s="2"/>
    </row>
    <row r="22662" spans="1:4" x14ac:dyDescent="0.25">
      <c r="A22662" s="2">
        <v>540</v>
      </c>
      <c r="B22662">
        <v>25064</v>
      </c>
      <c r="C22662" s="3">
        <v>862.87404300000003</v>
      </c>
      <c r="D22662" s="2"/>
    </row>
    <row r="22663" spans="1:4" x14ac:dyDescent="0.25">
      <c r="A22663" s="2">
        <v>540</v>
      </c>
      <c r="B22663">
        <v>25065</v>
      </c>
      <c r="C22663" s="3">
        <v>6518.2607500000004</v>
      </c>
      <c r="D22663" s="2"/>
    </row>
    <row r="22664" spans="1:4" x14ac:dyDescent="0.25">
      <c r="A22664" s="2">
        <v>540</v>
      </c>
      <c r="B22664">
        <v>25066</v>
      </c>
      <c r="C22664" s="3">
        <v>23854.597174999999</v>
      </c>
      <c r="D22664" s="2"/>
    </row>
    <row r="22665" spans="1:4" x14ac:dyDescent="0.25">
      <c r="A22665" s="2">
        <v>540</v>
      </c>
      <c r="B22665">
        <v>25067</v>
      </c>
      <c r="C22665" s="3">
        <v>240.923475</v>
      </c>
      <c r="D22665" s="2"/>
    </row>
    <row r="22666" spans="1:4" x14ac:dyDescent="0.25">
      <c r="A22666" s="2">
        <v>540</v>
      </c>
      <c r="B22666">
        <v>25068</v>
      </c>
      <c r="C22666" s="3">
        <v>59.300108999999999</v>
      </c>
      <c r="D22666" s="2"/>
    </row>
    <row r="22667" spans="1:4" x14ac:dyDescent="0.25">
      <c r="A22667" s="2">
        <v>540</v>
      </c>
      <c r="B22667">
        <v>25069</v>
      </c>
      <c r="C22667" s="3">
        <v>207.215249</v>
      </c>
      <c r="D22667" s="2"/>
    </row>
    <row r="22668" spans="1:4" x14ac:dyDescent="0.25">
      <c r="A22668" s="2">
        <v>540</v>
      </c>
      <c r="B22668">
        <v>25070</v>
      </c>
      <c r="C22668" s="3">
        <v>0</v>
      </c>
      <c r="D22668" s="2"/>
    </row>
    <row r="22669" spans="1:4" x14ac:dyDescent="0.25">
      <c r="A22669" s="2">
        <v>540</v>
      </c>
      <c r="B22669">
        <v>25071</v>
      </c>
      <c r="C22669" s="3">
        <v>29.699579</v>
      </c>
      <c r="D22669" s="2"/>
    </row>
    <row r="22670" spans="1:4" x14ac:dyDescent="0.25">
      <c r="A22670" s="2">
        <v>540</v>
      </c>
      <c r="B22670">
        <v>25072</v>
      </c>
      <c r="C22670" s="3">
        <v>191.47514000000001</v>
      </c>
      <c r="D22670" s="2"/>
    </row>
    <row r="22671" spans="1:4" x14ac:dyDescent="0.25">
      <c r="A22671" s="2">
        <v>540</v>
      </c>
      <c r="B22671">
        <v>25073</v>
      </c>
      <c r="C22671" s="3">
        <v>87.076203000000007</v>
      </c>
      <c r="D22671" s="2"/>
    </row>
    <row r="22672" spans="1:4" x14ac:dyDescent="0.25">
      <c r="A22672" s="2">
        <v>540</v>
      </c>
      <c r="B22672">
        <v>25074</v>
      </c>
      <c r="C22672" s="3">
        <v>171.27348000000001</v>
      </c>
      <c r="D22672" s="2"/>
    </row>
    <row r="22673" spans="1:4" x14ac:dyDescent="0.25">
      <c r="A22673" s="2">
        <v>540</v>
      </c>
      <c r="B22673">
        <v>25075</v>
      </c>
      <c r="C22673" s="3">
        <v>9.2655010000000004</v>
      </c>
      <c r="D22673" s="2"/>
    </row>
    <row r="22674" spans="1:4" x14ac:dyDescent="0.25">
      <c r="A22674" s="2">
        <v>540</v>
      </c>
      <c r="B22674">
        <v>25076</v>
      </c>
      <c r="C22674" s="3">
        <v>1.0049589999999999</v>
      </c>
      <c r="D22674" s="2"/>
    </row>
    <row r="22675" spans="1:4" x14ac:dyDescent="0.25">
      <c r="A22675" s="2">
        <v>540</v>
      </c>
      <c r="B22675">
        <v>25077</v>
      </c>
      <c r="C22675" s="3">
        <v>78.299993000000001</v>
      </c>
      <c r="D22675" s="2"/>
    </row>
    <row r="22676" spans="1:4" x14ac:dyDescent="0.25">
      <c r="A22676" s="2">
        <v>540</v>
      </c>
      <c r="B22676">
        <v>25078</v>
      </c>
      <c r="C22676" s="3">
        <v>2.1829000000000001E-2</v>
      </c>
      <c r="D22676" s="2"/>
    </row>
    <row r="22677" spans="1:4" x14ac:dyDescent="0.25">
      <c r="A22677" s="2">
        <v>540</v>
      </c>
      <c r="B22677">
        <v>25079</v>
      </c>
      <c r="C22677" s="3">
        <v>109.61882199999999</v>
      </c>
      <c r="D22677" s="2"/>
    </row>
    <row r="22678" spans="1:4" x14ac:dyDescent="0.25">
      <c r="A22678" s="2">
        <v>540</v>
      </c>
      <c r="B22678">
        <v>25080</v>
      </c>
      <c r="C22678" s="3">
        <v>159.40543400000001</v>
      </c>
      <c r="D22678" s="2"/>
    </row>
    <row r="22679" spans="1:4" x14ac:dyDescent="0.25">
      <c r="A22679" s="2">
        <v>540</v>
      </c>
      <c r="B22679">
        <v>25081</v>
      </c>
      <c r="C22679" s="3">
        <v>4.854E-2</v>
      </c>
      <c r="D22679" s="2"/>
    </row>
    <row r="22680" spans="1:4" x14ac:dyDescent="0.25">
      <c r="A22680" s="2">
        <v>540</v>
      </c>
      <c r="B22680">
        <v>25082</v>
      </c>
      <c r="C22680" s="3">
        <v>419.42985299999998</v>
      </c>
      <c r="D22680" s="2"/>
    </row>
    <row r="22681" spans="1:4" x14ac:dyDescent="0.25">
      <c r="A22681" s="2">
        <v>540</v>
      </c>
      <c r="B22681">
        <v>25083</v>
      </c>
      <c r="C22681" s="3">
        <v>163.30514500000001</v>
      </c>
      <c r="D22681" s="2"/>
    </row>
    <row r="22682" spans="1:4" x14ac:dyDescent="0.25">
      <c r="A22682" s="2">
        <v>540</v>
      </c>
      <c r="B22682">
        <v>25084</v>
      </c>
      <c r="C22682" s="3">
        <v>67.508493999999999</v>
      </c>
      <c r="D22682" s="2"/>
    </row>
    <row r="22683" spans="1:4" x14ac:dyDescent="0.25">
      <c r="A22683" s="2">
        <v>540</v>
      </c>
      <c r="B22683">
        <v>25085</v>
      </c>
      <c r="C22683" s="3">
        <v>44.397157</v>
      </c>
      <c r="D22683" s="2"/>
    </row>
    <row r="22684" spans="1:4" x14ac:dyDescent="0.25">
      <c r="A22684" s="2">
        <v>540</v>
      </c>
      <c r="B22684">
        <v>25086</v>
      </c>
      <c r="C22684" s="3">
        <v>313.47177199999999</v>
      </c>
      <c r="D22684" s="2"/>
    </row>
    <row r="22685" spans="1:4" x14ac:dyDescent="0.25">
      <c r="A22685" s="2">
        <v>540</v>
      </c>
      <c r="B22685">
        <v>25087</v>
      </c>
      <c r="C22685" s="3">
        <v>3.004111</v>
      </c>
      <c r="D22685" s="2"/>
    </row>
    <row r="22686" spans="1:4" x14ac:dyDescent="0.25">
      <c r="A22686" s="2">
        <v>540</v>
      </c>
      <c r="B22686">
        <v>25088</v>
      </c>
      <c r="C22686" s="3">
        <v>516.80837899999995</v>
      </c>
      <c r="D22686" s="2"/>
    </row>
    <row r="22687" spans="1:4" x14ac:dyDescent="0.25">
      <c r="A22687" s="2">
        <v>540</v>
      </c>
      <c r="B22687">
        <v>25089</v>
      </c>
      <c r="C22687" s="3">
        <v>253.542687</v>
      </c>
      <c r="D22687" s="2"/>
    </row>
    <row r="22688" spans="1:4" x14ac:dyDescent="0.25">
      <c r="A22688" s="2">
        <v>540</v>
      </c>
      <c r="B22688">
        <v>25090</v>
      </c>
      <c r="C22688" s="3">
        <v>346.90717999999998</v>
      </c>
      <c r="D22688" s="2"/>
    </row>
    <row r="22689" spans="1:4" x14ac:dyDescent="0.25">
      <c r="A22689" s="2">
        <v>540</v>
      </c>
      <c r="B22689">
        <v>25091</v>
      </c>
      <c r="C22689" s="3">
        <v>29486.618571999999</v>
      </c>
      <c r="D22689" s="2"/>
    </row>
    <row r="22690" spans="1:4" x14ac:dyDescent="0.25">
      <c r="A22690" s="2">
        <v>540</v>
      </c>
      <c r="B22690">
        <v>25092</v>
      </c>
      <c r="C22690" s="3">
        <v>84.354112000000001</v>
      </c>
      <c r="D22690" s="2"/>
    </row>
    <row r="22691" spans="1:4" x14ac:dyDescent="0.25">
      <c r="A22691" s="2">
        <v>540</v>
      </c>
      <c r="B22691">
        <v>25093</v>
      </c>
      <c r="C22691" s="3">
        <v>220.530764</v>
      </c>
      <c r="D22691" s="2"/>
    </row>
    <row r="22692" spans="1:4" x14ac:dyDescent="0.25">
      <c r="A22692" s="2">
        <v>540</v>
      </c>
      <c r="B22692">
        <v>25094</v>
      </c>
      <c r="C22692" s="3">
        <v>11917.713578999999</v>
      </c>
      <c r="D22692" s="2"/>
    </row>
    <row r="22693" spans="1:4" x14ac:dyDescent="0.25">
      <c r="A22693" s="2">
        <v>540</v>
      </c>
      <c r="B22693">
        <v>25096</v>
      </c>
      <c r="C22693" s="3">
        <v>6445.5214550000001</v>
      </c>
      <c r="D22693" s="2"/>
    </row>
    <row r="22694" spans="1:4" x14ac:dyDescent="0.25">
      <c r="A22694" s="2">
        <v>540</v>
      </c>
      <c r="B22694">
        <v>25097</v>
      </c>
      <c r="C22694" s="3">
        <v>1259.6563180000001</v>
      </c>
      <c r="D22694" s="2"/>
    </row>
    <row r="22695" spans="1:4" x14ac:dyDescent="0.25">
      <c r="A22695" s="2">
        <v>540</v>
      </c>
      <c r="B22695">
        <v>25098</v>
      </c>
      <c r="C22695" s="3">
        <v>6661.2800129999996</v>
      </c>
      <c r="D22695" s="2"/>
    </row>
    <row r="22696" spans="1:4" x14ac:dyDescent="0.25">
      <c r="A22696" s="2">
        <v>540</v>
      </c>
      <c r="B22696">
        <v>25099</v>
      </c>
      <c r="C22696" s="3">
        <v>122551.387045</v>
      </c>
      <c r="D22696" s="2"/>
    </row>
    <row r="22697" spans="1:4" x14ac:dyDescent="0.25">
      <c r="A22697" s="2">
        <v>540</v>
      </c>
      <c r="B22697">
        <v>25100</v>
      </c>
      <c r="C22697" s="3">
        <v>118736.595787</v>
      </c>
      <c r="D22697" s="2"/>
    </row>
    <row r="22698" spans="1:4" x14ac:dyDescent="0.25">
      <c r="A22698" s="2">
        <v>540</v>
      </c>
      <c r="B22698">
        <v>25101</v>
      </c>
      <c r="C22698" s="3">
        <v>31149.478079</v>
      </c>
      <c r="D22698" s="2"/>
    </row>
    <row r="22699" spans="1:4" x14ac:dyDescent="0.25">
      <c r="A22699" s="2">
        <v>540</v>
      </c>
      <c r="B22699">
        <v>25102</v>
      </c>
      <c r="C22699" s="3">
        <v>12504.368863</v>
      </c>
      <c r="D22699" s="2"/>
    </row>
    <row r="22700" spans="1:4" x14ac:dyDescent="0.25">
      <c r="A22700" s="2">
        <v>540</v>
      </c>
      <c r="B22700">
        <v>25103</v>
      </c>
      <c r="C22700" s="3">
        <v>2603.8272999999999</v>
      </c>
      <c r="D22700" s="2"/>
    </row>
    <row r="22701" spans="1:4" x14ac:dyDescent="0.25">
      <c r="A22701" s="2">
        <v>540</v>
      </c>
      <c r="B22701">
        <v>25104</v>
      </c>
      <c r="C22701" s="3">
        <v>121515.055517</v>
      </c>
      <c r="D22701" s="2"/>
    </row>
    <row r="22702" spans="1:4" x14ac:dyDescent="0.25">
      <c r="A22702" s="2">
        <v>540</v>
      </c>
      <c r="B22702">
        <v>25105</v>
      </c>
      <c r="C22702" s="3">
        <v>152028.74866400001</v>
      </c>
      <c r="D22702" s="2"/>
    </row>
    <row r="22703" spans="1:4" x14ac:dyDescent="0.25">
      <c r="A22703" s="2">
        <v>540</v>
      </c>
      <c r="B22703">
        <v>25106</v>
      </c>
      <c r="C22703" s="3">
        <v>19263.675908000001</v>
      </c>
      <c r="D22703" s="2"/>
    </row>
    <row r="22704" spans="1:4" x14ac:dyDescent="0.25">
      <c r="A22704" s="2">
        <v>540</v>
      </c>
      <c r="B22704">
        <v>25107</v>
      </c>
      <c r="C22704" s="3">
        <v>1722.0273609999999</v>
      </c>
      <c r="D22704" s="2"/>
    </row>
    <row r="22705" spans="1:4" x14ac:dyDescent="0.25">
      <c r="A22705" s="2">
        <v>540</v>
      </c>
      <c r="B22705">
        <v>25108</v>
      </c>
      <c r="C22705" s="3">
        <v>12178.320589999999</v>
      </c>
      <c r="D22705" s="2"/>
    </row>
    <row r="22706" spans="1:4" x14ac:dyDescent="0.25">
      <c r="A22706" s="2">
        <v>540</v>
      </c>
      <c r="B22706">
        <v>25109</v>
      </c>
      <c r="C22706" s="3">
        <v>1067.871365</v>
      </c>
      <c r="D22706" s="2"/>
    </row>
    <row r="22707" spans="1:4" x14ac:dyDescent="0.25">
      <c r="A22707" s="2">
        <v>540</v>
      </c>
      <c r="B22707">
        <v>25110</v>
      </c>
      <c r="C22707" s="3">
        <v>1973.1560939999999</v>
      </c>
      <c r="D22707" s="2"/>
    </row>
    <row r="22708" spans="1:4" x14ac:dyDescent="0.25">
      <c r="A22708" s="2">
        <v>540</v>
      </c>
      <c r="B22708">
        <v>25111</v>
      </c>
      <c r="C22708" s="3">
        <v>2874.9802530000002</v>
      </c>
      <c r="D22708" s="2"/>
    </row>
    <row r="22709" spans="1:4" x14ac:dyDescent="0.25">
      <c r="A22709" s="2">
        <v>540</v>
      </c>
      <c r="B22709">
        <v>25112</v>
      </c>
      <c r="C22709" s="3">
        <v>78.553229999999999</v>
      </c>
      <c r="D22709" s="2"/>
    </row>
    <row r="22710" spans="1:4" x14ac:dyDescent="0.25">
      <c r="A22710" s="2">
        <v>540</v>
      </c>
      <c r="B22710">
        <v>25113</v>
      </c>
      <c r="C22710" s="3">
        <v>56.751621999999998</v>
      </c>
      <c r="D22710" s="2"/>
    </row>
    <row r="22711" spans="1:4" x14ac:dyDescent="0.25">
      <c r="A22711" s="2">
        <v>540</v>
      </c>
      <c r="B22711">
        <v>25114</v>
      </c>
      <c r="C22711" s="3">
        <v>10.015767</v>
      </c>
      <c r="D22711" s="2"/>
    </row>
    <row r="22712" spans="1:4" x14ac:dyDescent="0.25">
      <c r="A22712" s="2">
        <v>540</v>
      </c>
      <c r="B22712">
        <v>25115</v>
      </c>
      <c r="C22712" s="3">
        <v>224.589519</v>
      </c>
      <c r="D22712" s="2"/>
    </row>
    <row r="22713" spans="1:4" x14ac:dyDescent="0.25">
      <c r="A22713" s="2">
        <v>540</v>
      </c>
      <c r="B22713">
        <v>25116</v>
      </c>
      <c r="C22713" s="3">
        <v>867.31043699999998</v>
      </c>
      <c r="D22713" s="2"/>
    </row>
    <row r="22714" spans="1:4" x14ac:dyDescent="0.25">
      <c r="A22714" s="2">
        <v>540</v>
      </c>
      <c r="B22714">
        <v>25117</v>
      </c>
      <c r="C22714" s="3">
        <v>639.55653099999995</v>
      </c>
      <c r="D22714" s="2"/>
    </row>
    <row r="22715" spans="1:4" x14ac:dyDescent="0.25">
      <c r="A22715" s="2">
        <v>540</v>
      </c>
      <c r="B22715">
        <v>25118</v>
      </c>
      <c r="C22715" s="3">
        <v>3.7683000000000001E-2</v>
      </c>
      <c r="D22715" s="2"/>
    </row>
    <row r="22716" spans="1:4" x14ac:dyDescent="0.25">
      <c r="A22716" s="2">
        <v>540</v>
      </c>
      <c r="B22716">
        <v>25119</v>
      </c>
      <c r="C22716" s="3">
        <v>762.94851900000003</v>
      </c>
      <c r="D22716" s="2"/>
    </row>
    <row r="22717" spans="1:4" x14ac:dyDescent="0.25">
      <c r="A22717" s="2">
        <v>540</v>
      </c>
      <c r="B22717">
        <v>25120</v>
      </c>
      <c r="C22717" s="3">
        <v>395.89997899999997</v>
      </c>
      <c r="D22717" s="2"/>
    </row>
    <row r="22718" spans="1:4" x14ac:dyDescent="0.25">
      <c r="A22718" s="2">
        <v>540</v>
      </c>
      <c r="B22718">
        <v>25121</v>
      </c>
      <c r="C22718" s="3">
        <v>342.79219999999998</v>
      </c>
      <c r="D22718" s="2"/>
    </row>
    <row r="22719" spans="1:4" x14ac:dyDescent="0.25">
      <c r="A22719" s="2">
        <v>540</v>
      </c>
      <c r="B22719">
        <v>25122</v>
      </c>
      <c r="C22719" s="3">
        <v>478.55644000000001</v>
      </c>
      <c r="D22719" s="2"/>
    </row>
    <row r="22720" spans="1:4" x14ac:dyDescent="0.25">
      <c r="A22720" s="2">
        <v>540</v>
      </c>
      <c r="B22720">
        <v>25123</v>
      </c>
      <c r="C22720" s="3">
        <v>16267.639300000001</v>
      </c>
      <c r="D22720" s="2"/>
    </row>
    <row r="22721" spans="1:4" x14ac:dyDescent="0.25">
      <c r="A22721" s="2">
        <v>540</v>
      </c>
      <c r="B22721">
        <v>25124</v>
      </c>
      <c r="C22721" s="3">
        <v>377.11525799999998</v>
      </c>
      <c r="D22721" s="2"/>
    </row>
    <row r="22722" spans="1:4" x14ac:dyDescent="0.25">
      <c r="A22722" s="2">
        <v>540</v>
      </c>
      <c r="B22722">
        <v>25125</v>
      </c>
      <c r="C22722" s="3">
        <v>96.301869999999994</v>
      </c>
      <c r="D22722" s="2"/>
    </row>
    <row r="22723" spans="1:4" x14ac:dyDescent="0.25">
      <c r="A22723" s="2">
        <v>540</v>
      </c>
      <c r="B22723">
        <v>25126</v>
      </c>
      <c r="C22723" s="3">
        <v>425.89792999999997</v>
      </c>
      <c r="D22723" s="2"/>
    </row>
    <row r="22724" spans="1:4" x14ac:dyDescent="0.25">
      <c r="A22724" s="2">
        <v>540</v>
      </c>
      <c r="B22724">
        <v>25127</v>
      </c>
      <c r="C22724" s="3">
        <v>319.84250600000001</v>
      </c>
      <c r="D22724" s="2"/>
    </row>
    <row r="22725" spans="1:4" x14ac:dyDescent="0.25">
      <c r="A22725" s="2">
        <v>540</v>
      </c>
      <c r="B22725">
        <v>25128</v>
      </c>
      <c r="C22725" s="3">
        <v>108676.206831666</v>
      </c>
      <c r="D22725" s="2"/>
    </row>
    <row r="22726" spans="1:4" x14ac:dyDescent="0.25">
      <c r="A22726" s="2">
        <v>540</v>
      </c>
      <c r="B22726">
        <v>25129</v>
      </c>
      <c r="C22726" s="3">
        <v>425.90245299999998</v>
      </c>
      <c r="D22726" s="2"/>
    </row>
    <row r="22727" spans="1:4" x14ac:dyDescent="0.25">
      <c r="A22727" s="2">
        <v>540</v>
      </c>
      <c r="B22727">
        <v>25130</v>
      </c>
      <c r="C22727" s="3">
        <v>83.868255000000005</v>
      </c>
      <c r="D22727" s="2"/>
    </row>
    <row r="22728" spans="1:4" x14ac:dyDescent="0.25">
      <c r="A22728" s="2">
        <v>540</v>
      </c>
      <c r="B22728">
        <v>25131</v>
      </c>
      <c r="C22728" s="3">
        <v>87.950641000000005</v>
      </c>
      <c r="D22728" s="2"/>
    </row>
    <row r="22729" spans="1:4" x14ac:dyDescent="0.25">
      <c r="A22729" s="2">
        <v>540</v>
      </c>
      <c r="B22729">
        <v>25132</v>
      </c>
      <c r="C22729" s="3">
        <v>1160.5051470000001</v>
      </c>
      <c r="D22729" s="2"/>
    </row>
    <row r="22730" spans="1:4" x14ac:dyDescent="0.25">
      <c r="A22730" s="2">
        <v>540</v>
      </c>
      <c r="B22730">
        <v>25133</v>
      </c>
      <c r="C22730" s="3">
        <v>124.53270500000001</v>
      </c>
      <c r="D22730" s="2"/>
    </row>
    <row r="22731" spans="1:4" x14ac:dyDescent="0.25">
      <c r="A22731" s="2">
        <v>540</v>
      </c>
      <c r="B22731">
        <v>25134</v>
      </c>
      <c r="C22731" s="3">
        <v>300.87686400000001</v>
      </c>
      <c r="D22731" s="2"/>
    </row>
    <row r="22732" spans="1:4" x14ac:dyDescent="0.25">
      <c r="A22732" s="2">
        <v>540</v>
      </c>
      <c r="B22732">
        <v>25135</v>
      </c>
      <c r="C22732" s="3">
        <v>30.77036</v>
      </c>
      <c r="D22732" s="2"/>
    </row>
    <row r="22733" spans="1:4" x14ac:dyDescent="0.25">
      <c r="A22733" s="2">
        <v>540</v>
      </c>
      <c r="B22733">
        <v>25136</v>
      </c>
      <c r="C22733" s="3">
        <v>283.83483899999999</v>
      </c>
      <c r="D22733" s="2"/>
    </row>
    <row r="22734" spans="1:4" x14ac:dyDescent="0.25">
      <c r="A22734" s="2">
        <v>540</v>
      </c>
      <c r="B22734">
        <v>25137</v>
      </c>
      <c r="C22734" s="3">
        <v>208.357496</v>
      </c>
      <c r="D22734" s="2"/>
    </row>
    <row r="22735" spans="1:4" x14ac:dyDescent="0.25">
      <c r="A22735" s="2">
        <v>540</v>
      </c>
      <c r="B22735">
        <v>25138</v>
      </c>
      <c r="C22735" s="3">
        <v>27.417853999999998</v>
      </c>
      <c r="D22735" s="2"/>
    </row>
    <row r="22736" spans="1:4" x14ac:dyDescent="0.25">
      <c r="A22736" s="2">
        <v>540</v>
      </c>
      <c r="B22736">
        <v>25139</v>
      </c>
      <c r="C22736" s="3">
        <v>280.997165</v>
      </c>
      <c r="D22736" s="2"/>
    </row>
    <row r="22737" spans="1:4" x14ac:dyDescent="0.25">
      <c r="A22737" s="2">
        <v>540</v>
      </c>
      <c r="B22737">
        <v>25140</v>
      </c>
      <c r="C22737" s="3">
        <v>90.060523000000003</v>
      </c>
      <c r="D22737" s="2"/>
    </row>
    <row r="22738" spans="1:4" x14ac:dyDescent="0.25">
      <c r="A22738" s="2">
        <v>540</v>
      </c>
      <c r="B22738">
        <v>25141</v>
      </c>
      <c r="C22738" s="3">
        <v>88.679773999999995</v>
      </c>
      <c r="D22738" s="2"/>
    </row>
    <row r="22739" spans="1:4" x14ac:dyDescent="0.25">
      <c r="A22739" s="2">
        <v>540</v>
      </c>
      <c r="B22739">
        <v>25142</v>
      </c>
      <c r="C22739" s="3">
        <v>95873.683250999995</v>
      </c>
      <c r="D22739" s="2"/>
    </row>
    <row r="22740" spans="1:4" x14ac:dyDescent="0.25">
      <c r="A22740" s="2">
        <v>540</v>
      </c>
      <c r="B22740">
        <v>25143</v>
      </c>
      <c r="C22740" s="3">
        <v>276.47062199999999</v>
      </c>
      <c r="D22740" s="2"/>
    </row>
    <row r="22741" spans="1:4" x14ac:dyDescent="0.25">
      <c r="A22741" s="2">
        <v>540</v>
      </c>
      <c r="B22741">
        <v>25144</v>
      </c>
      <c r="C22741" s="3">
        <v>224.175026</v>
      </c>
      <c r="D22741" s="2"/>
    </row>
    <row r="22742" spans="1:4" x14ac:dyDescent="0.25">
      <c r="A22742" s="2">
        <v>540</v>
      </c>
      <c r="B22742">
        <v>25145</v>
      </c>
      <c r="C22742" s="3">
        <v>67.195531000000003</v>
      </c>
      <c r="D22742" s="2"/>
    </row>
    <row r="22743" spans="1:4" x14ac:dyDescent="0.25">
      <c r="A22743" s="2">
        <v>540</v>
      </c>
      <c r="B22743">
        <v>25146</v>
      </c>
      <c r="C22743" s="3">
        <v>234.60011700000001</v>
      </c>
      <c r="D22743" s="2"/>
    </row>
    <row r="22744" spans="1:4" x14ac:dyDescent="0.25">
      <c r="A22744" s="2">
        <v>540</v>
      </c>
      <c r="B22744">
        <v>25147</v>
      </c>
      <c r="C22744" s="3">
        <v>406.18520599999999</v>
      </c>
      <c r="D22744" s="2"/>
    </row>
    <row r="22745" spans="1:4" x14ac:dyDescent="0.25">
      <c r="A22745" s="2">
        <v>540</v>
      </c>
      <c r="B22745">
        <v>25148</v>
      </c>
      <c r="C22745" s="3">
        <v>226.69762299999999</v>
      </c>
      <c r="D22745" s="2"/>
    </row>
    <row r="22746" spans="1:4" x14ac:dyDescent="0.25">
      <c r="A22746" s="2">
        <v>540</v>
      </c>
      <c r="B22746">
        <v>25149</v>
      </c>
      <c r="C22746" s="3">
        <v>23.389060000000001</v>
      </c>
      <c r="D22746" s="2"/>
    </row>
    <row r="22747" spans="1:4" x14ac:dyDescent="0.25">
      <c r="A22747" s="2">
        <v>540</v>
      </c>
      <c r="B22747">
        <v>25150</v>
      </c>
      <c r="C22747" s="3">
        <v>50.010593</v>
      </c>
      <c r="D22747" s="2"/>
    </row>
    <row r="22748" spans="1:4" x14ac:dyDescent="0.25">
      <c r="A22748" s="2">
        <v>540</v>
      </c>
      <c r="B22748">
        <v>25151</v>
      </c>
      <c r="C22748" s="3">
        <v>118.255967</v>
      </c>
      <c r="D22748" s="2"/>
    </row>
    <row r="22749" spans="1:4" x14ac:dyDescent="0.25">
      <c r="A22749" s="2">
        <v>540</v>
      </c>
      <c r="B22749">
        <v>25152</v>
      </c>
      <c r="C22749" s="3">
        <v>70.819793000000004</v>
      </c>
      <c r="D22749" s="2"/>
    </row>
    <row r="22750" spans="1:4" x14ac:dyDescent="0.25">
      <c r="A22750" s="2">
        <v>540</v>
      </c>
      <c r="B22750">
        <v>25153</v>
      </c>
      <c r="C22750" s="3">
        <v>84.594825</v>
      </c>
      <c r="D22750" s="2"/>
    </row>
    <row r="22751" spans="1:4" x14ac:dyDescent="0.25">
      <c r="A22751" s="2">
        <v>540</v>
      </c>
      <c r="B22751">
        <v>25154</v>
      </c>
      <c r="C22751" s="3">
        <v>42.734693999999998</v>
      </c>
      <c r="D22751" s="2"/>
    </row>
    <row r="22752" spans="1:4" x14ac:dyDescent="0.25">
      <c r="A22752" s="2">
        <v>540</v>
      </c>
      <c r="B22752">
        <v>25156</v>
      </c>
      <c r="C22752" s="3">
        <v>16.799401</v>
      </c>
      <c r="D22752" s="2"/>
    </row>
    <row r="22753" spans="1:4" x14ac:dyDescent="0.25">
      <c r="A22753" s="2">
        <v>540</v>
      </c>
      <c r="B22753">
        <v>25157</v>
      </c>
      <c r="C22753" s="3">
        <v>54</v>
      </c>
      <c r="D22753" s="2"/>
    </row>
    <row r="22754" spans="1:4" x14ac:dyDescent="0.25">
      <c r="A22754" s="2">
        <v>540</v>
      </c>
      <c r="B22754">
        <v>25158</v>
      </c>
      <c r="C22754" s="3">
        <v>7</v>
      </c>
      <c r="D22754" s="2"/>
    </row>
    <row r="22755" spans="1:4" x14ac:dyDescent="0.25">
      <c r="A22755" s="2">
        <v>540</v>
      </c>
      <c r="B22755">
        <v>25159</v>
      </c>
      <c r="C22755" s="3">
        <v>0</v>
      </c>
      <c r="D22755" s="2"/>
    </row>
    <row r="22756" spans="1:4" x14ac:dyDescent="0.25">
      <c r="A22756" s="2">
        <v>540</v>
      </c>
      <c r="B22756">
        <v>25162</v>
      </c>
      <c r="C22756" s="3">
        <v>15913.587992999999</v>
      </c>
      <c r="D22756" s="2"/>
    </row>
    <row r="22757" spans="1:4" x14ac:dyDescent="0.25">
      <c r="A22757" s="2">
        <v>540</v>
      </c>
      <c r="B22757">
        <v>25163</v>
      </c>
      <c r="C22757" s="3">
        <v>79707.604850000003</v>
      </c>
      <c r="D22757" s="2"/>
    </row>
    <row r="22758" spans="1:4" x14ac:dyDescent="0.25">
      <c r="A22758" s="2">
        <v>540</v>
      </c>
      <c r="B22758">
        <v>25164</v>
      </c>
      <c r="C22758" s="3">
        <v>11426.922291000001</v>
      </c>
      <c r="D22758" s="2"/>
    </row>
    <row r="22759" spans="1:4" x14ac:dyDescent="0.25">
      <c r="A22759" s="2">
        <v>540</v>
      </c>
      <c r="B22759">
        <v>25166</v>
      </c>
      <c r="C22759" s="3">
        <v>6319.5565536659997</v>
      </c>
      <c r="D22759" s="2"/>
    </row>
    <row r="22760" spans="1:4" x14ac:dyDescent="0.25">
      <c r="A22760" s="2">
        <v>540</v>
      </c>
      <c r="B22760">
        <v>25167</v>
      </c>
      <c r="C22760" s="3">
        <v>13.44712</v>
      </c>
      <c r="D22760" s="2"/>
    </row>
    <row r="22761" spans="1:4" x14ac:dyDescent="0.25">
      <c r="A22761" s="2">
        <v>540</v>
      </c>
      <c r="B22761">
        <v>25168</v>
      </c>
      <c r="C22761" s="3">
        <v>1.55288</v>
      </c>
      <c r="D22761" s="2"/>
    </row>
    <row r="22762" spans="1:4" x14ac:dyDescent="0.25">
      <c r="A22762" s="2">
        <v>540</v>
      </c>
      <c r="B22762">
        <v>25170</v>
      </c>
      <c r="C22762" s="3">
        <v>37.594732</v>
      </c>
      <c r="D22762" s="2"/>
    </row>
    <row r="22763" spans="1:4" x14ac:dyDescent="0.25">
      <c r="A22763" s="2">
        <v>540</v>
      </c>
      <c r="B22763">
        <v>25171</v>
      </c>
      <c r="C22763" s="3">
        <v>54.831051000000002</v>
      </c>
      <c r="D22763" s="2"/>
    </row>
    <row r="22764" spans="1:4" x14ac:dyDescent="0.25">
      <c r="A22764" s="2">
        <v>540</v>
      </c>
      <c r="B22764">
        <v>25172</v>
      </c>
      <c r="C22764" s="3">
        <v>20.545279000000001</v>
      </c>
      <c r="D22764" s="2"/>
    </row>
    <row r="22765" spans="1:4" x14ac:dyDescent="0.25">
      <c r="A22765" s="2">
        <v>540</v>
      </c>
      <c r="B22765">
        <v>25173</v>
      </c>
      <c r="C22765" s="3">
        <v>580.05543599999999</v>
      </c>
      <c r="D22765" s="2"/>
    </row>
    <row r="22766" spans="1:4" x14ac:dyDescent="0.25">
      <c r="A22766" s="2">
        <v>540</v>
      </c>
      <c r="B22766">
        <v>25175</v>
      </c>
      <c r="C22766" s="3">
        <v>2.4940000000000001E-3</v>
      </c>
      <c r="D22766" s="2"/>
    </row>
    <row r="22767" spans="1:4" x14ac:dyDescent="0.25">
      <c r="A22767" s="2">
        <v>540</v>
      </c>
      <c r="B22767">
        <v>25176</v>
      </c>
      <c r="C22767" s="3">
        <v>148.99905000000001</v>
      </c>
      <c r="D22767" s="2"/>
    </row>
    <row r="22768" spans="1:4" x14ac:dyDescent="0.25">
      <c r="A22768" s="2">
        <v>540</v>
      </c>
      <c r="B22768">
        <v>25177</v>
      </c>
      <c r="C22768" s="3">
        <v>1.625008</v>
      </c>
      <c r="D22768" s="2"/>
    </row>
    <row r="22769" spans="1:4" x14ac:dyDescent="0.25">
      <c r="A22769" s="2">
        <v>540</v>
      </c>
      <c r="B22769">
        <v>25178</v>
      </c>
      <c r="C22769" s="3">
        <v>7.7288670000000002</v>
      </c>
      <c r="D22769" s="2"/>
    </row>
    <row r="22770" spans="1:4" x14ac:dyDescent="0.25">
      <c r="A22770" s="2">
        <v>540</v>
      </c>
      <c r="B22770">
        <v>25179</v>
      </c>
      <c r="C22770" s="3">
        <v>6.9493330000000002</v>
      </c>
      <c r="D22770" s="2"/>
    </row>
    <row r="22771" spans="1:4" x14ac:dyDescent="0.25">
      <c r="A22771" s="2">
        <v>540</v>
      </c>
      <c r="B22771">
        <v>25180</v>
      </c>
      <c r="C22771" s="3">
        <v>2.3342990000000001</v>
      </c>
      <c r="D22771" s="2"/>
    </row>
    <row r="22772" spans="1:4" x14ac:dyDescent="0.25">
      <c r="A22772" s="2">
        <v>540</v>
      </c>
      <c r="B22772">
        <v>25181</v>
      </c>
      <c r="C22772" s="3">
        <v>0</v>
      </c>
      <c r="D22772" s="2"/>
    </row>
    <row r="22773" spans="1:4" x14ac:dyDescent="0.25">
      <c r="A22773" s="2">
        <v>540</v>
      </c>
      <c r="B22773">
        <v>25182</v>
      </c>
      <c r="C22773" s="3">
        <v>0</v>
      </c>
      <c r="D22773" s="2"/>
    </row>
    <row r="22774" spans="1:4" x14ac:dyDescent="0.25">
      <c r="A22774" s="2">
        <v>540</v>
      </c>
      <c r="B22774">
        <v>25183</v>
      </c>
      <c r="C22774" s="3">
        <v>2.5</v>
      </c>
      <c r="D22774" s="2"/>
    </row>
    <row r="22775" spans="1:4" x14ac:dyDescent="0.25">
      <c r="A22775" s="2">
        <v>540</v>
      </c>
      <c r="B22775">
        <v>25184</v>
      </c>
      <c r="C22775" s="3">
        <v>0</v>
      </c>
      <c r="D22775" s="2"/>
    </row>
    <row r="22776" spans="1:4" x14ac:dyDescent="0.25">
      <c r="A22776" s="2">
        <v>540</v>
      </c>
      <c r="B22776">
        <v>25185</v>
      </c>
      <c r="C22776" s="3">
        <v>371.69032900000002</v>
      </c>
      <c r="D22776" s="2"/>
    </row>
    <row r="22777" spans="1:4" x14ac:dyDescent="0.25">
      <c r="A22777" s="2">
        <v>540</v>
      </c>
      <c r="B22777">
        <v>25186</v>
      </c>
      <c r="C22777" s="3">
        <v>331.57646</v>
      </c>
      <c r="D22777" s="2"/>
    </row>
    <row r="22778" spans="1:4" x14ac:dyDescent="0.25">
      <c r="A22778" s="2">
        <v>540</v>
      </c>
      <c r="B22778">
        <v>25187</v>
      </c>
      <c r="C22778" s="3">
        <v>77.145576000000005</v>
      </c>
      <c r="D22778" s="2"/>
    </row>
    <row r="22779" spans="1:4" x14ac:dyDescent="0.25">
      <c r="A22779" s="2">
        <v>540</v>
      </c>
      <c r="B22779">
        <v>25188</v>
      </c>
      <c r="C22779" s="3">
        <v>244.385705</v>
      </c>
      <c r="D22779" s="2"/>
    </row>
    <row r="22780" spans="1:4" x14ac:dyDescent="0.25">
      <c r="A22780" s="2">
        <v>540</v>
      </c>
      <c r="B22780">
        <v>25189</v>
      </c>
      <c r="C22780" s="3">
        <v>1186.578066</v>
      </c>
      <c r="D22780" s="2"/>
    </row>
    <row r="22781" spans="1:4" x14ac:dyDescent="0.25">
      <c r="A22781" s="2">
        <v>540</v>
      </c>
      <c r="B22781">
        <v>25190</v>
      </c>
      <c r="C22781" s="3">
        <v>346.77222799999998</v>
      </c>
      <c r="D22781" s="2"/>
    </row>
    <row r="22782" spans="1:4" x14ac:dyDescent="0.25">
      <c r="A22782" s="2">
        <v>540</v>
      </c>
      <c r="B22782">
        <v>25191</v>
      </c>
      <c r="C22782" s="3">
        <v>140.08121499999999</v>
      </c>
      <c r="D22782" s="2"/>
    </row>
    <row r="22783" spans="1:4" x14ac:dyDescent="0.25">
      <c r="A22783" s="2">
        <v>540</v>
      </c>
      <c r="B22783">
        <v>25192</v>
      </c>
      <c r="C22783" s="3">
        <v>868.33292300000005</v>
      </c>
      <c r="D22783" s="2"/>
    </row>
    <row r="22784" spans="1:4" x14ac:dyDescent="0.25">
      <c r="A22784" s="2">
        <v>540</v>
      </c>
      <c r="B22784">
        <v>25193</v>
      </c>
      <c r="C22784" s="3">
        <v>248.313962</v>
      </c>
      <c r="D22784" s="2"/>
    </row>
    <row r="22785" spans="1:4" x14ac:dyDescent="0.25">
      <c r="A22785" s="2">
        <v>540</v>
      </c>
      <c r="B22785">
        <v>25194</v>
      </c>
      <c r="C22785" s="3">
        <v>161.14483200000001</v>
      </c>
      <c r="D22785" s="2"/>
    </row>
    <row r="22786" spans="1:4" x14ac:dyDescent="0.25">
      <c r="A22786" s="2">
        <v>540</v>
      </c>
      <c r="B22786">
        <v>25195</v>
      </c>
      <c r="C22786" s="3">
        <v>33.521441000000003</v>
      </c>
      <c r="D22786" s="2"/>
    </row>
    <row r="22787" spans="1:4" x14ac:dyDescent="0.25">
      <c r="A22787" s="2">
        <v>540</v>
      </c>
      <c r="B22787">
        <v>25196</v>
      </c>
      <c r="C22787" s="3">
        <v>2105.8195169999999</v>
      </c>
      <c r="D22787" s="2"/>
    </row>
    <row r="22788" spans="1:4" x14ac:dyDescent="0.25">
      <c r="A22788" s="2">
        <v>540</v>
      </c>
      <c r="B22788">
        <v>25197</v>
      </c>
      <c r="C22788" s="3">
        <v>4.5</v>
      </c>
      <c r="D22788" s="2"/>
    </row>
    <row r="22789" spans="1:4" x14ac:dyDescent="0.25">
      <c r="A22789" s="2">
        <v>540</v>
      </c>
      <c r="B22789">
        <v>25198</v>
      </c>
      <c r="C22789" s="3">
        <v>12.651792</v>
      </c>
      <c r="D22789" s="2"/>
    </row>
    <row r="22790" spans="1:4" x14ac:dyDescent="0.25">
      <c r="A22790" s="2">
        <v>540</v>
      </c>
      <c r="B22790">
        <v>25199</v>
      </c>
      <c r="C22790" s="3">
        <v>0</v>
      </c>
      <c r="D22790" s="2"/>
    </row>
    <row r="22791" spans="1:4" x14ac:dyDescent="0.25">
      <c r="A22791" s="2">
        <v>540</v>
      </c>
      <c r="B22791">
        <v>25200</v>
      </c>
      <c r="C22791" s="3">
        <v>0.84820799999999996</v>
      </c>
      <c r="D22791" s="2"/>
    </row>
    <row r="22792" spans="1:4" x14ac:dyDescent="0.25">
      <c r="A22792" s="2">
        <v>540</v>
      </c>
      <c r="B22792">
        <v>25201</v>
      </c>
      <c r="C22792" s="3">
        <v>242.49357599999999</v>
      </c>
      <c r="D22792" s="2"/>
    </row>
    <row r="22793" spans="1:4" x14ac:dyDescent="0.25">
      <c r="A22793" s="2">
        <v>540</v>
      </c>
      <c r="B22793">
        <v>25202</v>
      </c>
      <c r="C22793" s="3">
        <v>102.695756</v>
      </c>
      <c r="D22793" s="2"/>
    </row>
    <row r="22794" spans="1:4" x14ac:dyDescent="0.25">
      <c r="A22794" s="2">
        <v>540</v>
      </c>
      <c r="B22794">
        <v>25203</v>
      </c>
      <c r="C22794" s="3">
        <v>73.765967000000003</v>
      </c>
      <c r="D22794" s="2"/>
    </row>
    <row r="22795" spans="1:4" x14ac:dyDescent="0.25">
      <c r="A22795" s="2">
        <v>540</v>
      </c>
      <c r="B22795">
        <v>25204</v>
      </c>
      <c r="C22795" s="3">
        <v>0</v>
      </c>
      <c r="D22795" s="2"/>
    </row>
    <row r="22796" spans="1:4" x14ac:dyDescent="0.25">
      <c r="A22796" s="2">
        <v>540</v>
      </c>
      <c r="B22796">
        <v>25205</v>
      </c>
      <c r="C22796" s="3">
        <v>204.81262699999999</v>
      </c>
      <c r="D22796" s="2"/>
    </row>
    <row r="22797" spans="1:4" x14ac:dyDescent="0.25">
      <c r="A22797" s="2">
        <v>540</v>
      </c>
      <c r="B22797">
        <v>25206</v>
      </c>
      <c r="C22797" s="3">
        <v>565.86098800000002</v>
      </c>
      <c r="D22797" s="2"/>
    </row>
    <row r="22798" spans="1:4" x14ac:dyDescent="0.25">
      <c r="A22798" s="2">
        <v>540</v>
      </c>
      <c r="B22798">
        <v>25207</v>
      </c>
      <c r="C22798" s="3">
        <v>147.44509500000001</v>
      </c>
      <c r="D22798" s="2"/>
    </row>
    <row r="22799" spans="1:4" x14ac:dyDescent="0.25">
      <c r="A22799" s="2">
        <v>540</v>
      </c>
      <c r="B22799">
        <v>25208</v>
      </c>
      <c r="C22799" s="3">
        <v>308.27656400000001</v>
      </c>
      <c r="D22799" s="2"/>
    </row>
    <row r="22800" spans="1:4" x14ac:dyDescent="0.25">
      <c r="A22800" s="2">
        <v>540</v>
      </c>
      <c r="B22800">
        <v>25209</v>
      </c>
      <c r="C22800" s="3">
        <v>58.54524</v>
      </c>
      <c r="D22800" s="2"/>
    </row>
    <row r="22801" spans="1:4" x14ac:dyDescent="0.25">
      <c r="A22801" s="2">
        <v>540</v>
      </c>
      <c r="B22801">
        <v>25210</v>
      </c>
      <c r="C22801" s="3">
        <v>58.571984999999998</v>
      </c>
      <c r="D22801" s="2"/>
    </row>
    <row r="22802" spans="1:4" x14ac:dyDescent="0.25">
      <c r="A22802" s="2">
        <v>540</v>
      </c>
      <c r="B22802">
        <v>25211</v>
      </c>
      <c r="C22802" s="3">
        <v>290.45704499999999</v>
      </c>
      <c r="D22802" s="2"/>
    </row>
    <row r="22803" spans="1:4" x14ac:dyDescent="0.25">
      <c r="A22803" s="2">
        <v>540</v>
      </c>
      <c r="B22803">
        <v>25212</v>
      </c>
      <c r="C22803" s="3">
        <v>57.081158000000002</v>
      </c>
      <c r="D22803" s="2"/>
    </row>
    <row r="22804" spans="1:4" x14ac:dyDescent="0.25">
      <c r="A22804" s="2">
        <v>540</v>
      </c>
      <c r="B22804">
        <v>25213</v>
      </c>
      <c r="C22804" s="3">
        <v>3455.3771350000002</v>
      </c>
      <c r="D22804" s="2"/>
    </row>
    <row r="22805" spans="1:4" x14ac:dyDescent="0.25">
      <c r="A22805" s="2">
        <v>540</v>
      </c>
      <c r="B22805">
        <v>25214</v>
      </c>
      <c r="C22805" s="3">
        <v>135.33122299999999</v>
      </c>
      <c r="D22805" s="2"/>
    </row>
    <row r="22806" spans="1:4" x14ac:dyDescent="0.25">
      <c r="A22806" s="2">
        <v>540</v>
      </c>
      <c r="B22806">
        <v>25215</v>
      </c>
      <c r="C22806" s="3">
        <v>1911.7726769999999</v>
      </c>
      <c r="D22806" s="2"/>
    </row>
    <row r="22807" spans="1:4" x14ac:dyDescent="0.25">
      <c r="A22807" s="2">
        <v>540</v>
      </c>
      <c r="B22807">
        <v>25216</v>
      </c>
      <c r="C22807" s="3">
        <v>2958.7570209999999</v>
      </c>
      <c r="D22807" s="2"/>
    </row>
    <row r="22808" spans="1:4" x14ac:dyDescent="0.25">
      <c r="A22808" s="2">
        <v>540</v>
      </c>
      <c r="B22808">
        <v>25217</v>
      </c>
      <c r="C22808" s="3">
        <v>196.230481</v>
      </c>
      <c r="D22808" s="2"/>
    </row>
    <row r="22809" spans="1:4" x14ac:dyDescent="0.25">
      <c r="A22809" s="2">
        <v>540</v>
      </c>
      <c r="B22809">
        <v>25218</v>
      </c>
      <c r="C22809" s="3">
        <v>66.519678999999996</v>
      </c>
      <c r="D22809" s="2"/>
    </row>
    <row r="22810" spans="1:4" x14ac:dyDescent="0.25">
      <c r="A22810" s="2">
        <v>540</v>
      </c>
      <c r="B22810">
        <v>25219</v>
      </c>
      <c r="C22810" s="3">
        <v>2.1509369999999999</v>
      </c>
      <c r="D22810" s="2"/>
    </row>
    <row r="22811" spans="1:4" x14ac:dyDescent="0.25">
      <c r="A22811" s="2">
        <v>540</v>
      </c>
      <c r="B22811">
        <v>25220</v>
      </c>
      <c r="C22811" s="3">
        <v>24.752901999999999</v>
      </c>
      <c r="D22811" s="2"/>
    </row>
    <row r="22812" spans="1:4" x14ac:dyDescent="0.25">
      <c r="A22812" s="2">
        <v>540</v>
      </c>
      <c r="B22812">
        <v>25221</v>
      </c>
      <c r="C22812" s="3">
        <v>252.044678</v>
      </c>
      <c r="D22812" s="2"/>
    </row>
    <row r="22813" spans="1:4" x14ac:dyDescent="0.25">
      <c r="A22813" s="2">
        <v>540</v>
      </c>
      <c r="B22813">
        <v>25222</v>
      </c>
      <c r="C22813" s="3">
        <v>73.541859000000002</v>
      </c>
      <c r="D22813" s="2"/>
    </row>
    <row r="22814" spans="1:4" x14ac:dyDescent="0.25">
      <c r="A22814" s="2">
        <v>540</v>
      </c>
      <c r="B22814">
        <v>25223</v>
      </c>
      <c r="C22814" s="3">
        <v>191.180958</v>
      </c>
      <c r="D22814" s="2"/>
    </row>
    <row r="22815" spans="1:4" x14ac:dyDescent="0.25">
      <c r="A22815" s="2">
        <v>540</v>
      </c>
      <c r="B22815">
        <v>25224</v>
      </c>
      <c r="C22815" s="3">
        <v>18.811741999999999</v>
      </c>
      <c r="D22815" s="2"/>
    </row>
    <row r="22816" spans="1:4" x14ac:dyDescent="0.25">
      <c r="A22816" s="2">
        <v>540</v>
      </c>
      <c r="B22816">
        <v>25225</v>
      </c>
      <c r="C22816" s="3">
        <v>90.578006999999999</v>
      </c>
      <c r="D22816" s="2"/>
    </row>
    <row r="22817" spans="1:4" x14ac:dyDescent="0.25">
      <c r="A22817" s="2">
        <v>540</v>
      </c>
      <c r="B22817">
        <v>25226</v>
      </c>
      <c r="C22817" s="3">
        <v>762.32510100000002</v>
      </c>
      <c r="D22817" s="2"/>
    </row>
    <row r="22818" spans="1:4" x14ac:dyDescent="0.25">
      <c r="A22818" s="2">
        <v>540</v>
      </c>
      <c r="B22818">
        <v>25227</v>
      </c>
      <c r="C22818" s="3">
        <v>798.24339299999997</v>
      </c>
      <c r="D22818" s="2"/>
    </row>
    <row r="22819" spans="1:4" x14ac:dyDescent="0.25">
      <c r="A22819" s="2">
        <v>540</v>
      </c>
      <c r="B22819">
        <v>25229</v>
      </c>
      <c r="C22819" s="3">
        <v>3186.119592</v>
      </c>
      <c r="D22819" s="2"/>
    </row>
    <row r="22820" spans="1:4" x14ac:dyDescent="0.25">
      <c r="A22820" s="2">
        <v>540</v>
      </c>
      <c r="B22820">
        <v>25230</v>
      </c>
      <c r="C22820" s="3">
        <v>334.86358300000001</v>
      </c>
      <c r="D22820" s="2"/>
    </row>
    <row r="22821" spans="1:4" x14ac:dyDescent="0.25">
      <c r="A22821" s="2">
        <v>540</v>
      </c>
      <c r="B22821">
        <v>25231</v>
      </c>
      <c r="C22821" s="3">
        <v>498.28841999999997</v>
      </c>
      <c r="D22821" s="2"/>
    </row>
    <row r="22822" spans="1:4" x14ac:dyDescent="0.25">
      <c r="A22822" s="2">
        <v>540</v>
      </c>
      <c r="B22822">
        <v>25232</v>
      </c>
      <c r="C22822" s="3">
        <v>1583.8750130000001</v>
      </c>
      <c r="D22822" s="2"/>
    </row>
    <row r="22823" spans="1:4" x14ac:dyDescent="0.25">
      <c r="A22823" s="2">
        <v>540</v>
      </c>
      <c r="B22823">
        <v>25233</v>
      </c>
      <c r="C22823" s="3">
        <v>1358.036437</v>
      </c>
      <c r="D22823" s="2"/>
    </row>
    <row r="22824" spans="1:4" x14ac:dyDescent="0.25">
      <c r="A22824" s="2">
        <v>540</v>
      </c>
      <c r="B22824">
        <v>25235</v>
      </c>
      <c r="C22824" s="3">
        <v>660.99508800000001</v>
      </c>
      <c r="D22824" s="2"/>
    </row>
    <row r="22825" spans="1:4" x14ac:dyDescent="0.25">
      <c r="A22825" s="2">
        <v>540</v>
      </c>
      <c r="B22825">
        <v>25236</v>
      </c>
      <c r="C22825" s="3">
        <v>23.281347</v>
      </c>
      <c r="D22825" s="2"/>
    </row>
    <row r="22826" spans="1:4" x14ac:dyDescent="0.25">
      <c r="A22826" s="2">
        <v>540</v>
      </c>
      <c r="B22826">
        <v>25237</v>
      </c>
      <c r="C22826" s="3">
        <v>2.006955</v>
      </c>
      <c r="D22826" s="2"/>
    </row>
    <row r="22827" spans="1:4" x14ac:dyDescent="0.25">
      <c r="A22827" s="2">
        <v>540</v>
      </c>
      <c r="B22827">
        <v>25238</v>
      </c>
      <c r="C22827" s="3">
        <v>616.93691100000001</v>
      </c>
      <c r="D22827" s="2"/>
    </row>
    <row r="22828" spans="1:4" x14ac:dyDescent="0.25">
      <c r="A22828" s="2">
        <v>540</v>
      </c>
      <c r="B22828">
        <v>25239</v>
      </c>
      <c r="C22828" s="3">
        <v>298.09463799999997</v>
      </c>
      <c r="D22828" s="2"/>
    </row>
    <row r="22829" spans="1:4" x14ac:dyDescent="0.25">
      <c r="A22829" s="2">
        <v>540</v>
      </c>
      <c r="B22829">
        <v>25240</v>
      </c>
      <c r="C22829" s="3">
        <v>87.321937000000005</v>
      </c>
      <c r="D22829" s="2"/>
    </row>
    <row r="22830" spans="1:4" x14ac:dyDescent="0.25">
      <c r="A22830" s="2">
        <v>540</v>
      </c>
      <c r="B22830">
        <v>25241</v>
      </c>
      <c r="C22830" s="3">
        <v>187.681783</v>
      </c>
      <c r="D22830" s="2"/>
    </row>
    <row r="22831" spans="1:4" x14ac:dyDescent="0.25">
      <c r="A22831" s="2">
        <v>540</v>
      </c>
      <c r="B22831">
        <v>25242</v>
      </c>
      <c r="C22831" s="3">
        <v>389.06513999999999</v>
      </c>
      <c r="D22831" s="2"/>
    </row>
    <row r="22832" spans="1:4" x14ac:dyDescent="0.25">
      <c r="A22832" s="2">
        <v>540</v>
      </c>
      <c r="B22832">
        <v>25243</v>
      </c>
      <c r="C22832" s="3">
        <v>139.07105100000001</v>
      </c>
      <c r="D22832" s="2"/>
    </row>
    <row r="22833" spans="1:4" x14ac:dyDescent="0.25">
      <c r="A22833" s="2">
        <v>540</v>
      </c>
      <c r="B22833">
        <v>25244</v>
      </c>
      <c r="C22833" s="3">
        <v>116.496515</v>
      </c>
      <c r="D22833" s="2"/>
    </row>
    <row r="22834" spans="1:4" x14ac:dyDescent="0.25">
      <c r="A22834" s="2">
        <v>540</v>
      </c>
      <c r="B22834">
        <v>25245</v>
      </c>
      <c r="C22834" s="3">
        <v>1110.730697</v>
      </c>
      <c r="D22834" s="2"/>
    </row>
    <row r="22835" spans="1:4" x14ac:dyDescent="0.25">
      <c r="A22835" s="2">
        <v>540</v>
      </c>
      <c r="B22835">
        <v>25246</v>
      </c>
      <c r="C22835" s="3">
        <v>727.42420700000002</v>
      </c>
      <c r="D22835" s="2"/>
    </row>
    <row r="22836" spans="1:4" x14ac:dyDescent="0.25">
      <c r="A22836" s="2">
        <v>540</v>
      </c>
      <c r="B22836">
        <v>25247</v>
      </c>
      <c r="C22836" s="3">
        <v>9.1691500000000001</v>
      </c>
      <c r="D22836" s="2"/>
    </row>
    <row r="22837" spans="1:4" x14ac:dyDescent="0.25">
      <c r="A22837" s="2">
        <v>540</v>
      </c>
      <c r="B22837">
        <v>25248</v>
      </c>
      <c r="C22837" s="3">
        <v>39.218263999999998</v>
      </c>
      <c r="D22837" s="2"/>
    </row>
    <row r="22838" spans="1:4" x14ac:dyDescent="0.25">
      <c r="A22838" s="2">
        <v>540</v>
      </c>
      <c r="B22838">
        <v>25249</v>
      </c>
      <c r="C22838" s="3">
        <v>5.795153</v>
      </c>
      <c r="D22838" s="2"/>
    </row>
    <row r="22839" spans="1:4" x14ac:dyDescent="0.25">
      <c r="A22839" s="2">
        <v>540</v>
      </c>
      <c r="B22839">
        <v>25250</v>
      </c>
      <c r="C22839" s="3">
        <v>51.188577000000002</v>
      </c>
      <c r="D22839" s="2"/>
    </row>
    <row r="22840" spans="1:4" x14ac:dyDescent="0.25">
      <c r="A22840" s="2">
        <v>540</v>
      </c>
      <c r="B22840">
        <v>25251</v>
      </c>
      <c r="C22840" s="3">
        <v>182.74286699999999</v>
      </c>
      <c r="D22840" s="2"/>
    </row>
    <row r="22841" spans="1:4" x14ac:dyDescent="0.25">
      <c r="A22841" s="2">
        <v>540</v>
      </c>
      <c r="B22841">
        <v>25252</v>
      </c>
      <c r="C22841" s="3">
        <v>8</v>
      </c>
      <c r="D22841" s="2"/>
    </row>
    <row r="22842" spans="1:4" x14ac:dyDescent="0.25">
      <c r="A22842" s="2">
        <v>540</v>
      </c>
      <c r="B22842">
        <v>25253</v>
      </c>
      <c r="C22842" s="3">
        <v>15</v>
      </c>
      <c r="D22842" s="2"/>
    </row>
    <row r="22843" spans="1:4" x14ac:dyDescent="0.25">
      <c r="A22843" s="2">
        <v>540</v>
      </c>
      <c r="B22843">
        <v>25254</v>
      </c>
      <c r="C22843" s="3">
        <v>23.553540999999999</v>
      </c>
      <c r="D22843" s="2"/>
    </row>
    <row r="22844" spans="1:4" x14ac:dyDescent="0.25">
      <c r="A22844" s="2">
        <v>540</v>
      </c>
      <c r="B22844">
        <v>25255</v>
      </c>
      <c r="C22844" s="3">
        <v>603.36202300000002</v>
      </c>
      <c r="D22844" s="2"/>
    </row>
    <row r="22845" spans="1:4" x14ac:dyDescent="0.25">
      <c r="A22845" s="2">
        <v>540</v>
      </c>
      <c r="B22845">
        <v>25256</v>
      </c>
      <c r="C22845" s="3">
        <v>841.73795399999995</v>
      </c>
      <c r="D22845" s="2"/>
    </row>
    <row r="22846" spans="1:4" x14ac:dyDescent="0.25">
      <c r="A22846" s="2">
        <v>540</v>
      </c>
      <c r="B22846">
        <v>25257</v>
      </c>
      <c r="C22846" s="3">
        <v>105.151669</v>
      </c>
      <c r="D22846" s="2"/>
    </row>
    <row r="22847" spans="1:4" x14ac:dyDescent="0.25">
      <c r="A22847" s="2">
        <v>540</v>
      </c>
      <c r="B22847">
        <v>25258</v>
      </c>
      <c r="C22847" s="3">
        <v>15.097365999999999</v>
      </c>
      <c r="D22847" s="2"/>
    </row>
    <row r="22848" spans="1:4" x14ac:dyDescent="0.25">
      <c r="A22848" s="2">
        <v>540</v>
      </c>
      <c r="B22848">
        <v>25259</v>
      </c>
      <c r="C22848" s="3">
        <v>15913.587992999999</v>
      </c>
      <c r="D22848" s="2"/>
    </row>
    <row r="22849" spans="1:4" x14ac:dyDescent="0.25">
      <c r="A22849" s="2">
        <v>540</v>
      </c>
      <c r="B22849">
        <v>25260</v>
      </c>
      <c r="C22849" s="3">
        <v>5537.6755139999996</v>
      </c>
      <c r="D22849" s="2"/>
    </row>
    <row r="22850" spans="1:4" x14ac:dyDescent="0.25">
      <c r="A22850" s="2">
        <v>540</v>
      </c>
      <c r="B22850">
        <v>25261</v>
      </c>
      <c r="C22850" s="3">
        <v>15002.084430999999</v>
      </c>
      <c r="D22850" s="2"/>
    </row>
    <row r="22851" spans="1:4" x14ac:dyDescent="0.25">
      <c r="A22851" s="2">
        <v>540</v>
      </c>
      <c r="B22851">
        <v>25262</v>
      </c>
      <c r="C22851" s="3">
        <v>154.01501400000001</v>
      </c>
      <c r="D22851" s="2"/>
    </row>
    <row r="22852" spans="1:4" x14ac:dyDescent="0.25">
      <c r="A22852" s="2">
        <v>540</v>
      </c>
      <c r="B22852">
        <v>25263</v>
      </c>
      <c r="C22852" s="3">
        <v>93.729847000000007</v>
      </c>
      <c r="D22852" s="2"/>
    </row>
    <row r="22853" spans="1:4" x14ac:dyDescent="0.25">
      <c r="A22853" s="2">
        <v>540</v>
      </c>
      <c r="B22853">
        <v>25264</v>
      </c>
      <c r="C22853" s="3">
        <v>179.81550100000001</v>
      </c>
      <c r="D22853" s="2"/>
    </row>
    <row r="22854" spans="1:4" x14ac:dyDescent="0.25">
      <c r="A22854" s="2">
        <v>540</v>
      </c>
      <c r="B22854">
        <v>25265</v>
      </c>
      <c r="C22854" s="3">
        <v>75.416781</v>
      </c>
      <c r="D22854" s="2"/>
    </row>
    <row r="22855" spans="1:4" x14ac:dyDescent="0.25">
      <c r="A22855" s="2">
        <v>540</v>
      </c>
      <c r="B22855">
        <v>25266</v>
      </c>
      <c r="C22855" s="3">
        <v>281.40747299999998</v>
      </c>
      <c r="D22855" s="2"/>
    </row>
    <row r="22856" spans="1:4" x14ac:dyDescent="0.25">
      <c r="A22856" s="2">
        <v>540</v>
      </c>
      <c r="B22856">
        <v>25267</v>
      </c>
      <c r="C22856" s="3">
        <v>416.47987799999999</v>
      </c>
      <c r="D22856" s="2"/>
    </row>
    <row r="22857" spans="1:4" x14ac:dyDescent="0.25">
      <c r="A22857" s="2">
        <v>540</v>
      </c>
      <c r="B22857">
        <v>25268</v>
      </c>
      <c r="C22857" s="3">
        <v>182.186464</v>
      </c>
      <c r="D22857" s="2"/>
    </row>
    <row r="22858" spans="1:4" x14ac:dyDescent="0.25">
      <c r="A22858" s="2">
        <v>540</v>
      </c>
      <c r="B22858">
        <v>25269</v>
      </c>
      <c r="C22858" s="3">
        <v>1.208143</v>
      </c>
      <c r="D22858" s="2"/>
    </row>
    <row r="22859" spans="1:4" x14ac:dyDescent="0.25">
      <c r="A22859" s="2">
        <v>540</v>
      </c>
      <c r="B22859">
        <v>25270</v>
      </c>
      <c r="C22859" s="3">
        <v>725.21230300000002</v>
      </c>
      <c r="D22859" s="2"/>
    </row>
    <row r="22860" spans="1:4" x14ac:dyDescent="0.25">
      <c r="A22860" s="2">
        <v>540</v>
      </c>
      <c r="B22860">
        <v>25271</v>
      </c>
      <c r="C22860" s="3">
        <v>900.822766</v>
      </c>
      <c r="D22860" s="2"/>
    </row>
    <row r="22861" spans="1:4" x14ac:dyDescent="0.25">
      <c r="A22861" s="2">
        <v>540</v>
      </c>
      <c r="B22861">
        <v>25272</v>
      </c>
      <c r="C22861" s="3">
        <v>492.14048000000003</v>
      </c>
      <c r="D22861" s="2"/>
    </row>
    <row r="22862" spans="1:4" x14ac:dyDescent="0.25">
      <c r="A22862" s="2">
        <v>540</v>
      </c>
      <c r="B22862">
        <v>25273</v>
      </c>
      <c r="C22862" s="3">
        <v>147.75115099999999</v>
      </c>
      <c r="D22862" s="2"/>
    </row>
    <row r="22863" spans="1:4" x14ac:dyDescent="0.25">
      <c r="A22863" s="2">
        <v>540</v>
      </c>
      <c r="B22863">
        <v>25274</v>
      </c>
      <c r="C22863" s="3">
        <v>260.51713799999999</v>
      </c>
      <c r="D22863" s="2"/>
    </row>
    <row r="22864" spans="1:4" x14ac:dyDescent="0.25">
      <c r="A22864" s="2">
        <v>540</v>
      </c>
      <c r="B22864">
        <v>25275</v>
      </c>
      <c r="C22864" s="3">
        <v>90.052982</v>
      </c>
      <c r="D22864" s="2"/>
    </row>
    <row r="22865" spans="1:4" x14ac:dyDescent="0.25">
      <c r="A22865" s="2">
        <v>540</v>
      </c>
      <c r="B22865">
        <v>25276</v>
      </c>
      <c r="C22865" s="3">
        <v>584.09885099999997</v>
      </c>
      <c r="D22865" s="2"/>
    </row>
    <row r="22866" spans="1:4" x14ac:dyDescent="0.25">
      <c r="A22866" s="2">
        <v>540</v>
      </c>
      <c r="B22866">
        <v>25277</v>
      </c>
      <c r="C22866" s="3">
        <v>617.47519499999999</v>
      </c>
      <c r="D22866" s="2"/>
    </row>
    <row r="22867" spans="1:4" x14ac:dyDescent="0.25">
      <c r="A22867" s="2">
        <v>540</v>
      </c>
      <c r="B22867">
        <v>25278</v>
      </c>
      <c r="C22867" s="3">
        <v>438.27656300000001</v>
      </c>
      <c r="D22867" s="2"/>
    </row>
    <row r="22868" spans="1:4" x14ac:dyDescent="0.25">
      <c r="A22868" s="2">
        <v>540</v>
      </c>
      <c r="B22868">
        <v>25279</v>
      </c>
      <c r="C22868" s="3">
        <v>696.19330600000001</v>
      </c>
      <c r="D22868" s="2"/>
    </row>
    <row r="22869" spans="1:4" x14ac:dyDescent="0.25">
      <c r="A22869" s="2">
        <v>540</v>
      </c>
      <c r="B22869">
        <v>25280</v>
      </c>
      <c r="C22869" s="3">
        <v>1231.927062</v>
      </c>
      <c r="D22869" s="2"/>
    </row>
    <row r="22870" spans="1:4" x14ac:dyDescent="0.25">
      <c r="A22870" s="2">
        <v>540</v>
      </c>
      <c r="B22870">
        <v>25281</v>
      </c>
      <c r="C22870" s="3">
        <v>2068.2455060000002</v>
      </c>
      <c r="D22870" s="2"/>
    </row>
    <row r="22871" spans="1:4" x14ac:dyDescent="0.25">
      <c r="A22871" s="2">
        <v>540</v>
      </c>
      <c r="B22871">
        <v>25282</v>
      </c>
      <c r="C22871" s="3">
        <v>55.5</v>
      </c>
      <c r="D22871" s="2"/>
    </row>
    <row r="22872" spans="1:4" x14ac:dyDescent="0.25">
      <c r="A22872" s="2">
        <v>540</v>
      </c>
      <c r="B22872">
        <v>25283</v>
      </c>
      <c r="C22872" s="3">
        <v>0</v>
      </c>
      <c r="D22872" s="2"/>
    </row>
    <row r="22873" spans="1:4" x14ac:dyDescent="0.25">
      <c r="A22873" s="2">
        <v>540</v>
      </c>
      <c r="B22873">
        <v>25284</v>
      </c>
      <c r="C22873" s="3">
        <v>42.993628000000001</v>
      </c>
      <c r="D22873" s="2"/>
    </row>
    <row r="22874" spans="1:4" x14ac:dyDescent="0.25">
      <c r="A22874" s="2">
        <v>540</v>
      </c>
      <c r="B22874">
        <v>25285</v>
      </c>
      <c r="C22874" s="3">
        <v>79.802779000000001</v>
      </c>
      <c r="D22874" s="2"/>
    </row>
    <row r="22875" spans="1:4" x14ac:dyDescent="0.25">
      <c r="A22875" s="2">
        <v>540</v>
      </c>
      <c r="B22875">
        <v>25286</v>
      </c>
      <c r="C22875" s="3">
        <v>293.02802700000001</v>
      </c>
      <c r="D22875" s="2"/>
    </row>
    <row r="22876" spans="1:4" x14ac:dyDescent="0.25">
      <c r="A22876" s="2">
        <v>540</v>
      </c>
      <c r="B22876">
        <v>25287</v>
      </c>
      <c r="C22876" s="3">
        <v>583.38933099999997</v>
      </c>
      <c r="D22876" s="2"/>
    </row>
    <row r="22877" spans="1:4" x14ac:dyDescent="0.25">
      <c r="A22877" s="2">
        <v>540</v>
      </c>
      <c r="B22877">
        <v>25288</v>
      </c>
      <c r="C22877" s="3">
        <v>91.860881000000006</v>
      </c>
      <c r="D22877" s="2"/>
    </row>
    <row r="22878" spans="1:4" x14ac:dyDescent="0.25">
      <c r="A22878" s="2">
        <v>540</v>
      </c>
      <c r="B22878">
        <v>25289</v>
      </c>
      <c r="C22878" s="3">
        <v>515.70999600000005</v>
      </c>
      <c r="D22878" s="2"/>
    </row>
    <row r="22879" spans="1:4" x14ac:dyDescent="0.25">
      <c r="A22879" s="2">
        <v>540</v>
      </c>
      <c r="B22879">
        <v>25290</v>
      </c>
      <c r="C22879" s="3">
        <v>66.557877000000005</v>
      </c>
      <c r="D22879" s="2"/>
    </row>
    <row r="22880" spans="1:4" x14ac:dyDescent="0.25">
      <c r="A22880" s="2">
        <v>540</v>
      </c>
      <c r="B22880">
        <v>25291</v>
      </c>
      <c r="C22880" s="3">
        <v>99.228284000000002</v>
      </c>
      <c r="D22880" s="2"/>
    </row>
    <row r="22881" spans="1:4" x14ac:dyDescent="0.25">
      <c r="A22881" s="2">
        <v>540</v>
      </c>
      <c r="B22881">
        <v>25292</v>
      </c>
      <c r="C22881" s="3">
        <v>65.355470999999994</v>
      </c>
      <c r="D22881" s="2"/>
    </row>
    <row r="22882" spans="1:4" x14ac:dyDescent="0.25">
      <c r="A22882" s="2">
        <v>540</v>
      </c>
      <c r="B22882">
        <v>25293</v>
      </c>
      <c r="C22882" s="3">
        <v>4189.509231</v>
      </c>
      <c r="D22882" s="2"/>
    </row>
    <row r="22883" spans="1:4" x14ac:dyDescent="0.25">
      <c r="A22883" s="2">
        <v>540</v>
      </c>
      <c r="B22883">
        <v>25294</v>
      </c>
      <c r="C22883" s="3">
        <v>638.83667800000001</v>
      </c>
      <c r="D22883" s="2"/>
    </row>
    <row r="22884" spans="1:4" x14ac:dyDescent="0.25">
      <c r="A22884" s="2">
        <v>540</v>
      </c>
      <c r="B22884">
        <v>25295</v>
      </c>
      <c r="C22884" s="3">
        <v>1849.873517</v>
      </c>
      <c r="D22884" s="2"/>
    </row>
    <row r="22885" spans="1:4" x14ac:dyDescent="0.25">
      <c r="A22885" s="2">
        <v>540</v>
      </c>
      <c r="B22885">
        <v>25296</v>
      </c>
      <c r="C22885" s="3">
        <v>2531.204988</v>
      </c>
      <c r="D22885" s="2"/>
    </row>
    <row r="22886" spans="1:4" x14ac:dyDescent="0.25">
      <c r="A22886" s="2">
        <v>540</v>
      </c>
      <c r="B22886">
        <v>25297</v>
      </c>
      <c r="C22886" s="3">
        <v>1246.536306</v>
      </c>
      <c r="D22886" s="2"/>
    </row>
    <row r="22887" spans="1:4" x14ac:dyDescent="0.25">
      <c r="A22887" s="2">
        <v>540</v>
      </c>
      <c r="B22887">
        <v>25298</v>
      </c>
      <c r="C22887" s="3">
        <v>4363.9626479999997</v>
      </c>
      <c r="D22887" s="2"/>
    </row>
    <row r="22888" spans="1:4" x14ac:dyDescent="0.25">
      <c r="A22888" s="2">
        <v>540</v>
      </c>
      <c r="B22888">
        <v>25299</v>
      </c>
      <c r="C22888" s="3">
        <v>1509.201994</v>
      </c>
      <c r="D22888" s="2"/>
    </row>
    <row r="22889" spans="1:4" x14ac:dyDescent="0.25">
      <c r="A22889" s="2">
        <v>540</v>
      </c>
      <c r="B22889">
        <v>25300</v>
      </c>
      <c r="C22889" s="3">
        <v>727.24035700000002</v>
      </c>
      <c r="D22889" s="2"/>
    </row>
    <row r="22890" spans="1:4" x14ac:dyDescent="0.25">
      <c r="A22890" s="2">
        <v>540</v>
      </c>
      <c r="B22890">
        <v>25301</v>
      </c>
      <c r="C22890" s="3">
        <v>2229.1948590000002</v>
      </c>
      <c r="D22890" s="2"/>
    </row>
    <row r="22891" spans="1:4" x14ac:dyDescent="0.25">
      <c r="A22891" s="2">
        <v>540</v>
      </c>
      <c r="B22891">
        <v>25302</v>
      </c>
      <c r="C22891" s="3">
        <v>1607.2456830000001</v>
      </c>
      <c r="D22891" s="2"/>
    </row>
    <row r="22892" spans="1:4" x14ac:dyDescent="0.25">
      <c r="A22892" s="2">
        <v>540</v>
      </c>
      <c r="B22892">
        <v>25303</v>
      </c>
      <c r="C22892" s="3">
        <v>1071.647027</v>
      </c>
      <c r="D22892" s="2"/>
    </row>
    <row r="22893" spans="1:4" x14ac:dyDescent="0.25">
      <c r="A22893" s="2">
        <v>540</v>
      </c>
      <c r="B22893">
        <v>25304</v>
      </c>
      <c r="C22893" s="3">
        <v>744.62370899999996</v>
      </c>
      <c r="D22893" s="2"/>
    </row>
    <row r="22894" spans="1:4" x14ac:dyDescent="0.25">
      <c r="A22894" s="2">
        <v>540</v>
      </c>
      <c r="B22894">
        <v>25305</v>
      </c>
      <c r="C22894" s="3">
        <v>13188.291811999999</v>
      </c>
      <c r="D22894" s="2"/>
    </row>
    <row r="22895" spans="1:4" x14ac:dyDescent="0.25">
      <c r="A22895" s="2">
        <v>540</v>
      </c>
      <c r="B22895">
        <v>25306</v>
      </c>
      <c r="C22895" s="3">
        <v>418.002343</v>
      </c>
      <c r="D22895" s="2"/>
    </row>
    <row r="22896" spans="1:4" x14ac:dyDescent="0.25">
      <c r="A22896" s="2">
        <v>540</v>
      </c>
      <c r="B22896">
        <v>25307</v>
      </c>
      <c r="C22896" s="3">
        <v>629.39582800000005</v>
      </c>
      <c r="D22896" s="2"/>
    </row>
    <row r="22897" spans="1:4" x14ac:dyDescent="0.25">
      <c r="A22897" s="2">
        <v>540</v>
      </c>
      <c r="B22897">
        <v>25309</v>
      </c>
      <c r="C22897" s="3">
        <v>11.470184</v>
      </c>
      <c r="D22897" s="2"/>
    </row>
    <row r="22898" spans="1:4" x14ac:dyDescent="0.25">
      <c r="A22898" s="2">
        <v>540</v>
      </c>
      <c r="B22898">
        <v>25310</v>
      </c>
      <c r="C22898" s="3">
        <v>3.0368789999999999</v>
      </c>
      <c r="D22898" s="2"/>
    </row>
    <row r="22899" spans="1:4" x14ac:dyDescent="0.25">
      <c r="A22899" s="2">
        <v>540</v>
      </c>
      <c r="B22899">
        <v>25311</v>
      </c>
      <c r="C22899" s="3">
        <v>20.673418999999999</v>
      </c>
      <c r="D22899" s="2"/>
    </row>
    <row r="22900" spans="1:4" x14ac:dyDescent="0.25">
      <c r="A22900" s="2">
        <v>540</v>
      </c>
      <c r="B22900">
        <v>25312</v>
      </c>
      <c r="C22900" s="3">
        <v>235.97270800000001</v>
      </c>
      <c r="D22900" s="2"/>
    </row>
    <row r="22901" spans="1:4" x14ac:dyDescent="0.25">
      <c r="A22901" s="2">
        <v>540</v>
      </c>
      <c r="B22901">
        <v>25313</v>
      </c>
      <c r="C22901" s="3">
        <v>1192.9114079999999</v>
      </c>
      <c r="D22901" s="2"/>
    </row>
    <row r="22902" spans="1:4" x14ac:dyDescent="0.25">
      <c r="A22902" s="2">
        <v>540</v>
      </c>
      <c r="B22902">
        <v>25314</v>
      </c>
      <c r="C22902" s="3">
        <v>110.163394</v>
      </c>
      <c r="D22902" s="2"/>
    </row>
    <row r="22903" spans="1:4" x14ac:dyDescent="0.25">
      <c r="A22903" s="2">
        <v>540</v>
      </c>
      <c r="B22903">
        <v>25315</v>
      </c>
      <c r="C22903" s="3">
        <v>420.167688</v>
      </c>
      <c r="D22903" s="2"/>
    </row>
    <row r="22904" spans="1:4" x14ac:dyDescent="0.25">
      <c r="A22904" s="2">
        <v>540</v>
      </c>
      <c r="B22904">
        <v>25316</v>
      </c>
      <c r="C22904" s="3">
        <v>9.7820630000000008</v>
      </c>
      <c r="D22904" s="2"/>
    </row>
    <row r="22905" spans="1:4" x14ac:dyDescent="0.25">
      <c r="A22905" s="2">
        <v>540</v>
      </c>
      <c r="B22905">
        <v>25317</v>
      </c>
      <c r="C22905" s="3">
        <v>29.751543999999999</v>
      </c>
      <c r="D22905" s="2"/>
    </row>
    <row r="22906" spans="1:4" x14ac:dyDescent="0.25">
      <c r="A22906" s="2">
        <v>540</v>
      </c>
      <c r="B22906">
        <v>25318</v>
      </c>
      <c r="C22906" s="3">
        <v>715.13541699999996</v>
      </c>
      <c r="D22906" s="2"/>
    </row>
    <row r="22907" spans="1:4" x14ac:dyDescent="0.25">
      <c r="A22907" s="2">
        <v>540</v>
      </c>
      <c r="B22907">
        <v>25319</v>
      </c>
      <c r="C22907" s="3">
        <v>0</v>
      </c>
      <c r="D22907" s="2"/>
    </row>
    <row r="22908" spans="1:4" x14ac:dyDescent="0.25">
      <c r="A22908" s="2">
        <v>540</v>
      </c>
      <c r="B22908">
        <v>25320</v>
      </c>
      <c r="C22908" s="3">
        <v>0</v>
      </c>
      <c r="D22908" s="2"/>
    </row>
    <row r="22909" spans="1:4" x14ac:dyDescent="0.25">
      <c r="A22909" s="2">
        <v>540</v>
      </c>
      <c r="B22909">
        <v>25321</v>
      </c>
      <c r="C22909" s="3">
        <v>0</v>
      </c>
      <c r="D22909" s="2"/>
    </row>
    <row r="22910" spans="1:4" x14ac:dyDescent="0.25">
      <c r="A22910" s="2">
        <v>540</v>
      </c>
      <c r="B22910">
        <v>25322</v>
      </c>
      <c r="C22910" s="3">
        <v>1235.734886</v>
      </c>
      <c r="D22910" s="2"/>
    </row>
    <row r="22911" spans="1:4" x14ac:dyDescent="0.25">
      <c r="A22911" s="2">
        <v>540</v>
      </c>
      <c r="B22911">
        <v>25323</v>
      </c>
      <c r="C22911" s="3">
        <v>1534.3863779999999</v>
      </c>
      <c r="D22911" s="2"/>
    </row>
    <row r="22912" spans="1:4" x14ac:dyDescent="0.25">
      <c r="A22912" s="2">
        <v>540</v>
      </c>
      <c r="B22912">
        <v>25324</v>
      </c>
      <c r="C22912" s="3">
        <v>2392.2435730000002</v>
      </c>
      <c r="D22912" s="2"/>
    </row>
    <row r="22913" spans="1:4" x14ac:dyDescent="0.25">
      <c r="A22913" s="2">
        <v>540</v>
      </c>
      <c r="B22913">
        <v>25325</v>
      </c>
      <c r="C22913" s="3">
        <v>1464.303578</v>
      </c>
      <c r="D22913" s="2"/>
    </row>
    <row r="22914" spans="1:4" x14ac:dyDescent="0.25">
      <c r="A22914" s="2">
        <v>540</v>
      </c>
      <c r="B22914">
        <v>25326</v>
      </c>
      <c r="C22914" s="3">
        <v>1189.7150549999999</v>
      </c>
      <c r="D22914" s="2"/>
    </row>
    <row r="22915" spans="1:4" x14ac:dyDescent="0.25">
      <c r="A22915" s="2">
        <v>540</v>
      </c>
      <c r="B22915">
        <v>25327</v>
      </c>
      <c r="C22915" s="3">
        <v>458.77651400000002</v>
      </c>
      <c r="D22915" s="2"/>
    </row>
    <row r="22916" spans="1:4" x14ac:dyDescent="0.25">
      <c r="A22916" s="2">
        <v>540</v>
      </c>
      <c r="B22916">
        <v>25329</v>
      </c>
      <c r="C22916" s="3">
        <v>777.56898200000001</v>
      </c>
      <c r="D22916" s="2"/>
    </row>
    <row r="22917" spans="1:4" x14ac:dyDescent="0.25">
      <c r="A22917" s="2">
        <v>540</v>
      </c>
      <c r="B22917">
        <v>25330</v>
      </c>
      <c r="C22917" s="3">
        <v>815.81968300000005</v>
      </c>
      <c r="D22917" s="2"/>
    </row>
    <row r="22918" spans="1:4" x14ac:dyDescent="0.25">
      <c r="A22918" s="2">
        <v>540</v>
      </c>
      <c r="B22918">
        <v>25331</v>
      </c>
      <c r="C22918" s="3">
        <v>881.07453799999996</v>
      </c>
      <c r="D22918" s="2"/>
    </row>
    <row r="22919" spans="1:4" x14ac:dyDescent="0.25">
      <c r="A22919" s="2">
        <v>540</v>
      </c>
      <c r="B22919">
        <v>25332</v>
      </c>
      <c r="C22919" s="3">
        <v>1826.255314</v>
      </c>
      <c r="D22919" s="2"/>
    </row>
    <row r="22920" spans="1:4" x14ac:dyDescent="0.25">
      <c r="A22920" s="2">
        <v>540</v>
      </c>
      <c r="B22920">
        <v>25333</v>
      </c>
      <c r="C22920" s="3">
        <v>2010.8492759999999</v>
      </c>
      <c r="D22920" s="2"/>
    </row>
    <row r="22921" spans="1:4" x14ac:dyDescent="0.25">
      <c r="A22921" s="2">
        <v>540</v>
      </c>
      <c r="B22921">
        <v>25336</v>
      </c>
      <c r="C22921" s="3">
        <v>46.935364999999997</v>
      </c>
      <c r="D22921" s="2"/>
    </row>
    <row r="22922" spans="1:4" x14ac:dyDescent="0.25">
      <c r="A22922" s="2">
        <v>540</v>
      </c>
      <c r="B22922">
        <v>25337</v>
      </c>
      <c r="C22922" s="3">
        <v>7</v>
      </c>
      <c r="D22922" s="2"/>
    </row>
    <row r="22923" spans="1:4" x14ac:dyDescent="0.25">
      <c r="A22923" s="2">
        <v>540</v>
      </c>
      <c r="B22923">
        <v>25338</v>
      </c>
      <c r="C22923" s="3">
        <v>29.864035999999999</v>
      </c>
      <c r="D22923" s="2"/>
    </row>
    <row r="22924" spans="1:4" x14ac:dyDescent="0.25">
      <c r="A22924" s="2">
        <v>540</v>
      </c>
      <c r="B22924">
        <v>25339</v>
      </c>
      <c r="C22924" s="3">
        <v>19617.100982996999</v>
      </c>
      <c r="D22924" s="2"/>
    </row>
    <row r="22925" spans="1:4" x14ac:dyDescent="0.25">
      <c r="A22925" s="2">
        <v>540</v>
      </c>
      <c r="B22925">
        <v>25340</v>
      </c>
      <c r="C22925" s="3">
        <v>1.0016179999999999</v>
      </c>
      <c r="D22925" s="2"/>
    </row>
    <row r="22926" spans="1:4" x14ac:dyDescent="0.25">
      <c r="A22926" s="2">
        <v>540</v>
      </c>
      <c r="B22926">
        <v>25341</v>
      </c>
      <c r="C22926" s="3">
        <v>405.37960399999997</v>
      </c>
      <c r="D22926" s="2"/>
    </row>
    <row r="22927" spans="1:4" x14ac:dyDescent="0.25">
      <c r="A22927" s="2">
        <v>540</v>
      </c>
      <c r="B22927">
        <v>25342</v>
      </c>
      <c r="C22927" s="3">
        <v>77.653004999999993</v>
      </c>
      <c r="D22927" s="2"/>
    </row>
    <row r="22928" spans="1:4" x14ac:dyDescent="0.25">
      <c r="A22928" s="2">
        <v>540</v>
      </c>
      <c r="B22928">
        <v>25343</v>
      </c>
      <c r="C22928" s="3">
        <v>286.45185300000003</v>
      </c>
      <c r="D22928" s="2"/>
    </row>
    <row r="22929" spans="1:4" x14ac:dyDescent="0.25">
      <c r="A22929" s="2">
        <v>540</v>
      </c>
      <c r="B22929">
        <v>25344</v>
      </c>
      <c r="C22929" s="3">
        <v>115.082685</v>
      </c>
      <c r="D22929" s="2"/>
    </row>
    <row r="22930" spans="1:4" x14ac:dyDescent="0.25">
      <c r="A22930" s="2">
        <v>540</v>
      </c>
      <c r="B22930">
        <v>25345</v>
      </c>
      <c r="C22930" s="3">
        <v>747.38502800000003</v>
      </c>
      <c r="D22930" s="2"/>
    </row>
    <row r="22931" spans="1:4" x14ac:dyDescent="0.25">
      <c r="A22931" s="2">
        <v>540</v>
      </c>
      <c r="B22931">
        <v>25346</v>
      </c>
      <c r="C22931" s="3">
        <v>1082.9618700000001</v>
      </c>
      <c r="D22931" s="2"/>
    </row>
    <row r="22932" spans="1:4" x14ac:dyDescent="0.25">
      <c r="A22932" s="2">
        <v>540</v>
      </c>
      <c r="B22932">
        <v>25347</v>
      </c>
      <c r="C22932" s="3">
        <v>485.406497</v>
      </c>
      <c r="D22932" s="2"/>
    </row>
    <row r="22933" spans="1:4" x14ac:dyDescent="0.25">
      <c r="A22933" s="2">
        <v>540</v>
      </c>
      <c r="B22933">
        <v>25348</v>
      </c>
      <c r="C22933" s="3">
        <v>982.98938999999996</v>
      </c>
      <c r="D22933" s="2"/>
    </row>
    <row r="22934" spans="1:4" x14ac:dyDescent="0.25">
      <c r="A22934" s="2">
        <v>540</v>
      </c>
      <c r="B22934">
        <v>25349</v>
      </c>
      <c r="C22934" s="3">
        <v>940.21904700000005</v>
      </c>
      <c r="D22934" s="2"/>
    </row>
    <row r="22935" spans="1:4" x14ac:dyDescent="0.25">
      <c r="A22935" s="2">
        <v>540</v>
      </c>
      <c r="B22935">
        <v>25350</v>
      </c>
      <c r="C22935" s="3">
        <v>844.75861899999995</v>
      </c>
      <c r="D22935" s="2"/>
    </row>
    <row r="22936" spans="1:4" x14ac:dyDescent="0.25">
      <c r="A22936" s="2">
        <v>540</v>
      </c>
      <c r="B22936">
        <v>25351</v>
      </c>
      <c r="C22936" s="3">
        <v>392.62636700000002</v>
      </c>
      <c r="D22936" s="2"/>
    </row>
    <row r="22937" spans="1:4" x14ac:dyDescent="0.25">
      <c r="A22937" s="2">
        <v>540</v>
      </c>
      <c r="B22937">
        <v>25354</v>
      </c>
      <c r="C22937" s="3">
        <v>2632.4956739999998</v>
      </c>
      <c r="D22937" s="2"/>
    </row>
    <row r="22938" spans="1:4" x14ac:dyDescent="0.25">
      <c r="A22938" s="2">
        <v>540</v>
      </c>
      <c r="B22938">
        <v>25355</v>
      </c>
      <c r="C22938" s="3">
        <v>7340.5207529999998</v>
      </c>
      <c r="D22938" s="2"/>
    </row>
    <row r="22939" spans="1:4" x14ac:dyDescent="0.25">
      <c r="A22939" s="2">
        <v>540</v>
      </c>
      <c r="B22939">
        <v>25356</v>
      </c>
      <c r="C22939" s="3">
        <v>536.30536400000005</v>
      </c>
      <c r="D22939" s="2"/>
    </row>
    <row r="22940" spans="1:4" x14ac:dyDescent="0.25">
      <c r="A22940" s="2">
        <v>540</v>
      </c>
      <c r="B22940">
        <v>25358</v>
      </c>
      <c r="C22940" s="3">
        <v>2725.1114050000001</v>
      </c>
      <c r="D22940" s="2"/>
    </row>
    <row r="22941" spans="1:4" x14ac:dyDescent="0.25">
      <c r="A22941" s="2">
        <v>540</v>
      </c>
      <c r="B22941">
        <v>25359</v>
      </c>
      <c r="C22941" s="3">
        <v>4305.2188340000002</v>
      </c>
      <c r="D22941" s="2"/>
    </row>
    <row r="22942" spans="1:4" x14ac:dyDescent="0.25">
      <c r="A22942" s="2">
        <v>540</v>
      </c>
      <c r="B22942">
        <v>25360</v>
      </c>
      <c r="C22942" s="3">
        <v>522.68611999999996</v>
      </c>
      <c r="D22942" s="2"/>
    </row>
    <row r="22943" spans="1:4" x14ac:dyDescent="0.25">
      <c r="A22943" s="2">
        <v>540</v>
      </c>
      <c r="B22943">
        <v>25361</v>
      </c>
      <c r="C22943" s="3">
        <v>391.438851</v>
      </c>
      <c r="D22943" s="2"/>
    </row>
    <row r="22944" spans="1:4" x14ac:dyDescent="0.25">
      <c r="A22944" s="2">
        <v>540</v>
      </c>
      <c r="B22944">
        <v>25363</v>
      </c>
      <c r="C22944" s="3">
        <v>49.499994000000001</v>
      </c>
      <c r="D22944" s="2"/>
    </row>
    <row r="22945" spans="1:4" x14ac:dyDescent="0.25">
      <c r="A22945" s="2">
        <v>540</v>
      </c>
      <c r="B22945">
        <v>25364</v>
      </c>
      <c r="C22945" s="3">
        <v>1768.8182200000001</v>
      </c>
      <c r="D22945" s="2"/>
    </row>
    <row r="22946" spans="1:4" x14ac:dyDescent="0.25">
      <c r="A22946" s="2">
        <v>540</v>
      </c>
      <c r="B22946">
        <v>25365</v>
      </c>
      <c r="C22946" s="3">
        <v>408.7681</v>
      </c>
      <c r="D22946" s="2"/>
    </row>
    <row r="22947" spans="1:4" x14ac:dyDescent="0.25">
      <c r="A22947" s="2">
        <v>540</v>
      </c>
      <c r="B22947">
        <v>25366</v>
      </c>
      <c r="C22947" s="3">
        <v>6291.576266</v>
      </c>
      <c r="D22947" s="2"/>
    </row>
    <row r="22948" spans="1:4" x14ac:dyDescent="0.25">
      <c r="A22948" s="2">
        <v>540</v>
      </c>
      <c r="B22948">
        <v>25367</v>
      </c>
      <c r="C22948" s="3">
        <v>223.53727900000001</v>
      </c>
      <c r="D22948" s="2"/>
    </row>
    <row r="22949" spans="1:4" x14ac:dyDescent="0.25">
      <c r="A22949" s="2">
        <v>540</v>
      </c>
      <c r="B22949">
        <v>25368</v>
      </c>
      <c r="C22949" s="3">
        <v>591.58957199999998</v>
      </c>
      <c r="D22949" s="2"/>
    </row>
    <row r="22950" spans="1:4" x14ac:dyDescent="0.25">
      <c r="A22950" s="2">
        <v>540</v>
      </c>
      <c r="B22950">
        <v>25369</v>
      </c>
      <c r="C22950" s="3">
        <v>6369.0514480000002</v>
      </c>
      <c r="D22950" s="2"/>
    </row>
    <row r="22951" spans="1:4" x14ac:dyDescent="0.25">
      <c r="A22951" s="2">
        <v>540</v>
      </c>
      <c r="B22951">
        <v>25370</v>
      </c>
      <c r="C22951" s="3">
        <v>6240.8553830000001</v>
      </c>
      <c r="D22951" s="2"/>
    </row>
    <row r="22952" spans="1:4" x14ac:dyDescent="0.25">
      <c r="A22952" s="2">
        <v>540</v>
      </c>
      <c r="B22952">
        <v>25371</v>
      </c>
      <c r="C22952" s="3">
        <v>959.17036399999995</v>
      </c>
      <c r="D22952" s="2"/>
    </row>
    <row r="22953" spans="1:4" x14ac:dyDescent="0.25">
      <c r="A22953" s="2">
        <v>540</v>
      </c>
      <c r="B22953">
        <v>25372</v>
      </c>
      <c r="C22953" s="3">
        <v>1335.262839</v>
      </c>
      <c r="D22953" s="2"/>
    </row>
    <row r="22954" spans="1:4" x14ac:dyDescent="0.25">
      <c r="A22954" s="2">
        <v>540</v>
      </c>
      <c r="B22954">
        <v>25373</v>
      </c>
      <c r="C22954" s="3">
        <v>635.41881100000001</v>
      </c>
      <c r="D22954" s="2"/>
    </row>
    <row r="22955" spans="1:4" x14ac:dyDescent="0.25">
      <c r="A22955" s="2">
        <v>540</v>
      </c>
      <c r="B22955">
        <v>25374</v>
      </c>
      <c r="C22955" s="3">
        <v>10699.822559</v>
      </c>
      <c r="D22955" s="2"/>
    </row>
    <row r="22956" spans="1:4" x14ac:dyDescent="0.25">
      <c r="A22956" s="2">
        <v>540</v>
      </c>
      <c r="B22956">
        <v>25375</v>
      </c>
      <c r="C22956" s="3">
        <v>525.33249499999999</v>
      </c>
      <c r="D22956" s="2"/>
    </row>
    <row r="22957" spans="1:4" x14ac:dyDescent="0.25">
      <c r="A22957" s="2">
        <v>540</v>
      </c>
      <c r="B22957">
        <v>25376</v>
      </c>
      <c r="C22957" s="3">
        <v>2216.4663869999999</v>
      </c>
      <c r="D22957" s="2"/>
    </row>
    <row r="22958" spans="1:4" x14ac:dyDescent="0.25">
      <c r="A22958" s="2">
        <v>540</v>
      </c>
      <c r="B22958">
        <v>25377</v>
      </c>
      <c r="C22958" s="3">
        <v>1789.070467</v>
      </c>
      <c r="D22958" s="2"/>
    </row>
    <row r="22959" spans="1:4" x14ac:dyDescent="0.25">
      <c r="A22959" s="2">
        <v>540</v>
      </c>
      <c r="B22959">
        <v>25378</v>
      </c>
      <c r="C22959" s="3">
        <v>2892.649586</v>
      </c>
      <c r="D22959" s="2"/>
    </row>
    <row r="22960" spans="1:4" x14ac:dyDescent="0.25">
      <c r="A22960" s="2">
        <v>540</v>
      </c>
      <c r="B22960">
        <v>25379</v>
      </c>
      <c r="C22960" s="3">
        <v>759.66910099999996</v>
      </c>
      <c r="D22960" s="2"/>
    </row>
    <row r="22961" spans="1:4" x14ac:dyDescent="0.25">
      <c r="A22961" s="2">
        <v>540</v>
      </c>
      <c r="B22961">
        <v>25380</v>
      </c>
      <c r="C22961" s="3">
        <v>642.41281900000001</v>
      </c>
      <c r="D22961" s="2"/>
    </row>
    <row r="22962" spans="1:4" x14ac:dyDescent="0.25">
      <c r="A22962" s="2">
        <v>540</v>
      </c>
      <c r="B22962">
        <v>25381</v>
      </c>
      <c r="C22962" s="3">
        <v>11278.548113000001</v>
      </c>
      <c r="D22962" s="2"/>
    </row>
    <row r="22963" spans="1:4" x14ac:dyDescent="0.25">
      <c r="A22963" s="2">
        <v>540</v>
      </c>
      <c r="B22963">
        <v>25382</v>
      </c>
      <c r="C22963" s="3">
        <v>862.41771500000004</v>
      </c>
      <c r="D22963" s="2"/>
    </row>
    <row r="22964" spans="1:4" x14ac:dyDescent="0.25">
      <c r="A22964" s="2">
        <v>540</v>
      </c>
      <c r="B22964">
        <v>25383</v>
      </c>
      <c r="C22964" s="3">
        <v>1269.1329659999999</v>
      </c>
      <c r="D22964" s="2"/>
    </row>
    <row r="22965" spans="1:4" x14ac:dyDescent="0.25">
      <c r="A22965" s="2">
        <v>540</v>
      </c>
      <c r="B22965">
        <v>25384</v>
      </c>
      <c r="C22965" s="3">
        <v>622.938401</v>
      </c>
      <c r="D22965" s="2"/>
    </row>
    <row r="22966" spans="1:4" x14ac:dyDescent="0.25">
      <c r="A22966" s="2">
        <v>540</v>
      </c>
      <c r="B22966">
        <v>25385</v>
      </c>
      <c r="C22966" s="3">
        <v>326.29550999999998</v>
      </c>
      <c r="D22966" s="2"/>
    </row>
    <row r="22967" spans="1:4" x14ac:dyDescent="0.25">
      <c r="A22967" s="2">
        <v>540</v>
      </c>
      <c r="B22967">
        <v>25386</v>
      </c>
      <c r="C22967" s="3">
        <v>6567.2027909999997</v>
      </c>
      <c r="D22967" s="2"/>
    </row>
    <row r="22968" spans="1:4" x14ac:dyDescent="0.25">
      <c r="A22968" s="2">
        <v>540</v>
      </c>
      <c r="B22968">
        <v>25387</v>
      </c>
      <c r="C22968" s="3">
        <v>118529.55486400001</v>
      </c>
      <c r="D22968" s="2"/>
    </row>
    <row r="22969" spans="1:4" x14ac:dyDescent="0.25">
      <c r="A22969" s="2">
        <v>540</v>
      </c>
      <c r="B22969">
        <v>25388</v>
      </c>
      <c r="C22969" s="3">
        <v>149.54157499999999</v>
      </c>
      <c r="D22969" s="2"/>
    </row>
    <row r="22970" spans="1:4" x14ac:dyDescent="0.25">
      <c r="A22970" s="2">
        <v>540</v>
      </c>
      <c r="B22970">
        <v>25389</v>
      </c>
      <c r="C22970" s="3">
        <v>99.313399000000004</v>
      </c>
      <c r="D22970" s="2"/>
    </row>
    <row r="22971" spans="1:4" x14ac:dyDescent="0.25">
      <c r="A22971" s="2">
        <v>540</v>
      </c>
      <c r="B22971">
        <v>25390</v>
      </c>
      <c r="C22971" s="3">
        <v>517.29079400000001</v>
      </c>
      <c r="D22971" s="2"/>
    </row>
    <row r="22972" spans="1:4" x14ac:dyDescent="0.25">
      <c r="A22972" s="2">
        <v>540</v>
      </c>
      <c r="B22972">
        <v>25391</v>
      </c>
      <c r="C22972" s="3">
        <v>250.97398200000001</v>
      </c>
      <c r="D22972" s="2"/>
    </row>
    <row r="22973" spans="1:4" x14ac:dyDescent="0.25">
      <c r="A22973" s="2">
        <v>540</v>
      </c>
      <c r="B22973">
        <v>25392</v>
      </c>
      <c r="C22973" s="3">
        <v>212.62849299999999</v>
      </c>
      <c r="D22973" s="2"/>
    </row>
    <row r="22974" spans="1:4" x14ac:dyDescent="0.25">
      <c r="A22974" s="2">
        <v>540</v>
      </c>
      <c r="B22974">
        <v>25393</v>
      </c>
      <c r="C22974" s="3">
        <v>5.7075050000000003</v>
      </c>
      <c r="D22974" s="2"/>
    </row>
    <row r="22975" spans="1:4" x14ac:dyDescent="0.25">
      <c r="A22975" s="2">
        <v>540</v>
      </c>
      <c r="B22975">
        <v>25394</v>
      </c>
      <c r="C22975" s="3">
        <v>29.737541</v>
      </c>
      <c r="D22975" s="2"/>
    </row>
    <row r="22976" spans="1:4" x14ac:dyDescent="0.25">
      <c r="A22976" s="2">
        <v>540</v>
      </c>
      <c r="B22976">
        <v>25395</v>
      </c>
      <c r="C22976" s="3">
        <v>65.882943999999995</v>
      </c>
      <c r="D22976" s="2"/>
    </row>
    <row r="22977" spans="1:4" x14ac:dyDescent="0.25">
      <c r="A22977" s="2">
        <v>540</v>
      </c>
      <c r="B22977">
        <v>25396</v>
      </c>
      <c r="C22977" s="3">
        <v>84.581367999999998</v>
      </c>
      <c r="D22977" s="2"/>
    </row>
    <row r="22978" spans="1:4" x14ac:dyDescent="0.25">
      <c r="A22978" s="2">
        <v>540</v>
      </c>
      <c r="B22978">
        <v>25397</v>
      </c>
      <c r="C22978" s="3">
        <v>238.40467699999999</v>
      </c>
      <c r="D22978" s="2"/>
    </row>
    <row r="22979" spans="1:4" x14ac:dyDescent="0.25">
      <c r="A22979" s="2">
        <v>540</v>
      </c>
      <c r="B22979">
        <v>25398</v>
      </c>
      <c r="C22979" s="3">
        <v>725.192091</v>
      </c>
      <c r="D22979" s="2"/>
    </row>
    <row r="22980" spans="1:4" x14ac:dyDescent="0.25">
      <c r="A22980" s="2">
        <v>540</v>
      </c>
      <c r="B22980">
        <v>25399</v>
      </c>
      <c r="C22980" s="3">
        <v>911.86363900000003</v>
      </c>
      <c r="D22980" s="2"/>
    </row>
    <row r="22981" spans="1:4" x14ac:dyDescent="0.25">
      <c r="A22981" s="2">
        <v>540</v>
      </c>
      <c r="B22981">
        <v>25400</v>
      </c>
      <c r="C22981" s="3">
        <v>151.990802</v>
      </c>
      <c r="D22981" s="2"/>
    </row>
    <row r="22982" spans="1:4" x14ac:dyDescent="0.25">
      <c r="A22982" s="2">
        <v>540</v>
      </c>
      <c r="B22982">
        <v>25401</v>
      </c>
      <c r="C22982" s="3">
        <v>82.129273999999995</v>
      </c>
      <c r="D22982" s="2"/>
    </row>
    <row r="22983" spans="1:4" x14ac:dyDescent="0.25">
      <c r="A22983" s="2">
        <v>540</v>
      </c>
      <c r="B22983">
        <v>25402</v>
      </c>
      <c r="C22983" s="3">
        <v>332.58666299999999</v>
      </c>
      <c r="D22983" s="2"/>
    </row>
    <row r="22984" spans="1:4" x14ac:dyDescent="0.25">
      <c r="A22984" s="2">
        <v>540</v>
      </c>
      <c r="B22984">
        <v>25403</v>
      </c>
      <c r="C22984" s="3">
        <v>171.081017</v>
      </c>
      <c r="D22984" s="2"/>
    </row>
    <row r="22985" spans="1:4" x14ac:dyDescent="0.25">
      <c r="A22985" s="2">
        <v>540</v>
      </c>
      <c r="B22985">
        <v>25404</v>
      </c>
      <c r="C22985" s="3">
        <v>168.84502800000001</v>
      </c>
      <c r="D22985" s="2"/>
    </row>
    <row r="22986" spans="1:4" x14ac:dyDescent="0.25">
      <c r="A22986" s="2">
        <v>540</v>
      </c>
      <c r="B22986">
        <v>25405</v>
      </c>
      <c r="C22986" s="3">
        <v>49.547828000000003</v>
      </c>
      <c r="D22986" s="2"/>
    </row>
    <row r="22987" spans="1:4" x14ac:dyDescent="0.25">
      <c r="A22987" s="2">
        <v>540</v>
      </c>
      <c r="B22987">
        <v>25406</v>
      </c>
      <c r="C22987" s="3">
        <v>119322.405904</v>
      </c>
      <c r="D22987" s="2"/>
    </row>
    <row r="22988" spans="1:4" x14ac:dyDescent="0.25">
      <c r="A22988" s="2">
        <v>540</v>
      </c>
      <c r="B22988">
        <v>25407</v>
      </c>
      <c r="C22988" s="3">
        <v>91.478375</v>
      </c>
      <c r="D22988" s="2"/>
    </row>
    <row r="22989" spans="1:4" x14ac:dyDescent="0.25">
      <c r="A22989" s="2">
        <v>540</v>
      </c>
      <c r="B22989">
        <v>25408</v>
      </c>
      <c r="C22989" s="3">
        <v>31.458631</v>
      </c>
      <c r="D22989" s="2"/>
    </row>
    <row r="22990" spans="1:4" x14ac:dyDescent="0.25">
      <c r="A22990" s="2">
        <v>540</v>
      </c>
      <c r="B22990">
        <v>25409</v>
      </c>
      <c r="C22990" s="3">
        <v>68582.726232000001</v>
      </c>
      <c r="D22990" s="2"/>
    </row>
    <row r="22991" spans="1:4" x14ac:dyDescent="0.25">
      <c r="A22991" s="2">
        <v>540</v>
      </c>
      <c r="B22991">
        <v>25410</v>
      </c>
      <c r="C22991" s="3">
        <v>1556.076061</v>
      </c>
      <c r="D22991" s="2"/>
    </row>
    <row r="22992" spans="1:4" x14ac:dyDescent="0.25">
      <c r="A22992" s="2">
        <v>540</v>
      </c>
      <c r="B22992">
        <v>25411</v>
      </c>
      <c r="C22992" s="3">
        <v>1923.4385119999999</v>
      </c>
      <c r="D22992" s="2"/>
    </row>
    <row r="22993" spans="1:4" x14ac:dyDescent="0.25">
      <c r="A22993" s="2">
        <v>540</v>
      </c>
      <c r="B22993">
        <v>25412</v>
      </c>
      <c r="C22993" s="3">
        <v>1460.0354070000001</v>
      </c>
      <c r="D22993" s="2"/>
    </row>
    <row r="22994" spans="1:4" x14ac:dyDescent="0.25">
      <c r="A22994" s="2">
        <v>540</v>
      </c>
      <c r="B22994">
        <v>25413</v>
      </c>
      <c r="C22994" s="3">
        <v>1704.990859</v>
      </c>
      <c r="D22994" s="2"/>
    </row>
    <row r="22995" spans="1:4" x14ac:dyDescent="0.25">
      <c r="A22995" s="2">
        <v>540</v>
      </c>
      <c r="B22995">
        <v>25414</v>
      </c>
      <c r="C22995" s="3">
        <v>1253.4711500000001</v>
      </c>
      <c r="D22995" s="2"/>
    </row>
    <row r="22996" spans="1:4" x14ac:dyDescent="0.25">
      <c r="A22996" s="2">
        <v>540</v>
      </c>
      <c r="B22996">
        <v>25415</v>
      </c>
      <c r="C22996" s="3">
        <v>3080.948801</v>
      </c>
      <c r="D22996" s="2"/>
    </row>
    <row r="22997" spans="1:4" x14ac:dyDescent="0.25">
      <c r="A22997" s="2">
        <v>540</v>
      </c>
      <c r="B22997">
        <v>25416</v>
      </c>
      <c r="C22997" s="3">
        <v>35859.758010999998</v>
      </c>
      <c r="D22997" s="2"/>
    </row>
    <row r="22998" spans="1:4" x14ac:dyDescent="0.25">
      <c r="A22998" s="2">
        <v>540</v>
      </c>
      <c r="B22998">
        <v>25417</v>
      </c>
      <c r="C22998" s="3">
        <v>1244.1980349999999</v>
      </c>
      <c r="D22998" s="2"/>
    </row>
    <row r="22999" spans="1:4" x14ac:dyDescent="0.25">
      <c r="A22999" s="2">
        <v>540</v>
      </c>
      <c r="B22999">
        <v>25418</v>
      </c>
      <c r="C22999" s="3">
        <v>213.94762399999999</v>
      </c>
      <c r="D22999" s="2"/>
    </row>
    <row r="23000" spans="1:4" x14ac:dyDescent="0.25">
      <c r="A23000" s="2">
        <v>540</v>
      </c>
      <c r="B23000">
        <v>25419</v>
      </c>
      <c r="C23000" s="3">
        <v>1324.0952139999999</v>
      </c>
      <c r="D23000" s="2"/>
    </row>
    <row r="23001" spans="1:4" x14ac:dyDescent="0.25">
      <c r="A23001" s="2">
        <v>540</v>
      </c>
      <c r="B23001">
        <v>25420</v>
      </c>
      <c r="C23001" s="3">
        <v>1294.3409610000001</v>
      </c>
      <c r="D23001" s="2"/>
    </row>
    <row r="23002" spans="1:4" x14ac:dyDescent="0.25">
      <c r="A23002" s="2">
        <v>540</v>
      </c>
      <c r="B23002">
        <v>25421</v>
      </c>
      <c r="C23002" s="3">
        <v>421.71355599999998</v>
      </c>
      <c r="D23002" s="2"/>
    </row>
    <row r="23003" spans="1:4" x14ac:dyDescent="0.25">
      <c r="A23003" s="2">
        <v>540</v>
      </c>
      <c r="B23003">
        <v>25422</v>
      </c>
      <c r="C23003" s="3">
        <v>30268.040051</v>
      </c>
      <c r="D23003" s="2"/>
    </row>
    <row r="23004" spans="1:4" x14ac:dyDescent="0.25">
      <c r="A23004" s="2">
        <v>540</v>
      </c>
      <c r="B23004">
        <v>25423</v>
      </c>
      <c r="C23004" s="3">
        <v>2018.456293</v>
      </c>
      <c r="D23004" s="2"/>
    </row>
    <row r="23005" spans="1:4" x14ac:dyDescent="0.25">
      <c r="A23005" s="2">
        <v>540</v>
      </c>
      <c r="B23005">
        <v>25424</v>
      </c>
      <c r="C23005" s="3">
        <v>2713.7827309999998</v>
      </c>
      <c r="D23005" s="2"/>
    </row>
    <row r="23006" spans="1:4" x14ac:dyDescent="0.25">
      <c r="A23006" s="2">
        <v>540</v>
      </c>
      <c r="B23006">
        <v>25425</v>
      </c>
      <c r="C23006" s="3">
        <v>15169.956241665999</v>
      </c>
      <c r="D23006" s="2"/>
    </row>
    <row r="23007" spans="1:4" x14ac:dyDescent="0.25">
      <c r="A23007" s="2">
        <v>540</v>
      </c>
      <c r="B23007">
        <v>25426</v>
      </c>
      <c r="C23007" s="3">
        <v>3479.536165</v>
      </c>
      <c r="D23007" s="2"/>
    </row>
    <row r="23008" spans="1:4" x14ac:dyDescent="0.25">
      <c r="A23008" s="2">
        <v>540</v>
      </c>
      <c r="B23008">
        <v>25429</v>
      </c>
      <c r="C23008" s="3">
        <v>1818.0610730000001</v>
      </c>
      <c r="D23008" s="2"/>
    </row>
    <row r="23009" spans="1:4" x14ac:dyDescent="0.25">
      <c r="A23009" s="2">
        <v>540</v>
      </c>
      <c r="B23009">
        <v>25430</v>
      </c>
      <c r="C23009" s="3">
        <v>450.06576000000001</v>
      </c>
      <c r="D23009" s="2"/>
    </row>
    <row r="23010" spans="1:4" x14ac:dyDescent="0.25">
      <c r="A23010" s="2">
        <v>540</v>
      </c>
      <c r="B23010">
        <v>25431</v>
      </c>
      <c r="C23010" s="3">
        <v>68.615043</v>
      </c>
      <c r="D23010" s="2"/>
    </row>
    <row r="23011" spans="1:4" x14ac:dyDescent="0.25">
      <c r="A23011" s="2">
        <v>540</v>
      </c>
      <c r="B23011">
        <v>25432</v>
      </c>
      <c r="C23011" s="3">
        <v>431.04406699999998</v>
      </c>
      <c r="D23011" s="2"/>
    </row>
    <row r="23012" spans="1:4" x14ac:dyDescent="0.25">
      <c r="A23012" s="2">
        <v>540</v>
      </c>
      <c r="B23012">
        <v>25433</v>
      </c>
      <c r="C23012" s="3">
        <v>941.47637999999995</v>
      </c>
      <c r="D23012" s="2"/>
    </row>
    <row r="23013" spans="1:4" x14ac:dyDescent="0.25">
      <c r="A23013" s="2">
        <v>540</v>
      </c>
      <c r="B23013">
        <v>25434</v>
      </c>
      <c r="C23013" s="3">
        <v>1328.2866280000001</v>
      </c>
      <c r="D23013" s="2"/>
    </row>
    <row r="23014" spans="1:4" x14ac:dyDescent="0.25">
      <c r="A23014" s="2">
        <v>540</v>
      </c>
      <c r="B23014">
        <v>25435</v>
      </c>
      <c r="C23014" s="3">
        <v>2703.8767539999999</v>
      </c>
      <c r="D23014" s="2"/>
    </row>
    <row r="23015" spans="1:4" x14ac:dyDescent="0.25">
      <c r="A23015" s="2">
        <v>540</v>
      </c>
      <c r="B23015">
        <v>25436</v>
      </c>
      <c r="C23015" s="3">
        <v>1372.4026490000001</v>
      </c>
      <c r="D23015" s="2"/>
    </row>
    <row r="23016" spans="1:4" x14ac:dyDescent="0.25">
      <c r="A23016" s="2">
        <v>540</v>
      </c>
      <c r="B23016">
        <v>25437</v>
      </c>
      <c r="C23016" s="3">
        <v>565.31236100000001</v>
      </c>
      <c r="D23016" s="2"/>
    </row>
    <row r="23017" spans="1:4" x14ac:dyDescent="0.25">
      <c r="A23017" s="2">
        <v>540</v>
      </c>
      <c r="B23017">
        <v>25438</v>
      </c>
      <c r="C23017" s="3">
        <v>1093.843388</v>
      </c>
      <c r="D23017" s="2"/>
    </row>
    <row r="23018" spans="1:4" x14ac:dyDescent="0.25">
      <c r="A23018" s="2">
        <v>540</v>
      </c>
      <c r="B23018">
        <v>25439</v>
      </c>
      <c r="C23018" s="3">
        <v>84.867451000000003</v>
      </c>
      <c r="D23018" s="2"/>
    </row>
    <row r="23019" spans="1:4" x14ac:dyDescent="0.25">
      <c r="A23019" s="2">
        <v>540</v>
      </c>
      <c r="B23019">
        <v>25440</v>
      </c>
      <c r="C23019" s="3">
        <v>395.45279799999997</v>
      </c>
      <c r="D23019" s="2"/>
    </row>
    <row r="23020" spans="1:4" x14ac:dyDescent="0.25">
      <c r="A23020" s="2">
        <v>540</v>
      </c>
      <c r="B23020">
        <v>25441</v>
      </c>
      <c r="C23020" s="3">
        <v>129.395904</v>
      </c>
      <c r="D23020" s="2"/>
    </row>
    <row r="23021" spans="1:4" x14ac:dyDescent="0.25">
      <c r="A23021" s="2">
        <v>540</v>
      </c>
      <c r="B23021">
        <v>25442</v>
      </c>
      <c r="C23021" s="3">
        <v>309.070716</v>
      </c>
      <c r="D23021" s="2"/>
    </row>
    <row r="23022" spans="1:4" x14ac:dyDescent="0.25">
      <c r="A23022" s="2">
        <v>540</v>
      </c>
      <c r="B23022">
        <v>25443</v>
      </c>
      <c r="C23022" s="3">
        <v>290.500925</v>
      </c>
      <c r="D23022" s="2"/>
    </row>
    <row r="23023" spans="1:4" x14ac:dyDescent="0.25">
      <c r="A23023" s="2">
        <v>540</v>
      </c>
      <c r="B23023">
        <v>25444</v>
      </c>
      <c r="C23023" s="3">
        <v>53.805121999999997</v>
      </c>
      <c r="D23023" s="2"/>
    </row>
    <row r="23024" spans="1:4" x14ac:dyDescent="0.25">
      <c r="A23024" s="2">
        <v>540</v>
      </c>
      <c r="B23024">
        <v>25445</v>
      </c>
      <c r="C23024" s="3">
        <v>44.104911999999999</v>
      </c>
      <c r="D23024" s="2"/>
    </row>
    <row r="23025" spans="1:4" x14ac:dyDescent="0.25">
      <c r="A23025" s="2">
        <v>540</v>
      </c>
      <c r="B23025">
        <v>25446</v>
      </c>
      <c r="C23025" s="3">
        <v>243.630585</v>
      </c>
      <c r="D23025" s="2"/>
    </row>
    <row r="23026" spans="1:4" x14ac:dyDescent="0.25">
      <c r="A23026" s="2">
        <v>540</v>
      </c>
      <c r="B23026">
        <v>25447</v>
      </c>
      <c r="C23026" s="3">
        <v>48.255070000000003</v>
      </c>
      <c r="D23026" s="2"/>
    </row>
    <row r="23027" spans="1:4" x14ac:dyDescent="0.25">
      <c r="A23027" s="2">
        <v>540</v>
      </c>
      <c r="B23027">
        <v>25448</v>
      </c>
      <c r="C23027" s="3">
        <v>409.73231099999998</v>
      </c>
      <c r="D23027" s="2"/>
    </row>
    <row r="23028" spans="1:4" x14ac:dyDescent="0.25">
      <c r="A23028" s="2">
        <v>540</v>
      </c>
      <c r="B23028">
        <v>25449</v>
      </c>
      <c r="C23028" s="3">
        <v>465.82113700000002</v>
      </c>
      <c r="D23028" s="2"/>
    </row>
    <row r="23029" spans="1:4" x14ac:dyDescent="0.25">
      <c r="A23029" s="2">
        <v>540</v>
      </c>
      <c r="B23029">
        <v>25450</v>
      </c>
      <c r="C23029" s="3">
        <v>174.80947499999999</v>
      </c>
      <c r="D23029" s="2"/>
    </row>
    <row r="23030" spans="1:4" x14ac:dyDescent="0.25">
      <c r="A23030" s="2">
        <v>540</v>
      </c>
      <c r="B23030">
        <v>25451</v>
      </c>
      <c r="C23030" s="3">
        <v>0</v>
      </c>
      <c r="D23030" s="2"/>
    </row>
    <row r="23031" spans="1:4" x14ac:dyDescent="0.25">
      <c r="A23031" s="2">
        <v>540</v>
      </c>
      <c r="B23031">
        <v>25452</v>
      </c>
      <c r="C23031" s="3">
        <v>461.70224300000001</v>
      </c>
      <c r="D23031" s="2"/>
    </row>
    <row r="23032" spans="1:4" x14ac:dyDescent="0.25">
      <c r="A23032" s="2">
        <v>540</v>
      </c>
      <c r="B23032">
        <v>25453</v>
      </c>
      <c r="C23032" s="3">
        <v>3.1298979999999998</v>
      </c>
      <c r="D23032" s="2"/>
    </row>
    <row r="23033" spans="1:4" x14ac:dyDescent="0.25">
      <c r="A23033" s="2">
        <v>540</v>
      </c>
      <c r="B23033">
        <v>25454</v>
      </c>
      <c r="C23033" s="3">
        <v>27.481178</v>
      </c>
      <c r="D23033" s="2"/>
    </row>
    <row r="23034" spans="1:4" x14ac:dyDescent="0.25">
      <c r="A23034" s="2">
        <v>540</v>
      </c>
      <c r="B23034">
        <v>25455</v>
      </c>
      <c r="C23034" s="3">
        <v>32.344773000000004</v>
      </c>
      <c r="D23034" s="2"/>
    </row>
    <row r="23035" spans="1:4" x14ac:dyDescent="0.25">
      <c r="A23035" s="2">
        <v>540</v>
      </c>
      <c r="B23035">
        <v>25456</v>
      </c>
      <c r="C23035" s="3">
        <v>1</v>
      </c>
      <c r="D23035" s="2"/>
    </row>
    <row r="23036" spans="1:4" x14ac:dyDescent="0.25">
      <c r="A23036" s="2">
        <v>540</v>
      </c>
      <c r="B23036">
        <v>25457</v>
      </c>
      <c r="C23036" s="3">
        <v>46.263437000000003</v>
      </c>
      <c r="D23036" s="2"/>
    </row>
    <row r="23037" spans="1:4" x14ac:dyDescent="0.25">
      <c r="A23037" s="2">
        <v>540</v>
      </c>
      <c r="B23037">
        <v>25458</v>
      </c>
      <c r="C23037" s="3">
        <v>18.624554</v>
      </c>
      <c r="D23037" s="2"/>
    </row>
    <row r="23038" spans="1:4" x14ac:dyDescent="0.25">
      <c r="A23038" s="2">
        <v>540</v>
      </c>
      <c r="B23038">
        <v>25459</v>
      </c>
      <c r="C23038" s="3">
        <v>555.77513899999997</v>
      </c>
      <c r="D23038" s="2"/>
    </row>
    <row r="23039" spans="1:4" x14ac:dyDescent="0.25">
      <c r="A23039" s="2">
        <v>540</v>
      </c>
      <c r="B23039">
        <v>25460</v>
      </c>
      <c r="C23039" s="3">
        <v>15.056838000000001</v>
      </c>
      <c r="D23039" s="2"/>
    </row>
    <row r="23040" spans="1:4" x14ac:dyDescent="0.25">
      <c r="A23040" s="2">
        <v>540</v>
      </c>
      <c r="B23040">
        <v>25461</v>
      </c>
      <c r="C23040" s="3">
        <v>664.68636800000002</v>
      </c>
      <c r="D23040" s="2"/>
    </row>
    <row r="23041" spans="1:4" x14ac:dyDescent="0.25">
      <c r="A23041" s="2">
        <v>540</v>
      </c>
      <c r="B23041">
        <v>25462</v>
      </c>
      <c r="C23041" s="3">
        <v>0</v>
      </c>
      <c r="D23041" s="2"/>
    </row>
    <row r="23042" spans="1:4" x14ac:dyDescent="0.25">
      <c r="A23042" s="2">
        <v>540</v>
      </c>
      <c r="B23042">
        <v>25463</v>
      </c>
      <c r="C23042" s="3">
        <v>0</v>
      </c>
      <c r="D23042" s="2"/>
    </row>
    <row r="23043" spans="1:4" x14ac:dyDescent="0.25">
      <c r="A23043" s="2">
        <v>540</v>
      </c>
      <c r="B23043">
        <v>25464</v>
      </c>
      <c r="C23043" s="3">
        <v>0</v>
      </c>
      <c r="D23043" s="2"/>
    </row>
    <row r="23044" spans="1:4" x14ac:dyDescent="0.25">
      <c r="A23044" s="2">
        <v>540</v>
      </c>
      <c r="B23044">
        <v>25465</v>
      </c>
      <c r="C23044" s="3">
        <v>661.03143899999998</v>
      </c>
      <c r="D23044" s="2"/>
    </row>
    <row r="23045" spans="1:4" x14ac:dyDescent="0.25">
      <c r="A23045" s="2">
        <v>540</v>
      </c>
      <c r="B23045">
        <v>25467</v>
      </c>
      <c r="C23045" s="3">
        <v>26302.390672000001</v>
      </c>
      <c r="D23045" s="2"/>
    </row>
    <row r="23046" spans="1:4" x14ac:dyDescent="0.25">
      <c r="A23046" s="2">
        <v>540</v>
      </c>
      <c r="B23046">
        <v>25468</v>
      </c>
      <c r="C23046" s="3">
        <v>14770.539089</v>
      </c>
      <c r="D23046" s="2"/>
    </row>
    <row r="23047" spans="1:4" x14ac:dyDescent="0.25">
      <c r="A23047" s="2">
        <v>540</v>
      </c>
      <c r="B23047">
        <v>25470</v>
      </c>
      <c r="C23047" s="3">
        <v>7879.1679290000002</v>
      </c>
      <c r="D23047" s="2"/>
    </row>
    <row r="23048" spans="1:4" x14ac:dyDescent="0.25">
      <c r="A23048" s="2">
        <v>540</v>
      </c>
      <c r="B23048">
        <v>25471</v>
      </c>
      <c r="C23048" s="3">
        <v>9901.7169940000003</v>
      </c>
      <c r="D23048" s="2"/>
    </row>
    <row r="23049" spans="1:4" x14ac:dyDescent="0.25">
      <c r="A23049" s="2">
        <v>540</v>
      </c>
      <c r="B23049">
        <v>25472</v>
      </c>
      <c r="C23049" s="3">
        <v>265.91908599999999</v>
      </c>
      <c r="D23049" s="2"/>
    </row>
    <row r="23050" spans="1:4" x14ac:dyDescent="0.25">
      <c r="A23050" s="2">
        <v>540</v>
      </c>
      <c r="B23050">
        <v>25473</v>
      </c>
      <c r="C23050" s="3">
        <v>1655.9184519999999</v>
      </c>
      <c r="D23050" s="2"/>
    </row>
    <row r="23051" spans="1:4" x14ac:dyDescent="0.25">
      <c r="A23051" s="2">
        <v>540</v>
      </c>
      <c r="B23051">
        <v>25474</v>
      </c>
      <c r="C23051" s="3">
        <v>2.0660000000000001E-3</v>
      </c>
      <c r="D23051" s="2"/>
    </row>
    <row r="23052" spans="1:4" x14ac:dyDescent="0.25">
      <c r="A23052" s="2">
        <v>540</v>
      </c>
      <c r="B23052">
        <v>25475</v>
      </c>
      <c r="C23052" s="3">
        <v>83.812397000000004</v>
      </c>
      <c r="D23052" s="2"/>
    </row>
    <row r="23053" spans="1:4" x14ac:dyDescent="0.25">
      <c r="A23053" s="2">
        <v>540</v>
      </c>
      <c r="B23053">
        <v>25476</v>
      </c>
      <c r="C23053" s="3">
        <v>83.379818999999998</v>
      </c>
      <c r="D23053" s="2"/>
    </row>
    <row r="23054" spans="1:4" x14ac:dyDescent="0.25">
      <c r="A23054" s="2">
        <v>540</v>
      </c>
      <c r="B23054">
        <v>25477</v>
      </c>
      <c r="C23054" s="3">
        <v>44.190980000000003</v>
      </c>
      <c r="D23054" s="2"/>
    </row>
    <row r="23055" spans="1:4" x14ac:dyDescent="0.25">
      <c r="A23055" s="2">
        <v>540</v>
      </c>
      <c r="B23055">
        <v>25478</v>
      </c>
      <c r="C23055" s="3">
        <v>221.05273700000001</v>
      </c>
      <c r="D23055" s="2"/>
    </row>
    <row r="23056" spans="1:4" x14ac:dyDescent="0.25">
      <c r="A23056" s="2">
        <v>540</v>
      </c>
      <c r="B23056">
        <v>25479</v>
      </c>
      <c r="C23056" s="3">
        <v>139.418385</v>
      </c>
      <c r="D23056" s="2"/>
    </row>
    <row r="23057" spans="1:4" x14ac:dyDescent="0.25">
      <c r="A23057" s="2">
        <v>540</v>
      </c>
      <c r="B23057">
        <v>25480</v>
      </c>
      <c r="C23057" s="3">
        <v>169.02005600000001</v>
      </c>
      <c r="D23057" s="2"/>
    </row>
    <row r="23058" spans="1:4" x14ac:dyDescent="0.25">
      <c r="A23058" s="2">
        <v>540</v>
      </c>
      <c r="B23058">
        <v>25481</v>
      </c>
      <c r="C23058" s="3">
        <v>55.984005000000003</v>
      </c>
      <c r="D23058" s="2"/>
    </row>
    <row r="23059" spans="1:4" x14ac:dyDescent="0.25">
      <c r="A23059" s="2">
        <v>540</v>
      </c>
      <c r="B23059">
        <v>25482</v>
      </c>
      <c r="C23059" s="3">
        <v>118.033207</v>
      </c>
      <c r="D23059" s="2"/>
    </row>
    <row r="23060" spans="1:4" x14ac:dyDescent="0.25">
      <c r="A23060" s="2">
        <v>540</v>
      </c>
      <c r="B23060">
        <v>25483</v>
      </c>
      <c r="C23060" s="3">
        <v>1.00152</v>
      </c>
      <c r="D23060" s="2"/>
    </row>
    <row r="23061" spans="1:4" x14ac:dyDescent="0.25">
      <c r="A23061" s="2">
        <v>540</v>
      </c>
      <c r="B23061">
        <v>25484</v>
      </c>
      <c r="C23061" s="3">
        <v>72.695884000000007</v>
      </c>
      <c r="D23061" s="2"/>
    </row>
    <row r="23062" spans="1:4" x14ac:dyDescent="0.25">
      <c r="A23062" s="2">
        <v>540</v>
      </c>
      <c r="B23062">
        <v>25485</v>
      </c>
      <c r="C23062" s="3">
        <v>2.2291970000000001</v>
      </c>
      <c r="D23062" s="2"/>
    </row>
    <row r="23063" spans="1:4" x14ac:dyDescent="0.25">
      <c r="A23063" s="2">
        <v>540</v>
      </c>
      <c r="B23063">
        <v>25486</v>
      </c>
      <c r="C23063" s="3">
        <v>28.932717</v>
      </c>
      <c r="D23063" s="2"/>
    </row>
    <row r="23064" spans="1:4" x14ac:dyDescent="0.25">
      <c r="A23064" s="2">
        <v>540</v>
      </c>
      <c r="B23064">
        <v>25487</v>
      </c>
      <c r="C23064" s="3">
        <v>16.479658000000001</v>
      </c>
      <c r="D23064" s="2"/>
    </row>
    <row r="23065" spans="1:4" x14ac:dyDescent="0.25">
      <c r="A23065" s="2">
        <v>540</v>
      </c>
      <c r="B23065">
        <v>25488</v>
      </c>
      <c r="C23065" s="3">
        <v>31.224757</v>
      </c>
      <c r="D23065" s="2"/>
    </row>
    <row r="23066" spans="1:4" x14ac:dyDescent="0.25">
      <c r="A23066" s="2">
        <v>540</v>
      </c>
      <c r="B23066">
        <v>25489</v>
      </c>
      <c r="C23066" s="3">
        <v>30.216992999999999</v>
      </c>
      <c r="D23066" s="2"/>
    </row>
    <row r="23067" spans="1:4" x14ac:dyDescent="0.25">
      <c r="A23067" s="2">
        <v>540</v>
      </c>
      <c r="B23067">
        <v>25490</v>
      </c>
      <c r="C23067" s="3">
        <v>1177.3245010000001</v>
      </c>
      <c r="D23067" s="2"/>
    </row>
    <row r="23068" spans="1:4" x14ac:dyDescent="0.25">
      <c r="A23068" s="2">
        <v>540</v>
      </c>
      <c r="B23068">
        <v>25491</v>
      </c>
      <c r="C23068" s="3">
        <v>842.24669200000005</v>
      </c>
      <c r="D23068" s="2"/>
    </row>
    <row r="23069" spans="1:4" x14ac:dyDescent="0.25">
      <c r="A23069" s="2">
        <v>540</v>
      </c>
      <c r="B23069">
        <v>25492</v>
      </c>
      <c r="C23069" s="3">
        <v>935.86535800000001</v>
      </c>
      <c r="D23069" s="2"/>
    </row>
    <row r="23070" spans="1:4" x14ac:dyDescent="0.25">
      <c r="A23070" s="2">
        <v>540</v>
      </c>
      <c r="B23070">
        <v>25493</v>
      </c>
      <c r="C23070" s="3">
        <v>1705.3486989999999</v>
      </c>
      <c r="D23070" s="2"/>
    </row>
    <row r="23071" spans="1:4" x14ac:dyDescent="0.25">
      <c r="A23071" s="2">
        <v>540</v>
      </c>
      <c r="B23071">
        <v>25494</v>
      </c>
      <c r="C23071" s="3">
        <v>75.527658000000002</v>
      </c>
      <c r="D23071" s="2"/>
    </row>
    <row r="23072" spans="1:4" x14ac:dyDescent="0.25">
      <c r="A23072" s="2">
        <v>540</v>
      </c>
      <c r="B23072">
        <v>25495</v>
      </c>
      <c r="C23072" s="3">
        <v>850.47013100000004</v>
      </c>
      <c r="D23072" s="2"/>
    </row>
    <row r="23073" spans="1:4" x14ac:dyDescent="0.25">
      <c r="A23073" s="2">
        <v>540</v>
      </c>
      <c r="B23073">
        <v>25496</v>
      </c>
      <c r="C23073" s="3">
        <v>132.75553099999999</v>
      </c>
      <c r="D23073" s="2"/>
    </row>
    <row r="23074" spans="1:4" x14ac:dyDescent="0.25">
      <c r="A23074" s="2">
        <v>540</v>
      </c>
      <c r="B23074">
        <v>25497</v>
      </c>
      <c r="C23074" s="3">
        <v>127.764938</v>
      </c>
      <c r="D23074" s="2"/>
    </row>
    <row r="23075" spans="1:4" x14ac:dyDescent="0.25">
      <c r="A23075" s="2">
        <v>540</v>
      </c>
      <c r="B23075">
        <v>25498</v>
      </c>
      <c r="C23075" s="3">
        <v>180.09086099999999</v>
      </c>
      <c r="D23075" s="2"/>
    </row>
    <row r="23076" spans="1:4" x14ac:dyDescent="0.25">
      <c r="A23076" s="2">
        <v>540</v>
      </c>
      <c r="B23076">
        <v>25499</v>
      </c>
      <c r="C23076" s="3">
        <v>0</v>
      </c>
      <c r="D23076" s="2"/>
    </row>
    <row r="23077" spans="1:4" x14ac:dyDescent="0.25">
      <c r="A23077" s="2">
        <v>540</v>
      </c>
      <c r="B23077">
        <v>25500</v>
      </c>
      <c r="C23077" s="3">
        <v>13.299401</v>
      </c>
      <c r="D23077" s="2"/>
    </row>
    <row r="23078" spans="1:4" x14ac:dyDescent="0.25">
      <c r="A23078" s="2">
        <v>540</v>
      </c>
      <c r="B23078">
        <v>25501</v>
      </c>
      <c r="C23078" s="3">
        <v>5.191452</v>
      </c>
      <c r="D23078" s="2"/>
    </row>
    <row r="23079" spans="1:4" x14ac:dyDescent="0.25">
      <c r="A23079" s="2">
        <v>540</v>
      </c>
      <c r="B23079">
        <v>25502</v>
      </c>
      <c r="C23079" s="3">
        <v>733.36163699999997</v>
      </c>
      <c r="D23079" s="2"/>
    </row>
    <row r="23080" spans="1:4" x14ac:dyDescent="0.25">
      <c r="A23080" s="2">
        <v>540</v>
      </c>
      <c r="B23080">
        <v>25503</v>
      </c>
      <c r="C23080" s="3">
        <v>904.61357299999997</v>
      </c>
      <c r="D23080" s="2"/>
    </row>
    <row r="23081" spans="1:4" x14ac:dyDescent="0.25">
      <c r="A23081" s="2">
        <v>540</v>
      </c>
      <c r="B23081">
        <v>25504</v>
      </c>
      <c r="C23081" s="3">
        <v>1525.487783</v>
      </c>
      <c r="D23081" s="2"/>
    </row>
    <row r="23082" spans="1:4" x14ac:dyDescent="0.25">
      <c r="A23082" s="2">
        <v>540</v>
      </c>
      <c r="B23082">
        <v>25505</v>
      </c>
      <c r="C23082" s="3">
        <v>40.107559000000002</v>
      </c>
      <c r="D23082" s="2"/>
    </row>
    <row r="23083" spans="1:4" x14ac:dyDescent="0.25">
      <c r="A23083" s="2">
        <v>540</v>
      </c>
      <c r="B23083">
        <v>25506</v>
      </c>
      <c r="C23083" s="3">
        <v>32.051672000000003</v>
      </c>
      <c r="D23083" s="2"/>
    </row>
    <row r="23084" spans="1:4" x14ac:dyDescent="0.25">
      <c r="A23084" s="2">
        <v>540</v>
      </c>
      <c r="B23084">
        <v>25507</v>
      </c>
      <c r="C23084" s="3">
        <v>25.924271000000001</v>
      </c>
      <c r="D23084" s="2"/>
    </row>
    <row r="23085" spans="1:4" x14ac:dyDescent="0.25">
      <c r="A23085" s="2">
        <v>540</v>
      </c>
      <c r="B23085">
        <v>25508</v>
      </c>
      <c r="C23085" s="3">
        <v>45.771604000000004</v>
      </c>
      <c r="D23085" s="2"/>
    </row>
    <row r="23086" spans="1:4" x14ac:dyDescent="0.25">
      <c r="A23086" s="2">
        <v>540</v>
      </c>
      <c r="B23086">
        <v>25509</v>
      </c>
      <c r="C23086" s="3">
        <v>47.852029000000002</v>
      </c>
      <c r="D23086" s="2"/>
    </row>
    <row r="23087" spans="1:4" x14ac:dyDescent="0.25">
      <c r="A23087" s="2">
        <v>540</v>
      </c>
      <c r="B23087">
        <v>25510</v>
      </c>
      <c r="C23087" s="3">
        <v>22.373888000000001</v>
      </c>
      <c r="D23087" s="2"/>
    </row>
    <row r="23088" spans="1:4" x14ac:dyDescent="0.25">
      <c r="A23088" s="2">
        <v>540</v>
      </c>
      <c r="B23088">
        <v>25511</v>
      </c>
      <c r="C23088" s="3">
        <v>2.9491230000000002</v>
      </c>
      <c r="D23088" s="2"/>
    </row>
    <row r="23089" spans="1:4" x14ac:dyDescent="0.25">
      <c r="A23089" s="2">
        <v>540</v>
      </c>
      <c r="B23089">
        <v>25512</v>
      </c>
      <c r="C23089" s="3">
        <v>65.133866999999995</v>
      </c>
      <c r="D23089" s="2"/>
    </row>
    <row r="23090" spans="1:4" x14ac:dyDescent="0.25">
      <c r="A23090" s="2">
        <v>540</v>
      </c>
      <c r="B23090">
        <v>25513</v>
      </c>
      <c r="C23090" s="3">
        <v>6.0401550000000004</v>
      </c>
      <c r="D23090" s="2"/>
    </row>
    <row r="23091" spans="1:4" x14ac:dyDescent="0.25">
      <c r="A23091" s="2">
        <v>540</v>
      </c>
      <c r="B23091">
        <v>25514</v>
      </c>
      <c r="C23091" s="3">
        <v>195.80765500000001</v>
      </c>
      <c r="D23091" s="2"/>
    </row>
    <row r="23092" spans="1:4" x14ac:dyDescent="0.25">
      <c r="A23092" s="2">
        <v>540</v>
      </c>
      <c r="B23092">
        <v>25515</v>
      </c>
      <c r="C23092" s="3">
        <v>6.4627650000000001</v>
      </c>
      <c r="D23092" s="2"/>
    </row>
    <row r="23093" spans="1:4" x14ac:dyDescent="0.25">
      <c r="A23093" s="2">
        <v>540</v>
      </c>
      <c r="B23093">
        <v>25517</v>
      </c>
      <c r="C23093" s="3">
        <v>2683.4238959999998</v>
      </c>
      <c r="D23093" s="2"/>
    </row>
    <row r="23094" spans="1:4" x14ac:dyDescent="0.25">
      <c r="A23094" s="2">
        <v>540</v>
      </c>
      <c r="B23094">
        <v>25518</v>
      </c>
      <c r="C23094" s="3">
        <v>9026.6573590000007</v>
      </c>
      <c r="D23094" s="2"/>
    </row>
    <row r="23095" spans="1:4" x14ac:dyDescent="0.25">
      <c r="A23095" s="2">
        <v>540</v>
      </c>
      <c r="B23095">
        <v>25519</v>
      </c>
      <c r="C23095" s="3">
        <v>1720.414882</v>
      </c>
      <c r="D23095" s="2"/>
    </row>
    <row r="23096" spans="1:4" x14ac:dyDescent="0.25">
      <c r="A23096" s="2">
        <v>540</v>
      </c>
      <c r="B23096">
        <v>25523</v>
      </c>
      <c r="C23096" s="3">
        <v>8117.0864810000003</v>
      </c>
      <c r="D23096" s="2"/>
    </row>
    <row r="23097" spans="1:4" x14ac:dyDescent="0.25">
      <c r="A23097" s="2">
        <v>540</v>
      </c>
      <c r="B23097">
        <v>25528</v>
      </c>
      <c r="C23097" s="3">
        <v>1456.8083369999999</v>
      </c>
      <c r="D23097" s="2"/>
    </row>
    <row r="23098" spans="1:4" x14ac:dyDescent="0.25">
      <c r="A23098" s="2">
        <v>540</v>
      </c>
      <c r="B23098">
        <v>25529</v>
      </c>
      <c r="C23098" s="3">
        <v>362.60230999999999</v>
      </c>
      <c r="D23098" s="2"/>
    </row>
    <row r="23099" spans="1:4" x14ac:dyDescent="0.25">
      <c r="A23099" s="2">
        <v>540</v>
      </c>
      <c r="B23099">
        <v>25531</v>
      </c>
      <c r="C23099" s="3">
        <v>29532.290116</v>
      </c>
      <c r="D23099" s="2"/>
    </row>
    <row r="23100" spans="1:4" x14ac:dyDescent="0.25">
      <c r="A23100" s="2">
        <v>540</v>
      </c>
      <c r="B23100">
        <v>25532</v>
      </c>
      <c r="C23100" s="3">
        <v>29532.290116</v>
      </c>
      <c r="D23100" s="2"/>
    </row>
    <row r="23101" spans="1:4" x14ac:dyDescent="0.25">
      <c r="A23101" s="2">
        <v>540</v>
      </c>
      <c r="B23101">
        <v>25533</v>
      </c>
      <c r="C23101" s="3">
        <v>30076.701238000001</v>
      </c>
      <c r="D23101" s="2"/>
    </row>
    <row r="23102" spans="1:4" x14ac:dyDescent="0.25">
      <c r="A23102" s="2">
        <v>540</v>
      </c>
      <c r="B23102">
        <v>25535</v>
      </c>
      <c r="C23102" s="3">
        <v>681.453395</v>
      </c>
      <c r="D23102" s="2"/>
    </row>
    <row r="23103" spans="1:4" x14ac:dyDescent="0.25">
      <c r="A23103" s="2">
        <v>540</v>
      </c>
      <c r="B23103">
        <v>25537</v>
      </c>
      <c r="C23103" s="3">
        <v>463.99907899999999</v>
      </c>
      <c r="D23103" s="2"/>
    </row>
    <row r="23104" spans="1:4" x14ac:dyDescent="0.25">
      <c r="A23104" s="2">
        <v>540</v>
      </c>
      <c r="B23104">
        <v>25538</v>
      </c>
      <c r="C23104" s="3">
        <v>1624.523739</v>
      </c>
      <c r="D23104" s="2"/>
    </row>
    <row r="23105" spans="1:4" x14ac:dyDescent="0.25">
      <c r="A23105" s="2">
        <v>540</v>
      </c>
      <c r="B23105">
        <v>25539</v>
      </c>
      <c r="C23105" s="3">
        <v>1265.546822</v>
      </c>
      <c r="D23105" s="2"/>
    </row>
    <row r="23106" spans="1:4" x14ac:dyDescent="0.25">
      <c r="A23106" s="2">
        <v>540</v>
      </c>
      <c r="B23106">
        <v>25540</v>
      </c>
      <c r="C23106" s="3">
        <v>1002.060443</v>
      </c>
      <c r="D23106" s="2"/>
    </row>
    <row r="23107" spans="1:4" x14ac:dyDescent="0.25">
      <c r="A23107" s="2">
        <v>540</v>
      </c>
      <c r="B23107">
        <v>25541</v>
      </c>
      <c r="C23107" s="3">
        <v>773.77629300000001</v>
      </c>
      <c r="D23107" s="2"/>
    </row>
    <row r="23108" spans="1:4" x14ac:dyDescent="0.25">
      <c r="A23108" s="2">
        <v>540</v>
      </c>
      <c r="B23108">
        <v>25542</v>
      </c>
      <c r="C23108" s="3">
        <v>1454.427788</v>
      </c>
      <c r="D23108" s="2"/>
    </row>
    <row r="23109" spans="1:4" x14ac:dyDescent="0.25">
      <c r="A23109" s="2">
        <v>540</v>
      </c>
      <c r="B23109">
        <v>25543</v>
      </c>
      <c r="C23109" s="3">
        <v>200.14007899999999</v>
      </c>
      <c r="D23109" s="2"/>
    </row>
    <row r="23110" spans="1:4" x14ac:dyDescent="0.25">
      <c r="A23110" s="2">
        <v>540</v>
      </c>
      <c r="B23110">
        <v>25544</v>
      </c>
      <c r="C23110" s="3">
        <v>263.03811999999999</v>
      </c>
      <c r="D23110" s="2"/>
    </row>
    <row r="23111" spans="1:4" x14ac:dyDescent="0.25">
      <c r="A23111" s="2">
        <v>540</v>
      </c>
      <c r="B23111">
        <v>25545</v>
      </c>
      <c r="C23111" s="3">
        <v>294.55561399999999</v>
      </c>
      <c r="D23111" s="2"/>
    </row>
    <row r="23112" spans="1:4" x14ac:dyDescent="0.25">
      <c r="A23112" s="2">
        <v>540</v>
      </c>
      <c r="B23112">
        <v>25546</v>
      </c>
      <c r="C23112" s="3">
        <v>136.94396399999999</v>
      </c>
      <c r="D23112" s="2"/>
    </row>
    <row r="23113" spans="1:4" x14ac:dyDescent="0.25">
      <c r="A23113" s="2">
        <v>540</v>
      </c>
      <c r="B23113">
        <v>25547</v>
      </c>
      <c r="C23113" s="3">
        <v>124.696904</v>
      </c>
      <c r="D23113" s="2"/>
    </row>
    <row r="23114" spans="1:4" x14ac:dyDescent="0.25">
      <c r="A23114" s="2">
        <v>540</v>
      </c>
      <c r="B23114">
        <v>25548</v>
      </c>
      <c r="C23114" s="3">
        <v>69.937973999999997</v>
      </c>
      <c r="D23114" s="2"/>
    </row>
    <row r="23115" spans="1:4" x14ac:dyDescent="0.25">
      <c r="A23115" s="2">
        <v>540</v>
      </c>
      <c r="B23115">
        <v>25551</v>
      </c>
      <c r="C23115" s="3">
        <v>128.84061199999999</v>
      </c>
      <c r="D23115" s="2"/>
    </row>
    <row r="23116" spans="1:4" x14ac:dyDescent="0.25">
      <c r="A23116" s="2">
        <v>540</v>
      </c>
      <c r="B23116">
        <v>25552</v>
      </c>
      <c r="C23116" s="3">
        <v>193.273382</v>
      </c>
      <c r="D23116" s="2"/>
    </row>
    <row r="23117" spans="1:4" x14ac:dyDescent="0.25">
      <c r="A23117" s="2">
        <v>540</v>
      </c>
      <c r="B23117">
        <v>25553</v>
      </c>
      <c r="C23117" s="3">
        <v>143.09735599999999</v>
      </c>
      <c r="D23117" s="2"/>
    </row>
    <row r="23118" spans="1:4" x14ac:dyDescent="0.25">
      <c r="A23118" s="2">
        <v>540</v>
      </c>
      <c r="B23118">
        <v>25554</v>
      </c>
      <c r="C23118" s="3">
        <v>39.992944000000001</v>
      </c>
      <c r="D23118" s="2"/>
    </row>
    <row r="23119" spans="1:4" x14ac:dyDescent="0.25">
      <c r="A23119" s="2">
        <v>540</v>
      </c>
      <c r="B23119">
        <v>25555</v>
      </c>
      <c r="C23119" s="3">
        <v>175.10280499999999</v>
      </c>
      <c r="D23119" s="2"/>
    </row>
    <row r="23120" spans="1:4" x14ac:dyDescent="0.25">
      <c r="A23120" s="2">
        <v>540</v>
      </c>
      <c r="B23120">
        <v>25556</v>
      </c>
      <c r="C23120" s="3">
        <v>49.626933999999999</v>
      </c>
      <c r="D23120" s="2"/>
    </row>
    <row r="23121" spans="1:4" x14ac:dyDescent="0.25">
      <c r="A23121" s="2">
        <v>540</v>
      </c>
      <c r="B23121">
        <v>25557</v>
      </c>
      <c r="C23121" s="3">
        <v>370.07983000000002</v>
      </c>
      <c r="D23121" s="2"/>
    </row>
    <row r="23122" spans="1:4" x14ac:dyDescent="0.25">
      <c r="A23122" s="2">
        <v>540</v>
      </c>
      <c r="B23122">
        <v>25558</v>
      </c>
      <c r="C23122" s="3">
        <v>224.25463099999999</v>
      </c>
      <c r="D23122" s="2"/>
    </row>
    <row r="23123" spans="1:4" x14ac:dyDescent="0.25">
      <c r="A23123" s="2">
        <v>540</v>
      </c>
      <c r="B23123">
        <v>25559</v>
      </c>
      <c r="C23123" s="3">
        <v>152.719809</v>
      </c>
      <c r="D23123" s="2"/>
    </row>
    <row r="23124" spans="1:4" x14ac:dyDescent="0.25">
      <c r="A23124" s="2">
        <v>540</v>
      </c>
      <c r="B23124">
        <v>25560</v>
      </c>
      <c r="C23124" s="3">
        <v>2.1455999999999999E-2</v>
      </c>
      <c r="D23124" s="2"/>
    </row>
    <row r="23125" spans="1:4" x14ac:dyDescent="0.25">
      <c r="A23125" s="2">
        <v>540</v>
      </c>
      <c r="B23125">
        <v>25561</v>
      </c>
      <c r="C23125" s="3">
        <v>207.90623299999999</v>
      </c>
      <c r="D23125" s="2"/>
    </row>
    <row r="23126" spans="1:4" x14ac:dyDescent="0.25">
      <c r="A23126" s="2">
        <v>540</v>
      </c>
      <c r="B23126">
        <v>25562</v>
      </c>
      <c r="C23126" s="3">
        <v>572.27662099999998</v>
      </c>
      <c r="D23126" s="2"/>
    </row>
    <row r="23127" spans="1:4" x14ac:dyDescent="0.25">
      <c r="A23127" s="2">
        <v>540</v>
      </c>
      <c r="B23127">
        <v>25563</v>
      </c>
      <c r="C23127" s="3">
        <v>298.85155900000001</v>
      </c>
      <c r="D23127" s="2"/>
    </row>
    <row r="23128" spans="1:4" x14ac:dyDescent="0.25">
      <c r="A23128" s="2">
        <v>540</v>
      </c>
      <c r="B23128">
        <v>25564</v>
      </c>
      <c r="C23128" s="3">
        <v>186.663962</v>
      </c>
      <c r="D23128" s="2"/>
    </row>
    <row r="23129" spans="1:4" x14ac:dyDescent="0.25">
      <c r="A23129" s="2">
        <v>540</v>
      </c>
      <c r="B23129">
        <v>25565</v>
      </c>
      <c r="C23129" s="3">
        <v>372.68126699999999</v>
      </c>
      <c r="D23129" s="2"/>
    </row>
    <row r="23130" spans="1:4" x14ac:dyDescent="0.25">
      <c r="A23130" s="2">
        <v>540</v>
      </c>
      <c r="B23130">
        <v>25566</v>
      </c>
      <c r="C23130" s="3">
        <v>188.90287599999999</v>
      </c>
      <c r="D23130" s="2"/>
    </row>
    <row r="23131" spans="1:4" x14ac:dyDescent="0.25">
      <c r="A23131" s="2">
        <v>540</v>
      </c>
      <c r="B23131">
        <v>25567</v>
      </c>
      <c r="C23131" s="3">
        <v>26.660378000000001</v>
      </c>
      <c r="D23131" s="2"/>
    </row>
    <row r="23132" spans="1:4" x14ac:dyDescent="0.25">
      <c r="A23132" s="2">
        <v>540</v>
      </c>
      <c r="B23132">
        <v>25568</v>
      </c>
      <c r="C23132" s="3">
        <v>0</v>
      </c>
      <c r="D23132" s="2"/>
    </row>
    <row r="23133" spans="1:4" x14ac:dyDescent="0.25">
      <c r="A23133" s="2">
        <v>540</v>
      </c>
      <c r="B23133">
        <v>25569</v>
      </c>
      <c r="C23133" s="3">
        <v>31.818403</v>
      </c>
      <c r="D23133" s="2"/>
    </row>
    <row r="23134" spans="1:4" x14ac:dyDescent="0.25">
      <c r="A23134" s="2">
        <v>540</v>
      </c>
      <c r="B23134">
        <v>25570</v>
      </c>
      <c r="C23134" s="3">
        <v>20.990202</v>
      </c>
      <c r="D23134" s="2"/>
    </row>
    <row r="23135" spans="1:4" x14ac:dyDescent="0.25">
      <c r="A23135" s="2">
        <v>540</v>
      </c>
      <c r="B23135">
        <v>25571</v>
      </c>
      <c r="C23135" s="3">
        <v>216.436397</v>
      </c>
      <c r="D23135" s="2"/>
    </row>
    <row r="23136" spans="1:4" x14ac:dyDescent="0.25">
      <c r="A23136" s="2">
        <v>540</v>
      </c>
      <c r="B23136">
        <v>25572</v>
      </c>
      <c r="C23136" s="3">
        <v>153.617076</v>
      </c>
      <c r="D23136" s="2"/>
    </row>
    <row r="23137" spans="1:4" x14ac:dyDescent="0.25">
      <c r="A23137" s="2">
        <v>540</v>
      </c>
      <c r="B23137">
        <v>25573</v>
      </c>
      <c r="C23137" s="3">
        <v>151.20684700000001</v>
      </c>
      <c r="D23137" s="2"/>
    </row>
    <row r="23138" spans="1:4" x14ac:dyDescent="0.25">
      <c r="A23138" s="2">
        <v>540</v>
      </c>
      <c r="B23138">
        <v>25574</v>
      </c>
      <c r="C23138" s="3">
        <v>333.68965200000002</v>
      </c>
      <c r="D23138" s="2"/>
    </row>
    <row r="23139" spans="1:4" x14ac:dyDescent="0.25">
      <c r="A23139" s="2">
        <v>540</v>
      </c>
      <c r="B23139">
        <v>25575</v>
      </c>
      <c r="C23139" s="3">
        <v>11.039429999999999</v>
      </c>
      <c r="D23139" s="2"/>
    </row>
    <row r="23140" spans="1:4" x14ac:dyDescent="0.25">
      <c r="A23140" s="2">
        <v>540</v>
      </c>
      <c r="B23140">
        <v>25576</v>
      </c>
      <c r="C23140" s="3">
        <v>3.0356040000000002</v>
      </c>
      <c r="D23140" s="2"/>
    </row>
    <row r="23141" spans="1:4" x14ac:dyDescent="0.25">
      <c r="A23141" s="2">
        <v>540</v>
      </c>
      <c r="B23141">
        <v>25577</v>
      </c>
      <c r="C23141" s="3">
        <v>31.195878</v>
      </c>
      <c r="D23141" s="2"/>
    </row>
    <row r="23142" spans="1:4" x14ac:dyDescent="0.25">
      <c r="A23142" s="2">
        <v>540</v>
      </c>
      <c r="B23142">
        <v>25578</v>
      </c>
      <c r="C23142" s="3">
        <v>14.347327</v>
      </c>
      <c r="D23142" s="2"/>
    </row>
    <row r="23143" spans="1:4" x14ac:dyDescent="0.25">
      <c r="A23143" s="2">
        <v>540</v>
      </c>
      <c r="B23143">
        <v>25579</v>
      </c>
      <c r="C23143" s="3">
        <v>22.233314</v>
      </c>
      <c r="D23143" s="2"/>
    </row>
    <row r="23144" spans="1:4" x14ac:dyDescent="0.25">
      <c r="A23144" s="2">
        <v>540</v>
      </c>
      <c r="B23144">
        <v>25580</v>
      </c>
      <c r="C23144" s="3">
        <v>114.555887</v>
      </c>
      <c r="D23144" s="2"/>
    </row>
    <row r="23145" spans="1:4" x14ac:dyDescent="0.25">
      <c r="A23145" s="2">
        <v>540</v>
      </c>
      <c r="B23145">
        <v>25581</v>
      </c>
      <c r="C23145" s="3">
        <v>84.346027000000007</v>
      </c>
      <c r="D23145" s="2"/>
    </row>
    <row r="23146" spans="1:4" x14ac:dyDescent="0.25">
      <c r="A23146" s="2">
        <v>540</v>
      </c>
      <c r="B23146">
        <v>25582</v>
      </c>
      <c r="C23146" s="3">
        <v>79.702222000000006</v>
      </c>
      <c r="D23146" s="2"/>
    </row>
    <row r="23147" spans="1:4" x14ac:dyDescent="0.25">
      <c r="A23147" s="2">
        <v>540</v>
      </c>
      <c r="B23147">
        <v>25583</v>
      </c>
      <c r="C23147" s="3">
        <v>7.7537079999999996</v>
      </c>
      <c r="D23147" s="2"/>
    </row>
    <row r="23148" spans="1:4" x14ac:dyDescent="0.25">
      <c r="A23148" s="2">
        <v>540</v>
      </c>
      <c r="B23148">
        <v>25584</v>
      </c>
      <c r="C23148" s="3">
        <v>3.5081950000000002</v>
      </c>
      <c r="D23148" s="2"/>
    </row>
    <row r="23149" spans="1:4" x14ac:dyDescent="0.25">
      <c r="A23149" s="2">
        <v>540</v>
      </c>
      <c r="B23149">
        <v>25585</v>
      </c>
      <c r="C23149" s="3">
        <v>2.0034000000000001</v>
      </c>
      <c r="D23149" s="2"/>
    </row>
    <row r="23150" spans="1:4" x14ac:dyDescent="0.25">
      <c r="A23150" s="2">
        <v>540</v>
      </c>
      <c r="B23150">
        <v>25586</v>
      </c>
      <c r="C23150" s="3">
        <v>1.292697</v>
      </c>
      <c r="D23150" s="2"/>
    </row>
    <row r="23151" spans="1:4" x14ac:dyDescent="0.25">
      <c r="A23151" s="2">
        <v>540</v>
      </c>
      <c r="B23151">
        <v>25587</v>
      </c>
      <c r="C23151" s="3">
        <v>91.229962</v>
      </c>
      <c r="D23151" s="2"/>
    </row>
    <row r="23152" spans="1:4" x14ac:dyDescent="0.25">
      <c r="A23152" s="2">
        <v>540</v>
      </c>
      <c r="B23152">
        <v>25588</v>
      </c>
      <c r="C23152" s="3">
        <v>74.225611999999998</v>
      </c>
      <c r="D23152" s="2"/>
    </row>
    <row r="23153" spans="1:4" x14ac:dyDescent="0.25">
      <c r="A23153" s="2">
        <v>540</v>
      </c>
      <c r="B23153">
        <v>25589</v>
      </c>
      <c r="C23153" s="3">
        <v>27.696092</v>
      </c>
      <c r="D23153" s="2"/>
    </row>
    <row r="23154" spans="1:4" x14ac:dyDescent="0.25">
      <c r="A23154" s="2">
        <v>540</v>
      </c>
      <c r="B23154">
        <v>25590</v>
      </c>
      <c r="C23154" s="3">
        <v>136.345572</v>
      </c>
      <c r="D23154" s="2"/>
    </row>
    <row r="23155" spans="1:4" x14ac:dyDescent="0.25">
      <c r="A23155" s="2">
        <v>540</v>
      </c>
      <c r="B23155">
        <v>25591</v>
      </c>
      <c r="C23155" s="3">
        <v>18788.004368999998</v>
      </c>
      <c r="D23155" s="2"/>
    </row>
    <row r="23156" spans="1:4" x14ac:dyDescent="0.25">
      <c r="A23156" s="2">
        <v>540</v>
      </c>
      <c r="B23156">
        <v>25592</v>
      </c>
      <c r="C23156" s="3">
        <v>642.81223899999998</v>
      </c>
      <c r="D23156" s="2"/>
    </row>
    <row r="23157" spans="1:4" x14ac:dyDescent="0.25">
      <c r="A23157" s="2">
        <v>540</v>
      </c>
      <c r="B23157">
        <v>25593</v>
      </c>
      <c r="C23157" s="3">
        <v>5850.1629229999999</v>
      </c>
      <c r="D23157" s="2"/>
    </row>
    <row r="23158" spans="1:4" x14ac:dyDescent="0.25">
      <c r="A23158" s="2">
        <v>540</v>
      </c>
      <c r="B23158">
        <v>25594</v>
      </c>
      <c r="C23158" s="3">
        <v>9909.6479760000002</v>
      </c>
      <c r="D23158" s="2"/>
    </row>
    <row r="23159" spans="1:4" x14ac:dyDescent="0.25">
      <c r="A23159" s="2">
        <v>540</v>
      </c>
      <c r="B23159">
        <v>25595</v>
      </c>
      <c r="C23159" s="3">
        <v>6588.5607719999998</v>
      </c>
      <c r="D23159" s="2"/>
    </row>
    <row r="23160" spans="1:4" x14ac:dyDescent="0.25">
      <c r="A23160" s="2">
        <v>540</v>
      </c>
      <c r="B23160">
        <v>25596</v>
      </c>
      <c r="C23160" s="3">
        <v>129.594964</v>
      </c>
      <c r="D23160" s="2"/>
    </row>
    <row r="23161" spans="1:4" x14ac:dyDescent="0.25">
      <c r="A23161" s="2">
        <v>540</v>
      </c>
      <c r="B23161">
        <v>25597</v>
      </c>
      <c r="C23161" s="3">
        <v>310.00341100000003</v>
      </c>
      <c r="D23161" s="2"/>
    </row>
    <row r="23162" spans="1:4" x14ac:dyDescent="0.25">
      <c r="A23162" s="2">
        <v>540</v>
      </c>
      <c r="B23162">
        <v>25598</v>
      </c>
      <c r="C23162" s="3">
        <v>154.44315599999999</v>
      </c>
      <c r="D23162" s="2"/>
    </row>
    <row r="23163" spans="1:4" x14ac:dyDescent="0.25">
      <c r="A23163" s="2">
        <v>540</v>
      </c>
      <c r="B23163">
        <v>25599</v>
      </c>
      <c r="C23163" s="3">
        <v>110.87709599999999</v>
      </c>
      <c r="D23163" s="2"/>
    </row>
    <row r="23164" spans="1:4" x14ac:dyDescent="0.25">
      <c r="A23164" s="2">
        <v>540</v>
      </c>
      <c r="B23164">
        <v>25600</v>
      </c>
      <c r="C23164" s="3">
        <v>1127.24549</v>
      </c>
      <c r="D23164" s="2"/>
    </row>
    <row r="23165" spans="1:4" x14ac:dyDescent="0.25">
      <c r="A23165" s="2">
        <v>540</v>
      </c>
      <c r="B23165">
        <v>25601</v>
      </c>
      <c r="C23165" s="3">
        <v>56.144528999999999</v>
      </c>
      <c r="D23165" s="2"/>
    </row>
    <row r="23166" spans="1:4" x14ac:dyDescent="0.25">
      <c r="A23166" s="2">
        <v>540</v>
      </c>
      <c r="B23166">
        <v>25602</v>
      </c>
      <c r="C23166" s="3">
        <v>37.226681999999997</v>
      </c>
      <c r="D23166" s="2"/>
    </row>
    <row r="23167" spans="1:4" x14ac:dyDescent="0.25">
      <c r="A23167" s="2">
        <v>540</v>
      </c>
      <c r="B23167">
        <v>25603</v>
      </c>
      <c r="C23167" s="3">
        <v>157.47905800000001</v>
      </c>
      <c r="D23167" s="2"/>
    </row>
    <row r="23168" spans="1:4" x14ac:dyDescent="0.25">
      <c r="A23168" s="2">
        <v>540</v>
      </c>
      <c r="B23168">
        <v>25604</v>
      </c>
      <c r="C23168" s="3">
        <v>105.31190700000001</v>
      </c>
      <c r="D23168" s="2"/>
    </row>
    <row r="23169" spans="1:4" x14ac:dyDescent="0.25">
      <c r="A23169" s="2">
        <v>540</v>
      </c>
      <c r="B23169">
        <v>25605</v>
      </c>
      <c r="C23169" s="3">
        <v>176.636584</v>
      </c>
      <c r="D23169" s="2"/>
    </row>
    <row r="23170" spans="1:4" x14ac:dyDescent="0.25">
      <c r="A23170" s="2">
        <v>540</v>
      </c>
      <c r="B23170">
        <v>25606</v>
      </c>
      <c r="C23170" s="3">
        <v>8.4441869999999994</v>
      </c>
      <c r="D23170" s="2"/>
    </row>
    <row r="23171" spans="1:4" x14ac:dyDescent="0.25">
      <c r="A23171" s="2">
        <v>540</v>
      </c>
      <c r="B23171">
        <v>25607</v>
      </c>
      <c r="C23171" s="3">
        <v>1.8626E-2</v>
      </c>
      <c r="D23171" s="2"/>
    </row>
    <row r="23172" spans="1:4" x14ac:dyDescent="0.25">
      <c r="A23172" s="2">
        <v>540</v>
      </c>
      <c r="B23172">
        <v>25608</v>
      </c>
      <c r="C23172" s="3">
        <v>1.143321</v>
      </c>
      <c r="D23172" s="2"/>
    </row>
    <row r="23173" spans="1:4" x14ac:dyDescent="0.25">
      <c r="A23173" s="2">
        <v>540</v>
      </c>
      <c r="B23173">
        <v>25609</v>
      </c>
      <c r="C23173" s="3">
        <v>229.96463900000001</v>
      </c>
      <c r="D23173" s="2"/>
    </row>
    <row r="23174" spans="1:4" x14ac:dyDescent="0.25">
      <c r="A23174" s="2">
        <v>540</v>
      </c>
      <c r="B23174">
        <v>25610</v>
      </c>
      <c r="C23174" s="3">
        <v>159.88492500000001</v>
      </c>
      <c r="D23174" s="2"/>
    </row>
    <row r="23175" spans="1:4" x14ac:dyDescent="0.25">
      <c r="A23175" s="2">
        <v>540</v>
      </c>
      <c r="B23175">
        <v>25611</v>
      </c>
      <c r="C23175" s="3">
        <v>0</v>
      </c>
      <c r="D23175" s="2"/>
    </row>
    <row r="23176" spans="1:4" x14ac:dyDescent="0.25">
      <c r="A23176" s="2">
        <v>540</v>
      </c>
      <c r="B23176">
        <v>25612</v>
      </c>
      <c r="C23176" s="3">
        <v>204.51698099999999</v>
      </c>
      <c r="D23176" s="2"/>
    </row>
    <row r="23177" spans="1:4" x14ac:dyDescent="0.25">
      <c r="A23177" s="2">
        <v>540</v>
      </c>
      <c r="B23177">
        <v>25613</v>
      </c>
      <c r="C23177" s="3">
        <v>290.09087099999999</v>
      </c>
      <c r="D23177" s="2"/>
    </row>
    <row r="23178" spans="1:4" x14ac:dyDescent="0.25">
      <c r="A23178" s="2">
        <v>540</v>
      </c>
      <c r="B23178">
        <v>25614</v>
      </c>
      <c r="C23178" s="3">
        <v>1522.0854099999999</v>
      </c>
      <c r="D23178" s="2"/>
    </row>
    <row r="23179" spans="1:4" x14ac:dyDescent="0.25">
      <c r="A23179" s="2">
        <v>540</v>
      </c>
      <c r="B23179">
        <v>25615</v>
      </c>
      <c r="C23179" s="3">
        <v>445.57083399999999</v>
      </c>
      <c r="D23179" s="2"/>
    </row>
    <row r="23180" spans="1:4" x14ac:dyDescent="0.25">
      <c r="A23180" s="2">
        <v>540</v>
      </c>
      <c r="B23180">
        <v>25616</v>
      </c>
      <c r="C23180" s="3">
        <v>768.23047399999996</v>
      </c>
      <c r="D23180" s="2"/>
    </row>
    <row r="23181" spans="1:4" x14ac:dyDescent="0.25">
      <c r="A23181" s="2">
        <v>540</v>
      </c>
      <c r="B23181">
        <v>25617</v>
      </c>
      <c r="C23181" s="3">
        <v>664.57270200000005</v>
      </c>
      <c r="D23181" s="2"/>
    </row>
    <row r="23182" spans="1:4" x14ac:dyDescent="0.25">
      <c r="A23182" s="2">
        <v>540</v>
      </c>
      <c r="B23182">
        <v>25618</v>
      </c>
      <c r="C23182" s="3">
        <v>98.897245999999996</v>
      </c>
      <c r="D23182" s="2"/>
    </row>
    <row r="23183" spans="1:4" x14ac:dyDescent="0.25">
      <c r="A23183" s="2">
        <v>540</v>
      </c>
      <c r="B23183">
        <v>25619</v>
      </c>
      <c r="C23183" s="3">
        <v>132.05723800000001</v>
      </c>
      <c r="D23183" s="2"/>
    </row>
    <row r="23184" spans="1:4" x14ac:dyDescent="0.25">
      <c r="A23184" s="2">
        <v>540</v>
      </c>
      <c r="B23184">
        <v>25620</v>
      </c>
      <c r="C23184" s="3">
        <v>174.28201100000001</v>
      </c>
      <c r="D23184" s="2"/>
    </row>
    <row r="23185" spans="1:4" x14ac:dyDescent="0.25">
      <c r="A23185" s="2">
        <v>540</v>
      </c>
      <c r="B23185">
        <v>25621</v>
      </c>
      <c r="C23185" s="3">
        <v>330.820629</v>
      </c>
      <c r="D23185" s="2"/>
    </row>
    <row r="23186" spans="1:4" x14ac:dyDescent="0.25">
      <c r="A23186" s="2">
        <v>540</v>
      </c>
      <c r="B23186">
        <v>25622</v>
      </c>
      <c r="C23186" s="3">
        <v>497.64848599999999</v>
      </c>
      <c r="D23186" s="2"/>
    </row>
    <row r="23187" spans="1:4" x14ac:dyDescent="0.25">
      <c r="A23187" s="2">
        <v>540</v>
      </c>
      <c r="B23187">
        <v>25623</v>
      </c>
      <c r="C23187" s="3">
        <v>53.500172999999997</v>
      </c>
      <c r="D23187" s="2"/>
    </row>
    <row r="23188" spans="1:4" x14ac:dyDescent="0.25">
      <c r="A23188" s="2">
        <v>540</v>
      </c>
      <c r="B23188">
        <v>25624</v>
      </c>
      <c r="C23188" s="3">
        <v>410.73684700000001</v>
      </c>
      <c r="D23188" s="2"/>
    </row>
    <row r="23189" spans="1:4" x14ac:dyDescent="0.25">
      <c r="A23189" s="2">
        <v>540</v>
      </c>
      <c r="B23189">
        <v>25625</v>
      </c>
      <c r="C23189" s="3">
        <v>90.981641999999994</v>
      </c>
      <c r="D23189" s="2"/>
    </row>
    <row r="23190" spans="1:4" x14ac:dyDescent="0.25">
      <c r="A23190" s="2">
        <v>540</v>
      </c>
      <c r="B23190">
        <v>25626</v>
      </c>
      <c r="C23190" s="3">
        <v>1.0950530000000001</v>
      </c>
      <c r="D23190" s="2"/>
    </row>
    <row r="23191" spans="1:4" x14ac:dyDescent="0.25">
      <c r="A23191" s="2">
        <v>540</v>
      </c>
      <c r="B23191">
        <v>25627</v>
      </c>
      <c r="C23191" s="3">
        <v>948.43964000000005</v>
      </c>
      <c r="D23191" s="2"/>
    </row>
    <row r="23192" spans="1:4" x14ac:dyDescent="0.25">
      <c r="A23192" s="2">
        <v>540</v>
      </c>
      <c r="B23192">
        <v>25628</v>
      </c>
      <c r="C23192" s="3">
        <v>576.753872</v>
      </c>
      <c r="D23192" s="2"/>
    </row>
    <row r="23193" spans="1:4" x14ac:dyDescent="0.25">
      <c r="A23193" s="2">
        <v>540</v>
      </c>
      <c r="B23193">
        <v>25629</v>
      </c>
      <c r="C23193" s="3">
        <v>462.889974</v>
      </c>
      <c r="D23193" s="2"/>
    </row>
    <row r="23194" spans="1:4" x14ac:dyDescent="0.25">
      <c r="A23194" s="2">
        <v>540</v>
      </c>
      <c r="B23194">
        <v>25630</v>
      </c>
      <c r="C23194" s="3">
        <v>63.623246000000002</v>
      </c>
      <c r="D23194" s="2"/>
    </row>
    <row r="23195" spans="1:4" x14ac:dyDescent="0.25">
      <c r="A23195" s="2">
        <v>540</v>
      </c>
      <c r="B23195">
        <v>25631</v>
      </c>
      <c r="C23195" s="3">
        <v>3.5106860000000002</v>
      </c>
      <c r="D23195" s="2"/>
    </row>
    <row r="23196" spans="1:4" x14ac:dyDescent="0.25">
      <c r="A23196" s="2">
        <v>540</v>
      </c>
      <c r="B23196">
        <v>25632</v>
      </c>
      <c r="C23196" s="3">
        <v>4.5646310000000003</v>
      </c>
      <c r="D23196" s="2"/>
    </row>
    <row r="23197" spans="1:4" x14ac:dyDescent="0.25">
      <c r="A23197" s="2">
        <v>540</v>
      </c>
      <c r="B23197">
        <v>25633</v>
      </c>
      <c r="C23197" s="3">
        <v>1.04467</v>
      </c>
      <c r="D23197" s="2"/>
    </row>
    <row r="23198" spans="1:4" x14ac:dyDescent="0.25">
      <c r="A23198" s="2">
        <v>540</v>
      </c>
      <c r="B23198">
        <v>25634</v>
      </c>
      <c r="C23198" s="3">
        <v>1982.6887670000001</v>
      </c>
      <c r="D23198" s="2"/>
    </row>
    <row r="23199" spans="1:4" x14ac:dyDescent="0.25">
      <c r="A23199" s="2">
        <v>540</v>
      </c>
      <c r="B23199">
        <v>25635</v>
      </c>
      <c r="C23199" s="3">
        <v>1717.76394</v>
      </c>
      <c r="D23199" s="2"/>
    </row>
    <row r="23200" spans="1:4" x14ac:dyDescent="0.25">
      <c r="A23200" s="2">
        <v>540</v>
      </c>
      <c r="B23200">
        <v>25636</v>
      </c>
      <c r="C23200" s="3">
        <v>890.05800799999997</v>
      </c>
      <c r="D23200" s="2"/>
    </row>
    <row r="23201" spans="1:4" x14ac:dyDescent="0.25">
      <c r="A23201" s="2">
        <v>540</v>
      </c>
      <c r="B23201">
        <v>25637</v>
      </c>
      <c r="C23201" s="3">
        <v>1013.867914</v>
      </c>
      <c r="D23201" s="2"/>
    </row>
    <row r="23202" spans="1:4" x14ac:dyDescent="0.25">
      <c r="A23202" s="2">
        <v>540</v>
      </c>
      <c r="B23202">
        <v>25638</v>
      </c>
      <c r="C23202" s="3">
        <v>1015.50553</v>
      </c>
      <c r="D23202" s="2"/>
    </row>
    <row r="23203" spans="1:4" x14ac:dyDescent="0.25">
      <c r="A23203" s="2">
        <v>540</v>
      </c>
      <c r="B23203">
        <v>25639</v>
      </c>
      <c r="C23203" s="3">
        <v>15.16808</v>
      </c>
      <c r="D23203" s="2"/>
    </row>
    <row r="23204" spans="1:4" x14ac:dyDescent="0.25">
      <c r="A23204" s="2">
        <v>540</v>
      </c>
      <c r="B23204">
        <v>25640</v>
      </c>
      <c r="C23204" s="3">
        <v>20.209402999999998</v>
      </c>
      <c r="D23204" s="2"/>
    </row>
    <row r="23205" spans="1:4" x14ac:dyDescent="0.25">
      <c r="A23205" s="2">
        <v>540</v>
      </c>
      <c r="B23205">
        <v>25641</v>
      </c>
      <c r="C23205" s="3">
        <v>13.968593</v>
      </c>
      <c r="D23205" s="2"/>
    </row>
    <row r="23206" spans="1:4" x14ac:dyDescent="0.25">
      <c r="A23206" s="2">
        <v>540</v>
      </c>
      <c r="B23206">
        <v>25642</v>
      </c>
      <c r="C23206" s="3">
        <v>25.826674000000001</v>
      </c>
      <c r="D23206" s="2"/>
    </row>
    <row r="23207" spans="1:4" x14ac:dyDescent="0.25">
      <c r="A23207" s="2">
        <v>540</v>
      </c>
      <c r="B23207">
        <v>25643</v>
      </c>
      <c r="C23207" s="3">
        <v>34.397872999999997</v>
      </c>
      <c r="D23207" s="2"/>
    </row>
    <row r="23208" spans="1:4" x14ac:dyDescent="0.25">
      <c r="A23208" s="2">
        <v>540</v>
      </c>
      <c r="B23208">
        <v>25644</v>
      </c>
      <c r="C23208" s="3">
        <v>42.005474</v>
      </c>
      <c r="D23208" s="2"/>
    </row>
    <row r="23209" spans="1:4" x14ac:dyDescent="0.25">
      <c r="A23209" s="2">
        <v>540</v>
      </c>
      <c r="B23209">
        <v>25645</v>
      </c>
      <c r="C23209" s="3">
        <v>73.953908999999996</v>
      </c>
      <c r="D23209" s="2"/>
    </row>
    <row r="23210" spans="1:4" x14ac:dyDescent="0.25">
      <c r="A23210" s="2">
        <v>540</v>
      </c>
      <c r="B23210">
        <v>25646</v>
      </c>
      <c r="C23210" s="3">
        <v>7</v>
      </c>
      <c r="D23210" s="2"/>
    </row>
    <row r="23211" spans="1:4" x14ac:dyDescent="0.25">
      <c r="A23211" s="2">
        <v>540</v>
      </c>
      <c r="B23211">
        <v>25647</v>
      </c>
      <c r="C23211" s="3">
        <v>15.896031000000001</v>
      </c>
      <c r="D23211" s="2"/>
    </row>
    <row r="23212" spans="1:4" x14ac:dyDescent="0.25">
      <c r="A23212" s="2">
        <v>540</v>
      </c>
      <c r="B23212">
        <v>25648</v>
      </c>
      <c r="C23212" s="3">
        <v>0</v>
      </c>
      <c r="D23212" s="2"/>
    </row>
    <row r="23213" spans="1:4" x14ac:dyDescent="0.25">
      <c r="A23213" s="2">
        <v>540</v>
      </c>
      <c r="B23213">
        <v>25649</v>
      </c>
      <c r="C23213" s="3">
        <v>571.08288400000004</v>
      </c>
      <c r="D23213" s="2"/>
    </row>
    <row r="23214" spans="1:4" x14ac:dyDescent="0.25">
      <c r="A23214" s="2">
        <v>540</v>
      </c>
      <c r="B23214">
        <v>25650</v>
      </c>
      <c r="C23214" s="3">
        <v>735.89164200000005</v>
      </c>
      <c r="D23214" s="2"/>
    </row>
    <row r="23215" spans="1:4" x14ac:dyDescent="0.25">
      <c r="A23215" s="2">
        <v>540</v>
      </c>
      <c r="B23215">
        <v>25651</v>
      </c>
      <c r="C23215" s="3">
        <v>112.026217</v>
      </c>
      <c r="D23215" s="2"/>
    </row>
    <row r="23216" spans="1:4" x14ac:dyDescent="0.25">
      <c r="A23216" s="2">
        <v>540</v>
      </c>
      <c r="B23216">
        <v>25652</v>
      </c>
      <c r="C23216" s="3">
        <v>207.296526</v>
      </c>
      <c r="D23216" s="2"/>
    </row>
    <row r="23217" spans="1:4" x14ac:dyDescent="0.25">
      <c r="A23217" s="2">
        <v>540</v>
      </c>
      <c r="B23217">
        <v>25653</v>
      </c>
      <c r="C23217" s="3">
        <v>188.62087600000001</v>
      </c>
      <c r="D23217" s="2"/>
    </row>
    <row r="23218" spans="1:4" x14ac:dyDescent="0.25">
      <c r="A23218" s="2">
        <v>540</v>
      </c>
      <c r="B23218">
        <v>25654</v>
      </c>
      <c r="C23218" s="3">
        <v>398.59847500000001</v>
      </c>
      <c r="D23218" s="2"/>
    </row>
    <row r="23219" spans="1:4" x14ac:dyDescent="0.25">
      <c r="A23219" s="2">
        <v>540</v>
      </c>
      <c r="B23219">
        <v>25655</v>
      </c>
      <c r="C23219" s="3">
        <v>243.74541300000001</v>
      </c>
      <c r="D23219" s="2"/>
    </row>
    <row r="23220" spans="1:4" x14ac:dyDescent="0.25">
      <c r="A23220" s="2">
        <v>540</v>
      </c>
      <c r="B23220">
        <v>25656</v>
      </c>
      <c r="C23220" s="3">
        <v>3635.6241730000002</v>
      </c>
      <c r="D23220" s="2"/>
    </row>
    <row r="23221" spans="1:4" x14ac:dyDescent="0.25">
      <c r="A23221" s="2">
        <v>540</v>
      </c>
      <c r="B23221">
        <v>25657</v>
      </c>
      <c r="C23221" s="3">
        <v>1707.06026</v>
      </c>
      <c r="D23221" s="2"/>
    </row>
    <row r="23222" spans="1:4" x14ac:dyDescent="0.25">
      <c r="A23222" s="2">
        <v>540</v>
      </c>
      <c r="B23222">
        <v>25658</v>
      </c>
      <c r="C23222" s="3">
        <v>8733.6828069999992</v>
      </c>
      <c r="D23222" s="2"/>
    </row>
    <row r="23223" spans="1:4" x14ac:dyDescent="0.25">
      <c r="A23223" s="2">
        <v>540</v>
      </c>
      <c r="B23223">
        <v>25659</v>
      </c>
      <c r="C23223" s="3">
        <v>1349.4869739999999</v>
      </c>
      <c r="D23223" s="2"/>
    </row>
    <row r="23224" spans="1:4" x14ac:dyDescent="0.25">
      <c r="A23224" s="2">
        <v>540</v>
      </c>
      <c r="B23224">
        <v>25660</v>
      </c>
      <c r="C23224" s="3">
        <v>1722.257282</v>
      </c>
      <c r="D23224" s="2"/>
    </row>
    <row r="23225" spans="1:4" x14ac:dyDescent="0.25">
      <c r="A23225" s="2">
        <v>540</v>
      </c>
      <c r="B23225">
        <v>25661</v>
      </c>
      <c r="C23225" s="3">
        <v>404.23222800000002</v>
      </c>
      <c r="D23225" s="2"/>
    </row>
    <row r="23226" spans="1:4" x14ac:dyDescent="0.25">
      <c r="A23226" s="2">
        <v>540</v>
      </c>
      <c r="B23226">
        <v>25662</v>
      </c>
      <c r="C23226" s="3">
        <v>5587.3008479999999</v>
      </c>
      <c r="D23226" s="2"/>
    </row>
    <row r="23227" spans="1:4" x14ac:dyDescent="0.25">
      <c r="A23227" s="2">
        <v>540</v>
      </c>
      <c r="B23227">
        <v>25663</v>
      </c>
      <c r="C23227" s="3">
        <v>503.947496</v>
      </c>
      <c r="D23227" s="2"/>
    </row>
    <row r="23228" spans="1:4" x14ac:dyDescent="0.25">
      <c r="A23228" s="2">
        <v>540</v>
      </c>
      <c r="B23228">
        <v>25664</v>
      </c>
      <c r="C23228" s="3">
        <v>939.31354499999998</v>
      </c>
      <c r="D23228" s="2"/>
    </row>
    <row r="23229" spans="1:4" x14ac:dyDescent="0.25">
      <c r="A23229" s="2">
        <v>540</v>
      </c>
      <c r="B23229">
        <v>25665</v>
      </c>
      <c r="C23229" s="3">
        <v>3597.7882300000001</v>
      </c>
      <c r="D23229" s="2"/>
    </row>
    <row r="23230" spans="1:4" x14ac:dyDescent="0.25">
      <c r="A23230" s="2">
        <v>540</v>
      </c>
      <c r="B23230">
        <v>25666</v>
      </c>
      <c r="C23230" s="3">
        <v>4514.3825100000004</v>
      </c>
      <c r="D23230" s="2"/>
    </row>
    <row r="23231" spans="1:4" x14ac:dyDescent="0.25">
      <c r="A23231" s="2">
        <v>540</v>
      </c>
      <c r="B23231">
        <v>25667</v>
      </c>
      <c r="C23231" s="3">
        <v>4280.3022229999997</v>
      </c>
      <c r="D23231" s="2"/>
    </row>
    <row r="23232" spans="1:4" x14ac:dyDescent="0.25">
      <c r="A23232" s="2">
        <v>540</v>
      </c>
      <c r="B23232">
        <v>25668</v>
      </c>
      <c r="C23232" s="3">
        <v>1375.839559</v>
      </c>
      <c r="D23232" s="2"/>
    </row>
    <row r="23233" spans="1:4" x14ac:dyDescent="0.25">
      <c r="A23233" s="2">
        <v>540</v>
      </c>
      <c r="B23233">
        <v>25670</v>
      </c>
      <c r="C23233" s="3">
        <v>87.341543999999999</v>
      </c>
      <c r="D23233" s="2"/>
    </row>
    <row r="23234" spans="1:4" x14ac:dyDescent="0.25">
      <c r="A23234" s="2">
        <v>540</v>
      </c>
      <c r="B23234">
        <v>25671</v>
      </c>
      <c r="C23234" s="3">
        <v>21.141325999999999</v>
      </c>
      <c r="D23234" s="2"/>
    </row>
    <row r="23235" spans="1:4" x14ac:dyDescent="0.25">
      <c r="A23235" s="2">
        <v>540</v>
      </c>
      <c r="B23235">
        <v>25672</v>
      </c>
      <c r="C23235" s="3">
        <v>353.92729300000002</v>
      </c>
      <c r="D23235" s="2"/>
    </row>
    <row r="23236" spans="1:4" x14ac:dyDescent="0.25">
      <c r="A23236" s="2">
        <v>540</v>
      </c>
      <c r="B23236">
        <v>25673</v>
      </c>
      <c r="C23236" s="3">
        <v>1162.0752789999999</v>
      </c>
      <c r="D23236" s="2"/>
    </row>
    <row r="23237" spans="1:4" x14ac:dyDescent="0.25">
      <c r="A23237" s="2">
        <v>540</v>
      </c>
      <c r="B23237">
        <v>25674</v>
      </c>
      <c r="C23237" s="3">
        <v>872.81778399999996</v>
      </c>
      <c r="D23237" s="2"/>
    </row>
    <row r="23238" spans="1:4" x14ac:dyDescent="0.25">
      <c r="A23238" s="2">
        <v>540</v>
      </c>
      <c r="B23238">
        <v>25675</v>
      </c>
      <c r="C23238" s="3">
        <v>86.427279999999996</v>
      </c>
      <c r="D23238" s="2"/>
    </row>
    <row r="23239" spans="1:4" x14ac:dyDescent="0.25">
      <c r="A23239" s="2">
        <v>540</v>
      </c>
      <c r="B23239">
        <v>25676</v>
      </c>
      <c r="C23239" s="3">
        <v>31.000067000000001</v>
      </c>
      <c r="D23239" s="2"/>
    </row>
    <row r="23240" spans="1:4" x14ac:dyDescent="0.25">
      <c r="A23240" s="2">
        <v>540</v>
      </c>
      <c r="B23240">
        <v>25677</v>
      </c>
      <c r="C23240" s="3">
        <v>274.17137600000001</v>
      </c>
      <c r="D23240" s="2"/>
    </row>
    <row r="23241" spans="1:4" x14ac:dyDescent="0.25">
      <c r="A23241" s="2">
        <v>540</v>
      </c>
      <c r="B23241">
        <v>25678</v>
      </c>
      <c r="C23241" s="3">
        <v>1238.2877109999999</v>
      </c>
      <c r="D23241" s="2"/>
    </row>
    <row r="23242" spans="1:4" x14ac:dyDescent="0.25">
      <c r="A23242" s="2">
        <v>540</v>
      </c>
      <c r="B23242">
        <v>25679</v>
      </c>
      <c r="C23242" s="3">
        <v>664.42099099999996</v>
      </c>
      <c r="D23242" s="2"/>
    </row>
    <row r="23243" spans="1:4" x14ac:dyDescent="0.25">
      <c r="A23243" s="2">
        <v>540</v>
      </c>
      <c r="B23243">
        <v>25680</v>
      </c>
      <c r="C23243" s="3">
        <v>261.37737399999997</v>
      </c>
      <c r="D23243" s="2"/>
    </row>
    <row r="23244" spans="1:4" x14ac:dyDescent="0.25">
      <c r="A23244" s="2">
        <v>540</v>
      </c>
      <c r="B23244">
        <v>25681</v>
      </c>
      <c r="C23244" s="3">
        <v>77.150889000000006</v>
      </c>
      <c r="D23244" s="2"/>
    </row>
    <row r="23245" spans="1:4" x14ac:dyDescent="0.25">
      <c r="A23245" s="2">
        <v>540</v>
      </c>
      <c r="B23245">
        <v>25682</v>
      </c>
      <c r="C23245" s="3">
        <v>1060.531479</v>
      </c>
      <c r="D23245" s="2"/>
    </row>
    <row r="23246" spans="1:4" x14ac:dyDescent="0.25">
      <c r="A23246" s="2">
        <v>540</v>
      </c>
      <c r="B23246">
        <v>25683</v>
      </c>
      <c r="C23246" s="3">
        <v>930.84424300000001</v>
      </c>
      <c r="D23246" s="2"/>
    </row>
    <row r="23247" spans="1:4" x14ac:dyDescent="0.25">
      <c r="A23247" s="2">
        <v>540</v>
      </c>
      <c r="B23247">
        <v>25684</v>
      </c>
      <c r="C23247" s="3">
        <v>2061.7866640000002</v>
      </c>
      <c r="D23247" s="2"/>
    </row>
    <row r="23248" spans="1:4" x14ac:dyDescent="0.25">
      <c r="A23248" s="2">
        <v>540</v>
      </c>
      <c r="B23248">
        <v>25685</v>
      </c>
      <c r="C23248" s="3">
        <v>8.3205670000000005</v>
      </c>
      <c r="D23248" s="2"/>
    </row>
    <row r="23249" spans="1:4" x14ac:dyDescent="0.25">
      <c r="A23249" s="2">
        <v>540</v>
      </c>
      <c r="B23249">
        <v>25686</v>
      </c>
      <c r="C23249" s="3">
        <v>5.2116990000000003</v>
      </c>
      <c r="D23249" s="2"/>
    </row>
    <row r="23250" spans="1:4" x14ac:dyDescent="0.25">
      <c r="A23250" s="2">
        <v>540</v>
      </c>
      <c r="B23250">
        <v>25687</v>
      </c>
      <c r="C23250" s="3">
        <v>7.1978609999999996</v>
      </c>
      <c r="D23250" s="2"/>
    </row>
    <row r="23251" spans="1:4" x14ac:dyDescent="0.25">
      <c r="A23251" s="2">
        <v>540</v>
      </c>
      <c r="B23251">
        <v>25688</v>
      </c>
      <c r="C23251" s="3">
        <v>1.237967</v>
      </c>
      <c r="D23251" s="2"/>
    </row>
    <row r="23252" spans="1:4" x14ac:dyDescent="0.25">
      <c r="A23252" s="2">
        <v>540</v>
      </c>
      <c r="B23252">
        <v>25689</v>
      </c>
      <c r="C23252" s="3">
        <v>226.799149</v>
      </c>
      <c r="D23252" s="2"/>
    </row>
    <row r="23253" spans="1:4" x14ac:dyDescent="0.25">
      <c r="A23253" s="2">
        <v>540</v>
      </c>
      <c r="B23253">
        <v>25690</v>
      </c>
      <c r="C23253" s="3">
        <v>630.80656099999999</v>
      </c>
      <c r="D23253" s="2"/>
    </row>
    <row r="23254" spans="1:4" x14ac:dyDescent="0.25">
      <c r="A23254" s="2">
        <v>540</v>
      </c>
      <c r="B23254">
        <v>25691</v>
      </c>
      <c r="C23254" s="3">
        <v>11.109632</v>
      </c>
      <c r="D23254" s="2"/>
    </row>
    <row r="23255" spans="1:4" x14ac:dyDescent="0.25">
      <c r="A23255" s="2">
        <v>540</v>
      </c>
      <c r="B23255">
        <v>25692</v>
      </c>
      <c r="C23255" s="3">
        <v>125.292586</v>
      </c>
      <c r="D23255" s="2"/>
    </row>
    <row r="23256" spans="1:4" x14ac:dyDescent="0.25">
      <c r="A23256" s="2">
        <v>540</v>
      </c>
      <c r="B23256">
        <v>25693</v>
      </c>
      <c r="C23256" s="3">
        <v>644.33830799999998</v>
      </c>
      <c r="D23256" s="2"/>
    </row>
    <row r="23257" spans="1:4" x14ac:dyDescent="0.25">
      <c r="A23257" s="2">
        <v>540</v>
      </c>
      <c r="B23257">
        <v>25694</v>
      </c>
      <c r="C23257" s="3">
        <v>535.78239799999994</v>
      </c>
      <c r="D23257" s="2"/>
    </row>
    <row r="23258" spans="1:4" x14ac:dyDescent="0.25">
      <c r="A23258" s="2">
        <v>540</v>
      </c>
      <c r="B23258">
        <v>25695</v>
      </c>
      <c r="C23258" s="3">
        <v>483.44135999999997</v>
      </c>
      <c r="D23258" s="2"/>
    </row>
    <row r="23259" spans="1:4" x14ac:dyDescent="0.25">
      <c r="A23259" s="2">
        <v>540</v>
      </c>
      <c r="B23259">
        <v>25696</v>
      </c>
      <c r="C23259" s="3">
        <v>564.54455099999996</v>
      </c>
      <c r="D23259" s="2"/>
    </row>
    <row r="23260" spans="1:4" x14ac:dyDescent="0.25">
      <c r="A23260" s="2">
        <v>540</v>
      </c>
      <c r="B23260">
        <v>25697</v>
      </c>
      <c r="C23260" s="3">
        <v>165.97288699999999</v>
      </c>
      <c r="D23260" s="2"/>
    </row>
    <row r="23261" spans="1:4" x14ac:dyDescent="0.25">
      <c r="A23261" s="2">
        <v>540</v>
      </c>
      <c r="B23261">
        <v>25698</v>
      </c>
      <c r="C23261" s="3">
        <v>5.9673860000000003</v>
      </c>
      <c r="D23261" s="2"/>
    </row>
    <row r="23262" spans="1:4" x14ac:dyDescent="0.25">
      <c r="A23262" s="2">
        <v>540</v>
      </c>
      <c r="B23262">
        <v>25699</v>
      </c>
      <c r="C23262" s="3">
        <v>254.22437199999999</v>
      </c>
      <c r="D23262" s="2"/>
    </row>
    <row r="23263" spans="1:4" x14ac:dyDescent="0.25">
      <c r="A23263" s="2">
        <v>540</v>
      </c>
      <c r="B23263">
        <v>25700</v>
      </c>
      <c r="C23263" s="3">
        <v>48.388075999999998</v>
      </c>
      <c r="D23263" s="2"/>
    </row>
    <row r="23264" spans="1:4" x14ac:dyDescent="0.25">
      <c r="A23264" s="2">
        <v>540</v>
      </c>
      <c r="B23264">
        <v>25701</v>
      </c>
      <c r="C23264" s="3">
        <v>112.71052299999999</v>
      </c>
      <c r="D23264" s="2"/>
    </row>
    <row r="23265" spans="1:4" x14ac:dyDescent="0.25">
      <c r="A23265" s="2">
        <v>540</v>
      </c>
      <c r="B23265">
        <v>25702</v>
      </c>
      <c r="C23265" s="3">
        <v>444.01982500000003</v>
      </c>
      <c r="D23265" s="2"/>
    </row>
    <row r="23266" spans="1:4" x14ac:dyDescent="0.25">
      <c r="A23266" s="2">
        <v>540</v>
      </c>
      <c r="B23266">
        <v>25703</v>
      </c>
      <c r="C23266" s="3">
        <v>725.27677400000005</v>
      </c>
      <c r="D23266" s="2"/>
    </row>
    <row r="23267" spans="1:4" x14ac:dyDescent="0.25">
      <c r="A23267" s="2">
        <v>540</v>
      </c>
      <c r="B23267">
        <v>25704</v>
      </c>
      <c r="C23267" s="3">
        <v>37.335151000000003</v>
      </c>
      <c r="D23267" s="2"/>
    </row>
    <row r="23268" spans="1:4" x14ac:dyDescent="0.25">
      <c r="A23268" s="2">
        <v>540</v>
      </c>
      <c r="B23268">
        <v>25705</v>
      </c>
      <c r="C23268" s="3">
        <v>112.08587199999999</v>
      </c>
      <c r="D23268" s="2"/>
    </row>
    <row r="23269" spans="1:4" x14ac:dyDescent="0.25">
      <c r="A23269" s="2">
        <v>540</v>
      </c>
      <c r="B23269">
        <v>25706</v>
      </c>
      <c r="C23269" s="3">
        <v>112.30262999999999</v>
      </c>
      <c r="D23269" s="2"/>
    </row>
    <row r="23270" spans="1:4" x14ac:dyDescent="0.25">
      <c r="A23270" s="2">
        <v>540</v>
      </c>
      <c r="B23270">
        <v>25707</v>
      </c>
      <c r="C23270" s="3">
        <v>68.417731000000003</v>
      </c>
      <c r="D23270" s="2"/>
    </row>
    <row r="23271" spans="1:4" x14ac:dyDescent="0.25">
      <c r="A23271" s="2">
        <v>540</v>
      </c>
      <c r="B23271">
        <v>25708</v>
      </c>
      <c r="C23271" s="3">
        <v>11.233181</v>
      </c>
      <c r="D23271" s="2"/>
    </row>
    <row r="23272" spans="1:4" x14ac:dyDescent="0.25">
      <c r="A23272" s="2">
        <v>540</v>
      </c>
      <c r="B23272">
        <v>25709</v>
      </c>
      <c r="C23272" s="3">
        <v>423.50085999999999</v>
      </c>
      <c r="D23272" s="2"/>
    </row>
    <row r="23273" spans="1:4" x14ac:dyDescent="0.25">
      <c r="A23273" s="2">
        <v>540</v>
      </c>
      <c r="B23273">
        <v>25710</v>
      </c>
      <c r="C23273" s="3">
        <v>149.80685399999999</v>
      </c>
      <c r="D23273" s="2"/>
    </row>
    <row r="23274" spans="1:4" x14ac:dyDescent="0.25">
      <c r="A23274" s="2">
        <v>540</v>
      </c>
      <c r="B23274">
        <v>25711</v>
      </c>
      <c r="C23274" s="3">
        <v>696.69636600000001</v>
      </c>
      <c r="D23274" s="2"/>
    </row>
    <row r="23275" spans="1:4" x14ac:dyDescent="0.25">
      <c r="A23275" s="2">
        <v>540</v>
      </c>
      <c r="B23275">
        <v>25712</v>
      </c>
      <c r="C23275" s="3">
        <v>480.25315499999999</v>
      </c>
      <c r="D23275" s="2"/>
    </row>
    <row r="23276" spans="1:4" x14ac:dyDescent="0.25">
      <c r="A23276" s="2">
        <v>540</v>
      </c>
      <c r="B23276">
        <v>25713</v>
      </c>
      <c r="C23276" s="3">
        <v>123.620672</v>
      </c>
      <c r="D23276" s="2"/>
    </row>
    <row r="23277" spans="1:4" x14ac:dyDescent="0.25">
      <c r="A23277" s="2">
        <v>540</v>
      </c>
      <c r="B23277">
        <v>25714</v>
      </c>
      <c r="C23277" s="3">
        <v>20.515630000000002</v>
      </c>
      <c r="D23277" s="2"/>
    </row>
    <row r="23278" spans="1:4" x14ac:dyDescent="0.25">
      <c r="A23278" s="2">
        <v>540</v>
      </c>
      <c r="B23278">
        <v>25715</v>
      </c>
      <c r="C23278" s="3">
        <v>17.556933000000001</v>
      </c>
      <c r="D23278" s="2"/>
    </row>
    <row r="23279" spans="1:4" x14ac:dyDescent="0.25">
      <c r="A23279" s="2">
        <v>540</v>
      </c>
      <c r="B23279">
        <v>25716</v>
      </c>
      <c r="C23279" s="3">
        <v>9.830838</v>
      </c>
      <c r="D23279" s="2"/>
    </row>
    <row r="23280" spans="1:4" x14ac:dyDescent="0.25">
      <c r="A23280" s="2">
        <v>540</v>
      </c>
      <c r="B23280">
        <v>25717</v>
      </c>
      <c r="C23280" s="3">
        <v>97.431771999999995</v>
      </c>
      <c r="D23280" s="2"/>
    </row>
    <row r="23281" spans="1:4" x14ac:dyDescent="0.25">
      <c r="A23281" s="2">
        <v>540</v>
      </c>
      <c r="B23281">
        <v>25718</v>
      </c>
      <c r="C23281" s="3">
        <v>25.051780999999998</v>
      </c>
      <c r="D23281" s="2"/>
    </row>
    <row r="23282" spans="1:4" x14ac:dyDescent="0.25">
      <c r="A23282" s="2">
        <v>540</v>
      </c>
      <c r="B23282">
        <v>25719</v>
      </c>
      <c r="C23282" s="3">
        <v>14.396364</v>
      </c>
      <c r="D23282" s="2"/>
    </row>
    <row r="23283" spans="1:4" x14ac:dyDescent="0.25">
      <c r="A23283" s="2">
        <v>540</v>
      </c>
      <c r="B23283">
        <v>25720</v>
      </c>
      <c r="C23283" s="3">
        <v>10.860514</v>
      </c>
      <c r="D23283" s="2"/>
    </row>
    <row r="23284" spans="1:4" x14ac:dyDescent="0.25">
      <c r="A23284" s="2">
        <v>540</v>
      </c>
      <c r="B23284">
        <v>25721</v>
      </c>
      <c r="C23284" s="3">
        <v>2521.8488940000002</v>
      </c>
      <c r="D23284" s="2"/>
    </row>
    <row r="23285" spans="1:4" x14ac:dyDescent="0.25">
      <c r="A23285" s="2">
        <v>540</v>
      </c>
      <c r="B23285">
        <v>25722</v>
      </c>
      <c r="C23285" s="3">
        <v>1679.9546760000001</v>
      </c>
      <c r="D23285" s="2"/>
    </row>
    <row r="23286" spans="1:4" x14ac:dyDescent="0.25">
      <c r="A23286" s="2">
        <v>540</v>
      </c>
      <c r="B23286">
        <v>25723</v>
      </c>
      <c r="C23286" s="3">
        <v>47.179389999999998</v>
      </c>
      <c r="D23286" s="2"/>
    </row>
    <row r="23287" spans="1:4" x14ac:dyDescent="0.25">
      <c r="A23287" s="2">
        <v>540</v>
      </c>
      <c r="B23287">
        <v>25724</v>
      </c>
      <c r="C23287" s="3">
        <v>1438.8593820000001</v>
      </c>
      <c r="D23287" s="2"/>
    </row>
    <row r="23288" spans="1:4" x14ac:dyDescent="0.25">
      <c r="A23288" s="2">
        <v>540</v>
      </c>
      <c r="B23288">
        <v>25726</v>
      </c>
      <c r="C23288" s="3">
        <v>10590.435567</v>
      </c>
      <c r="D23288" s="2"/>
    </row>
    <row r="23289" spans="1:4" x14ac:dyDescent="0.25">
      <c r="A23289" s="2">
        <v>540</v>
      </c>
      <c r="B23289">
        <v>25727</v>
      </c>
      <c r="C23289" s="3">
        <v>111.309443</v>
      </c>
      <c r="D23289" s="2"/>
    </row>
    <row r="23290" spans="1:4" x14ac:dyDescent="0.25">
      <c r="A23290" s="2">
        <v>540</v>
      </c>
      <c r="B23290">
        <v>25728</v>
      </c>
      <c r="C23290" s="3">
        <v>1.0882940000000001</v>
      </c>
      <c r="D23290" s="2"/>
    </row>
    <row r="23291" spans="1:4" x14ac:dyDescent="0.25">
      <c r="A23291" s="2">
        <v>540</v>
      </c>
      <c r="B23291">
        <v>25729</v>
      </c>
      <c r="C23291" s="3">
        <v>570.34761700000001</v>
      </c>
      <c r="D23291" s="2"/>
    </row>
    <row r="23292" spans="1:4" x14ac:dyDescent="0.25">
      <c r="A23292" s="2">
        <v>540</v>
      </c>
      <c r="B23292">
        <v>25730</v>
      </c>
      <c r="C23292" s="3">
        <v>409.90199100000001</v>
      </c>
      <c r="D23292" s="2"/>
    </row>
    <row r="23293" spans="1:4" x14ac:dyDescent="0.25">
      <c r="A23293" s="2">
        <v>540</v>
      </c>
      <c r="B23293">
        <v>25731</v>
      </c>
      <c r="C23293" s="3">
        <v>233.056893</v>
      </c>
      <c r="D23293" s="2"/>
    </row>
    <row r="23294" spans="1:4" x14ac:dyDescent="0.25">
      <c r="A23294" s="2">
        <v>540</v>
      </c>
      <c r="B23294">
        <v>25732</v>
      </c>
      <c r="C23294" s="3">
        <v>202.725753</v>
      </c>
      <c r="D23294" s="2"/>
    </row>
    <row r="23295" spans="1:4" x14ac:dyDescent="0.25">
      <c r="A23295" s="2">
        <v>540</v>
      </c>
      <c r="B23295">
        <v>25733</v>
      </c>
      <c r="C23295" s="3">
        <v>311.91872100000001</v>
      </c>
      <c r="D23295" s="2"/>
    </row>
    <row r="23296" spans="1:4" x14ac:dyDescent="0.25">
      <c r="A23296" s="2">
        <v>540</v>
      </c>
      <c r="B23296">
        <v>25734</v>
      </c>
      <c r="C23296" s="3">
        <v>34.821841999999997</v>
      </c>
      <c r="D23296" s="2"/>
    </row>
    <row r="23297" spans="1:4" x14ac:dyDescent="0.25">
      <c r="A23297" s="2">
        <v>540</v>
      </c>
      <c r="B23297">
        <v>25735</v>
      </c>
      <c r="C23297" s="3">
        <v>354.53210799999999</v>
      </c>
      <c r="D23297" s="2"/>
    </row>
    <row r="23298" spans="1:4" x14ac:dyDescent="0.25">
      <c r="A23298" s="2">
        <v>540</v>
      </c>
      <c r="B23298">
        <v>25736</v>
      </c>
      <c r="C23298" s="3">
        <v>286.569726</v>
      </c>
      <c r="D23298" s="2"/>
    </row>
    <row r="23299" spans="1:4" x14ac:dyDescent="0.25">
      <c r="A23299" s="2">
        <v>540</v>
      </c>
      <c r="B23299">
        <v>25737</v>
      </c>
      <c r="C23299" s="3">
        <v>768.60256000000004</v>
      </c>
      <c r="D23299" s="2"/>
    </row>
    <row r="23300" spans="1:4" x14ac:dyDescent="0.25">
      <c r="A23300" s="2">
        <v>540</v>
      </c>
      <c r="B23300">
        <v>25738</v>
      </c>
      <c r="C23300" s="3">
        <v>177.78408999999999</v>
      </c>
      <c r="D23300" s="2"/>
    </row>
    <row r="23301" spans="1:4" x14ac:dyDescent="0.25">
      <c r="A23301" s="2">
        <v>540</v>
      </c>
      <c r="B23301">
        <v>25739</v>
      </c>
      <c r="C23301" s="3">
        <v>121.748243</v>
      </c>
      <c r="D23301" s="2"/>
    </row>
    <row r="23302" spans="1:4" x14ac:dyDescent="0.25">
      <c r="A23302" s="2">
        <v>540</v>
      </c>
      <c r="B23302">
        <v>25740</v>
      </c>
      <c r="C23302" s="3">
        <v>238.231246</v>
      </c>
      <c r="D23302" s="2"/>
    </row>
    <row r="23303" spans="1:4" x14ac:dyDescent="0.25">
      <c r="A23303" s="2">
        <v>540</v>
      </c>
      <c r="B23303">
        <v>25741</v>
      </c>
      <c r="C23303" s="3">
        <v>135.910067</v>
      </c>
      <c r="D23303" s="2"/>
    </row>
    <row r="23304" spans="1:4" x14ac:dyDescent="0.25">
      <c r="A23304" s="2">
        <v>540</v>
      </c>
      <c r="B23304">
        <v>25742</v>
      </c>
      <c r="C23304" s="3">
        <v>74162.162096</v>
      </c>
      <c r="D23304" s="2"/>
    </row>
    <row r="23305" spans="1:4" x14ac:dyDescent="0.25">
      <c r="A23305" s="2">
        <v>540</v>
      </c>
      <c r="B23305">
        <v>25743</v>
      </c>
      <c r="C23305" s="3">
        <v>880.34803899999997</v>
      </c>
      <c r="D23305" s="2"/>
    </row>
    <row r="23306" spans="1:4" x14ac:dyDescent="0.25">
      <c r="A23306" s="2">
        <v>540</v>
      </c>
      <c r="B23306">
        <v>25744</v>
      </c>
      <c r="C23306" s="3">
        <v>1984.013412</v>
      </c>
      <c r="D23306" s="2"/>
    </row>
    <row r="23307" spans="1:4" x14ac:dyDescent="0.25">
      <c r="A23307" s="2">
        <v>540</v>
      </c>
      <c r="B23307">
        <v>25745</v>
      </c>
      <c r="C23307" s="3">
        <v>49.436554999999998</v>
      </c>
      <c r="D23307" s="2"/>
    </row>
    <row r="23308" spans="1:4" x14ac:dyDescent="0.25">
      <c r="A23308" s="2">
        <v>540</v>
      </c>
      <c r="B23308">
        <v>25748</v>
      </c>
      <c r="C23308" s="3">
        <v>35158.602291996001</v>
      </c>
      <c r="D23308" s="2"/>
    </row>
    <row r="23309" spans="1:4" x14ac:dyDescent="0.25">
      <c r="A23309" s="2">
        <v>540</v>
      </c>
      <c r="B23309">
        <v>25749</v>
      </c>
      <c r="C23309" s="3">
        <v>16405.610863000002</v>
      </c>
      <c r="D23309" s="2"/>
    </row>
    <row r="23310" spans="1:4" x14ac:dyDescent="0.25">
      <c r="A23310" s="2">
        <v>540</v>
      </c>
      <c r="B23310">
        <v>25750</v>
      </c>
      <c r="C23310" s="3">
        <v>101697.067721</v>
      </c>
      <c r="D23310" s="2"/>
    </row>
    <row r="23311" spans="1:4" x14ac:dyDescent="0.25">
      <c r="A23311" s="2">
        <v>540</v>
      </c>
      <c r="B23311">
        <v>25751</v>
      </c>
      <c r="C23311" s="3">
        <v>103680.642087</v>
      </c>
      <c r="D23311" s="2"/>
    </row>
    <row r="23312" spans="1:4" x14ac:dyDescent="0.25">
      <c r="A23312" s="2">
        <v>540</v>
      </c>
      <c r="B23312">
        <v>25753</v>
      </c>
      <c r="C23312" s="3">
        <v>11337.556063</v>
      </c>
      <c r="D23312" s="2"/>
    </row>
    <row r="23313" spans="1:4" x14ac:dyDescent="0.25">
      <c r="A23313" s="2">
        <v>540</v>
      </c>
      <c r="B23313">
        <v>25755</v>
      </c>
      <c r="C23313" s="3">
        <v>14326.1402</v>
      </c>
      <c r="D23313" s="2"/>
    </row>
    <row r="23314" spans="1:4" x14ac:dyDescent="0.25">
      <c r="A23314" s="2">
        <v>540</v>
      </c>
      <c r="B23314">
        <v>25756</v>
      </c>
      <c r="C23314" s="3">
        <v>15476.018362000001</v>
      </c>
      <c r="D23314" s="2"/>
    </row>
    <row r="23315" spans="1:4" x14ac:dyDescent="0.25">
      <c r="A23315" s="2">
        <v>540</v>
      </c>
      <c r="B23315">
        <v>25757</v>
      </c>
      <c r="C23315" s="3">
        <v>20547.792680333001</v>
      </c>
      <c r="D23315" s="2"/>
    </row>
    <row r="23316" spans="1:4" x14ac:dyDescent="0.25">
      <c r="A23316" s="2">
        <v>540</v>
      </c>
      <c r="B23316">
        <v>25758</v>
      </c>
      <c r="C23316" s="3">
        <v>5030.1668790000003</v>
      </c>
      <c r="D23316" s="2"/>
    </row>
    <row r="23317" spans="1:4" x14ac:dyDescent="0.25">
      <c r="A23317" s="2">
        <v>540</v>
      </c>
      <c r="B23317">
        <v>25760</v>
      </c>
      <c r="C23317" s="3">
        <v>1771.9730830000001</v>
      </c>
      <c r="D23317" s="2"/>
    </row>
    <row r="23318" spans="1:4" x14ac:dyDescent="0.25">
      <c r="A23318" s="2">
        <v>540</v>
      </c>
      <c r="B23318">
        <v>25761</v>
      </c>
      <c r="C23318" s="3">
        <v>1431.8322089999999</v>
      </c>
      <c r="D23318" s="2"/>
    </row>
    <row r="23319" spans="1:4" x14ac:dyDescent="0.25">
      <c r="A23319" s="2">
        <v>540</v>
      </c>
      <c r="B23319">
        <v>25773</v>
      </c>
      <c r="C23319" s="3">
        <v>16202.785642999999</v>
      </c>
      <c r="D23319" s="2"/>
    </row>
    <row r="23320" spans="1:4" x14ac:dyDescent="0.25">
      <c r="A23320" s="2">
        <v>540</v>
      </c>
      <c r="B23320">
        <v>25778</v>
      </c>
      <c r="C23320" s="3">
        <v>39292.349404000001</v>
      </c>
      <c r="D23320" s="2"/>
    </row>
    <row r="23321" spans="1:4" x14ac:dyDescent="0.25">
      <c r="A23321" s="2">
        <v>540</v>
      </c>
      <c r="B23321">
        <v>25779</v>
      </c>
      <c r="C23321" s="3">
        <v>665.52375700000005</v>
      </c>
      <c r="D23321" s="2"/>
    </row>
    <row r="23322" spans="1:4" x14ac:dyDescent="0.25">
      <c r="A23322" s="2">
        <v>540</v>
      </c>
      <c r="B23322">
        <v>25781</v>
      </c>
      <c r="C23322" s="3">
        <v>27736.277499</v>
      </c>
      <c r="D23322" s="2"/>
    </row>
    <row r="23323" spans="1:4" x14ac:dyDescent="0.25">
      <c r="A23323" s="2">
        <v>540</v>
      </c>
      <c r="B23323">
        <v>25789</v>
      </c>
      <c r="C23323" s="3">
        <v>1955.499581</v>
      </c>
      <c r="D23323" s="2"/>
    </row>
    <row r="23324" spans="1:4" x14ac:dyDescent="0.25">
      <c r="A23324" s="2">
        <v>540</v>
      </c>
      <c r="B23324">
        <v>25791</v>
      </c>
      <c r="C23324" s="3">
        <v>2486.2521120000001</v>
      </c>
      <c r="D23324" s="2"/>
    </row>
    <row r="23325" spans="1:4" x14ac:dyDescent="0.25">
      <c r="A23325" s="2">
        <v>540</v>
      </c>
      <c r="B23325">
        <v>25792</v>
      </c>
      <c r="C23325" s="3">
        <v>332.30921899999998</v>
      </c>
      <c r="D23325" s="2"/>
    </row>
    <row r="23326" spans="1:4" x14ac:dyDescent="0.25">
      <c r="A23326" s="2">
        <v>540</v>
      </c>
      <c r="B23326">
        <v>25793</v>
      </c>
      <c r="C23326" s="3">
        <v>1153.644446</v>
      </c>
      <c r="D23326" s="2"/>
    </row>
    <row r="23327" spans="1:4" x14ac:dyDescent="0.25">
      <c r="A23327" s="2">
        <v>540</v>
      </c>
      <c r="B23327">
        <v>25795</v>
      </c>
      <c r="C23327" s="3">
        <v>6653.0214660000001</v>
      </c>
      <c r="D23327" s="2"/>
    </row>
    <row r="23328" spans="1:4" x14ac:dyDescent="0.25">
      <c r="A23328" s="2">
        <v>540</v>
      </c>
      <c r="B23328">
        <v>25796</v>
      </c>
      <c r="C23328" s="3">
        <v>33.790587000000002</v>
      </c>
      <c r="D23328" s="2"/>
    </row>
    <row r="23329" spans="1:4" x14ac:dyDescent="0.25">
      <c r="A23329" s="2">
        <v>540</v>
      </c>
      <c r="B23329">
        <v>25797</v>
      </c>
      <c r="C23329" s="3">
        <v>417.02273200000002</v>
      </c>
      <c r="D23329" s="2"/>
    </row>
    <row r="23330" spans="1:4" x14ac:dyDescent="0.25">
      <c r="A23330" s="2">
        <v>540</v>
      </c>
      <c r="B23330">
        <v>25798</v>
      </c>
      <c r="C23330" s="3">
        <v>14444.311895000001</v>
      </c>
      <c r="D23330" s="2"/>
    </row>
    <row r="23331" spans="1:4" x14ac:dyDescent="0.25">
      <c r="A23331" s="2">
        <v>540</v>
      </c>
      <c r="B23331">
        <v>25800</v>
      </c>
      <c r="C23331" s="3">
        <v>563.99127999999996</v>
      </c>
      <c r="D23331" s="2"/>
    </row>
    <row r="23332" spans="1:4" x14ac:dyDescent="0.25">
      <c r="A23332" s="2">
        <v>540</v>
      </c>
      <c r="B23332">
        <v>25804</v>
      </c>
      <c r="C23332" s="3">
        <v>878.83792200000005</v>
      </c>
      <c r="D23332" s="2"/>
    </row>
    <row r="23333" spans="1:4" x14ac:dyDescent="0.25">
      <c r="A23333" s="2">
        <v>540</v>
      </c>
      <c r="B23333">
        <v>25806</v>
      </c>
      <c r="C23333" s="3">
        <v>13867.051074999999</v>
      </c>
      <c r="D23333" s="2"/>
    </row>
    <row r="23334" spans="1:4" x14ac:dyDescent="0.25">
      <c r="A23334" s="2">
        <v>540</v>
      </c>
      <c r="B23334">
        <v>25826</v>
      </c>
      <c r="C23334" s="3">
        <v>0</v>
      </c>
      <c r="D23334" s="2"/>
    </row>
    <row r="23335" spans="1:4" x14ac:dyDescent="0.25">
      <c r="A23335" s="2">
        <v>540</v>
      </c>
      <c r="B23335">
        <v>25839</v>
      </c>
      <c r="C23335" s="3">
        <v>11565.588088</v>
      </c>
      <c r="D23335" s="2"/>
    </row>
    <row r="23336" spans="1:4" x14ac:dyDescent="0.25">
      <c r="A23336" s="2">
        <v>540</v>
      </c>
      <c r="B23336">
        <v>25841</v>
      </c>
      <c r="C23336" s="3">
        <v>12.647261</v>
      </c>
      <c r="D23336" s="2"/>
    </row>
    <row r="23337" spans="1:4" x14ac:dyDescent="0.25">
      <c r="A23337" s="2">
        <v>540</v>
      </c>
      <c r="B23337">
        <v>25852</v>
      </c>
      <c r="C23337" s="3">
        <v>218.59578400000001</v>
      </c>
      <c r="D23337" s="2"/>
    </row>
    <row r="23338" spans="1:4" x14ac:dyDescent="0.25">
      <c r="A23338" s="2">
        <v>540</v>
      </c>
      <c r="B23338">
        <v>25853</v>
      </c>
      <c r="C23338" s="3">
        <v>38738.116234000001</v>
      </c>
      <c r="D23338" s="2"/>
    </row>
    <row r="23339" spans="1:4" x14ac:dyDescent="0.25">
      <c r="A23339" s="2">
        <v>540</v>
      </c>
      <c r="B23339">
        <v>25855</v>
      </c>
      <c r="C23339" s="3">
        <v>65.092955000000003</v>
      </c>
      <c r="D23339" s="2"/>
    </row>
    <row r="23340" spans="1:4" x14ac:dyDescent="0.25">
      <c r="A23340" s="2">
        <v>540</v>
      </c>
      <c r="B23340">
        <v>25856</v>
      </c>
      <c r="C23340" s="3">
        <v>3652.9016620000002</v>
      </c>
      <c r="D23340" s="2"/>
    </row>
    <row r="23341" spans="1:4" x14ac:dyDescent="0.25">
      <c r="A23341" s="2">
        <v>540</v>
      </c>
      <c r="B23341">
        <v>25857</v>
      </c>
      <c r="C23341" s="3">
        <v>43.507914999999997</v>
      </c>
      <c r="D23341" s="2"/>
    </row>
    <row r="23342" spans="1:4" x14ac:dyDescent="0.25">
      <c r="A23342" s="2">
        <v>540</v>
      </c>
      <c r="B23342">
        <v>25860</v>
      </c>
      <c r="C23342" s="3">
        <v>37669.829888</v>
      </c>
      <c r="D23342" s="2"/>
    </row>
    <row r="23343" spans="1:4" x14ac:dyDescent="0.25">
      <c r="A23343" s="2">
        <v>540</v>
      </c>
      <c r="B23343">
        <v>25861</v>
      </c>
      <c r="C23343" s="3">
        <v>20024.734853000002</v>
      </c>
      <c r="D23343" s="2"/>
    </row>
    <row r="23344" spans="1:4" x14ac:dyDescent="0.25">
      <c r="A23344" s="2">
        <v>540</v>
      </c>
      <c r="B23344">
        <v>25862</v>
      </c>
      <c r="C23344" s="3">
        <v>12893.118178000001</v>
      </c>
      <c r="D23344" s="2"/>
    </row>
    <row r="23345" spans="1:4" x14ac:dyDescent="0.25">
      <c r="A23345" s="2">
        <v>540</v>
      </c>
      <c r="B23345">
        <v>25864</v>
      </c>
      <c r="C23345" s="3">
        <v>1639.0021839999999</v>
      </c>
      <c r="D23345" s="2"/>
    </row>
    <row r="23346" spans="1:4" x14ac:dyDescent="0.25">
      <c r="A23346" s="2">
        <v>540</v>
      </c>
      <c r="B23346">
        <v>25877</v>
      </c>
      <c r="C23346" s="3">
        <v>29020.283084999999</v>
      </c>
      <c r="D23346" s="2"/>
    </row>
    <row r="23347" spans="1:4" x14ac:dyDescent="0.25">
      <c r="A23347" s="2">
        <v>540</v>
      </c>
      <c r="B23347">
        <v>25878</v>
      </c>
      <c r="C23347" s="3">
        <v>96597.045504333</v>
      </c>
      <c r="D23347" s="2"/>
    </row>
    <row r="23348" spans="1:4" x14ac:dyDescent="0.25">
      <c r="A23348" s="2">
        <v>540</v>
      </c>
      <c r="B23348">
        <v>25879</v>
      </c>
      <c r="C23348" s="3">
        <v>96923.698745332993</v>
      </c>
      <c r="D23348" s="2"/>
    </row>
    <row r="23349" spans="1:4" x14ac:dyDescent="0.25">
      <c r="A23349" s="2">
        <v>540</v>
      </c>
      <c r="B23349">
        <v>25880</v>
      </c>
      <c r="C23349" s="3">
        <v>19345.814291333001</v>
      </c>
      <c r="D23349" s="2"/>
    </row>
    <row r="23350" spans="1:4" x14ac:dyDescent="0.25">
      <c r="A23350" s="2">
        <v>540</v>
      </c>
      <c r="B23350">
        <v>25884</v>
      </c>
      <c r="C23350" s="3">
        <v>107.183953</v>
      </c>
      <c r="D23350" s="2"/>
    </row>
    <row r="23351" spans="1:4" x14ac:dyDescent="0.25">
      <c r="A23351" s="2">
        <v>540</v>
      </c>
      <c r="B23351">
        <v>25885</v>
      </c>
      <c r="C23351" s="3">
        <v>6.5988020000000001</v>
      </c>
      <c r="D23351" s="2"/>
    </row>
    <row r="23352" spans="1:4" x14ac:dyDescent="0.25">
      <c r="A23352" s="2">
        <v>540</v>
      </c>
      <c r="B23352">
        <v>25899</v>
      </c>
      <c r="C23352" s="3">
        <v>1920.7215739999999</v>
      </c>
      <c r="D23352" s="2"/>
    </row>
    <row r="23353" spans="1:4" x14ac:dyDescent="0.25">
      <c r="A23353" s="2">
        <v>540</v>
      </c>
      <c r="B23353">
        <v>25903</v>
      </c>
      <c r="C23353" s="3">
        <v>2652.1815459999998</v>
      </c>
      <c r="D23353" s="2"/>
    </row>
    <row r="23354" spans="1:4" x14ac:dyDescent="0.25">
      <c r="A23354" s="2">
        <v>540</v>
      </c>
      <c r="B23354">
        <v>25904</v>
      </c>
      <c r="C23354" s="3">
        <v>15224.517239000001</v>
      </c>
      <c r="D23354" s="2"/>
    </row>
    <row r="23355" spans="1:4" x14ac:dyDescent="0.25">
      <c r="A23355" s="2">
        <v>540</v>
      </c>
      <c r="B23355">
        <v>25908</v>
      </c>
      <c r="C23355" s="3">
        <v>10744.247230999999</v>
      </c>
      <c r="D23355" s="2"/>
    </row>
    <row r="23356" spans="1:4" x14ac:dyDescent="0.25">
      <c r="A23356" s="2">
        <v>540</v>
      </c>
      <c r="B23356">
        <v>25909</v>
      </c>
      <c r="C23356" s="3">
        <v>15.33531</v>
      </c>
      <c r="D23356" s="2"/>
    </row>
    <row r="23357" spans="1:4" x14ac:dyDescent="0.25">
      <c r="A23357" s="2">
        <v>540</v>
      </c>
      <c r="B23357">
        <v>25911</v>
      </c>
      <c r="C23357" s="3">
        <v>19422.035339333001</v>
      </c>
      <c r="D23357" s="2"/>
    </row>
    <row r="23358" spans="1:4" x14ac:dyDescent="0.25">
      <c r="A23358" s="2">
        <v>540</v>
      </c>
      <c r="B23358">
        <v>25912</v>
      </c>
      <c r="C23358" s="3">
        <v>108.556747</v>
      </c>
      <c r="D23358" s="2"/>
    </row>
    <row r="23359" spans="1:4" x14ac:dyDescent="0.25">
      <c r="A23359" s="2">
        <v>540</v>
      </c>
      <c r="B23359">
        <v>25925</v>
      </c>
      <c r="C23359" s="3">
        <v>3225.5022130000002</v>
      </c>
      <c r="D23359" s="2"/>
    </row>
    <row r="23360" spans="1:4" x14ac:dyDescent="0.25">
      <c r="A23360" s="2">
        <v>540</v>
      </c>
      <c r="B23360">
        <v>25926</v>
      </c>
      <c r="C23360" s="3">
        <v>21392.578481</v>
      </c>
      <c r="D23360" s="2"/>
    </row>
    <row r="23361" spans="1:4" x14ac:dyDescent="0.25">
      <c r="A23361" s="2">
        <v>540</v>
      </c>
      <c r="B23361">
        <v>25938</v>
      </c>
      <c r="C23361" s="3">
        <v>65149.655727999998</v>
      </c>
      <c r="D23361" s="2"/>
    </row>
    <row r="23362" spans="1:4" x14ac:dyDescent="0.25">
      <c r="A23362" s="2">
        <v>540</v>
      </c>
      <c r="B23362">
        <v>25944</v>
      </c>
      <c r="C23362" s="3">
        <v>10933.972506</v>
      </c>
      <c r="D23362" s="2"/>
    </row>
    <row r="23363" spans="1:4" x14ac:dyDescent="0.25">
      <c r="A23363" s="2">
        <v>540</v>
      </c>
      <c r="B23363">
        <v>25954</v>
      </c>
      <c r="C23363" s="3">
        <v>3064.9619339999999</v>
      </c>
      <c r="D23363" s="2"/>
    </row>
    <row r="23364" spans="1:4" x14ac:dyDescent="0.25">
      <c r="A23364" s="2">
        <v>540</v>
      </c>
      <c r="B23364">
        <v>25956</v>
      </c>
      <c r="C23364" s="3">
        <v>2650.5654720000002</v>
      </c>
      <c r="D23364" s="2"/>
    </row>
    <row r="23365" spans="1:4" x14ac:dyDescent="0.25">
      <c r="A23365" s="2">
        <v>540</v>
      </c>
      <c r="B23365">
        <v>25957</v>
      </c>
      <c r="C23365" s="3">
        <v>5168.4924840000003</v>
      </c>
      <c r="D23365" s="2"/>
    </row>
    <row r="23366" spans="1:4" x14ac:dyDescent="0.25">
      <c r="A23366" s="2">
        <v>540</v>
      </c>
      <c r="B23366">
        <v>25958</v>
      </c>
      <c r="C23366" s="3">
        <v>4253.6040839999996</v>
      </c>
      <c r="D23366" s="2"/>
    </row>
    <row r="23367" spans="1:4" x14ac:dyDescent="0.25">
      <c r="A23367" s="2">
        <v>540</v>
      </c>
      <c r="B23367">
        <v>25960</v>
      </c>
      <c r="C23367" s="3">
        <v>9892.4392499999994</v>
      </c>
      <c r="D23367" s="2"/>
    </row>
    <row r="23368" spans="1:4" x14ac:dyDescent="0.25">
      <c r="A23368" s="2">
        <v>540</v>
      </c>
      <c r="B23368">
        <v>25961</v>
      </c>
      <c r="C23368" s="3">
        <v>6351.6558830000004</v>
      </c>
      <c r="D23368" s="2"/>
    </row>
    <row r="23369" spans="1:4" x14ac:dyDescent="0.25">
      <c r="A23369" s="2">
        <v>540</v>
      </c>
      <c r="B23369">
        <v>25962</v>
      </c>
      <c r="C23369" s="3">
        <v>22127.621373000002</v>
      </c>
      <c r="D23369" s="2"/>
    </row>
    <row r="23370" spans="1:4" x14ac:dyDescent="0.25">
      <c r="A23370" s="2">
        <v>540</v>
      </c>
      <c r="B23370">
        <v>25964</v>
      </c>
      <c r="C23370" s="3">
        <v>11633.2683</v>
      </c>
      <c r="D23370" s="2"/>
    </row>
    <row r="23371" spans="1:4" x14ac:dyDescent="0.25">
      <c r="A23371" s="2">
        <v>540</v>
      </c>
      <c r="B23371">
        <v>25965</v>
      </c>
      <c r="C23371" s="3">
        <v>5141.6300626660004</v>
      </c>
      <c r="D23371" s="2"/>
    </row>
    <row r="23372" spans="1:4" x14ac:dyDescent="0.25">
      <c r="A23372" s="2">
        <v>540</v>
      </c>
      <c r="B23372">
        <v>25966</v>
      </c>
      <c r="C23372" s="3">
        <v>17055.642394999999</v>
      </c>
      <c r="D23372" s="2"/>
    </row>
    <row r="23373" spans="1:4" x14ac:dyDescent="0.25">
      <c r="A23373" s="2">
        <v>540</v>
      </c>
      <c r="B23373">
        <v>25967</v>
      </c>
      <c r="C23373" s="3">
        <v>1099.249906</v>
      </c>
      <c r="D23373" s="2"/>
    </row>
    <row r="23374" spans="1:4" x14ac:dyDescent="0.25">
      <c r="A23374" s="2">
        <v>540</v>
      </c>
      <c r="B23374">
        <v>25969</v>
      </c>
      <c r="C23374" s="3">
        <v>3640.4776350000002</v>
      </c>
      <c r="D23374" s="2"/>
    </row>
    <row r="23375" spans="1:4" x14ac:dyDescent="0.25">
      <c r="A23375" s="2">
        <v>540</v>
      </c>
      <c r="B23375">
        <v>25970</v>
      </c>
      <c r="C23375" s="3">
        <v>1154.157547</v>
      </c>
      <c r="D23375" s="2"/>
    </row>
    <row r="23376" spans="1:4" x14ac:dyDescent="0.25">
      <c r="A23376" s="2">
        <v>540</v>
      </c>
      <c r="B23376">
        <v>25973</v>
      </c>
      <c r="C23376" s="3">
        <v>1800.6911909999999</v>
      </c>
      <c r="D23376" s="2"/>
    </row>
    <row r="23377" spans="1:4" x14ac:dyDescent="0.25">
      <c r="A23377" s="2">
        <v>540</v>
      </c>
      <c r="B23377">
        <v>25974</v>
      </c>
      <c r="C23377" s="3">
        <v>94.350256999999999</v>
      </c>
      <c r="D23377" s="2"/>
    </row>
    <row r="23378" spans="1:4" x14ac:dyDescent="0.25">
      <c r="A23378" s="2">
        <v>540</v>
      </c>
      <c r="B23378">
        <v>25975</v>
      </c>
      <c r="C23378" s="3">
        <v>26148.794955000001</v>
      </c>
      <c r="D23378" s="2"/>
    </row>
    <row r="23379" spans="1:4" x14ac:dyDescent="0.25">
      <c r="A23379" s="2">
        <v>540</v>
      </c>
      <c r="B23379">
        <v>25981</v>
      </c>
      <c r="C23379" s="3">
        <v>29126.232943999999</v>
      </c>
      <c r="D23379" s="2"/>
    </row>
    <row r="23380" spans="1:4" x14ac:dyDescent="0.25">
      <c r="A23380" s="2">
        <v>540</v>
      </c>
      <c r="B23380">
        <v>25984</v>
      </c>
      <c r="C23380" s="3">
        <v>26148.794955000001</v>
      </c>
      <c r="D23380" s="2"/>
    </row>
    <row r="23381" spans="1:4" x14ac:dyDescent="0.25">
      <c r="A23381" s="2">
        <v>540</v>
      </c>
      <c r="B23381">
        <v>25987</v>
      </c>
      <c r="C23381" s="3">
        <v>3080.5370680000001</v>
      </c>
      <c r="D23381" s="2"/>
    </row>
    <row r="23382" spans="1:4" x14ac:dyDescent="0.25">
      <c r="A23382" s="2">
        <v>540</v>
      </c>
      <c r="B23382">
        <v>25988</v>
      </c>
      <c r="C23382" s="3">
        <v>1676.0392999999999</v>
      </c>
      <c r="D23382" s="2"/>
    </row>
    <row r="23383" spans="1:4" x14ac:dyDescent="0.25">
      <c r="A23383" s="2">
        <v>540</v>
      </c>
      <c r="B23383">
        <v>25991</v>
      </c>
      <c r="C23383" s="3">
        <v>751.26737000000003</v>
      </c>
      <c r="D23383" s="2"/>
    </row>
    <row r="23384" spans="1:4" x14ac:dyDescent="0.25">
      <c r="A23384" s="2">
        <v>540</v>
      </c>
      <c r="B23384">
        <v>25994</v>
      </c>
      <c r="C23384" s="3">
        <v>836.47949100000005</v>
      </c>
      <c r="D23384" s="2"/>
    </row>
    <row r="23385" spans="1:4" x14ac:dyDescent="0.25">
      <c r="A23385" s="2">
        <v>540</v>
      </c>
      <c r="B23385">
        <v>25997</v>
      </c>
      <c r="C23385" s="3">
        <v>4198.4006909999998</v>
      </c>
      <c r="D23385" s="2"/>
    </row>
    <row r="23386" spans="1:4" x14ac:dyDescent="0.25">
      <c r="A23386" s="2">
        <v>540</v>
      </c>
      <c r="B23386">
        <v>25998</v>
      </c>
      <c r="C23386" s="3">
        <v>2397.9501519999999</v>
      </c>
      <c r="D23386" s="2"/>
    </row>
    <row r="23387" spans="1:4" x14ac:dyDescent="0.25">
      <c r="A23387" s="2">
        <v>540</v>
      </c>
      <c r="B23387">
        <v>25999</v>
      </c>
      <c r="C23387" s="3">
        <v>2156.1202010000002</v>
      </c>
      <c r="D23387" s="2"/>
    </row>
    <row r="23388" spans="1:4" x14ac:dyDescent="0.25">
      <c r="A23388" s="2">
        <v>540</v>
      </c>
      <c r="B23388">
        <v>26000</v>
      </c>
      <c r="C23388" s="3">
        <v>2762.7727730000001</v>
      </c>
      <c r="D23388" s="2"/>
    </row>
    <row r="23389" spans="1:4" x14ac:dyDescent="0.25">
      <c r="A23389" s="2">
        <v>540</v>
      </c>
      <c r="B23389">
        <v>26001</v>
      </c>
      <c r="C23389" s="3">
        <v>4381.5370720000001</v>
      </c>
      <c r="D23389" s="2"/>
    </row>
    <row r="23390" spans="1:4" x14ac:dyDescent="0.25">
      <c r="A23390" s="2">
        <v>540</v>
      </c>
      <c r="B23390">
        <v>26002</v>
      </c>
      <c r="C23390" s="3">
        <v>8272.5990679999995</v>
      </c>
      <c r="D23390" s="2"/>
    </row>
    <row r="23391" spans="1:4" x14ac:dyDescent="0.25">
      <c r="A23391" s="2">
        <v>540</v>
      </c>
      <c r="B23391">
        <v>26003</v>
      </c>
      <c r="C23391" s="3">
        <v>21458.988194000001</v>
      </c>
      <c r="D23391" s="2"/>
    </row>
    <row r="23392" spans="1:4" x14ac:dyDescent="0.25">
      <c r="A23392" s="2">
        <v>540</v>
      </c>
      <c r="B23392">
        <v>26005</v>
      </c>
      <c r="C23392" s="3">
        <v>540.60491999999999</v>
      </c>
      <c r="D23392" s="2"/>
    </row>
    <row r="23393" spans="1:4" x14ac:dyDescent="0.25">
      <c r="A23393" s="2">
        <v>540</v>
      </c>
      <c r="B23393">
        <v>26006</v>
      </c>
      <c r="C23393" s="3">
        <v>3514.0837419999998</v>
      </c>
      <c r="D23393" s="2"/>
    </row>
    <row r="23394" spans="1:4" x14ac:dyDescent="0.25">
      <c r="A23394" s="2">
        <v>540</v>
      </c>
      <c r="B23394">
        <v>26008</v>
      </c>
      <c r="C23394" s="3">
        <v>3404.5320879999999</v>
      </c>
      <c r="D23394" s="2"/>
    </row>
    <row r="23395" spans="1:4" x14ac:dyDescent="0.25">
      <c r="A23395" s="2">
        <v>540</v>
      </c>
      <c r="B23395">
        <v>26009</v>
      </c>
      <c r="C23395" s="3">
        <v>1476.7641960000001</v>
      </c>
      <c r="D23395" s="2"/>
    </row>
    <row r="23396" spans="1:4" x14ac:dyDescent="0.25">
      <c r="A23396" s="2">
        <v>540</v>
      </c>
      <c r="B23396">
        <v>26010</v>
      </c>
      <c r="C23396" s="3">
        <v>887.94381199999998</v>
      </c>
      <c r="D23396" s="2"/>
    </row>
    <row r="23397" spans="1:4" x14ac:dyDescent="0.25">
      <c r="A23397" s="2">
        <v>540</v>
      </c>
      <c r="B23397">
        <v>26013</v>
      </c>
      <c r="C23397" s="3">
        <v>5590.615358</v>
      </c>
      <c r="D23397" s="2"/>
    </row>
    <row r="23398" spans="1:4" x14ac:dyDescent="0.25">
      <c r="A23398" s="2">
        <v>540</v>
      </c>
      <c r="B23398">
        <v>26014</v>
      </c>
      <c r="C23398" s="3">
        <v>95099.990095999994</v>
      </c>
      <c r="D23398" s="2"/>
    </row>
    <row r="23399" spans="1:4" x14ac:dyDescent="0.25">
      <c r="A23399" s="2">
        <v>540</v>
      </c>
      <c r="B23399">
        <v>26016</v>
      </c>
      <c r="C23399" s="3">
        <v>1383.1089910000001</v>
      </c>
      <c r="D23399" s="2"/>
    </row>
    <row r="23400" spans="1:4" x14ac:dyDescent="0.25">
      <c r="A23400" s="2">
        <v>540</v>
      </c>
      <c r="B23400">
        <v>26017</v>
      </c>
      <c r="C23400" s="3">
        <v>100495.375669</v>
      </c>
      <c r="D23400" s="2"/>
    </row>
    <row r="23401" spans="1:4" x14ac:dyDescent="0.25">
      <c r="A23401" s="2">
        <v>540</v>
      </c>
      <c r="B23401">
        <v>26018</v>
      </c>
      <c r="C23401" s="3">
        <v>2949.9422220000001</v>
      </c>
      <c r="D23401" s="2"/>
    </row>
    <row r="23402" spans="1:4" x14ac:dyDescent="0.25">
      <c r="A23402" s="2">
        <v>540</v>
      </c>
      <c r="B23402">
        <v>26025</v>
      </c>
      <c r="C23402" s="3">
        <v>1247.2611879999999</v>
      </c>
      <c r="D23402" s="2"/>
    </row>
    <row r="23403" spans="1:4" x14ac:dyDescent="0.25">
      <c r="A23403" s="2">
        <v>540</v>
      </c>
      <c r="B23403">
        <v>26027</v>
      </c>
      <c r="C23403" s="3">
        <v>303.04451999999998</v>
      </c>
      <c r="D23403" s="2"/>
    </row>
    <row r="23404" spans="1:4" x14ac:dyDescent="0.25">
      <c r="A23404" s="2">
        <v>540</v>
      </c>
      <c r="B23404">
        <v>26031</v>
      </c>
      <c r="C23404" s="3">
        <v>195.435157</v>
      </c>
      <c r="D23404" s="2"/>
    </row>
    <row r="23405" spans="1:4" x14ac:dyDescent="0.25">
      <c r="A23405" s="2">
        <v>540</v>
      </c>
      <c r="B23405">
        <v>26032</v>
      </c>
      <c r="C23405" s="3">
        <v>1714.5739610000001</v>
      </c>
      <c r="D23405" s="2"/>
    </row>
    <row r="23406" spans="1:4" x14ac:dyDescent="0.25">
      <c r="A23406" s="2">
        <v>540</v>
      </c>
      <c r="B23406">
        <v>26033</v>
      </c>
      <c r="C23406" s="3">
        <v>617.146702</v>
      </c>
      <c r="D23406" s="2"/>
    </row>
    <row r="23407" spans="1:4" x14ac:dyDescent="0.25">
      <c r="A23407" s="2">
        <v>540</v>
      </c>
      <c r="B23407">
        <v>26035</v>
      </c>
      <c r="C23407" s="3">
        <v>1391.1266949999999</v>
      </c>
      <c r="D23407" s="2"/>
    </row>
    <row r="23408" spans="1:4" x14ac:dyDescent="0.25">
      <c r="A23408" s="2">
        <v>540</v>
      </c>
      <c r="B23408">
        <v>26036</v>
      </c>
      <c r="C23408" s="3">
        <v>9150.8001719999993</v>
      </c>
      <c r="D23408" s="2"/>
    </row>
    <row r="23409" spans="1:4" x14ac:dyDescent="0.25">
      <c r="A23409" s="2">
        <v>540</v>
      </c>
      <c r="B23409">
        <v>26037</v>
      </c>
      <c r="C23409" s="3">
        <v>248.953159</v>
      </c>
      <c r="D23409" s="2"/>
    </row>
    <row r="23410" spans="1:4" x14ac:dyDescent="0.25">
      <c r="A23410" s="2">
        <v>540</v>
      </c>
      <c r="B23410">
        <v>26038</v>
      </c>
      <c r="C23410" s="3">
        <v>10718.31648</v>
      </c>
      <c r="D23410" s="2"/>
    </row>
    <row r="23411" spans="1:4" x14ac:dyDescent="0.25">
      <c r="A23411" s="2">
        <v>540</v>
      </c>
      <c r="B23411">
        <v>26039</v>
      </c>
      <c r="C23411" s="3">
        <v>12432.033031000001</v>
      </c>
      <c r="D23411" s="2"/>
    </row>
    <row r="23412" spans="1:4" x14ac:dyDescent="0.25">
      <c r="A23412" s="2">
        <v>540</v>
      </c>
      <c r="B23412">
        <v>26040</v>
      </c>
      <c r="C23412" s="3">
        <v>4192.2376670000003</v>
      </c>
      <c r="D23412" s="2"/>
    </row>
    <row r="23413" spans="1:4" x14ac:dyDescent="0.25">
      <c r="A23413" s="2">
        <v>540</v>
      </c>
      <c r="B23413">
        <v>26041</v>
      </c>
      <c r="C23413" s="3">
        <v>6752.2990609999997</v>
      </c>
      <c r="D23413" s="2"/>
    </row>
    <row r="23414" spans="1:4" x14ac:dyDescent="0.25">
      <c r="A23414" s="2">
        <v>540</v>
      </c>
      <c r="B23414">
        <v>26043</v>
      </c>
      <c r="C23414" s="3">
        <v>3423.9387510000001</v>
      </c>
      <c r="D23414" s="2"/>
    </row>
    <row r="23415" spans="1:4" x14ac:dyDescent="0.25">
      <c r="A23415" s="2">
        <v>540</v>
      </c>
      <c r="B23415">
        <v>26045</v>
      </c>
      <c r="C23415" s="3">
        <v>1136.118338</v>
      </c>
      <c r="D23415" s="2"/>
    </row>
    <row r="23416" spans="1:4" x14ac:dyDescent="0.25">
      <c r="A23416" s="2">
        <v>540</v>
      </c>
      <c r="B23416">
        <v>26046</v>
      </c>
      <c r="C23416" s="3">
        <v>1676.985167</v>
      </c>
      <c r="D23416" s="2"/>
    </row>
    <row r="23417" spans="1:4" x14ac:dyDescent="0.25">
      <c r="A23417" s="2">
        <v>540</v>
      </c>
      <c r="B23417">
        <v>26047</v>
      </c>
      <c r="C23417" s="3">
        <v>33.268911000000003</v>
      </c>
      <c r="D23417" s="2"/>
    </row>
    <row r="23418" spans="1:4" x14ac:dyDescent="0.25">
      <c r="A23418" s="2">
        <v>540</v>
      </c>
      <c r="B23418">
        <v>26048</v>
      </c>
      <c r="C23418" s="3">
        <v>0</v>
      </c>
      <c r="D23418" s="2"/>
    </row>
    <row r="23419" spans="1:4" x14ac:dyDescent="0.25">
      <c r="A23419" s="2">
        <v>540</v>
      </c>
      <c r="B23419">
        <v>26049</v>
      </c>
      <c r="C23419" s="3">
        <v>4089.9715510000001</v>
      </c>
      <c r="D23419" s="2"/>
    </row>
    <row r="23420" spans="1:4" x14ac:dyDescent="0.25">
      <c r="A23420" s="2">
        <v>540</v>
      </c>
      <c r="B23420">
        <v>26050</v>
      </c>
      <c r="C23420" s="3">
        <v>2083.9950509999999</v>
      </c>
      <c r="D23420" s="2"/>
    </row>
    <row r="23421" spans="1:4" x14ac:dyDescent="0.25">
      <c r="A23421" s="2">
        <v>540</v>
      </c>
      <c r="B23421">
        <v>26051</v>
      </c>
      <c r="C23421" s="3">
        <v>1580.6247229999999</v>
      </c>
      <c r="D23421" s="2"/>
    </row>
    <row r="23422" spans="1:4" x14ac:dyDescent="0.25">
      <c r="A23422" s="2">
        <v>540</v>
      </c>
      <c r="B23422">
        <v>26053</v>
      </c>
      <c r="C23422" s="3">
        <v>4594.2820019999999</v>
      </c>
      <c r="D23422" s="2"/>
    </row>
    <row r="23423" spans="1:4" x14ac:dyDescent="0.25">
      <c r="A23423" s="2">
        <v>540</v>
      </c>
      <c r="B23423">
        <v>26054</v>
      </c>
      <c r="C23423" s="3">
        <v>5720.9015339999996</v>
      </c>
      <c r="D23423" s="2"/>
    </row>
    <row r="23424" spans="1:4" x14ac:dyDescent="0.25">
      <c r="A23424" s="2">
        <v>540</v>
      </c>
      <c r="B23424">
        <v>26055</v>
      </c>
      <c r="C23424" s="3">
        <v>1068.11689</v>
      </c>
      <c r="D23424" s="2"/>
    </row>
    <row r="23425" spans="1:4" x14ac:dyDescent="0.25">
      <c r="A23425" s="2">
        <v>540</v>
      </c>
      <c r="B23425">
        <v>26056</v>
      </c>
      <c r="C23425" s="3">
        <v>1563.4612099999999</v>
      </c>
      <c r="D23425" s="2"/>
    </row>
    <row r="23426" spans="1:4" x14ac:dyDescent="0.25">
      <c r="A23426" s="2">
        <v>540</v>
      </c>
      <c r="B23426">
        <v>26057</v>
      </c>
      <c r="C23426" s="3">
        <v>1492.143869</v>
      </c>
      <c r="D23426" s="2"/>
    </row>
    <row r="23427" spans="1:4" x14ac:dyDescent="0.25">
      <c r="A23427" s="2">
        <v>540</v>
      </c>
      <c r="B23427">
        <v>26058</v>
      </c>
      <c r="C23427" s="3">
        <v>849.58567800000003</v>
      </c>
      <c r="D23427" s="2"/>
    </row>
    <row r="23428" spans="1:4" x14ac:dyDescent="0.25">
      <c r="A23428" s="2">
        <v>540</v>
      </c>
      <c r="B23428">
        <v>26059</v>
      </c>
      <c r="C23428" s="3">
        <v>1962.134855</v>
      </c>
      <c r="D23428" s="2"/>
    </row>
    <row r="23429" spans="1:4" x14ac:dyDescent="0.25">
      <c r="A23429" s="2">
        <v>540</v>
      </c>
      <c r="B23429">
        <v>26060</v>
      </c>
      <c r="C23429" s="3">
        <v>2457.154419</v>
      </c>
      <c r="D23429" s="2"/>
    </row>
    <row r="23430" spans="1:4" x14ac:dyDescent="0.25">
      <c r="A23430" s="2">
        <v>540</v>
      </c>
      <c r="B23430">
        <v>26061</v>
      </c>
      <c r="C23430" s="3">
        <v>3157.7768000000001</v>
      </c>
      <c r="D23430" s="2"/>
    </row>
    <row r="23431" spans="1:4" x14ac:dyDescent="0.25">
      <c r="A23431" s="2">
        <v>540</v>
      </c>
      <c r="B23431">
        <v>26062</v>
      </c>
      <c r="C23431" s="3">
        <v>2372.9066830000002</v>
      </c>
      <c r="D23431" s="2"/>
    </row>
    <row r="23432" spans="1:4" x14ac:dyDescent="0.25">
      <c r="A23432" s="2">
        <v>540</v>
      </c>
      <c r="B23432">
        <v>26063</v>
      </c>
      <c r="C23432" s="3">
        <v>1856.333476</v>
      </c>
      <c r="D23432" s="2"/>
    </row>
    <row r="23433" spans="1:4" x14ac:dyDescent="0.25">
      <c r="A23433" s="2">
        <v>540</v>
      </c>
      <c r="B23433">
        <v>26064</v>
      </c>
      <c r="C23433" s="3">
        <v>95099.990095999994</v>
      </c>
      <c r="D23433" s="2"/>
    </row>
    <row r="23434" spans="1:4" x14ac:dyDescent="0.25">
      <c r="A23434" s="2">
        <v>540</v>
      </c>
      <c r="B23434">
        <v>26065</v>
      </c>
      <c r="C23434" s="3">
        <v>100495.375669</v>
      </c>
      <c r="D23434" s="2"/>
    </row>
    <row r="23435" spans="1:4" x14ac:dyDescent="0.25">
      <c r="A23435" s="2">
        <v>540</v>
      </c>
      <c r="B23435">
        <v>26066</v>
      </c>
      <c r="C23435" s="3">
        <v>1672.327053</v>
      </c>
      <c r="D23435" s="2"/>
    </row>
    <row r="23436" spans="1:4" x14ac:dyDescent="0.25">
      <c r="A23436" s="2">
        <v>540</v>
      </c>
      <c r="B23436">
        <v>26067</v>
      </c>
      <c r="C23436" s="3">
        <v>237.050614</v>
      </c>
      <c r="D23436" s="2"/>
    </row>
    <row r="23437" spans="1:4" x14ac:dyDescent="0.25">
      <c r="A23437" s="2">
        <v>540</v>
      </c>
      <c r="B23437">
        <v>26068</v>
      </c>
      <c r="C23437" s="3">
        <v>106.66363200000001</v>
      </c>
      <c r="D23437" s="2"/>
    </row>
    <row r="23438" spans="1:4" x14ac:dyDescent="0.25">
      <c r="A23438" s="2">
        <v>540</v>
      </c>
      <c r="B23438">
        <v>26069</v>
      </c>
      <c r="C23438" s="3">
        <v>5794.0663569999997</v>
      </c>
      <c r="D23438" s="2"/>
    </row>
    <row r="23439" spans="1:4" x14ac:dyDescent="0.25">
      <c r="A23439" s="2">
        <v>540</v>
      </c>
      <c r="B23439">
        <v>26070</v>
      </c>
      <c r="C23439" s="3">
        <v>2807.1614260000001</v>
      </c>
      <c r="D23439" s="2"/>
    </row>
    <row r="23440" spans="1:4" x14ac:dyDescent="0.25">
      <c r="A23440" s="2">
        <v>540</v>
      </c>
      <c r="B23440">
        <v>26072</v>
      </c>
      <c r="C23440" s="3">
        <v>1246.4865569999999</v>
      </c>
      <c r="D23440" s="2"/>
    </row>
    <row r="23441" spans="1:4" x14ac:dyDescent="0.25">
      <c r="A23441" s="2">
        <v>540</v>
      </c>
      <c r="B23441">
        <v>26074</v>
      </c>
      <c r="C23441" s="3">
        <v>184.96083999999999</v>
      </c>
      <c r="D23441" s="2"/>
    </row>
    <row r="23442" spans="1:4" x14ac:dyDescent="0.25">
      <c r="A23442" s="2">
        <v>540</v>
      </c>
      <c r="B23442">
        <v>26075</v>
      </c>
      <c r="C23442" s="3">
        <v>2091.5855839999999</v>
      </c>
      <c r="D23442" s="2"/>
    </row>
    <row r="23443" spans="1:4" x14ac:dyDescent="0.25">
      <c r="A23443" s="2">
        <v>540</v>
      </c>
      <c r="B23443">
        <v>26077</v>
      </c>
      <c r="C23443" s="3">
        <v>978.85665400000005</v>
      </c>
      <c r="D23443" s="2"/>
    </row>
    <row r="23444" spans="1:4" x14ac:dyDescent="0.25">
      <c r="A23444" s="2">
        <v>540</v>
      </c>
      <c r="B23444">
        <v>26082</v>
      </c>
      <c r="C23444" s="3">
        <v>240.543631</v>
      </c>
      <c r="D23444" s="2"/>
    </row>
    <row r="23445" spans="1:4" x14ac:dyDescent="0.25">
      <c r="A23445" s="2">
        <v>540</v>
      </c>
      <c r="B23445">
        <v>26083</v>
      </c>
      <c r="C23445" s="3">
        <v>5835.4204630000004</v>
      </c>
      <c r="D23445" s="2"/>
    </row>
    <row r="23446" spans="1:4" x14ac:dyDescent="0.25">
      <c r="A23446" s="2">
        <v>540</v>
      </c>
      <c r="B23446">
        <v>26088</v>
      </c>
      <c r="C23446" s="3">
        <v>279.32435199999998</v>
      </c>
      <c r="D23446" s="2"/>
    </row>
    <row r="23447" spans="1:4" x14ac:dyDescent="0.25">
      <c r="A23447" s="2">
        <v>540</v>
      </c>
      <c r="B23447">
        <v>26089</v>
      </c>
      <c r="C23447" s="3">
        <v>0</v>
      </c>
      <c r="D23447" s="2"/>
    </row>
    <row r="23448" spans="1:4" x14ac:dyDescent="0.25">
      <c r="A23448" s="2">
        <v>540</v>
      </c>
      <c r="B23448">
        <v>26090</v>
      </c>
      <c r="C23448" s="3">
        <v>2006.6194069999999</v>
      </c>
      <c r="D23448" s="2"/>
    </row>
    <row r="23449" spans="1:4" x14ac:dyDescent="0.25">
      <c r="A23449" s="2">
        <v>540</v>
      </c>
      <c r="B23449">
        <v>26091</v>
      </c>
      <c r="C23449" s="3">
        <v>1275.691045</v>
      </c>
      <c r="D23449" s="2"/>
    </row>
    <row r="23450" spans="1:4" x14ac:dyDescent="0.25">
      <c r="A23450" s="2">
        <v>540</v>
      </c>
      <c r="B23450">
        <v>26092</v>
      </c>
      <c r="C23450" s="3">
        <v>2389.4258840000002</v>
      </c>
      <c r="D23450" s="2"/>
    </row>
    <row r="23451" spans="1:4" x14ac:dyDescent="0.25">
      <c r="A23451" s="2">
        <v>540</v>
      </c>
      <c r="B23451">
        <v>26093</v>
      </c>
      <c r="C23451" s="3">
        <v>819.68269899999996</v>
      </c>
      <c r="D23451" s="2"/>
    </row>
    <row r="23452" spans="1:4" x14ac:dyDescent="0.25">
      <c r="A23452" s="2">
        <v>540</v>
      </c>
      <c r="B23452">
        <v>26094</v>
      </c>
      <c r="C23452" s="3">
        <v>579.81989299999998</v>
      </c>
      <c r="D23452" s="2"/>
    </row>
    <row r="23453" spans="1:4" x14ac:dyDescent="0.25">
      <c r="A23453" s="2">
        <v>540</v>
      </c>
      <c r="B23453">
        <v>26095</v>
      </c>
      <c r="C23453" s="3">
        <v>1789.3433110000001</v>
      </c>
      <c r="D23453" s="2"/>
    </row>
    <row r="23454" spans="1:4" x14ac:dyDescent="0.25">
      <c r="A23454" s="2">
        <v>540</v>
      </c>
      <c r="B23454">
        <v>26096</v>
      </c>
      <c r="C23454" s="3">
        <v>1269.8476209999999</v>
      </c>
      <c r="D23454" s="2"/>
    </row>
    <row r="23455" spans="1:4" x14ac:dyDescent="0.25">
      <c r="A23455" s="2">
        <v>540</v>
      </c>
      <c r="B23455">
        <v>26097</v>
      </c>
      <c r="C23455" s="3">
        <v>2736.264874</v>
      </c>
      <c r="D23455" s="2"/>
    </row>
    <row r="23456" spans="1:4" x14ac:dyDescent="0.25">
      <c r="A23456" s="2">
        <v>540</v>
      </c>
      <c r="B23456">
        <v>26098</v>
      </c>
      <c r="C23456" s="3">
        <v>4954.2119700000003</v>
      </c>
      <c r="D23456" s="2"/>
    </row>
    <row r="23457" spans="1:4" x14ac:dyDescent="0.25">
      <c r="A23457" s="2">
        <v>540</v>
      </c>
      <c r="B23457">
        <v>26099</v>
      </c>
      <c r="C23457" s="3">
        <v>3477.801594</v>
      </c>
      <c r="D23457" s="2"/>
    </row>
    <row r="23458" spans="1:4" x14ac:dyDescent="0.25">
      <c r="A23458" s="2">
        <v>540</v>
      </c>
      <c r="B23458">
        <v>26100</v>
      </c>
      <c r="C23458" s="3">
        <v>5766.7047320000001</v>
      </c>
      <c r="D23458" s="2"/>
    </row>
    <row r="23459" spans="1:4" x14ac:dyDescent="0.25">
      <c r="A23459" s="2">
        <v>540</v>
      </c>
      <c r="B23459">
        <v>26102</v>
      </c>
      <c r="C23459" s="3">
        <v>2129.1137359999998</v>
      </c>
      <c r="D23459" s="2"/>
    </row>
    <row r="23460" spans="1:4" x14ac:dyDescent="0.25">
      <c r="A23460" s="2">
        <v>540</v>
      </c>
      <c r="B23460">
        <v>26103</v>
      </c>
      <c r="C23460" s="3">
        <v>2302.2872990000001</v>
      </c>
      <c r="D23460" s="2"/>
    </row>
    <row r="23461" spans="1:4" x14ac:dyDescent="0.25">
      <c r="A23461" s="2">
        <v>540</v>
      </c>
      <c r="B23461">
        <v>26104</v>
      </c>
      <c r="C23461" s="3">
        <v>0</v>
      </c>
      <c r="D23461" s="2"/>
    </row>
    <row r="23462" spans="1:4" x14ac:dyDescent="0.25">
      <c r="A23462" s="2">
        <v>540</v>
      </c>
      <c r="B23462">
        <v>26106</v>
      </c>
      <c r="C23462" s="3">
        <v>1090.7370960000001</v>
      </c>
      <c r="D23462" s="2"/>
    </row>
    <row r="23463" spans="1:4" x14ac:dyDescent="0.25">
      <c r="A23463" s="2">
        <v>540</v>
      </c>
      <c r="B23463">
        <v>26107</v>
      </c>
      <c r="C23463" s="3">
        <v>2319.9689039999998</v>
      </c>
      <c r="D23463" s="2"/>
    </row>
    <row r="23464" spans="1:4" x14ac:dyDescent="0.25">
      <c r="A23464" s="2">
        <v>540</v>
      </c>
      <c r="B23464">
        <v>26108</v>
      </c>
      <c r="C23464" s="3">
        <v>279.32899700000002</v>
      </c>
      <c r="D23464" s="2"/>
    </row>
    <row r="23465" spans="1:4" x14ac:dyDescent="0.25">
      <c r="A23465" s="2">
        <v>540</v>
      </c>
      <c r="B23465">
        <v>26109</v>
      </c>
      <c r="C23465" s="3">
        <v>702.25731099999996</v>
      </c>
      <c r="D23465" s="2"/>
    </row>
    <row r="23466" spans="1:4" x14ac:dyDescent="0.25">
      <c r="A23466" s="2">
        <v>540</v>
      </c>
      <c r="B23466">
        <v>26110</v>
      </c>
      <c r="C23466" s="3">
        <v>1561.5115450000001</v>
      </c>
      <c r="D23466" s="2"/>
    </row>
    <row r="23467" spans="1:4" x14ac:dyDescent="0.25">
      <c r="A23467" s="2">
        <v>540</v>
      </c>
      <c r="B23467">
        <v>26111</v>
      </c>
      <c r="C23467" s="3">
        <v>844.37174200000004</v>
      </c>
      <c r="D23467" s="2"/>
    </row>
    <row r="23468" spans="1:4" x14ac:dyDescent="0.25">
      <c r="A23468" s="2">
        <v>540</v>
      </c>
      <c r="B23468">
        <v>26114</v>
      </c>
      <c r="C23468" s="3">
        <v>15689.963555</v>
      </c>
      <c r="D23468" s="2"/>
    </row>
    <row r="23469" spans="1:4" x14ac:dyDescent="0.25">
      <c r="A23469" s="2">
        <v>540</v>
      </c>
      <c r="B23469">
        <v>26115</v>
      </c>
      <c r="C23469" s="3">
        <v>5659.7318359999999</v>
      </c>
      <c r="D23469" s="2"/>
    </row>
    <row r="23470" spans="1:4" x14ac:dyDescent="0.25">
      <c r="A23470" s="2">
        <v>540</v>
      </c>
      <c r="B23470">
        <v>26116</v>
      </c>
      <c r="C23470" s="3">
        <v>4441.564386</v>
      </c>
      <c r="D23470" s="2"/>
    </row>
    <row r="23471" spans="1:4" x14ac:dyDescent="0.25">
      <c r="A23471" s="2">
        <v>540</v>
      </c>
      <c r="B23471">
        <v>26117</v>
      </c>
      <c r="C23471" s="3">
        <v>11530.208783</v>
      </c>
      <c r="D23471" s="2"/>
    </row>
    <row r="23472" spans="1:4" x14ac:dyDescent="0.25">
      <c r="A23472" s="2">
        <v>540</v>
      </c>
      <c r="B23472">
        <v>26118</v>
      </c>
      <c r="C23472" s="3">
        <v>3659.4549339999999</v>
      </c>
      <c r="D23472" s="2"/>
    </row>
    <row r="23473" spans="1:4" x14ac:dyDescent="0.25">
      <c r="A23473" s="2">
        <v>540</v>
      </c>
      <c r="B23473">
        <v>26119</v>
      </c>
      <c r="C23473" s="3">
        <v>14574.886263</v>
      </c>
      <c r="D23473" s="2"/>
    </row>
    <row r="23474" spans="1:4" x14ac:dyDescent="0.25">
      <c r="A23474" s="2">
        <v>540</v>
      </c>
      <c r="B23474">
        <v>26120</v>
      </c>
      <c r="C23474" s="3">
        <v>1285.3039160000001</v>
      </c>
      <c r="D23474" s="2"/>
    </row>
    <row r="23475" spans="1:4" x14ac:dyDescent="0.25">
      <c r="A23475" s="2">
        <v>540</v>
      </c>
      <c r="B23475">
        <v>26122</v>
      </c>
      <c r="C23475" s="3">
        <v>3734.2654250000001</v>
      </c>
      <c r="D23475" s="2"/>
    </row>
    <row r="23476" spans="1:4" x14ac:dyDescent="0.25">
      <c r="A23476" s="2">
        <v>540</v>
      </c>
      <c r="B23476">
        <v>26123</v>
      </c>
      <c r="C23476" s="3">
        <v>1492.630418</v>
      </c>
      <c r="D23476" s="2"/>
    </row>
    <row r="23477" spans="1:4" x14ac:dyDescent="0.25">
      <c r="A23477" s="2">
        <v>540</v>
      </c>
      <c r="B23477">
        <v>26124</v>
      </c>
      <c r="C23477" s="3">
        <v>773.72293000000002</v>
      </c>
      <c r="D23477" s="2"/>
    </row>
    <row r="23478" spans="1:4" x14ac:dyDescent="0.25">
      <c r="A23478" s="2">
        <v>540</v>
      </c>
      <c r="B23478">
        <v>26125</v>
      </c>
      <c r="C23478" s="3">
        <v>124.60560599999999</v>
      </c>
      <c r="D23478" s="2"/>
    </row>
    <row r="23479" spans="1:4" x14ac:dyDescent="0.25">
      <c r="A23479" s="2">
        <v>540</v>
      </c>
      <c r="B23479">
        <v>26126</v>
      </c>
      <c r="C23479" s="3">
        <v>1307.64579</v>
      </c>
      <c r="D23479" s="2"/>
    </row>
    <row r="23480" spans="1:4" x14ac:dyDescent="0.25">
      <c r="A23480" s="2">
        <v>540</v>
      </c>
      <c r="B23480">
        <v>26127</v>
      </c>
      <c r="C23480" s="3">
        <v>127.886386</v>
      </c>
      <c r="D23480" s="2"/>
    </row>
    <row r="23481" spans="1:4" x14ac:dyDescent="0.25">
      <c r="A23481" s="2">
        <v>540</v>
      </c>
      <c r="B23481">
        <v>26128</v>
      </c>
      <c r="C23481" s="3">
        <v>630.95884599999999</v>
      </c>
      <c r="D23481" s="2"/>
    </row>
    <row r="23482" spans="1:4" x14ac:dyDescent="0.25">
      <c r="A23482" s="2">
        <v>540</v>
      </c>
      <c r="B23482">
        <v>26129</v>
      </c>
      <c r="C23482" s="3">
        <v>495.98488500000002</v>
      </c>
      <c r="D23482" s="2"/>
    </row>
    <row r="23483" spans="1:4" x14ac:dyDescent="0.25">
      <c r="A23483" s="2">
        <v>540</v>
      </c>
      <c r="B23483">
        <v>26130</v>
      </c>
      <c r="C23483" s="3">
        <v>664.69427800000005</v>
      </c>
      <c r="D23483" s="2"/>
    </row>
    <row r="23484" spans="1:4" x14ac:dyDescent="0.25">
      <c r="A23484" s="2">
        <v>540</v>
      </c>
      <c r="B23484">
        <v>26131</v>
      </c>
      <c r="C23484" s="3">
        <v>2534.0400679999998</v>
      </c>
      <c r="D23484" s="2"/>
    </row>
    <row r="23485" spans="1:4" x14ac:dyDescent="0.25">
      <c r="A23485" s="2">
        <v>540</v>
      </c>
      <c r="B23485">
        <v>26132</v>
      </c>
      <c r="C23485" s="3">
        <v>2693.6353610000001</v>
      </c>
      <c r="D23485" s="2"/>
    </row>
    <row r="23486" spans="1:4" x14ac:dyDescent="0.25">
      <c r="A23486" s="2">
        <v>540</v>
      </c>
      <c r="B23486">
        <v>26133</v>
      </c>
      <c r="C23486" s="3">
        <v>2330.5045380000001</v>
      </c>
      <c r="D23486" s="2"/>
    </row>
    <row r="23487" spans="1:4" x14ac:dyDescent="0.25">
      <c r="A23487" s="2">
        <v>540</v>
      </c>
      <c r="B23487">
        <v>26135</v>
      </c>
      <c r="C23487" s="3">
        <v>97.169563999999994</v>
      </c>
      <c r="D23487" s="2"/>
    </row>
    <row r="23488" spans="1:4" x14ac:dyDescent="0.25">
      <c r="A23488" s="2">
        <v>540</v>
      </c>
      <c r="B23488">
        <v>26136</v>
      </c>
      <c r="C23488" s="3">
        <v>5.5537859999999997</v>
      </c>
      <c r="D23488" s="2"/>
    </row>
    <row r="23489" spans="1:4" x14ac:dyDescent="0.25">
      <c r="A23489" s="2">
        <v>540</v>
      </c>
      <c r="B23489">
        <v>26137</v>
      </c>
      <c r="C23489" s="3">
        <v>1306.7248179999999</v>
      </c>
      <c r="D23489" s="2"/>
    </row>
    <row r="23490" spans="1:4" x14ac:dyDescent="0.25">
      <c r="A23490" s="2">
        <v>540</v>
      </c>
      <c r="B23490">
        <v>26138</v>
      </c>
      <c r="C23490" s="3">
        <v>2037.0211469999999</v>
      </c>
      <c r="D23490" s="2"/>
    </row>
    <row r="23491" spans="1:4" x14ac:dyDescent="0.25">
      <c r="A23491" s="2">
        <v>540</v>
      </c>
      <c r="B23491">
        <v>26139</v>
      </c>
      <c r="C23491" s="3">
        <v>2814.560168</v>
      </c>
      <c r="D23491" s="2"/>
    </row>
    <row r="23492" spans="1:4" x14ac:dyDescent="0.25">
      <c r="A23492" s="2">
        <v>540</v>
      </c>
      <c r="B23492">
        <v>26140</v>
      </c>
      <c r="C23492" s="3">
        <v>70.746888999999996</v>
      </c>
      <c r="D23492" s="2"/>
    </row>
    <row r="23493" spans="1:4" x14ac:dyDescent="0.25">
      <c r="A23493" s="2">
        <v>540</v>
      </c>
      <c r="B23493">
        <v>26145</v>
      </c>
      <c r="C23493" s="3">
        <v>15.563473999999999</v>
      </c>
      <c r="D23493" s="2"/>
    </row>
    <row r="23494" spans="1:4" x14ac:dyDescent="0.25">
      <c r="A23494" s="2">
        <v>540</v>
      </c>
      <c r="B23494">
        <v>26151</v>
      </c>
      <c r="C23494" s="3">
        <v>4115.9862819999998</v>
      </c>
      <c r="D23494" s="2"/>
    </row>
    <row r="23495" spans="1:4" x14ac:dyDescent="0.25">
      <c r="A23495" s="2">
        <v>540</v>
      </c>
      <c r="B23495">
        <v>26152</v>
      </c>
      <c r="C23495" s="3">
        <v>6955.7044580000002</v>
      </c>
      <c r="D23495" s="2"/>
    </row>
    <row r="23496" spans="1:4" x14ac:dyDescent="0.25">
      <c r="A23496" s="2">
        <v>540</v>
      </c>
      <c r="B23496">
        <v>26159</v>
      </c>
      <c r="C23496" s="3">
        <v>646.587671</v>
      </c>
      <c r="D23496" s="2"/>
    </row>
    <row r="23497" spans="1:4" x14ac:dyDescent="0.25">
      <c r="A23497" s="2">
        <v>540</v>
      </c>
      <c r="B23497">
        <v>26160</v>
      </c>
      <c r="C23497" s="3">
        <v>2071.4833629999998</v>
      </c>
      <c r="D23497" s="2"/>
    </row>
    <row r="23498" spans="1:4" x14ac:dyDescent="0.25">
      <c r="A23498" s="2">
        <v>540</v>
      </c>
      <c r="B23498">
        <v>26161</v>
      </c>
      <c r="C23498" s="3">
        <v>1505.326967</v>
      </c>
      <c r="D23498" s="2"/>
    </row>
    <row r="23499" spans="1:4" x14ac:dyDescent="0.25">
      <c r="A23499" s="2">
        <v>540</v>
      </c>
      <c r="B23499">
        <v>26163</v>
      </c>
      <c r="C23499" s="3">
        <v>3272.7412180000001</v>
      </c>
      <c r="D23499" s="2"/>
    </row>
    <row r="23500" spans="1:4" x14ac:dyDescent="0.25">
      <c r="A23500" s="2">
        <v>540</v>
      </c>
      <c r="B23500">
        <v>26165</v>
      </c>
      <c r="C23500" s="3">
        <v>540.68748300000004</v>
      </c>
      <c r="D23500" s="2"/>
    </row>
    <row r="23501" spans="1:4" x14ac:dyDescent="0.25">
      <c r="A23501" s="2">
        <v>540</v>
      </c>
      <c r="B23501">
        <v>26166</v>
      </c>
      <c r="C23501" s="3">
        <v>2057.4005860000002</v>
      </c>
      <c r="D23501" s="2"/>
    </row>
    <row r="23502" spans="1:4" x14ac:dyDescent="0.25">
      <c r="A23502" s="2">
        <v>540</v>
      </c>
      <c r="B23502">
        <v>26167</v>
      </c>
      <c r="C23502" s="3">
        <v>1591.3999120000001</v>
      </c>
      <c r="D23502" s="2"/>
    </row>
    <row r="23503" spans="1:4" x14ac:dyDescent="0.25">
      <c r="A23503" s="2">
        <v>540</v>
      </c>
      <c r="B23503">
        <v>26169</v>
      </c>
      <c r="C23503" s="3">
        <v>1326.5124780000001</v>
      </c>
      <c r="D23503" s="2"/>
    </row>
    <row r="23504" spans="1:4" x14ac:dyDescent="0.25">
      <c r="A23504" s="2">
        <v>540</v>
      </c>
      <c r="B23504">
        <v>26170</v>
      </c>
      <c r="C23504" s="3">
        <v>1486.003404</v>
      </c>
      <c r="D23504" s="2"/>
    </row>
    <row r="23505" spans="1:4" x14ac:dyDescent="0.25">
      <c r="A23505" s="2">
        <v>540</v>
      </c>
      <c r="B23505">
        <v>26171</v>
      </c>
      <c r="C23505" s="3">
        <v>201.446169</v>
      </c>
      <c r="D23505" s="2"/>
    </row>
    <row r="23506" spans="1:4" x14ac:dyDescent="0.25">
      <c r="A23506" s="2">
        <v>540</v>
      </c>
      <c r="B23506">
        <v>26173</v>
      </c>
      <c r="C23506" s="3">
        <v>3555.1680620000002</v>
      </c>
      <c r="D23506" s="2"/>
    </row>
    <row r="23507" spans="1:4" x14ac:dyDescent="0.25">
      <c r="A23507" s="2">
        <v>540</v>
      </c>
      <c r="B23507">
        <v>26174</v>
      </c>
      <c r="C23507" s="3">
        <v>3932.8373529999999</v>
      </c>
      <c r="D23507" s="2"/>
    </row>
    <row r="23508" spans="1:4" x14ac:dyDescent="0.25">
      <c r="A23508" s="2">
        <v>540</v>
      </c>
      <c r="B23508">
        <v>26175</v>
      </c>
      <c r="C23508" s="3">
        <v>769.89143200000001</v>
      </c>
      <c r="D23508" s="2"/>
    </row>
    <row r="23509" spans="1:4" x14ac:dyDescent="0.25">
      <c r="A23509" s="2">
        <v>540</v>
      </c>
      <c r="B23509">
        <v>26176</v>
      </c>
      <c r="C23509" s="3">
        <v>1253.7167750000001</v>
      </c>
      <c r="D23509" s="2"/>
    </row>
    <row r="23510" spans="1:4" x14ac:dyDescent="0.25">
      <c r="A23510" s="2">
        <v>540</v>
      </c>
      <c r="B23510">
        <v>26177</v>
      </c>
      <c r="C23510" s="3">
        <v>123.90343</v>
      </c>
      <c r="D23510" s="2"/>
    </row>
    <row r="23511" spans="1:4" x14ac:dyDescent="0.25">
      <c r="A23511" s="2">
        <v>540</v>
      </c>
      <c r="B23511">
        <v>26178</v>
      </c>
      <c r="C23511" s="3">
        <v>7712.4009599999999</v>
      </c>
      <c r="D23511" s="2"/>
    </row>
    <row r="23512" spans="1:4" x14ac:dyDescent="0.25">
      <c r="A23512" s="2">
        <v>540</v>
      </c>
      <c r="B23512">
        <v>26181</v>
      </c>
      <c r="C23512" s="3">
        <v>747.61012300000004</v>
      </c>
      <c r="D23512" s="2"/>
    </row>
    <row r="23513" spans="1:4" x14ac:dyDescent="0.25">
      <c r="A23513" s="2">
        <v>540</v>
      </c>
      <c r="B23513">
        <v>26184</v>
      </c>
      <c r="C23513" s="3">
        <v>495.542258</v>
      </c>
      <c r="D23513" s="2"/>
    </row>
    <row r="23514" spans="1:4" x14ac:dyDescent="0.25">
      <c r="A23514" s="2">
        <v>540</v>
      </c>
      <c r="B23514">
        <v>26185</v>
      </c>
      <c r="C23514" s="3">
        <v>3509.686287</v>
      </c>
      <c r="D23514" s="2"/>
    </row>
    <row r="23515" spans="1:4" x14ac:dyDescent="0.25">
      <c r="A23515" s="2">
        <v>540</v>
      </c>
      <c r="B23515">
        <v>26186</v>
      </c>
      <c r="C23515" s="3">
        <v>2952.9842939999999</v>
      </c>
      <c r="D23515" s="2"/>
    </row>
    <row r="23516" spans="1:4" x14ac:dyDescent="0.25">
      <c r="A23516" s="2">
        <v>540</v>
      </c>
      <c r="B23516">
        <v>26191</v>
      </c>
      <c r="C23516" s="3">
        <v>259.83240899999998</v>
      </c>
      <c r="D23516" s="2"/>
    </row>
    <row r="23517" spans="1:4" x14ac:dyDescent="0.25">
      <c r="A23517" s="2">
        <v>540</v>
      </c>
      <c r="B23517">
        <v>26194</v>
      </c>
      <c r="C23517" s="3">
        <v>6.6268529999999997</v>
      </c>
      <c r="D23517" s="2"/>
    </row>
    <row r="23518" spans="1:4" x14ac:dyDescent="0.25">
      <c r="A23518" s="2">
        <v>540</v>
      </c>
      <c r="B23518">
        <v>26196</v>
      </c>
      <c r="C23518" s="3">
        <v>742.81763999999998</v>
      </c>
      <c r="D23518" s="2"/>
    </row>
    <row r="23519" spans="1:4" x14ac:dyDescent="0.25">
      <c r="A23519" s="2">
        <v>540</v>
      </c>
      <c r="B23519">
        <v>26197</v>
      </c>
      <c r="C23519" s="3">
        <v>2062.9117890000002</v>
      </c>
      <c r="D23519" s="2"/>
    </row>
    <row r="23520" spans="1:4" x14ac:dyDescent="0.25">
      <c r="A23520" s="2">
        <v>540</v>
      </c>
      <c r="B23520">
        <v>26198</v>
      </c>
      <c r="C23520" s="3">
        <v>5161.6414059999997</v>
      </c>
      <c r="D23520" s="2"/>
    </row>
    <row r="23521" spans="1:4" x14ac:dyDescent="0.25">
      <c r="A23521" s="2">
        <v>540</v>
      </c>
      <c r="B23521">
        <v>26199</v>
      </c>
      <c r="C23521" s="3">
        <v>2357.0675540000002</v>
      </c>
      <c r="D23521" s="2"/>
    </row>
    <row r="23522" spans="1:4" x14ac:dyDescent="0.25">
      <c r="A23522" s="2">
        <v>540</v>
      </c>
      <c r="B23522">
        <v>26200</v>
      </c>
      <c r="C23522" s="3">
        <v>560.12344499999995</v>
      </c>
      <c r="D23522" s="2"/>
    </row>
    <row r="23523" spans="1:4" x14ac:dyDescent="0.25">
      <c r="A23523" s="2">
        <v>540</v>
      </c>
      <c r="B23523">
        <v>26201</v>
      </c>
      <c r="C23523" s="3">
        <v>1922.3539989999999</v>
      </c>
      <c r="D23523" s="2"/>
    </row>
    <row r="23524" spans="1:4" x14ac:dyDescent="0.25">
      <c r="A23524" s="2">
        <v>540</v>
      </c>
      <c r="B23524">
        <v>26202</v>
      </c>
      <c r="C23524" s="3">
        <v>2592.8636860000001</v>
      </c>
      <c r="D23524" s="2"/>
    </row>
    <row r="23525" spans="1:4" x14ac:dyDescent="0.25">
      <c r="A23525" s="2">
        <v>540</v>
      </c>
      <c r="B23525">
        <v>26203</v>
      </c>
      <c r="C23525" s="3">
        <v>627.07941900000003</v>
      </c>
      <c r="D23525" s="2"/>
    </row>
    <row r="23526" spans="1:4" x14ac:dyDescent="0.25">
      <c r="A23526" s="2">
        <v>540</v>
      </c>
      <c r="B23526">
        <v>26205</v>
      </c>
      <c r="C23526" s="3">
        <v>372.41317400000003</v>
      </c>
      <c r="D23526" s="2"/>
    </row>
    <row r="23527" spans="1:4" x14ac:dyDescent="0.25">
      <c r="A23527" s="2">
        <v>540</v>
      </c>
      <c r="B23527">
        <v>26206</v>
      </c>
      <c r="C23527" s="3">
        <v>778.39682800000003</v>
      </c>
      <c r="D23527" s="2"/>
    </row>
    <row r="23528" spans="1:4" x14ac:dyDescent="0.25">
      <c r="A23528" s="2">
        <v>540</v>
      </c>
      <c r="B23528">
        <v>26207</v>
      </c>
      <c r="C23528" s="3">
        <v>13076.531734</v>
      </c>
      <c r="D23528" s="2"/>
    </row>
    <row r="23529" spans="1:4" x14ac:dyDescent="0.25">
      <c r="A23529" s="2">
        <v>540</v>
      </c>
      <c r="B23529">
        <v>26208</v>
      </c>
      <c r="C23529" s="3">
        <v>676.236985</v>
      </c>
      <c r="D23529" s="2"/>
    </row>
    <row r="23530" spans="1:4" x14ac:dyDescent="0.25">
      <c r="A23530" s="2">
        <v>540</v>
      </c>
      <c r="B23530">
        <v>26209</v>
      </c>
      <c r="C23530" s="3">
        <v>813.74758599999996</v>
      </c>
      <c r="D23530" s="2"/>
    </row>
    <row r="23531" spans="1:4" x14ac:dyDescent="0.25">
      <c r="A23531" s="2">
        <v>540</v>
      </c>
      <c r="B23531">
        <v>26210</v>
      </c>
      <c r="C23531" s="3">
        <v>520.86419000000001</v>
      </c>
      <c r="D23531" s="2"/>
    </row>
    <row r="23532" spans="1:4" x14ac:dyDescent="0.25">
      <c r="A23532" s="2">
        <v>540</v>
      </c>
      <c r="B23532">
        <v>26211</v>
      </c>
      <c r="C23532" s="3">
        <v>337.90266200000002</v>
      </c>
      <c r="D23532" s="2"/>
    </row>
    <row r="23533" spans="1:4" x14ac:dyDescent="0.25">
      <c r="A23533" s="2">
        <v>540</v>
      </c>
      <c r="B23533">
        <v>26212</v>
      </c>
      <c r="C23533" s="3">
        <v>1097.3064870000001</v>
      </c>
      <c r="D23533" s="2"/>
    </row>
    <row r="23534" spans="1:4" x14ac:dyDescent="0.25">
      <c r="A23534" s="2">
        <v>540</v>
      </c>
      <c r="B23534">
        <v>26215</v>
      </c>
      <c r="C23534" s="3">
        <v>1554.5988379999999</v>
      </c>
      <c r="D23534" s="2"/>
    </row>
    <row r="23535" spans="1:4" x14ac:dyDescent="0.25">
      <c r="A23535" s="2">
        <v>540</v>
      </c>
      <c r="B23535">
        <v>26216</v>
      </c>
      <c r="C23535" s="3">
        <v>8347.5023490000003</v>
      </c>
      <c r="D23535" s="2"/>
    </row>
    <row r="23536" spans="1:4" x14ac:dyDescent="0.25">
      <c r="A23536" s="2">
        <v>540</v>
      </c>
      <c r="B23536">
        <v>26217</v>
      </c>
      <c r="C23536" s="3">
        <v>977.38818500000002</v>
      </c>
      <c r="D23536" s="2"/>
    </row>
    <row r="23537" spans="1:4" x14ac:dyDescent="0.25">
      <c r="A23537" s="2">
        <v>540</v>
      </c>
      <c r="B23537">
        <v>26218</v>
      </c>
      <c r="C23537" s="3">
        <v>466.93571300000002</v>
      </c>
      <c r="D23537" s="2"/>
    </row>
    <row r="23538" spans="1:4" x14ac:dyDescent="0.25">
      <c r="A23538" s="2">
        <v>540</v>
      </c>
      <c r="B23538">
        <v>26219</v>
      </c>
      <c r="C23538" s="3">
        <v>1952.321281</v>
      </c>
      <c r="D23538" s="2"/>
    </row>
    <row r="23539" spans="1:4" x14ac:dyDescent="0.25">
      <c r="A23539" s="2">
        <v>540</v>
      </c>
      <c r="B23539">
        <v>26220</v>
      </c>
      <c r="C23539" s="3">
        <v>2624.664229</v>
      </c>
      <c r="D23539" s="2"/>
    </row>
    <row r="23540" spans="1:4" x14ac:dyDescent="0.25">
      <c r="A23540" s="2">
        <v>540</v>
      </c>
      <c r="B23540">
        <v>26221</v>
      </c>
      <c r="C23540" s="3">
        <v>911.41235900000004</v>
      </c>
      <c r="D23540" s="2"/>
    </row>
    <row r="23541" spans="1:4" x14ac:dyDescent="0.25">
      <c r="A23541" s="2">
        <v>540</v>
      </c>
      <c r="B23541">
        <v>26224</v>
      </c>
      <c r="C23541" s="3">
        <v>1387.6661509999999</v>
      </c>
      <c r="D23541" s="2"/>
    </row>
    <row r="23542" spans="1:4" x14ac:dyDescent="0.25">
      <c r="A23542" s="2">
        <v>540</v>
      </c>
      <c r="B23542">
        <v>26225</v>
      </c>
      <c r="C23542" s="3">
        <v>1382.1859810000001</v>
      </c>
      <c r="D23542" s="2"/>
    </row>
    <row r="23543" spans="1:4" x14ac:dyDescent="0.25">
      <c r="A23543" s="2">
        <v>540</v>
      </c>
      <c r="B23543">
        <v>26227</v>
      </c>
      <c r="C23543" s="3">
        <v>21758.636449000001</v>
      </c>
      <c r="D23543" s="2"/>
    </row>
    <row r="23544" spans="1:4" x14ac:dyDescent="0.25">
      <c r="A23544" s="2">
        <v>540</v>
      </c>
      <c r="B23544">
        <v>26228</v>
      </c>
      <c r="C23544" s="3">
        <v>2395.2736070000001</v>
      </c>
      <c r="D23544" s="2"/>
    </row>
    <row r="23545" spans="1:4" x14ac:dyDescent="0.25">
      <c r="A23545" s="2">
        <v>540</v>
      </c>
      <c r="B23545">
        <v>26231</v>
      </c>
      <c r="C23545" s="3">
        <v>924.53930100000002</v>
      </c>
      <c r="D23545" s="2"/>
    </row>
    <row r="23546" spans="1:4" x14ac:dyDescent="0.25">
      <c r="A23546" s="2">
        <v>540</v>
      </c>
      <c r="B23546">
        <v>26232</v>
      </c>
      <c r="C23546" s="3">
        <v>10401.851199000001</v>
      </c>
      <c r="D23546" s="2"/>
    </row>
    <row r="23547" spans="1:4" x14ac:dyDescent="0.25">
      <c r="A23547" s="2">
        <v>540</v>
      </c>
      <c r="B23547">
        <v>26233</v>
      </c>
      <c r="C23547" s="3">
        <v>585.87470900000005</v>
      </c>
      <c r="D23547" s="2"/>
    </row>
    <row r="23548" spans="1:4" x14ac:dyDescent="0.25">
      <c r="A23548" s="2">
        <v>540</v>
      </c>
      <c r="B23548">
        <v>26234</v>
      </c>
      <c r="C23548" s="3">
        <v>133.78296700000001</v>
      </c>
      <c r="D23548" s="2"/>
    </row>
    <row r="23549" spans="1:4" x14ac:dyDescent="0.25">
      <c r="A23549" s="2">
        <v>540</v>
      </c>
      <c r="B23549">
        <v>26235</v>
      </c>
      <c r="C23549" s="3">
        <v>627.60452799999996</v>
      </c>
      <c r="D23549" s="2"/>
    </row>
    <row r="23550" spans="1:4" x14ac:dyDescent="0.25">
      <c r="A23550" s="2">
        <v>540</v>
      </c>
      <c r="B23550">
        <v>26236</v>
      </c>
      <c r="C23550" s="3">
        <v>2640.8482920000001</v>
      </c>
      <c r="D23550" s="2"/>
    </row>
    <row r="23551" spans="1:4" x14ac:dyDescent="0.25">
      <c r="A23551" s="2">
        <v>540</v>
      </c>
      <c r="B23551">
        <v>26237</v>
      </c>
      <c r="C23551" s="3">
        <v>429.47200800000002</v>
      </c>
      <c r="D23551" s="2"/>
    </row>
    <row r="23552" spans="1:4" x14ac:dyDescent="0.25">
      <c r="A23552" s="2">
        <v>540</v>
      </c>
      <c r="B23552">
        <v>26239</v>
      </c>
      <c r="C23552" s="3">
        <v>872.18120199999998</v>
      </c>
      <c r="D23552" s="2"/>
    </row>
    <row r="23553" spans="1:4" x14ac:dyDescent="0.25">
      <c r="A23553" s="2">
        <v>540</v>
      </c>
      <c r="B23553">
        <v>26242</v>
      </c>
      <c r="C23553" s="3">
        <v>5674.2245819999998</v>
      </c>
      <c r="D23553" s="2"/>
    </row>
    <row r="23554" spans="1:4" x14ac:dyDescent="0.25">
      <c r="A23554" s="2">
        <v>540</v>
      </c>
      <c r="B23554">
        <v>26243</v>
      </c>
      <c r="C23554" s="3">
        <v>621.65329899999995</v>
      </c>
      <c r="D23554" s="2"/>
    </row>
    <row r="23555" spans="1:4" x14ac:dyDescent="0.25">
      <c r="A23555" s="2">
        <v>540</v>
      </c>
      <c r="B23555">
        <v>26244</v>
      </c>
      <c r="C23555" s="3">
        <v>620.893326</v>
      </c>
      <c r="D23555" s="2"/>
    </row>
    <row r="23556" spans="1:4" x14ac:dyDescent="0.25">
      <c r="A23556" s="2">
        <v>540</v>
      </c>
      <c r="B23556">
        <v>26245</v>
      </c>
      <c r="C23556" s="3">
        <v>1696.639786</v>
      </c>
      <c r="D23556" s="2"/>
    </row>
    <row r="23557" spans="1:4" x14ac:dyDescent="0.25">
      <c r="A23557" s="2">
        <v>540</v>
      </c>
      <c r="B23557">
        <v>26246</v>
      </c>
      <c r="C23557" s="3">
        <v>3140.0132779999999</v>
      </c>
      <c r="D23557" s="2"/>
    </row>
    <row r="23558" spans="1:4" x14ac:dyDescent="0.25">
      <c r="A23558" s="2">
        <v>540</v>
      </c>
      <c r="B23558">
        <v>26247</v>
      </c>
      <c r="C23558" s="3">
        <v>783.94900299999995</v>
      </c>
      <c r="D23558" s="2"/>
    </row>
    <row r="23559" spans="1:4" x14ac:dyDescent="0.25">
      <c r="A23559" s="2">
        <v>540</v>
      </c>
      <c r="B23559">
        <v>26249</v>
      </c>
      <c r="C23559" s="3">
        <v>1509.015273</v>
      </c>
      <c r="D23559" s="2"/>
    </row>
    <row r="23560" spans="1:4" x14ac:dyDescent="0.25">
      <c r="A23560" s="2">
        <v>540</v>
      </c>
      <c r="B23560">
        <v>26250</v>
      </c>
      <c r="C23560" s="3">
        <v>408.332357</v>
      </c>
      <c r="D23560" s="2"/>
    </row>
    <row r="23561" spans="1:4" x14ac:dyDescent="0.25">
      <c r="A23561" s="2">
        <v>540</v>
      </c>
      <c r="B23561">
        <v>26251</v>
      </c>
      <c r="C23561" s="3">
        <v>1153.6739849999999</v>
      </c>
      <c r="D23561" s="2"/>
    </row>
    <row r="23562" spans="1:4" x14ac:dyDescent="0.25">
      <c r="A23562" s="2">
        <v>540</v>
      </c>
      <c r="B23562">
        <v>26252</v>
      </c>
      <c r="C23562" s="3">
        <v>1070.288969</v>
      </c>
      <c r="D23562" s="2"/>
    </row>
    <row r="23563" spans="1:4" x14ac:dyDescent="0.25">
      <c r="A23563" s="2">
        <v>540</v>
      </c>
      <c r="B23563">
        <v>26253</v>
      </c>
      <c r="C23563" s="3">
        <v>1278.0465770000001</v>
      </c>
      <c r="D23563" s="2"/>
    </row>
    <row r="23564" spans="1:4" x14ac:dyDescent="0.25">
      <c r="A23564" s="2">
        <v>540</v>
      </c>
      <c r="B23564">
        <v>26254</v>
      </c>
      <c r="C23564" s="3">
        <v>3624.6588750000001</v>
      </c>
      <c r="D23564" s="2"/>
    </row>
    <row r="23565" spans="1:4" x14ac:dyDescent="0.25">
      <c r="A23565" s="2">
        <v>540</v>
      </c>
      <c r="B23565">
        <v>26255</v>
      </c>
      <c r="C23565" s="3">
        <v>1257.0626159999999</v>
      </c>
      <c r="D23565" s="2"/>
    </row>
    <row r="23566" spans="1:4" x14ac:dyDescent="0.25">
      <c r="A23566" s="2">
        <v>540</v>
      </c>
      <c r="B23566">
        <v>26256</v>
      </c>
      <c r="C23566" s="3">
        <v>288.31937699999997</v>
      </c>
      <c r="D23566" s="2"/>
    </row>
    <row r="23567" spans="1:4" x14ac:dyDescent="0.25">
      <c r="A23567" s="2">
        <v>540</v>
      </c>
      <c r="B23567">
        <v>26258</v>
      </c>
      <c r="C23567" s="3">
        <v>0</v>
      </c>
      <c r="D23567" s="2"/>
    </row>
    <row r="23568" spans="1:4" x14ac:dyDescent="0.25">
      <c r="A23568" s="2">
        <v>540</v>
      </c>
      <c r="B23568">
        <v>26259</v>
      </c>
      <c r="C23568" s="3">
        <v>49.679254</v>
      </c>
      <c r="D23568" s="2"/>
    </row>
    <row r="23569" spans="1:4" x14ac:dyDescent="0.25">
      <c r="A23569" s="2">
        <v>540</v>
      </c>
      <c r="B23569">
        <v>26260</v>
      </c>
      <c r="C23569" s="3">
        <v>1630.248077</v>
      </c>
      <c r="D23569" s="2"/>
    </row>
    <row r="23570" spans="1:4" x14ac:dyDescent="0.25">
      <c r="A23570" s="2">
        <v>540</v>
      </c>
      <c r="B23570">
        <v>26261</v>
      </c>
      <c r="C23570" s="3">
        <v>1049.1191120000001</v>
      </c>
      <c r="D23570" s="2"/>
    </row>
    <row r="23571" spans="1:4" x14ac:dyDescent="0.25">
      <c r="A23571" s="2">
        <v>540</v>
      </c>
      <c r="B23571">
        <v>26262</v>
      </c>
      <c r="C23571" s="3">
        <v>1129.9804220000001</v>
      </c>
      <c r="D23571" s="2"/>
    </row>
    <row r="23572" spans="1:4" x14ac:dyDescent="0.25">
      <c r="A23572" s="2">
        <v>540</v>
      </c>
      <c r="B23572">
        <v>26263</v>
      </c>
      <c r="C23572" s="3">
        <v>690.39212999999995</v>
      </c>
      <c r="D23572" s="2"/>
    </row>
    <row r="23573" spans="1:4" x14ac:dyDescent="0.25">
      <c r="A23573" s="2">
        <v>540</v>
      </c>
      <c r="B23573">
        <v>26264</v>
      </c>
      <c r="C23573" s="3">
        <v>37.830886999999997</v>
      </c>
      <c r="D23573" s="2"/>
    </row>
    <row r="23574" spans="1:4" x14ac:dyDescent="0.25">
      <c r="A23574" s="2">
        <v>540</v>
      </c>
      <c r="B23574">
        <v>26265</v>
      </c>
      <c r="C23574" s="3">
        <v>61.624859999999998</v>
      </c>
      <c r="D23574" s="2"/>
    </row>
    <row r="23575" spans="1:4" x14ac:dyDescent="0.25">
      <c r="A23575" s="2">
        <v>540</v>
      </c>
      <c r="B23575">
        <v>26267</v>
      </c>
      <c r="C23575" s="3">
        <v>2092.887283</v>
      </c>
      <c r="D23575" s="2"/>
    </row>
    <row r="23576" spans="1:4" x14ac:dyDescent="0.25">
      <c r="A23576" s="2">
        <v>540</v>
      </c>
      <c r="B23576">
        <v>26269</v>
      </c>
      <c r="C23576" s="3">
        <v>256.75739299999998</v>
      </c>
      <c r="D23576" s="2"/>
    </row>
    <row r="23577" spans="1:4" x14ac:dyDescent="0.25">
      <c r="A23577" s="2">
        <v>540</v>
      </c>
      <c r="B23577">
        <v>26272</v>
      </c>
      <c r="C23577" s="3">
        <v>5036.3525650000001</v>
      </c>
      <c r="D23577" s="2"/>
    </row>
    <row r="23578" spans="1:4" x14ac:dyDescent="0.25">
      <c r="A23578" s="2">
        <v>540</v>
      </c>
      <c r="B23578">
        <v>26273</v>
      </c>
      <c r="C23578" s="3">
        <v>632.66121099999998</v>
      </c>
      <c r="D23578" s="2"/>
    </row>
    <row r="23579" spans="1:4" x14ac:dyDescent="0.25">
      <c r="A23579" s="2">
        <v>540</v>
      </c>
      <c r="B23579">
        <v>26274</v>
      </c>
      <c r="C23579" s="3">
        <v>676.61272599999995</v>
      </c>
      <c r="D23579" s="2"/>
    </row>
    <row r="23580" spans="1:4" x14ac:dyDescent="0.25">
      <c r="A23580" s="2">
        <v>540</v>
      </c>
      <c r="B23580">
        <v>26275</v>
      </c>
      <c r="C23580" s="3">
        <v>274.03572400000002</v>
      </c>
      <c r="D23580" s="2"/>
    </row>
    <row r="23581" spans="1:4" x14ac:dyDescent="0.25">
      <c r="A23581" s="2">
        <v>540</v>
      </c>
      <c r="B23581">
        <v>26276</v>
      </c>
      <c r="C23581" s="3">
        <v>1</v>
      </c>
      <c r="D23581" s="2"/>
    </row>
    <row r="23582" spans="1:4" x14ac:dyDescent="0.25">
      <c r="A23582" s="2">
        <v>540</v>
      </c>
      <c r="B23582">
        <v>26278</v>
      </c>
      <c r="C23582" s="3">
        <v>2726.86319</v>
      </c>
      <c r="D23582" s="2"/>
    </row>
    <row r="23583" spans="1:4" x14ac:dyDescent="0.25">
      <c r="A23583" s="2">
        <v>540</v>
      </c>
      <c r="B23583">
        <v>26279</v>
      </c>
      <c r="C23583" s="3">
        <v>113306.464202</v>
      </c>
      <c r="D23583" s="2"/>
    </row>
    <row r="23584" spans="1:4" x14ac:dyDescent="0.25">
      <c r="A23584" s="2">
        <v>540</v>
      </c>
      <c r="B23584">
        <v>26280</v>
      </c>
      <c r="C23584" s="3">
        <v>0</v>
      </c>
      <c r="D23584" s="2"/>
    </row>
    <row r="23585" spans="1:4" x14ac:dyDescent="0.25">
      <c r="A23585" s="2">
        <v>540</v>
      </c>
      <c r="B23585">
        <v>26281</v>
      </c>
      <c r="C23585" s="3">
        <v>72.466556999999995</v>
      </c>
      <c r="D23585" s="2"/>
    </row>
    <row r="23586" spans="1:4" x14ac:dyDescent="0.25">
      <c r="A23586" s="2">
        <v>540</v>
      </c>
      <c r="B23586">
        <v>26282</v>
      </c>
      <c r="C23586" s="3">
        <v>532.23341500000004</v>
      </c>
      <c r="D23586" s="2"/>
    </row>
    <row r="23587" spans="1:4" x14ac:dyDescent="0.25">
      <c r="A23587" s="2">
        <v>540</v>
      </c>
      <c r="B23587">
        <v>26283</v>
      </c>
      <c r="C23587" s="3">
        <v>67.906042999999997</v>
      </c>
      <c r="D23587" s="2"/>
    </row>
    <row r="23588" spans="1:4" x14ac:dyDescent="0.25">
      <c r="A23588" s="2">
        <v>540</v>
      </c>
      <c r="B23588">
        <v>26284</v>
      </c>
      <c r="C23588" s="3">
        <v>133.671583</v>
      </c>
      <c r="D23588" s="2"/>
    </row>
    <row r="23589" spans="1:4" x14ac:dyDescent="0.25">
      <c r="A23589" s="2">
        <v>540</v>
      </c>
      <c r="B23589">
        <v>26285</v>
      </c>
      <c r="C23589" s="3">
        <v>51.902096999999998</v>
      </c>
      <c r="D23589" s="2"/>
    </row>
    <row r="23590" spans="1:4" x14ac:dyDescent="0.25">
      <c r="A23590" s="2">
        <v>540</v>
      </c>
      <c r="B23590">
        <v>26286</v>
      </c>
      <c r="C23590" s="3">
        <v>23.595313999999998</v>
      </c>
      <c r="D23590" s="2"/>
    </row>
    <row r="23591" spans="1:4" x14ac:dyDescent="0.25">
      <c r="A23591" s="2">
        <v>540</v>
      </c>
      <c r="B23591">
        <v>26287</v>
      </c>
      <c r="C23591" s="3">
        <v>11.022778000000001</v>
      </c>
      <c r="D23591" s="2"/>
    </row>
    <row r="23592" spans="1:4" x14ac:dyDescent="0.25">
      <c r="A23592" s="2">
        <v>540</v>
      </c>
      <c r="B23592">
        <v>26288</v>
      </c>
      <c r="C23592" s="3">
        <v>253.62776700000001</v>
      </c>
      <c r="D23592" s="2"/>
    </row>
    <row r="23593" spans="1:4" x14ac:dyDescent="0.25">
      <c r="A23593" s="2">
        <v>540</v>
      </c>
      <c r="B23593">
        <v>26289</v>
      </c>
      <c r="C23593" s="3">
        <v>1191.8519980000001</v>
      </c>
      <c r="D23593" s="2"/>
    </row>
    <row r="23594" spans="1:4" x14ac:dyDescent="0.25">
      <c r="A23594" s="2">
        <v>540</v>
      </c>
      <c r="B23594">
        <v>26291</v>
      </c>
      <c r="C23594" s="3">
        <v>296.89445699999999</v>
      </c>
      <c r="D23594" s="2"/>
    </row>
    <row r="23595" spans="1:4" x14ac:dyDescent="0.25">
      <c r="A23595" s="2">
        <v>540</v>
      </c>
      <c r="B23595">
        <v>26292</v>
      </c>
      <c r="C23595" s="3">
        <v>409.04517600000003</v>
      </c>
      <c r="D23595" s="2"/>
    </row>
    <row r="23596" spans="1:4" x14ac:dyDescent="0.25">
      <c r="A23596" s="2">
        <v>540</v>
      </c>
      <c r="B23596">
        <v>26293</v>
      </c>
      <c r="C23596" s="3">
        <v>101397.77663199999</v>
      </c>
      <c r="D23596" s="2"/>
    </row>
    <row r="23597" spans="1:4" x14ac:dyDescent="0.25">
      <c r="A23597" s="2">
        <v>540</v>
      </c>
      <c r="B23597">
        <v>26294</v>
      </c>
      <c r="C23597" s="3">
        <v>113657.734471</v>
      </c>
      <c r="D23597" s="2"/>
    </row>
    <row r="23598" spans="1:4" x14ac:dyDescent="0.25">
      <c r="A23598" s="2">
        <v>540</v>
      </c>
      <c r="B23598">
        <v>26296</v>
      </c>
      <c r="C23598" s="3">
        <v>24.941835000000001</v>
      </c>
      <c r="D23598" s="2"/>
    </row>
    <row r="23599" spans="1:4" x14ac:dyDescent="0.25">
      <c r="A23599" s="2">
        <v>540</v>
      </c>
      <c r="B23599">
        <v>26297</v>
      </c>
      <c r="C23599" s="3">
        <v>148.668699</v>
      </c>
      <c r="D23599" s="2"/>
    </row>
    <row r="23600" spans="1:4" x14ac:dyDescent="0.25">
      <c r="A23600" s="2">
        <v>540</v>
      </c>
      <c r="B23600">
        <v>26298</v>
      </c>
      <c r="C23600" s="3">
        <v>889.43789700000002</v>
      </c>
      <c r="D23600" s="2"/>
    </row>
    <row r="23601" spans="1:4" x14ac:dyDescent="0.25">
      <c r="A23601" s="2">
        <v>540</v>
      </c>
      <c r="B23601">
        <v>26299</v>
      </c>
      <c r="C23601" s="3">
        <v>98.096192000000002</v>
      </c>
      <c r="D23601" s="2"/>
    </row>
    <row r="23602" spans="1:4" x14ac:dyDescent="0.25">
      <c r="A23602" s="2">
        <v>540</v>
      </c>
      <c r="B23602">
        <v>26300</v>
      </c>
      <c r="C23602" s="3">
        <v>3.808548</v>
      </c>
      <c r="D23602" s="2"/>
    </row>
    <row r="23603" spans="1:4" x14ac:dyDescent="0.25">
      <c r="A23603" s="2">
        <v>540</v>
      </c>
      <c r="B23603">
        <v>26301</v>
      </c>
      <c r="C23603" s="3">
        <v>15.498195000000001</v>
      </c>
      <c r="D23603" s="2"/>
    </row>
    <row r="23604" spans="1:4" x14ac:dyDescent="0.25">
      <c r="A23604" s="2">
        <v>540</v>
      </c>
      <c r="B23604">
        <v>26302</v>
      </c>
      <c r="C23604" s="3">
        <v>1537.6690289999999</v>
      </c>
      <c r="D23604" s="2"/>
    </row>
    <row r="23605" spans="1:4" x14ac:dyDescent="0.25">
      <c r="A23605" s="2">
        <v>540</v>
      </c>
      <c r="B23605">
        <v>26303</v>
      </c>
      <c r="C23605" s="3">
        <v>385.95791700000001</v>
      </c>
      <c r="D23605" s="2"/>
    </row>
    <row r="23606" spans="1:4" x14ac:dyDescent="0.25">
      <c r="A23606" s="2">
        <v>540</v>
      </c>
      <c r="B23606">
        <v>26306</v>
      </c>
      <c r="C23606" s="3">
        <v>20.903369999999999</v>
      </c>
      <c r="D23606" s="2"/>
    </row>
    <row r="23607" spans="1:4" x14ac:dyDescent="0.25">
      <c r="A23607" s="2">
        <v>540</v>
      </c>
      <c r="B23607">
        <v>26307</v>
      </c>
      <c r="C23607" s="3">
        <v>727.784312</v>
      </c>
      <c r="D23607" s="2"/>
    </row>
    <row r="23608" spans="1:4" x14ac:dyDescent="0.25">
      <c r="A23608" s="2">
        <v>540</v>
      </c>
      <c r="B23608">
        <v>26308</v>
      </c>
      <c r="C23608" s="3">
        <v>142.72250600000001</v>
      </c>
      <c r="D23608" s="2"/>
    </row>
    <row r="23609" spans="1:4" x14ac:dyDescent="0.25">
      <c r="A23609" s="2">
        <v>540</v>
      </c>
      <c r="B23609">
        <v>26309</v>
      </c>
      <c r="C23609" s="3">
        <v>32.112890999999998</v>
      </c>
      <c r="D23609" s="2"/>
    </row>
    <row r="23610" spans="1:4" x14ac:dyDescent="0.25">
      <c r="A23610" s="2">
        <v>540</v>
      </c>
      <c r="B23610">
        <v>26310</v>
      </c>
      <c r="C23610" s="3">
        <v>1851.6700430000001</v>
      </c>
      <c r="D23610" s="2"/>
    </row>
    <row r="23611" spans="1:4" x14ac:dyDescent="0.25">
      <c r="A23611" s="2">
        <v>540</v>
      </c>
      <c r="B23611">
        <v>26313</v>
      </c>
      <c r="C23611" s="3">
        <v>798.11970199999996</v>
      </c>
      <c r="D23611" s="2"/>
    </row>
    <row r="23612" spans="1:4" x14ac:dyDescent="0.25">
      <c r="A23612" s="2">
        <v>540</v>
      </c>
      <c r="B23612">
        <v>26314</v>
      </c>
      <c r="C23612" s="3">
        <v>771.08029099999999</v>
      </c>
      <c r="D23612" s="2"/>
    </row>
    <row r="23613" spans="1:4" x14ac:dyDescent="0.25">
      <c r="A23613" s="2">
        <v>540</v>
      </c>
      <c r="B23613">
        <v>26315</v>
      </c>
      <c r="C23613" s="3">
        <v>350.39652100000001</v>
      </c>
      <c r="D23613" s="2"/>
    </row>
    <row r="23614" spans="1:4" x14ac:dyDescent="0.25">
      <c r="A23614" s="2">
        <v>540</v>
      </c>
      <c r="B23614">
        <v>26316</v>
      </c>
      <c r="C23614" s="3">
        <v>59.754257000000003</v>
      </c>
      <c r="D23614" s="2"/>
    </row>
    <row r="23615" spans="1:4" x14ac:dyDescent="0.25">
      <c r="A23615" s="2">
        <v>540</v>
      </c>
      <c r="B23615">
        <v>26318</v>
      </c>
      <c r="C23615" s="3">
        <v>2793.8472240000001</v>
      </c>
      <c r="D23615" s="2"/>
    </row>
    <row r="23616" spans="1:4" x14ac:dyDescent="0.25">
      <c r="A23616" s="2">
        <v>540</v>
      </c>
      <c r="B23616">
        <v>26320</v>
      </c>
      <c r="C23616" s="3">
        <v>1.3377999999999999E-2</v>
      </c>
      <c r="D23616" s="2"/>
    </row>
    <row r="23617" spans="1:4" x14ac:dyDescent="0.25">
      <c r="A23617" s="2">
        <v>540</v>
      </c>
      <c r="B23617">
        <v>26321</v>
      </c>
      <c r="C23617" s="3">
        <v>19.290859999999999</v>
      </c>
      <c r="D23617" s="2"/>
    </row>
    <row r="23618" spans="1:4" x14ac:dyDescent="0.25">
      <c r="A23618" s="2">
        <v>540</v>
      </c>
      <c r="B23618">
        <v>26322</v>
      </c>
      <c r="C23618" s="3">
        <v>4.3577500000000002</v>
      </c>
      <c r="D23618" s="2"/>
    </row>
    <row r="23619" spans="1:4" x14ac:dyDescent="0.25">
      <c r="A23619" s="2">
        <v>540</v>
      </c>
      <c r="B23619">
        <v>26323</v>
      </c>
      <c r="C23619" s="3">
        <v>8.8634109999999993</v>
      </c>
      <c r="D23619" s="2"/>
    </row>
    <row r="23620" spans="1:4" x14ac:dyDescent="0.25">
      <c r="A23620" s="2">
        <v>540</v>
      </c>
      <c r="B23620">
        <v>26324</v>
      </c>
      <c r="C23620" s="3">
        <v>46.912937999999997</v>
      </c>
      <c r="D23620" s="2"/>
    </row>
    <row r="23621" spans="1:4" x14ac:dyDescent="0.25">
      <c r="A23621" s="2">
        <v>540</v>
      </c>
      <c r="B23621">
        <v>26325</v>
      </c>
      <c r="C23621" s="3">
        <v>1</v>
      </c>
      <c r="D23621" s="2"/>
    </row>
    <row r="23622" spans="1:4" x14ac:dyDescent="0.25">
      <c r="A23622" s="2">
        <v>540</v>
      </c>
      <c r="B23622">
        <v>26326</v>
      </c>
      <c r="C23622" s="3">
        <v>0</v>
      </c>
      <c r="D23622" s="2"/>
    </row>
    <row r="23623" spans="1:4" x14ac:dyDescent="0.25">
      <c r="A23623" s="2">
        <v>540</v>
      </c>
      <c r="B23623">
        <v>26327</v>
      </c>
      <c r="C23623" s="3">
        <v>11</v>
      </c>
      <c r="D23623" s="2"/>
    </row>
    <row r="23624" spans="1:4" x14ac:dyDescent="0.25">
      <c r="A23624" s="2">
        <v>540</v>
      </c>
      <c r="B23624">
        <v>26328</v>
      </c>
      <c r="C23624" s="3">
        <v>3</v>
      </c>
      <c r="D23624" s="2"/>
    </row>
    <row r="23625" spans="1:4" x14ac:dyDescent="0.25">
      <c r="A23625" s="2">
        <v>540</v>
      </c>
      <c r="B23625">
        <v>26329</v>
      </c>
      <c r="C23625" s="3">
        <v>65.262277999999995</v>
      </c>
      <c r="D23625" s="2"/>
    </row>
    <row r="23626" spans="1:4" x14ac:dyDescent="0.25">
      <c r="A23626" s="2">
        <v>540</v>
      </c>
      <c r="B23626">
        <v>26330</v>
      </c>
      <c r="C23626" s="3">
        <v>23.015609000000001</v>
      </c>
      <c r="D23626" s="2"/>
    </row>
    <row r="23627" spans="1:4" x14ac:dyDescent="0.25">
      <c r="A23627" s="2">
        <v>540</v>
      </c>
      <c r="B23627">
        <v>26331</v>
      </c>
      <c r="C23627" s="3">
        <v>1.2600000000000001E-3</v>
      </c>
      <c r="D23627" s="2"/>
    </row>
    <row r="23628" spans="1:4" x14ac:dyDescent="0.25">
      <c r="A23628" s="2">
        <v>540</v>
      </c>
      <c r="B23628">
        <v>26332</v>
      </c>
      <c r="C23628" s="3">
        <v>56.867367999999999</v>
      </c>
      <c r="D23628" s="2"/>
    </row>
    <row r="23629" spans="1:4" x14ac:dyDescent="0.25">
      <c r="A23629" s="2">
        <v>540</v>
      </c>
      <c r="B23629">
        <v>26333</v>
      </c>
      <c r="C23629" s="3">
        <v>4325.2611440000001</v>
      </c>
      <c r="D23629" s="2"/>
    </row>
    <row r="23630" spans="1:4" x14ac:dyDescent="0.25">
      <c r="A23630" s="2">
        <v>540</v>
      </c>
      <c r="B23630">
        <v>26334</v>
      </c>
      <c r="C23630" s="3">
        <v>2540.3153419999999</v>
      </c>
      <c r="D23630" s="2"/>
    </row>
    <row r="23631" spans="1:4" x14ac:dyDescent="0.25">
      <c r="A23631" s="2">
        <v>540</v>
      </c>
      <c r="B23631">
        <v>26336</v>
      </c>
      <c r="C23631" s="3">
        <v>1994.201763</v>
      </c>
      <c r="D23631" s="2"/>
    </row>
    <row r="23632" spans="1:4" x14ac:dyDescent="0.25">
      <c r="A23632" s="2">
        <v>540</v>
      </c>
      <c r="B23632">
        <v>26339</v>
      </c>
      <c r="C23632" s="3">
        <v>4100.0350930000004</v>
      </c>
      <c r="D23632" s="2"/>
    </row>
    <row r="23633" spans="1:4" x14ac:dyDescent="0.25">
      <c r="A23633" s="2">
        <v>540</v>
      </c>
      <c r="B23633">
        <v>26340</v>
      </c>
      <c r="C23633" s="3">
        <v>7359.2593159999997</v>
      </c>
      <c r="D23633" s="2"/>
    </row>
    <row r="23634" spans="1:4" x14ac:dyDescent="0.25">
      <c r="A23634" s="2">
        <v>540</v>
      </c>
      <c r="B23634">
        <v>26341</v>
      </c>
      <c r="C23634" s="3">
        <v>129.11100500000001</v>
      </c>
      <c r="D23634" s="2"/>
    </row>
    <row r="23635" spans="1:4" x14ac:dyDescent="0.25">
      <c r="A23635" s="2">
        <v>540</v>
      </c>
      <c r="B23635">
        <v>26348</v>
      </c>
      <c r="C23635" s="3">
        <v>1381.7188149999999</v>
      </c>
      <c r="D23635" s="2"/>
    </row>
    <row r="23636" spans="1:4" x14ac:dyDescent="0.25">
      <c r="A23636" s="2">
        <v>540</v>
      </c>
      <c r="B23636">
        <v>26350</v>
      </c>
      <c r="C23636" s="3">
        <v>473.13204000000002</v>
      </c>
      <c r="D23636" s="2"/>
    </row>
    <row r="23637" spans="1:4" x14ac:dyDescent="0.25">
      <c r="A23637" s="2">
        <v>540</v>
      </c>
      <c r="B23637">
        <v>26352</v>
      </c>
      <c r="C23637" s="3">
        <v>0</v>
      </c>
      <c r="D23637" s="2"/>
    </row>
    <row r="23638" spans="1:4" x14ac:dyDescent="0.25">
      <c r="A23638" s="2">
        <v>540</v>
      </c>
      <c r="B23638">
        <v>26353</v>
      </c>
      <c r="C23638" s="3">
        <v>9.4382260000000002</v>
      </c>
      <c r="D23638" s="2"/>
    </row>
    <row r="23639" spans="1:4" x14ac:dyDescent="0.25">
      <c r="A23639" s="2">
        <v>540</v>
      </c>
      <c r="B23639">
        <v>26354</v>
      </c>
      <c r="C23639" s="3">
        <v>4.7410709999999998</v>
      </c>
      <c r="D23639" s="2"/>
    </row>
    <row r="23640" spans="1:4" x14ac:dyDescent="0.25">
      <c r="A23640" s="2">
        <v>540</v>
      </c>
      <c r="B23640">
        <v>26355</v>
      </c>
      <c r="C23640" s="3">
        <v>204.52526700000001</v>
      </c>
      <c r="D23640" s="2"/>
    </row>
    <row r="23641" spans="1:4" x14ac:dyDescent="0.25">
      <c r="A23641" s="2">
        <v>540</v>
      </c>
      <c r="B23641">
        <v>26356</v>
      </c>
      <c r="C23641" s="3">
        <v>1.3377999999999999E-2</v>
      </c>
      <c r="D23641" s="2"/>
    </row>
    <row r="23642" spans="1:4" x14ac:dyDescent="0.25">
      <c r="A23642" s="2">
        <v>540</v>
      </c>
      <c r="B23642">
        <v>26357</v>
      </c>
      <c r="C23642" s="3">
        <v>4.8175000000000003E-2</v>
      </c>
      <c r="D23642" s="2"/>
    </row>
    <row r="23643" spans="1:4" x14ac:dyDescent="0.25">
      <c r="A23643" s="2">
        <v>540</v>
      </c>
      <c r="B23643">
        <v>26358</v>
      </c>
      <c r="C23643" s="3">
        <v>37.877150999999998</v>
      </c>
      <c r="D23643" s="2"/>
    </row>
    <row r="23644" spans="1:4" x14ac:dyDescent="0.25">
      <c r="A23644" s="2">
        <v>540</v>
      </c>
      <c r="B23644">
        <v>26359</v>
      </c>
      <c r="C23644" s="3">
        <v>118.35305200000001</v>
      </c>
      <c r="D23644" s="2"/>
    </row>
    <row r="23645" spans="1:4" x14ac:dyDescent="0.25">
      <c r="A23645" s="2">
        <v>540</v>
      </c>
      <c r="B23645">
        <v>26360</v>
      </c>
      <c r="C23645" s="3">
        <v>93.276030000000006</v>
      </c>
      <c r="D23645" s="2"/>
    </row>
    <row r="23646" spans="1:4" x14ac:dyDescent="0.25">
      <c r="A23646" s="2">
        <v>540</v>
      </c>
      <c r="B23646">
        <v>26361</v>
      </c>
      <c r="C23646" s="3">
        <v>48.802314000000003</v>
      </c>
      <c r="D23646" s="2"/>
    </row>
    <row r="23647" spans="1:4" x14ac:dyDescent="0.25">
      <c r="A23647" s="2">
        <v>540</v>
      </c>
      <c r="B23647">
        <v>26362</v>
      </c>
      <c r="C23647" s="3">
        <v>84.206188999999995</v>
      </c>
      <c r="D23647" s="2"/>
    </row>
    <row r="23648" spans="1:4" x14ac:dyDescent="0.25">
      <c r="A23648" s="2">
        <v>540</v>
      </c>
      <c r="B23648">
        <v>26363</v>
      </c>
      <c r="C23648" s="3">
        <v>85.150205</v>
      </c>
      <c r="D23648" s="2"/>
    </row>
    <row r="23649" spans="1:4" x14ac:dyDescent="0.25">
      <c r="A23649" s="2">
        <v>540</v>
      </c>
      <c r="B23649">
        <v>26364</v>
      </c>
      <c r="C23649" s="3">
        <v>1012.4112249999999</v>
      </c>
      <c r="D23649" s="2"/>
    </row>
    <row r="23650" spans="1:4" x14ac:dyDescent="0.25">
      <c r="A23650" s="2">
        <v>540</v>
      </c>
      <c r="B23650">
        <v>26365</v>
      </c>
      <c r="C23650" s="3">
        <v>695.200287</v>
      </c>
      <c r="D23650" s="2"/>
    </row>
    <row r="23651" spans="1:4" x14ac:dyDescent="0.25">
      <c r="A23651" s="2">
        <v>540</v>
      </c>
      <c r="B23651">
        <v>26366</v>
      </c>
      <c r="C23651" s="3">
        <v>710.37904100000003</v>
      </c>
      <c r="D23651" s="2"/>
    </row>
    <row r="23652" spans="1:4" x14ac:dyDescent="0.25">
      <c r="A23652" s="2">
        <v>540</v>
      </c>
      <c r="B23652">
        <v>26367</v>
      </c>
      <c r="C23652" s="3">
        <v>43.689439</v>
      </c>
      <c r="D23652" s="2"/>
    </row>
    <row r="23653" spans="1:4" x14ac:dyDescent="0.25">
      <c r="A23653" s="2">
        <v>540</v>
      </c>
      <c r="B23653">
        <v>26368</v>
      </c>
      <c r="C23653" s="3">
        <v>8</v>
      </c>
      <c r="D23653" s="2"/>
    </row>
    <row r="23654" spans="1:4" x14ac:dyDescent="0.25">
      <c r="A23654" s="2">
        <v>540</v>
      </c>
      <c r="B23654">
        <v>26369</v>
      </c>
      <c r="C23654" s="3">
        <v>21.609961999999999</v>
      </c>
      <c r="D23654" s="2"/>
    </row>
    <row r="23655" spans="1:4" x14ac:dyDescent="0.25">
      <c r="A23655" s="2">
        <v>540</v>
      </c>
      <c r="B23655">
        <v>26371</v>
      </c>
      <c r="C23655" s="3">
        <v>1.592509</v>
      </c>
      <c r="D23655" s="2"/>
    </row>
    <row r="23656" spans="1:4" x14ac:dyDescent="0.25">
      <c r="A23656" s="2">
        <v>540</v>
      </c>
      <c r="B23656">
        <v>26372</v>
      </c>
      <c r="C23656" s="3">
        <v>6.4916479999999996</v>
      </c>
      <c r="D23656" s="2"/>
    </row>
    <row r="23657" spans="1:4" x14ac:dyDescent="0.25">
      <c r="A23657" s="2">
        <v>540</v>
      </c>
      <c r="B23657">
        <v>26373</v>
      </c>
      <c r="C23657" s="3">
        <v>4.0651900000000003</v>
      </c>
      <c r="D23657" s="2"/>
    </row>
    <row r="23658" spans="1:4" x14ac:dyDescent="0.25">
      <c r="A23658" s="2">
        <v>540</v>
      </c>
      <c r="B23658">
        <v>26374</v>
      </c>
      <c r="C23658" s="3">
        <v>84.787128999999993</v>
      </c>
      <c r="D23658" s="2"/>
    </row>
    <row r="23659" spans="1:4" x14ac:dyDescent="0.25">
      <c r="A23659" s="2">
        <v>540</v>
      </c>
      <c r="B23659">
        <v>26375</v>
      </c>
      <c r="C23659" s="3">
        <v>179.50479999999999</v>
      </c>
      <c r="D23659" s="2"/>
    </row>
    <row r="23660" spans="1:4" x14ac:dyDescent="0.25">
      <c r="A23660" s="2">
        <v>540</v>
      </c>
      <c r="B23660">
        <v>26376</v>
      </c>
      <c r="C23660" s="3">
        <v>40.173465</v>
      </c>
      <c r="D23660" s="2"/>
    </row>
    <row r="23661" spans="1:4" x14ac:dyDescent="0.25">
      <c r="A23661" s="2">
        <v>540</v>
      </c>
      <c r="B23661">
        <v>26377</v>
      </c>
      <c r="C23661" s="3">
        <v>218.12950499999999</v>
      </c>
      <c r="D23661" s="2"/>
    </row>
    <row r="23662" spans="1:4" x14ac:dyDescent="0.25">
      <c r="A23662" s="2">
        <v>540</v>
      </c>
      <c r="B23662">
        <v>26378</v>
      </c>
      <c r="C23662" s="3">
        <v>0</v>
      </c>
      <c r="D23662" s="2"/>
    </row>
    <row r="23663" spans="1:4" x14ac:dyDescent="0.25">
      <c r="A23663" s="2">
        <v>540</v>
      </c>
      <c r="B23663">
        <v>26379</v>
      </c>
      <c r="C23663" s="3">
        <v>3009.7413900000001</v>
      </c>
      <c r="D23663" s="2"/>
    </row>
    <row r="23664" spans="1:4" x14ac:dyDescent="0.25">
      <c r="A23664" s="2">
        <v>540</v>
      </c>
      <c r="B23664">
        <v>26380</v>
      </c>
      <c r="C23664" s="3">
        <v>1516.6442810000001</v>
      </c>
      <c r="D23664" s="2"/>
    </row>
    <row r="23665" spans="1:4" x14ac:dyDescent="0.25">
      <c r="A23665" s="2">
        <v>540</v>
      </c>
      <c r="B23665">
        <v>26381</v>
      </c>
      <c r="C23665" s="3">
        <v>2176.4243299999998</v>
      </c>
      <c r="D23665" s="2"/>
    </row>
    <row r="23666" spans="1:4" x14ac:dyDescent="0.25">
      <c r="A23666" s="2">
        <v>540</v>
      </c>
      <c r="B23666">
        <v>26384</v>
      </c>
      <c r="C23666" s="3">
        <v>1493.8249069999999</v>
      </c>
      <c r="D23666" s="2"/>
    </row>
    <row r="23667" spans="1:4" x14ac:dyDescent="0.25">
      <c r="A23667" s="2">
        <v>540</v>
      </c>
      <c r="B23667">
        <v>26386</v>
      </c>
      <c r="C23667" s="3">
        <v>545.00362099999995</v>
      </c>
      <c r="D23667" s="2"/>
    </row>
    <row r="23668" spans="1:4" x14ac:dyDescent="0.25">
      <c r="A23668" s="2">
        <v>540</v>
      </c>
      <c r="B23668">
        <v>26387</v>
      </c>
      <c r="C23668" s="3">
        <v>585.90037500000005</v>
      </c>
      <c r="D23668" s="2"/>
    </row>
    <row r="23669" spans="1:4" x14ac:dyDescent="0.25">
      <c r="A23669" s="2">
        <v>540</v>
      </c>
      <c r="B23669">
        <v>26388</v>
      </c>
      <c r="C23669" s="3">
        <v>889.49649099999999</v>
      </c>
      <c r="D23669" s="2"/>
    </row>
    <row r="23670" spans="1:4" x14ac:dyDescent="0.25">
      <c r="A23670" s="2">
        <v>540</v>
      </c>
      <c r="B23670">
        <v>26389</v>
      </c>
      <c r="C23670" s="3">
        <v>1009.105227</v>
      </c>
      <c r="D23670" s="2"/>
    </row>
    <row r="23671" spans="1:4" x14ac:dyDescent="0.25">
      <c r="A23671" s="2">
        <v>540</v>
      </c>
      <c r="B23671">
        <v>26390</v>
      </c>
      <c r="C23671" s="3">
        <v>437.36512499999998</v>
      </c>
      <c r="D23671" s="2"/>
    </row>
    <row r="23672" spans="1:4" x14ac:dyDescent="0.25">
      <c r="A23672" s="2">
        <v>540</v>
      </c>
      <c r="B23672">
        <v>26392</v>
      </c>
      <c r="C23672" s="3">
        <v>15.6411</v>
      </c>
      <c r="D23672" s="2"/>
    </row>
    <row r="23673" spans="1:4" x14ac:dyDescent="0.25">
      <c r="A23673" s="2">
        <v>540</v>
      </c>
      <c r="B23673">
        <v>26393</v>
      </c>
      <c r="C23673" s="3">
        <v>11900.148748</v>
      </c>
      <c r="D23673" s="2"/>
    </row>
    <row r="23674" spans="1:4" x14ac:dyDescent="0.25">
      <c r="A23674" s="2">
        <v>540</v>
      </c>
      <c r="B23674">
        <v>26395</v>
      </c>
      <c r="C23674" s="3">
        <v>1170.5413100000001</v>
      </c>
      <c r="D23674" s="2"/>
    </row>
    <row r="23675" spans="1:4" x14ac:dyDescent="0.25">
      <c r="A23675" s="2">
        <v>540</v>
      </c>
      <c r="B23675">
        <v>26397</v>
      </c>
      <c r="C23675" s="3">
        <v>4769.1504130000003</v>
      </c>
      <c r="D23675" s="2"/>
    </row>
    <row r="23676" spans="1:4" x14ac:dyDescent="0.25">
      <c r="A23676" s="2">
        <v>540</v>
      </c>
      <c r="B23676">
        <v>26398</v>
      </c>
      <c r="C23676" s="3">
        <v>12979.632973</v>
      </c>
      <c r="D23676" s="2"/>
    </row>
    <row r="23677" spans="1:4" x14ac:dyDescent="0.25">
      <c r="A23677" s="2">
        <v>540</v>
      </c>
      <c r="B23677">
        <v>26407</v>
      </c>
      <c r="C23677" s="3">
        <v>240.39820399999999</v>
      </c>
      <c r="D23677" s="2"/>
    </row>
    <row r="23678" spans="1:4" x14ac:dyDescent="0.25">
      <c r="A23678" s="2">
        <v>540</v>
      </c>
      <c r="B23678">
        <v>26409</v>
      </c>
      <c r="C23678" s="3">
        <v>13.5</v>
      </c>
      <c r="D23678" s="2"/>
    </row>
    <row r="23679" spans="1:4" x14ac:dyDescent="0.25">
      <c r="A23679" s="2">
        <v>540</v>
      </c>
      <c r="B23679">
        <v>26411</v>
      </c>
      <c r="C23679" s="3">
        <v>26.299401</v>
      </c>
      <c r="D23679" s="2"/>
    </row>
    <row r="23680" spans="1:4" x14ac:dyDescent="0.25">
      <c r="A23680" s="2">
        <v>540</v>
      </c>
      <c r="B23680">
        <v>26412</v>
      </c>
      <c r="C23680" s="3">
        <v>1</v>
      </c>
      <c r="D23680" s="2"/>
    </row>
    <row r="23681" spans="1:4" x14ac:dyDescent="0.25">
      <c r="A23681" s="2">
        <v>540</v>
      </c>
      <c r="B23681">
        <v>26416</v>
      </c>
      <c r="C23681" s="3">
        <v>15836.34605</v>
      </c>
      <c r="D23681" s="2"/>
    </row>
    <row r="23682" spans="1:4" x14ac:dyDescent="0.25">
      <c r="A23682" s="2">
        <v>540</v>
      </c>
      <c r="B23682">
        <v>26417</v>
      </c>
      <c r="C23682" s="3">
        <v>95062.891256999996</v>
      </c>
      <c r="D23682" s="2"/>
    </row>
    <row r="23683" spans="1:4" x14ac:dyDescent="0.25">
      <c r="A23683" s="2">
        <v>540</v>
      </c>
      <c r="B23683">
        <v>26419</v>
      </c>
      <c r="C23683" s="3">
        <v>1288.4410760000001</v>
      </c>
      <c r="D23683" s="2"/>
    </row>
    <row r="23684" spans="1:4" x14ac:dyDescent="0.25">
      <c r="A23684" s="2">
        <v>540</v>
      </c>
      <c r="B23684">
        <v>26421</v>
      </c>
      <c r="C23684" s="3">
        <v>456.47286100000002</v>
      </c>
      <c r="D23684" s="2"/>
    </row>
    <row r="23685" spans="1:4" x14ac:dyDescent="0.25">
      <c r="A23685" s="2">
        <v>540</v>
      </c>
      <c r="B23685">
        <v>26422</v>
      </c>
      <c r="C23685" s="3">
        <v>796.23752100000002</v>
      </c>
      <c r="D23685" s="2"/>
    </row>
    <row r="23686" spans="1:4" x14ac:dyDescent="0.25">
      <c r="A23686" s="2">
        <v>540</v>
      </c>
      <c r="B23686">
        <v>26423</v>
      </c>
      <c r="C23686" s="3">
        <v>206.54272700000001</v>
      </c>
      <c r="D23686" s="2"/>
    </row>
    <row r="23687" spans="1:4" x14ac:dyDescent="0.25">
      <c r="A23687" s="2">
        <v>540</v>
      </c>
      <c r="B23687">
        <v>26424</v>
      </c>
      <c r="C23687" s="3">
        <v>47.694915000000002</v>
      </c>
      <c r="D23687" s="2"/>
    </row>
    <row r="23688" spans="1:4" x14ac:dyDescent="0.25">
      <c r="A23688" s="2">
        <v>540</v>
      </c>
      <c r="B23688">
        <v>26425</v>
      </c>
      <c r="C23688" s="3">
        <v>5279.3229279999996</v>
      </c>
      <c r="D23688" s="2"/>
    </row>
    <row r="23689" spans="1:4" x14ac:dyDescent="0.25">
      <c r="A23689" s="2">
        <v>540</v>
      </c>
      <c r="B23689">
        <v>26426</v>
      </c>
      <c r="C23689" s="3">
        <v>2673.3119889999998</v>
      </c>
      <c r="D23689" s="2"/>
    </row>
    <row r="23690" spans="1:4" x14ac:dyDescent="0.25">
      <c r="A23690" s="2">
        <v>540</v>
      </c>
      <c r="B23690">
        <v>26427</v>
      </c>
      <c r="C23690" s="3">
        <v>2445.3096030000002</v>
      </c>
      <c r="D23690" s="2"/>
    </row>
    <row r="23691" spans="1:4" x14ac:dyDescent="0.25">
      <c r="A23691" s="2">
        <v>540</v>
      </c>
      <c r="B23691">
        <v>26434</v>
      </c>
      <c r="C23691" s="3">
        <v>2467.3403739999999</v>
      </c>
      <c r="D23691" s="2"/>
    </row>
    <row r="23692" spans="1:4" x14ac:dyDescent="0.25">
      <c r="A23692" s="2">
        <v>540</v>
      </c>
      <c r="B23692">
        <v>26435</v>
      </c>
      <c r="C23692" s="3">
        <v>824.65036899999996</v>
      </c>
      <c r="D23692" s="2"/>
    </row>
    <row r="23693" spans="1:4" x14ac:dyDescent="0.25">
      <c r="A23693" s="2">
        <v>540</v>
      </c>
      <c r="B23693">
        <v>26439</v>
      </c>
      <c r="C23693" s="3">
        <v>1585.146804</v>
      </c>
      <c r="D23693" s="2"/>
    </row>
    <row r="23694" spans="1:4" x14ac:dyDescent="0.25">
      <c r="A23694" s="2">
        <v>540</v>
      </c>
      <c r="B23694">
        <v>26441</v>
      </c>
      <c r="C23694" s="3">
        <v>2509.377238</v>
      </c>
      <c r="D23694" s="2"/>
    </row>
    <row r="23695" spans="1:4" x14ac:dyDescent="0.25">
      <c r="A23695" s="2">
        <v>540</v>
      </c>
      <c r="B23695">
        <v>26442</v>
      </c>
      <c r="C23695" s="3">
        <v>1770.920756</v>
      </c>
      <c r="D23695" s="2"/>
    </row>
    <row r="23696" spans="1:4" x14ac:dyDescent="0.25">
      <c r="A23696" s="2">
        <v>540</v>
      </c>
      <c r="B23696">
        <v>26443</v>
      </c>
      <c r="C23696" s="3">
        <v>424.53718900000001</v>
      </c>
      <c r="D23696" s="2"/>
    </row>
    <row r="23697" spans="1:4" x14ac:dyDescent="0.25">
      <c r="A23697" s="2">
        <v>540</v>
      </c>
      <c r="B23697">
        <v>26445</v>
      </c>
      <c r="C23697" s="3">
        <v>376.52275200000003</v>
      </c>
      <c r="D23697" s="2"/>
    </row>
    <row r="23698" spans="1:4" x14ac:dyDescent="0.25">
      <c r="A23698" s="2">
        <v>540</v>
      </c>
      <c r="B23698">
        <v>26446</v>
      </c>
      <c r="C23698" s="3">
        <v>1288.8246240000001</v>
      </c>
      <c r="D23698" s="2"/>
    </row>
    <row r="23699" spans="1:4" x14ac:dyDescent="0.25">
      <c r="A23699" s="2">
        <v>540</v>
      </c>
      <c r="B23699">
        <v>26447</v>
      </c>
      <c r="C23699" s="3">
        <v>626.26809600000001</v>
      </c>
      <c r="D23699" s="2"/>
    </row>
    <row r="23700" spans="1:4" x14ac:dyDescent="0.25">
      <c r="A23700" s="2">
        <v>540</v>
      </c>
      <c r="B23700">
        <v>26448</v>
      </c>
      <c r="C23700" s="3">
        <v>703.024542</v>
      </c>
      <c r="D23700" s="2"/>
    </row>
    <row r="23701" spans="1:4" x14ac:dyDescent="0.25">
      <c r="A23701" s="2">
        <v>540</v>
      </c>
      <c r="B23701">
        <v>26449</v>
      </c>
      <c r="C23701" s="3">
        <v>885.03677300000004</v>
      </c>
      <c r="D23701" s="2"/>
    </row>
    <row r="23702" spans="1:4" x14ac:dyDescent="0.25">
      <c r="A23702" s="2">
        <v>540</v>
      </c>
      <c r="B23702">
        <v>26450</v>
      </c>
      <c r="C23702" s="3">
        <v>6567.0735770000001</v>
      </c>
      <c r="D23702" s="2"/>
    </row>
    <row r="23703" spans="1:4" x14ac:dyDescent="0.25">
      <c r="A23703" s="2">
        <v>540</v>
      </c>
      <c r="B23703">
        <v>26451</v>
      </c>
      <c r="C23703" s="3">
        <v>6255.5512129999997</v>
      </c>
      <c r="D23703" s="2"/>
    </row>
    <row r="23704" spans="1:4" x14ac:dyDescent="0.25">
      <c r="A23704" s="2">
        <v>540</v>
      </c>
      <c r="B23704">
        <v>26453</v>
      </c>
      <c r="C23704" s="3">
        <v>1269.8984089999999</v>
      </c>
      <c r="D23704" s="2"/>
    </row>
    <row r="23705" spans="1:4" x14ac:dyDescent="0.25">
      <c r="A23705" s="2">
        <v>540</v>
      </c>
      <c r="B23705">
        <v>26457</v>
      </c>
      <c r="C23705" s="3">
        <v>1432.967193</v>
      </c>
      <c r="D23705" s="2"/>
    </row>
    <row r="23706" spans="1:4" x14ac:dyDescent="0.25">
      <c r="A23706" s="2">
        <v>540</v>
      </c>
      <c r="B23706">
        <v>26458</v>
      </c>
      <c r="C23706" s="3">
        <v>3688.5258469999999</v>
      </c>
      <c r="D23706" s="2"/>
    </row>
    <row r="23707" spans="1:4" x14ac:dyDescent="0.25">
      <c r="A23707" s="2">
        <v>540</v>
      </c>
      <c r="B23707">
        <v>26459</v>
      </c>
      <c r="C23707" s="3">
        <v>3014.4313579999998</v>
      </c>
      <c r="D23707" s="2"/>
    </row>
    <row r="23708" spans="1:4" x14ac:dyDescent="0.25">
      <c r="A23708" s="2">
        <v>540</v>
      </c>
      <c r="B23708">
        <v>26460</v>
      </c>
      <c r="C23708" s="3">
        <v>779.96988999999996</v>
      </c>
      <c r="D23708" s="2"/>
    </row>
    <row r="23709" spans="1:4" x14ac:dyDescent="0.25">
      <c r="A23709" s="2">
        <v>540</v>
      </c>
      <c r="B23709">
        <v>26461</v>
      </c>
      <c r="C23709" s="3">
        <v>797.41983600000003</v>
      </c>
      <c r="D23709" s="2"/>
    </row>
    <row r="23710" spans="1:4" x14ac:dyDescent="0.25">
      <c r="A23710" s="2">
        <v>540</v>
      </c>
      <c r="B23710">
        <v>26462</v>
      </c>
      <c r="C23710" s="3">
        <v>4905.9901479999999</v>
      </c>
      <c r="D23710" s="2"/>
    </row>
    <row r="23711" spans="1:4" x14ac:dyDescent="0.25">
      <c r="A23711" s="2">
        <v>540</v>
      </c>
      <c r="B23711">
        <v>26463</v>
      </c>
      <c r="C23711" s="3">
        <v>2827.708275</v>
      </c>
      <c r="D23711" s="2"/>
    </row>
    <row r="23712" spans="1:4" x14ac:dyDescent="0.25">
      <c r="A23712" s="2">
        <v>540</v>
      </c>
      <c r="B23712">
        <v>26464</v>
      </c>
      <c r="C23712" s="3">
        <v>400.327764</v>
      </c>
      <c r="D23712" s="2"/>
    </row>
    <row r="23713" spans="1:4" x14ac:dyDescent="0.25">
      <c r="A23713" s="2">
        <v>540</v>
      </c>
      <c r="B23713">
        <v>26465</v>
      </c>
      <c r="C23713" s="3">
        <v>537.25761699999998</v>
      </c>
      <c r="D23713" s="2"/>
    </row>
    <row r="23714" spans="1:4" x14ac:dyDescent="0.25">
      <c r="A23714" s="2">
        <v>540</v>
      </c>
      <c r="B23714">
        <v>26466</v>
      </c>
      <c r="C23714" s="3">
        <v>840.26823300000001</v>
      </c>
      <c r="D23714" s="2"/>
    </row>
    <row r="23715" spans="1:4" x14ac:dyDescent="0.25">
      <c r="A23715" s="2">
        <v>540</v>
      </c>
      <c r="B23715">
        <v>26467</v>
      </c>
      <c r="C23715" s="3">
        <v>2379.0449159999998</v>
      </c>
      <c r="D23715" s="2"/>
    </row>
    <row r="23716" spans="1:4" x14ac:dyDescent="0.25">
      <c r="A23716" s="2">
        <v>540</v>
      </c>
      <c r="B23716">
        <v>26468</v>
      </c>
      <c r="C23716" s="3">
        <v>2005.5769760000001</v>
      </c>
      <c r="D23716" s="2"/>
    </row>
    <row r="23717" spans="1:4" x14ac:dyDescent="0.25">
      <c r="A23717" s="2">
        <v>540</v>
      </c>
      <c r="B23717">
        <v>26469</v>
      </c>
      <c r="C23717" s="3">
        <v>894.32772599999998</v>
      </c>
      <c r="D23717" s="2"/>
    </row>
    <row r="23718" spans="1:4" x14ac:dyDescent="0.25">
      <c r="A23718" s="2">
        <v>540</v>
      </c>
      <c r="B23718">
        <v>26470</v>
      </c>
      <c r="C23718" s="3">
        <v>376.55217299999998</v>
      </c>
      <c r="D23718" s="2"/>
    </row>
    <row r="23719" spans="1:4" x14ac:dyDescent="0.25">
      <c r="A23719" s="2">
        <v>540</v>
      </c>
      <c r="B23719">
        <v>26471</v>
      </c>
      <c r="C23719" s="3">
        <v>20.428003</v>
      </c>
      <c r="D23719" s="2"/>
    </row>
    <row r="23720" spans="1:4" x14ac:dyDescent="0.25">
      <c r="A23720" s="2">
        <v>540</v>
      </c>
      <c r="B23720">
        <v>26474</v>
      </c>
      <c r="C23720" s="3">
        <v>752.61645299999998</v>
      </c>
      <c r="D23720" s="2"/>
    </row>
    <row r="23721" spans="1:4" x14ac:dyDescent="0.25">
      <c r="A23721" s="2">
        <v>540</v>
      </c>
      <c r="B23721">
        <v>26475</v>
      </c>
      <c r="C23721" s="3">
        <v>4582.7058859999997</v>
      </c>
      <c r="D23721" s="2"/>
    </row>
    <row r="23722" spans="1:4" x14ac:dyDescent="0.25">
      <c r="A23722" s="2">
        <v>540</v>
      </c>
      <c r="B23722">
        <v>26476</v>
      </c>
      <c r="C23722" s="3">
        <v>3027.9417819999999</v>
      </c>
      <c r="D23722" s="2"/>
    </row>
    <row r="23723" spans="1:4" x14ac:dyDescent="0.25">
      <c r="A23723" s="2">
        <v>540</v>
      </c>
      <c r="B23723">
        <v>26477</v>
      </c>
      <c r="C23723" s="3">
        <v>474.31121400000001</v>
      </c>
      <c r="D23723" s="2"/>
    </row>
    <row r="23724" spans="1:4" x14ac:dyDescent="0.25">
      <c r="A23724" s="2">
        <v>540</v>
      </c>
      <c r="B23724">
        <v>26478</v>
      </c>
      <c r="C23724" s="3">
        <v>817.19259999999997</v>
      </c>
      <c r="D23724" s="2"/>
    </row>
    <row r="23725" spans="1:4" x14ac:dyDescent="0.25">
      <c r="A23725" s="2">
        <v>540</v>
      </c>
      <c r="B23725">
        <v>26479</v>
      </c>
      <c r="C23725" s="3">
        <v>535.84968800000001</v>
      </c>
      <c r="D23725" s="2"/>
    </row>
    <row r="23726" spans="1:4" x14ac:dyDescent="0.25">
      <c r="A23726" s="2">
        <v>540</v>
      </c>
      <c r="B23726">
        <v>26480</v>
      </c>
      <c r="C23726" s="3">
        <v>159.36220900000001</v>
      </c>
      <c r="D23726" s="2"/>
    </row>
    <row r="23727" spans="1:4" x14ac:dyDescent="0.25">
      <c r="A23727" s="2">
        <v>540</v>
      </c>
      <c r="B23727">
        <v>26487</v>
      </c>
      <c r="C23727" s="3">
        <v>3312.8887519999998</v>
      </c>
      <c r="D23727" s="2"/>
    </row>
    <row r="23728" spans="1:4" x14ac:dyDescent="0.25">
      <c r="A23728" s="2">
        <v>540</v>
      </c>
      <c r="B23728">
        <v>26488</v>
      </c>
      <c r="C23728" s="3">
        <v>5031.400423</v>
      </c>
      <c r="D23728" s="2"/>
    </row>
    <row r="23729" spans="1:4" x14ac:dyDescent="0.25">
      <c r="A23729" s="2">
        <v>540</v>
      </c>
      <c r="B23729">
        <v>26489</v>
      </c>
      <c r="C23729" s="3">
        <v>1188.8647510000001</v>
      </c>
      <c r="D23729" s="2"/>
    </row>
    <row r="23730" spans="1:4" x14ac:dyDescent="0.25">
      <c r="A23730" s="2">
        <v>540</v>
      </c>
      <c r="B23730">
        <v>26490</v>
      </c>
      <c r="C23730" s="3">
        <v>221.26131899999999</v>
      </c>
      <c r="D23730" s="2"/>
    </row>
    <row r="23731" spans="1:4" x14ac:dyDescent="0.25">
      <c r="A23731" s="2">
        <v>540</v>
      </c>
      <c r="B23731">
        <v>26491</v>
      </c>
      <c r="C23731" s="3">
        <v>862.44694900000002</v>
      </c>
      <c r="D23731" s="2"/>
    </row>
    <row r="23732" spans="1:4" x14ac:dyDescent="0.25">
      <c r="A23732" s="2">
        <v>540</v>
      </c>
      <c r="B23732">
        <v>26492</v>
      </c>
      <c r="C23732" s="3">
        <v>1309.3953080000001</v>
      </c>
      <c r="D23732" s="2"/>
    </row>
    <row r="23733" spans="1:4" x14ac:dyDescent="0.25">
      <c r="A23733" s="2">
        <v>540</v>
      </c>
      <c r="B23733">
        <v>26493</v>
      </c>
      <c r="C23733" s="3">
        <v>360.76415500000002</v>
      </c>
      <c r="D23733" s="2"/>
    </row>
    <row r="23734" spans="1:4" x14ac:dyDescent="0.25">
      <c r="A23734" s="2">
        <v>540</v>
      </c>
      <c r="B23734">
        <v>26494</v>
      </c>
      <c r="C23734" s="3">
        <v>718.62769400000002</v>
      </c>
      <c r="D23734" s="2"/>
    </row>
    <row r="23735" spans="1:4" x14ac:dyDescent="0.25">
      <c r="A23735" s="2">
        <v>540</v>
      </c>
      <c r="B23735">
        <v>26495</v>
      </c>
      <c r="C23735" s="3">
        <v>1621.591156</v>
      </c>
      <c r="D23735" s="2"/>
    </row>
    <row r="23736" spans="1:4" x14ac:dyDescent="0.25">
      <c r="A23736" s="2">
        <v>540</v>
      </c>
      <c r="B23736">
        <v>26496</v>
      </c>
      <c r="C23736" s="3">
        <v>13904.043949999999</v>
      </c>
      <c r="D23736" s="2"/>
    </row>
    <row r="23737" spans="1:4" x14ac:dyDescent="0.25">
      <c r="A23737" s="2">
        <v>540</v>
      </c>
      <c r="B23737">
        <v>26497</v>
      </c>
      <c r="C23737" s="3">
        <v>1874.7198980000001</v>
      </c>
      <c r="D23737" s="2"/>
    </row>
    <row r="23738" spans="1:4" x14ac:dyDescent="0.25">
      <c r="A23738" s="2">
        <v>540</v>
      </c>
      <c r="B23738">
        <v>26498</v>
      </c>
      <c r="C23738" s="3">
        <v>1751.095243</v>
      </c>
      <c r="D23738" s="2"/>
    </row>
    <row r="23739" spans="1:4" x14ac:dyDescent="0.25">
      <c r="A23739" s="2">
        <v>540</v>
      </c>
      <c r="B23739">
        <v>26499</v>
      </c>
      <c r="C23739" s="3">
        <v>4380.0785839999999</v>
      </c>
      <c r="D23739" s="2"/>
    </row>
    <row r="23740" spans="1:4" x14ac:dyDescent="0.25">
      <c r="A23740" s="2">
        <v>540</v>
      </c>
      <c r="B23740">
        <v>26500</v>
      </c>
      <c r="C23740" s="3">
        <v>2352.3858420000001</v>
      </c>
      <c r="D23740" s="2"/>
    </row>
    <row r="23741" spans="1:4" x14ac:dyDescent="0.25">
      <c r="A23741" s="2">
        <v>540</v>
      </c>
      <c r="B23741">
        <v>26501</v>
      </c>
      <c r="C23741" s="3">
        <v>1153.475449</v>
      </c>
      <c r="D23741" s="2"/>
    </row>
    <row r="23742" spans="1:4" x14ac:dyDescent="0.25">
      <c r="A23742" s="2">
        <v>540</v>
      </c>
      <c r="B23742">
        <v>26504</v>
      </c>
      <c r="C23742" s="3">
        <v>1010.130496</v>
      </c>
      <c r="D23742" s="2"/>
    </row>
    <row r="23743" spans="1:4" x14ac:dyDescent="0.25">
      <c r="A23743" s="2">
        <v>540</v>
      </c>
      <c r="B23743">
        <v>26505</v>
      </c>
      <c r="C23743" s="3">
        <v>1519.3227280000001</v>
      </c>
      <c r="D23743" s="2"/>
    </row>
    <row r="23744" spans="1:4" x14ac:dyDescent="0.25">
      <c r="A23744" s="2">
        <v>540</v>
      </c>
      <c r="B23744">
        <v>26506</v>
      </c>
      <c r="C23744" s="3">
        <v>4746.3679089999996</v>
      </c>
      <c r="D23744" s="2"/>
    </row>
    <row r="23745" spans="1:4" x14ac:dyDescent="0.25">
      <c r="A23745" s="2">
        <v>540</v>
      </c>
      <c r="B23745">
        <v>26508</v>
      </c>
      <c r="C23745" s="3">
        <v>1620.421996</v>
      </c>
      <c r="D23745" s="2"/>
    </row>
    <row r="23746" spans="1:4" x14ac:dyDescent="0.25">
      <c r="A23746" s="2">
        <v>540</v>
      </c>
      <c r="B23746">
        <v>26509</v>
      </c>
      <c r="C23746" s="3">
        <v>1271.808027</v>
      </c>
      <c r="D23746" s="2"/>
    </row>
    <row r="23747" spans="1:4" x14ac:dyDescent="0.25">
      <c r="A23747" s="2">
        <v>540</v>
      </c>
      <c r="B23747">
        <v>26510</v>
      </c>
      <c r="C23747" s="3">
        <v>720.68959600000005</v>
      </c>
      <c r="D23747" s="2"/>
    </row>
    <row r="23748" spans="1:4" x14ac:dyDescent="0.25">
      <c r="A23748" s="2">
        <v>540</v>
      </c>
      <c r="B23748">
        <v>26511</v>
      </c>
      <c r="C23748" s="3">
        <v>3075.547759</v>
      </c>
      <c r="D23748" s="2"/>
    </row>
    <row r="23749" spans="1:4" x14ac:dyDescent="0.25">
      <c r="A23749" s="2">
        <v>540</v>
      </c>
      <c r="B23749">
        <v>26512</v>
      </c>
      <c r="C23749" s="3">
        <v>27.209690999999999</v>
      </c>
      <c r="D23749" s="2"/>
    </row>
    <row r="23750" spans="1:4" x14ac:dyDescent="0.25">
      <c r="A23750" s="2">
        <v>540</v>
      </c>
      <c r="B23750">
        <v>26513</v>
      </c>
      <c r="C23750" s="3">
        <v>1244.3143540000001</v>
      </c>
      <c r="D23750" s="2"/>
    </row>
    <row r="23751" spans="1:4" x14ac:dyDescent="0.25">
      <c r="A23751" s="2">
        <v>540</v>
      </c>
      <c r="B23751">
        <v>26514</v>
      </c>
      <c r="C23751" s="3">
        <v>287.25042100000002</v>
      </c>
      <c r="D23751" s="2"/>
    </row>
    <row r="23752" spans="1:4" x14ac:dyDescent="0.25">
      <c r="A23752" s="2">
        <v>540</v>
      </c>
      <c r="B23752">
        <v>26515</v>
      </c>
      <c r="C23752" s="3">
        <v>774.31397100000004</v>
      </c>
      <c r="D23752" s="2"/>
    </row>
    <row r="23753" spans="1:4" x14ac:dyDescent="0.25">
      <c r="A23753" s="2">
        <v>540</v>
      </c>
      <c r="B23753">
        <v>26516</v>
      </c>
      <c r="C23753" s="3">
        <v>769.30668200000002</v>
      </c>
      <c r="D23753" s="2"/>
    </row>
    <row r="23754" spans="1:4" x14ac:dyDescent="0.25">
      <c r="A23754" s="2">
        <v>540</v>
      </c>
      <c r="B23754">
        <v>26517</v>
      </c>
      <c r="C23754" s="3">
        <v>4567.8434150000003</v>
      </c>
      <c r="D23754" s="2"/>
    </row>
    <row r="23755" spans="1:4" x14ac:dyDescent="0.25">
      <c r="A23755" s="2">
        <v>540</v>
      </c>
      <c r="B23755">
        <v>26519</v>
      </c>
      <c r="C23755" s="3">
        <v>12733.743587999999</v>
      </c>
      <c r="D23755" s="2"/>
    </row>
    <row r="23756" spans="1:4" x14ac:dyDescent="0.25">
      <c r="A23756" s="2">
        <v>540</v>
      </c>
      <c r="B23756">
        <v>26520</v>
      </c>
      <c r="C23756" s="3">
        <v>720.31479999999999</v>
      </c>
      <c r="D23756" s="2"/>
    </row>
    <row r="23757" spans="1:4" x14ac:dyDescent="0.25">
      <c r="A23757" s="2">
        <v>540</v>
      </c>
      <c r="B23757">
        <v>26521</v>
      </c>
      <c r="C23757" s="3">
        <v>2533.3769069999998</v>
      </c>
      <c r="D23757" s="2"/>
    </row>
    <row r="23758" spans="1:4" x14ac:dyDescent="0.25">
      <c r="A23758" s="2">
        <v>540</v>
      </c>
      <c r="B23758">
        <v>26523</v>
      </c>
      <c r="C23758" s="3">
        <v>96302.446674999999</v>
      </c>
      <c r="D23758" s="2"/>
    </row>
    <row r="23759" spans="1:4" x14ac:dyDescent="0.25">
      <c r="A23759" s="2">
        <v>540</v>
      </c>
      <c r="B23759">
        <v>26524</v>
      </c>
      <c r="C23759" s="3">
        <v>104.406893</v>
      </c>
      <c r="D23759" s="2"/>
    </row>
    <row r="23760" spans="1:4" x14ac:dyDescent="0.25">
      <c r="A23760" s="2">
        <v>540</v>
      </c>
      <c r="B23760">
        <v>26525</v>
      </c>
      <c r="C23760" s="3">
        <v>4044.6402750000002</v>
      </c>
      <c r="D23760" s="2"/>
    </row>
    <row r="23761" spans="1:4" x14ac:dyDescent="0.25">
      <c r="A23761" s="2">
        <v>540</v>
      </c>
      <c r="B23761">
        <v>26526</v>
      </c>
      <c r="C23761" s="3">
        <v>115.91246599999999</v>
      </c>
      <c r="D23761" s="2"/>
    </row>
    <row r="23762" spans="1:4" x14ac:dyDescent="0.25">
      <c r="A23762" s="2">
        <v>540</v>
      </c>
      <c r="B23762">
        <v>26527</v>
      </c>
      <c r="C23762" s="3">
        <v>430.14659899999998</v>
      </c>
      <c r="D23762" s="2"/>
    </row>
    <row r="23763" spans="1:4" x14ac:dyDescent="0.25">
      <c r="A23763" s="2">
        <v>540</v>
      </c>
      <c r="B23763">
        <v>26528</v>
      </c>
      <c r="C23763" s="3">
        <v>1221.241747</v>
      </c>
      <c r="D23763" s="2"/>
    </row>
    <row r="23764" spans="1:4" x14ac:dyDescent="0.25">
      <c r="A23764" s="2">
        <v>540</v>
      </c>
      <c r="B23764">
        <v>26529</v>
      </c>
      <c r="C23764" s="3">
        <v>1185.742358</v>
      </c>
      <c r="D23764" s="2"/>
    </row>
    <row r="23765" spans="1:4" x14ac:dyDescent="0.25">
      <c r="A23765" s="2">
        <v>540</v>
      </c>
      <c r="B23765">
        <v>26530</v>
      </c>
      <c r="C23765" s="3">
        <v>3867.2359929999998</v>
      </c>
      <c r="D23765" s="2"/>
    </row>
    <row r="23766" spans="1:4" x14ac:dyDescent="0.25">
      <c r="A23766" s="2">
        <v>540</v>
      </c>
      <c r="B23766">
        <v>26531</v>
      </c>
      <c r="C23766" s="3">
        <v>2709.0707000000002</v>
      </c>
      <c r="D23766" s="2"/>
    </row>
    <row r="23767" spans="1:4" x14ac:dyDescent="0.25">
      <c r="A23767" s="2">
        <v>540</v>
      </c>
      <c r="B23767">
        <v>26532</v>
      </c>
      <c r="C23767" s="3">
        <v>10.030988000000001</v>
      </c>
      <c r="D23767" s="2"/>
    </row>
    <row r="23768" spans="1:4" x14ac:dyDescent="0.25">
      <c r="A23768" s="2">
        <v>540</v>
      </c>
      <c r="B23768">
        <v>26533</v>
      </c>
      <c r="C23768" s="3">
        <v>1.003315</v>
      </c>
      <c r="D23768" s="2"/>
    </row>
    <row r="23769" spans="1:4" x14ac:dyDescent="0.25">
      <c r="A23769" s="2">
        <v>540</v>
      </c>
      <c r="B23769">
        <v>26534</v>
      </c>
      <c r="C23769" s="3">
        <v>413.70476600000001</v>
      </c>
      <c r="D23769" s="2"/>
    </row>
    <row r="23770" spans="1:4" x14ac:dyDescent="0.25">
      <c r="A23770" s="2">
        <v>540</v>
      </c>
      <c r="B23770">
        <v>26535</v>
      </c>
      <c r="C23770" s="3">
        <v>383.40021899999999</v>
      </c>
      <c r="D23770" s="2"/>
    </row>
    <row r="23771" spans="1:4" x14ac:dyDescent="0.25">
      <c r="A23771" s="2">
        <v>540</v>
      </c>
      <c r="B23771">
        <v>26540</v>
      </c>
      <c r="C23771" s="3">
        <v>0</v>
      </c>
      <c r="D23771" s="2"/>
    </row>
    <row r="23772" spans="1:4" x14ac:dyDescent="0.25">
      <c r="A23772" s="2">
        <v>540</v>
      </c>
      <c r="B23772">
        <v>26543</v>
      </c>
      <c r="C23772" s="3">
        <v>3724.2565460000001</v>
      </c>
      <c r="D23772" s="2"/>
    </row>
    <row r="23773" spans="1:4" x14ac:dyDescent="0.25">
      <c r="A23773" s="2">
        <v>540</v>
      </c>
      <c r="B23773">
        <v>26544</v>
      </c>
      <c r="C23773" s="3">
        <v>8923.2437069999996</v>
      </c>
      <c r="D23773" s="2"/>
    </row>
    <row r="23774" spans="1:4" x14ac:dyDescent="0.25">
      <c r="A23774" s="2">
        <v>540</v>
      </c>
      <c r="B23774">
        <v>26545</v>
      </c>
      <c r="C23774" s="3">
        <v>5095.7094539999998</v>
      </c>
      <c r="D23774" s="2"/>
    </row>
    <row r="23775" spans="1:4" x14ac:dyDescent="0.25">
      <c r="A23775" s="2">
        <v>540</v>
      </c>
      <c r="B23775">
        <v>26546</v>
      </c>
      <c r="C23775" s="3">
        <v>87964.961284000005</v>
      </c>
      <c r="D23775" s="2"/>
    </row>
    <row r="23776" spans="1:4" x14ac:dyDescent="0.25">
      <c r="A23776" s="2">
        <v>540</v>
      </c>
      <c r="B23776">
        <v>26547</v>
      </c>
      <c r="C23776" s="3">
        <v>93315.345472999994</v>
      </c>
      <c r="D23776" s="2"/>
    </row>
    <row r="23777" spans="1:4" x14ac:dyDescent="0.25">
      <c r="A23777" s="2">
        <v>540</v>
      </c>
      <c r="B23777">
        <v>26550</v>
      </c>
      <c r="C23777" s="3">
        <v>4031.548139</v>
      </c>
      <c r="D23777" s="2"/>
    </row>
    <row r="23778" spans="1:4" x14ac:dyDescent="0.25">
      <c r="A23778" s="2">
        <v>540</v>
      </c>
      <c r="B23778">
        <v>26551</v>
      </c>
      <c r="C23778" s="3">
        <v>1895.84645</v>
      </c>
      <c r="D23778" s="2"/>
    </row>
    <row r="23779" spans="1:4" x14ac:dyDescent="0.25">
      <c r="A23779" s="2">
        <v>540</v>
      </c>
      <c r="B23779">
        <v>26552</v>
      </c>
      <c r="C23779" s="3">
        <v>444.87828500000001</v>
      </c>
      <c r="D23779" s="2"/>
    </row>
    <row r="23780" spans="1:4" x14ac:dyDescent="0.25">
      <c r="A23780" s="2">
        <v>540</v>
      </c>
      <c r="B23780">
        <v>26553</v>
      </c>
      <c r="C23780" s="3">
        <v>972.73077000000001</v>
      </c>
      <c r="D23780" s="2"/>
    </row>
    <row r="23781" spans="1:4" x14ac:dyDescent="0.25">
      <c r="A23781" s="2">
        <v>540</v>
      </c>
      <c r="B23781">
        <v>26554</v>
      </c>
      <c r="C23781" s="3">
        <v>1066.8088809999999</v>
      </c>
      <c r="D23781" s="2"/>
    </row>
    <row r="23782" spans="1:4" x14ac:dyDescent="0.25">
      <c r="A23782" s="2">
        <v>540</v>
      </c>
      <c r="B23782">
        <v>26555</v>
      </c>
      <c r="C23782" s="3">
        <v>1179.4428419999999</v>
      </c>
      <c r="D23782" s="2"/>
    </row>
    <row r="23783" spans="1:4" x14ac:dyDescent="0.25">
      <c r="A23783" s="2">
        <v>540</v>
      </c>
      <c r="B23783">
        <v>26556</v>
      </c>
      <c r="C23783" s="3">
        <v>5055.9336649999996</v>
      </c>
      <c r="D23783" s="2"/>
    </row>
    <row r="23784" spans="1:4" x14ac:dyDescent="0.25">
      <c r="A23784" s="2">
        <v>540</v>
      </c>
      <c r="B23784">
        <v>26557</v>
      </c>
      <c r="C23784" s="3">
        <v>15743.296521</v>
      </c>
      <c r="D23784" s="2"/>
    </row>
    <row r="23785" spans="1:4" x14ac:dyDescent="0.25">
      <c r="A23785" s="2">
        <v>540</v>
      </c>
      <c r="B23785">
        <v>26558</v>
      </c>
      <c r="C23785" s="3">
        <v>1310.33341</v>
      </c>
      <c r="D23785" s="2"/>
    </row>
    <row r="23786" spans="1:4" x14ac:dyDescent="0.25">
      <c r="A23786" s="2">
        <v>540</v>
      </c>
      <c r="B23786">
        <v>26560</v>
      </c>
      <c r="C23786" s="3">
        <v>2372.6801099999998</v>
      </c>
      <c r="D23786" s="2"/>
    </row>
    <row r="23787" spans="1:4" x14ac:dyDescent="0.25">
      <c r="A23787" s="2">
        <v>540</v>
      </c>
      <c r="B23787">
        <v>26561</v>
      </c>
      <c r="C23787" s="3">
        <v>92985.546715000004</v>
      </c>
      <c r="D23787" s="2"/>
    </row>
    <row r="23788" spans="1:4" x14ac:dyDescent="0.25">
      <c r="A23788" s="2">
        <v>540</v>
      </c>
      <c r="B23788">
        <v>26562</v>
      </c>
      <c r="C23788" s="3">
        <v>90747.908525999999</v>
      </c>
      <c r="D23788" s="2"/>
    </row>
    <row r="23789" spans="1:4" x14ac:dyDescent="0.25">
      <c r="A23789" s="2">
        <v>540</v>
      </c>
      <c r="B23789">
        <v>26563</v>
      </c>
      <c r="C23789" s="3">
        <v>91359.349627000003</v>
      </c>
      <c r="D23789" s="2"/>
    </row>
    <row r="23790" spans="1:4" x14ac:dyDescent="0.25">
      <c r="A23790" s="2">
        <v>540</v>
      </c>
      <c r="B23790">
        <v>26564</v>
      </c>
      <c r="C23790" s="3">
        <v>86879.990185000002</v>
      </c>
      <c r="D23790" s="2"/>
    </row>
    <row r="23791" spans="1:4" x14ac:dyDescent="0.25">
      <c r="A23791" s="2">
        <v>540</v>
      </c>
      <c r="B23791">
        <v>26565</v>
      </c>
      <c r="C23791" s="3">
        <v>4621.7381189999996</v>
      </c>
      <c r="D23791" s="2"/>
    </row>
    <row r="23792" spans="1:4" x14ac:dyDescent="0.25">
      <c r="A23792" s="2">
        <v>540</v>
      </c>
      <c r="B23792">
        <v>26566</v>
      </c>
      <c r="C23792" s="3">
        <v>2497.2734770000002</v>
      </c>
      <c r="D23792" s="2"/>
    </row>
    <row r="23793" spans="1:4" x14ac:dyDescent="0.25">
      <c r="A23793" s="2">
        <v>540</v>
      </c>
      <c r="B23793">
        <v>26567</v>
      </c>
      <c r="C23793" s="3">
        <v>2533.6473270000001</v>
      </c>
      <c r="D23793" s="2"/>
    </row>
    <row r="23794" spans="1:4" x14ac:dyDescent="0.25">
      <c r="A23794" s="2">
        <v>540</v>
      </c>
      <c r="B23794">
        <v>26568</v>
      </c>
      <c r="C23794" s="3">
        <v>729.29675399999996</v>
      </c>
      <c r="D23794" s="2"/>
    </row>
    <row r="23795" spans="1:4" x14ac:dyDescent="0.25">
      <c r="A23795" s="2">
        <v>540</v>
      </c>
      <c r="B23795">
        <v>26569</v>
      </c>
      <c r="C23795" s="3">
        <v>1322.8887500000001</v>
      </c>
      <c r="D23795" s="2"/>
    </row>
    <row r="23796" spans="1:4" x14ac:dyDescent="0.25">
      <c r="A23796" s="2">
        <v>540</v>
      </c>
      <c r="B23796">
        <v>26570</v>
      </c>
      <c r="C23796" s="3">
        <v>1960.932307</v>
      </c>
      <c r="D23796" s="2"/>
    </row>
    <row r="23797" spans="1:4" x14ac:dyDescent="0.25">
      <c r="A23797" s="2">
        <v>540</v>
      </c>
      <c r="B23797">
        <v>26571</v>
      </c>
      <c r="C23797" s="3">
        <v>827.675747</v>
      </c>
      <c r="D23797" s="2"/>
    </row>
    <row r="23798" spans="1:4" x14ac:dyDescent="0.25">
      <c r="A23798" s="2">
        <v>540</v>
      </c>
      <c r="B23798">
        <v>26572</v>
      </c>
      <c r="C23798" s="3">
        <v>960.07062800000006</v>
      </c>
      <c r="D23798" s="2"/>
    </row>
    <row r="23799" spans="1:4" x14ac:dyDescent="0.25">
      <c r="A23799" s="2">
        <v>540</v>
      </c>
      <c r="B23799">
        <v>26573</v>
      </c>
      <c r="C23799" s="3">
        <v>1437.022236</v>
      </c>
      <c r="D23799" s="2"/>
    </row>
    <row r="23800" spans="1:4" x14ac:dyDescent="0.25">
      <c r="A23800" s="2">
        <v>540</v>
      </c>
      <c r="B23800">
        <v>26574</v>
      </c>
      <c r="C23800" s="3">
        <v>180.77783700000001</v>
      </c>
      <c r="D23800" s="2"/>
    </row>
    <row r="23801" spans="1:4" x14ac:dyDescent="0.25">
      <c r="A23801" s="2">
        <v>540</v>
      </c>
      <c r="B23801">
        <v>26575</v>
      </c>
      <c r="C23801" s="3">
        <v>2814.3801400000002</v>
      </c>
      <c r="D23801" s="2"/>
    </row>
    <row r="23802" spans="1:4" x14ac:dyDescent="0.25">
      <c r="A23802" s="2">
        <v>540</v>
      </c>
      <c r="B23802">
        <v>26576</v>
      </c>
      <c r="C23802" s="3">
        <v>1940.8985680000001</v>
      </c>
      <c r="D23802" s="2"/>
    </row>
    <row r="23803" spans="1:4" x14ac:dyDescent="0.25">
      <c r="A23803" s="2">
        <v>540</v>
      </c>
      <c r="B23803">
        <v>26577</v>
      </c>
      <c r="C23803" s="3">
        <v>78.415862000000004</v>
      </c>
      <c r="D23803" s="2"/>
    </row>
    <row r="23804" spans="1:4" x14ac:dyDescent="0.25">
      <c r="A23804" s="2">
        <v>540</v>
      </c>
      <c r="B23804">
        <v>26578</v>
      </c>
      <c r="C23804" s="3">
        <v>1056.7638179999999</v>
      </c>
      <c r="D23804" s="2"/>
    </row>
    <row r="23805" spans="1:4" x14ac:dyDescent="0.25">
      <c r="A23805" s="2">
        <v>540</v>
      </c>
      <c r="B23805">
        <v>26579</v>
      </c>
      <c r="C23805" s="3">
        <v>1215.018384</v>
      </c>
      <c r="D23805" s="2"/>
    </row>
    <row r="23806" spans="1:4" x14ac:dyDescent="0.25">
      <c r="A23806" s="2">
        <v>540</v>
      </c>
      <c r="B23806">
        <v>26581</v>
      </c>
      <c r="C23806" s="3">
        <v>3954.2911570000001</v>
      </c>
      <c r="D23806" s="2"/>
    </row>
    <row r="23807" spans="1:4" x14ac:dyDescent="0.25">
      <c r="A23807" s="2">
        <v>540</v>
      </c>
      <c r="B23807">
        <v>26582</v>
      </c>
      <c r="C23807" s="3">
        <v>1748.9737359999999</v>
      </c>
      <c r="D23807" s="2"/>
    </row>
    <row r="23808" spans="1:4" x14ac:dyDescent="0.25">
      <c r="A23808" s="2">
        <v>540</v>
      </c>
      <c r="B23808">
        <v>26583</v>
      </c>
      <c r="C23808" s="3">
        <v>3073.310336</v>
      </c>
      <c r="D23808" s="2"/>
    </row>
    <row r="23809" spans="1:4" x14ac:dyDescent="0.25">
      <c r="A23809" s="2">
        <v>540</v>
      </c>
      <c r="B23809">
        <v>26584</v>
      </c>
      <c r="C23809" s="3">
        <v>692.97618199999999</v>
      </c>
      <c r="D23809" s="2"/>
    </row>
    <row r="23810" spans="1:4" x14ac:dyDescent="0.25">
      <c r="A23810" s="2">
        <v>540</v>
      </c>
      <c r="B23810">
        <v>26585</v>
      </c>
      <c r="C23810" s="3">
        <v>765.77370900000005</v>
      </c>
      <c r="D23810" s="2"/>
    </row>
    <row r="23811" spans="1:4" x14ac:dyDescent="0.25">
      <c r="A23811" s="2">
        <v>540</v>
      </c>
      <c r="B23811">
        <v>26586</v>
      </c>
      <c r="C23811" s="3">
        <v>1991.3914709999999</v>
      </c>
      <c r="D23811" s="2"/>
    </row>
    <row r="23812" spans="1:4" x14ac:dyDescent="0.25">
      <c r="A23812" s="2">
        <v>540</v>
      </c>
      <c r="B23812">
        <v>26587</v>
      </c>
      <c r="C23812" s="3">
        <v>1107.9756339999999</v>
      </c>
      <c r="D23812" s="2"/>
    </row>
    <row r="23813" spans="1:4" x14ac:dyDescent="0.25">
      <c r="A23813" s="2">
        <v>540</v>
      </c>
      <c r="B23813">
        <v>26588</v>
      </c>
      <c r="C23813" s="3">
        <v>745.05740900000001</v>
      </c>
      <c r="D23813" s="2"/>
    </row>
    <row r="23814" spans="1:4" x14ac:dyDescent="0.25">
      <c r="A23814" s="2">
        <v>540</v>
      </c>
      <c r="B23814">
        <v>26589</v>
      </c>
      <c r="C23814" s="3">
        <v>439.63118300000002</v>
      </c>
      <c r="D23814" s="2"/>
    </row>
    <row r="23815" spans="1:4" x14ac:dyDescent="0.25">
      <c r="A23815" s="2">
        <v>540</v>
      </c>
      <c r="B23815">
        <v>26590</v>
      </c>
      <c r="C23815" s="3">
        <v>23.317243999999999</v>
      </c>
      <c r="D23815" s="2"/>
    </row>
    <row r="23816" spans="1:4" x14ac:dyDescent="0.25">
      <c r="A23816" s="2">
        <v>540</v>
      </c>
      <c r="B23816">
        <v>26591</v>
      </c>
      <c r="C23816" s="3">
        <v>110.374145</v>
      </c>
      <c r="D23816" s="2"/>
    </row>
    <row r="23817" spans="1:4" x14ac:dyDescent="0.25">
      <c r="A23817" s="2">
        <v>540</v>
      </c>
      <c r="B23817">
        <v>26592</v>
      </c>
      <c r="C23817" s="3">
        <v>573.693489</v>
      </c>
      <c r="D23817" s="2"/>
    </row>
    <row r="23818" spans="1:4" x14ac:dyDescent="0.25">
      <c r="A23818" s="2">
        <v>540</v>
      </c>
      <c r="B23818">
        <v>26593</v>
      </c>
      <c r="C23818" s="3">
        <v>760.10750900000005</v>
      </c>
      <c r="D23818" s="2"/>
    </row>
    <row r="23819" spans="1:4" x14ac:dyDescent="0.25">
      <c r="A23819" s="2">
        <v>540</v>
      </c>
      <c r="B23819">
        <v>26594</v>
      </c>
      <c r="C23819" s="3">
        <v>465.40796</v>
      </c>
      <c r="D23819" s="2"/>
    </row>
    <row r="23820" spans="1:4" x14ac:dyDescent="0.25">
      <c r="A23820" s="2">
        <v>540</v>
      </c>
      <c r="B23820">
        <v>26596</v>
      </c>
      <c r="C23820" s="3">
        <v>658.45841700000005</v>
      </c>
      <c r="D23820" s="2"/>
    </row>
    <row r="23821" spans="1:4" x14ac:dyDescent="0.25">
      <c r="A23821" s="2">
        <v>540</v>
      </c>
      <c r="B23821">
        <v>26597</v>
      </c>
      <c r="C23821" s="3">
        <v>329.42008099999998</v>
      </c>
      <c r="D23821" s="2"/>
    </row>
    <row r="23822" spans="1:4" x14ac:dyDescent="0.25">
      <c r="A23822" s="2">
        <v>540</v>
      </c>
      <c r="B23822">
        <v>26598</v>
      </c>
      <c r="C23822" s="3">
        <v>247.952675</v>
      </c>
      <c r="D23822" s="2"/>
    </row>
    <row r="23823" spans="1:4" x14ac:dyDescent="0.25">
      <c r="A23823" s="2">
        <v>540</v>
      </c>
      <c r="B23823">
        <v>26599</v>
      </c>
      <c r="C23823" s="3">
        <v>1674.2246620000001</v>
      </c>
      <c r="D23823" s="2"/>
    </row>
    <row r="23824" spans="1:4" x14ac:dyDescent="0.25">
      <c r="A23824" s="2">
        <v>540</v>
      </c>
      <c r="B23824">
        <v>26600</v>
      </c>
      <c r="C23824" s="3">
        <v>238.29507699999999</v>
      </c>
      <c r="D23824" s="2"/>
    </row>
    <row r="23825" spans="1:4" x14ac:dyDescent="0.25">
      <c r="A23825" s="2">
        <v>540</v>
      </c>
      <c r="B23825">
        <v>26601</v>
      </c>
      <c r="C23825" s="3">
        <v>231.790389</v>
      </c>
      <c r="D23825" s="2"/>
    </row>
    <row r="23826" spans="1:4" x14ac:dyDescent="0.25">
      <c r="A23826" s="2">
        <v>540</v>
      </c>
      <c r="B23826">
        <v>26603</v>
      </c>
      <c r="C23826" s="3">
        <v>2271.806184</v>
      </c>
      <c r="D23826" s="2"/>
    </row>
    <row r="23827" spans="1:4" x14ac:dyDescent="0.25">
      <c r="A23827" s="2">
        <v>540</v>
      </c>
      <c r="B23827">
        <v>26605</v>
      </c>
      <c r="C23827" s="3">
        <v>1653.6384419999999</v>
      </c>
      <c r="D23827" s="2"/>
    </row>
    <row r="23828" spans="1:4" x14ac:dyDescent="0.25">
      <c r="A23828" s="2">
        <v>540</v>
      </c>
      <c r="B23828">
        <v>26606</v>
      </c>
      <c r="C23828" s="3">
        <v>2225.9091640000001</v>
      </c>
      <c r="D23828" s="2"/>
    </row>
    <row r="23829" spans="1:4" x14ac:dyDescent="0.25">
      <c r="A23829" s="2">
        <v>540</v>
      </c>
      <c r="B23829">
        <v>26607</v>
      </c>
      <c r="C23829" s="3">
        <v>2846.652591</v>
      </c>
      <c r="D23829" s="2"/>
    </row>
    <row r="23830" spans="1:4" x14ac:dyDescent="0.25">
      <c r="A23830" s="2">
        <v>540</v>
      </c>
      <c r="B23830">
        <v>26608</v>
      </c>
      <c r="C23830" s="3">
        <v>3002.8837079999998</v>
      </c>
      <c r="D23830" s="2"/>
    </row>
    <row r="23831" spans="1:4" x14ac:dyDescent="0.25">
      <c r="A23831" s="2">
        <v>540</v>
      </c>
      <c r="B23831">
        <v>26609</v>
      </c>
      <c r="C23831" s="3">
        <v>5535.5189780000001</v>
      </c>
      <c r="D23831" s="2"/>
    </row>
    <row r="23832" spans="1:4" x14ac:dyDescent="0.25">
      <c r="A23832" s="2">
        <v>540</v>
      </c>
      <c r="B23832">
        <v>26612</v>
      </c>
      <c r="C23832" s="3">
        <v>3704.1537069999999</v>
      </c>
      <c r="D23832" s="2"/>
    </row>
    <row r="23833" spans="1:4" x14ac:dyDescent="0.25">
      <c r="A23833" s="2">
        <v>540</v>
      </c>
      <c r="B23833">
        <v>26613</v>
      </c>
      <c r="C23833" s="3">
        <v>989.57138199999997</v>
      </c>
      <c r="D23833" s="2"/>
    </row>
    <row r="23834" spans="1:4" x14ac:dyDescent="0.25">
      <c r="A23834" s="2">
        <v>540</v>
      </c>
      <c r="B23834">
        <v>26614</v>
      </c>
      <c r="C23834" s="3">
        <v>2126.1462289999999</v>
      </c>
      <c r="D23834" s="2"/>
    </row>
    <row r="23835" spans="1:4" x14ac:dyDescent="0.25">
      <c r="A23835" s="2">
        <v>540</v>
      </c>
      <c r="B23835">
        <v>26615</v>
      </c>
      <c r="C23835" s="3">
        <v>989.57138199999997</v>
      </c>
      <c r="D23835" s="2"/>
    </row>
    <row r="23836" spans="1:4" x14ac:dyDescent="0.25">
      <c r="A23836" s="2">
        <v>540</v>
      </c>
      <c r="B23836">
        <v>26617</v>
      </c>
      <c r="C23836" s="3">
        <v>993.35650499999997</v>
      </c>
      <c r="D23836" s="2"/>
    </row>
    <row r="23837" spans="1:4" x14ac:dyDescent="0.25">
      <c r="A23837" s="2">
        <v>540</v>
      </c>
      <c r="B23837">
        <v>26618</v>
      </c>
      <c r="C23837" s="3">
        <v>864.42420600000003</v>
      </c>
      <c r="D23837" s="2"/>
    </row>
    <row r="23838" spans="1:4" x14ac:dyDescent="0.25">
      <c r="A23838" s="2">
        <v>540</v>
      </c>
      <c r="B23838">
        <v>26619</v>
      </c>
      <c r="C23838" s="3">
        <v>603.81624799999997</v>
      </c>
      <c r="D23838" s="2"/>
    </row>
    <row r="23839" spans="1:4" x14ac:dyDescent="0.25">
      <c r="A23839" s="2">
        <v>540</v>
      </c>
      <c r="B23839">
        <v>26622</v>
      </c>
      <c r="C23839" s="3">
        <v>96885.768416999999</v>
      </c>
      <c r="D23839" s="2"/>
    </row>
    <row r="23840" spans="1:4" x14ac:dyDescent="0.25">
      <c r="A23840" s="2">
        <v>540</v>
      </c>
      <c r="B23840">
        <v>26623</v>
      </c>
      <c r="C23840" s="3">
        <v>61808.437115000001</v>
      </c>
      <c r="D23840" s="2"/>
    </row>
    <row r="23841" spans="1:4" x14ac:dyDescent="0.25">
      <c r="A23841" s="2">
        <v>540</v>
      </c>
      <c r="B23841">
        <v>26624</v>
      </c>
      <c r="C23841" s="3">
        <v>452.92132800000002</v>
      </c>
      <c r="D23841" s="2"/>
    </row>
    <row r="23842" spans="1:4" x14ac:dyDescent="0.25">
      <c r="A23842" s="2">
        <v>540</v>
      </c>
      <c r="B23842">
        <v>26625</v>
      </c>
      <c r="C23842" s="3">
        <v>1.032502</v>
      </c>
      <c r="D23842" s="2"/>
    </row>
    <row r="23843" spans="1:4" x14ac:dyDescent="0.25">
      <c r="A23843" s="2">
        <v>540</v>
      </c>
      <c r="B23843">
        <v>26626</v>
      </c>
      <c r="C23843" s="3">
        <v>906.39163599999995</v>
      </c>
      <c r="D23843" s="2"/>
    </row>
    <row r="23844" spans="1:4" x14ac:dyDescent="0.25">
      <c r="A23844" s="2">
        <v>540</v>
      </c>
      <c r="B23844">
        <v>26627</v>
      </c>
      <c r="C23844" s="3">
        <v>1210.486396</v>
      </c>
      <c r="D23844" s="2"/>
    </row>
    <row r="23845" spans="1:4" x14ac:dyDescent="0.25">
      <c r="A23845" s="2">
        <v>540</v>
      </c>
      <c r="B23845">
        <v>26628</v>
      </c>
      <c r="C23845" s="3">
        <v>698.16654500000004</v>
      </c>
      <c r="D23845" s="2"/>
    </row>
    <row r="23846" spans="1:4" x14ac:dyDescent="0.25">
      <c r="A23846" s="2">
        <v>540</v>
      </c>
      <c r="B23846">
        <v>26629</v>
      </c>
      <c r="C23846" s="3">
        <v>544.24627499999997</v>
      </c>
      <c r="D23846" s="2"/>
    </row>
    <row r="23847" spans="1:4" x14ac:dyDescent="0.25">
      <c r="A23847" s="2">
        <v>540</v>
      </c>
      <c r="B23847">
        <v>26630</v>
      </c>
      <c r="C23847" s="3">
        <v>773.41754100000003</v>
      </c>
      <c r="D23847" s="2"/>
    </row>
    <row r="23848" spans="1:4" x14ac:dyDescent="0.25">
      <c r="A23848" s="2">
        <v>540</v>
      </c>
      <c r="B23848">
        <v>26631</v>
      </c>
      <c r="C23848" s="3">
        <v>677.75201700000002</v>
      </c>
      <c r="D23848" s="2"/>
    </row>
    <row r="23849" spans="1:4" x14ac:dyDescent="0.25">
      <c r="A23849" s="2">
        <v>540</v>
      </c>
      <c r="B23849">
        <v>26632</v>
      </c>
      <c r="C23849" s="3">
        <v>1579.276615</v>
      </c>
      <c r="D23849" s="2"/>
    </row>
    <row r="23850" spans="1:4" x14ac:dyDescent="0.25">
      <c r="A23850" s="2">
        <v>540</v>
      </c>
      <c r="B23850">
        <v>26633</v>
      </c>
      <c r="C23850" s="3">
        <v>5324.4374150000003</v>
      </c>
      <c r="D23850" s="2"/>
    </row>
    <row r="23851" spans="1:4" x14ac:dyDescent="0.25">
      <c r="A23851" s="2">
        <v>540</v>
      </c>
      <c r="B23851">
        <v>26634</v>
      </c>
      <c r="C23851" s="3">
        <v>1475.9750340000001</v>
      </c>
      <c r="D23851" s="2"/>
    </row>
    <row r="23852" spans="1:4" x14ac:dyDescent="0.25">
      <c r="A23852" s="2">
        <v>540</v>
      </c>
      <c r="B23852">
        <v>26635</v>
      </c>
      <c r="C23852" s="3">
        <v>81.268970999999993</v>
      </c>
      <c r="D23852" s="2"/>
    </row>
    <row r="23853" spans="1:4" x14ac:dyDescent="0.25">
      <c r="A23853" s="2">
        <v>540</v>
      </c>
      <c r="B23853">
        <v>26636</v>
      </c>
      <c r="C23853" s="3">
        <v>1538.825734</v>
      </c>
      <c r="D23853" s="2"/>
    </row>
    <row r="23854" spans="1:4" x14ac:dyDescent="0.25">
      <c r="A23854" s="2">
        <v>540</v>
      </c>
      <c r="B23854">
        <v>26637</v>
      </c>
      <c r="C23854" s="3">
        <v>1444.4262369999999</v>
      </c>
      <c r="D23854" s="2"/>
    </row>
    <row r="23855" spans="1:4" x14ac:dyDescent="0.25">
      <c r="A23855" s="2">
        <v>540</v>
      </c>
      <c r="B23855">
        <v>26638</v>
      </c>
      <c r="C23855" s="3">
        <v>3027.5534710000002</v>
      </c>
      <c r="D23855" s="2"/>
    </row>
    <row r="23856" spans="1:4" x14ac:dyDescent="0.25">
      <c r="A23856" s="2">
        <v>540</v>
      </c>
      <c r="B23856">
        <v>26639</v>
      </c>
      <c r="C23856" s="3">
        <v>3527.0212710000001</v>
      </c>
      <c r="D23856" s="2"/>
    </row>
    <row r="23857" spans="1:4" x14ac:dyDescent="0.25">
      <c r="A23857" s="2">
        <v>540</v>
      </c>
      <c r="B23857">
        <v>26640</v>
      </c>
      <c r="C23857" s="3">
        <v>2593.7164560000001</v>
      </c>
      <c r="D23857" s="2"/>
    </row>
    <row r="23858" spans="1:4" x14ac:dyDescent="0.25">
      <c r="A23858" s="2">
        <v>540</v>
      </c>
      <c r="B23858">
        <v>26641</v>
      </c>
      <c r="C23858" s="3">
        <v>4120.2014639999998</v>
      </c>
      <c r="D23858" s="2"/>
    </row>
    <row r="23859" spans="1:4" x14ac:dyDescent="0.25">
      <c r="A23859" s="2">
        <v>540</v>
      </c>
      <c r="B23859">
        <v>26643</v>
      </c>
      <c r="C23859" s="3">
        <v>16424.699004999999</v>
      </c>
      <c r="D23859" s="2"/>
    </row>
    <row r="23860" spans="1:4" x14ac:dyDescent="0.25">
      <c r="A23860" s="2">
        <v>540</v>
      </c>
      <c r="B23860">
        <v>26645</v>
      </c>
      <c r="C23860" s="3">
        <v>665.03835300000003</v>
      </c>
      <c r="D23860" s="2"/>
    </row>
    <row r="23861" spans="1:4" x14ac:dyDescent="0.25">
      <c r="A23861" s="2">
        <v>540</v>
      </c>
      <c r="B23861">
        <v>26646</v>
      </c>
      <c r="C23861" s="3">
        <v>1835.0500179999999</v>
      </c>
      <c r="D23861" s="2"/>
    </row>
    <row r="23862" spans="1:4" x14ac:dyDescent="0.25">
      <c r="A23862" s="2">
        <v>540</v>
      </c>
      <c r="B23862">
        <v>26647</v>
      </c>
      <c r="C23862" s="3">
        <v>22978.768048000002</v>
      </c>
      <c r="D23862" s="2"/>
    </row>
    <row r="23863" spans="1:4" x14ac:dyDescent="0.25">
      <c r="A23863" s="2">
        <v>540</v>
      </c>
      <c r="B23863">
        <v>26648</v>
      </c>
      <c r="C23863" s="3">
        <v>13456.765960999999</v>
      </c>
      <c r="D23863" s="2"/>
    </row>
    <row r="23864" spans="1:4" x14ac:dyDescent="0.25">
      <c r="A23864" s="2">
        <v>540</v>
      </c>
      <c r="B23864">
        <v>26649</v>
      </c>
      <c r="C23864" s="3">
        <v>1471.516993</v>
      </c>
      <c r="D23864" s="2"/>
    </row>
    <row r="23865" spans="1:4" x14ac:dyDescent="0.25">
      <c r="A23865" s="2">
        <v>540</v>
      </c>
      <c r="B23865">
        <v>26650</v>
      </c>
      <c r="C23865" s="3">
        <v>1375.3327240000001</v>
      </c>
      <c r="D23865" s="2"/>
    </row>
    <row r="23866" spans="1:4" x14ac:dyDescent="0.25">
      <c r="A23866" s="2">
        <v>540</v>
      </c>
      <c r="B23866">
        <v>26653</v>
      </c>
      <c r="C23866" s="3">
        <v>1200.320424</v>
      </c>
      <c r="D23866" s="2"/>
    </row>
    <row r="23867" spans="1:4" x14ac:dyDescent="0.25">
      <c r="A23867" s="2">
        <v>540</v>
      </c>
      <c r="B23867">
        <v>26654</v>
      </c>
      <c r="C23867" s="3">
        <v>178.904383</v>
      </c>
      <c r="D23867" s="2"/>
    </row>
    <row r="23868" spans="1:4" x14ac:dyDescent="0.25">
      <c r="A23868" s="2">
        <v>540</v>
      </c>
      <c r="B23868">
        <v>26655</v>
      </c>
      <c r="C23868" s="3">
        <v>147.17532399999999</v>
      </c>
      <c r="D23868" s="2"/>
    </row>
    <row r="23869" spans="1:4" x14ac:dyDescent="0.25">
      <c r="A23869" s="2">
        <v>540</v>
      </c>
      <c r="B23869">
        <v>26656</v>
      </c>
      <c r="C23869" s="3">
        <v>4463.6194580000001</v>
      </c>
      <c r="D23869" s="2"/>
    </row>
    <row r="23870" spans="1:4" x14ac:dyDescent="0.25">
      <c r="A23870" s="2">
        <v>540</v>
      </c>
      <c r="B23870">
        <v>26657</v>
      </c>
      <c r="C23870" s="3">
        <v>832.85946000000001</v>
      </c>
      <c r="D23870" s="2"/>
    </row>
    <row r="23871" spans="1:4" x14ac:dyDescent="0.25">
      <c r="A23871" s="2">
        <v>540</v>
      </c>
      <c r="B23871">
        <v>26659</v>
      </c>
      <c r="C23871" s="3">
        <v>17434.115019000001</v>
      </c>
      <c r="D23871" s="2"/>
    </row>
    <row r="23872" spans="1:4" x14ac:dyDescent="0.25">
      <c r="A23872" s="2">
        <v>540</v>
      </c>
      <c r="B23872">
        <v>26660</v>
      </c>
      <c r="C23872" s="3">
        <v>0</v>
      </c>
      <c r="D23872" s="2"/>
    </row>
    <row r="23873" spans="1:4" x14ac:dyDescent="0.25">
      <c r="A23873" s="2">
        <v>540</v>
      </c>
      <c r="B23873">
        <v>26662</v>
      </c>
      <c r="C23873" s="3">
        <v>112745.104185</v>
      </c>
      <c r="D23873" s="2"/>
    </row>
    <row r="23874" spans="1:4" x14ac:dyDescent="0.25">
      <c r="A23874" s="2">
        <v>540</v>
      </c>
      <c r="B23874">
        <v>26663</v>
      </c>
      <c r="C23874" s="3">
        <v>120035.870006</v>
      </c>
      <c r="D23874" s="2"/>
    </row>
    <row r="23875" spans="1:4" x14ac:dyDescent="0.25">
      <c r="A23875" s="2">
        <v>540</v>
      </c>
      <c r="B23875">
        <v>26664</v>
      </c>
      <c r="C23875" s="3">
        <v>2626.8018000000002</v>
      </c>
      <c r="D23875" s="2"/>
    </row>
    <row r="23876" spans="1:4" x14ac:dyDescent="0.25">
      <c r="A23876" s="2">
        <v>540</v>
      </c>
      <c r="B23876">
        <v>26667</v>
      </c>
      <c r="C23876" s="3">
        <v>56817.094146000003</v>
      </c>
      <c r="D23876" s="2"/>
    </row>
    <row r="23877" spans="1:4" x14ac:dyDescent="0.25">
      <c r="A23877" s="2">
        <v>540</v>
      </c>
      <c r="B23877">
        <v>26670</v>
      </c>
      <c r="C23877" s="3">
        <v>5348.8677680000001</v>
      </c>
      <c r="D23877" s="2"/>
    </row>
    <row r="23878" spans="1:4" x14ac:dyDescent="0.25">
      <c r="A23878" s="2">
        <v>540</v>
      </c>
      <c r="B23878">
        <v>26671</v>
      </c>
      <c r="C23878" s="3">
        <v>3128.9757530000002</v>
      </c>
      <c r="D23878" s="2"/>
    </row>
    <row r="23879" spans="1:4" x14ac:dyDescent="0.25">
      <c r="A23879" s="2">
        <v>540</v>
      </c>
      <c r="B23879">
        <v>26675</v>
      </c>
      <c r="C23879" s="3">
        <v>55988.566072000001</v>
      </c>
      <c r="D23879" s="2"/>
    </row>
    <row r="23880" spans="1:4" x14ac:dyDescent="0.25">
      <c r="A23880" s="2">
        <v>540</v>
      </c>
      <c r="B23880">
        <v>26679</v>
      </c>
      <c r="C23880" s="3">
        <v>8323.8626700000004</v>
      </c>
      <c r="D23880" s="2"/>
    </row>
    <row r="23881" spans="1:4" x14ac:dyDescent="0.25">
      <c r="A23881" s="2">
        <v>540</v>
      </c>
      <c r="B23881">
        <v>26680</v>
      </c>
      <c r="C23881" s="3">
        <v>1031.2711859999999</v>
      </c>
      <c r="D23881" s="2"/>
    </row>
    <row r="23882" spans="1:4" x14ac:dyDescent="0.25">
      <c r="A23882" s="2">
        <v>540</v>
      </c>
      <c r="B23882">
        <v>26682</v>
      </c>
      <c r="C23882" s="3">
        <v>7403.1275139999998</v>
      </c>
      <c r="D23882" s="2"/>
    </row>
    <row r="23883" spans="1:4" x14ac:dyDescent="0.25">
      <c r="A23883" s="2">
        <v>540</v>
      </c>
      <c r="B23883">
        <v>26683</v>
      </c>
      <c r="C23883" s="3">
        <v>2341.5478710000002</v>
      </c>
      <c r="D23883" s="2"/>
    </row>
    <row r="23884" spans="1:4" x14ac:dyDescent="0.25">
      <c r="A23884" s="2">
        <v>540</v>
      </c>
      <c r="B23884">
        <v>26684</v>
      </c>
      <c r="C23884" s="3">
        <v>740.35164399999996</v>
      </c>
      <c r="D23884" s="2"/>
    </row>
    <row r="23885" spans="1:4" x14ac:dyDescent="0.25">
      <c r="A23885" s="2">
        <v>540</v>
      </c>
      <c r="B23885">
        <v>26686</v>
      </c>
      <c r="C23885" s="3">
        <v>2810.4274489999998</v>
      </c>
      <c r="D23885" s="2"/>
    </row>
    <row r="23886" spans="1:4" x14ac:dyDescent="0.25">
      <c r="A23886" s="2">
        <v>540</v>
      </c>
      <c r="B23886">
        <v>26690</v>
      </c>
      <c r="C23886" s="3">
        <v>1422.883979</v>
      </c>
      <c r="D23886" s="2"/>
    </row>
    <row r="23887" spans="1:4" x14ac:dyDescent="0.25">
      <c r="A23887" s="2">
        <v>540</v>
      </c>
      <c r="B23887">
        <v>26692</v>
      </c>
      <c r="C23887" s="3">
        <v>1915.659083</v>
      </c>
      <c r="D23887" s="2"/>
    </row>
    <row r="23888" spans="1:4" x14ac:dyDescent="0.25">
      <c r="A23888" s="2">
        <v>540</v>
      </c>
      <c r="B23888">
        <v>26693</v>
      </c>
      <c r="C23888" s="3">
        <v>10923.964198</v>
      </c>
      <c r="D23888" s="2"/>
    </row>
    <row r="23889" spans="1:4" x14ac:dyDescent="0.25">
      <c r="A23889" s="2">
        <v>540</v>
      </c>
      <c r="B23889">
        <v>26696</v>
      </c>
      <c r="C23889" s="3">
        <v>10923.964198</v>
      </c>
      <c r="D23889" s="2"/>
    </row>
    <row r="23890" spans="1:4" x14ac:dyDescent="0.25">
      <c r="A23890" s="2">
        <v>540</v>
      </c>
      <c r="B23890">
        <v>26698</v>
      </c>
      <c r="C23890" s="3">
        <v>14678.22777</v>
      </c>
      <c r="D23890" s="2"/>
    </row>
    <row r="23891" spans="1:4" x14ac:dyDescent="0.25">
      <c r="A23891" s="2">
        <v>540</v>
      </c>
      <c r="B23891">
        <v>26699</v>
      </c>
      <c r="C23891" s="3">
        <v>2216.4910970000001</v>
      </c>
      <c r="D23891" s="2"/>
    </row>
    <row r="23892" spans="1:4" x14ac:dyDescent="0.25">
      <c r="A23892" s="2">
        <v>540</v>
      </c>
      <c r="B23892">
        <v>26700</v>
      </c>
      <c r="C23892" s="3">
        <v>564.56539399999997</v>
      </c>
      <c r="D23892" s="2"/>
    </row>
    <row r="23893" spans="1:4" x14ac:dyDescent="0.25">
      <c r="A23893" s="2">
        <v>540</v>
      </c>
      <c r="B23893">
        <v>26701</v>
      </c>
      <c r="C23893" s="3">
        <v>367.11683900000003</v>
      </c>
      <c r="D23893" s="2"/>
    </row>
    <row r="23894" spans="1:4" x14ac:dyDescent="0.25">
      <c r="A23894" s="2">
        <v>540</v>
      </c>
      <c r="B23894">
        <v>26706</v>
      </c>
      <c r="C23894" s="3">
        <v>38920.884373998</v>
      </c>
      <c r="D23894" s="2"/>
    </row>
    <row r="23895" spans="1:4" x14ac:dyDescent="0.25">
      <c r="A23895" s="2">
        <v>540</v>
      </c>
      <c r="B23895">
        <v>26707</v>
      </c>
      <c r="C23895" s="3">
        <v>103302.33732799999</v>
      </c>
      <c r="D23895" s="2"/>
    </row>
    <row r="23896" spans="1:4" x14ac:dyDescent="0.25">
      <c r="A23896" s="2">
        <v>540</v>
      </c>
      <c r="B23896">
        <v>26708</v>
      </c>
      <c r="C23896" s="3">
        <v>98618.688292000006</v>
      </c>
      <c r="D23896" s="2"/>
    </row>
    <row r="23897" spans="1:4" x14ac:dyDescent="0.25">
      <c r="A23897" s="2">
        <v>540</v>
      </c>
      <c r="B23897">
        <v>26709</v>
      </c>
      <c r="C23897" s="3">
        <v>0</v>
      </c>
      <c r="D23897" s="2"/>
    </row>
    <row r="23898" spans="1:4" x14ac:dyDescent="0.25">
      <c r="A23898" s="2">
        <v>540</v>
      </c>
      <c r="B23898">
        <v>26710</v>
      </c>
      <c r="C23898" s="3">
        <v>873.10268599999995</v>
      </c>
      <c r="D23898" s="2"/>
    </row>
    <row r="23899" spans="1:4" x14ac:dyDescent="0.25">
      <c r="A23899" s="2">
        <v>540</v>
      </c>
      <c r="B23899">
        <v>26712</v>
      </c>
      <c r="C23899" s="3">
        <v>3536.7401890000001</v>
      </c>
      <c r="D23899" s="2"/>
    </row>
    <row r="23900" spans="1:4" x14ac:dyDescent="0.25">
      <c r="A23900" s="2">
        <v>540</v>
      </c>
      <c r="B23900">
        <v>26713</v>
      </c>
      <c r="C23900" s="3">
        <v>4299.338299</v>
      </c>
      <c r="D23900" s="2"/>
    </row>
    <row r="23901" spans="1:4" x14ac:dyDescent="0.25">
      <c r="A23901" s="2">
        <v>540</v>
      </c>
      <c r="B23901">
        <v>26714</v>
      </c>
      <c r="C23901" s="3">
        <v>3079.6131780000001</v>
      </c>
      <c r="D23901" s="2"/>
    </row>
    <row r="23902" spans="1:4" x14ac:dyDescent="0.25">
      <c r="A23902" s="2">
        <v>540</v>
      </c>
      <c r="B23902">
        <v>26717</v>
      </c>
      <c r="C23902" s="3">
        <v>272.03046499999999</v>
      </c>
      <c r="D23902" s="2"/>
    </row>
    <row r="23903" spans="1:4" x14ac:dyDescent="0.25">
      <c r="A23903" s="2">
        <v>540</v>
      </c>
      <c r="B23903">
        <v>26718</v>
      </c>
      <c r="C23903" s="3">
        <v>3813.0511759999999</v>
      </c>
      <c r="D23903" s="2"/>
    </row>
    <row r="23904" spans="1:4" x14ac:dyDescent="0.25">
      <c r="A23904" s="2">
        <v>540</v>
      </c>
      <c r="B23904">
        <v>26720</v>
      </c>
      <c r="C23904" s="3">
        <v>2288.3170399999999</v>
      </c>
      <c r="D23904" s="2"/>
    </row>
    <row r="23905" spans="1:4" x14ac:dyDescent="0.25">
      <c r="A23905" s="2">
        <v>540</v>
      </c>
      <c r="B23905">
        <v>26721</v>
      </c>
      <c r="C23905" s="3">
        <v>1554.9468460000001</v>
      </c>
      <c r="D23905" s="2"/>
    </row>
    <row r="23906" spans="1:4" x14ac:dyDescent="0.25">
      <c r="A23906" s="2">
        <v>540</v>
      </c>
      <c r="B23906">
        <v>26722</v>
      </c>
      <c r="C23906" s="3">
        <v>111025.72719400001</v>
      </c>
      <c r="D23906" s="2"/>
    </row>
    <row r="23907" spans="1:4" x14ac:dyDescent="0.25">
      <c r="A23907" s="2">
        <v>540</v>
      </c>
      <c r="B23907">
        <v>26725</v>
      </c>
      <c r="C23907" s="3">
        <v>12407.038903000001</v>
      </c>
      <c r="D23907" s="2"/>
    </row>
    <row r="23908" spans="1:4" x14ac:dyDescent="0.25">
      <c r="A23908" s="2">
        <v>540</v>
      </c>
      <c r="B23908">
        <v>26735</v>
      </c>
      <c r="C23908" s="3">
        <v>0.46985900000000003</v>
      </c>
      <c r="D23908" s="2"/>
    </row>
    <row r="23909" spans="1:4" x14ac:dyDescent="0.25">
      <c r="A23909" s="2">
        <v>540</v>
      </c>
      <c r="B23909">
        <v>26736</v>
      </c>
      <c r="C23909" s="3">
        <v>48.221924999999999</v>
      </c>
      <c r="D23909" s="2"/>
    </row>
    <row r="23910" spans="1:4" x14ac:dyDescent="0.25">
      <c r="A23910" s="2">
        <v>540</v>
      </c>
      <c r="B23910">
        <v>26737</v>
      </c>
      <c r="C23910" s="3">
        <v>18897.400035999999</v>
      </c>
      <c r="D23910" s="2"/>
    </row>
    <row r="23911" spans="1:4" x14ac:dyDescent="0.25">
      <c r="A23911" s="2">
        <v>540</v>
      </c>
      <c r="B23911">
        <v>26739</v>
      </c>
      <c r="C23911" s="3">
        <v>674.97836299999994</v>
      </c>
      <c r="D23911" s="2"/>
    </row>
    <row r="23912" spans="1:4" x14ac:dyDescent="0.25">
      <c r="A23912" s="2">
        <v>540</v>
      </c>
      <c r="B23912">
        <v>26740</v>
      </c>
      <c r="C23912" s="3">
        <v>1762.029935</v>
      </c>
      <c r="D23912" s="2"/>
    </row>
    <row r="23913" spans="1:4" x14ac:dyDescent="0.25">
      <c r="A23913" s="2">
        <v>540</v>
      </c>
      <c r="B23913">
        <v>26741</v>
      </c>
      <c r="C23913" s="3">
        <v>838.24411999999995</v>
      </c>
      <c r="D23913" s="2"/>
    </row>
    <row r="23914" spans="1:4" x14ac:dyDescent="0.25">
      <c r="A23914" s="2">
        <v>540</v>
      </c>
      <c r="B23914">
        <v>26742</v>
      </c>
      <c r="C23914" s="3">
        <v>273.75308000000001</v>
      </c>
      <c r="D23914" s="2"/>
    </row>
    <row r="23915" spans="1:4" x14ac:dyDescent="0.25">
      <c r="A23915" s="2">
        <v>540</v>
      </c>
      <c r="B23915">
        <v>26744</v>
      </c>
      <c r="C23915" s="3">
        <v>5335.596125</v>
      </c>
      <c r="D23915" s="2"/>
    </row>
    <row r="23916" spans="1:4" x14ac:dyDescent="0.25">
      <c r="A23916" s="2">
        <v>540</v>
      </c>
      <c r="B23916">
        <v>26745</v>
      </c>
      <c r="C23916" s="3">
        <v>3143.250258</v>
      </c>
      <c r="D23916" s="2"/>
    </row>
    <row r="23917" spans="1:4" x14ac:dyDescent="0.25">
      <c r="A23917" s="2">
        <v>540</v>
      </c>
      <c r="B23917">
        <v>26746</v>
      </c>
      <c r="C23917" s="3">
        <v>459.51141799999999</v>
      </c>
      <c r="D23917" s="2"/>
    </row>
    <row r="23918" spans="1:4" x14ac:dyDescent="0.25">
      <c r="A23918" s="2">
        <v>540</v>
      </c>
      <c r="B23918">
        <v>26751</v>
      </c>
      <c r="C23918" s="3">
        <v>1690.3328059999999</v>
      </c>
      <c r="D23918" s="2"/>
    </row>
    <row r="23919" spans="1:4" x14ac:dyDescent="0.25">
      <c r="A23919" s="2">
        <v>540</v>
      </c>
      <c r="B23919">
        <v>26754</v>
      </c>
      <c r="C23919" s="3">
        <v>3414.2543479999999</v>
      </c>
      <c r="D23919" s="2"/>
    </row>
    <row r="23920" spans="1:4" x14ac:dyDescent="0.25">
      <c r="A23920" s="2">
        <v>540</v>
      </c>
      <c r="B23920">
        <v>26755</v>
      </c>
      <c r="C23920" s="3">
        <v>1909.2117330000001</v>
      </c>
      <c r="D23920" s="2"/>
    </row>
    <row r="23921" spans="1:4" x14ac:dyDescent="0.25">
      <c r="A23921" s="2">
        <v>540</v>
      </c>
      <c r="B23921">
        <v>26756</v>
      </c>
      <c r="C23921" s="3">
        <v>3674.8270849999999</v>
      </c>
      <c r="D23921" s="2"/>
    </row>
    <row r="23922" spans="1:4" x14ac:dyDescent="0.25">
      <c r="A23922" s="2">
        <v>540</v>
      </c>
      <c r="B23922">
        <v>26757</v>
      </c>
      <c r="C23922" s="3">
        <v>2872.8864469999999</v>
      </c>
      <c r="D23922" s="2"/>
    </row>
    <row r="23923" spans="1:4" x14ac:dyDescent="0.25">
      <c r="A23923" s="2">
        <v>540</v>
      </c>
      <c r="B23923">
        <v>26758</v>
      </c>
      <c r="C23923" s="3">
        <v>132.82318799999999</v>
      </c>
      <c r="D23923" s="2"/>
    </row>
    <row r="23924" spans="1:4" x14ac:dyDescent="0.25">
      <c r="A23924" s="2">
        <v>540</v>
      </c>
      <c r="B23924">
        <v>26759</v>
      </c>
      <c r="C23924" s="3">
        <v>674.98888999999997</v>
      </c>
      <c r="D23924" s="2"/>
    </row>
    <row r="23925" spans="1:4" x14ac:dyDescent="0.25">
      <c r="A23925" s="2">
        <v>540</v>
      </c>
      <c r="B23925">
        <v>26760</v>
      </c>
      <c r="C23925" s="3">
        <v>3043.1130549999998</v>
      </c>
      <c r="D23925" s="2"/>
    </row>
    <row r="23926" spans="1:4" x14ac:dyDescent="0.25">
      <c r="A23926" s="2">
        <v>540</v>
      </c>
      <c r="B23926">
        <v>26761</v>
      </c>
      <c r="C23926" s="3">
        <v>833.74327800000003</v>
      </c>
      <c r="D23926" s="2"/>
    </row>
    <row r="23927" spans="1:4" x14ac:dyDescent="0.25">
      <c r="A23927" s="2">
        <v>540</v>
      </c>
      <c r="B23927">
        <v>26762</v>
      </c>
      <c r="C23927" s="3">
        <v>1016.451235</v>
      </c>
      <c r="D23927" s="2"/>
    </row>
    <row r="23928" spans="1:4" x14ac:dyDescent="0.25">
      <c r="A23928" s="2">
        <v>540</v>
      </c>
      <c r="B23928">
        <v>26763</v>
      </c>
      <c r="C23928" s="3">
        <v>514.33538899999996</v>
      </c>
      <c r="D23928" s="2"/>
    </row>
    <row r="23929" spans="1:4" x14ac:dyDescent="0.25">
      <c r="A23929" s="2">
        <v>540</v>
      </c>
      <c r="B23929">
        <v>26764</v>
      </c>
      <c r="C23929" s="3">
        <v>1431.7919139999999</v>
      </c>
      <c r="D23929" s="2"/>
    </row>
    <row r="23930" spans="1:4" x14ac:dyDescent="0.25">
      <c r="A23930" s="2">
        <v>540</v>
      </c>
      <c r="B23930">
        <v>26765</v>
      </c>
      <c r="C23930" s="3">
        <v>4245.5220380000001</v>
      </c>
      <c r="D23930" s="2"/>
    </row>
    <row r="23931" spans="1:4" x14ac:dyDescent="0.25">
      <c r="A23931" s="2">
        <v>540</v>
      </c>
      <c r="B23931">
        <v>26766</v>
      </c>
      <c r="C23931" s="3">
        <v>12641.557468999999</v>
      </c>
      <c r="D23931" s="2"/>
    </row>
    <row r="23932" spans="1:4" x14ac:dyDescent="0.25">
      <c r="A23932" s="2">
        <v>540</v>
      </c>
      <c r="B23932">
        <v>26767</v>
      </c>
      <c r="C23932" s="3">
        <v>1581.5272299999999</v>
      </c>
      <c r="D23932" s="2"/>
    </row>
    <row r="23933" spans="1:4" x14ac:dyDescent="0.25">
      <c r="A23933" s="2">
        <v>540</v>
      </c>
      <c r="B23933">
        <v>26768</v>
      </c>
      <c r="C23933" s="3">
        <v>11973.125327</v>
      </c>
      <c r="D23933" s="2"/>
    </row>
    <row r="23934" spans="1:4" x14ac:dyDescent="0.25">
      <c r="A23934" s="2">
        <v>540</v>
      </c>
      <c r="B23934">
        <v>26769</v>
      </c>
      <c r="C23934" s="3">
        <v>2449.3472579999998</v>
      </c>
      <c r="D23934" s="2"/>
    </row>
    <row r="23935" spans="1:4" x14ac:dyDescent="0.25">
      <c r="A23935" s="2">
        <v>540</v>
      </c>
      <c r="B23935">
        <v>26770</v>
      </c>
      <c r="C23935" s="3">
        <v>172.497006</v>
      </c>
      <c r="D23935" s="2"/>
    </row>
    <row r="23936" spans="1:4" x14ac:dyDescent="0.25">
      <c r="A23936" s="2">
        <v>540</v>
      </c>
      <c r="B23936">
        <v>26771</v>
      </c>
      <c r="C23936" s="3">
        <v>1541.243074</v>
      </c>
      <c r="D23936" s="2"/>
    </row>
    <row r="23937" spans="1:4" x14ac:dyDescent="0.25">
      <c r="A23937" s="2">
        <v>540</v>
      </c>
      <c r="B23937">
        <v>26772</v>
      </c>
      <c r="C23937" s="3">
        <v>1128.9745089999999</v>
      </c>
      <c r="D23937" s="2"/>
    </row>
    <row r="23938" spans="1:4" x14ac:dyDescent="0.25">
      <c r="A23938" s="2">
        <v>540</v>
      </c>
      <c r="B23938">
        <v>26773</v>
      </c>
      <c r="C23938" s="3">
        <v>476.25928099999999</v>
      </c>
      <c r="D23938" s="2"/>
    </row>
    <row r="23939" spans="1:4" x14ac:dyDescent="0.25">
      <c r="A23939" s="2">
        <v>540</v>
      </c>
      <c r="B23939">
        <v>26774</v>
      </c>
      <c r="C23939" s="3">
        <v>1255.2097859999999</v>
      </c>
      <c r="D23939" s="2"/>
    </row>
    <row r="23940" spans="1:4" x14ac:dyDescent="0.25">
      <c r="A23940" s="2">
        <v>540</v>
      </c>
      <c r="B23940">
        <v>26775</v>
      </c>
      <c r="C23940" s="3">
        <v>783.00876200000005</v>
      </c>
      <c r="D23940" s="2"/>
    </row>
    <row r="23941" spans="1:4" x14ac:dyDescent="0.25">
      <c r="A23941" s="2">
        <v>540</v>
      </c>
      <c r="B23941">
        <v>26777</v>
      </c>
      <c r="C23941" s="3">
        <v>7779.3910809999998</v>
      </c>
      <c r="D23941" s="2"/>
    </row>
    <row r="23942" spans="1:4" x14ac:dyDescent="0.25">
      <c r="A23942" s="2">
        <v>540</v>
      </c>
      <c r="B23942">
        <v>26778</v>
      </c>
      <c r="C23942" s="3">
        <v>1302.139075</v>
      </c>
      <c r="D23942" s="2"/>
    </row>
    <row r="23943" spans="1:4" x14ac:dyDescent="0.25">
      <c r="A23943" s="2">
        <v>540</v>
      </c>
      <c r="B23943">
        <v>26779</v>
      </c>
      <c r="C23943" s="3">
        <v>1593.3625239999999</v>
      </c>
      <c r="D23943" s="2"/>
    </row>
    <row r="23944" spans="1:4" x14ac:dyDescent="0.25">
      <c r="A23944" s="2">
        <v>540</v>
      </c>
      <c r="B23944">
        <v>26780</v>
      </c>
      <c r="C23944" s="3">
        <v>783.74147100000005</v>
      </c>
      <c r="D23944" s="2"/>
    </row>
    <row r="23945" spans="1:4" x14ac:dyDescent="0.25">
      <c r="A23945" s="2">
        <v>540</v>
      </c>
      <c r="B23945">
        <v>26781</v>
      </c>
      <c r="C23945" s="3">
        <v>0</v>
      </c>
      <c r="D23945" s="2"/>
    </row>
    <row r="23946" spans="1:4" x14ac:dyDescent="0.25">
      <c r="A23946" s="2">
        <v>540</v>
      </c>
      <c r="B23946">
        <v>26782</v>
      </c>
      <c r="C23946" s="3">
        <v>1090.044314</v>
      </c>
      <c r="D23946" s="2"/>
    </row>
    <row r="23947" spans="1:4" x14ac:dyDescent="0.25">
      <c r="A23947" s="2">
        <v>540</v>
      </c>
      <c r="B23947">
        <v>26783</v>
      </c>
      <c r="C23947" s="3">
        <v>5549.1212679999999</v>
      </c>
      <c r="D23947" s="2"/>
    </row>
    <row r="23948" spans="1:4" x14ac:dyDescent="0.25">
      <c r="A23948" s="2">
        <v>540</v>
      </c>
      <c r="B23948">
        <v>26784</v>
      </c>
      <c r="C23948" s="3">
        <v>3903.5620410000001</v>
      </c>
      <c r="D23948" s="2"/>
    </row>
    <row r="23949" spans="1:4" x14ac:dyDescent="0.25">
      <c r="A23949" s="2">
        <v>540</v>
      </c>
      <c r="B23949">
        <v>26785</v>
      </c>
      <c r="C23949" s="3">
        <v>1355.353335</v>
      </c>
      <c r="D23949" s="2"/>
    </row>
    <row r="23950" spans="1:4" x14ac:dyDescent="0.25">
      <c r="A23950" s="2">
        <v>540</v>
      </c>
      <c r="B23950">
        <v>26786</v>
      </c>
      <c r="C23950" s="3">
        <v>0</v>
      </c>
      <c r="D23950" s="2"/>
    </row>
    <row r="23951" spans="1:4" x14ac:dyDescent="0.25">
      <c r="A23951" s="2">
        <v>540</v>
      </c>
      <c r="B23951">
        <v>26788</v>
      </c>
      <c r="C23951" s="3">
        <v>110340.888678</v>
      </c>
      <c r="D23951" s="2"/>
    </row>
    <row r="23952" spans="1:4" x14ac:dyDescent="0.25">
      <c r="A23952" s="2">
        <v>540</v>
      </c>
      <c r="B23952">
        <v>26790</v>
      </c>
      <c r="C23952" s="3">
        <v>26516.787312</v>
      </c>
      <c r="D23952" s="2"/>
    </row>
    <row r="23953" spans="1:4" x14ac:dyDescent="0.25">
      <c r="A23953" s="2">
        <v>540</v>
      </c>
      <c r="B23953">
        <v>26791</v>
      </c>
      <c r="C23953" s="3">
        <v>109266.06604200001</v>
      </c>
      <c r="D23953" s="2"/>
    </row>
    <row r="23954" spans="1:4" x14ac:dyDescent="0.25">
      <c r="A23954" s="2">
        <v>540</v>
      </c>
      <c r="B23954">
        <v>26792</v>
      </c>
      <c r="C23954" s="3">
        <v>8876.0414689999998</v>
      </c>
      <c r="D23954" s="2"/>
    </row>
    <row r="23955" spans="1:4" x14ac:dyDescent="0.25">
      <c r="A23955" s="2">
        <v>540</v>
      </c>
      <c r="B23955">
        <v>26793</v>
      </c>
      <c r="C23955" s="3">
        <v>886.103658</v>
      </c>
      <c r="D23955" s="2"/>
    </row>
    <row r="23956" spans="1:4" x14ac:dyDescent="0.25">
      <c r="A23956" s="2">
        <v>540</v>
      </c>
      <c r="B23956">
        <v>26794</v>
      </c>
      <c r="C23956" s="3">
        <v>1309.4174660000001</v>
      </c>
      <c r="D23956" s="2"/>
    </row>
    <row r="23957" spans="1:4" x14ac:dyDescent="0.25">
      <c r="A23957" s="2">
        <v>540</v>
      </c>
      <c r="B23957">
        <v>26795</v>
      </c>
      <c r="C23957" s="3">
        <v>542.12821599999995</v>
      </c>
      <c r="D23957" s="2"/>
    </row>
    <row r="23958" spans="1:4" x14ac:dyDescent="0.25">
      <c r="A23958" s="2">
        <v>540</v>
      </c>
      <c r="B23958">
        <v>26796</v>
      </c>
      <c r="C23958" s="3">
        <v>17073.154106000002</v>
      </c>
      <c r="D23958" s="2"/>
    </row>
    <row r="23959" spans="1:4" x14ac:dyDescent="0.25">
      <c r="A23959" s="2">
        <v>540</v>
      </c>
      <c r="B23959">
        <v>26797</v>
      </c>
      <c r="C23959" s="3">
        <v>313.40965499999999</v>
      </c>
      <c r="D23959" s="2"/>
    </row>
    <row r="23960" spans="1:4" x14ac:dyDescent="0.25">
      <c r="A23960" s="2">
        <v>540</v>
      </c>
      <c r="B23960">
        <v>26799</v>
      </c>
      <c r="C23960" s="3">
        <v>3528.410069</v>
      </c>
      <c r="D23960" s="2"/>
    </row>
    <row r="23961" spans="1:4" x14ac:dyDescent="0.25">
      <c r="A23961" s="2">
        <v>540</v>
      </c>
      <c r="B23961">
        <v>26800</v>
      </c>
      <c r="C23961" s="3">
        <v>2731.7618240000002</v>
      </c>
      <c r="D23961" s="2"/>
    </row>
    <row r="23962" spans="1:4" x14ac:dyDescent="0.25">
      <c r="A23962" s="2">
        <v>540</v>
      </c>
      <c r="B23962">
        <v>26801</v>
      </c>
      <c r="C23962" s="3">
        <v>10358.994091</v>
      </c>
      <c r="D23962" s="2"/>
    </row>
    <row r="23963" spans="1:4" x14ac:dyDescent="0.25">
      <c r="A23963" s="2">
        <v>540</v>
      </c>
      <c r="B23963">
        <v>26802</v>
      </c>
      <c r="C23963" s="3">
        <v>1733.3300400000001</v>
      </c>
      <c r="D23963" s="2"/>
    </row>
    <row r="23964" spans="1:4" x14ac:dyDescent="0.25">
      <c r="A23964" s="2">
        <v>540</v>
      </c>
      <c r="B23964">
        <v>26803</v>
      </c>
      <c r="C23964" s="3">
        <v>128.344448</v>
      </c>
      <c r="D23964" s="2"/>
    </row>
    <row r="23965" spans="1:4" x14ac:dyDescent="0.25">
      <c r="A23965" s="2">
        <v>540</v>
      </c>
      <c r="B23965">
        <v>26804</v>
      </c>
      <c r="C23965" s="3">
        <v>10.111492</v>
      </c>
      <c r="D23965" s="2"/>
    </row>
    <row r="23966" spans="1:4" x14ac:dyDescent="0.25">
      <c r="A23966" s="2">
        <v>540</v>
      </c>
      <c r="B23966">
        <v>26806</v>
      </c>
      <c r="C23966" s="3">
        <v>39724.071106000003</v>
      </c>
      <c r="D23966" s="2"/>
    </row>
    <row r="23967" spans="1:4" x14ac:dyDescent="0.25">
      <c r="A23967" s="2">
        <v>540</v>
      </c>
      <c r="B23967">
        <v>26807</v>
      </c>
      <c r="C23967" s="3">
        <v>1945.191765</v>
      </c>
      <c r="D23967" s="2"/>
    </row>
    <row r="23968" spans="1:4" x14ac:dyDescent="0.25">
      <c r="A23968" s="2">
        <v>540</v>
      </c>
      <c r="B23968">
        <v>26808</v>
      </c>
      <c r="C23968" s="3">
        <v>0</v>
      </c>
      <c r="D23968" s="2"/>
    </row>
    <row r="23969" spans="1:4" x14ac:dyDescent="0.25">
      <c r="A23969" s="2">
        <v>540</v>
      </c>
      <c r="B23969">
        <v>26809</v>
      </c>
      <c r="C23969" s="3">
        <v>1850.566141</v>
      </c>
      <c r="D23969" s="2"/>
    </row>
    <row r="23970" spans="1:4" x14ac:dyDescent="0.25">
      <c r="A23970" s="2">
        <v>540</v>
      </c>
      <c r="B23970">
        <v>26810</v>
      </c>
      <c r="C23970" s="3">
        <v>17564.130295999999</v>
      </c>
      <c r="D23970" s="2"/>
    </row>
    <row r="23971" spans="1:4" x14ac:dyDescent="0.25">
      <c r="A23971" s="2">
        <v>540</v>
      </c>
      <c r="B23971">
        <v>26811</v>
      </c>
      <c r="C23971" s="3">
        <v>3671.564061</v>
      </c>
      <c r="D23971" s="2"/>
    </row>
    <row r="23972" spans="1:4" x14ac:dyDescent="0.25">
      <c r="A23972" s="2">
        <v>540</v>
      </c>
      <c r="B23972">
        <v>26813</v>
      </c>
      <c r="C23972" s="3">
        <v>27542.150769</v>
      </c>
      <c r="D23972" s="2"/>
    </row>
    <row r="23973" spans="1:4" x14ac:dyDescent="0.25">
      <c r="A23973" s="2">
        <v>540</v>
      </c>
      <c r="B23973">
        <v>26814</v>
      </c>
      <c r="C23973" s="3">
        <v>0</v>
      </c>
      <c r="D23973" s="2"/>
    </row>
    <row r="23974" spans="1:4" x14ac:dyDescent="0.25">
      <c r="A23974" s="2">
        <v>540</v>
      </c>
      <c r="B23974">
        <v>26816</v>
      </c>
      <c r="C23974" s="3">
        <v>2553.6352339999999</v>
      </c>
      <c r="D23974" s="2"/>
    </row>
    <row r="23975" spans="1:4" x14ac:dyDescent="0.25">
      <c r="A23975" s="2">
        <v>540</v>
      </c>
      <c r="B23975">
        <v>26818</v>
      </c>
      <c r="C23975" s="3">
        <v>1294.030968</v>
      </c>
      <c r="D23975" s="2"/>
    </row>
    <row r="23976" spans="1:4" x14ac:dyDescent="0.25">
      <c r="A23976" s="2">
        <v>540</v>
      </c>
      <c r="B23976">
        <v>26821</v>
      </c>
      <c r="C23976" s="3">
        <v>2792.6752729999998</v>
      </c>
      <c r="D23976" s="2"/>
    </row>
    <row r="23977" spans="1:4" x14ac:dyDescent="0.25">
      <c r="A23977" s="2">
        <v>540</v>
      </c>
      <c r="B23977">
        <v>26822</v>
      </c>
      <c r="C23977" s="3">
        <v>2286.06241</v>
      </c>
      <c r="D23977" s="2"/>
    </row>
    <row r="23978" spans="1:4" x14ac:dyDescent="0.25">
      <c r="A23978" s="2">
        <v>540</v>
      </c>
      <c r="B23978">
        <v>26823</v>
      </c>
      <c r="C23978" s="3">
        <v>3161.3288090000001</v>
      </c>
      <c r="D23978" s="2"/>
    </row>
    <row r="23979" spans="1:4" x14ac:dyDescent="0.25">
      <c r="A23979" s="2">
        <v>540</v>
      </c>
      <c r="B23979">
        <v>26825</v>
      </c>
      <c r="C23979" s="3">
        <v>4277.2912560000004</v>
      </c>
      <c r="D23979" s="2"/>
    </row>
    <row r="23980" spans="1:4" x14ac:dyDescent="0.25">
      <c r="A23980" s="2">
        <v>540</v>
      </c>
      <c r="B23980">
        <v>26826</v>
      </c>
      <c r="C23980" s="3">
        <v>494.98816099999999</v>
      </c>
      <c r="D23980" s="2"/>
    </row>
    <row r="23981" spans="1:4" x14ac:dyDescent="0.25">
      <c r="A23981" s="2">
        <v>540</v>
      </c>
      <c r="B23981">
        <v>26827</v>
      </c>
      <c r="C23981" s="3">
        <v>761.41864199999998</v>
      </c>
      <c r="D23981" s="2"/>
    </row>
    <row r="23982" spans="1:4" x14ac:dyDescent="0.25">
      <c r="A23982" s="2">
        <v>540</v>
      </c>
      <c r="B23982">
        <v>26828</v>
      </c>
      <c r="C23982" s="3">
        <v>706.31045800000004</v>
      </c>
      <c r="D23982" s="2"/>
    </row>
    <row r="23983" spans="1:4" x14ac:dyDescent="0.25">
      <c r="A23983" s="2">
        <v>540</v>
      </c>
      <c r="B23983">
        <v>26829</v>
      </c>
      <c r="C23983" s="3">
        <v>2449.9109170000002</v>
      </c>
      <c r="D23983" s="2"/>
    </row>
    <row r="23984" spans="1:4" x14ac:dyDescent="0.25">
      <c r="A23984" s="2">
        <v>540</v>
      </c>
      <c r="B23984">
        <v>26830</v>
      </c>
      <c r="C23984" s="3">
        <v>1332.0911799999999</v>
      </c>
      <c r="D23984" s="2"/>
    </row>
    <row r="23985" spans="1:4" x14ac:dyDescent="0.25">
      <c r="A23985" s="2">
        <v>540</v>
      </c>
      <c r="B23985">
        <v>26831</v>
      </c>
      <c r="C23985" s="3">
        <v>177.240781</v>
      </c>
      <c r="D23985" s="2"/>
    </row>
    <row r="23986" spans="1:4" x14ac:dyDescent="0.25">
      <c r="A23986" s="2">
        <v>540</v>
      </c>
      <c r="B23986">
        <v>26832</v>
      </c>
      <c r="C23986" s="3">
        <v>437.61985099999998</v>
      </c>
      <c r="D23986" s="2"/>
    </row>
    <row r="23987" spans="1:4" x14ac:dyDescent="0.25">
      <c r="A23987" s="2">
        <v>540</v>
      </c>
      <c r="B23987">
        <v>26833</v>
      </c>
      <c r="C23987" s="3">
        <v>95.860110000000006</v>
      </c>
      <c r="D23987" s="2"/>
    </row>
    <row r="23988" spans="1:4" x14ac:dyDescent="0.25">
      <c r="A23988" s="2">
        <v>540</v>
      </c>
      <c r="B23988">
        <v>26834</v>
      </c>
      <c r="C23988" s="3">
        <v>2344.5609559999998</v>
      </c>
      <c r="D23988" s="2"/>
    </row>
    <row r="23989" spans="1:4" x14ac:dyDescent="0.25">
      <c r="A23989" s="2">
        <v>540</v>
      </c>
      <c r="B23989">
        <v>26835</v>
      </c>
      <c r="C23989" s="3">
        <v>2033.221826</v>
      </c>
      <c r="D23989" s="2"/>
    </row>
    <row r="23990" spans="1:4" x14ac:dyDescent="0.25">
      <c r="A23990" s="2">
        <v>540</v>
      </c>
      <c r="B23990">
        <v>26836</v>
      </c>
      <c r="C23990" s="3">
        <v>0</v>
      </c>
      <c r="D23990" s="2"/>
    </row>
    <row r="23991" spans="1:4" x14ac:dyDescent="0.25">
      <c r="A23991" s="2">
        <v>540</v>
      </c>
      <c r="B23991">
        <v>26837</v>
      </c>
      <c r="C23991" s="3">
        <v>26.911296</v>
      </c>
      <c r="D23991" s="2"/>
    </row>
    <row r="23992" spans="1:4" x14ac:dyDescent="0.25">
      <c r="A23992" s="2">
        <v>540</v>
      </c>
      <c r="B23992">
        <v>26838</v>
      </c>
      <c r="C23992" s="3">
        <v>451.91439500000001</v>
      </c>
      <c r="D23992" s="2"/>
    </row>
    <row r="23993" spans="1:4" x14ac:dyDescent="0.25">
      <c r="A23993" s="2">
        <v>540</v>
      </c>
      <c r="B23993">
        <v>26839</v>
      </c>
      <c r="C23993" s="3">
        <v>1449.343147</v>
      </c>
      <c r="D23993" s="2"/>
    </row>
    <row r="23994" spans="1:4" x14ac:dyDescent="0.25">
      <c r="A23994" s="2">
        <v>540</v>
      </c>
      <c r="B23994">
        <v>26841</v>
      </c>
      <c r="C23994" s="3">
        <v>3980.2649150000002</v>
      </c>
      <c r="D23994" s="2"/>
    </row>
    <row r="23995" spans="1:4" x14ac:dyDescent="0.25">
      <c r="A23995" s="2">
        <v>540</v>
      </c>
      <c r="B23995">
        <v>26844</v>
      </c>
      <c r="C23995" s="3">
        <v>1031.2552149999999</v>
      </c>
      <c r="D23995" s="2"/>
    </row>
    <row r="23996" spans="1:4" x14ac:dyDescent="0.25">
      <c r="A23996" s="2">
        <v>540</v>
      </c>
      <c r="B23996">
        <v>26845</v>
      </c>
      <c r="C23996" s="3">
        <v>1383.035044</v>
      </c>
      <c r="D23996" s="2"/>
    </row>
    <row r="23997" spans="1:4" x14ac:dyDescent="0.25">
      <c r="A23997" s="2">
        <v>540</v>
      </c>
      <c r="B23997">
        <v>26853</v>
      </c>
      <c r="C23997" s="3">
        <v>28206.162498000002</v>
      </c>
      <c r="D23997" s="2"/>
    </row>
    <row r="23998" spans="1:4" x14ac:dyDescent="0.25">
      <c r="A23998" s="2">
        <v>540</v>
      </c>
      <c r="B23998">
        <v>26858</v>
      </c>
      <c r="C23998" s="3">
        <v>0</v>
      </c>
      <c r="D23998" s="2"/>
    </row>
    <row r="23999" spans="1:4" x14ac:dyDescent="0.25">
      <c r="A23999" s="2">
        <v>540</v>
      </c>
      <c r="B23999">
        <v>26865</v>
      </c>
      <c r="C23999" s="3">
        <v>18041.361878</v>
      </c>
      <c r="D23999" s="2"/>
    </row>
    <row r="24000" spans="1:4" x14ac:dyDescent="0.25">
      <c r="A24000" s="2">
        <v>540</v>
      </c>
      <c r="B24000">
        <v>26867</v>
      </c>
      <c r="C24000" s="3">
        <v>163.02839499999999</v>
      </c>
      <c r="D24000" s="2"/>
    </row>
    <row r="24001" spans="1:4" x14ac:dyDescent="0.25">
      <c r="A24001" s="2">
        <v>540</v>
      </c>
      <c r="B24001">
        <v>26870</v>
      </c>
      <c r="C24001" s="3">
        <v>103239.260820333</v>
      </c>
      <c r="D24001" s="2"/>
    </row>
    <row r="24002" spans="1:4" x14ac:dyDescent="0.25">
      <c r="A24002" s="2">
        <v>540</v>
      </c>
      <c r="B24002">
        <v>26871</v>
      </c>
      <c r="C24002" s="3">
        <v>973.45264499999996</v>
      </c>
      <c r="D24002" s="2"/>
    </row>
    <row r="24003" spans="1:4" x14ac:dyDescent="0.25">
      <c r="A24003" s="2">
        <v>540</v>
      </c>
      <c r="B24003">
        <v>26875</v>
      </c>
      <c r="C24003" s="3">
        <v>1036.371359</v>
      </c>
      <c r="D24003" s="2"/>
    </row>
    <row r="24004" spans="1:4" x14ac:dyDescent="0.25">
      <c r="A24004" s="2">
        <v>540</v>
      </c>
      <c r="B24004">
        <v>26876</v>
      </c>
      <c r="C24004" s="3">
        <v>1712.2757919999999</v>
      </c>
      <c r="D24004" s="2"/>
    </row>
    <row r="24005" spans="1:4" x14ac:dyDescent="0.25">
      <c r="A24005" s="2">
        <v>540</v>
      </c>
      <c r="B24005">
        <v>26879</v>
      </c>
      <c r="C24005" s="3">
        <v>106529.396167</v>
      </c>
      <c r="D24005" s="2"/>
    </row>
    <row r="24006" spans="1:4" x14ac:dyDescent="0.25">
      <c r="A24006" s="2">
        <v>540</v>
      </c>
      <c r="B24006">
        <v>26881</v>
      </c>
      <c r="C24006" s="3">
        <v>1290.2478080000001</v>
      </c>
      <c r="D24006" s="2"/>
    </row>
    <row r="24007" spans="1:4" x14ac:dyDescent="0.25">
      <c r="A24007" s="2">
        <v>540</v>
      </c>
      <c r="B24007">
        <v>26882</v>
      </c>
      <c r="C24007" s="3">
        <v>13581.353236999999</v>
      </c>
      <c r="D24007" s="2"/>
    </row>
    <row r="24008" spans="1:4" x14ac:dyDescent="0.25">
      <c r="A24008" s="2">
        <v>540</v>
      </c>
      <c r="B24008">
        <v>26883</v>
      </c>
      <c r="C24008" s="3">
        <v>13431.324841</v>
      </c>
      <c r="D24008" s="2"/>
    </row>
    <row r="24009" spans="1:4" x14ac:dyDescent="0.25">
      <c r="A24009" s="2">
        <v>540</v>
      </c>
      <c r="B24009">
        <v>26884</v>
      </c>
      <c r="C24009" s="3">
        <v>40.598801999999999</v>
      </c>
      <c r="D24009" s="2"/>
    </row>
    <row r="24010" spans="1:4" x14ac:dyDescent="0.25">
      <c r="A24010" s="2">
        <v>540</v>
      </c>
      <c r="B24010">
        <v>26886</v>
      </c>
      <c r="C24010" s="3">
        <v>175.68263400000001</v>
      </c>
      <c r="D24010" s="2"/>
    </row>
    <row r="24011" spans="1:4" x14ac:dyDescent="0.25">
      <c r="A24011" s="2">
        <v>540</v>
      </c>
      <c r="B24011">
        <v>26892</v>
      </c>
      <c r="C24011" s="3">
        <v>471.76547099999999</v>
      </c>
      <c r="D24011" s="2"/>
    </row>
    <row r="24012" spans="1:4" x14ac:dyDescent="0.25">
      <c r="A24012" s="2">
        <v>540</v>
      </c>
      <c r="B24012">
        <v>26898</v>
      </c>
      <c r="C24012" s="3">
        <v>52516.638372332003</v>
      </c>
      <c r="D24012" s="2"/>
    </row>
    <row r="24013" spans="1:4" x14ac:dyDescent="0.25">
      <c r="A24013" s="2">
        <v>540</v>
      </c>
      <c r="B24013">
        <v>26907</v>
      </c>
      <c r="C24013" s="3">
        <v>751.372748</v>
      </c>
      <c r="D24013" s="2"/>
    </row>
    <row r="24014" spans="1:4" x14ac:dyDescent="0.25">
      <c r="A24014" s="2">
        <v>540</v>
      </c>
      <c r="B24014">
        <v>26910</v>
      </c>
      <c r="C24014" s="3">
        <v>3207.5156160000001</v>
      </c>
      <c r="D24014" s="2"/>
    </row>
    <row r="24015" spans="1:4" x14ac:dyDescent="0.25">
      <c r="A24015" s="2">
        <v>540</v>
      </c>
      <c r="B24015">
        <v>26911</v>
      </c>
      <c r="C24015" s="3">
        <v>52770.324675000003</v>
      </c>
      <c r="D24015" s="2"/>
    </row>
    <row r="24016" spans="1:4" x14ac:dyDescent="0.25">
      <c r="A24016" s="2">
        <v>540</v>
      </c>
      <c r="B24016">
        <v>26913</v>
      </c>
      <c r="C24016" s="3">
        <v>4893.7377919999999</v>
      </c>
      <c r="D24016" s="2"/>
    </row>
    <row r="24017" spans="1:4" x14ac:dyDescent="0.25">
      <c r="A24017" s="2">
        <v>540</v>
      </c>
      <c r="B24017">
        <v>26914</v>
      </c>
      <c r="C24017" s="3">
        <v>25264.467430000001</v>
      </c>
      <c r="D24017" s="2"/>
    </row>
    <row r="24018" spans="1:4" x14ac:dyDescent="0.25">
      <c r="A24018" s="2">
        <v>540</v>
      </c>
      <c r="B24018">
        <v>26915</v>
      </c>
      <c r="C24018" s="3">
        <v>2767.228372</v>
      </c>
      <c r="D24018" s="2"/>
    </row>
    <row r="24019" spans="1:4" x14ac:dyDescent="0.25">
      <c r="A24019" s="2">
        <v>540</v>
      </c>
      <c r="B24019">
        <v>26916</v>
      </c>
      <c r="C24019" s="3">
        <v>341.53950800000001</v>
      </c>
      <c r="D24019" s="2"/>
    </row>
    <row r="24020" spans="1:4" x14ac:dyDescent="0.25">
      <c r="A24020" s="2">
        <v>540</v>
      </c>
      <c r="B24020">
        <v>26917</v>
      </c>
      <c r="C24020" s="3">
        <v>4678.7391690000004</v>
      </c>
      <c r="D24020" s="2"/>
    </row>
    <row r="24021" spans="1:4" x14ac:dyDescent="0.25">
      <c r="A24021" s="2">
        <v>540</v>
      </c>
      <c r="B24021">
        <v>26919</v>
      </c>
      <c r="C24021" s="3">
        <v>16874.232047000001</v>
      </c>
      <c r="D24021" s="2"/>
    </row>
    <row r="24022" spans="1:4" x14ac:dyDescent="0.25">
      <c r="A24022" s="2">
        <v>540</v>
      </c>
      <c r="B24022">
        <v>26920</v>
      </c>
      <c r="C24022" s="3">
        <v>7113.8818430000001</v>
      </c>
      <c r="D24022" s="2"/>
    </row>
    <row r="24023" spans="1:4" x14ac:dyDescent="0.25">
      <c r="A24023" s="2">
        <v>540</v>
      </c>
      <c r="B24023">
        <v>26921</v>
      </c>
      <c r="C24023" s="3">
        <v>5355.0020199999999</v>
      </c>
      <c r="D24023" s="2"/>
    </row>
    <row r="24024" spans="1:4" x14ac:dyDescent="0.25">
      <c r="A24024" s="2">
        <v>540</v>
      </c>
      <c r="B24024">
        <v>26923</v>
      </c>
      <c r="C24024" s="3">
        <v>1052.3447860000001</v>
      </c>
      <c r="D24024" s="2"/>
    </row>
    <row r="24025" spans="1:4" x14ac:dyDescent="0.25">
      <c r="A24025" s="2">
        <v>540</v>
      </c>
      <c r="B24025">
        <v>26924</v>
      </c>
      <c r="C24025" s="3">
        <v>117.19161699999999</v>
      </c>
      <c r="D24025" s="2"/>
    </row>
    <row r="24026" spans="1:4" x14ac:dyDescent="0.25">
      <c r="A24026" s="2">
        <v>540</v>
      </c>
      <c r="B24026">
        <v>26926</v>
      </c>
      <c r="C24026" s="3">
        <v>3202.7876820000001</v>
      </c>
      <c r="D24026" s="2"/>
    </row>
    <row r="24027" spans="1:4" x14ac:dyDescent="0.25">
      <c r="A24027" s="2">
        <v>540</v>
      </c>
      <c r="B24027">
        <v>26927</v>
      </c>
      <c r="C24027" s="3">
        <v>3451.6939750000001</v>
      </c>
      <c r="D24027" s="2"/>
    </row>
    <row r="24028" spans="1:4" x14ac:dyDescent="0.25">
      <c r="A24028" s="2">
        <v>540</v>
      </c>
      <c r="B24028">
        <v>26928</v>
      </c>
      <c r="C24028" s="3">
        <v>174.55586099999999</v>
      </c>
      <c r="D24028" s="2"/>
    </row>
    <row r="24029" spans="1:4" x14ac:dyDescent="0.25">
      <c r="A24029" s="2">
        <v>540</v>
      </c>
      <c r="B24029">
        <v>26929</v>
      </c>
      <c r="C24029" s="3">
        <v>520.73386100000005</v>
      </c>
      <c r="D24029" s="2"/>
    </row>
    <row r="24030" spans="1:4" x14ac:dyDescent="0.25">
      <c r="A24030" s="2">
        <v>540</v>
      </c>
      <c r="B24030">
        <v>26931</v>
      </c>
      <c r="C24030" s="3">
        <v>4430.9777329999997</v>
      </c>
      <c r="D24030" s="2"/>
    </row>
    <row r="24031" spans="1:4" x14ac:dyDescent="0.25">
      <c r="A24031" s="2">
        <v>540</v>
      </c>
      <c r="B24031">
        <v>26935</v>
      </c>
      <c r="C24031" s="3">
        <v>21.879425000000001</v>
      </c>
      <c r="D24031" s="2"/>
    </row>
    <row r="24032" spans="1:4" x14ac:dyDescent="0.25">
      <c r="A24032" s="2">
        <v>540</v>
      </c>
      <c r="B24032">
        <v>26938</v>
      </c>
      <c r="C24032" s="3">
        <v>5115.352785</v>
      </c>
      <c r="D24032" s="2"/>
    </row>
    <row r="24033" spans="1:4" x14ac:dyDescent="0.25">
      <c r="A24033" s="2">
        <v>540</v>
      </c>
      <c r="B24033">
        <v>26940</v>
      </c>
      <c r="C24033" s="3">
        <v>1185.8284289999999</v>
      </c>
      <c r="D24033" s="2"/>
    </row>
    <row r="24034" spans="1:4" x14ac:dyDescent="0.25">
      <c r="A24034" s="2">
        <v>540</v>
      </c>
      <c r="B24034">
        <v>26942</v>
      </c>
      <c r="C24034" s="3">
        <v>1293.6821709999999</v>
      </c>
      <c r="D24034" s="2"/>
    </row>
    <row r="24035" spans="1:4" x14ac:dyDescent="0.25">
      <c r="A24035" s="2">
        <v>540</v>
      </c>
      <c r="B24035">
        <v>26943</v>
      </c>
      <c r="C24035" s="3">
        <v>3576.9103639999998</v>
      </c>
      <c r="D24035" s="2"/>
    </row>
    <row r="24036" spans="1:4" x14ac:dyDescent="0.25">
      <c r="A24036" s="2">
        <v>540</v>
      </c>
      <c r="B24036">
        <v>26945</v>
      </c>
      <c r="C24036" s="3">
        <v>2557.9421419999999</v>
      </c>
      <c r="D24036" s="2"/>
    </row>
    <row r="24037" spans="1:4" x14ac:dyDescent="0.25">
      <c r="A24037" s="2">
        <v>540</v>
      </c>
      <c r="B24037">
        <v>26947</v>
      </c>
      <c r="C24037" s="3">
        <v>735.63806399999999</v>
      </c>
      <c r="D24037" s="2"/>
    </row>
    <row r="24038" spans="1:4" x14ac:dyDescent="0.25">
      <c r="A24038" s="2">
        <v>540</v>
      </c>
      <c r="B24038">
        <v>26950</v>
      </c>
      <c r="C24038" s="3">
        <v>1337.7454949999999</v>
      </c>
      <c r="D24038" s="2"/>
    </row>
    <row r="24039" spans="1:4" x14ac:dyDescent="0.25">
      <c r="A24039" s="2">
        <v>540</v>
      </c>
      <c r="B24039">
        <v>26952</v>
      </c>
      <c r="C24039" s="3">
        <v>1902.2788880000001</v>
      </c>
      <c r="D24039" s="2"/>
    </row>
    <row r="24040" spans="1:4" x14ac:dyDescent="0.25">
      <c r="A24040" s="2">
        <v>540</v>
      </c>
      <c r="B24040">
        <v>26953</v>
      </c>
      <c r="C24040" s="3">
        <v>1256.6956700000001</v>
      </c>
      <c r="D24040" s="2"/>
    </row>
    <row r="24041" spans="1:4" x14ac:dyDescent="0.25">
      <c r="A24041" s="2">
        <v>540</v>
      </c>
      <c r="B24041">
        <v>26955</v>
      </c>
      <c r="C24041" s="3">
        <v>2553.9508580000002</v>
      </c>
      <c r="D24041" s="2"/>
    </row>
    <row r="24042" spans="1:4" x14ac:dyDescent="0.25">
      <c r="A24042" s="2">
        <v>540</v>
      </c>
      <c r="B24042">
        <v>26957</v>
      </c>
      <c r="C24042" s="3">
        <v>1165.5699910000001</v>
      </c>
      <c r="D24042" s="2"/>
    </row>
    <row r="24043" spans="1:4" x14ac:dyDescent="0.25">
      <c r="A24043" s="2">
        <v>540</v>
      </c>
      <c r="B24043">
        <v>26963</v>
      </c>
      <c r="C24043" s="3">
        <v>7770.4471400000002</v>
      </c>
      <c r="D24043" s="2"/>
    </row>
    <row r="24044" spans="1:4" x14ac:dyDescent="0.25">
      <c r="A24044" s="2">
        <v>540</v>
      </c>
      <c r="B24044">
        <v>26968</v>
      </c>
      <c r="C24044" s="3">
        <v>2515.041616</v>
      </c>
      <c r="D24044" s="2"/>
    </row>
    <row r="24045" spans="1:4" x14ac:dyDescent="0.25">
      <c r="A24045" s="2">
        <v>540</v>
      </c>
      <c r="B24045">
        <v>26972</v>
      </c>
      <c r="C24045" s="3">
        <v>4249.0052649999998</v>
      </c>
      <c r="D24045" s="2"/>
    </row>
    <row r="24046" spans="1:4" x14ac:dyDescent="0.25">
      <c r="A24046" s="2">
        <v>540</v>
      </c>
      <c r="B24046">
        <v>26973</v>
      </c>
      <c r="C24046" s="3">
        <v>4065.0822880000001</v>
      </c>
      <c r="D24046" s="2"/>
    </row>
    <row r="24047" spans="1:4" x14ac:dyDescent="0.25">
      <c r="A24047" s="2">
        <v>540</v>
      </c>
      <c r="B24047">
        <v>26974</v>
      </c>
      <c r="C24047" s="3">
        <v>1206.580665</v>
      </c>
      <c r="D24047" s="2"/>
    </row>
    <row r="24048" spans="1:4" x14ac:dyDescent="0.25">
      <c r="A24048" s="2">
        <v>540</v>
      </c>
      <c r="B24048">
        <v>26976</v>
      </c>
      <c r="C24048" s="3">
        <v>284.87613700000003</v>
      </c>
      <c r="D24048" s="2"/>
    </row>
    <row r="24049" spans="1:4" x14ac:dyDescent="0.25">
      <c r="A24049" s="2">
        <v>540</v>
      </c>
      <c r="B24049">
        <v>26977</v>
      </c>
      <c r="C24049" s="3">
        <v>293.55662100000001</v>
      </c>
      <c r="D24049" s="2"/>
    </row>
    <row r="24050" spans="1:4" x14ac:dyDescent="0.25">
      <c r="A24050" s="2">
        <v>540</v>
      </c>
      <c r="B24050">
        <v>26978</v>
      </c>
      <c r="C24050" s="3">
        <v>421.31279799999999</v>
      </c>
      <c r="D24050" s="2"/>
    </row>
    <row r="24051" spans="1:4" x14ac:dyDescent="0.25">
      <c r="A24051" s="2">
        <v>540</v>
      </c>
      <c r="B24051">
        <v>26980</v>
      </c>
      <c r="C24051" s="3">
        <v>2776.3860129999998</v>
      </c>
      <c r="D24051" s="2"/>
    </row>
    <row r="24052" spans="1:4" x14ac:dyDescent="0.25">
      <c r="A24052" s="2">
        <v>540</v>
      </c>
      <c r="B24052">
        <v>26981</v>
      </c>
      <c r="C24052" s="3">
        <v>35.269821999999998</v>
      </c>
      <c r="D24052" s="2"/>
    </row>
    <row r="24053" spans="1:4" x14ac:dyDescent="0.25">
      <c r="A24053" s="2">
        <v>540</v>
      </c>
      <c r="B24053">
        <v>26982</v>
      </c>
      <c r="C24053" s="3">
        <v>809.23908500000005</v>
      </c>
      <c r="D24053" s="2"/>
    </row>
    <row r="24054" spans="1:4" x14ac:dyDescent="0.25">
      <c r="A24054" s="2">
        <v>540</v>
      </c>
      <c r="B24054">
        <v>26983</v>
      </c>
      <c r="C24054" s="3">
        <v>839.80323399999997</v>
      </c>
      <c r="D24054" s="2"/>
    </row>
    <row r="24055" spans="1:4" x14ac:dyDescent="0.25">
      <c r="A24055" s="2">
        <v>540</v>
      </c>
      <c r="B24055">
        <v>26984</v>
      </c>
      <c r="C24055" s="3">
        <v>3177.7078649999999</v>
      </c>
      <c r="D24055" s="2"/>
    </row>
    <row r="24056" spans="1:4" x14ac:dyDescent="0.25">
      <c r="A24056" s="2">
        <v>540</v>
      </c>
      <c r="B24056">
        <v>26985</v>
      </c>
      <c r="C24056" s="3">
        <v>427.50484899999998</v>
      </c>
      <c r="D24056" s="2"/>
    </row>
    <row r="24057" spans="1:4" x14ac:dyDescent="0.25">
      <c r="A24057" s="2">
        <v>540</v>
      </c>
      <c r="B24057">
        <v>26986</v>
      </c>
      <c r="C24057" s="3">
        <v>800.05424400000004</v>
      </c>
      <c r="D24057" s="2"/>
    </row>
    <row r="24058" spans="1:4" x14ac:dyDescent="0.25">
      <c r="A24058" s="2">
        <v>540</v>
      </c>
      <c r="B24058">
        <v>26987</v>
      </c>
      <c r="C24058" s="3">
        <v>1753.780135</v>
      </c>
      <c r="D24058" s="2"/>
    </row>
    <row r="24059" spans="1:4" x14ac:dyDescent="0.25">
      <c r="A24059" s="2">
        <v>540</v>
      </c>
      <c r="B24059">
        <v>26988</v>
      </c>
      <c r="C24059" s="3">
        <v>1150.6036710000001</v>
      </c>
      <c r="D24059" s="2"/>
    </row>
    <row r="24060" spans="1:4" x14ac:dyDescent="0.25">
      <c r="A24060" s="2">
        <v>540</v>
      </c>
      <c r="B24060">
        <v>26992</v>
      </c>
      <c r="C24060" s="3">
        <v>10215.241292999999</v>
      </c>
      <c r="D24060" s="2"/>
    </row>
    <row r="24061" spans="1:4" x14ac:dyDescent="0.25">
      <c r="A24061" s="2">
        <v>540</v>
      </c>
      <c r="B24061">
        <v>26993</v>
      </c>
      <c r="C24061" s="3">
        <v>521.27306599999997</v>
      </c>
      <c r="D24061" s="2"/>
    </row>
    <row r="24062" spans="1:4" x14ac:dyDescent="0.25">
      <c r="A24062" s="2">
        <v>540</v>
      </c>
      <c r="B24062">
        <v>26995</v>
      </c>
      <c r="C24062" s="3">
        <v>963.33993499999997</v>
      </c>
      <c r="D24062" s="2"/>
    </row>
    <row r="24063" spans="1:4" x14ac:dyDescent="0.25">
      <c r="A24063" s="2">
        <v>540</v>
      </c>
      <c r="B24063">
        <v>26996</v>
      </c>
      <c r="C24063" s="3">
        <v>505.59689700000001</v>
      </c>
      <c r="D24063" s="2"/>
    </row>
    <row r="24064" spans="1:4" x14ac:dyDescent="0.25">
      <c r="A24064" s="2">
        <v>540</v>
      </c>
      <c r="B24064">
        <v>26997</v>
      </c>
      <c r="C24064" s="3">
        <v>1093.968488</v>
      </c>
      <c r="D24064" s="2"/>
    </row>
    <row r="24065" spans="1:4" x14ac:dyDescent="0.25">
      <c r="A24065" s="2">
        <v>540</v>
      </c>
      <c r="B24065">
        <v>26998</v>
      </c>
      <c r="C24065" s="3">
        <v>272.67679900000002</v>
      </c>
      <c r="D24065" s="2"/>
    </row>
    <row r="24066" spans="1:4" x14ac:dyDescent="0.25">
      <c r="A24066" s="2">
        <v>540</v>
      </c>
      <c r="B24066">
        <v>26999</v>
      </c>
      <c r="C24066" s="3">
        <v>2025.722137</v>
      </c>
      <c r="D24066" s="2"/>
    </row>
    <row r="24067" spans="1:4" x14ac:dyDescent="0.25">
      <c r="A24067" s="2">
        <v>540</v>
      </c>
      <c r="B24067">
        <v>27000</v>
      </c>
      <c r="C24067" s="3">
        <v>769.12868400000002</v>
      </c>
      <c r="D24067" s="2"/>
    </row>
    <row r="24068" spans="1:4" x14ac:dyDescent="0.25">
      <c r="A24068" s="2">
        <v>540</v>
      </c>
      <c r="B24068">
        <v>27003</v>
      </c>
      <c r="C24068" s="3">
        <v>15409.130036</v>
      </c>
      <c r="D24068" s="2"/>
    </row>
    <row r="24069" spans="1:4" x14ac:dyDescent="0.25">
      <c r="A24069" s="2">
        <v>540</v>
      </c>
      <c r="B24069">
        <v>27004</v>
      </c>
      <c r="C24069" s="3">
        <v>586.38425099999995</v>
      </c>
      <c r="D24069" s="2"/>
    </row>
    <row r="24070" spans="1:4" x14ac:dyDescent="0.25">
      <c r="A24070" s="2">
        <v>540</v>
      </c>
      <c r="B24070">
        <v>27006</v>
      </c>
      <c r="C24070" s="3">
        <v>4073.6292640000001</v>
      </c>
      <c r="D24070" s="2"/>
    </row>
    <row r="24071" spans="1:4" x14ac:dyDescent="0.25">
      <c r="A24071" s="2">
        <v>540</v>
      </c>
      <c r="B24071">
        <v>27007</v>
      </c>
      <c r="C24071" s="3">
        <v>944.43847100000005</v>
      </c>
      <c r="D24071" s="2"/>
    </row>
    <row r="24072" spans="1:4" x14ac:dyDescent="0.25">
      <c r="A24072" s="2">
        <v>540</v>
      </c>
      <c r="B24072">
        <v>27008</v>
      </c>
      <c r="C24072" s="3">
        <v>2544.9751150000002</v>
      </c>
      <c r="D24072" s="2"/>
    </row>
    <row r="24073" spans="1:4" x14ac:dyDescent="0.25">
      <c r="A24073" s="2">
        <v>540</v>
      </c>
      <c r="B24073">
        <v>27009</v>
      </c>
      <c r="C24073" s="3">
        <v>11158.464371</v>
      </c>
      <c r="D24073" s="2"/>
    </row>
    <row r="24074" spans="1:4" x14ac:dyDescent="0.25">
      <c r="A24074" s="2">
        <v>540</v>
      </c>
      <c r="B24074">
        <v>27010</v>
      </c>
      <c r="C24074" s="3">
        <v>409.83379400000001</v>
      </c>
      <c r="D24074" s="2"/>
    </row>
    <row r="24075" spans="1:4" x14ac:dyDescent="0.25">
      <c r="A24075" s="2">
        <v>540</v>
      </c>
      <c r="B24075">
        <v>27011</v>
      </c>
      <c r="C24075" s="3">
        <v>869.19357400000001</v>
      </c>
      <c r="D24075" s="2"/>
    </row>
    <row r="24076" spans="1:4" x14ac:dyDescent="0.25">
      <c r="A24076" s="2">
        <v>540</v>
      </c>
      <c r="B24076">
        <v>27013</v>
      </c>
      <c r="C24076" s="3">
        <v>10033.482883999999</v>
      </c>
      <c r="D24076" s="2"/>
    </row>
    <row r="24077" spans="1:4" x14ac:dyDescent="0.25">
      <c r="A24077" s="2">
        <v>540</v>
      </c>
      <c r="B24077">
        <v>27014</v>
      </c>
      <c r="C24077" s="3">
        <v>32988.631766999999</v>
      </c>
      <c r="D24077" s="2"/>
    </row>
    <row r="24078" spans="1:4" x14ac:dyDescent="0.25">
      <c r="A24078" s="2">
        <v>540</v>
      </c>
      <c r="B24078">
        <v>27015</v>
      </c>
      <c r="C24078" s="3">
        <v>16545.530108999999</v>
      </c>
      <c r="D24078" s="2"/>
    </row>
    <row r="24079" spans="1:4" x14ac:dyDescent="0.25">
      <c r="A24079" s="2">
        <v>540</v>
      </c>
      <c r="B24079">
        <v>27016</v>
      </c>
      <c r="C24079" s="3">
        <v>1389.1437080000001</v>
      </c>
      <c r="D24079" s="2"/>
    </row>
    <row r="24080" spans="1:4" x14ac:dyDescent="0.25">
      <c r="A24080" s="2">
        <v>540</v>
      </c>
      <c r="B24080">
        <v>27017</v>
      </c>
      <c r="C24080" s="3">
        <v>685.91564800000003</v>
      </c>
      <c r="D24080" s="2"/>
    </row>
    <row r="24081" spans="1:4" x14ac:dyDescent="0.25">
      <c r="A24081" s="2">
        <v>540</v>
      </c>
      <c r="B24081">
        <v>27018</v>
      </c>
      <c r="C24081" s="3">
        <v>2583.0177760000001</v>
      </c>
      <c r="D24081" s="2"/>
    </row>
    <row r="24082" spans="1:4" x14ac:dyDescent="0.25">
      <c r="A24082" s="2">
        <v>540</v>
      </c>
      <c r="B24082">
        <v>27019</v>
      </c>
      <c r="C24082" s="3">
        <v>979.24965799999995</v>
      </c>
      <c r="D24082" s="2"/>
    </row>
    <row r="24083" spans="1:4" x14ac:dyDescent="0.25">
      <c r="A24083" s="2">
        <v>540</v>
      </c>
      <c r="B24083">
        <v>27020</v>
      </c>
      <c r="C24083" s="3">
        <v>231.739845</v>
      </c>
      <c r="D24083" s="2"/>
    </row>
    <row r="24084" spans="1:4" x14ac:dyDescent="0.25">
      <c r="A24084" s="2">
        <v>540</v>
      </c>
      <c r="B24084">
        <v>27021</v>
      </c>
      <c r="C24084" s="3">
        <v>1443.55755</v>
      </c>
      <c r="D24084" s="2"/>
    </row>
    <row r="24085" spans="1:4" x14ac:dyDescent="0.25">
      <c r="A24085" s="2">
        <v>540</v>
      </c>
      <c r="B24085">
        <v>27022</v>
      </c>
      <c r="C24085" s="3">
        <v>592.26260400000001</v>
      </c>
      <c r="D24085" s="2"/>
    </row>
    <row r="24086" spans="1:4" x14ac:dyDescent="0.25">
      <c r="A24086" s="2">
        <v>540</v>
      </c>
      <c r="B24086">
        <v>27023</v>
      </c>
      <c r="C24086" s="3">
        <v>2891.2890609999999</v>
      </c>
      <c r="D24086" s="2"/>
    </row>
    <row r="24087" spans="1:4" x14ac:dyDescent="0.25">
      <c r="A24087" s="2">
        <v>540</v>
      </c>
      <c r="B24087">
        <v>27024</v>
      </c>
      <c r="C24087" s="3">
        <v>10417.008328</v>
      </c>
      <c r="D24087" s="2"/>
    </row>
    <row r="24088" spans="1:4" x14ac:dyDescent="0.25">
      <c r="A24088" s="2">
        <v>540</v>
      </c>
      <c r="B24088">
        <v>27027</v>
      </c>
      <c r="C24088" s="3">
        <v>1237.0571890000001</v>
      </c>
      <c r="D24088" s="2"/>
    </row>
    <row r="24089" spans="1:4" x14ac:dyDescent="0.25">
      <c r="A24089" s="2">
        <v>540</v>
      </c>
      <c r="B24089">
        <v>27028</v>
      </c>
      <c r="C24089" s="3">
        <v>550.88991199999998</v>
      </c>
      <c r="D24089" s="2"/>
    </row>
    <row r="24090" spans="1:4" x14ac:dyDescent="0.25">
      <c r="A24090" s="2">
        <v>540</v>
      </c>
      <c r="B24090">
        <v>27029</v>
      </c>
      <c r="C24090" s="3">
        <v>487.83631100000002</v>
      </c>
      <c r="D24090" s="2"/>
    </row>
    <row r="24091" spans="1:4" x14ac:dyDescent="0.25">
      <c r="A24091" s="2">
        <v>540</v>
      </c>
      <c r="B24091">
        <v>27030</v>
      </c>
      <c r="C24091" s="3">
        <v>242.414187</v>
      </c>
      <c r="D24091" s="2"/>
    </row>
    <row r="24092" spans="1:4" x14ac:dyDescent="0.25">
      <c r="A24092" s="2">
        <v>540</v>
      </c>
      <c r="B24092">
        <v>27031</v>
      </c>
      <c r="C24092" s="3">
        <v>1989.444624</v>
      </c>
      <c r="D24092" s="2"/>
    </row>
    <row r="24093" spans="1:4" x14ac:dyDescent="0.25">
      <c r="A24093" s="2">
        <v>540</v>
      </c>
      <c r="B24093">
        <v>27032</v>
      </c>
      <c r="C24093" s="3">
        <v>1280.780352</v>
      </c>
      <c r="D24093" s="2"/>
    </row>
    <row r="24094" spans="1:4" x14ac:dyDescent="0.25">
      <c r="A24094" s="2">
        <v>540</v>
      </c>
      <c r="B24094">
        <v>27033</v>
      </c>
      <c r="C24094" s="3">
        <v>662.46394999999995</v>
      </c>
      <c r="D24094" s="2"/>
    </row>
    <row r="24095" spans="1:4" x14ac:dyDescent="0.25">
      <c r="A24095" s="2">
        <v>540</v>
      </c>
      <c r="B24095">
        <v>27034</v>
      </c>
      <c r="C24095" s="3">
        <v>0</v>
      </c>
      <c r="D24095" s="2"/>
    </row>
    <row r="24096" spans="1:4" x14ac:dyDescent="0.25">
      <c r="A24096" s="2">
        <v>540</v>
      </c>
      <c r="B24096">
        <v>27035</v>
      </c>
      <c r="C24096" s="3">
        <v>402.19633599999997</v>
      </c>
      <c r="D24096" s="2"/>
    </row>
    <row r="24097" spans="1:4" x14ac:dyDescent="0.25">
      <c r="A24097" s="2">
        <v>540</v>
      </c>
      <c r="B24097">
        <v>27036</v>
      </c>
      <c r="C24097" s="3">
        <v>699.12170300000002</v>
      </c>
      <c r="D24097" s="2"/>
    </row>
    <row r="24098" spans="1:4" x14ac:dyDescent="0.25">
      <c r="A24098" s="2">
        <v>540</v>
      </c>
      <c r="B24098">
        <v>27037</v>
      </c>
      <c r="C24098" s="3">
        <v>865.10292100000004</v>
      </c>
      <c r="D24098" s="2"/>
    </row>
    <row r="24099" spans="1:4" x14ac:dyDescent="0.25">
      <c r="A24099" s="2">
        <v>540</v>
      </c>
      <c r="B24099">
        <v>27038</v>
      </c>
      <c r="C24099" s="3">
        <v>663.44687699999997</v>
      </c>
      <c r="D24099" s="2"/>
    </row>
    <row r="24100" spans="1:4" x14ac:dyDescent="0.25">
      <c r="A24100" s="2">
        <v>540</v>
      </c>
      <c r="B24100">
        <v>27039</v>
      </c>
      <c r="C24100" s="3">
        <v>663.86395300000004</v>
      </c>
      <c r="D24100" s="2"/>
    </row>
    <row r="24101" spans="1:4" x14ac:dyDescent="0.25">
      <c r="A24101" s="2">
        <v>540</v>
      </c>
      <c r="B24101">
        <v>27041</v>
      </c>
      <c r="C24101" s="3">
        <v>291.37287600000002</v>
      </c>
      <c r="D24101" s="2"/>
    </row>
    <row r="24102" spans="1:4" x14ac:dyDescent="0.25">
      <c r="A24102" s="2">
        <v>540</v>
      </c>
      <c r="B24102">
        <v>27042</v>
      </c>
      <c r="C24102" s="3">
        <v>1078.3812210000001</v>
      </c>
      <c r="D24102" s="2"/>
    </row>
    <row r="24103" spans="1:4" x14ac:dyDescent="0.25">
      <c r="A24103" s="2">
        <v>540</v>
      </c>
      <c r="B24103">
        <v>27044</v>
      </c>
      <c r="C24103" s="3">
        <v>3356.557292</v>
      </c>
      <c r="D24103" s="2"/>
    </row>
    <row r="24104" spans="1:4" x14ac:dyDescent="0.25">
      <c r="A24104" s="2">
        <v>540</v>
      </c>
      <c r="B24104">
        <v>27050</v>
      </c>
      <c r="C24104" s="3">
        <v>0</v>
      </c>
      <c r="D24104" s="2"/>
    </row>
    <row r="24105" spans="1:4" x14ac:dyDescent="0.25">
      <c r="A24105" s="2">
        <v>540</v>
      </c>
      <c r="B24105">
        <v>27054</v>
      </c>
      <c r="C24105" s="3">
        <v>1167.6380349999999</v>
      </c>
      <c r="D24105" s="2"/>
    </row>
    <row r="24106" spans="1:4" x14ac:dyDescent="0.25">
      <c r="A24106" s="2">
        <v>540</v>
      </c>
      <c r="B24106">
        <v>27055</v>
      </c>
      <c r="C24106" s="3">
        <v>546.56289000000004</v>
      </c>
      <c r="D24106" s="2"/>
    </row>
    <row r="24107" spans="1:4" x14ac:dyDescent="0.25">
      <c r="A24107" s="2">
        <v>540</v>
      </c>
      <c r="B24107">
        <v>27056</v>
      </c>
      <c r="C24107" s="3">
        <v>2852.0121600000002</v>
      </c>
      <c r="D24107" s="2"/>
    </row>
    <row r="24108" spans="1:4" x14ac:dyDescent="0.25">
      <c r="A24108" s="2">
        <v>540</v>
      </c>
      <c r="B24108">
        <v>27057</v>
      </c>
      <c r="C24108" s="3">
        <v>161.39608999999999</v>
      </c>
      <c r="D24108" s="2"/>
    </row>
    <row r="24109" spans="1:4" x14ac:dyDescent="0.25">
      <c r="A24109" s="2">
        <v>540</v>
      </c>
      <c r="B24109">
        <v>27059</v>
      </c>
      <c r="C24109" s="3">
        <v>1953.9893039999999</v>
      </c>
      <c r="D24109" s="2"/>
    </row>
    <row r="24110" spans="1:4" x14ac:dyDescent="0.25">
      <c r="A24110" s="2">
        <v>540</v>
      </c>
      <c r="B24110">
        <v>27060</v>
      </c>
      <c r="C24110" s="3">
        <v>1226.3429040000001</v>
      </c>
      <c r="D24110" s="2"/>
    </row>
    <row r="24111" spans="1:4" x14ac:dyDescent="0.25">
      <c r="A24111" s="2">
        <v>540</v>
      </c>
      <c r="B24111">
        <v>27062</v>
      </c>
      <c r="C24111" s="3">
        <v>0</v>
      </c>
      <c r="D24111" s="2"/>
    </row>
    <row r="24112" spans="1:4" x14ac:dyDescent="0.25">
      <c r="A24112" s="2">
        <v>540</v>
      </c>
      <c r="B24112">
        <v>27063</v>
      </c>
      <c r="C24112" s="3">
        <v>1630.5373460000001</v>
      </c>
      <c r="D24112" s="2"/>
    </row>
    <row r="24113" spans="1:4" x14ac:dyDescent="0.25">
      <c r="A24113" s="2">
        <v>540</v>
      </c>
      <c r="B24113">
        <v>27064</v>
      </c>
      <c r="C24113" s="3">
        <v>1638.781262</v>
      </c>
      <c r="D24113" s="2"/>
    </row>
    <row r="24114" spans="1:4" x14ac:dyDescent="0.25">
      <c r="A24114" s="2">
        <v>540</v>
      </c>
      <c r="B24114">
        <v>27065</v>
      </c>
      <c r="C24114" s="3">
        <v>329.84709900000001</v>
      </c>
      <c r="D24114" s="2"/>
    </row>
    <row r="24115" spans="1:4" x14ac:dyDescent="0.25">
      <c r="A24115" s="2">
        <v>540</v>
      </c>
      <c r="B24115">
        <v>27066</v>
      </c>
      <c r="C24115" s="3">
        <v>471.097374</v>
      </c>
      <c r="D24115" s="2"/>
    </row>
    <row r="24116" spans="1:4" x14ac:dyDescent="0.25">
      <c r="A24116" s="2">
        <v>540</v>
      </c>
      <c r="B24116">
        <v>27067</v>
      </c>
      <c r="C24116" s="3">
        <v>1242.8996629999999</v>
      </c>
      <c r="D24116" s="2"/>
    </row>
    <row r="24117" spans="1:4" x14ac:dyDescent="0.25">
      <c r="A24117" s="2">
        <v>540</v>
      </c>
      <c r="B24117">
        <v>27069</v>
      </c>
      <c r="C24117" s="3">
        <v>751.03619200000003</v>
      </c>
      <c r="D24117" s="2"/>
    </row>
    <row r="24118" spans="1:4" x14ac:dyDescent="0.25">
      <c r="A24118" s="2">
        <v>540</v>
      </c>
      <c r="B24118">
        <v>27071</v>
      </c>
      <c r="C24118" s="3">
        <v>3092.790004</v>
      </c>
      <c r="D24118" s="2"/>
    </row>
    <row r="24119" spans="1:4" x14ac:dyDescent="0.25">
      <c r="A24119" s="2">
        <v>540</v>
      </c>
      <c r="B24119">
        <v>27072</v>
      </c>
      <c r="C24119" s="3">
        <v>667.95163700000001</v>
      </c>
      <c r="D24119" s="2"/>
    </row>
    <row r="24120" spans="1:4" x14ac:dyDescent="0.25">
      <c r="A24120" s="2">
        <v>540</v>
      </c>
      <c r="B24120">
        <v>27073</v>
      </c>
      <c r="C24120" s="3">
        <v>388.50598500000001</v>
      </c>
      <c r="D24120" s="2"/>
    </row>
    <row r="24121" spans="1:4" x14ac:dyDescent="0.25">
      <c r="A24121" s="2">
        <v>540</v>
      </c>
      <c r="B24121">
        <v>27074</v>
      </c>
      <c r="C24121" s="3">
        <v>715.52659800000004</v>
      </c>
      <c r="D24121" s="2"/>
    </row>
    <row r="24122" spans="1:4" x14ac:dyDescent="0.25">
      <c r="A24122" s="2">
        <v>540</v>
      </c>
      <c r="B24122">
        <v>27076</v>
      </c>
      <c r="C24122" s="3">
        <v>1524.391482</v>
      </c>
      <c r="D24122" s="2"/>
    </row>
    <row r="24123" spans="1:4" x14ac:dyDescent="0.25">
      <c r="A24123" s="2">
        <v>540</v>
      </c>
      <c r="B24123">
        <v>27077</v>
      </c>
      <c r="C24123" s="3">
        <v>362.74528299999997</v>
      </c>
      <c r="D24123" s="2"/>
    </row>
    <row r="24124" spans="1:4" x14ac:dyDescent="0.25">
      <c r="A24124" s="2">
        <v>540</v>
      </c>
      <c r="B24124">
        <v>27078</v>
      </c>
      <c r="C24124" s="3">
        <v>1360.215635</v>
      </c>
      <c r="D24124" s="2"/>
    </row>
    <row r="24125" spans="1:4" x14ac:dyDescent="0.25">
      <c r="A24125" s="2">
        <v>540</v>
      </c>
      <c r="B24125">
        <v>27079</v>
      </c>
      <c r="C24125" s="3">
        <v>670.87045000000001</v>
      </c>
      <c r="D24125" s="2"/>
    </row>
    <row r="24126" spans="1:4" x14ac:dyDescent="0.25">
      <c r="A24126" s="2">
        <v>540</v>
      </c>
      <c r="B24126">
        <v>27083</v>
      </c>
      <c r="C24126" s="3">
        <v>4250.4428989999997</v>
      </c>
      <c r="D24126" s="2"/>
    </row>
    <row r="24127" spans="1:4" x14ac:dyDescent="0.25">
      <c r="A24127" s="2">
        <v>540</v>
      </c>
      <c r="B24127">
        <v>27084</v>
      </c>
      <c r="C24127" s="3">
        <v>2197.0349219999998</v>
      </c>
      <c r="D24127" s="2"/>
    </row>
    <row r="24128" spans="1:4" x14ac:dyDescent="0.25">
      <c r="A24128" s="2">
        <v>540</v>
      </c>
      <c r="B24128">
        <v>27085</v>
      </c>
      <c r="C24128" s="3">
        <v>8394.2534510000005</v>
      </c>
      <c r="D24128" s="2"/>
    </row>
    <row r="24129" spans="1:4" x14ac:dyDescent="0.25">
      <c r="A24129" s="2">
        <v>540</v>
      </c>
      <c r="B24129">
        <v>27086</v>
      </c>
      <c r="C24129" s="3">
        <v>803.54633899999999</v>
      </c>
      <c r="D24129" s="2"/>
    </row>
    <row r="24130" spans="1:4" x14ac:dyDescent="0.25">
      <c r="A24130" s="2">
        <v>540</v>
      </c>
      <c r="B24130">
        <v>27088</v>
      </c>
      <c r="C24130" s="3">
        <v>8953.0582570000006</v>
      </c>
      <c r="D24130" s="2"/>
    </row>
    <row r="24131" spans="1:4" x14ac:dyDescent="0.25">
      <c r="A24131" s="2">
        <v>540</v>
      </c>
      <c r="B24131">
        <v>27089</v>
      </c>
      <c r="C24131" s="3">
        <v>0</v>
      </c>
      <c r="D24131" s="2"/>
    </row>
    <row r="24132" spans="1:4" x14ac:dyDescent="0.25">
      <c r="A24132" s="2">
        <v>540</v>
      </c>
      <c r="B24132">
        <v>27090</v>
      </c>
      <c r="C24132" s="3">
        <v>342.12757699999997</v>
      </c>
      <c r="D24132" s="2"/>
    </row>
    <row r="24133" spans="1:4" x14ac:dyDescent="0.25">
      <c r="A24133" s="2">
        <v>540</v>
      </c>
      <c r="B24133">
        <v>27094</v>
      </c>
      <c r="C24133" s="3">
        <v>3268.070021</v>
      </c>
      <c r="D24133" s="2"/>
    </row>
    <row r="24134" spans="1:4" x14ac:dyDescent="0.25">
      <c r="A24134" s="2">
        <v>540</v>
      </c>
      <c r="B24134">
        <v>27095</v>
      </c>
      <c r="C24134" s="3">
        <v>863.28663300000005</v>
      </c>
      <c r="D24134" s="2"/>
    </row>
    <row r="24135" spans="1:4" x14ac:dyDescent="0.25">
      <c r="A24135" s="2">
        <v>540</v>
      </c>
      <c r="B24135">
        <v>27096</v>
      </c>
      <c r="C24135" s="3">
        <v>1546.518632</v>
      </c>
      <c r="D24135" s="2"/>
    </row>
    <row r="24136" spans="1:4" x14ac:dyDescent="0.25">
      <c r="A24136" s="2">
        <v>540</v>
      </c>
      <c r="B24136">
        <v>27097</v>
      </c>
      <c r="C24136" s="3">
        <v>4273.5601020000004</v>
      </c>
      <c r="D24136" s="2"/>
    </row>
    <row r="24137" spans="1:4" x14ac:dyDescent="0.25">
      <c r="A24137" s="2">
        <v>540</v>
      </c>
      <c r="B24137">
        <v>27104</v>
      </c>
      <c r="C24137" s="3">
        <v>2285.4440490000002</v>
      </c>
      <c r="D24137" s="2"/>
    </row>
    <row r="24138" spans="1:4" x14ac:dyDescent="0.25">
      <c r="A24138" s="2">
        <v>540</v>
      </c>
      <c r="B24138">
        <v>27106</v>
      </c>
      <c r="C24138" s="3">
        <v>8067.3167569999996</v>
      </c>
      <c r="D24138" s="2"/>
    </row>
    <row r="24139" spans="1:4" x14ac:dyDescent="0.25">
      <c r="A24139" s="2">
        <v>540</v>
      </c>
      <c r="B24139">
        <v>27107</v>
      </c>
      <c r="C24139" s="3">
        <v>1431.6970329999999</v>
      </c>
      <c r="D24139" s="2"/>
    </row>
    <row r="24140" spans="1:4" x14ac:dyDescent="0.25">
      <c r="A24140" s="2">
        <v>540</v>
      </c>
      <c r="B24140">
        <v>27108</v>
      </c>
      <c r="C24140" s="3">
        <v>8301.5139330000002</v>
      </c>
      <c r="D24140" s="2"/>
    </row>
    <row r="24141" spans="1:4" x14ac:dyDescent="0.25">
      <c r="A24141" s="2">
        <v>540</v>
      </c>
      <c r="B24141">
        <v>27110</v>
      </c>
      <c r="C24141" s="3">
        <v>543.54443600000002</v>
      </c>
      <c r="D24141" s="2"/>
    </row>
    <row r="24142" spans="1:4" x14ac:dyDescent="0.25">
      <c r="A24142" s="2">
        <v>540</v>
      </c>
      <c r="B24142">
        <v>27111</v>
      </c>
      <c r="C24142" s="3">
        <v>1581.391951333</v>
      </c>
      <c r="D24142" s="2"/>
    </row>
    <row r="24143" spans="1:4" x14ac:dyDescent="0.25">
      <c r="A24143" s="2">
        <v>540</v>
      </c>
      <c r="B24143">
        <v>27112</v>
      </c>
      <c r="C24143" s="3">
        <v>24962.971401999999</v>
      </c>
      <c r="D24143" s="2"/>
    </row>
    <row r="24144" spans="1:4" x14ac:dyDescent="0.25">
      <c r="A24144" s="2">
        <v>540</v>
      </c>
      <c r="B24144">
        <v>27114</v>
      </c>
      <c r="C24144" s="3">
        <v>911.45268799999997</v>
      </c>
      <c r="D24144" s="2"/>
    </row>
    <row r="24145" spans="1:4" x14ac:dyDescent="0.25">
      <c r="A24145" s="2">
        <v>540</v>
      </c>
      <c r="B24145">
        <v>27116</v>
      </c>
      <c r="C24145" s="3">
        <v>6958.9447030000001</v>
      </c>
      <c r="D24145" s="2"/>
    </row>
    <row r="24146" spans="1:4" x14ac:dyDescent="0.25">
      <c r="A24146" s="2">
        <v>540</v>
      </c>
      <c r="B24146">
        <v>27118</v>
      </c>
      <c r="C24146" s="3">
        <v>6623.324509</v>
      </c>
      <c r="D24146" s="2"/>
    </row>
    <row r="24147" spans="1:4" x14ac:dyDescent="0.25">
      <c r="A24147" s="2">
        <v>540</v>
      </c>
      <c r="B24147">
        <v>27119</v>
      </c>
      <c r="C24147" s="3">
        <v>1942.1717719999999</v>
      </c>
      <c r="D24147" s="2"/>
    </row>
    <row r="24148" spans="1:4" x14ac:dyDescent="0.25">
      <c r="A24148" s="2">
        <v>540</v>
      </c>
      <c r="B24148">
        <v>27121</v>
      </c>
      <c r="C24148" s="3">
        <v>4042.066773</v>
      </c>
      <c r="D24148" s="2"/>
    </row>
    <row r="24149" spans="1:4" x14ac:dyDescent="0.25">
      <c r="A24149" s="2">
        <v>540</v>
      </c>
      <c r="B24149">
        <v>27124</v>
      </c>
      <c r="C24149" s="3">
        <v>8944.953786</v>
      </c>
      <c r="D24149" s="2"/>
    </row>
    <row r="24150" spans="1:4" x14ac:dyDescent="0.25">
      <c r="A24150" s="2">
        <v>540</v>
      </c>
      <c r="B24150">
        <v>27129</v>
      </c>
      <c r="C24150" s="3">
        <v>5554.7274260000004</v>
      </c>
      <c r="D24150" s="2"/>
    </row>
    <row r="24151" spans="1:4" x14ac:dyDescent="0.25">
      <c r="A24151" s="2">
        <v>540</v>
      </c>
      <c r="B24151">
        <v>27130</v>
      </c>
      <c r="C24151" s="3">
        <v>2562.5831950000002</v>
      </c>
      <c r="D24151" s="2"/>
    </row>
    <row r="24152" spans="1:4" x14ac:dyDescent="0.25">
      <c r="A24152" s="2">
        <v>540</v>
      </c>
      <c r="B24152">
        <v>27131</v>
      </c>
      <c r="C24152" s="3">
        <v>114663.68973899999</v>
      </c>
      <c r="D24152" s="2"/>
    </row>
    <row r="24153" spans="1:4" x14ac:dyDescent="0.25">
      <c r="A24153" s="2">
        <v>540</v>
      </c>
      <c r="B24153">
        <v>27132</v>
      </c>
      <c r="C24153" s="3">
        <v>8255.0982920000006</v>
      </c>
      <c r="D24153" s="2"/>
    </row>
    <row r="24154" spans="1:4" x14ac:dyDescent="0.25">
      <c r="A24154" s="2">
        <v>540</v>
      </c>
      <c r="B24154">
        <v>27136</v>
      </c>
      <c r="C24154" s="3">
        <v>9810.0533579999992</v>
      </c>
      <c r="D24154" s="2"/>
    </row>
    <row r="24155" spans="1:4" x14ac:dyDescent="0.25">
      <c r="A24155" s="2">
        <v>540</v>
      </c>
      <c r="B24155">
        <v>27138</v>
      </c>
      <c r="C24155" s="3">
        <v>22066.872062999999</v>
      </c>
      <c r="D24155" s="2"/>
    </row>
    <row r="24156" spans="1:4" x14ac:dyDescent="0.25">
      <c r="A24156" s="2">
        <v>540</v>
      </c>
      <c r="B24156">
        <v>27139</v>
      </c>
      <c r="C24156" s="3">
        <v>7222.9483499999997</v>
      </c>
      <c r="D24156" s="2"/>
    </row>
    <row r="24157" spans="1:4" x14ac:dyDescent="0.25">
      <c r="A24157" s="2">
        <v>540</v>
      </c>
      <c r="B24157">
        <v>27140</v>
      </c>
      <c r="C24157" s="3">
        <v>6966.5987770000002</v>
      </c>
      <c r="D24157" s="2"/>
    </row>
    <row r="24158" spans="1:4" x14ac:dyDescent="0.25">
      <c r="A24158" s="2">
        <v>540</v>
      </c>
      <c r="B24158">
        <v>27141</v>
      </c>
      <c r="C24158" s="3">
        <v>7383.5509709999997</v>
      </c>
      <c r="D24158" s="2"/>
    </row>
    <row r="24159" spans="1:4" x14ac:dyDescent="0.25">
      <c r="A24159" s="2">
        <v>540</v>
      </c>
      <c r="B24159">
        <v>27144</v>
      </c>
      <c r="C24159" s="3">
        <v>5207.4522299999999</v>
      </c>
      <c r="D24159" s="2"/>
    </row>
    <row r="24160" spans="1:4" x14ac:dyDescent="0.25">
      <c r="A24160" s="2">
        <v>540</v>
      </c>
      <c r="B24160">
        <v>27145</v>
      </c>
      <c r="C24160" s="3">
        <v>6251.4845329999998</v>
      </c>
      <c r="D24160" s="2"/>
    </row>
    <row r="24161" spans="1:4" x14ac:dyDescent="0.25">
      <c r="A24161" s="2">
        <v>540</v>
      </c>
      <c r="B24161">
        <v>27146</v>
      </c>
      <c r="C24161" s="3">
        <v>0</v>
      </c>
      <c r="D24161" s="2"/>
    </row>
    <row r="24162" spans="1:4" x14ac:dyDescent="0.25">
      <c r="A24162" s="2">
        <v>540</v>
      </c>
      <c r="B24162">
        <v>27147</v>
      </c>
      <c r="C24162" s="3">
        <v>4677.6333050000003</v>
      </c>
      <c r="D24162" s="2"/>
    </row>
    <row r="24163" spans="1:4" x14ac:dyDescent="0.25">
      <c r="A24163" s="2">
        <v>540</v>
      </c>
      <c r="B24163">
        <v>27148</v>
      </c>
      <c r="C24163" s="3">
        <v>7096.0217620000003</v>
      </c>
      <c r="D24163" s="2"/>
    </row>
    <row r="24164" spans="1:4" x14ac:dyDescent="0.25">
      <c r="A24164" s="2">
        <v>540</v>
      </c>
      <c r="B24164">
        <v>27149</v>
      </c>
      <c r="C24164" s="3">
        <v>9348.2977279999996</v>
      </c>
      <c r="D24164" s="2"/>
    </row>
    <row r="24165" spans="1:4" x14ac:dyDescent="0.25">
      <c r="A24165" s="2">
        <v>540</v>
      </c>
      <c r="B24165">
        <v>27150</v>
      </c>
      <c r="C24165" s="3">
        <v>8142.4692969999996</v>
      </c>
      <c r="D24165" s="2"/>
    </row>
    <row r="24166" spans="1:4" x14ac:dyDescent="0.25">
      <c r="A24166" s="2">
        <v>540</v>
      </c>
      <c r="B24166">
        <v>27151</v>
      </c>
      <c r="C24166" s="3">
        <v>13732.986618000001</v>
      </c>
      <c r="D24166" s="2"/>
    </row>
    <row r="24167" spans="1:4" x14ac:dyDescent="0.25">
      <c r="A24167" s="2">
        <v>540</v>
      </c>
      <c r="B24167">
        <v>27152</v>
      </c>
      <c r="C24167" s="3">
        <v>4084.3359540000001</v>
      </c>
      <c r="D24167" s="2"/>
    </row>
    <row r="24168" spans="1:4" x14ac:dyDescent="0.25">
      <c r="A24168" s="2">
        <v>540</v>
      </c>
      <c r="B24168">
        <v>27153</v>
      </c>
      <c r="C24168" s="3">
        <v>12996.990320999999</v>
      </c>
      <c r="D24168" s="2"/>
    </row>
    <row r="24169" spans="1:4" x14ac:dyDescent="0.25">
      <c r="A24169" s="2">
        <v>540</v>
      </c>
      <c r="B24169">
        <v>27154</v>
      </c>
      <c r="C24169" s="3">
        <v>12246.123949000001</v>
      </c>
      <c r="D24169" s="2"/>
    </row>
    <row r="24170" spans="1:4" x14ac:dyDescent="0.25">
      <c r="A24170" s="2">
        <v>540</v>
      </c>
      <c r="B24170">
        <v>27155</v>
      </c>
      <c r="C24170" s="3">
        <v>13320.124871</v>
      </c>
      <c r="D24170" s="2"/>
    </row>
    <row r="24171" spans="1:4" x14ac:dyDescent="0.25">
      <c r="A24171" s="2">
        <v>540</v>
      </c>
      <c r="B24171">
        <v>27156</v>
      </c>
      <c r="C24171" s="3">
        <v>797.39450099999999</v>
      </c>
      <c r="D24171" s="2"/>
    </row>
    <row r="24172" spans="1:4" x14ac:dyDescent="0.25">
      <c r="A24172" s="2">
        <v>540</v>
      </c>
      <c r="B24172">
        <v>27157</v>
      </c>
      <c r="C24172" s="3">
        <v>29450.861418</v>
      </c>
      <c r="D24172" s="2"/>
    </row>
    <row r="24173" spans="1:4" x14ac:dyDescent="0.25">
      <c r="A24173" s="2">
        <v>540</v>
      </c>
      <c r="B24173">
        <v>27158</v>
      </c>
      <c r="C24173" s="3">
        <v>10578.642932000001</v>
      </c>
      <c r="D24173" s="2"/>
    </row>
    <row r="24174" spans="1:4" x14ac:dyDescent="0.25">
      <c r="A24174" s="2">
        <v>540</v>
      </c>
      <c r="B24174">
        <v>27161</v>
      </c>
      <c r="C24174" s="3">
        <v>15488.04963</v>
      </c>
      <c r="D24174" s="2"/>
    </row>
    <row r="24175" spans="1:4" x14ac:dyDescent="0.25">
      <c r="A24175" s="2">
        <v>540</v>
      </c>
      <c r="B24175">
        <v>27162</v>
      </c>
      <c r="C24175" s="3">
        <v>30651.220591000001</v>
      </c>
      <c r="D24175" s="2"/>
    </row>
    <row r="24176" spans="1:4" x14ac:dyDescent="0.25">
      <c r="A24176" s="2">
        <v>540</v>
      </c>
      <c r="B24176">
        <v>27163</v>
      </c>
      <c r="C24176" s="3">
        <v>9923.0929020000003</v>
      </c>
      <c r="D24176" s="2"/>
    </row>
    <row r="24177" spans="1:4" x14ac:dyDescent="0.25">
      <c r="A24177" s="2">
        <v>540</v>
      </c>
      <c r="B24177">
        <v>27165</v>
      </c>
      <c r="C24177" s="3">
        <v>57722.397990999998</v>
      </c>
      <c r="D24177" s="2"/>
    </row>
    <row r="24178" spans="1:4" x14ac:dyDescent="0.25">
      <c r="A24178" s="2">
        <v>540</v>
      </c>
      <c r="B24178">
        <v>27166</v>
      </c>
      <c r="C24178" s="3">
        <v>62015.744888000001</v>
      </c>
      <c r="D24178" s="2"/>
    </row>
    <row r="24179" spans="1:4" x14ac:dyDescent="0.25">
      <c r="A24179" s="2">
        <v>540</v>
      </c>
      <c r="B24179">
        <v>27167</v>
      </c>
      <c r="C24179" s="3">
        <v>64895.131849999998</v>
      </c>
      <c r="D24179" s="2"/>
    </row>
    <row r="24180" spans="1:4" x14ac:dyDescent="0.25">
      <c r="A24180" s="2">
        <v>540</v>
      </c>
      <c r="B24180">
        <v>27168</v>
      </c>
      <c r="C24180" s="3">
        <v>68434.155050999994</v>
      </c>
      <c r="D24180" s="2"/>
    </row>
    <row r="24181" spans="1:4" x14ac:dyDescent="0.25">
      <c r="A24181" s="2">
        <v>540</v>
      </c>
      <c r="B24181">
        <v>27169</v>
      </c>
      <c r="C24181" s="3">
        <v>66344.622558999996</v>
      </c>
      <c r="D24181" s="2"/>
    </row>
    <row r="24182" spans="1:4" x14ac:dyDescent="0.25">
      <c r="A24182" s="2">
        <v>540</v>
      </c>
      <c r="B24182">
        <v>27170</v>
      </c>
      <c r="C24182" s="3">
        <v>60770.866808999999</v>
      </c>
      <c r="D24182" s="2"/>
    </row>
    <row r="24183" spans="1:4" x14ac:dyDescent="0.25">
      <c r="A24183" s="2">
        <v>540</v>
      </c>
      <c r="B24183">
        <v>27171</v>
      </c>
      <c r="C24183" s="3">
        <v>64442.411139999997</v>
      </c>
      <c r="D24183" s="2"/>
    </row>
    <row r="24184" spans="1:4" x14ac:dyDescent="0.25">
      <c r="A24184" s="2">
        <v>540</v>
      </c>
      <c r="B24184">
        <v>27172</v>
      </c>
      <c r="C24184" s="3">
        <v>64846.741516000002</v>
      </c>
      <c r="D24184" s="2"/>
    </row>
    <row r="24185" spans="1:4" x14ac:dyDescent="0.25">
      <c r="A24185" s="2">
        <v>540</v>
      </c>
      <c r="B24185">
        <v>27173</v>
      </c>
      <c r="C24185" s="3">
        <v>60998.641596000001</v>
      </c>
      <c r="D24185" s="2"/>
    </row>
    <row r="24186" spans="1:4" x14ac:dyDescent="0.25">
      <c r="A24186" s="2">
        <v>540</v>
      </c>
      <c r="B24186">
        <v>27174</v>
      </c>
      <c r="C24186" s="3">
        <v>56817.094146000003</v>
      </c>
      <c r="D24186" s="2"/>
    </row>
    <row r="24187" spans="1:4" x14ac:dyDescent="0.25">
      <c r="A24187" s="2">
        <v>540</v>
      </c>
      <c r="B24187">
        <v>27175</v>
      </c>
      <c r="C24187" s="3">
        <v>55988.566072000001</v>
      </c>
      <c r="D24187" s="2"/>
    </row>
    <row r="24188" spans="1:4" x14ac:dyDescent="0.25">
      <c r="A24188" s="2">
        <v>540</v>
      </c>
      <c r="B24188">
        <v>27176</v>
      </c>
      <c r="C24188" s="3">
        <v>9270.3053930000005</v>
      </c>
      <c r="D24188" s="2"/>
    </row>
    <row r="24189" spans="1:4" x14ac:dyDescent="0.25">
      <c r="A24189" s="2">
        <v>540</v>
      </c>
      <c r="B24189">
        <v>27177</v>
      </c>
      <c r="C24189" s="3">
        <v>56460.794134999996</v>
      </c>
      <c r="D24189" s="2"/>
    </row>
    <row r="24190" spans="1:4" x14ac:dyDescent="0.25">
      <c r="A24190" s="2">
        <v>540</v>
      </c>
      <c r="B24190">
        <v>27178</v>
      </c>
      <c r="C24190" s="3">
        <v>55873.179287999999</v>
      </c>
      <c r="D24190" s="2"/>
    </row>
    <row r="24191" spans="1:4" x14ac:dyDescent="0.25">
      <c r="A24191" s="2">
        <v>540</v>
      </c>
      <c r="B24191">
        <v>27179</v>
      </c>
      <c r="C24191" s="3">
        <v>65140.956813999997</v>
      </c>
      <c r="D24191" s="2"/>
    </row>
    <row r="24192" spans="1:4" x14ac:dyDescent="0.25">
      <c r="A24192" s="2">
        <v>540</v>
      </c>
      <c r="B24192">
        <v>27180</v>
      </c>
      <c r="C24192" s="3">
        <v>66244.215962999995</v>
      </c>
      <c r="D24192" s="2"/>
    </row>
    <row r="24193" spans="1:4" x14ac:dyDescent="0.25">
      <c r="A24193" s="2">
        <v>540</v>
      </c>
      <c r="B24193">
        <v>27181</v>
      </c>
      <c r="C24193" s="3">
        <v>65928.281128999995</v>
      </c>
      <c r="D24193" s="2"/>
    </row>
    <row r="24194" spans="1:4" x14ac:dyDescent="0.25">
      <c r="A24194" s="2">
        <v>540</v>
      </c>
      <c r="B24194">
        <v>27182</v>
      </c>
      <c r="C24194" s="3">
        <v>62527.568803000002</v>
      </c>
      <c r="D24194" s="2"/>
    </row>
    <row r="24195" spans="1:4" x14ac:dyDescent="0.25">
      <c r="A24195" s="2">
        <v>540</v>
      </c>
      <c r="B24195">
        <v>27183</v>
      </c>
      <c r="C24195" s="3">
        <v>61206.513808999996</v>
      </c>
      <c r="D24195" s="2"/>
    </row>
    <row r="24196" spans="1:4" x14ac:dyDescent="0.25">
      <c r="A24196" s="2">
        <v>540</v>
      </c>
      <c r="B24196">
        <v>27184</v>
      </c>
      <c r="C24196" s="3">
        <v>60866.314693</v>
      </c>
      <c r="D24196" s="2"/>
    </row>
    <row r="24197" spans="1:4" x14ac:dyDescent="0.25">
      <c r="A24197" s="2">
        <v>540</v>
      </c>
      <c r="B24197">
        <v>27185</v>
      </c>
      <c r="C24197" s="3">
        <v>10486.654391</v>
      </c>
      <c r="D24197" s="2"/>
    </row>
    <row r="24198" spans="1:4" x14ac:dyDescent="0.25">
      <c r="A24198" s="2">
        <v>540</v>
      </c>
      <c r="B24198">
        <v>27187</v>
      </c>
      <c r="C24198" s="3">
        <v>63025.529847999998</v>
      </c>
      <c r="D24198" s="2"/>
    </row>
    <row r="24199" spans="1:4" x14ac:dyDescent="0.25">
      <c r="A24199" s="2">
        <v>540</v>
      </c>
      <c r="B24199">
        <v>27188</v>
      </c>
      <c r="C24199" s="3">
        <v>59378.324781000003</v>
      </c>
      <c r="D24199" s="2"/>
    </row>
    <row r="24200" spans="1:4" x14ac:dyDescent="0.25">
      <c r="A24200" s="2">
        <v>540</v>
      </c>
      <c r="B24200">
        <v>27189</v>
      </c>
      <c r="C24200" s="3">
        <v>63391.693587000002</v>
      </c>
      <c r="D24200" s="2"/>
    </row>
    <row r="24201" spans="1:4" x14ac:dyDescent="0.25">
      <c r="A24201" s="2">
        <v>540</v>
      </c>
      <c r="B24201">
        <v>27190</v>
      </c>
      <c r="C24201" s="3">
        <v>63391.693587000002</v>
      </c>
      <c r="D24201" s="2"/>
    </row>
    <row r="24202" spans="1:4" x14ac:dyDescent="0.25">
      <c r="A24202" s="2">
        <v>540</v>
      </c>
      <c r="B24202">
        <v>27191</v>
      </c>
      <c r="C24202" s="3">
        <v>63719.485715000003</v>
      </c>
      <c r="D24202" s="2"/>
    </row>
    <row r="24203" spans="1:4" x14ac:dyDescent="0.25">
      <c r="A24203" s="2">
        <v>540</v>
      </c>
      <c r="B24203">
        <v>27192</v>
      </c>
      <c r="C24203" s="3">
        <v>63719.485715000003</v>
      </c>
      <c r="D24203" s="2"/>
    </row>
    <row r="24204" spans="1:4" x14ac:dyDescent="0.25">
      <c r="A24204" s="2">
        <v>540</v>
      </c>
      <c r="B24204">
        <v>27193</v>
      </c>
      <c r="C24204" s="3">
        <v>63719.485715000003</v>
      </c>
      <c r="D24204" s="2"/>
    </row>
    <row r="24205" spans="1:4" x14ac:dyDescent="0.25">
      <c r="A24205" s="2">
        <v>540</v>
      </c>
      <c r="B24205">
        <v>27194</v>
      </c>
      <c r="C24205" s="3">
        <v>63391.693587000002</v>
      </c>
      <c r="D24205" s="2"/>
    </row>
    <row r="24206" spans="1:4" x14ac:dyDescent="0.25">
      <c r="A24206" s="2">
        <v>540</v>
      </c>
      <c r="B24206">
        <v>27195</v>
      </c>
      <c r="C24206" s="3">
        <v>59662.487562000002</v>
      </c>
      <c r="D24206" s="2"/>
    </row>
    <row r="24207" spans="1:4" x14ac:dyDescent="0.25">
      <c r="A24207" s="2">
        <v>540</v>
      </c>
      <c r="B24207">
        <v>27196</v>
      </c>
      <c r="C24207" s="3">
        <v>60281.248324</v>
      </c>
      <c r="D24207" s="2"/>
    </row>
    <row r="24208" spans="1:4" x14ac:dyDescent="0.25">
      <c r="A24208" s="2">
        <v>540</v>
      </c>
      <c r="B24208">
        <v>27197</v>
      </c>
      <c r="C24208" s="3">
        <v>2334.6713759999998</v>
      </c>
      <c r="D24208" s="2"/>
    </row>
    <row r="24209" spans="1:4" x14ac:dyDescent="0.25">
      <c r="A24209" s="2">
        <v>540</v>
      </c>
      <c r="B24209">
        <v>27204</v>
      </c>
      <c r="C24209" s="3">
        <v>5049.7200489999996</v>
      </c>
      <c r="D24209" s="2"/>
    </row>
    <row r="24210" spans="1:4" x14ac:dyDescent="0.25">
      <c r="A24210" s="2">
        <v>540</v>
      </c>
      <c r="B24210">
        <v>27205</v>
      </c>
      <c r="C24210" s="3">
        <v>6971.8004019999998</v>
      </c>
      <c r="D24210" s="2"/>
    </row>
    <row r="24211" spans="1:4" x14ac:dyDescent="0.25">
      <c r="A24211" s="2">
        <v>540</v>
      </c>
      <c r="B24211">
        <v>27206</v>
      </c>
      <c r="C24211" s="3">
        <v>6999.7522660000004</v>
      </c>
      <c r="D24211" s="2"/>
    </row>
    <row r="24212" spans="1:4" x14ac:dyDescent="0.25">
      <c r="A24212" s="2">
        <v>540</v>
      </c>
      <c r="B24212">
        <v>27207</v>
      </c>
      <c r="C24212" s="3">
        <v>5890.9801660000003</v>
      </c>
      <c r="D24212" s="2"/>
    </row>
    <row r="24213" spans="1:4" x14ac:dyDescent="0.25">
      <c r="A24213" s="2">
        <v>540</v>
      </c>
      <c r="B24213">
        <v>27208</v>
      </c>
      <c r="C24213" s="3">
        <v>5398.2220790000001</v>
      </c>
      <c r="D24213" s="2"/>
    </row>
    <row r="24214" spans="1:4" x14ac:dyDescent="0.25">
      <c r="A24214" s="2">
        <v>540</v>
      </c>
      <c r="B24214">
        <v>27209</v>
      </c>
      <c r="C24214" s="3">
        <v>6649.7573460000003</v>
      </c>
      <c r="D24214" s="2"/>
    </row>
    <row r="24215" spans="1:4" x14ac:dyDescent="0.25">
      <c r="A24215" s="2">
        <v>540</v>
      </c>
      <c r="B24215">
        <v>27210</v>
      </c>
      <c r="C24215" s="3">
        <v>6659.0904019999998</v>
      </c>
      <c r="D24215" s="2"/>
    </row>
    <row r="24216" spans="1:4" x14ac:dyDescent="0.25">
      <c r="A24216" s="2">
        <v>540</v>
      </c>
      <c r="B24216">
        <v>27211</v>
      </c>
      <c r="C24216" s="3">
        <v>5856.2882079999999</v>
      </c>
      <c r="D24216" s="2"/>
    </row>
    <row r="24217" spans="1:4" x14ac:dyDescent="0.25">
      <c r="A24217" s="2">
        <v>540</v>
      </c>
      <c r="B24217">
        <v>27212</v>
      </c>
      <c r="C24217" s="3">
        <v>5349.9917949999999</v>
      </c>
      <c r="D24217" s="2"/>
    </row>
    <row r="24218" spans="1:4" x14ac:dyDescent="0.25">
      <c r="A24218" s="2">
        <v>540</v>
      </c>
      <c r="B24218">
        <v>27213</v>
      </c>
      <c r="C24218" s="3">
        <v>5015.216332</v>
      </c>
      <c r="D24218" s="2"/>
    </row>
    <row r="24219" spans="1:4" x14ac:dyDescent="0.25">
      <c r="A24219" s="2">
        <v>540</v>
      </c>
      <c r="B24219">
        <v>27214</v>
      </c>
      <c r="C24219" s="3">
        <v>5015.2483080000002</v>
      </c>
      <c r="D24219" s="2"/>
    </row>
    <row r="24220" spans="1:4" x14ac:dyDescent="0.25">
      <c r="A24220" s="2">
        <v>540</v>
      </c>
      <c r="B24220">
        <v>27215</v>
      </c>
      <c r="C24220" s="3">
        <v>2643.7303659999998</v>
      </c>
      <c r="D24220" s="2"/>
    </row>
    <row r="24221" spans="1:4" x14ac:dyDescent="0.25">
      <c r="A24221" s="2">
        <v>540</v>
      </c>
      <c r="B24221">
        <v>27218</v>
      </c>
      <c r="C24221" s="3">
        <v>45712.526145999997</v>
      </c>
      <c r="D24221" s="2"/>
    </row>
    <row r="24222" spans="1:4" x14ac:dyDescent="0.25">
      <c r="A24222" s="2">
        <v>540</v>
      </c>
      <c r="B24222">
        <v>27221</v>
      </c>
      <c r="C24222" s="3">
        <v>4761.4384659999996</v>
      </c>
      <c r="D24222" s="2"/>
    </row>
    <row r="24223" spans="1:4" x14ac:dyDescent="0.25">
      <c r="A24223" s="2">
        <v>540</v>
      </c>
      <c r="B24223">
        <v>27222</v>
      </c>
      <c r="C24223" s="3">
        <v>5449.1421970000001</v>
      </c>
      <c r="D24223" s="2"/>
    </row>
    <row r="24224" spans="1:4" x14ac:dyDescent="0.25">
      <c r="A24224" s="2">
        <v>540</v>
      </c>
      <c r="B24224">
        <v>27223</v>
      </c>
      <c r="C24224" s="3">
        <v>45391.134555999997</v>
      </c>
      <c r="D24224" s="2"/>
    </row>
    <row r="24225" spans="1:4" x14ac:dyDescent="0.25">
      <c r="A24225" s="2">
        <v>540</v>
      </c>
      <c r="B24225">
        <v>27224</v>
      </c>
      <c r="C24225" s="3">
        <v>40106.339625000001</v>
      </c>
      <c r="D24225" s="2"/>
    </row>
    <row r="24226" spans="1:4" x14ac:dyDescent="0.25">
      <c r="A24226" s="2">
        <v>540</v>
      </c>
      <c r="B24226">
        <v>27225</v>
      </c>
      <c r="C24226" s="3">
        <v>5284.7949310000004</v>
      </c>
      <c r="D24226" s="2"/>
    </row>
    <row r="24227" spans="1:4" x14ac:dyDescent="0.25">
      <c r="A24227" s="2">
        <v>540</v>
      </c>
      <c r="B24227">
        <v>27226</v>
      </c>
      <c r="C24227" s="3">
        <v>28804.863161000001</v>
      </c>
      <c r="D24227" s="2"/>
    </row>
    <row r="24228" spans="1:4" x14ac:dyDescent="0.25">
      <c r="A24228" s="2">
        <v>540</v>
      </c>
      <c r="B24228">
        <v>27227</v>
      </c>
      <c r="C24228" s="3">
        <v>14343.871474</v>
      </c>
      <c r="D24228" s="2"/>
    </row>
    <row r="24229" spans="1:4" x14ac:dyDescent="0.25">
      <c r="A24229" s="2">
        <v>540</v>
      </c>
      <c r="B24229">
        <v>27228</v>
      </c>
      <c r="C24229" s="3">
        <v>11301.476463999999</v>
      </c>
      <c r="D24229" s="2"/>
    </row>
    <row r="24230" spans="1:4" x14ac:dyDescent="0.25">
      <c r="A24230" s="2">
        <v>540</v>
      </c>
      <c r="B24230">
        <v>27229</v>
      </c>
      <c r="C24230" s="3">
        <v>46760.946596000002</v>
      </c>
      <c r="D24230" s="2"/>
    </row>
    <row r="24231" spans="1:4" x14ac:dyDescent="0.25">
      <c r="A24231" s="2">
        <v>540</v>
      </c>
      <c r="B24231">
        <v>27230</v>
      </c>
      <c r="C24231" s="3">
        <v>39603.122012</v>
      </c>
      <c r="D24231" s="2"/>
    </row>
    <row r="24232" spans="1:4" x14ac:dyDescent="0.25">
      <c r="A24232" s="2">
        <v>540</v>
      </c>
      <c r="B24232">
        <v>27231</v>
      </c>
      <c r="C24232" s="3">
        <v>7157.824584</v>
      </c>
      <c r="D24232" s="2"/>
    </row>
    <row r="24233" spans="1:4" x14ac:dyDescent="0.25">
      <c r="A24233" s="2">
        <v>540</v>
      </c>
      <c r="B24233">
        <v>27232</v>
      </c>
      <c r="C24233" s="3">
        <v>9451.3449010000004</v>
      </c>
      <c r="D24233" s="2"/>
    </row>
    <row r="24234" spans="1:4" x14ac:dyDescent="0.25">
      <c r="A24234" s="2">
        <v>540</v>
      </c>
      <c r="B24234">
        <v>27233</v>
      </c>
      <c r="C24234" s="3">
        <v>6444.6160689999997</v>
      </c>
      <c r="D24234" s="2"/>
    </row>
    <row r="24235" spans="1:4" x14ac:dyDescent="0.25">
      <c r="A24235" s="2">
        <v>540</v>
      </c>
      <c r="B24235">
        <v>27234</v>
      </c>
      <c r="C24235" s="3">
        <v>8321.3224150000005</v>
      </c>
      <c r="D24235" s="2"/>
    </row>
    <row r="24236" spans="1:4" x14ac:dyDescent="0.25">
      <c r="A24236" s="2">
        <v>540</v>
      </c>
      <c r="B24236">
        <v>27235</v>
      </c>
      <c r="C24236" s="3">
        <v>44811.454871000002</v>
      </c>
      <c r="D24236" s="2"/>
    </row>
    <row r="24237" spans="1:4" x14ac:dyDescent="0.25">
      <c r="A24237" s="2">
        <v>540</v>
      </c>
      <c r="B24237">
        <v>27236</v>
      </c>
      <c r="C24237" s="3">
        <v>41999.508132000003</v>
      </c>
      <c r="D24237" s="2"/>
    </row>
    <row r="24238" spans="1:4" x14ac:dyDescent="0.25">
      <c r="A24238" s="2">
        <v>540</v>
      </c>
      <c r="B24238">
        <v>27237</v>
      </c>
      <c r="C24238" s="3">
        <v>39941.992359999997</v>
      </c>
      <c r="D24238" s="2"/>
    </row>
    <row r="24239" spans="1:4" x14ac:dyDescent="0.25">
      <c r="A24239" s="2">
        <v>540</v>
      </c>
      <c r="B24239">
        <v>27238</v>
      </c>
      <c r="C24239" s="3">
        <v>43488.044634999998</v>
      </c>
      <c r="D24239" s="2"/>
    </row>
    <row r="24240" spans="1:4" x14ac:dyDescent="0.25">
      <c r="A24240" s="2">
        <v>540</v>
      </c>
      <c r="B24240">
        <v>27239</v>
      </c>
      <c r="C24240" s="3">
        <v>4496.4199179999996</v>
      </c>
      <c r="D24240" s="2"/>
    </row>
    <row r="24241" spans="1:4" x14ac:dyDescent="0.25">
      <c r="A24241" s="2">
        <v>540</v>
      </c>
      <c r="B24241">
        <v>27240</v>
      </c>
      <c r="C24241" s="3">
        <v>4697.4288180000003</v>
      </c>
      <c r="D24241" s="2"/>
    </row>
    <row r="24242" spans="1:4" x14ac:dyDescent="0.25">
      <c r="A24242" s="2">
        <v>540</v>
      </c>
      <c r="B24242">
        <v>27241</v>
      </c>
      <c r="C24242" s="3">
        <v>48185.473453999999</v>
      </c>
      <c r="D24242" s="2"/>
    </row>
    <row r="24243" spans="1:4" x14ac:dyDescent="0.25">
      <c r="A24243" s="2">
        <v>540</v>
      </c>
      <c r="B24243">
        <v>27242</v>
      </c>
      <c r="C24243" s="3">
        <v>4516.0603350000001</v>
      </c>
      <c r="D24243" s="2"/>
    </row>
    <row r="24244" spans="1:4" x14ac:dyDescent="0.25">
      <c r="A24244" s="2">
        <v>540</v>
      </c>
      <c r="B24244">
        <v>27243</v>
      </c>
      <c r="C24244" s="3">
        <v>2504.0247020000002</v>
      </c>
      <c r="D24244" s="2"/>
    </row>
    <row r="24245" spans="1:4" x14ac:dyDescent="0.25">
      <c r="A24245" s="2">
        <v>540</v>
      </c>
      <c r="B24245">
        <v>27245</v>
      </c>
      <c r="C24245" s="3">
        <v>49312.775071999997</v>
      </c>
      <c r="D24245" s="2"/>
    </row>
    <row r="24246" spans="1:4" x14ac:dyDescent="0.25">
      <c r="A24246" s="2">
        <v>540</v>
      </c>
      <c r="B24246">
        <v>27247</v>
      </c>
      <c r="C24246" s="3">
        <v>55313.680590999997</v>
      </c>
      <c r="D24246" s="2"/>
    </row>
    <row r="24247" spans="1:4" x14ac:dyDescent="0.25">
      <c r="A24247" s="2">
        <v>540</v>
      </c>
      <c r="B24247">
        <v>27248</v>
      </c>
      <c r="C24247" s="3">
        <v>49552.420106999998</v>
      </c>
      <c r="D24247" s="2"/>
    </row>
    <row r="24248" spans="1:4" x14ac:dyDescent="0.25">
      <c r="A24248" s="2">
        <v>540</v>
      </c>
      <c r="B24248">
        <v>27249</v>
      </c>
      <c r="C24248" s="3">
        <v>13501.553809999999</v>
      </c>
      <c r="D24248" s="2"/>
    </row>
    <row r="24249" spans="1:4" x14ac:dyDescent="0.25">
      <c r="A24249" s="2">
        <v>540</v>
      </c>
      <c r="B24249">
        <v>27250</v>
      </c>
      <c r="C24249" s="3">
        <v>7810.9691999999995</v>
      </c>
      <c r="D24249" s="2"/>
    </row>
    <row r="24250" spans="1:4" x14ac:dyDescent="0.25">
      <c r="A24250" s="2">
        <v>540</v>
      </c>
      <c r="B24250">
        <v>27251</v>
      </c>
      <c r="C24250" s="3">
        <v>8288.4015930000005</v>
      </c>
      <c r="D24250" s="2"/>
    </row>
    <row r="24251" spans="1:4" x14ac:dyDescent="0.25">
      <c r="A24251" s="2">
        <v>540</v>
      </c>
      <c r="B24251">
        <v>27252</v>
      </c>
      <c r="C24251" s="3">
        <v>15069.894931000001</v>
      </c>
      <c r="D24251" s="2"/>
    </row>
    <row r="24252" spans="1:4" x14ac:dyDescent="0.25">
      <c r="A24252" s="2">
        <v>540</v>
      </c>
      <c r="B24252">
        <v>27253</v>
      </c>
      <c r="C24252" s="3">
        <v>3626.2516350000001</v>
      </c>
      <c r="D24252" s="2"/>
    </row>
    <row r="24253" spans="1:4" x14ac:dyDescent="0.25">
      <c r="A24253" s="2">
        <v>540</v>
      </c>
      <c r="B24253">
        <v>27254</v>
      </c>
      <c r="C24253" s="3">
        <v>5103.8326219999999</v>
      </c>
      <c r="D24253" s="2"/>
    </row>
    <row r="24254" spans="1:4" x14ac:dyDescent="0.25">
      <c r="A24254" s="2">
        <v>540</v>
      </c>
      <c r="B24254">
        <v>27255</v>
      </c>
      <c r="C24254" s="3">
        <v>6791.084081</v>
      </c>
      <c r="D24254" s="2"/>
    </row>
    <row r="24255" spans="1:4" x14ac:dyDescent="0.25">
      <c r="A24255" s="2">
        <v>540</v>
      </c>
      <c r="B24255">
        <v>27256</v>
      </c>
      <c r="C24255" s="3">
        <v>6434.9810639999996</v>
      </c>
      <c r="D24255" s="2"/>
    </row>
    <row r="24256" spans="1:4" x14ac:dyDescent="0.25">
      <c r="A24256" s="2">
        <v>540</v>
      </c>
      <c r="B24256">
        <v>27258</v>
      </c>
      <c r="C24256" s="3">
        <v>796.21357599999999</v>
      </c>
      <c r="D24256" s="2"/>
    </row>
    <row r="24257" spans="1:4" x14ac:dyDescent="0.25">
      <c r="A24257" s="2">
        <v>540</v>
      </c>
      <c r="B24257">
        <v>27260</v>
      </c>
      <c r="C24257" s="3">
        <v>12942.021194000001</v>
      </c>
      <c r="D24257" s="2"/>
    </row>
    <row r="24258" spans="1:4" x14ac:dyDescent="0.25">
      <c r="A24258" s="2">
        <v>540</v>
      </c>
      <c r="B24258">
        <v>27261</v>
      </c>
      <c r="C24258" s="3">
        <v>4764.3136260000001</v>
      </c>
      <c r="D24258" s="2"/>
    </row>
    <row r="24259" spans="1:4" x14ac:dyDescent="0.25">
      <c r="A24259" s="2">
        <v>540</v>
      </c>
      <c r="B24259">
        <v>27262</v>
      </c>
      <c r="C24259" s="3">
        <v>77206.824982000006</v>
      </c>
      <c r="D24259" s="2"/>
    </row>
    <row r="24260" spans="1:4" x14ac:dyDescent="0.25">
      <c r="A24260" s="2">
        <v>540</v>
      </c>
      <c r="B24260">
        <v>27263</v>
      </c>
      <c r="C24260" s="3">
        <v>2972.3729750000002</v>
      </c>
      <c r="D24260" s="2"/>
    </row>
    <row r="24261" spans="1:4" x14ac:dyDescent="0.25">
      <c r="A24261" s="2">
        <v>540</v>
      </c>
      <c r="B24261">
        <v>27264</v>
      </c>
      <c r="C24261" s="3">
        <v>6333.9373759999999</v>
      </c>
      <c r="D24261" s="2"/>
    </row>
    <row r="24262" spans="1:4" x14ac:dyDescent="0.25">
      <c r="A24262" s="2">
        <v>540</v>
      </c>
      <c r="B24262">
        <v>27265</v>
      </c>
      <c r="C24262" s="3">
        <v>35217.228354999999</v>
      </c>
      <c r="D24262" s="2"/>
    </row>
    <row r="24263" spans="1:4" x14ac:dyDescent="0.25">
      <c r="A24263" s="2">
        <v>540</v>
      </c>
      <c r="B24263">
        <v>27266</v>
      </c>
      <c r="C24263" s="3">
        <v>10462.307124000001</v>
      </c>
      <c r="D24263" s="2"/>
    </row>
    <row r="24264" spans="1:4" x14ac:dyDescent="0.25">
      <c r="A24264" s="2">
        <v>540</v>
      </c>
      <c r="B24264">
        <v>27267</v>
      </c>
      <c r="C24264" s="3">
        <v>21908.574522999999</v>
      </c>
      <c r="D24264" s="2"/>
    </row>
    <row r="24265" spans="1:4" x14ac:dyDescent="0.25">
      <c r="A24265" s="2">
        <v>540</v>
      </c>
      <c r="B24265">
        <v>27268</v>
      </c>
      <c r="C24265" s="3">
        <v>5533.7512660000002</v>
      </c>
      <c r="D24265" s="2"/>
    </row>
    <row r="24266" spans="1:4" x14ac:dyDescent="0.25">
      <c r="A24266" s="2">
        <v>540</v>
      </c>
      <c r="B24266">
        <v>27269</v>
      </c>
      <c r="C24266" s="3">
        <v>7113.8818430000001</v>
      </c>
      <c r="D24266" s="2"/>
    </row>
    <row r="24267" spans="1:4" x14ac:dyDescent="0.25">
      <c r="A24267" s="2">
        <v>540</v>
      </c>
      <c r="B24267">
        <v>27270</v>
      </c>
      <c r="C24267" s="3">
        <v>7156.4777480000002</v>
      </c>
      <c r="D24267" s="2"/>
    </row>
    <row r="24268" spans="1:4" x14ac:dyDescent="0.25">
      <c r="A24268" s="2">
        <v>540</v>
      </c>
      <c r="B24268">
        <v>27271</v>
      </c>
      <c r="C24268" s="3">
        <v>4391.2360479999998</v>
      </c>
      <c r="D24268" s="2"/>
    </row>
    <row r="24269" spans="1:4" x14ac:dyDescent="0.25">
      <c r="A24269" s="2">
        <v>540</v>
      </c>
      <c r="B24269">
        <v>27272</v>
      </c>
      <c r="C24269" s="3">
        <v>3438.8142480000001</v>
      </c>
      <c r="D24269" s="2"/>
    </row>
    <row r="24270" spans="1:4" x14ac:dyDescent="0.25">
      <c r="A24270" s="2">
        <v>540</v>
      </c>
      <c r="B24270">
        <v>27273</v>
      </c>
      <c r="C24270" s="3">
        <v>3155.230744</v>
      </c>
      <c r="D24270" s="2"/>
    </row>
    <row r="24271" spans="1:4" x14ac:dyDescent="0.25">
      <c r="A24271" s="2">
        <v>540</v>
      </c>
      <c r="B24271">
        <v>27274</v>
      </c>
      <c r="C24271" s="3">
        <v>1649.10897</v>
      </c>
      <c r="D24271" s="2"/>
    </row>
    <row r="24272" spans="1:4" x14ac:dyDescent="0.25">
      <c r="A24272" s="2">
        <v>540</v>
      </c>
      <c r="B24272">
        <v>27275</v>
      </c>
      <c r="C24272" s="3">
        <v>0</v>
      </c>
      <c r="D24272" s="2"/>
    </row>
    <row r="24273" spans="1:4" x14ac:dyDescent="0.25">
      <c r="A24273" s="2">
        <v>540</v>
      </c>
      <c r="B24273">
        <v>27276</v>
      </c>
      <c r="C24273" s="3">
        <v>0</v>
      </c>
      <c r="D24273" s="2"/>
    </row>
    <row r="24274" spans="1:4" x14ac:dyDescent="0.25">
      <c r="A24274" s="2">
        <v>540</v>
      </c>
      <c r="B24274">
        <v>27277</v>
      </c>
      <c r="C24274" s="3">
        <v>2060.3767440000001</v>
      </c>
      <c r="D24274" s="2"/>
    </row>
    <row r="24275" spans="1:4" x14ac:dyDescent="0.25">
      <c r="A24275" s="2">
        <v>540</v>
      </c>
      <c r="B24275">
        <v>27278</v>
      </c>
      <c r="C24275" s="3">
        <v>4769.5872310000004</v>
      </c>
      <c r="D24275" s="2"/>
    </row>
    <row r="24276" spans="1:4" x14ac:dyDescent="0.25">
      <c r="A24276" s="2">
        <v>540</v>
      </c>
      <c r="B24276">
        <v>27279</v>
      </c>
      <c r="C24276" s="3">
        <v>4849.8976050000001</v>
      </c>
      <c r="D24276" s="2"/>
    </row>
    <row r="24277" spans="1:4" x14ac:dyDescent="0.25">
      <c r="A24277" s="2">
        <v>540</v>
      </c>
      <c r="B24277">
        <v>27280</v>
      </c>
      <c r="C24277" s="3">
        <v>1353.5100540000001</v>
      </c>
      <c r="D24277" s="2"/>
    </row>
    <row r="24278" spans="1:4" x14ac:dyDescent="0.25">
      <c r="A24278" s="2">
        <v>540</v>
      </c>
      <c r="B24278">
        <v>27281</v>
      </c>
      <c r="C24278" s="3">
        <v>2033.196831</v>
      </c>
      <c r="D24278" s="2"/>
    </row>
    <row r="24279" spans="1:4" x14ac:dyDescent="0.25">
      <c r="A24279" s="2">
        <v>540</v>
      </c>
      <c r="B24279">
        <v>27282</v>
      </c>
      <c r="C24279" s="3">
        <v>101.740838</v>
      </c>
      <c r="D24279" s="2"/>
    </row>
    <row r="24280" spans="1:4" x14ac:dyDescent="0.25">
      <c r="A24280" s="2">
        <v>540</v>
      </c>
      <c r="B24280">
        <v>27283</v>
      </c>
      <c r="C24280" s="3">
        <v>114.15707399999999</v>
      </c>
      <c r="D24280" s="2"/>
    </row>
    <row r="24281" spans="1:4" x14ac:dyDescent="0.25">
      <c r="A24281" s="2">
        <v>540</v>
      </c>
      <c r="B24281">
        <v>27284</v>
      </c>
      <c r="C24281" s="3">
        <v>1895.925647</v>
      </c>
      <c r="D24281" s="2"/>
    </row>
    <row r="24282" spans="1:4" x14ac:dyDescent="0.25">
      <c r="A24282" s="2">
        <v>540</v>
      </c>
      <c r="B24282">
        <v>27285</v>
      </c>
      <c r="C24282" s="3">
        <v>442.40270299999997</v>
      </c>
      <c r="D24282" s="2"/>
    </row>
    <row r="24283" spans="1:4" x14ac:dyDescent="0.25">
      <c r="A24283" s="2">
        <v>540</v>
      </c>
      <c r="B24283">
        <v>27286</v>
      </c>
      <c r="C24283" s="3">
        <v>21.511825999999999</v>
      </c>
      <c r="D24283" s="2"/>
    </row>
    <row r="24284" spans="1:4" x14ac:dyDescent="0.25">
      <c r="A24284" s="2">
        <v>540</v>
      </c>
      <c r="B24284">
        <v>27287</v>
      </c>
      <c r="C24284" s="3">
        <v>23.522452999999999</v>
      </c>
      <c r="D24284" s="2"/>
    </row>
    <row r="24285" spans="1:4" x14ac:dyDescent="0.25">
      <c r="A24285" s="2">
        <v>540</v>
      </c>
      <c r="B24285">
        <v>27288</v>
      </c>
      <c r="C24285" s="3">
        <v>436.20013299999999</v>
      </c>
      <c r="D24285" s="2"/>
    </row>
    <row r="24286" spans="1:4" x14ac:dyDescent="0.25">
      <c r="A24286" s="2">
        <v>540</v>
      </c>
      <c r="B24286">
        <v>27289</v>
      </c>
      <c r="C24286" s="3">
        <v>789.62206200000003</v>
      </c>
      <c r="D24286" s="2"/>
    </row>
    <row r="24287" spans="1:4" x14ac:dyDescent="0.25">
      <c r="A24287" s="2">
        <v>540</v>
      </c>
      <c r="B24287">
        <v>27290</v>
      </c>
      <c r="C24287" s="3">
        <v>112.691444</v>
      </c>
      <c r="D24287" s="2"/>
    </row>
    <row r="24288" spans="1:4" x14ac:dyDescent="0.25">
      <c r="A24288" s="2">
        <v>540</v>
      </c>
      <c r="B24288">
        <v>27291</v>
      </c>
      <c r="C24288" s="3">
        <v>105.18450799999999</v>
      </c>
      <c r="D24288" s="2"/>
    </row>
    <row r="24289" spans="1:4" x14ac:dyDescent="0.25">
      <c r="A24289" s="2">
        <v>540</v>
      </c>
      <c r="B24289">
        <v>27292</v>
      </c>
      <c r="C24289" s="3">
        <v>816.99159099999997</v>
      </c>
      <c r="D24289" s="2"/>
    </row>
    <row r="24290" spans="1:4" x14ac:dyDescent="0.25">
      <c r="A24290" s="2">
        <v>540</v>
      </c>
      <c r="B24290">
        <v>27293</v>
      </c>
      <c r="C24290" s="3">
        <v>605.44953399999997</v>
      </c>
      <c r="D24290" s="2"/>
    </row>
    <row r="24291" spans="1:4" x14ac:dyDescent="0.25">
      <c r="A24291" s="2">
        <v>540</v>
      </c>
      <c r="B24291">
        <v>27294</v>
      </c>
      <c r="C24291" s="3">
        <v>310.52087299999999</v>
      </c>
      <c r="D24291" s="2"/>
    </row>
    <row r="24292" spans="1:4" x14ac:dyDescent="0.25">
      <c r="A24292" s="2">
        <v>540</v>
      </c>
      <c r="B24292">
        <v>27295</v>
      </c>
      <c r="C24292" s="3">
        <v>311.77121699999998</v>
      </c>
      <c r="D24292" s="2"/>
    </row>
    <row r="24293" spans="1:4" x14ac:dyDescent="0.25">
      <c r="A24293" s="2">
        <v>540</v>
      </c>
      <c r="B24293">
        <v>27296</v>
      </c>
      <c r="C24293" s="3">
        <v>611.48091999999997</v>
      </c>
      <c r="D24293" s="2"/>
    </row>
    <row r="24294" spans="1:4" x14ac:dyDescent="0.25">
      <c r="A24294" s="2">
        <v>540</v>
      </c>
      <c r="B24294">
        <v>27297</v>
      </c>
      <c r="C24294" s="3">
        <v>659.02290100000005</v>
      </c>
      <c r="D24294" s="2"/>
    </row>
    <row r="24295" spans="1:4" x14ac:dyDescent="0.25">
      <c r="A24295" s="2">
        <v>540</v>
      </c>
      <c r="B24295">
        <v>27298</v>
      </c>
      <c r="C24295" s="3">
        <v>1.1916E-2</v>
      </c>
      <c r="D24295" s="2"/>
    </row>
    <row r="24296" spans="1:4" x14ac:dyDescent="0.25">
      <c r="A24296" s="2">
        <v>540</v>
      </c>
      <c r="B24296">
        <v>27299</v>
      </c>
      <c r="C24296" s="3">
        <v>3.1975999999999997E-2</v>
      </c>
      <c r="D24296" s="2"/>
    </row>
    <row r="24297" spans="1:4" x14ac:dyDescent="0.25">
      <c r="A24297" s="2">
        <v>540</v>
      </c>
      <c r="B24297">
        <v>27300</v>
      </c>
      <c r="C24297" s="3">
        <v>646.54668200000003</v>
      </c>
      <c r="D24297" s="2"/>
    </row>
    <row r="24298" spans="1:4" x14ac:dyDescent="0.25">
      <c r="A24298" s="2">
        <v>540</v>
      </c>
      <c r="B24298">
        <v>27301</v>
      </c>
      <c r="C24298" s="3">
        <v>0</v>
      </c>
      <c r="D24298" s="2"/>
    </row>
    <row r="24299" spans="1:4" x14ac:dyDescent="0.25">
      <c r="A24299" s="2">
        <v>540</v>
      </c>
      <c r="B24299">
        <v>27302</v>
      </c>
      <c r="C24299" s="3">
        <v>7.9552259999999997</v>
      </c>
      <c r="D24299" s="2"/>
    </row>
    <row r="24300" spans="1:4" x14ac:dyDescent="0.25">
      <c r="A24300" s="2">
        <v>540</v>
      </c>
      <c r="B24300">
        <v>27303</v>
      </c>
      <c r="C24300" s="3">
        <v>0</v>
      </c>
      <c r="D24300" s="2"/>
    </row>
    <row r="24301" spans="1:4" x14ac:dyDescent="0.25">
      <c r="A24301" s="2">
        <v>540</v>
      </c>
      <c r="B24301">
        <v>27304</v>
      </c>
      <c r="C24301" s="3">
        <v>9264.2144879999996</v>
      </c>
      <c r="D24301" s="2"/>
    </row>
    <row r="24302" spans="1:4" x14ac:dyDescent="0.25">
      <c r="A24302" s="2">
        <v>540</v>
      </c>
      <c r="B24302">
        <v>27305</v>
      </c>
      <c r="C24302" s="3">
        <v>4524.3425020000004</v>
      </c>
      <c r="D24302" s="2"/>
    </row>
    <row r="24303" spans="1:4" x14ac:dyDescent="0.25">
      <c r="A24303" s="2">
        <v>540</v>
      </c>
      <c r="B24303">
        <v>27306</v>
      </c>
      <c r="C24303" s="3">
        <v>2948.0879260000002</v>
      </c>
      <c r="D24303" s="2"/>
    </row>
    <row r="24304" spans="1:4" x14ac:dyDescent="0.25">
      <c r="A24304" s="2">
        <v>540</v>
      </c>
      <c r="B24304">
        <v>27307</v>
      </c>
      <c r="C24304" s="3">
        <v>6206.5687180000004</v>
      </c>
      <c r="D24304" s="2"/>
    </row>
    <row r="24305" spans="1:4" x14ac:dyDescent="0.25">
      <c r="A24305" s="2">
        <v>540</v>
      </c>
      <c r="B24305">
        <v>27308</v>
      </c>
      <c r="C24305" s="3">
        <v>9121.7272319999993</v>
      </c>
      <c r="D24305" s="2"/>
    </row>
    <row r="24306" spans="1:4" x14ac:dyDescent="0.25">
      <c r="A24306" s="2">
        <v>540</v>
      </c>
      <c r="B24306">
        <v>27309</v>
      </c>
      <c r="C24306" s="3">
        <v>7143.4935999999998</v>
      </c>
      <c r="D24306" s="2"/>
    </row>
    <row r="24307" spans="1:4" x14ac:dyDescent="0.25">
      <c r="A24307" s="2">
        <v>540</v>
      </c>
      <c r="B24307">
        <v>27310</v>
      </c>
      <c r="C24307" s="3">
        <v>1661.2541100000001</v>
      </c>
      <c r="D24307" s="2"/>
    </row>
    <row r="24308" spans="1:4" x14ac:dyDescent="0.25">
      <c r="A24308" s="2">
        <v>540</v>
      </c>
      <c r="B24308">
        <v>27311</v>
      </c>
      <c r="C24308" s="3">
        <v>3912.5362409999998</v>
      </c>
      <c r="D24308" s="2"/>
    </row>
    <row r="24309" spans="1:4" x14ac:dyDescent="0.25">
      <c r="A24309" s="2">
        <v>540</v>
      </c>
      <c r="B24309">
        <v>27312</v>
      </c>
      <c r="C24309" s="3">
        <v>5203.0143250000001</v>
      </c>
      <c r="D24309" s="2"/>
    </row>
    <row r="24310" spans="1:4" x14ac:dyDescent="0.25">
      <c r="A24310" s="2">
        <v>540</v>
      </c>
      <c r="B24310">
        <v>27313</v>
      </c>
      <c r="C24310" s="3">
        <v>4007.8452900000002</v>
      </c>
      <c r="D24310" s="2"/>
    </row>
    <row r="24311" spans="1:4" x14ac:dyDescent="0.25">
      <c r="A24311" s="2">
        <v>540</v>
      </c>
      <c r="B24311">
        <v>27314</v>
      </c>
      <c r="C24311" s="3">
        <v>6447.8924040000002</v>
      </c>
      <c r="D24311" s="2"/>
    </row>
    <row r="24312" spans="1:4" x14ac:dyDescent="0.25">
      <c r="A24312" s="2">
        <v>540</v>
      </c>
      <c r="B24312">
        <v>27315</v>
      </c>
      <c r="C24312" s="3">
        <v>5573.7557500000003</v>
      </c>
      <c r="D24312" s="2"/>
    </row>
    <row r="24313" spans="1:4" x14ac:dyDescent="0.25">
      <c r="A24313" s="2">
        <v>540</v>
      </c>
      <c r="B24313">
        <v>27316</v>
      </c>
      <c r="C24313" s="3">
        <v>5245.5743679999996</v>
      </c>
      <c r="D24313" s="2"/>
    </row>
    <row r="24314" spans="1:4" x14ac:dyDescent="0.25">
      <c r="A24314" s="2">
        <v>540</v>
      </c>
      <c r="B24314">
        <v>27317</v>
      </c>
      <c r="C24314" s="3">
        <v>1615.778478</v>
      </c>
      <c r="D24314" s="2"/>
    </row>
    <row r="24315" spans="1:4" x14ac:dyDescent="0.25">
      <c r="A24315" s="2">
        <v>540</v>
      </c>
      <c r="B24315">
        <v>27318</v>
      </c>
      <c r="C24315" s="3">
        <v>404.330376</v>
      </c>
      <c r="D24315" s="2"/>
    </row>
    <row r="24316" spans="1:4" x14ac:dyDescent="0.25">
      <c r="A24316" s="2">
        <v>540</v>
      </c>
      <c r="B24316">
        <v>27319</v>
      </c>
      <c r="C24316" s="3">
        <v>1801.8048229999999</v>
      </c>
      <c r="D24316" s="2"/>
    </row>
    <row r="24317" spans="1:4" x14ac:dyDescent="0.25">
      <c r="A24317" s="2">
        <v>540</v>
      </c>
      <c r="B24317">
        <v>27320</v>
      </c>
      <c r="C24317" s="3">
        <v>8323.8626700000004</v>
      </c>
      <c r="D24317" s="2"/>
    </row>
    <row r="24318" spans="1:4" x14ac:dyDescent="0.25">
      <c r="A24318" s="2">
        <v>540</v>
      </c>
      <c r="B24318">
        <v>27321</v>
      </c>
      <c r="C24318" s="3">
        <v>6902.3915690000003</v>
      </c>
      <c r="D24318" s="2"/>
    </row>
    <row r="24319" spans="1:4" x14ac:dyDescent="0.25">
      <c r="A24319" s="2">
        <v>540</v>
      </c>
      <c r="B24319">
        <v>27322</v>
      </c>
      <c r="C24319" s="3">
        <v>7846.3064260000001</v>
      </c>
      <c r="D24319" s="2"/>
    </row>
    <row r="24320" spans="1:4" x14ac:dyDescent="0.25">
      <c r="A24320" s="2">
        <v>540</v>
      </c>
      <c r="B24320">
        <v>27323</v>
      </c>
      <c r="C24320" s="3">
        <v>3820.454189</v>
      </c>
      <c r="D24320" s="2"/>
    </row>
    <row r="24321" spans="1:4" x14ac:dyDescent="0.25">
      <c r="A24321" s="2">
        <v>540</v>
      </c>
      <c r="B24321">
        <v>27324</v>
      </c>
      <c r="C24321" s="3">
        <v>6930.899453</v>
      </c>
      <c r="D24321" s="2"/>
    </row>
    <row r="24322" spans="1:4" x14ac:dyDescent="0.25">
      <c r="A24322" s="2">
        <v>540</v>
      </c>
      <c r="B24322">
        <v>27325</v>
      </c>
      <c r="C24322" s="3">
        <v>3789.308274</v>
      </c>
      <c r="D24322" s="2"/>
    </row>
    <row r="24323" spans="1:4" x14ac:dyDescent="0.25">
      <c r="A24323" s="2">
        <v>540</v>
      </c>
      <c r="B24323">
        <v>27326</v>
      </c>
      <c r="C24323" s="3">
        <v>4973.859555</v>
      </c>
      <c r="D24323" s="2"/>
    </row>
    <row r="24324" spans="1:4" x14ac:dyDescent="0.25">
      <c r="A24324" s="2">
        <v>540</v>
      </c>
      <c r="B24324">
        <v>27327</v>
      </c>
      <c r="C24324" s="3">
        <v>27009.564775999999</v>
      </c>
      <c r="D24324" s="2"/>
    </row>
    <row r="24325" spans="1:4" x14ac:dyDescent="0.25">
      <c r="A24325" s="2">
        <v>540</v>
      </c>
      <c r="B24325">
        <v>27328</v>
      </c>
      <c r="C24325" s="3">
        <v>3450.9860239999998</v>
      </c>
      <c r="D24325" s="2"/>
    </row>
    <row r="24326" spans="1:4" x14ac:dyDescent="0.25">
      <c r="A24326" s="2">
        <v>540</v>
      </c>
      <c r="B24326">
        <v>27330</v>
      </c>
      <c r="C24326" s="3">
        <v>2220.6050340000002</v>
      </c>
      <c r="D24326" s="2"/>
    </row>
    <row r="24327" spans="1:4" x14ac:dyDescent="0.25">
      <c r="A24327" s="2">
        <v>540</v>
      </c>
      <c r="B24327">
        <v>27331</v>
      </c>
      <c r="C24327" s="3">
        <v>1234.3729330000001</v>
      </c>
      <c r="D24327" s="2"/>
    </row>
    <row r="24328" spans="1:4" x14ac:dyDescent="0.25">
      <c r="A24328" s="2">
        <v>540</v>
      </c>
      <c r="B24328">
        <v>27332</v>
      </c>
      <c r="C24328" s="3">
        <v>2326.0468780000001</v>
      </c>
      <c r="D24328" s="2"/>
    </row>
    <row r="24329" spans="1:4" x14ac:dyDescent="0.25">
      <c r="A24329" s="2">
        <v>540</v>
      </c>
      <c r="B24329">
        <v>27333</v>
      </c>
      <c r="C24329" s="3">
        <v>796.21357599999999</v>
      </c>
      <c r="D24329" s="2"/>
    </row>
    <row r="24330" spans="1:4" x14ac:dyDescent="0.25">
      <c r="A24330" s="2">
        <v>540</v>
      </c>
      <c r="B24330">
        <v>27334</v>
      </c>
      <c r="C24330" s="3">
        <v>8.3978959999999994</v>
      </c>
      <c r="D24330" s="2"/>
    </row>
    <row r="24331" spans="1:4" x14ac:dyDescent="0.25">
      <c r="A24331" s="2">
        <v>540</v>
      </c>
      <c r="B24331">
        <v>27335</v>
      </c>
      <c r="C24331" s="3">
        <v>5049.7319649999999</v>
      </c>
      <c r="D24331" s="2"/>
    </row>
    <row r="24332" spans="1:4" x14ac:dyDescent="0.25">
      <c r="A24332" s="2">
        <v>540</v>
      </c>
      <c r="B24332">
        <v>27337</v>
      </c>
      <c r="C24332" s="3">
        <v>21338.845409000001</v>
      </c>
      <c r="D24332" s="2"/>
    </row>
    <row r="24333" spans="1:4" x14ac:dyDescent="0.25">
      <c r="A24333" s="2">
        <v>540</v>
      </c>
      <c r="B24333">
        <v>27338</v>
      </c>
      <c r="C24333" s="3">
        <v>18599.850739000001</v>
      </c>
      <c r="D24333" s="2"/>
    </row>
    <row r="24334" spans="1:4" x14ac:dyDescent="0.25">
      <c r="A24334" s="2">
        <v>540</v>
      </c>
      <c r="B24334">
        <v>27339</v>
      </c>
      <c r="C24334" s="3">
        <v>15363.079105000001</v>
      </c>
      <c r="D24334" s="2"/>
    </row>
    <row r="24335" spans="1:4" x14ac:dyDescent="0.25">
      <c r="A24335" s="2">
        <v>540</v>
      </c>
      <c r="B24335">
        <v>27343</v>
      </c>
      <c r="C24335" s="3">
        <v>2643.7303659999998</v>
      </c>
      <c r="D24335" s="2"/>
    </row>
    <row r="24336" spans="1:4" x14ac:dyDescent="0.25">
      <c r="A24336" s="2">
        <v>540</v>
      </c>
      <c r="B24336">
        <v>27344</v>
      </c>
      <c r="C24336" s="3">
        <v>177.40430599999999</v>
      </c>
      <c r="D24336" s="2"/>
    </row>
    <row r="24337" spans="1:4" x14ac:dyDescent="0.25">
      <c r="A24337" s="2">
        <v>540</v>
      </c>
      <c r="B24337">
        <v>27345</v>
      </c>
      <c r="C24337" s="3">
        <v>8932.4588800000001</v>
      </c>
      <c r="D24337" s="2"/>
    </row>
    <row r="24338" spans="1:4" x14ac:dyDescent="0.25">
      <c r="A24338" s="2">
        <v>540</v>
      </c>
      <c r="B24338">
        <v>27346</v>
      </c>
      <c r="C24338" s="3">
        <v>635.719335</v>
      </c>
      <c r="D24338" s="2"/>
    </row>
    <row r="24339" spans="1:4" x14ac:dyDescent="0.25">
      <c r="A24339" s="2">
        <v>540</v>
      </c>
      <c r="B24339">
        <v>27347</v>
      </c>
      <c r="C24339" s="3">
        <v>580.82444099999998</v>
      </c>
      <c r="D24339" s="2"/>
    </row>
    <row r="24340" spans="1:4" x14ac:dyDescent="0.25">
      <c r="A24340" s="2">
        <v>540</v>
      </c>
      <c r="B24340">
        <v>27348</v>
      </c>
      <c r="C24340" s="3">
        <v>11185.287509</v>
      </c>
      <c r="D24340" s="2"/>
    </row>
    <row r="24341" spans="1:4" x14ac:dyDescent="0.25">
      <c r="A24341" s="2">
        <v>540</v>
      </c>
      <c r="B24341">
        <v>27349</v>
      </c>
      <c r="C24341" s="3">
        <v>2204.0440549999998</v>
      </c>
      <c r="D24341" s="2"/>
    </row>
    <row r="24342" spans="1:4" x14ac:dyDescent="0.25">
      <c r="A24342" s="2">
        <v>540</v>
      </c>
      <c r="B24342">
        <v>27351</v>
      </c>
      <c r="C24342" s="3">
        <v>68902.977140999996</v>
      </c>
      <c r="D24342" s="2"/>
    </row>
    <row r="24343" spans="1:4" x14ac:dyDescent="0.25">
      <c r="A24343" s="2">
        <v>540</v>
      </c>
      <c r="B24343">
        <v>27352</v>
      </c>
      <c r="C24343" s="3">
        <v>67218.759212999998</v>
      </c>
      <c r="D24343" s="2"/>
    </row>
    <row r="24344" spans="1:4" x14ac:dyDescent="0.25">
      <c r="A24344" s="2">
        <v>540</v>
      </c>
      <c r="B24344">
        <v>27353</v>
      </c>
      <c r="C24344" s="3">
        <v>7536.1467890000004</v>
      </c>
      <c r="D24344" s="2"/>
    </row>
    <row r="24345" spans="1:4" x14ac:dyDescent="0.25">
      <c r="A24345" s="2">
        <v>540</v>
      </c>
      <c r="B24345">
        <v>27356</v>
      </c>
      <c r="C24345" s="3">
        <v>16867.269746000002</v>
      </c>
      <c r="D24345" s="2"/>
    </row>
    <row r="24346" spans="1:4" x14ac:dyDescent="0.25">
      <c r="A24346" s="2">
        <v>540</v>
      </c>
      <c r="B24346">
        <v>27369</v>
      </c>
      <c r="C24346" s="3">
        <v>207.893441</v>
      </c>
      <c r="D24346" s="2"/>
    </row>
    <row r="24347" spans="1:4" x14ac:dyDescent="0.25">
      <c r="A24347" s="2">
        <v>540</v>
      </c>
      <c r="B24347">
        <v>27372</v>
      </c>
      <c r="C24347" s="3">
        <v>3255.5159699999999</v>
      </c>
      <c r="D24347" s="2"/>
    </row>
    <row r="24348" spans="1:4" x14ac:dyDescent="0.25">
      <c r="A24348" s="2">
        <v>540</v>
      </c>
      <c r="B24348">
        <v>27373</v>
      </c>
      <c r="C24348" s="3">
        <v>2128.1636090000002</v>
      </c>
      <c r="D24348" s="2"/>
    </row>
    <row r="24349" spans="1:4" x14ac:dyDescent="0.25">
      <c r="A24349" s="2">
        <v>540</v>
      </c>
      <c r="B24349">
        <v>27374</v>
      </c>
      <c r="C24349" s="3">
        <v>1818.3665249999999</v>
      </c>
      <c r="D24349" s="2"/>
    </row>
    <row r="24350" spans="1:4" x14ac:dyDescent="0.25">
      <c r="A24350" s="2">
        <v>540</v>
      </c>
      <c r="B24350">
        <v>27375</v>
      </c>
      <c r="C24350" s="3">
        <v>2540.6959280000001</v>
      </c>
      <c r="D24350" s="2"/>
    </row>
    <row r="24351" spans="1:4" x14ac:dyDescent="0.25">
      <c r="A24351" s="2">
        <v>540</v>
      </c>
      <c r="B24351">
        <v>27381</v>
      </c>
      <c r="C24351" s="3">
        <v>810.32161900000006</v>
      </c>
      <c r="D24351" s="2"/>
    </row>
    <row r="24352" spans="1:4" x14ac:dyDescent="0.25">
      <c r="A24352" s="2">
        <v>540</v>
      </c>
      <c r="B24352">
        <v>27387</v>
      </c>
      <c r="C24352" s="3">
        <v>769.69160399999998</v>
      </c>
      <c r="D24352" s="2"/>
    </row>
    <row r="24353" spans="1:4" x14ac:dyDescent="0.25">
      <c r="A24353" s="2">
        <v>540</v>
      </c>
      <c r="B24353">
        <v>27388</v>
      </c>
      <c r="C24353" s="3">
        <v>858.36145699999997</v>
      </c>
      <c r="D24353" s="2"/>
    </row>
    <row r="24354" spans="1:4" x14ac:dyDescent="0.25">
      <c r="A24354" s="2">
        <v>540</v>
      </c>
      <c r="B24354">
        <v>27390</v>
      </c>
      <c r="C24354" s="3">
        <v>691.052502</v>
      </c>
      <c r="D24354" s="2"/>
    </row>
    <row r="24355" spans="1:4" x14ac:dyDescent="0.25">
      <c r="A24355" s="2">
        <v>540</v>
      </c>
      <c r="B24355">
        <v>27391</v>
      </c>
      <c r="C24355" s="3">
        <v>7574.3521600000004</v>
      </c>
      <c r="D24355" s="2"/>
    </row>
    <row r="24356" spans="1:4" x14ac:dyDescent="0.25">
      <c r="A24356" s="2">
        <v>540</v>
      </c>
      <c r="B24356">
        <v>27394</v>
      </c>
      <c r="C24356" s="3">
        <v>8229.5863009999994</v>
      </c>
      <c r="D24356" s="2"/>
    </row>
    <row r="24357" spans="1:4" x14ac:dyDescent="0.25">
      <c r="A24357" s="2">
        <v>540</v>
      </c>
      <c r="B24357">
        <v>27400</v>
      </c>
      <c r="C24357" s="3">
        <v>17322.990476999999</v>
      </c>
      <c r="D24357" s="2"/>
    </row>
    <row r="24358" spans="1:4" x14ac:dyDescent="0.25">
      <c r="A24358" s="2">
        <v>540</v>
      </c>
      <c r="B24358">
        <v>27401</v>
      </c>
      <c r="C24358" s="3">
        <v>12832.005594</v>
      </c>
      <c r="D24358" s="2"/>
    </row>
    <row r="24359" spans="1:4" x14ac:dyDescent="0.25">
      <c r="A24359" s="2">
        <v>540</v>
      </c>
      <c r="B24359">
        <v>27403</v>
      </c>
      <c r="C24359" s="3">
        <v>3760.2811449999999</v>
      </c>
      <c r="D24359" s="2"/>
    </row>
    <row r="24360" spans="1:4" x14ac:dyDescent="0.25">
      <c r="A24360" s="2">
        <v>540</v>
      </c>
      <c r="B24360">
        <v>27404</v>
      </c>
      <c r="C24360" s="3">
        <v>3760.2811449999999</v>
      </c>
      <c r="D24360" s="2"/>
    </row>
    <row r="24361" spans="1:4" x14ac:dyDescent="0.25">
      <c r="A24361" s="2">
        <v>540</v>
      </c>
      <c r="B24361">
        <v>27405</v>
      </c>
      <c r="C24361" s="3">
        <v>1179.95181</v>
      </c>
      <c r="D24361" s="2"/>
    </row>
    <row r="24362" spans="1:4" x14ac:dyDescent="0.25">
      <c r="A24362" s="2">
        <v>540</v>
      </c>
      <c r="B24362">
        <v>27408</v>
      </c>
      <c r="C24362" s="3">
        <v>445.50013100000001</v>
      </c>
      <c r="D24362" s="2"/>
    </row>
    <row r="24363" spans="1:4" x14ac:dyDescent="0.25">
      <c r="A24363" s="2">
        <v>540</v>
      </c>
      <c r="B24363">
        <v>27409</v>
      </c>
      <c r="C24363" s="3">
        <v>3903.1771530000001</v>
      </c>
      <c r="D24363" s="2"/>
    </row>
    <row r="24364" spans="1:4" x14ac:dyDescent="0.25">
      <c r="A24364" s="2">
        <v>540</v>
      </c>
      <c r="B24364">
        <v>27410</v>
      </c>
      <c r="C24364" s="3">
        <v>284.30979500000001</v>
      </c>
      <c r="D24364" s="2"/>
    </row>
    <row r="24365" spans="1:4" x14ac:dyDescent="0.25">
      <c r="A24365" s="2">
        <v>540</v>
      </c>
      <c r="B24365">
        <v>27411</v>
      </c>
      <c r="C24365" s="3">
        <v>14791.109318000001</v>
      </c>
      <c r="D24365" s="2"/>
    </row>
    <row r="24366" spans="1:4" x14ac:dyDescent="0.25">
      <c r="A24366" s="2">
        <v>540</v>
      </c>
      <c r="B24366">
        <v>27412</v>
      </c>
      <c r="C24366" s="3">
        <v>28635.256497999999</v>
      </c>
      <c r="D24366" s="2"/>
    </row>
    <row r="24367" spans="1:4" x14ac:dyDescent="0.25">
      <c r="A24367" s="2">
        <v>540</v>
      </c>
      <c r="B24367">
        <v>27413</v>
      </c>
      <c r="C24367" s="3">
        <v>558.04974000000004</v>
      </c>
      <c r="D24367" s="2"/>
    </row>
    <row r="24368" spans="1:4" x14ac:dyDescent="0.25">
      <c r="A24368" s="2">
        <v>540</v>
      </c>
      <c r="B24368">
        <v>27415</v>
      </c>
      <c r="C24368" s="3">
        <v>558.04974000000004</v>
      </c>
      <c r="D24368" s="2"/>
    </row>
    <row r="24369" spans="1:4" x14ac:dyDescent="0.25">
      <c r="A24369" s="2">
        <v>540</v>
      </c>
      <c r="B24369">
        <v>27417</v>
      </c>
      <c r="C24369" s="3">
        <v>1734.2029930000001</v>
      </c>
      <c r="D24369" s="2"/>
    </row>
    <row r="24370" spans="1:4" x14ac:dyDescent="0.25">
      <c r="A24370" s="2">
        <v>540</v>
      </c>
      <c r="B24370">
        <v>27420</v>
      </c>
      <c r="C24370" s="3">
        <v>169.18553800000001</v>
      </c>
      <c r="D24370" s="2"/>
    </row>
    <row r="24371" spans="1:4" x14ac:dyDescent="0.25">
      <c r="A24371" s="2">
        <v>540</v>
      </c>
      <c r="B24371">
        <v>27421</v>
      </c>
      <c r="C24371" s="3">
        <v>1147.619938</v>
      </c>
      <c r="D24371" s="2"/>
    </row>
    <row r="24372" spans="1:4" x14ac:dyDescent="0.25">
      <c r="A24372" s="2">
        <v>540</v>
      </c>
      <c r="B24372">
        <v>27422</v>
      </c>
      <c r="C24372" s="3">
        <v>669.43185700000004</v>
      </c>
      <c r="D24372" s="2"/>
    </row>
    <row r="24373" spans="1:4" x14ac:dyDescent="0.25">
      <c r="A24373" s="2">
        <v>540</v>
      </c>
      <c r="B24373">
        <v>27423</v>
      </c>
      <c r="C24373" s="3">
        <v>3359.2652710000002</v>
      </c>
      <c r="D24373" s="2"/>
    </row>
    <row r="24374" spans="1:4" x14ac:dyDescent="0.25">
      <c r="A24374" s="2">
        <v>540</v>
      </c>
      <c r="B24374">
        <v>27425</v>
      </c>
      <c r="C24374" s="3">
        <v>1473.3447779999999</v>
      </c>
      <c r="D24374" s="2"/>
    </row>
    <row r="24375" spans="1:4" x14ac:dyDescent="0.25">
      <c r="A24375" s="2">
        <v>540</v>
      </c>
      <c r="B24375">
        <v>27432</v>
      </c>
      <c r="C24375" s="3">
        <v>617.529448</v>
      </c>
      <c r="D24375" s="2"/>
    </row>
    <row r="24376" spans="1:4" x14ac:dyDescent="0.25">
      <c r="A24376" s="2">
        <v>540</v>
      </c>
      <c r="B24376">
        <v>27433</v>
      </c>
      <c r="C24376" s="3">
        <v>617.529448</v>
      </c>
      <c r="D24376" s="2"/>
    </row>
    <row r="24377" spans="1:4" x14ac:dyDescent="0.25">
      <c r="A24377" s="2">
        <v>540</v>
      </c>
      <c r="B24377">
        <v>27439</v>
      </c>
      <c r="C24377" s="3">
        <v>905.90842399999997</v>
      </c>
      <c r="D24377" s="2"/>
    </row>
    <row r="24378" spans="1:4" x14ac:dyDescent="0.25">
      <c r="A24378" s="2">
        <v>540</v>
      </c>
      <c r="B24378">
        <v>27440</v>
      </c>
      <c r="C24378" s="3">
        <v>2431.8264589999999</v>
      </c>
      <c r="D24378" s="2"/>
    </row>
    <row r="24379" spans="1:4" x14ac:dyDescent="0.25">
      <c r="A24379" s="2">
        <v>540</v>
      </c>
      <c r="B24379">
        <v>27444</v>
      </c>
      <c r="C24379" s="3">
        <v>4325.4703019999997</v>
      </c>
      <c r="D24379" s="2"/>
    </row>
    <row r="24380" spans="1:4" x14ac:dyDescent="0.25">
      <c r="A24380" s="2">
        <v>540</v>
      </c>
      <c r="B24380">
        <v>27445</v>
      </c>
      <c r="C24380" s="3">
        <v>15683.412623</v>
      </c>
      <c r="D24380" s="2"/>
    </row>
    <row r="24381" spans="1:4" x14ac:dyDescent="0.25">
      <c r="A24381" s="2">
        <v>540</v>
      </c>
      <c r="B24381">
        <v>27446</v>
      </c>
      <c r="C24381" s="3">
        <v>7068.7801229999995</v>
      </c>
      <c r="D24381" s="2"/>
    </row>
    <row r="24382" spans="1:4" x14ac:dyDescent="0.25">
      <c r="A24382" s="2">
        <v>540</v>
      </c>
      <c r="B24382">
        <v>27448</v>
      </c>
      <c r="C24382" s="3">
        <v>2102.512553</v>
      </c>
      <c r="D24382" s="2"/>
    </row>
    <row r="24383" spans="1:4" x14ac:dyDescent="0.25">
      <c r="A24383" s="2">
        <v>540</v>
      </c>
      <c r="B24383">
        <v>27449</v>
      </c>
      <c r="C24383" s="3">
        <v>2603.9585269999998</v>
      </c>
      <c r="D24383" s="2"/>
    </row>
    <row r="24384" spans="1:4" x14ac:dyDescent="0.25">
      <c r="A24384" s="2">
        <v>540</v>
      </c>
      <c r="B24384">
        <v>27450</v>
      </c>
      <c r="C24384" s="3">
        <v>726.90443200000004</v>
      </c>
      <c r="D24384" s="2"/>
    </row>
    <row r="24385" spans="1:4" x14ac:dyDescent="0.25">
      <c r="A24385" s="2">
        <v>540</v>
      </c>
      <c r="B24385">
        <v>27451</v>
      </c>
      <c r="C24385" s="3">
        <v>808.00373000000002</v>
      </c>
      <c r="D24385" s="2"/>
    </row>
    <row r="24386" spans="1:4" x14ac:dyDescent="0.25">
      <c r="A24386" s="2">
        <v>540</v>
      </c>
      <c r="B24386">
        <v>27453</v>
      </c>
      <c r="C24386" s="3">
        <v>806.99077999999997</v>
      </c>
      <c r="D24386" s="2"/>
    </row>
    <row r="24387" spans="1:4" x14ac:dyDescent="0.25">
      <c r="A24387" s="2">
        <v>540</v>
      </c>
      <c r="B24387">
        <v>27454</v>
      </c>
      <c r="C24387" s="3">
        <v>1859.9907820000001</v>
      </c>
      <c r="D24387" s="2"/>
    </row>
    <row r="24388" spans="1:4" x14ac:dyDescent="0.25">
      <c r="A24388" s="2">
        <v>540</v>
      </c>
      <c r="B24388">
        <v>27455</v>
      </c>
      <c r="C24388" s="3">
        <v>650.02076499999998</v>
      </c>
      <c r="D24388" s="2"/>
    </row>
    <row r="24389" spans="1:4" x14ac:dyDescent="0.25">
      <c r="A24389" s="2">
        <v>540</v>
      </c>
      <c r="B24389">
        <v>27456</v>
      </c>
      <c r="C24389" s="3">
        <v>7559.090725</v>
      </c>
      <c r="D24389" s="2"/>
    </row>
    <row r="24390" spans="1:4" x14ac:dyDescent="0.25">
      <c r="A24390" s="2">
        <v>540</v>
      </c>
      <c r="B24390">
        <v>27457</v>
      </c>
      <c r="C24390" s="3">
        <v>88.765591000000001</v>
      </c>
      <c r="D24390" s="2"/>
    </row>
    <row r="24391" spans="1:4" x14ac:dyDescent="0.25">
      <c r="A24391" s="2">
        <v>540</v>
      </c>
      <c r="B24391">
        <v>27458</v>
      </c>
      <c r="C24391" s="3">
        <v>1280.0787290000001</v>
      </c>
      <c r="D24391" s="2"/>
    </row>
    <row r="24392" spans="1:4" x14ac:dyDescent="0.25">
      <c r="A24392" s="2">
        <v>540</v>
      </c>
      <c r="B24392">
        <v>27459</v>
      </c>
      <c r="C24392" s="3">
        <v>8294.6271290000004</v>
      </c>
      <c r="D24392" s="2"/>
    </row>
    <row r="24393" spans="1:4" x14ac:dyDescent="0.25">
      <c r="A24393" s="2">
        <v>540</v>
      </c>
      <c r="B24393">
        <v>27461</v>
      </c>
      <c r="C24393" s="3">
        <v>8455.3689059999997</v>
      </c>
      <c r="D24393" s="2"/>
    </row>
    <row r="24394" spans="1:4" x14ac:dyDescent="0.25">
      <c r="A24394" s="2">
        <v>540</v>
      </c>
      <c r="B24394">
        <v>27463</v>
      </c>
      <c r="C24394" s="3">
        <v>2519.0129630000001</v>
      </c>
      <c r="D24394" s="2"/>
    </row>
    <row r="24395" spans="1:4" x14ac:dyDescent="0.25">
      <c r="A24395" s="2">
        <v>540</v>
      </c>
      <c r="B24395">
        <v>27464</v>
      </c>
      <c r="C24395" s="3">
        <v>557.33161900000005</v>
      </c>
      <c r="D24395" s="2"/>
    </row>
    <row r="24396" spans="1:4" x14ac:dyDescent="0.25">
      <c r="A24396" s="2">
        <v>540</v>
      </c>
      <c r="B24396">
        <v>27467</v>
      </c>
      <c r="C24396" s="3">
        <v>27.300291999999999</v>
      </c>
      <c r="D24396" s="2"/>
    </row>
    <row r="24397" spans="1:4" x14ac:dyDescent="0.25">
      <c r="A24397" s="2">
        <v>540</v>
      </c>
      <c r="B24397">
        <v>27468</v>
      </c>
      <c r="C24397" s="3">
        <v>439.09863799999999</v>
      </c>
      <c r="D24397" s="2"/>
    </row>
    <row r="24398" spans="1:4" x14ac:dyDescent="0.25">
      <c r="A24398" s="2">
        <v>540</v>
      </c>
      <c r="B24398">
        <v>27471</v>
      </c>
      <c r="C24398" s="3">
        <v>7354.4973090000003</v>
      </c>
      <c r="D24398" s="2"/>
    </row>
    <row r="24399" spans="1:4" x14ac:dyDescent="0.25">
      <c r="A24399" s="2">
        <v>540</v>
      </c>
      <c r="B24399">
        <v>27472</v>
      </c>
      <c r="C24399" s="3">
        <v>6032.5527700000002</v>
      </c>
      <c r="D24399" s="2"/>
    </row>
    <row r="24400" spans="1:4" x14ac:dyDescent="0.25">
      <c r="A24400" s="2">
        <v>540</v>
      </c>
      <c r="B24400">
        <v>27475</v>
      </c>
      <c r="C24400" s="3">
        <v>2361.4226050000002</v>
      </c>
      <c r="D24400" s="2"/>
    </row>
    <row r="24401" spans="1:4" x14ac:dyDescent="0.25">
      <c r="A24401" s="2">
        <v>540</v>
      </c>
      <c r="B24401">
        <v>27476</v>
      </c>
      <c r="C24401" s="3">
        <v>157.18823900000001</v>
      </c>
      <c r="D24401" s="2"/>
    </row>
    <row r="24402" spans="1:4" x14ac:dyDescent="0.25">
      <c r="A24402" s="2">
        <v>540</v>
      </c>
      <c r="B24402">
        <v>27478</v>
      </c>
      <c r="C24402" s="3">
        <v>3212.8932209999998</v>
      </c>
      <c r="D24402" s="2"/>
    </row>
    <row r="24403" spans="1:4" x14ac:dyDescent="0.25">
      <c r="A24403" s="2">
        <v>540</v>
      </c>
      <c r="B24403">
        <v>27479</v>
      </c>
      <c r="C24403" s="3">
        <v>7171.8019249999998</v>
      </c>
      <c r="D24403" s="2"/>
    </row>
    <row r="24404" spans="1:4" x14ac:dyDescent="0.25">
      <c r="A24404" s="2">
        <v>540</v>
      </c>
      <c r="B24404">
        <v>27480</v>
      </c>
      <c r="C24404" s="3">
        <v>16862.105309999999</v>
      </c>
      <c r="D24404" s="2"/>
    </row>
    <row r="24405" spans="1:4" x14ac:dyDescent="0.25">
      <c r="A24405" s="2">
        <v>540</v>
      </c>
      <c r="B24405">
        <v>27481</v>
      </c>
      <c r="C24405" s="3">
        <v>2255.6490050000002</v>
      </c>
      <c r="D24405" s="2"/>
    </row>
    <row r="24406" spans="1:4" x14ac:dyDescent="0.25">
      <c r="A24406" s="2">
        <v>540</v>
      </c>
      <c r="B24406">
        <v>27482</v>
      </c>
      <c r="C24406" s="3">
        <v>1575.1250259999999</v>
      </c>
      <c r="D24406" s="2"/>
    </row>
    <row r="24407" spans="1:4" x14ac:dyDescent="0.25">
      <c r="A24407" s="2">
        <v>540</v>
      </c>
      <c r="B24407">
        <v>27486</v>
      </c>
      <c r="C24407" s="3">
        <v>2701.4738830000001</v>
      </c>
      <c r="D24407" s="2"/>
    </row>
    <row r="24408" spans="1:4" x14ac:dyDescent="0.25">
      <c r="A24408" s="2">
        <v>540</v>
      </c>
      <c r="B24408">
        <v>27487</v>
      </c>
      <c r="C24408" s="3">
        <v>189.20073199999999</v>
      </c>
      <c r="D24408" s="2"/>
    </row>
    <row r="24409" spans="1:4" x14ac:dyDescent="0.25">
      <c r="A24409" s="2">
        <v>540</v>
      </c>
      <c r="B24409">
        <v>27489</v>
      </c>
      <c r="C24409" s="3">
        <v>84.770961</v>
      </c>
      <c r="D24409" s="2"/>
    </row>
    <row r="24410" spans="1:4" x14ac:dyDescent="0.25">
      <c r="A24410" s="2">
        <v>540</v>
      </c>
      <c r="B24410">
        <v>27490</v>
      </c>
      <c r="C24410" s="3">
        <v>8955.1399870000005</v>
      </c>
      <c r="D24410" s="2"/>
    </row>
    <row r="24411" spans="1:4" x14ac:dyDescent="0.25">
      <c r="A24411" s="2">
        <v>540</v>
      </c>
      <c r="B24411">
        <v>27491</v>
      </c>
      <c r="C24411" s="3">
        <v>399.71779900000001</v>
      </c>
      <c r="D24411" s="2"/>
    </row>
    <row r="24412" spans="1:4" x14ac:dyDescent="0.25">
      <c r="A24412" s="2">
        <v>540</v>
      </c>
      <c r="B24412">
        <v>27492</v>
      </c>
      <c r="C24412" s="3">
        <v>387.05909800000001</v>
      </c>
      <c r="D24412" s="2"/>
    </row>
    <row r="24413" spans="1:4" x14ac:dyDescent="0.25">
      <c r="A24413" s="2">
        <v>540</v>
      </c>
      <c r="B24413">
        <v>27493</v>
      </c>
      <c r="C24413" s="3">
        <v>7858.4362659999997</v>
      </c>
      <c r="D24413" s="2"/>
    </row>
    <row r="24414" spans="1:4" x14ac:dyDescent="0.25">
      <c r="A24414" s="2">
        <v>540</v>
      </c>
      <c r="B24414">
        <v>27494</v>
      </c>
      <c r="C24414" s="3">
        <v>2769.7973430000002</v>
      </c>
      <c r="D24414" s="2"/>
    </row>
    <row r="24415" spans="1:4" x14ac:dyDescent="0.25">
      <c r="A24415" s="2">
        <v>540</v>
      </c>
      <c r="B24415">
        <v>27495</v>
      </c>
      <c r="C24415" s="3">
        <v>1928.3655879999999</v>
      </c>
      <c r="D24415" s="2"/>
    </row>
    <row r="24416" spans="1:4" x14ac:dyDescent="0.25">
      <c r="A24416" s="2">
        <v>540</v>
      </c>
      <c r="B24416">
        <v>27497</v>
      </c>
      <c r="C24416" s="3">
        <v>2174.8089540000001</v>
      </c>
      <c r="D24416" s="2"/>
    </row>
    <row r="24417" spans="1:4" x14ac:dyDescent="0.25">
      <c r="A24417" s="2">
        <v>540</v>
      </c>
      <c r="B24417">
        <v>27498</v>
      </c>
      <c r="C24417" s="3">
        <v>596.57342700000004</v>
      </c>
      <c r="D24417" s="2"/>
    </row>
    <row r="24418" spans="1:4" x14ac:dyDescent="0.25">
      <c r="A24418" s="2">
        <v>540</v>
      </c>
      <c r="B24418">
        <v>27499</v>
      </c>
      <c r="C24418" s="3">
        <v>13207.103956999999</v>
      </c>
      <c r="D24418" s="2"/>
    </row>
    <row r="24419" spans="1:4" x14ac:dyDescent="0.25">
      <c r="A24419" s="2">
        <v>540</v>
      </c>
      <c r="B24419">
        <v>27501</v>
      </c>
      <c r="C24419" s="3">
        <v>6954.5540870000004</v>
      </c>
      <c r="D24419" s="2"/>
    </row>
    <row r="24420" spans="1:4" x14ac:dyDescent="0.25">
      <c r="A24420" s="2">
        <v>540</v>
      </c>
      <c r="B24420">
        <v>27502</v>
      </c>
      <c r="C24420" s="3">
        <v>8894.6976639999993</v>
      </c>
      <c r="D24420" s="2"/>
    </row>
    <row r="24421" spans="1:4" x14ac:dyDescent="0.25">
      <c r="A24421" s="2">
        <v>540</v>
      </c>
      <c r="B24421">
        <v>27503</v>
      </c>
      <c r="C24421" s="3">
        <v>6606.1704449999997</v>
      </c>
      <c r="D24421" s="2"/>
    </row>
    <row r="24422" spans="1:4" x14ac:dyDescent="0.25">
      <c r="A24422" s="2">
        <v>540</v>
      </c>
      <c r="B24422">
        <v>27504</v>
      </c>
      <c r="C24422" s="3">
        <v>41486.004432000002</v>
      </c>
      <c r="D24422" s="2"/>
    </row>
    <row r="24423" spans="1:4" x14ac:dyDescent="0.25">
      <c r="A24423" s="2">
        <v>540</v>
      </c>
      <c r="B24423">
        <v>27505</v>
      </c>
      <c r="C24423" s="3">
        <v>43335.144188999999</v>
      </c>
      <c r="D24423" s="2"/>
    </row>
    <row r="24424" spans="1:4" x14ac:dyDescent="0.25">
      <c r="A24424" s="2">
        <v>540</v>
      </c>
      <c r="B24424">
        <v>27506</v>
      </c>
      <c r="C24424" s="3">
        <v>2428.2287740000002</v>
      </c>
      <c r="D24424" s="2"/>
    </row>
    <row r="24425" spans="1:4" x14ac:dyDescent="0.25">
      <c r="A24425" s="2">
        <v>540</v>
      </c>
      <c r="B24425">
        <v>27507</v>
      </c>
      <c r="C24425" s="3">
        <v>45763.372964000002</v>
      </c>
      <c r="D24425" s="2"/>
    </row>
    <row r="24426" spans="1:4" x14ac:dyDescent="0.25">
      <c r="A24426" s="2">
        <v>540</v>
      </c>
      <c r="B24426">
        <v>27509</v>
      </c>
      <c r="C24426" s="3">
        <v>10033.482883999999</v>
      </c>
      <c r="D24426" s="2"/>
    </row>
    <row r="24427" spans="1:4" x14ac:dyDescent="0.25">
      <c r="A24427" s="2">
        <v>540</v>
      </c>
      <c r="B24427">
        <v>27510</v>
      </c>
      <c r="C24427" s="3">
        <v>9749.8935720000009</v>
      </c>
      <c r="D24427" s="2"/>
    </row>
    <row r="24428" spans="1:4" x14ac:dyDescent="0.25">
      <c r="A24428" s="2">
        <v>540</v>
      </c>
      <c r="B24428">
        <v>27511</v>
      </c>
      <c r="C24428" s="3">
        <v>22997.611396</v>
      </c>
      <c r="D24428" s="2"/>
    </row>
    <row r="24429" spans="1:4" x14ac:dyDescent="0.25">
      <c r="A24429" s="2">
        <v>540</v>
      </c>
      <c r="B24429">
        <v>27512</v>
      </c>
      <c r="C24429" s="3">
        <v>31009.185335999999</v>
      </c>
      <c r="D24429" s="2"/>
    </row>
    <row r="24430" spans="1:4" x14ac:dyDescent="0.25">
      <c r="A24430" s="2">
        <v>540</v>
      </c>
      <c r="B24430">
        <v>27514</v>
      </c>
      <c r="C24430" s="3">
        <v>2107.1649870000001</v>
      </c>
      <c r="D24430" s="2"/>
    </row>
    <row r="24431" spans="1:4" x14ac:dyDescent="0.25">
      <c r="A24431" s="2">
        <v>540</v>
      </c>
      <c r="B24431">
        <v>27517</v>
      </c>
      <c r="C24431" s="3">
        <v>55761.685118000001</v>
      </c>
      <c r="D24431" s="2"/>
    </row>
    <row r="24432" spans="1:4" x14ac:dyDescent="0.25">
      <c r="A24432" s="2">
        <v>540</v>
      </c>
      <c r="B24432">
        <v>27518</v>
      </c>
      <c r="C24432" s="3">
        <v>53567.586930999998</v>
      </c>
      <c r="D24432" s="2"/>
    </row>
    <row r="24433" spans="1:4" x14ac:dyDescent="0.25">
      <c r="A24433" s="2">
        <v>540</v>
      </c>
      <c r="B24433">
        <v>27519</v>
      </c>
      <c r="C24433" s="3">
        <v>58337.174163000003</v>
      </c>
      <c r="D24433" s="2"/>
    </row>
    <row r="24434" spans="1:4" x14ac:dyDescent="0.25">
      <c r="A24434" s="2">
        <v>540</v>
      </c>
      <c r="B24434">
        <v>27520</v>
      </c>
      <c r="C24434" s="3">
        <v>60611.582723</v>
      </c>
      <c r="D24434" s="2"/>
    </row>
    <row r="24435" spans="1:4" x14ac:dyDescent="0.25">
      <c r="A24435" s="2">
        <v>540</v>
      </c>
      <c r="B24435">
        <v>27521</v>
      </c>
      <c r="C24435" s="3">
        <v>60611.582723</v>
      </c>
      <c r="D24435" s="2"/>
    </row>
    <row r="24436" spans="1:4" x14ac:dyDescent="0.25">
      <c r="A24436" s="2">
        <v>540</v>
      </c>
      <c r="B24436">
        <v>27522</v>
      </c>
      <c r="C24436" s="3">
        <v>58337.174163000003</v>
      </c>
      <c r="D24436" s="2"/>
    </row>
    <row r="24437" spans="1:4" x14ac:dyDescent="0.25">
      <c r="A24437" s="2">
        <v>540</v>
      </c>
      <c r="B24437">
        <v>27523</v>
      </c>
      <c r="C24437" s="3">
        <v>4683.6490379999996</v>
      </c>
      <c r="D24437" s="2"/>
    </row>
    <row r="24438" spans="1:4" x14ac:dyDescent="0.25">
      <c r="A24438" s="2">
        <v>540</v>
      </c>
      <c r="B24438">
        <v>27524</v>
      </c>
      <c r="C24438" s="3">
        <v>37813.313200999997</v>
      </c>
      <c r="D24438" s="2"/>
    </row>
    <row r="24439" spans="1:4" x14ac:dyDescent="0.25">
      <c r="A24439" s="2">
        <v>540</v>
      </c>
      <c r="B24439">
        <v>27525</v>
      </c>
      <c r="C24439" s="3">
        <v>10226.131133000001</v>
      </c>
      <c r="D24439" s="2"/>
    </row>
    <row r="24440" spans="1:4" x14ac:dyDescent="0.25">
      <c r="A24440" s="2">
        <v>540</v>
      </c>
      <c r="B24440">
        <v>27526</v>
      </c>
      <c r="C24440" s="3">
        <v>10226.131133000001</v>
      </c>
      <c r="D24440" s="2"/>
    </row>
    <row r="24441" spans="1:4" x14ac:dyDescent="0.25">
      <c r="A24441" s="2">
        <v>540</v>
      </c>
      <c r="B24441">
        <v>27530</v>
      </c>
      <c r="C24441" s="3">
        <v>12788.720080999999</v>
      </c>
      <c r="D24441" s="2"/>
    </row>
    <row r="24442" spans="1:4" x14ac:dyDescent="0.25">
      <c r="A24442" s="2">
        <v>540</v>
      </c>
      <c r="B24442">
        <v>27531</v>
      </c>
      <c r="C24442" s="3">
        <v>11185.287509</v>
      </c>
      <c r="D24442" s="2"/>
    </row>
    <row r="24443" spans="1:4" x14ac:dyDescent="0.25">
      <c r="A24443" s="2">
        <v>540</v>
      </c>
      <c r="B24443">
        <v>27532</v>
      </c>
      <c r="C24443" s="3">
        <v>16867.269746000002</v>
      </c>
      <c r="D24443" s="2"/>
    </row>
    <row r="24444" spans="1:4" x14ac:dyDescent="0.25">
      <c r="A24444" s="2">
        <v>540</v>
      </c>
      <c r="B24444">
        <v>27533</v>
      </c>
      <c r="C24444" s="3">
        <v>9909.6479760000002</v>
      </c>
      <c r="D24444" s="2"/>
    </row>
    <row r="24445" spans="1:4" x14ac:dyDescent="0.25">
      <c r="A24445" s="2">
        <v>540</v>
      </c>
      <c r="B24445">
        <v>27534</v>
      </c>
      <c r="C24445" s="3">
        <v>8867.7260509999996</v>
      </c>
      <c r="D24445" s="2"/>
    </row>
    <row r="24446" spans="1:4" x14ac:dyDescent="0.25">
      <c r="A24446" s="2">
        <v>540</v>
      </c>
      <c r="B24446">
        <v>27535</v>
      </c>
      <c r="C24446" s="3">
        <v>6680.6022279999997</v>
      </c>
      <c r="D24446" s="2"/>
    </row>
    <row r="24447" spans="1:4" x14ac:dyDescent="0.25">
      <c r="A24447" s="2">
        <v>540</v>
      </c>
      <c r="B24447">
        <v>27536</v>
      </c>
      <c r="C24447" s="3">
        <v>6673.2798000000003</v>
      </c>
      <c r="D24447" s="2"/>
    </row>
    <row r="24448" spans="1:4" x14ac:dyDescent="0.25">
      <c r="A24448" s="2">
        <v>540</v>
      </c>
      <c r="B24448">
        <v>27537</v>
      </c>
      <c r="C24448" s="3">
        <v>6003.6716120000001</v>
      </c>
      <c r="D24448" s="2"/>
    </row>
    <row r="24449" spans="1:4" x14ac:dyDescent="0.25">
      <c r="A24449" s="2">
        <v>540</v>
      </c>
      <c r="B24449">
        <v>27538</v>
      </c>
      <c r="C24449" s="3">
        <v>5961.4727149999999</v>
      </c>
      <c r="D24449" s="2"/>
    </row>
    <row r="24450" spans="1:4" x14ac:dyDescent="0.25">
      <c r="A24450" s="2">
        <v>540</v>
      </c>
      <c r="B24450">
        <v>27539</v>
      </c>
      <c r="C24450" s="3">
        <v>5708.7429529999999</v>
      </c>
      <c r="D24450" s="2"/>
    </row>
    <row r="24451" spans="1:4" x14ac:dyDescent="0.25">
      <c r="A24451" s="2">
        <v>540</v>
      </c>
      <c r="B24451">
        <v>27540</v>
      </c>
      <c r="C24451" s="3">
        <v>5661.7630129999998</v>
      </c>
      <c r="D24451" s="2"/>
    </row>
    <row r="24452" spans="1:4" x14ac:dyDescent="0.25">
      <c r="A24452" s="2">
        <v>540</v>
      </c>
      <c r="B24452">
        <v>27541</v>
      </c>
      <c r="C24452" s="3">
        <v>5015.2483080000002</v>
      </c>
      <c r="D24452" s="2"/>
    </row>
    <row r="24453" spans="1:4" x14ac:dyDescent="0.25">
      <c r="A24453" s="2">
        <v>540</v>
      </c>
      <c r="B24453">
        <v>27542</v>
      </c>
      <c r="C24453" s="3">
        <v>5049.7319649999999</v>
      </c>
      <c r="D24453" s="2"/>
    </row>
    <row r="24454" spans="1:4" x14ac:dyDescent="0.25">
      <c r="A24454" s="2">
        <v>540</v>
      </c>
      <c r="B24454">
        <v>27543</v>
      </c>
      <c r="C24454" s="3">
        <v>51650.137111999997</v>
      </c>
      <c r="D24454" s="2"/>
    </row>
    <row r="24455" spans="1:4" x14ac:dyDescent="0.25">
      <c r="A24455" s="2">
        <v>540</v>
      </c>
      <c r="B24455">
        <v>27544</v>
      </c>
      <c r="C24455" s="3">
        <v>54750.727027000001</v>
      </c>
      <c r="D24455" s="2"/>
    </row>
    <row r="24456" spans="1:4" x14ac:dyDescent="0.25">
      <c r="A24456" s="2">
        <v>540</v>
      </c>
      <c r="B24456">
        <v>27545</v>
      </c>
      <c r="C24456" s="3">
        <v>56921.782508999997</v>
      </c>
      <c r="D24456" s="2"/>
    </row>
    <row r="24457" spans="1:4" x14ac:dyDescent="0.25">
      <c r="A24457" s="2">
        <v>540</v>
      </c>
      <c r="B24457">
        <v>27546</v>
      </c>
      <c r="C24457" s="3">
        <v>7997.7096469999997</v>
      </c>
      <c r="D24457" s="2"/>
    </row>
    <row r="24458" spans="1:4" x14ac:dyDescent="0.25">
      <c r="A24458" s="2">
        <v>540</v>
      </c>
      <c r="B24458">
        <v>27547</v>
      </c>
      <c r="C24458" s="3">
        <v>4391.2360479999998</v>
      </c>
      <c r="D24458" s="2"/>
    </row>
    <row r="24459" spans="1:4" x14ac:dyDescent="0.25">
      <c r="A24459" s="2">
        <v>540</v>
      </c>
      <c r="B24459">
        <v>27548</v>
      </c>
      <c r="C24459" s="3">
        <v>4927.6785970000001</v>
      </c>
      <c r="D24459" s="2"/>
    </row>
    <row r="24460" spans="1:4" x14ac:dyDescent="0.25">
      <c r="A24460" s="2">
        <v>540</v>
      </c>
      <c r="B24460">
        <v>27549</v>
      </c>
      <c r="C24460" s="3">
        <v>20808.963345</v>
      </c>
      <c r="D24460" s="2"/>
    </row>
    <row r="24461" spans="1:4" x14ac:dyDescent="0.25">
      <c r="A24461" s="2">
        <v>540</v>
      </c>
      <c r="B24461">
        <v>27550</v>
      </c>
      <c r="C24461" s="3">
        <v>29636.638448000002</v>
      </c>
      <c r="D24461" s="2"/>
    </row>
    <row r="24462" spans="1:4" x14ac:dyDescent="0.25">
      <c r="A24462" s="2">
        <v>540</v>
      </c>
      <c r="B24462">
        <v>27551</v>
      </c>
      <c r="C24462" s="3">
        <v>92706.043021000005</v>
      </c>
      <c r="D24462" s="2"/>
    </row>
    <row r="24463" spans="1:4" x14ac:dyDescent="0.25">
      <c r="A24463" s="2">
        <v>540</v>
      </c>
      <c r="B24463">
        <v>27552</v>
      </c>
      <c r="C24463" s="3">
        <v>63705.729696000002</v>
      </c>
      <c r="D24463" s="2"/>
    </row>
    <row r="24464" spans="1:4" x14ac:dyDescent="0.25">
      <c r="A24464" s="2">
        <v>540</v>
      </c>
      <c r="B24464">
        <v>27553</v>
      </c>
      <c r="C24464" s="3">
        <v>31978.504861000001</v>
      </c>
      <c r="D24464" s="2"/>
    </row>
    <row r="24465" spans="1:4" x14ac:dyDescent="0.25">
      <c r="A24465" s="2">
        <v>540</v>
      </c>
      <c r="B24465">
        <v>27554</v>
      </c>
      <c r="C24465" s="3">
        <v>98605.834728000002</v>
      </c>
      <c r="D24465" s="2"/>
    </row>
    <row r="24466" spans="1:4" x14ac:dyDescent="0.25">
      <c r="A24466" s="2">
        <v>540</v>
      </c>
      <c r="B24466">
        <v>27555</v>
      </c>
      <c r="C24466" s="3">
        <v>96077.597397000005</v>
      </c>
      <c r="D24466" s="2"/>
    </row>
    <row r="24467" spans="1:4" x14ac:dyDescent="0.25">
      <c r="A24467" s="2">
        <v>540</v>
      </c>
      <c r="B24467">
        <v>27560</v>
      </c>
      <c r="C24467" s="3">
        <v>6008.0351259999998</v>
      </c>
      <c r="D24467" s="2"/>
    </row>
    <row r="24468" spans="1:4" x14ac:dyDescent="0.25">
      <c r="A24468" s="2">
        <v>540</v>
      </c>
      <c r="B24468">
        <v>27561</v>
      </c>
      <c r="C24468" s="3">
        <v>12996.990320999999</v>
      </c>
      <c r="D24468" s="2"/>
    </row>
    <row r="24469" spans="1:4" x14ac:dyDescent="0.25">
      <c r="A24469" s="2">
        <v>540</v>
      </c>
      <c r="B24469">
        <v>27562</v>
      </c>
      <c r="C24469" s="3">
        <v>23867.877691999998</v>
      </c>
      <c r="D24469" s="2"/>
    </row>
    <row r="24470" spans="1:4" x14ac:dyDescent="0.25">
      <c r="A24470" s="2">
        <v>540</v>
      </c>
      <c r="B24470">
        <v>27563</v>
      </c>
      <c r="C24470" s="3">
        <v>6161.2544209999996</v>
      </c>
      <c r="D24470" s="2"/>
    </row>
    <row r="24471" spans="1:4" x14ac:dyDescent="0.25">
      <c r="A24471" s="2">
        <v>540</v>
      </c>
      <c r="B24471">
        <v>27565</v>
      </c>
      <c r="C24471" s="3">
        <v>2725.9148540000001</v>
      </c>
      <c r="D24471" s="2"/>
    </row>
    <row r="24472" spans="1:4" x14ac:dyDescent="0.25">
      <c r="A24472" s="2">
        <v>540</v>
      </c>
      <c r="B24472">
        <v>27566</v>
      </c>
      <c r="C24472" s="3">
        <v>1219.1902829999999</v>
      </c>
      <c r="D24472" s="2"/>
    </row>
    <row r="24473" spans="1:4" x14ac:dyDescent="0.25">
      <c r="A24473" s="2">
        <v>540</v>
      </c>
      <c r="B24473">
        <v>27567</v>
      </c>
      <c r="C24473" s="3">
        <v>4520.7869369999999</v>
      </c>
      <c r="D24473" s="2"/>
    </row>
    <row r="24474" spans="1:4" x14ac:dyDescent="0.25">
      <c r="A24474" s="2">
        <v>540</v>
      </c>
      <c r="B24474">
        <v>27569</v>
      </c>
      <c r="C24474" s="3">
        <v>4477.6522400000003</v>
      </c>
      <c r="D24474" s="2"/>
    </row>
    <row r="24475" spans="1:4" x14ac:dyDescent="0.25">
      <c r="A24475" s="2">
        <v>540</v>
      </c>
      <c r="B24475">
        <v>27570</v>
      </c>
      <c r="C24475" s="3">
        <v>5576.5128400000003</v>
      </c>
      <c r="D24475" s="2"/>
    </row>
    <row r="24476" spans="1:4" x14ac:dyDescent="0.25">
      <c r="A24476" s="2">
        <v>540</v>
      </c>
      <c r="B24476">
        <v>27571</v>
      </c>
      <c r="C24476" s="3">
        <v>161.159021</v>
      </c>
      <c r="D24476" s="2"/>
    </row>
    <row r="24477" spans="1:4" x14ac:dyDescent="0.25">
      <c r="A24477" s="2">
        <v>540</v>
      </c>
      <c r="B24477">
        <v>27572</v>
      </c>
      <c r="C24477" s="3">
        <v>7050.9197389999999</v>
      </c>
      <c r="D24477" s="2"/>
    </row>
    <row r="24478" spans="1:4" x14ac:dyDescent="0.25">
      <c r="A24478" s="2">
        <v>540</v>
      </c>
      <c r="B24478">
        <v>27573</v>
      </c>
      <c r="C24478" s="3">
        <v>9708.3903910000008</v>
      </c>
      <c r="D24478" s="2"/>
    </row>
    <row r="24479" spans="1:4" x14ac:dyDescent="0.25">
      <c r="A24479" s="2">
        <v>540</v>
      </c>
      <c r="B24479">
        <v>27574</v>
      </c>
      <c r="C24479" s="3">
        <v>3648.2671350000001</v>
      </c>
      <c r="D24479" s="2"/>
    </row>
    <row r="24480" spans="1:4" x14ac:dyDescent="0.25">
      <c r="A24480" s="2">
        <v>540</v>
      </c>
      <c r="B24480">
        <v>27575</v>
      </c>
      <c r="C24480" s="3">
        <v>161.159021</v>
      </c>
      <c r="D24480" s="2"/>
    </row>
    <row r="24481" spans="1:4" x14ac:dyDescent="0.25">
      <c r="A24481" s="2">
        <v>540</v>
      </c>
      <c r="B24481">
        <v>27576</v>
      </c>
      <c r="C24481" s="3">
        <v>13835.762853</v>
      </c>
      <c r="D24481" s="2"/>
    </row>
    <row r="24482" spans="1:4" x14ac:dyDescent="0.25">
      <c r="A24482" s="2">
        <v>540</v>
      </c>
      <c r="B24482">
        <v>27577</v>
      </c>
      <c r="C24482" s="3">
        <v>85860.423274000001</v>
      </c>
      <c r="D24482" s="2"/>
    </row>
    <row r="24483" spans="1:4" x14ac:dyDescent="0.25">
      <c r="A24483" s="2">
        <v>540</v>
      </c>
      <c r="B24483">
        <v>27578</v>
      </c>
      <c r="C24483" s="3">
        <v>87321.792515666006</v>
      </c>
      <c r="D24483" s="2"/>
    </row>
    <row r="24484" spans="1:4" x14ac:dyDescent="0.25">
      <c r="A24484" s="2">
        <v>540</v>
      </c>
      <c r="B24484">
        <v>27579</v>
      </c>
      <c r="C24484" s="3">
        <v>6433.7606159999996</v>
      </c>
      <c r="D24484" s="2"/>
    </row>
    <row r="24485" spans="1:4" x14ac:dyDescent="0.25">
      <c r="A24485" s="2">
        <v>540</v>
      </c>
      <c r="B24485">
        <v>27580</v>
      </c>
      <c r="C24485" s="3">
        <v>6791.499718</v>
      </c>
      <c r="D24485" s="2"/>
    </row>
    <row r="24486" spans="1:4" x14ac:dyDescent="0.25">
      <c r="A24486" s="2">
        <v>540</v>
      </c>
      <c r="B24486">
        <v>27581</v>
      </c>
      <c r="C24486" s="3">
        <v>10534.643298999999</v>
      </c>
      <c r="D24486" s="2"/>
    </row>
    <row r="24487" spans="1:4" x14ac:dyDescent="0.25">
      <c r="A24487" s="2">
        <v>540</v>
      </c>
      <c r="B24487">
        <v>27582</v>
      </c>
      <c r="C24487" s="3">
        <v>5896.8267969999997</v>
      </c>
      <c r="D24487" s="2"/>
    </row>
    <row r="24488" spans="1:4" x14ac:dyDescent="0.25">
      <c r="A24488" s="2">
        <v>540</v>
      </c>
      <c r="B24488">
        <v>27585</v>
      </c>
      <c r="C24488" s="3">
        <v>10260.268102</v>
      </c>
      <c r="D24488" s="2"/>
    </row>
    <row r="24489" spans="1:4" x14ac:dyDescent="0.25">
      <c r="A24489" s="2">
        <v>540</v>
      </c>
      <c r="B24489">
        <v>27587</v>
      </c>
      <c r="C24489" s="3">
        <v>7141.522406</v>
      </c>
      <c r="D24489" s="2"/>
    </row>
    <row r="24490" spans="1:4" x14ac:dyDescent="0.25">
      <c r="A24490" s="2">
        <v>540</v>
      </c>
      <c r="B24490">
        <v>27588</v>
      </c>
      <c r="C24490" s="3">
        <v>4954.0308089999999</v>
      </c>
      <c r="D24490" s="2"/>
    </row>
    <row r="24491" spans="1:4" x14ac:dyDescent="0.25">
      <c r="A24491" s="2">
        <v>540</v>
      </c>
      <c r="B24491">
        <v>27589</v>
      </c>
      <c r="C24491" s="3">
        <v>66419.597754999995</v>
      </c>
      <c r="D24491" s="2"/>
    </row>
    <row r="24492" spans="1:4" x14ac:dyDescent="0.25">
      <c r="A24492" s="2">
        <v>540</v>
      </c>
      <c r="B24492">
        <v>27590</v>
      </c>
      <c r="C24492" s="3">
        <v>10893.819309</v>
      </c>
      <c r="D24492" s="2"/>
    </row>
    <row r="24493" spans="1:4" x14ac:dyDescent="0.25">
      <c r="A24493" s="2">
        <v>540</v>
      </c>
      <c r="B24493">
        <v>27591</v>
      </c>
      <c r="C24493" s="3">
        <v>4391.3586779999996</v>
      </c>
      <c r="D24493" s="2"/>
    </row>
    <row r="24494" spans="1:4" x14ac:dyDescent="0.25">
      <c r="A24494" s="2">
        <v>540</v>
      </c>
      <c r="B24494">
        <v>27592</v>
      </c>
      <c r="C24494" s="3">
        <v>2459.6845429999998</v>
      </c>
      <c r="D24494" s="2"/>
    </row>
    <row r="24495" spans="1:4" x14ac:dyDescent="0.25">
      <c r="A24495" s="2">
        <v>540</v>
      </c>
      <c r="B24495">
        <v>27594</v>
      </c>
      <c r="C24495" s="3">
        <v>78178.778384999998</v>
      </c>
      <c r="D24495" s="2"/>
    </row>
    <row r="24496" spans="1:4" x14ac:dyDescent="0.25">
      <c r="A24496" s="2">
        <v>540</v>
      </c>
      <c r="B24496">
        <v>27595</v>
      </c>
      <c r="C24496" s="3">
        <v>18531.918957000002</v>
      </c>
      <c r="D24496" s="2"/>
    </row>
    <row r="24497" spans="1:4" x14ac:dyDescent="0.25">
      <c r="A24497" s="2">
        <v>540</v>
      </c>
      <c r="B24497">
        <v>27597</v>
      </c>
      <c r="C24497" s="3">
        <v>59986.283132999997</v>
      </c>
      <c r="D24497" s="2"/>
    </row>
    <row r="24498" spans="1:4" x14ac:dyDescent="0.25">
      <c r="A24498" s="2">
        <v>540</v>
      </c>
      <c r="B24498">
        <v>27598</v>
      </c>
      <c r="C24498" s="3">
        <v>62671.959467000001</v>
      </c>
      <c r="D24498" s="2"/>
    </row>
    <row r="24499" spans="1:4" x14ac:dyDescent="0.25">
      <c r="A24499" s="2">
        <v>540</v>
      </c>
      <c r="B24499">
        <v>27599</v>
      </c>
      <c r="C24499" s="3">
        <v>61808.437115000001</v>
      </c>
      <c r="D24499" s="2"/>
    </row>
    <row r="24500" spans="1:4" x14ac:dyDescent="0.25">
      <c r="A24500" s="2">
        <v>540</v>
      </c>
      <c r="B24500">
        <v>27600</v>
      </c>
      <c r="C24500" s="3">
        <v>84399.870013000007</v>
      </c>
      <c r="D24500" s="2"/>
    </row>
    <row r="24501" spans="1:4" x14ac:dyDescent="0.25">
      <c r="A24501" s="2">
        <v>540</v>
      </c>
      <c r="B24501">
        <v>27601</v>
      </c>
      <c r="C24501" s="3">
        <v>63590.906668000003</v>
      </c>
      <c r="D24501" s="2"/>
    </row>
    <row r="24502" spans="1:4" x14ac:dyDescent="0.25">
      <c r="A24502" s="2">
        <v>540</v>
      </c>
      <c r="B24502">
        <v>27602</v>
      </c>
      <c r="C24502" s="3">
        <v>76677.487739000004</v>
      </c>
      <c r="D24502" s="2"/>
    </row>
    <row r="24503" spans="1:4" x14ac:dyDescent="0.25">
      <c r="A24503" s="2">
        <v>540</v>
      </c>
      <c r="B24503">
        <v>27603</v>
      </c>
      <c r="C24503" s="3">
        <v>96031.457005999997</v>
      </c>
      <c r="D24503" s="2"/>
    </row>
    <row r="24504" spans="1:4" x14ac:dyDescent="0.25">
      <c r="A24504" s="2">
        <v>540</v>
      </c>
      <c r="B24504">
        <v>27605</v>
      </c>
      <c r="C24504" s="3">
        <v>96077.597397000005</v>
      </c>
      <c r="D24504" s="2"/>
    </row>
    <row r="24505" spans="1:4" x14ac:dyDescent="0.25">
      <c r="A24505" s="2">
        <v>540</v>
      </c>
      <c r="B24505">
        <v>27606</v>
      </c>
      <c r="C24505" s="3">
        <v>59980.606090000001</v>
      </c>
      <c r="D24505" s="2"/>
    </row>
    <row r="24506" spans="1:4" x14ac:dyDescent="0.25">
      <c r="A24506" s="2">
        <v>540</v>
      </c>
      <c r="B24506">
        <v>27607</v>
      </c>
      <c r="C24506" s="3">
        <v>61013.300445000001</v>
      </c>
      <c r="D24506" s="2"/>
    </row>
    <row r="24507" spans="1:4" x14ac:dyDescent="0.25">
      <c r="A24507" s="2">
        <v>540</v>
      </c>
      <c r="B24507">
        <v>27610</v>
      </c>
      <c r="C24507" s="3">
        <v>25259.250539000001</v>
      </c>
      <c r="D24507" s="2"/>
    </row>
    <row r="24508" spans="1:4" x14ac:dyDescent="0.25">
      <c r="A24508" s="2">
        <v>540</v>
      </c>
      <c r="B24508">
        <v>27611</v>
      </c>
      <c r="C24508" s="3">
        <v>9301.3797340000001</v>
      </c>
      <c r="D24508" s="2"/>
    </row>
    <row r="24509" spans="1:4" x14ac:dyDescent="0.25">
      <c r="A24509" s="2">
        <v>540</v>
      </c>
      <c r="B24509">
        <v>27612</v>
      </c>
      <c r="C24509" s="3">
        <v>9301.3797340000001</v>
      </c>
      <c r="D24509" s="2"/>
    </row>
    <row r="24510" spans="1:4" x14ac:dyDescent="0.25">
      <c r="A24510" s="2">
        <v>540</v>
      </c>
      <c r="B24510">
        <v>27613</v>
      </c>
      <c r="C24510" s="3">
        <v>70663.722930999997</v>
      </c>
      <c r="D24510" s="2"/>
    </row>
    <row r="24511" spans="1:4" x14ac:dyDescent="0.25">
      <c r="A24511" s="2">
        <v>540</v>
      </c>
      <c r="B24511">
        <v>27614</v>
      </c>
      <c r="C24511" s="3">
        <v>82523.776830999996</v>
      </c>
      <c r="D24511" s="2"/>
    </row>
    <row r="24512" spans="1:4" x14ac:dyDescent="0.25">
      <c r="A24512" s="2">
        <v>540</v>
      </c>
      <c r="B24512">
        <v>27617</v>
      </c>
      <c r="C24512" s="3">
        <v>1678.728441</v>
      </c>
      <c r="D24512" s="2"/>
    </row>
    <row r="24513" spans="1:4" x14ac:dyDescent="0.25">
      <c r="A24513" s="2">
        <v>540</v>
      </c>
      <c r="B24513">
        <v>27621</v>
      </c>
      <c r="C24513" s="3">
        <v>4981.4081610000003</v>
      </c>
      <c r="D24513" s="2"/>
    </row>
    <row r="24514" spans="1:4" x14ac:dyDescent="0.25">
      <c r="A24514" s="2">
        <v>540</v>
      </c>
      <c r="B24514">
        <v>27623</v>
      </c>
      <c r="C24514" s="3">
        <v>1885.5887299999999</v>
      </c>
      <c r="D24514" s="2"/>
    </row>
    <row r="24515" spans="1:4" x14ac:dyDescent="0.25">
      <c r="A24515" s="2">
        <v>540</v>
      </c>
      <c r="B24515">
        <v>27624</v>
      </c>
      <c r="C24515" s="3">
        <v>2291.3019260000001</v>
      </c>
      <c r="D24515" s="2"/>
    </row>
    <row r="24516" spans="1:4" x14ac:dyDescent="0.25">
      <c r="A24516" s="2">
        <v>540</v>
      </c>
      <c r="B24516">
        <v>27627</v>
      </c>
      <c r="C24516" s="3">
        <v>308.68789099999998</v>
      </c>
      <c r="D24516" s="2"/>
    </row>
    <row r="24517" spans="1:4" x14ac:dyDescent="0.25">
      <c r="A24517" s="2">
        <v>540</v>
      </c>
      <c r="B24517">
        <v>27636</v>
      </c>
      <c r="C24517" s="3">
        <v>6239.0962939999999</v>
      </c>
      <c r="D24517" s="2"/>
    </row>
    <row r="24518" spans="1:4" x14ac:dyDescent="0.25">
      <c r="A24518" s="2">
        <v>540</v>
      </c>
      <c r="B24518">
        <v>27637</v>
      </c>
      <c r="C24518" s="3">
        <v>6239.0962939999999</v>
      </c>
      <c r="D24518" s="2"/>
    </row>
    <row r="24519" spans="1:4" x14ac:dyDescent="0.25">
      <c r="A24519" s="2">
        <v>540</v>
      </c>
      <c r="B24519">
        <v>27639</v>
      </c>
      <c r="C24519" s="3">
        <v>7792.6105029999999</v>
      </c>
      <c r="D24519" s="2"/>
    </row>
    <row r="24520" spans="1:4" x14ac:dyDescent="0.25">
      <c r="A24520" s="2">
        <v>540</v>
      </c>
      <c r="B24520">
        <v>27642</v>
      </c>
      <c r="C24520" s="3">
        <v>7197.1329880000003</v>
      </c>
      <c r="D24520" s="2"/>
    </row>
    <row r="24521" spans="1:4" x14ac:dyDescent="0.25">
      <c r="A24521" s="2">
        <v>540</v>
      </c>
      <c r="B24521">
        <v>27646</v>
      </c>
      <c r="C24521" s="3">
        <v>1554.9468460000001</v>
      </c>
      <c r="D24521" s="2"/>
    </row>
    <row r="24522" spans="1:4" x14ac:dyDescent="0.25">
      <c r="A24522" s="2">
        <v>540</v>
      </c>
      <c r="B24522">
        <v>27647</v>
      </c>
      <c r="C24522" s="3">
        <v>771.31701699999996</v>
      </c>
      <c r="D24522" s="2"/>
    </row>
    <row r="24523" spans="1:4" x14ac:dyDescent="0.25">
      <c r="A24523" s="2">
        <v>540</v>
      </c>
      <c r="B24523">
        <v>27648</v>
      </c>
      <c r="C24523" s="3">
        <v>447.35321199999998</v>
      </c>
      <c r="D24523" s="2"/>
    </row>
    <row r="24524" spans="1:4" x14ac:dyDescent="0.25">
      <c r="A24524" s="2">
        <v>540</v>
      </c>
      <c r="B24524">
        <v>27649</v>
      </c>
      <c r="C24524" s="3">
        <v>2443.6672039999999</v>
      </c>
      <c r="D24524" s="2"/>
    </row>
    <row r="24525" spans="1:4" x14ac:dyDescent="0.25">
      <c r="A24525" s="2">
        <v>540</v>
      </c>
      <c r="B24525">
        <v>27650</v>
      </c>
      <c r="C24525" s="3">
        <v>1545.8073770000001</v>
      </c>
      <c r="D24525" s="2"/>
    </row>
    <row r="24526" spans="1:4" x14ac:dyDescent="0.25">
      <c r="A24526" s="2">
        <v>540</v>
      </c>
      <c r="B24526">
        <v>27652</v>
      </c>
      <c r="C24526" s="3">
        <v>793.31355900000005</v>
      </c>
      <c r="D24526" s="2"/>
    </row>
    <row r="24527" spans="1:4" x14ac:dyDescent="0.25">
      <c r="A24527" s="2">
        <v>540</v>
      </c>
      <c r="B24527">
        <v>27654</v>
      </c>
      <c r="C24527" s="3">
        <v>82.915933999999993</v>
      </c>
      <c r="D24527" s="2"/>
    </row>
    <row r="24528" spans="1:4" x14ac:dyDescent="0.25">
      <c r="A24528" s="2">
        <v>540</v>
      </c>
      <c r="B24528">
        <v>27655</v>
      </c>
      <c r="C24528" s="3">
        <v>684.09085100000004</v>
      </c>
      <c r="D24528" s="2"/>
    </row>
    <row r="24529" spans="1:4" x14ac:dyDescent="0.25">
      <c r="A24529" s="2">
        <v>540</v>
      </c>
      <c r="B24529">
        <v>27656</v>
      </c>
      <c r="C24529" s="3">
        <v>0</v>
      </c>
      <c r="D24529" s="2"/>
    </row>
    <row r="24530" spans="1:4" x14ac:dyDescent="0.25">
      <c r="A24530" s="2">
        <v>540</v>
      </c>
      <c r="B24530">
        <v>27658</v>
      </c>
      <c r="C24530" s="3">
        <v>64728.844081000003</v>
      </c>
      <c r="D24530" s="2"/>
    </row>
    <row r="24531" spans="1:4" x14ac:dyDescent="0.25">
      <c r="A24531" s="2">
        <v>540</v>
      </c>
      <c r="B24531">
        <v>27659</v>
      </c>
      <c r="C24531" s="3">
        <v>65140.956813999997</v>
      </c>
      <c r="D24531" s="2"/>
    </row>
    <row r="24532" spans="1:4" x14ac:dyDescent="0.25">
      <c r="A24532" s="2">
        <v>540</v>
      </c>
      <c r="B24532">
        <v>27664</v>
      </c>
      <c r="C24532" s="3">
        <v>303.85347200000001</v>
      </c>
      <c r="D24532" s="2"/>
    </row>
    <row r="24533" spans="1:4" x14ac:dyDescent="0.25">
      <c r="A24533" s="2">
        <v>540</v>
      </c>
      <c r="B24533">
        <v>27671</v>
      </c>
      <c r="C24533" s="3">
        <v>1917.411022</v>
      </c>
      <c r="D24533" s="2"/>
    </row>
    <row r="24534" spans="1:4" x14ac:dyDescent="0.25">
      <c r="A24534" s="2">
        <v>540</v>
      </c>
      <c r="B24534">
        <v>27672</v>
      </c>
      <c r="C24534" s="3">
        <v>20499.119192999999</v>
      </c>
      <c r="D24534" s="2"/>
    </row>
    <row r="24535" spans="1:4" x14ac:dyDescent="0.25">
      <c r="A24535" s="2">
        <v>540</v>
      </c>
      <c r="B24535">
        <v>27673</v>
      </c>
      <c r="C24535" s="3">
        <v>1311.4516739999999</v>
      </c>
      <c r="D24535" s="2"/>
    </row>
    <row r="24536" spans="1:4" x14ac:dyDescent="0.25">
      <c r="A24536" s="2">
        <v>540</v>
      </c>
      <c r="B24536">
        <v>27674</v>
      </c>
      <c r="C24536" s="3">
        <v>22527.466485000001</v>
      </c>
      <c r="D24536" s="2"/>
    </row>
    <row r="24537" spans="1:4" x14ac:dyDescent="0.25">
      <c r="A24537" s="2">
        <v>540</v>
      </c>
      <c r="B24537">
        <v>27675</v>
      </c>
      <c r="C24537" s="3">
        <v>28522.044224000001</v>
      </c>
      <c r="D24537" s="2"/>
    </row>
    <row r="24538" spans="1:4" x14ac:dyDescent="0.25">
      <c r="A24538" s="2">
        <v>540</v>
      </c>
      <c r="B24538">
        <v>27676</v>
      </c>
      <c r="C24538" s="3">
        <v>24219.891185</v>
      </c>
      <c r="D24538" s="2"/>
    </row>
    <row r="24539" spans="1:4" x14ac:dyDescent="0.25">
      <c r="A24539" s="2">
        <v>540</v>
      </c>
      <c r="B24539">
        <v>27677</v>
      </c>
      <c r="C24539" s="3">
        <v>346.54938700000002</v>
      </c>
      <c r="D24539" s="2"/>
    </row>
    <row r="24540" spans="1:4" x14ac:dyDescent="0.25">
      <c r="A24540" s="2">
        <v>540</v>
      </c>
      <c r="B24540">
        <v>27678</v>
      </c>
      <c r="C24540" s="3">
        <v>3873.0801900000001</v>
      </c>
      <c r="D24540" s="2"/>
    </row>
    <row r="24541" spans="1:4" x14ac:dyDescent="0.25">
      <c r="A24541" s="2">
        <v>540</v>
      </c>
      <c r="B24541">
        <v>27679</v>
      </c>
      <c r="C24541" s="3">
        <v>346.54938700000002</v>
      </c>
      <c r="D24541" s="2"/>
    </row>
    <row r="24542" spans="1:4" x14ac:dyDescent="0.25">
      <c r="A24542" s="2">
        <v>540</v>
      </c>
      <c r="B24542">
        <v>27680</v>
      </c>
      <c r="C24542" s="3">
        <v>4219.629578</v>
      </c>
      <c r="D24542" s="2"/>
    </row>
    <row r="24543" spans="1:4" x14ac:dyDescent="0.25">
      <c r="A24543" s="2">
        <v>540</v>
      </c>
      <c r="B24543">
        <v>27681</v>
      </c>
      <c r="C24543" s="3">
        <v>204.86407800000001</v>
      </c>
      <c r="D24543" s="2"/>
    </row>
    <row r="24544" spans="1:4" x14ac:dyDescent="0.25">
      <c r="A24544" s="2">
        <v>540</v>
      </c>
      <c r="B24544">
        <v>27682</v>
      </c>
      <c r="C24544" s="3">
        <v>3873.0801900000001</v>
      </c>
      <c r="D24544" s="2"/>
    </row>
    <row r="24545" spans="1:4" x14ac:dyDescent="0.25">
      <c r="A24545" s="2">
        <v>540</v>
      </c>
      <c r="B24545">
        <v>27683</v>
      </c>
      <c r="C24545" s="3">
        <v>346.54938700000002</v>
      </c>
      <c r="D24545" s="2"/>
    </row>
    <row r="24546" spans="1:4" x14ac:dyDescent="0.25">
      <c r="A24546" s="2">
        <v>540</v>
      </c>
      <c r="B24546">
        <v>27684</v>
      </c>
      <c r="C24546" s="3">
        <v>4302.1530389999998</v>
      </c>
      <c r="D24546" s="2"/>
    </row>
    <row r="24547" spans="1:4" x14ac:dyDescent="0.25">
      <c r="A24547" s="2">
        <v>540</v>
      </c>
      <c r="B24547">
        <v>27686</v>
      </c>
      <c r="C24547" s="3">
        <v>4648.7024270000002</v>
      </c>
      <c r="D24547" s="2"/>
    </row>
    <row r="24548" spans="1:4" x14ac:dyDescent="0.25">
      <c r="A24548" s="2">
        <v>540</v>
      </c>
      <c r="B24548">
        <v>27687</v>
      </c>
      <c r="C24548" s="3">
        <v>1359.4357170000001</v>
      </c>
      <c r="D24548" s="2"/>
    </row>
    <row r="24549" spans="1:4" x14ac:dyDescent="0.25">
      <c r="A24549" s="2">
        <v>540</v>
      </c>
      <c r="B24549">
        <v>27689</v>
      </c>
      <c r="C24549" s="3">
        <v>757.48312799999997</v>
      </c>
      <c r="D24549" s="2"/>
    </row>
    <row r="24550" spans="1:4" x14ac:dyDescent="0.25">
      <c r="A24550" s="2">
        <v>540</v>
      </c>
      <c r="B24550">
        <v>27690</v>
      </c>
      <c r="C24550" s="3">
        <v>1961.1608670000001</v>
      </c>
      <c r="D24550" s="2"/>
    </row>
    <row r="24551" spans="1:4" x14ac:dyDescent="0.25">
      <c r="A24551" s="2">
        <v>540</v>
      </c>
      <c r="B24551">
        <v>27691</v>
      </c>
      <c r="C24551" s="3">
        <v>7549.8011779999997</v>
      </c>
      <c r="D24551" s="2"/>
    </row>
    <row r="24552" spans="1:4" x14ac:dyDescent="0.25">
      <c r="A24552" s="2">
        <v>540</v>
      </c>
      <c r="B24552">
        <v>27692</v>
      </c>
      <c r="C24552" s="3">
        <v>2704.6972420000002</v>
      </c>
      <c r="D24552" s="2"/>
    </row>
    <row r="24553" spans="1:4" x14ac:dyDescent="0.25">
      <c r="A24553" s="2">
        <v>540</v>
      </c>
      <c r="B24553">
        <v>27693</v>
      </c>
      <c r="C24553" s="3">
        <v>1234.4850180000001</v>
      </c>
      <c r="D24553" s="2"/>
    </row>
    <row r="24554" spans="1:4" x14ac:dyDescent="0.25">
      <c r="A24554" s="2">
        <v>540</v>
      </c>
      <c r="B24554">
        <v>27694</v>
      </c>
      <c r="C24554" s="3">
        <v>12989.837946</v>
      </c>
      <c r="D24554" s="2"/>
    </row>
    <row r="24555" spans="1:4" x14ac:dyDescent="0.25">
      <c r="A24555" s="2">
        <v>540</v>
      </c>
      <c r="B24555">
        <v>27695</v>
      </c>
      <c r="C24555" s="3">
        <v>34173.243982</v>
      </c>
      <c r="D24555" s="2"/>
    </row>
    <row r="24556" spans="1:4" x14ac:dyDescent="0.25">
      <c r="A24556" s="2">
        <v>540</v>
      </c>
      <c r="B24556">
        <v>27696</v>
      </c>
      <c r="C24556" s="3">
        <v>701.84327199999996</v>
      </c>
      <c r="D24556" s="2"/>
    </row>
    <row r="24557" spans="1:4" x14ac:dyDescent="0.25">
      <c r="A24557" s="2">
        <v>540</v>
      </c>
      <c r="B24557">
        <v>27697</v>
      </c>
      <c r="C24557" s="3">
        <v>2856.5544020000002</v>
      </c>
      <c r="D24557" s="2"/>
    </row>
    <row r="24558" spans="1:4" x14ac:dyDescent="0.25">
      <c r="A24558" s="2">
        <v>540</v>
      </c>
      <c r="B24558">
        <v>27698</v>
      </c>
      <c r="C24558" s="3">
        <v>1067.494901</v>
      </c>
      <c r="D24558" s="2"/>
    </row>
    <row r="24559" spans="1:4" x14ac:dyDescent="0.25">
      <c r="A24559" s="2">
        <v>540</v>
      </c>
      <c r="B24559">
        <v>27699</v>
      </c>
      <c r="C24559" s="3">
        <v>7840.2544420000004</v>
      </c>
      <c r="D24559" s="2"/>
    </row>
    <row r="24560" spans="1:4" x14ac:dyDescent="0.25">
      <c r="A24560" s="2">
        <v>540</v>
      </c>
      <c r="B24560">
        <v>27700</v>
      </c>
      <c r="C24560" s="3">
        <v>10389.712380000001</v>
      </c>
      <c r="D24560" s="2"/>
    </row>
    <row r="24561" spans="1:4" x14ac:dyDescent="0.25">
      <c r="A24561" s="2">
        <v>540</v>
      </c>
      <c r="B24561">
        <v>27701</v>
      </c>
      <c r="C24561" s="3">
        <v>1988.582817</v>
      </c>
      <c r="D24561" s="2"/>
    </row>
    <row r="24562" spans="1:4" x14ac:dyDescent="0.25">
      <c r="A24562" s="2">
        <v>540</v>
      </c>
      <c r="B24562">
        <v>27702</v>
      </c>
      <c r="C24562" s="3">
        <v>6665.4765289999996</v>
      </c>
      <c r="D24562" s="2"/>
    </row>
    <row r="24563" spans="1:4" x14ac:dyDescent="0.25">
      <c r="A24563" s="2">
        <v>540</v>
      </c>
      <c r="B24563">
        <v>27703</v>
      </c>
      <c r="C24563" s="3">
        <v>14715.159315999999</v>
      </c>
      <c r="D24563" s="2"/>
    </row>
    <row r="24564" spans="1:4" x14ac:dyDescent="0.25">
      <c r="A24564" s="2">
        <v>540</v>
      </c>
      <c r="B24564">
        <v>27704</v>
      </c>
      <c r="C24564" s="3">
        <v>6665.4765289999996</v>
      </c>
      <c r="D24564" s="2"/>
    </row>
    <row r="24565" spans="1:4" x14ac:dyDescent="0.25">
      <c r="A24565" s="2">
        <v>540</v>
      </c>
      <c r="B24565">
        <v>27705</v>
      </c>
      <c r="C24565" s="3">
        <v>3016.14842</v>
      </c>
      <c r="D24565" s="2"/>
    </row>
    <row r="24566" spans="1:4" x14ac:dyDescent="0.25">
      <c r="A24566" s="2">
        <v>540</v>
      </c>
      <c r="B24566">
        <v>27706</v>
      </c>
      <c r="C24566" s="3">
        <v>37306.724166</v>
      </c>
      <c r="D24566" s="2"/>
    </row>
    <row r="24567" spans="1:4" x14ac:dyDescent="0.25">
      <c r="A24567" s="2">
        <v>540</v>
      </c>
      <c r="B24567">
        <v>27707</v>
      </c>
      <c r="C24567" s="3">
        <v>7733.7804619999997</v>
      </c>
      <c r="D24567" s="2"/>
    </row>
    <row r="24568" spans="1:4" x14ac:dyDescent="0.25">
      <c r="A24568" s="2">
        <v>540</v>
      </c>
      <c r="B24568">
        <v>27708</v>
      </c>
      <c r="C24568" s="3">
        <v>5931.4224400000003</v>
      </c>
      <c r="D24568" s="2"/>
    </row>
    <row r="24569" spans="1:4" x14ac:dyDescent="0.25">
      <c r="A24569" s="2">
        <v>540</v>
      </c>
      <c r="B24569">
        <v>27709</v>
      </c>
      <c r="C24569" s="3">
        <v>6355.5993550000003</v>
      </c>
      <c r="D24569" s="2"/>
    </row>
    <row r="24570" spans="1:4" x14ac:dyDescent="0.25">
      <c r="A24570" s="2">
        <v>540</v>
      </c>
      <c r="B24570">
        <v>27710</v>
      </c>
      <c r="C24570" s="3">
        <v>1526.4672370000001</v>
      </c>
      <c r="D24570" s="2"/>
    </row>
    <row r="24571" spans="1:4" x14ac:dyDescent="0.25">
      <c r="A24571" s="2">
        <v>540</v>
      </c>
      <c r="B24571">
        <v>27711</v>
      </c>
      <c r="C24571" s="3">
        <v>1698.6927459999999</v>
      </c>
      <c r="D24571" s="2"/>
    </row>
    <row r="24572" spans="1:4" x14ac:dyDescent="0.25">
      <c r="A24572" s="2">
        <v>540</v>
      </c>
      <c r="B24572">
        <v>27712</v>
      </c>
      <c r="C24572" s="3">
        <v>5931.4224400000003</v>
      </c>
      <c r="D24572" s="2"/>
    </row>
    <row r="24573" spans="1:4" x14ac:dyDescent="0.25">
      <c r="A24573" s="2">
        <v>540</v>
      </c>
      <c r="B24573">
        <v>27713</v>
      </c>
      <c r="C24573" s="3">
        <v>1698.6927459999999</v>
      </c>
      <c r="D24573" s="2"/>
    </row>
    <row r="24574" spans="1:4" x14ac:dyDescent="0.25">
      <c r="A24574" s="2">
        <v>540</v>
      </c>
      <c r="B24574">
        <v>27714</v>
      </c>
      <c r="C24574" s="3">
        <v>7532.063161</v>
      </c>
      <c r="D24574" s="2"/>
    </row>
    <row r="24575" spans="1:4" x14ac:dyDescent="0.25">
      <c r="A24575" s="2">
        <v>540</v>
      </c>
      <c r="B24575">
        <v>27715</v>
      </c>
      <c r="C24575" s="3">
        <v>7532.063161</v>
      </c>
      <c r="D24575" s="2"/>
    </row>
    <row r="24576" spans="1:4" x14ac:dyDescent="0.25">
      <c r="A24576" s="2">
        <v>540</v>
      </c>
      <c r="B24576">
        <v>27716</v>
      </c>
      <c r="C24576" s="3">
        <v>31831.025944000001</v>
      </c>
      <c r="D24576" s="2"/>
    </row>
    <row r="24577" spans="1:4" x14ac:dyDescent="0.25">
      <c r="A24577" s="2">
        <v>540</v>
      </c>
      <c r="B24577">
        <v>27717</v>
      </c>
      <c r="C24577" s="3">
        <v>33361.390166999998</v>
      </c>
      <c r="D24577" s="2"/>
    </row>
    <row r="24578" spans="1:4" x14ac:dyDescent="0.25">
      <c r="A24578" s="2">
        <v>540</v>
      </c>
      <c r="B24578">
        <v>27718</v>
      </c>
      <c r="C24578" s="3">
        <v>39716.989520000003</v>
      </c>
      <c r="D24578" s="2"/>
    </row>
    <row r="24579" spans="1:4" x14ac:dyDescent="0.25">
      <c r="A24579" s="2">
        <v>540</v>
      </c>
      <c r="B24579">
        <v>27719</v>
      </c>
      <c r="C24579" s="3">
        <v>37762.448384000003</v>
      </c>
      <c r="D24579" s="2"/>
    </row>
    <row r="24580" spans="1:4" x14ac:dyDescent="0.25">
      <c r="A24580" s="2">
        <v>540</v>
      </c>
      <c r="B24580">
        <v>27720</v>
      </c>
      <c r="C24580" s="3">
        <v>35060.082912999998</v>
      </c>
      <c r="D24580" s="2"/>
    </row>
    <row r="24581" spans="1:4" x14ac:dyDescent="0.25">
      <c r="A24581" s="2">
        <v>540</v>
      </c>
      <c r="B24581">
        <v>27721</v>
      </c>
      <c r="C24581" s="3">
        <v>33357.493180999998</v>
      </c>
      <c r="D24581" s="2"/>
    </row>
    <row r="24582" spans="1:4" x14ac:dyDescent="0.25">
      <c r="A24582" s="2">
        <v>540</v>
      </c>
      <c r="B24582">
        <v>27722</v>
      </c>
      <c r="C24582" s="3">
        <v>27604.413552999999</v>
      </c>
      <c r="D24582" s="2"/>
    </row>
    <row r="24583" spans="1:4" x14ac:dyDescent="0.25">
      <c r="A24583" s="2">
        <v>540</v>
      </c>
      <c r="B24583">
        <v>27724</v>
      </c>
      <c r="C24583" s="3">
        <v>24475.943046</v>
      </c>
      <c r="D24583" s="2"/>
    </row>
    <row r="24584" spans="1:4" x14ac:dyDescent="0.25">
      <c r="A24584" s="2">
        <v>540</v>
      </c>
      <c r="B24584">
        <v>27726</v>
      </c>
      <c r="C24584" s="3">
        <v>710.82258400000001</v>
      </c>
      <c r="D24584" s="2"/>
    </row>
    <row r="24585" spans="1:4" x14ac:dyDescent="0.25">
      <c r="A24585" s="2">
        <v>540</v>
      </c>
      <c r="B24585">
        <v>27727</v>
      </c>
      <c r="C24585" s="3">
        <v>741.10686699999997</v>
      </c>
      <c r="D24585" s="2"/>
    </row>
    <row r="24586" spans="1:4" x14ac:dyDescent="0.25">
      <c r="A24586" s="2">
        <v>540</v>
      </c>
      <c r="B24586">
        <v>27728</v>
      </c>
      <c r="C24586" s="3">
        <v>0</v>
      </c>
      <c r="D24586" s="2"/>
    </row>
    <row r="24587" spans="1:4" x14ac:dyDescent="0.25">
      <c r="A24587" s="2">
        <v>540</v>
      </c>
      <c r="B24587">
        <v>27729</v>
      </c>
      <c r="C24587" s="3">
        <v>6425.4014889999999</v>
      </c>
      <c r="D24587" s="2"/>
    </row>
    <row r="24588" spans="1:4" x14ac:dyDescent="0.25">
      <c r="A24588" s="2">
        <v>540</v>
      </c>
      <c r="B24588">
        <v>27730</v>
      </c>
      <c r="C24588" s="3">
        <v>6965.9275109999999</v>
      </c>
      <c r="D24588" s="2"/>
    </row>
    <row r="24589" spans="1:4" x14ac:dyDescent="0.25">
      <c r="A24589" s="2">
        <v>540</v>
      </c>
      <c r="B24589">
        <v>27731</v>
      </c>
      <c r="C24589" s="3">
        <v>3414.285715</v>
      </c>
      <c r="D24589" s="2"/>
    </row>
    <row r="24590" spans="1:4" x14ac:dyDescent="0.25">
      <c r="A24590" s="2">
        <v>540</v>
      </c>
      <c r="B24590">
        <v>27733</v>
      </c>
      <c r="C24590" s="3">
        <v>558.64136900000005</v>
      </c>
      <c r="D24590" s="2"/>
    </row>
    <row r="24591" spans="1:4" x14ac:dyDescent="0.25">
      <c r="A24591" s="2">
        <v>540</v>
      </c>
      <c r="B24591">
        <v>27734</v>
      </c>
      <c r="C24591" s="3">
        <v>681.07398599999999</v>
      </c>
      <c r="D24591" s="2"/>
    </row>
    <row r="24592" spans="1:4" x14ac:dyDescent="0.25">
      <c r="A24592" s="2">
        <v>540</v>
      </c>
      <c r="B24592">
        <v>27736</v>
      </c>
      <c r="C24592" s="3">
        <v>6409.069281</v>
      </c>
      <c r="D24592" s="2"/>
    </row>
    <row r="24593" spans="1:4" x14ac:dyDescent="0.25">
      <c r="A24593" s="2">
        <v>540</v>
      </c>
      <c r="B24593">
        <v>27737</v>
      </c>
      <c r="C24593" s="3">
        <v>39716.989520000003</v>
      </c>
      <c r="D24593" s="2"/>
    </row>
    <row r="24594" spans="1:4" x14ac:dyDescent="0.25">
      <c r="A24594" s="2">
        <v>540</v>
      </c>
      <c r="B24594">
        <v>27738</v>
      </c>
      <c r="C24594" s="3">
        <v>39035.915534</v>
      </c>
      <c r="D24594" s="2"/>
    </row>
    <row r="24595" spans="1:4" x14ac:dyDescent="0.25">
      <c r="A24595" s="2">
        <v>540</v>
      </c>
      <c r="B24595">
        <v>27739</v>
      </c>
      <c r="C24595" s="3">
        <v>39716.989520000003</v>
      </c>
      <c r="D24595" s="2"/>
    </row>
    <row r="24596" spans="1:4" x14ac:dyDescent="0.25">
      <c r="A24596" s="2">
        <v>540</v>
      </c>
      <c r="B24596">
        <v>27740</v>
      </c>
      <c r="C24596" s="3">
        <v>37762.448384000003</v>
      </c>
      <c r="D24596" s="2"/>
    </row>
    <row r="24597" spans="1:4" x14ac:dyDescent="0.25">
      <c r="A24597" s="2">
        <v>540</v>
      </c>
      <c r="B24597">
        <v>27741</v>
      </c>
      <c r="C24597" s="3">
        <v>37762.448384000003</v>
      </c>
      <c r="D24597" s="2"/>
    </row>
    <row r="24598" spans="1:4" x14ac:dyDescent="0.25">
      <c r="A24598" s="2">
        <v>540</v>
      </c>
      <c r="B24598">
        <v>27742</v>
      </c>
      <c r="C24598" s="3">
        <v>37203.807014999999</v>
      </c>
      <c r="D24598" s="2"/>
    </row>
    <row r="24599" spans="1:4" x14ac:dyDescent="0.25">
      <c r="A24599" s="2">
        <v>540</v>
      </c>
      <c r="B24599">
        <v>27743</v>
      </c>
      <c r="C24599" s="3">
        <v>11331.542055</v>
      </c>
      <c r="D24599" s="2"/>
    </row>
    <row r="24600" spans="1:4" x14ac:dyDescent="0.25">
      <c r="A24600" s="2">
        <v>540</v>
      </c>
      <c r="B24600">
        <v>27744</v>
      </c>
      <c r="C24600" s="3">
        <v>48687.197222000003</v>
      </c>
      <c r="D24600" s="2"/>
    </row>
    <row r="24601" spans="1:4" x14ac:dyDescent="0.25">
      <c r="A24601" s="2">
        <v>540</v>
      </c>
      <c r="B24601">
        <v>27745</v>
      </c>
      <c r="C24601" s="3">
        <v>1569.8630949999999</v>
      </c>
      <c r="D24601" s="2"/>
    </row>
    <row r="24602" spans="1:4" x14ac:dyDescent="0.25">
      <c r="A24602" s="2">
        <v>540</v>
      </c>
      <c r="B24602">
        <v>27746</v>
      </c>
      <c r="C24602" s="3">
        <v>3880.1706290000002</v>
      </c>
      <c r="D24602" s="2"/>
    </row>
    <row r="24603" spans="1:4" x14ac:dyDescent="0.25">
      <c r="A24603" s="2">
        <v>540</v>
      </c>
      <c r="B24603">
        <v>27747</v>
      </c>
      <c r="C24603" s="3">
        <v>28998.75678</v>
      </c>
      <c r="D24603" s="2"/>
    </row>
    <row r="24604" spans="1:4" x14ac:dyDescent="0.25">
      <c r="A24604" s="2">
        <v>540</v>
      </c>
      <c r="B24604">
        <v>27749</v>
      </c>
      <c r="C24604" s="3">
        <v>4764.3136260000001</v>
      </c>
      <c r="D24604" s="2"/>
    </row>
    <row r="24605" spans="1:4" x14ac:dyDescent="0.25">
      <c r="A24605" s="2">
        <v>540</v>
      </c>
      <c r="B24605">
        <v>27750</v>
      </c>
      <c r="C24605" s="3">
        <v>9219.4357209999998</v>
      </c>
      <c r="D24605" s="2"/>
    </row>
    <row r="24606" spans="1:4" x14ac:dyDescent="0.25">
      <c r="A24606" s="2">
        <v>540</v>
      </c>
      <c r="B24606">
        <v>27751</v>
      </c>
      <c r="C24606" s="3">
        <v>8060.5330270000004</v>
      </c>
      <c r="D24606" s="2"/>
    </row>
    <row r="24607" spans="1:4" x14ac:dyDescent="0.25">
      <c r="A24607" s="2">
        <v>540</v>
      </c>
      <c r="B24607">
        <v>27754</v>
      </c>
      <c r="C24607" s="3">
        <v>11562.394362999999</v>
      </c>
      <c r="D24607" s="2"/>
    </row>
    <row r="24608" spans="1:4" x14ac:dyDescent="0.25">
      <c r="A24608" s="2">
        <v>540</v>
      </c>
      <c r="B24608">
        <v>27755</v>
      </c>
      <c r="C24608" s="3">
        <v>5340.5229950000003</v>
      </c>
      <c r="D24608" s="2"/>
    </row>
    <row r="24609" spans="1:4" x14ac:dyDescent="0.25">
      <c r="A24609" s="2">
        <v>540</v>
      </c>
      <c r="B24609">
        <v>27756</v>
      </c>
      <c r="C24609" s="3">
        <v>25910.681133999999</v>
      </c>
      <c r="D24609" s="2"/>
    </row>
    <row r="24610" spans="1:4" x14ac:dyDescent="0.25">
      <c r="A24610" s="2">
        <v>540</v>
      </c>
      <c r="B24610">
        <v>27757</v>
      </c>
      <c r="C24610" s="3">
        <v>14559.565917</v>
      </c>
      <c r="D24610" s="2"/>
    </row>
    <row r="24611" spans="1:4" x14ac:dyDescent="0.25">
      <c r="A24611" s="2">
        <v>540</v>
      </c>
      <c r="B24611">
        <v>27758</v>
      </c>
      <c r="C24611" s="3">
        <v>26475.990366000002</v>
      </c>
      <c r="D24611" s="2"/>
    </row>
    <row r="24612" spans="1:4" x14ac:dyDescent="0.25">
      <c r="A24612" s="2">
        <v>540</v>
      </c>
      <c r="B24612">
        <v>27759</v>
      </c>
      <c r="C24612" s="3">
        <v>11351.115217</v>
      </c>
      <c r="D24612" s="2"/>
    </row>
    <row r="24613" spans="1:4" x14ac:dyDescent="0.25">
      <c r="A24613" s="2">
        <v>540</v>
      </c>
      <c r="B24613">
        <v>27760</v>
      </c>
      <c r="C24613" s="3">
        <v>28359.675932999999</v>
      </c>
      <c r="D24613" s="2"/>
    </row>
    <row r="24614" spans="1:4" x14ac:dyDescent="0.25">
      <c r="A24614" s="2">
        <v>540</v>
      </c>
      <c r="B24614">
        <v>27761</v>
      </c>
      <c r="C24614" s="3">
        <v>37827.105582999997</v>
      </c>
      <c r="D24614" s="2"/>
    </row>
    <row r="24615" spans="1:4" x14ac:dyDescent="0.25">
      <c r="A24615" s="2">
        <v>540</v>
      </c>
      <c r="B24615">
        <v>27763</v>
      </c>
      <c r="C24615" s="3">
        <v>4201.2440370000004</v>
      </c>
      <c r="D24615" s="2"/>
    </row>
    <row r="24616" spans="1:4" x14ac:dyDescent="0.25">
      <c r="A24616" s="2">
        <v>540</v>
      </c>
      <c r="B24616">
        <v>27764</v>
      </c>
      <c r="C24616" s="3">
        <v>17292.00188</v>
      </c>
      <c r="D24616" s="2"/>
    </row>
    <row r="24617" spans="1:4" x14ac:dyDescent="0.25">
      <c r="A24617" s="2">
        <v>540</v>
      </c>
      <c r="B24617">
        <v>27765</v>
      </c>
      <c r="C24617" s="3">
        <v>21493.245917</v>
      </c>
      <c r="D24617" s="2"/>
    </row>
    <row r="24618" spans="1:4" x14ac:dyDescent="0.25">
      <c r="A24618" s="2">
        <v>540</v>
      </c>
      <c r="B24618">
        <v>27766</v>
      </c>
      <c r="C24618" s="3">
        <v>37421.217346999998</v>
      </c>
      <c r="D24618" s="2"/>
    </row>
    <row r="24619" spans="1:4" x14ac:dyDescent="0.25">
      <c r="A24619" s="2">
        <v>540</v>
      </c>
      <c r="B24619">
        <v>27769</v>
      </c>
      <c r="C24619" s="3">
        <v>2265.5843559999998</v>
      </c>
      <c r="D24619" s="2"/>
    </row>
    <row r="24620" spans="1:4" x14ac:dyDescent="0.25">
      <c r="A24620" s="2">
        <v>540</v>
      </c>
      <c r="B24620">
        <v>27770</v>
      </c>
      <c r="C24620" s="3">
        <v>3692.6358679999998</v>
      </c>
      <c r="D24620" s="2"/>
    </row>
    <row r="24621" spans="1:4" x14ac:dyDescent="0.25">
      <c r="A24621" s="2">
        <v>540</v>
      </c>
      <c r="B24621">
        <v>27771</v>
      </c>
      <c r="C24621" s="3">
        <v>1584.529794</v>
      </c>
      <c r="D24621" s="2"/>
    </row>
    <row r="24622" spans="1:4" x14ac:dyDescent="0.25">
      <c r="A24622" s="2">
        <v>540</v>
      </c>
      <c r="B24622">
        <v>27774</v>
      </c>
      <c r="C24622" s="3">
        <v>25236.578550999999</v>
      </c>
      <c r="D24622" s="2"/>
    </row>
    <row r="24623" spans="1:4" x14ac:dyDescent="0.25">
      <c r="A24623" s="2">
        <v>540</v>
      </c>
      <c r="B24623">
        <v>27775</v>
      </c>
      <c r="C24623" s="3">
        <v>1165.5214659999999</v>
      </c>
      <c r="D24623" s="2"/>
    </row>
    <row r="24624" spans="1:4" x14ac:dyDescent="0.25">
      <c r="A24624" s="2">
        <v>540</v>
      </c>
      <c r="B24624">
        <v>27776</v>
      </c>
      <c r="C24624" s="3">
        <v>6112.5087100000001</v>
      </c>
      <c r="D24624" s="2"/>
    </row>
    <row r="24625" spans="1:4" x14ac:dyDescent="0.25">
      <c r="A24625" s="2">
        <v>540</v>
      </c>
      <c r="B24625">
        <v>27777</v>
      </c>
      <c r="C24625" s="3">
        <v>16017.523889</v>
      </c>
      <c r="D24625" s="2"/>
    </row>
    <row r="24626" spans="1:4" x14ac:dyDescent="0.25">
      <c r="A24626" s="2">
        <v>540</v>
      </c>
      <c r="B24626">
        <v>27778</v>
      </c>
      <c r="C24626" s="3">
        <v>3385.3838569999998</v>
      </c>
      <c r="D24626" s="2"/>
    </row>
    <row r="24627" spans="1:4" x14ac:dyDescent="0.25">
      <c r="A24627" s="2">
        <v>540</v>
      </c>
      <c r="B24627">
        <v>27779</v>
      </c>
      <c r="C24627" s="3">
        <v>9905.015179</v>
      </c>
      <c r="D24627" s="2"/>
    </row>
    <row r="24628" spans="1:4" x14ac:dyDescent="0.25">
      <c r="A24628" s="2">
        <v>540</v>
      </c>
      <c r="B24628">
        <v>27780</v>
      </c>
      <c r="C24628" s="3">
        <v>7156.6277840000002</v>
      </c>
      <c r="D24628" s="2"/>
    </row>
    <row r="24629" spans="1:4" x14ac:dyDescent="0.25">
      <c r="A24629" s="2">
        <v>540</v>
      </c>
      <c r="B24629">
        <v>27781</v>
      </c>
      <c r="C24629" s="3">
        <v>70885.473188999997</v>
      </c>
      <c r="D24629" s="2"/>
    </row>
    <row r="24630" spans="1:4" x14ac:dyDescent="0.25">
      <c r="A24630" s="2">
        <v>540</v>
      </c>
      <c r="B24630">
        <v>27782</v>
      </c>
      <c r="C24630" s="3">
        <v>37473.518624666001</v>
      </c>
      <c r="D24630" s="2"/>
    </row>
    <row r="24631" spans="1:4" x14ac:dyDescent="0.25">
      <c r="A24631" s="2">
        <v>540</v>
      </c>
      <c r="B24631">
        <v>27783</v>
      </c>
      <c r="C24631" s="3">
        <v>36915.950161000001</v>
      </c>
      <c r="D24631" s="2"/>
    </row>
    <row r="24632" spans="1:4" x14ac:dyDescent="0.25">
      <c r="A24632" s="2">
        <v>540</v>
      </c>
      <c r="B24632">
        <v>27784</v>
      </c>
      <c r="C24632" s="3">
        <v>28071.714846999999</v>
      </c>
      <c r="D24632" s="2"/>
    </row>
    <row r="24633" spans="1:4" x14ac:dyDescent="0.25">
      <c r="A24633" s="2">
        <v>540</v>
      </c>
      <c r="B24633">
        <v>27785</v>
      </c>
      <c r="C24633" s="3">
        <v>7806.4477690000003</v>
      </c>
      <c r="D24633" s="2"/>
    </row>
    <row r="24634" spans="1:4" x14ac:dyDescent="0.25">
      <c r="A24634" s="2">
        <v>540</v>
      </c>
      <c r="B24634">
        <v>27786</v>
      </c>
      <c r="C24634" s="3">
        <v>8844.2353160000002</v>
      </c>
      <c r="D24634" s="2"/>
    </row>
    <row r="24635" spans="1:4" x14ac:dyDescent="0.25">
      <c r="A24635" s="2">
        <v>540</v>
      </c>
      <c r="B24635">
        <v>27787</v>
      </c>
      <c r="C24635" s="3">
        <v>16650.683082</v>
      </c>
      <c r="D24635" s="2"/>
    </row>
    <row r="24636" spans="1:4" x14ac:dyDescent="0.25">
      <c r="A24636" s="2">
        <v>540</v>
      </c>
      <c r="B24636">
        <v>27789</v>
      </c>
      <c r="C24636" s="3">
        <v>74234.452007</v>
      </c>
      <c r="D24636" s="2"/>
    </row>
    <row r="24637" spans="1:4" x14ac:dyDescent="0.25">
      <c r="A24637" s="2">
        <v>540</v>
      </c>
      <c r="B24637">
        <v>27790</v>
      </c>
      <c r="C24637" s="3">
        <v>96704.178245000003</v>
      </c>
      <c r="D24637" s="2"/>
    </row>
    <row r="24638" spans="1:4" x14ac:dyDescent="0.25">
      <c r="A24638" s="2">
        <v>540</v>
      </c>
      <c r="B24638">
        <v>27791</v>
      </c>
      <c r="C24638" s="3">
        <v>100584.348874</v>
      </c>
      <c r="D24638" s="2"/>
    </row>
    <row r="24639" spans="1:4" x14ac:dyDescent="0.25">
      <c r="A24639" s="2">
        <v>540</v>
      </c>
      <c r="B24639">
        <v>27792</v>
      </c>
      <c r="C24639" s="3">
        <v>101309.909103</v>
      </c>
      <c r="D24639" s="2"/>
    </row>
    <row r="24640" spans="1:4" x14ac:dyDescent="0.25">
      <c r="A24640" s="2">
        <v>540</v>
      </c>
      <c r="B24640">
        <v>27793</v>
      </c>
      <c r="C24640" s="3">
        <v>4475.2609050000001</v>
      </c>
      <c r="D24640" s="2"/>
    </row>
    <row r="24641" spans="1:4" x14ac:dyDescent="0.25">
      <c r="A24641" s="2">
        <v>540</v>
      </c>
      <c r="B24641">
        <v>27794</v>
      </c>
      <c r="C24641" s="3">
        <v>9410.906019</v>
      </c>
      <c r="D24641" s="2"/>
    </row>
    <row r="24642" spans="1:4" x14ac:dyDescent="0.25">
      <c r="A24642" s="2">
        <v>540</v>
      </c>
      <c r="B24642">
        <v>27795</v>
      </c>
      <c r="C24642" s="3">
        <v>96109.087966999999</v>
      </c>
      <c r="D24642" s="2"/>
    </row>
    <row r="24643" spans="1:4" x14ac:dyDescent="0.25">
      <c r="A24643" s="2">
        <v>540</v>
      </c>
      <c r="B24643">
        <v>27796</v>
      </c>
      <c r="C24643" s="3">
        <v>91899.003083999996</v>
      </c>
      <c r="D24643" s="2"/>
    </row>
    <row r="24644" spans="1:4" x14ac:dyDescent="0.25">
      <c r="A24644" s="2">
        <v>540</v>
      </c>
      <c r="B24644">
        <v>27797</v>
      </c>
      <c r="C24644" s="3">
        <v>7027.0333559999999</v>
      </c>
      <c r="D24644" s="2"/>
    </row>
    <row r="24645" spans="1:4" x14ac:dyDescent="0.25">
      <c r="A24645" s="2">
        <v>540</v>
      </c>
      <c r="B24645">
        <v>27798</v>
      </c>
      <c r="C24645" s="3">
        <v>6920.6221230000001</v>
      </c>
      <c r="D24645" s="2"/>
    </row>
    <row r="24646" spans="1:4" x14ac:dyDescent="0.25">
      <c r="A24646" s="2">
        <v>540</v>
      </c>
      <c r="B24646">
        <v>27799</v>
      </c>
      <c r="C24646" s="3">
        <v>45670.347960999999</v>
      </c>
      <c r="D24646" s="2"/>
    </row>
    <row r="24647" spans="1:4" x14ac:dyDescent="0.25">
      <c r="A24647" s="2">
        <v>540</v>
      </c>
      <c r="B24647">
        <v>27800</v>
      </c>
      <c r="C24647" s="3">
        <v>2613.4862969999999</v>
      </c>
      <c r="D24647" s="2"/>
    </row>
    <row r="24648" spans="1:4" x14ac:dyDescent="0.25">
      <c r="A24648" s="2">
        <v>540</v>
      </c>
      <c r="B24648">
        <v>27801</v>
      </c>
      <c r="C24648" s="3">
        <v>1085.6885</v>
      </c>
      <c r="D24648" s="2"/>
    </row>
    <row r="24649" spans="1:4" x14ac:dyDescent="0.25">
      <c r="A24649" s="2">
        <v>540</v>
      </c>
      <c r="B24649">
        <v>27802</v>
      </c>
      <c r="C24649" s="3">
        <v>5514.7990069999996</v>
      </c>
      <c r="D24649" s="2"/>
    </row>
    <row r="24650" spans="1:4" x14ac:dyDescent="0.25">
      <c r="A24650" s="2">
        <v>540</v>
      </c>
      <c r="B24650">
        <v>27803</v>
      </c>
      <c r="C24650" s="3">
        <v>892.68611899999996</v>
      </c>
      <c r="D24650" s="2"/>
    </row>
    <row r="24651" spans="1:4" x14ac:dyDescent="0.25">
      <c r="A24651" s="2">
        <v>540</v>
      </c>
      <c r="B24651">
        <v>27804</v>
      </c>
      <c r="C24651" s="3">
        <v>892.68611899999996</v>
      </c>
      <c r="D24651" s="2"/>
    </row>
    <row r="24652" spans="1:4" x14ac:dyDescent="0.25">
      <c r="A24652" s="2">
        <v>540</v>
      </c>
      <c r="B24652">
        <v>27805</v>
      </c>
      <c r="C24652" s="3">
        <v>31371.417649999999</v>
      </c>
      <c r="D24652" s="2"/>
    </row>
    <row r="24653" spans="1:4" x14ac:dyDescent="0.25">
      <c r="A24653" s="2">
        <v>540</v>
      </c>
      <c r="B24653">
        <v>27806</v>
      </c>
      <c r="C24653" s="3">
        <v>103029.710091</v>
      </c>
      <c r="D24653" s="2"/>
    </row>
    <row r="24654" spans="1:4" x14ac:dyDescent="0.25">
      <c r="A24654" s="2">
        <v>540</v>
      </c>
      <c r="B24654">
        <v>27807</v>
      </c>
      <c r="C24654" s="3">
        <v>98926.036441000004</v>
      </c>
      <c r="D24654" s="2"/>
    </row>
    <row r="24655" spans="1:4" x14ac:dyDescent="0.25">
      <c r="A24655" s="2">
        <v>540</v>
      </c>
      <c r="B24655">
        <v>27808</v>
      </c>
      <c r="C24655" s="3">
        <v>14927.530060999999</v>
      </c>
      <c r="D24655" s="2"/>
    </row>
    <row r="24656" spans="1:4" x14ac:dyDescent="0.25">
      <c r="A24656" s="2">
        <v>540</v>
      </c>
      <c r="B24656">
        <v>27809</v>
      </c>
      <c r="C24656" s="3">
        <v>419.606922</v>
      </c>
      <c r="D24656" s="2"/>
    </row>
    <row r="24657" spans="1:4" x14ac:dyDescent="0.25">
      <c r="A24657" s="2">
        <v>540</v>
      </c>
      <c r="B24657">
        <v>27810</v>
      </c>
      <c r="C24657" s="3">
        <v>7574.0085950000002</v>
      </c>
      <c r="D24657" s="2"/>
    </row>
    <row r="24658" spans="1:4" x14ac:dyDescent="0.25">
      <c r="A24658" s="2">
        <v>540</v>
      </c>
      <c r="B24658">
        <v>27811</v>
      </c>
      <c r="C24658" s="3">
        <v>6156.527478</v>
      </c>
      <c r="D24658" s="2"/>
    </row>
    <row r="24659" spans="1:4" x14ac:dyDescent="0.25">
      <c r="A24659" s="2">
        <v>540</v>
      </c>
      <c r="B24659">
        <v>27812</v>
      </c>
      <c r="C24659" s="3">
        <v>45261.544763999998</v>
      </c>
      <c r="D24659" s="2"/>
    </row>
    <row r="24660" spans="1:4" x14ac:dyDescent="0.25">
      <c r="A24660" s="2">
        <v>540</v>
      </c>
      <c r="B24660">
        <v>27815</v>
      </c>
      <c r="C24660" s="3">
        <v>43598.572687</v>
      </c>
      <c r="D24660" s="2"/>
    </row>
    <row r="24661" spans="1:4" x14ac:dyDescent="0.25">
      <c r="A24661" s="2">
        <v>540</v>
      </c>
      <c r="B24661">
        <v>27816</v>
      </c>
      <c r="C24661" s="3">
        <v>8078.8941000000004</v>
      </c>
      <c r="D24661" s="2"/>
    </row>
    <row r="24662" spans="1:4" x14ac:dyDescent="0.25">
      <c r="A24662" s="2">
        <v>540</v>
      </c>
      <c r="B24662">
        <v>27817</v>
      </c>
      <c r="C24662" s="3">
        <v>4541.9979670000002</v>
      </c>
      <c r="D24662" s="2"/>
    </row>
    <row r="24663" spans="1:4" x14ac:dyDescent="0.25">
      <c r="A24663" s="2">
        <v>540</v>
      </c>
      <c r="B24663">
        <v>27818</v>
      </c>
      <c r="C24663" s="3">
        <v>15118.480801</v>
      </c>
      <c r="D24663" s="2"/>
    </row>
    <row r="24664" spans="1:4" x14ac:dyDescent="0.25">
      <c r="A24664" s="2">
        <v>540</v>
      </c>
      <c r="B24664">
        <v>27819</v>
      </c>
      <c r="C24664" s="3">
        <v>6972.8453259999997</v>
      </c>
      <c r="D24664" s="2"/>
    </row>
    <row r="24665" spans="1:4" x14ac:dyDescent="0.25">
      <c r="A24665" s="2">
        <v>540</v>
      </c>
      <c r="B24665">
        <v>27820</v>
      </c>
      <c r="C24665" s="3">
        <v>129260.051144</v>
      </c>
      <c r="D24665" s="2"/>
    </row>
    <row r="24666" spans="1:4" x14ac:dyDescent="0.25">
      <c r="A24666" s="2">
        <v>540</v>
      </c>
      <c r="B24666">
        <v>27821</v>
      </c>
      <c r="C24666" s="3">
        <v>9670.9659260000008</v>
      </c>
      <c r="D24666" s="2"/>
    </row>
    <row r="24667" spans="1:4" x14ac:dyDescent="0.25">
      <c r="A24667" s="2">
        <v>540</v>
      </c>
      <c r="B24667">
        <v>27823</v>
      </c>
      <c r="C24667" s="3">
        <v>48587.531316000001</v>
      </c>
      <c r="D24667" s="2"/>
    </row>
    <row r="24668" spans="1:4" x14ac:dyDescent="0.25">
      <c r="A24668" s="2">
        <v>540</v>
      </c>
      <c r="B24668">
        <v>27824</v>
      </c>
      <c r="C24668" s="3">
        <v>104992.723815</v>
      </c>
      <c r="D24668" s="2"/>
    </row>
    <row r="24669" spans="1:4" x14ac:dyDescent="0.25">
      <c r="A24669" s="2">
        <v>540</v>
      </c>
      <c r="B24669">
        <v>27825</v>
      </c>
      <c r="C24669" s="3">
        <v>142584.554707</v>
      </c>
      <c r="D24669" s="2"/>
    </row>
    <row r="24670" spans="1:4" x14ac:dyDescent="0.25">
      <c r="A24670" s="2">
        <v>540</v>
      </c>
      <c r="B24670">
        <v>27826</v>
      </c>
      <c r="C24670" s="3">
        <v>24251.098847000001</v>
      </c>
      <c r="D24670" s="2"/>
    </row>
    <row r="24671" spans="1:4" x14ac:dyDescent="0.25">
      <c r="A24671" s="2">
        <v>540</v>
      </c>
      <c r="B24671">
        <v>27827</v>
      </c>
      <c r="C24671" s="3">
        <v>32893.981517</v>
      </c>
      <c r="D24671" s="2"/>
    </row>
    <row r="24672" spans="1:4" x14ac:dyDescent="0.25">
      <c r="A24672" s="2">
        <v>540</v>
      </c>
      <c r="B24672">
        <v>27829</v>
      </c>
      <c r="C24672" s="3">
        <v>21143.921891000002</v>
      </c>
      <c r="D24672" s="2"/>
    </row>
    <row r="24673" spans="1:4" x14ac:dyDescent="0.25">
      <c r="A24673" s="2">
        <v>540</v>
      </c>
      <c r="B24673">
        <v>27830</v>
      </c>
      <c r="C24673" s="3">
        <v>8642.8826709999994</v>
      </c>
      <c r="D24673" s="2"/>
    </row>
    <row r="24674" spans="1:4" x14ac:dyDescent="0.25">
      <c r="A24674" s="2">
        <v>540</v>
      </c>
      <c r="B24674">
        <v>27832</v>
      </c>
      <c r="C24674" s="3">
        <v>116845.421735</v>
      </c>
      <c r="D24674" s="2"/>
    </row>
    <row r="24675" spans="1:4" x14ac:dyDescent="0.25">
      <c r="A24675" s="2">
        <v>540</v>
      </c>
      <c r="B24675">
        <v>27833</v>
      </c>
      <c r="C24675" s="3">
        <v>45750.362443999999</v>
      </c>
      <c r="D24675" s="2"/>
    </row>
    <row r="24676" spans="1:4" x14ac:dyDescent="0.25">
      <c r="A24676" s="2">
        <v>540</v>
      </c>
      <c r="B24676">
        <v>27834</v>
      </c>
      <c r="C24676" s="3">
        <v>103346.900591</v>
      </c>
      <c r="D24676" s="2"/>
    </row>
    <row r="24677" spans="1:4" x14ac:dyDescent="0.25">
      <c r="A24677" s="2">
        <v>540</v>
      </c>
      <c r="B24677">
        <v>27835</v>
      </c>
      <c r="C24677" s="3">
        <v>29230.285333</v>
      </c>
      <c r="D24677" s="2"/>
    </row>
    <row r="24678" spans="1:4" x14ac:dyDescent="0.25">
      <c r="A24678" s="2">
        <v>540</v>
      </c>
      <c r="B24678">
        <v>27836</v>
      </c>
      <c r="C24678" s="3">
        <v>16796.083580999999</v>
      </c>
      <c r="D24678" s="2"/>
    </row>
    <row r="24679" spans="1:4" x14ac:dyDescent="0.25">
      <c r="A24679" s="2">
        <v>540</v>
      </c>
      <c r="B24679">
        <v>27837</v>
      </c>
      <c r="C24679" s="3">
        <v>10227.49576</v>
      </c>
      <c r="D24679" s="2"/>
    </row>
    <row r="24680" spans="1:4" x14ac:dyDescent="0.25">
      <c r="A24680" s="2">
        <v>540</v>
      </c>
      <c r="B24680">
        <v>27838</v>
      </c>
      <c r="C24680" s="3">
        <v>28928.73215</v>
      </c>
      <c r="D24680" s="2"/>
    </row>
    <row r="24681" spans="1:4" x14ac:dyDescent="0.25">
      <c r="A24681" s="2">
        <v>540</v>
      </c>
      <c r="B24681">
        <v>27839</v>
      </c>
      <c r="C24681" s="3">
        <v>21143.921891000002</v>
      </c>
      <c r="D24681" s="2"/>
    </row>
    <row r="24682" spans="1:4" x14ac:dyDescent="0.25">
      <c r="A24682" s="2">
        <v>540</v>
      </c>
      <c r="B24682">
        <v>27840</v>
      </c>
      <c r="C24682" s="3">
        <v>28568.634327</v>
      </c>
      <c r="D24682" s="2"/>
    </row>
    <row r="24683" spans="1:4" x14ac:dyDescent="0.25">
      <c r="A24683" s="2">
        <v>540</v>
      </c>
      <c r="B24683">
        <v>27841</v>
      </c>
      <c r="C24683" s="3">
        <v>17181.728117999999</v>
      </c>
      <c r="D24683" s="2"/>
    </row>
    <row r="24684" spans="1:4" x14ac:dyDescent="0.25">
      <c r="A24684" s="2">
        <v>540</v>
      </c>
      <c r="B24684">
        <v>27842</v>
      </c>
      <c r="C24684" s="3">
        <v>2616.173393</v>
      </c>
      <c r="D24684" s="2"/>
    </row>
    <row r="24685" spans="1:4" x14ac:dyDescent="0.25">
      <c r="A24685" s="2">
        <v>540</v>
      </c>
      <c r="B24685">
        <v>27843</v>
      </c>
      <c r="C24685" s="3">
        <v>51694.321227</v>
      </c>
      <c r="D24685" s="2"/>
    </row>
    <row r="24686" spans="1:4" x14ac:dyDescent="0.25">
      <c r="A24686" s="2">
        <v>540</v>
      </c>
      <c r="B24686">
        <v>27844</v>
      </c>
      <c r="C24686" s="3">
        <v>51405.660624999997</v>
      </c>
      <c r="D24686" s="2"/>
    </row>
    <row r="24687" spans="1:4" x14ac:dyDescent="0.25">
      <c r="A24687" s="2">
        <v>540</v>
      </c>
      <c r="B24687">
        <v>27845</v>
      </c>
      <c r="C24687" s="3">
        <v>66535.415995999996</v>
      </c>
      <c r="D24687" s="2"/>
    </row>
    <row r="24688" spans="1:4" x14ac:dyDescent="0.25">
      <c r="A24688" s="2">
        <v>540</v>
      </c>
      <c r="B24688">
        <v>27848</v>
      </c>
      <c r="C24688" s="3">
        <v>12378.295196999999</v>
      </c>
      <c r="D24688" s="2"/>
    </row>
    <row r="24689" spans="1:4" x14ac:dyDescent="0.25">
      <c r="A24689" s="2">
        <v>540</v>
      </c>
      <c r="B24689">
        <v>27849</v>
      </c>
      <c r="C24689" s="3">
        <v>10398.890251999999</v>
      </c>
      <c r="D24689" s="2"/>
    </row>
    <row r="24690" spans="1:4" x14ac:dyDescent="0.25">
      <c r="A24690" s="2">
        <v>540</v>
      </c>
      <c r="B24690">
        <v>27850</v>
      </c>
      <c r="C24690" s="3">
        <v>743.71399699999995</v>
      </c>
      <c r="D24690" s="2"/>
    </row>
    <row r="24691" spans="1:4" x14ac:dyDescent="0.25">
      <c r="A24691" s="2">
        <v>540</v>
      </c>
      <c r="B24691">
        <v>27851</v>
      </c>
      <c r="C24691" s="3">
        <v>5283.4680989999997</v>
      </c>
      <c r="D24691" s="2"/>
    </row>
    <row r="24692" spans="1:4" x14ac:dyDescent="0.25">
      <c r="A24692" s="2">
        <v>540</v>
      </c>
      <c r="B24692">
        <v>27852</v>
      </c>
      <c r="C24692" s="3">
        <v>7704.8976060000005</v>
      </c>
      <c r="D24692" s="2"/>
    </row>
    <row r="24693" spans="1:4" x14ac:dyDescent="0.25">
      <c r="A24693" s="2">
        <v>540</v>
      </c>
      <c r="B24693">
        <v>27853</v>
      </c>
      <c r="C24693" s="3">
        <v>21459.428347000001</v>
      </c>
      <c r="D24693" s="2"/>
    </row>
    <row r="24694" spans="1:4" x14ac:dyDescent="0.25">
      <c r="A24694" s="2">
        <v>540</v>
      </c>
      <c r="B24694">
        <v>27854</v>
      </c>
      <c r="C24694" s="3">
        <v>4020.9958550000001</v>
      </c>
      <c r="D24694" s="2"/>
    </row>
    <row r="24695" spans="1:4" x14ac:dyDescent="0.25">
      <c r="A24695" s="2">
        <v>540</v>
      </c>
      <c r="B24695">
        <v>27855</v>
      </c>
      <c r="C24695" s="3">
        <v>25480.424204999999</v>
      </c>
      <c r="D24695" s="2"/>
    </row>
    <row r="24696" spans="1:4" x14ac:dyDescent="0.25">
      <c r="A24696" s="2">
        <v>540</v>
      </c>
      <c r="B24696">
        <v>27856</v>
      </c>
      <c r="C24696" s="3">
        <v>26402.100017000001</v>
      </c>
      <c r="D24696" s="2"/>
    </row>
    <row r="24697" spans="1:4" x14ac:dyDescent="0.25">
      <c r="A24697" s="2">
        <v>540</v>
      </c>
      <c r="B24697">
        <v>27857</v>
      </c>
      <c r="C24697" s="3">
        <v>5666.695264</v>
      </c>
      <c r="D24697" s="2"/>
    </row>
    <row r="24698" spans="1:4" x14ac:dyDescent="0.25">
      <c r="A24698" s="2">
        <v>540</v>
      </c>
      <c r="B24698">
        <v>27858</v>
      </c>
      <c r="C24698" s="3">
        <v>5666.3302979999999</v>
      </c>
      <c r="D24698" s="2"/>
    </row>
    <row r="24699" spans="1:4" x14ac:dyDescent="0.25">
      <c r="A24699" s="2">
        <v>540</v>
      </c>
      <c r="B24699">
        <v>27859</v>
      </c>
      <c r="C24699" s="3">
        <v>0.36496600000000001</v>
      </c>
      <c r="D24699" s="2"/>
    </row>
    <row r="24700" spans="1:4" x14ac:dyDescent="0.25">
      <c r="A24700" s="2">
        <v>540</v>
      </c>
      <c r="B24700">
        <v>27860</v>
      </c>
      <c r="C24700" s="3">
        <v>24218.475912000002</v>
      </c>
      <c r="D24700" s="2"/>
    </row>
    <row r="24701" spans="1:4" x14ac:dyDescent="0.25">
      <c r="A24701" s="2">
        <v>540</v>
      </c>
      <c r="B24701">
        <v>27861</v>
      </c>
      <c r="C24701" s="3">
        <v>402.17208699999998</v>
      </c>
      <c r="D24701" s="2"/>
    </row>
    <row r="24702" spans="1:4" x14ac:dyDescent="0.25">
      <c r="A24702" s="2">
        <v>540</v>
      </c>
      <c r="B24702">
        <v>27862</v>
      </c>
      <c r="C24702" s="3">
        <v>5381.2381889999997</v>
      </c>
      <c r="D24702" s="2"/>
    </row>
    <row r="24703" spans="1:4" x14ac:dyDescent="0.25">
      <c r="A24703" s="2">
        <v>540</v>
      </c>
      <c r="B24703">
        <v>27864</v>
      </c>
      <c r="C24703" s="3">
        <v>23750.060715</v>
      </c>
      <c r="D24703" s="2"/>
    </row>
    <row r="24704" spans="1:4" x14ac:dyDescent="0.25">
      <c r="A24704" s="2">
        <v>540</v>
      </c>
      <c r="B24704">
        <v>27865</v>
      </c>
      <c r="C24704" s="3">
        <v>468.41519899999997</v>
      </c>
      <c r="D24704" s="2"/>
    </row>
    <row r="24705" spans="1:4" x14ac:dyDescent="0.25">
      <c r="A24705" s="2">
        <v>540</v>
      </c>
      <c r="B24705">
        <v>27866</v>
      </c>
      <c r="C24705" s="3">
        <v>7767.2796879999996</v>
      </c>
      <c r="D24705" s="2"/>
    </row>
    <row r="24706" spans="1:4" x14ac:dyDescent="0.25">
      <c r="A24706" s="2">
        <v>540</v>
      </c>
      <c r="B24706">
        <v>27867</v>
      </c>
      <c r="C24706" s="3">
        <v>0.30846899999999999</v>
      </c>
      <c r="D24706" s="2"/>
    </row>
    <row r="24707" spans="1:4" x14ac:dyDescent="0.25">
      <c r="A24707" s="2">
        <v>540</v>
      </c>
      <c r="B24707">
        <v>27868</v>
      </c>
      <c r="C24707" s="3">
        <v>5782.7368409999999</v>
      </c>
      <c r="D24707" s="2"/>
    </row>
    <row r="24708" spans="1:4" x14ac:dyDescent="0.25">
      <c r="A24708" s="2">
        <v>540</v>
      </c>
      <c r="B24708">
        <v>27869</v>
      </c>
      <c r="C24708" s="3">
        <v>10399.998807</v>
      </c>
      <c r="D24708" s="2"/>
    </row>
    <row r="24709" spans="1:4" x14ac:dyDescent="0.25">
      <c r="A24709" s="2">
        <v>540</v>
      </c>
      <c r="B24709">
        <v>27870</v>
      </c>
      <c r="C24709" s="3">
        <v>8235.6948869999997</v>
      </c>
      <c r="D24709" s="2"/>
    </row>
    <row r="24710" spans="1:4" x14ac:dyDescent="0.25">
      <c r="A24710" s="2">
        <v>540</v>
      </c>
      <c r="B24710">
        <v>27871</v>
      </c>
      <c r="C24710" s="3">
        <v>4617.261966</v>
      </c>
      <c r="D24710" s="2"/>
    </row>
    <row r="24711" spans="1:4" x14ac:dyDescent="0.25">
      <c r="A24711" s="2">
        <v>540</v>
      </c>
      <c r="B24711">
        <v>27872</v>
      </c>
      <c r="C24711" s="3">
        <v>19813.728939000001</v>
      </c>
      <c r="D24711" s="2"/>
    </row>
    <row r="24712" spans="1:4" x14ac:dyDescent="0.25">
      <c r="A24712" s="2">
        <v>540</v>
      </c>
      <c r="B24712">
        <v>27873</v>
      </c>
      <c r="C24712" s="3">
        <v>39820.136552333002</v>
      </c>
      <c r="D24712" s="2"/>
    </row>
    <row r="24713" spans="1:4" x14ac:dyDescent="0.25">
      <c r="A24713" s="2">
        <v>540</v>
      </c>
      <c r="B24713">
        <v>27875</v>
      </c>
      <c r="C24713" s="3">
        <v>27186.011738000001</v>
      </c>
      <c r="D24713" s="2"/>
    </row>
    <row r="24714" spans="1:4" x14ac:dyDescent="0.25">
      <c r="A24714" s="2">
        <v>540</v>
      </c>
      <c r="B24714">
        <v>27876</v>
      </c>
      <c r="C24714" s="3">
        <v>21020.861828000001</v>
      </c>
      <c r="D24714" s="2"/>
    </row>
    <row r="24715" spans="1:4" x14ac:dyDescent="0.25">
      <c r="A24715" s="2">
        <v>540</v>
      </c>
      <c r="B24715">
        <v>27877</v>
      </c>
      <c r="C24715" s="3">
        <v>29286.96113</v>
      </c>
      <c r="D24715" s="2"/>
    </row>
    <row r="24716" spans="1:4" x14ac:dyDescent="0.25">
      <c r="A24716" s="2">
        <v>540</v>
      </c>
      <c r="B24716">
        <v>27878</v>
      </c>
      <c r="C24716" s="3">
        <v>23749.752246</v>
      </c>
      <c r="D24716" s="2"/>
    </row>
    <row r="24717" spans="1:4" x14ac:dyDescent="0.25">
      <c r="A24717" s="2">
        <v>540</v>
      </c>
      <c r="B24717">
        <v>27879</v>
      </c>
      <c r="C24717" s="3">
        <v>24430.990904999999</v>
      </c>
      <c r="D24717" s="2"/>
    </row>
    <row r="24718" spans="1:4" x14ac:dyDescent="0.25">
      <c r="A24718" s="2">
        <v>540</v>
      </c>
      <c r="B24718">
        <v>27880</v>
      </c>
      <c r="C24718" s="3">
        <v>27588.183826</v>
      </c>
      <c r="D24718" s="2"/>
    </row>
    <row r="24719" spans="1:4" x14ac:dyDescent="0.25">
      <c r="A24719" s="2">
        <v>540</v>
      </c>
      <c r="B24719">
        <v>27881</v>
      </c>
      <c r="C24719" s="3">
        <v>6198.8710769999998</v>
      </c>
      <c r="D24719" s="2"/>
    </row>
    <row r="24720" spans="1:4" x14ac:dyDescent="0.25">
      <c r="A24720" s="2">
        <v>540</v>
      </c>
      <c r="B24720">
        <v>27882</v>
      </c>
      <c r="C24720" s="3">
        <v>5889.1816879999997</v>
      </c>
      <c r="D24720" s="2"/>
    </row>
    <row r="24721" spans="1:4" x14ac:dyDescent="0.25">
      <c r="A24721" s="2">
        <v>540</v>
      </c>
      <c r="B24721">
        <v>27883</v>
      </c>
      <c r="C24721" s="3">
        <v>21699.002139</v>
      </c>
      <c r="D24721" s="2"/>
    </row>
    <row r="24722" spans="1:4" x14ac:dyDescent="0.25">
      <c r="A24722" s="2">
        <v>540</v>
      </c>
      <c r="B24722">
        <v>27884</v>
      </c>
      <c r="C24722" s="3">
        <v>22645.014201999998</v>
      </c>
      <c r="D24722" s="2"/>
    </row>
    <row r="24723" spans="1:4" x14ac:dyDescent="0.25">
      <c r="A24723" s="2">
        <v>540</v>
      </c>
      <c r="B24723">
        <v>27885</v>
      </c>
      <c r="C24723" s="3">
        <v>946.01206400000001</v>
      </c>
      <c r="D24723" s="2"/>
    </row>
    <row r="24724" spans="1:4" x14ac:dyDescent="0.25">
      <c r="A24724" s="2">
        <v>540</v>
      </c>
      <c r="B24724">
        <v>27886</v>
      </c>
      <c r="C24724" s="3">
        <v>583.98813500000006</v>
      </c>
      <c r="D24724" s="2"/>
    </row>
    <row r="24725" spans="1:4" x14ac:dyDescent="0.25">
      <c r="A24725" s="2">
        <v>540</v>
      </c>
      <c r="B24725">
        <v>27887</v>
      </c>
      <c r="C24725" s="3">
        <v>18019.604834999998</v>
      </c>
      <c r="D24725" s="2"/>
    </row>
    <row r="24726" spans="1:4" x14ac:dyDescent="0.25">
      <c r="A24726" s="2">
        <v>540</v>
      </c>
      <c r="B24726">
        <v>27888</v>
      </c>
      <c r="C24726" s="3">
        <v>18603.592971999999</v>
      </c>
      <c r="D24726" s="2"/>
    </row>
    <row r="24727" spans="1:4" x14ac:dyDescent="0.25">
      <c r="A24727" s="2">
        <v>540</v>
      </c>
      <c r="B24727">
        <v>27889</v>
      </c>
      <c r="C24727" s="3">
        <v>401.807121</v>
      </c>
      <c r="D24727" s="2"/>
    </row>
    <row r="24728" spans="1:4" x14ac:dyDescent="0.25">
      <c r="A24728" s="2">
        <v>540</v>
      </c>
      <c r="B24728">
        <v>27890</v>
      </c>
      <c r="C24728" s="3">
        <v>21020.861828000001</v>
      </c>
      <c r="D24728" s="2"/>
    </row>
    <row r="24729" spans="1:4" x14ac:dyDescent="0.25">
      <c r="A24729" s="2">
        <v>540</v>
      </c>
      <c r="B24729">
        <v>27892</v>
      </c>
      <c r="C24729" s="3">
        <v>2100.9493910000001</v>
      </c>
      <c r="D24729" s="2"/>
    </row>
    <row r="24730" spans="1:4" x14ac:dyDescent="0.25">
      <c r="A24730" s="2">
        <v>540</v>
      </c>
      <c r="B24730">
        <v>27893</v>
      </c>
      <c r="C24730" s="3">
        <v>50307.822957999997</v>
      </c>
      <c r="D24730" s="2"/>
    </row>
    <row r="24731" spans="1:4" x14ac:dyDescent="0.25">
      <c r="A24731" s="2">
        <v>540</v>
      </c>
      <c r="B24731">
        <v>27894</v>
      </c>
      <c r="C24731" s="3">
        <v>45712.708119000003</v>
      </c>
      <c r="D24731" s="2"/>
    </row>
    <row r="24732" spans="1:4" x14ac:dyDescent="0.25">
      <c r="A24732" s="2">
        <v>540</v>
      </c>
      <c r="B24732">
        <v>27895</v>
      </c>
      <c r="C24732" s="3">
        <v>4595.1148359999997</v>
      </c>
      <c r="D24732" s="2"/>
    </row>
    <row r="24733" spans="1:4" x14ac:dyDescent="0.25">
      <c r="A24733" s="2">
        <v>540</v>
      </c>
      <c r="B24733">
        <v>27896</v>
      </c>
      <c r="C24733" s="3">
        <v>8409.5362509999995</v>
      </c>
      <c r="D24733" s="2"/>
    </row>
    <row r="24734" spans="1:4" x14ac:dyDescent="0.25">
      <c r="A24734" s="2">
        <v>540</v>
      </c>
      <c r="B24734">
        <v>27897</v>
      </c>
      <c r="C24734" s="3">
        <v>8409.5362509999995</v>
      </c>
      <c r="D24734" s="2"/>
    </row>
    <row r="24735" spans="1:4" x14ac:dyDescent="0.25">
      <c r="A24735" s="2">
        <v>540</v>
      </c>
      <c r="B24735">
        <v>27898</v>
      </c>
      <c r="C24735" s="3">
        <v>48180.743151000002</v>
      </c>
      <c r="D24735" s="2"/>
    </row>
    <row r="24736" spans="1:4" x14ac:dyDescent="0.25">
      <c r="A24736" s="2">
        <v>540</v>
      </c>
      <c r="B24736">
        <v>27899</v>
      </c>
      <c r="C24736" s="3">
        <v>17693.683575999999</v>
      </c>
      <c r="D24736" s="2"/>
    </row>
    <row r="24737" spans="1:4" x14ac:dyDescent="0.25">
      <c r="A24737" s="2">
        <v>540</v>
      </c>
      <c r="B24737">
        <v>27900</v>
      </c>
      <c r="C24737" s="3">
        <v>13463.854975</v>
      </c>
      <c r="D24737" s="2"/>
    </row>
    <row r="24738" spans="1:4" x14ac:dyDescent="0.25">
      <c r="A24738" s="2">
        <v>540</v>
      </c>
      <c r="B24738">
        <v>27901</v>
      </c>
      <c r="C24738" s="3">
        <v>57325.560313000002</v>
      </c>
      <c r="D24738" s="2"/>
    </row>
    <row r="24739" spans="1:4" x14ac:dyDescent="0.25">
      <c r="A24739" s="2">
        <v>540</v>
      </c>
      <c r="B24739">
        <v>27902</v>
      </c>
      <c r="C24739" s="3">
        <v>43861.705339</v>
      </c>
      <c r="D24739" s="2"/>
    </row>
    <row r="24740" spans="1:4" x14ac:dyDescent="0.25">
      <c r="A24740" s="2">
        <v>540</v>
      </c>
      <c r="B24740">
        <v>27903</v>
      </c>
      <c r="C24740" s="3">
        <v>46519.102077000003</v>
      </c>
      <c r="D24740" s="2"/>
    </row>
    <row r="24741" spans="1:4" x14ac:dyDescent="0.25">
      <c r="A24741" s="2">
        <v>540</v>
      </c>
      <c r="B24741">
        <v>27904</v>
      </c>
      <c r="C24741" s="3">
        <v>91.592065000000005</v>
      </c>
      <c r="D24741" s="2"/>
    </row>
    <row r="24742" spans="1:4" x14ac:dyDescent="0.25">
      <c r="A24742" s="2">
        <v>540</v>
      </c>
      <c r="B24742">
        <v>27905</v>
      </c>
      <c r="C24742" s="3">
        <v>15129.755370999999</v>
      </c>
      <c r="D24742" s="2"/>
    </row>
    <row r="24743" spans="1:4" x14ac:dyDescent="0.25">
      <c r="A24743" s="2">
        <v>540</v>
      </c>
      <c r="B24743">
        <v>27906</v>
      </c>
      <c r="C24743" s="3">
        <v>7603.1422940000002</v>
      </c>
      <c r="D24743" s="2"/>
    </row>
    <row r="24744" spans="1:4" x14ac:dyDescent="0.25">
      <c r="A24744" s="2">
        <v>540</v>
      </c>
      <c r="B24744">
        <v>27907</v>
      </c>
      <c r="C24744" s="3">
        <v>28108.279243000001</v>
      </c>
      <c r="D24744" s="2"/>
    </row>
    <row r="24745" spans="1:4" x14ac:dyDescent="0.25">
      <c r="A24745" s="2">
        <v>540</v>
      </c>
      <c r="B24745">
        <v>27908</v>
      </c>
      <c r="C24745" s="3">
        <v>12257.475904000001</v>
      </c>
      <c r="D24745" s="2"/>
    </row>
    <row r="24746" spans="1:4" x14ac:dyDescent="0.25">
      <c r="A24746" s="2">
        <v>540</v>
      </c>
      <c r="B24746">
        <v>27913</v>
      </c>
      <c r="C24746" s="3">
        <v>1765.7163720000001</v>
      </c>
      <c r="D24746" s="2"/>
    </row>
    <row r="24747" spans="1:4" x14ac:dyDescent="0.25">
      <c r="A24747" s="2">
        <v>540</v>
      </c>
      <c r="B24747">
        <v>27914</v>
      </c>
      <c r="C24747" s="3">
        <v>74627.38132</v>
      </c>
      <c r="D24747" s="2"/>
    </row>
    <row r="24748" spans="1:4" x14ac:dyDescent="0.25">
      <c r="A24748" s="2">
        <v>540</v>
      </c>
      <c r="B24748">
        <v>27915</v>
      </c>
      <c r="C24748" s="3">
        <v>65161.151208000003</v>
      </c>
      <c r="D24748" s="2"/>
    </row>
    <row r="24749" spans="1:4" x14ac:dyDescent="0.25">
      <c r="A24749" s="2">
        <v>540</v>
      </c>
      <c r="B24749">
        <v>27916</v>
      </c>
      <c r="C24749" s="3">
        <v>72861.664946000004</v>
      </c>
      <c r="D24749" s="2"/>
    </row>
    <row r="24750" spans="1:4" x14ac:dyDescent="0.25">
      <c r="A24750" s="2">
        <v>540</v>
      </c>
      <c r="B24750">
        <v>27917</v>
      </c>
      <c r="C24750" s="3">
        <v>5740.6270340000001</v>
      </c>
      <c r="D24750" s="2"/>
    </row>
    <row r="24751" spans="1:4" x14ac:dyDescent="0.25">
      <c r="A24751" s="2">
        <v>540</v>
      </c>
      <c r="B24751">
        <v>27918</v>
      </c>
      <c r="C24751" s="3">
        <v>70901.778242</v>
      </c>
      <c r="D24751" s="2"/>
    </row>
    <row r="24752" spans="1:4" x14ac:dyDescent="0.25">
      <c r="A24752" s="2">
        <v>540</v>
      </c>
      <c r="B24752">
        <v>27919</v>
      </c>
      <c r="C24752" s="3">
        <v>78189.652753999995</v>
      </c>
      <c r="D24752" s="2"/>
    </row>
    <row r="24753" spans="1:4" x14ac:dyDescent="0.25">
      <c r="A24753" s="2">
        <v>540</v>
      </c>
      <c r="B24753">
        <v>27920</v>
      </c>
      <c r="C24753" s="3">
        <v>6771.0378659999997</v>
      </c>
      <c r="D24753" s="2"/>
    </row>
    <row r="24754" spans="1:4" x14ac:dyDescent="0.25">
      <c r="A24754" s="2">
        <v>540</v>
      </c>
      <c r="B24754">
        <v>27921</v>
      </c>
      <c r="C24754" s="3">
        <v>71418.614885999996</v>
      </c>
      <c r="D24754" s="2"/>
    </row>
    <row r="24755" spans="1:4" x14ac:dyDescent="0.25">
      <c r="A24755" s="2">
        <v>540</v>
      </c>
      <c r="B24755">
        <v>27922</v>
      </c>
      <c r="C24755" s="3">
        <v>9314.815165</v>
      </c>
      <c r="D24755" s="2"/>
    </row>
    <row r="24756" spans="1:4" x14ac:dyDescent="0.25">
      <c r="A24756" s="2">
        <v>540</v>
      </c>
      <c r="B24756">
        <v>27923</v>
      </c>
      <c r="C24756" s="3">
        <v>65243.611640000003</v>
      </c>
      <c r="D24756" s="2"/>
    </row>
    <row r="24757" spans="1:4" x14ac:dyDescent="0.25">
      <c r="A24757" s="2">
        <v>540</v>
      </c>
      <c r="B24757">
        <v>27924</v>
      </c>
      <c r="C24757" s="3">
        <v>74558.426804000002</v>
      </c>
      <c r="D24757" s="2"/>
    </row>
    <row r="24758" spans="1:4" x14ac:dyDescent="0.25">
      <c r="A24758" s="2">
        <v>540</v>
      </c>
      <c r="B24758">
        <v>27925</v>
      </c>
      <c r="C24758" s="3">
        <v>80462.316309999995</v>
      </c>
      <c r="D24758" s="2"/>
    </row>
    <row r="24759" spans="1:4" x14ac:dyDescent="0.25">
      <c r="A24759" s="2">
        <v>540</v>
      </c>
      <c r="B24759">
        <v>27926</v>
      </c>
      <c r="C24759" s="3">
        <v>4617.9443439999995</v>
      </c>
      <c r="D24759" s="2"/>
    </row>
    <row r="24760" spans="1:4" x14ac:dyDescent="0.25">
      <c r="A24760" s="2">
        <v>540</v>
      </c>
      <c r="B24760">
        <v>27927</v>
      </c>
      <c r="C24760" s="3">
        <v>8479.1638330000005</v>
      </c>
      <c r="D24760" s="2"/>
    </row>
    <row r="24761" spans="1:4" x14ac:dyDescent="0.25">
      <c r="A24761" s="2">
        <v>540</v>
      </c>
      <c r="B24761">
        <v>27928</v>
      </c>
      <c r="C24761" s="3">
        <v>71003.667881000001</v>
      </c>
      <c r="D24761" s="2"/>
    </row>
    <row r="24762" spans="1:4" x14ac:dyDescent="0.25">
      <c r="A24762" s="2">
        <v>540</v>
      </c>
      <c r="B24762">
        <v>27929</v>
      </c>
      <c r="C24762" s="3">
        <v>75844.371966000006</v>
      </c>
      <c r="D24762" s="2"/>
    </row>
    <row r="24763" spans="1:4" x14ac:dyDescent="0.25">
      <c r="A24763" s="2">
        <v>540</v>
      </c>
      <c r="B24763">
        <v>27930</v>
      </c>
      <c r="C24763" s="3">
        <v>79482.831714</v>
      </c>
      <c r="D24763" s="2"/>
    </row>
    <row r="24764" spans="1:4" x14ac:dyDescent="0.25">
      <c r="A24764" s="2">
        <v>540</v>
      </c>
      <c r="B24764">
        <v>27931</v>
      </c>
      <c r="C24764" s="3">
        <v>89514.598801</v>
      </c>
      <c r="D24764" s="2"/>
    </row>
    <row r="24765" spans="1:4" x14ac:dyDescent="0.25">
      <c r="A24765" s="2">
        <v>540</v>
      </c>
      <c r="B24765">
        <v>27932</v>
      </c>
      <c r="C24765" s="3">
        <v>5877.9350759999998</v>
      </c>
      <c r="D24765" s="2"/>
    </row>
    <row r="24766" spans="1:4" x14ac:dyDescent="0.25">
      <c r="A24766" s="2">
        <v>540</v>
      </c>
      <c r="B24766">
        <v>27933</v>
      </c>
      <c r="C24766" s="3">
        <v>83636.663725000006</v>
      </c>
      <c r="D24766" s="2"/>
    </row>
    <row r="24767" spans="1:4" x14ac:dyDescent="0.25">
      <c r="A24767" s="2">
        <v>540</v>
      </c>
      <c r="B24767">
        <v>27934</v>
      </c>
      <c r="C24767" s="3">
        <v>74500.371006000001</v>
      </c>
      <c r="D24767" s="2"/>
    </row>
    <row r="24768" spans="1:4" x14ac:dyDescent="0.25">
      <c r="A24768" s="2">
        <v>540</v>
      </c>
      <c r="B24768">
        <v>27935</v>
      </c>
      <c r="C24768" s="3">
        <v>7538.2410190000001</v>
      </c>
      <c r="D24768" s="2"/>
    </row>
    <row r="24769" spans="1:4" x14ac:dyDescent="0.25">
      <c r="A24769" s="2">
        <v>540</v>
      </c>
      <c r="B24769">
        <v>27936</v>
      </c>
      <c r="C24769" s="3">
        <v>90955.707821999997</v>
      </c>
      <c r="D24769" s="2"/>
    </row>
    <row r="24770" spans="1:4" x14ac:dyDescent="0.25">
      <c r="A24770" s="2">
        <v>540</v>
      </c>
      <c r="B24770">
        <v>27937</v>
      </c>
      <c r="C24770" s="3">
        <v>82038.612026000003</v>
      </c>
      <c r="D24770" s="2"/>
    </row>
    <row r="24771" spans="1:4" x14ac:dyDescent="0.25">
      <c r="A24771" s="2">
        <v>540</v>
      </c>
      <c r="B24771">
        <v>27938</v>
      </c>
      <c r="C24771" s="3">
        <v>5592.2938000000004</v>
      </c>
      <c r="D24771" s="2"/>
    </row>
    <row r="24772" spans="1:4" x14ac:dyDescent="0.25">
      <c r="A24772" s="2">
        <v>540</v>
      </c>
      <c r="B24772">
        <v>27939</v>
      </c>
      <c r="C24772" s="3">
        <v>9333.0653629999997</v>
      </c>
      <c r="D24772" s="2"/>
    </row>
    <row r="24773" spans="1:4" x14ac:dyDescent="0.25">
      <c r="A24773" s="2">
        <v>540</v>
      </c>
      <c r="B24773">
        <v>27940</v>
      </c>
      <c r="C24773" s="3">
        <v>77485.838438000006</v>
      </c>
      <c r="D24773" s="2"/>
    </row>
    <row r="24774" spans="1:4" x14ac:dyDescent="0.25">
      <c r="A24774" s="2">
        <v>540</v>
      </c>
      <c r="B24774">
        <v>27941</v>
      </c>
      <c r="C24774" s="3">
        <v>85363.414021999997</v>
      </c>
      <c r="D24774" s="2"/>
    </row>
    <row r="24775" spans="1:4" x14ac:dyDescent="0.25">
      <c r="A24775" s="2">
        <v>540</v>
      </c>
      <c r="B24775">
        <v>27942</v>
      </c>
      <c r="C24775" s="3">
        <v>86818.903800999993</v>
      </c>
      <c r="D24775" s="2"/>
    </row>
    <row r="24776" spans="1:4" x14ac:dyDescent="0.25">
      <c r="A24776" s="2">
        <v>540</v>
      </c>
      <c r="B24776">
        <v>27943</v>
      </c>
      <c r="C24776" s="3">
        <v>94120.884026999993</v>
      </c>
      <c r="D24776" s="2"/>
    </row>
    <row r="24777" spans="1:4" x14ac:dyDescent="0.25">
      <c r="A24777" s="2">
        <v>540</v>
      </c>
      <c r="B24777">
        <v>27944</v>
      </c>
      <c r="C24777" s="3">
        <v>4080.368414</v>
      </c>
      <c r="D24777" s="2"/>
    </row>
    <row r="24778" spans="1:4" x14ac:dyDescent="0.25">
      <c r="A24778" s="2">
        <v>540</v>
      </c>
      <c r="B24778">
        <v>27945</v>
      </c>
      <c r="C24778" s="3">
        <v>83303.467522000006</v>
      </c>
      <c r="D24778" s="2"/>
    </row>
    <row r="24779" spans="1:4" x14ac:dyDescent="0.25">
      <c r="A24779" s="2">
        <v>540</v>
      </c>
      <c r="B24779">
        <v>27946</v>
      </c>
      <c r="C24779" s="3">
        <v>90040.515612000003</v>
      </c>
      <c r="D24779" s="2"/>
    </row>
    <row r="24780" spans="1:4" x14ac:dyDescent="0.25">
      <c r="A24780" s="2">
        <v>540</v>
      </c>
      <c r="B24780">
        <v>27947</v>
      </c>
      <c r="C24780" s="3">
        <v>15560.424579</v>
      </c>
      <c r="D24780" s="2"/>
    </row>
    <row r="24781" spans="1:4" x14ac:dyDescent="0.25">
      <c r="A24781" s="2">
        <v>540</v>
      </c>
      <c r="B24781">
        <v>27948</v>
      </c>
      <c r="C24781" s="3">
        <v>73247.328754000002</v>
      </c>
      <c r="D24781" s="2"/>
    </row>
    <row r="24782" spans="1:4" x14ac:dyDescent="0.25">
      <c r="A24782" s="2">
        <v>540</v>
      </c>
      <c r="B24782">
        <v>27949</v>
      </c>
      <c r="C24782" s="3">
        <v>16793.186859000001</v>
      </c>
      <c r="D24782" s="2"/>
    </row>
    <row r="24783" spans="1:4" x14ac:dyDescent="0.25">
      <c r="A24783" s="2">
        <v>540</v>
      </c>
      <c r="B24783">
        <v>27950</v>
      </c>
      <c r="C24783" s="3">
        <v>20101.194576999998</v>
      </c>
      <c r="D24783" s="2"/>
    </row>
    <row r="24784" spans="1:4" x14ac:dyDescent="0.25">
      <c r="A24784" s="2">
        <v>540</v>
      </c>
      <c r="B24784">
        <v>27951</v>
      </c>
      <c r="C24784" s="3">
        <v>67743.042942</v>
      </c>
      <c r="D24784" s="2"/>
    </row>
    <row r="24785" spans="1:4" x14ac:dyDescent="0.25">
      <c r="A24785" s="2">
        <v>540</v>
      </c>
      <c r="B24785">
        <v>27952</v>
      </c>
      <c r="C24785" s="3">
        <v>83303.467522000006</v>
      </c>
      <c r="D24785" s="2"/>
    </row>
    <row r="24786" spans="1:4" x14ac:dyDescent="0.25">
      <c r="A24786" s="2">
        <v>540</v>
      </c>
      <c r="B24786">
        <v>27953</v>
      </c>
      <c r="C24786" s="3">
        <v>10111.896086999999</v>
      </c>
      <c r="D24786" s="2"/>
    </row>
    <row r="24787" spans="1:4" x14ac:dyDescent="0.25">
      <c r="A24787" s="2">
        <v>540</v>
      </c>
      <c r="B24787">
        <v>27954</v>
      </c>
      <c r="C24787" s="3">
        <v>7536.9673510000002</v>
      </c>
      <c r="D24787" s="2"/>
    </row>
    <row r="24788" spans="1:4" x14ac:dyDescent="0.25">
      <c r="A24788" s="2">
        <v>540</v>
      </c>
      <c r="B24788">
        <v>27955</v>
      </c>
      <c r="C24788" s="3">
        <v>2574.9287370000002</v>
      </c>
      <c r="D24788" s="2"/>
    </row>
    <row r="24789" spans="1:4" x14ac:dyDescent="0.25">
      <c r="A24789" s="2">
        <v>540</v>
      </c>
      <c r="B24789">
        <v>27956</v>
      </c>
      <c r="C24789" s="3">
        <v>41239.250301</v>
      </c>
      <c r="D24789" s="2"/>
    </row>
    <row r="24790" spans="1:4" x14ac:dyDescent="0.25">
      <c r="A24790" s="2">
        <v>540</v>
      </c>
      <c r="B24790">
        <v>27957</v>
      </c>
      <c r="C24790" s="3">
        <v>49369.55672</v>
      </c>
      <c r="D24790" s="2"/>
    </row>
    <row r="24791" spans="1:4" x14ac:dyDescent="0.25">
      <c r="A24791" s="2">
        <v>540</v>
      </c>
      <c r="B24791">
        <v>27958</v>
      </c>
      <c r="C24791" s="3">
        <v>8130.3064169999998</v>
      </c>
      <c r="D24791" s="2"/>
    </row>
    <row r="24792" spans="1:4" x14ac:dyDescent="0.25">
      <c r="A24792" s="2">
        <v>540</v>
      </c>
      <c r="B24792">
        <v>27959</v>
      </c>
      <c r="C24792" s="3">
        <v>53857.895134999999</v>
      </c>
      <c r="D24792" s="2"/>
    </row>
    <row r="24793" spans="1:4" x14ac:dyDescent="0.25">
      <c r="A24793" s="2">
        <v>540</v>
      </c>
      <c r="B24793">
        <v>27960</v>
      </c>
      <c r="C24793" s="3">
        <v>9249.3280209999994</v>
      </c>
      <c r="D24793" s="2"/>
    </row>
    <row r="24794" spans="1:4" x14ac:dyDescent="0.25">
      <c r="A24794" s="2">
        <v>540</v>
      </c>
      <c r="B24794">
        <v>27961</v>
      </c>
      <c r="C24794" s="3">
        <v>9714.4866139999995</v>
      </c>
      <c r="D24794" s="2"/>
    </row>
    <row r="24795" spans="1:4" x14ac:dyDescent="0.25">
      <c r="A24795" s="2">
        <v>540</v>
      </c>
      <c r="B24795">
        <v>27962</v>
      </c>
      <c r="C24795" s="3">
        <v>39828.013212999998</v>
      </c>
      <c r="D24795" s="2"/>
    </row>
    <row r="24796" spans="1:4" x14ac:dyDescent="0.25">
      <c r="A24796" s="2">
        <v>540</v>
      </c>
      <c r="B24796">
        <v>27963</v>
      </c>
      <c r="C24796" s="3">
        <v>58663.886011000002</v>
      </c>
      <c r="D24796" s="2"/>
    </row>
    <row r="24797" spans="1:4" x14ac:dyDescent="0.25">
      <c r="A24797" s="2">
        <v>540</v>
      </c>
      <c r="B24797">
        <v>27964</v>
      </c>
      <c r="C24797" s="3">
        <v>49542.499828</v>
      </c>
      <c r="D24797" s="2"/>
    </row>
    <row r="24798" spans="1:4" x14ac:dyDescent="0.25">
      <c r="A24798" s="2">
        <v>540</v>
      </c>
      <c r="B24798">
        <v>27965</v>
      </c>
      <c r="C24798" s="3">
        <v>13498.866013000001</v>
      </c>
      <c r="D24798" s="2"/>
    </row>
    <row r="24799" spans="1:4" x14ac:dyDescent="0.25">
      <c r="A24799" s="2">
        <v>540</v>
      </c>
      <c r="B24799">
        <v>27966</v>
      </c>
      <c r="C24799" s="3">
        <v>5850.1629229999999</v>
      </c>
      <c r="D24799" s="2"/>
    </row>
    <row r="24800" spans="1:4" x14ac:dyDescent="0.25">
      <c r="A24800" s="2">
        <v>540</v>
      </c>
      <c r="B24800">
        <v>27967</v>
      </c>
      <c r="C24800" s="3">
        <v>18774.545976000001</v>
      </c>
      <c r="D24800" s="2"/>
    </row>
    <row r="24801" spans="1:4" x14ac:dyDescent="0.25">
      <c r="A24801" s="2">
        <v>540</v>
      </c>
      <c r="B24801">
        <v>27970</v>
      </c>
      <c r="C24801" s="3">
        <v>27163.469166999999</v>
      </c>
      <c r="D24801" s="2"/>
    </row>
    <row r="24802" spans="1:4" x14ac:dyDescent="0.25">
      <c r="A24802" s="2">
        <v>540</v>
      </c>
      <c r="B24802">
        <v>27971</v>
      </c>
      <c r="C24802" s="3">
        <v>4129.1536569999998</v>
      </c>
      <c r="D24802" s="2"/>
    </row>
    <row r="24803" spans="1:4" x14ac:dyDescent="0.25">
      <c r="A24803" s="2">
        <v>540</v>
      </c>
      <c r="B24803">
        <v>27972</v>
      </c>
      <c r="C24803" s="3">
        <v>38291.444360000001</v>
      </c>
      <c r="D24803" s="2"/>
    </row>
    <row r="24804" spans="1:4" x14ac:dyDescent="0.25">
      <c r="A24804" s="2">
        <v>540</v>
      </c>
      <c r="B24804">
        <v>27973</v>
      </c>
      <c r="C24804" s="3">
        <v>8728.2781460000006</v>
      </c>
      <c r="D24804" s="2"/>
    </row>
    <row r="24805" spans="1:4" x14ac:dyDescent="0.25">
      <c r="A24805" s="2">
        <v>540</v>
      </c>
      <c r="B24805">
        <v>27974</v>
      </c>
      <c r="C24805" s="3">
        <v>31654.321237</v>
      </c>
      <c r="D24805" s="2"/>
    </row>
    <row r="24806" spans="1:4" x14ac:dyDescent="0.25">
      <c r="A24806" s="2">
        <v>540</v>
      </c>
      <c r="B24806">
        <v>27975</v>
      </c>
      <c r="C24806" s="3">
        <v>16146.778112</v>
      </c>
      <c r="D24806" s="2"/>
    </row>
    <row r="24807" spans="1:4" x14ac:dyDescent="0.25">
      <c r="A24807" s="2">
        <v>540</v>
      </c>
      <c r="B24807">
        <v>27976</v>
      </c>
      <c r="C24807" s="3">
        <v>40077.017226999997</v>
      </c>
      <c r="D24807" s="2"/>
    </row>
    <row r="24808" spans="1:4" x14ac:dyDescent="0.25">
      <c r="A24808" s="2">
        <v>540</v>
      </c>
      <c r="B24808">
        <v>27977</v>
      </c>
      <c r="C24808" s="3">
        <v>18435.191020999999</v>
      </c>
      <c r="D24808" s="2"/>
    </row>
    <row r="24809" spans="1:4" x14ac:dyDescent="0.25">
      <c r="A24809" s="2">
        <v>540</v>
      </c>
      <c r="B24809">
        <v>27978</v>
      </c>
      <c r="C24809" s="3">
        <v>30606.074087000001</v>
      </c>
      <c r="D24809" s="2"/>
    </row>
    <row r="24810" spans="1:4" x14ac:dyDescent="0.25">
      <c r="A24810" s="2">
        <v>540</v>
      </c>
      <c r="B24810">
        <v>27979</v>
      </c>
      <c r="C24810" s="3">
        <v>29563.166214000001</v>
      </c>
      <c r="D24810" s="2"/>
    </row>
    <row r="24811" spans="1:4" x14ac:dyDescent="0.25">
      <c r="A24811" s="2">
        <v>540</v>
      </c>
      <c r="B24811">
        <v>27980</v>
      </c>
      <c r="C24811" s="3">
        <v>66839.667142000006</v>
      </c>
      <c r="D24811" s="2"/>
    </row>
    <row r="24812" spans="1:4" x14ac:dyDescent="0.25">
      <c r="A24812" s="2">
        <v>540</v>
      </c>
      <c r="B24812">
        <v>27981</v>
      </c>
      <c r="C24812" s="3">
        <v>71373.628563999999</v>
      </c>
      <c r="D24812" s="2"/>
    </row>
    <row r="24813" spans="1:4" x14ac:dyDescent="0.25">
      <c r="A24813" s="2">
        <v>540</v>
      </c>
      <c r="B24813">
        <v>27982</v>
      </c>
      <c r="C24813" s="3">
        <v>4533.9614220000003</v>
      </c>
      <c r="D24813" s="2"/>
    </row>
    <row r="24814" spans="1:4" x14ac:dyDescent="0.25">
      <c r="A24814" s="2">
        <v>540</v>
      </c>
      <c r="B24814">
        <v>27983</v>
      </c>
      <c r="C24814" s="3">
        <v>15134.056116666001</v>
      </c>
      <c r="D24814" s="2"/>
    </row>
    <row r="24815" spans="1:4" x14ac:dyDescent="0.25">
      <c r="A24815" s="2">
        <v>540</v>
      </c>
      <c r="B24815">
        <v>27984</v>
      </c>
      <c r="C24815" s="3">
        <v>6502.4606329999997</v>
      </c>
      <c r="D24815" s="2"/>
    </row>
    <row r="24816" spans="1:4" x14ac:dyDescent="0.25">
      <c r="A24816" s="2">
        <v>540</v>
      </c>
      <c r="B24816">
        <v>27985</v>
      </c>
      <c r="C24816" s="3">
        <v>63959.913211999999</v>
      </c>
      <c r="D24816" s="2"/>
    </row>
    <row r="24817" spans="1:4" x14ac:dyDescent="0.25">
      <c r="A24817" s="2">
        <v>540</v>
      </c>
      <c r="B24817">
        <v>27986</v>
      </c>
      <c r="C24817" s="3">
        <v>9358.9333279999992</v>
      </c>
      <c r="D24817" s="2"/>
    </row>
    <row r="24818" spans="1:4" x14ac:dyDescent="0.25">
      <c r="A24818" s="2">
        <v>540</v>
      </c>
      <c r="B24818">
        <v>27987</v>
      </c>
      <c r="C24818" s="3">
        <v>73318.846539999999</v>
      </c>
      <c r="D24818" s="2"/>
    </row>
    <row r="24819" spans="1:4" x14ac:dyDescent="0.25">
      <c r="A24819" s="2">
        <v>540</v>
      </c>
      <c r="B24819">
        <v>27988</v>
      </c>
      <c r="C24819" s="3">
        <v>67570.163734000002</v>
      </c>
      <c r="D24819" s="2"/>
    </row>
    <row r="24820" spans="1:4" x14ac:dyDescent="0.25">
      <c r="A24820" s="2">
        <v>540</v>
      </c>
      <c r="B24820">
        <v>27989</v>
      </c>
      <c r="C24820" s="3">
        <v>62899.863969999999</v>
      </c>
      <c r="D24820" s="2"/>
    </row>
    <row r="24821" spans="1:4" x14ac:dyDescent="0.25">
      <c r="A24821" s="2">
        <v>540</v>
      </c>
      <c r="B24821">
        <v>27990</v>
      </c>
      <c r="C24821" s="3">
        <v>5455.5020690000001</v>
      </c>
      <c r="D24821" s="2"/>
    </row>
    <row r="24822" spans="1:4" x14ac:dyDescent="0.25">
      <c r="A24822" s="2">
        <v>540</v>
      </c>
      <c r="B24822">
        <v>27991</v>
      </c>
      <c r="C24822" s="3">
        <v>6739.8750550000004</v>
      </c>
      <c r="D24822" s="2"/>
    </row>
    <row r="24823" spans="1:4" x14ac:dyDescent="0.25">
      <c r="A24823" s="2">
        <v>540</v>
      </c>
      <c r="B24823">
        <v>27992</v>
      </c>
      <c r="C24823" s="3">
        <v>6739.8750550000004</v>
      </c>
      <c r="D24823" s="2"/>
    </row>
    <row r="24824" spans="1:4" x14ac:dyDescent="0.25">
      <c r="A24824" s="2">
        <v>540</v>
      </c>
      <c r="B24824">
        <v>27993</v>
      </c>
      <c r="C24824" s="3">
        <v>57444.361901999997</v>
      </c>
      <c r="D24824" s="2"/>
    </row>
    <row r="24825" spans="1:4" x14ac:dyDescent="0.25">
      <c r="A24825" s="2">
        <v>540</v>
      </c>
      <c r="B24825">
        <v>27995</v>
      </c>
      <c r="C24825" s="3">
        <v>11672.232050000001</v>
      </c>
      <c r="D24825" s="2"/>
    </row>
    <row r="24826" spans="1:4" x14ac:dyDescent="0.25">
      <c r="A24826" s="2">
        <v>540</v>
      </c>
      <c r="B24826">
        <v>27996</v>
      </c>
      <c r="C24826" s="3">
        <v>11672.232050000001</v>
      </c>
      <c r="D24826" s="2"/>
    </row>
    <row r="24827" spans="1:4" x14ac:dyDescent="0.25">
      <c r="A24827" s="2">
        <v>540</v>
      </c>
      <c r="B24827">
        <v>27997</v>
      </c>
      <c r="C24827" s="3">
        <v>2628.3804230000001</v>
      </c>
      <c r="D24827" s="2"/>
    </row>
    <row r="24828" spans="1:4" x14ac:dyDescent="0.25">
      <c r="A24828" s="2">
        <v>540</v>
      </c>
      <c r="B24828">
        <v>27998</v>
      </c>
      <c r="C24828" s="3">
        <v>74310.038790000006</v>
      </c>
      <c r="D24828" s="2"/>
    </row>
    <row r="24829" spans="1:4" x14ac:dyDescent="0.25">
      <c r="A24829" s="2">
        <v>540</v>
      </c>
      <c r="B24829">
        <v>27999</v>
      </c>
      <c r="C24829" s="3">
        <v>3000.5650019999998</v>
      </c>
      <c r="D24829" s="2"/>
    </row>
    <row r="24830" spans="1:4" x14ac:dyDescent="0.25">
      <c r="A24830" s="2">
        <v>540</v>
      </c>
      <c r="B24830">
        <v>28000</v>
      </c>
      <c r="C24830" s="3">
        <v>71309.473786999995</v>
      </c>
      <c r="D24830" s="2"/>
    </row>
    <row r="24831" spans="1:4" x14ac:dyDescent="0.25">
      <c r="A24831" s="2">
        <v>540</v>
      </c>
      <c r="B24831">
        <v>28001</v>
      </c>
      <c r="C24831" s="3">
        <v>3000.5650019999998</v>
      </c>
      <c r="D24831" s="2"/>
    </row>
    <row r="24832" spans="1:4" x14ac:dyDescent="0.25">
      <c r="A24832" s="2">
        <v>540</v>
      </c>
      <c r="B24832">
        <v>28002</v>
      </c>
      <c r="C24832" s="3">
        <v>69116.593951999996</v>
      </c>
      <c r="D24832" s="2"/>
    </row>
    <row r="24833" spans="1:4" x14ac:dyDescent="0.25">
      <c r="A24833" s="2">
        <v>540</v>
      </c>
      <c r="B24833">
        <v>28003</v>
      </c>
      <c r="C24833" s="3">
        <v>4820.1475979999996</v>
      </c>
      <c r="D24833" s="2"/>
    </row>
    <row r="24834" spans="1:4" x14ac:dyDescent="0.25">
      <c r="A24834" s="2">
        <v>540</v>
      </c>
      <c r="B24834">
        <v>28004</v>
      </c>
      <c r="C24834" s="3">
        <v>4820.1475979999996</v>
      </c>
      <c r="D24834" s="2"/>
    </row>
    <row r="24835" spans="1:4" x14ac:dyDescent="0.25">
      <c r="A24835" s="2">
        <v>540</v>
      </c>
      <c r="B24835">
        <v>28005</v>
      </c>
      <c r="C24835" s="3">
        <v>6984.7029920000004</v>
      </c>
      <c r="D24835" s="2"/>
    </row>
    <row r="24836" spans="1:4" x14ac:dyDescent="0.25">
      <c r="A24836" s="2">
        <v>540</v>
      </c>
      <c r="B24836">
        <v>28006</v>
      </c>
      <c r="C24836" s="3">
        <v>7997.7096469999997</v>
      </c>
      <c r="D24836" s="2"/>
    </row>
    <row r="24837" spans="1:4" x14ac:dyDescent="0.25">
      <c r="A24837" s="2">
        <v>540</v>
      </c>
      <c r="B24837">
        <v>28007</v>
      </c>
      <c r="C24837" s="3">
        <v>66489.326188000006</v>
      </c>
      <c r="D24837" s="2"/>
    </row>
    <row r="24838" spans="1:4" x14ac:dyDescent="0.25">
      <c r="A24838" s="2">
        <v>540</v>
      </c>
      <c r="B24838">
        <v>28008</v>
      </c>
      <c r="C24838" s="3">
        <v>14508.577125</v>
      </c>
      <c r="D24838" s="2"/>
    </row>
    <row r="24839" spans="1:4" x14ac:dyDescent="0.25">
      <c r="A24839" s="2">
        <v>540</v>
      </c>
      <c r="B24839">
        <v>28009</v>
      </c>
      <c r="C24839" s="3">
        <v>5951.3134399999999</v>
      </c>
      <c r="D24839" s="2"/>
    </row>
    <row r="24840" spans="1:4" x14ac:dyDescent="0.25">
      <c r="A24840" s="2">
        <v>540</v>
      </c>
      <c r="B24840">
        <v>28011</v>
      </c>
      <c r="C24840" s="3">
        <v>73474.029179999998</v>
      </c>
      <c r="D24840" s="2"/>
    </row>
    <row r="24841" spans="1:4" x14ac:dyDescent="0.25">
      <c r="A24841" s="2">
        <v>540</v>
      </c>
      <c r="B24841">
        <v>28012</v>
      </c>
      <c r="C24841" s="3">
        <v>71162.990158000001</v>
      </c>
      <c r="D24841" s="2"/>
    </row>
    <row r="24842" spans="1:4" x14ac:dyDescent="0.25">
      <c r="A24842" s="2">
        <v>540</v>
      </c>
      <c r="B24842">
        <v>28013</v>
      </c>
      <c r="C24842" s="3">
        <v>71162.990158000001</v>
      </c>
      <c r="D24842" s="2"/>
    </row>
    <row r="24843" spans="1:4" x14ac:dyDescent="0.25">
      <c r="A24843" s="2">
        <v>540</v>
      </c>
      <c r="B24843">
        <v>28016</v>
      </c>
      <c r="C24843" s="3">
        <v>58914.463261999997</v>
      </c>
      <c r="D24843" s="2"/>
    </row>
    <row r="24844" spans="1:4" x14ac:dyDescent="0.25">
      <c r="A24844" s="2">
        <v>540</v>
      </c>
      <c r="B24844">
        <v>28017</v>
      </c>
      <c r="C24844" s="3">
        <v>7168.8309010000003</v>
      </c>
      <c r="D24844" s="2"/>
    </row>
    <row r="24845" spans="1:4" x14ac:dyDescent="0.25">
      <c r="A24845" s="2">
        <v>540</v>
      </c>
      <c r="B24845">
        <v>28018</v>
      </c>
      <c r="C24845" s="3">
        <v>3781.5811509999999</v>
      </c>
      <c r="D24845" s="2"/>
    </row>
    <row r="24846" spans="1:4" x14ac:dyDescent="0.25">
      <c r="A24846" s="2">
        <v>540</v>
      </c>
      <c r="B24846">
        <v>28019</v>
      </c>
      <c r="C24846" s="3">
        <v>4164.5708249999998</v>
      </c>
      <c r="D24846" s="2"/>
    </row>
    <row r="24847" spans="1:4" x14ac:dyDescent="0.25">
      <c r="A24847" s="2">
        <v>540</v>
      </c>
      <c r="B24847">
        <v>28020</v>
      </c>
      <c r="C24847" s="3">
        <v>924.86322700000005</v>
      </c>
      <c r="D24847" s="2"/>
    </row>
    <row r="24848" spans="1:4" x14ac:dyDescent="0.25">
      <c r="A24848" s="2">
        <v>540</v>
      </c>
      <c r="B24848">
        <v>28021</v>
      </c>
      <c r="C24848" s="3">
        <v>5106.2000250000001</v>
      </c>
      <c r="D24848" s="2"/>
    </row>
    <row r="24849" spans="1:4" x14ac:dyDescent="0.25">
      <c r="A24849" s="2">
        <v>540</v>
      </c>
      <c r="B24849">
        <v>28022</v>
      </c>
      <c r="C24849" s="3">
        <v>3652.7932340000002</v>
      </c>
      <c r="D24849" s="2"/>
    </row>
    <row r="24850" spans="1:4" x14ac:dyDescent="0.25">
      <c r="A24850" s="2">
        <v>540</v>
      </c>
      <c r="B24850">
        <v>28023</v>
      </c>
      <c r="C24850" s="3">
        <v>9797.4082390000003</v>
      </c>
      <c r="D24850" s="2"/>
    </row>
    <row r="24851" spans="1:4" x14ac:dyDescent="0.25">
      <c r="A24851" s="2">
        <v>540</v>
      </c>
      <c r="B24851">
        <v>28024</v>
      </c>
      <c r="C24851" s="3">
        <v>9797.4082390000003</v>
      </c>
      <c r="D24851" s="2"/>
    </row>
    <row r="24852" spans="1:4" x14ac:dyDescent="0.25">
      <c r="A24852" s="2">
        <v>540</v>
      </c>
      <c r="B24852">
        <v>28025</v>
      </c>
      <c r="C24852" s="3">
        <v>3484.1158190000001</v>
      </c>
      <c r="D24852" s="2"/>
    </row>
    <row r="24853" spans="1:4" x14ac:dyDescent="0.25">
      <c r="A24853" s="2">
        <v>540</v>
      </c>
      <c r="B24853">
        <v>28026</v>
      </c>
      <c r="C24853" s="3">
        <v>3484.1158190000001</v>
      </c>
      <c r="D24853" s="2"/>
    </row>
    <row r="24854" spans="1:4" x14ac:dyDescent="0.25">
      <c r="A24854" s="2">
        <v>540</v>
      </c>
      <c r="B24854">
        <v>28027</v>
      </c>
      <c r="C24854" s="3">
        <v>5304.3876950000003</v>
      </c>
      <c r="D24854" s="2"/>
    </row>
    <row r="24855" spans="1:4" x14ac:dyDescent="0.25">
      <c r="A24855" s="2">
        <v>540</v>
      </c>
      <c r="B24855">
        <v>28028</v>
      </c>
      <c r="C24855" s="3">
        <v>5675.9107800000002</v>
      </c>
      <c r="D24855" s="2"/>
    </row>
    <row r="24856" spans="1:4" x14ac:dyDescent="0.25">
      <c r="A24856" s="2">
        <v>540</v>
      </c>
      <c r="B24856">
        <v>28029</v>
      </c>
      <c r="C24856" s="3">
        <v>13023.299869</v>
      </c>
      <c r="D24856" s="2"/>
    </row>
    <row r="24857" spans="1:4" x14ac:dyDescent="0.25">
      <c r="A24857" s="2">
        <v>540</v>
      </c>
      <c r="B24857">
        <v>28030</v>
      </c>
      <c r="C24857" s="3">
        <v>5914.0196669999996</v>
      </c>
      <c r="D24857" s="2"/>
    </row>
    <row r="24858" spans="1:4" x14ac:dyDescent="0.25">
      <c r="A24858" s="2">
        <v>540</v>
      </c>
      <c r="B24858">
        <v>28031</v>
      </c>
      <c r="C24858" s="3">
        <v>4896.0413189999999</v>
      </c>
      <c r="D24858" s="2"/>
    </row>
    <row r="24859" spans="1:4" x14ac:dyDescent="0.25">
      <c r="A24859" s="2">
        <v>540</v>
      </c>
      <c r="B24859">
        <v>28032</v>
      </c>
      <c r="C24859" s="3">
        <v>11771.662925000001</v>
      </c>
      <c r="D24859" s="2"/>
    </row>
    <row r="24860" spans="1:4" x14ac:dyDescent="0.25">
      <c r="A24860" s="2">
        <v>540</v>
      </c>
      <c r="B24860">
        <v>28033</v>
      </c>
      <c r="C24860" s="3">
        <v>16842.569007999999</v>
      </c>
      <c r="D24860" s="2"/>
    </row>
    <row r="24861" spans="1:4" x14ac:dyDescent="0.25">
      <c r="A24861" s="2">
        <v>540</v>
      </c>
      <c r="B24861">
        <v>28034</v>
      </c>
      <c r="C24861" s="3">
        <v>5168.1061239999999</v>
      </c>
      <c r="D24861" s="2"/>
    </row>
    <row r="24862" spans="1:4" x14ac:dyDescent="0.25">
      <c r="A24862" s="2">
        <v>540</v>
      </c>
      <c r="B24862">
        <v>28035</v>
      </c>
      <c r="C24862" s="3">
        <v>17515.645438</v>
      </c>
      <c r="D24862" s="2"/>
    </row>
    <row r="24863" spans="1:4" x14ac:dyDescent="0.25">
      <c r="A24863" s="2">
        <v>540</v>
      </c>
      <c r="B24863">
        <v>28036</v>
      </c>
      <c r="C24863" s="3">
        <v>1332.064165</v>
      </c>
      <c r="D24863" s="2"/>
    </row>
    <row r="24864" spans="1:4" x14ac:dyDescent="0.25">
      <c r="A24864" s="2">
        <v>540</v>
      </c>
      <c r="B24864">
        <v>28037</v>
      </c>
      <c r="C24864" s="3">
        <v>17515.645438</v>
      </c>
      <c r="D24864" s="2"/>
    </row>
    <row r="24865" spans="1:4" x14ac:dyDescent="0.25">
      <c r="A24865" s="2">
        <v>540</v>
      </c>
      <c r="B24865">
        <v>28038</v>
      </c>
      <c r="C24865" s="3">
        <v>12234.594295999999</v>
      </c>
      <c r="D24865" s="2"/>
    </row>
    <row r="24866" spans="1:4" x14ac:dyDescent="0.25">
      <c r="A24866" s="2">
        <v>540</v>
      </c>
      <c r="B24866">
        <v>28039</v>
      </c>
      <c r="C24866" s="3">
        <v>12234.594295999999</v>
      </c>
      <c r="D24866" s="2"/>
    </row>
    <row r="24867" spans="1:4" x14ac:dyDescent="0.25">
      <c r="A24867" s="2">
        <v>540</v>
      </c>
      <c r="B24867">
        <v>28040</v>
      </c>
      <c r="C24867" s="3">
        <v>4508.3959150000001</v>
      </c>
      <c r="D24867" s="2"/>
    </row>
    <row r="24868" spans="1:4" x14ac:dyDescent="0.25">
      <c r="A24868" s="2">
        <v>540</v>
      </c>
      <c r="B24868">
        <v>28041</v>
      </c>
      <c r="C24868" s="3">
        <v>4508.3959150000001</v>
      </c>
      <c r="D24868" s="2"/>
    </row>
    <row r="24869" spans="1:4" x14ac:dyDescent="0.25">
      <c r="A24869" s="2">
        <v>540</v>
      </c>
      <c r="B24869">
        <v>28042</v>
      </c>
      <c r="C24869" s="3">
        <v>12407.038903000001</v>
      </c>
      <c r="D24869" s="2"/>
    </row>
    <row r="24870" spans="1:4" x14ac:dyDescent="0.25">
      <c r="A24870" s="2">
        <v>540</v>
      </c>
      <c r="B24870">
        <v>28044</v>
      </c>
      <c r="C24870" s="3">
        <v>7276.4308039999996</v>
      </c>
      <c r="D24870" s="2"/>
    </row>
    <row r="24871" spans="1:4" x14ac:dyDescent="0.25">
      <c r="A24871" s="2">
        <v>540</v>
      </c>
      <c r="B24871">
        <v>28045</v>
      </c>
      <c r="C24871" s="3">
        <v>7550.219094</v>
      </c>
      <c r="D24871" s="2"/>
    </row>
    <row r="24872" spans="1:4" x14ac:dyDescent="0.25">
      <c r="A24872" s="2">
        <v>540</v>
      </c>
      <c r="B24872">
        <v>28046</v>
      </c>
      <c r="C24872" s="3">
        <v>2211.989986</v>
      </c>
      <c r="D24872" s="2"/>
    </row>
    <row r="24873" spans="1:4" x14ac:dyDescent="0.25">
      <c r="A24873" s="2">
        <v>540</v>
      </c>
      <c r="B24873">
        <v>28047</v>
      </c>
      <c r="C24873" s="3">
        <v>15593.977019</v>
      </c>
      <c r="D24873" s="2"/>
    </row>
    <row r="24874" spans="1:4" x14ac:dyDescent="0.25">
      <c r="A24874" s="2">
        <v>540</v>
      </c>
      <c r="B24874">
        <v>28048</v>
      </c>
      <c r="C24874" s="3">
        <v>7550.219094</v>
      </c>
      <c r="D24874" s="2"/>
    </row>
    <row r="24875" spans="1:4" x14ac:dyDescent="0.25">
      <c r="A24875" s="2">
        <v>540</v>
      </c>
      <c r="B24875">
        <v>28049</v>
      </c>
      <c r="C24875" s="3">
        <v>9762.2090810000009</v>
      </c>
      <c r="D24875" s="2"/>
    </row>
    <row r="24876" spans="1:4" x14ac:dyDescent="0.25">
      <c r="A24876" s="2">
        <v>540</v>
      </c>
      <c r="B24876">
        <v>28050</v>
      </c>
      <c r="C24876" s="3">
        <v>4329.2414550000003</v>
      </c>
      <c r="D24876" s="2"/>
    </row>
    <row r="24877" spans="1:4" x14ac:dyDescent="0.25">
      <c r="A24877" s="2">
        <v>540</v>
      </c>
      <c r="B24877">
        <v>28051</v>
      </c>
      <c r="C24877" s="3">
        <v>4384.6888900000004</v>
      </c>
      <c r="D24877" s="2"/>
    </row>
    <row r="24878" spans="1:4" x14ac:dyDescent="0.25">
      <c r="A24878" s="2">
        <v>540</v>
      </c>
      <c r="B24878">
        <v>28052</v>
      </c>
      <c r="C24878" s="3">
        <v>5489.7695190000004</v>
      </c>
      <c r="D24878" s="2"/>
    </row>
    <row r="24879" spans="1:4" x14ac:dyDescent="0.25">
      <c r="A24879" s="2">
        <v>540</v>
      </c>
      <c r="B24879">
        <v>28053</v>
      </c>
      <c r="C24879" s="3">
        <v>6239.0962939999999</v>
      </c>
      <c r="D24879" s="2"/>
    </row>
    <row r="24880" spans="1:4" x14ac:dyDescent="0.25">
      <c r="A24880" s="2">
        <v>540</v>
      </c>
      <c r="B24880">
        <v>28054</v>
      </c>
      <c r="C24880" s="3">
        <v>4188.7574500000001</v>
      </c>
      <c r="D24880" s="2"/>
    </row>
    <row r="24881" spans="1:4" x14ac:dyDescent="0.25">
      <c r="A24881" s="2">
        <v>540</v>
      </c>
      <c r="B24881">
        <v>28055</v>
      </c>
      <c r="C24881" s="3">
        <v>6499.8505789999999</v>
      </c>
      <c r="D24881" s="2"/>
    </row>
    <row r="24882" spans="1:4" x14ac:dyDescent="0.25">
      <c r="A24882" s="2">
        <v>540</v>
      </c>
      <c r="B24882">
        <v>28057</v>
      </c>
      <c r="C24882" s="3">
        <v>6499.8505789999999</v>
      </c>
      <c r="D24882" s="2"/>
    </row>
    <row r="24883" spans="1:4" x14ac:dyDescent="0.25">
      <c r="A24883" s="2">
        <v>540</v>
      </c>
      <c r="B24883">
        <v>28058</v>
      </c>
      <c r="C24883" s="3">
        <v>7731.2425000000003</v>
      </c>
      <c r="D24883" s="2"/>
    </row>
    <row r="24884" spans="1:4" x14ac:dyDescent="0.25">
      <c r="A24884" s="2">
        <v>540</v>
      </c>
      <c r="B24884">
        <v>28059</v>
      </c>
      <c r="C24884" s="3">
        <v>9706.8650560000005</v>
      </c>
      <c r="D24884" s="2"/>
    </row>
    <row r="24885" spans="1:4" x14ac:dyDescent="0.25">
      <c r="A24885" s="2">
        <v>540</v>
      </c>
      <c r="B24885">
        <v>28060</v>
      </c>
      <c r="C24885" s="3">
        <v>7703.9051360000003</v>
      </c>
      <c r="D24885" s="2"/>
    </row>
    <row r="24886" spans="1:4" x14ac:dyDescent="0.25">
      <c r="A24886" s="2">
        <v>540</v>
      </c>
      <c r="B24886">
        <v>28061</v>
      </c>
      <c r="C24886" s="3">
        <v>10895.945599999999</v>
      </c>
      <c r="D24886" s="2"/>
    </row>
    <row r="24887" spans="1:4" x14ac:dyDescent="0.25">
      <c r="A24887" s="2">
        <v>540</v>
      </c>
      <c r="B24887">
        <v>28062</v>
      </c>
      <c r="C24887" s="3">
        <v>16066.98947</v>
      </c>
      <c r="D24887" s="2"/>
    </row>
    <row r="24888" spans="1:4" x14ac:dyDescent="0.25">
      <c r="A24888" s="2">
        <v>540</v>
      </c>
      <c r="B24888">
        <v>28063</v>
      </c>
      <c r="C24888" s="3">
        <v>24918.462149999999</v>
      </c>
      <c r="D24888" s="2"/>
    </row>
    <row r="24889" spans="1:4" x14ac:dyDescent="0.25">
      <c r="A24889" s="2">
        <v>540</v>
      </c>
      <c r="B24889">
        <v>28064</v>
      </c>
      <c r="C24889" s="3">
        <v>8851.4726809999993</v>
      </c>
      <c r="D24889" s="2"/>
    </row>
    <row r="24890" spans="1:4" x14ac:dyDescent="0.25">
      <c r="A24890" s="2">
        <v>540</v>
      </c>
      <c r="B24890">
        <v>28065</v>
      </c>
      <c r="C24890" s="3">
        <v>14123.328619</v>
      </c>
      <c r="D24890" s="2"/>
    </row>
    <row r="24891" spans="1:4" x14ac:dyDescent="0.25">
      <c r="A24891" s="2">
        <v>540</v>
      </c>
      <c r="B24891">
        <v>28066</v>
      </c>
      <c r="C24891" s="3">
        <v>5271.8559379999997</v>
      </c>
      <c r="D24891" s="2"/>
    </row>
    <row r="24892" spans="1:4" x14ac:dyDescent="0.25">
      <c r="A24892" s="2">
        <v>540</v>
      </c>
      <c r="B24892">
        <v>28067</v>
      </c>
      <c r="C24892" s="3">
        <v>5271.8559379999997</v>
      </c>
      <c r="D24892" s="2"/>
    </row>
    <row r="24893" spans="1:4" x14ac:dyDescent="0.25">
      <c r="A24893" s="2">
        <v>540</v>
      </c>
      <c r="B24893">
        <v>28068</v>
      </c>
      <c r="C24893" s="3">
        <v>7424.741959</v>
      </c>
      <c r="D24893" s="2"/>
    </row>
    <row r="24894" spans="1:4" x14ac:dyDescent="0.25">
      <c r="A24894" s="2">
        <v>540</v>
      </c>
      <c r="B24894">
        <v>28069</v>
      </c>
      <c r="C24894" s="3">
        <v>4807.485968</v>
      </c>
      <c r="D24894" s="2"/>
    </row>
    <row r="24895" spans="1:4" x14ac:dyDescent="0.25">
      <c r="A24895" s="2">
        <v>540</v>
      </c>
      <c r="B24895">
        <v>28071</v>
      </c>
      <c r="C24895" s="3">
        <v>5218.1448870000004</v>
      </c>
      <c r="D24895" s="2"/>
    </row>
    <row r="24896" spans="1:4" x14ac:dyDescent="0.25">
      <c r="A24896" s="2">
        <v>540</v>
      </c>
      <c r="B24896">
        <v>28072</v>
      </c>
      <c r="C24896" s="3">
        <v>14887.928849</v>
      </c>
      <c r="D24896" s="2"/>
    </row>
    <row r="24897" spans="1:4" x14ac:dyDescent="0.25">
      <c r="A24897" s="2">
        <v>540</v>
      </c>
      <c r="B24897">
        <v>28073</v>
      </c>
      <c r="C24897" s="3">
        <v>37789.724609999997</v>
      </c>
      <c r="D24897" s="2"/>
    </row>
    <row r="24898" spans="1:4" x14ac:dyDescent="0.25">
      <c r="A24898" s="2">
        <v>540</v>
      </c>
      <c r="B24898">
        <v>28074</v>
      </c>
      <c r="C24898" s="3">
        <v>25045.923964000001</v>
      </c>
      <c r="D24898" s="2"/>
    </row>
    <row r="24899" spans="1:4" x14ac:dyDescent="0.25">
      <c r="A24899" s="2">
        <v>540</v>
      </c>
      <c r="B24899">
        <v>28075</v>
      </c>
      <c r="C24899" s="3">
        <v>25801.182058999999</v>
      </c>
      <c r="D24899" s="2"/>
    </row>
    <row r="24900" spans="1:4" x14ac:dyDescent="0.25">
      <c r="A24900" s="2">
        <v>540</v>
      </c>
      <c r="B24900">
        <v>28076</v>
      </c>
      <c r="C24900" s="3">
        <v>15439.897085000001</v>
      </c>
      <c r="D24900" s="2"/>
    </row>
    <row r="24901" spans="1:4" x14ac:dyDescent="0.25">
      <c r="A24901" s="2">
        <v>540</v>
      </c>
      <c r="B24901">
        <v>28077</v>
      </c>
      <c r="C24901" s="3">
        <v>27239.647957000001</v>
      </c>
      <c r="D24901" s="2"/>
    </row>
    <row r="24902" spans="1:4" x14ac:dyDescent="0.25">
      <c r="A24902" s="2">
        <v>540</v>
      </c>
      <c r="B24902">
        <v>28078</v>
      </c>
      <c r="C24902" s="3">
        <v>19353.969266</v>
      </c>
      <c r="D24902" s="2"/>
    </row>
    <row r="24903" spans="1:4" x14ac:dyDescent="0.25">
      <c r="A24903" s="2">
        <v>540</v>
      </c>
      <c r="B24903">
        <v>28079</v>
      </c>
      <c r="C24903" s="3">
        <v>11799.750871</v>
      </c>
      <c r="D24903" s="2"/>
    </row>
    <row r="24904" spans="1:4" x14ac:dyDescent="0.25">
      <c r="A24904" s="2">
        <v>540</v>
      </c>
      <c r="B24904">
        <v>28080</v>
      </c>
      <c r="C24904" s="3">
        <v>11996.134043</v>
      </c>
      <c r="D24904" s="2"/>
    </row>
    <row r="24905" spans="1:4" x14ac:dyDescent="0.25">
      <c r="A24905" s="2">
        <v>540</v>
      </c>
      <c r="B24905">
        <v>28081</v>
      </c>
      <c r="C24905" s="3">
        <v>12971.758043</v>
      </c>
      <c r="D24905" s="2"/>
    </row>
    <row r="24906" spans="1:4" x14ac:dyDescent="0.25">
      <c r="A24906" s="2">
        <v>540</v>
      </c>
      <c r="B24906">
        <v>28082</v>
      </c>
      <c r="C24906" s="3">
        <v>24967.892087</v>
      </c>
      <c r="D24906" s="2"/>
    </row>
    <row r="24907" spans="1:4" x14ac:dyDescent="0.25">
      <c r="A24907" s="2">
        <v>540</v>
      </c>
      <c r="B24907">
        <v>28083</v>
      </c>
      <c r="C24907" s="3">
        <v>10901.835937</v>
      </c>
      <c r="D24907" s="2"/>
    </row>
    <row r="24908" spans="1:4" x14ac:dyDescent="0.25">
      <c r="A24908" s="2">
        <v>540</v>
      </c>
      <c r="B24908">
        <v>28084</v>
      </c>
      <c r="C24908" s="3">
        <v>43011.891772000003</v>
      </c>
      <c r="D24908" s="2"/>
    </row>
    <row r="24909" spans="1:4" x14ac:dyDescent="0.25">
      <c r="A24909" s="2">
        <v>540</v>
      </c>
      <c r="B24909">
        <v>28085</v>
      </c>
      <c r="C24909" s="3">
        <v>54328.332385000002</v>
      </c>
      <c r="D24909" s="2"/>
    </row>
    <row r="24910" spans="1:4" x14ac:dyDescent="0.25">
      <c r="A24910" s="2">
        <v>540</v>
      </c>
      <c r="B24910">
        <v>28086</v>
      </c>
      <c r="C24910" s="3">
        <v>58989.105237999996</v>
      </c>
      <c r="D24910" s="2"/>
    </row>
    <row r="24911" spans="1:4" x14ac:dyDescent="0.25">
      <c r="A24911" s="2">
        <v>540</v>
      </c>
      <c r="B24911">
        <v>28087</v>
      </c>
      <c r="C24911" s="3">
        <v>38659.805733000001</v>
      </c>
      <c r="D24911" s="2"/>
    </row>
    <row r="24912" spans="1:4" x14ac:dyDescent="0.25">
      <c r="A24912" s="2">
        <v>540</v>
      </c>
      <c r="B24912">
        <v>28088</v>
      </c>
      <c r="C24912" s="3">
        <v>20329.299505999999</v>
      </c>
      <c r="D24912" s="2"/>
    </row>
    <row r="24913" spans="1:4" x14ac:dyDescent="0.25">
      <c r="A24913" s="2">
        <v>540</v>
      </c>
      <c r="B24913">
        <v>28089</v>
      </c>
      <c r="C24913" s="3">
        <v>15977.213465999999</v>
      </c>
      <c r="D24913" s="2"/>
    </row>
    <row r="24914" spans="1:4" x14ac:dyDescent="0.25">
      <c r="A24914" s="2">
        <v>540</v>
      </c>
      <c r="B24914">
        <v>28090</v>
      </c>
      <c r="C24914" s="3">
        <v>19212.601363999998</v>
      </c>
      <c r="D24914" s="2"/>
    </row>
    <row r="24915" spans="1:4" x14ac:dyDescent="0.25">
      <c r="A24915" s="2">
        <v>540</v>
      </c>
      <c r="B24915">
        <v>28091</v>
      </c>
      <c r="C24915" s="3">
        <v>12767.389238</v>
      </c>
      <c r="D24915" s="2"/>
    </row>
    <row r="24916" spans="1:4" x14ac:dyDescent="0.25">
      <c r="A24916" s="2">
        <v>540</v>
      </c>
      <c r="B24916">
        <v>28092</v>
      </c>
      <c r="C24916" s="3">
        <v>26046.226864</v>
      </c>
      <c r="D24916" s="2"/>
    </row>
    <row r="24917" spans="1:4" x14ac:dyDescent="0.25">
      <c r="A24917" s="2">
        <v>540</v>
      </c>
      <c r="B24917">
        <v>28093</v>
      </c>
      <c r="C24917" s="3">
        <v>55333.686900000001</v>
      </c>
      <c r="D24917" s="2"/>
    </row>
    <row r="24918" spans="1:4" x14ac:dyDescent="0.25">
      <c r="A24918" s="2">
        <v>540</v>
      </c>
      <c r="B24918">
        <v>28094</v>
      </c>
      <c r="C24918" s="3">
        <v>29875.912819000001</v>
      </c>
      <c r="D24918" s="2"/>
    </row>
    <row r="24919" spans="1:4" x14ac:dyDescent="0.25">
      <c r="A24919" s="2">
        <v>540</v>
      </c>
      <c r="B24919">
        <v>28095</v>
      </c>
      <c r="C24919" s="3">
        <v>18209.952959999999</v>
      </c>
      <c r="D24919" s="2"/>
    </row>
    <row r="24920" spans="1:4" x14ac:dyDescent="0.25">
      <c r="A24920" s="2">
        <v>540</v>
      </c>
      <c r="B24920">
        <v>28096</v>
      </c>
      <c r="C24920" s="3">
        <v>81379.913763999997</v>
      </c>
      <c r="D24920" s="2"/>
    </row>
    <row r="24921" spans="1:4" x14ac:dyDescent="0.25">
      <c r="A24921" s="2">
        <v>540</v>
      </c>
      <c r="B24921">
        <v>28097</v>
      </c>
      <c r="C24921" s="3">
        <v>3974.6912889999999</v>
      </c>
      <c r="D24921" s="2"/>
    </row>
    <row r="24922" spans="1:4" x14ac:dyDescent="0.25">
      <c r="A24922" s="2">
        <v>540</v>
      </c>
      <c r="B24922">
        <v>28098</v>
      </c>
      <c r="C24922" s="3">
        <v>28868.804617999998</v>
      </c>
      <c r="D24922" s="2"/>
    </row>
    <row r="24923" spans="1:4" x14ac:dyDescent="0.25">
      <c r="A24923" s="2">
        <v>540</v>
      </c>
      <c r="B24923">
        <v>28099</v>
      </c>
      <c r="C24923" s="3">
        <v>3303.8503019999998</v>
      </c>
      <c r="D24923" s="2"/>
    </row>
    <row r="24924" spans="1:4" x14ac:dyDescent="0.25">
      <c r="A24924" s="2">
        <v>540</v>
      </c>
      <c r="B24924">
        <v>28100</v>
      </c>
      <c r="C24924" s="3">
        <v>5670.369428</v>
      </c>
      <c r="D24924" s="2"/>
    </row>
    <row r="24925" spans="1:4" x14ac:dyDescent="0.25">
      <c r="A24925" s="2">
        <v>540</v>
      </c>
      <c r="B24925">
        <v>28101</v>
      </c>
      <c r="C24925" s="3">
        <v>8974.2197290000004</v>
      </c>
      <c r="D24925" s="2"/>
    </row>
    <row r="24926" spans="1:4" x14ac:dyDescent="0.25">
      <c r="A24926" s="2">
        <v>540</v>
      </c>
      <c r="B24926">
        <v>28102</v>
      </c>
      <c r="C24926" s="3">
        <v>4754.7537279999997</v>
      </c>
      <c r="D24926" s="2"/>
    </row>
    <row r="24927" spans="1:4" x14ac:dyDescent="0.25">
      <c r="A24927" s="2">
        <v>540</v>
      </c>
      <c r="B24927">
        <v>28103</v>
      </c>
      <c r="C24927" s="3">
        <v>30035.361294999999</v>
      </c>
      <c r="D24927" s="2"/>
    </row>
    <row r="24928" spans="1:4" x14ac:dyDescent="0.25">
      <c r="A24928" s="2">
        <v>540</v>
      </c>
      <c r="B24928">
        <v>28104</v>
      </c>
      <c r="C24928" s="3">
        <v>3295.474455</v>
      </c>
      <c r="D24928" s="2"/>
    </row>
    <row r="24929" spans="1:4" x14ac:dyDescent="0.25">
      <c r="A24929" s="2">
        <v>540</v>
      </c>
      <c r="B24929">
        <v>28105</v>
      </c>
      <c r="C24929" s="3">
        <v>25573.330161999998</v>
      </c>
      <c r="D24929" s="2"/>
    </row>
    <row r="24930" spans="1:4" x14ac:dyDescent="0.25">
      <c r="A24930" s="2">
        <v>540</v>
      </c>
      <c r="B24930">
        <v>28106</v>
      </c>
      <c r="C24930" s="3">
        <v>69085.400458000004</v>
      </c>
      <c r="D24930" s="2"/>
    </row>
    <row r="24931" spans="1:4" x14ac:dyDescent="0.25">
      <c r="A24931" s="2">
        <v>540</v>
      </c>
      <c r="B24931">
        <v>28107</v>
      </c>
      <c r="C24931" s="3">
        <v>8952.7133410000006</v>
      </c>
      <c r="D24931" s="2"/>
    </row>
    <row r="24932" spans="1:4" x14ac:dyDescent="0.25">
      <c r="A24932" s="2">
        <v>540</v>
      </c>
      <c r="B24932">
        <v>28108</v>
      </c>
      <c r="C24932" s="3">
        <v>32490.143886999998</v>
      </c>
      <c r="D24932" s="2"/>
    </row>
    <row r="24933" spans="1:4" x14ac:dyDescent="0.25">
      <c r="A24933" s="2">
        <v>540</v>
      </c>
      <c r="B24933">
        <v>28109</v>
      </c>
      <c r="C24933" s="3">
        <v>6507.8251179999997</v>
      </c>
      <c r="D24933" s="2"/>
    </row>
    <row r="24934" spans="1:4" x14ac:dyDescent="0.25">
      <c r="A24934" s="2">
        <v>540</v>
      </c>
      <c r="B24934">
        <v>28110</v>
      </c>
      <c r="C24934" s="3">
        <v>7221.6162629999999</v>
      </c>
      <c r="D24934" s="2"/>
    </row>
    <row r="24935" spans="1:4" x14ac:dyDescent="0.25">
      <c r="A24935" s="2">
        <v>540</v>
      </c>
      <c r="B24935">
        <v>28111</v>
      </c>
      <c r="C24935" s="3">
        <v>7117.5143340000004</v>
      </c>
      <c r="D24935" s="2"/>
    </row>
    <row r="24936" spans="1:4" x14ac:dyDescent="0.25">
      <c r="A24936" s="2">
        <v>540</v>
      </c>
      <c r="B24936">
        <v>28112</v>
      </c>
      <c r="C24936" s="3">
        <v>24846.590297999999</v>
      </c>
      <c r="D24936" s="2"/>
    </row>
    <row r="24937" spans="1:4" x14ac:dyDescent="0.25">
      <c r="A24937" s="2">
        <v>540</v>
      </c>
      <c r="B24937">
        <v>28113</v>
      </c>
      <c r="C24937" s="3">
        <v>10863.889347</v>
      </c>
      <c r="D24937" s="2"/>
    </row>
    <row r="24938" spans="1:4" x14ac:dyDescent="0.25">
      <c r="A24938" s="2">
        <v>540</v>
      </c>
      <c r="B24938">
        <v>28114</v>
      </c>
      <c r="C24938" s="3">
        <v>24846.590297999999</v>
      </c>
      <c r="D24938" s="2"/>
    </row>
    <row r="24939" spans="1:4" x14ac:dyDescent="0.25">
      <c r="A24939" s="2">
        <v>540</v>
      </c>
      <c r="B24939">
        <v>28115</v>
      </c>
      <c r="C24939" s="3">
        <v>27258.027258999999</v>
      </c>
      <c r="D24939" s="2"/>
    </row>
    <row r="24940" spans="1:4" x14ac:dyDescent="0.25">
      <c r="A24940" s="2">
        <v>540</v>
      </c>
      <c r="B24940">
        <v>28116</v>
      </c>
      <c r="C24940" s="3">
        <v>5202.8838109999997</v>
      </c>
      <c r="D24940" s="2"/>
    </row>
    <row r="24941" spans="1:4" x14ac:dyDescent="0.25">
      <c r="A24941" s="2">
        <v>540</v>
      </c>
      <c r="B24941">
        <v>28117</v>
      </c>
      <c r="C24941" s="3">
        <v>5991.6178540000001</v>
      </c>
      <c r="D24941" s="2"/>
    </row>
    <row r="24942" spans="1:4" x14ac:dyDescent="0.25">
      <c r="A24942" s="2">
        <v>540</v>
      </c>
      <c r="B24942">
        <v>28118</v>
      </c>
      <c r="C24942" s="3">
        <v>81634.934703999999</v>
      </c>
      <c r="D24942" s="2"/>
    </row>
    <row r="24943" spans="1:4" x14ac:dyDescent="0.25">
      <c r="A24943" s="2">
        <v>540</v>
      </c>
      <c r="B24943">
        <v>28119</v>
      </c>
      <c r="C24943" s="3">
        <v>94698.018521666003</v>
      </c>
      <c r="D24943" s="2"/>
    </row>
    <row r="24944" spans="1:4" x14ac:dyDescent="0.25">
      <c r="A24944" s="2">
        <v>540</v>
      </c>
      <c r="B24944">
        <v>28120</v>
      </c>
      <c r="C24944" s="3">
        <v>87626.552559000003</v>
      </c>
      <c r="D24944" s="2"/>
    </row>
    <row r="24945" spans="1:4" x14ac:dyDescent="0.25">
      <c r="A24945" s="2">
        <v>540</v>
      </c>
      <c r="B24945">
        <v>28121</v>
      </c>
      <c r="C24945" s="3">
        <v>5739.9772190000003</v>
      </c>
      <c r="D24945" s="2"/>
    </row>
    <row r="24946" spans="1:4" x14ac:dyDescent="0.25">
      <c r="A24946" s="2">
        <v>540</v>
      </c>
      <c r="B24946">
        <v>28122</v>
      </c>
      <c r="C24946" s="3">
        <v>7246.7017919999998</v>
      </c>
      <c r="D24946" s="2"/>
    </row>
    <row r="24947" spans="1:4" x14ac:dyDescent="0.25">
      <c r="A24947" s="2">
        <v>540</v>
      </c>
      <c r="B24947">
        <v>28123</v>
      </c>
      <c r="C24947" s="3">
        <v>85051.573514666001</v>
      </c>
      <c r="D24947" s="2"/>
    </row>
    <row r="24948" spans="1:4" x14ac:dyDescent="0.25">
      <c r="A24948" s="2">
        <v>540</v>
      </c>
      <c r="B24948">
        <v>28124</v>
      </c>
      <c r="C24948" s="3">
        <v>79558.679655999993</v>
      </c>
      <c r="D24948" s="2"/>
    </row>
    <row r="24949" spans="1:4" x14ac:dyDescent="0.25">
      <c r="A24949" s="2">
        <v>540</v>
      </c>
      <c r="B24949">
        <v>28125</v>
      </c>
      <c r="C24949" s="3">
        <v>2343.3734199999999</v>
      </c>
      <c r="D24949" s="2"/>
    </row>
    <row r="24950" spans="1:4" x14ac:dyDescent="0.25">
      <c r="A24950" s="2">
        <v>540</v>
      </c>
      <c r="B24950">
        <v>28126</v>
      </c>
      <c r="C24950" s="3">
        <v>81902.053073999996</v>
      </c>
      <c r="D24950" s="2"/>
    </row>
    <row r="24951" spans="1:4" x14ac:dyDescent="0.25">
      <c r="A24951" s="2">
        <v>540</v>
      </c>
      <c r="B24951">
        <v>28127</v>
      </c>
      <c r="C24951" s="3">
        <v>92298.275304665993</v>
      </c>
      <c r="D24951" s="2"/>
    </row>
    <row r="24952" spans="1:4" x14ac:dyDescent="0.25">
      <c r="A24952" s="2">
        <v>540</v>
      </c>
      <c r="B24952">
        <v>28128</v>
      </c>
      <c r="C24952" s="3">
        <v>1345.866143</v>
      </c>
      <c r="D24952" s="2"/>
    </row>
    <row r="24953" spans="1:4" x14ac:dyDescent="0.25">
      <c r="A24953" s="2">
        <v>540</v>
      </c>
      <c r="B24953">
        <v>28129</v>
      </c>
      <c r="C24953" s="3">
        <v>8082.2664779999996</v>
      </c>
      <c r="D24953" s="2"/>
    </row>
    <row r="24954" spans="1:4" x14ac:dyDescent="0.25">
      <c r="A24954" s="2">
        <v>540</v>
      </c>
      <c r="B24954">
        <v>28130</v>
      </c>
      <c r="C24954" s="3">
        <v>9428.1326210000007</v>
      </c>
      <c r="D24954" s="2"/>
    </row>
    <row r="24955" spans="1:4" x14ac:dyDescent="0.25">
      <c r="A24955" s="2">
        <v>540</v>
      </c>
      <c r="B24955">
        <v>28131</v>
      </c>
      <c r="C24955" s="3">
        <v>9428.1326210000007</v>
      </c>
      <c r="D24955" s="2"/>
    </row>
    <row r="24956" spans="1:4" x14ac:dyDescent="0.25">
      <c r="A24956" s="2">
        <v>540</v>
      </c>
      <c r="B24956">
        <v>28132</v>
      </c>
      <c r="C24956" s="3">
        <v>10291.781322000001</v>
      </c>
      <c r="D24956" s="2"/>
    </row>
    <row r="24957" spans="1:4" x14ac:dyDescent="0.25">
      <c r="A24957" s="2">
        <v>540</v>
      </c>
      <c r="B24957">
        <v>28133</v>
      </c>
      <c r="C24957" s="3">
        <v>2047.259421</v>
      </c>
      <c r="D24957" s="2"/>
    </row>
    <row r="24958" spans="1:4" x14ac:dyDescent="0.25">
      <c r="A24958" s="2">
        <v>540</v>
      </c>
      <c r="B24958">
        <v>28134</v>
      </c>
      <c r="C24958" s="3">
        <v>6476.8818140000003</v>
      </c>
      <c r="D24958" s="2"/>
    </row>
    <row r="24959" spans="1:4" x14ac:dyDescent="0.25">
      <c r="A24959" s="2">
        <v>540</v>
      </c>
      <c r="B24959">
        <v>28135</v>
      </c>
      <c r="C24959" s="3">
        <v>2090.6311350000001</v>
      </c>
      <c r="D24959" s="2"/>
    </row>
    <row r="24960" spans="1:4" x14ac:dyDescent="0.25">
      <c r="A24960" s="2">
        <v>540</v>
      </c>
      <c r="B24960">
        <v>28136</v>
      </c>
      <c r="C24960" s="3">
        <v>2047.259421</v>
      </c>
      <c r="D24960" s="2"/>
    </row>
    <row r="24961" spans="1:4" x14ac:dyDescent="0.25">
      <c r="A24961" s="2">
        <v>540</v>
      </c>
      <c r="B24961">
        <v>28137</v>
      </c>
      <c r="C24961" s="3">
        <v>4429.622394</v>
      </c>
      <c r="D24961" s="2"/>
    </row>
    <row r="24962" spans="1:4" x14ac:dyDescent="0.25">
      <c r="A24962" s="2">
        <v>540</v>
      </c>
      <c r="B24962">
        <v>28138</v>
      </c>
      <c r="C24962" s="3">
        <v>7893.7462109999997</v>
      </c>
      <c r="D24962" s="2"/>
    </row>
    <row r="24963" spans="1:4" x14ac:dyDescent="0.25">
      <c r="A24963" s="2">
        <v>540</v>
      </c>
      <c r="B24963">
        <v>28139</v>
      </c>
      <c r="C24963" s="3">
        <v>753.62366399999996</v>
      </c>
      <c r="D24963" s="2"/>
    </row>
    <row r="24964" spans="1:4" x14ac:dyDescent="0.25">
      <c r="A24964" s="2">
        <v>540</v>
      </c>
      <c r="B24964">
        <v>28140</v>
      </c>
      <c r="C24964" s="3">
        <v>2398.0351110000001</v>
      </c>
      <c r="D24964" s="2"/>
    </row>
    <row r="24965" spans="1:4" x14ac:dyDescent="0.25">
      <c r="A24965" s="2">
        <v>540</v>
      </c>
      <c r="B24965">
        <v>28141</v>
      </c>
      <c r="C24965" s="3">
        <v>8647.3698750000003</v>
      </c>
      <c r="D24965" s="2"/>
    </row>
    <row r="24966" spans="1:4" x14ac:dyDescent="0.25">
      <c r="A24966" s="2">
        <v>540</v>
      </c>
      <c r="B24966">
        <v>28142</v>
      </c>
      <c r="C24966" s="3">
        <v>19079.257320000001</v>
      </c>
      <c r="D24966" s="2"/>
    </row>
    <row r="24967" spans="1:4" x14ac:dyDescent="0.25">
      <c r="A24967" s="2">
        <v>540</v>
      </c>
      <c r="B24967">
        <v>28143</v>
      </c>
      <c r="C24967" s="3">
        <v>88161.125475666006</v>
      </c>
      <c r="D24967" s="2"/>
    </row>
    <row r="24968" spans="1:4" x14ac:dyDescent="0.25">
      <c r="A24968" s="2">
        <v>540</v>
      </c>
      <c r="B24968">
        <v>28144</v>
      </c>
      <c r="C24968" s="3">
        <v>81121.290326000002</v>
      </c>
      <c r="D24968" s="2"/>
    </row>
    <row r="24969" spans="1:4" x14ac:dyDescent="0.25">
      <c r="A24969" s="2">
        <v>540</v>
      </c>
      <c r="B24969">
        <v>28145</v>
      </c>
      <c r="C24969" s="3">
        <v>5605.9883659999996</v>
      </c>
      <c r="D24969" s="2"/>
    </row>
    <row r="24970" spans="1:4" x14ac:dyDescent="0.25">
      <c r="A24970" s="2">
        <v>540</v>
      </c>
      <c r="B24970">
        <v>28146</v>
      </c>
      <c r="C24970" s="3">
        <v>1964.2028009999999</v>
      </c>
      <c r="D24970" s="2"/>
    </row>
    <row r="24971" spans="1:4" x14ac:dyDescent="0.25">
      <c r="A24971" s="2">
        <v>540</v>
      </c>
      <c r="B24971">
        <v>28147</v>
      </c>
      <c r="C24971" s="3">
        <v>1964.2028009999999</v>
      </c>
      <c r="D24971" s="2"/>
    </row>
    <row r="24972" spans="1:4" x14ac:dyDescent="0.25">
      <c r="A24972" s="2">
        <v>540</v>
      </c>
      <c r="B24972">
        <v>28148</v>
      </c>
      <c r="C24972" s="3">
        <v>13524.438244999999</v>
      </c>
      <c r="D24972" s="2"/>
    </row>
    <row r="24973" spans="1:4" x14ac:dyDescent="0.25">
      <c r="A24973" s="2">
        <v>540</v>
      </c>
      <c r="B24973">
        <v>28149</v>
      </c>
      <c r="C24973" s="3">
        <v>5532.0665259999996</v>
      </c>
      <c r="D24973" s="2"/>
    </row>
    <row r="24974" spans="1:4" x14ac:dyDescent="0.25">
      <c r="A24974" s="2">
        <v>540</v>
      </c>
      <c r="B24974">
        <v>28150</v>
      </c>
      <c r="C24974" s="3">
        <v>10203.436045</v>
      </c>
      <c r="D24974" s="2"/>
    </row>
    <row r="24975" spans="1:4" x14ac:dyDescent="0.25">
      <c r="A24975" s="2">
        <v>540</v>
      </c>
      <c r="B24975">
        <v>28151</v>
      </c>
      <c r="C24975" s="3">
        <v>6046.3156410000001</v>
      </c>
      <c r="D24975" s="2"/>
    </row>
    <row r="24976" spans="1:4" x14ac:dyDescent="0.25">
      <c r="A24976" s="2">
        <v>540</v>
      </c>
      <c r="B24976">
        <v>28152</v>
      </c>
      <c r="C24976" s="3">
        <v>6202.2371739999999</v>
      </c>
      <c r="D24976" s="2"/>
    </row>
    <row r="24977" spans="1:4" x14ac:dyDescent="0.25">
      <c r="A24977" s="2">
        <v>540</v>
      </c>
      <c r="B24977">
        <v>28153</v>
      </c>
      <c r="C24977" s="3">
        <v>6202.2371739999999</v>
      </c>
      <c r="D24977" s="2"/>
    </row>
    <row r="24978" spans="1:4" x14ac:dyDescent="0.25">
      <c r="A24978" s="2">
        <v>540</v>
      </c>
      <c r="B24978">
        <v>28154</v>
      </c>
      <c r="C24978" s="3">
        <v>3949.369244</v>
      </c>
      <c r="D24978" s="2"/>
    </row>
    <row r="24979" spans="1:4" x14ac:dyDescent="0.25">
      <c r="A24979" s="2">
        <v>540</v>
      </c>
      <c r="B24979">
        <v>28155</v>
      </c>
      <c r="C24979" s="3">
        <v>4208.4228789999997</v>
      </c>
      <c r="D24979" s="2"/>
    </row>
    <row r="24980" spans="1:4" x14ac:dyDescent="0.25">
      <c r="A24980" s="2">
        <v>540</v>
      </c>
      <c r="B24980">
        <v>28156</v>
      </c>
      <c r="C24980" s="3">
        <v>12273.969714000001</v>
      </c>
      <c r="D24980" s="2"/>
    </row>
    <row r="24981" spans="1:4" x14ac:dyDescent="0.25">
      <c r="A24981" s="2">
        <v>540</v>
      </c>
      <c r="B24981">
        <v>28157</v>
      </c>
      <c r="C24981" s="3">
        <v>7127.6569060000002</v>
      </c>
      <c r="D24981" s="2"/>
    </row>
    <row r="24982" spans="1:4" x14ac:dyDescent="0.25">
      <c r="A24982" s="2">
        <v>540</v>
      </c>
      <c r="B24982">
        <v>28158</v>
      </c>
      <c r="C24982" s="3">
        <v>7127.6569060000002</v>
      </c>
      <c r="D24982" s="2"/>
    </row>
    <row r="24983" spans="1:4" x14ac:dyDescent="0.25">
      <c r="A24983" s="2">
        <v>540</v>
      </c>
      <c r="B24983">
        <v>28159</v>
      </c>
      <c r="C24983" s="3">
        <v>3564.6672429999999</v>
      </c>
      <c r="D24983" s="2"/>
    </row>
    <row r="24984" spans="1:4" x14ac:dyDescent="0.25">
      <c r="A24984" s="2">
        <v>540</v>
      </c>
      <c r="B24984">
        <v>28160</v>
      </c>
      <c r="C24984" s="3">
        <v>5566.4531980000002</v>
      </c>
      <c r="D24984" s="2"/>
    </row>
    <row r="24985" spans="1:4" x14ac:dyDescent="0.25">
      <c r="A24985" s="2">
        <v>540</v>
      </c>
      <c r="B24985">
        <v>28161</v>
      </c>
      <c r="C24985" s="3">
        <v>2001.7859530000001</v>
      </c>
      <c r="D24985" s="2"/>
    </row>
    <row r="24986" spans="1:4" x14ac:dyDescent="0.25">
      <c r="A24986" s="2">
        <v>540</v>
      </c>
      <c r="B24986">
        <v>28162</v>
      </c>
      <c r="C24986" s="3">
        <v>2001.7859530000001</v>
      </c>
      <c r="D24986" s="2"/>
    </row>
    <row r="24987" spans="1:4" x14ac:dyDescent="0.25">
      <c r="A24987" s="2">
        <v>540</v>
      </c>
      <c r="B24987">
        <v>28163</v>
      </c>
      <c r="C24987" s="3">
        <v>3564.6672429999999</v>
      </c>
      <c r="D24987" s="2"/>
    </row>
    <row r="24988" spans="1:4" x14ac:dyDescent="0.25">
      <c r="A24988" s="2">
        <v>540</v>
      </c>
      <c r="B24988">
        <v>28164</v>
      </c>
      <c r="C24988" s="3">
        <v>3564.6672429999999</v>
      </c>
      <c r="D24988" s="2"/>
    </row>
    <row r="24989" spans="1:4" x14ac:dyDescent="0.25">
      <c r="A24989" s="2">
        <v>540</v>
      </c>
      <c r="B24989">
        <v>28165</v>
      </c>
      <c r="C24989" s="3">
        <v>5247.0877049999999</v>
      </c>
      <c r="D24989" s="2"/>
    </row>
    <row r="24990" spans="1:4" x14ac:dyDescent="0.25">
      <c r="A24990" s="2">
        <v>540</v>
      </c>
      <c r="B24990">
        <v>28166</v>
      </c>
      <c r="C24990" s="3">
        <v>4376.9111549999998</v>
      </c>
      <c r="D24990" s="2"/>
    </row>
    <row r="24991" spans="1:4" x14ac:dyDescent="0.25">
      <c r="A24991" s="2">
        <v>540</v>
      </c>
      <c r="B24991">
        <v>28167</v>
      </c>
      <c r="C24991" s="3">
        <v>35898.308296000003</v>
      </c>
      <c r="D24991" s="2"/>
    </row>
    <row r="24992" spans="1:4" x14ac:dyDescent="0.25">
      <c r="A24992" s="2">
        <v>540</v>
      </c>
      <c r="B24992">
        <v>28168</v>
      </c>
      <c r="C24992" s="3">
        <v>1924.062711</v>
      </c>
      <c r="D24992" s="2"/>
    </row>
    <row r="24993" spans="1:4" x14ac:dyDescent="0.25">
      <c r="A24993" s="2">
        <v>540</v>
      </c>
      <c r="B24993">
        <v>28169</v>
      </c>
      <c r="C24993" s="3">
        <v>5612.9046520000002</v>
      </c>
      <c r="D24993" s="2"/>
    </row>
    <row r="24994" spans="1:4" x14ac:dyDescent="0.25">
      <c r="A24994" s="2">
        <v>540</v>
      </c>
      <c r="B24994">
        <v>28170</v>
      </c>
      <c r="C24994" s="3">
        <v>3688.8419410000001</v>
      </c>
      <c r="D24994" s="2"/>
    </row>
    <row r="24995" spans="1:4" x14ac:dyDescent="0.25">
      <c r="A24995" s="2">
        <v>540</v>
      </c>
      <c r="B24995">
        <v>28171</v>
      </c>
      <c r="C24995" s="3">
        <v>16648.419030000001</v>
      </c>
      <c r="D24995" s="2"/>
    </row>
    <row r="24996" spans="1:4" x14ac:dyDescent="0.25">
      <c r="A24996" s="2">
        <v>540</v>
      </c>
      <c r="B24996">
        <v>28172</v>
      </c>
      <c r="C24996" s="3">
        <v>22412.044619</v>
      </c>
      <c r="D24996" s="2"/>
    </row>
    <row r="24997" spans="1:4" x14ac:dyDescent="0.25">
      <c r="A24997" s="2">
        <v>540</v>
      </c>
      <c r="B24997">
        <v>28173</v>
      </c>
      <c r="C24997" s="3">
        <v>8782.2597819999992</v>
      </c>
      <c r="D24997" s="2"/>
    </row>
    <row r="24998" spans="1:4" x14ac:dyDescent="0.25">
      <c r="A24998" s="2">
        <v>540</v>
      </c>
      <c r="B24998">
        <v>28174</v>
      </c>
      <c r="C24998" s="3">
        <v>3858.7638310000002</v>
      </c>
      <c r="D24998" s="2"/>
    </row>
    <row r="24999" spans="1:4" x14ac:dyDescent="0.25">
      <c r="A24999" s="2">
        <v>540</v>
      </c>
      <c r="B24999">
        <v>28175</v>
      </c>
      <c r="C24999" s="3">
        <v>7185.5054099999998</v>
      </c>
      <c r="D24999" s="2"/>
    </row>
    <row r="25000" spans="1:4" x14ac:dyDescent="0.25">
      <c r="A25000" s="2">
        <v>540</v>
      </c>
      <c r="B25000">
        <v>28176</v>
      </c>
      <c r="C25000" s="3">
        <v>16067.647212</v>
      </c>
      <c r="D25000" s="2"/>
    </row>
    <row r="25001" spans="1:4" x14ac:dyDescent="0.25">
      <c r="A25001" s="2">
        <v>540</v>
      </c>
      <c r="B25001">
        <v>28177</v>
      </c>
      <c r="C25001" s="3">
        <v>20410.258666999998</v>
      </c>
      <c r="D25001" s="2"/>
    </row>
    <row r="25002" spans="1:4" x14ac:dyDescent="0.25">
      <c r="A25002" s="2">
        <v>540</v>
      </c>
      <c r="B25002">
        <v>28178</v>
      </c>
      <c r="C25002" s="3">
        <v>66434.713533000002</v>
      </c>
      <c r="D25002" s="2"/>
    </row>
    <row r="25003" spans="1:4" x14ac:dyDescent="0.25">
      <c r="A25003" s="2">
        <v>540</v>
      </c>
      <c r="B25003">
        <v>28179</v>
      </c>
      <c r="C25003" s="3">
        <v>60089.099133999996</v>
      </c>
      <c r="D25003" s="2"/>
    </row>
    <row r="25004" spans="1:4" x14ac:dyDescent="0.25">
      <c r="A25004" s="2">
        <v>540</v>
      </c>
      <c r="B25004">
        <v>28180</v>
      </c>
      <c r="C25004" s="3">
        <v>9859.4778769999994</v>
      </c>
      <c r="D25004" s="2"/>
    </row>
    <row r="25005" spans="1:4" x14ac:dyDescent="0.25">
      <c r="A25005" s="2">
        <v>540</v>
      </c>
      <c r="B25005">
        <v>28181</v>
      </c>
      <c r="C25005" s="3">
        <v>9859.4778769999994</v>
      </c>
      <c r="D25005" s="2"/>
    </row>
    <row r="25006" spans="1:4" x14ac:dyDescent="0.25">
      <c r="A25006" s="2">
        <v>540</v>
      </c>
      <c r="B25006">
        <v>28182</v>
      </c>
      <c r="C25006" s="3">
        <v>56575.235656999997</v>
      </c>
      <c r="D25006" s="2"/>
    </row>
    <row r="25007" spans="1:4" x14ac:dyDescent="0.25">
      <c r="A25007" s="2">
        <v>540</v>
      </c>
      <c r="B25007">
        <v>28183</v>
      </c>
      <c r="C25007" s="3">
        <v>2248.6900799999999</v>
      </c>
      <c r="D25007" s="2"/>
    </row>
    <row r="25008" spans="1:4" x14ac:dyDescent="0.25">
      <c r="A25008" s="2">
        <v>540</v>
      </c>
      <c r="B25008">
        <v>28184</v>
      </c>
      <c r="C25008" s="3">
        <v>50953.167884000002</v>
      </c>
      <c r="D25008" s="2"/>
    </row>
    <row r="25009" spans="1:4" x14ac:dyDescent="0.25">
      <c r="A25009" s="2">
        <v>540</v>
      </c>
      <c r="B25009">
        <v>28185</v>
      </c>
      <c r="C25009" s="3">
        <v>2650.9319690000002</v>
      </c>
      <c r="D25009" s="2"/>
    </row>
    <row r="25010" spans="1:4" x14ac:dyDescent="0.25">
      <c r="A25010" s="2">
        <v>540</v>
      </c>
      <c r="B25010">
        <v>28186</v>
      </c>
      <c r="C25010" s="3">
        <v>53604.099851999999</v>
      </c>
      <c r="D25010" s="2"/>
    </row>
    <row r="25011" spans="1:4" x14ac:dyDescent="0.25">
      <c r="A25011" s="2">
        <v>540</v>
      </c>
      <c r="B25011">
        <v>28187</v>
      </c>
      <c r="C25011" s="3">
        <v>13211.443316999999</v>
      </c>
      <c r="D25011" s="2"/>
    </row>
    <row r="25012" spans="1:4" x14ac:dyDescent="0.25">
      <c r="A25012" s="2">
        <v>540</v>
      </c>
      <c r="B25012">
        <v>28188</v>
      </c>
      <c r="C25012" s="3">
        <v>58823.925737999998</v>
      </c>
      <c r="D25012" s="2"/>
    </row>
    <row r="25013" spans="1:4" x14ac:dyDescent="0.25">
      <c r="A25013" s="2">
        <v>540</v>
      </c>
      <c r="B25013">
        <v>28189</v>
      </c>
      <c r="C25013" s="3">
        <v>17269.861432000002</v>
      </c>
      <c r="D25013" s="2"/>
    </row>
    <row r="25014" spans="1:4" x14ac:dyDescent="0.25">
      <c r="A25014" s="2">
        <v>540</v>
      </c>
      <c r="B25014">
        <v>28190</v>
      </c>
      <c r="C25014" s="3">
        <v>17269.861432000002</v>
      </c>
      <c r="D25014" s="2"/>
    </row>
    <row r="25015" spans="1:4" x14ac:dyDescent="0.25">
      <c r="A25015" s="2">
        <v>540</v>
      </c>
      <c r="B25015">
        <v>28191</v>
      </c>
      <c r="C25015" s="3">
        <v>40392.656534000002</v>
      </c>
      <c r="D25015" s="2"/>
    </row>
    <row r="25016" spans="1:4" x14ac:dyDescent="0.25">
      <c r="A25016" s="2">
        <v>540</v>
      </c>
      <c r="B25016">
        <v>28192</v>
      </c>
      <c r="C25016" s="3">
        <v>2462.5265079999999</v>
      </c>
      <c r="D25016" s="2"/>
    </row>
    <row r="25017" spans="1:4" x14ac:dyDescent="0.25">
      <c r="A25017" s="2">
        <v>540</v>
      </c>
      <c r="B25017">
        <v>28193</v>
      </c>
      <c r="C25017" s="3">
        <v>41554.064306</v>
      </c>
      <c r="D25017" s="2"/>
    </row>
    <row r="25018" spans="1:4" x14ac:dyDescent="0.25">
      <c r="A25018" s="2">
        <v>540</v>
      </c>
      <c r="B25018">
        <v>28194</v>
      </c>
      <c r="C25018" s="3">
        <v>1641.499922</v>
      </c>
      <c r="D25018" s="2"/>
    </row>
    <row r="25019" spans="1:4" x14ac:dyDescent="0.25">
      <c r="A25019" s="2">
        <v>540</v>
      </c>
      <c r="B25019">
        <v>28195</v>
      </c>
      <c r="C25019" s="3">
        <v>47288.884205000002</v>
      </c>
      <c r="D25019" s="2"/>
    </row>
    <row r="25020" spans="1:4" x14ac:dyDescent="0.25">
      <c r="A25020" s="2">
        <v>540</v>
      </c>
      <c r="B25020">
        <v>28197</v>
      </c>
      <c r="C25020" s="3">
        <v>47288.884205000002</v>
      </c>
      <c r="D25020" s="2"/>
    </row>
    <row r="25021" spans="1:4" x14ac:dyDescent="0.25">
      <c r="A25021" s="2">
        <v>540</v>
      </c>
      <c r="B25021">
        <v>28198</v>
      </c>
      <c r="C25021" s="3">
        <v>9020.1719279999998</v>
      </c>
      <c r="D25021" s="2"/>
    </row>
    <row r="25022" spans="1:4" x14ac:dyDescent="0.25">
      <c r="A25022" s="2">
        <v>540</v>
      </c>
      <c r="B25022">
        <v>28199</v>
      </c>
      <c r="C25022" s="3">
        <v>45548.497967000003</v>
      </c>
      <c r="D25022" s="2"/>
    </row>
    <row r="25023" spans="1:4" x14ac:dyDescent="0.25">
      <c r="A25023" s="2">
        <v>540</v>
      </c>
      <c r="B25023">
        <v>28200</v>
      </c>
      <c r="C25023" s="3">
        <v>38268.712276999999</v>
      </c>
      <c r="D25023" s="2"/>
    </row>
    <row r="25024" spans="1:4" x14ac:dyDescent="0.25">
      <c r="A25024" s="2">
        <v>540</v>
      </c>
      <c r="B25024">
        <v>28201</v>
      </c>
      <c r="C25024" s="3">
        <v>8434.8462610000006</v>
      </c>
      <c r="D25024" s="2"/>
    </row>
    <row r="25025" spans="1:4" x14ac:dyDescent="0.25">
      <c r="A25025" s="2">
        <v>540</v>
      </c>
      <c r="B25025">
        <v>28202</v>
      </c>
      <c r="C25025" s="3">
        <v>1130.760628</v>
      </c>
      <c r="D25025" s="2"/>
    </row>
    <row r="25026" spans="1:4" x14ac:dyDescent="0.25">
      <c r="A25026" s="2">
        <v>540</v>
      </c>
      <c r="B25026">
        <v>28203</v>
      </c>
      <c r="C25026" s="3">
        <v>30017.917887</v>
      </c>
      <c r="D25026" s="2"/>
    </row>
    <row r="25027" spans="1:4" x14ac:dyDescent="0.25">
      <c r="A25027" s="2">
        <v>540</v>
      </c>
      <c r="B25027">
        <v>28204</v>
      </c>
      <c r="C25027" s="3">
        <v>1117.979998</v>
      </c>
      <c r="D25027" s="2"/>
    </row>
    <row r="25028" spans="1:4" x14ac:dyDescent="0.25">
      <c r="A25028" s="2">
        <v>540</v>
      </c>
      <c r="B25028">
        <v>28205</v>
      </c>
      <c r="C25028" s="3">
        <v>27936.019084</v>
      </c>
      <c r="D25028" s="2"/>
    </row>
    <row r="25029" spans="1:4" x14ac:dyDescent="0.25">
      <c r="A25029" s="2">
        <v>540</v>
      </c>
      <c r="B25029">
        <v>28206</v>
      </c>
      <c r="C25029" s="3">
        <v>32231.263803999998</v>
      </c>
      <c r="D25029" s="2"/>
    </row>
    <row r="25030" spans="1:4" x14ac:dyDescent="0.25">
      <c r="A25030" s="2">
        <v>540</v>
      </c>
      <c r="B25030">
        <v>28207</v>
      </c>
      <c r="C25030" s="3">
        <v>4295.2447199999997</v>
      </c>
      <c r="D25030" s="2"/>
    </row>
    <row r="25031" spans="1:4" x14ac:dyDescent="0.25">
      <c r="A25031" s="2">
        <v>540</v>
      </c>
      <c r="B25031">
        <v>28208</v>
      </c>
      <c r="C25031" s="3">
        <v>31148.678515</v>
      </c>
      <c r="D25031" s="2"/>
    </row>
    <row r="25032" spans="1:4" x14ac:dyDescent="0.25">
      <c r="A25032" s="2">
        <v>540</v>
      </c>
      <c r="B25032">
        <v>28209</v>
      </c>
      <c r="C25032" s="3">
        <v>24812.493232000001</v>
      </c>
      <c r="D25032" s="2"/>
    </row>
    <row r="25033" spans="1:4" x14ac:dyDescent="0.25">
      <c r="A25033" s="2">
        <v>540</v>
      </c>
      <c r="B25033">
        <v>28210</v>
      </c>
      <c r="C25033" s="3">
        <v>6336.1852840000001</v>
      </c>
      <c r="D25033" s="2"/>
    </row>
    <row r="25034" spans="1:4" x14ac:dyDescent="0.25">
      <c r="A25034" s="2">
        <v>540</v>
      </c>
      <c r="B25034">
        <v>28211</v>
      </c>
      <c r="C25034" s="3">
        <v>24815.738654000001</v>
      </c>
      <c r="D25034" s="2"/>
    </row>
    <row r="25035" spans="1:4" x14ac:dyDescent="0.25">
      <c r="A25035" s="2">
        <v>540</v>
      </c>
      <c r="B25035">
        <v>28212</v>
      </c>
      <c r="C25035" s="3">
        <v>4447.2054369999996</v>
      </c>
      <c r="D25035" s="2"/>
    </row>
    <row r="25036" spans="1:4" x14ac:dyDescent="0.25">
      <c r="A25036" s="2">
        <v>540</v>
      </c>
      <c r="B25036">
        <v>28214</v>
      </c>
      <c r="C25036" s="3">
        <v>24812.493232000001</v>
      </c>
      <c r="D25036" s="2"/>
    </row>
    <row r="25037" spans="1:4" x14ac:dyDescent="0.25">
      <c r="A25037" s="2">
        <v>540</v>
      </c>
      <c r="B25037">
        <v>28215</v>
      </c>
      <c r="C25037" s="3">
        <v>29262.944092000002</v>
      </c>
      <c r="D25037" s="2"/>
    </row>
    <row r="25038" spans="1:4" x14ac:dyDescent="0.25">
      <c r="A25038" s="2">
        <v>540</v>
      </c>
      <c r="B25038">
        <v>28216</v>
      </c>
      <c r="C25038" s="3">
        <v>29462.110376000001</v>
      </c>
      <c r="D25038" s="2"/>
    </row>
    <row r="25039" spans="1:4" x14ac:dyDescent="0.25">
      <c r="A25039" s="2">
        <v>540</v>
      </c>
      <c r="B25039">
        <v>28217</v>
      </c>
      <c r="C25039" s="3">
        <v>3786.3983490000001</v>
      </c>
      <c r="D25039" s="2"/>
    </row>
    <row r="25040" spans="1:4" x14ac:dyDescent="0.25">
      <c r="A25040" s="2">
        <v>540</v>
      </c>
      <c r="B25040">
        <v>28218</v>
      </c>
      <c r="C25040" s="3">
        <v>872.56871100000001</v>
      </c>
      <c r="D25040" s="2"/>
    </row>
    <row r="25041" spans="1:4" x14ac:dyDescent="0.25">
      <c r="A25041" s="2">
        <v>540</v>
      </c>
      <c r="B25041">
        <v>28219</v>
      </c>
      <c r="C25041" s="3">
        <v>25476.545742999999</v>
      </c>
      <c r="D25041" s="2"/>
    </row>
    <row r="25042" spans="1:4" x14ac:dyDescent="0.25">
      <c r="A25042" s="2">
        <v>540</v>
      </c>
      <c r="B25042">
        <v>28220</v>
      </c>
      <c r="C25042" s="3">
        <v>605.27411600000005</v>
      </c>
      <c r="D25042" s="2"/>
    </row>
    <row r="25043" spans="1:4" x14ac:dyDescent="0.25">
      <c r="A25043" s="2">
        <v>540</v>
      </c>
      <c r="B25043">
        <v>28222</v>
      </c>
      <c r="C25043" s="3">
        <v>25476.064614999999</v>
      </c>
      <c r="D25043" s="2"/>
    </row>
    <row r="25044" spans="1:4" x14ac:dyDescent="0.25">
      <c r="A25044" s="2">
        <v>540</v>
      </c>
      <c r="B25044">
        <v>28223</v>
      </c>
      <c r="C25044" s="3">
        <v>26349.114452000002</v>
      </c>
      <c r="D25044" s="2"/>
    </row>
    <row r="25045" spans="1:4" x14ac:dyDescent="0.25">
      <c r="A25045" s="2">
        <v>540</v>
      </c>
      <c r="B25045">
        <v>28224</v>
      </c>
      <c r="C25045" s="3">
        <v>9478.8549920000005</v>
      </c>
      <c r="D25045" s="2"/>
    </row>
    <row r="25046" spans="1:4" x14ac:dyDescent="0.25">
      <c r="A25046" s="2">
        <v>540</v>
      </c>
      <c r="B25046">
        <v>28225</v>
      </c>
      <c r="C25046" s="3">
        <v>9478.8549920000005</v>
      </c>
      <c r="D25046" s="2"/>
    </row>
    <row r="25047" spans="1:4" x14ac:dyDescent="0.25">
      <c r="A25047" s="2">
        <v>540</v>
      </c>
      <c r="B25047">
        <v>28226</v>
      </c>
      <c r="C25047" s="3">
        <v>8708.3097479999997</v>
      </c>
      <c r="D25047" s="2"/>
    </row>
    <row r="25048" spans="1:4" x14ac:dyDescent="0.25">
      <c r="A25048" s="2">
        <v>540</v>
      </c>
      <c r="B25048">
        <v>28227</v>
      </c>
      <c r="C25048" s="3">
        <v>16767.754865999999</v>
      </c>
      <c r="D25048" s="2"/>
    </row>
    <row r="25049" spans="1:4" x14ac:dyDescent="0.25">
      <c r="A25049" s="2">
        <v>540</v>
      </c>
      <c r="B25049">
        <v>28228</v>
      </c>
      <c r="C25049" s="3">
        <v>431.21738900000003</v>
      </c>
      <c r="D25049" s="2"/>
    </row>
    <row r="25050" spans="1:4" x14ac:dyDescent="0.25">
      <c r="A25050" s="2">
        <v>540</v>
      </c>
      <c r="B25050">
        <v>28229</v>
      </c>
      <c r="C25050" s="3">
        <v>16870.259460000001</v>
      </c>
      <c r="D25050" s="2"/>
    </row>
    <row r="25051" spans="1:4" x14ac:dyDescent="0.25">
      <c r="A25051" s="2">
        <v>540</v>
      </c>
      <c r="B25051">
        <v>28230</v>
      </c>
      <c r="C25051" s="3">
        <v>504.32566800000001</v>
      </c>
      <c r="D25051" s="2"/>
    </row>
    <row r="25052" spans="1:4" x14ac:dyDescent="0.25">
      <c r="A25052" s="2">
        <v>540</v>
      </c>
      <c r="B25052">
        <v>28231</v>
      </c>
      <c r="C25052" s="3">
        <v>17374.585128999999</v>
      </c>
      <c r="D25052" s="2"/>
    </row>
    <row r="25053" spans="1:4" x14ac:dyDescent="0.25">
      <c r="A25053" s="2">
        <v>540</v>
      </c>
      <c r="B25053">
        <v>28232</v>
      </c>
      <c r="C25053" s="3">
        <v>17198.972255000001</v>
      </c>
      <c r="D25053" s="2"/>
    </row>
    <row r="25054" spans="1:4" x14ac:dyDescent="0.25">
      <c r="A25054" s="2">
        <v>540</v>
      </c>
      <c r="B25054">
        <v>28233</v>
      </c>
      <c r="C25054" s="3">
        <v>3917.7159230000002</v>
      </c>
      <c r="D25054" s="2"/>
    </row>
    <row r="25055" spans="1:4" x14ac:dyDescent="0.25">
      <c r="A25055" s="2">
        <v>540</v>
      </c>
      <c r="B25055">
        <v>28234</v>
      </c>
      <c r="C25055" s="3">
        <v>3735.2010380000002</v>
      </c>
      <c r="D25055" s="2"/>
    </row>
    <row r="25056" spans="1:4" x14ac:dyDescent="0.25">
      <c r="A25056" s="2">
        <v>540</v>
      </c>
      <c r="B25056">
        <v>28235</v>
      </c>
      <c r="C25056" s="3">
        <v>13463.771215999999</v>
      </c>
      <c r="D25056" s="2"/>
    </row>
    <row r="25057" spans="1:4" x14ac:dyDescent="0.25">
      <c r="A25057" s="2">
        <v>540</v>
      </c>
      <c r="B25057">
        <v>28236</v>
      </c>
      <c r="C25057" s="3">
        <v>616.30086100000005</v>
      </c>
      <c r="D25057" s="2"/>
    </row>
    <row r="25058" spans="1:4" x14ac:dyDescent="0.25">
      <c r="A25058" s="2">
        <v>540</v>
      </c>
      <c r="B25058">
        <v>28237</v>
      </c>
      <c r="C25058" s="3">
        <v>13456.869205000001</v>
      </c>
      <c r="D25058" s="2"/>
    </row>
    <row r="25059" spans="1:4" x14ac:dyDescent="0.25">
      <c r="A25059" s="2">
        <v>540</v>
      </c>
      <c r="B25059">
        <v>28238</v>
      </c>
      <c r="C25059" s="3">
        <v>529.73045400000001</v>
      </c>
      <c r="D25059" s="2"/>
    </row>
    <row r="25060" spans="1:4" x14ac:dyDescent="0.25">
      <c r="A25060" s="2">
        <v>540</v>
      </c>
      <c r="B25060">
        <v>28239</v>
      </c>
      <c r="C25060" s="3">
        <v>13986.599657999999</v>
      </c>
      <c r="D25060" s="2"/>
    </row>
    <row r="25061" spans="1:4" x14ac:dyDescent="0.25">
      <c r="A25061" s="2">
        <v>540</v>
      </c>
      <c r="B25061">
        <v>28240</v>
      </c>
      <c r="C25061" s="3">
        <v>14080.072079</v>
      </c>
      <c r="D25061" s="2"/>
    </row>
    <row r="25062" spans="1:4" x14ac:dyDescent="0.25">
      <c r="A25062" s="2">
        <v>540</v>
      </c>
      <c r="B25062">
        <v>28241</v>
      </c>
      <c r="C25062" s="3">
        <v>86.311329999999998</v>
      </c>
      <c r="D25062" s="2"/>
    </row>
    <row r="25063" spans="1:4" x14ac:dyDescent="0.25">
      <c r="A25063" s="2">
        <v>540</v>
      </c>
      <c r="B25063">
        <v>28242</v>
      </c>
      <c r="C25063" s="3">
        <v>8.8249999999999995E-3</v>
      </c>
      <c r="D25063" s="2"/>
    </row>
    <row r="25064" spans="1:4" x14ac:dyDescent="0.25">
      <c r="A25064" s="2">
        <v>540</v>
      </c>
      <c r="B25064">
        <v>28243</v>
      </c>
      <c r="C25064" s="3">
        <v>1037.2426029999999</v>
      </c>
      <c r="D25064" s="2"/>
    </row>
    <row r="25065" spans="1:4" x14ac:dyDescent="0.25">
      <c r="A25065" s="2">
        <v>540</v>
      </c>
      <c r="B25065">
        <v>28244</v>
      </c>
      <c r="C25065" s="3">
        <v>13986.590833</v>
      </c>
      <c r="D25065" s="2"/>
    </row>
    <row r="25066" spans="1:4" x14ac:dyDescent="0.25">
      <c r="A25066" s="2">
        <v>540</v>
      </c>
      <c r="B25066">
        <v>28245</v>
      </c>
      <c r="C25066" s="3">
        <v>13993.760747</v>
      </c>
      <c r="D25066" s="2"/>
    </row>
    <row r="25067" spans="1:4" x14ac:dyDescent="0.25">
      <c r="A25067" s="2">
        <v>540</v>
      </c>
      <c r="B25067">
        <v>28246</v>
      </c>
      <c r="C25067" s="3">
        <v>15045.709613999999</v>
      </c>
      <c r="D25067" s="2"/>
    </row>
    <row r="25068" spans="1:4" x14ac:dyDescent="0.25">
      <c r="A25068" s="2">
        <v>540</v>
      </c>
      <c r="B25068">
        <v>28247</v>
      </c>
      <c r="C25068" s="3">
        <v>15031.003349000001</v>
      </c>
      <c r="D25068" s="2"/>
    </row>
    <row r="25069" spans="1:4" x14ac:dyDescent="0.25">
      <c r="A25069" s="2">
        <v>540</v>
      </c>
      <c r="B25069">
        <v>28248</v>
      </c>
      <c r="C25069" s="3">
        <v>4915.1141189999998</v>
      </c>
      <c r="D25069" s="2"/>
    </row>
    <row r="25070" spans="1:4" x14ac:dyDescent="0.25">
      <c r="A25070" s="2">
        <v>540</v>
      </c>
      <c r="B25070">
        <v>28249</v>
      </c>
      <c r="C25070" s="3">
        <v>4833.6000759999997</v>
      </c>
      <c r="D25070" s="2"/>
    </row>
    <row r="25071" spans="1:4" x14ac:dyDescent="0.25">
      <c r="A25071" s="2">
        <v>540</v>
      </c>
      <c r="B25071">
        <v>28250</v>
      </c>
      <c r="C25071" s="3">
        <v>10130.595493000001</v>
      </c>
      <c r="D25071" s="2"/>
    </row>
    <row r="25072" spans="1:4" x14ac:dyDescent="0.25">
      <c r="A25072" s="2">
        <v>540</v>
      </c>
      <c r="B25072">
        <v>28251</v>
      </c>
      <c r="C25072" s="3">
        <v>147.35832300000001</v>
      </c>
      <c r="D25072" s="2"/>
    </row>
    <row r="25073" spans="1:4" x14ac:dyDescent="0.25">
      <c r="A25073" s="2">
        <v>540</v>
      </c>
      <c r="B25073">
        <v>28252</v>
      </c>
      <c r="C25073" s="3">
        <v>143.762441</v>
      </c>
      <c r="D25073" s="2"/>
    </row>
    <row r="25074" spans="1:4" x14ac:dyDescent="0.25">
      <c r="A25074" s="2">
        <v>540</v>
      </c>
      <c r="B25074">
        <v>28253</v>
      </c>
      <c r="C25074" s="3">
        <v>10197.403275000001</v>
      </c>
      <c r="D25074" s="2"/>
    </row>
    <row r="25075" spans="1:4" x14ac:dyDescent="0.25">
      <c r="A25075" s="2">
        <v>540</v>
      </c>
      <c r="B25075">
        <v>28254</v>
      </c>
      <c r="C25075" s="3">
        <v>10274.357932999999</v>
      </c>
      <c r="D25075" s="2"/>
    </row>
    <row r="25076" spans="1:4" x14ac:dyDescent="0.25">
      <c r="A25076" s="2">
        <v>540</v>
      </c>
      <c r="B25076">
        <v>28255</v>
      </c>
      <c r="C25076" s="3">
        <v>1345.0773260000001</v>
      </c>
      <c r="D25076" s="2"/>
    </row>
    <row r="25077" spans="1:4" x14ac:dyDescent="0.25">
      <c r="A25077" s="2">
        <v>540</v>
      </c>
      <c r="B25077">
        <v>28256</v>
      </c>
      <c r="C25077" s="3">
        <v>132.91771199999999</v>
      </c>
      <c r="D25077" s="2"/>
    </row>
    <row r="25078" spans="1:4" x14ac:dyDescent="0.25">
      <c r="A25078" s="2">
        <v>540</v>
      </c>
      <c r="B25078">
        <v>28257</v>
      </c>
      <c r="C25078" s="3">
        <v>8929.2806070000006</v>
      </c>
      <c r="D25078" s="2"/>
    </row>
    <row r="25079" spans="1:4" x14ac:dyDescent="0.25">
      <c r="A25079" s="2">
        <v>540</v>
      </c>
      <c r="B25079">
        <v>28258</v>
      </c>
      <c r="C25079" s="3">
        <v>8991.2515449999992</v>
      </c>
      <c r="D25079" s="2"/>
    </row>
    <row r="25080" spans="1:4" x14ac:dyDescent="0.25">
      <c r="A25080" s="2">
        <v>540</v>
      </c>
      <c r="B25080">
        <v>28259</v>
      </c>
      <c r="C25080" s="3">
        <v>243.39810199999999</v>
      </c>
      <c r="D25080" s="2"/>
    </row>
    <row r="25081" spans="1:4" x14ac:dyDescent="0.25">
      <c r="A25081" s="2">
        <v>540</v>
      </c>
      <c r="B25081">
        <v>28260</v>
      </c>
      <c r="C25081" s="3">
        <v>9062.1983180000007</v>
      </c>
      <c r="D25081" s="2"/>
    </row>
    <row r="25082" spans="1:4" x14ac:dyDescent="0.25">
      <c r="A25082" s="2">
        <v>540</v>
      </c>
      <c r="B25082">
        <v>28261</v>
      </c>
      <c r="C25082" s="3">
        <v>9234.6496459999998</v>
      </c>
      <c r="D25082" s="2"/>
    </row>
    <row r="25083" spans="1:4" x14ac:dyDescent="0.25">
      <c r="A25083" s="2">
        <v>540</v>
      </c>
      <c r="B25083">
        <v>28262</v>
      </c>
      <c r="C25083" s="3">
        <v>301.47673900000001</v>
      </c>
      <c r="D25083" s="2"/>
    </row>
    <row r="25084" spans="1:4" x14ac:dyDescent="0.25">
      <c r="A25084" s="2">
        <v>540</v>
      </c>
      <c r="B25084">
        <v>28263</v>
      </c>
      <c r="C25084" s="3">
        <v>296.216701</v>
      </c>
      <c r="D25084" s="2"/>
    </row>
    <row r="25085" spans="1:4" x14ac:dyDescent="0.25">
      <c r="A25085" s="2">
        <v>540</v>
      </c>
      <c r="B25085">
        <v>28264</v>
      </c>
      <c r="C25085" s="3">
        <v>9032.9490970000006</v>
      </c>
      <c r="D25085" s="2"/>
    </row>
    <row r="25086" spans="1:4" x14ac:dyDescent="0.25">
      <c r="A25086" s="2">
        <v>540</v>
      </c>
      <c r="B25086">
        <v>28265</v>
      </c>
      <c r="C25086" s="3">
        <v>8933.1729080000005</v>
      </c>
      <c r="D25086" s="2"/>
    </row>
    <row r="25087" spans="1:4" x14ac:dyDescent="0.25">
      <c r="A25087" s="2">
        <v>540</v>
      </c>
      <c r="B25087">
        <v>28266</v>
      </c>
      <c r="C25087" s="3">
        <v>99.776189000000002</v>
      </c>
      <c r="D25087" s="2"/>
    </row>
    <row r="25088" spans="1:4" x14ac:dyDescent="0.25">
      <c r="A25088" s="2">
        <v>540</v>
      </c>
      <c r="B25088">
        <v>28267</v>
      </c>
      <c r="C25088" s="3">
        <v>8765.9816179999998</v>
      </c>
      <c r="D25088" s="2"/>
    </row>
    <row r="25089" spans="1:4" x14ac:dyDescent="0.25">
      <c r="A25089" s="2">
        <v>540</v>
      </c>
      <c r="B25089">
        <v>28268</v>
      </c>
      <c r="C25089" s="3">
        <v>101.744433</v>
      </c>
      <c r="D25089" s="2"/>
    </row>
    <row r="25090" spans="1:4" x14ac:dyDescent="0.25">
      <c r="A25090" s="2">
        <v>540</v>
      </c>
      <c r="B25090">
        <v>28269</v>
      </c>
      <c r="C25090" s="3">
        <v>7101.4931059999999</v>
      </c>
      <c r="D25090" s="2"/>
    </row>
    <row r="25091" spans="1:4" x14ac:dyDescent="0.25">
      <c r="A25091" s="2">
        <v>540</v>
      </c>
      <c r="B25091">
        <v>28270</v>
      </c>
      <c r="C25091" s="3">
        <v>7085.9574759999996</v>
      </c>
      <c r="D25091" s="2"/>
    </row>
    <row r="25092" spans="1:4" x14ac:dyDescent="0.25">
      <c r="A25092" s="2">
        <v>540</v>
      </c>
      <c r="B25092">
        <v>28271</v>
      </c>
      <c r="C25092" s="3">
        <v>6211.6202700000003</v>
      </c>
      <c r="D25092" s="2"/>
    </row>
    <row r="25093" spans="1:4" x14ac:dyDescent="0.25">
      <c r="A25093" s="2">
        <v>540</v>
      </c>
      <c r="B25093">
        <v>28272</v>
      </c>
      <c r="C25093" s="3">
        <v>8377.7454149999994</v>
      </c>
      <c r="D25093" s="2"/>
    </row>
    <row r="25094" spans="1:4" x14ac:dyDescent="0.25">
      <c r="A25094" s="2">
        <v>540</v>
      </c>
      <c r="B25094">
        <v>28273</v>
      </c>
      <c r="C25094" s="3">
        <v>9623.5253109999994</v>
      </c>
      <c r="D25094" s="2"/>
    </row>
    <row r="25095" spans="1:4" x14ac:dyDescent="0.25">
      <c r="A25095" s="2">
        <v>540</v>
      </c>
      <c r="B25095">
        <v>28274</v>
      </c>
      <c r="C25095" s="3">
        <v>9623.5253109999994</v>
      </c>
      <c r="D25095" s="2"/>
    </row>
    <row r="25096" spans="1:4" x14ac:dyDescent="0.25">
      <c r="A25096" s="2">
        <v>540</v>
      </c>
      <c r="B25096">
        <v>28275</v>
      </c>
      <c r="C25096" s="3">
        <v>7352.9102240000002</v>
      </c>
      <c r="D25096" s="2"/>
    </row>
    <row r="25097" spans="1:4" x14ac:dyDescent="0.25">
      <c r="A25097" s="2">
        <v>540</v>
      </c>
      <c r="B25097">
        <v>28276</v>
      </c>
      <c r="C25097" s="3">
        <v>34921.957173000003</v>
      </c>
      <c r="D25097" s="2"/>
    </row>
    <row r="25098" spans="1:4" x14ac:dyDescent="0.25">
      <c r="A25098" s="2">
        <v>540</v>
      </c>
      <c r="B25098">
        <v>28277</v>
      </c>
      <c r="C25098" s="3">
        <v>7352.9102240000002</v>
      </c>
      <c r="D25098" s="2"/>
    </row>
    <row r="25099" spans="1:4" x14ac:dyDescent="0.25">
      <c r="A25099" s="2">
        <v>540</v>
      </c>
      <c r="B25099">
        <v>28278</v>
      </c>
      <c r="C25099" s="3">
        <v>5970.3568679999998</v>
      </c>
      <c r="D25099" s="2"/>
    </row>
    <row r="25100" spans="1:4" x14ac:dyDescent="0.25">
      <c r="A25100" s="2">
        <v>540</v>
      </c>
      <c r="B25100">
        <v>28279</v>
      </c>
      <c r="C25100" s="3">
        <v>38905.121448999998</v>
      </c>
      <c r="D25100" s="2"/>
    </row>
    <row r="25101" spans="1:4" x14ac:dyDescent="0.25">
      <c r="A25101" s="2">
        <v>540</v>
      </c>
      <c r="B25101">
        <v>28280</v>
      </c>
      <c r="C25101" s="3">
        <v>44875.478317000001</v>
      </c>
      <c r="D25101" s="2"/>
    </row>
    <row r="25102" spans="1:4" x14ac:dyDescent="0.25">
      <c r="A25102" s="2">
        <v>540</v>
      </c>
      <c r="B25102">
        <v>28281</v>
      </c>
      <c r="C25102" s="3">
        <v>42274.867399000002</v>
      </c>
      <c r="D25102" s="2"/>
    </row>
    <row r="25103" spans="1:4" x14ac:dyDescent="0.25">
      <c r="A25103" s="2">
        <v>540</v>
      </c>
      <c r="B25103">
        <v>28282</v>
      </c>
      <c r="C25103" s="3">
        <v>6896.6076739999999</v>
      </c>
      <c r="D25103" s="2"/>
    </row>
    <row r="25104" spans="1:4" x14ac:dyDescent="0.25">
      <c r="A25104" s="2">
        <v>540</v>
      </c>
      <c r="B25104">
        <v>28283</v>
      </c>
      <c r="C25104" s="3">
        <v>6896.6076739999999</v>
      </c>
      <c r="D25104" s="2"/>
    </row>
    <row r="25105" spans="1:4" x14ac:dyDescent="0.25">
      <c r="A25105" s="2">
        <v>540</v>
      </c>
      <c r="B25105">
        <v>28284</v>
      </c>
      <c r="C25105" s="3">
        <v>38222.972386000001</v>
      </c>
      <c r="D25105" s="2"/>
    </row>
    <row r="25106" spans="1:4" x14ac:dyDescent="0.25">
      <c r="A25106" s="2">
        <v>540</v>
      </c>
      <c r="B25106">
        <v>28285</v>
      </c>
      <c r="C25106" s="3">
        <v>17181.409531000001</v>
      </c>
      <c r="D25106" s="2"/>
    </row>
    <row r="25107" spans="1:4" x14ac:dyDescent="0.25">
      <c r="A25107" s="2">
        <v>540</v>
      </c>
      <c r="B25107">
        <v>28286</v>
      </c>
      <c r="C25107" s="3">
        <v>4771.0512829999998</v>
      </c>
      <c r="D25107" s="2"/>
    </row>
    <row r="25108" spans="1:4" x14ac:dyDescent="0.25">
      <c r="A25108" s="2">
        <v>540</v>
      </c>
      <c r="B25108">
        <v>28288</v>
      </c>
      <c r="C25108" s="3">
        <v>4098.4432960000004</v>
      </c>
      <c r="D25108" s="2"/>
    </row>
    <row r="25109" spans="1:4" x14ac:dyDescent="0.25">
      <c r="A25109" s="2">
        <v>540</v>
      </c>
      <c r="B25109">
        <v>28289</v>
      </c>
      <c r="C25109" s="3">
        <v>8987.2389449999991</v>
      </c>
      <c r="D25109" s="2"/>
    </row>
    <row r="25110" spans="1:4" x14ac:dyDescent="0.25">
      <c r="A25110" s="2">
        <v>540</v>
      </c>
      <c r="B25110">
        <v>28290</v>
      </c>
      <c r="C25110" s="3">
        <v>10545.604577</v>
      </c>
      <c r="D25110" s="2"/>
    </row>
    <row r="25111" spans="1:4" x14ac:dyDescent="0.25">
      <c r="A25111" s="2">
        <v>540</v>
      </c>
      <c r="B25111">
        <v>28291</v>
      </c>
      <c r="C25111" s="3">
        <v>10545.604577</v>
      </c>
      <c r="D25111" s="2"/>
    </row>
    <row r="25112" spans="1:4" x14ac:dyDescent="0.25">
      <c r="A25112" s="2">
        <v>540</v>
      </c>
      <c r="B25112">
        <v>28292</v>
      </c>
      <c r="C25112" s="3">
        <v>30886.945473</v>
      </c>
      <c r="D25112" s="2"/>
    </row>
    <row r="25113" spans="1:4" x14ac:dyDescent="0.25">
      <c r="A25113" s="2">
        <v>540</v>
      </c>
      <c r="B25113">
        <v>28293</v>
      </c>
      <c r="C25113" s="3">
        <v>13719.973614</v>
      </c>
      <c r="D25113" s="2"/>
    </row>
    <row r="25114" spans="1:4" x14ac:dyDescent="0.25">
      <c r="A25114" s="2">
        <v>540</v>
      </c>
      <c r="B25114">
        <v>28294</v>
      </c>
      <c r="C25114" s="3">
        <v>17198.264984000001</v>
      </c>
      <c r="D25114" s="2"/>
    </row>
    <row r="25115" spans="1:4" x14ac:dyDescent="0.25">
      <c r="A25115" s="2">
        <v>540</v>
      </c>
      <c r="B25115">
        <v>28295</v>
      </c>
      <c r="C25115" s="3">
        <v>4395.0977800000001</v>
      </c>
      <c r="D25115" s="2"/>
    </row>
    <row r="25116" spans="1:4" x14ac:dyDescent="0.25">
      <c r="A25116" s="2">
        <v>540</v>
      </c>
      <c r="B25116">
        <v>28296</v>
      </c>
      <c r="C25116" s="3">
        <v>4395.0977800000001</v>
      </c>
      <c r="D25116" s="2"/>
    </row>
    <row r="25117" spans="1:4" x14ac:dyDescent="0.25">
      <c r="A25117" s="2">
        <v>540</v>
      </c>
      <c r="B25117">
        <v>28297</v>
      </c>
      <c r="C25117" s="3">
        <v>18135.353316000001</v>
      </c>
      <c r="D25117" s="2"/>
    </row>
    <row r="25118" spans="1:4" x14ac:dyDescent="0.25">
      <c r="A25118" s="2">
        <v>540</v>
      </c>
      <c r="B25118">
        <v>28298</v>
      </c>
      <c r="C25118" s="3">
        <v>9219.3690590000006</v>
      </c>
      <c r="D25118" s="2"/>
    </row>
    <row r="25119" spans="1:4" x14ac:dyDescent="0.25">
      <c r="A25119" s="2">
        <v>540</v>
      </c>
      <c r="B25119">
        <v>28299</v>
      </c>
      <c r="C25119" s="3">
        <v>9219.3690590000006</v>
      </c>
      <c r="D25119" s="2"/>
    </row>
    <row r="25120" spans="1:4" x14ac:dyDescent="0.25">
      <c r="A25120" s="2">
        <v>540</v>
      </c>
      <c r="B25120">
        <v>28300</v>
      </c>
      <c r="C25120" s="3">
        <v>8422.6959910000005</v>
      </c>
      <c r="D25120" s="2"/>
    </row>
    <row r="25121" spans="1:4" x14ac:dyDescent="0.25">
      <c r="A25121" s="2">
        <v>540</v>
      </c>
      <c r="B25121">
        <v>28301</v>
      </c>
      <c r="C25121" s="3">
        <v>11251.055467</v>
      </c>
      <c r="D25121" s="2"/>
    </row>
    <row r="25122" spans="1:4" x14ac:dyDescent="0.25">
      <c r="A25122" s="2">
        <v>540</v>
      </c>
      <c r="B25122">
        <v>28302</v>
      </c>
      <c r="C25122" s="3">
        <v>2766.0740810000002</v>
      </c>
      <c r="D25122" s="2"/>
    </row>
    <row r="25123" spans="1:4" x14ac:dyDescent="0.25">
      <c r="A25123" s="2">
        <v>540</v>
      </c>
      <c r="B25123">
        <v>28303</v>
      </c>
      <c r="C25123" s="3">
        <v>4994.2419840000002</v>
      </c>
      <c r="D25123" s="2"/>
    </row>
    <row r="25124" spans="1:4" x14ac:dyDescent="0.25">
      <c r="A25124" s="2">
        <v>540</v>
      </c>
      <c r="B25124">
        <v>28304</v>
      </c>
      <c r="C25124" s="3">
        <v>10563.960797</v>
      </c>
      <c r="D25124" s="2"/>
    </row>
    <row r="25125" spans="1:4" x14ac:dyDescent="0.25">
      <c r="A25125" s="2">
        <v>540</v>
      </c>
      <c r="B25125">
        <v>28305</v>
      </c>
      <c r="C25125" s="3">
        <v>5161.1969019999997</v>
      </c>
      <c r="D25125" s="2"/>
    </row>
    <row r="25126" spans="1:4" x14ac:dyDescent="0.25">
      <c r="A25126" s="2">
        <v>540</v>
      </c>
      <c r="B25126">
        <v>28306</v>
      </c>
      <c r="C25126" s="3">
        <v>5802.7395530000003</v>
      </c>
      <c r="D25126" s="2"/>
    </row>
    <row r="25127" spans="1:4" x14ac:dyDescent="0.25">
      <c r="A25127" s="2">
        <v>540</v>
      </c>
      <c r="B25127">
        <v>28307</v>
      </c>
      <c r="C25127" s="3">
        <v>5161.1969019999997</v>
      </c>
      <c r="D25127" s="2"/>
    </row>
    <row r="25128" spans="1:4" x14ac:dyDescent="0.25">
      <c r="A25128" s="2">
        <v>540</v>
      </c>
      <c r="B25128">
        <v>28308</v>
      </c>
      <c r="C25128" s="3">
        <v>5802.7395530000003</v>
      </c>
      <c r="D25128" s="2"/>
    </row>
    <row r="25129" spans="1:4" x14ac:dyDescent="0.25">
      <c r="A25129" s="2">
        <v>540</v>
      </c>
      <c r="B25129">
        <v>28309</v>
      </c>
      <c r="C25129" s="3">
        <v>8398.467052</v>
      </c>
      <c r="D25129" s="2"/>
    </row>
    <row r="25130" spans="1:4" x14ac:dyDescent="0.25">
      <c r="A25130" s="2">
        <v>540</v>
      </c>
      <c r="B25130">
        <v>28310</v>
      </c>
      <c r="C25130" s="3">
        <v>2930.0279919999998</v>
      </c>
      <c r="D25130" s="2"/>
    </row>
    <row r="25131" spans="1:4" x14ac:dyDescent="0.25">
      <c r="A25131" s="2">
        <v>540</v>
      </c>
      <c r="B25131">
        <v>28311</v>
      </c>
      <c r="C25131" s="3">
        <v>3988.5651400000002</v>
      </c>
      <c r="D25131" s="2"/>
    </row>
    <row r="25132" spans="1:4" x14ac:dyDescent="0.25">
      <c r="A25132" s="2">
        <v>540</v>
      </c>
      <c r="B25132">
        <v>28312</v>
      </c>
      <c r="C25132" s="3">
        <v>4665.827104</v>
      </c>
      <c r="D25132" s="2"/>
    </row>
    <row r="25133" spans="1:4" x14ac:dyDescent="0.25">
      <c r="A25133" s="2">
        <v>540</v>
      </c>
      <c r="B25133">
        <v>28313</v>
      </c>
      <c r="C25133" s="3">
        <v>7267.9540859999997</v>
      </c>
      <c r="D25133" s="2"/>
    </row>
    <row r="25134" spans="1:4" x14ac:dyDescent="0.25">
      <c r="A25134" s="2">
        <v>540</v>
      </c>
      <c r="B25134">
        <v>28314</v>
      </c>
      <c r="C25134" s="3">
        <v>6943.3173219999999</v>
      </c>
      <c r="D25134" s="2"/>
    </row>
    <row r="25135" spans="1:4" x14ac:dyDescent="0.25">
      <c r="A25135" s="2">
        <v>540</v>
      </c>
      <c r="B25135">
        <v>28315</v>
      </c>
      <c r="C25135" s="3">
        <v>7192.2890360000001</v>
      </c>
      <c r="D25135" s="2"/>
    </row>
    <row r="25136" spans="1:4" x14ac:dyDescent="0.25">
      <c r="A25136" s="2">
        <v>540</v>
      </c>
      <c r="B25136">
        <v>28316</v>
      </c>
      <c r="C25136" s="3">
        <v>4312.1501520000002</v>
      </c>
      <c r="D25136" s="2"/>
    </row>
    <row r="25137" spans="1:4" x14ac:dyDescent="0.25">
      <c r="A25137" s="2">
        <v>540</v>
      </c>
      <c r="B25137">
        <v>28317</v>
      </c>
      <c r="C25137" s="3">
        <v>3373.0039750000001</v>
      </c>
      <c r="D25137" s="2"/>
    </row>
    <row r="25138" spans="1:4" x14ac:dyDescent="0.25">
      <c r="A25138" s="2">
        <v>540</v>
      </c>
      <c r="B25138">
        <v>28318</v>
      </c>
      <c r="C25138" s="3">
        <v>3373.0039750000001</v>
      </c>
      <c r="D25138" s="2"/>
    </row>
    <row r="25139" spans="1:4" x14ac:dyDescent="0.25">
      <c r="A25139" s="2">
        <v>540</v>
      </c>
      <c r="B25139">
        <v>28319</v>
      </c>
      <c r="C25139" s="3">
        <v>4312.1501520000002</v>
      </c>
      <c r="D25139" s="2"/>
    </row>
    <row r="25140" spans="1:4" x14ac:dyDescent="0.25">
      <c r="A25140" s="2">
        <v>540</v>
      </c>
      <c r="B25140">
        <v>28320</v>
      </c>
      <c r="C25140" s="3">
        <v>3183.4437819999998</v>
      </c>
      <c r="D25140" s="2"/>
    </row>
    <row r="25141" spans="1:4" x14ac:dyDescent="0.25">
      <c r="A25141" s="2">
        <v>540</v>
      </c>
      <c r="B25141">
        <v>28321</v>
      </c>
      <c r="C25141" s="3">
        <v>50.941031000000002</v>
      </c>
      <c r="D25141" s="2"/>
    </row>
    <row r="25142" spans="1:4" x14ac:dyDescent="0.25">
      <c r="A25142" s="2">
        <v>540</v>
      </c>
      <c r="B25142">
        <v>28323</v>
      </c>
      <c r="C25142" s="3">
        <v>4197.8738579999999</v>
      </c>
      <c r="D25142" s="2"/>
    </row>
    <row r="25143" spans="1:4" x14ac:dyDescent="0.25">
      <c r="A25143" s="2">
        <v>540</v>
      </c>
      <c r="B25143">
        <v>28324</v>
      </c>
      <c r="C25143" s="3">
        <v>7298.7603470000004</v>
      </c>
      <c r="D25143" s="2"/>
    </row>
    <row r="25144" spans="1:4" x14ac:dyDescent="0.25">
      <c r="A25144" s="2">
        <v>540</v>
      </c>
      <c r="B25144">
        <v>28325</v>
      </c>
      <c r="C25144" s="3">
        <v>9906.0541790000007</v>
      </c>
      <c r="D25144" s="2"/>
    </row>
    <row r="25145" spans="1:4" x14ac:dyDescent="0.25">
      <c r="A25145" s="2">
        <v>540</v>
      </c>
      <c r="B25145">
        <v>28326</v>
      </c>
      <c r="C25145" s="3">
        <v>7953.9897730000002</v>
      </c>
      <c r="D25145" s="2"/>
    </row>
    <row r="25146" spans="1:4" x14ac:dyDescent="0.25">
      <c r="A25146" s="2">
        <v>540</v>
      </c>
      <c r="B25146">
        <v>28327</v>
      </c>
      <c r="C25146" s="3">
        <v>7953.9897730000002</v>
      </c>
      <c r="D25146" s="2"/>
    </row>
    <row r="25147" spans="1:4" x14ac:dyDescent="0.25">
      <c r="A25147" s="2">
        <v>540</v>
      </c>
      <c r="B25147">
        <v>28328</v>
      </c>
      <c r="C25147" s="3">
        <v>9906.0541790000007</v>
      </c>
      <c r="D25147" s="2"/>
    </row>
    <row r="25148" spans="1:4" x14ac:dyDescent="0.25">
      <c r="A25148" s="2">
        <v>540</v>
      </c>
      <c r="B25148">
        <v>28329</v>
      </c>
      <c r="C25148" s="3">
        <v>4822.938733</v>
      </c>
      <c r="D25148" s="2"/>
    </row>
    <row r="25149" spans="1:4" x14ac:dyDescent="0.25">
      <c r="A25149" s="2">
        <v>540</v>
      </c>
      <c r="B25149">
        <v>28330</v>
      </c>
      <c r="C25149" s="3">
        <v>4822.938733</v>
      </c>
      <c r="D25149" s="2"/>
    </row>
    <row r="25150" spans="1:4" x14ac:dyDescent="0.25">
      <c r="A25150" s="2">
        <v>540</v>
      </c>
      <c r="B25150">
        <v>28331</v>
      </c>
      <c r="C25150" s="3">
        <v>13082.966646999999</v>
      </c>
      <c r="D25150" s="2"/>
    </row>
    <row r="25151" spans="1:4" x14ac:dyDescent="0.25">
      <c r="A25151" s="2">
        <v>540</v>
      </c>
      <c r="B25151">
        <v>28332</v>
      </c>
      <c r="C25151" s="3">
        <v>3539.0232000000001</v>
      </c>
      <c r="D25151" s="2"/>
    </row>
    <row r="25152" spans="1:4" x14ac:dyDescent="0.25">
      <c r="A25152" s="2">
        <v>540</v>
      </c>
      <c r="B25152">
        <v>28333</v>
      </c>
      <c r="C25152" s="3">
        <v>7904.3355449999999</v>
      </c>
      <c r="D25152" s="2"/>
    </row>
    <row r="25153" spans="1:4" x14ac:dyDescent="0.25">
      <c r="A25153" s="2">
        <v>540</v>
      </c>
      <c r="B25153">
        <v>28334</v>
      </c>
      <c r="C25153" s="3">
        <v>8858.1754440000004</v>
      </c>
      <c r="D25153" s="2"/>
    </row>
    <row r="25154" spans="1:4" x14ac:dyDescent="0.25">
      <c r="A25154" s="2">
        <v>540</v>
      </c>
      <c r="B25154">
        <v>28335</v>
      </c>
      <c r="C25154" s="3">
        <v>7050.9197389999999</v>
      </c>
      <c r="D25154" s="2"/>
    </row>
    <row r="25155" spans="1:4" x14ac:dyDescent="0.25">
      <c r="A25155" s="2">
        <v>540</v>
      </c>
      <c r="B25155">
        <v>28336</v>
      </c>
      <c r="C25155" s="3">
        <v>7319.0440980000003</v>
      </c>
      <c r="D25155" s="2"/>
    </row>
    <row r="25156" spans="1:4" x14ac:dyDescent="0.25">
      <c r="A25156" s="2">
        <v>540</v>
      </c>
      <c r="B25156">
        <v>28337</v>
      </c>
      <c r="C25156" s="3">
        <v>7319.0440980000003</v>
      </c>
      <c r="D25156" s="2"/>
    </row>
    <row r="25157" spans="1:4" x14ac:dyDescent="0.25">
      <c r="A25157" s="2">
        <v>540</v>
      </c>
      <c r="B25157">
        <v>28338</v>
      </c>
      <c r="C25157" s="3">
        <v>22527.466485000001</v>
      </c>
      <c r="D25157" s="2"/>
    </row>
    <row r="25158" spans="1:4" x14ac:dyDescent="0.25">
      <c r="A25158" s="2">
        <v>540</v>
      </c>
      <c r="B25158">
        <v>28339</v>
      </c>
      <c r="C25158" s="3">
        <v>22527.466485000001</v>
      </c>
      <c r="D25158" s="2"/>
    </row>
    <row r="25159" spans="1:4" x14ac:dyDescent="0.25">
      <c r="A25159" s="2">
        <v>540</v>
      </c>
      <c r="B25159">
        <v>28340</v>
      </c>
      <c r="C25159" s="3">
        <v>681.07398599999999</v>
      </c>
      <c r="D25159" s="2"/>
    </row>
    <row r="25160" spans="1:4" x14ac:dyDescent="0.25">
      <c r="A25160" s="2">
        <v>540</v>
      </c>
      <c r="B25160">
        <v>28343</v>
      </c>
      <c r="C25160" s="3">
        <v>4319.0378119999996</v>
      </c>
      <c r="D25160" s="2"/>
    </row>
    <row r="25161" spans="1:4" x14ac:dyDescent="0.25">
      <c r="A25161" s="2">
        <v>540</v>
      </c>
      <c r="B25161">
        <v>28344</v>
      </c>
      <c r="C25161" s="3">
        <v>4319.0378119999996</v>
      </c>
      <c r="D25161" s="2"/>
    </row>
    <row r="25162" spans="1:4" x14ac:dyDescent="0.25">
      <c r="A25162" s="2">
        <v>540</v>
      </c>
      <c r="B25162">
        <v>28345</v>
      </c>
      <c r="C25162" s="3">
        <v>14697.811862</v>
      </c>
      <c r="D25162" s="2"/>
    </row>
    <row r="25163" spans="1:4" x14ac:dyDescent="0.25">
      <c r="A25163" s="2">
        <v>540</v>
      </c>
      <c r="B25163">
        <v>28346</v>
      </c>
      <c r="C25163" s="3">
        <v>14697.811862</v>
      </c>
      <c r="D25163" s="2"/>
    </row>
    <row r="25164" spans="1:4" x14ac:dyDescent="0.25">
      <c r="A25164" s="2">
        <v>540</v>
      </c>
      <c r="B25164">
        <v>28347</v>
      </c>
      <c r="C25164" s="3">
        <v>1374.2647870000001</v>
      </c>
      <c r="D25164" s="2"/>
    </row>
    <row r="25165" spans="1:4" x14ac:dyDescent="0.25">
      <c r="A25165" s="2">
        <v>540</v>
      </c>
      <c r="B25165">
        <v>28348</v>
      </c>
      <c r="C25165" s="3">
        <v>1374.2647870000001</v>
      </c>
      <c r="D25165" s="2"/>
    </row>
    <row r="25166" spans="1:4" x14ac:dyDescent="0.25">
      <c r="A25166" s="2">
        <v>540</v>
      </c>
      <c r="B25166">
        <v>28349</v>
      </c>
      <c r="C25166" s="3">
        <v>5327.9878070000004</v>
      </c>
      <c r="D25166" s="2"/>
    </row>
    <row r="25167" spans="1:4" x14ac:dyDescent="0.25">
      <c r="A25167" s="2">
        <v>540</v>
      </c>
      <c r="B25167">
        <v>28350</v>
      </c>
      <c r="C25167" s="3">
        <v>5327.9878070000004</v>
      </c>
      <c r="D25167" s="2"/>
    </row>
    <row r="25168" spans="1:4" x14ac:dyDescent="0.25">
      <c r="A25168" s="2">
        <v>540</v>
      </c>
      <c r="B25168">
        <v>28351</v>
      </c>
      <c r="C25168" s="3">
        <v>5658.1666029999997</v>
      </c>
      <c r="D25168" s="2"/>
    </row>
    <row r="25169" spans="1:4" x14ac:dyDescent="0.25">
      <c r="A25169" s="2">
        <v>540</v>
      </c>
      <c r="B25169">
        <v>28352</v>
      </c>
      <c r="C25169" s="3">
        <v>5658.1666029999997</v>
      </c>
      <c r="D25169" s="2"/>
    </row>
    <row r="25170" spans="1:4" x14ac:dyDescent="0.25">
      <c r="A25170" s="2">
        <v>540</v>
      </c>
      <c r="B25170">
        <v>28353</v>
      </c>
      <c r="C25170" s="3">
        <v>9043.7014240000008</v>
      </c>
      <c r="D25170" s="2"/>
    </row>
    <row r="25171" spans="1:4" x14ac:dyDescent="0.25">
      <c r="A25171" s="2">
        <v>540</v>
      </c>
      <c r="B25171">
        <v>28354</v>
      </c>
      <c r="C25171" s="3">
        <v>9043.7014240000008</v>
      </c>
      <c r="D25171" s="2"/>
    </row>
    <row r="25172" spans="1:4" x14ac:dyDescent="0.25">
      <c r="A25172" s="2">
        <v>540</v>
      </c>
      <c r="B25172">
        <v>28355</v>
      </c>
      <c r="C25172" s="3">
        <v>3554.7589229999999</v>
      </c>
      <c r="D25172" s="2"/>
    </row>
    <row r="25173" spans="1:4" x14ac:dyDescent="0.25">
      <c r="A25173" s="2">
        <v>540</v>
      </c>
      <c r="B25173">
        <v>28356</v>
      </c>
      <c r="C25173" s="3">
        <v>13670.226833000001</v>
      </c>
      <c r="D25173" s="2"/>
    </row>
    <row r="25174" spans="1:4" x14ac:dyDescent="0.25">
      <c r="A25174" s="2">
        <v>540</v>
      </c>
      <c r="B25174">
        <v>28357</v>
      </c>
      <c r="C25174" s="3">
        <v>4982.4607059999998</v>
      </c>
      <c r="D25174" s="2"/>
    </row>
    <row r="25175" spans="1:4" x14ac:dyDescent="0.25">
      <c r="A25175" s="2">
        <v>540</v>
      </c>
      <c r="B25175">
        <v>28358</v>
      </c>
      <c r="C25175" s="3">
        <v>4982.4607059999998</v>
      </c>
      <c r="D25175" s="2"/>
    </row>
    <row r="25176" spans="1:4" x14ac:dyDescent="0.25">
      <c r="A25176" s="2">
        <v>540</v>
      </c>
      <c r="B25176">
        <v>28359</v>
      </c>
      <c r="C25176" s="3">
        <v>4552.7735899999998</v>
      </c>
      <c r="D25176" s="2"/>
    </row>
    <row r="25177" spans="1:4" x14ac:dyDescent="0.25">
      <c r="A25177" s="2">
        <v>540</v>
      </c>
      <c r="B25177">
        <v>28360</v>
      </c>
      <c r="C25177" s="3">
        <v>4552.7735899999998</v>
      </c>
      <c r="D25177" s="2"/>
    </row>
    <row r="25178" spans="1:4" x14ac:dyDescent="0.25">
      <c r="A25178" s="2">
        <v>540</v>
      </c>
      <c r="B25178">
        <v>28361</v>
      </c>
      <c r="C25178" s="3">
        <v>8757.4700049999992</v>
      </c>
      <c r="D25178" s="2"/>
    </row>
    <row r="25179" spans="1:4" x14ac:dyDescent="0.25">
      <c r="A25179" s="2">
        <v>540</v>
      </c>
      <c r="B25179">
        <v>28362</v>
      </c>
      <c r="C25179" s="3">
        <v>8757.4700049999992</v>
      </c>
      <c r="D25179" s="2"/>
    </row>
    <row r="25180" spans="1:4" x14ac:dyDescent="0.25">
      <c r="A25180" s="2">
        <v>540</v>
      </c>
      <c r="B25180">
        <v>28363</v>
      </c>
      <c r="C25180" s="3">
        <v>3515.436279</v>
      </c>
      <c r="D25180" s="2"/>
    </row>
    <row r="25181" spans="1:4" x14ac:dyDescent="0.25">
      <c r="A25181" s="2">
        <v>540</v>
      </c>
      <c r="B25181">
        <v>28364</v>
      </c>
      <c r="C25181" s="3">
        <v>3515.436279</v>
      </c>
      <c r="D25181" s="2"/>
    </row>
    <row r="25182" spans="1:4" x14ac:dyDescent="0.25">
      <c r="A25182" s="2">
        <v>540</v>
      </c>
      <c r="B25182">
        <v>28365</v>
      </c>
      <c r="C25182" s="3">
        <v>11615.481707999999</v>
      </c>
      <c r="D25182" s="2"/>
    </row>
    <row r="25183" spans="1:4" x14ac:dyDescent="0.25">
      <c r="A25183" s="2">
        <v>540</v>
      </c>
      <c r="B25183">
        <v>28366</v>
      </c>
      <c r="C25183" s="3">
        <v>8307.4739890000001</v>
      </c>
      <c r="D25183" s="2"/>
    </row>
    <row r="25184" spans="1:4" x14ac:dyDescent="0.25">
      <c r="A25184" s="2">
        <v>540</v>
      </c>
      <c r="B25184">
        <v>28367</v>
      </c>
      <c r="C25184" s="3">
        <v>4952.2112930000003</v>
      </c>
      <c r="D25184" s="2"/>
    </row>
    <row r="25185" spans="1:4" x14ac:dyDescent="0.25">
      <c r="A25185" s="2">
        <v>540</v>
      </c>
      <c r="B25185">
        <v>28368</v>
      </c>
      <c r="C25185" s="3">
        <v>4952.2112930000003</v>
      </c>
      <c r="D25185" s="2"/>
    </row>
    <row r="25186" spans="1:4" x14ac:dyDescent="0.25">
      <c r="A25186" s="2">
        <v>540</v>
      </c>
      <c r="B25186">
        <v>28369</v>
      </c>
      <c r="C25186" s="3">
        <v>20108.496026000001</v>
      </c>
      <c r="D25186" s="2"/>
    </row>
    <row r="25187" spans="1:4" x14ac:dyDescent="0.25">
      <c r="A25187" s="2">
        <v>540</v>
      </c>
      <c r="B25187">
        <v>28370</v>
      </c>
      <c r="C25187" s="3">
        <v>5834.1250190000001</v>
      </c>
      <c r="D25187" s="2"/>
    </row>
    <row r="25188" spans="1:4" x14ac:dyDescent="0.25">
      <c r="A25188" s="2">
        <v>540</v>
      </c>
      <c r="B25188">
        <v>28371</v>
      </c>
      <c r="C25188" s="3">
        <v>10563.960797</v>
      </c>
      <c r="D25188" s="2"/>
    </row>
    <row r="25189" spans="1:4" x14ac:dyDescent="0.25">
      <c r="A25189" s="2">
        <v>540</v>
      </c>
      <c r="B25189">
        <v>28372</v>
      </c>
      <c r="C25189" s="3">
        <v>9303.8666429999994</v>
      </c>
      <c r="D25189" s="2"/>
    </row>
    <row r="25190" spans="1:4" x14ac:dyDescent="0.25">
      <c r="A25190" s="2">
        <v>540</v>
      </c>
      <c r="B25190">
        <v>28373</v>
      </c>
      <c r="C25190" s="3">
        <v>9303.8666429999994</v>
      </c>
      <c r="D25190" s="2"/>
    </row>
    <row r="25191" spans="1:4" x14ac:dyDescent="0.25">
      <c r="A25191" s="2">
        <v>540</v>
      </c>
      <c r="B25191">
        <v>28374</v>
      </c>
      <c r="C25191" s="3">
        <v>3308.0077200000001</v>
      </c>
      <c r="D25191" s="2"/>
    </row>
    <row r="25192" spans="1:4" x14ac:dyDescent="0.25">
      <c r="A25192" s="2">
        <v>540</v>
      </c>
      <c r="B25192">
        <v>28375</v>
      </c>
      <c r="C25192" s="3">
        <v>5704.1440270000003</v>
      </c>
      <c r="D25192" s="2"/>
    </row>
    <row r="25193" spans="1:4" x14ac:dyDescent="0.25">
      <c r="A25193" s="2">
        <v>540</v>
      </c>
      <c r="B25193">
        <v>28377</v>
      </c>
      <c r="C25193" s="3">
        <v>2693.3149229999999</v>
      </c>
      <c r="D25193" s="2"/>
    </row>
    <row r="25194" spans="1:4" x14ac:dyDescent="0.25">
      <c r="A25194" s="2">
        <v>540</v>
      </c>
      <c r="B25194">
        <v>28378</v>
      </c>
      <c r="C25194" s="3">
        <v>2693.3149229999999</v>
      </c>
      <c r="D25194" s="2"/>
    </row>
    <row r="25195" spans="1:4" x14ac:dyDescent="0.25">
      <c r="A25195" s="2">
        <v>540</v>
      </c>
      <c r="B25195">
        <v>28379</v>
      </c>
      <c r="C25195" s="3">
        <v>43195.564228000003</v>
      </c>
      <c r="D25195" s="2"/>
    </row>
    <row r="25196" spans="1:4" x14ac:dyDescent="0.25">
      <c r="A25196" s="2">
        <v>540</v>
      </c>
      <c r="B25196">
        <v>28380</v>
      </c>
      <c r="C25196" s="3">
        <v>42855.183041999997</v>
      </c>
      <c r="D25196" s="2"/>
    </row>
    <row r="25197" spans="1:4" x14ac:dyDescent="0.25">
      <c r="A25197" s="2">
        <v>540</v>
      </c>
      <c r="B25197">
        <v>28381</v>
      </c>
      <c r="C25197" s="3">
        <v>42855.183041999997</v>
      </c>
      <c r="D25197" s="2"/>
    </row>
    <row r="25198" spans="1:4" x14ac:dyDescent="0.25">
      <c r="A25198" s="2">
        <v>540</v>
      </c>
      <c r="B25198">
        <v>28382</v>
      </c>
      <c r="C25198" s="3">
        <v>4093.3199760000002</v>
      </c>
      <c r="D25198" s="2"/>
    </row>
    <row r="25199" spans="1:4" x14ac:dyDescent="0.25">
      <c r="A25199" s="2">
        <v>540</v>
      </c>
      <c r="B25199">
        <v>28386</v>
      </c>
      <c r="C25199" s="3">
        <v>3107.3491869999998</v>
      </c>
      <c r="D25199" s="2"/>
    </row>
    <row r="25200" spans="1:4" x14ac:dyDescent="0.25">
      <c r="A25200" s="2">
        <v>540</v>
      </c>
      <c r="B25200">
        <v>28388</v>
      </c>
      <c r="C25200" s="3">
        <v>42885.798667000003</v>
      </c>
      <c r="D25200" s="2"/>
    </row>
    <row r="25201" spans="1:4" x14ac:dyDescent="0.25">
      <c r="A25201" s="2">
        <v>540</v>
      </c>
      <c r="B25201">
        <v>28389</v>
      </c>
      <c r="C25201" s="3">
        <v>2282.424113</v>
      </c>
      <c r="D25201" s="2"/>
    </row>
    <row r="25202" spans="1:4" x14ac:dyDescent="0.25">
      <c r="A25202" s="2">
        <v>540</v>
      </c>
      <c r="B25202">
        <v>28390</v>
      </c>
      <c r="C25202" s="3">
        <v>82555.137109666</v>
      </c>
      <c r="D25202" s="2"/>
    </row>
    <row r="25203" spans="1:4" x14ac:dyDescent="0.25">
      <c r="A25203" s="2">
        <v>540</v>
      </c>
      <c r="B25203">
        <v>28391</v>
      </c>
      <c r="C25203" s="3">
        <v>19664.519219999998</v>
      </c>
      <c r="D25203" s="2"/>
    </row>
    <row r="25204" spans="1:4" x14ac:dyDescent="0.25">
      <c r="A25204" s="2">
        <v>540</v>
      </c>
      <c r="B25204">
        <v>28392</v>
      </c>
      <c r="C25204" s="3">
        <v>10372.266734000001</v>
      </c>
      <c r="D25204" s="2"/>
    </row>
    <row r="25205" spans="1:4" x14ac:dyDescent="0.25">
      <c r="A25205" s="2">
        <v>540</v>
      </c>
      <c r="B25205">
        <v>28393</v>
      </c>
      <c r="C25205" s="3">
        <v>9292.2524859999994</v>
      </c>
      <c r="D25205" s="2"/>
    </row>
    <row r="25206" spans="1:4" x14ac:dyDescent="0.25">
      <c r="A25206" s="2">
        <v>540</v>
      </c>
      <c r="B25206">
        <v>28394</v>
      </c>
      <c r="C25206" s="3">
        <v>4310.0335709999999</v>
      </c>
      <c r="D25206" s="2"/>
    </row>
    <row r="25207" spans="1:4" x14ac:dyDescent="0.25">
      <c r="A25207" s="2">
        <v>540</v>
      </c>
      <c r="B25207">
        <v>28395</v>
      </c>
      <c r="C25207" s="3">
        <v>5532.0665259999996</v>
      </c>
      <c r="D25207" s="2"/>
    </row>
    <row r="25208" spans="1:4" x14ac:dyDescent="0.25">
      <c r="A25208" s="2">
        <v>540</v>
      </c>
      <c r="B25208">
        <v>28396</v>
      </c>
      <c r="C25208" s="3">
        <v>53829.638386999999</v>
      </c>
      <c r="D25208" s="2"/>
    </row>
    <row r="25209" spans="1:4" x14ac:dyDescent="0.25">
      <c r="A25209" s="2">
        <v>540</v>
      </c>
      <c r="B25209">
        <v>28397</v>
      </c>
      <c r="C25209" s="3">
        <v>75430.518427000003</v>
      </c>
      <c r="D25209" s="2"/>
    </row>
    <row r="25210" spans="1:4" x14ac:dyDescent="0.25">
      <c r="A25210" s="2">
        <v>540</v>
      </c>
      <c r="B25210">
        <v>28398</v>
      </c>
      <c r="C25210" s="3">
        <v>42885.798667000003</v>
      </c>
      <c r="D25210" s="2"/>
    </row>
    <row r="25211" spans="1:4" x14ac:dyDescent="0.25">
      <c r="A25211" s="2">
        <v>540</v>
      </c>
      <c r="B25211">
        <v>28399</v>
      </c>
      <c r="C25211" s="3">
        <v>9292.2524859999994</v>
      </c>
      <c r="D25211" s="2"/>
    </row>
    <row r="25212" spans="1:4" x14ac:dyDescent="0.25">
      <c r="A25212" s="2">
        <v>540</v>
      </c>
      <c r="B25212">
        <v>28400</v>
      </c>
      <c r="C25212" s="3">
        <v>5715.3564459999998</v>
      </c>
      <c r="D25212" s="2"/>
    </row>
    <row r="25213" spans="1:4" x14ac:dyDescent="0.25">
      <c r="A25213" s="2">
        <v>540</v>
      </c>
      <c r="B25213">
        <v>28401</v>
      </c>
      <c r="C25213" s="3">
        <v>45168.222778000003</v>
      </c>
      <c r="D25213" s="2"/>
    </row>
    <row r="25214" spans="1:4" x14ac:dyDescent="0.25">
      <c r="A25214" s="2">
        <v>540</v>
      </c>
      <c r="B25214">
        <v>28402</v>
      </c>
      <c r="C25214" s="3">
        <v>3500.033551</v>
      </c>
      <c r="D25214" s="2"/>
    </row>
    <row r="25215" spans="1:4" x14ac:dyDescent="0.25">
      <c r="A25215" s="2">
        <v>540</v>
      </c>
      <c r="B25215">
        <v>28403</v>
      </c>
      <c r="C25215" s="3">
        <v>43112.016388999997</v>
      </c>
      <c r="D25215" s="2"/>
    </row>
    <row r="25216" spans="1:4" x14ac:dyDescent="0.25">
      <c r="A25216" s="2">
        <v>540</v>
      </c>
      <c r="B25216">
        <v>28404</v>
      </c>
      <c r="C25216" s="3">
        <v>8971.2534460000006</v>
      </c>
      <c r="D25216" s="2"/>
    </row>
    <row r="25217" spans="1:4" x14ac:dyDescent="0.25">
      <c r="A25217" s="2">
        <v>540</v>
      </c>
      <c r="B25217">
        <v>28405</v>
      </c>
      <c r="C25217" s="3">
        <v>2709.1251910000001</v>
      </c>
      <c r="D25217" s="2"/>
    </row>
    <row r="25218" spans="1:4" x14ac:dyDescent="0.25">
      <c r="A25218" s="2">
        <v>540</v>
      </c>
      <c r="B25218">
        <v>28406</v>
      </c>
      <c r="C25218" s="3">
        <v>8555.1610660000006</v>
      </c>
      <c r="D25218" s="2"/>
    </row>
    <row r="25219" spans="1:4" x14ac:dyDescent="0.25">
      <c r="A25219" s="2">
        <v>540</v>
      </c>
      <c r="B25219">
        <v>28407</v>
      </c>
      <c r="C25219" s="3">
        <v>8052.8125099999997</v>
      </c>
      <c r="D25219" s="2"/>
    </row>
    <row r="25220" spans="1:4" x14ac:dyDescent="0.25">
      <c r="A25220" s="2">
        <v>540</v>
      </c>
      <c r="B25220">
        <v>28408</v>
      </c>
      <c r="C25220" s="3">
        <v>1419.531242</v>
      </c>
      <c r="D25220" s="2"/>
    </row>
    <row r="25221" spans="1:4" x14ac:dyDescent="0.25">
      <c r="A25221" s="2">
        <v>540</v>
      </c>
      <c r="B25221">
        <v>28417</v>
      </c>
      <c r="C25221" s="3">
        <v>63952.118499999997</v>
      </c>
      <c r="D25221" s="2"/>
    </row>
    <row r="25222" spans="1:4" x14ac:dyDescent="0.25">
      <c r="A25222" s="2">
        <v>540</v>
      </c>
      <c r="B25222">
        <v>28418</v>
      </c>
      <c r="C25222" s="3">
        <v>63952.118499999997</v>
      </c>
      <c r="D25222" s="2"/>
    </row>
    <row r="25223" spans="1:4" x14ac:dyDescent="0.25">
      <c r="A25223" s="2">
        <v>540</v>
      </c>
      <c r="B25223">
        <v>28435</v>
      </c>
      <c r="C25223" s="3">
        <v>7403.1275139999998</v>
      </c>
      <c r="D25223" s="2"/>
    </row>
    <row r="25224" spans="1:4" x14ac:dyDescent="0.25">
      <c r="A25224" s="2">
        <v>540</v>
      </c>
      <c r="B25224">
        <v>28437</v>
      </c>
      <c r="C25224" s="3">
        <v>4870.9794519999996</v>
      </c>
      <c r="D25224" s="2"/>
    </row>
    <row r="25225" spans="1:4" x14ac:dyDescent="0.25">
      <c r="A25225" s="2">
        <v>540</v>
      </c>
      <c r="B25225">
        <v>28438</v>
      </c>
      <c r="C25225" s="3">
        <v>3117.454937</v>
      </c>
      <c r="D25225" s="2"/>
    </row>
    <row r="25226" spans="1:4" x14ac:dyDescent="0.25">
      <c r="A25226" s="2">
        <v>540</v>
      </c>
      <c r="B25226">
        <v>28441</v>
      </c>
      <c r="C25226" s="3">
        <v>10544.052852000001</v>
      </c>
      <c r="D25226" s="2"/>
    </row>
    <row r="25227" spans="1:4" x14ac:dyDescent="0.25">
      <c r="A25227" s="2">
        <v>540</v>
      </c>
      <c r="B25227">
        <v>28442</v>
      </c>
      <c r="C25227" s="3">
        <v>3405.3964249999999</v>
      </c>
      <c r="D25227" s="2"/>
    </row>
    <row r="25228" spans="1:4" x14ac:dyDescent="0.25">
      <c r="A25228" s="2">
        <v>540</v>
      </c>
      <c r="B25228">
        <v>28444</v>
      </c>
      <c r="C25228" s="3">
        <v>12516.906461</v>
      </c>
      <c r="D25228" s="2"/>
    </row>
    <row r="25229" spans="1:4" x14ac:dyDescent="0.25">
      <c r="A25229" s="2">
        <v>540</v>
      </c>
      <c r="B25229">
        <v>28445</v>
      </c>
      <c r="C25229" s="3">
        <v>12516.906461</v>
      </c>
      <c r="D25229" s="2"/>
    </row>
    <row r="25230" spans="1:4" x14ac:dyDescent="0.25">
      <c r="A25230" s="2">
        <v>540</v>
      </c>
      <c r="B25230">
        <v>28447</v>
      </c>
      <c r="C25230" s="3">
        <v>11343.69298</v>
      </c>
      <c r="D25230" s="2"/>
    </row>
    <row r="25231" spans="1:4" x14ac:dyDescent="0.25">
      <c r="A25231" s="2">
        <v>540</v>
      </c>
      <c r="B25231">
        <v>28448</v>
      </c>
      <c r="C25231" s="3">
        <v>11343.69298</v>
      </c>
      <c r="D25231" s="2"/>
    </row>
    <row r="25232" spans="1:4" x14ac:dyDescent="0.25">
      <c r="A25232" s="2">
        <v>540</v>
      </c>
      <c r="B25232">
        <v>28449</v>
      </c>
      <c r="C25232" s="3">
        <v>34634.696344999997</v>
      </c>
      <c r="D25232" s="2"/>
    </row>
    <row r="25233" spans="1:4" x14ac:dyDescent="0.25">
      <c r="A25233" s="2">
        <v>540</v>
      </c>
      <c r="B25233">
        <v>28450</v>
      </c>
      <c r="C25233" s="3">
        <v>25342.657979</v>
      </c>
      <c r="D25233" s="2"/>
    </row>
    <row r="25234" spans="1:4" x14ac:dyDescent="0.25">
      <c r="A25234" s="2">
        <v>540</v>
      </c>
      <c r="B25234">
        <v>28451</v>
      </c>
      <c r="C25234" s="3">
        <v>25342.657979</v>
      </c>
      <c r="D25234" s="2"/>
    </row>
    <row r="25235" spans="1:4" x14ac:dyDescent="0.25">
      <c r="A25235" s="2">
        <v>540</v>
      </c>
      <c r="B25235">
        <v>28452</v>
      </c>
      <c r="C25235" s="3">
        <v>25342.657979</v>
      </c>
      <c r="D25235" s="2"/>
    </row>
    <row r="25236" spans="1:4" x14ac:dyDescent="0.25">
      <c r="A25236" s="2">
        <v>540</v>
      </c>
      <c r="B25236">
        <v>28453</v>
      </c>
      <c r="C25236" s="3">
        <v>43426.496447999998</v>
      </c>
      <c r="D25236" s="2"/>
    </row>
    <row r="25237" spans="1:4" x14ac:dyDescent="0.25">
      <c r="A25237" s="2">
        <v>540</v>
      </c>
      <c r="B25237">
        <v>28454</v>
      </c>
      <c r="C25237" s="3">
        <v>18617.888651000001</v>
      </c>
      <c r="D25237" s="2"/>
    </row>
    <row r="25238" spans="1:4" x14ac:dyDescent="0.25">
      <c r="A25238" s="2">
        <v>540</v>
      </c>
      <c r="B25238">
        <v>28455</v>
      </c>
      <c r="C25238" s="3">
        <v>23799.290407</v>
      </c>
      <c r="D25238" s="2"/>
    </row>
    <row r="25239" spans="1:4" x14ac:dyDescent="0.25">
      <c r="A25239" s="2">
        <v>540</v>
      </c>
      <c r="B25239">
        <v>28458</v>
      </c>
      <c r="C25239" s="3">
        <v>25794.057422000002</v>
      </c>
      <c r="D25239" s="2"/>
    </row>
    <row r="25240" spans="1:4" x14ac:dyDescent="0.25">
      <c r="A25240" s="2">
        <v>540</v>
      </c>
      <c r="B25240">
        <v>28459</v>
      </c>
      <c r="C25240" s="3">
        <v>21517.333338</v>
      </c>
      <c r="D25240" s="2"/>
    </row>
    <row r="25241" spans="1:4" x14ac:dyDescent="0.25">
      <c r="A25241" s="2">
        <v>540</v>
      </c>
      <c r="B25241">
        <v>28460</v>
      </c>
      <c r="C25241" s="3">
        <v>22893.139800000001</v>
      </c>
      <c r="D25241" s="2"/>
    </row>
    <row r="25242" spans="1:4" x14ac:dyDescent="0.25">
      <c r="A25242" s="2">
        <v>540</v>
      </c>
      <c r="B25242">
        <v>28461</v>
      </c>
      <c r="C25242" s="3">
        <v>27075.457095999998</v>
      </c>
      <c r="D25242" s="2"/>
    </row>
    <row r="25243" spans="1:4" x14ac:dyDescent="0.25">
      <c r="A25243" s="2">
        <v>540</v>
      </c>
      <c r="B25243">
        <v>28462</v>
      </c>
      <c r="C25243" s="3">
        <v>9785.2398959999991</v>
      </c>
      <c r="D25243" s="2"/>
    </row>
    <row r="25244" spans="1:4" x14ac:dyDescent="0.25">
      <c r="A25244" s="2">
        <v>540</v>
      </c>
      <c r="B25244">
        <v>28463</v>
      </c>
      <c r="C25244" s="3">
        <v>12820.566316</v>
      </c>
      <c r="D25244" s="2"/>
    </row>
    <row r="25245" spans="1:4" x14ac:dyDescent="0.25">
      <c r="A25245" s="2">
        <v>540</v>
      </c>
      <c r="B25245">
        <v>28464</v>
      </c>
      <c r="C25245" s="3">
        <v>14575.334070000001</v>
      </c>
      <c r="D25245" s="2"/>
    </row>
    <row r="25246" spans="1:4" x14ac:dyDescent="0.25">
      <c r="A25246" s="2">
        <v>540</v>
      </c>
      <c r="B25246">
        <v>28465</v>
      </c>
      <c r="C25246" s="3">
        <v>43299.702589</v>
      </c>
      <c r="D25246" s="2"/>
    </row>
    <row r="25247" spans="1:4" x14ac:dyDescent="0.25">
      <c r="A25247" s="2">
        <v>540</v>
      </c>
      <c r="B25247">
        <v>28466</v>
      </c>
      <c r="C25247" s="3">
        <v>37088.082319000001</v>
      </c>
      <c r="D25247" s="2"/>
    </row>
    <row r="25248" spans="1:4" x14ac:dyDescent="0.25">
      <c r="A25248" s="2">
        <v>540</v>
      </c>
      <c r="B25248">
        <v>28467</v>
      </c>
      <c r="C25248" s="3">
        <v>17155.845090999999</v>
      </c>
      <c r="D25248" s="2"/>
    </row>
    <row r="25249" spans="1:4" x14ac:dyDescent="0.25">
      <c r="A25249" s="2">
        <v>540</v>
      </c>
      <c r="B25249">
        <v>28468</v>
      </c>
      <c r="C25249" s="3">
        <v>21044.264504999999</v>
      </c>
      <c r="D25249" s="2"/>
    </row>
    <row r="25250" spans="1:4" x14ac:dyDescent="0.25">
      <c r="A25250" s="2">
        <v>540</v>
      </c>
      <c r="B25250">
        <v>28469</v>
      </c>
      <c r="C25250" s="3">
        <v>10135.225086</v>
      </c>
      <c r="D25250" s="2"/>
    </row>
    <row r="25251" spans="1:4" x14ac:dyDescent="0.25">
      <c r="A25251" s="2">
        <v>540</v>
      </c>
      <c r="B25251">
        <v>28470</v>
      </c>
      <c r="C25251" s="3">
        <v>18643.148580000001</v>
      </c>
      <c r="D25251" s="2"/>
    </row>
    <row r="25252" spans="1:4" x14ac:dyDescent="0.25">
      <c r="A25252" s="2">
        <v>540</v>
      </c>
      <c r="B25252">
        <v>28471</v>
      </c>
      <c r="C25252" s="3">
        <v>9576.3148180000007</v>
      </c>
      <c r="D25252" s="2"/>
    </row>
    <row r="25253" spans="1:4" x14ac:dyDescent="0.25">
      <c r="A25253" s="2">
        <v>540</v>
      </c>
      <c r="B25253">
        <v>28472</v>
      </c>
      <c r="C25253" s="3">
        <v>18976.458762999999</v>
      </c>
      <c r="D25253" s="2"/>
    </row>
    <row r="25254" spans="1:4" x14ac:dyDescent="0.25">
      <c r="A25254" s="2">
        <v>540</v>
      </c>
      <c r="B25254">
        <v>28473</v>
      </c>
      <c r="C25254" s="3">
        <v>48528.646761000004</v>
      </c>
      <c r="D25254" s="2"/>
    </row>
    <row r="25255" spans="1:4" x14ac:dyDescent="0.25">
      <c r="A25255" s="2">
        <v>540</v>
      </c>
      <c r="B25255">
        <v>28474</v>
      </c>
      <c r="C25255" s="3">
        <v>28552.773580000001</v>
      </c>
      <c r="D25255" s="2"/>
    </row>
    <row r="25256" spans="1:4" x14ac:dyDescent="0.25">
      <c r="A25256" s="2">
        <v>540</v>
      </c>
      <c r="B25256">
        <v>28475</v>
      </c>
      <c r="C25256" s="3">
        <v>8507.9234930000002</v>
      </c>
      <c r="D25256" s="2"/>
    </row>
    <row r="25257" spans="1:4" x14ac:dyDescent="0.25">
      <c r="A25257" s="2">
        <v>540</v>
      </c>
      <c r="B25257">
        <v>28476</v>
      </c>
      <c r="C25257" s="3">
        <v>29552.187998000001</v>
      </c>
      <c r="D25257" s="2"/>
    </row>
    <row r="25258" spans="1:4" x14ac:dyDescent="0.25">
      <c r="A25258" s="2">
        <v>540</v>
      </c>
      <c r="B25258">
        <v>28478</v>
      </c>
      <c r="C25258" s="3">
        <v>5107.3013940000001</v>
      </c>
      <c r="D25258" s="2"/>
    </row>
    <row r="25259" spans="1:4" x14ac:dyDescent="0.25">
      <c r="A25259" s="2">
        <v>540</v>
      </c>
      <c r="B25259">
        <v>28479</v>
      </c>
      <c r="C25259" s="3">
        <v>109266.06604200001</v>
      </c>
      <c r="D25259" s="2"/>
    </row>
    <row r="25260" spans="1:4" x14ac:dyDescent="0.25">
      <c r="A25260" s="2">
        <v>540</v>
      </c>
      <c r="B25260">
        <v>28480</v>
      </c>
      <c r="C25260" s="3">
        <v>26922.575867</v>
      </c>
      <c r="D25260" s="2"/>
    </row>
    <row r="25261" spans="1:4" x14ac:dyDescent="0.25">
      <c r="A25261" s="2">
        <v>540</v>
      </c>
      <c r="B25261">
        <v>28482</v>
      </c>
      <c r="C25261" s="3">
        <v>4095.2627710000002</v>
      </c>
      <c r="D25261" s="2"/>
    </row>
    <row r="25262" spans="1:4" x14ac:dyDescent="0.25">
      <c r="A25262" s="2">
        <v>540</v>
      </c>
      <c r="B25262">
        <v>28483</v>
      </c>
      <c r="C25262" s="3">
        <v>7156.4777480000002</v>
      </c>
      <c r="D25262" s="2"/>
    </row>
    <row r="25263" spans="1:4" x14ac:dyDescent="0.25">
      <c r="A25263" s="2">
        <v>540</v>
      </c>
      <c r="B25263">
        <v>28484</v>
      </c>
      <c r="C25263" s="3">
        <v>3443.5144740000001</v>
      </c>
      <c r="D25263" s="2"/>
    </row>
    <row r="25264" spans="1:4" x14ac:dyDescent="0.25">
      <c r="A25264" s="2">
        <v>540</v>
      </c>
      <c r="B25264">
        <v>28485</v>
      </c>
      <c r="C25264" s="3">
        <v>975.98875699999996</v>
      </c>
      <c r="D25264" s="2"/>
    </row>
    <row r="25265" spans="1:4" x14ac:dyDescent="0.25">
      <c r="A25265" s="2">
        <v>540</v>
      </c>
      <c r="B25265">
        <v>28486</v>
      </c>
      <c r="C25265" s="3">
        <v>59010.294376999998</v>
      </c>
      <c r="D25265" s="2"/>
    </row>
    <row r="25266" spans="1:4" x14ac:dyDescent="0.25">
      <c r="A25266" s="2">
        <v>540</v>
      </c>
      <c r="B25266">
        <v>28487</v>
      </c>
      <c r="C25266" s="3">
        <v>863.52235299999995</v>
      </c>
      <c r="D25266" s="2"/>
    </row>
    <row r="25267" spans="1:4" x14ac:dyDescent="0.25">
      <c r="A25267" s="2">
        <v>540</v>
      </c>
      <c r="B25267">
        <v>28488</v>
      </c>
      <c r="C25267" s="3">
        <v>2621.039722</v>
      </c>
      <c r="D25267" s="2"/>
    </row>
    <row r="25268" spans="1:4" x14ac:dyDescent="0.25">
      <c r="A25268" s="2">
        <v>540</v>
      </c>
      <c r="B25268">
        <v>28489</v>
      </c>
      <c r="C25268" s="3">
        <v>2043.0929860000001</v>
      </c>
      <c r="D25268" s="2"/>
    </row>
    <row r="25269" spans="1:4" x14ac:dyDescent="0.25">
      <c r="A25269" s="2">
        <v>540</v>
      </c>
      <c r="B25269">
        <v>28490</v>
      </c>
      <c r="C25269" s="3">
        <v>85215.638955000002</v>
      </c>
      <c r="D25269" s="2"/>
    </row>
    <row r="25270" spans="1:4" x14ac:dyDescent="0.25">
      <c r="A25270" s="2">
        <v>540</v>
      </c>
      <c r="B25270">
        <v>28491</v>
      </c>
      <c r="C25270" s="3">
        <v>5890.435082</v>
      </c>
      <c r="D25270" s="2"/>
    </row>
    <row r="25271" spans="1:4" x14ac:dyDescent="0.25">
      <c r="A25271" s="2">
        <v>540</v>
      </c>
      <c r="B25271">
        <v>28492</v>
      </c>
      <c r="C25271" s="3">
        <v>89062.981050000002</v>
      </c>
      <c r="D25271" s="2"/>
    </row>
    <row r="25272" spans="1:4" x14ac:dyDescent="0.25">
      <c r="A25272" s="2">
        <v>540</v>
      </c>
      <c r="B25272">
        <v>28493</v>
      </c>
      <c r="C25272" s="3">
        <v>83172.545966999998</v>
      </c>
      <c r="D25272" s="2"/>
    </row>
    <row r="25273" spans="1:4" x14ac:dyDescent="0.25">
      <c r="A25273" s="2">
        <v>540</v>
      </c>
      <c r="B25273">
        <v>28494</v>
      </c>
      <c r="C25273" s="3">
        <v>2621.039722</v>
      </c>
      <c r="D25273" s="2"/>
    </row>
    <row r="25274" spans="1:4" x14ac:dyDescent="0.25">
      <c r="A25274" s="2">
        <v>540</v>
      </c>
      <c r="B25274">
        <v>28495</v>
      </c>
      <c r="C25274" s="3">
        <v>79923.800738000005</v>
      </c>
      <c r="D25274" s="2"/>
    </row>
    <row r="25275" spans="1:4" x14ac:dyDescent="0.25">
      <c r="A25275" s="2">
        <v>540</v>
      </c>
      <c r="B25275">
        <v>28496</v>
      </c>
      <c r="C25275" s="3">
        <v>7702.6988609999999</v>
      </c>
      <c r="D25275" s="2"/>
    </row>
    <row r="25276" spans="1:4" x14ac:dyDescent="0.25">
      <c r="A25276" s="2">
        <v>540</v>
      </c>
      <c r="B25276">
        <v>28497</v>
      </c>
      <c r="C25276" s="3">
        <v>7702.6988609999999</v>
      </c>
      <c r="D25276" s="2"/>
    </row>
    <row r="25277" spans="1:4" x14ac:dyDescent="0.25">
      <c r="A25277" s="2">
        <v>540</v>
      </c>
      <c r="B25277">
        <v>28498</v>
      </c>
      <c r="C25277" s="3">
        <v>3176.1411349999998</v>
      </c>
      <c r="D25277" s="2"/>
    </row>
    <row r="25278" spans="1:4" x14ac:dyDescent="0.25">
      <c r="A25278" s="2">
        <v>540</v>
      </c>
      <c r="B25278">
        <v>28499</v>
      </c>
      <c r="C25278" s="3">
        <v>2496.291299</v>
      </c>
      <c r="D25278" s="2"/>
    </row>
    <row r="25279" spans="1:4" x14ac:dyDescent="0.25">
      <c r="A25279" s="2">
        <v>540</v>
      </c>
      <c r="B25279">
        <v>28500</v>
      </c>
      <c r="C25279" s="3">
        <v>2496.291299</v>
      </c>
      <c r="D25279" s="2"/>
    </row>
    <row r="25280" spans="1:4" x14ac:dyDescent="0.25">
      <c r="A25280" s="2">
        <v>540</v>
      </c>
      <c r="B25280">
        <v>28501</v>
      </c>
      <c r="C25280" s="3">
        <v>8416.7330459999994</v>
      </c>
      <c r="D25280" s="2"/>
    </row>
    <row r="25281" spans="1:4" x14ac:dyDescent="0.25">
      <c r="A25281" s="2">
        <v>540</v>
      </c>
      <c r="B25281">
        <v>28502</v>
      </c>
      <c r="C25281" s="3">
        <v>2339.6802299999999</v>
      </c>
      <c r="D25281" s="2"/>
    </row>
    <row r="25282" spans="1:4" x14ac:dyDescent="0.25">
      <c r="A25282" s="2">
        <v>540</v>
      </c>
      <c r="B25282">
        <v>28503</v>
      </c>
      <c r="C25282" s="3">
        <v>2339.6802299999999</v>
      </c>
      <c r="D25282" s="2"/>
    </row>
    <row r="25283" spans="1:4" x14ac:dyDescent="0.25">
      <c r="A25283" s="2">
        <v>540</v>
      </c>
      <c r="B25283">
        <v>28504</v>
      </c>
      <c r="C25283" s="3">
        <v>4065.0810999999999</v>
      </c>
      <c r="D25283" s="2"/>
    </row>
    <row r="25284" spans="1:4" x14ac:dyDescent="0.25">
      <c r="A25284" s="2">
        <v>540</v>
      </c>
      <c r="B25284">
        <v>28506</v>
      </c>
      <c r="C25284" s="3">
        <v>1794.460812</v>
      </c>
      <c r="D25284" s="2"/>
    </row>
    <row r="25285" spans="1:4" x14ac:dyDescent="0.25">
      <c r="A25285" s="2">
        <v>540</v>
      </c>
      <c r="B25285">
        <v>28507</v>
      </c>
      <c r="C25285" s="3">
        <v>4065.0810999999999</v>
      </c>
      <c r="D25285" s="2"/>
    </row>
    <row r="25286" spans="1:4" x14ac:dyDescent="0.25">
      <c r="A25286" s="2">
        <v>540</v>
      </c>
      <c r="B25286">
        <v>28508</v>
      </c>
      <c r="C25286" s="3">
        <v>10191.824736</v>
      </c>
      <c r="D25286" s="2"/>
    </row>
    <row r="25287" spans="1:4" x14ac:dyDescent="0.25">
      <c r="A25287" s="2">
        <v>540</v>
      </c>
      <c r="B25287">
        <v>28511</v>
      </c>
      <c r="C25287" s="3">
        <v>82544.840461</v>
      </c>
      <c r="D25287" s="2"/>
    </row>
    <row r="25288" spans="1:4" x14ac:dyDescent="0.25">
      <c r="A25288" s="2">
        <v>540</v>
      </c>
      <c r="B25288">
        <v>28512</v>
      </c>
      <c r="C25288" s="3">
        <v>73083.824594000005</v>
      </c>
      <c r="D25288" s="2"/>
    </row>
    <row r="25289" spans="1:4" x14ac:dyDescent="0.25">
      <c r="A25289" s="2">
        <v>540</v>
      </c>
      <c r="B25289">
        <v>28513</v>
      </c>
      <c r="C25289" s="3">
        <v>9461.0158690000007</v>
      </c>
      <c r="D25289" s="2"/>
    </row>
    <row r="25290" spans="1:4" x14ac:dyDescent="0.25">
      <c r="A25290" s="2">
        <v>540</v>
      </c>
      <c r="B25290">
        <v>28515</v>
      </c>
      <c r="C25290" s="3">
        <v>75023.814218</v>
      </c>
      <c r="D25290" s="2"/>
    </row>
    <row r="25291" spans="1:4" x14ac:dyDescent="0.25">
      <c r="A25291" s="2">
        <v>540</v>
      </c>
      <c r="B25291">
        <v>28516</v>
      </c>
      <c r="C25291" s="3">
        <v>7421.6475490000003</v>
      </c>
      <c r="D25291" s="2"/>
    </row>
    <row r="25292" spans="1:4" x14ac:dyDescent="0.25">
      <c r="A25292" s="2">
        <v>540</v>
      </c>
      <c r="B25292">
        <v>28517</v>
      </c>
      <c r="C25292" s="3">
        <v>3329.6256899999998</v>
      </c>
      <c r="D25292" s="2"/>
    </row>
    <row r="25293" spans="1:4" x14ac:dyDescent="0.25">
      <c r="A25293" s="2">
        <v>540</v>
      </c>
      <c r="B25293">
        <v>28518</v>
      </c>
      <c r="C25293" s="3">
        <v>1590.0640309999999</v>
      </c>
      <c r="D25293" s="2"/>
    </row>
    <row r="25294" spans="1:4" x14ac:dyDescent="0.25">
      <c r="A25294" s="2">
        <v>540</v>
      </c>
      <c r="B25294">
        <v>28519</v>
      </c>
      <c r="C25294" s="3">
        <v>2237.128921</v>
      </c>
      <c r="D25294" s="2"/>
    </row>
    <row r="25295" spans="1:4" x14ac:dyDescent="0.25">
      <c r="A25295" s="2">
        <v>540</v>
      </c>
      <c r="B25295">
        <v>28520</v>
      </c>
      <c r="C25295" s="3">
        <v>2353.4286820000002</v>
      </c>
      <c r="D25295" s="2"/>
    </row>
    <row r="25296" spans="1:4" x14ac:dyDescent="0.25">
      <c r="A25296" s="2">
        <v>540</v>
      </c>
      <c r="B25296">
        <v>28522</v>
      </c>
      <c r="C25296" s="3">
        <v>12399.884752</v>
      </c>
      <c r="D25296" s="2"/>
    </row>
    <row r="25297" spans="1:4" x14ac:dyDescent="0.25">
      <c r="A25297" s="2">
        <v>540</v>
      </c>
      <c r="B25297">
        <v>28523</v>
      </c>
      <c r="C25297" s="3">
        <v>12399.884752</v>
      </c>
      <c r="D25297" s="2"/>
    </row>
    <row r="25298" spans="1:4" x14ac:dyDescent="0.25">
      <c r="A25298" s="2">
        <v>540</v>
      </c>
      <c r="B25298">
        <v>28524</v>
      </c>
      <c r="C25298" s="3">
        <v>12399.884752</v>
      </c>
      <c r="D25298" s="2"/>
    </row>
    <row r="25299" spans="1:4" x14ac:dyDescent="0.25">
      <c r="A25299" s="2">
        <v>540</v>
      </c>
      <c r="B25299">
        <v>28525</v>
      </c>
      <c r="C25299" s="3">
        <v>12399.884752</v>
      </c>
      <c r="D25299" s="2"/>
    </row>
    <row r="25300" spans="1:4" x14ac:dyDescent="0.25">
      <c r="A25300" s="2">
        <v>540</v>
      </c>
      <c r="B25300">
        <v>28529</v>
      </c>
      <c r="C25300" s="3">
        <v>7267.9540859999997</v>
      </c>
      <c r="D25300" s="2"/>
    </row>
    <row r="25301" spans="1:4" x14ac:dyDescent="0.25">
      <c r="A25301" s="2">
        <v>540</v>
      </c>
      <c r="B25301">
        <v>28530</v>
      </c>
      <c r="C25301" s="3">
        <v>4150.8575799999999</v>
      </c>
      <c r="D25301" s="2"/>
    </row>
    <row r="25302" spans="1:4" x14ac:dyDescent="0.25">
      <c r="A25302" s="2">
        <v>540</v>
      </c>
      <c r="B25302">
        <v>28531</v>
      </c>
      <c r="C25302" s="3">
        <v>7192.2890360000001</v>
      </c>
      <c r="D25302" s="2"/>
    </row>
    <row r="25303" spans="1:4" x14ac:dyDescent="0.25">
      <c r="A25303" s="2">
        <v>540</v>
      </c>
      <c r="B25303">
        <v>28532</v>
      </c>
      <c r="C25303" s="3">
        <v>11088.767575</v>
      </c>
      <c r="D25303" s="2"/>
    </row>
    <row r="25304" spans="1:4" x14ac:dyDescent="0.25">
      <c r="A25304" s="2">
        <v>540</v>
      </c>
      <c r="B25304">
        <v>28533</v>
      </c>
      <c r="C25304" s="3">
        <v>5764.6392960000003</v>
      </c>
      <c r="D25304" s="2"/>
    </row>
    <row r="25305" spans="1:4" x14ac:dyDescent="0.25">
      <c r="A25305" s="2">
        <v>540</v>
      </c>
      <c r="B25305">
        <v>28534</v>
      </c>
      <c r="C25305" s="3">
        <v>47231.78772</v>
      </c>
      <c r="D25305" s="2"/>
    </row>
    <row r="25306" spans="1:4" x14ac:dyDescent="0.25">
      <c r="A25306" s="2">
        <v>540</v>
      </c>
      <c r="B25306">
        <v>28535</v>
      </c>
      <c r="C25306" s="3">
        <v>50762.161888000002</v>
      </c>
      <c r="D25306" s="2"/>
    </row>
    <row r="25307" spans="1:4" x14ac:dyDescent="0.25">
      <c r="A25307" s="2">
        <v>540</v>
      </c>
      <c r="B25307">
        <v>28536</v>
      </c>
      <c r="C25307" s="3">
        <v>4418.3493930000004</v>
      </c>
      <c r="D25307" s="2"/>
    </row>
    <row r="25308" spans="1:4" x14ac:dyDescent="0.25">
      <c r="A25308" s="2">
        <v>540</v>
      </c>
      <c r="B25308">
        <v>28537</v>
      </c>
      <c r="C25308" s="3">
        <v>3988.5651400000002</v>
      </c>
      <c r="D25308" s="2"/>
    </row>
    <row r="25309" spans="1:4" x14ac:dyDescent="0.25">
      <c r="A25309" s="2">
        <v>540</v>
      </c>
      <c r="B25309">
        <v>28538</v>
      </c>
      <c r="C25309" s="3">
        <v>5437.9519570000002</v>
      </c>
      <c r="D25309" s="2"/>
    </row>
    <row r="25310" spans="1:4" x14ac:dyDescent="0.25">
      <c r="A25310" s="2">
        <v>540</v>
      </c>
      <c r="B25310">
        <v>28539</v>
      </c>
      <c r="C25310" s="3">
        <v>4665.827104</v>
      </c>
      <c r="D25310" s="2"/>
    </row>
    <row r="25311" spans="1:4" x14ac:dyDescent="0.25">
      <c r="A25311" s="2">
        <v>540</v>
      </c>
      <c r="B25311">
        <v>28540</v>
      </c>
      <c r="C25311" s="3">
        <v>46984.310009000001</v>
      </c>
      <c r="D25311" s="2"/>
    </row>
    <row r="25312" spans="1:4" x14ac:dyDescent="0.25">
      <c r="A25312" s="2">
        <v>540</v>
      </c>
      <c r="B25312">
        <v>28543</v>
      </c>
      <c r="C25312" s="3">
        <v>8221.6764149999999</v>
      </c>
      <c r="D25312" s="2"/>
    </row>
    <row r="25313" spans="1:4" x14ac:dyDescent="0.25">
      <c r="A25313" s="2">
        <v>540</v>
      </c>
      <c r="B25313">
        <v>28544</v>
      </c>
      <c r="C25313" s="3">
        <v>4073.2995190000001</v>
      </c>
      <c r="D25313" s="2"/>
    </row>
    <row r="25314" spans="1:4" x14ac:dyDescent="0.25">
      <c r="A25314" s="2">
        <v>540</v>
      </c>
      <c r="B25314">
        <v>28545</v>
      </c>
      <c r="C25314" s="3">
        <v>7122.8262199999999</v>
      </c>
      <c r="D25314" s="2"/>
    </row>
    <row r="25315" spans="1:4" x14ac:dyDescent="0.25">
      <c r="A25315" s="2">
        <v>540</v>
      </c>
      <c r="B25315">
        <v>28546</v>
      </c>
      <c r="C25315" s="3">
        <v>6161.2544209999996</v>
      </c>
      <c r="D25315" s="2"/>
    </row>
    <row r="25316" spans="1:4" x14ac:dyDescent="0.25">
      <c r="A25316" s="2">
        <v>540</v>
      </c>
      <c r="B25316">
        <v>28547</v>
      </c>
      <c r="C25316" s="3">
        <v>7232.0270280000004</v>
      </c>
      <c r="D25316" s="2"/>
    </row>
    <row r="25317" spans="1:4" x14ac:dyDescent="0.25">
      <c r="A25317" s="2">
        <v>540</v>
      </c>
      <c r="B25317">
        <v>28548</v>
      </c>
      <c r="C25317" s="3">
        <v>5462.2741079999996</v>
      </c>
      <c r="D25317" s="2"/>
    </row>
    <row r="25318" spans="1:4" x14ac:dyDescent="0.25">
      <c r="A25318" s="2">
        <v>540</v>
      </c>
      <c r="B25318">
        <v>28549</v>
      </c>
      <c r="C25318" s="3">
        <v>7232.0270280000004</v>
      </c>
      <c r="D25318" s="2"/>
    </row>
    <row r="25319" spans="1:4" x14ac:dyDescent="0.25">
      <c r="A25319" s="2">
        <v>540</v>
      </c>
      <c r="B25319">
        <v>28550</v>
      </c>
      <c r="C25319" s="3">
        <v>3021.330485</v>
      </c>
      <c r="D25319" s="2"/>
    </row>
    <row r="25320" spans="1:4" x14ac:dyDescent="0.25">
      <c r="A25320" s="2">
        <v>540</v>
      </c>
      <c r="B25320">
        <v>28551</v>
      </c>
      <c r="C25320" s="3">
        <v>966.14065400000004</v>
      </c>
      <c r="D25320" s="2"/>
    </row>
    <row r="25321" spans="1:4" x14ac:dyDescent="0.25">
      <c r="A25321" s="2">
        <v>540</v>
      </c>
      <c r="B25321">
        <v>28552</v>
      </c>
      <c r="C25321" s="3">
        <v>3021.330485</v>
      </c>
      <c r="D25321" s="2"/>
    </row>
    <row r="25322" spans="1:4" x14ac:dyDescent="0.25">
      <c r="A25322" s="2">
        <v>540</v>
      </c>
      <c r="B25322">
        <v>28553</v>
      </c>
      <c r="C25322" s="3">
        <v>3525.0757330000001</v>
      </c>
      <c r="D25322" s="2"/>
    </row>
    <row r="25323" spans="1:4" x14ac:dyDescent="0.25">
      <c r="A25323" s="2">
        <v>540</v>
      </c>
      <c r="B25323">
        <v>28554</v>
      </c>
      <c r="C25323" s="3">
        <v>3210.1478080000002</v>
      </c>
      <c r="D25323" s="2"/>
    </row>
    <row r="25324" spans="1:4" x14ac:dyDescent="0.25">
      <c r="A25324" s="2">
        <v>540</v>
      </c>
      <c r="B25324">
        <v>28555</v>
      </c>
      <c r="C25324" s="3">
        <v>3438.8142480000001</v>
      </c>
      <c r="D25324" s="2"/>
    </row>
    <row r="25325" spans="1:4" x14ac:dyDescent="0.25">
      <c r="A25325" s="2">
        <v>540</v>
      </c>
      <c r="B25325">
        <v>28558</v>
      </c>
      <c r="C25325" s="3">
        <v>2035.368817</v>
      </c>
      <c r="D25325" s="2"/>
    </row>
    <row r="25326" spans="1:4" x14ac:dyDescent="0.25">
      <c r="A25326" s="2">
        <v>540</v>
      </c>
      <c r="B25326">
        <v>28559</v>
      </c>
      <c r="C25326" s="3">
        <v>2457.9349510000002</v>
      </c>
      <c r="D25326" s="2"/>
    </row>
    <row r="25327" spans="1:4" x14ac:dyDescent="0.25">
      <c r="A25327" s="2">
        <v>540</v>
      </c>
      <c r="B25327">
        <v>28560</v>
      </c>
      <c r="C25327" s="3">
        <v>170.72419300000001</v>
      </c>
      <c r="D25327" s="2"/>
    </row>
    <row r="25328" spans="1:4" x14ac:dyDescent="0.25">
      <c r="A25328" s="2">
        <v>540</v>
      </c>
      <c r="B25328">
        <v>28561</v>
      </c>
      <c r="C25328" s="3">
        <v>85.180387999999994</v>
      </c>
      <c r="D25328" s="2"/>
    </row>
    <row r="25329" spans="1:4" x14ac:dyDescent="0.25">
      <c r="A25329" s="2">
        <v>540</v>
      </c>
      <c r="B25329">
        <v>28562</v>
      </c>
      <c r="C25329" s="3">
        <v>157.08640299999999</v>
      </c>
      <c r="D25329" s="2"/>
    </row>
    <row r="25330" spans="1:4" x14ac:dyDescent="0.25">
      <c r="A25330" s="2">
        <v>540</v>
      </c>
      <c r="B25330">
        <v>28563</v>
      </c>
      <c r="C25330" s="3">
        <v>164.31573800000001</v>
      </c>
      <c r="D25330" s="2"/>
    </row>
    <row r="25331" spans="1:4" x14ac:dyDescent="0.25">
      <c r="A25331" s="2">
        <v>540</v>
      </c>
      <c r="B25331">
        <v>28564</v>
      </c>
      <c r="C25331" s="3">
        <v>60196.067934999999</v>
      </c>
      <c r="D25331" s="2"/>
    </row>
    <row r="25332" spans="1:4" x14ac:dyDescent="0.25">
      <c r="A25332" s="2">
        <v>540</v>
      </c>
      <c r="B25332">
        <v>28565</v>
      </c>
      <c r="C25332" s="3">
        <v>59505.401159000001</v>
      </c>
      <c r="D25332" s="2"/>
    </row>
    <row r="25333" spans="1:4" x14ac:dyDescent="0.25">
      <c r="A25333" s="2">
        <v>540</v>
      </c>
      <c r="B25333">
        <v>28568</v>
      </c>
      <c r="C25333" s="3">
        <v>64865.891589999999</v>
      </c>
      <c r="D25333" s="2"/>
    </row>
    <row r="25334" spans="1:4" x14ac:dyDescent="0.25">
      <c r="A25334" s="2">
        <v>540</v>
      </c>
      <c r="B25334">
        <v>28569</v>
      </c>
      <c r="C25334" s="3">
        <v>61541.995698999999</v>
      </c>
      <c r="D25334" s="2"/>
    </row>
    <row r="25335" spans="1:4" x14ac:dyDescent="0.25">
      <c r="A25335" s="2">
        <v>540</v>
      </c>
      <c r="B25335">
        <v>28570</v>
      </c>
      <c r="C25335" s="3">
        <v>5124.7036029999999</v>
      </c>
      <c r="D25335" s="2"/>
    </row>
    <row r="25336" spans="1:4" x14ac:dyDescent="0.25">
      <c r="A25336" s="2">
        <v>540</v>
      </c>
      <c r="B25336">
        <v>28571</v>
      </c>
      <c r="C25336" s="3">
        <v>12403.325427</v>
      </c>
      <c r="D25336" s="2"/>
    </row>
    <row r="25337" spans="1:4" x14ac:dyDescent="0.25">
      <c r="A25337" s="2">
        <v>540</v>
      </c>
      <c r="B25337">
        <v>28572</v>
      </c>
      <c r="C25337" s="3">
        <v>859.71614399999999</v>
      </c>
      <c r="D25337" s="2"/>
    </row>
    <row r="25338" spans="1:4" x14ac:dyDescent="0.25">
      <c r="A25338" s="2">
        <v>540</v>
      </c>
      <c r="B25338">
        <v>28573</v>
      </c>
      <c r="C25338" s="3">
        <v>13263.041569999999</v>
      </c>
      <c r="D25338" s="2"/>
    </row>
    <row r="25339" spans="1:4" x14ac:dyDescent="0.25">
      <c r="A25339" s="2">
        <v>540</v>
      </c>
      <c r="B25339">
        <v>28574</v>
      </c>
      <c r="C25339" s="3">
        <v>12656.323794</v>
      </c>
      <c r="D25339" s="2"/>
    </row>
    <row r="25340" spans="1:4" x14ac:dyDescent="0.25">
      <c r="A25340" s="2">
        <v>540</v>
      </c>
      <c r="B25340">
        <v>28575</v>
      </c>
      <c r="C25340" s="3">
        <v>1840.3617409999999</v>
      </c>
      <c r="D25340" s="2"/>
    </row>
    <row r="25341" spans="1:4" x14ac:dyDescent="0.25">
      <c r="A25341" s="2">
        <v>540</v>
      </c>
      <c r="B25341">
        <v>28576</v>
      </c>
      <c r="C25341" s="3">
        <v>10815.962052999999</v>
      </c>
      <c r="D25341" s="2"/>
    </row>
    <row r="25342" spans="1:4" x14ac:dyDescent="0.25">
      <c r="A25342" s="2">
        <v>540</v>
      </c>
      <c r="B25342">
        <v>28577</v>
      </c>
      <c r="C25342" s="3">
        <v>8262.0110879999993</v>
      </c>
      <c r="D25342" s="2"/>
    </row>
    <row r="25343" spans="1:4" x14ac:dyDescent="0.25">
      <c r="A25343" s="2">
        <v>540</v>
      </c>
      <c r="B25343">
        <v>28578</v>
      </c>
      <c r="C25343" s="3">
        <v>5569.3229570000003</v>
      </c>
      <c r="D25343" s="2"/>
    </row>
    <row r="25344" spans="1:4" x14ac:dyDescent="0.25">
      <c r="A25344" s="2">
        <v>540</v>
      </c>
      <c r="B25344">
        <v>28579</v>
      </c>
      <c r="C25344" s="3">
        <v>5569.3229570000003</v>
      </c>
      <c r="D25344" s="2"/>
    </row>
    <row r="25345" spans="1:4" x14ac:dyDescent="0.25">
      <c r="A25345" s="2">
        <v>540</v>
      </c>
      <c r="B25345">
        <v>28581</v>
      </c>
      <c r="C25345" s="3">
        <v>4197.8738579999999</v>
      </c>
      <c r="D25345" s="2"/>
    </row>
    <row r="25346" spans="1:4" x14ac:dyDescent="0.25">
      <c r="A25346" s="2">
        <v>540</v>
      </c>
      <c r="B25346">
        <v>28582</v>
      </c>
      <c r="C25346" s="3">
        <v>11337.556063</v>
      </c>
      <c r="D25346" s="2"/>
    </row>
    <row r="25347" spans="1:4" x14ac:dyDescent="0.25">
      <c r="A25347" s="2">
        <v>540</v>
      </c>
      <c r="B25347">
        <v>28583</v>
      </c>
      <c r="C25347" s="3">
        <v>7298.7603470000004</v>
      </c>
      <c r="D25347" s="2"/>
    </row>
    <row r="25348" spans="1:4" x14ac:dyDescent="0.25">
      <c r="A25348" s="2">
        <v>540</v>
      </c>
      <c r="B25348">
        <v>28584</v>
      </c>
      <c r="C25348" s="3">
        <v>5308.1043179999997</v>
      </c>
      <c r="D25348" s="2"/>
    </row>
    <row r="25349" spans="1:4" x14ac:dyDescent="0.25">
      <c r="A25349" s="2">
        <v>540</v>
      </c>
      <c r="B25349">
        <v>28585</v>
      </c>
      <c r="C25349" s="3">
        <v>209.66523900000001</v>
      </c>
      <c r="D25349" s="2"/>
    </row>
    <row r="25350" spans="1:4" x14ac:dyDescent="0.25">
      <c r="A25350" s="2">
        <v>540</v>
      </c>
      <c r="B25350">
        <v>28586</v>
      </c>
      <c r="C25350" s="3">
        <v>2486.1545780000001</v>
      </c>
      <c r="D25350" s="2"/>
    </row>
    <row r="25351" spans="1:4" x14ac:dyDescent="0.25">
      <c r="A25351" s="2">
        <v>540</v>
      </c>
      <c r="B25351">
        <v>28587</v>
      </c>
      <c r="C25351" s="3">
        <v>95733.738287</v>
      </c>
      <c r="D25351" s="2"/>
    </row>
    <row r="25352" spans="1:4" x14ac:dyDescent="0.25">
      <c r="A25352" s="2">
        <v>540</v>
      </c>
      <c r="B25352">
        <v>28588</v>
      </c>
      <c r="C25352" s="3">
        <v>93035.493816999995</v>
      </c>
      <c r="D25352" s="2"/>
    </row>
    <row r="25353" spans="1:4" x14ac:dyDescent="0.25">
      <c r="A25353" s="2">
        <v>540</v>
      </c>
      <c r="B25353">
        <v>28589</v>
      </c>
      <c r="C25353" s="3">
        <v>3840.4627249999999</v>
      </c>
      <c r="D25353" s="2"/>
    </row>
    <row r="25354" spans="1:4" x14ac:dyDescent="0.25">
      <c r="A25354" s="2">
        <v>540</v>
      </c>
      <c r="B25354">
        <v>28590</v>
      </c>
      <c r="C25354" s="3">
        <v>4024.4689709999998</v>
      </c>
      <c r="D25354" s="2"/>
    </row>
    <row r="25355" spans="1:4" x14ac:dyDescent="0.25">
      <c r="A25355" s="2">
        <v>540</v>
      </c>
      <c r="B25355">
        <v>28591</v>
      </c>
      <c r="C25355" s="3">
        <v>4136.6300780000001</v>
      </c>
      <c r="D25355" s="2"/>
    </row>
    <row r="25356" spans="1:4" x14ac:dyDescent="0.25">
      <c r="A25356" s="2">
        <v>540</v>
      </c>
      <c r="B25356">
        <v>28592</v>
      </c>
      <c r="C25356" s="3">
        <v>3303.9997579999999</v>
      </c>
      <c r="D25356" s="2"/>
    </row>
    <row r="25357" spans="1:4" x14ac:dyDescent="0.25">
      <c r="A25357" s="2">
        <v>540</v>
      </c>
      <c r="B25357">
        <v>28593</v>
      </c>
      <c r="C25357" s="3">
        <v>7683.1746169999997</v>
      </c>
      <c r="D25357" s="2"/>
    </row>
    <row r="25358" spans="1:4" x14ac:dyDescent="0.25">
      <c r="A25358" s="2">
        <v>540</v>
      </c>
      <c r="B25358">
        <v>28594</v>
      </c>
      <c r="C25358" s="3">
        <v>7683.1746169999997</v>
      </c>
      <c r="D25358" s="2"/>
    </row>
    <row r="25359" spans="1:4" x14ac:dyDescent="0.25">
      <c r="A25359" s="2">
        <v>540</v>
      </c>
      <c r="B25359">
        <v>28595</v>
      </c>
      <c r="C25359" s="3">
        <v>25259.250539000001</v>
      </c>
      <c r="D25359" s="2"/>
    </row>
    <row r="25360" spans="1:4" x14ac:dyDescent="0.25">
      <c r="A25360" s="2">
        <v>540</v>
      </c>
      <c r="B25360">
        <v>28596</v>
      </c>
      <c r="C25360" s="3">
        <v>8617.9090120000001</v>
      </c>
      <c r="D25360" s="2"/>
    </row>
    <row r="25361" spans="1:4" x14ac:dyDescent="0.25">
      <c r="A25361" s="2">
        <v>540</v>
      </c>
      <c r="B25361">
        <v>28597</v>
      </c>
      <c r="C25361" s="3">
        <v>7723.0514270000003</v>
      </c>
      <c r="D25361" s="2"/>
    </row>
    <row r="25362" spans="1:4" x14ac:dyDescent="0.25">
      <c r="A25362" s="2">
        <v>540</v>
      </c>
      <c r="B25362">
        <v>28598</v>
      </c>
      <c r="C25362" s="3">
        <v>7130.5121449999997</v>
      </c>
      <c r="D25362" s="2"/>
    </row>
    <row r="25363" spans="1:4" x14ac:dyDescent="0.25">
      <c r="A25363" s="2">
        <v>540</v>
      </c>
      <c r="B25363">
        <v>28599</v>
      </c>
      <c r="C25363" s="3">
        <v>5537.6755139999996</v>
      </c>
      <c r="D25363" s="2"/>
    </row>
    <row r="25364" spans="1:4" x14ac:dyDescent="0.25">
      <c r="A25364" s="2">
        <v>540</v>
      </c>
      <c r="B25364">
        <v>28600</v>
      </c>
      <c r="C25364" s="3">
        <v>6310.7342840000001</v>
      </c>
      <c r="D25364" s="2"/>
    </row>
    <row r="25365" spans="1:4" x14ac:dyDescent="0.25">
      <c r="A25365" s="2">
        <v>540</v>
      </c>
      <c r="B25365">
        <v>28601</v>
      </c>
      <c r="C25365" s="3">
        <v>25999.875393999999</v>
      </c>
      <c r="D25365" s="2"/>
    </row>
    <row r="25366" spans="1:4" x14ac:dyDescent="0.25">
      <c r="A25366" s="2">
        <v>540</v>
      </c>
      <c r="B25366">
        <v>28602</v>
      </c>
      <c r="C25366" s="3">
        <v>2650.9319690000002</v>
      </c>
      <c r="D25366" s="2"/>
    </row>
    <row r="25367" spans="1:4" x14ac:dyDescent="0.25">
      <c r="A25367" s="2">
        <v>540</v>
      </c>
      <c r="B25367">
        <v>28603</v>
      </c>
      <c r="C25367" s="3">
        <v>9135.931251</v>
      </c>
      <c r="D25367" s="2"/>
    </row>
    <row r="25368" spans="1:4" x14ac:dyDescent="0.25">
      <c r="A25368" s="2">
        <v>540</v>
      </c>
      <c r="B25368">
        <v>28604</v>
      </c>
      <c r="C25368" s="3">
        <v>2486.6267830000002</v>
      </c>
      <c r="D25368" s="2"/>
    </row>
    <row r="25369" spans="1:4" x14ac:dyDescent="0.25">
      <c r="A25369" s="2">
        <v>540</v>
      </c>
      <c r="B25369">
        <v>28605</v>
      </c>
      <c r="C25369" s="3">
        <v>2486.6267830000002</v>
      </c>
      <c r="D25369" s="2"/>
    </row>
    <row r="25370" spans="1:4" x14ac:dyDescent="0.25">
      <c r="A25370" s="2">
        <v>540</v>
      </c>
      <c r="B25370">
        <v>28606</v>
      </c>
      <c r="C25370" s="3">
        <v>2434.7159470000001</v>
      </c>
      <c r="D25370" s="2"/>
    </row>
    <row r="25371" spans="1:4" x14ac:dyDescent="0.25">
      <c r="A25371" s="2">
        <v>540</v>
      </c>
      <c r="B25371">
        <v>28607</v>
      </c>
      <c r="C25371" s="3">
        <v>2943.6672530000001</v>
      </c>
      <c r="D25371" s="2"/>
    </row>
    <row r="25372" spans="1:4" x14ac:dyDescent="0.25">
      <c r="A25372" s="2">
        <v>540</v>
      </c>
      <c r="B25372">
        <v>28608</v>
      </c>
      <c r="C25372" s="3">
        <v>6226.9310439999999</v>
      </c>
      <c r="D25372" s="2"/>
    </row>
    <row r="25373" spans="1:4" x14ac:dyDescent="0.25">
      <c r="A25373" s="2">
        <v>540</v>
      </c>
      <c r="B25373">
        <v>28609</v>
      </c>
      <c r="C25373" s="3">
        <v>2003.4450039999999</v>
      </c>
      <c r="D25373" s="2"/>
    </row>
    <row r="25374" spans="1:4" x14ac:dyDescent="0.25">
      <c r="A25374" s="2">
        <v>540</v>
      </c>
      <c r="B25374">
        <v>28610</v>
      </c>
      <c r="C25374" s="3">
        <v>907.95707600000003</v>
      </c>
      <c r="D25374" s="2"/>
    </row>
    <row r="25375" spans="1:4" x14ac:dyDescent="0.25">
      <c r="A25375" s="2">
        <v>540</v>
      </c>
      <c r="B25375">
        <v>28611</v>
      </c>
      <c r="C25375" s="3">
        <v>35300.529879000002</v>
      </c>
      <c r="D25375" s="2"/>
    </row>
    <row r="25376" spans="1:4" x14ac:dyDescent="0.25">
      <c r="A25376" s="2">
        <v>540</v>
      </c>
      <c r="B25376">
        <v>28612</v>
      </c>
      <c r="C25376" s="3">
        <v>1677.6162420000001</v>
      </c>
      <c r="D25376" s="2"/>
    </row>
    <row r="25377" spans="1:4" x14ac:dyDescent="0.25">
      <c r="A25377" s="2">
        <v>540</v>
      </c>
      <c r="B25377">
        <v>28613</v>
      </c>
      <c r="C25377" s="3">
        <v>36208.486955</v>
      </c>
      <c r="D25377" s="2"/>
    </row>
    <row r="25378" spans="1:4" x14ac:dyDescent="0.25">
      <c r="A25378" s="2">
        <v>540</v>
      </c>
      <c r="B25378">
        <v>28614</v>
      </c>
      <c r="C25378" s="3">
        <v>8177.4398819999997</v>
      </c>
      <c r="D25378" s="2"/>
    </row>
    <row r="25379" spans="1:4" x14ac:dyDescent="0.25">
      <c r="A25379" s="2">
        <v>540</v>
      </c>
      <c r="B25379">
        <v>28615</v>
      </c>
      <c r="C25379" s="3">
        <v>28031.047073999998</v>
      </c>
      <c r="D25379" s="2"/>
    </row>
    <row r="25380" spans="1:4" x14ac:dyDescent="0.25">
      <c r="A25380" s="2">
        <v>540</v>
      </c>
      <c r="B25380">
        <v>28616</v>
      </c>
      <c r="C25380" s="3">
        <v>9561.1149339999993</v>
      </c>
      <c r="D25380" s="2"/>
    </row>
    <row r="25381" spans="1:4" x14ac:dyDescent="0.25">
      <c r="A25381" s="2">
        <v>540</v>
      </c>
      <c r="B25381">
        <v>28617</v>
      </c>
      <c r="C25381" s="3">
        <v>914.68277499999999</v>
      </c>
      <c r="D25381" s="2"/>
    </row>
    <row r="25382" spans="1:4" x14ac:dyDescent="0.25">
      <c r="A25382" s="2">
        <v>540</v>
      </c>
      <c r="B25382">
        <v>28618</v>
      </c>
      <c r="C25382" s="3">
        <v>188.37968000000001</v>
      </c>
      <c r="D25382" s="2"/>
    </row>
    <row r="25383" spans="1:4" x14ac:dyDescent="0.25">
      <c r="A25383" s="2">
        <v>540</v>
      </c>
      <c r="B25383">
        <v>28619</v>
      </c>
      <c r="C25383" s="3">
        <v>28945.729846999999</v>
      </c>
      <c r="D25383" s="2"/>
    </row>
    <row r="25384" spans="1:4" x14ac:dyDescent="0.25">
      <c r="A25384" s="2">
        <v>540</v>
      </c>
      <c r="B25384">
        <v>28620</v>
      </c>
      <c r="C25384" s="3">
        <v>3017.9137529999998</v>
      </c>
      <c r="D25384" s="2"/>
    </row>
    <row r="25385" spans="1:4" x14ac:dyDescent="0.25">
      <c r="A25385" s="2">
        <v>540</v>
      </c>
      <c r="B25385">
        <v>28621</v>
      </c>
      <c r="C25385" s="3">
        <v>6417.2432950000002</v>
      </c>
      <c r="D25385" s="2"/>
    </row>
    <row r="25386" spans="1:4" x14ac:dyDescent="0.25">
      <c r="A25386" s="2">
        <v>540</v>
      </c>
      <c r="B25386">
        <v>28622</v>
      </c>
      <c r="C25386" s="3">
        <v>1336.9533960000001</v>
      </c>
      <c r="D25386" s="2"/>
    </row>
    <row r="25387" spans="1:4" x14ac:dyDescent="0.25">
      <c r="A25387" s="2">
        <v>540</v>
      </c>
      <c r="B25387">
        <v>28623</v>
      </c>
      <c r="C25387" s="3">
        <v>25927.816094999998</v>
      </c>
      <c r="D25387" s="2"/>
    </row>
    <row r="25388" spans="1:4" x14ac:dyDescent="0.25">
      <c r="A25388" s="2">
        <v>540</v>
      </c>
      <c r="B25388">
        <v>28628</v>
      </c>
      <c r="C25388" s="3">
        <v>3170.900294</v>
      </c>
      <c r="D25388" s="2"/>
    </row>
    <row r="25389" spans="1:4" x14ac:dyDescent="0.25">
      <c r="A25389" s="2">
        <v>540</v>
      </c>
      <c r="B25389">
        <v>28629</v>
      </c>
      <c r="C25389" s="3">
        <v>0</v>
      </c>
      <c r="D25389" s="2"/>
    </row>
    <row r="25390" spans="1:4" x14ac:dyDescent="0.25">
      <c r="A25390" s="2">
        <v>540</v>
      </c>
      <c r="B25390">
        <v>28630</v>
      </c>
      <c r="C25390" s="3">
        <v>8978.8028730000005</v>
      </c>
      <c r="D25390" s="2"/>
    </row>
    <row r="25391" spans="1:4" x14ac:dyDescent="0.25">
      <c r="A25391" s="2">
        <v>540</v>
      </c>
      <c r="B25391">
        <v>28631</v>
      </c>
      <c r="C25391" s="3">
        <v>1883.069056</v>
      </c>
      <c r="D25391" s="2"/>
    </row>
    <row r="25392" spans="1:4" x14ac:dyDescent="0.25">
      <c r="A25392" s="2">
        <v>540</v>
      </c>
      <c r="B25392">
        <v>28632</v>
      </c>
      <c r="C25392" s="3">
        <v>9020.1719279999998</v>
      </c>
      <c r="D25392" s="2"/>
    </row>
    <row r="25393" spans="1:4" x14ac:dyDescent="0.25">
      <c r="A25393" s="2">
        <v>540</v>
      </c>
      <c r="B25393">
        <v>28633</v>
      </c>
      <c r="C25393" s="3">
        <v>1723.0972730000001</v>
      </c>
      <c r="D25393" s="2"/>
    </row>
    <row r="25394" spans="1:4" x14ac:dyDescent="0.25">
      <c r="A25394" s="2">
        <v>540</v>
      </c>
      <c r="B25394">
        <v>28634</v>
      </c>
      <c r="C25394" s="3">
        <v>43195.564228000003</v>
      </c>
      <c r="D25394" s="2"/>
    </row>
    <row r="25395" spans="1:4" x14ac:dyDescent="0.25">
      <c r="A25395" s="2">
        <v>540</v>
      </c>
      <c r="B25395">
        <v>28635</v>
      </c>
      <c r="C25395" s="3">
        <v>36569.695094000002</v>
      </c>
      <c r="D25395" s="2"/>
    </row>
    <row r="25396" spans="1:4" x14ac:dyDescent="0.25">
      <c r="A25396" s="2">
        <v>540</v>
      </c>
      <c r="B25396">
        <v>28636</v>
      </c>
      <c r="C25396" s="3">
        <v>38452.764149000002</v>
      </c>
      <c r="D25396" s="2"/>
    </row>
    <row r="25397" spans="1:4" x14ac:dyDescent="0.25">
      <c r="A25397" s="2">
        <v>540</v>
      </c>
      <c r="B25397">
        <v>28637</v>
      </c>
      <c r="C25397" s="3">
        <v>39991.809549999998</v>
      </c>
      <c r="D25397" s="2"/>
    </row>
    <row r="25398" spans="1:4" x14ac:dyDescent="0.25">
      <c r="A25398" s="2">
        <v>540</v>
      </c>
      <c r="B25398">
        <v>28638</v>
      </c>
      <c r="C25398" s="3">
        <v>31113.283807</v>
      </c>
      <c r="D25398" s="2"/>
    </row>
    <row r="25399" spans="1:4" x14ac:dyDescent="0.25">
      <c r="A25399" s="2">
        <v>540</v>
      </c>
      <c r="B25399">
        <v>28640</v>
      </c>
      <c r="C25399" s="3">
        <v>1888.130956</v>
      </c>
      <c r="D25399" s="2"/>
    </row>
    <row r="25400" spans="1:4" x14ac:dyDescent="0.25">
      <c r="A25400" s="2">
        <v>540</v>
      </c>
      <c r="B25400">
        <v>28641</v>
      </c>
      <c r="C25400" s="3">
        <v>5985.458361</v>
      </c>
      <c r="D25400" s="2"/>
    </row>
    <row r="25401" spans="1:4" x14ac:dyDescent="0.25">
      <c r="A25401" s="2">
        <v>540</v>
      </c>
      <c r="B25401">
        <v>28642</v>
      </c>
      <c r="C25401" s="3">
        <v>7921.5385340000003</v>
      </c>
      <c r="D25401" s="2"/>
    </row>
    <row r="25402" spans="1:4" x14ac:dyDescent="0.25">
      <c r="A25402" s="2">
        <v>540</v>
      </c>
      <c r="B25402">
        <v>28643</v>
      </c>
      <c r="C25402" s="3">
        <v>7921.5385340000003</v>
      </c>
      <c r="D25402" s="2"/>
    </row>
    <row r="25403" spans="1:4" x14ac:dyDescent="0.25">
      <c r="A25403" s="2">
        <v>540</v>
      </c>
      <c r="B25403">
        <v>28644</v>
      </c>
      <c r="C25403" s="3">
        <v>6808.3334809999997</v>
      </c>
      <c r="D25403" s="2"/>
    </row>
    <row r="25404" spans="1:4" x14ac:dyDescent="0.25">
      <c r="A25404" s="2">
        <v>540</v>
      </c>
      <c r="B25404">
        <v>28645</v>
      </c>
      <c r="C25404" s="3">
        <v>129.92955499999999</v>
      </c>
      <c r="D25404" s="2"/>
    </row>
    <row r="25405" spans="1:4" x14ac:dyDescent="0.25">
      <c r="A25405" s="2">
        <v>540</v>
      </c>
      <c r="B25405">
        <v>28652</v>
      </c>
      <c r="C25405" s="3">
        <v>5533.7512660000002</v>
      </c>
      <c r="D25405" s="2"/>
    </row>
    <row r="25406" spans="1:4" x14ac:dyDescent="0.25">
      <c r="A25406" s="2">
        <v>540</v>
      </c>
      <c r="B25406">
        <v>28653</v>
      </c>
      <c r="C25406" s="3">
        <v>5066.4419239999997</v>
      </c>
      <c r="D25406" s="2"/>
    </row>
    <row r="25407" spans="1:4" x14ac:dyDescent="0.25">
      <c r="A25407" s="2">
        <v>540</v>
      </c>
      <c r="B25407">
        <v>28654</v>
      </c>
      <c r="C25407" s="3">
        <v>1394.277456</v>
      </c>
      <c r="D25407" s="2"/>
    </row>
    <row r="25408" spans="1:4" x14ac:dyDescent="0.25">
      <c r="A25408" s="2">
        <v>540</v>
      </c>
      <c r="B25408">
        <v>28655</v>
      </c>
      <c r="C25408" s="3">
        <v>10667.330295</v>
      </c>
      <c r="D25408" s="2"/>
    </row>
    <row r="25409" spans="1:4" x14ac:dyDescent="0.25">
      <c r="A25409" s="2">
        <v>540</v>
      </c>
      <c r="B25409">
        <v>28656</v>
      </c>
      <c r="C25409" s="3">
        <v>2631.7066570000002</v>
      </c>
      <c r="D25409" s="2"/>
    </row>
    <row r="25410" spans="1:4" x14ac:dyDescent="0.25">
      <c r="A25410" s="2">
        <v>540</v>
      </c>
      <c r="B25410">
        <v>28657</v>
      </c>
      <c r="C25410" s="3">
        <v>1652.4246929999999</v>
      </c>
      <c r="D25410" s="2"/>
    </row>
    <row r="25411" spans="1:4" x14ac:dyDescent="0.25">
      <c r="A25411" s="2">
        <v>540</v>
      </c>
      <c r="B25411">
        <v>28658</v>
      </c>
      <c r="C25411" s="3">
        <v>177.40430599999999</v>
      </c>
      <c r="D25411" s="2"/>
    </row>
    <row r="25412" spans="1:4" x14ac:dyDescent="0.25">
      <c r="A25412" s="2">
        <v>540</v>
      </c>
      <c r="B25412">
        <v>28659</v>
      </c>
      <c r="C25412" s="3">
        <v>359.10547200000002</v>
      </c>
      <c r="D25412" s="2"/>
    </row>
    <row r="25413" spans="1:4" x14ac:dyDescent="0.25">
      <c r="A25413" s="2">
        <v>540</v>
      </c>
      <c r="B25413">
        <v>28662</v>
      </c>
      <c r="C25413" s="3">
        <v>0</v>
      </c>
      <c r="D25413" s="2"/>
    </row>
    <row r="25414" spans="1:4" x14ac:dyDescent="0.25">
      <c r="A25414" s="2">
        <v>540</v>
      </c>
      <c r="B25414">
        <v>28663</v>
      </c>
      <c r="C25414" s="3">
        <v>14770.539089</v>
      </c>
      <c r="D25414" s="2"/>
    </row>
    <row r="25415" spans="1:4" x14ac:dyDescent="0.25">
      <c r="A25415" s="2">
        <v>540</v>
      </c>
      <c r="B25415">
        <v>28666</v>
      </c>
      <c r="C25415" s="3">
        <v>4999.4039329999996</v>
      </c>
      <c r="D25415" s="2"/>
    </row>
    <row r="25416" spans="1:4" x14ac:dyDescent="0.25">
      <c r="A25416" s="2">
        <v>540</v>
      </c>
      <c r="B25416">
        <v>28667</v>
      </c>
      <c r="C25416" s="3">
        <v>3861.423996</v>
      </c>
      <c r="D25416" s="2"/>
    </row>
    <row r="25417" spans="1:4" x14ac:dyDescent="0.25">
      <c r="A25417" s="2">
        <v>540</v>
      </c>
      <c r="B25417">
        <v>28668</v>
      </c>
      <c r="C25417" s="3">
        <v>5041.1138030000002</v>
      </c>
      <c r="D25417" s="2"/>
    </row>
    <row r="25418" spans="1:4" x14ac:dyDescent="0.25">
      <c r="A25418" s="2">
        <v>540</v>
      </c>
      <c r="B25418">
        <v>28669</v>
      </c>
      <c r="C25418" s="3">
        <v>5611.4000210000004</v>
      </c>
      <c r="D25418" s="2"/>
    </row>
    <row r="25419" spans="1:4" x14ac:dyDescent="0.25">
      <c r="A25419" s="2">
        <v>540</v>
      </c>
      <c r="B25419">
        <v>28671</v>
      </c>
      <c r="C25419" s="3">
        <v>5391.2011780000003</v>
      </c>
      <c r="D25419" s="2"/>
    </row>
    <row r="25420" spans="1:4" x14ac:dyDescent="0.25">
      <c r="A25420" s="2">
        <v>540</v>
      </c>
      <c r="B25420">
        <v>28672</v>
      </c>
      <c r="C25420" s="3">
        <v>2214.2877319999998</v>
      </c>
      <c r="D25420" s="2"/>
    </row>
    <row r="25421" spans="1:4" x14ac:dyDescent="0.25">
      <c r="A25421" s="2">
        <v>540</v>
      </c>
      <c r="B25421">
        <v>28673</v>
      </c>
      <c r="C25421" s="3">
        <v>74759.189360000004</v>
      </c>
      <c r="D25421" s="2"/>
    </row>
    <row r="25422" spans="1:4" x14ac:dyDescent="0.25">
      <c r="A25422" s="2">
        <v>540</v>
      </c>
      <c r="B25422">
        <v>28674</v>
      </c>
      <c r="C25422" s="3">
        <v>6876.9110979999996</v>
      </c>
      <c r="D25422" s="2"/>
    </row>
    <row r="25423" spans="1:4" x14ac:dyDescent="0.25">
      <c r="A25423" s="2">
        <v>540</v>
      </c>
      <c r="B25423">
        <v>28675</v>
      </c>
      <c r="C25423" s="3">
        <v>53292.329203000001</v>
      </c>
      <c r="D25423" s="2"/>
    </row>
    <row r="25424" spans="1:4" x14ac:dyDescent="0.25">
      <c r="A25424" s="2">
        <v>540</v>
      </c>
      <c r="B25424">
        <v>28676</v>
      </c>
      <c r="C25424" s="3">
        <v>58512.208248000003</v>
      </c>
      <c r="D25424" s="2"/>
    </row>
    <row r="25425" spans="1:4" x14ac:dyDescent="0.25">
      <c r="A25425" s="2">
        <v>540</v>
      </c>
      <c r="B25425">
        <v>28677</v>
      </c>
      <c r="C25425" s="3">
        <v>60169.240300999998</v>
      </c>
      <c r="D25425" s="2"/>
    </row>
    <row r="25426" spans="1:4" x14ac:dyDescent="0.25">
      <c r="A25426" s="2">
        <v>540</v>
      </c>
      <c r="B25426">
        <v>28678</v>
      </c>
      <c r="C25426" s="3">
        <v>51880.395587999999</v>
      </c>
      <c r="D25426" s="2"/>
    </row>
    <row r="25427" spans="1:4" x14ac:dyDescent="0.25">
      <c r="A25427" s="2">
        <v>540</v>
      </c>
      <c r="B25427">
        <v>28679</v>
      </c>
      <c r="C25427" s="3">
        <v>6631.8126590000002</v>
      </c>
      <c r="D25427" s="2"/>
    </row>
    <row r="25428" spans="1:4" x14ac:dyDescent="0.25">
      <c r="A25428" s="2">
        <v>540</v>
      </c>
      <c r="B25428">
        <v>28680</v>
      </c>
      <c r="C25428" s="3">
        <v>5578.288329</v>
      </c>
      <c r="D25428" s="2"/>
    </row>
    <row r="25429" spans="1:4" x14ac:dyDescent="0.25">
      <c r="A25429" s="2">
        <v>540</v>
      </c>
      <c r="B25429">
        <v>28681</v>
      </c>
      <c r="C25429" s="3">
        <v>6876.9110979999996</v>
      </c>
      <c r="D25429" s="2"/>
    </row>
    <row r="25430" spans="1:4" x14ac:dyDescent="0.25">
      <c r="A25430" s="2">
        <v>540</v>
      </c>
      <c r="B25430">
        <v>28682</v>
      </c>
      <c r="C25430" s="3">
        <v>7219.2823090000002</v>
      </c>
      <c r="D25430" s="2"/>
    </row>
    <row r="25431" spans="1:4" x14ac:dyDescent="0.25">
      <c r="A25431" s="2">
        <v>540</v>
      </c>
      <c r="B25431">
        <v>28683</v>
      </c>
      <c r="C25431" s="3">
        <v>7219.2823090000002</v>
      </c>
      <c r="D25431" s="2"/>
    </row>
    <row r="25432" spans="1:4" x14ac:dyDescent="0.25">
      <c r="A25432" s="2">
        <v>540</v>
      </c>
      <c r="B25432">
        <v>28684</v>
      </c>
      <c r="C25432" s="3">
        <v>2082.0453929999999</v>
      </c>
      <c r="D25432" s="2"/>
    </row>
    <row r="25433" spans="1:4" x14ac:dyDescent="0.25">
      <c r="A25433" s="2">
        <v>540</v>
      </c>
      <c r="B25433">
        <v>28685</v>
      </c>
      <c r="C25433" s="3">
        <v>2148.334668</v>
      </c>
      <c r="D25433" s="2"/>
    </row>
    <row r="25434" spans="1:4" x14ac:dyDescent="0.25">
      <c r="A25434" s="2">
        <v>540</v>
      </c>
      <c r="B25434">
        <v>28686</v>
      </c>
      <c r="C25434" s="3">
        <v>2082.0453929999999</v>
      </c>
      <c r="D25434" s="2"/>
    </row>
    <row r="25435" spans="1:4" x14ac:dyDescent="0.25">
      <c r="A25435" s="2">
        <v>540</v>
      </c>
      <c r="B25435">
        <v>28687</v>
      </c>
      <c r="C25435" s="3">
        <v>7664.4691229999999</v>
      </c>
      <c r="D25435" s="2"/>
    </row>
    <row r="25436" spans="1:4" x14ac:dyDescent="0.25">
      <c r="A25436" s="2">
        <v>540</v>
      </c>
      <c r="B25436">
        <v>28688</v>
      </c>
      <c r="C25436" s="3">
        <v>7676.8018750000001</v>
      </c>
      <c r="D25436" s="2"/>
    </row>
    <row r="25437" spans="1:4" x14ac:dyDescent="0.25">
      <c r="A25437" s="2">
        <v>540</v>
      </c>
      <c r="B25437">
        <v>28689</v>
      </c>
      <c r="C25437" s="3">
        <v>7676.8018750000001</v>
      </c>
      <c r="D25437" s="2"/>
    </row>
    <row r="25438" spans="1:4" x14ac:dyDescent="0.25">
      <c r="A25438" s="2">
        <v>540</v>
      </c>
      <c r="B25438">
        <v>28690</v>
      </c>
      <c r="C25438" s="3">
        <v>8318.1207890000005</v>
      </c>
      <c r="D25438" s="2"/>
    </row>
    <row r="25439" spans="1:4" x14ac:dyDescent="0.25">
      <c r="A25439" s="2">
        <v>540</v>
      </c>
      <c r="B25439">
        <v>28691</v>
      </c>
      <c r="C25439" s="3">
        <v>8717.2836569999999</v>
      </c>
      <c r="D25439" s="2"/>
    </row>
    <row r="25440" spans="1:4" x14ac:dyDescent="0.25">
      <c r="A25440" s="2">
        <v>540</v>
      </c>
      <c r="B25440">
        <v>28692</v>
      </c>
      <c r="C25440" s="3">
        <v>8717.2836569999999</v>
      </c>
      <c r="D25440" s="2"/>
    </row>
    <row r="25441" spans="1:4" x14ac:dyDescent="0.25">
      <c r="A25441" s="2">
        <v>540</v>
      </c>
      <c r="B25441">
        <v>28693</v>
      </c>
      <c r="C25441" s="3">
        <v>7009.9092719999999</v>
      </c>
      <c r="D25441" s="2"/>
    </row>
    <row r="25442" spans="1:4" x14ac:dyDescent="0.25">
      <c r="A25442" s="2">
        <v>540</v>
      </c>
      <c r="B25442">
        <v>28694</v>
      </c>
      <c r="C25442" s="3">
        <v>5252.7841589999998</v>
      </c>
      <c r="D25442" s="2"/>
    </row>
    <row r="25443" spans="1:4" x14ac:dyDescent="0.25">
      <c r="A25443" s="2">
        <v>540</v>
      </c>
      <c r="B25443">
        <v>28695</v>
      </c>
      <c r="C25443" s="3">
        <v>99405.915571000005</v>
      </c>
      <c r="D25443" s="2"/>
    </row>
    <row r="25444" spans="1:4" x14ac:dyDescent="0.25">
      <c r="A25444" s="2">
        <v>540</v>
      </c>
      <c r="B25444">
        <v>28696</v>
      </c>
      <c r="C25444" s="3">
        <v>104658.69972999999</v>
      </c>
      <c r="D25444" s="2"/>
    </row>
    <row r="25445" spans="1:4" x14ac:dyDescent="0.25">
      <c r="A25445" s="2">
        <v>540</v>
      </c>
      <c r="B25445">
        <v>28697</v>
      </c>
      <c r="C25445" s="3">
        <v>23103.896986</v>
      </c>
      <c r="D25445" s="2"/>
    </row>
    <row r="25446" spans="1:4" x14ac:dyDescent="0.25">
      <c r="A25446" s="2">
        <v>540</v>
      </c>
      <c r="B25446">
        <v>28698</v>
      </c>
      <c r="C25446" s="3">
        <v>81554.802744999994</v>
      </c>
      <c r="D25446" s="2"/>
    </row>
    <row r="25447" spans="1:4" x14ac:dyDescent="0.25">
      <c r="A25447" s="2">
        <v>540</v>
      </c>
      <c r="B25447">
        <v>28699</v>
      </c>
      <c r="C25447" s="3">
        <v>24537.331501000001</v>
      </c>
      <c r="D25447" s="2"/>
    </row>
    <row r="25448" spans="1:4" x14ac:dyDescent="0.25">
      <c r="A25448" s="2">
        <v>540</v>
      </c>
      <c r="B25448">
        <v>28700</v>
      </c>
      <c r="C25448" s="3">
        <v>75280.010292999999</v>
      </c>
      <c r="D25448" s="2"/>
    </row>
    <row r="25449" spans="1:4" x14ac:dyDescent="0.25">
      <c r="A25449" s="2">
        <v>540</v>
      </c>
      <c r="B25449">
        <v>28701</v>
      </c>
      <c r="C25449" s="3">
        <v>99817.341794000007</v>
      </c>
      <c r="D25449" s="2"/>
    </row>
    <row r="25450" spans="1:4" x14ac:dyDescent="0.25">
      <c r="A25450" s="2">
        <v>540</v>
      </c>
      <c r="B25450">
        <v>28702</v>
      </c>
      <c r="C25450" s="3">
        <v>5754.6141799999996</v>
      </c>
      <c r="D25450" s="2"/>
    </row>
    <row r="25451" spans="1:4" x14ac:dyDescent="0.25">
      <c r="A25451" s="2">
        <v>540</v>
      </c>
      <c r="B25451">
        <v>28703</v>
      </c>
      <c r="C25451" s="3">
        <v>4039.1225439999998</v>
      </c>
      <c r="D25451" s="2"/>
    </row>
    <row r="25452" spans="1:4" x14ac:dyDescent="0.25">
      <c r="A25452" s="2">
        <v>540</v>
      </c>
      <c r="B25452">
        <v>28704</v>
      </c>
      <c r="C25452" s="3">
        <v>9194.2878889999993</v>
      </c>
      <c r="D25452" s="2"/>
    </row>
    <row r="25453" spans="1:4" x14ac:dyDescent="0.25">
      <c r="A25453" s="2">
        <v>540</v>
      </c>
      <c r="B25453">
        <v>28705</v>
      </c>
      <c r="C25453" s="3">
        <v>99163.265643000006</v>
      </c>
      <c r="D25453" s="2"/>
    </row>
    <row r="25454" spans="1:4" x14ac:dyDescent="0.25">
      <c r="A25454" s="2">
        <v>540</v>
      </c>
      <c r="B25454">
        <v>28706</v>
      </c>
      <c r="C25454" s="3">
        <v>94062.727614000003</v>
      </c>
      <c r="D25454" s="2"/>
    </row>
    <row r="25455" spans="1:4" x14ac:dyDescent="0.25">
      <c r="A25455" s="2">
        <v>540</v>
      </c>
      <c r="B25455">
        <v>28707</v>
      </c>
      <c r="C25455" s="3">
        <v>5100.5380290000003</v>
      </c>
      <c r="D25455" s="2"/>
    </row>
    <row r="25456" spans="1:4" x14ac:dyDescent="0.25">
      <c r="A25456" s="2">
        <v>540</v>
      </c>
      <c r="B25456">
        <v>28708</v>
      </c>
      <c r="C25456" s="3">
        <v>104228.854305</v>
      </c>
      <c r="D25456" s="2"/>
    </row>
    <row r="25457" spans="1:4" x14ac:dyDescent="0.25">
      <c r="A25457" s="2">
        <v>540</v>
      </c>
      <c r="B25457">
        <v>28709</v>
      </c>
      <c r="C25457" s="3">
        <v>615.76547000000005</v>
      </c>
      <c r="D25457" s="2"/>
    </row>
    <row r="25458" spans="1:4" x14ac:dyDescent="0.25">
      <c r="A25458" s="2">
        <v>540</v>
      </c>
      <c r="B25458">
        <v>28710</v>
      </c>
      <c r="C25458" s="3">
        <v>95034.566414999994</v>
      </c>
      <c r="D25458" s="2"/>
    </row>
    <row r="25459" spans="1:4" x14ac:dyDescent="0.25">
      <c r="A25459" s="2">
        <v>540</v>
      </c>
      <c r="B25459">
        <v>28711</v>
      </c>
      <c r="C25459" s="3">
        <v>3857.3746310000001</v>
      </c>
      <c r="D25459" s="2"/>
    </row>
    <row r="25460" spans="1:4" x14ac:dyDescent="0.25">
      <c r="A25460" s="2">
        <v>540</v>
      </c>
      <c r="B25460">
        <v>28712</v>
      </c>
      <c r="C25460" s="3">
        <v>4039.1225439999998</v>
      </c>
      <c r="D25460" s="2"/>
    </row>
    <row r="25461" spans="1:4" x14ac:dyDescent="0.25">
      <c r="A25461" s="2">
        <v>540</v>
      </c>
      <c r="B25461">
        <v>28713</v>
      </c>
      <c r="C25461" s="3">
        <v>5501.0845170000002</v>
      </c>
      <c r="D25461" s="2"/>
    </row>
    <row r="25462" spans="1:4" x14ac:dyDescent="0.25">
      <c r="A25462" s="2">
        <v>540</v>
      </c>
      <c r="B25462">
        <v>28714</v>
      </c>
      <c r="C25462" s="3">
        <v>5501.0845170000002</v>
      </c>
      <c r="D25462" s="2"/>
    </row>
    <row r="25463" spans="1:4" x14ac:dyDescent="0.25">
      <c r="A25463" s="2">
        <v>540</v>
      </c>
      <c r="B25463">
        <v>28715</v>
      </c>
      <c r="C25463" s="3">
        <v>4164.3463629999997</v>
      </c>
      <c r="D25463" s="2"/>
    </row>
    <row r="25464" spans="1:4" x14ac:dyDescent="0.25">
      <c r="A25464" s="2">
        <v>540</v>
      </c>
      <c r="B25464">
        <v>28716</v>
      </c>
      <c r="C25464" s="3">
        <v>95124.143098</v>
      </c>
      <c r="D25464" s="2"/>
    </row>
    <row r="25465" spans="1:4" x14ac:dyDescent="0.25">
      <c r="A25465" s="2">
        <v>540</v>
      </c>
      <c r="B25465">
        <v>28717</v>
      </c>
      <c r="C25465" s="3">
        <v>99288.489461000005</v>
      </c>
      <c r="D25465" s="2"/>
    </row>
    <row r="25466" spans="1:4" x14ac:dyDescent="0.25">
      <c r="A25466" s="2">
        <v>540</v>
      </c>
      <c r="B25466">
        <v>28718</v>
      </c>
      <c r="C25466" s="3">
        <v>91177.191783000002</v>
      </c>
      <c r="D25466" s="2"/>
    </row>
    <row r="25467" spans="1:4" x14ac:dyDescent="0.25">
      <c r="A25467" s="2">
        <v>540</v>
      </c>
      <c r="B25467">
        <v>28719</v>
      </c>
      <c r="C25467" s="3">
        <v>6739.1627740000004</v>
      </c>
      <c r="D25467" s="2"/>
    </row>
    <row r="25468" spans="1:4" x14ac:dyDescent="0.25">
      <c r="A25468" s="2">
        <v>540</v>
      </c>
      <c r="B25468">
        <v>28720</v>
      </c>
      <c r="C25468" s="3">
        <v>7334.169193666</v>
      </c>
      <c r="D25468" s="2"/>
    </row>
    <row r="25469" spans="1:4" x14ac:dyDescent="0.25">
      <c r="A25469" s="2">
        <v>540</v>
      </c>
      <c r="B25469">
        <v>28721</v>
      </c>
      <c r="C25469" s="3">
        <v>9546.3781529999997</v>
      </c>
      <c r="D25469" s="2"/>
    </row>
    <row r="25470" spans="1:4" x14ac:dyDescent="0.25">
      <c r="A25470" s="2">
        <v>540</v>
      </c>
      <c r="B25470">
        <v>28722</v>
      </c>
      <c r="C25470" s="3">
        <v>93787.404945000002</v>
      </c>
      <c r="D25470" s="2"/>
    </row>
    <row r="25471" spans="1:4" x14ac:dyDescent="0.25">
      <c r="A25471" s="2">
        <v>540</v>
      </c>
      <c r="B25471">
        <v>28723</v>
      </c>
      <c r="C25471" s="3">
        <v>3738.000411</v>
      </c>
      <c r="D25471" s="2"/>
    </row>
    <row r="25472" spans="1:4" x14ac:dyDescent="0.25">
      <c r="A25472" s="2">
        <v>540</v>
      </c>
      <c r="B25472">
        <v>28724</v>
      </c>
      <c r="C25472" s="3">
        <v>11072.169603666</v>
      </c>
      <c r="D25472" s="2"/>
    </row>
    <row r="25473" spans="1:4" x14ac:dyDescent="0.25">
      <c r="A25473" s="2">
        <v>540</v>
      </c>
      <c r="B25473">
        <v>28725</v>
      </c>
      <c r="C25473" s="3">
        <v>97916.354558000006</v>
      </c>
      <c r="D25473" s="2"/>
    </row>
    <row r="25474" spans="1:4" x14ac:dyDescent="0.25">
      <c r="A25474" s="2">
        <v>540</v>
      </c>
      <c r="B25474">
        <v>28726</v>
      </c>
      <c r="C25474" s="3">
        <v>103333.78309700001</v>
      </c>
      <c r="D25474" s="2"/>
    </row>
    <row r="25475" spans="1:4" x14ac:dyDescent="0.25">
      <c r="A25475" s="2">
        <v>540</v>
      </c>
      <c r="B25475">
        <v>28727</v>
      </c>
      <c r="C25475" s="3">
        <v>108988.52416166601</v>
      </c>
      <c r="D25475" s="2"/>
    </row>
    <row r="25476" spans="1:4" x14ac:dyDescent="0.25">
      <c r="A25476" s="2">
        <v>540</v>
      </c>
      <c r="B25476">
        <v>28728</v>
      </c>
      <c r="C25476" s="3">
        <v>4376.595061</v>
      </c>
      <c r="D25476" s="2"/>
    </row>
    <row r="25477" spans="1:4" x14ac:dyDescent="0.25">
      <c r="A25477" s="2">
        <v>540</v>
      </c>
      <c r="B25477">
        <v>28730</v>
      </c>
      <c r="C25477" s="3">
        <v>104843.275773666</v>
      </c>
      <c r="D25477" s="2"/>
    </row>
    <row r="25478" spans="1:4" x14ac:dyDescent="0.25">
      <c r="A25478" s="2">
        <v>540</v>
      </c>
      <c r="B25478">
        <v>28731</v>
      </c>
      <c r="C25478" s="3">
        <v>9619.2719529999995</v>
      </c>
      <c r="D25478" s="2"/>
    </row>
    <row r="25479" spans="1:4" x14ac:dyDescent="0.25">
      <c r="A25479" s="2">
        <v>540</v>
      </c>
      <c r="B25479">
        <v>28733</v>
      </c>
      <c r="C25479" s="3">
        <v>13082.966646999999</v>
      </c>
      <c r="D25479" s="2"/>
    </row>
    <row r="25480" spans="1:4" x14ac:dyDescent="0.25">
      <c r="A25480" s="2">
        <v>540</v>
      </c>
      <c r="B25480">
        <v>28735</v>
      </c>
      <c r="C25480" s="3">
        <v>90071.995748999994</v>
      </c>
      <c r="D25480" s="2"/>
    </row>
    <row r="25481" spans="1:4" x14ac:dyDescent="0.25">
      <c r="A25481" s="2">
        <v>540</v>
      </c>
      <c r="B25481">
        <v>28736</v>
      </c>
      <c r="C25481" s="3">
        <v>88596.936136999997</v>
      </c>
      <c r="D25481" s="2"/>
    </row>
    <row r="25482" spans="1:4" x14ac:dyDescent="0.25">
      <c r="A25482" s="2">
        <v>540</v>
      </c>
      <c r="B25482">
        <v>28737</v>
      </c>
      <c r="C25482" s="3">
        <v>4756.7633370000003</v>
      </c>
      <c r="D25482" s="2"/>
    </row>
    <row r="25483" spans="1:4" x14ac:dyDescent="0.25">
      <c r="A25483" s="2">
        <v>540</v>
      </c>
      <c r="B25483">
        <v>28738</v>
      </c>
      <c r="C25483" s="3">
        <v>4756.7633370000003</v>
      </c>
      <c r="D25483" s="2"/>
    </row>
    <row r="25484" spans="1:4" x14ac:dyDescent="0.25">
      <c r="A25484" s="2">
        <v>540</v>
      </c>
      <c r="B25484">
        <v>28739</v>
      </c>
      <c r="C25484" s="3">
        <v>4375.6646129999999</v>
      </c>
      <c r="D25484" s="2"/>
    </row>
    <row r="25485" spans="1:4" x14ac:dyDescent="0.25">
      <c r="A25485" s="2">
        <v>540</v>
      </c>
      <c r="B25485">
        <v>28740</v>
      </c>
      <c r="C25485" s="3">
        <v>1852.1550380000001</v>
      </c>
      <c r="D25485" s="2"/>
    </row>
    <row r="25486" spans="1:4" x14ac:dyDescent="0.25">
      <c r="A25486" s="2">
        <v>540</v>
      </c>
      <c r="B25486">
        <v>28741</v>
      </c>
      <c r="C25486" s="3">
        <v>10208.141858999999</v>
      </c>
      <c r="D25486" s="2"/>
    </row>
    <row r="25487" spans="1:4" x14ac:dyDescent="0.25">
      <c r="A25487" s="2">
        <v>540</v>
      </c>
      <c r="B25487">
        <v>28742</v>
      </c>
      <c r="C25487" s="3">
        <v>21889.407734</v>
      </c>
      <c r="D25487" s="2"/>
    </row>
    <row r="25488" spans="1:4" x14ac:dyDescent="0.25">
      <c r="A25488" s="2">
        <v>540</v>
      </c>
      <c r="B25488">
        <v>28744</v>
      </c>
      <c r="C25488" s="3">
        <v>13351.594986</v>
      </c>
      <c r="D25488" s="2"/>
    </row>
    <row r="25489" spans="1:4" x14ac:dyDescent="0.25">
      <c r="A25489" s="2">
        <v>540</v>
      </c>
      <c r="B25489">
        <v>28745</v>
      </c>
      <c r="C25489" s="3">
        <v>97191.767785000004</v>
      </c>
      <c r="D25489" s="2"/>
    </row>
    <row r="25490" spans="1:4" x14ac:dyDescent="0.25">
      <c r="A25490" s="2">
        <v>540</v>
      </c>
      <c r="B25490">
        <v>28746</v>
      </c>
      <c r="C25490" s="3">
        <v>95904.472995999997</v>
      </c>
      <c r="D25490" s="2"/>
    </row>
    <row r="25491" spans="1:4" x14ac:dyDescent="0.25">
      <c r="A25491" s="2">
        <v>540</v>
      </c>
      <c r="B25491">
        <v>28747</v>
      </c>
      <c r="C25491" s="3">
        <v>100099.964783</v>
      </c>
      <c r="D25491" s="2"/>
    </row>
    <row r="25492" spans="1:4" x14ac:dyDescent="0.25">
      <c r="A25492" s="2">
        <v>540</v>
      </c>
      <c r="B25492">
        <v>28748</v>
      </c>
      <c r="C25492" s="3">
        <v>9541.5435070000003</v>
      </c>
      <c r="D25492" s="2"/>
    </row>
    <row r="25493" spans="1:4" x14ac:dyDescent="0.25">
      <c r="A25493" s="2">
        <v>540</v>
      </c>
      <c r="B25493">
        <v>28749</v>
      </c>
      <c r="C25493" s="3">
        <v>9541.5435070000003</v>
      </c>
      <c r="D25493" s="2"/>
    </row>
    <row r="25494" spans="1:4" x14ac:dyDescent="0.25">
      <c r="A25494" s="2">
        <v>540</v>
      </c>
      <c r="B25494">
        <v>28750</v>
      </c>
      <c r="C25494" s="3">
        <v>14055.318896000001</v>
      </c>
      <c r="D25494" s="2"/>
    </row>
    <row r="25495" spans="1:4" x14ac:dyDescent="0.25">
      <c r="A25495" s="2">
        <v>540</v>
      </c>
      <c r="B25495">
        <v>28751</v>
      </c>
      <c r="C25495" s="3">
        <v>14055.318896000001</v>
      </c>
      <c r="D25495" s="2"/>
    </row>
    <row r="25496" spans="1:4" x14ac:dyDescent="0.25">
      <c r="A25496" s="2">
        <v>540</v>
      </c>
      <c r="B25496">
        <v>28752</v>
      </c>
      <c r="C25496" s="3">
        <v>44608.567114999998</v>
      </c>
      <c r="D25496" s="2"/>
    </row>
    <row r="25497" spans="1:4" x14ac:dyDescent="0.25">
      <c r="A25497" s="2">
        <v>540</v>
      </c>
      <c r="B25497">
        <v>28753</v>
      </c>
      <c r="C25497" s="3">
        <v>19673.751457999999</v>
      </c>
      <c r="D25497" s="2"/>
    </row>
    <row r="25498" spans="1:4" x14ac:dyDescent="0.25">
      <c r="A25498" s="2">
        <v>540</v>
      </c>
      <c r="B25498">
        <v>28754</v>
      </c>
      <c r="C25498" s="3">
        <v>21360.364727</v>
      </c>
      <c r="D25498" s="2"/>
    </row>
    <row r="25499" spans="1:4" x14ac:dyDescent="0.25">
      <c r="A25499" s="2">
        <v>540</v>
      </c>
      <c r="B25499">
        <v>28755</v>
      </c>
      <c r="C25499" s="3">
        <v>10862.786663999999</v>
      </c>
      <c r="D25499" s="2"/>
    </row>
    <row r="25500" spans="1:4" x14ac:dyDescent="0.25">
      <c r="A25500" s="2">
        <v>540</v>
      </c>
      <c r="B25500">
        <v>28756</v>
      </c>
      <c r="C25500" s="3">
        <v>10732.791932</v>
      </c>
      <c r="D25500" s="2"/>
    </row>
    <row r="25501" spans="1:4" x14ac:dyDescent="0.25">
      <c r="A25501" s="2">
        <v>540</v>
      </c>
      <c r="B25501">
        <v>28757</v>
      </c>
      <c r="C25501" s="3">
        <v>10497.578061</v>
      </c>
      <c r="D25501" s="2"/>
    </row>
    <row r="25502" spans="1:4" x14ac:dyDescent="0.25">
      <c r="A25502" s="2">
        <v>540</v>
      </c>
      <c r="B25502">
        <v>28758</v>
      </c>
      <c r="C25502" s="3">
        <v>12915.827169</v>
      </c>
      <c r="D25502" s="2"/>
    </row>
    <row r="25503" spans="1:4" x14ac:dyDescent="0.25">
      <c r="A25503" s="2">
        <v>540</v>
      </c>
      <c r="B25503">
        <v>28759</v>
      </c>
      <c r="C25503" s="3">
        <v>10137.770135000001</v>
      </c>
      <c r="D25503" s="2"/>
    </row>
    <row r="25504" spans="1:4" x14ac:dyDescent="0.25">
      <c r="A25504" s="2">
        <v>540</v>
      </c>
      <c r="B25504">
        <v>28760</v>
      </c>
      <c r="C25504" s="3">
        <v>9392.7573240000002</v>
      </c>
      <c r="D25504" s="2"/>
    </row>
    <row r="25505" spans="1:4" x14ac:dyDescent="0.25">
      <c r="A25505" s="2">
        <v>540</v>
      </c>
      <c r="B25505">
        <v>28761</v>
      </c>
      <c r="C25505" s="3">
        <v>9392.7573240000002</v>
      </c>
      <c r="D25505" s="2"/>
    </row>
    <row r="25506" spans="1:4" x14ac:dyDescent="0.25">
      <c r="A25506" s="2">
        <v>540</v>
      </c>
      <c r="B25506">
        <v>28762</v>
      </c>
      <c r="C25506" s="3">
        <v>11908.171232999999</v>
      </c>
      <c r="D25506" s="2"/>
    </row>
    <row r="25507" spans="1:4" x14ac:dyDescent="0.25">
      <c r="A25507" s="2">
        <v>540</v>
      </c>
      <c r="B25507">
        <v>28763</v>
      </c>
      <c r="C25507" s="3">
        <v>11908.171232999999</v>
      </c>
      <c r="D25507" s="2"/>
    </row>
    <row r="25508" spans="1:4" x14ac:dyDescent="0.25">
      <c r="A25508" s="2">
        <v>540</v>
      </c>
      <c r="B25508">
        <v>28764</v>
      </c>
      <c r="C25508" s="3">
        <v>14106.609457</v>
      </c>
      <c r="D25508" s="2"/>
    </row>
    <row r="25509" spans="1:4" x14ac:dyDescent="0.25">
      <c r="A25509" s="2">
        <v>540</v>
      </c>
      <c r="B25509">
        <v>28765</v>
      </c>
      <c r="C25509" s="3">
        <v>6424.6517599999997</v>
      </c>
      <c r="D25509" s="2"/>
    </row>
    <row r="25510" spans="1:4" x14ac:dyDescent="0.25">
      <c r="A25510" s="2">
        <v>540</v>
      </c>
      <c r="B25510">
        <v>28766</v>
      </c>
      <c r="C25510" s="3">
        <v>6424.6517599999997</v>
      </c>
      <c r="D25510" s="2"/>
    </row>
    <row r="25511" spans="1:4" x14ac:dyDescent="0.25">
      <c r="A25511" s="2">
        <v>540</v>
      </c>
      <c r="B25511">
        <v>28767</v>
      </c>
      <c r="C25511" s="3">
        <v>3247.8805750000001</v>
      </c>
      <c r="D25511" s="2"/>
    </row>
    <row r="25512" spans="1:4" x14ac:dyDescent="0.25">
      <c r="A25512" s="2">
        <v>540</v>
      </c>
      <c r="B25512">
        <v>28768</v>
      </c>
      <c r="C25512" s="3">
        <v>9557.8795790000004</v>
      </c>
      <c r="D25512" s="2"/>
    </row>
    <row r="25513" spans="1:4" x14ac:dyDescent="0.25">
      <c r="A25513" s="2">
        <v>540</v>
      </c>
      <c r="B25513">
        <v>28769</v>
      </c>
      <c r="C25513" s="3">
        <v>5532.0867070000004</v>
      </c>
      <c r="D25513" s="2"/>
    </row>
    <row r="25514" spans="1:4" x14ac:dyDescent="0.25">
      <c r="A25514" s="2">
        <v>540</v>
      </c>
      <c r="B25514">
        <v>28770</v>
      </c>
      <c r="C25514" s="3">
        <v>4963.2596789999998</v>
      </c>
      <c r="D25514" s="2"/>
    </row>
    <row r="25515" spans="1:4" x14ac:dyDescent="0.25">
      <c r="A25515" s="2">
        <v>540</v>
      </c>
      <c r="B25515">
        <v>28771</v>
      </c>
      <c r="C25515" s="3">
        <v>4812.6524529999997</v>
      </c>
      <c r="D25515" s="2"/>
    </row>
    <row r="25516" spans="1:4" x14ac:dyDescent="0.25">
      <c r="A25516" s="2">
        <v>540</v>
      </c>
      <c r="B25516">
        <v>28772</v>
      </c>
      <c r="C25516" s="3">
        <v>11201.582587999999</v>
      </c>
      <c r="D25516" s="2"/>
    </row>
    <row r="25517" spans="1:4" x14ac:dyDescent="0.25">
      <c r="A25517" s="2">
        <v>540</v>
      </c>
      <c r="B25517">
        <v>28773</v>
      </c>
      <c r="C25517" s="3">
        <v>9557.8795790000004</v>
      </c>
      <c r="D25517" s="2"/>
    </row>
    <row r="25518" spans="1:4" x14ac:dyDescent="0.25">
      <c r="A25518" s="2">
        <v>540</v>
      </c>
      <c r="B25518">
        <v>28776</v>
      </c>
      <c r="C25518" s="3">
        <v>501.90875</v>
      </c>
      <c r="D25518" s="2"/>
    </row>
    <row r="25519" spans="1:4" x14ac:dyDescent="0.25">
      <c r="A25519" s="2">
        <v>540</v>
      </c>
      <c r="B25519">
        <v>28777</v>
      </c>
      <c r="C25519" s="3">
        <v>23594.585354999999</v>
      </c>
      <c r="D25519" s="2"/>
    </row>
    <row r="25520" spans="1:4" x14ac:dyDescent="0.25">
      <c r="A25520" s="2">
        <v>540</v>
      </c>
      <c r="B25520">
        <v>28778</v>
      </c>
      <c r="C25520" s="3">
        <v>12966.014160999999</v>
      </c>
      <c r="D25520" s="2"/>
    </row>
    <row r="25521" spans="1:4" x14ac:dyDescent="0.25">
      <c r="A25521" s="2">
        <v>540</v>
      </c>
      <c r="B25521">
        <v>28779</v>
      </c>
      <c r="C25521" s="3">
        <v>10246.414316</v>
      </c>
      <c r="D25521" s="2"/>
    </row>
    <row r="25522" spans="1:4" x14ac:dyDescent="0.25">
      <c r="A25522" s="2">
        <v>540</v>
      </c>
      <c r="B25522">
        <v>28780</v>
      </c>
      <c r="C25522" s="3">
        <v>37438.732536000003</v>
      </c>
      <c r="D25522" s="2"/>
    </row>
    <row r="25523" spans="1:4" x14ac:dyDescent="0.25">
      <c r="A25523" s="2">
        <v>540</v>
      </c>
      <c r="B25523">
        <v>28781</v>
      </c>
      <c r="C25523" s="3">
        <v>26302.390672000001</v>
      </c>
      <c r="D25523" s="2"/>
    </row>
    <row r="25524" spans="1:4" x14ac:dyDescent="0.25">
      <c r="A25524" s="2">
        <v>540</v>
      </c>
      <c r="B25524">
        <v>28784</v>
      </c>
      <c r="C25524" s="3">
        <v>12229.599534000001</v>
      </c>
      <c r="D25524" s="2"/>
    </row>
    <row r="25525" spans="1:4" x14ac:dyDescent="0.25">
      <c r="A25525" s="2">
        <v>540</v>
      </c>
      <c r="B25525">
        <v>28785</v>
      </c>
      <c r="C25525" s="3">
        <v>11446.509265000001</v>
      </c>
      <c r="D25525" s="2"/>
    </row>
    <row r="25526" spans="1:4" x14ac:dyDescent="0.25">
      <c r="A25526" s="2">
        <v>540</v>
      </c>
      <c r="B25526">
        <v>28786</v>
      </c>
      <c r="C25526" s="3">
        <v>12788.777314999999</v>
      </c>
      <c r="D25526" s="2"/>
    </row>
    <row r="25527" spans="1:4" x14ac:dyDescent="0.25">
      <c r="A25527" s="2">
        <v>540</v>
      </c>
      <c r="B25527">
        <v>28787</v>
      </c>
      <c r="C25527" s="3">
        <v>61428.551387</v>
      </c>
      <c r="D25527" s="2"/>
    </row>
    <row r="25528" spans="1:4" x14ac:dyDescent="0.25">
      <c r="A25528" s="2">
        <v>540</v>
      </c>
      <c r="B25528">
        <v>28788</v>
      </c>
      <c r="C25528" s="3">
        <v>10996.369871999999</v>
      </c>
      <c r="D25528" s="2"/>
    </row>
    <row r="25529" spans="1:4" x14ac:dyDescent="0.25">
      <c r="A25529" s="2">
        <v>540</v>
      </c>
      <c r="B25529">
        <v>28789</v>
      </c>
      <c r="C25529" s="3">
        <v>47685.146851999998</v>
      </c>
      <c r="D25529" s="2"/>
    </row>
    <row r="25530" spans="1:4" x14ac:dyDescent="0.25">
      <c r="A25530" s="2">
        <v>540</v>
      </c>
      <c r="B25530">
        <v>28790</v>
      </c>
      <c r="C25530" s="3">
        <v>36688.776980000002</v>
      </c>
      <c r="D25530" s="2"/>
    </row>
    <row r="25531" spans="1:4" x14ac:dyDescent="0.25">
      <c r="A25531" s="2">
        <v>540</v>
      </c>
      <c r="B25531">
        <v>28791</v>
      </c>
      <c r="C25531" s="3">
        <v>48639.774072</v>
      </c>
      <c r="D25531" s="2"/>
    </row>
    <row r="25532" spans="1:4" x14ac:dyDescent="0.25">
      <c r="A25532" s="2">
        <v>540</v>
      </c>
      <c r="B25532">
        <v>28792</v>
      </c>
      <c r="C25532" s="3">
        <v>60086.283336</v>
      </c>
      <c r="D25532" s="2"/>
    </row>
    <row r="25533" spans="1:4" x14ac:dyDescent="0.25">
      <c r="A25533" s="2">
        <v>540</v>
      </c>
      <c r="B25533">
        <v>28793</v>
      </c>
      <c r="C25533" s="3">
        <v>61648.399807000002</v>
      </c>
      <c r="D25533" s="2"/>
    </row>
    <row r="25534" spans="1:4" x14ac:dyDescent="0.25">
      <c r="A25534" s="2">
        <v>540</v>
      </c>
      <c r="B25534">
        <v>28794</v>
      </c>
      <c r="C25534" s="3">
        <v>25960.290454000002</v>
      </c>
      <c r="D25534" s="2"/>
    </row>
    <row r="25535" spans="1:4" x14ac:dyDescent="0.25">
      <c r="A25535" s="2">
        <v>540</v>
      </c>
      <c r="B25535">
        <v>28795</v>
      </c>
      <c r="C25535" s="3">
        <v>48918.376514000003</v>
      </c>
      <c r="D25535" s="2"/>
    </row>
    <row r="25536" spans="1:4" x14ac:dyDescent="0.25">
      <c r="A25536" s="2">
        <v>540</v>
      </c>
      <c r="B25536">
        <v>28796</v>
      </c>
      <c r="C25536" s="3">
        <v>62015.523439999997</v>
      </c>
      <c r="D25536" s="2"/>
    </row>
    <row r="25537" spans="1:4" x14ac:dyDescent="0.25">
      <c r="A25537" s="2">
        <v>540</v>
      </c>
      <c r="B25537">
        <v>28797</v>
      </c>
      <c r="C25537" s="3">
        <v>22958.086061000002</v>
      </c>
      <c r="D25537" s="2"/>
    </row>
    <row r="25538" spans="1:4" x14ac:dyDescent="0.25">
      <c r="A25538" s="2">
        <v>540</v>
      </c>
      <c r="B25538">
        <v>28798</v>
      </c>
      <c r="C25538" s="3">
        <v>74162.162096</v>
      </c>
      <c r="D25538" s="2"/>
    </row>
    <row r="25539" spans="1:4" x14ac:dyDescent="0.25">
      <c r="A25539" s="2">
        <v>540</v>
      </c>
      <c r="B25539">
        <v>28799</v>
      </c>
      <c r="C25539" s="3">
        <v>22370.221824</v>
      </c>
      <c r="D25539" s="2"/>
    </row>
    <row r="25540" spans="1:4" x14ac:dyDescent="0.25">
      <c r="A25540" s="2">
        <v>540</v>
      </c>
      <c r="B25540">
        <v>28802</v>
      </c>
      <c r="C25540" s="3">
        <v>15015.557871999999</v>
      </c>
      <c r="D25540" s="2"/>
    </row>
    <row r="25541" spans="1:4" x14ac:dyDescent="0.25">
      <c r="A25541" s="2">
        <v>540</v>
      </c>
      <c r="B25541">
        <v>28803</v>
      </c>
      <c r="C25541" s="3">
        <v>10543.290259666001</v>
      </c>
      <c r="D25541" s="2"/>
    </row>
    <row r="25542" spans="1:4" x14ac:dyDescent="0.25">
      <c r="A25542" s="2">
        <v>540</v>
      </c>
      <c r="B25542">
        <v>28804</v>
      </c>
      <c r="C25542" s="3">
        <v>19941.173315</v>
      </c>
      <c r="D25542" s="2"/>
    </row>
    <row r="25543" spans="1:4" x14ac:dyDescent="0.25">
      <c r="A25543" s="2">
        <v>540</v>
      </c>
      <c r="B25543">
        <v>28805</v>
      </c>
      <c r="C25543" s="3">
        <v>93924.647568</v>
      </c>
      <c r="D25543" s="2"/>
    </row>
    <row r="25544" spans="1:4" x14ac:dyDescent="0.25">
      <c r="A25544" s="2">
        <v>540</v>
      </c>
      <c r="B25544">
        <v>28806</v>
      </c>
      <c r="C25544" s="3">
        <v>75550.100273000004</v>
      </c>
      <c r="D25544" s="2"/>
    </row>
    <row r="25545" spans="1:4" x14ac:dyDescent="0.25">
      <c r="A25545" s="2">
        <v>540</v>
      </c>
      <c r="B25545">
        <v>28807</v>
      </c>
      <c r="C25545" s="3">
        <v>6401.3702916660004</v>
      </c>
      <c r="D25545" s="2"/>
    </row>
    <row r="25546" spans="1:4" x14ac:dyDescent="0.25">
      <c r="A25546" s="2">
        <v>540</v>
      </c>
      <c r="B25546">
        <v>28808</v>
      </c>
      <c r="C25546" s="3">
        <v>1103.599751</v>
      </c>
      <c r="D25546" s="2"/>
    </row>
    <row r="25547" spans="1:4" x14ac:dyDescent="0.25">
      <c r="A25547" s="2">
        <v>540</v>
      </c>
      <c r="B25547">
        <v>28809</v>
      </c>
      <c r="C25547" s="3">
        <v>120283.398242</v>
      </c>
      <c r="D25547" s="2"/>
    </row>
    <row r="25548" spans="1:4" x14ac:dyDescent="0.25">
      <c r="A25548" s="2">
        <v>540</v>
      </c>
      <c r="B25548">
        <v>28810</v>
      </c>
      <c r="C25548" s="3">
        <v>120843.65719100001</v>
      </c>
      <c r="D25548" s="2"/>
    </row>
    <row r="25549" spans="1:4" x14ac:dyDescent="0.25">
      <c r="A25549" s="2">
        <v>540</v>
      </c>
      <c r="B25549">
        <v>28811</v>
      </c>
      <c r="C25549" s="3">
        <v>8059.0043480000004</v>
      </c>
      <c r="D25549" s="2"/>
    </row>
    <row r="25550" spans="1:4" x14ac:dyDescent="0.25">
      <c r="A25550" s="2">
        <v>540</v>
      </c>
      <c r="B25550">
        <v>28812</v>
      </c>
      <c r="C25550" s="3">
        <v>8919.8351449999991</v>
      </c>
      <c r="D25550" s="2"/>
    </row>
    <row r="25551" spans="1:4" x14ac:dyDescent="0.25">
      <c r="A25551" s="2">
        <v>540</v>
      </c>
      <c r="B25551">
        <v>28813</v>
      </c>
      <c r="C25551" s="3">
        <v>8605.8374769999991</v>
      </c>
      <c r="D25551" s="2"/>
    </row>
    <row r="25552" spans="1:4" x14ac:dyDescent="0.25">
      <c r="A25552" s="2">
        <v>540</v>
      </c>
      <c r="B25552">
        <v>28815</v>
      </c>
      <c r="C25552" s="3">
        <v>20547.792680333001</v>
      </c>
      <c r="D25552" s="2"/>
    </row>
    <row r="25553" spans="1:4" x14ac:dyDescent="0.25">
      <c r="A25553" s="2">
        <v>540</v>
      </c>
      <c r="B25553">
        <v>28816</v>
      </c>
      <c r="C25553" s="3">
        <v>1590.648042</v>
      </c>
      <c r="D25553" s="2"/>
    </row>
    <row r="25554" spans="1:4" x14ac:dyDescent="0.25">
      <c r="A25554" s="2">
        <v>540</v>
      </c>
      <c r="B25554">
        <v>28817</v>
      </c>
      <c r="C25554" s="3">
        <v>8681.8805219999995</v>
      </c>
      <c r="D25554" s="2"/>
    </row>
    <row r="25555" spans="1:4" x14ac:dyDescent="0.25">
      <c r="A25555" s="2">
        <v>540</v>
      </c>
      <c r="B25555">
        <v>28818</v>
      </c>
      <c r="C25555" s="3">
        <v>10272.528564</v>
      </c>
      <c r="D25555" s="2"/>
    </row>
    <row r="25556" spans="1:4" x14ac:dyDescent="0.25">
      <c r="A25556" s="2">
        <v>540</v>
      </c>
      <c r="B25556">
        <v>28819</v>
      </c>
      <c r="C25556" s="3">
        <v>1590.648042</v>
      </c>
      <c r="D25556" s="2"/>
    </row>
    <row r="25557" spans="1:4" x14ac:dyDescent="0.25">
      <c r="A25557" s="2">
        <v>540</v>
      </c>
      <c r="B25557">
        <v>28820</v>
      </c>
      <c r="C25557" s="3">
        <v>8681.8805219999995</v>
      </c>
      <c r="D25557" s="2"/>
    </row>
    <row r="25558" spans="1:4" x14ac:dyDescent="0.25">
      <c r="A25558" s="2">
        <v>540</v>
      </c>
      <c r="B25558">
        <v>28821</v>
      </c>
      <c r="C25558" s="3">
        <v>4591.3198769999999</v>
      </c>
      <c r="D25558" s="2"/>
    </row>
    <row r="25559" spans="1:4" x14ac:dyDescent="0.25">
      <c r="A25559" s="2">
        <v>540</v>
      </c>
      <c r="B25559">
        <v>28822</v>
      </c>
      <c r="C25559" s="3">
        <v>1059.1187809999999</v>
      </c>
      <c r="D25559" s="2"/>
    </row>
    <row r="25560" spans="1:4" x14ac:dyDescent="0.25">
      <c r="A25560" s="2">
        <v>540</v>
      </c>
      <c r="B25560">
        <v>28823</v>
      </c>
      <c r="C25560" s="3">
        <v>825.30517399999997</v>
      </c>
      <c r="D25560" s="2"/>
    </row>
    <row r="25561" spans="1:4" x14ac:dyDescent="0.25">
      <c r="A25561" s="2">
        <v>540</v>
      </c>
      <c r="B25561">
        <v>28824</v>
      </c>
      <c r="C25561" s="3">
        <v>5202.8838109999997</v>
      </c>
      <c r="D25561" s="2"/>
    </row>
    <row r="25562" spans="1:4" x14ac:dyDescent="0.25">
      <c r="A25562" s="2">
        <v>540</v>
      </c>
      <c r="B25562">
        <v>28825</v>
      </c>
      <c r="C25562" s="3">
        <v>37550.662019666001</v>
      </c>
      <c r="D25562" s="2"/>
    </row>
    <row r="25563" spans="1:4" x14ac:dyDescent="0.25">
      <c r="A25563" s="2">
        <v>540</v>
      </c>
      <c r="B25563">
        <v>28826</v>
      </c>
      <c r="C25563" s="3">
        <v>17729.075964</v>
      </c>
      <c r="D25563" s="2"/>
    </row>
    <row r="25564" spans="1:4" x14ac:dyDescent="0.25">
      <c r="A25564" s="2">
        <v>540</v>
      </c>
      <c r="B25564">
        <v>28827</v>
      </c>
      <c r="C25564" s="3">
        <v>26702.948379000001</v>
      </c>
      <c r="D25564" s="2"/>
    </row>
    <row r="25565" spans="1:4" x14ac:dyDescent="0.25">
      <c r="A25565" s="2">
        <v>540</v>
      </c>
      <c r="B25565">
        <v>28828</v>
      </c>
      <c r="C25565" s="3">
        <v>4366.1933639999997</v>
      </c>
      <c r="D25565" s="2"/>
    </row>
    <row r="25566" spans="1:4" x14ac:dyDescent="0.25">
      <c r="A25566" s="2">
        <v>540</v>
      </c>
      <c r="B25566">
        <v>28831</v>
      </c>
      <c r="C25566" s="3">
        <v>5106.2000250000001</v>
      </c>
      <c r="D25566" s="2"/>
    </row>
    <row r="25567" spans="1:4" x14ac:dyDescent="0.25">
      <c r="A25567" s="2">
        <v>540</v>
      </c>
      <c r="B25567">
        <v>28832</v>
      </c>
      <c r="C25567" s="3">
        <v>3652.7932340000002</v>
      </c>
      <c r="D25567" s="2"/>
    </row>
    <row r="25568" spans="1:4" x14ac:dyDescent="0.25">
      <c r="A25568" s="2">
        <v>540</v>
      </c>
      <c r="B25568">
        <v>28833</v>
      </c>
      <c r="C25568" s="3">
        <v>3303.9997579999999</v>
      </c>
      <c r="D25568" s="2"/>
    </row>
    <row r="25569" spans="1:4" x14ac:dyDescent="0.25">
      <c r="A25569" s="2">
        <v>540</v>
      </c>
      <c r="B25569">
        <v>28834</v>
      </c>
      <c r="C25569" s="3">
        <v>2948.0879260000002</v>
      </c>
      <c r="D25569" s="2"/>
    </row>
    <row r="25570" spans="1:4" x14ac:dyDescent="0.25">
      <c r="A25570" s="2">
        <v>540</v>
      </c>
      <c r="B25570">
        <v>28835</v>
      </c>
      <c r="C25570" s="3">
        <v>1974.9085789999999</v>
      </c>
      <c r="D25570" s="2"/>
    </row>
    <row r="25571" spans="1:4" x14ac:dyDescent="0.25">
      <c r="A25571" s="2">
        <v>540</v>
      </c>
      <c r="B25571">
        <v>28836</v>
      </c>
      <c r="C25571" s="3">
        <v>11340.321172</v>
      </c>
      <c r="D25571" s="2"/>
    </row>
    <row r="25572" spans="1:4" x14ac:dyDescent="0.25">
      <c r="A25572" s="2">
        <v>540</v>
      </c>
      <c r="B25572">
        <v>28837</v>
      </c>
      <c r="C25572" s="3">
        <v>8059.0043480000004</v>
      </c>
      <c r="D25572" s="2"/>
    </row>
    <row r="25573" spans="1:4" x14ac:dyDescent="0.25">
      <c r="A25573" s="2">
        <v>540</v>
      </c>
      <c r="B25573">
        <v>28838</v>
      </c>
      <c r="C25573" s="3">
        <v>1590.648042</v>
      </c>
      <c r="D25573" s="2"/>
    </row>
    <row r="25574" spans="1:4" x14ac:dyDescent="0.25">
      <c r="A25574" s="2">
        <v>540</v>
      </c>
      <c r="B25574">
        <v>28839</v>
      </c>
      <c r="C25574" s="3">
        <v>61078.319887999998</v>
      </c>
      <c r="D25574" s="2"/>
    </row>
    <row r="25575" spans="1:4" x14ac:dyDescent="0.25">
      <c r="A25575" s="2">
        <v>540</v>
      </c>
      <c r="B25575">
        <v>28840</v>
      </c>
      <c r="C25575" s="3">
        <v>11276.92253</v>
      </c>
      <c r="D25575" s="2"/>
    </row>
    <row r="25576" spans="1:4" x14ac:dyDescent="0.25">
      <c r="A25576" s="2">
        <v>540</v>
      </c>
      <c r="B25576">
        <v>28841</v>
      </c>
      <c r="C25576" s="3">
        <v>4605.7090749999998</v>
      </c>
      <c r="D25576" s="2"/>
    </row>
    <row r="25577" spans="1:4" x14ac:dyDescent="0.25">
      <c r="A25577" s="2">
        <v>540</v>
      </c>
      <c r="B25577">
        <v>28843</v>
      </c>
      <c r="C25577" s="3">
        <v>11276.92253</v>
      </c>
      <c r="D25577" s="2"/>
    </row>
    <row r="25578" spans="1:4" x14ac:dyDescent="0.25">
      <c r="A25578" s="2">
        <v>540</v>
      </c>
      <c r="B25578">
        <v>28844</v>
      </c>
      <c r="C25578" s="3">
        <v>9971.7842939999991</v>
      </c>
      <c r="D25578" s="2"/>
    </row>
    <row r="25579" spans="1:4" x14ac:dyDescent="0.25">
      <c r="A25579" s="2">
        <v>540</v>
      </c>
      <c r="B25579">
        <v>28845</v>
      </c>
      <c r="C25579" s="3">
        <v>4605.7090749999998</v>
      </c>
      <c r="D25579" s="2"/>
    </row>
    <row r="25580" spans="1:4" x14ac:dyDescent="0.25">
      <c r="A25580" s="2">
        <v>540</v>
      </c>
      <c r="B25580">
        <v>28846</v>
      </c>
      <c r="C25580" s="3">
        <v>7120.3851500000001</v>
      </c>
      <c r="D25580" s="2"/>
    </row>
    <row r="25581" spans="1:4" x14ac:dyDescent="0.25">
      <c r="A25581" s="2">
        <v>540</v>
      </c>
      <c r="B25581">
        <v>28849</v>
      </c>
      <c r="C25581" s="3">
        <v>54158.129181999997</v>
      </c>
      <c r="D25581" s="2"/>
    </row>
    <row r="25582" spans="1:4" x14ac:dyDescent="0.25">
      <c r="A25582" s="2">
        <v>540</v>
      </c>
      <c r="B25582">
        <v>28850</v>
      </c>
      <c r="C25582" s="3">
        <v>56921.782508999997</v>
      </c>
      <c r="D25582" s="2"/>
    </row>
    <row r="25583" spans="1:4" x14ac:dyDescent="0.25">
      <c r="A25583" s="2">
        <v>540</v>
      </c>
      <c r="B25583">
        <v>28851</v>
      </c>
      <c r="C25583" s="3">
        <v>6943.3173219999999</v>
      </c>
      <c r="D25583" s="2"/>
    </row>
    <row r="25584" spans="1:4" x14ac:dyDescent="0.25">
      <c r="A25584" s="2">
        <v>540</v>
      </c>
      <c r="B25584">
        <v>28852</v>
      </c>
      <c r="C25584" s="3">
        <v>18489.815262</v>
      </c>
      <c r="D25584" s="2"/>
    </row>
    <row r="25585" spans="1:4" x14ac:dyDescent="0.25">
      <c r="A25585" s="2">
        <v>540</v>
      </c>
      <c r="B25585">
        <v>28853</v>
      </c>
      <c r="C25585" s="3">
        <v>19932.237228000002</v>
      </c>
      <c r="D25585" s="2"/>
    </row>
    <row r="25586" spans="1:4" x14ac:dyDescent="0.25">
      <c r="A25586" s="2">
        <v>540</v>
      </c>
      <c r="B25586">
        <v>28854</v>
      </c>
      <c r="C25586" s="3">
        <v>2358.3149880000001</v>
      </c>
      <c r="D25586" s="2"/>
    </row>
    <row r="25587" spans="1:4" x14ac:dyDescent="0.25">
      <c r="A25587" s="2">
        <v>540</v>
      </c>
      <c r="B25587">
        <v>28855</v>
      </c>
      <c r="C25587" s="3">
        <v>2800.523874</v>
      </c>
      <c r="D25587" s="2"/>
    </row>
    <row r="25588" spans="1:4" x14ac:dyDescent="0.25">
      <c r="A25588" s="2">
        <v>540</v>
      </c>
      <c r="B25588">
        <v>28856</v>
      </c>
      <c r="C25588" s="3">
        <v>10964.457060000001</v>
      </c>
      <c r="D25588" s="2"/>
    </row>
    <row r="25589" spans="1:4" x14ac:dyDescent="0.25">
      <c r="A25589" s="2">
        <v>540</v>
      </c>
      <c r="B25589">
        <v>28857</v>
      </c>
      <c r="C25589" s="3">
        <v>10738.000351000001</v>
      </c>
      <c r="D25589" s="2"/>
    </row>
    <row r="25590" spans="1:4" x14ac:dyDescent="0.25">
      <c r="A25590" s="2">
        <v>540</v>
      </c>
      <c r="B25590">
        <v>28858</v>
      </c>
      <c r="C25590" s="3">
        <v>19178.944304000001</v>
      </c>
      <c r="D25590" s="2"/>
    </row>
    <row r="25591" spans="1:4" x14ac:dyDescent="0.25">
      <c r="A25591" s="2">
        <v>540</v>
      </c>
      <c r="B25591">
        <v>28859</v>
      </c>
      <c r="C25591" s="3">
        <v>16842.569007999999</v>
      </c>
      <c r="D25591" s="2"/>
    </row>
    <row r="25592" spans="1:4" x14ac:dyDescent="0.25">
      <c r="A25592" s="2">
        <v>540</v>
      </c>
      <c r="B25592">
        <v>28860</v>
      </c>
      <c r="C25592" s="3">
        <v>7997.0905430000003</v>
      </c>
      <c r="D25592" s="2"/>
    </row>
    <row r="25593" spans="1:4" x14ac:dyDescent="0.25">
      <c r="A25593" s="2">
        <v>540</v>
      </c>
      <c r="B25593">
        <v>28861</v>
      </c>
      <c r="C25593" s="3">
        <v>7276.4308039999996</v>
      </c>
      <c r="D25593" s="2"/>
    </row>
    <row r="25594" spans="1:4" x14ac:dyDescent="0.25">
      <c r="A25594" s="2">
        <v>540</v>
      </c>
      <c r="B25594">
        <v>28862</v>
      </c>
      <c r="C25594" s="3">
        <v>3420.2262219999998</v>
      </c>
      <c r="D25594" s="2"/>
    </row>
    <row r="25595" spans="1:4" x14ac:dyDescent="0.25">
      <c r="A25595" s="2">
        <v>540</v>
      </c>
      <c r="B25595">
        <v>28863</v>
      </c>
      <c r="C25595" s="3">
        <v>3420.2262219999998</v>
      </c>
      <c r="D25595" s="2"/>
    </row>
    <row r="25596" spans="1:4" x14ac:dyDescent="0.25">
      <c r="A25596" s="2">
        <v>540</v>
      </c>
      <c r="B25596">
        <v>28865</v>
      </c>
      <c r="C25596" s="3">
        <v>10035.034976999999</v>
      </c>
      <c r="D25596" s="2"/>
    </row>
    <row r="25597" spans="1:4" x14ac:dyDescent="0.25">
      <c r="A25597" s="2">
        <v>540</v>
      </c>
      <c r="B25597">
        <v>28866</v>
      </c>
      <c r="C25597" s="3">
        <v>2027.0242109999999</v>
      </c>
      <c r="D25597" s="2"/>
    </row>
    <row r="25598" spans="1:4" x14ac:dyDescent="0.25">
      <c r="A25598" s="2">
        <v>540</v>
      </c>
      <c r="B25598">
        <v>28868</v>
      </c>
      <c r="C25598" s="3">
        <v>37978.870645000003</v>
      </c>
      <c r="D25598" s="2"/>
    </row>
    <row r="25599" spans="1:4" x14ac:dyDescent="0.25">
      <c r="A25599" s="2">
        <v>540</v>
      </c>
      <c r="B25599">
        <v>28869</v>
      </c>
      <c r="C25599" s="3">
        <v>985.70572900000002</v>
      </c>
      <c r="D25599" s="2"/>
    </row>
    <row r="25600" spans="1:4" x14ac:dyDescent="0.25">
      <c r="A25600" s="2">
        <v>540</v>
      </c>
      <c r="B25600">
        <v>28871</v>
      </c>
      <c r="C25600" s="3">
        <v>1135.0536509999999</v>
      </c>
      <c r="D25600" s="2"/>
    </row>
    <row r="25601" spans="1:4" x14ac:dyDescent="0.25">
      <c r="A25601" s="2">
        <v>540</v>
      </c>
      <c r="B25601">
        <v>28872</v>
      </c>
      <c r="C25601" s="3">
        <v>14357.320342000001</v>
      </c>
      <c r="D25601" s="2"/>
    </row>
    <row r="25602" spans="1:4" x14ac:dyDescent="0.25">
      <c r="A25602" s="2">
        <v>540</v>
      </c>
      <c r="B25602">
        <v>28873</v>
      </c>
      <c r="C25602" s="3">
        <v>15492.373992000001</v>
      </c>
      <c r="D25602" s="2"/>
    </row>
    <row r="25603" spans="1:4" x14ac:dyDescent="0.25">
      <c r="A25603" s="2">
        <v>540</v>
      </c>
      <c r="B25603">
        <v>28875</v>
      </c>
      <c r="C25603" s="3">
        <v>13082.966237000001</v>
      </c>
      <c r="D25603" s="2"/>
    </row>
    <row r="25604" spans="1:4" x14ac:dyDescent="0.25">
      <c r="A25604" s="2">
        <v>540</v>
      </c>
      <c r="B25604">
        <v>28879</v>
      </c>
      <c r="C25604" s="3">
        <v>15087.069074999999</v>
      </c>
      <c r="D25604" s="2"/>
    </row>
    <row r="25605" spans="1:4" x14ac:dyDescent="0.25">
      <c r="A25605" s="2">
        <v>540</v>
      </c>
      <c r="B25605">
        <v>28881</v>
      </c>
      <c r="C25605" s="3">
        <v>13669.313296</v>
      </c>
      <c r="D25605" s="2"/>
    </row>
    <row r="25606" spans="1:4" x14ac:dyDescent="0.25">
      <c r="A25606" s="2">
        <v>540</v>
      </c>
      <c r="B25606">
        <v>28882</v>
      </c>
      <c r="C25606" s="3">
        <v>5489.7695190000004</v>
      </c>
      <c r="D25606" s="2"/>
    </row>
    <row r="25607" spans="1:4" x14ac:dyDescent="0.25">
      <c r="A25607" s="2">
        <v>540</v>
      </c>
      <c r="B25607">
        <v>28883</v>
      </c>
      <c r="C25607" s="3">
        <v>8179.5437769999999</v>
      </c>
      <c r="D25607" s="2"/>
    </row>
    <row r="25608" spans="1:4" x14ac:dyDescent="0.25">
      <c r="A25608" s="2">
        <v>540</v>
      </c>
      <c r="B25608">
        <v>28884</v>
      </c>
      <c r="C25608" s="3">
        <v>15817.170743000001</v>
      </c>
      <c r="D25608" s="2"/>
    </row>
    <row r="25609" spans="1:4" x14ac:dyDescent="0.25">
      <c r="A25609" s="2">
        <v>540</v>
      </c>
      <c r="B25609">
        <v>28885</v>
      </c>
      <c r="C25609" s="3">
        <v>4384.6888900000004</v>
      </c>
      <c r="D25609" s="2"/>
    </row>
    <row r="25610" spans="1:4" x14ac:dyDescent="0.25">
      <c r="A25610" s="2">
        <v>540</v>
      </c>
      <c r="B25610">
        <v>28886</v>
      </c>
      <c r="C25610" s="3">
        <v>10327.401223999999</v>
      </c>
      <c r="D25610" s="2"/>
    </row>
    <row r="25611" spans="1:4" x14ac:dyDescent="0.25">
      <c r="A25611" s="2">
        <v>540</v>
      </c>
      <c r="B25611">
        <v>28889</v>
      </c>
      <c r="C25611" s="3">
        <v>17981.138891999999</v>
      </c>
      <c r="D25611" s="2"/>
    </row>
    <row r="25612" spans="1:4" x14ac:dyDescent="0.25">
      <c r="A25612" s="2">
        <v>540</v>
      </c>
      <c r="B25612">
        <v>28891</v>
      </c>
      <c r="C25612" s="3">
        <v>245.71929399999999</v>
      </c>
      <c r="D25612" s="2"/>
    </row>
    <row r="25613" spans="1:4" x14ac:dyDescent="0.25">
      <c r="A25613" s="2">
        <v>540</v>
      </c>
      <c r="B25613">
        <v>28892</v>
      </c>
      <c r="C25613" s="3">
        <v>42334.175323000003</v>
      </c>
      <c r="D25613" s="2"/>
    </row>
    <row r="25614" spans="1:4" x14ac:dyDescent="0.25">
      <c r="A25614" s="2">
        <v>540</v>
      </c>
      <c r="B25614">
        <v>28895</v>
      </c>
      <c r="C25614" s="3">
        <v>20692.641152</v>
      </c>
      <c r="D25614" s="2"/>
    </row>
    <row r="25615" spans="1:4" x14ac:dyDescent="0.25">
      <c r="A25615" s="2">
        <v>540</v>
      </c>
      <c r="B25615">
        <v>28897</v>
      </c>
      <c r="C25615" s="3">
        <v>33834.436539000002</v>
      </c>
      <c r="D25615" s="2"/>
    </row>
    <row r="25616" spans="1:4" x14ac:dyDescent="0.25">
      <c r="A25616" s="2">
        <v>540</v>
      </c>
      <c r="B25616">
        <v>28898</v>
      </c>
      <c r="C25616" s="3">
        <v>1249.8598529999999</v>
      </c>
      <c r="D25616" s="2"/>
    </row>
    <row r="25617" spans="1:4" x14ac:dyDescent="0.25">
      <c r="A25617" s="2">
        <v>540</v>
      </c>
      <c r="B25617">
        <v>28899</v>
      </c>
      <c r="C25617" s="3">
        <v>76869.682153000002</v>
      </c>
      <c r="D25617" s="2"/>
    </row>
    <row r="25618" spans="1:4" x14ac:dyDescent="0.25">
      <c r="A25618" s="2">
        <v>540</v>
      </c>
      <c r="B25618">
        <v>28900</v>
      </c>
      <c r="C25618" s="3">
        <v>11661.628778</v>
      </c>
      <c r="D25618" s="2"/>
    </row>
    <row r="25619" spans="1:4" x14ac:dyDescent="0.25">
      <c r="A25619" s="2">
        <v>540</v>
      </c>
      <c r="B25619">
        <v>28901</v>
      </c>
      <c r="C25619" s="3">
        <v>15517.878314</v>
      </c>
      <c r="D25619" s="2"/>
    </row>
    <row r="25620" spans="1:4" x14ac:dyDescent="0.25">
      <c r="A25620" s="2">
        <v>540</v>
      </c>
      <c r="B25620">
        <v>28902</v>
      </c>
      <c r="C25620" s="3">
        <v>27796.927356</v>
      </c>
      <c r="D25620" s="2"/>
    </row>
    <row r="25621" spans="1:4" x14ac:dyDescent="0.25">
      <c r="A25621" s="2">
        <v>540</v>
      </c>
      <c r="B25621">
        <v>28903</v>
      </c>
      <c r="C25621" s="3">
        <v>18764.143296999999</v>
      </c>
      <c r="D25621" s="2"/>
    </row>
    <row r="25622" spans="1:4" x14ac:dyDescent="0.25">
      <c r="A25622" s="2">
        <v>540</v>
      </c>
      <c r="B25622">
        <v>28904</v>
      </c>
      <c r="C25622" s="3">
        <v>37678.334476000004</v>
      </c>
      <c r="D25622" s="2"/>
    </row>
    <row r="25623" spans="1:4" x14ac:dyDescent="0.25">
      <c r="A25623" s="2">
        <v>540</v>
      </c>
      <c r="B25623">
        <v>28905</v>
      </c>
      <c r="C25623" s="3">
        <v>9881.4071210000002</v>
      </c>
      <c r="D25623" s="2"/>
    </row>
    <row r="25624" spans="1:4" x14ac:dyDescent="0.25">
      <c r="A25624" s="2">
        <v>540</v>
      </c>
      <c r="B25624">
        <v>28906</v>
      </c>
      <c r="C25624" s="3">
        <v>31905.938682</v>
      </c>
      <c r="D25624" s="2"/>
    </row>
    <row r="25625" spans="1:4" x14ac:dyDescent="0.25">
      <c r="A25625" s="2">
        <v>540</v>
      </c>
      <c r="B25625">
        <v>28907</v>
      </c>
      <c r="C25625" s="3">
        <v>13141.795384999999</v>
      </c>
      <c r="D25625" s="2"/>
    </row>
    <row r="25626" spans="1:4" x14ac:dyDescent="0.25">
      <c r="A25626" s="2">
        <v>540</v>
      </c>
      <c r="B25626">
        <v>28908</v>
      </c>
      <c r="C25626" s="3">
        <v>11692.725796000001</v>
      </c>
      <c r="D25626" s="2"/>
    </row>
    <row r="25627" spans="1:4" x14ac:dyDescent="0.25">
      <c r="A25627" s="2">
        <v>540</v>
      </c>
      <c r="B25627">
        <v>28909</v>
      </c>
      <c r="C25627" s="3">
        <v>5505.5391870000003</v>
      </c>
      <c r="D25627" s="2"/>
    </row>
    <row r="25628" spans="1:4" x14ac:dyDescent="0.25">
      <c r="A25628" s="2">
        <v>540</v>
      </c>
      <c r="B25628">
        <v>28910</v>
      </c>
      <c r="C25628" s="3">
        <v>33834.436539000002</v>
      </c>
      <c r="D25628" s="2"/>
    </row>
    <row r="25629" spans="1:4" x14ac:dyDescent="0.25">
      <c r="A25629" s="2">
        <v>540</v>
      </c>
      <c r="B25629">
        <v>28911</v>
      </c>
      <c r="C25629" s="3">
        <v>10510.628854000001</v>
      </c>
      <c r="D25629" s="2"/>
    </row>
    <row r="25630" spans="1:4" x14ac:dyDescent="0.25">
      <c r="A25630" s="2">
        <v>540</v>
      </c>
      <c r="B25630">
        <v>28912</v>
      </c>
      <c r="C25630" s="3">
        <v>8541.9441439999991</v>
      </c>
      <c r="D25630" s="2"/>
    </row>
    <row r="25631" spans="1:4" x14ac:dyDescent="0.25">
      <c r="A25631" s="2">
        <v>540</v>
      </c>
      <c r="B25631">
        <v>28913</v>
      </c>
      <c r="C25631" s="3">
        <v>8541.9441439999991</v>
      </c>
      <c r="D25631" s="2"/>
    </row>
    <row r="25632" spans="1:4" x14ac:dyDescent="0.25">
      <c r="A25632" s="2">
        <v>540</v>
      </c>
      <c r="B25632">
        <v>28914</v>
      </c>
      <c r="C25632" s="3">
        <v>1551.594936</v>
      </c>
      <c r="D25632" s="2"/>
    </row>
    <row r="25633" spans="1:4" x14ac:dyDescent="0.25">
      <c r="A25633" s="2">
        <v>540</v>
      </c>
      <c r="B25633">
        <v>28915</v>
      </c>
      <c r="C25633" s="3">
        <v>1063.727611</v>
      </c>
      <c r="D25633" s="2"/>
    </row>
    <row r="25634" spans="1:4" x14ac:dyDescent="0.25">
      <c r="A25634" s="2">
        <v>540</v>
      </c>
      <c r="B25634">
        <v>28916</v>
      </c>
      <c r="C25634" s="3">
        <v>40986.082424</v>
      </c>
      <c r="D25634" s="2"/>
    </row>
    <row r="25635" spans="1:4" x14ac:dyDescent="0.25">
      <c r="A25635" s="2">
        <v>540</v>
      </c>
      <c r="B25635">
        <v>28917</v>
      </c>
      <c r="C25635" s="3">
        <v>3095.5113179999998</v>
      </c>
      <c r="D25635" s="2"/>
    </row>
    <row r="25636" spans="1:4" x14ac:dyDescent="0.25">
      <c r="A25636" s="2">
        <v>540</v>
      </c>
      <c r="B25636">
        <v>28918</v>
      </c>
      <c r="C25636" s="3">
        <v>3226.6264430000001</v>
      </c>
      <c r="D25636" s="2"/>
    </row>
    <row r="25637" spans="1:4" x14ac:dyDescent="0.25">
      <c r="A25637" s="2">
        <v>540</v>
      </c>
      <c r="B25637">
        <v>28920</v>
      </c>
      <c r="C25637" s="3">
        <v>15309.629499000001</v>
      </c>
      <c r="D25637" s="2"/>
    </row>
    <row r="25638" spans="1:4" x14ac:dyDescent="0.25">
      <c r="A25638" s="2">
        <v>540</v>
      </c>
      <c r="B25638">
        <v>28921</v>
      </c>
      <c r="C25638" s="3">
        <v>2501.962211</v>
      </c>
      <c r="D25638" s="2"/>
    </row>
    <row r="25639" spans="1:4" x14ac:dyDescent="0.25">
      <c r="A25639" s="2">
        <v>540</v>
      </c>
      <c r="B25639">
        <v>28922</v>
      </c>
      <c r="C25639" s="3">
        <v>6554.9835780000003</v>
      </c>
      <c r="D25639" s="2"/>
    </row>
    <row r="25640" spans="1:4" x14ac:dyDescent="0.25">
      <c r="A25640" s="2">
        <v>540</v>
      </c>
      <c r="B25640">
        <v>28923</v>
      </c>
      <c r="C25640" s="3">
        <v>14804.237214999999</v>
      </c>
      <c r="D25640" s="2"/>
    </row>
    <row r="25641" spans="1:4" x14ac:dyDescent="0.25">
      <c r="A25641" s="2">
        <v>540</v>
      </c>
      <c r="B25641">
        <v>28924</v>
      </c>
      <c r="C25641" s="3">
        <v>34104.696655</v>
      </c>
      <c r="D25641" s="2"/>
    </row>
    <row r="25642" spans="1:4" x14ac:dyDescent="0.25">
      <c r="A25642" s="2">
        <v>540</v>
      </c>
      <c r="B25642">
        <v>28925</v>
      </c>
      <c r="C25642" s="3">
        <v>17811.591713000002</v>
      </c>
      <c r="D25642" s="2"/>
    </row>
    <row r="25643" spans="1:4" x14ac:dyDescent="0.25">
      <c r="A25643" s="2">
        <v>540</v>
      </c>
      <c r="B25643">
        <v>28926</v>
      </c>
      <c r="C25643" s="3">
        <v>19300.459438999998</v>
      </c>
      <c r="D25643" s="2"/>
    </row>
    <row r="25644" spans="1:4" x14ac:dyDescent="0.25">
      <c r="A25644" s="2">
        <v>540</v>
      </c>
      <c r="B25644">
        <v>28927</v>
      </c>
      <c r="C25644" s="3">
        <v>11863.667068000001</v>
      </c>
      <c r="D25644" s="2"/>
    </row>
    <row r="25645" spans="1:4" x14ac:dyDescent="0.25">
      <c r="A25645" s="2">
        <v>540</v>
      </c>
      <c r="B25645">
        <v>28928</v>
      </c>
      <c r="C25645" s="3">
        <v>8412.6461280000003</v>
      </c>
      <c r="D25645" s="2"/>
    </row>
    <row r="25646" spans="1:4" x14ac:dyDescent="0.25">
      <c r="A25646" s="2">
        <v>540</v>
      </c>
      <c r="B25646">
        <v>28929</v>
      </c>
      <c r="C25646" s="3">
        <v>52849.749492000003</v>
      </c>
      <c r="D25646" s="2"/>
    </row>
    <row r="25647" spans="1:4" x14ac:dyDescent="0.25">
      <c r="A25647" s="2">
        <v>540</v>
      </c>
      <c r="B25647">
        <v>28930</v>
      </c>
      <c r="C25647" s="3">
        <v>7436.7923719999999</v>
      </c>
      <c r="D25647" s="2"/>
    </row>
    <row r="25648" spans="1:4" x14ac:dyDescent="0.25">
      <c r="A25648" s="2">
        <v>540</v>
      </c>
      <c r="B25648">
        <v>28931</v>
      </c>
      <c r="C25648" s="3">
        <v>1630.8299259999999</v>
      </c>
      <c r="D25648" s="2"/>
    </row>
    <row r="25649" spans="1:4" x14ac:dyDescent="0.25">
      <c r="A25649" s="2">
        <v>540</v>
      </c>
      <c r="B25649">
        <v>28933</v>
      </c>
      <c r="C25649" s="3">
        <v>5219.9212049999996</v>
      </c>
      <c r="D25649" s="2"/>
    </row>
    <row r="25650" spans="1:4" x14ac:dyDescent="0.25">
      <c r="A25650" s="2">
        <v>540</v>
      </c>
      <c r="B25650">
        <v>28935</v>
      </c>
      <c r="C25650" s="3">
        <v>2982.6333599999998</v>
      </c>
      <c r="D25650" s="2"/>
    </row>
    <row r="25651" spans="1:4" x14ac:dyDescent="0.25">
      <c r="A25651" s="2">
        <v>540</v>
      </c>
      <c r="B25651">
        <v>28937</v>
      </c>
      <c r="C25651" s="3">
        <v>1938.287282</v>
      </c>
      <c r="D25651" s="2"/>
    </row>
    <row r="25652" spans="1:4" x14ac:dyDescent="0.25">
      <c r="A25652" s="2">
        <v>540</v>
      </c>
      <c r="B25652">
        <v>28938</v>
      </c>
      <c r="C25652" s="3">
        <v>35271.563543999997</v>
      </c>
      <c r="D25652" s="2"/>
    </row>
    <row r="25653" spans="1:4" x14ac:dyDescent="0.25">
      <c r="A25653" s="2">
        <v>540</v>
      </c>
      <c r="B25653">
        <v>28939</v>
      </c>
      <c r="C25653" s="3">
        <v>39487.933147000003</v>
      </c>
      <c r="D25653" s="2"/>
    </row>
    <row r="25654" spans="1:4" x14ac:dyDescent="0.25">
      <c r="A25654" s="2">
        <v>540</v>
      </c>
      <c r="B25654">
        <v>28940</v>
      </c>
      <c r="C25654" s="3">
        <v>42470.566506000003</v>
      </c>
      <c r="D25654" s="2"/>
    </row>
    <row r="25655" spans="1:4" x14ac:dyDescent="0.25">
      <c r="A25655" s="2">
        <v>540</v>
      </c>
      <c r="B25655">
        <v>28941</v>
      </c>
      <c r="C25655" s="3">
        <v>37209.850828000002</v>
      </c>
      <c r="D25655" s="2"/>
    </row>
    <row r="25656" spans="1:4" x14ac:dyDescent="0.25">
      <c r="A25656" s="2">
        <v>540</v>
      </c>
      <c r="B25656">
        <v>28942</v>
      </c>
      <c r="C25656" s="3">
        <v>9481.9347379999999</v>
      </c>
      <c r="D25656" s="2"/>
    </row>
    <row r="25657" spans="1:4" x14ac:dyDescent="0.25">
      <c r="A25657" s="2">
        <v>540</v>
      </c>
      <c r="B25657">
        <v>28943</v>
      </c>
      <c r="C25657" s="3">
        <v>11373.934552999999</v>
      </c>
      <c r="D25657" s="2"/>
    </row>
    <row r="25658" spans="1:4" x14ac:dyDescent="0.25">
      <c r="A25658" s="2">
        <v>540</v>
      </c>
      <c r="B25658">
        <v>28944</v>
      </c>
      <c r="C25658" s="3">
        <v>7770.4471400000002</v>
      </c>
      <c r="D25658" s="2"/>
    </row>
    <row r="25659" spans="1:4" x14ac:dyDescent="0.25">
      <c r="A25659" s="2">
        <v>540</v>
      </c>
      <c r="B25659">
        <v>28945</v>
      </c>
      <c r="C25659" s="3">
        <v>24073.890432</v>
      </c>
      <c r="D25659" s="2"/>
    </row>
    <row r="25660" spans="1:4" x14ac:dyDescent="0.25">
      <c r="A25660" s="2">
        <v>540</v>
      </c>
      <c r="B25660">
        <v>28946</v>
      </c>
      <c r="C25660" s="3">
        <v>7195.1780060000001</v>
      </c>
      <c r="D25660" s="2"/>
    </row>
    <row r="25661" spans="1:4" x14ac:dyDescent="0.25">
      <c r="A25661" s="2">
        <v>540</v>
      </c>
      <c r="B25661">
        <v>28947</v>
      </c>
      <c r="C25661" s="3">
        <v>3734.2224099999999</v>
      </c>
      <c r="D25661" s="2"/>
    </row>
    <row r="25662" spans="1:4" x14ac:dyDescent="0.25">
      <c r="A25662" s="2">
        <v>540</v>
      </c>
      <c r="B25662">
        <v>28948</v>
      </c>
      <c r="C25662" s="3">
        <v>24073.890432</v>
      </c>
      <c r="D25662" s="2"/>
    </row>
    <row r="25663" spans="1:4" x14ac:dyDescent="0.25">
      <c r="A25663" s="2">
        <v>540</v>
      </c>
      <c r="B25663">
        <v>28949</v>
      </c>
      <c r="C25663" s="3">
        <v>16545.530108999999</v>
      </c>
      <c r="D25663" s="2"/>
    </row>
    <row r="25664" spans="1:4" x14ac:dyDescent="0.25">
      <c r="A25664" s="2">
        <v>540</v>
      </c>
      <c r="B25664">
        <v>28950</v>
      </c>
      <c r="C25664" s="3">
        <v>26224.237839000001</v>
      </c>
      <c r="D25664" s="2"/>
    </row>
    <row r="25665" spans="1:4" x14ac:dyDescent="0.25">
      <c r="A25665" s="2">
        <v>540</v>
      </c>
      <c r="B25665">
        <v>28951</v>
      </c>
      <c r="C25665" s="3">
        <v>2681.391083</v>
      </c>
      <c r="D25665" s="2"/>
    </row>
    <row r="25666" spans="1:4" x14ac:dyDescent="0.25">
      <c r="A25666" s="2">
        <v>540</v>
      </c>
      <c r="B25666">
        <v>28952</v>
      </c>
      <c r="C25666" s="3">
        <v>3321.002199</v>
      </c>
      <c r="D25666" s="2"/>
    </row>
    <row r="25667" spans="1:4" x14ac:dyDescent="0.25">
      <c r="A25667" s="2">
        <v>540</v>
      </c>
      <c r="B25667">
        <v>28953</v>
      </c>
      <c r="C25667" s="3">
        <v>5834.1250190000001</v>
      </c>
      <c r="D25667" s="2"/>
    </row>
    <row r="25668" spans="1:4" x14ac:dyDescent="0.25">
      <c r="A25668" s="2">
        <v>540</v>
      </c>
      <c r="B25668">
        <v>28954</v>
      </c>
      <c r="C25668" s="3">
        <v>15990.712020000001</v>
      </c>
      <c r="D25668" s="2"/>
    </row>
    <row r="25669" spans="1:4" x14ac:dyDescent="0.25">
      <c r="A25669" s="2">
        <v>540</v>
      </c>
      <c r="B25669">
        <v>28955</v>
      </c>
      <c r="C25669" s="3">
        <v>15990.712020000001</v>
      </c>
      <c r="D25669" s="2"/>
    </row>
    <row r="25670" spans="1:4" x14ac:dyDescent="0.25">
      <c r="A25670" s="2">
        <v>540</v>
      </c>
      <c r="B25670">
        <v>28957</v>
      </c>
      <c r="C25670" s="3">
        <v>3567.5782279999999</v>
      </c>
      <c r="D25670" s="2"/>
    </row>
    <row r="25671" spans="1:4" x14ac:dyDescent="0.25">
      <c r="A25671" s="2">
        <v>540</v>
      </c>
      <c r="B25671">
        <v>28958</v>
      </c>
      <c r="C25671" s="3">
        <v>3489.275529</v>
      </c>
      <c r="D25671" s="2"/>
    </row>
    <row r="25672" spans="1:4" x14ac:dyDescent="0.25">
      <c r="A25672" s="2">
        <v>540</v>
      </c>
      <c r="B25672">
        <v>28959</v>
      </c>
      <c r="C25672" s="3">
        <v>3489.275529</v>
      </c>
      <c r="D25672" s="2"/>
    </row>
    <row r="25673" spans="1:4" x14ac:dyDescent="0.25">
      <c r="A25673" s="2">
        <v>540</v>
      </c>
      <c r="B25673">
        <v>28960</v>
      </c>
      <c r="C25673" s="3">
        <v>3715.1879570000001</v>
      </c>
      <c r="D25673" s="2"/>
    </row>
    <row r="25674" spans="1:4" x14ac:dyDescent="0.25">
      <c r="A25674" s="2">
        <v>540</v>
      </c>
      <c r="B25674">
        <v>28961</v>
      </c>
      <c r="C25674" s="3">
        <v>2130.1030620000001</v>
      </c>
      <c r="D25674" s="2"/>
    </row>
    <row r="25675" spans="1:4" x14ac:dyDescent="0.25">
      <c r="A25675" s="2">
        <v>540</v>
      </c>
      <c r="B25675">
        <v>28962</v>
      </c>
      <c r="C25675" s="3">
        <v>2130.1030620000001</v>
      </c>
      <c r="D25675" s="2"/>
    </row>
    <row r="25676" spans="1:4" x14ac:dyDescent="0.25">
      <c r="A25676" s="2">
        <v>540</v>
      </c>
      <c r="B25676">
        <v>28963</v>
      </c>
      <c r="C25676" s="3">
        <v>26704.683851999998</v>
      </c>
      <c r="D25676" s="2"/>
    </row>
    <row r="25677" spans="1:4" x14ac:dyDescent="0.25">
      <c r="A25677" s="2">
        <v>540</v>
      </c>
      <c r="B25677">
        <v>28964</v>
      </c>
      <c r="C25677" s="3">
        <v>3216.4684929999999</v>
      </c>
      <c r="D25677" s="2"/>
    </row>
    <row r="25678" spans="1:4" x14ac:dyDescent="0.25">
      <c r="A25678" s="2">
        <v>540</v>
      </c>
      <c r="B25678">
        <v>28965</v>
      </c>
      <c r="C25678" s="3">
        <v>32945.855256000003</v>
      </c>
      <c r="D25678" s="2"/>
    </row>
    <row r="25679" spans="1:4" x14ac:dyDescent="0.25">
      <c r="A25679" s="2">
        <v>540</v>
      </c>
      <c r="B25679">
        <v>28966</v>
      </c>
      <c r="C25679" s="3">
        <v>2204.0440549999998</v>
      </c>
      <c r="D25679" s="2"/>
    </row>
    <row r="25680" spans="1:4" x14ac:dyDescent="0.25">
      <c r="A25680" s="2">
        <v>540</v>
      </c>
      <c r="B25680">
        <v>28967</v>
      </c>
      <c r="C25680" s="3">
        <v>4329.2414550000003</v>
      </c>
      <c r="D25680" s="2"/>
    </row>
    <row r="25681" spans="1:4" x14ac:dyDescent="0.25">
      <c r="A25681" s="2">
        <v>540</v>
      </c>
      <c r="B25681">
        <v>28968</v>
      </c>
      <c r="C25681" s="3">
        <v>11425.263217</v>
      </c>
      <c r="D25681" s="2"/>
    </row>
    <row r="25682" spans="1:4" x14ac:dyDescent="0.25">
      <c r="A25682" s="2">
        <v>540</v>
      </c>
      <c r="B25682">
        <v>28973</v>
      </c>
      <c r="C25682" s="3">
        <v>10831.043951</v>
      </c>
      <c r="D25682" s="2"/>
    </row>
    <row r="25683" spans="1:4" x14ac:dyDescent="0.25">
      <c r="A25683" s="2">
        <v>540</v>
      </c>
      <c r="B25683">
        <v>28974</v>
      </c>
      <c r="C25683" s="3">
        <v>955.61406399999998</v>
      </c>
      <c r="D25683" s="2"/>
    </row>
    <row r="25684" spans="1:4" x14ac:dyDescent="0.25">
      <c r="A25684" s="2">
        <v>540</v>
      </c>
      <c r="B25684">
        <v>28975</v>
      </c>
      <c r="C25684" s="3">
        <v>8928.5702160000001</v>
      </c>
      <c r="D25684" s="2"/>
    </row>
    <row r="25685" spans="1:4" x14ac:dyDescent="0.25">
      <c r="A25685" s="2">
        <v>540</v>
      </c>
      <c r="B25685">
        <v>28976</v>
      </c>
      <c r="C25685" s="3">
        <v>11218.453767000001</v>
      </c>
      <c r="D25685" s="2"/>
    </row>
    <row r="25686" spans="1:4" x14ac:dyDescent="0.25">
      <c r="A25686" s="2">
        <v>540</v>
      </c>
      <c r="B25686">
        <v>28977</v>
      </c>
      <c r="C25686" s="3">
        <v>26862.579173999999</v>
      </c>
      <c r="D25686" s="2"/>
    </row>
    <row r="25687" spans="1:4" x14ac:dyDescent="0.25">
      <c r="A25687" s="2">
        <v>540</v>
      </c>
      <c r="B25687">
        <v>28978</v>
      </c>
      <c r="C25687" s="3">
        <v>26128.942896</v>
      </c>
      <c r="D25687" s="2"/>
    </row>
    <row r="25688" spans="1:4" x14ac:dyDescent="0.25">
      <c r="A25688" s="2">
        <v>540</v>
      </c>
      <c r="B25688">
        <v>28979</v>
      </c>
      <c r="C25688" s="3">
        <v>18465.766039999999</v>
      </c>
      <c r="D25688" s="2"/>
    </row>
    <row r="25689" spans="1:4" x14ac:dyDescent="0.25">
      <c r="A25689" s="2">
        <v>540</v>
      </c>
      <c r="B25689">
        <v>28980</v>
      </c>
      <c r="C25689" s="3">
        <v>34097.090093999999</v>
      </c>
      <c r="D25689" s="2"/>
    </row>
    <row r="25690" spans="1:4" x14ac:dyDescent="0.25">
      <c r="A25690" s="2">
        <v>540</v>
      </c>
      <c r="B25690">
        <v>28982</v>
      </c>
      <c r="C25690" s="3">
        <v>16362.024611000001</v>
      </c>
      <c r="D25690" s="2"/>
    </row>
    <row r="25691" spans="1:4" x14ac:dyDescent="0.25">
      <c r="A25691" s="2">
        <v>540</v>
      </c>
      <c r="B25691">
        <v>28984</v>
      </c>
      <c r="C25691" s="3">
        <v>4188.7574500000001</v>
      </c>
      <c r="D25691" s="2"/>
    </row>
    <row r="25692" spans="1:4" x14ac:dyDescent="0.25">
      <c r="A25692" s="2">
        <v>540</v>
      </c>
      <c r="B25692">
        <v>28987</v>
      </c>
      <c r="C25692" s="3">
        <v>5352.0593680000002</v>
      </c>
      <c r="D25692" s="2"/>
    </row>
    <row r="25693" spans="1:4" x14ac:dyDescent="0.25">
      <c r="A25693" s="2">
        <v>540</v>
      </c>
      <c r="B25693">
        <v>28989</v>
      </c>
      <c r="C25693" s="3">
        <v>5283.7089020000003</v>
      </c>
      <c r="D25693" s="2"/>
    </row>
    <row r="25694" spans="1:4" x14ac:dyDescent="0.25">
      <c r="A25694" s="2">
        <v>540</v>
      </c>
      <c r="B25694">
        <v>28993</v>
      </c>
      <c r="C25694" s="3">
        <v>35785.618342000002</v>
      </c>
      <c r="D25694" s="2"/>
    </row>
    <row r="25695" spans="1:4" x14ac:dyDescent="0.25">
      <c r="A25695" s="2">
        <v>540</v>
      </c>
      <c r="B25695">
        <v>28994</v>
      </c>
      <c r="C25695" s="3">
        <v>33465.688084000001</v>
      </c>
      <c r="D25695" s="2"/>
    </row>
    <row r="25696" spans="1:4" x14ac:dyDescent="0.25">
      <c r="A25696" s="2">
        <v>540</v>
      </c>
      <c r="B25696">
        <v>28995</v>
      </c>
      <c r="C25696" s="3">
        <v>4611.2352979999996</v>
      </c>
      <c r="D25696" s="2"/>
    </row>
    <row r="25697" spans="1:4" x14ac:dyDescent="0.25">
      <c r="A25697" s="2">
        <v>540</v>
      </c>
      <c r="B25697">
        <v>28996</v>
      </c>
      <c r="C25697" s="3">
        <v>38076.923382000001</v>
      </c>
      <c r="D25697" s="2"/>
    </row>
    <row r="25698" spans="1:4" x14ac:dyDescent="0.25">
      <c r="A25698" s="2">
        <v>540</v>
      </c>
      <c r="B25698">
        <v>28999</v>
      </c>
      <c r="C25698" s="3">
        <v>25424.125995999999</v>
      </c>
      <c r="D25698" s="2"/>
    </row>
    <row r="25699" spans="1:4" x14ac:dyDescent="0.25">
      <c r="A25699" s="2">
        <v>540</v>
      </c>
      <c r="B25699">
        <v>29000</v>
      </c>
      <c r="C25699" s="3">
        <v>13293.800469</v>
      </c>
      <c r="D25699" s="2"/>
    </row>
    <row r="25700" spans="1:4" x14ac:dyDescent="0.25">
      <c r="A25700" s="2">
        <v>540</v>
      </c>
      <c r="B25700">
        <v>29001</v>
      </c>
      <c r="C25700" s="3">
        <v>13495.468139000001</v>
      </c>
      <c r="D25700" s="2"/>
    </row>
    <row r="25701" spans="1:4" x14ac:dyDescent="0.25">
      <c r="A25701" s="2">
        <v>540</v>
      </c>
      <c r="B25701">
        <v>29002</v>
      </c>
      <c r="C25701" s="3">
        <v>10798.529071999999</v>
      </c>
      <c r="D25701" s="2"/>
    </row>
    <row r="25702" spans="1:4" x14ac:dyDescent="0.25">
      <c r="A25702" s="2">
        <v>540</v>
      </c>
      <c r="B25702">
        <v>29003</v>
      </c>
      <c r="C25702" s="3">
        <v>10798.529071999999</v>
      </c>
      <c r="D25702" s="2"/>
    </row>
    <row r="25703" spans="1:4" x14ac:dyDescent="0.25">
      <c r="A25703" s="2">
        <v>540</v>
      </c>
      <c r="B25703">
        <v>29004</v>
      </c>
      <c r="C25703" s="3">
        <v>11731.397026000001</v>
      </c>
      <c r="D25703" s="2"/>
    </row>
    <row r="25704" spans="1:4" x14ac:dyDescent="0.25">
      <c r="A25704" s="2">
        <v>540</v>
      </c>
      <c r="B25704">
        <v>29005</v>
      </c>
      <c r="C25704" s="3">
        <v>10236.214292000001</v>
      </c>
      <c r="D25704" s="2"/>
    </row>
    <row r="25705" spans="1:4" x14ac:dyDescent="0.25">
      <c r="A25705" s="2">
        <v>540</v>
      </c>
      <c r="B25705">
        <v>29006</v>
      </c>
      <c r="C25705" s="3">
        <v>9671.5498520000001</v>
      </c>
      <c r="D25705" s="2"/>
    </row>
    <row r="25706" spans="1:4" x14ac:dyDescent="0.25">
      <c r="A25706" s="2">
        <v>540</v>
      </c>
      <c r="B25706">
        <v>29007</v>
      </c>
      <c r="C25706" s="3">
        <v>10666.313451</v>
      </c>
      <c r="D25706" s="2"/>
    </row>
    <row r="25707" spans="1:4" x14ac:dyDescent="0.25">
      <c r="A25707" s="2">
        <v>540</v>
      </c>
      <c r="B25707">
        <v>29008</v>
      </c>
      <c r="C25707" s="3">
        <v>8210.0498559999996</v>
      </c>
      <c r="D25707" s="2"/>
    </row>
    <row r="25708" spans="1:4" x14ac:dyDescent="0.25">
      <c r="A25708" s="2">
        <v>540</v>
      </c>
      <c r="B25708">
        <v>29009</v>
      </c>
      <c r="C25708" s="3">
        <v>8210.0498559999996</v>
      </c>
      <c r="D25708" s="2"/>
    </row>
    <row r="25709" spans="1:4" x14ac:dyDescent="0.25">
      <c r="A25709" s="2">
        <v>540</v>
      </c>
      <c r="B25709">
        <v>29010</v>
      </c>
      <c r="C25709" s="3">
        <v>8049.9349359999997</v>
      </c>
      <c r="D25709" s="2"/>
    </row>
    <row r="25710" spans="1:4" x14ac:dyDescent="0.25">
      <c r="A25710" s="2">
        <v>540</v>
      </c>
      <c r="B25710">
        <v>29011</v>
      </c>
      <c r="C25710" s="3">
        <v>7279.2442440000004</v>
      </c>
      <c r="D25710" s="2"/>
    </row>
    <row r="25711" spans="1:4" x14ac:dyDescent="0.25">
      <c r="A25711" s="2">
        <v>540</v>
      </c>
      <c r="B25711">
        <v>29012</v>
      </c>
      <c r="C25711" s="3">
        <v>11822.637140000001</v>
      </c>
      <c r="D25711" s="2"/>
    </row>
    <row r="25712" spans="1:4" x14ac:dyDescent="0.25">
      <c r="A25712" s="2">
        <v>540</v>
      </c>
      <c r="B25712">
        <v>29013</v>
      </c>
      <c r="C25712" s="3">
        <v>10203.436045</v>
      </c>
      <c r="D25712" s="2"/>
    </row>
    <row r="25713" spans="1:4" x14ac:dyDescent="0.25">
      <c r="A25713" s="2">
        <v>540</v>
      </c>
      <c r="B25713">
        <v>29015</v>
      </c>
      <c r="C25713" s="3">
        <v>12942.021194000001</v>
      </c>
      <c r="D25713" s="2"/>
    </row>
    <row r="25714" spans="1:4" x14ac:dyDescent="0.25">
      <c r="A25714" s="2">
        <v>540</v>
      </c>
      <c r="B25714">
        <v>29016</v>
      </c>
      <c r="C25714" s="3">
        <v>71617.836647999997</v>
      </c>
      <c r="D25714" s="2"/>
    </row>
    <row r="25715" spans="1:4" x14ac:dyDescent="0.25">
      <c r="A25715" s="2">
        <v>540</v>
      </c>
      <c r="B25715">
        <v>29017</v>
      </c>
      <c r="C25715" s="3">
        <v>12121.546931999999</v>
      </c>
      <c r="D25715" s="2"/>
    </row>
    <row r="25716" spans="1:4" x14ac:dyDescent="0.25">
      <c r="A25716" s="2">
        <v>540</v>
      </c>
      <c r="B25716">
        <v>29018</v>
      </c>
      <c r="C25716" s="3">
        <v>84559.857843000005</v>
      </c>
      <c r="D25716" s="2"/>
    </row>
    <row r="25717" spans="1:4" x14ac:dyDescent="0.25">
      <c r="A25717" s="2">
        <v>540</v>
      </c>
      <c r="B25717">
        <v>29019</v>
      </c>
      <c r="C25717" s="3">
        <v>85915.230211999995</v>
      </c>
      <c r="D25717" s="2"/>
    </row>
    <row r="25718" spans="1:4" x14ac:dyDescent="0.25">
      <c r="A25718" s="2">
        <v>540</v>
      </c>
      <c r="B25718">
        <v>29020</v>
      </c>
      <c r="C25718" s="3">
        <v>3022.0105920000001</v>
      </c>
      <c r="D25718" s="2"/>
    </row>
    <row r="25719" spans="1:4" x14ac:dyDescent="0.25">
      <c r="A25719" s="2">
        <v>540</v>
      </c>
      <c r="B25719">
        <v>29021</v>
      </c>
      <c r="C25719" s="3">
        <v>3022.0105920000001</v>
      </c>
      <c r="D25719" s="2"/>
    </row>
    <row r="25720" spans="1:4" x14ac:dyDescent="0.25">
      <c r="A25720" s="2">
        <v>540</v>
      </c>
      <c r="B25720">
        <v>29022</v>
      </c>
      <c r="C25720" s="3">
        <v>3700.009767</v>
      </c>
      <c r="D25720" s="2"/>
    </row>
    <row r="25721" spans="1:4" x14ac:dyDescent="0.25">
      <c r="A25721" s="2">
        <v>540</v>
      </c>
      <c r="B25721">
        <v>29023</v>
      </c>
      <c r="C25721" s="3">
        <v>82893.219620999997</v>
      </c>
      <c r="D25721" s="2"/>
    </row>
    <row r="25722" spans="1:4" x14ac:dyDescent="0.25">
      <c r="A25722" s="2">
        <v>540</v>
      </c>
      <c r="B25722">
        <v>29024</v>
      </c>
      <c r="C25722" s="3">
        <v>80859.848075000002</v>
      </c>
      <c r="D25722" s="2"/>
    </row>
    <row r="25723" spans="1:4" x14ac:dyDescent="0.25">
      <c r="A25723" s="2">
        <v>540</v>
      </c>
      <c r="B25723">
        <v>29025</v>
      </c>
      <c r="C25723" s="3">
        <v>73793.683279999997</v>
      </c>
      <c r="D25723" s="2"/>
    </row>
    <row r="25724" spans="1:4" x14ac:dyDescent="0.25">
      <c r="A25724" s="2">
        <v>540</v>
      </c>
      <c r="B25724">
        <v>29026</v>
      </c>
      <c r="C25724" s="3">
        <v>3380.7277199999999</v>
      </c>
      <c r="D25724" s="2"/>
    </row>
    <row r="25725" spans="1:4" x14ac:dyDescent="0.25">
      <c r="A25725" s="2">
        <v>540</v>
      </c>
      <c r="B25725">
        <v>29027</v>
      </c>
      <c r="C25725" s="3">
        <v>86273.947339999999</v>
      </c>
      <c r="D25725" s="2"/>
    </row>
    <row r="25726" spans="1:4" x14ac:dyDescent="0.25">
      <c r="A25726" s="2">
        <v>540</v>
      </c>
      <c r="B25726">
        <v>29028</v>
      </c>
      <c r="C25726" s="3">
        <v>83172.137707999995</v>
      </c>
      <c r="D25726" s="2"/>
    </row>
    <row r="25727" spans="1:4" x14ac:dyDescent="0.25">
      <c r="A25727" s="2">
        <v>540</v>
      </c>
      <c r="B25727">
        <v>29029</v>
      </c>
      <c r="C25727" s="3">
        <v>5316.7088350000004</v>
      </c>
      <c r="D25727" s="2"/>
    </row>
    <row r="25728" spans="1:4" x14ac:dyDescent="0.25">
      <c r="A25728" s="2">
        <v>540</v>
      </c>
      <c r="B25728">
        <v>29030</v>
      </c>
      <c r="C25728" s="3">
        <v>10313.661714</v>
      </c>
      <c r="D25728" s="2"/>
    </row>
    <row r="25729" spans="1:4" x14ac:dyDescent="0.25">
      <c r="A25729" s="2">
        <v>540</v>
      </c>
      <c r="B25729">
        <v>29031</v>
      </c>
      <c r="C25729" s="3">
        <v>2703.3954100000001</v>
      </c>
      <c r="D25729" s="2"/>
    </row>
    <row r="25730" spans="1:4" x14ac:dyDescent="0.25">
      <c r="A25730" s="2">
        <v>540</v>
      </c>
      <c r="B25730">
        <v>29032</v>
      </c>
      <c r="C25730" s="3">
        <v>2703.3954100000001</v>
      </c>
      <c r="D25730" s="2"/>
    </row>
    <row r="25731" spans="1:4" x14ac:dyDescent="0.25">
      <c r="A25731" s="2">
        <v>540</v>
      </c>
      <c r="B25731">
        <v>29033</v>
      </c>
      <c r="C25731" s="3">
        <v>77855.428872999997</v>
      </c>
      <c r="D25731" s="2"/>
    </row>
    <row r="25732" spans="1:4" x14ac:dyDescent="0.25">
      <c r="A25732" s="2">
        <v>540</v>
      </c>
      <c r="B25732">
        <v>29034</v>
      </c>
      <c r="C25732" s="3">
        <v>4331.2086280000003</v>
      </c>
      <c r="D25732" s="2"/>
    </row>
    <row r="25733" spans="1:4" x14ac:dyDescent="0.25">
      <c r="A25733" s="2">
        <v>540</v>
      </c>
      <c r="B25733">
        <v>29035</v>
      </c>
      <c r="C25733" s="3">
        <v>81942.738712999999</v>
      </c>
      <c r="D25733" s="2"/>
    </row>
    <row r="25734" spans="1:4" x14ac:dyDescent="0.25">
      <c r="A25734" s="2">
        <v>540</v>
      </c>
      <c r="B25734">
        <v>29036</v>
      </c>
      <c r="C25734" s="3">
        <v>15772.975216999999</v>
      </c>
      <c r="D25734" s="2"/>
    </row>
    <row r="25735" spans="1:4" x14ac:dyDescent="0.25">
      <c r="A25735" s="2">
        <v>540</v>
      </c>
      <c r="B25735">
        <v>29037</v>
      </c>
      <c r="C25735" s="3">
        <v>80558.824282999994</v>
      </c>
      <c r="D25735" s="2"/>
    </row>
    <row r="25736" spans="1:4" x14ac:dyDescent="0.25">
      <c r="A25736" s="2">
        <v>540</v>
      </c>
      <c r="B25736">
        <v>29038</v>
      </c>
      <c r="C25736" s="3">
        <v>10313.661714</v>
      </c>
      <c r="D25736" s="2"/>
    </row>
    <row r="25737" spans="1:4" x14ac:dyDescent="0.25">
      <c r="A25737" s="2">
        <v>540</v>
      </c>
      <c r="B25737">
        <v>29039</v>
      </c>
      <c r="C25737" s="3">
        <v>97715.713929999998</v>
      </c>
      <c r="D25737" s="2"/>
    </row>
    <row r="25738" spans="1:4" x14ac:dyDescent="0.25">
      <c r="A25738" s="2">
        <v>540</v>
      </c>
      <c r="B25738">
        <v>29040</v>
      </c>
      <c r="C25738" s="3">
        <v>3559.1385599999999</v>
      </c>
      <c r="D25738" s="2"/>
    </row>
    <row r="25739" spans="1:4" x14ac:dyDescent="0.25">
      <c r="A25739" s="2">
        <v>540</v>
      </c>
      <c r="B25739">
        <v>29041</v>
      </c>
      <c r="C25739" s="3">
        <v>90872.485996999996</v>
      </c>
      <c r="D25739" s="2"/>
    </row>
    <row r="25740" spans="1:4" x14ac:dyDescent="0.25">
      <c r="A25740" s="2">
        <v>540</v>
      </c>
      <c r="B25740">
        <v>29042</v>
      </c>
      <c r="C25740" s="3">
        <v>96442.495242000005</v>
      </c>
      <c r="D25740" s="2"/>
    </row>
    <row r="25741" spans="1:4" x14ac:dyDescent="0.25">
      <c r="A25741" s="2">
        <v>540</v>
      </c>
      <c r="B25741">
        <v>29043</v>
      </c>
      <c r="C25741" s="3">
        <v>38628.480089999997</v>
      </c>
      <c r="D25741" s="2"/>
    </row>
    <row r="25742" spans="1:4" x14ac:dyDescent="0.25">
      <c r="A25742" s="2">
        <v>540</v>
      </c>
      <c r="B25742">
        <v>29044</v>
      </c>
      <c r="C25742" s="3">
        <v>10981.706786999999</v>
      </c>
      <c r="D25742" s="2"/>
    </row>
    <row r="25743" spans="1:4" x14ac:dyDescent="0.25">
      <c r="A25743" s="2">
        <v>540</v>
      </c>
      <c r="B25743">
        <v>29045</v>
      </c>
      <c r="C25743" s="3">
        <v>94156.575372000007</v>
      </c>
      <c r="D25743" s="2"/>
    </row>
    <row r="25744" spans="1:4" x14ac:dyDescent="0.25">
      <c r="A25744" s="2">
        <v>540</v>
      </c>
      <c r="B25744">
        <v>29046</v>
      </c>
      <c r="C25744" s="3">
        <v>57814.015152</v>
      </c>
      <c r="D25744" s="2"/>
    </row>
    <row r="25745" spans="1:4" x14ac:dyDescent="0.25">
      <c r="A25745" s="2">
        <v>540</v>
      </c>
      <c r="B25745">
        <v>29047</v>
      </c>
      <c r="C25745" s="3">
        <v>53876.297683999997</v>
      </c>
      <c r="D25745" s="2"/>
    </row>
    <row r="25746" spans="1:4" x14ac:dyDescent="0.25">
      <c r="A25746" s="2">
        <v>540</v>
      </c>
      <c r="B25746">
        <v>29048</v>
      </c>
      <c r="C25746" s="3">
        <v>21964.148469</v>
      </c>
      <c r="D25746" s="2"/>
    </row>
    <row r="25747" spans="1:4" x14ac:dyDescent="0.25">
      <c r="A25747" s="2">
        <v>540</v>
      </c>
      <c r="B25747">
        <v>29049</v>
      </c>
      <c r="C25747" s="3">
        <v>75472.857092000006</v>
      </c>
      <c r="D25747" s="2"/>
    </row>
    <row r="25748" spans="1:4" x14ac:dyDescent="0.25">
      <c r="A25748" s="2">
        <v>540</v>
      </c>
      <c r="B25748">
        <v>29050</v>
      </c>
      <c r="C25748" s="3">
        <v>75840.446154000005</v>
      </c>
      <c r="D25748" s="2"/>
    </row>
    <row r="25749" spans="1:4" x14ac:dyDescent="0.25">
      <c r="A25749" s="2">
        <v>540</v>
      </c>
      <c r="B25749">
        <v>29051</v>
      </c>
      <c r="C25749" s="3">
        <v>68849.172997999995</v>
      </c>
      <c r="D25749" s="2"/>
    </row>
    <row r="25750" spans="1:4" x14ac:dyDescent="0.25">
      <c r="A25750" s="2">
        <v>540</v>
      </c>
      <c r="B25750">
        <v>29052</v>
      </c>
      <c r="C25750" s="3">
        <v>60956.794332999998</v>
      </c>
      <c r="D25750" s="2"/>
    </row>
    <row r="25751" spans="1:4" x14ac:dyDescent="0.25">
      <c r="A25751" s="2">
        <v>540</v>
      </c>
      <c r="B25751">
        <v>29053</v>
      </c>
      <c r="C25751" s="3">
        <v>8256.3548050000009</v>
      </c>
      <c r="D25751" s="2"/>
    </row>
    <row r="25752" spans="1:4" x14ac:dyDescent="0.25">
      <c r="A25752" s="2">
        <v>540</v>
      </c>
      <c r="B25752">
        <v>29054</v>
      </c>
      <c r="C25752" s="3">
        <v>14883.651819999999</v>
      </c>
      <c r="D25752" s="2"/>
    </row>
    <row r="25753" spans="1:4" x14ac:dyDescent="0.25">
      <c r="A25753" s="2">
        <v>540</v>
      </c>
      <c r="B25753">
        <v>29055</v>
      </c>
      <c r="C25753" s="3">
        <v>6060.1232540000001</v>
      </c>
      <c r="D25753" s="2"/>
    </row>
    <row r="25754" spans="1:4" x14ac:dyDescent="0.25">
      <c r="A25754" s="2">
        <v>540</v>
      </c>
      <c r="B25754">
        <v>29056</v>
      </c>
      <c r="C25754" s="3">
        <v>3340.5402519999998</v>
      </c>
      <c r="D25754" s="2"/>
    </row>
    <row r="25755" spans="1:4" x14ac:dyDescent="0.25">
      <c r="A25755" s="2">
        <v>540</v>
      </c>
      <c r="B25755">
        <v>29057</v>
      </c>
      <c r="C25755" s="3">
        <v>5514.7990069999996</v>
      </c>
      <c r="D25755" s="2"/>
    </row>
    <row r="25756" spans="1:4" x14ac:dyDescent="0.25">
      <c r="A25756" s="2">
        <v>540</v>
      </c>
      <c r="B25756">
        <v>29058</v>
      </c>
      <c r="C25756" s="3">
        <v>2613.4862969999999</v>
      </c>
      <c r="D25756" s="2"/>
    </row>
    <row r="25757" spans="1:4" x14ac:dyDescent="0.25">
      <c r="A25757" s="2">
        <v>540</v>
      </c>
      <c r="B25757">
        <v>29059</v>
      </c>
      <c r="C25757" s="3">
        <v>4576.3267379999998</v>
      </c>
      <c r="D25757" s="2"/>
    </row>
    <row r="25758" spans="1:4" x14ac:dyDescent="0.25">
      <c r="A25758" s="2">
        <v>540</v>
      </c>
      <c r="B25758">
        <v>29060</v>
      </c>
      <c r="C25758" s="3">
        <v>42302.883856</v>
      </c>
      <c r="D25758" s="2"/>
    </row>
    <row r="25759" spans="1:4" x14ac:dyDescent="0.25">
      <c r="A25759" s="2">
        <v>540</v>
      </c>
      <c r="B25759">
        <v>29061</v>
      </c>
      <c r="C25759" s="3">
        <v>40280.277686000001</v>
      </c>
      <c r="D25759" s="2"/>
    </row>
    <row r="25760" spans="1:4" x14ac:dyDescent="0.25">
      <c r="A25760" s="2">
        <v>540</v>
      </c>
      <c r="B25760">
        <v>29062</v>
      </c>
      <c r="C25760" s="3">
        <v>9045.8419109999995</v>
      </c>
      <c r="D25760" s="2"/>
    </row>
    <row r="25761" spans="1:4" x14ac:dyDescent="0.25">
      <c r="A25761" s="2">
        <v>540</v>
      </c>
      <c r="B25761">
        <v>29063</v>
      </c>
      <c r="C25761" s="3">
        <v>4292.4484759999996</v>
      </c>
      <c r="D25761" s="2"/>
    </row>
    <row r="25762" spans="1:4" x14ac:dyDescent="0.25">
      <c r="A25762" s="2">
        <v>540</v>
      </c>
      <c r="B25762">
        <v>29064</v>
      </c>
      <c r="C25762" s="3">
        <v>1959.036059</v>
      </c>
      <c r="D25762" s="2"/>
    </row>
    <row r="25763" spans="1:4" x14ac:dyDescent="0.25">
      <c r="A25763" s="2">
        <v>540</v>
      </c>
      <c r="B25763">
        <v>29065</v>
      </c>
      <c r="C25763" s="3">
        <v>27646.773303000002</v>
      </c>
      <c r="D25763" s="2"/>
    </row>
    <row r="25764" spans="1:4" x14ac:dyDescent="0.25">
      <c r="A25764" s="2">
        <v>540</v>
      </c>
      <c r="B25764">
        <v>29066</v>
      </c>
      <c r="C25764" s="3">
        <v>5875.5508659999996</v>
      </c>
      <c r="D25764" s="2"/>
    </row>
    <row r="25765" spans="1:4" x14ac:dyDescent="0.25">
      <c r="A25765" s="2">
        <v>540</v>
      </c>
      <c r="B25765">
        <v>29067</v>
      </c>
      <c r="C25765" s="3">
        <v>8156.2621410000002</v>
      </c>
      <c r="D25765" s="2"/>
    </row>
    <row r="25766" spans="1:4" x14ac:dyDescent="0.25">
      <c r="A25766" s="2">
        <v>540</v>
      </c>
      <c r="B25766">
        <v>29068</v>
      </c>
      <c r="C25766" s="3">
        <v>5875.5508659999996</v>
      </c>
      <c r="D25766" s="2"/>
    </row>
    <row r="25767" spans="1:4" x14ac:dyDescent="0.25">
      <c r="A25767" s="2">
        <v>540</v>
      </c>
      <c r="B25767">
        <v>29069</v>
      </c>
      <c r="C25767" s="3">
        <v>28953.724499</v>
      </c>
      <c r="D25767" s="2"/>
    </row>
    <row r="25768" spans="1:4" x14ac:dyDescent="0.25">
      <c r="A25768" s="2">
        <v>540</v>
      </c>
      <c r="B25768">
        <v>29070</v>
      </c>
      <c r="C25768" s="3">
        <v>2280.711276</v>
      </c>
      <c r="D25768" s="2"/>
    </row>
    <row r="25769" spans="1:4" x14ac:dyDescent="0.25">
      <c r="A25769" s="2">
        <v>540</v>
      </c>
      <c r="B25769">
        <v>29071</v>
      </c>
      <c r="C25769" s="3">
        <v>25687.737246000001</v>
      </c>
      <c r="D25769" s="2"/>
    </row>
    <row r="25770" spans="1:4" x14ac:dyDescent="0.25">
      <c r="A25770" s="2">
        <v>540</v>
      </c>
      <c r="B25770">
        <v>29072</v>
      </c>
      <c r="C25770" s="3">
        <v>7398.6467480000001</v>
      </c>
      <c r="D25770" s="2"/>
    </row>
    <row r="25771" spans="1:4" x14ac:dyDescent="0.25">
      <c r="A25771" s="2">
        <v>540</v>
      </c>
      <c r="B25771">
        <v>29073</v>
      </c>
      <c r="C25771" s="3">
        <v>31234.435775000002</v>
      </c>
      <c r="D25771" s="2"/>
    </row>
    <row r="25772" spans="1:4" x14ac:dyDescent="0.25">
      <c r="A25772" s="2">
        <v>540</v>
      </c>
      <c r="B25772">
        <v>29076</v>
      </c>
      <c r="C25772" s="3">
        <v>50072.654042000002</v>
      </c>
      <c r="D25772" s="2"/>
    </row>
    <row r="25773" spans="1:4" x14ac:dyDescent="0.25">
      <c r="A25773" s="2">
        <v>540</v>
      </c>
      <c r="B25773">
        <v>29078</v>
      </c>
      <c r="C25773" s="3">
        <v>9843.260241</v>
      </c>
      <c r="D25773" s="2"/>
    </row>
    <row r="25774" spans="1:4" x14ac:dyDescent="0.25">
      <c r="A25774" s="2">
        <v>540</v>
      </c>
      <c r="B25774">
        <v>29079</v>
      </c>
      <c r="C25774" s="3">
        <v>3325.4139850000001</v>
      </c>
      <c r="D25774" s="2"/>
    </row>
    <row r="25775" spans="1:4" x14ac:dyDescent="0.25">
      <c r="A25775" s="2">
        <v>540</v>
      </c>
      <c r="B25775">
        <v>29080</v>
      </c>
      <c r="C25775" s="3">
        <v>98605.834728000002</v>
      </c>
      <c r="D25775" s="2"/>
    </row>
    <row r="25776" spans="1:4" x14ac:dyDescent="0.25">
      <c r="A25776" s="2">
        <v>540</v>
      </c>
      <c r="B25776">
        <v>29081</v>
      </c>
      <c r="C25776" s="3">
        <v>1436.6708149999999</v>
      </c>
      <c r="D25776" s="2"/>
    </row>
    <row r="25777" spans="1:4" x14ac:dyDescent="0.25">
      <c r="A25777" s="2">
        <v>540</v>
      </c>
      <c r="B25777">
        <v>29082</v>
      </c>
      <c r="C25777" s="3">
        <v>94243.130252999996</v>
      </c>
      <c r="D25777" s="2"/>
    </row>
    <row r="25778" spans="1:4" x14ac:dyDescent="0.25">
      <c r="A25778" s="2">
        <v>540</v>
      </c>
      <c r="B25778">
        <v>29083</v>
      </c>
      <c r="C25778" s="3">
        <v>1799.8893169999999</v>
      </c>
      <c r="D25778" s="2"/>
    </row>
    <row r="25779" spans="1:4" x14ac:dyDescent="0.25">
      <c r="A25779" s="2">
        <v>540</v>
      </c>
      <c r="B25779">
        <v>29084</v>
      </c>
      <c r="C25779" s="3">
        <v>1799.8893169999999</v>
      </c>
      <c r="D25779" s="2"/>
    </row>
    <row r="25780" spans="1:4" x14ac:dyDescent="0.25">
      <c r="A25780" s="2">
        <v>540</v>
      </c>
      <c r="B25780">
        <v>29085</v>
      </c>
      <c r="C25780" s="3">
        <v>6162.5937919999997</v>
      </c>
      <c r="D25780" s="2"/>
    </row>
    <row r="25781" spans="1:4" x14ac:dyDescent="0.25">
      <c r="A25781" s="2">
        <v>540</v>
      </c>
      <c r="B25781">
        <v>29086</v>
      </c>
      <c r="C25781" s="3">
        <v>92443.240934999994</v>
      </c>
      <c r="D25781" s="2"/>
    </row>
    <row r="25782" spans="1:4" x14ac:dyDescent="0.25">
      <c r="A25782" s="2">
        <v>540</v>
      </c>
      <c r="B25782">
        <v>29087</v>
      </c>
      <c r="C25782" s="3">
        <v>7733.8719709999996</v>
      </c>
      <c r="D25782" s="2"/>
    </row>
    <row r="25783" spans="1:4" x14ac:dyDescent="0.25">
      <c r="A25783" s="2">
        <v>540</v>
      </c>
      <c r="B25783">
        <v>29088</v>
      </c>
      <c r="C25783" s="3">
        <v>96077.597397000005</v>
      </c>
      <c r="D25783" s="2"/>
    </row>
    <row r="25784" spans="1:4" x14ac:dyDescent="0.25">
      <c r="A25784" s="2">
        <v>540</v>
      </c>
      <c r="B25784">
        <v>29089</v>
      </c>
      <c r="C25784" s="3">
        <v>88343.725426000005</v>
      </c>
      <c r="D25784" s="2"/>
    </row>
    <row r="25785" spans="1:4" x14ac:dyDescent="0.25">
      <c r="A25785" s="2">
        <v>540</v>
      </c>
      <c r="B25785">
        <v>29090</v>
      </c>
      <c r="C25785" s="3">
        <v>98605.834728000002</v>
      </c>
      <c r="D25785" s="2"/>
    </row>
    <row r="25786" spans="1:4" x14ac:dyDescent="0.25">
      <c r="A25786" s="2">
        <v>540</v>
      </c>
      <c r="B25786">
        <v>29092</v>
      </c>
      <c r="C25786" s="3">
        <v>8043.1710320000002</v>
      </c>
      <c r="D25786" s="2"/>
    </row>
    <row r="25787" spans="1:4" x14ac:dyDescent="0.25">
      <c r="A25787" s="2">
        <v>540</v>
      </c>
      <c r="B25787">
        <v>29095</v>
      </c>
      <c r="C25787" s="3">
        <v>90562.663696000003</v>
      </c>
      <c r="D25787" s="2"/>
    </row>
    <row r="25788" spans="1:4" x14ac:dyDescent="0.25">
      <c r="A25788" s="2">
        <v>540</v>
      </c>
      <c r="B25788">
        <v>29096</v>
      </c>
      <c r="C25788" s="3">
        <v>3146.2268220000001</v>
      </c>
      <c r="D25788" s="2"/>
    </row>
    <row r="25789" spans="1:4" x14ac:dyDescent="0.25">
      <c r="A25789" s="2">
        <v>540</v>
      </c>
      <c r="B25789">
        <v>29097</v>
      </c>
      <c r="C25789" s="3">
        <v>53926.058250000002</v>
      </c>
      <c r="D25789" s="2"/>
    </row>
    <row r="25790" spans="1:4" x14ac:dyDescent="0.25">
      <c r="A25790" s="2">
        <v>540</v>
      </c>
      <c r="B25790">
        <v>29099</v>
      </c>
      <c r="C25790" s="3">
        <v>883.77560400000004</v>
      </c>
      <c r="D25790" s="2"/>
    </row>
    <row r="25791" spans="1:4" x14ac:dyDescent="0.25">
      <c r="A25791" s="2">
        <v>540</v>
      </c>
      <c r="B25791">
        <v>29100</v>
      </c>
      <c r="C25791" s="3">
        <v>4646.9191879999998</v>
      </c>
      <c r="D25791" s="2"/>
    </row>
    <row r="25792" spans="1:4" x14ac:dyDescent="0.25">
      <c r="A25792" s="2">
        <v>540</v>
      </c>
      <c r="B25792">
        <v>29101</v>
      </c>
      <c r="C25792" s="3">
        <v>17112.899514000001</v>
      </c>
      <c r="D25792" s="2"/>
    </row>
    <row r="25793" spans="1:4" x14ac:dyDescent="0.25">
      <c r="A25793" s="2">
        <v>540</v>
      </c>
      <c r="B25793">
        <v>29102</v>
      </c>
      <c r="C25793" s="3">
        <v>4754.7537279999997</v>
      </c>
      <c r="D25793" s="2"/>
    </row>
    <row r="25794" spans="1:4" x14ac:dyDescent="0.25">
      <c r="A25794" s="2">
        <v>540</v>
      </c>
      <c r="B25794">
        <v>29103</v>
      </c>
      <c r="C25794" s="3">
        <v>5670.369428</v>
      </c>
      <c r="D25794" s="2"/>
    </row>
    <row r="25795" spans="1:4" x14ac:dyDescent="0.25">
      <c r="A25795" s="2">
        <v>540</v>
      </c>
      <c r="B25795">
        <v>29104</v>
      </c>
      <c r="C25795" s="3">
        <v>10425.123156</v>
      </c>
      <c r="D25795" s="2"/>
    </row>
    <row r="25796" spans="1:4" x14ac:dyDescent="0.25">
      <c r="A25796" s="2">
        <v>540</v>
      </c>
      <c r="B25796">
        <v>29105</v>
      </c>
      <c r="C25796" s="3">
        <v>89882.105062000002</v>
      </c>
      <c r="D25796" s="2"/>
    </row>
    <row r="25797" spans="1:4" x14ac:dyDescent="0.25">
      <c r="A25797" s="2">
        <v>540</v>
      </c>
      <c r="B25797">
        <v>29106</v>
      </c>
      <c r="C25797" s="3">
        <v>8610.7082150000006</v>
      </c>
      <c r="D25797" s="2"/>
    </row>
    <row r="25798" spans="1:4" x14ac:dyDescent="0.25">
      <c r="A25798" s="2">
        <v>540</v>
      </c>
      <c r="B25798">
        <v>29108</v>
      </c>
      <c r="C25798" s="3">
        <v>98492.813276999994</v>
      </c>
      <c r="D25798" s="2"/>
    </row>
    <row r="25799" spans="1:4" x14ac:dyDescent="0.25">
      <c r="A25799" s="2">
        <v>540</v>
      </c>
      <c r="B25799">
        <v>29109</v>
      </c>
      <c r="C25799" s="3">
        <v>71332.248059999998</v>
      </c>
      <c r="D25799" s="2"/>
    </row>
    <row r="25800" spans="1:4" x14ac:dyDescent="0.25">
      <c r="A25800" s="2">
        <v>540</v>
      </c>
      <c r="B25800">
        <v>29111</v>
      </c>
      <c r="C25800" s="3">
        <v>72710.442756999997</v>
      </c>
      <c r="D25800" s="2"/>
    </row>
    <row r="25801" spans="1:4" x14ac:dyDescent="0.25">
      <c r="A25801" s="2">
        <v>540</v>
      </c>
      <c r="B25801">
        <v>29112</v>
      </c>
      <c r="C25801" s="3">
        <v>5470.9784970000001</v>
      </c>
      <c r="D25801" s="2"/>
    </row>
    <row r="25802" spans="1:4" x14ac:dyDescent="0.25">
      <c r="A25802" s="2">
        <v>540</v>
      </c>
      <c r="B25802">
        <v>29113</v>
      </c>
      <c r="C25802" s="3">
        <v>5470.9784970000001</v>
      </c>
      <c r="D25802" s="2"/>
    </row>
    <row r="25803" spans="1:4" x14ac:dyDescent="0.25">
      <c r="A25803" s="2">
        <v>540</v>
      </c>
      <c r="B25803">
        <v>29114</v>
      </c>
      <c r="C25803" s="3">
        <v>2440.3632720000001</v>
      </c>
      <c r="D25803" s="2"/>
    </row>
    <row r="25804" spans="1:4" x14ac:dyDescent="0.25">
      <c r="A25804" s="2">
        <v>540</v>
      </c>
      <c r="B25804">
        <v>29115</v>
      </c>
      <c r="C25804" s="3">
        <v>2738.3432389999998</v>
      </c>
      <c r="D25804" s="2"/>
    </row>
    <row r="25805" spans="1:4" x14ac:dyDescent="0.25">
      <c r="A25805" s="2">
        <v>540</v>
      </c>
      <c r="B25805">
        <v>29116</v>
      </c>
      <c r="C25805" s="3">
        <v>5916.736551</v>
      </c>
      <c r="D25805" s="2"/>
    </row>
    <row r="25806" spans="1:4" x14ac:dyDescent="0.25">
      <c r="A25806" s="2">
        <v>540</v>
      </c>
      <c r="B25806">
        <v>29117</v>
      </c>
      <c r="C25806" s="3">
        <v>5920.6908659999999</v>
      </c>
      <c r="D25806" s="2"/>
    </row>
    <row r="25807" spans="1:4" x14ac:dyDescent="0.25">
      <c r="A25807" s="2">
        <v>540</v>
      </c>
      <c r="B25807">
        <v>29119</v>
      </c>
      <c r="C25807" s="3">
        <v>17176.303103999999</v>
      </c>
      <c r="D25807" s="2"/>
    </row>
    <row r="25808" spans="1:4" x14ac:dyDescent="0.25">
      <c r="A25808" s="2">
        <v>540</v>
      </c>
      <c r="B25808">
        <v>29124</v>
      </c>
      <c r="C25808" s="3">
        <v>8027.8740930000004</v>
      </c>
      <c r="D25808" s="2"/>
    </row>
    <row r="25809" spans="1:4" x14ac:dyDescent="0.25">
      <c r="A25809" s="2">
        <v>540</v>
      </c>
      <c r="B25809">
        <v>29129</v>
      </c>
      <c r="C25809" s="3">
        <v>32556.963174</v>
      </c>
      <c r="D25809" s="2"/>
    </row>
    <row r="25810" spans="1:4" x14ac:dyDescent="0.25">
      <c r="A25810" s="2">
        <v>540</v>
      </c>
      <c r="B25810">
        <v>29130</v>
      </c>
      <c r="C25810" s="3">
        <v>27529.320163</v>
      </c>
      <c r="D25810" s="2"/>
    </row>
    <row r="25811" spans="1:4" x14ac:dyDescent="0.25">
      <c r="A25811" s="2">
        <v>540</v>
      </c>
      <c r="B25811">
        <v>29132</v>
      </c>
      <c r="C25811" s="3">
        <v>14353.503978999999</v>
      </c>
      <c r="D25811" s="2"/>
    </row>
    <row r="25812" spans="1:4" x14ac:dyDescent="0.25">
      <c r="A25812" s="2">
        <v>540</v>
      </c>
      <c r="B25812">
        <v>29133</v>
      </c>
      <c r="C25812" s="3">
        <v>16404.259164999999</v>
      </c>
      <c r="D25812" s="2"/>
    </row>
    <row r="25813" spans="1:4" x14ac:dyDescent="0.25">
      <c r="A25813" s="2">
        <v>540</v>
      </c>
      <c r="B25813">
        <v>29134</v>
      </c>
      <c r="C25813" s="3">
        <v>7123.9875229999998</v>
      </c>
      <c r="D25813" s="2"/>
    </row>
    <row r="25814" spans="1:4" x14ac:dyDescent="0.25">
      <c r="A25814" s="2">
        <v>540</v>
      </c>
      <c r="B25814">
        <v>29135</v>
      </c>
      <c r="C25814" s="3">
        <v>5236.110608</v>
      </c>
      <c r="D25814" s="2"/>
    </row>
    <row r="25815" spans="1:4" x14ac:dyDescent="0.25">
      <c r="A25815" s="2">
        <v>540</v>
      </c>
      <c r="B25815">
        <v>29136</v>
      </c>
      <c r="C25815" s="3">
        <v>8733.6828069999992</v>
      </c>
      <c r="D25815" s="2"/>
    </row>
    <row r="25816" spans="1:4" x14ac:dyDescent="0.25">
      <c r="A25816" s="2">
        <v>540</v>
      </c>
      <c r="B25816">
        <v>29137</v>
      </c>
      <c r="C25816" s="3">
        <v>14353.503978999999</v>
      </c>
      <c r="D25816" s="2"/>
    </row>
    <row r="25817" spans="1:4" x14ac:dyDescent="0.25">
      <c r="A25817" s="2">
        <v>540</v>
      </c>
      <c r="B25817">
        <v>29141</v>
      </c>
      <c r="C25817" s="3">
        <v>7706.4694149999996</v>
      </c>
      <c r="D25817" s="2"/>
    </row>
    <row r="25818" spans="1:4" x14ac:dyDescent="0.25">
      <c r="A25818" s="2">
        <v>540</v>
      </c>
      <c r="B25818">
        <v>29142</v>
      </c>
      <c r="C25818" s="3">
        <v>250.80005600000001</v>
      </c>
      <c r="D25818" s="2"/>
    </row>
    <row r="25819" spans="1:4" x14ac:dyDescent="0.25">
      <c r="A25819" s="2">
        <v>540</v>
      </c>
      <c r="B25819">
        <v>29144</v>
      </c>
      <c r="C25819" s="3">
        <v>250.80005600000001</v>
      </c>
      <c r="D25819" s="2"/>
    </row>
    <row r="25820" spans="1:4" x14ac:dyDescent="0.25">
      <c r="A25820" s="2">
        <v>540</v>
      </c>
      <c r="B25820">
        <v>29145</v>
      </c>
      <c r="C25820" s="3">
        <v>536.30536400000005</v>
      </c>
      <c r="D25820" s="2"/>
    </row>
    <row r="25821" spans="1:4" x14ac:dyDescent="0.25">
      <c r="A25821" s="2">
        <v>540</v>
      </c>
      <c r="B25821">
        <v>29147</v>
      </c>
      <c r="C25821" s="3">
        <v>1839.7742949999999</v>
      </c>
      <c r="D25821" s="2"/>
    </row>
    <row r="25822" spans="1:4" x14ac:dyDescent="0.25">
      <c r="A25822" s="2">
        <v>540</v>
      </c>
      <c r="B25822">
        <v>29149</v>
      </c>
      <c r="C25822" s="3">
        <v>1839.7742949999999</v>
      </c>
      <c r="D25822" s="2"/>
    </row>
    <row r="25823" spans="1:4" x14ac:dyDescent="0.25">
      <c r="A25823" s="2">
        <v>540</v>
      </c>
      <c r="B25823">
        <v>29151</v>
      </c>
      <c r="C25823" s="3">
        <v>536.30536400000005</v>
      </c>
      <c r="D25823" s="2"/>
    </row>
    <row r="25824" spans="1:4" x14ac:dyDescent="0.25">
      <c r="A25824" s="2">
        <v>540</v>
      </c>
      <c r="B25824">
        <v>29157</v>
      </c>
      <c r="C25824" s="3">
        <v>25012.24841</v>
      </c>
      <c r="D25824" s="2"/>
    </row>
    <row r="25825" spans="1:4" x14ac:dyDescent="0.25">
      <c r="A25825" s="2">
        <v>540</v>
      </c>
      <c r="B25825">
        <v>29158</v>
      </c>
      <c r="C25825" s="3">
        <v>24475.943046</v>
      </c>
      <c r="D25825" s="2"/>
    </row>
    <row r="25826" spans="1:4" x14ac:dyDescent="0.25">
      <c r="A25826" s="2">
        <v>540</v>
      </c>
      <c r="B25826">
        <v>29159</v>
      </c>
      <c r="C25826" s="3">
        <v>24475.943046</v>
      </c>
      <c r="D25826" s="2"/>
    </row>
    <row r="25827" spans="1:4" x14ac:dyDescent="0.25">
      <c r="A25827" s="2">
        <v>540</v>
      </c>
      <c r="B25827">
        <v>29160</v>
      </c>
      <c r="C25827" s="3">
        <v>27604.413552999999</v>
      </c>
      <c r="D25827" s="2"/>
    </row>
    <row r="25828" spans="1:4" x14ac:dyDescent="0.25">
      <c r="A25828" s="2">
        <v>540</v>
      </c>
      <c r="B25828">
        <v>29161</v>
      </c>
      <c r="C25828" s="3">
        <v>27604.413552999999</v>
      </c>
      <c r="D25828" s="2"/>
    </row>
    <row r="25829" spans="1:4" x14ac:dyDescent="0.25">
      <c r="A25829" s="2">
        <v>540</v>
      </c>
      <c r="B25829">
        <v>29162</v>
      </c>
      <c r="C25829" s="3">
        <v>917.025082</v>
      </c>
      <c r="D25829" s="2"/>
    </row>
    <row r="25830" spans="1:4" x14ac:dyDescent="0.25">
      <c r="A25830" s="2">
        <v>540</v>
      </c>
      <c r="B25830">
        <v>29163</v>
      </c>
      <c r="C25830" s="3">
        <v>12991.521191</v>
      </c>
      <c r="D25830" s="2"/>
    </row>
    <row r="25831" spans="1:4" x14ac:dyDescent="0.25">
      <c r="A25831" s="2">
        <v>540</v>
      </c>
      <c r="B25831">
        <v>29164</v>
      </c>
      <c r="C25831" s="3">
        <v>359.64054700000003</v>
      </c>
      <c r="D25831" s="2"/>
    </row>
    <row r="25832" spans="1:4" x14ac:dyDescent="0.25">
      <c r="A25832" s="2">
        <v>540</v>
      </c>
      <c r="B25832">
        <v>29165</v>
      </c>
      <c r="C25832" s="3">
        <v>4378.9941740000004</v>
      </c>
      <c r="D25832" s="2"/>
    </row>
    <row r="25833" spans="1:4" x14ac:dyDescent="0.25">
      <c r="A25833" s="2">
        <v>540</v>
      </c>
      <c r="B25833">
        <v>29166</v>
      </c>
      <c r="C25833" s="3">
        <v>4378.9941740000004</v>
      </c>
      <c r="D25833" s="2"/>
    </row>
    <row r="25834" spans="1:4" x14ac:dyDescent="0.25">
      <c r="A25834" s="2">
        <v>540</v>
      </c>
      <c r="B25834">
        <v>29167</v>
      </c>
      <c r="C25834" s="3">
        <v>38046.07346</v>
      </c>
      <c r="D25834" s="2"/>
    </row>
    <row r="25835" spans="1:4" x14ac:dyDescent="0.25">
      <c r="A25835" s="2">
        <v>540</v>
      </c>
      <c r="B25835">
        <v>29168</v>
      </c>
      <c r="C25835" s="3">
        <v>38808.818876999998</v>
      </c>
      <c r="D25835" s="2"/>
    </row>
    <row r="25836" spans="1:4" x14ac:dyDescent="0.25">
      <c r="A25836" s="2">
        <v>540</v>
      </c>
      <c r="B25836">
        <v>29169</v>
      </c>
      <c r="C25836" s="3">
        <v>38233.445138000003</v>
      </c>
      <c r="D25836" s="2"/>
    </row>
    <row r="25837" spans="1:4" x14ac:dyDescent="0.25">
      <c r="A25837" s="2">
        <v>540</v>
      </c>
      <c r="B25837">
        <v>29170</v>
      </c>
      <c r="C25837" s="3">
        <v>35938.075137</v>
      </c>
      <c r="D25837" s="2"/>
    </row>
    <row r="25838" spans="1:4" x14ac:dyDescent="0.25">
      <c r="A25838" s="2">
        <v>540</v>
      </c>
      <c r="B25838">
        <v>29171</v>
      </c>
      <c r="C25838" s="3">
        <v>33448.361130999998</v>
      </c>
      <c r="D25838" s="2"/>
    </row>
    <row r="25839" spans="1:4" x14ac:dyDescent="0.25">
      <c r="A25839" s="2">
        <v>540</v>
      </c>
      <c r="B25839">
        <v>29172</v>
      </c>
      <c r="C25839" s="3">
        <v>34178.268972999998</v>
      </c>
      <c r="D25839" s="2"/>
    </row>
    <row r="25840" spans="1:4" x14ac:dyDescent="0.25">
      <c r="A25840" s="2">
        <v>540</v>
      </c>
      <c r="B25840">
        <v>29173</v>
      </c>
      <c r="C25840" s="3">
        <v>33797.569371999998</v>
      </c>
      <c r="D25840" s="2"/>
    </row>
    <row r="25841" spans="1:4" x14ac:dyDescent="0.25">
      <c r="A25841" s="2">
        <v>540</v>
      </c>
      <c r="B25841">
        <v>29176</v>
      </c>
      <c r="C25841" s="3">
        <v>5858.3271139999997</v>
      </c>
      <c r="D25841" s="2"/>
    </row>
    <row r="25842" spans="1:4" x14ac:dyDescent="0.25">
      <c r="A25842" s="2">
        <v>540</v>
      </c>
      <c r="B25842">
        <v>29177</v>
      </c>
      <c r="C25842" s="3">
        <v>8756.9403540000003</v>
      </c>
      <c r="D25842" s="2"/>
    </row>
    <row r="25843" spans="1:4" x14ac:dyDescent="0.25">
      <c r="A25843" s="2">
        <v>540</v>
      </c>
      <c r="B25843">
        <v>29178</v>
      </c>
      <c r="C25843" s="3">
        <v>11416.430743999999</v>
      </c>
      <c r="D25843" s="2"/>
    </row>
    <row r="25844" spans="1:4" x14ac:dyDescent="0.25">
      <c r="A25844" s="2">
        <v>540</v>
      </c>
      <c r="B25844">
        <v>29179</v>
      </c>
      <c r="C25844" s="3">
        <v>113.054745</v>
      </c>
      <c r="D25844" s="2"/>
    </row>
    <row r="25845" spans="1:4" x14ac:dyDescent="0.25">
      <c r="A25845" s="2">
        <v>540</v>
      </c>
      <c r="B25845">
        <v>29180</v>
      </c>
      <c r="C25845" s="3">
        <v>251.209957</v>
      </c>
      <c r="D25845" s="2"/>
    </row>
    <row r="25846" spans="1:4" x14ac:dyDescent="0.25">
      <c r="A25846" s="2">
        <v>540</v>
      </c>
      <c r="B25846">
        <v>29181</v>
      </c>
      <c r="C25846" s="3">
        <v>9324.1767450000007</v>
      </c>
      <c r="D25846" s="2"/>
    </row>
    <row r="25847" spans="1:4" x14ac:dyDescent="0.25">
      <c r="A25847" s="2">
        <v>540</v>
      </c>
      <c r="B25847">
        <v>29182</v>
      </c>
      <c r="C25847" s="3">
        <v>61436.041831000002</v>
      </c>
      <c r="D25847" s="2"/>
    </row>
    <row r="25848" spans="1:4" x14ac:dyDescent="0.25">
      <c r="A25848" s="2">
        <v>540</v>
      </c>
      <c r="B25848">
        <v>29183</v>
      </c>
      <c r="C25848" s="3">
        <v>63684.565828999999</v>
      </c>
      <c r="D25848" s="2"/>
    </row>
    <row r="25849" spans="1:4" x14ac:dyDescent="0.25">
      <c r="A25849" s="2">
        <v>540</v>
      </c>
      <c r="B25849">
        <v>29184</v>
      </c>
      <c r="C25849" s="3">
        <v>8560.1955849999995</v>
      </c>
      <c r="D25849" s="2"/>
    </row>
    <row r="25850" spans="1:4" x14ac:dyDescent="0.25">
      <c r="A25850" s="2">
        <v>540</v>
      </c>
      <c r="B25850">
        <v>29186</v>
      </c>
      <c r="C25850" s="3">
        <v>1288.4410760000001</v>
      </c>
      <c r="D25850" s="2"/>
    </row>
    <row r="25851" spans="1:4" x14ac:dyDescent="0.25">
      <c r="A25851" s="2">
        <v>540</v>
      </c>
      <c r="B25851">
        <v>29188</v>
      </c>
      <c r="C25851" s="3">
        <v>8194.9463360000009</v>
      </c>
      <c r="D25851" s="2"/>
    </row>
    <row r="25852" spans="1:4" x14ac:dyDescent="0.25">
      <c r="A25852" s="2">
        <v>540</v>
      </c>
      <c r="B25852">
        <v>29189</v>
      </c>
      <c r="C25852" s="3">
        <v>11095.573451</v>
      </c>
      <c r="D25852" s="2"/>
    </row>
    <row r="25853" spans="1:4" x14ac:dyDescent="0.25">
      <c r="A25853" s="2">
        <v>540</v>
      </c>
      <c r="B25853">
        <v>29190</v>
      </c>
      <c r="C25853" s="3">
        <v>11095.573451</v>
      </c>
      <c r="D25853" s="2"/>
    </row>
    <row r="25854" spans="1:4" x14ac:dyDescent="0.25">
      <c r="A25854" s="2">
        <v>540</v>
      </c>
      <c r="B25854">
        <v>29192</v>
      </c>
      <c r="C25854" s="3">
        <v>13320.515976000001</v>
      </c>
      <c r="D25854" s="2"/>
    </row>
    <row r="25855" spans="1:4" x14ac:dyDescent="0.25">
      <c r="A25855" s="2">
        <v>540</v>
      </c>
      <c r="B25855">
        <v>29193</v>
      </c>
      <c r="C25855" s="3">
        <v>223.461005</v>
      </c>
      <c r="D25855" s="2"/>
    </row>
    <row r="25856" spans="1:4" x14ac:dyDescent="0.25">
      <c r="A25856" s="2">
        <v>540</v>
      </c>
      <c r="B25856">
        <v>29200</v>
      </c>
      <c r="C25856" s="3">
        <v>9619.2719529999995</v>
      </c>
      <c r="D25856" s="2"/>
    </row>
    <row r="25857" spans="1:4" x14ac:dyDescent="0.25">
      <c r="A25857" s="2">
        <v>540</v>
      </c>
      <c r="B25857">
        <v>29201</v>
      </c>
      <c r="C25857" s="3">
        <v>10194.716379</v>
      </c>
      <c r="D25857" s="2"/>
    </row>
    <row r="25858" spans="1:4" x14ac:dyDescent="0.25">
      <c r="A25858" s="2">
        <v>540</v>
      </c>
      <c r="B25858">
        <v>29208</v>
      </c>
      <c r="C25858" s="3">
        <v>22940.92252</v>
      </c>
      <c r="D25858" s="2"/>
    </row>
    <row r="25859" spans="1:4" x14ac:dyDescent="0.25">
      <c r="A25859" s="2">
        <v>540</v>
      </c>
      <c r="B25859">
        <v>29209</v>
      </c>
      <c r="C25859" s="3">
        <v>16538.607777000001</v>
      </c>
      <c r="D25859" s="2"/>
    </row>
    <row r="25860" spans="1:4" x14ac:dyDescent="0.25">
      <c r="A25860" s="2">
        <v>540</v>
      </c>
      <c r="B25860">
        <v>29215</v>
      </c>
      <c r="C25860" s="3">
        <v>10344.761596</v>
      </c>
      <c r="D25860" s="2"/>
    </row>
    <row r="25861" spans="1:4" x14ac:dyDescent="0.25">
      <c r="A25861" s="2">
        <v>540</v>
      </c>
      <c r="B25861">
        <v>29216</v>
      </c>
      <c r="C25861" s="3">
        <v>4738.5089269999999</v>
      </c>
      <c r="D25861" s="2"/>
    </row>
    <row r="25862" spans="1:4" x14ac:dyDescent="0.25">
      <c r="A25862" s="2">
        <v>540</v>
      </c>
      <c r="B25862">
        <v>29217</v>
      </c>
      <c r="C25862" s="3">
        <v>2605.1685699999998</v>
      </c>
      <c r="D25862" s="2"/>
    </row>
    <row r="25863" spans="1:4" x14ac:dyDescent="0.25">
      <c r="A25863" s="2">
        <v>540</v>
      </c>
      <c r="B25863">
        <v>29218</v>
      </c>
      <c r="C25863" s="3">
        <v>2930.0279919999998</v>
      </c>
      <c r="D25863" s="2"/>
    </row>
    <row r="25864" spans="1:4" x14ac:dyDescent="0.25">
      <c r="A25864" s="2">
        <v>540</v>
      </c>
      <c r="B25864">
        <v>29219</v>
      </c>
      <c r="C25864" s="3">
        <v>22123.742757</v>
      </c>
      <c r="D25864" s="2"/>
    </row>
    <row r="25865" spans="1:4" x14ac:dyDescent="0.25">
      <c r="A25865" s="2">
        <v>540</v>
      </c>
      <c r="B25865">
        <v>29220</v>
      </c>
      <c r="C25865" s="3">
        <v>20369.710878000002</v>
      </c>
      <c r="D25865" s="2"/>
    </row>
    <row r="25866" spans="1:4" x14ac:dyDescent="0.25">
      <c r="A25866" s="2">
        <v>540</v>
      </c>
      <c r="B25866">
        <v>29221</v>
      </c>
      <c r="C25866" s="3">
        <v>8398.467052</v>
      </c>
      <c r="D25866" s="2"/>
    </row>
    <row r="25867" spans="1:4" x14ac:dyDescent="0.25">
      <c r="A25867" s="2">
        <v>540</v>
      </c>
      <c r="B25867">
        <v>29222</v>
      </c>
      <c r="C25867" s="3">
        <v>1278.901222</v>
      </c>
      <c r="D25867" s="2"/>
    </row>
    <row r="25868" spans="1:4" x14ac:dyDescent="0.25">
      <c r="A25868" s="2">
        <v>540</v>
      </c>
      <c r="B25868">
        <v>29223</v>
      </c>
      <c r="C25868" s="3">
        <v>5229.1083129999997</v>
      </c>
      <c r="D25868" s="2"/>
    </row>
    <row r="25869" spans="1:4" x14ac:dyDescent="0.25">
      <c r="A25869" s="2">
        <v>540</v>
      </c>
      <c r="B25869">
        <v>29224</v>
      </c>
      <c r="C25869" s="3">
        <v>82036.942322999996</v>
      </c>
      <c r="D25869" s="2"/>
    </row>
    <row r="25870" spans="1:4" x14ac:dyDescent="0.25">
      <c r="A25870" s="2">
        <v>540</v>
      </c>
      <c r="B25870">
        <v>29225</v>
      </c>
      <c r="C25870" s="3">
        <v>28998.75678</v>
      </c>
      <c r="D25870" s="2"/>
    </row>
    <row r="25871" spans="1:4" x14ac:dyDescent="0.25">
      <c r="A25871" s="2">
        <v>540</v>
      </c>
      <c r="B25871">
        <v>29226</v>
      </c>
      <c r="C25871" s="3">
        <v>1278.901222</v>
      </c>
      <c r="D25871" s="2"/>
    </row>
    <row r="25872" spans="1:4" x14ac:dyDescent="0.25">
      <c r="A25872" s="2">
        <v>540</v>
      </c>
      <c r="B25872">
        <v>29227</v>
      </c>
      <c r="C25872" s="3">
        <v>17984.231862000001</v>
      </c>
      <c r="D25872" s="2"/>
    </row>
    <row r="25873" spans="1:4" x14ac:dyDescent="0.25">
      <c r="A25873" s="2">
        <v>540</v>
      </c>
      <c r="B25873">
        <v>29228</v>
      </c>
      <c r="C25873" s="3">
        <v>6895.2712819999997</v>
      </c>
      <c r="D25873" s="2"/>
    </row>
    <row r="25874" spans="1:4" x14ac:dyDescent="0.25">
      <c r="A25874" s="2">
        <v>540</v>
      </c>
      <c r="B25874">
        <v>29229</v>
      </c>
      <c r="C25874" s="3">
        <v>533.45555999999999</v>
      </c>
      <c r="D25874" s="2"/>
    </row>
    <row r="25875" spans="1:4" x14ac:dyDescent="0.25">
      <c r="A25875" s="2">
        <v>540</v>
      </c>
      <c r="B25875">
        <v>29230</v>
      </c>
      <c r="C25875" s="3">
        <v>3508.3920229999999</v>
      </c>
      <c r="D25875" s="2"/>
    </row>
    <row r="25876" spans="1:4" x14ac:dyDescent="0.25">
      <c r="A25876" s="2">
        <v>540</v>
      </c>
      <c r="B25876">
        <v>29231</v>
      </c>
      <c r="C25876" s="3">
        <v>22605.806212</v>
      </c>
      <c r="D25876" s="2"/>
    </row>
    <row r="25877" spans="1:4" x14ac:dyDescent="0.25">
      <c r="A25877" s="2">
        <v>540</v>
      </c>
      <c r="B25877">
        <v>29232</v>
      </c>
      <c r="C25877" s="3">
        <v>94239.615523</v>
      </c>
      <c r="D25877" s="2"/>
    </row>
    <row r="25878" spans="1:4" x14ac:dyDescent="0.25">
      <c r="A25878" s="2">
        <v>540</v>
      </c>
      <c r="B25878">
        <v>29235</v>
      </c>
      <c r="C25878" s="3">
        <v>2720.3153539999998</v>
      </c>
      <c r="D25878" s="2"/>
    </row>
    <row r="25879" spans="1:4" x14ac:dyDescent="0.25">
      <c r="A25879" s="2">
        <v>540</v>
      </c>
      <c r="B25879">
        <v>29237</v>
      </c>
      <c r="C25879" s="3">
        <v>6894.9088170000005</v>
      </c>
      <c r="D25879" s="2"/>
    </row>
    <row r="25880" spans="1:4" x14ac:dyDescent="0.25">
      <c r="A25880" s="2">
        <v>540</v>
      </c>
      <c r="B25880">
        <v>29241</v>
      </c>
      <c r="C25880" s="3">
        <v>31435.573242999999</v>
      </c>
      <c r="D25880" s="2"/>
    </row>
    <row r="25881" spans="1:4" x14ac:dyDescent="0.25">
      <c r="A25881" s="2">
        <v>540</v>
      </c>
      <c r="B25881">
        <v>29244</v>
      </c>
      <c r="C25881" s="3">
        <v>4920.1749330000002</v>
      </c>
      <c r="D25881" s="2"/>
    </row>
    <row r="25882" spans="1:4" x14ac:dyDescent="0.25">
      <c r="A25882" s="2">
        <v>540</v>
      </c>
      <c r="B25882">
        <v>29245</v>
      </c>
      <c r="C25882" s="3">
        <v>3491.8905249999998</v>
      </c>
      <c r="D25882" s="2"/>
    </row>
    <row r="25883" spans="1:4" x14ac:dyDescent="0.25">
      <c r="A25883" s="2">
        <v>540</v>
      </c>
      <c r="B25883">
        <v>29246</v>
      </c>
      <c r="C25883" s="3">
        <v>4168.4623469999997</v>
      </c>
      <c r="D25883" s="2"/>
    </row>
    <row r="25884" spans="1:4" x14ac:dyDescent="0.25">
      <c r="A25884" s="2">
        <v>540</v>
      </c>
      <c r="B25884">
        <v>29247</v>
      </c>
      <c r="C25884" s="3">
        <v>676.571822</v>
      </c>
      <c r="D25884" s="2"/>
    </row>
    <row r="25885" spans="1:4" x14ac:dyDescent="0.25">
      <c r="A25885" s="2">
        <v>540</v>
      </c>
      <c r="B25885">
        <v>29249</v>
      </c>
      <c r="C25885" s="3">
        <v>3593.755177</v>
      </c>
      <c r="D25885" s="2"/>
    </row>
    <row r="25886" spans="1:4" x14ac:dyDescent="0.25">
      <c r="A25886" s="2">
        <v>540</v>
      </c>
      <c r="B25886">
        <v>29252</v>
      </c>
      <c r="C25886" s="3">
        <v>2958.6609079999998</v>
      </c>
      <c r="D25886" s="2"/>
    </row>
    <row r="25887" spans="1:4" x14ac:dyDescent="0.25">
      <c r="A25887" s="2">
        <v>540</v>
      </c>
      <c r="B25887">
        <v>29253</v>
      </c>
      <c r="C25887" s="3">
        <v>2631.3792239999998</v>
      </c>
      <c r="D25887" s="2"/>
    </row>
    <row r="25888" spans="1:4" x14ac:dyDescent="0.25">
      <c r="A25888" s="2">
        <v>540</v>
      </c>
      <c r="B25888">
        <v>29256</v>
      </c>
      <c r="C25888" s="3">
        <v>4606.7513289999997</v>
      </c>
      <c r="D25888" s="2"/>
    </row>
    <row r="25889" spans="1:4" x14ac:dyDescent="0.25">
      <c r="A25889" s="2">
        <v>540</v>
      </c>
      <c r="B25889">
        <v>29257</v>
      </c>
      <c r="C25889" s="3">
        <v>5283.8530149999997</v>
      </c>
      <c r="D25889" s="2"/>
    </row>
    <row r="25890" spans="1:4" x14ac:dyDescent="0.25">
      <c r="A25890" s="2">
        <v>540</v>
      </c>
      <c r="B25890">
        <v>29259</v>
      </c>
      <c r="C25890" s="3">
        <v>12048.557214</v>
      </c>
      <c r="D25890" s="2"/>
    </row>
    <row r="25891" spans="1:4" x14ac:dyDescent="0.25">
      <c r="A25891" s="2">
        <v>540</v>
      </c>
      <c r="B25891">
        <v>29260</v>
      </c>
      <c r="C25891" s="3">
        <v>13324.503563</v>
      </c>
      <c r="D25891" s="2"/>
    </row>
    <row r="25892" spans="1:4" x14ac:dyDescent="0.25">
      <c r="A25892" s="2">
        <v>540</v>
      </c>
      <c r="B25892">
        <v>29289</v>
      </c>
      <c r="C25892" s="3">
        <v>1256.6956700000001</v>
      </c>
      <c r="D25892" s="2"/>
    </row>
    <row r="25893" spans="1:4" x14ac:dyDescent="0.25">
      <c r="A25893" s="2">
        <v>540</v>
      </c>
      <c r="B25893">
        <v>29300</v>
      </c>
      <c r="C25893" s="3">
        <v>298.24151899999998</v>
      </c>
      <c r="D25893" s="2"/>
    </row>
    <row r="25894" spans="1:4" x14ac:dyDescent="0.25">
      <c r="A25894" s="2">
        <v>540</v>
      </c>
      <c r="B25894">
        <v>29305</v>
      </c>
      <c r="C25894" s="3">
        <v>1656.9441440000001</v>
      </c>
      <c r="D25894" s="2"/>
    </row>
    <row r="25895" spans="1:4" x14ac:dyDescent="0.25">
      <c r="A25895" s="2">
        <v>540</v>
      </c>
      <c r="B25895">
        <v>29306</v>
      </c>
      <c r="C25895" s="3">
        <v>3435.0748549999998</v>
      </c>
      <c r="D25895" s="2"/>
    </row>
    <row r="25896" spans="1:4" x14ac:dyDescent="0.25">
      <c r="A25896" s="2">
        <v>540</v>
      </c>
      <c r="B25896">
        <v>29307</v>
      </c>
      <c r="C25896" s="3">
        <v>2169.1428620000002</v>
      </c>
      <c r="D25896" s="2"/>
    </row>
    <row r="25897" spans="1:4" x14ac:dyDescent="0.25">
      <c r="A25897" s="2">
        <v>540</v>
      </c>
      <c r="B25897">
        <v>29308</v>
      </c>
      <c r="C25897" s="3">
        <v>11717.615511</v>
      </c>
      <c r="D25897" s="2"/>
    </row>
    <row r="25898" spans="1:4" x14ac:dyDescent="0.25">
      <c r="A25898" s="2">
        <v>540</v>
      </c>
      <c r="B25898">
        <v>29309</v>
      </c>
      <c r="C25898" s="3">
        <v>114.08417799999999</v>
      </c>
      <c r="D25898" s="2"/>
    </row>
    <row r="25899" spans="1:4" x14ac:dyDescent="0.25">
      <c r="A25899" s="2">
        <v>540</v>
      </c>
      <c r="B25899">
        <v>29310</v>
      </c>
      <c r="C25899" s="3">
        <v>5381.441777</v>
      </c>
      <c r="D25899" s="2"/>
    </row>
    <row r="25900" spans="1:4" x14ac:dyDescent="0.25">
      <c r="A25900" s="2">
        <v>540</v>
      </c>
      <c r="B25900">
        <v>29311</v>
      </c>
      <c r="C25900" s="3">
        <v>135.73453599999999</v>
      </c>
      <c r="D25900" s="2"/>
    </row>
    <row r="25901" spans="1:4" x14ac:dyDescent="0.25">
      <c r="A25901" s="2">
        <v>540</v>
      </c>
      <c r="B25901">
        <v>29312</v>
      </c>
      <c r="C25901" s="3">
        <v>3497.256277</v>
      </c>
      <c r="D25901" s="2"/>
    </row>
    <row r="25902" spans="1:4" x14ac:dyDescent="0.25">
      <c r="A25902" s="2">
        <v>540</v>
      </c>
      <c r="B25902">
        <v>29313</v>
      </c>
      <c r="C25902" s="3">
        <v>1622.5422189999999</v>
      </c>
      <c r="D25902" s="2"/>
    </row>
    <row r="25903" spans="1:4" x14ac:dyDescent="0.25">
      <c r="A25903" s="2">
        <v>540</v>
      </c>
      <c r="B25903">
        <v>29314</v>
      </c>
      <c r="C25903" s="3">
        <v>2179.8648870000002</v>
      </c>
      <c r="D25903" s="2"/>
    </row>
    <row r="25904" spans="1:4" x14ac:dyDescent="0.25">
      <c r="A25904" s="2">
        <v>540</v>
      </c>
      <c r="B25904">
        <v>29315</v>
      </c>
      <c r="C25904" s="3">
        <v>1473.8514090000001</v>
      </c>
      <c r="D25904" s="2"/>
    </row>
    <row r="25905" spans="1:4" x14ac:dyDescent="0.25">
      <c r="A25905" s="2">
        <v>540</v>
      </c>
      <c r="B25905">
        <v>29316</v>
      </c>
      <c r="C25905" s="3">
        <v>30.888964999999999</v>
      </c>
      <c r="D25905" s="2"/>
    </row>
    <row r="25906" spans="1:4" x14ac:dyDescent="0.25">
      <c r="A25906" s="2">
        <v>540</v>
      </c>
      <c r="B25906">
        <v>29318</v>
      </c>
      <c r="C25906" s="3">
        <v>493.65027500000002</v>
      </c>
      <c r="D25906" s="2"/>
    </row>
    <row r="25907" spans="1:4" x14ac:dyDescent="0.25">
      <c r="A25907" s="2">
        <v>540</v>
      </c>
      <c r="B25907">
        <v>29319</v>
      </c>
      <c r="C25907" s="3">
        <v>439.80140499999999</v>
      </c>
      <c r="D25907" s="2"/>
    </row>
    <row r="25908" spans="1:4" x14ac:dyDescent="0.25">
      <c r="A25908" s="2">
        <v>540</v>
      </c>
      <c r="B25908">
        <v>29320</v>
      </c>
      <c r="C25908" s="3">
        <v>485.440988</v>
      </c>
      <c r="D25908" s="2"/>
    </row>
    <row r="25909" spans="1:4" x14ac:dyDescent="0.25">
      <c r="A25909" s="2">
        <v>540</v>
      </c>
      <c r="B25909">
        <v>29321</v>
      </c>
      <c r="C25909" s="3">
        <v>3096.449251</v>
      </c>
      <c r="D25909" s="2"/>
    </row>
    <row r="25910" spans="1:4" x14ac:dyDescent="0.25">
      <c r="A25910" s="2">
        <v>540</v>
      </c>
      <c r="B25910">
        <v>29322</v>
      </c>
      <c r="C25910" s="3">
        <v>1810.4841349999999</v>
      </c>
      <c r="D25910" s="2"/>
    </row>
    <row r="25911" spans="1:4" x14ac:dyDescent="0.25">
      <c r="A25911" s="2">
        <v>540</v>
      </c>
      <c r="B25911">
        <v>29323</v>
      </c>
      <c r="C25911" s="3">
        <v>312.05275</v>
      </c>
      <c r="D25911" s="2"/>
    </row>
    <row r="25912" spans="1:4" x14ac:dyDescent="0.25">
      <c r="A25912" s="2">
        <v>540</v>
      </c>
      <c r="B25912">
        <v>29324</v>
      </c>
      <c r="C25912" s="3">
        <v>1461.6209759999999</v>
      </c>
      <c r="D25912" s="2"/>
    </row>
    <row r="25913" spans="1:4" x14ac:dyDescent="0.25">
      <c r="A25913" s="2">
        <v>540</v>
      </c>
      <c r="B25913">
        <v>29327</v>
      </c>
      <c r="C25913" s="3">
        <v>1130.7403119999999</v>
      </c>
      <c r="D25913" s="2"/>
    </row>
    <row r="25914" spans="1:4" x14ac:dyDescent="0.25">
      <c r="A25914" s="2">
        <v>540</v>
      </c>
      <c r="B25914">
        <v>29328</v>
      </c>
      <c r="C25914" s="3">
        <v>1285.2905189999999</v>
      </c>
      <c r="D25914" s="2"/>
    </row>
    <row r="25915" spans="1:4" x14ac:dyDescent="0.25">
      <c r="A25915" s="2">
        <v>540</v>
      </c>
      <c r="B25915">
        <v>29334</v>
      </c>
      <c r="C25915" s="3">
        <v>6327.1462250000004</v>
      </c>
      <c r="D25915" s="2"/>
    </row>
    <row r="25916" spans="1:4" x14ac:dyDescent="0.25">
      <c r="A25916" s="2">
        <v>540</v>
      </c>
      <c r="B25916">
        <v>29336</v>
      </c>
      <c r="C25916" s="3">
        <v>3335.3726139999999</v>
      </c>
      <c r="D25916" s="2"/>
    </row>
    <row r="25917" spans="1:4" x14ac:dyDescent="0.25">
      <c r="A25917" s="2">
        <v>540</v>
      </c>
      <c r="B25917">
        <v>29338</v>
      </c>
      <c r="C25917" s="3">
        <v>1190.3257819999999</v>
      </c>
      <c r="D25917" s="2"/>
    </row>
    <row r="25918" spans="1:4" x14ac:dyDescent="0.25">
      <c r="A25918" s="2">
        <v>540</v>
      </c>
      <c r="B25918">
        <v>29340</v>
      </c>
      <c r="C25918" s="3">
        <v>1952.5434330000001</v>
      </c>
      <c r="D25918" s="2"/>
    </row>
    <row r="25919" spans="1:4" x14ac:dyDescent="0.25">
      <c r="A25919" s="2">
        <v>540</v>
      </c>
      <c r="B25919">
        <v>29341</v>
      </c>
      <c r="C25919" s="3">
        <v>3131.142879</v>
      </c>
      <c r="D25919" s="2"/>
    </row>
    <row r="25920" spans="1:4" x14ac:dyDescent="0.25">
      <c r="A25920" s="2">
        <v>540</v>
      </c>
      <c r="B25920">
        <v>29352</v>
      </c>
      <c r="C25920" s="3">
        <v>16252.960519</v>
      </c>
      <c r="D25920" s="2"/>
    </row>
    <row r="25921" spans="1:4" x14ac:dyDescent="0.25">
      <c r="A25921" s="2">
        <v>540</v>
      </c>
      <c r="B25921">
        <v>29355</v>
      </c>
      <c r="C25921" s="3">
        <v>5275.4107919999997</v>
      </c>
      <c r="D25921" s="2"/>
    </row>
    <row r="25922" spans="1:4" x14ac:dyDescent="0.25">
      <c r="A25922" s="2">
        <v>540</v>
      </c>
      <c r="B25922">
        <v>29357</v>
      </c>
      <c r="C25922" s="3">
        <v>3894.3372020000002</v>
      </c>
      <c r="D25922" s="2"/>
    </row>
    <row r="25923" spans="1:4" x14ac:dyDescent="0.25">
      <c r="A25923" s="2">
        <v>540</v>
      </c>
      <c r="B25923">
        <v>29358</v>
      </c>
      <c r="C25923" s="3">
        <v>16375.984927</v>
      </c>
      <c r="D25923" s="2"/>
    </row>
    <row r="25924" spans="1:4" x14ac:dyDescent="0.25">
      <c r="A25924" s="2">
        <v>540</v>
      </c>
      <c r="B25924">
        <v>29360</v>
      </c>
      <c r="C25924" s="3">
        <v>1499.644417</v>
      </c>
      <c r="D25924" s="2"/>
    </row>
    <row r="25925" spans="1:4" x14ac:dyDescent="0.25">
      <c r="A25925" s="2">
        <v>540</v>
      </c>
      <c r="B25925">
        <v>29363</v>
      </c>
      <c r="C25925" s="3">
        <v>2738.2024040000001</v>
      </c>
      <c r="D25925" s="2"/>
    </row>
    <row r="25926" spans="1:4" x14ac:dyDescent="0.25">
      <c r="A25926" s="2">
        <v>540</v>
      </c>
      <c r="B25926">
        <v>29367</v>
      </c>
      <c r="C25926" s="3">
        <v>1356.588389</v>
      </c>
      <c r="D25926" s="2"/>
    </row>
    <row r="25927" spans="1:4" x14ac:dyDescent="0.25">
      <c r="A25927" s="2">
        <v>540</v>
      </c>
      <c r="B25927">
        <v>29368</v>
      </c>
      <c r="C25927" s="3">
        <v>14898.819324</v>
      </c>
      <c r="D25927" s="2"/>
    </row>
    <row r="25928" spans="1:4" x14ac:dyDescent="0.25">
      <c r="A25928" s="2">
        <v>540</v>
      </c>
      <c r="B25928">
        <v>29373</v>
      </c>
      <c r="C25928" s="3">
        <v>1847.673632</v>
      </c>
      <c r="D25928" s="2"/>
    </row>
    <row r="25929" spans="1:4" x14ac:dyDescent="0.25">
      <c r="A25929" s="2">
        <v>540</v>
      </c>
      <c r="B25929">
        <v>29374</v>
      </c>
      <c r="C25929" s="3">
        <v>581.94095400000003</v>
      </c>
      <c r="D25929" s="2"/>
    </row>
    <row r="25930" spans="1:4" x14ac:dyDescent="0.25">
      <c r="A25930" s="2">
        <v>540</v>
      </c>
      <c r="B25930">
        <v>29375</v>
      </c>
      <c r="C25930" s="3">
        <v>1474.411188</v>
      </c>
      <c r="D25930" s="2"/>
    </row>
    <row r="25931" spans="1:4" x14ac:dyDescent="0.25">
      <c r="A25931" s="2">
        <v>540</v>
      </c>
      <c r="B25931">
        <v>29376</v>
      </c>
      <c r="C25931" s="3">
        <v>477.36286699999999</v>
      </c>
      <c r="D25931" s="2"/>
    </row>
    <row r="25932" spans="1:4" x14ac:dyDescent="0.25">
      <c r="A25932" s="2">
        <v>540</v>
      </c>
      <c r="B25932">
        <v>29377</v>
      </c>
      <c r="C25932" s="3">
        <v>1489.974708</v>
      </c>
      <c r="D25932" s="2"/>
    </row>
    <row r="25933" spans="1:4" x14ac:dyDescent="0.25">
      <c r="A25933" s="2">
        <v>540</v>
      </c>
      <c r="B25933">
        <v>29380</v>
      </c>
      <c r="C25933" s="3">
        <v>4087.4852740000001</v>
      </c>
      <c r="D25933" s="2"/>
    </row>
    <row r="25934" spans="1:4" x14ac:dyDescent="0.25">
      <c r="A25934" s="2">
        <v>540</v>
      </c>
      <c r="B25934">
        <v>29382</v>
      </c>
      <c r="C25934" s="3">
        <v>1259.9022010000001</v>
      </c>
      <c r="D25934" s="2"/>
    </row>
    <row r="25935" spans="1:4" x14ac:dyDescent="0.25">
      <c r="A25935" s="2">
        <v>540</v>
      </c>
      <c r="B25935">
        <v>29383</v>
      </c>
      <c r="C25935" s="3">
        <v>12331.842978000001</v>
      </c>
      <c r="D25935" s="2"/>
    </row>
    <row r="25936" spans="1:4" x14ac:dyDescent="0.25">
      <c r="A25936" s="2">
        <v>540</v>
      </c>
      <c r="B25936">
        <v>29386</v>
      </c>
      <c r="C25936" s="3">
        <v>901.753288</v>
      </c>
      <c r="D25936" s="2"/>
    </row>
    <row r="25937" spans="1:4" x14ac:dyDescent="0.25">
      <c r="A25937" s="2">
        <v>540</v>
      </c>
      <c r="B25937">
        <v>29388</v>
      </c>
      <c r="C25937" s="3">
        <v>1906.433904</v>
      </c>
      <c r="D25937" s="2"/>
    </row>
    <row r="25938" spans="1:4" x14ac:dyDescent="0.25">
      <c r="A25938" s="2">
        <v>540</v>
      </c>
      <c r="B25938">
        <v>29389</v>
      </c>
      <c r="C25938" s="3">
        <v>2153.9402730000002</v>
      </c>
      <c r="D25938" s="2"/>
    </row>
    <row r="25939" spans="1:4" x14ac:dyDescent="0.25">
      <c r="A25939" s="2">
        <v>540</v>
      </c>
      <c r="B25939">
        <v>29390</v>
      </c>
      <c r="C25939" s="3">
        <v>4337.0484299999998</v>
      </c>
      <c r="D25939" s="2"/>
    </row>
    <row r="25940" spans="1:4" x14ac:dyDescent="0.25">
      <c r="A25940" s="2">
        <v>540</v>
      </c>
      <c r="B25940">
        <v>29395</v>
      </c>
      <c r="C25940" s="3">
        <v>2809.8396039999998</v>
      </c>
      <c r="D25940" s="2"/>
    </row>
    <row r="25941" spans="1:4" x14ac:dyDescent="0.25">
      <c r="A25941" s="2">
        <v>540</v>
      </c>
      <c r="B25941">
        <v>29397</v>
      </c>
      <c r="C25941" s="3">
        <v>1302.383141</v>
      </c>
      <c r="D25941" s="2"/>
    </row>
    <row r="25942" spans="1:4" x14ac:dyDescent="0.25">
      <c r="A25942" s="2">
        <v>540</v>
      </c>
      <c r="B25942">
        <v>29400</v>
      </c>
      <c r="C25942" s="3">
        <v>5321.2803869999998</v>
      </c>
      <c r="D25942" s="2"/>
    </row>
    <row r="25943" spans="1:4" x14ac:dyDescent="0.25">
      <c r="A25943" s="2">
        <v>540</v>
      </c>
      <c r="B25943">
        <v>29404</v>
      </c>
      <c r="C25943" s="3">
        <v>0</v>
      </c>
      <c r="D25943" s="2"/>
    </row>
    <row r="25944" spans="1:4" x14ac:dyDescent="0.25">
      <c r="A25944" s="2">
        <v>540</v>
      </c>
      <c r="B25944">
        <v>29406</v>
      </c>
      <c r="C25944" s="3">
        <v>445.44200499999999</v>
      </c>
      <c r="D25944" s="2"/>
    </row>
    <row r="25945" spans="1:4" x14ac:dyDescent="0.25">
      <c r="A25945" s="2">
        <v>540</v>
      </c>
      <c r="B25945">
        <v>29407</v>
      </c>
      <c r="C25945" s="3">
        <v>9386.3242030000001</v>
      </c>
      <c r="D25945" s="2"/>
    </row>
    <row r="25946" spans="1:4" x14ac:dyDescent="0.25">
      <c r="A25946" s="2">
        <v>540</v>
      </c>
      <c r="B25946">
        <v>29408</v>
      </c>
      <c r="C25946" s="3">
        <v>4174.9939780000004</v>
      </c>
      <c r="D25946" s="2"/>
    </row>
    <row r="25947" spans="1:4" x14ac:dyDescent="0.25">
      <c r="A25947" s="2">
        <v>540</v>
      </c>
      <c r="B25947">
        <v>29409</v>
      </c>
      <c r="C25947" s="3">
        <v>19523.731264999999</v>
      </c>
      <c r="D25947" s="2"/>
    </row>
    <row r="25948" spans="1:4" x14ac:dyDescent="0.25">
      <c r="A25948" s="2">
        <v>540</v>
      </c>
      <c r="B25948">
        <v>29410</v>
      </c>
      <c r="C25948" s="3">
        <v>17742.838275665999</v>
      </c>
      <c r="D25948" s="2"/>
    </row>
    <row r="25949" spans="1:4" x14ac:dyDescent="0.25">
      <c r="A25949" s="2">
        <v>540</v>
      </c>
      <c r="B25949">
        <v>29415</v>
      </c>
      <c r="C25949" s="3">
        <v>20069.122453</v>
      </c>
      <c r="D25949" s="2"/>
    </row>
    <row r="25950" spans="1:4" x14ac:dyDescent="0.25">
      <c r="A25950" s="2">
        <v>540</v>
      </c>
      <c r="B25950">
        <v>29416</v>
      </c>
      <c r="C25950" s="3">
        <v>4876.9529700000003</v>
      </c>
      <c r="D25950" s="2"/>
    </row>
    <row r="25951" spans="1:4" x14ac:dyDescent="0.25">
      <c r="A25951" s="2">
        <v>540</v>
      </c>
      <c r="B25951">
        <v>29418</v>
      </c>
      <c r="C25951" s="3">
        <v>103.355186</v>
      </c>
      <c r="D25951" s="2"/>
    </row>
    <row r="25952" spans="1:4" x14ac:dyDescent="0.25">
      <c r="A25952" s="2">
        <v>540</v>
      </c>
      <c r="B25952">
        <v>29439</v>
      </c>
      <c r="C25952" s="3">
        <v>45.989941999999999</v>
      </c>
      <c r="D25952" s="2"/>
    </row>
    <row r="25953" spans="1:4" x14ac:dyDescent="0.25">
      <c r="A25953" s="2">
        <v>540</v>
      </c>
      <c r="B25953">
        <v>29440</v>
      </c>
      <c r="C25953" s="3">
        <v>1242.9246270000001</v>
      </c>
      <c r="D25953" s="2"/>
    </row>
    <row r="25954" spans="1:4" x14ac:dyDescent="0.25">
      <c r="A25954" s="2">
        <v>540</v>
      </c>
      <c r="B25954">
        <v>29441</v>
      </c>
      <c r="C25954" s="3">
        <v>162.541189</v>
      </c>
      <c r="D25954" s="2"/>
    </row>
    <row r="25955" spans="1:4" x14ac:dyDescent="0.25">
      <c r="A25955" s="2">
        <v>540</v>
      </c>
      <c r="B25955">
        <v>29442</v>
      </c>
      <c r="C25955" s="3">
        <v>21049.431224</v>
      </c>
      <c r="D25955" s="2"/>
    </row>
    <row r="25956" spans="1:4" x14ac:dyDescent="0.25">
      <c r="A25956" s="2">
        <v>540</v>
      </c>
      <c r="B25956">
        <v>29443</v>
      </c>
      <c r="C25956" s="3">
        <v>3220.658719</v>
      </c>
      <c r="D25956" s="2"/>
    </row>
    <row r="25957" spans="1:4" x14ac:dyDescent="0.25">
      <c r="A25957" s="2">
        <v>540</v>
      </c>
      <c r="B25957">
        <v>29445</v>
      </c>
      <c r="C25957" s="3">
        <v>499.33855399999999</v>
      </c>
      <c r="D25957" s="2"/>
    </row>
    <row r="25958" spans="1:4" x14ac:dyDescent="0.25">
      <c r="A25958" s="2">
        <v>540</v>
      </c>
      <c r="B25958">
        <v>29446</v>
      </c>
      <c r="C25958" s="3">
        <v>35158.602291996001</v>
      </c>
      <c r="D25958" s="2"/>
    </row>
    <row r="25959" spans="1:4" x14ac:dyDescent="0.25">
      <c r="A25959" s="2">
        <v>540</v>
      </c>
      <c r="B25959">
        <v>29447</v>
      </c>
      <c r="C25959" s="3">
        <v>10224.078928000001</v>
      </c>
      <c r="D25959" s="2"/>
    </row>
    <row r="25960" spans="1:4" x14ac:dyDescent="0.25">
      <c r="A25960" s="2">
        <v>540</v>
      </c>
      <c r="B25960">
        <v>29449</v>
      </c>
      <c r="C25960" s="3">
        <v>461.35891500000002</v>
      </c>
      <c r="D25960" s="2"/>
    </row>
    <row r="25961" spans="1:4" x14ac:dyDescent="0.25">
      <c r="A25961" s="2">
        <v>540</v>
      </c>
      <c r="B25961">
        <v>29450</v>
      </c>
      <c r="C25961" s="3">
        <v>419.89288499999998</v>
      </c>
      <c r="D25961" s="2"/>
    </row>
    <row r="25962" spans="1:4" x14ac:dyDescent="0.25">
      <c r="A25962" s="2">
        <v>540</v>
      </c>
      <c r="B25962">
        <v>29451</v>
      </c>
      <c r="C25962" s="3">
        <v>17326.326131999998</v>
      </c>
      <c r="D25962" s="2"/>
    </row>
    <row r="25963" spans="1:4" x14ac:dyDescent="0.25">
      <c r="A25963" s="2">
        <v>540</v>
      </c>
      <c r="B25963">
        <v>29467</v>
      </c>
      <c r="C25963" s="3">
        <v>4942.2124080000003</v>
      </c>
      <c r="D25963" s="2"/>
    </row>
    <row r="25964" spans="1:4" x14ac:dyDescent="0.25">
      <c r="A25964" s="2">
        <v>540</v>
      </c>
      <c r="B25964">
        <v>29468</v>
      </c>
      <c r="C25964" s="3">
        <v>1439.0908609999999</v>
      </c>
      <c r="D25964" s="2"/>
    </row>
    <row r="25965" spans="1:4" x14ac:dyDescent="0.25">
      <c r="A25965" s="2">
        <v>540</v>
      </c>
      <c r="B25965">
        <v>29470</v>
      </c>
      <c r="C25965" s="3">
        <v>11571.660766000001</v>
      </c>
      <c r="D25965" s="2"/>
    </row>
    <row r="25966" spans="1:4" x14ac:dyDescent="0.25">
      <c r="A25966" s="2">
        <v>540</v>
      </c>
      <c r="B25966">
        <v>29471</v>
      </c>
      <c r="C25966" s="3">
        <v>8497.4616870000009</v>
      </c>
      <c r="D25966" s="2"/>
    </row>
    <row r="25967" spans="1:4" x14ac:dyDescent="0.25">
      <c r="A25967" s="2">
        <v>540</v>
      </c>
      <c r="B25967">
        <v>29472</v>
      </c>
      <c r="C25967" s="3">
        <v>5588.3250656660002</v>
      </c>
      <c r="D25967" s="2"/>
    </row>
    <row r="25968" spans="1:4" x14ac:dyDescent="0.25">
      <c r="A25968" s="2">
        <v>540</v>
      </c>
      <c r="B25968">
        <v>29474</v>
      </c>
      <c r="C25968" s="3">
        <v>2070.2656699999998</v>
      </c>
      <c r="D25968" s="2"/>
    </row>
    <row r="25969" spans="1:4" x14ac:dyDescent="0.25">
      <c r="A25969" s="2">
        <v>540</v>
      </c>
      <c r="B25969">
        <v>29480</v>
      </c>
      <c r="C25969" s="3">
        <v>1037.046212</v>
      </c>
      <c r="D25969" s="2"/>
    </row>
    <row r="25970" spans="1:4" x14ac:dyDescent="0.25">
      <c r="A25970" s="2">
        <v>540</v>
      </c>
      <c r="B25970">
        <v>29483</v>
      </c>
      <c r="C25970" s="3">
        <v>12065.262063</v>
      </c>
      <c r="D25970" s="2"/>
    </row>
    <row r="25971" spans="1:4" x14ac:dyDescent="0.25">
      <c r="A25971" s="2">
        <v>540</v>
      </c>
      <c r="B25971">
        <v>29490</v>
      </c>
      <c r="C25971" s="3">
        <v>11654.562996000001</v>
      </c>
      <c r="D25971" s="2"/>
    </row>
    <row r="25972" spans="1:4" x14ac:dyDescent="0.25">
      <c r="A25972" s="2">
        <v>540</v>
      </c>
      <c r="B25972">
        <v>29492</v>
      </c>
      <c r="C25972" s="3">
        <v>11278.548113000001</v>
      </c>
      <c r="D25972" s="2"/>
    </row>
    <row r="25973" spans="1:4" x14ac:dyDescent="0.25">
      <c r="A25973" s="2">
        <v>540</v>
      </c>
      <c r="B25973">
        <v>29536</v>
      </c>
      <c r="C25973" s="3">
        <v>150.53565900000001</v>
      </c>
      <c r="D25973" s="2"/>
    </row>
    <row r="25974" spans="1:4" x14ac:dyDescent="0.25">
      <c r="A25974" s="2">
        <v>540</v>
      </c>
      <c r="B25974">
        <v>29544</v>
      </c>
      <c r="C25974" s="3">
        <v>3760.746564</v>
      </c>
      <c r="D25974" s="2"/>
    </row>
    <row r="25975" spans="1:4" x14ac:dyDescent="0.25">
      <c r="A25975" s="2">
        <v>540</v>
      </c>
      <c r="B25975">
        <v>29558</v>
      </c>
      <c r="C25975" s="3">
        <v>773.76070300000003</v>
      </c>
      <c r="D25975" s="2"/>
    </row>
    <row r="25976" spans="1:4" x14ac:dyDescent="0.25">
      <c r="A25976" s="2">
        <v>540</v>
      </c>
      <c r="B25976">
        <v>29559</v>
      </c>
      <c r="C25976" s="3">
        <v>12065.262063</v>
      </c>
      <c r="D25976" s="2"/>
    </row>
    <row r="25977" spans="1:4" x14ac:dyDescent="0.25">
      <c r="A25977" s="2">
        <v>540</v>
      </c>
      <c r="B25977">
        <v>29562</v>
      </c>
      <c r="C25977" s="3">
        <v>2776.506727</v>
      </c>
      <c r="D25977" s="2"/>
    </row>
    <row r="25978" spans="1:4" x14ac:dyDescent="0.25">
      <c r="A25978" s="2">
        <v>540</v>
      </c>
      <c r="B25978">
        <v>29565</v>
      </c>
      <c r="C25978" s="3">
        <v>11278.548113000001</v>
      </c>
      <c r="D25978" s="2"/>
    </row>
    <row r="25979" spans="1:4" x14ac:dyDescent="0.25">
      <c r="A25979" s="2">
        <v>540</v>
      </c>
      <c r="B25979">
        <v>29570</v>
      </c>
      <c r="C25979" s="3">
        <v>11530.208783</v>
      </c>
      <c r="D25979" s="2"/>
    </row>
    <row r="25980" spans="1:4" x14ac:dyDescent="0.25">
      <c r="A25980" s="2">
        <v>540</v>
      </c>
      <c r="B25980">
        <v>29571</v>
      </c>
      <c r="C25980" s="3">
        <v>11278.548113000001</v>
      </c>
      <c r="D25980" s="2"/>
    </row>
    <row r="25981" spans="1:4" x14ac:dyDescent="0.25">
      <c r="A25981" s="2">
        <v>540</v>
      </c>
      <c r="B25981">
        <v>29573</v>
      </c>
      <c r="C25981" s="3">
        <v>11530.208783</v>
      </c>
      <c r="D25981" s="2"/>
    </row>
    <row r="25982" spans="1:4" x14ac:dyDescent="0.25">
      <c r="A25982" s="2">
        <v>540</v>
      </c>
      <c r="B25982">
        <v>29575</v>
      </c>
      <c r="C25982" s="3">
        <v>11530.208783</v>
      </c>
      <c r="D25982" s="2"/>
    </row>
    <row r="25983" spans="1:4" x14ac:dyDescent="0.25">
      <c r="A25983" s="2">
        <v>540</v>
      </c>
      <c r="B25983">
        <v>29577</v>
      </c>
      <c r="C25983" s="3">
        <v>11530.208783</v>
      </c>
      <c r="D25983" s="2"/>
    </row>
    <row r="25984" spans="1:4" x14ac:dyDescent="0.25">
      <c r="A25984" s="2">
        <v>540</v>
      </c>
      <c r="B25984">
        <v>29585</v>
      </c>
      <c r="C25984" s="3">
        <v>11654.562996000001</v>
      </c>
      <c r="D25984" s="2"/>
    </row>
    <row r="25985" spans="1:4" x14ac:dyDescent="0.25">
      <c r="A25985" s="2">
        <v>540</v>
      </c>
      <c r="B25985">
        <v>29586</v>
      </c>
      <c r="C25985" s="3">
        <v>11862.003075000001</v>
      </c>
      <c r="D25985" s="2"/>
    </row>
    <row r="25986" spans="1:4" x14ac:dyDescent="0.25">
      <c r="A25986" s="2">
        <v>540</v>
      </c>
      <c r="B25986">
        <v>29587</v>
      </c>
      <c r="C25986" s="3">
        <v>11862.003075000001</v>
      </c>
      <c r="D25986" s="2"/>
    </row>
    <row r="25987" spans="1:4" x14ac:dyDescent="0.25">
      <c r="A25987" s="2">
        <v>540</v>
      </c>
      <c r="B25987">
        <v>29676</v>
      </c>
      <c r="C25987" s="3">
        <v>19143.925985000002</v>
      </c>
      <c r="D25987" s="2"/>
    </row>
    <row r="25988" spans="1:4" x14ac:dyDescent="0.25">
      <c r="A25988" s="2">
        <v>540</v>
      </c>
      <c r="B25988">
        <v>29677</v>
      </c>
      <c r="C25988" s="3">
        <v>2378.169868</v>
      </c>
      <c r="D25988" s="2"/>
    </row>
    <row r="25989" spans="1:4" x14ac:dyDescent="0.25">
      <c r="A25989" s="2">
        <v>540</v>
      </c>
      <c r="B25989">
        <v>29678</v>
      </c>
      <c r="C25989" s="3">
        <v>2199.728654</v>
      </c>
      <c r="D25989" s="2"/>
    </row>
    <row r="25990" spans="1:4" x14ac:dyDescent="0.25">
      <c r="A25990" s="2">
        <v>540</v>
      </c>
      <c r="B25990">
        <v>29703</v>
      </c>
      <c r="C25990" s="3">
        <v>43.009977999999997</v>
      </c>
      <c r="D25990" s="2"/>
    </row>
    <row r="25991" spans="1:4" x14ac:dyDescent="0.25">
      <c r="A25991" s="2">
        <v>540</v>
      </c>
      <c r="B25991">
        <v>29708</v>
      </c>
      <c r="C25991" s="3">
        <v>2333.691276</v>
      </c>
      <c r="D25991" s="2"/>
    </row>
    <row r="25992" spans="1:4" x14ac:dyDescent="0.25">
      <c r="A25992" s="2">
        <v>540</v>
      </c>
      <c r="B25992">
        <v>29710</v>
      </c>
      <c r="C25992" s="3">
        <v>1548.3318119999999</v>
      </c>
      <c r="D25992" s="2"/>
    </row>
    <row r="25993" spans="1:4" x14ac:dyDescent="0.25">
      <c r="A25993" s="2">
        <v>540</v>
      </c>
      <c r="B25993">
        <v>29714</v>
      </c>
      <c r="C25993" s="3">
        <v>992.58398599999998</v>
      </c>
      <c r="D25993" s="2"/>
    </row>
    <row r="25994" spans="1:4" x14ac:dyDescent="0.25">
      <c r="A25994" s="2">
        <v>540</v>
      </c>
      <c r="B25994">
        <v>29716</v>
      </c>
      <c r="C25994" s="3">
        <v>14134.649815999999</v>
      </c>
      <c r="D25994" s="2"/>
    </row>
    <row r="25995" spans="1:4" x14ac:dyDescent="0.25">
      <c r="A25995" s="2">
        <v>540</v>
      </c>
      <c r="B25995">
        <v>29717</v>
      </c>
      <c r="C25995" s="3">
        <v>4164.1180649999997</v>
      </c>
      <c r="D25995" s="2"/>
    </row>
    <row r="25996" spans="1:4" x14ac:dyDescent="0.25">
      <c r="A25996" s="2">
        <v>540</v>
      </c>
      <c r="B25996">
        <v>29723</v>
      </c>
      <c r="C25996" s="3">
        <v>105.654651</v>
      </c>
      <c r="D25996" s="2"/>
    </row>
    <row r="25997" spans="1:4" x14ac:dyDescent="0.25">
      <c r="A25997" s="2">
        <v>540</v>
      </c>
      <c r="B25997">
        <v>29726</v>
      </c>
      <c r="C25997" s="3">
        <v>1884.4180200000001</v>
      </c>
      <c r="D25997" s="2"/>
    </row>
    <row r="25998" spans="1:4" x14ac:dyDescent="0.25">
      <c r="A25998" s="2">
        <v>540</v>
      </c>
      <c r="B25998">
        <v>29732</v>
      </c>
      <c r="C25998" s="3">
        <v>2172.6379670000001</v>
      </c>
      <c r="D25998" s="2"/>
    </row>
    <row r="25999" spans="1:4" x14ac:dyDescent="0.25">
      <c r="A25999" s="2">
        <v>540</v>
      </c>
      <c r="B25999">
        <v>29735</v>
      </c>
      <c r="C25999" s="3">
        <v>2663.6441110000001</v>
      </c>
      <c r="D25999" s="2"/>
    </row>
    <row r="26000" spans="1:4" x14ac:dyDescent="0.25">
      <c r="A26000" s="2">
        <v>540</v>
      </c>
      <c r="B26000">
        <v>29756</v>
      </c>
      <c r="C26000" s="3">
        <v>82036.942322999996</v>
      </c>
      <c r="D26000" s="2"/>
    </row>
    <row r="26001" spans="1:4" x14ac:dyDescent="0.25">
      <c r="A26001" s="2">
        <v>540</v>
      </c>
      <c r="B26001">
        <v>29757</v>
      </c>
      <c r="C26001" s="3">
        <v>5704.1440270000003</v>
      </c>
      <c r="D26001" s="2"/>
    </row>
    <row r="26002" spans="1:4" x14ac:dyDescent="0.25">
      <c r="A26002" s="2">
        <v>540</v>
      </c>
      <c r="B26002">
        <v>29758</v>
      </c>
      <c r="C26002" s="3">
        <v>28998.75678</v>
      </c>
      <c r="D26002" s="2"/>
    </row>
    <row r="26003" spans="1:4" x14ac:dyDescent="0.25">
      <c r="A26003" s="2">
        <v>540</v>
      </c>
      <c r="B26003">
        <v>29761</v>
      </c>
      <c r="C26003" s="3">
        <v>29532.290116</v>
      </c>
      <c r="D26003" s="2"/>
    </row>
    <row r="26004" spans="1:4" x14ac:dyDescent="0.25">
      <c r="A26004" s="2">
        <v>540</v>
      </c>
      <c r="B26004">
        <v>29762</v>
      </c>
      <c r="C26004" s="3">
        <v>447.63997499999999</v>
      </c>
      <c r="D26004" s="2"/>
    </row>
    <row r="26005" spans="1:4" x14ac:dyDescent="0.25">
      <c r="A26005" s="2">
        <v>540</v>
      </c>
      <c r="B26005">
        <v>29763</v>
      </c>
      <c r="C26005" s="3">
        <v>3425.9778889999998</v>
      </c>
      <c r="D26005" s="2"/>
    </row>
    <row r="26006" spans="1:4" x14ac:dyDescent="0.25">
      <c r="A26006" s="2">
        <v>540</v>
      </c>
      <c r="B26006">
        <v>29764</v>
      </c>
      <c r="C26006" s="3">
        <v>2257.2618550000002</v>
      </c>
      <c r="D26006" s="2"/>
    </row>
    <row r="26007" spans="1:4" x14ac:dyDescent="0.25">
      <c r="A26007" s="2">
        <v>540</v>
      </c>
      <c r="B26007">
        <v>29765</v>
      </c>
      <c r="C26007" s="3">
        <v>2074.1445840000001</v>
      </c>
      <c r="D26007" s="2"/>
    </row>
    <row r="26008" spans="1:4" x14ac:dyDescent="0.25">
      <c r="A26008" s="2">
        <v>540</v>
      </c>
      <c r="B26008">
        <v>29766</v>
      </c>
      <c r="C26008" s="3">
        <v>1534.820772</v>
      </c>
      <c r="D26008" s="2"/>
    </row>
    <row r="26009" spans="1:4" x14ac:dyDescent="0.25">
      <c r="A26009" s="2">
        <v>540</v>
      </c>
      <c r="B26009">
        <v>29767</v>
      </c>
      <c r="C26009" s="3">
        <v>1753.9115629999999</v>
      </c>
      <c r="D26009" s="2"/>
    </row>
    <row r="26010" spans="1:4" x14ac:dyDescent="0.25">
      <c r="A26010" s="2">
        <v>540</v>
      </c>
      <c r="B26010">
        <v>29768</v>
      </c>
      <c r="C26010" s="3">
        <v>3091.0140540000002</v>
      </c>
      <c r="D26010" s="2"/>
    </row>
    <row r="26011" spans="1:4" x14ac:dyDescent="0.25">
      <c r="A26011" s="2">
        <v>540</v>
      </c>
      <c r="B26011">
        <v>29772</v>
      </c>
      <c r="C26011" s="3">
        <v>30076.701238000001</v>
      </c>
      <c r="D26011" s="2"/>
    </row>
    <row r="26012" spans="1:4" x14ac:dyDescent="0.25">
      <c r="A26012" s="2">
        <v>540</v>
      </c>
      <c r="B26012">
        <v>29778</v>
      </c>
      <c r="C26012" s="3">
        <v>2902.4716269999999</v>
      </c>
      <c r="D26012" s="2"/>
    </row>
    <row r="26013" spans="1:4" x14ac:dyDescent="0.25">
      <c r="A26013" s="2">
        <v>540</v>
      </c>
      <c r="B26013">
        <v>29784</v>
      </c>
      <c r="C26013" s="3">
        <v>2699.182366</v>
      </c>
      <c r="D26013" s="2"/>
    </row>
    <row r="26014" spans="1:4" x14ac:dyDescent="0.25">
      <c r="A26014" s="2">
        <v>540</v>
      </c>
      <c r="B26014">
        <v>29794</v>
      </c>
      <c r="C26014" s="3">
        <v>675.48496899999998</v>
      </c>
      <c r="D26014" s="2"/>
    </row>
    <row r="26015" spans="1:4" x14ac:dyDescent="0.25">
      <c r="A26015" s="2">
        <v>540</v>
      </c>
      <c r="B26015">
        <v>29795</v>
      </c>
      <c r="C26015" s="3">
        <v>2335.1819340000002</v>
      </c>
      <c r="D26015" s="2"/>
    </row>
    <row r="26016" spans="1:4" x14ac:dyDescent="0.25">
      <c r="A26016" s="2">
        <v>540</v>
      </c>
      <c r="B26016">
        <v>29796</v>
      </c>
      <c r="C26016" s="3">
        <v>1194.572504</v>
      </c>
      <c r="D26016" s="2"/>
    </row>
    <row r="26017" spans="1:4" x14ac:dyDescent="0.25">
      <c r="A26017" s="2">
        <v>540</v>
      </c>
      <c r="B26017">
        <v>29797</v>
      </c>
      <c r="C26017" s="3">
        <v>970.564481</v>
      </c>
      <c r="D26017" s="2"/>
    </row>
    <row r="26018" spans="1:4" x14ac:dyDescent="0.25">
      <c r="A26018" s="2">
        <v>540</v>
      </c>
      <c r="B26018">
        <v>29798</v>
      </c>
      <c r="C26018" s="3">
        <v>5113.0784610000001</v>
      </c>
      <c r="D26018" s="2"/>
    </row>
    <row r="26019" spans="1:4" x14ac:dyDescent="0.25">
      <c r="A26019" s="2">
        <v>540</v>
      </c>
      <c r="B26019">
        <v>29800</v>
      </c>
      <c r="C26019" s="3">
        <v>1042.710106</v>
      </c>
      <c r="D26019" s="2"/>
    </row>
    <row r="26020" spans="1:4" x14ac:dyDescent="0.25">
      <c r="A26020" s="2">
        <v>540</v>
      </c>
      <c r="B26020">
        <v>29801</v>
      </c>
      <c r="C26020" s="3">
        <v>1472.3556080000001</v>
      </c>
      <c r="D26020" s="2"/>
    </row>
    <row r="26021" spans="1:4" x14ac:dyDescent="0.25">
      <c r="A26021" s="2">
        <v>540</v>
      </c>
      <c r="B26021">
        <v>29803</v>
      </c>
      <c r="C26021" s="3">
        <v>480.57017000000002</v>
      </c>
      <c r="D26021" s="2"/>
    </row>
    <row r="26022" spans="1:4" x14ac:dyDescent="0.25">
      <c r="A26022" s="2">
        <v>540</v>
      </c>
      <c r="B26022">
        <v>29805</v>
      </c>
      <c r="C26022" s="3">
        <v>3326.2124610000001</v>
      </c>
      <c r="D26022" s="2"/>
    </row>
    <row r="26023" spans="1:4" x14ac:dyDescent="0.25">
      <c r="A26023" s="2">
        <v>540</v>
      </c>
      <c r="B26023">
        <v>29806</v>
      </c>
      <c r="C26023" s="3">
        <v>969.98255400000005</v>
      </c>
      <c r="D26023" s="2"/>
    </row>
    <row r="26024" spans="1:4" x14ac:dyDescent="0.25">
      <c r="A26024" s="2">
        <v>540</v>
      </c>
      <c r="B26024">
        <v>29807</v>
      </c>
      <c r="C26024" s="3">
        <v>2356.229906</v>
      </c>
      <c r="D26024" s="2"/>
    </row>
    <row r="26025" spans="1:4" x14ac:dyDescent="0.25">
      <c r="A26025" s="2">
        <v>540</v>
      </c>
      <c r="B26025">
        <v>29808</v>
      </c>
      <c r="C26025" s="3">
        <v>2009.5780099999999</v>
      </c>
      <c r="D26025" s="2"/>
    </row>
    <row r="26026" spans="1:4" x14ac:dyDescent="0.25">
      <c r="A26026" s="2">
        <v>540</v>
      </c>
      <c r="B26026">
        <v>29809</v>
      </c>
      <c r="C26026" s="3">
        <v>3887.1175170000001</v>
      </c>
      <c r="D26026" s="2"/>
    </row>
    <row r="26027" spans="1:4" x14ac:dyDescent="0.25">
      <c r="A26027" s="2">
        <v>540</v>
      </c>
      <c r="B26027">
        <v>29810</v>
      </c>
      <c r="C26027" s="3">
        <v>2767.228372</v>
      </c>
      <c r="D26027" s="2"/>
    </row>
    <row r="26028" spans="1:4" x14ac:dyDescent="0.25">
      <c r="A26028" s="2">
        <v>540</v>
      </c>
      <c r="B26028">
        <v>29811</v>
      </c>
      <c r="C26028" s="3">
        <v>4951.3379160000004</v>
      </c>
      <c r="D26028" s="2"/>
    </row>
    <row r="26029" spans="1:4" x14ac:dyDescent="0.25">
      <c r="A26029" s="2">
        <v>540</v>
      </c>
      <c r="B26029">
        <v>29815</v>
      </c>
      <c r="C26029" s="3">
        <v>11377.354855</v>
      </c>
      <c r="D26029" s="2"/>
    </row>
    <row r="26030" spans="1:4" x14ac:dyDescent="0.25">
      <c r="A26030" s="2">
        <v>540</v>
      </c>
      <c r="B26030">
        <v>29816</v>
      </c>
      <c r="C26030" s="3">
        <v>101729.07131299999</v>
      </c>
      <c r="D26030" s="2"/>
    </row>
    <row r="26031" spans="1:4" x14ac:dyDescent="0.25">
      <c r="A26031" s="2">
        <v>540</v>
      </c>
      <c r="B26031">
        <v>29817</v>
      </c>
      <c r="C26031" s="3">
        <v>2450.7206019999999</v>
      </c>
      <c r="D26031" s="2"/>
    </row>
    <row r="26032" spans="1:4" x14ac:dyDescent="0.25">
      <c r="A26032" s="2">
        <v>540</v>
      </c>
      <c r="B26032">
        <v>29818</v>
      </c>
      <c r="C26032" s="3">
        <v>6225.0164020000002</v>
      </c>
      <c r="D26032" s="2"/>
    </row>
    <row r="26033" spans="1:4" x14ac:dyDescent="0.25">
      <c r="A26033" s="2">
        <v>540</v>
      </c>
      <c r="B26033">
        <v>29819</v>
      </c>
      <c r="C26033" s="3">
        <v>24602.511501000001</v>
      </c>
      <c r="D26033" s="2"/>
    </row>
    <row r="26034" spans="1:4" x14ac:dyDescent="0.25">
      <c r="A26034" s="2">
        <v>540</v>
      </c>
      <c r="B26034">
        <v>29820</v>
      </c>
      <c r="C26034" s="3">
        <v>1318.563036</v>
      </c>
      <c r="D26034" s="2"/>
    </row>
    <row r="26035" spans="1:4" x14ac:dyDescent="0.25">
      <c r="A26035" s="2">
        <v>540</v>
      </c>
      <c r="B26035">
        <v>29823</v>
      </c>
      <c r="C26035" s="3">
        <v>2490.3639910000002</v>
      </c>
      <c r="D26035" s="2"/>
    </row>
    <row r="26036" spans="1:4" x14ac:dyDescent="0.25">
      <c r="A26036" s="2">
        <v>540</v>
      </c>
      <c r="B26036">
        <v>29826</v>
      </c>
      <c r="C26036" s="3">
        <v>13971.611220000001</v>
      </c>
      <c r="D26036" s="2"/>
    </row>
    <row r="26037" spans="1:4" x14ac:dyDescent="0.25">
      <c r="A26037" s="2">
        <v>540</v>
      </c>
      <c r="B26037">
        <v>29827</v>
      </c>
      <c r="C26037" s="3">
        <v>598.97561099999996</v>
      </c>
      <c r="D26037" s="2"/>
    </row>
    <row r="26038" spans="1:4" x14ac:dyDescent="0.25">
      <c r="A26038" s="2">
        <v>540</v>
      </c>
      <c r="B26038">
        <v>29828</v>
      </c>
      <c r="C26038" s="3">
        <v>12516.933367</v>
      </c>
      <c r="D26038" s="2"/>
    </row>
    <row r="26039" spans="1:4" x14ac:dyDescent="0.25">
      <c r="A26039" s="2">
        <v>540</v>
      </c>
      <c r="B26039">
        <v>29829</v>
      </c>
      <c r="C26039" s="3">
        <v>1680.146583</v>
      </c>
      <c r="D26039" s="2"/>
    </row>
    <row r="26040" spans="1:4" x14ac:dyDescent="0.25">
      <c r="A26040" s="2">
        <v>540</v>
      </c>
      <c r="B26040">
        <v>29831</v>
      </c>
      <c r="C26040" s="3">
        <v>4412.1127699999997</v>
      </c>
      <c r="D26040" s="2"/>
    </row>
    <row r="26041" spans="1:4" x14ac:dyDescent="0.25">
      <c r="A26041" s="2">
        <v>540</v>
      </c>
      <c r="B26041">
        <v>29835</v>
      </c>
      <c r="C26041" s="3">
        <v>6726.1950639999995</v>
      </c>
      <c r="D26041" s="2"/>
    </row>
    <row r="26042" spans="1:4" x14ac:dyDescent="0.25">
      <c r="A26042" s="2">
        <v>540</v>
      </c>
      <c r="B26042">
        <v>29836</v>
      </c>
      <c r="C26042" s="3">
        <v>665.52375700000005</v>
      </c>
      <c r="D26042" s="2"/>
    </row>
    <row r="26043" spans="1:4" x14ac:dyDescent="0.25">
      <c r="A26043" s="2">
        <v>540</v>
      </c>
      <c r="B26043">
        <v>29840</v>
      </c>
      <c r="C26043" s="3">
        <v>23326.901591000002</v>
      </c>
      <c r="D26043" s="2"/>
    </row>
    <row r="26044" spans="1:4" x14ac:dyDescent="0.25">
      <c r="A26044" s="2">
        <v>540</v>
      </c>
      <c r="B26044">
        <v>29843</v>
      </c>
      <c r="C26044" s="3">
        <v>17177.022098000001</v>
      </c>
      <c r="D26044" s="2"/>
    </row>
    <row r="26045" spans="1:4" x14ac:dyDescent="0.25">
      <c r="A26045" s="2">
        <v>540</v>
      </c>
      <c r="B26045">
        <v>29857</v>
      </c>
      <c r="C26045" s="3">
        <v>3406.7472429999998</v>
      </c>
      <c r="D26045" s="2"/>
    </row>
    <row r="26046" spans="1:4" x14ac:dyDescent="0.25">
      <c r="A26046" s="2">
        <v>540</v>
      </c>
      <c r="B26046">
        <v>29858</v>
      </c>
      <c r="C26046" s="3">
        <v>350.14590900000002</v>
      </c>
      <c r="D26046" s="2"/>
    </row>
    <row r="26047" spans="1:4" x14ac:dyDescent="0.25">
      <c r="A26047" s="2">
        <v>540</v>
      </c>
      <c r="B26047">
        <v>29859</v>
      </c>
      <c r="C26047" s="3">
        <v>3641.9713109999998</v>
      </c>
      <c r="D26047" s="2"/>
    </row>
    <row r="26048" spans="1:4" x14ac:dyDescent="0.25">
      <c r="A26048" s="2">
        <v>540</v>
      </c>
      <c r="B26048">
        <v>29861</v>
      </c>
      <c r="C26048" s="3">
        <v>33490.378625999998</v>
      </c>
      <c r="D26048" s="2"/>
    </row>
    <row r="26049" spans="1:4" x14ac:dyDescent="0.25">
      <c r="A26049" s="2">
        <v>540</v>
      </c>
      <c r="B26049">
        <v>29862</v>
      </c>
      <c r="C26049" s="3">
        <v>1649.6013780000001</v>
      </c>
      <c r="D26049" s="2"/>
    </row>
    <row r="26050" spans="1:4" x14ac:dyDescent="0.25">
      <c r="A26050" s="2">
        <v>540</v>
      </c>
      <c r="B26050">
        <v>29863</v>
      </c>
      <c r="C26050" s="3">
        <v>3.950145</v>
      </c>
      <c r="D26050" s="2"/>
    </row>
    <row r="26051" spans="1:4" x14ac:dyDescent="0.25">
      <c r="A26051" s="2">
        <v>540</v>
      </c>
      <c r="B26051">
        <v>29864</v>
      </c>
      <c r="C26051" s="3">
        <v>1648.2087289999999</v>
      </c>
      <c r="D26051" s="2"/>
    </row>
    <row r="26052" spans="1:4" x14ac:dyDescent="0.25">
      <c r="A26052" s="2">
        <v>540</v>
      </c>
      <c r="B26052">
        <v>29865</v>
      </c>
      <c r="C26052" s="3">
        <v>519.53125599999998</v>
      </c>
      <c r="D26052" s="2"/>
    </row>
    <row r="26053" spans="1:4" x14ac:dyDescent="0.25">
      <c r="A26053" s="2">
        <v>540</v>
      </c>
      <c r="B26053">
        <v>29868</v>
      </c>
      <c r="C26053" s="3">
        <v>4565.9556620000003</v>
      </c>
      <c r="D26053" s="2"/>
    </row>
    <row r="26054" spans="1:4" x14ac:dyDescent="0.25">
      <c r="A26054" s="2">
        <v>540</v>
      </c>
      <c r="B26054">
        <v>29869</v>
      </c>
      <c r="C26054" s="3">
        <v>381.08677699999998</v>
      </c>
      <c r="D26054" s="2"/>
    </row>
    <row r="26055" spans="1:4" x14ac:dyDescent="0.25">
      <c r="A26055" s="2">
        <v>540</v>
      </c>
      <c r="B26055">
        <v>29870</v>
      </c>
      <c r="C26055" s="3">
        <v>1800.398958</v>
      </c>
      <c r="D26055" s="2"/>
    </row>
    <row r="26056" spans="1:4" x14ac:dyDescent="0.25">
      <c r="A26056" s="2">
        <v>540</v>
      </c>
      <c r="B26056">
        <v>29871</v>
      </c>
      <c r="C26056" s="3">
        <v>0</v>
      </c>
      <c r="D26056" s="2"/>
    </row>
    <row r="26057" spans="1:4" x14ac:dyDescent="0.25">
      <c r="A26057" s="2">
        <v>540</v>
      </c>
      <c r="B26057">
        <v>29872</v>
      </c>
      <c r="C26057" s="3">
        <v>0</v>
      </c>
      <c r="D26057" s="2"/>
    </row>
    <row r="26058" spans="1:4" x14ac:dyDescent="0.25">
      <c r="A26058" s="2">
        <v>540</v>
      </c>
      <c r="B26058">
        <v>29873</v>
      </c>
      <c r="C26058" s="3">
        <v>0</v>
      </c>
      <c r="D26058" s="2"/>
    </row>
    <row r="26059" spans="1:4" x14ac:dyDescent="0.25">
      <c r="A26059" s="2">
        <v>540</v>
      </c>
      <c r="B26059">
        <v>29875</v>
      </c>
      <c r="C26059" s="3">
        <v>125.87879599999999</v>
      </c>
      <c r="D26059" s="2"/>
    </row>
    <row r="26060" spans="1:4" x14ac:dyDescent="0.25">
      <c r="A26060" s="2">
        <v>540</v>
      </c>
      <c r="B26060">
        <v>29876</v>
      </c>
      <c r="C26060" s="3">
        <v>184.75923299999999</v>
      </c>
      <c r="D26060" s="2"/>
    </row>
    <row r="26061" spans="1:4" x14ac:dyDescent="0.25">
      <c r="A26061" s="2">
        <v>540</v>
      </c>
      <c r="B26061">
        <v>29877</v>
      </c>
      <c r="C26061" s="3">
        <v>197.902895</v>
      </c>
      <c r="D26061" s="2"/>
    </row>
    <row r="26062" spans="1:4" x14ac:dyDescent="0.25">
      <c r="A26062" s="2">
        <v>540</v>
      </c>
      <c r="B26062">
        <v>29878</v>
      </c>
      <c r="C26062" s="3">
        <v>323.78168899999997</v>
      </c>
      <c r="D26062" s="2"/>
    </row>
    <row r="26063" spans="1:4" x14ac:dyDescent="0.25">
      <c r="A26063" s="2">
        <v>540</v>
      </c>
      <c r="B26063">
        <v>29879</v>
      </c>
      <c r="C26063" s="3">
        <v>1985.1581920000001</v>
      </c>
      <c r="D26063" s="2"/>
    </row>
    <row r="26064" spans="1:4" x14ac:dyDescent="0.25">
      <c r="A26064" s="2">
        <v>540</v>
      </c>
      <c r="B26064">
        <v>29880</v>
      </c>
      <c r="C26064" s="3">
        <v>12070.993161</v>
      </c>
      <c r="D26064" s="2"/>
    </row>
    <row r="26065" spans="1:4" x14ac:dyDescent="0.25">
      <c r="A26065" s="2">
        <v>540</v>
      </c>
      <c r="B26065">
        <v>29881</v>
      </c>
      <c r="C26065" s="3">
        <v>4412.1127699999997</v>
      </c>
      <c r="D26065" s="2"/>
    </row>
    <row r="26066" spans="1:4" x14ac:dyDescent="0.25">
      <c r="A26066" s="2">
        <v>540</v>
      </c>
      <c r="B26066">
        <v>29882</v>
      </c>
      <c r="C26066" s="3">
        <v>367.43945600000001</v>
      </c>
      <c r="D26066" s="2"/>
    </row>
    <row r="26067" spans="1:4" x14ac:dyDescent="0.25">
      <c r="A26067" s="2">
        <v>540</v>
      </c>
      <c r="B26067">
        <v>29884</v>
      </c>
      <c r="C26067" s="3">
        <v>6752.2990609999997</v>
      </c>
      <c r="D26067" s="2"/>
    </row>
    <row r="26068" spans="1:4" x14ac:dyDescent="0.25">
      <c r="A26068" s="2">
        <v>540</v>
      </c>
      <c r="B26068">
        <v>29887</v>
      </c>
      <c r="C26068" s="3">
        <v>4185.4032399999996</v>
      </c>
      <c r="D26068" s="2"/>
    </row>
    <row r="26069" spans="1:4" x14ac:dyDescent="0.25">
      <c r="A26069" s="2">
        <v>540</v>
      </c>
      <c r="B26069">
        <v>29890</v>
      </c>
      <c r="C26069" s="3">
        <v>1444.3178379999999</v>
      </c>
      <c r="D26069" s="2"/>
    </row>
    <row r="26070" spans="1:4" x14ac:dyDescent="0.25">
      <c r="A26070" s="2">
        <v>540</v>
      </c>
      <c r="B26070">
        <v>29893</v>
      </c>
      <c r="C26070" s="3">
        <v>1795.391282</v>
      </c>
      <c r="D26070" s="2"/>
    </row>
    <row r="26071" spans="1:4" x14ac:dyDescent="0.25">
      <c r="A26071" s="2">
        <v>540</v>
      </c>
      <c r="B26071">
        <v>29894</v>
      </c>
      <c r="C26071" s="3">
        <v>9001.9677240000001</v>
      </c>
      <c r="D26071" s="2"/>
    </row>
    <row r="26072" spans="1:4" x14ac:dyDescent="0.25">
      <c r="A26072" s="2">
        <v>540</v>
      </c>
      <c r="B26072">
        <v>29896</v>
      </c>
      <c r="C26072" s="3">
        <v>5932.2914280000005</v>
      </c>
      <c r="D26072" s="2"/>
    </row>
    <row r="26073" spans="1:4" x14ac:dyDescent="0.25">
      <c r="A26073" s="2">
        <v>540</v>
      </c>
      <c r="B26073">
        <v>29897</v>
      </c>
      <c r="C26073" s="3">
        <v>258.17654399999998</v>
      </c>
      <c r="D26073" s="2"/>
    </row>
    <row r="26074" spans="1:4" x14ac:dyDescent="0.25">
      <c r="A26074" s="2">
        <v>540</v>
      </c>
      <c r="B26074">
        <v>29898</v>
      </c>
      <c r="C26074" s="3">
        <v>896.51383099999998</v>
      </c>
      <c r="D26074" s="2"/>
    </row>
    <row r="26075" spans="1:4" x14ac:dyDescent="0.25">
      <c r="A26075" s="2">
        <v>540</v>
      </c>
      <c r="B26075">
        <v>29899</v>
      </c>
      <c r="C26075" s="3">
        <v>2782.9312829999999</v>
      </c>
      <c r="D26075" s="2"/>
    </row>
    <row r="26076" spans="1:4" x14ac:dyDescent="0.25">
      <c r="A26076" s="2">
        <v>540</v>
      </c>
      <c r="B26076">
        <v>29900</v>
      </c>
      <c r="C26076" s="3">
        <v>98.971581</v>
      </c>
      <c r="D26076" s="2"/>
    </row>
    <row r="26077" spans="1:4" x14ac:dyDescent="0.25">
      <c r="A26077" s="2">
        <v>540</v>
      </c>
      <c r="B26077">
        <v>29903</v>
      </c>
      <c r="C26077" s="3">
        <v>10319.406978999999</v>
      </c>
      <c r="D26077" s="2"/>
    </row>
    <row r="26078" spans="1:4" x14ac:dyDescent="0.25">
      <c r="A26078" s="2">
        <v>540</v>
      </c>
      <c r="B26078">
        <v>29904</v>
      </c>
      <c r="C26078" s="3">
        <v>0</v>
      </c>
      <c r="D26078" s="2"/>
    </row>
    <row r="26079" spans="1:4" x14ac:dyDescent="0.25">
      <c r="A26079" s="2">
        <v>540</v>
      </c>
      <c r="B26079">
        <v>29905</v>
      </c>
      <c r="C26079" s="3">
        <v>4781.6181100000003</v>
      </c>
      <c r="D26079" s="2"/>
    </row>
    <row r="26080" spans="1:4" x14ac:dyDescent="0.25">
      <c r="A26080" s="2">
        <v>540</v>
      </c>
      <c r="B26080">
        <v>29906</v>
      </c>
      <c r="C26080" s="3">
        <v>3279.3225379999999</v>
      </c>
      <c r="D26080" s="2"/>
    </row>
    <row r="26081" spans="1:4" x14ac:dyDescent="0.25">
      <c r="A26081" s="2">
        <v>540</v>
      </c>
      <c r="B26081">
        <v>29907</v>
      </c>
      <c r="C26081" s="3">
        <v>4359.220652</v>
      </c>
      <c r="D26081" s="2"/>
    </row>
    <row r="26082" spans="1:4" x14ac:dyDescent="0.25">
      <c r="A26082" s="2">
        <v>540</v>
      </c>
      <c r="B26082">
        <v>29908</v>
      </c>
      <c r="C26082" s="3">
        <v>341.64957700000002</v>
      </c>
      <c r="D26082" s="2"/>
    </row>
    <row r="26083" spans="1:4" x14ac:dyDescent="0.25">
      <c r="A26083" s="2">
        <v>540</v>
      </c>
      <c r="B26083">
        <v>29909</v>
      </c>
      <c r="C26083" s="3">
        <v>2225.5286580000002</v>
      </c>
      <c r="D26083" s="2"/>
    </row>
    <row r="26084" spans="1:4" x14ac:dyDescent="0.25">
      <c r="A26084" s="2">
        <v>540</v>
      </c>
      <c r="B26084">
        <v>29910</v>
      </c>
      <c r="C26084" s="3">
        <v>3088.1180250000002</v>
      </c>
      <c r="D26084" s="2"/>
    </row>
    <row r="26085" spans="1:4" x14ac:dyDescent="0.25">
      <c r="A26085" s="2">
        <v>540</v>
      </c>
      <c r="B26085">
        <v>29912</v>
      </c>
      <c r="C26085" s="3">
        <v>2151.88564</v>
      </c>
      <c r="D26085" s="2"/>
    </row>
    <row r="26086" spans="1:4" x14ac:dyDescent="0.25">
      <c r="A26086" s="2">
        <v>540</v>
      </c>
      <c r="B26086">
        <v>29913</v>
      </c>
      <c r="C26086" s="3">
        <v>4539.0885109999999</v>
      </c>
      <c r="D26086" s="2"/>
    </row>
    <row r="26087" spans="1:4" x14ac:dyDescent="0.25">
      <c r="A26087" s="2">
        <v>540</v>
      </c>
      <c r="B26087">
        <v>29915</v>
      </c>
      <c r="C26087" s="3">
        <v>1936.672759</v>
      </c>
      <c r="D26087" s="2"/>
    </row>
    <row r="26088" spans="1:4" x14ac:dyDescent="0.25">
      <c r="A26088" s="2">
        <v>540</v>
      </c>
      <c r="B26088">
        <v>29916</v>
      </c>
      <c r="C26088" s="3">
        <v>5243.7235609999998</v>
      </c>
      <c r="D26088" s="2"/>
    </row>
    <row r="26089" spans="1:4" x14ac:dyDescent="0.25">
      <c r="A26089" s="2">
        <v>540</v>
      </c>
      <c r="B26089">
        <v>29917</v>
      </c>
      <c r="C26089" s="3">
        <v>724.58340099999998</v>
      </c>
      <c r="D26089" s="2"/>
    </row>
    <row r="26090" spans="1:4" x14ac:dyDescent="0.25">
      <c r="A26090" s="2">
        <v>540</v>
      </c>
      <c r="B26090">
        <v>29918</v>
      </c>
      <c r="C26090" s="3">
        <v>6382.2324150000004</v>
      </c>
      <c r="D26090" s="2"/>
    </row>
    <row r="26091" spans="1:4" x14ac:dyDescent="0.25">
      <c r="A26091" s="2">
        <v>540</v>
      </c>
      <c r="B26091">
        <v>29919</v>
      </c>
      <c r="C26091" s="3">
        <v>885.30271300000004</v>
      </c>
      <c r="D26091" s="2"/>
    </row>
    <row r="26092" spans="1:4" x14ac:dyDescent="0.25">
      <c r="A26092" s="2">
        <v>540</v>
      </c>
      <c r="B26092">
        <v>29920</v>
      </c>
      <c r="C26092" s="3">
        <v>1174.7139279999999</v>
      </c>
      <c r="D26092" s="2"/>
    </row>
    <row r="26093" spans="1:4" x14ac:dyDescent="0.25">
      <c r="A26093" s="2">
        <v>540</v>
      </c>
      <c r="B26093">
        <v>29922</v>
      </c>
      <c r="C26093" s="3">
        <v>9543.9363740000008</v>
      </c>
      <c r="D26093" s="2"/>
    </row>
    <row r="26094" spans="1:4" x14ac:dyDescent="0.25">
      <c r="A26094" s="2">
        <v>540</v>
      </c>
      <c r="B26094">
        <v>29924</v>
      </c>
      <c r="C26094" s="3">
        <v>4712.635542</v>
      </c>
      <c r="D26094" s="2"/>
    </row>
    <row r="26095" spans="1:4" x14ac:dyDescent="0.25">
      <c r="A26095" s="2">
        <v>540</v>
      </c>
      <c r="B26095">
        <v>29925</v>
      </c>
      <c r="C26095" s="3">
        <v>1311.294001</v>
      </c>
      <c r="D26095" s="2"/>
    </row>
    <row r="26096" spans="1:4" x14ac:dyDescent="0.25">
      <c r="A26096" s="2">
        <v>540</v>
      </c>
      <c r="B26096">
        <v>29926</v>
      </c>
      <c r="C26096" s="3">
        <v>2101.3931240000002</v>
      </c>
      <c r="D26096" s="2"/>
    </row>
    <row r="26097" spans="1:4" x14ac:dyDescent="0.25">
      <c r="A26097" s="2">
        <v>540</v>
      </c>
      <c r="B26097">
        <v>29927</v>
      </c>
      <c r="C26097" s="3">
        <v>8210.9812000000002</v>
      </c>
      <c r="D26097" s="2"/>
    </row>
    <row r="26098" spans="1:4" x14ac:dyDescent="0.25">
      <c r="A26098" s="2">
        <v>540</v>
      </c>
      <c r="B26098">
        <v>29928</v>
      </c>
      <c r="C26098" s="3">
        <v>5754.6253859999997</v>
      </c>
      <c r="D26098" s="2"/>
    </row>
    <row r="26099" spans="1:4" x14ac:dyDescent="0.25">
      <c r="A26099" s="2">
        <v>540</v>
      </c>
      <c r="B26099">
        <v>29929</v>
      </c>
      <c r="C26099" s="3">
        <v>3153.1426959999999</v>
      </c>
      <c r="D26099" s="2"/>
    </row>
    <row r="26100" spans="1:4" x14ac:dyDescent="0.25">
      <c r="A26100" s="2">
        <v>540</v>
      </c>
      <c r="B26100">
        <v>29930</v>
      </c>
      <c r="C26100" s="3">
        <v>4903.3792489999996</v>
      </c>
      <c r="D26100" s="2"/>
    </row>
    <row r="26101" spans="1:4" x14ac:dyDescent="0.25">
      <c r="A26101" s="2">
        <v>540</v>
      </c>
      <c r="B26101">
        <v>29932</v>
      </c>
      <c r="C26101" s="3">
        <v>1254.271506</v>
      </c>
      <c r="D26101" s="2"/>
    </row>
    <row r="26102" spans="1:4" x14ac:dyDescent="0.25">
      <c r="A26102" s="2">
        <v>540</v>
      </c>
      <c r="B26102">
        <v>29933</v>
      </c>
      <c r="C26102" s="3">
        <v>1180.902204</v>
      </c>
      <c r="D26102" s="2"/>
    </row>
    <row r="26103" spans="1:4" x14ac:dyDescent="0.25">
      <c r="A26103" s="2">
        <v>540</v>
      </c>
      <c r="B26103">
        <v>29934</v>
      </c>
      <c r="C26103" s="3">
        <v>3105.5214270000001</v>
      </c>
      <c r="D26103" s="2"/>
    </row>
    <row r="26104" spans="1:4" x14ac:dyDescent="0.25">
      <c r="A26104" s="2">
        <v>540</v>
      </c>
      <c r="B26104">
        <v>29935</v>
      </c>
      <c r="C26104" s="3">
        <v>1412.176721</v>
      </c>
      <c r="D26104" s="2"/>
    </row>
    <row r="26105" spans="1:4" x14ac:dyDescent="0.25">
      <c r="A26105" s="2">
        <v>540</v>
      </c>
      <c r="B26105">
        <v>29937</v>
      </c>
      <c r="C26105" s="3">
        <v>1680.7023079999999</v>
      </c>
      <c r="D26105" s="2"/>
    </row>
    <row r="26106" spans="1:4" x14ac:dyDescent="0.25">
      <c r="A26106" s="2">
        <v>540</v>
      </c>
      <c r="B26106">
        <v>29939</v>
      </c>
      <c r="C26106" s="3">
        <v>2408.776038</v>
      </c>
      <c r="D26106" s="2"/>
    </row>
    <row r="26107" spans="1:4" x14ac:dyDescent="0.25">
      <c r="A26107" s="2">
        <v>540</v>
      </c>
      <c r="B26107">
        <v>29940</v>
      </c>
      <c r="C26107" s="3">
        <v>2484.4608480000002</v>
      </c>
      <c r="D26107" s="2"/>
    </row>
    <row r="26108" spans="1:4" x14ac:dyDescent="0.25">
      <c r="A26108" s="2">
        <v>540</v>
      </c>
      <c r="B26108">
        <v>29941</v>
      </c>
      <c r="C26108" s="3">
        <v>4623.0822660000003</v>
      </c>
      <c r="D26108" s="2"/>
    </row>
    <row r="26109" spans="1:4" x14ac:dyDescent="0.25">
      <c r="A26109" s="2">
        <v>540</v>
      </c>
      <c r="B26109">
        <v>29942</v>
      </c>
      <c r="C26109" s="3">
        <v>7789.3431360000004</v>
      </c>
      <c r="D26109" s="2"/>
    </row>
    <row r="26110" spans="1:4" x14ac:dyDescent="0.25">
      <c r="A26110" s="2">
        <v>540</v>
      </c>
      <c r="B26110">
        <v>29943</v>
      </c>
      <c r="C26110" s="3">
        <v>3708.903511</v>
      </c>
      <c r="D26110" s="2"/>
    </row>
    <row r="26111" spans="1:4" x14ac:dyDescent="0.25">
      <c r="A26111" s="2">
        <v>540</v>
      </c>
      <c r="B26111">
        <v>29945</v>
      </c>
      <c r="C26111" s="3">
        <v>777.34491700000001</v>
      </c>
      <c r="D26111" s="2"/>
    </row>
    <row r="26112" spans="1:4" x14ac:dyDescent="0.25">
      <c r="A26112" s="2">
        <v>540</v>
      </c>
      <c r="B26112">
        <v>29946</v>
      </c>
      <c r="C26112" s="3">
        <v>368.36383999999998</v>
      </c>
      <c r="D26112" s="2"/>
    </row>
    <row r="26113" spans="1:4" x14ac:dyDescent="0.25">
      <c r="A26113" s="2">
        <v>540</v>
      </c>
      <c r="B26113">
        <v>29947</v>
      </c>
      <c r="C26113" s="3">
        <v>460.70008300000001</v>
      </c>
      <c r="D26113" s="2"/>
    </row>
    <row r="26114" spans="1:4" x14ac:dyDescent="0.25">
      <c r="A26114" s="2">
        <v>540</v>
      </c>
      <c r="B26114">
        <v>29948</v>
      </c>
      <c r="C26114" s="3">
        <v>466.08175499999999</v>
      </c>
      <c r="D26114" s="2"/>
    </row>
    <row r="26115" spans="1:4" x14ac:dyDescent="0.25">
      <c r="A26115" s="2">
        <v>540</v>
      </c>
      <c r="B26115">
        <v>29951</v>
      </c>
      <c r="C26115" s="3">
        <v>2720.18309</v>
      </c>
      <c r="D26115" s="2"/>
    </row>
    <row r="26116" spans="1:4" x14ac:dyDescent="0.25">
      <c r="A26116" s="2">
        <v>540</v>
      </c>
      <c r="B26116">
        <v>29952</v>
      </c>
      <c r="C26116" s="3">
        <v>2402.4620890000001</v>
      </c>
      <c r="D26116" s="2"/>
    </row>
    <row r="26117" spans="1:4" x14ac:dyDescent="0.25">
      <c r="A26117" s="2">
        <v>540</v>
      </c>
      <c r="B26117">
        <v>29953</v>
      </c>
      <c r="C26117" s="3">
        <v>1314.2186799999999</v>
      </c>
      <c r="D26117" s="2"/>
    </row>
    <row r="26118" spans="1:4" x14ac:dyDescent="0.25">
      <c r="A26118" s="2">
        <v>540</v>
      </c>
      <c r="B26118">
        <v>29956</v>
      </c>
      <c r="C26118" s="3">
        <v>8455.0074820000009</v>
      </c>
      <c r="D26118" s="2"/>
    </row>
    <row r="26119" spans="1:4" x14ac:dyDescent="0.25">
      <c r="A26119" s="2">
        <v>540</v>
      </c>
      <c r="B26119">
        <v>29957</v>
      </c>
      <c r="C26119" s="3">
        <v>2666.8592629999998</v>
      </c>
      <c r="D26119" s="2"/>
    </row>
    <row r="26120" spans="1:4" x14ac:dyDescent="0.25">
      <c r="A26120" s="2">
        <v>540</v>
      </c>
      <c r="B26120">
        <v>29958</v>
      </c>
      <c r="C26120" s="3">
        <v>1855.6985070000001</v>
      </c>
      <c r="D26120" s="2"/>
    </row>
    <row r="26121" spans="1:4" x14ac:dyDescent="0.25">
      <c r="A26121" s="2">
        <v>540</v>
      </c>
      <c r="B26121">
        <v>29960</v>
      </c>
      <c r="C26121" s="3">
        <v>2483.9350129959998</v>
      </c>
      <c r="D26121" s="2"/>
    </row>
    <row r="26122" spans="1:4" x14ac:dyDescent="0.25">
      <c r="A26122" s="2">
        <v>540</v>
      </c>
      <c r="B26122">
        <v>29961</v>
      </c>
      <c r="C26122" s="3">
        <v>2266.2276379999998</v>
      </c>
      <c r="D26122" s="2"/>
    </row>
    <row r="26123" spans="1:4" x14ac:dyDescent="0.25">
      <c r="A26123" s="2">
        <v>540</v>
      </c>
      <c r="B26123">
        <v>29962</v>
      </c>
      <c r="C26123" s="3">
        <v>1014.108478</v>
      </c>
      <c r="D26123" s="2"/>
    </row>
    <row r="26124" spans="1:4" x14ac:dyDescent="0.25">
      <c r="A26124" s="2">
        <v>540</v>
      </c>
      <c r="B26124">
        <v>29963</v>
      </c>
      <c r="C26124" s="3">
        <v>2865.811612</v>
      </c>
      <c r="D26124" s="2"/>
    </row>
    <row r="26125" spans="1:4" x14ac:dyDescent="0.25">
      <c r="A26125" s="2">
        <v>540</v>
      </c>
      <c r="B26125">
        <v>29964</v>
      </c>
      <c r="C26125" s="3">
        <v>3539.5688009999999</v>
      </c>
      <c r="D26125" s="2"/>
    </row>
    <row r="26126" spans="1:4" x14ac:dyDescent="0.25">
      <c r="A26126" s="2">
        <v>540</v>
      </c>
      <c r="B26126">
        <v>29965</v>
      </c>
      <c r="C26126" s="3">
        <v>2631.7735659999998</v>
      </c>
      <c r="D26126" s="2"/>
    </row>
    <row r="26127" spans="1:4" x14ac:dyDescent="0.25">
      <c r="A26127" s="2">
        <v>540</v>
      </c>
      <c r="B26127">
        <v>29966</v>
      </c>
      <c r="C26127" s="3">
        <v>3015.5652140000002</v>
      </c>
      <c r="D26127" s="2"/>
    </row>
    <row r="26128" spans="1:4" x14ac:dyDescent="0.25">
      <c r="A26128" s="2">
        <v>540</v>
      </c>
      <c r="B26128">
        <v>29972</v>
      </c>
      <c r="C26128" s="3">
        <v>1333.245942</v>
      </c>
      <c r="D26128" s="2"/>
    </row>
    <row r="26129" spans="1:4" x14ac:dyDescent="0.25">
      <c r="A26129" s="2">
        <v>540</v>
      </c>
      <c r="B26129">
        <v>29974</v>
      </c>
      <c r="C26129" s="3">
        <v>946.33823400000006</v>
      </c>
      <c r="D26129" s="2"/>
    </row>
    <row r="26130" spans="1:4" x14ac:dyDescent="0.25">
      <c r="A26130" s="2">
        <v>540</v>
      </c>
      <c r="B26130">
        <v>29976</v>
      </c>
      <c r="C26130" s="3">
        <v>11161.369725</v>
      </c>
      <c r="D26130" s="2"/>
    </row>
    <row r="26131" spans="1:4" x14ac:dyDescent="0.25">
      <c r="A26131" s="2">
        <v>540</v>
      </c>
      <c r="B26131">
        <v>29978</v>
      </c>
      <c r="C26131" s="3">
        <v>4533.3582019960004</v>
      </c>
      <c r="D26131" s="2"/>
    </row>
    <row r="26132" spans="1:4" x14ac:dyDescent="0.25">
      <c r="A26132" s="2">
        <v>540</v>
      </c>
      <c r="B26132">
        <v>29979</v>
      </c>
      <c r="C26132" s="3">
        <v>0</v>
      </c>
      <c r="D26132" s="2"/>
    </row>
    <row r="26133" spans="1:4" x14ac:dyDescent="0.25">
      <c r="A26133" s="2">
        <v>540</v>
      </c>
      <c r="B26133">
        <v>29980</v>
      </c>
      <c r="C26133" s="3">
        <v>2351.77565</v>
      </c>
      <c r="D26133" s="2"/>
    </row>
    <row r="26134" spans="1:4" x14ac:dyDescent="0.25">
      <c r="A26134" s="2">
        <v>540</v>
      </c>
      <c r="B26134">
        <v>29981</v>
      </c>
      <c r="C26134" s="3">
        <v>2339.7022619999998</v>
      </c>
      <c r="D26134" s="2"/>
    </row>
    <row r="26135" spans="1:4" x14ac:dyDescent="0.25">
      <c r="A26135" s="2">
        <v>540</v>
      </c>
      <c r="B26135">
        <v>29982</v>
      </c>
      <c r="C26135" s="3">
        <v>4792.8544579999998</v>
      </c>
      <c r="D26135" s="2"/>
    </row>
    <row r="26136" spans="1:4" x14ac:dyDescent="0.25">
      <c r="A26136" s="2">
        <v>540</v>
      </c>
      <c r="B26136">
        <v>29983</v>
      </c>
      <c r="C26136" s="3">
        <v>3906.5974700000002</v>
      </c>
      <c r="D26136" s="2"/>
    </row>
    <row r="26137" spans="1:4" x14ac:dyDescent="0.25">
      <c r="A26137" s="2">
        <v>540</v>
      </c>
      <c r="B26137">
        <v>29984</v>
      </c>
      <c r="C26137" s="3">
        <v>186.00964300000001</v>
      </c>
      <c r="D26137" s="2"/>
    </row>
    <row r="26138" spans="1:4" x14ac:dyDescent="0.25">
      <c r="A26138" s="2">
        <v>540</v>
      </c>
      <c r="B26138">
        <v>29985</v>
      </c>
      <c r="C26138" s="3">
        <v>1811.6273859999999</v>
      </c>
      <c r="D26138" s="2"/>
    </row>
    <row r="26139" spans="1:4" x14ac:dyDescent="0.25">
      <c r="A26139" s="2">
        <v>540</v>
      </c>
      <c r="B26139">
        <v>29986</v>
      </c>
      <c r="C26139" s="3">
        <v>321.63047899999998</v>
      </c>
      <c r="D26139" s="2"/>
    </row>
    <row r="26140" spans="1:4" x14ac:dyDescent="0.25">
      <c r="A26140" s="2">
        <v>540</v>
      </c>
      <c r="B26140">
        <v>29989</v>
      </c>
      <c r="C26140" s="3">
        <v>4224.6387720000002</v>
      </c>
      <c r="D26140" s="2"/>
    </row>
    <row r="26141" spans="1:4" x14ac:dyDescent="0.25">
      <c r="A26141" s="2">
        <v>540</v>
      </c>
      <c r="B26141">
        <v>29991</v>
      </c>
      <c r="C26141" s="3">
        <v>7903.1213150000003</v>
      </c>
      <c r="D26141" s="2"/>
    </row>
    <row r="26142" spans="1:4" x14ac:dyDescent="0.25">
      <c r="A26142" s="2">
        <v>540</v>
      </c>
      <c r="B26142">
        <v>29992</v>
      </c>
      <c r="C26142" s="3">
        <v>12.889965</v>
      </c>
      <c r="D26142" s="2"/>
    </row>
    <row r="26143" spans="1:4" x14ac:dyDescent="0.25">
      <c r="A26143" s="2">
        <v>540</v>
      </c>
      <c r="B26143">
        <v>29993</v>
      </c>
      <c r="C26143" s="3">
        <v>2100.6719560000001</v>
      </c>
      <c r="D26143" s="2"/>
    </row>
    <row r="26144" spans="1:4" x14ac:dyDescent="0.25">
      <c r="A26144" s="2">
        <v>540</v>
      </c>
      <c r="B26144">
        <v>29994</v>
      </c>
      <c r="C26144" s="3">
        <v>2025.172251</v>
      </c>
      <c r="D26144" s="2"/>
    </row>
    <row r="26145" spans="1:4" x14ac:dyDescent="0.25">
      <c r="A26145" s="2">
        <v>540</v>
      </c>
      <c r="B26145">
        <v>29995</v>
      </c>
      <c r="C26145" s="3">
        <v>3014.8058369999999</v>
      </c>
      <c r="D26145" s="2"/>
    </row>
    <row r="26146" spans="1:4" x14ac:dyDescent="0.25">
      <c r="A26146" s="2">
        <v>540</v>
      </c>
      <c r="B26146">
        <v>29996</v>
      </c>
      <c r="C26146" s="3">
        <v>4104.6519829999997</v>
      </c>
      <c r="D26146" s="2"/>
    </row>
    <row r="26147" spans="1:4" x14ac:dyDescent="0.25">
      <c r="A26147" s="2">
        <v>540</v>
      </c>
      <c r="B26147">
        <v>29997</v>
      </c>
      <c r="C26147" s="3">
        <v>3532.0919739999999</v>
      </c>
      <c r="D26147" s="2"/>
    </row>
    <row r="26148" spans="1:4" x14ac:dyDescent="0.25">
      <c r="A26148" s="2">
        <v>540</v>
      </c>
      <c r="B26148">
        <v>29998</v>
      </c>
      <c r="C26148" s="3">
        <v>737.82165099999997</v>
      </c>
      <c r="D26148" s="2"/>
    </row>
    <row r="26149" spans="1:4" x14ac:dyDescent="0.25">
      <c r="A26149" s="2">
        <v>540</v>
      </c>
      <c r="B26149">
        <v>29999</v>
      </c>
      <c r="C26149" s="3">
        <v>30.637709000000001</v>
      </c>
      <c r="D26149" s="2"/>
    </row>
    <row r="26150" spans="1:4" x14ac:dyDescent="0.25">
      <c r="A26150" s="2">
        <v>540</v>
      </c>
      <c r="B26150">
        <v>30001</v>
      </c>
      <c r="C26150" s="3">
        <v>6225.6368069999999</v>
      </c>
      <c r="D26150" s="2"/>
    </row>
    <row r="26151" spans="1:4" x14ac:dyDescent="0.25">
      <c r="A26151" s="2">
        <v>540</v>
      </c>
      <c r="B26151">
        <v>30002</v>
      </c>
      <c r="C26151" s="3">
        <v>4451.299712</v>
      </c>
      <c r="D26151" s="2"/>
    </row>
    <row r="26152" spans="1:4" x14ac:dyDescent="0.25">
      <c r="A26152" s="2">
        <v>540</v>
      </c>
      <c r="B26152">
        <v>30004</v>
      </c>
      <c r="C26152" s="3">
        <v>2719.4850929999998</v>
      </c>
      <c r="D26152" s="2"/>
    </row>
    <row r="26153" spans="1:4" x14ac:dyDescent="0.25">
      <c r="A26153" s="2">
        <v>540</v>
      </c>
      <c r="B26153">
        <v>30006</v>
      </c>
      <c r="C26153" s="3">
        <v>556.11317199999996</v>
      </c>
      <c r="D26153" s="2"/>
    </row>
    <row r="26154" spans="1:4" x14ac:dyDescent="0.25">
      <c r="A26154" s="2">
        <v>540</v>
      </c>
      <c r="B26154">
        <v>30007</v>
      </c>
      <c r="C26154" s="3">
        <v>755.88232000000005</v>
      </c>
      <c r="D26154" s="2"/>
    </row>
    <row r="26155" spans="1:4" x14ac:dyDescent="0.25">
      <c r="A26155" s="2">
        <v>540</v>
      </c>
      <c r="B26155">
        <v>30008</v>
      </c>
      <c r="C26155" s="3">
        <v>0</v>
      </c>
      <c r="D26155" s="2"/>
    </row>
    <row r="26156" spans="1:4" x14ac:dyDescent="0.25">
      <c r="A26156" s="2">
        <v>540</v>
      </c>
      <c r="B26156">
        <v>30009</v>
      </c>
      <c r="C26156" s="3">
        <v>2177.7858890000002</v>
      </c>
      <c r="D26156" s="2"/>
    </row>
    <row r="26157" spans="1:4" x14ac:dyDescent="0.25">
      <c r="A26157" s="2">
        <v>540</v>
      </c>
      <c r="B26157">
        <v>30011</v>
      </c>
      <c r="C26157" s="3">
        <v>880.35075600000005</v>
      </c>
      <c r="D26157" s="2"/>
    </row>
    <row r="26158" spans="1:4" x14ac:dyDescent="0.25">
      <c r="A26158" s="2">
        <v>540</v>
      </c>
      <c r="B26158">
        <v>30012</v>
      </c>
      <c r="C26158" s="3">
        <v>740.52148499999998</v>
      </c>
      <c r="D26158" s="2"/>
    </row>
    <row r="26159" spans="1:4" x14ac:dyDescent="0.25">
      <c r="A26159" s="2">
        <v>540</v>
      </c>
      <c r="B26159">
        <v>30014</v>
      </c>
      <c r="C26159" s="3">
        <v>7721.4382820000001</v>
      </c>
      <c r="D26159" s="2"/>
    </row>
    <row r="26160" spans="1:4" x14ac:dyDescent="0.25">
      <c r="A26160" s="2">
        <v>540</v>
      </c>
      <c r="B26160">
        <v>30015</v>
      </c>
      <c r="C26160" s="3">
        <v>778.03904499999999</v>
      </c>
      <c r="D26160" s="2"/>
    </row>
    <row r="26161" spans="1:4" x14ac:dyDescent="0.25">
      <c r="A26161" s="2">
        <v>540</v>
      </c>
      <c r="B26161">
        <v>30016</v>
      </c>
      <c r="C26161" s="3">
        <v>257.18746199999998</v>
      </c>
      <c r="D26161" s="2"/>
    </row>
    <row r="26162" spans="1:4" x14ac:dyDescent="0.25">
      <c r="A26162" s="2">
        <v>540</v>
      </c>
      <c r="B26162">
        <v>30017</v>
      </c>
      <c r="C26162" s="3">
        <v>995.21327199999996</v>
      </c>
      <c r="D26162" s="2"/>
    </row>
    <row r="26163" spans="1:4" x14ac:dyDescent="0.25">
      <c r="A26163" s="2">
        <v>540</v>
      </c>
      <c r="B26163">
        <v>30019</v>
      </c>
      <c r="C26163" s="3">
        <v>11995.433035</v>
      </c>
      <c r="D26163" s="2"/>
    </row>
    <row r="26164" spans="1:4" x14ac:dyDescent="0.25">
      <c r="A26164" s="2">
        <v>540</v>
      </c>
      <c r="B26164">
        <v>30020</v>
      </c>
      <c r="C26164" s="3">
        <v>1457.380627</v>
      </c>
      <c r="D26164" s="2"/>
    </row>
    <row r="26165" spans="1:4" x14ac:dyDescent="0.25">
      <c r="A26165" s="2">
        <v>540</v>
      </c>
      <c r="B26165">
        <v>30021</v>
      </c>
      <c r="C26165" s="3">
        <v>491.54985900000003</v>
      </c>
      <c r="D26165" s="2"/>
    </row>
    <row r="26166" spans="1:4" x14ac:dyDescent="0.25">
      <c r="A26166" s="2">
        <v>540</v>
      </c>
      <c r="B26166">
        <v>30022</v>
      </c>
      <c r="C26166" s="3">
        <v>262.29168299999998</v>
      </c>
      <c r="D26166" s="2"/>
    </row>
    <row r="26167" spans="1:4" x14ac:dyDescent="0.25">
      <c r="A26167" s="2">
        <v>540</v>
      </c>
      <c r="B26167">
        <v>30023</v>
      </c>
      <c r="C26167" s="3">
        <v>3109.9407839999999</v>
      </c>
      <c r="D26167" s="2"/>
    </row>
    <row r="26168" spans="1:4" x14ac:dyDescent="0.25">
      <c r="A26168" s="2">
        <v>540</v>
      </c>
      <c r="B26168">
        <v>30024</v>
      </c>
      <c r="C26168" s="3">
        <v>1660.4552940000001</v>
      </c>
      <c r="D26168" s="2"/>
    </row>
    <row r="26169" spans="1:4" x14ac:dyDescent="0.25">
      <c r="A26169" s="2">
        <v>540</v>
      </c>
      <c r="B26169">
        <v>30025</v>
      </c>
      <c r="C26169" s="3">
        <v>1640.2329850000001</v>
      </c>
      <c r="D26169" s="2"/>
    </row>
    <row r="26170" spans="1:4" x14ac:dyDescent="0.25">
      <c r="A26170" s="2">
        <v>540</v>
      </c>
      <c r="B26170">
        <v>30027</v>
      </c>
      <c r="C26170" s="3">
        <v>780.292687</v>
      </c>
      <c r="D26170" s="2"/>
    </row>
    <row r="26171" spans="1:4" x14ac:dyDescent="0.25">
      <c r="A26171" s="2">
        <v>540</v>
      </c>
      <c r="B26171">
        <v>30028</v>
      </c>
      <c r="C26171" s="3">
        <v>2434.3898629999999</v>
      </c>
      <c r="D26171" s="2"/>
    </row>
    <row r="26172" spans="1:4" x14ac:dyDescent="0.25">
      <c r="A26172" s="2">
        <v>540</v>
      </c>
      <c r="B26172">
        <v>30030</v>
      </c>
      <c r="C26172" s="3">
        <v>903.87821199999996</v>
      </c>
      <c r="D26172" s="2"/>
    </row>
    <row r="26173" spans="1:4" x14ac:dyDescent="0.25">
      <c r="A26173" s="2">
        <v>540</v>
      </c>
      <c r="B26173">
        <v>30031</v>
      </c>
      <c r="C26173" s="3">
        <v>1954.109148</v>
      </c>
      <c r="D26173" s="2"/>
    </row>
    <row r="26174" spans="1:4" x14ac:dyDescent="0.25">
      <c r="A26174" s="2">
        <v>540</v>
      </c>
      <c r="B26174">
        <v>30032</v>
      </c>
      <c r="C26174" s="3">
        <v>3147.9075910000001</v>
      </c>
      <c r="D26174" s="2"/>
    </row>
    <row r="26175" spans="1:4" x14ac:dyDescent="0.25">
      <c r="A26175" s="2">
        <v>540</v>
      </c>
      <c r="B26175">
        <v>30034</v>
      </c>
      <c r="C26175" s="3">
        <v>3180.6924789999998</v>
      </c>
      <c r="D26175" s="2"/>
    </row>
    <row r="26176" spans="1:4" x14ac:dyDescent="0.25">
      <c r="A26176" s="2">
        <v>540</v>
      </c>
      <c r="B26176">
        <v>30035</v>
      </c>
      <c r="C26176" s="3">
        <v>1052.9289490000001</v>
      </c>
      <c r="D26176" s="2"/>
    </row>
    <row r="26177" spans="1:4" x14ac:dyDescent="0.25">
      <c r="A26177" s="2">
        <v>540</v>
      </c>
      <c r="B26177">
        <v>30036</v>
      </c>
      <c r="C26177" s="3">
        <v>3790.9520130000001</v>
      </c>
      <c r="D26177" s="2"/>
    </row>
    <row r="26178" spans="1:4" x14ac:dyDescent="0.25">
      <c r="A26178" s="2">
        <v>540</v>
      </c>
      <c r="B26178">
        <v>30039</v>
      </c>
      <c r="C26178" s="3">
        <v>10472.227526999999</v>
      </c>
      <c r="D26178" s="2"/>
    </row>
    <row r="26179" spans="1:4" x14ac:dyDescent="0.25">
      <c r="A26179" s="2">
        <v>540</v>
      </c>
      <c r="B26179">
        <v>30040</v>
      </c>
      <c r="C26179" s="3">
        <v>2447.7218109999999</v>
      </c>
      <c r="D26179" s="2"/>
    </row>
    <row r="26180" spans="1:4" x14ac:dyDescent="0.25">
      <c r="A26180" s="2">
        <v>540</v>
      </c>
      <c r="B26180">
        <v>30041</v>
      </c>
      <c r="C26180" s="3">
        <v>1549.7845030000001</v>
      </c>
      <c r="D26180" s="2"/>
    </row>
    <row r="26181" spans="1:4" x14ac:dyDescent="0.25">
      <c r="A26181" s="2">
        <v>540</v>
      </c>
      <c r="B26181">
        <v>30044</v>
      </c>
      <c r="C26181" s="3">
        <v>4341.8346979999997</v>
      </c>
      <c r="D26181" s="2"/>
    </row>
    <row r="26182" spans="1:4" x14ac:dyDescent="0.25">
      <c r="A26182" s="2">
        <v>540</v>
      </c>
      <c r="B26182">
        <v>30045</v>
      </c>
      <c r="C26182" s="3">
        <v>1367.7898459999999</v>
      </c>
      <c r="D26182" s="2"/>
    </row>
    <row r="26183" spans="1:4" x14ac:dyDescent="0.25">
      <c r="A26183" s="2">
        <v>540</v>
      </c>
      <c r="B26183">
        <v>30046</v>
      </c>
      <c r="C26183" s="3">
        <v>1508.5928730000001</v>
      </c>
      <c r="D26183" s="2"/>
    </row>
    <row r="26184" spans="1:4" x14ac:dyDescent="0.25">
      <c r="A26184" s="2">
        <v>540</v>
      </c>
      <c r="B26184">
        <v>30050</v>
      </c>
      <c r="C26184" s="3">
        <v>38188.689354000002</v>
      </c>
      <c r="D26184" s="2"/>
    </row>
    <row r="26185" spans="1:4" x14ac:dyDescent="0.25">
      <c r="A26185" s="2">
        <v>540</v>
      </c>
      <c r="B26185">
        <v>30051</v>
      </c>
      <c r="C26185" s="3">
        <v>5236.110608</v>
      </c>
      <c r="D26185" s="2"/>
    </row>
    <row r="26186" spans="1:4" x14ac:dyDescent="0.25">
      <c r="A26186" s="2">
        <v>540</v>
      </c>
      <c r="B26186">
        <v>30052</v>
      </c>
      <c r="C26186" s="3">
        <v>16404.259164999999</v>
      </c>
      <c r="D26186" s="2"/>
    </row>
    <row r="26187" spans="1:4" x14ac:dyDescent="0.25">
      <c r="A26187" s="2">
        <v>540</v>
      </c>
      <c r="B26187">
        <v>30053</v>
      </c>
      <c r="C26187" s="3">
        <v>12082.7256</v>
      </c>
      <c r="D26187" s="2"/>
    </row>
    <row r="26188" spans="1:4" x14ac:dyDescent="0.25">
      <c r="A26188" s="2">
        <v>540</v>
      </c>
      <c r="B26188">
        <v>30056</v>
      </c>
      <c r="C26188" s="3">
        <v>1153.644446</v>
      </c>
      <c r="D26188" s="2"/>
    </row>
    <row r="26189" spans="1:4" x14ac:dyDescent="0.25">
      <c r="A26189" s="2">
        <v>540</v>
      </c>
      <c r="B26189">
        <v>30057</v>
      </c>
      <c r="C26189" s="3">
        <v>665.52375700000005</v>
      </c>
      <c r="D26189" s="2"/>
    </row>
    <row r="26190" spans="1:4" x14ac:dyDescent="0.25">
      <c r="A26190" s="2">
        <v>540</v>
      </c>
      <c r="B26190">
        <v>30058</v>
      </c>
      <c r="C26190" s="3">
        <v>9540.8419269999995</v>
      </c>
      <c r="D26190" s="2"/>
    </row>
    <row r="26191" spans="1:4" x14ac:dyDescent="0.25">
      <c r="A26191" s="2">
        <v>540</v>
      </c>
      <c r="B26191">
        <v>30059</v>
      </c>
      <c r="C26191" s="3">
        <v>18209.952959999999</v>
      </c>
      <c r="D26191" s="2"/>
    </row>
    <row r="26192" spans="1:4" x14ac:dyDescent="0.25">
      <c r="A26192" s="2">
        <v>540</v>
      </c>
      <c r="B26192">
        <v>30060</v>
      </c>
      <c r="C26192" s="3">
        <v>8241.6596860000009</v>
      </c>
      <c r="D26192" s="2"/>
    </row>
    <row r="26193" spans="1:4" x14ac:dyDescent="0.25">
      <c r="A26193" s="2">
        <v>540</v>
      </c>
      <c r="B26193">
        <v>30061</v>
      </c>
      <c r="C26193" s="3">
        <v>6518.2494459999998</v>
      </c>
      <c r="D26193" s="2"/>
    </row>
    <row r="26194" spans="1:4" x14ac:dyDescent="0.25">
      <c r="A26194" s="2">
        <v>540</v>
      </c>
      <c r="B26194">
        <v>30062</v>
      </c>
      <c r="C26194" s="3">
        <v>1338.8600530000001</v>
      </c>
      <c r="D26194" s="2"/>
    </row>
    <row r="26195" spans="1:4" x14ac:dyDescent="0.25">
      <c r="A26195" s="2">
        <v>540</v>
      </c>
      <c r="B26195">
        <v>30063</v>
      </c>
      <c r="C26195" s="3">
        <v>3872.6664759999999</v>
      </c>
      <c r="D26195" s="2"/>
    </row>
    <row r="26196" spans="1:4" x14ac:dyDescent="0.25">
      <c r="A26196" s="2">
        <v>540</v>
      </c>
      <c r="B26196">
        <v>30064</v>
      </c>
      <c r="C26196" s="3">
        <v>1637.9445909999999</v>
      </c>
      <c r="D26196" s="2"/>
    </row>
    <row r="26197" spans="1:4" x14ac:dyDescent="0.25">
      <c r="A26197" s="2">
        <v>540</v>
      </c>
      <c r="B26197">
        <v>30065</v>
      </c>
      <c r="C26197" s="3">
        <v>2133.0936379999998</v>
      </c>
      <c r="D26197" s="2"/>
    </row>
    <row r="26198" spans="1:4" x14ac:dyDescent="0.25">
      <c r="A26198" s="2">
        <v>540</v>
      </c>
      <c r="B26198">
        <v>30067</v>
      </c>
      <c r="C26198" s="3">
        <v>1371.5339550000001</v>
      </c>
      <c r="D26198" s="2"/>
    </row>
    <row r="26199" spans="1:4" x14ac:dyDescent="0.25">
      <c r="A26199" s="2">
        <v>540</v>
      </c>
      <c r="B26199">
        <v>30068</v>
      </c>
      <c r="C26199" s="3">
        <v>964.38659900000005</v>
      </c>
      <c r="D26199" s="2"/>
    </row>
    <row r="26200" spans="1:4" x14ac:dyDescent="0.25">
      <c r="A26200" s="2">
        <v>540</v>
      </c>
      <c r="B26200">
        <v>30069</v>
      </c>
      <c r="C26200" s="3">
        <v>1191.6581819999999</v>
      </c>
      <c r="D26200" s="2"/>
    </row>
    <row r="26201" spans="1:4" x14ac:dyDescent="0.25">
      <c r="A26201" s="2">
        <v>540</v>
      </c>
      <c r="B26201">
        <v>30070</v>
      </c>
      <c r="C26201" s="3">
        <v>291.76039300000002</v>
      </c>
      <c r="D26201" s="2"/>
    </row>
    <row r="26202" spans="1:4" x14ac:dyDescent="0.25">
      <c r="A26202" s="2">
        <v>540</v>
      </c>
      <c r="B26202">
        <v>30071</v>
      </c>
      <c r="C26202" s="3">
        <v>797.45765900000004</v>
      </c>
      <c r="D26202" s="2"/>
    </row>
    <row r="26203" spans="1:4" x14ac:dyDescent="0.25">
      <c r="A26203" s="2">
        <v>540</v>
      </c>
      <c r="B26203">
        <v>30072</v>
      </c>
      <c r="C26203" s="3">
        <v>5068.3428690000001</v>
      </c>
      <c r="D26203" s="2"/>
    </row>
    <row r="26204" spans="1:4" x14ac:dyDescent="0.25">
      <c r="A26204" s="2">
        <v>540</v>
      </c>
      <c r="B26204">
        <v>30073</v>
      </c>
      <c r="C26204" s="3">
        <v>8641.8580349999993</v>
      </c>
      <c r="D26204" s="2"/>
    </row>
    <row r="26205" spans="1:4" x14ac:dyDescent="0.25">
      <c r="A26205" s="2">
        <v>540</v>
      </c>
      <c r="B26205">
        <v>30074</v>
      </c>
      <c r="C26205" s="3">
        <v>7755.4945980000002</v>
      </c>
      <c r="D26205" s="2"/>
    </row>
    <row r="26206" spans="1:4" x14ac:dyDescent="0.25">
      <c r="A26206" s="2">
        <v>540</v>
      </c>
      <c r="B26206">
        <v>30076</v>
      </c>
      <c r="C26206" s="3">
        <v>1837.486815</v>
      </c>
      <c r="D26206" s="2"/>
    </row>
    <row r="26207" spans="1:4" x14ac:dyDescent="0.25">
      <c r="A26207" s="2">
        <v>540</v>
      </c>
      <c r="B26207">
        <v>30077</v>
      </c>
      <c r="C26207" s="3">
        <v>11324.511053</v>
      </c>
      <c r="D26207" s="2"/>
    </row>
    <row r="26208" spans="1:4" x14ac:dyDescent="0.25">
      <c r="A26208" s="2">
        <v>540</v>
      </c>
      <c r="B26208">
        <v>30079</v>
      </c>
      <c r="C26208" s="3">
        <v>4820.93559</v>
      </c>
      <c r="D26208" s="2"/>
    </row>
    <row r="26209" spans="1:4" x14ac:dyDescent="0.25">
      <c r="A26209" s="2">
        <v>540</v>
      </c>
      <c r="B26209">
        <v>30080</v>
      </c>
      <c r="C26209" s="3">
        <v>71648.009313000002</v>
      </c>
      <c r="D26209" s="2"/>
    </row>
    <row r="26210" spans="1:4" x14ac:dyDescent="0.25">
      <c r="A26210" s="2">
        <v>540</v>
      </c>
      <c r="B26210">
        <v>30081</v>
      </c>
      <c r="C26210" s="3">
        <v>1653.7588949999999</v>
      </c>
      <c r="D26210" s="2"/>
    </row>
    <row r="26211" spans="1:4" x14ac:dyDescent="0.25">
      <c r="A26211" s="2">
        <v>540</v>
      </c>
      <c r="B26211">
        <v>30082</v>
      </c>
      <c r="C26211" s="3">
        <v>897.61267999999995</v>
      </c>
      <c r="D26211" s="2"/>
    </row>
    <row r="26212" spans="1:4" x14ac:dyDescent="0.25">
      <c r="A26212" s="2">
        <v>540</v>
      </c>
      <c r="B26212">
        <v>30083</v>
      </c>
      <c r="C26212" s="3">
        <v>2789.2841290000001</v>
      </c>
      <c r="D26212" s="2"/>
    </row>
    <row r="26213" spans="1:4" x14ac:dyDescent="0.25">
      <c r="A26213" s="2">
        <v>540</v>
      </c>
      <c r="B26213">
        <v>30084</v>
      </c>
      <c r="C26213" s="3">
        <v>792.85011899999995</v>
      </c>
      <c r="D26213" s="2"/>
    </row>
    <row r="26214" spans="1:4" x14ac:dyDescent="0.25">
      <c r="A26214" s="2">
        <v>540</v>
      </c>
      <c r="B26214">
        <v>30085</v>
      </c>
      <c r="C26214" s="3">
        <v>1056.0751519999999</v>
      </c>
      <c r="D26214" s="2"/>
    </row>
    <row r="26215" spans="1:4" x14ac:dyDescent="0.25">
      <c r="A26215" s="2">
        <v>540</v>
      </c>
      <c r="B26215">
        <v>30086</v>
      </c>
      <c r="C26215" s="3">
        <v>4775.3218509999997</v>
      </c>
      <c r="D26215" s="2"/>
    </row>
    <row r="26216" spans="1:4" x14ac:dyDescent="0.25">
      <c r="A26216" s="2">
        <v>540</v>
      </c>
      <c r="B26216">
        <v>30087</v>
      </c>
      <c r="C26216" s="3">
        <v>3073.3101150000002</v>
      </c>
      <c r="D26216" s="2"/>
    </row>
    <row r="26217" spans="1:4" x14ac:dyDescent="0.25">
      <c r="A26217" s="2">
        <v>540</v>
      </c>
      <c r="B26217">
        <v>30088</v>
      </c>
      <c r="C26217" s="3">
        <v>3724.7843429999998</v>
      </c>
      <c r="D26217" s="2"/>
    </row>
    <row r="26218" spans="1:4" x14ac:dyDescent="0.25">
      <c r="A26218" s="2">
        <v>540</v>
      </c>
      <c r="B26218">
        <v>30090</v>
      </c>
      <c r="C26218" s="3">
        <v>4571.3651159999999</v>
      </c>
      <c r="D26218" s="2"/>
    </row>
    <row r="26219" spans="1:4" x14ac:dyDescent="0.25">
      <c r="A26219" s="2">
        <v>540</v>
      </c>
      <c r="B26219">
        <v>30091</v>
      </c>
      <c r="C26219" s="3">
        <v>1209.1229840000001</v>
      </c>
      <c r="D26219" s="2"/>
    </row>
    <row r="26220" spans="1:4" x14ac:dyDescent="0.25">
      <c r="A26220" s="2">
        <v>540</v>
      </c>
      <c r="B26220">
        <v>30092</v>
      </c>
      <c r="C26220" s="3">
        <v>1702.331915</v>
      </c>
      <c r="D26220" s="2"/>
    </row>
    <row r="26221" spans="1:4" x14ac:dyDescent="0.25">
      <c r="A26221" s="2">
        <v>540</v>
      </c>
      <c r="B26221">
        <v>30093</v>
      </c>
      <c r="C26221" s="3">
        <v>4378.5874919999997</v>
      </c>
      <c r="D26221" s="2"/>
    </row>
    <row r="26222" spans="1:4" x14ac:dyDescent="0.25">
      <c r="A26222" s="2">
        <v>540</v>
      </c>
      <c r="B26222">
        <v>30094</v>
      </c>
      <c r="C26222" s="3">
        <v>1984.067413</v>
      </c>
      <c r="D26222" s="2"/>
    </row>
    <row r="26223" spans="1:4" x14ac:dyDescent="0.25">
      <c r="A26223" s="2">
        <v>540</v>
      </c>
      <c r="B26223">
        <v>30095</v>
      </c>
      <c r="C26223" s="3">
        <v>1037.5790509999999</v>
      </c>
      <c r="D26223" s="2"/>
    </row>
    <row r="26224" spans="1:4" x14ac:dyDescent="0.25">
      <c r="A26224" s="2">
        <v>540</v>
      </c>
      <c r="B26224">
        <v>30096</v>
      </c>
      <c r="C26224" s="3">
        <v>1775.7550610000001</v>
      </c>
      <c r="D26224" s="2"/>
    </row>
    <row r="26225" spans="1:4" x14ac:dyDescent="0.25">
      <c r="A26225" s="2">
        <v>540</v>
      </c>
      <c r="B26225">
        <v>30097</v>
      </c>
      <c r="C26225" s="3">
        <v>5515.712509</v>
      </c>
      <c r="D26225" s="2"/>
    </row>
    <row r="26226" spans="1:4" x14ac:dyDescent="0.25">
      <c r="A26226" s="2">
        <v>540</v>
      </c>
      <c r="B26226">
        <v>30099</v>
      </c>
      <c r="C26226" s="3">
        <v>9053.8652629999997</v>
      </c>
      <c r="D26226" s="2"/>
    </row>
    <row r="26227" spans="1:4" x14ac:dyDescent="0.25">
      <c r="A26227" s="2">
        <v>540</v>
      </c>
      <c r="B26227">
        <v>30100</v>
      </c>
      <c r="C26227" s="3">
        <v>6532.2472699999998</v>
      </c>
      <c r="D26227" s="2"/>
    </row>
    <row r="26228" spans="1:4" x14ac:dyDescent="0.25">
      <c r="A26228" s="2">
        <v>540</v>
      </c>
      <c r="B26228">
        <v>30102</v>
      </c>
      <c r="C26228" s="3">
        <v>5600.3198979999997</v>
      </c>
      <c r="D26228" s="2"/>
    </row>
    <row r="26229" spans="1:4" x14ac:dyDescent="0.25">
      <c r="A26229" s="2">
        <v>540</v>
      </c>
      <c r="B26229">
        <v>30103</v>
      </c>
      <c r="C26229" s="3">
        <v>653.99465999999995</v>
      </c>
      <c r="D26229" s="2"/>
    </row>
    <row r="26230" spans="1:4" x14ac:dyDescent="0.25">
      <c r="A26230" s="2">
        <v>540</v>
      </c>
      <c r="B26230">
        <v>30104</v>
      </c>
      <c r="C26230" s="3">
        <v>73.755589000000001</v>
      </c>
      <c r="D26230" s="2"/>
    </row>
    <row r="26231" spans="1:4" x14ac:dyDescent="0.25">
      <c r="A26231" s="2">
        <v>540</v>
      </c>
      <c r="B26231">
        <v>30105</v>
      </c>
      <c r="C26231" s="3">
        <v>1064.9917869999999</v>
      </c>
      <c r="D26231" s="2"/>
    </row>
    <row r="26232" spans="1:4" x14ac:dyDescent="0.25">
      <c r="A26232" s="2">
        <v>540</v>
      </c>
      <c r="B26232">
        <v>30106</v>
      </c>
      <c r="C26232" s="3">
        <v>366.86806200000001</v>
      </c>
      <c r="D26232" s="2"/>
    </row>
    <row r="26233" spans="1:4" x14ac:dyDescent="0.25">
      <c r="A26233" s="2">
        <v>540</v>
      </c>
      <c r="B26233">
        <v>30107</v>
      </c>
      <c r="C26233" s="3">
        <v>473.37529599999999</v>
      </c>
      <c r="D26233" s="2"/>
    </row>
    <row r="26234" spans="1:4" x14ac:dyDescent="0.25">
      <c r="A26234" s="2">
        <v>540</v>
      </c>
      <c r="B26234">
        <v>30108</v>
      </c>
      <c r="C26234" s="3">
        <v>11167.737703999999</v>
      </c>
      <c r="D26234" s="2"/>
    </row>
    <row r="26235" spans="1:4" x14ac:dyDescent="0.25">
      <c r="A26235" s="2">
        <v>540</v>
      </c>
      <c r="B26235">
        <v>30109</v>
      </c>
      <c r="C26235" s="3">
        <v>980.609872</v>
      </c>
      <c r="D26235" s="2"/>
    </row>
    <row r="26236" spans="1:4" x14ac:dyDescent="0.25">
      <c r="A26236" s="2">
        <v>540</v>
      </c>
      <c r="B26236">
        <v>30110</v>
      </c>
      <c r="C26236" s="3">
        <v>7012.9268249999996</v>
      </c>
      <c r="D26236" s="2"/>
    </row>
    <row r="26237" spans="1:4" x14ac:dyDescent="0.25">
      <c r="A26237" s="2">
        <v>540</v>
      </c>
      <c r="B26237">
        <v>30112</v>
      </c>
      <c r="C26237" s="3">
        <v>777.46473300000002</v>
      </c>
      <c r="D26237" s="2"/>
    </row>
    <row r="26238" spans="1:4" x14ac:dyDescent="0.25">
      <c r="A26238" s="2">
        <v>540</v>
      </c>
      <c r="B26238">
        <v>30113</v>
      </c>
      <c r="C26238" s="3">
        <v>5272.7083579999999</v>
      </c>
      <c r="D26238" s="2"/>
    </row>
    <row r="26239" spans="1:4" x14ac:dyDescent="0.25">
      <c r="A26239" s="2">
        <v>540</v>
      </c>
      <c r="B26239">
        <v>30115</v>
      </c>
      <c r="C26239" s="3">
        <v>5</v>
      </c>
      <c r="D26239" s="2"/>
    </row>
    <row r="26240" spans="1:4" x14ac:dyDescent="0.25">
      <c r="A26240" s="2">
        <v>540</v>
      </c>
      <c r="B26240">
        <v>30117</v>
      </c>
      <c r="C26240" s="3">
        <v>4729.0725700000003</v>
      </c>
      <c r="D26240" s="2"/>
    </row>
    <row r="26241" spans="1:4" x14ac:dyDescent="0.25">
      <c r="A26241" s="2">
        <v>540</v>
      </c>
      <c r="B26241">
        <v>30118</v>
      </c>
      <c r="C26241" s="3">
        <v>1536.0880500000001</v>
      </c>
      <c r="D26241" s="2"/>
    </row>
    <row r="26242" spans="1:4" x14ac:dyDescent="0.25">
      <c r="A26242" s="2">
        <v>540</v>
      </c>
      <c r="B26242">
        <v>30119</v>
      </c>
      <c r="C26242" s="3">
        <v>3910.7175510000002</v>
      </c>
      <c r="D26242" s="2"/>
    </row>
    <row r="26243" spans="1:4" x14ac:dyDescent="0.25">
      <c r="A26243" s="2">
        <v>540</v>
      </c>
      <c r="B26243">
        <v>30120</v>
      </c>
      <c r="C26243" s="3">
        <v>6145.1460619999998</v>
      </c>
      <c r="D26243" s="2"/>
    </row>
    <row r="26244" spans="1:4" x14ac:dyDescent="0.25">
      <c r="A26244" s="2">
        <v>540</v>
      </c>
      <c r="B26244">
        <v>30121</v>
      </c>
      <c r="C26244" s="3">
        <v>3664.273459</v>
      </c>
      <c r="D26244" s="2"/>
    </row>
    <row r="26245" spans="1:4" x14ac:dyDescent="0.25">
      <c r="A26245" s="2">
        <v>540</v>
      </c>
      <c r="B26245">
        <v>30122</v>
      </c>
      <c r="C26245" s="3">
        <v>561.05773299999998</v>
      </c>
      <c r="D26245" s="2"/>
    </row>
    <row r="26246" spans="1:4" x14ac:dyDescent="0.25">
      <c r="A26246" s="2">
        <v>540</v>
      </c>
      <c r="B26246">
        <v>30124</v>
      </c>
      <c r="C26246" s="3">
        <v>471.13828100000001</v>
      </c>
      <c r="D26246" s="2"/>
    </row>
    <row r="26247" spans="1:4" x14ac:dyDescent="0.25">
      <c r="A26247" s="2">
        <v>540</v>
      </c>
      <c r="B26247">
        <v>30125</v>
      </c>
      <c r="C26247" s="3">
        <v>1744.2221790000001</v>
      </c>
      <c r="D26247" s="2"/>
    </row>
    <row r="26248" spans="1:4" x14ac:dyDescent="0.25">
      <c r="A26248" s="2">
        <v>540</v>
      </c>
      <c r="B26248">
        <v>30126</v>
      </c>
      <c r="C26248" s="3">
        <v>88.938601000000006</v>
      </c>
      <c r="D26248" s="2"/>
    </row>
    <row r="26249" spans="1:4" x14ac:dyDescent="0.25">
      <c r="A26249" s="2">
        <v>540</v>
      </c>
      <c r="B26249">
        <v>30127</v>
      </c>
      <c r="C26249" s="3">
        <v>1234.3396849999999</v>
      </c>
      <c r="D26249" s="2"/>
    </row>
    <row r="26250" spans="1:4" x14ac:dyDescent="0.25">
      <c r="A26250" s="2">
        <v>540</v>
      </c>
      <c r="B26250">
        <v>30131</v>
      </c>
      <c r="C26250" s="3">
        <v>1462.6111330000001</v>
      </c>
      <c r="D26250" s="2"/>
    </row>
    <row r="26251" spans="1:4" x14ac:dyDescent="0.25">
      <c r="A26251" s="2">
        <v>540</v>
      </c>
      <c r="B26251">
        <v>30133</v>
      </c>
      <c r="C26251" s="3">
        <v>560.27459899999997</v>
      </c>
      <c r="D26251" s="2"/>
    </row>
    <row r="26252" spans="1:4" x14ac:dyDescent="0.25">
      <c r="A26252" s="2">
        <v>540</v>
      </c>
      <c r="B26252">
        <v>30134</v>
      </c>
      <c r="C26252" s="3">
        <v>4674.2330279999996</v>
      </c>
      <c r="D26252" s="2"/>
    </row>
    <row r="26253" spans="1:4" x14ac:dyDescent="0.25">
      <c r="A26253" s="2">
        <v>540</v>
      </c>
      <c r="B26253">
        <v>30137</v>
      </c>
      <c r="C26253" s="3">
        <v>2242.5970470000002</v>
      </c>
      <c r="D26253" s="2"/>
    </row>
    <row r="26254" spans="1:4" x14ac:dyDescent="0.25">
      <c r="A26254" s="2">
        <v>540</v>
      </c>
      <c r="B26254">
        <v>30139</v>
      </c>
      <c r="C26254" s="3">
        <v>3134.7070269999999</v>
      </c>
      <c r="D26254" s="2"/>
    </row>
    <row r="26255" spans="1:4" x14ac:dyDescent="0.25">
      <c r="A26255" s="2">
        <v>540</v>
      </c>
      <c r="B26255">
        <v>30140</v>
      </c>
      <c r="C26255" s="3">
        <v>2517.177905</v>
      </c>
      <c r="D26255" s="2"/>
    </row>
    <row r="26256" spans="1:4" x14ac:dyDescent="0.25">
      <c r="A26256" s="2">
        <v>540</v>
      </c>
      <c r="B26256">
        <v>30144</v>
      </c>
      <c r="C26256" s="3">
        <v>500.25009699999998</v>
      </c>
      <c r="D26256" s="2"/>
    </row>
    <row r="26257" spans="1:4" x14ac:dyDescent="0.25">
      <c r="A26257" s="2">
        <v>540</v>
      </c>
      <c r="B26257">
        <v>30146</v>
      </c>
      <c r="C26257" s="3">
        <v>6374.7326780000003</v>
      </c>
      <c r="D26257" s="2"/>
    </row>
    <row r="26258" spans="1:4" x14ac:dyDescent="0.25">
      <c r="A26258" s="2">
        <v>540</v>
      </c>
      <c r="B26258">
        <v>30150</v>
      </c>
      <c r="C26258" s="3">
        <v>1467.675438</v>
      </c>
      <c r="D26258" s="2"/>
    </row>
    <row r="26259" spans="1:4" x14ac:dyDescent="0.25">
      <c r="A26259" s="2">
        <v>540</v>
      </c>
      <c r="B26259">
        <v>30151</v>
      </c>
      <c r="C26259" s="3">
        <v>6364.7874709999996</v>
      </c>
      <c r="D26259" s="2"/>
    </row>
    <row r="26260" spans="1:4" x14ac:dyDescent="0.25">
      <c r="A26260" s="2">
        <v>540</v>
      </c>
      <c r="B26260">
        <v>30157</v>
      </c>
      <c r="C26260" s="3">
        <v>1688.116321</v>
      </c>
      <c r="D26260" s="2"/>
    </row>
    <row r="26261" spans="1:4" x14ac:dyDescent="0.25">
      <c r="A26261" s="2">
        <v>540</v>
      </c>
      <c r="B26261">
        <v>30159</v>
      </c>
      <c r="C26261" s="3">
        <v>1669.9853700000001</v>
      </c>
      <c r="D26261" s="2"/>
    </row>
    <row r="26262" spans="1:4" x14ac:dyDescent="0.25">
      <c r="A26262" s="2">
        <v>540</v>
      </c>
      <c r="B26262">
        <v>30160</v>
      </c>
      <c r="C26262" s="3">
        <v>2516.6702230000001</v>
      </c>
      <c r="D26262" s="2"/>
    </row>
    <row r="26263" spans="1:4" x14ac:dyDescent="0.25">
      <c r="A26263" s="2">
        <v>540</v>
      </c>
      <c r="B26263">
        <v>30161</v>
      </c>
      <c r="C26263" s="3">
        <v>1256.9885360000001</v>
      </c>
      <c r="D26263" s="2"/>
    </row>
    <row r="26264" spans="1:4" x14ac:dyDescent="0.25">
      <c r="A26264" s="2">
        <v>540</v>
      </c>
      <c r="B26264">
        <v>30162</v>
      </c>
      <c r="C26264" s="3">
        <v>6351.658238</v>
      </c>
      <c r="D26264" s="2"/>
    </row>
    <row r="26265" spans="1:4" x14ac:dyDescent="0.25">
      <c r="A26265" s="2">
        <v>540</v>
      </c>
      <c r="B26265">
        <v>30163</v>
      </c>
      <c r="C26265" s="3">
        <v>6972.8453259999997</v>
      </c>
      <c r="D26265" s="2"/>
    </row>
    <row r="26266" spans="1:4" x14ac:dyDescent="0.25">
      <c r="A26266" s="2">
        <v>540</v>
      </c>
      <c r="B26266">
        <v>30168</v>
      </c>
      <c r="C26266" s="3">
        <v>2835.8921190000001</v>
      </c>
      <c r="D26266" s="2"/>
    </row>
    <row r="26267" spans="1:4" x14ac:dyDescent="0.25">
      <c r="A26267" s="2">
        <v>540</v>
      </c>
      <c r="B26267">
        <v>30170</v>
      </c>
      <c r="C26267" s="3">
        <v>8.2994009999999996</v>
      </c>
      <c r="D26267" s="2"/>
    </row>
    <row r="26268" spans="1:4" x14ac:dyDescent="0.25">
      <c r="A26268" s="2">
        <v>540</v>
      </c>
      <c r="B26268">
        <v>30171</v>
      </c>
      <c r="C26268" s="3">
        <v>10889.596324</v>
      </c>
      <c r="D26268" s="2"/>
    </row>
    <row r="26269" spans="1:4" x14ac:dyDescent="0.25">
      <c r="A26269" s="2">
        <v>540</v>
      </c>
      <c r="B26269">
        <v>30172</v>
      </c>
      <c r="C26269" s="3">
        <v>14084.277195000001</v>
      </c>
      <c r="D26269" s="2"/>
    </row>
    <row r="26270" spans="1:4" x14ac:dyDescent="0.25">
      <c r="A26270" s="2">
        <v>540</v>
      </c>
      <c r="B26270">
        <v>30175</v>
      </c>
      <c r="C26270" s="3">
        <v>2923.035421</v>
      </c>
      <c r="D26270" s="2"/>
    </row>
    <row r="26271" spans="1:4" x14ac:dyDescent="0.25">
      <c r="A26271" s="2">
        <v>540</v>
      </c>
      <c r="B26271">
        <v>30176</v>
      </c>
      <c r="C26271" s="3">
        <v>1929.3638169999999</v>
      </c>
      <c r="D26271" s="2"/>
    </row>
    <row r="26272" spans="1:4" x14ac:dyDescent="0.25">
      <c r="A26272" s="2">
        <v>540</v>
      </c>
      <c r="B26272">
        <v>30178</v>
      </c>
      <c r="C26272" s="3">
        <v>2815.7795379999998</v>
      </c>
      <c r="D26272" s="2"/>
    </row>
    <row r="26273" spans="1:4" x14ac:dyDescent="0.25">
      <c r="A26273" s="2">
        <v>540</v>
      </c>
      <c r="B26273">
        <v>30181</v>
      </c>
      <c r="C26273" s="3">
        <v>2890.2903219999998</v>
      </c>
      <c r="D26273" s="2"/>
    </row>
    <row r="26274" spans="1:4" x14ac:dyDescent="0.25">
      <c r="A26274" s="2">
        <v>540</v>
      </c>
      <c r="B26274">
        <v>30183</v>
      </c>
      <c r="C26274" s="3">
        <v>448.40615700000001</v>
      </c>
      <c r="D26274" s="2"/>
    </row>
    <row r="26275" spans="1:4" x14ac:dyDescent="0.25">
      <c r="A26275" s="2">
        <v>540</v>
      </c>
      <c r="B26275">
        <v>30184</v>
      </c>
      <c r="C26275" s="3">
        <v>2815.8691530000001</v>
      </c>
      <c r="D26275" s="2"/>
    </row>
    <row r="26276" spans="1:4" x14ac:dyDescent="0.25">
      <c r="A26276" s="2">
        <v>540</v>
      </c>
      <c r="B26276">
        <v>30185</v>
      </c>
      <c r="C26276" s="3">
        <v>1106.4022279999999</v>
      </c>
      <c r="D26276" s="2"/>
    </row>
    <row r="26277" spans="1:4" x14ac:dyDescent="0.25">
      <c r="A26277" s="2">
        <v>540</v>
      </c>
      <c r="B26277">
        <v>30186</v>
      </c>
      <c r="C26277" s="3">
        <v>14890.156891000001</v>
      </c>
      <c r="D26277" s="2"/>
    </row>
    <row r="26278" spans="1:4" x14ac:dyDescent="0.25">
      <c r="A26278" s="2">
        <v>540</v>
      </c>
      <c r="B26278">
        <v>30188</v>
      </c>
      <c r="C26278" s="3">
        <v>147.17172600000001</v>
      </c>
      <c r="D26278" s="2"/>
    </row>
    <row r="26279" spans="1:4" x14ac:dyDescent="0.25">
      <c r="A26279" s="2">
        <v>540</v>
      </c>
      <c r="B26279">
        <v>30194</v>
      </c>
      <c r="C26279" s="3">
        <v>1069.487979</v>
      </c>
      <c r="D26279" s="2"/>
    </row>
    <row r="26280" spans="1:4" x14ac:dyDescent="0.25">
      <c r="A26280" s="2">
        <v>540</v>
      </c>
      <c r="B26280">
        <v>30195</v>
      </c>
      <c r="C26280" s="3">
        <v>2488.7269540000002</v>
      </c>
      <c r="D26280" s="2"/>
    </row>
    <row r="26281" spans="1:4" x14ac:dyDescent="0.25">
      <c r="A26281" s="2">
        <v>540</v>
      </c>
      <c r="B26281">
        <v>30199</v>
      </c>
      <c r="C26281" s="3">
        <v>1264.462123</v>
      </c>
      <c r="D26281" s="2"/>
    </row>
    <row r="26282" spans="1:4" x14ac:dyDescent="0.25">
      <c r="A26282" s="2">
        <v>540</v>
      </c>
      <c r="B26282">
        <v>30201</v>
      </c>
      <c r="C26282" s="3">
        <v>1234.8995640000001</v>
      </c>
      <c r="D26282" s="2"/>
    </row>
    <row r="26283" spans="1:4" x14ac:dyDescent="0.25">
      <c r="A26283" s="2">
        <v>540</v>
      </c>
      <c r="B26283">
        <v>30203</v>
      </c>
      <c r="C26283" s="3">
        <v>1934.545807</v>
      </c>
      <c r="D26283" s="2"/>
    </row>
    <row r="26284" spans="1:4" x14ac:dyDescent="0.25">
      <c r="A26284" s="2">
        <v>540</v>
      </c>
      <c r="B26284">
        <v>30204</v>
      </c>
      <c r="C26284" s="3">
        <v>3779.5921290000001</v>
      </c>
      <c r="D26284" s="2"/>
    </row>
    <row r="26285" spans="1:4" x14ac:dyDescent="0.25">
      <c r="A26285" s="2">
        <v>540</v>
      </c>
      <c r="B26285">
        <v>30205</v>
      </c>
      <c r="C26285" s="3">
        <v>1557.1369050000001</v>
      </c>
      <c r="D26285" s="2"/>
    </row>
    <row r="26286" spans="1:4" x14ac:dyDescent="0.25">
      <c r="A26286" s="2">
        <v>540</v>
      </c>
      <c r="B26286">
        <v>30208</v>
      </c>
      <c r="C26286" s="3">
        <v>2670.7576359999998</v>
      </c>
      <c r="D26286" s="2"/>
    </row>
    <row r="26287" spans="1:4" x14ac:dyDescent="0.25">
      <c r="A26287" s="2">
        <v>540</v>
      </c>
      <c r="B26287">
        <v>30210</v>
      </c>
      <c r="C26287" s="3">
        <v>3801.7575059999999</v>
      </c>
      <c r="D26287" s="2"/>
    </row>
    <row r="26288" spans="1:4" x14ac:dyDescent="0.25">
      <c r="A26288" s="2">
        <v>540</v>
      </c>
      <c r="B26288">
        <v>30229</v>
      </c>
      <c r="C26288" s="3">
        <v>64.095808000000005</v>
      </c>
      <c r="D26288" s="2"/>
    </row>
    <row r="26289" spans="1:4" x14ac:dyDescent="0.25">
      <c r="A26289" s="2">
        <v>540</v>
      </c>
      <c r="B26289">
        <v>30233</v>
      </c>
      <c r="C26289" s="3">
        <v>5826.8082199999999</v>
      </c>
      <c r="D26289" s="2"/>
    </row>
    <row r="26290" spans="1:4" x14ac:dyDescent="0.25">
      <c r="A26290" s="2">
        <v>540</v>
      </c>
      <c r="B26290">
        <v>30234</v>
      </c>
      <c r="C26290" s="3">
        <v>21735.016688</v>
      </c>
      <c r="D26290" s="2"/>
    </row>
    <row r="26291" spans="1:4" x14ac:dyDescent="0.25">
      <c r="A26291" s="2">
        <v>540</v>
      </c>
      <c r="B26291">
        <v>30236</v>
      </c>
      <c r="C26291" s="3">
        <v>176.99960300000001</v>
      </c>
      <c r="D26291" s="2"/>
    </row>
    <row r="26292" spans="1:4" x14ac:dyDescent="0.25">
      <c r="A26292" s="2">
        <v>540</v>
      </c>
      <c r="B26292">
        <v>30237</v>
      </c>
      <c r="C26292" s="3">
        <v>2850.6697530000001</v>
      </c>
      <c r="D26292" s="2"/>
    </row>
    <row r="26293" spans="1:4" x14ac:dyDescent="0.25">
      <c r="A26293" s="2">
        <v>540</v>
      </c>
      <c r="B26293">
        <v>30282</v>
      </c>
      <c r="C26293" s="3">
        <v>2240.600105</v>
      </c>
      <c r="D26293" s="2"/>
    </row>
    <row r="26294" spans="1:4" x14ac:dyDescent="0.25">
      <c r="A26294" s="2">
        <v>540</v>
      </c>
      <c r="B26294">
        <v>30283</v>
      </c>
      <c r="C26294" s="3">
        <v>2309.6284000000001</v>
      </c>
      <c r="D26294" s="2"/>
    </row>
    <row r="26295" spans="1:4" x14ac:dyDescent="0.25">
      <c r="A26295" s="2">
        <v>540</v>
      </c>
      <c r="B26295">
        <v>30306</v>
      </c>
      <c r="C26295" s="3">
        <v>2274.6219689999998</v>
      </c>
      <c r="D26295" s="2"/>
    </row>
    <row r="26296" spans="1:4" x14ac:dyDescent="0.25">
      <c r="A26296" s="2">
        <v>540</v>
      </c>
      <c r="B26296">
        <v>30307</v>
      </c>
      <c r="C26296" s="3">
        <v>1379.223923</v>
      </c>
      <c r="D26296" s="2"/>
    </row>
    <row r="26297" spans="1:4" x14ac:dyDescent="0.25">
      <c r="A26297" s="2">
        <v>540</v>
      </c>
      <c r="B26297">
        <v>30309</v>
      </c>
      <c r="C26297" s="3">
        <v>0</v>
      </c>
      <c r="D26297" s="2"/>
    </row>
    <row r="26298" spans="1:4" x14ac:dyDescent="0.25">
      <c r="A26298" s="2">
        <v>540</v>
      </c>
      <c r="B26298">
        <v>30315</v>
      </c>
      <c r="C26298" s="3">
        <v>26300.132074000001</v>
      </c>
      <c r="D26298" s="2"/>
    </row>
    <row r="26299" spans="1:4" x14ac:dyDescent="0.25">
      <c r="A26299" s="2">
        <v>540</v>
      </c>
      <c r="B26299">
        <v>30318</v>
      </c>
      <c r="C26299" s="3">
        <v>1</v>
      </c>
      <c r="D26299" s="2"/>
    </row>
    <row r="26300" spans="1:4" x14ac:dyDescent="0.25">
      <c r="A26300" s="2">
        <v>540</v>
      </c>
      <c r="B26300">
        <v>30319</v>
      </c>
      <c r="C26300" s="3">
        <v>25608.248023331998</v>
      </c>
      <c r="D26300" s="2"/>
    </row>
    <row r="26301" spans="1:4" x14ac:dyDescent="0.25">
      <c r="A26301" s="2">
        <v>540</v>
      </c>
      <c r="B26301">
        <v>30325</v>
      </c>
      <c r="C26301" s="3">
        <v>141.858237</v>
      </c>
      <c r="D26301" s="2"/>
    </row>
    <row r="26302" spans="1:4" x14ac:dyDescent="0.25">
      <c r="A26302" s="2">
        <v>540</v>
      </c>
      <c r="B26302">
        <v>30326</v>
      </c>
      <c r="C26302" s="3">
        <v>401.684348</v>
      </c>
      <c r="D26302" s="2"/>
    </row>
    <row r="26303" spans="1:4" x14ac:dyDescent="0.25">
      <c r="A26303" s="2">
        <v>540</v>
      </c>
      <c r="B26303">
        <v>30328</v>
      </c>
      <c r="C26303" s="3">
        <v>3566.8818769999998</v>
      </c>
      <c r="D26303" s="2"/>
    </row>
    <row r="26304" spans="1:4" x14ac:dyDescent="0.25">
      <c r="A26304" s="2">
        <v>540</v>
      </c>
      <c r="B26304">
        <v>30329</v>
      </c>
      <c r="C26304" s="3">
        <v>5440.0439489999999</v>
      </c>
      <c r="D26304" s="2"/>
    </row>
    <row r="26305" spans="1:4" x14ac:dyDescent="0.25">
      <c r="A26305" s="2">
        <v>540</v>
      </c>
      <c r="B26305">
        <v>30330</v>
      </c>
      <c r="C26305" s="3">
        <v>9.5</v>
      </c>
      <c r="D26305" s="2"/>
    </row>
    <row r="26306" spans="1:4" x14ac:dyDescent="0.25">
      <c r="A26306" s="2">
        <v>540</v>
      </c>
      <c r="B26306">
        <v>30331</v>
      </c>
      <c r="C26306" s="3">
        <v>11547.680748999999</v>
      </c>
      <c r="D26306" s="2"/>
    </row>
    <row r="26307" spans="1:4" x14ac:dyDescent="0.25">
      <c r="A26307" s="2">
        <v>540</v>
      </c>
      <c r="B26307">
        <v>30332</v>
      </c>
      <c r="C26307" s="3">
        <v>16302.991507000001</v>
      </c>
      <c r="D26307" s="2"/>
    </row>
    <row r="26308" spans="1:4" x14ac:dyDescent="0.25">
      <c r="A26308" s="2">
        <v>540</v>
      </c>
      <c r="B26308">
        <v>30336</v>
      </c>
      <c r="C26308" s="3">
        <v>2017.0612739999999</v>
      </c>
      <c r="D26308" s="2"/>
    </row>
    <row r="26309" spans="1:4" x14ac:dyDescent="0.25">
      <c r="A26309" s="2">
        <v>540</v>
      </c>
      <c r="B26309">
        <v>30337</v>
      </c>
      <c r="C26309" s="3">
        <v>105.894244</v>
      </c>
      <c r="D26309" s="2"/>
    </row>
    <row r="26310" spans="1:4" x14ac:dyDescent="0.25">
      <c r="A26310" s="2">
        <v>540</v>
      </c>
      <c r="B26310">
        <v>30338</v>
      </c>
      <c r="C26310" s="3">
        <v>88.973104000000006</v>
      </c>
      <c r="D26310" s="2"/>
    </row>
    <row r="26311" spans="1:4" x14ac:dyDescent="0.25">
      <c r="A26311" s="2">
        <v>540</v>
      </c>
      <c r="B26311">
        <v>30339</v>
      </c>
      <c r="C26311" s="3">
        <v>158.70117500000001</v>
      </c>
      <c r="D26311" s="2"/>
    </row>
    <row r="26312" spans="1:4" x14ac:dyDescent="0.25">
      <c r="A26312" s="2">
        <v>540</v>
      </c>
      <c r="B26312">
        <v>30340</v>
      </c>
      <c r="C26312" s="3">
        <v>356.34633000000002</v>
      </c>
      <c r="D26312" s="2"/>
    </row>
    <row r="26313" spans="1:4" x14ac:dyDescent="0.25">
      <c r="A26313" s="2">
        <v>540</v>
      </c>
      <c r="B26313">
        <v>30341</v>
      </c>
      <c r="C26313" s="3">
        <v>855.328214</v>
      </c>
      <c r="D26313" s="2"/>
    </row>
    <row r="26314" spans="1:4" x14ac:dyDescent="0.25">
      <c r="A26314" s="2">
        <v>540</v>
      </c>
      <c r="B26314">
        <v>30342</v>
      </c>
      <c r="C26314" s="3">
        <v>1391.865495</v>
      </c>
      <c r="D26314" s="2"/>
    </row>
    <row r="26315" spans="1:4" x14ac:dyDescent="0.25">
      <c r="A26315" s="2">
        <v>540</v>
      </c>
      <c r="B26315">
        <v>30344</v>
      </c>
      <c r="C26315" s="3">
        <v>729.92923399999995</v>
      </c>
      <c r="D26315" s="2"/>
    </row>
    <row r="26316" spans="1:4" x14ac:dyDescent="0.25">
      <c r="A26316" s="2">
        <v>540</v>
      </c>
      <c r="B26316">
        <v>30345</v>
      </c>
      <c r="C26316" s="3">
        <v>430.47895</v>
      </c>
      <c r="D26316" s="2"/>
    </row>
    <row r="26317" spans="1:4" x14ac:dyDescent="0.25">
      <c r="A26317" s="2">
        <v>540</v>
      </c>
      <c r="B26317">
        <v>30346</v>
      </c>
      <c r="C26317" s="3">
        <v>1975.318792</v>
      </c>
      <c r="D26317" s="2"/>
    </row>
    <row r="26318" spans="1:4" x14ac:dyDescent="0.25">
      <c r="A26318" s="2">
        <v>540</v>
      </c>
      <c r="B26318">
        <v>30347</v>
      </c>
      <c r="C26318" s="3">
        <v>751.39056500000004</v>
      </c>
      <c r="D26318" s="2"/>
    </row>
    <row r="26319" spans="1:4" x14ac:dyDescent="0.25">
      <c r="A26319" s="2">
        <v>540</v>
      </c>
      <c r="B26319">
        <v>30348</v>
      </c>
      <c r="C26319" s="3">
        <v>856.65990299999999</v>
      </c>
      <c r="D26319" s="2"/>
    </row>
    <row r="26320" spans="1:4" x14ac:dyDescent="0.25">
      <c r="A26320" s="2">
        <v>540</v>
      </c>
      <c r="B26320">
        <v>30349</v>
      </c>
      <c r="C26320" s="3">
        <v>1641.7385609999999</v>
      </c>
      <c r="D26320" s="2"/>
    </row>
    <row r="26321" spans="1:4" x14ac:dyDescent="0.25">
      <c r="A26321" s="2">
        <v>540</v>
      </c>
      <c r="B26321">
        <v>30350</v>
      </c>
      <c r="C26321" s="3">
        <v>1115.2019170000001</v>
      </c>
      <c r="D26321" s="2"/>
    </row>
    <row r="26322" spans="1:4" x14ac:dyDescent="0.25">
      <c r="A26322" s="2">
        <v>540</v>
      </c>
      <c r="B26322">
        <v>30351</v>
      </c>
      <c r="C26322" s="3">
        <v>657.573397</v>
      </c>
      <c r="D26322" s="2"/>
    </row>
    <row r="26323" spans="1:4" x14ac:dyDescent="0.25">
      <c r="A26323" s="2">
        <v>540</v>
      </c>
      <c r="B26323">
        <v>30353</v>
      </c>
      <c r="C26323" s="3">
        <v>7286.7316979999996</v>
      </c>
      <c r="D26323" s="2"/>
    </row>
    <row r="26324" spans="1:4" x14ac:dyDescent="0.25">
      <c r="A26324" s="2">
        <v>540</v>
      </c>
      <c r="B26324">
        <v>30354</v>
      </c>
      <c r="C26324" s="3">
        <v>442.85677600000002</v>
      </c>
      <c r="D26324" s="2"/>
    </row>
    <row r="26325" spans="1:4" x14ac:dyDescent="0.25">
      <c r="A26325" s="2">
        <v>540</v>
      </c>
      <c r="B26325">
        <v>30357</v>
      </c>
      <c r="C26325" s="3">
        <v>1527.430771</v>
      </c>
      <c r="D26325" s="2"/>
    </row>
    <row r="26326" spans="1:4" x14ac:dyDescent="0.25">
      <c r="A26326" s="2">
        <v>540</v>
      </c>
      <c r="B26326">
        <v>30359</v>
      </c>
      <c r="C26326" s="3">
        <v>8252.3678120000004</v>
      </c>
      <c r="D26326" s="2"/>
    </row>
    <row r="26327" spans="1:4" x14ac:dyDescent="0.25">
      <c r="A26327" s="2">
        <v>540</v>
      </c>
      <c r="B26327">
        <v>30360</v>
      </c>
      <c r="C26327" s="3">
        <v>8610.4262770000005</v>
      </c>
      <c r="D26327" s="2"/>
    </row>
    <row r="26328" spans="1:4" x14ac:dyDescent="0.25">
      <c r="A26328" s="2">
        <v>540</v>
      </c>
      <c r="B26328">
        <v>30362</v>
      </c>
      <c r="C26328" s="3">
        <v>0</v>
      </c>
      <c r="D26328" s="2"/>
    </row>
    <row r="26329" spans="1:4" x14ac:dyDescent="0.25">
      <c r="A26329" s="2">
        <v>540</v>
      </c>
      <c r="B26329">
        <v>30363</v>
      </c>
      <c r="C26329" s="3">
        <v>12279.533656</v>
      </c>
      <c r="D26329" s="2"/>
    </row>
    <row r="26330" spans="1:4" x14ac:dyDescent="0.25">
      <c r="A26330" s="2">
        <v>540</v>
      </c>
      <c r="B26330">
        <v>30364</v>
      </c>
      <c r="C26330" s="3">
        <v>5469.9310779999996</v>
      </c>
      <c r="D26330" s="2"/>
    </row>
    <row r="26331" spans="1:4" x14ac:dyDescent="0.25">
      <c r="A26331" s="2">
        <v>540</v>
      </c>
      <c r="B26331">
        <v>30365</v>
      </c>
      <c r="C26331" s="3">
        <v>348.51992000000001</v>
      </c>
      <c r="D26331" s="2"/>
    </row>
    <row r="26332" spans="1:4" x14ac:dyDescent="0.25">
      <c r="A26332" s="2">
        <v>540</v>
      </c>
      <c r="B26332">
        <v>30366</v>
      </c>
      <c r="C26332" s="3">
        <v>14.461736999999999</v>
      </c>
      <c r="D26332" s="2"/>
    </row>
    <row r="26333" spans="1:4" x14ac:dyDescent="0.25">
      <c r="A26333" s="2">
        <v>540</v>
      </c>
      <c r="B26333">
        <v>30367</v>
      </c>
      <c r="C26333" s="3">
        <v>277.74879399999998</v>
      </c>
      <c r="D26333" s="2"/>
    </row>
    <row r="26334" spans="1:4" x14ac:dyDescent="0.25">
      <c r="A26334" s="2">
        <v>540</v>
      </c>
      <c r="B26334">
        <v>30368</v>
      </c>
      <c r="C26334" s="3">
        <v>11223.43204</v>
      </c>
      <c r="D26334" s="2"/>
    </row>
    <row r="26335" spans="1:4" x14ac:dyDescent="0.25">
      <c r="A26335" s="2">
        <v>540</v>
      </c>
      <c r="B26335">
        <v>30371</v>
      </c>
      <c r="C26335" s="3">
        <v>24.227975000000001</v>
      </c>
      <c r="D26335" s="2"/>
    </row>
    <row r="26336" spans="1:4" x14ac:dyDescent="0.25">
      <c r="A26336" s="2">
        <v>540</v>
      </c>
      <c r="B26336">
        <v>30372</v>
      </c>
      <c r="C26336" s="3">
        <v>1754.9689089999999</v>
      </c>
      <c r="D26336" s="2"/>
    </row>
    <row r="26337" spans="1:4" x14ac:dyDescent="0.25">
      <c r="A26337" s="2">
        <v>540</v>
      </c>
      <c r="B26337">
        <v>30373</v>
      </c>
      <c r="C26337" s="3">
        <v>5103.6185079999996</v>
      </c>
      <c r="D26337" s="2"/>
    </row>
    <row r="26338" spans="1:4" x14ac:dyDescent="0.25">
      <c r="A26338" s="2">
        <v>540</v>
      </c>
      <c r="B26338">
        <v>30374</v>
      </c>
      <c r="C26338" s="3">
        <v>5226.7869469999996</v>
      </c>
      <c r="D26338" s="2"/>
    </row>
    <row r="26339" spans="1:4" x14ac:dyDescent="0.25">
      <c r="A26339" s="2">
        <v>540</v>
      </c>
      <c r="B26339">
        <v>30375</v>
      </c>
      <c r="C26339" s="3">
        <v>3649.556415</v>
      </c>
      <c r="D26339" s="2"/>
    </row>
    <row r="26340" spans="1:4" x14ac:dyDescent="0.25">
      <c r="A26340" s="2">
        <v>540</v>
      </c>
      <c r="B26340">
        <v>30376</v>
      </c>
      <c r="C26340" s="3">
        <v>505.696775</v>
      </c>
      <c r="D26340" s="2"/>
    </row>
    <row r="26341" spans="1:4" x14ac:dyDescent="0.25">
      <c r="A26341" s="2">
        <v>540</v>
      </c>
      <c r="B26341">
        <v>30377</v>
      </c>
      <c r="C26341" s="3">
        <v>1150.8675740000001</v>
      </c>
      <c r="D26341" s="2"/>
    </row>
    <row r="26342" spans="1:4" x14ac:dyDescent="0.25">
      <c r="A26342" s="2">
        <v>540</v>
      </c>
      <c r="B26342">
        <v>30378</v>
      </c>
      <c r="C26342" s="3">
        <v>7618.7940570000001</v>
      </c>
      <c r="D26342" s="2"/>
    </row>
    <row r="26343" spans="1:4" x14ac:dyDescent="0.25">
      <c r="A26343" s="2">
        <v>540</v>
      </c>
      <c r="B26343">
        <v>30380</v>
      </c>
      <c r="C26343" s="3">
        <v>13156.696647000001</v>
      </c>
      <c r="D26343" s="2"/>
    </row>
    <row r="26344" spans="1:4" x14ac:dyDescent="0.25">
      <c r="A26344" s="2">
        <v>540</v>
      </c>
      <c r="B26344">
        <v>30381</v>
      </c>
      <c r="C26344" s="3">
        <v>6840.4928040000004</v>
      </c>
      <c r="D26344" s="2"/>
    </row>
    <row r="26345" spans="1:4" x14ac:dyDescent="0.25">
      <c r="A26345" s="2">
        <v>540</v>
      </c>
      <c r="B26345">
        <v>30382</v>
      </c>
      <c r="C26345" s="3">
        <v>1672.1338189999999</v>
      </c>
      <c r="D26345" s="2"/>
    </row>
    <row r="26346" spans="1:4" x14ac:dyDescent="0.25">
      <c r="A26346" s="2">
        <v>540</v>
      </c>
      <c r="B26346">
        <v>30383</v>
      </c>
      <c r="C26346" s="3">
        <v>3776.0399430000002</v>
      </c>
      <c r="D26346" s="2"/>
    </row>
    <row r="26347" spans="1:4" x14ac:dyDescent="0.25">
      <c r="A26347" s="2">
        <v>540</v>
      </c>
      <c r="B26347">
        <v>30384</v>
      </c>
      <c r="C26347" s="3">
        <v>4921.2515659999999</v>
      </c>
      <c r="D26347" s="2"/>
    </row>
    <row r="26348" spans="1:4" x14ac:dyDescent="0.25">
      <c r="A26348" s="2">
        <v>540</v>
      </c>
      <c r="B26348">
        <v>30386</v>
      </c>
      <c r="C26348" s="3">
        <v>20698.464088000001</v>
      </c>
      <c r="D26348" s="2"/>
    </row>
    <row r="26349" spans="1:4" x14ac:dyDescent="0.25">
      <c r="A26349" s="2">
        <v>540</v>
      </c>
      <c r="B26349">
        <v>30387</v>
      </c>
      <c r="C26349" s="3">
        <v>1570.7893979999999</v>
      </c>
      <c r="D26349" s="2"/>
    </row>
    <row r="26350" spans="1:4" x14ac:dyDescent="0.25">
      <c r="A26350" s="2">
        <v>540</v>
      </c>
      <c r="B26350">
        <v>30388</v>
      </c>
      <c r="C26350" s="3">
        <v>659.77817900000002</v>
      </c>
      <c r="D26350" s="2"/>
    </row>
    <row r="26351" spans="1:4" x14ac:dyDescent="0.25">
      <c r="A26351" s="2">
        <v>540</v>
      </c>
      <c r="B26351">
        <v>30390</v>
      </c>
      <c r="C26351" s="3">
        <v>545.60294999999996</v>
      </c>
      <c r="D26351" s="2"/>
    </row>
    <row r="26352" spans="1:4" x14ac:dyDescent="0.25">
      <c r="A26352" s="2">
        <v>540</v>
      </c>
      <c r="B26352">
        <v>30391</v>
      </c>
      <c r="C26352" s="3">
        <v>556.93242099999998</v>
      </c>
      <c r="D26352" s="2"/>
    </row>
    <row r="26353" spans="1:4" x14ac:dyDescent="0.25">
      <c r="A26353" s="2">
        <v>540</v>
      </c>
      <c r="B26353">
        <v>30392</v>
      </c>
      <c r="C26353" s="3">
        <v>29137.505657999998</v>
      </c>
      <c r="D26353" s="2"/>
    </row>
    <row r="26354" spans="1:4" x14ac:dyDescent="0.25">
      <c r="A26354" s="2">
        <v>540</v>
      </c>
      <c r="B26354">
        <v>30393</v>
      </c>
      <c r="C26354" s="3">
        <v>1352.9000599999999</v>
      </c>
      <c r="D26354" s="2"/>
    </row>
    <row r="26355" spans="1:4" x14ac:dyDescent="0.25">
      <c r="A26355" s="2">
        <v>540</v>
      </c>
      <c r="B26355">
        <v>30394</v>
      </c>
      <c r="C26355" s="3">
        <v>2569.1390740000002</v>
      </c>
      <c r="D26355" s="2"/>
    </row>
    <row r="26356" spans="1:4" x14ac:dyDescent="0.25">
      <c r="A26356" s="2">
        <v>540</v>
      </c>
      <c r="B26356">
        <v>30395</v>
      </c>
      <c r="C26356" s="3">
        <v>5353.9932220000001</v>
      </c>
      <c r="D26356" s="2"/>
    </row>
    <row r="26357" spans="1:4" x14ac:dyDescent="0.25">
      <c r="A26357" s="2">
        <v>540</v>
      </c>
      <c r="B26357">
        <v>30396</v>
      </c>
      <c r="C26357" s="3">
        <v>2.989392</v>
      </c>
      <c r="D26357" s="2"/>
    </row>
    <row r="26358" spans="1:4" x14ac:dyDescent="0.25">
      <c r="A26358" s="2">
        <v>540</v>
      </c>
      <c r="B26358">
        <v>30397</v>
      </c>
      <c r="C26358" s="3">
        <v>142.76639399999999</v>
      </c>
      <c r="D26358" s="2"/>
    </row>
    <row r="26359" spans="1:4" x14ac:dyDescent="0.25">
      <c r="A26359" s="2">
        <v>540</v>
      </c>
      <c r="B26359">
        <v>30398</v>
      </c>
      <c r="C26359" s="3">
        <v>4928.1303600000001</v>
      </c>
      <c r="D26359" s="2"/>
    </row>
    <row r="26360" spans="1:4" x14ac:dyDescent="0.25">
      <c r="A26360" s="2">
        <v>540</v>
      </c>
      <c r="B26360">
        <v>30399</v>
      </c>
      <c r="C26360" s="3">
        <v>1078.435774</v>
      </c>
      <c r="D26360" s="2"/>
    </row>
    <row r="26361" spans="1:4" x14ac:dyDescent="0.25">
      <c r="A26361" s="2">
        <v>540</v>
      </c>
      <c r="B26361">
        <v>30400</v>
      </c>
      <c r="C26361" s="3">
        <v>563.91676900000004</v>
      </c>
      <c r="D26361" s="2"/>
    </row>
    <row r="26362" spans="1:4" x14ac:dyDescent="0.25">
      <c r="A26362" s="2">
        <v>540</v>
      </c>
      <c r="B26362">
        <v>30401</v>
      </c>
      <c r="C26362" s="3">
        <v>1942.2819320000001</v>
      </c>
      <c r="D26362" s="2"/>
    </row>
    <row r="26363" spans="1:4" x14ac:dyDescent="0.25">
      <c r="A26363" s="2">
        <v>540</v>
      </c>
      <c r="B26363">
        <v>30402</v>
      </c>
      <c r="C26363" s="3">
        <v>1914.057151</v>
      </c>
      <c r="D26363" s="2"/>
    </row>
    <row r="26364" spans="1:4" x14ac:dyDescent="0.25">
      <c r="A26364" s="2">
        <v>540</v>
      </c>
      <c r="B26364">
        <v>30403</v>
      </c>
      <c r="C26364" s="3">
        <v>1388.200167</v>
      </c>
      <c r="D26364" s="2"/>
    </row>
    <row r="26365" spans="1:4" x14ac:dyDescent="0.25">
      <c r="A26365" s="2">
        <v>540</v>
      </c>
      <c r="B26365">
        <v>30404</v>
      </c>
      <c r="C26365" s="3">
        <v>1549.486991</v>
      </c>
      <c r="D26365" s="2"/>
    </row>
    <row r="26366" spans="1:4" x14ac:dyDescent="0.25">
      <c r="A26366" s="2">
        <v>540</v>
      </c>
      <c r="B26366">
        <v>30405</v>
      </c>
      <c r="C26366" s="3">
        <v>2.1628750000000001</v>
      </c>
      <c r="D26366" s="2"/>
    </row>
    <row r="26367" spans="1:4" x14ac:dyDescent="0.25">
      <c r="A26367" s="2">
        <v>540</v>
      </c>
      <c r="B26367">
        <v>30407</v>
      </c>
      <c r="C26367" s="3">
        <v>0</v>
      </c>
      <c r="D26367" s="2"/>
    </row>
    <row r="26368" spans="1:4" x14ac:dyDescent="0.25">
      <c r="A26368" s="2">
        <v>540</v>
      </c>
      <c r="B26368">
        <v>30408</v>
      </c>
      <c r="C26368" s="3">
        <v>6985.4622019999997</v>
      </c>
      <c r="D26368" s="2"/>
    </row>
    <row r="26369" spans="1:4" x14ac:dyDescent="0.25">
      <c r="A26369" s="2">
        <v>540</v>
      </c>
      <c r="B26369">
        <v>30409</v>
      </c>
      <c r="C26369" s="3">
        <v>2051.6078510000002</v>
      </c>
      <c r="D26369" s="2"/>
    </row>
    <row r="26370" spans="1:4" x14ac:dyDescent="0.25">
      <c r="A26370" s="2">
        <v>540</v>
      </c>
      <c r="B26370">
        <v>30410</v>
      </c>
      <c r="C26370" s="3">
        <v>128.05926299999999</v>
      </c>
      <c r="D26370" s="2"/>
    </row>
    <row r="26371" spans="1:4" x14ac:dyDescent="0.25">
      <c r="A26371" s="2">
        <v>540</v>
      </c>
      <c r="B26371">
        <v>30411</v>
      </c>
      <c r="C26371" s="3">
        <v>7621.0442229999999</v>
      </c>
      <c r="D26371" s="2"/>
    </row>
    <row r="26372" spans="1:4" x14ac:dyDescent="0.25">
      <c r="A26372" s="2">
        <v>540</v>
      </c>
      <c r="B26372">
        <v>30412</v>
      </c>
      <c r="C26372" s="3">
        <v>940.97709699999996</v>
      </c>
      <c r="D26372" s="2"/>
    </row>
    <row r="26373" spans="1:4" x14ac:dyDescent="0.25">
      <c r="A26373" s="2">
        <v>540</v>
      </c>
      <c r="B26373">
        <v>30414</v>
      </c>
      <c r="C26373" s="3">
        <v>391.77821399999999</v>
      </c>
      <c r="D26373" s="2"/>
    </row>
    <row r="26374" spans="1:4" x14ac:dyDescent="0.25">
      <c r="A26374" s="2">
        <v>540</v>
      </c>
      <c r="B26374">
        <v>30416</v>
      </c>
      <c r="C26374" s="3">
        <v>2448.6649520000001</v>
      </c>
      <c r="D26374" s="2"/>
    </row>
    <row r="26375" spans="1:4" x14ac:dyDescent="0.25">
      <c r="A26375" s="2">
        <v>540</v>
      </c>
      <c r="B26375">
        <v>30418</v>
      </c>
      <c r="C26375" s="3">
        <v>1704.454256</v>
      </c>
      <c r="D26375" s="2"/>
    </row>
    <row r="26376" spans="1:4" x14ac:dyDescent="0.25">
      <c r="A26376" s="2">
        <v>540</v>
      </c>
      <c r="B26376">
        <v>30419</v>
      </c>
      <c r="C26376" s="3">
        <v>666.79613300000005</v>
      </c>
      <c r="D26376" s="2"/>
    </row>
    <row r="26377" spans="1:4" x14ac:dyDescent="0.25">
      <c r="A26377" s="2">
        <v>540</v>
      </c>
      <c r="B26377">
        <v>30420</v>
      </c>
      <c r="C26377" s="3">
        <v>685.64228600000001</v>
      </c>
      <c r="D26377" s="2"/>
    </row>
    <row r="26378" spans="1:4" x14ac:dyDescent="0.25">
      <c r="A26378" s="2">
        <v>540</v>
      </c>
      <c r="B26378">
        <v>30421</v>
      </c>
      <c r="C26378" s="3">
        <v>560.76190099999997</v>
      </c>
      <c r="D26378" s="2"/>
    </row>
    <row r="26379" spans="1:4" x14ac:dyDescent="0.25">
      <c r="A26379" s="2">
        <v>540</v>
      </c>
      <c r="B26379">
        <v>30422</v>
      </c>
      <c r="C26379" s="3">
        <v>10593.558975</v>
      </c>
      <c r="D26379" s="2"/>
    </row>
    <row r="26380" spans="1:4" x14ac:dyDescent="0.25">
      <c r="A26380" s="2">
        <v>540</v>
      </c>
      <c r="B26380">
        <v>30423</v>
      </c>
      <c r="C26380" s="3">
        <v>11252.20191</v>
      </c>
      <c r="D26380" s="2"/>
    </row>
    <row r="26381" spans="1:4" x14ac:dyDescent="0.25">
      <c r="A26381" s="2">
        <v>540</v>
      </c>
      <c r="B26381">
        <v>30424</v>
      </c>
      <c r="C26381" s="3">
        <v>11041.961775</v>
      </c>
      <c r="D26381" s="2"/>
    </row>
    <row r="26382" spans="1:4" x14ac:dyDescent="0.25">
      <c r="A26382" s="2">
        <v>540</v>
      </c>
      <c r="B26382">
        <v>30426</v>
      </c>
      <c r="C26382" s="3">
        <v>984.64317500000004</v>
      </c>
      <c r="D26382" s="2"/>
    </row>
    <row r="26383" spans="1:4" x14ac:dyDescent="0.25">
      <c r="A26383" s="2">
        <v>540</v>
      </c>
      <c r="B26383">
        <v>30428</v>
      </c>
      <c r="C26383" s="3">
        <v>657.54502600000001</v>
      </c>
      <c r="D26383" s="2"/>
    </row>
    <row r="26384" spans="1:4" x14ac:dyDescent="0.25">
      <c r="A26384" s="2">
        <v>540</v>
      </c>
      <c r="B26384">
        <v>30429</v>
      </c>
      <c r="C26384" s="3">
        <v>674.60441700000001</v>
      </c>
      <c r="D26384" s="2"/>
    </row>
    <row r="26385" spans="1:4" x14ac:dyDescent="0.25">
      <c r="A26385" s="2">
        <v>540</v>
      </c>
      <c r="B26385">
        <v>30430</v>
      </c>
      <c r="C26385" s="3">
        <v>26.496572</v>
      </c>
      <c r="D26385" s="2"/>
    </row>
    <row r="26386" spans="1:4" x14ac:dyDescent="0.25">
      <c r="A26386" s="2">
        <v>540</v>
      </c>
      <c r="B26386">
        <v>30431</v>
      </c>
      <c r="C26386" s="3">
        <v>2812.405158</v>
      </c>
      <c r="D26386" s="2"/>
    </row>
    <row r="26387" spans="1:4" x14ac:dyDescent="0.25">
      <c r="A26387" s="2">
        <v>540</v>
      </c>
      <c r="B26387">
        <v>30433</v>
      </c>
      <c r="C26387" s="3">
        <v>3654.1896390000002</v>
      </c>
      <c r="D26387" s="2"/>
    </row>
    <row r="26388" spans="1:4" x14ac:dyDescent="0.25">
      <c r="A26388" s="2">
        <v>540</v>
      </c>
      <c r="B26388">
        <v>30434</v>
      </c>
      <c r="C26388" s="3">
        <v>1056.421392</v>
      </c>
      <c r="D26388" s="2"/>
    </row>
    <row r="26389" spans="1:4" x14ac:dyDescent="0.25">
      <c r="A26389" s="2">
        <v>540</v>
      </c>
      <c r="B26389">
        <v>30435</v>
      </c>
      <c r="C26389" s="3">
        <v>133.00950599999999</v>
      </c>
      <c r="D26389" s="2"/>
    </row>
    <row r="26390" spans="1:4" x14ac:dyDescent="0.25">
      <c r="A26390" s="2">
        <v>540</v>
      </c>
      <c r="B26390">
        <v>30437</v>
      </c>
      <c r="C26390" s="3">
        <v>2869.2833970000002</v>
      </c>
      <c r="D26390" s="2"/>
    </row>
    <row r="26391" spans="1:4" x14ac:dyDescent="0.25">
      <c r="A26391" s="2">
        <v>540</v>
      </c>
      <c r="B26391">
        <v>30438</v>
      </c>
      <c r="C26391" s="3">
        <v>8900.3757569999998</v>
      </c>
      <c r="D26391" s="2"/>
    </row>
    <row r="26392" spans="1:4" x14ac:dyDescent="0.25">
      <c r="A26392" s="2">
        <v>540</v>
      </c>
      <c r="B26392">
        <v>30439</v>
      </c>
      <c r="C26392" s="3">
        <v>17171.708039000001</v>
      </c>
      <c r="D26392" s="2"/>
    </row>
    <row r="26393" spans="1:4" x14ac:dyDescent="0.25">
      <c r="A26393" s="2">
        <v>540</v>
      </c>
      <c r="B26393">
        <v>30440</v>
      </c>
      <c r="C26393" s="3">
        <v>2444.4947619999998</v>
      </c>
      <c r="D26393" s="2"/>
    </row>
    <row r="26394" spans="1:4" x14ac:dyDescent="0.25">
      <c r="A26394" s="2">
        <v>540</v>
      </c>
      <c r="B26394">
        <v>30441</v>
      </c>
      <c r="C26394" s="3">
        <v>593.45941500000004</v>
      </c>
      <c r="D26394" s="2"/>
    </row>
    <row r="26395" spans="1:4" x14ac:dyDescent="0.25">
      <c r="A26395" s="2">
        <v>540</v>
      </c>
      <c r="B26395">
        <v>30442</v>
      </c>
      <c r="C26395" s="3">
        <v>3973.2523339999998</v>
      </c>
      <c r="D26395" s="2"/>
    </row>
    <row r="26396" spans="1:4" x14ac:dyDescent="0.25">
      <c r="A26396" s="2">
        <v>540</v>
      </c>
      <c r="B26396">
        <v>30445</v>
      </c>
      <c r="C26396" s="3">
        <v>7652.5723319999997</v>
      </c>
      <c r="D26396" s="2"/>
    </row>
    <row r="26397" spans="1:4" x14ac:dyDescent="0.25">
      <c r="A26397" s="2">
        <v>540</v>
      </c>
      <c r="B26397">
        <v>30446</v>
      </c>
      <c r="C26397" s="3">
        <v>5</v>
      </c>
      <c r="D26397" s="2"/>
    </row>
    <row r="26398" spans="1:4" x14ac:dyDescent="0.25">
      <c r="A26398" s="2">
        <v>540</v>
      </c>
      <c r="B26398">
        <v>30447</v>
      </c>
      <c r="C26398" s="3">
        <v>1916.07672</v>
      </c>
      <c r="D26398" s="2"/>
    </row>
    <row r="26399" spans="1:4" x14ac:dyDescent="0.25">
      <c r="A26399" s="2">
        <v>540</v>
      </c>
      <c r="B26399">
        <v>30452</v>
      </c>
      <c r="C26399" s="3">
        <v>13563.348142000001</v>
      </c>
      <c r="D26399" s="2"/>
    </row>
    <row r="26400" spans="1:4" x14ac:dyDescent="0.25">
      <c r="A26400" s="2">
        <v>540</v>
      </c>
      <c r="B26400">
        <v>30453</v>
      </c>
      <c r="C26400" s="3">
        <v>14163.514096999999</v>
      </c>
      <c r="D26400" s="2"/>
    </row>
    <row r="26401" spans="1:4" x14ac:dyDescent="0.25">
      <c r="A26401" s="2">
        <v>540</v>
      </c>
      <c r="B26401">
        <v>30454</v>
      </c>
      <c r="C26401" s="3">
        <v>3114.5218970000001</v>
      </c>
      <c r="D26401" s="2"/>
    </row>
    <row r="26402" spans="1:4" x14ac:dyDescent="0.25">
      <c r="A26402" s="2">
        <v>540</v>
      </c>
      <c r="B26402">
        <v>30455</v>
      </c>
      <c r="C26402" s="3">
        <v>21956.044553</v>
      </c>
      <c r="D26402" s="2"/>
    </row>
    <row r="26403" spans="1:4" x14ac:dyDescent="0.25">
      <c r="A26403" s="2">
        <v>540</v>
      </c>
      <c r="B26403">
        <v>30458</v>
      </c>
      <c r="C26403" s="3">
        <v>16283.202142</v>
      </c>
      <c r="D26403" s="2"/>
    </row>
    <row r="26404" spans="1:4" x14ac:dyDescent="0.25">
      <c r="A26404" s="2">
        <v>540</v>
      </c>
      <c r="B26404">
        <v>30459</v>
      </c>
      <c r="C26404" s="3">
        <v>12405.627929</v>
      </c>
      <c r="D26404" s="2"/>
    </row>
    <row r="26405" spans="1:4" x14ac:dyDescent="0.25">
      <c r="A26405" s="2">
        <v>540</v>
      </c>
      <c r="B26405">
        <v>30460</v>
      </c>
      <c r="C26405" s="3">
        <v>10584.017008999999</v>
      </c>
      <c r="D26405" s="2"/>
    </row>
    <row r="26406" spans="1:4" x14ac:dyDescent="0.25">
      <c r="A26406" s="2">
        <v>540</v>
      </c>
      <c r="B26406">
        <v>30461</v>
      </c>
      <c r="C26406" s="3">
        <v>1075.4986289999999</v>
      </c>
      <c r="D26406" s="2"/>
    </row>
    <row r="26407" spans="1:4" x14ac:dyDescent="0.25">
      <c r="A26407" s="2">
        <v>540</v>
      </c>
      <c r="B26407">
        <v>30462</v>
      </c>
      <c r="C26407" s="3">
        <v>31956.991834</v>
      </c>
      <c r="D26407" s="2"/>
    </row>
    <row r="26408" spans="1:4" x14ac:dyDescent="0.25">
      <c r="A26408" s="2">
        <v>540</v>
      </c>
      <c r="B26408">
        <v>30463</v>
      </c>
      <c r="C26408" s="3">
        <v>4280.2681890000003</v>
      </c>
      <c r="D26408" s="2"/>
    </row>
    <row r="26409" spans="1:4" x14ac:dyDescent="0.25">
      <c r="A26409" s="2">
        <v>540</v>
      </c>
      <c r="B26409">
        <v>30464</v>
      </c>
      <c r="C26409" s="3">
        <v>7458.1209870000002</v>
      </c>
      <c r="D26409" s="2"/>
    </row>
    <row r="26410" spans="1:4" x14ac:dyDescent="0.25">
      <c r="A26410" s="2">
        <v>540</v>
      </c>
      <c r="B26410">
        <v>30465</v>
      </c>
      <c r="C26410" s="3">
        <v>10272.528564</v>
      </c>
      <c r="D26410" s="2"/>
    </row>
    <row r="26411" spans="1:4" x14ac:dyDescent="0.25">
      <c r="A26411" s="2">
        <v>540</v>
      </c>
      <c r="B26411">
        <v>30466</v>
      </c>
      <c r="C26411" s="3">
        <v>7379.9550840000002</v>
      </c>
      <c r="D26411" s="2"/>
    </row>
    <row r="26412" spans="1:4" x14ac:dyDescent="0.25">
      <c r="A26412" s="2">
        <v>540</v>
      </c>
      <c r="B26412">
        <v>30467</v>
      </c>
      <c r="C26412" s="3">
        <v>6827.8913540000003</v>
      </c>
      <c r="D26412" s="2"/>
    </row>
    <row r="26413" spans="1:4" x14ac:dyDescent="0.25">
      <c r="A26413" s="2">
        <v>540</v>
      </c>
      <c r="B26413">
        <v>30468</v>
      </c>
      <c r="C26413" s="3">
        <v>2188.382932</v>
      </c>
      <c r="D26413" s="2"/>
    </row>
    <row r="26414" spans="1:4" x14ac:dyDescent="0.25">
      <c r="A26414" s="2">
        <v>540</v>
      </c>
      <c r="B26414">
        <v>30469</v>
      </c>
      <c r="C26414" s="3">
        <v>9753.0494049999998</v>
      </c>
      <c r="D26414" s="2"/>
    </row>
    <row r="26415" spans="1:4" x14ac:dyDescent="0.25">
      <c r="A26415" s="2">
        <v>540</v>
      </c>
      <c r="B26415">
        <v>30472</v>
      </c>
      <c r="C26415" s="3">
        <v>6084.0674959999997</v>
      </c>
      <c r="D26415" s="2"/>
    </row>
    <row r="26416" spans="1:4" x14ac:dyDescent="0.25">
      <c r="A26416" s="2">
        <v>540</v>
      </c>
      <c r="B26416">
        <v>30473</v>
      </c>
      <c r="C26416" s="3">
        <v>4129.3236420000003</v>
      </c>
      <c r="D26416" s="2"/>
    </row>
    <row r="26417" spans="1:4" x14ac:dyDescent="0.25">
      <c r="A26417" s="2">
        <v>540</v>
      </c>
      <c r="B26417">
        <v>30495</v>
      </c>
      <c r="C26417" s="3">
        <v>9152.9238270000005</v>
      </c>
      <c r="D26417" s="2"/>
    </row>
    <row r="26418" spans="1:4" x14ac:dyDescent="0.25">
      <c r="A26418" s="2">
        <v>540</v>
      </c>
      <c r="B26418">
        <v>30506</v>
      </c>
      <c r="C26418" s="3">
        <v>39.598801999999999</v>
      </c>
      <c r="D26418" s="2"/>
    </row>
    <row r="26419" spans="1:4" x14ac:dyDescent="0.25">
      <c r="A26419" s="2">
        <v>540</v>
      </c>
      <c r="B26419">
        <v>30539</v>
      </c>
      <c r="C26419" s="3">
        <v>0</v>
      </c>
      <c r="D26419" s="2"/>
    </row>
    <row r="26420" spans="1:4" x14ac:dyDescent="0.25">
      <c r="A26420" s="2">
        <v>540</v>
      </c>
      <c r="B26420">
        <v>30555</v>
      </c>
      <c r="C26420" s="3">
        <v>0</v>
      </c>
      <c r="D26420" s="2"/>
    </row>
    <row r="26421" spans="1:4" x14ac:dyDescent="0.25">
      <c r="A26421" s="2">
        <v>540</v>
      </c>
      <c r="B26421">
        <v>30559</v>
      </c>
      <c r="C26421" s="3">
        <v>1358.003375</v>
      </c>
      <c r="D26421" s="2"/>
    </row>
    <row r="26422" spans="1:4" x14ac:dyDescent="0.25">
      <c r="A26422" s="2">
        <v>540</v>
      </c>
      <c r="B26422">
        <v>30561</v>
      </c>
      <c r="C26422" s="3">
        <v>16907.488955000001</v>
      </c>
      <c r="D26422" s="2"/>
    </row>
    <row r="26423" spans="1:4" x14ac:dyDescent="0.25">
      <c r="A26423" s="2">
        <v>540</v>
      </c>
      <c r="B26423">
        <v>30562</v>
      </c>
      <c r="C26423" s="3">
        <v>168.14439300000001</v>
      </c>
      <c r="D26423" s="2"/>
    </row>
    <row r="26424" spans="1:4" x14ac:dyDescent="0.25">
      <c r="A26424" s="2">
        <v>540</v>
      </c>
      <c r="B26424">
        <v>30564</v>
      </c>
      <c r="C26424" s="3">
        <v>1920.90065</v>
      </c>
      <c r="D26424" s="2"/>
    </row>
    <row r="26425" spans="1:4" x14ac:dyDescent="0.25">
      <c r="A26425" s="2">
        <v>540</v>
      </c>
      <c r="B26425">
        <v>30569</v>
      </c>
      <c r="C26425" s="3">
        <v>50.597529000000002</v>
      </c>
      <c r="D26425" s="2"/>
    </row>
    <row r="26426" spans="1:4" x14ac:dyDescent="0.25">
      <c r="A26426" s="2">
        <v>540</v>
      </c>
      <c r="B26426">
        <v>30571</v>
      </c>
      <c r="C26426" s="3">
        <v>4</v>
      </c>
      <c r="D26426" s="2"/>
    </row>
    <row r="26427" spans="1:4" x14ac:dyDescent="0.25">
      <c r="A26427" s="2">
        <v>540</v>
      </c>
      <c r="B26427">
        <v>30576</v>
      </c>
      <c r="C26427" s="3">
        <v>0</v>
      </c>
      <c r="D26427" s="2"/>
    </row>
    <row r="26428" spans="1:4" x14ac:dyDescent="0.25">
      <c r="A26428" s="2">
        <v>540</v>
      </c>
      <c r="B26428">
        <v>30579</v>
      </c>
      <c r="C26428" s="3">
        <v>0</v>
      </c>
      <c r="D26428" s="2"/>
    </row>
    <row r="26429" spans="1:4" x14ac:dyDescent="0.25">
      <c r="A26429" s="2">
        <v>540</v>
      </c>
      <c r="B26429">
        <v>30588</v>
      </c>
      <c r="C26429" s="3">
        <v>0</v>
      </c>
      <c r="D26429" s="2"/>
    </row>
    <row r="26430" spans="1:4" x14ac:dyDescent="0.25">
      <c r="A26430" s="2">
        <v>540</v>
      </c>
      <c r="B26430">
        <v>30592</v>
      </c>
      <c r="C26430" s="3">
        <v>8849.6071100000008</v>
      </c>
      <c r="D26430" s="2"/>
    </row>
    <row r="26431" spans="1:4" x14ac:dyDescent="0.25">
      <c r="A26431" s="2">
        <v>540</v>
      </c>
      <c r="B26431">
        <v>30594</v>
      </c>
      <c r="C26431" s="3">
        <v>0</v>
      </c>
      <c r="D26431" s="2"/>
    </row>
    <row r="26432" spans="1:4" x14ac:dyDescent="0.25">
      <c r="A26432" s="2">
        <v>540</v>
      </c>
      <c r="B26432">
        <v>30607</v>
      </c>
      <c r="C26432" s="3">
        <v>1408.179314</v>
      </c>
      <c r="D26432" s="2"/>
    </row>
    <row r="26433" spans="1:4" x14ac:dyDescent="0.25">
      <c r="A26433" s="2">
        <v>540</v>
      </c>
      <c r="B26433">
        <v>30611</v>
      </c>
      <c r="C26433" s="3">
        <v>4</v>
      </c>
      <c r="D26433" s="2"/>
    </row>
    <row r="26434" spans="1:4" x14ac:dyDescent="0.25">
      <c r="A26434" s="2">
        <v>540</v>
      </c>
      <c r="B26434">
        <v>30623</v>
      </c>
      <c r="C26434" s="3">
        <v>8452.947956</v>
      </c>
      <c r="D26434" s="2"/>
    </row>
    <row r="26435" spans="1:4" x14ac:dyDescent="0.25">
      <c r="A26435" s="2">
        <v>540</v>
      </c>
      <c r="B26435">
        <v>30624</v>
      </c>
      <c r="C26435" s="3">
        <v>578.51246000000003</v>
      </c>
      <c r="D26435" s="2"/>
    </row>
    <row r="26436" spans="1:4" x14ac:dyDescent="0.25">
      <c r="A26436" s="2">
        <v>540</v>
      </c>
      <c r="B26436">
        <v>30625</v>
      </c>
      <c r="C26436" s="3">
        <v>10183.399061</v>
      </c>
      <c r="D26436" s="2"/>
    </row>
    <row r="26437" spans="1:4" x14ac:dyDescent="0.25">
      <c r="A26437" s="2">
        <v>540</v>
      </c>
      <c r="B26437">
        <v>30628</v>
      </c>
      <c r="C26437" s="3">
        <v>39.637963999999997</v>
      </c>
      <c r="D26437" s="2"/>
    </row>
    <row r="26438" spans="1:4" x14ac:dyDescent="0.25">
      <c r="A26438" s="2">
        <v>540</v>
      </c>
      <c r="B26438">
        <v>30636</v>
      </c>
      <c r="C26438" s="3">
        <v>5</v>
      </c>
      <c r="D26438" s="2"/>
    </row>
    <row r="26439" spans="1:4" x14ac:dyDescent="0.25">
      <c r="A26439" s="2">
        <v>540</v>
      </c>
      <c r="B26439">
        <v>30643</v>
      </c>
      <c r="C26439" s="3">
        <v>0</v>
      </c>
      <c r="D26439" s="2"/>
    </row>
    <row r="26440" spans="1:4" x14ac:dyDescent="0.25">
      <c r="A26440" s="2">
        <v>540</v>
      </c>
      <c r="B26440">
        <v>30653</v>
      </c>
      <c r="C26440" s="3">
        <v>5859.2305319999996</v>
      </c>
      <c r="D26440" s="2"/>
    </row>
    <row r="26441" spans="1:4" x14ac:dyDescent="0.25">
      <c r="A26441" s="2">
        <v>540</v>
      </c>
      <c r="B26441">
        <v>30657</v>
      </c>
      <c r="C26441" s="3">
        <v>220.67699200000001</v>
      </c>
      <c r="D26441" s="2"/>
    </row>
    <row r="26442" spans="1:4" x14ac:dyDescent="0.25">
      <c r="A26442" s="2">
        <v>540</v>
      </c>
      <c r="B26442">
        <v>30658</v>
      </c>
      <c r="C26442" s="3">
        <v>1911.387436</v>
      </c>
      <c r="D26442" s="2"/>
    </row>
    <row r="26443" spans="1:4" x14ac:dyDescent="0.25">
      <c r="A26443" s="2">
        <v>540</v>
      </c>
      <c r="B26443">
        <v>30662</v>
      </c>
      <c r="C26443" s="3">
        <v>2587.9463559999999</v>
      </c>
      <c r="D26443" s="2"/>
    </row>
    <row r="26444" spans="1:4" x14ac:dyDescent="0.25">
      <c r="A26444" s="2">
        <v>540</v>
      </c>
      <c r="B26444">
        <v>30663</v>
      </c>
      <c r="C26444" s="3">
        <v>1347.98784</v>
      </c>
      <c r="D26444" s="2"/>
    </row>
    <row r="26445" spans="1:4" x14ac:dyDescent="0.25">
      <c r="A26445" s="2">
        <v>540</v>
      </c>
      <c r="B26445">
        <v>30664</v>
      </c>
      <c r="C26445" s="3">
        <v>486.90745700000002</v>
      </c>
      <c r="D26445" s="2"/>
    </row>
    <row r="26446" spans="1:4" x14ac:dyDescent="0.25">
      <c r="A26446" s="2">
        <v>540</v>
      </c>
      <c r="B26446">
        <v>30667</v>
      </c>
      <c r="C26446" s="3">
        <v>1648.2087289999999</v>
      </c>
      <c r="D26446" s="2"/>
    </row>
    <row r="26447" spans="1:4" x14ac:dyDescent="0.25">
      <c r="A26447" s="2">
        <v>540</v>
      </c>
      <c r="B26447">
        <v>30669</v>
      </c>
      <c r="C26447" s="3">
        <v>12444.393893</v>
      </c>
      <c r="D26447" s="2"/>
    </row>
    <row r="26448" spans="1:4" x14ac:dyDescent="0.25">
      <c r="A26448" s="2">
        <v>540</v>
      </c>
      <c r="B26448">
        <v>30676</v>
      </c>
      <c r="C26448" s="3">
        <v>2555.8727610000001</v>
      </c>
      <c r="D26448" s="2"/>
    </row>
    <row r="26449" spans="1:4" x14ac:dyDescent="0.25">
      <c r="A26449" s="2">
        <v>540</v>
      </c>
      <c r="B26449">
        <v>30677</v>
      </c>
      <c r="C26449" s="3">
        <v>8380.065756</v>
      </c>
      <c r="D26449" s="2"/>
    </row>
    <row r="26450" spans="1:4" x14ac:dyDescent="0.25">
      <c r="A26450" s="2">
        <v>540</v>
      </c>
      <c r="B26450">
        <v>30679</v>
      </c>
      <c r="C26450" s="3">
        <v>561.07731000000001</v>
      </c>
      <c r="D26450" s="2"/>
    </row>
    <row r="26451" spans="1:4" x14ac:dyDescent="0.25">
      <c r="A26451" s="2">
        <v>540</v>
      </c>
      <c r="B26451">
        <v>30684</v>
      </c>
      <c r="C26451" s="3">
        <v>307.14567099999999</v>
      </c>
      <c r="D26451" s="2"/>
    </row>
    <row r="26452" spans="1:4" x14ac:dyDescent="0.25">
      <c r="A26452" s="2">
        <v>540</v>
      </c>
      <c r="B26452">
        <v>30687</v>
      </c>
      <c r="C26452" s="3">
        <v>1712.857485</v>
      </c>
      <c r="D26452" s="2"/>
    </row>
    <row r="26453" spans="1:4" x14ac:dyDescent="0.25">
      <c r="A26453" s="2">
        <v>540</v>
      </c>
      <c r="B26453">
        <v>30697</v>
      </c>
      <c r="C26453" s="3">
        <v>9388.0862230000002</v>
      </c>
      <c r="D26453" s="2"/>
    </row>
    <row r="26454" spans="1:4" x14ac:dyDescent="0.25">
      <c r="A26454" s="2">
        <v>540</v>
      </c>
      <c r="B26454">
        <v>30699</v>
      </c>
      <c r="C26454" s="3">
        <v>2820.8050909960002</v>
      </c>
      <c r="D26454" s="2"/>
    </row>
    <row r="26455" spans="1:4" x14ac:dyDescent="0.25">
      <c r="A26455" s="2">
        <v>540</v>
      </c>
      <c r="B26455">
        <v>30702</v>
      </c>
      <c r="C26455" s="3">
        <v>1255.034447</v>
      </c>
      <c r="D26455" s="2"/>
    </row>
    <row r="26456" spans="1:4" x14ac:dyDescent="0.25">
      <c r="A26456" s="2">
        <v>540</v>
      </c>
      <c r="B26456">
        <v>30703</v>
      </c>
      <c r="C26456" s="3">
        <v>2990.6415740000002</v>
      </c>
      <c r="D26456" s="2"/>
    </row>
    <row r="26457" spans="1:4" x14ac:dyDescent="0.25">
      <c r="A26457" s="2">
        <v>540</v>
      </c>
      <c r="B26457">
        <v>30704</v>
      </c>
      <c r="C26457" s="3">
        <v>7300.4449949999998</v>
      </c>
      <c r="D26457" s="2"/>
    </row>
    <row r="26458" spans="1:4" x14ac:dyDescent="0.25">
      <c r="A26458" s="2">
        <v>540</v>
      </c>
      <c r="B26458">
        <v>30705</v>
      </c>
      <c r="C26458" s="3">
        <v>36715.992775999999</v>
      </c>
      <c r="D26458" s="2"/>
    </row>
    <row r="26459" spans="1:4" x14ac:dyDescent="0.25">
      <c r="A26459" s="2">
        <v>540</v>
      </c>
      <c r="B26459">
        <v>30706</v>
      </c>
      <c r="C26459" s="3">
        <v>103302.33732799999</v>
      </c>
      <c r="D26459" s="2"/>
    </row>
    <row r="26460" spans="1:4" x14ac:dyDescent="0.25">
      <c r="A26460" s="2">
        <v>540</v>
      </c>
      <c r="B26460">
        <v>30708</v>
      </c>
      <c r="C26460" s="3">
        <v>48587.531316000001</v>
      </c>
      <c r="D26460" s="2"/>
    </row>
    <row r="26461" spans="1:4" x14ac:dyDescent="0.25">
      <c r="A26461" s="2">
        <v>540</v>
      </c>
      <c r="B26461">
        <v>30709</v>
      </c>
      <c r="C26461" s="3">
        <v>3747.9096880000002</v>
      </c>
      <c r="D26461" s="2"/>
    </row>
    <row r="26462" spans="1:4" x14ac:dyDescent="0.25">
      <c r="A26462" s="2">
        <v>540</v>
      </c>
      <c r="B26462">
        <v>30710</v>
      </c>
      <c r="C26462" s="3">
        <v>1861.416064</v>
      </c>
      <c r="D26462" s="2"/>
    </row>
    <row r="26463" spans="1:4" x14ac:dyDescent="0.25">
      <c r="A26463" s="2">
        <v>540</v>
      </c>
      <c r="B26463">
        <v>30711</v>
      </c>
      <c r="C26463" s="3">
        <v>16549.193442</v>
      </c>
      <c r="D26463" s="2"/>
    </row>
    <row r="26464" spans="1:4" x14ac:dyDescent="0.25">
      <c r="A26464" s="2">
        <v>540</v>
      </c>
      <c r="B26464">
        <v>30712</v>
      </c>
      <c r="C26464" s="3">
        <v>4007.8452900000002</v>
      </c>
      <c r="D26464" s="2"/>
    </row>
    <row r="26465" spans="1:4" x14ac:dyDescent="0.25">
      <c r="A26465" s="2">
        <v>540</v>
      </c>
      <c r="B26465">
        <v>30720</v>
      </c>
      <c r="C26465" s="3">
        <v>17878.249329999999</v>
      </c>
      <c r="D26465" s="2"/>
    </row>
    <row r="26466" spans="1:4" x14ac:dyDescent="0.25">
      <c r="A26466" s="2">
        <v>540</v>
      </c>
      <c r="B26466">
        <v>30725</v>
      </c>
      <c r="C26466" s="3">
        <v>38971.436139332996</v>
      </c>
      <c r="D26466" s="2"/>
    </row>
    <row r="26467" spans="1:4" x14ac:dyDescent="0.25">
      <c r="A26467" s="2">
        <v>540</v>
      </c>
      <c r="B26467">
        <v>30726</v>
      </c>
      <c r="C26467" s="3">
        <v>3028.5527299999999</v>
      </c>
      <c r="D26467" s="2"/>
    </row>
    <row r="26468" spans="1:4" x14ac:dyDescent="0.25">
      <c r="A26468" s="2">
        <v>540</v>
      </c>
      <c r="B26468">
        <v>30727</v>
      </c>
      <c r="C26468" s="3">
        <v>19282.821725999998</v>
      </c>
      <c r="D26468" s="2"/>
    </row>
    <row r="26469" spans="1:4" x14ac:dyDescent="0.25">
      <c r="A26469" s="2">
        <v>540</v>
      </c>
      <c r="B26469">
        <v>30728</v>
      </c>
      <c r="C26469" s="3">
        <v>1899.383519</v>
      </c>
      <c r="D26469" s="2"/>
    </row>
    <row r="26470" spans="1:4" x14ac:dyDescent="0.25">
      <c r="A26470" s="2">
        <v>540</v>
      </c>
      <c r="B26470">
        <v>30729</v>
      </c>
      <c r="C26470" s="3">
        <v>13860.727398999999</v>
      </c>
      <c r="D26470" s="2"/>
    </row>
    <row r="26471" spans="1:4" x14ac:dyDescent="0.25">
      <c r="A26471" s="2">
        <v>540</v>
      </c>
      <c r="B26471">
        <v>30730</v>
      </c>
      <c r="C26471" s="3">
        <v>6455.5859540000001</v>
      </c>
      <c r="D26471" s="2"/>
    </row>
    <row r="26472" spans="1:4" x14ac:dyDescent="0.25">
      <c r="A26472" s="2">
        <v>540</v>
      </c>
      <c r="B26472">
        <v>30731</v>
      </c>
      <c r="C26472" s="3">
        <v>17873.895046000001</v>
      </c>
      <c r="D26472" s="2"/>
    </row>
    <row r="26473" spans="1:4" x14ac:dyDescent="0.25">
      <c r="A26473" s="2">
        <v>540</v>
      </c>
      <c r="B26473">
        <v>30735</v>
      </c>
      <c r="C26473" s="3">
        <v>17816.420225000002</v>
      </c>
      <c r="D26473" s="2"/>
    </row>
    <row r="26474" spans="1:4" x14ac:dyDescent="0.25">
      <c r="A26474" s="2">
        <v>540</v>
      </c>
      <c r="B26474">
        <v>30736</v>
      </c>
      <c r="C26474" s="3">
        <v>17873.895046000001</v>
      </c>
      <c r="D26474" s="2"/>
    </row>
    <row r="26475" spans="1:4" x14ac:dyDescent="0.25">
      <c r="A26475" s="2">
        <v>540</v>
      </c>
      <c r="B26475">
        <v>30737</v>
      </c>
      <c r="C26475" s="3">
        <v>46474.869584</v>
      </c>
      <c r="D26475" s="2"/>
    </row>
    <row r="26476" spans="1:4" x14ac:dyDescent="0.25">
      <c r="A26476" s="2">
        <v>540</v>
      </c>
      <c r="B26476">
        <v>30738</v>
      </c>
      <c r="C26476" s="3">
        <v>2927.1259439999999</v>
      </c>
      <c r="D26476" s="2"/>
    </row>
    <row r="26477" spans="1:4" x14ac:dyDescent="0.25">
      <c r="A26477" s="2">
        <v>540</v>
      </c>
      <c r="B26477">
        <v>30739</v>
      </c>
      <c r="C26477" s="3">
        <v>3673.5446820000002</v>
      </c>
      <c r="D26477" s="2"/>
    </row>
    <row r="26478" spans="1:4" x14ac:dyDescent="0.25">
      <c r="A26478" s="2">
        <v>540</v>
      </c>
      <c r="B26478">
        <v>30747</v>
      </c>
      <c r="C26478" s="3">
        <v>876.57659200000001</v>
      </c>
      <c r="D26478" s="2"/>
    </row>
    <row r="26479" spans="1:4" x14ac:dyDescent="0.25">
      <c r="A26479" s="2">
        <v>540</v>
      </c>
      <c r="B26479">
        <v>30748</v>
      </c>
      <c r="C26479" s="3">
        <v>63.871639000000002</v>
      </c>
      <c r="D26479" s="2"/>
    </row>
    <row r="26480" spans="1:4" x14ac:dyDescent="0.25">
      <c r="A26480" s="2">
        <v>540</v>
      </c>
      <c r="B26480">
        <v>30751</v>
      </c>
      <c r="C26480" s="3">
        <v>10655.265801</v>
      </c>
      <c r="D26480" s="2"/>
    </row>
    <row r="26481" spans="1:4" x14ac:dyDescent="0.25">
      <c r="A26481" s="2">
        <v>540</v>
      </c>
      <c r="B26481">
        <v>30752</v>
      </c>
      <c r="C26481" s="3">
        <v>14497.700489998</v>
      </c>
      <c r="D26481" s="2"/>
    </row>
    <row r="26482" spans="1:4" x14ac:dyDescent="0.25">
      <c r="A26482" s="2">
        <v>540</v>
      </c>
      <c r="B26482">
        <v>30753</v>
      </c>
      <c r="C26482" s="3">
        <v>14497.700489998</v>
      </c>
      <c r="D26482" s="2"/>
    </row>
    <row r="26483" spans="1:4" x14ac:dyDescent="0.25">
      <c r="A26483" s="2">
        <v>540</v>
      </c>
      <c r="B26483">
        <v>30755</v>
      </c>
      <c r="C26483" s="3">
        <v>26592.155759000001</v>
      </c>
      <c r="D26483" s="2"/>
    </row>
    <row r="26484" spans="1:4" x14ac:dyDescent="0.25">
      <c r="A26484" s="2">
        <v>540</v>
      </c>
      <c r="B26484">
        <v>30757</v>
      </c>
      <c r="C26484" s="3">
        <v>1196.943945</v>
      </c>
      <c r="D26484" s="2"/>
    </row>
    <row r="26485" spans="1:4" x14ac:dyDescent="0.25">
      <c r="A26485" s="2">
        <v>540</v>
      </c>
      <c r="B26485">
        <v>30758</v>
      </c>
      <c r="C26485" s="3">
        <v>5114.4731389999997</v>
      </c>
      <c r="D26485" s="2"/>
    </row>
    <row r="26486" spans="1:4" x14ac:dyDescent="0.25">
      <c r="A26486" s="2">
        <v>540</v>
      </c>
      <c r="B26486">
        <v>30759</v>
      </c>
      <c r="C26486" s="3">
        <v>7330.5348450000001</v>
      </c>
      <c r="D26486" s="2"/>
    </row>
    <row r="26487" spans="1:4" x14ac:dyDescent="0.25">
      <c r="A26487" s="2">
        <v>540</v>
      </c>
      <c r="B26487">
        <v>30760</v>
      </c>
      <c r="C26487" s="3">
        <v>7080.2004440000001</v>
      </c>
      <c r="D26487" s="2"/>
    </row>
    <row r="26488" spans="1:4" x14ac:dyDescent="0.25">
      <c r="A26488" s="2">
        <v>540</v>
      </c>
      <c r="B26488">
        <v>30761</v>
      </c>
      <c r="C26488" s="3">
        <v>10238.631256999999</v>
      </c>
      <c r="D26488" s="2"/>
    </row>
    <row r="26489" spans="1:4" x14ac:dyDescent="0.25">
      <c r="A26489" s="2">
        <v>540</v>
      </c>
      <c r="B26489">
        <v>30762</v>
      </c>
      <c r="C26489" s="3">
        <v>10399.939274</v>
      </c>
      <c r="D26489" s="2"/>
    </row>
    <row r="26490" spans="1:4" x14ac:dyDescent="0.25">
      <c r="A26490" s="2">
        <v>540</v>
      </c>
      <c r="B26490">
        <v>30763</v>
      </c>
      <c r="C26490" s="3">
        <v>25037.694579999999</v>
      </c>
      <c r="D26490" s="2"/>
    </row>
    <row r="26491" spans="1:4" x14ac:dyDescent="0.25">
      <c r="A26491" s="2">
        <v>540</v>
      </c>
      <c r="B26491">
        <v>30764</v>
      </c>
      <c r="C26491" s="3">
        <v>23318.295392</v>
      </c>
      <c r="D26491" s="2"/>
    </row>
    <row r="26492" spans="1:4" x14ac:dyDescent="0.25">
      <c r="A26492" s="2">
        <v>540</v>
      </c>
      <c r="B26492">
        <v>30765</v>
      </c>
      <c r="C26492" s="3">
        <v>2218.2701929999998</v>
      </c>
      <c r="D26492" s="2"/>
    </row>
    <row r="26493" spans="1:4" x14ac:dyDescent="0.25">
      <c r="A26493" s="2">
        <v>540</v>
      </c>
      <c r="B26493">
        <v>30766</v>
      </c>
      <c r="C26493" s="3">
        <v>3212.6646860000001</v>
      </c>
      <c r="D26493" s="2"/>
    </row>
    <row r="26494" spans="1:4" x14ac:dyDescent="0.25">
      <c r="A26494" s="2">
        <v>540</v>
      </c>
      <c r="B26494">
        <v>30767</v>
      </c>
      <c r="C26494" s="3">
        <v>22922.93334</v>
      </c>
      <c r="D26494" s="2"/>
    </row>
    <row r="26495" spans="1:4" x14ac:dyDescent="0.25">
      <c r="A26495" s="2">
        <v>540</v>
      </c>
      <c r="B26495">
        <v>30768</v>
      </c>
      <c r="C26495" s="3">
        <v>17286.208183999999</v>
      </c>
      <c r="D26495" s="2"/>
    </row>
    <row r="26496" spans="1:4" x14ac:dyDescent="0.25">
      <c r="A26496" s="2">
        <v>540</v>
      </c>
      <c r="B26496">
        <v>30769</v>
      </c>
      <c r="C26496" s="3">
        <v>13218.914748666</v>
      </c>
      <c r="D26496" s="2"/>
    </row>
    <row r="26497" spans="1:4" x14ac:dyDescent="0.25">
      <c r="A26497" s="2">
        <v>540</v>
      </c>
      <c r="B26497">
        <v>30770</v>
      </c>
      <c r="C26497" s="3">
        <v>24783.200333000001</v>
      </c>
      <c r="D26497" s="2"/>
    </row>
    <row r="26498" spans="1:4" x14ac:dyDescent="0.25">
      <c r="A26498" s="2">
        <v>540</v>
      </c>
      <c r="B26498">
        <v>30771</v>
      </c>
      <c r="C26498" s="3">
        <v>26922.575867</v>
      </c>
      <c r="D26498" s="2"/>
    </row>
    <row r="26499" spans="1:4" x14ac:dyDescent="0.25">
      <c r="A26499" s="2">
        <v>540</v>
      </c>
      <c r="B26499">
        <v>30776</v>
      </c>
      <c r="C26499" s="3">
        <v>94527.837975999995</v>
      </c>
      <c r="D26499" s="2"/>
    </row>
    <row r="26500" spans="1:4" x14ac:dyDescent="0.25">
      <c r="A26500" s="2">
        <v>540</v>
      </c>
      <c r="B26500">
        <v>30778</v>
      </c>
      <c r="C26500" s="3">
        <v>8935.5917769999996</v>
      </c>
      <c r="D26500" s="2"/>
    </row>
    <row r="26501" spans="1:4" x14ac:dyDescent="0.25">
      <c r="A26501" s="2">
        <v>540</v>
      </c>
      <c r="B26501">
        <v>30779</v>
      </c>
      <c r="C26501" s="3">
        <v>2140.5057660000002</v>
      </c>
      <c r="D26501" s="2"/>
    </row>
    <row r="26502" spans="1:4" x14ac:dyDescent="0.25">
      <c r="A26502" s="2">
        <v>540</v>
      </c>
      <c r="B26502">
        <v>30780</v>
      </c>
      <c r="C26502" s="3">
        <v>4385.7568739999997</v>
      </c>
      <c r="D26502" s="2"/>
    </row>
    <row r="26503" spans="1:4" x14ac:dyDescent="0.25">
      <c r="A26503" s="2">
        <v>540</v>
      </c>
      <c r="B26503">
        <v>30781</v>
      </c>
      <c r="C26503" s="3">
        <v>729.90784099999996</v>
      </c>
      <c r="D26503" s="2"/>
    </row>
    <row r="26504" spans="1:4" x14ac:dyDescent="0.25">
      <c r="A26504" s="2">
        <v>540</v>
      </c>
      <c r="B26504">
        <v>30782</v>
      </c>
      <c r="C26504" s="3">
        <v>12060.481906000001</v>
      </c>
      <c r="D26504" s="2"/>
    </row>
    <row r="26505" spans="1:4" x14ac:dyDescent="0.25">
      <c r="A26505" s="2">
        <v>540</v>
      </c>
      <c r="B26505">
        <v>30784</v>
      </c>
      <c r="C26505" s="3">
        <v>21931.343027666</v>
      </c>
      <c r="D26505" s="2"/>
    </row>
    <row r="26506" spans="1:4" x14ac:dyDescent="0.25">
      <c r="A26506" s="2">
        <v>540</v>
      </c>
      <c r="B26506">
        <v>30785</v>
      </c>
      <c r="C26506" s="3">
        <v>1288.4410760000001</v>
      </c>
      <c r="D26506" s="2"/>
    </row>
    <row r="26507" spans="1:4" x14ac:dyDescent="0.25">
      <c r="A26507" s="2">
        <v>540</v>
      </c>
      <c r="B26507">
        <v>30786</v>
      </c>
      <c r="C26507" s="3">
        <v>293.234128</v>
      </c>
      <c r="D26507" s="2"/>
    </row>
    <row r="26508" spans="1:4" x14ac:dyDescent="0.25">
      <c r="A26508" s="2">
        <v>540</v>
      </c>
      <c r="B26508">
        <v>30787</v>
      </c>
      <c r="C26508" s="3">
        <v>15800.540831</v>
      </c>
      <c r="D26508" s="2"/>
    </row>
    <row r="26509" spans="1:4" x14ac:dyDescent="0.25">
      <c r="A26509" s="2">
        <v>540</v>
      </c>
      <c r="B26509">
        <v>30788</v>
      </c>
      <c r="C26509" s="3">
        <v>22282.398114</v>
      </c>
      <c r="D26509" s="2"/>
    </row>
    <row r="26510" spans="1:4" x14ac:dyDescent="0.25">
      <c r="A26510" s="2">
        <v>540</v>
      </c>
      <c r="B26510">
        <v>30789</v>
      </c>
      <c r="C26510" s="3">
        <v>1517.4854889999999</v>
      </c>
      <c r="D26510" s="2"/>
    </row>
    <row r="26511" spans="1:4" x14ac:dyDescent="0.25">
      <c r="A26511" s="2">
        <v>540</v>
      </c>
      <c r="B26511">
        <v>30790</v>
      </c>
      <c r="C26511" s="3">
        <v>1517.4854889999999</v>
      </c>
      <c r="D26511" s="2"/>
    </row>
    <row r="26512" spans="1:4" x14ac:dyDescent="0.25">
      <c r="A26512" s="2">
        <v>540</v>
      </c>
      <c r="B26512">
        <v>30791</v>
      </c>
      <c r="C26512" s="3">
        <v>64118.717477999999</v>
      </c>
      <c r="D26512" s="2"/>
    </row>
    <row r="26513" spans="1:4" x14ac:dyDescent="0.25">
      <c r="A26513" s="2">
        <v>540</v>
      </c>
      <c r="B26513">
        <v>30792</v>
      </c>
      <c r="C26513" s="3">
        <v>66571.648168</v>
      </c>
      <c r="D26513" s="2"/>
    </row>
    <row r="26514" spans="1:4" x14ac:dyDescent="0.25">
      <c r="A26514" s="2">
        <v>540</v>
      </c>
      <c r="B26514">
        <v>30794</v>
      </c>
      <c r="C26514" s="3">
        <v>10207.838596</v>
      </c>
      <c r="D26514" s="2"/>
    </row>
    <row r="26515" spans="1:4" x14ac:dyDescent="0.25">
      <c r="A26515" s="2">
        <v>540</v>
      </c>
      <c r="B26515">
        <v>30796</v>
      </c>
      <c r="C26515" s="3">
        <v>3911.5333730000002</v>
      </c>
      <c r="D26515" s="2"/>
    </row>
    <row r="26516" spans="1:4" x14ac:dyDescent="0.25">
      <c r="A26516" s="2">
        <v>540</v>
      </c>
      <c r="B26516">
        <v>30797</v>
      </c>
      <c r="C26516" s="3">
        <v>342.919894</v>
      </c>
      <c r="D26516" s="2"/>
    </row>
    <row r="26517" spans="1:4" x14ac:dyDescent="0.25">
      <c r="A26517" s="2">
        <v>540</v>
      </c>
      <c r="B26517">
        <v>30798</v>
      </c>
      <c r="C26517" s="3">
        <v>3911.5333730000002</v>
      </c>
      <c r="D26517" s="2"/>
    </row>
    <row r="26518" spans="1:4" x14ac:dyDescent="0.25">
      <c r="A26518" s="2">
        <v>540</v>
      </c>
      <c r="B26518">
        <v>30799</v>
      </c>
      <c r="C26518" s="3">
        <v>2126.2395540000002</v>
      </c>
      <c r="D26518" s="2"/>
    </row>
    <row r="26519" spans="1:4" x14ac:dyDescent="0.25">
      <c r="A26519" s="2">
        <v>540</v>
      </c>
      <c r="B26519">
        <v>30803</v>
      </c>
      <c r="C26519" s="3">
        <v>18541.780241</v>
      </c>
      <c r="D26519" s="2"/>
    </row>
    <row r="26520" spans="1:4" x14ac:dyDescent="0.25">
      <c r="A26520" s="2">
        <v>540</v>
      </c>
      <c r="B26520">
        <v>30804</v>
      </c>
      <c r="C26520" s="3">
        <v>1005.061468</v>
      </c>
      <c r="D26520" s="2"/>
    </row>
    <row r="26521" spans="1:4" x14ac:dyDescent="0.25">
      <c r="A26521" s="2">
        <v>540</v>
      </c>
      <c r="B26521">
        <v>30805</v>
      </c>
      <c r="C26521" s="3">
        <v>11278.548113000001</v>
      </c>
      <c r="D26521" s="2"/>
    </row>
    <row r="26522" spans="1:4" x14ac:dyDescent="0.25">
      <c r="A26522" s="2">
        <v>540</v>
      </c>
      <c r="B26522">
        <v>30807</v>
      </c>
      <c r="C26522" s="3">
        <v>17478.345379999999</v>
      </c>
      <c r="D26522" s="2"/>
    </row>
    <row r="26523" spans="1:4" x14ac:dyDescent="0.25">
      <c r="A26523" s="2">
        <v>540</v>
      </c>
      <c r="B26523">
        <v>30810</v>
      </c>
      <c r="C26523" s="3">
        <v>31312.084578999998</v>
      </c>
      <c r="D26523" s="2"/>
    </row>
    <row r="26524" spans="1:4" x14ac:dyDescent="0.25">
      <c r="A26524" s="2">
        <v>540</v>
      </c>
      <c r="B26524">
        <v>30811</v>
      </c>
      <c r="C26524" s="3">
        <v>21004.146569</v>
      </c>
      <c r="D26524" s="2"/>
    </row>
    <row r="26525" spans="1:4" x14ac:dyDescent="0.25">
      <c r="A26525" s="2">
        <v>540</v>
      </c>
      <c r="B26525">
        <v>30813</v>
      </c>
      <c r="C26525" s="3">
        <v>88179.659444999998</v>
      </c>
      <c r="D26525" s="2"/>
    </row>
    <row r="26526" spans="1:4" x14ac:dyDescent="0.25">
      <c r="A26526" s="2">
        <v>540</v>
      </c>
      <c r="B26526">
        <v>30814</v>
      </c>
      <c r="C26526" s="3">
        <v>88179.659444999998</v>
      </c>
      <c r="D26526" s="2"/>
    </row>
    <row r="26527" spans="1:4" x14ac:dyDescent="0.25">
      <c r="A26527" s="2">
        <v>540</v>
      </c>
      <c r="B26527">
        <v>30815</v>
      </c>
      <c r="C26527" s="3">
        <v>111025.72719400001</v>
      </c>
      <c r="D26527" s="2"/>
    </row>
    <row r="26528" spans="1:4" x14ac:dyDescent="0.25">
      <c r="A26528" s="2">
        <v>540</v>
      </c>
      <c r="B26528">
        <v>30816</v>
      </c>
      <c r="C26528" s="3">
        <v>104175.37037</v>
      </c>
      <c r="D26528" s="2"/>
    </row>
    <row r="26529" spans="1:4" x14ac:dyDescent="0.25">
      <c r="A26529" s="2">
        <v>540</v>
      </c>
      <c r="B26529">
        <v>30817</v>
      </c>
      <c r="C26529" s="3">
        <v>89291.436941000007</v>
      </c>
      <c r="D26529" s="2"/>
    </row>
    <row r="26530" spans="1:4" x14ac:dyDescent="0.25">
      <c r="A26530" s="2">
        <v>540</v>
      </c>
      <c r="B26530">
        <v>30818</v>
      </c>
      <c r="C26530" s="3">
        <v>94509.581827000002</v>
      </c>
      <c r="D26530" s="2"/>
    </row>
    <row r="26531" spans="1:4" x14ac:dyDescent="0.25">
      <c r="A26531" s="2">
        <v>540</v>
      </c>
      <c r="B26531">
        <v>30820</v>
      </c>
      <c r="C26531" s="3">
        <v>54328.332385000002</v>
      </c>
      <c r="D26531" s="2"/>
    </row>
    <row r="26532" spans="1:4" x14ac:dyDescent="0.25">
      <c r="A26532" s="2">
        <v>540</v>
      </c>
      <c r="B26532">
        <v>30821</v>
      </c>
      <c r="C26532" s="3">
        <v>1287.955872</v>
      </c>
      <c r="D26532" s="2"/>
    </row>
    <row r="26533" spans="1:4" x14ac:dyDescent="0.25">
      <c r="A26533" s="2">
        <v>540</v>
      </c>
      <c r="B26533">
        <v>30822</v>
      </c>
      <c r="C26533" s="3">
        <v>3000.7984270000002</v>
      </c>
      <c r="D26533" s="2"/>
    </row>
    <row r="26534" spans="1:4" x14ac:dyDescent="0.25">
      <c r="A26534" s="2">
        <v>540</v>
      </c>
      <c r="B26534">
        <v>30823</v>
      </c>
      <c r="C26534" s="3">
        <v>5704.1440270000003</v>
      </c>
      <c r="D26534" s="2"/>
    </row>
    <row r="26535" spans="1:4" x14ac:dyDescent="0.25">
      <c r="A26535" s="2">
        <v>540</v>
      </c>
      <c r="B26535">
        <v>30824</v>
      </c>
      <c r="C26535" s="3">
        <v>5704.1440270000003</v>
      </c>
      <c r="D26535" s="2"/>
    </row>
    <row r="26536" spans="1:4" x14ac:dyDescent="0.25">
      <c r="A26536" s="2">
        <v>540</v>
      </c>
      <c r="B26536">
        <v>30832</v>
      </c>
      <c r="C26536" s="3">
        <v>12767.389238</v>
      </c>
      <c r="D26536" s="2"/>
    </row>
    <row r="26537" spans="1:4" x14ac:dyDescent="0.25">
      <c r="A26537" s="2">
        <v>540</v>
      </c>
      <c r="B26537">
        <v>30835</v>
      </c>
      <c r="C26537" s="3">
        <v>5030.1668790000003</v>
      </c>
      <c r="D26537" s="2"/>
    </row>
    <row r="26538" spans="1:4" x14ac:dyDescent="0.25">
      <c r="A26538" s="2">
        <v>540</v>
      </c>
      <c r="B26538">
        <v>30836</v>
      </c>
      <c r="C26538" s="3">
        <v>5742.2014639999998</v>
      </c>
      <c r="D26538" s="2"/>
    </row>
    <row r="26539" spans="1:4" x14ac:dyDescent="0.25">
      <c r="A26539" s="2">
        <v>540</v>
      </c>
      <c r="B26539">
        <v>30837</v>
      </c>
      <c r="C26539" s="3">
        <v>7005.7951579999999</v>
      </c>
      <c r="D26539" s="2"/>
    </row>
    <row r="26540" spans="1:4" x14ac:dyDescent="0.25">
      <c r="A26540" s="2">
        <v>540</v>
      </c>
      <c r="B26540">
        <v>30839</v>
      </c>
      <c r="C26540" s="3">
        <v>0</v>
      </c>
      <c r="D26540" s="2"/>
    </row>
    <row r="26541" spans="1:4" x14ac:dyDescent="0.25">
      <c r="A26541" s="2">
        <v>540</v>
      </c>
      <c r="B26541">
        <v>30840</v>
      </c>
      <c r="C26541" s="3">
        <v>17603.426211999998</v>
      </c>
      <c r="D26541" s="2"/>
    </row>
    <row r="26542" spans="1:4" x14ac:dyDescent="0.25">
      <c r="A26542" s="2">
        <v>540</v>
      </c>
      <c r="B26542">
        <v>30841</v>
      </c>
      <c r="C26542" s="3">
        <v>91899.003083999996</v>
      </c>
      <c r="D26542" s="2"/>
    </row>
    <row r="26543" spans="1:4" x14ac:dyDescent="0.25">
      <c r="A26543" s="2">
        <v>540</v>
      </c>
      <c r="B26543">
        <v>30842</v>
      </c>
      <c r="C26543" s="3">
        <v>96704.178245000003</v>
      </c>
      <c r="D26543" s="2"/>
    </row>
    <row r="26544" spans="1:4" x14ac:dyDescent="0.25">
      <c r="A26544" s="2">
        <v>540</v>
      </c>
      <c r="B26544">
        <v>30845</v>
      </c>
      <c r="C26544" s="3">
        <v>2318.2640019999999</v>
      </c>
      <c r="D26544" s="2"/>
    </row>
    <row r="26545" spans="1:4" x14ac:dyDescent="0.25">
      <c r="A26545" s="2">
        <v>540</v>
      </c>
      <c r="B26545">
        <v>30846</v>
      </c>
      <c r="C26545" s="3">
        <v>6920.6221230000001</v>
      </c>
      <c r="D26545" s="2"/>
    </row>
    <row r="26546" spans="1:4" x14ac:dyDescent="0.25">
      <c r="A26546" s="2">
        <v>540</v>
      </c>
      <c r="B26546">
        <v>30850</v>
      </c>
      <c r="C26546" s="3">
        <v>23103.896986</v>
      </c>
      <c r="D26546" s="2"/>
    </row>
    <row r="26547" spans="1:4" x14ac:dyDescent="0.25">
      <c r="A26547" s="2">
        <v>540</v>
      </c>
      <c r="B26547">
        <v>30851</v>
      </c>
      <c r="C26547" s="3">
        <v>16793.186859000001</v>
      </c>
      <c r="D26547" s="2"/>
    </row>
    <row r="26548" spans="1:4" x14ac:dyDescent="0.25">
      <c r="A26548" s="2">
        <v>540</v>
      </c>
      <c r="B26548">
        <v>30853</v>
      </c>
      <c r="C26548" s="3">
        <v>25794.057422000002</v>
      </c>
      <c r="D26548" s="2"/>
    </row>
    <row r="26549" spans="1:4" x14ac:dyDescent="0.25">
      <c r="A26549" s="2">
        <v>540</v>
      </c>
      <c r="B26549">
        <v>30854</v>
      </c>
      <c r="C26549" s="3">
        <v>5754.6141799999996</v>
      </c>
      <c r="D26549" s="2"/>
    </row>
    <row r="26550" spans="1:4" x14ac:dyDescent="0.25">
      <c r="A26550" s="2">
        <v>540</v>
      </c>
      <c r="B26550">
        <v>30855</v>
      </c>
      <c r="C26550" s="3">
        <v>24537.331501000001</v>
      </c>
      <c r="D26550" s="2"/>
    </row>
    <row r="26551" spans="1:4" x14ac:dyDescent="0.25">
      <c r="A26551" s="2">
        <v>540</v>
      </c>
      <c r="B26551">
        <v>30856</v>
      </c>
      <c r="C26551" s="3">
        <v>18135.353316000001</v>
      </c>
      <c r="D26551" s="2"/>
    </row>
    <row r="26552" spans="1:4" x14ac:dyDescent="0.25">
      <c r="A26552" s="2">
        <v>540</v>
      </c>
      <c r="B26552">
        <v>30858</v>
      </c>
      <c r="C26552" s="3">
        <v>7902.1315340000001</v>
      </c>
      <c r="D26552" s="2"/>
    </row>
    <row r="26553" spans="1:4" x14ac:dyDescent="0.25">
      <c r="A26553" s="2">
        <v>540</v>
      </c>
      <c r="B26553">
        <v>30859</v>
      </c>
      <c r="C26553" s="3">
        <v>3766.644757</v>
      </c>
      <c r="D26553" s="2"/>
    </row>
    <row r="26554" spans="1:4" x14ac:dyDescent="0.25">
      <c r="A26554" s="2">
        <v>540</v>
      </c>
      <c r="B26554">
        <v>30860</v>
      </c>
      <c r="C26554" s="3">
        <v>74234.452007</v>
      </c>
      <c r="D26554" s="2"/>
    </row>
    <row r="26555" spans="1:4" x14ac:dyDescent="0.25">
      <c r="A26555" s="2">
        <v>540</v>
      </c>
      <c r="B26555">
        <v>30861</v>
      </c>
      <c r="C26555" s="3">
        <v>5286.1886480000003</v>
      </c>
      <c r="D26555" s="2"/>
    </row>
    <row r="26556" spans="1:4" x14ac:dyDescent="0.25">
      <c r="A26556" s="2">
        <v>540</v>
      </c>
      <c r="B26556">
        <v>30862</v>
      </c>
      <c r="C26556" s="3">
        <v>129260.051144</v>
      </c>
      <c r="D26556" s="2"/>
    </row>
    <row r="26557" spans="1:4" x14ac:dyDescent="0.25">
      <c r="A26557" s="2">
        <v>540</v>
      </c>
      <c r="B26557">
        <v>30863</v>
      </c>
      <c r="C26557" s="3">
        <v>142584.554707</v>
      </c>
      <c r="D26557" s="2"/>
    </row>
    <row r="26558" spans="1:4" x14ac:dyDescent="0.25">
      <c r="A26558" s="2">
        <v>540</v>
      </c>
      <c r="B26558">
        <v>30864</v>
      </c>
      <c r="C26558" s="3">
        <v>98330.940917999993</v>
      </c>
      <c r="D26558" s="2"/>
    </row>
    <row r="26559" spans="1:4" x14ac:dyDescent="0.25">
      <c r="A26559" s="2">
        <v>540</v>
      </c>
      <c r="B26559">
        <v>30865</v>
      </c>
      <c r="C26559" s="3">
        <v>70910.120823999998</v>
      </c>
      <c r="D26559" s="2"/>
    </row>
    <row r="26560" spans="1:4" x14ac:dyDescent="0.25">
      <c r="A26560" s="2">
        <v>540</v>
      </c>
      <c r="B26560">
        <v>30869</v>
      </c>
      <c r="C26560" s="3">
        <v>3068.0846289999999</v>
      </c>
      <c r="D26560" s="2"/>
    </row>
    <row r="26561" spans="1:4" x14ac:dyDescent="0.25">
      <c r="A26561" s="2">
        <v>540</v>
      </c>
      <c r="B26561">
        <v>30870</v>
      </c>
      <c r="C26561" s="3">
        <v>8158.1925250000004</v>
      </c>
      <c r="D26561" s="2"/>
    </row>
    <row r="26562" spans="1:4" x14ac:dyDescent="0.25">
      <c r="A26562" s="2">
        <v>540</v>
      </c>
      <c r="B26562">
        <v>30871</v>
      </c>
      <c r="C26562" s="3">
        <v>9531.0437440000005</v>
      </c>
      <c r="D26562" s="2"/>
    </row>
    <row r="26563" spans="1:4" x14ac:dyDescent="0.25">
      <c r="A26563" s="2">
        <v>540</v>
      </c>
      <c r="B26563">
        <v>30873</v>
      </c>
      <c r="C26563" s="3">
        <v>3306.7808329999998</v>
      </c>
      <c r="D26563" s="2"/>
    </row>
    <row r="26564" spans="1:4" x14ac:dyDescent="0.25">
      <c r="A26564" s="2">
        <v>540</v>
      </c>
      <c r="B26564">
        <v>30881</v>
      </c>
      <c r="C26564" s="3">
        <v>1605.2402950000001</v>
      </c>
      <c r="D26564" s="2"/>
    </row>
    <row r="26565" spans="1:4" x14ac:dyDescent="0.25">
      <c r="A26565" s="2">
        <v>540</v>
      </c>
      <c r="B26565">
        <v>30882</v>
      </c>
      <c r="C26565" s="3">
        <v>19235.991248999999</v>
      </c>
      <c r="D26565" s="2"/>
    </row>
    <row r="26566" spans="1:4" x14ac:dyDescent="0.25">
      <c r="A26566" s="2">
        <v>540</v>
      </c>
      <c r="B26566">
        <v>30883</v>
      </c>
      <c r="C26566" s="3">
        <v>3912.5362409999998</v>
      </c>
      <c r="D26566" s="2"/>
    </row>
    <row r="26567" spans="1:4" x14ac:dyDescent="0.25">
      <c r="A26567" s="2">
        <v>540</v>
      </c>
      <c r="B26567">
        <v>30884</v>
      </c>
      <c r="C26567" s="3">
        <v>14887.928849</v>
      </c>
      <c r="D26567" s="2"/>
    </row>
    <row r="26568" spans="1:4" x14ac:dyDescent="0.25">
      <c r="A26568" s="2">
        <v>540</v>
      </c>
      <c r="B26568">
        <v>30885</v>
      </c>
      <c r="C26568" s="3">
        <v>4156.2980589999997</v>
      </c>
      <c r="D26568" s="2"/>
    </row>
    <row r="26569" spans="1:4" x14ac:dyDescent="0.25">
      <c r="A26569" s="2">
        <v>540</v>
      </c>
      <c r="B26569">
        <v>30886</v>
      </c>
      <c r="C26569" s="3">
        <v>130.99389500000001</v>
      </c>
      <c r="D26569" s="2"/>
    </row>
    <row r="26570" spans="1:4" x14ac:dyDescent="0.25">
      <c r="A26570" s="2">
        <v>540</v>
      </c>
      <c r="B26570">
        <v>30887</v>
      </c>
      <c r="C26570" s="3">
        <v>22123.742757</v>
      </c>
      <c r="D26570" s="2"/>
    </row>
    <row r="26571" spans="1:4" x14ac:dyDescent="0.25">
      <c r="A26571" s="2">
        <v>540</v>
      </c>
      <c r="B26571">
        <v>30888</v>
      </c>
      <c r="C26571" s="3">
        <v>20369.710878000002</v>
      </c>
      <c r="D26571" s="2"/>
    </row>
    <row r="26572" spans="1:4" x14ac:dyDescent="0.25">
      <c r="A26572" s="2">
        <v>540</v>
      </c>
      <c r="B26572">
        <v>30890</v>
      </c>
      <c r="C26572" s="3">
        <v>10980.643583999999</v>
      </c>
      <c r="D26572" s="2"/>
    </row>
    <row r="26573" spans="1:4" x14ac:dyDescent="0.25">
      <c r="A26573" s="2">
        <v>540</v>
      </c>
      <c r="B26573">
        <v>30891</v>
      </c>
      <c r="C26573" s="3">
        <v>3156.8000069999998</v>
      </c>
      <c r="D26573" s="2"/>
    </row>
    <row r="26574" spans="1:4" x14ac:dyDescent="0.25">
      <c r="A26574" s="2">
        <v>540</v>
      </c>
      <c r="B26574">
        <v>30892</v>
      </c>
      <c r="C26574" s="3">
        <v>6156.527478</v>
      </c>
      <c r="D26574" s="2"/>
    </row>
    <row r="26575" spans="1:4" x14ac:dyDescent="0.25">
      <c r="A26575" s="2">
        <v>540</v>
      </c>
      <c r="B26575">
        <v>30894</v>
      </c>
      <c r="C26575" s="3">
        <v>6902.3915690000003</v>
      </c>
      <c r="D26575" s="2"/>
    </row>
    <row r="26576" spans="1:4" x14ac:dyDescent="0.25">
      <c r="A26576" s="2">
        <v>540</v>
      </c>
      <c r="B26576">
        <v>30895</v>
      </c>
      <c r="C26576" s="3">
        <v>2829.501354</v>
      </c>
      <c r="D26576" s="2"/>
    </row>
    <row r="26577" spans="1:4" x14ac:dyDescent="0.25">
      <c r="A26577" s="2">
        <v>540</v>
      </c>
      <c r="B26577">
        <v>30896</v>
      </c>
      <c r="C26577" s="3">
        <v>25739.132973</v>
      </c>
      <c r="D26577" s="2"/>
    </row>
    <row r="26578" spans="1:4" x14ac:dyDescent="0.25">
      <c r="A26578" s="2">
        <v>540</v>
      </c>
      <c r="B26578">
        <v>30899</v>
      </c>
      <c r="C26578" s="3">
        <v>5218.1448870000004</v>
      </c>
      <c r="D26578" s="2"/>
    </row>
    <row r="26579" spans="1:4" x14ac:dyDescent="0.25">
      <c r="A26579" s="2">
        <v>540</v>
      </c>
      <c r="B26579">
        <v>30901</v>
      </c>
      <c r="C26579" s="3">
        <v>2909.9070470000001</v>
      </c>
      <c r="D26579" s="2"/>
    </row>
    <row r="26580" spans="1:4" x14ac:dyDescent="0.25">
      <c r="A26580" s="2">
        <v>540</v>
      </c>
      <c r="B26580">
        <v>30902</v>
      </c>
      <c r="C26580" s="3">
        <v>11177.921021665999</v>
      </c>
      <c r="D26580" s="2"/>
    </row>
    <row r="26581" spans="1:4" x14ac:dyDescent="0.25">
      <c r="A26581" s="2">
        <v>540</v>
      </c>
      <c r="B26581">
        <v>30903</v>
      </c>
      <c r="C26581" s="3">
        <v>63973.971847665998</v>
      </c>
      <c r="D26581" s="2"/>
    </row>
    <row r="26582" spans="1:4" x14ac:dyDescent="0.25">
      <c r="A26582" s="2">
        <v>540</v>
      </c>
      <c r="B26582">
        <v>30904</v>
      </c>
      <c r="C26582" s="3">
        <v>73083.706440333001</v>
      </c>
      <c r="D26582" s="2"/>
    </row>
    <row r="26583" spans="1:4" x14ac:dyDescent="0.25">
      <c r="A26583" s="2">
        <v>540</v>
      </c>
      <c r="B26583">
        <v>30906</v>
      </c>
      <c r="C26583" s="3">
        <v>2242.5199819999998</v>
      </c>
      <c r="D26583" s="2"/>
    </row>
    <row r="26584" spans="1:4" x14ac:dyDescent="0.25">
      <c r="A26584" s="2">
        <v>540</v>
      </c>
      <c r="B26584">
        <v>30907</v>
      </c>
      <c r="C26584" s="3">
        <v>1472.3152130000001</v>
      </c>
      <c r="D26584" s="2"/>
    </row>
    <row r="26585" spans="1:4" x14ac:dyDescent="0.25">
      <c r="A26585" s="2">
        <v>540</v>
      </c>
      <c r="B26585">
        <v>30909</v>
      </c>
      <c r="C26585" s="3">
        <v>32893.981517</v>
      </c>
      <c r="D26585" s="2"/>
    </row>
    <row r="26586" spans="1:4" x14ac:dyDescent="0.25">
      <c r="A26586" s="2">
        <v>540</v>
      </c>
      <c r="B26586">
        <v>30910</v>
      </c>
      <c r="C26586" s="3">
        <v>48587.531316000001</v>
      </c>
      <c r="D26586" s="2"/>
    </row>
    <row r="26587" spans="1:4" x14ac:dyDescent="0.25">
      <c r="A26587" s="2">
        <v>540</v>
      </c>
      <c r="B26587">
        <v>30911</v>
      </c>
      <c r="C26587" s="3">
        <v>6651.1704900000004</v>
      </c>
      <c r="D26587" s="2"/>
    </row>
    <row r="26588" spans="1:4" x14ac:dyDescent="0.25">
      <c r="A26588" s="2">
        <v>540</v>
      </c>
      <c r="B26588">
        <v>30912</v>
      </c>
      <c r="C26588" s="3">
        <v>9821.2495209999997</v>
      </c>
      <c r="D26588" s="2"/>
    </row>
    <row r="26589" spans="1:4" x14ac:dyDescent="0.25">
      <c r="A26589" s="2">
        <v>540</v>
      </c>
      <c r="B26589">
        <v>30918</v>
      </c>
      <c r="C26589" s="3">
        <v>4360.1263669999998</v>
      </c>
      <c r="D26589" s="2"/>
    </row>
    <row r="26590" spans="1:4" x14ac:dyDescent="0.25">
      <c r="A26590" s="2">
        <v>540</v>
      </c>
      <c r="B26590">
        <v>30919</v>
      </c>
      <c r="C26590" s="3">
        <v>715.11066800000003</v>
      </c>
      <c r="D26590" s="2"/>
    </row>
    <row r="26591" spans="1:4" x14ac:dyDescent="0.25">
      <c r="A26591" s="2">
        <v>540</v>
      </c>
      <c r="B26591">
        <v>30920</v>
      </c>
      <c r="C26591" s="3">
        <v>17036.606423000001</v>
      </c>
      <c r="D26591" s="2"/>
    </row>
    <row r="26592" spans="1:4" x14ac:dyDescent="0.25">
      <c r="A26592" s="2">
        <v>540</v>
      </c>
      <c r="B26592">
        <v>30921</v>
      </c>
      <c r="C26592" s="3">
        <v>4603.0501770000001</v>
      </c>
      <c r="D26592" s="2"/>
    </row>
    <row r="26593" spans="1:4" x14ac:dyDescent="0.25">
      <c r="A26593" s="2">
        <v>540</v>
      </c>
      <c r="B26593">
        <v>30922</v>
      </c>
      <c r="C26593" s="3">
        <v>6237.6321879999996</v>
      </c>
      <c r="D26593" s="2"/>
    </row>
    <row r="26594" spans="1:4" x14ac:dyDescent="0.25">
      <c r="A26594" s="2">
        <v>540</v>
      </c>
      <c r="B26594">
        <v>30923</v>
      </c>
      <c r="C26594" s="3">
        <v>13065.492474000001</v>
      </c>
      <c r="D26594" s="2"/>
    </row>
    <row r="26595" spans="1:4" x14ac:dyDescent="0.25">
      <c r="A26595" s="2">
        <v>540</v>
      </c>
      <c r="B26595">
        <v>30924</v>
      </c>
      <c r="C26595" s="3">
        <v>22283.425302</v>
      </c>
      <c r="D26595" s="2"/>
    </row>
    <row r="26596" spans="1:4" x14ac:dyDescent="0.25">
      <c r="A26596" s="2">
        <v>540</v>
      </c>
      <c r="B26596">
        <v>30925</v>
      </c>
      <c r="C26596" s="3">
        <v>24577.196350999999</v>
      </c>
      <c r="D26596" s="2"/>
    </row>
    <row r="26597" spans="1:4" x14ac:dyDescent="0.25">
      <c r="A26597" s="2">
        <v>540</v>
      </c>
      <c r="B26597">
        <v>30926</v>
      </c>
      <c r="C26597" s="3">
        <v>19.770826</v>
      </c>
      <c r="D26597" s="2"/>
    </row>
    <row r="26598" spans="1:4" x14ac:dyDescent="0.25">
      <c r="A26598" s="2">
        <v>540</v>
      </c>
      <c r="B26598">
        <v>30927</v>
      </c>
      <c r="C26598" s="3">
        <v>9724.7896239999991</v>
      </c>
      <c r="D26598" s="2"/>
    </row>
    <row r="26599" spans="1:4" x14ac:dyDescent="0.25">
      <c r="A26599" s="2">
        <v>540</v>
      </c>
      <c r="B26599">
        <v>30928</v>
      </c>
      <c r="C26599" s="3">
        <v>13963.806568</v>
      </c>
      <c r="D26599" s="2"/>
    </row>
    <row r="26600" spans="1:4" x14ac:dyDescent="0.25">
      <c r="A26600" s="2">
        <v>540</v>
      </c>
      <c r="B26600">
        <v>30929</v>
      </c>
      <c r="C26600" s="3">
        <v>13963.806568</v>
      </c>
      <c r="D26600" s="2"/>
    </row>
    <row r="26601" spans="1:4" x14ac:dyDescent="0.25">
      <c r="A26601" s="2">
        <v>540</v>
      </c>
      <c r="B26601">
        <v>30930</v>
      </c>
      <c r="C26601" s="3">
        <v>8452.0649400000002</v>
      </c>
      <c r="D26601" s="2"/>
    </row>
    <row r="26602" spans="1:4" x14ac:dyDescent="0.25">
      <c r="A26602" s="2">
        <v>540</v>
      </c>
      <c r="B26602">
        <v>30931</v>
      </c>
      <c r="C26602" s="3">
        <v>14189.816860999999</v>
      </c>
      <c r="D26602" s="2"/>
    </row>
    <row r="26603" spans="1:4" x14ac:dyDescent="0.25">
      <c r="A26603" s="2">
        <v>540</v>
      </c>
      <c r="B26603">
        <v>30932</v>
      </c>
      <c r="C26603" s="3">
        <v>18076.473569000002</v>
      </c>
      <c r="D26603" s="2"/>
    </row>
    <row r="26604" spans="1:4" x14ac:dyDescent="0.25">
      <c r="A26604" s="2">
        <v>540</v>
      </c>
      <c r="B26604">
        <v>30933</v>
      </c>
      <c r="C26604" s="3">
        <v>12542.726519</v>
      </c>
      <c r="D26604" s="2"/>
    </row>
    <row r="26605" spans="1:4" x14ac:dyDescent="0.25">
      <c r="A26605" s="2">
        <v>540</v>
      </c>
      <c r="B26605">
        <v>30934</v>
      </c>
      <c r="C26605" s="3">
        <v>11237.966930000001</v>
      </c>
      <c r="D26605" s="2"/>
    </row>
    <row r="26606" spans="1:4" x14ac:dyDescent="0.25">
      <c r="A26606" s="2">
        <v>540</v>
      </c>
      <c r="B26606">
        <v>30935</v>
      </c>
      <c r="C26606" s="3">
        <v>9504.2308069999999</v>
      </c>
      <c r="D26606" s="2"/>
    </row>
    <row r="26607" spans="1:4" x14ac:dyDescent="0.25">
      <c r="A26607" s="2">
        <v>540</v>
      </c>
      <c r="B26607">
        <v>30937</v>
      </c>
      <c r="C26607" s="3">
        <v>2421.0631530000001</v>
      </c>
      <c r="D26607" s="2"/>
    </row>
    <row r="26608" spans="1:4" x14ac:dyDescent="0.25">
      <c r="A26608" s="2">
        <v>540</v>
      </c>
      <c r="B26608">
        <v>30938</v>
      </c>
      <c r="C26608" s="3">
        <v>4018.7399519999999</v>
      </c>
      <c r="D26608" s="2"/>
    </row>
    <row r="26609" spans="1:4" x14ac:dyDescent="0.25">
      <c r="A26609" s="2">
        <v>540</v>
      </c>
      <c r="B26609">
        <v>30939</v>
      </c>
      <c r="C26609" s="3">
        <v>3906.305828</v>
      </c>
      <c r="D26609" s="2"/>
    </row>
    <row r="26610" spans="1:4" x14ac:dyDescent="0.25">
      <c r="A26610" s="2">
        <v>540</v>
      </c>
      <c r="B26610">
        <v>30940</v>
      </c>
      <c r="C26610" s="3">
        <v>3408.4020380000002</v>
      </c>
      <c r="D26610" s="2"/>
    </row>
    <row r="26611" spans="1:4" x14ac:dyDescent="0.25">
      <c r="A26611" s="2">
        <v>540</v>
      </c>
      <c r="B26611">
        <v>30941</v>
      </c>
      <c r="C26611" s="3">
        <v>4329.1752059999999</v>
      </c>
      <c r="D26611" s="2"/>
    </row>
    <row r="26612" spans="1:4" x14ac:dyDescent="0.25">
      <c r="A26612" s="2">
        <v>540</v>
      </c>
      <c r="B26612">
        <v>30942</v>
      </c>
      <c r="C26612" s="3">
        <v>1268.708451</v>
      </c>
      <c r="D26612" s="2"/>
    </row>
    <row r="26613" spans="1:4" x14ac:dyDescent="0.25">
      <c r="A26613" s="2">
        <v>540</v>
      </c>
      <c r="B26613">
        <v>30943</v>
      </c>
      <c r="C26613" s="3">
        <v>1226.5482059999999</v>
      </c>
      <c r="D26613" s="2"/>
    </row>
    <row r="26614" spans="1:4" x14ac:dyDescent="0.25">
      <c r="A26614" s="2">
        <v>540</v>
      </c>
      <c r="B26614">
        <v>30944</v>
      </c>
      <c r="C26614" s="3">
        <v>558.89987799999994</v>
      </c>
      <c r="D26614" s="2"/>
    </row>
    <row r="26615" spans="1:4" x14ac:dyDescent="0.25">
      <c r="A26615" s="2">
        <v>540</v>
      </c>
      <c r="B26615">
        <v>30945</v>
      </c>
      <c r="C26615" s="3">
        <v>1607.761557</v>
      </c>
      <c r="D26615" s="2"/>
    </row>
    <row r="26616" spans="1:4" x14ac:dyDescent="0.25">
      <c r="A26616" s="2">
        <v>540</v>
      </c>
      <c r="B26616">
        <v>30946</v>
      </c>
      <c r="C26616" s="3">
        <v>1296.7808620000001</v>
      </c>
      <c r="D26616" s="2"/>
    </row>
    <row r="26617" spans="1:4" x14ac:dyDescent="0.25">
      <c r="A26617" s="2">
        <v>540</v>
      </c>
      <c r="B26617">
        <v>30947</v>
      </c>
      <c r="C26617" s="3">
        <v>5414.9442980000003</v>
      </c>
      <c r="D26617" s="2"/>
    </row>
    <row r="26618" spans="1:4" x14ac:dyDescent="0.25">
      <c r="A26618" s="2">
        <v>540</v>
      </c>
      <c r="B26618">
        <v>30948</v>
      </c>
      <c r="C26618" s="3">
        <v>2152.0194459999998</v>
      </c>
      <c r="D26618" s="2"/>
    </row>
    <row r="26619" spans="1:4" x14ac:dyDescent="0.25">
      <c r="A26619" s="2">
        <v>540</v>
      </c>
      <c r="B26619">
        <v>30949</v>
      </c>
      <c r="C26619" s="3">
        <v>2177.7119200000002</v>
      </c>
      <c r="D26619" s="2"/>
    </row>
    <row r="26620" spans="1:4" x14ac:dyDescent="0.25">
      <c r="A26620" s="2">
        <v>540</v>
      </c>
      <c r="B26620">
        <v>30950</v>
      </c>
      <c r="C26620" s="3">
        <v>2459.7475509999999</v>
      </c>
      <c r="D26620" s="2"/>
    </row>
    <row r="26621" spans="1:4" x14ac:dyDescent="0.25">
      <c r="A26621" s="2">
        <v>540</v>
      </c>
      <c r="B26621">
        <v>30951</v>
      </c>
      <c r="C26621" s="3">
        <v>15694.720918999999</v>
      </c>
      <c r="D26621" s="2"/>
    </row>
    <row r="26622" spans="1:4" x14ac:dyDescent="0.25">
      <c r="A26622" s="2">
        <v>540</v>
      </c>
      <c r="B26622">
        <v>30952</v>
      </c>
      <c r="C26622" s="3">
        <v>12684.681630999999</v>
      </c>
      <c r="D26622" s="2"/>
    </row>
    <row r="26623" spans="1:4" x14ac:dyDescent="0.25">
      <c r="A26623" s="2">
        <v>540</v>
      </c>
      <c r="B26623">
        <v>30953</v>
      </c>
      <c r="C26623" s="3">
        <v>17051.775417000001</v>
      </c>
      <c r="D26623" s="2"/>
    </row>
    <row r="26624" spans="1:4" x14ac:dyDescent="0.25">
      <c r="A26624" s="2">
        <v>540</v>
      </c>
      <c r="B26624">
        <v>30954</v>
      </c>
      <c r="C26624" s="3">
        <v>23702.837476000001</v>
      </c>
      <c r="D26624" s="2"/>
    </row>
    <row r="26625" spans="1:4" x14ac:dyDescent="0.25">
      <c r="A26625" s="2">
        <v>540</v>
      </c>
      <c r="B26625">
        <v>30955</v>
      </c>
      <c r="C26625" s="3">
        <v>17363.897086000001</v>
      </c>
      <c r="D26625" s="2"/>
    </row>
    <row r="26626" spans="1:4" x14ac:dyDescent="0.25">
      <c r="A26626" s="2">
        <v>540</v>
      </c>
      <c r="B26626">
        <v>30956</v>
      </c>
      <c r="C26626" s="3">
        <v>7596.7066560000003</v>
      </c>
      <c r="D26626" s="2"/>
    </row>
    <row r="26627" spans="1:4" x14ac:dyDescent="0.25">
      <c r="A26627" s="2">
        <v>540</v>
      </c>
      <c r="B26627">
        <v>30957</v>
      </c>
      <c r="C26627" s="3">
        <v>5848.9206059999997</v>
      </c>
      <c r="D26627" s="2"/>
    </row>
    <row r="26628" spans="1:4" x14ac:dyDescent="0.25">
      <c r="A26628" s="2">
        <v>540</v>
      </c>
      <c r="B26628">
        <v>30958</v>
      </c>
      <c r="C26628" s="3">
        <v>9135.3904330000005</v>
      </c>
      <c r="D26628" s="2"/>
    </row>
    <row r="26629" spans="1:4" x14ac:dyDescent="0.25">
      <c r="A26629" s="2">
        <v>540</v>
      </c>
      <c r="B26629">
        <v>30959</v>
      </c>
      <c r="C26629" s="3">
        <v>6221.1267090000001</v>
      </c>
      <c r="D26629" s="2"/>
    </row>
    <row r="26630" spans="1:4" x14ac:dyDescent="0.25">
      <c r="A26630" s="2">
        <v>540</v>
      </c>
      <c r="B26630">
        <v>30960</v>
      </c>
      <c r="C26630" s="3">
        <v>4039.5255529999999</v>
      </c>
      <c r="D26630" s="2"/>
    </row>
    <row r="26631" spans="1:4" x14ac:dyDescent="0.25">
      <c r="A26631" s="2">
        <v>540</v>
      </c>
      <c r="B26631">
        <v>30961</v>
      </c>
      <c r="C26631" s="3">
        <v>6954.5223130000004</v>
      </c>
      <c r="D26631" s="2"/>
    </row>
    <row r="26632" spans="1:4" x14ac:dyDescent="0.25">
      <c r="A26632" s="2">
        <v>540</v>
      </c>
      <c r="B26632">
        <v>30962</v>
      </c>
      <c r="C26632" s="3">
        <v>5426.3384370000003</v>
      </c>
      <c r="D26632" s="2"/>
    </row>
    <row r="26633" spans="1:4" x14ac:dyDescent="0.25">
      <c r="A26633" s="2">
        <v>540</v>
      </c>
      <c r="B26633">
        <v>30963</v>
      </c>
      <c r="C26633" s="3">
        <v>4283.5668759999999</v>
      </c>
      <c r="D26633" s="2"/>
    </row>
    <row r="26634" spans="1:4" x14ac:dyDescent="0.25">
      <c r="A26634" s="2">
        <v>540</v>
      </c>
      <c r="B26634">
        <v>30964</v>
      </c>
      <c r="C26634" s="3">
        <v>1004.092164</v>
      </c>
      <c r="D26634" s="2"/>
    </row>
    <row r="26635" spans="1:4" x14ac:dyDescent="0.25">
      <c r="A26635" s="2">
        <v>540</v>
      </c>
      <c r="B26635">
        <v>30965</v>
      </c>
      <c r="C26635" s="3">
        <v>618.32590200000004</v>
      </c>
      <c r="D26635" s="2"/>
    </row>
    <row r="26636" spans="1:4" x14ac:dyDescent="0.25">
      <c r="A26636" s="2">
        <v>540</v>
      </c>
      <c r="B26636">
        <v>30966</v>
      </c>
      <c r="C26636" s="3">
        <v>6572.2063550000003</v>
      </c>
      <c r="D26636" s="2"/>
    </row>
    <row r="26637" spans="1:4" x14ac:dyDescent="0.25">
      <c r="A26637" s="2">
        <v>540</v>
      </c>
      <c r="B26637">
        <v>30967</v>
      </c>
      <c r="C26637" s="3">
        <v>6612.697682</v>
      </c>
      <c r="D26637" s="2"/>
    </row>
    <row r="26638" spans="1:4" x14ac:dyDescent="0.25">
      <c r="A26638" s="2">
        <v>540</v>
      </c>
      <c r="B26638">
        <v>30968</v>
      </c>
      <c r="C26638" s="3">
        <v>6749.0543859999998</v>
      </c>
      <c r="D26638" s="2"/>
    </row>
    <row r="26639" spans="1:4" x14ac:dyDescent="0.25">
      <c r="A26639" s="2">
        <v>540</v>
      </c>
      <c r="B26639">
        <v>30969</v>
      </c>
      <c r="C26639" s="3">
        <v>4273.7697909999997</v>
      </c>
      <c r="D26639" s="2"/>
    </row>
    <row r="26640" spans="1:4" x14ac:dyDescent="0.25">
      <c r="A26640" s="2">
        <v>540</v>
      </c>
      <c r="B26640">
        <v>30970</v>
      </c>
      <c r="C26640" s="3">
        <v>4434.2005719999997</v>
      </c>
      <c r="D26640" s="2"/>
    </row>
    <row r="26641" spans="1:4" x14ac:dyDescent="0.25">
      <c r="A26641" s="2">
        <v>540</v>
      </c>
      <c r="B26641">
        <v>30971</v>
      </c>
      <c r="C26641" s="3">
        <v>9047.1439659999996</v>
      </c>
      <c r="D26641" s="2"/>
    </row>
    <row r="26642" spans="1:4" x14ac:dyDescent="0.25">
      <c r="A26642" s="2">
        <v>540</v>
      </c>
      <c r="B26642">
        <v>30972</v>
      </c>
      <c r="C26642" s="3">
        <v>4846.3194940000003</v>
      </c>
      <c r="D26642" s="2"/>
    </row>
    <row r="26643" spans="1:4" x14ac:dyDescent="0.25">
      <c r="A26643" s="2">
        <v>540</v>
      </c>
      <c r="B26643">
        <v>30973</v>
      </c>
      <c r="C26643" s="3">
        <v>3057.0557370000001</v>
      </c>
      <c r="D26643" s="2"/>
    </row>
    <row r="26644" spans="1:4" x14ac:dyDescent="0.25">
      <c r="A26644" s="2">
        <v>540</v>
      </c>
      <c r="B26644">
        <v>30974</v>
      </c>
      <c r="C26644" s="3">
        <v>1271.611946</v>
      </c>
      <c r="D26644" s="2"/>
    </row>
    <row r="26645" spans="1:4" x14ac:dyDescent="0.25">
      <c r="A26645" s="2">
        <v>540</v>
      </c>
      <c r="B26645">
        <v>30975</v>
      </c>
      <c r="C26645" s="3">
        <v>18680.021680999998</v>
      </c>
      <c r="D26645" s="2"/>
    </row>
    <row r="26646" spans="1:4" x14ac:dyDescent="0.25">
      <c r="A26646" s="2">
        <v>540</v>
      </c>
      <c r="B26646">
        <v>30977</v>
      </c>
      <c r="C26646" s="3">
        <v>1148.3770199999999</v>
      </c>
      <c r="D26646" s="2"/>
    </row>
    <row r="26647" spans="1:4" x14ac:dyDescent="0.25">
      <c r="A26647" s="2">
        <v>540</v>
      </c>
      <c r="B26647">
        <v>30978</v>
      </c>
      <c r="C26647" s="3">
        <v>2193.6377470000002</v>
      </c>
      <c r="D26647" s="2"/>
    </row>
    <row r="26648" spans="1:4" x14ac:dyDescent="0.25">
      <c r="A26648" s="2">
        <v>540</v>
      </c>
      <c r="B26648">
        <v>30979</v>
      </c>
      <c r="C26648" s="3">
        <v>1841.6597240000001</v>
      </c>
      <c r="D26648" s="2"/>
    </row>
    <row r="26649" spans="1:4" x14ac:dyDescent="0.25">
      <c r="A26649" s="2">
        <v>540</v>
      </c>
      <c r="B26649">
        <v>30984</v>
      </c>
      <c r="C26649" s="3">
        <v>0</v>
      </c>
      <c r="D26649" s="2"/>
    </row>
    <row r="26650" spans="1:4" x14ac:dyDescent="0.25">
      <c r="A26650" s="2">
        <v>540</v>
      </c>
      <c r="B26650">
        <v>30985</v>
      </c>
      <c r="C26650" s="3">
        <v>10614.031643</v>
      </c>
      <c r="D26650" s="2"/>
    </row>
    <row r="26651" spans="1:4" x14ac:dyDescent="0.25">
      <c r="A26651" s="2">
        <v>540</v>
      </c>
      <c r="B26651">
        <v>30986</v>
      </c>
      <c r="C26651" s="3">
        <v>10614.031643</v>
      </c>
      <c r="D26651" s="2"/>
    </row>
    <row r="26652" spans="1:4" x14ac:dyDescent="0.25">
      <c r="A26652" s="2">
        <v>540</v>
      </c>
      <c r="B26652">
        <v>30987</v>
      </c>
      <c r="C26652" s="3">
        <v>1954.472694</v>
      </c>
      <c r="D26652" s="2"/>
    </row>
    <row r="26653" spans="1:4" x14ac:dyDescent="0.25">
      <c r="A26653" s="2">
        <v>540</v>
      </c>
      <c r="B26653">
        <v>30988</v>
      </c>
      <c r="C26653" s="3">
        <v>15116.341632</v>
      </c>
      <c r="D26653" s="2"/>
    </row>
    <row r="26654" spans="1:4" x14ac:dyDescent="0.25">
      <c r="A26654" s="2">
        <v>540</v>
      </c>
      <c r="B26654">
        <v>30989</v>
      </c>
      <c r="C26654" s="3">
        <v>5246.0557959999996</v>
      </c>
      <c r="D26654" s="2"/>
    </row>
    <row r="26655" spans="1:4" x14ac:dyDescent="0.25">
      <c r="A26655" s="2">
        <v>540</v>
      </c>
      <c r="B26655">
        <v>30990</v>
      </c>
      <c r="C26655" s="3">
        <v>18644.430197000001</v>
      </c>
      <c r="D26655" s="2"/>
    </row>
    <row r="26656" spans="1:4" x14ac:dyDescent="0.25">
      <c r="A26656" s="2">
        <v>540</v>
      </c>
      <c r="B26656">
        <v>30991</v>
      </c>
      <c r="C26656" s="3">
        <v>18780.138206</v>
      </c>
      <c r="D26656" s="2"/>
    </row>
    <row r="26657" spans="1:4" x14ac:dyDescent="0.25">
      <c r="A26657" s="2">
        <v>540</v>
      </c>
      <c r="B26657">
        <v>30992</v>
      </c>
      <c r="C26657" s="3">
        <v>13537.039615</v>
      </c>
      <c r="D26657" s="2"/>
    </row>
    <row r="26658" spans="1:4" x14ac:dyDescent="0.25">
      <c r="A26658" s="2">
        <v>540</v>
      </c>
      <c r="B26658">
        <v>30993</v>
      </c>
      <c r="C26658" s="3">
        <v>10132.456550999999</v>
      </c>
      <c r="D26658" s="2"/>
    </row>
    <row r="26659" spans="1:4" x14ac:dyDescent="0.25">
      <c r="A26659" s="2">
        <v>540</v>
      </c>
      <c r="B26659">
        <v>30994</v>
      </c>
      <c r="C26659" s="3">
        <v>4979.1629000000003</v>
      </c>
      <c r="D26659" s="2"/>
    </row>
    <row r="26660" spans="1:4" x14ac:dyDescent="0.25">
      <c r="A26660" s="2">
        <v>540</v>
      </c>
      <c r="B26660">
        <v>30995</v>
      </c>
      <c r="C26660" s="3">
        <v>12123.250996000001</v>
      </c>
      <c r="D26660" s="2"/>
    </row>
    <row r="26661" spans="1:4" x14ac:dyDescent="0.25">
      <c r="A26661" s="2">
        <v>540</v>
      </c>
      <c r="B26661">
        <v>30996</v>
      </c>
      <c r="C26661" s="3">
        <v>1905.504371</v>
      </c>
      <c r="D26661" s="2"/>
    </row>
    <row r="26662" spans="1:4" x14ac:dyDescent="0.25">
      <c r="A26662" s="2">
        <v>540</v>
      </c>
      <c r="B26662">
        <v>30997</v>
      </c>
      <c r="C26662" s="3">
        <v>4263.0751879999998</v>
      </c>
      <c r="D26662" s="2"/>
    </row>
    <row r="26663" spans="1:4" x14ac:dyDescent="0.25">
      <c r="A26663" s="2">
        <v>540</v>
      </c>
      <c r="B26663">
        <v>30998</v>
      </c>
      <c r="C26663" s="3">
        <v>2697.023134</v>
      </c>
      <c r="D26663" s="2"/>
    </row>
    <row r="26664" spans="1:4" x14ac:dyDescent="0.25">
      <c r="A26664" s="2">
        <v>540</v>
      </c>
      <c r="B26664">
        <v>30999</v>
      </c>
      <c r="C26664" s="3">
        <v>17175.136113332999</v>
      </c>
      <c r="D26664" s="2"/>
    </row>
    <row r="26665" spans="1:4" x14ac:dyDescent="0.25">
      <c r="A26665" s="2">
        <v>540</v>
      </c>
      <c r="B26665">
        <v>31000</v>
      </c>
      <c r="C26665" s="3">
        <v>7223.5325439999997</v>
      </c>
      <c r="D26665" s="2"/>
    </row>
    <row r="26666" spans="1:4" x14ac:dyDescent="0.25">
      <c r="A26666" s="2">
        <v>540</v>
      </c>
      <c r="B26666">
        <v>31001</v>
      </c>
      <c r="C26666" s="3">
        <v>28493.677371999998</v>
      </c>
      <c r="D26666" s="2"/>
    </row>
    <row r="26667" spans="1:4" x14ac:dyDescent="0.25">
      <c r="A26667" s="2">
        <v>540</v>
      </c>
      <c r="B26667">
        <v>31002</v>
      </c>
      <c r="C26667" s="3">
        <v>1305.9125100000001</v>
      </c>
      <c r="D26667" s="2"/>
    </row>
    <row r="26668" spans="1:4" x14ac:dyDescent="0.25">
      <c r="A26668" s="2">
        <v>540</v>
      </c>
      <c r="B26668">
        <v>31003</v>
      </c>
      <c r="C26668" s="3">
        <v>18331.231154000001</v>
      </c>
      <c r="D26668" s="2"/>
    </row>
    <row r="26669" spans="1:4" x14ac:dyDescent="0.25">
      <c r="A26669" s="2">
        <v>540</v>
      </c>
      <c r="B26669">
        <v>31004</v>
      </c>
      <c r="C26669" s="3">
        <v>5207.4522299999999</v>
      </c>
      <c r="D26669" s="2"/>
    </row>
    <row r="26670" spans="1:4" x14ac:dyDescent="0.25">
      <c r="A26670" s="2">
        <v>540</v>
      </c>
      <c r="B26670">
        <v>31006</v>
      </c>
      <c r="C26670" s="3">
        <v>7997.3950889999996</v>
      </c>
      <c r="D26670" s="2"/>
    </row>
    <row r="26671" spans="1:4" x14ac:dyDescent="0.25">
      <c r="A26671" s="2">
        <v>540</v>
      </c>
      <c r="B26671">
        <v>31007</v>
      </c>
      <c r="C26671" s="3">
        <v>1549.247302</v>
      </c>
      <c r="D26671" s="2"/>
    </row>
    <row r="26672" spans="1:4" x14ac:dyDescent="0.25">
      <c r="A26672" s="2">
        <v>540</v>
      </c>
      <c r="B26672">
        <v>31008</v>
      </c>
      <c r="C26672" s="3">
        <v>3633.008288</v>
      </c>
      <c r="D26672" s="2"/>
    </row>
    <row r="26673" spans="1:4" x14ac:dyDescent="0.25">
      <c r="A26673" s="2">
        <v>540</v>
      </c>
      <c r="B26673">
        <v>31009</v>
      </c>
      <c r="C26673" s="3">
        <v>974.93500200000005</v>
      </c>
      <c r="D26673" s="2"/>
    </row>
    <row r="26674" spans="1:4" x14ac:dyDescent="0.25">
      <c r="A26674" s="2">
        <v>540</v>
      </c>
      <c r="B26674">
        <v>31011</v>
      </c>
      <c r="C26674" s="3">
        <v>798.40840700000001</v>
      </c>
      <c r="D26674" s="2"/>
    </row>
    <row r="26675" spans="1:4" x14ac:dyDescent="0.25">
      <c r="A26675" s="2">
        <v>540</v>
      </c>
      <c r="B26675">
        <v>31013</v>
      </c>
      <c r="C26675" s="3">
        <v>741.10686699999997</v>
      </c>
      <c r="D26675" s="2"/>
    </row>
    <row r="26676" spans="1:4" x14ac:dyDescent="0.25">
      <c r="A26676" s="2">
        <v>540</v>
      </c>
      <c r="B26676">
        <v>31014</v>
      </c>
      <c r="C26676" s="3">
        <v>710.82258400000001</v>
      </c>
      <c r="D26676" s="2"/>
    </row>
    <row r="26677" spans="1:4" x14ac:dyDescent="0.25">
      <c r="A26677" s="2">
        <v>540</v>
      </c>
      <c r="B26677">
        <v>31017</v>
      </c>
      <c r="C26677" s="3">
        <v>6677.6644399999996</v>
      </c>
      <c r="D26677" s="2"/>
    </row>
    <row r="26678" spans="1:4" x14ac:dyDescent="0.25">
      <c r="A26678" s="2">
        <v>540</v>
      </c>
      <c r="B26678">
        <v>31018</v>
      </c>
      <c r="C26678" s="3">
        <v>1869.409609</v>
      </c>
      <c r="D26678" s="2"/>
    </row>
    <row r="26679" spans="1:4" x14ac:dyDescent="0.25">
      <c r="A26679" s="2">
        <v>540</v>
      </c>
      <c r="B26679">
        <v>31019</v>
      </c>
      <c r="C26679" s="3">
        <v>14819.435775</v>
      </c>
      <c r="D26679" s="2"/>
    </row>
    <row r="26680" spans="1:4" x14ac:dyDescent="0.25">
      <c r="A26680" s="2">
        <v>540</v>
      </c>
      <c r="B26680">
        <v>31020</v>
      </c>
      <c r="C26680" s="3">
        <v>6548.4186559999998</v>
      </c>
      <c r="D26680" s="2"/>
    </row>
    <row r="26681" spans="1:4" x14ac:dyDescent="0.25">
      <c r="A26681" s="2">
        <v>540</v>
      </c>
      <c r="B26681">
        <v>31021</v>
      </c>
      <c r="C26681" s="3">
        <v>22683.744997000002</v>
      </c>
      <c r="D26681" s="2"/>
    </row>
    <row r="26682" spans="1:4" x14ac:dyDescent="0.25">
      <c r="A26682" s="2">
        <v>540</v>
      </c>
      <c r="B26682">
        <v>31022</v>
      </c>
      <c r="C26682" s="3">
        <v>3561.0712189999999</v>
      </c>
      <c r="D26682" s="2"/>
    </row>
    <row r="26683" spans="1:4" x14ac:dyDescent="0.25">
      <c r="A26683" s="2">
        <v>540</v>
      </c>
      <c r="B26683">
        <v>31023</v>
      </c>
      <c r="C26683" s="3">
        <v>11776.001754999999</v>
      </c>
      <c r="D26683" s="2"/>
    </row>
    <row r="26684" spans="1:4" x14ac:dyDescent="0.25">
      <c r="A26684" s="2">
        <v>540</v>
      </c>
      <c r="B26684">
        <v>31024</v>
      </c>
      <c r="C26684" s="3">
        <v>7022.5447059999997</v>
      </c>
      <c r="D26684" s="2"/>
    </row>
    <row r="26685" spans="1:4" x14ac:dyDescent="0.25">
      <c r="A26685" s="2">
        <v>540</v>
      </c>
      <c r="B26685">
        <v>31025</v>
      </c>
      <c r="C26685" s="3">
        <v>9278.0634320000008</v>
      </c>
      <c r="D26685" s="2"/>
    </row>
    <row r="26686" spans="1:4" x14ac:dyDescent="0.25">
      <c r="A26686" s="2">
        <v>540</v>
      </c>
      <c r="B26686">
        <v>31026</v>
      </c>
      <c r="C26686" s="3">
        <v>2486.5896849999999</v>
      </c>
      <c r="D26686" s="2"/>
    </row>
    <row r="26687" spans="1:4" x14ac:dyDescent="0.25">
      <c r="A26687" s="2">
        <v>540</v>
      </c>
      <c r="B26687">
        <v>31027</v>
      </c>
      <c r="C26687" s="3">
        <v>2517.2422660000002</v>
      </c>
      <c r="D26687" s="2"/>
    </row>
    <row r="26688" spans="1:4" x14ac:dyDescent="0.25">
      <c r="A26688" s="2">
        <v>540</v>
      </c>
      <c r="B26688">
        <v>31029</v>
      </c>
      <c r="C26688" s="3">
        <v>3926.4479040000001</v>
      </c>
      <c r="D26688" s="2"/>
    </row>
    <row r="26689" spans="1:4" x14ac:dyDescent="0.25">
      <c r="A26689" s="2">
        <v>540</v>
      </c>
      <c r="B26689">
        <v>31030</v>
      </c>
      <c r="C26689" s="3">
        <v>16605.587029332</v>
      </c>
      <c r="D26689" s="2"/>
    </row>
    <row r="26690" spans="1:4" x14ac:dyDescent="0.25">
      <c r="A26690" s="2">
        <v>540</v>
      </c>
      <c r="B26690">
        <v>31031</v>
      </c>
      <c r="C26690" s="3">
        <v>16605.587029332</v>
      </c>
      <c r="D26690" s="2"/>
    </row>
    <row r="26691" spans="1:4" x14ac:dyDescent="0.25">
      <c r="A26691" s="2">
        <v>540</v>
      </c>
      <c r="B26691">
        <v>31032</v>
      </c>
      <c r="C26691" s="3">
        <v>2300.1086786639999</v>
      </c>
      <c r="D26691" s="2"/>
    </row>
    <row r="26692" spans="1:4" x14ac:dyDescent="0.25">
      <c r="A26692" s="2">
        <v>540</v>
      </c>
      <c r="B26692">
        <v>31033</v>
      </c>
      <c r="C26692" s="3">
        <v>619.169363664</v>
      </c>
      <c r="D26692" s="2"/>
    </row>
    <row r="26693" spans="1:4" x14ac:dyDescent="0.25">
      <c r="A26693" s="2">
        <v>540</v>
      </c>
      <c r="B26693">
        <v>31034</v>
      </c>
      <c r="C26693" s="3">
        <v>619.169363664</v>
      </c>
      <c r="D26693" s="2"/>
    </row>
    <row r="26694" spans="1:4" x14ac:dyDescent="0.25">
      <c r="A26694" s="2">
        <v>540</v>
      </c>
      <c r="B26694">
        <v>31035</v>
      </c>
      <c r="C26694" s="3">
        <v>2971.6789086640001</v>
      </c>
      <c r="D26694" s="2"/>
    </row>
    <row r="26695" spans="1:4" x14ac:dyDescent="0.25">
      <c r="A26695" s="2">
        <v>540</v>
      </c>
      <c r="B26695">
        <v>31036</v>
      </c>
      <c r="C26695" s="3">
        <v>11761.82598</v>
      </c>
      <c r="D26695" s="2"/>
    </row>
    <row r="26696" spans="1:4" x14ac:dyDescent="0.25">
      <c r="A26696" s="2">
        <v>540</v>
      </c>
      <c r="B26696">
        <v>31037</v>
      </c>
      <c r="C26696" s="3">
        <v>4286.8189169999996</v>
      </c>
      <c r="D26696" s="2"/>
    </row>
    <row r="26697" spans="1:4" x14ac:dyDescent="0.25">
      <c r="A26697" s="2">
        <v>540</v>
      </c>
      <c r="B26697">
        <v>31038</v>
      </c>
      <c r="C26697" s="3">
        <v>3907.3069059999998</v>
      </c>
      <c r="D26697" s="2"/>
    </row>
    <row r="26698" spans="1:4" x14ac:dyDescent="0.25">
      <c r="A26698" s="2">
        <v>540</v>
      </c>
      <c r="B26698">
        <v>31039</v>
      </c>
      <c r="C26698" s="3">
        <v>8586.5209099999993</v>
      </c>
      <c r="D26698" s="2"/>
    </row>
    <row r="26699" spans="1:4" x14ac:dyDescent="0.25">
      <c r="A26699" s="2">
        <v>540</v>
      </c>
      <c r="B26699">
        <v>31040</v>
      </c>
      <c r="C26699" s="3">
        <v>8744.7192269999996</v>
      </c>
      <c r="D26699" s="2"/>
    </row>
    <row r="26700" spans="1:4" x14ac:dyDescent="0.25">
      <c r="A26700" s="2">
        <v>540</v>
      </c>
      <c r="B26700">
        <v>31041</v>
      </c>
      <c r="C26700" s="3">
        <v>7363.9187629999997</v>
      </c>
      <c r="D26700" s="2"/>
    </row>
    <row r="26701" spans="1:4" x14ac:dyDescent="0.25">
      <c r="A26701" s="2">
        <v>540</v>
      </c>
      <c r="B26701">
        <v>31042</v>
      </c>
      <c r="C26701" s="3">
        <v>29346.339919333001</v>
      </c>
      <c r="D26701" s="2"/>
    </row>
    <row r="26702" spans="1:4" x14ac:dyDescent="0.25">
      <c r="A26702" s="2">
        <v>540</v>
      </c>
      <c r="B26702">
        <v>31045</v>
      </c>
      <c r="C26702" s="3">
        <v>24566.802888999999</v>
      </c>
      <c r="D26702" s="2"/>
    </row>
    <row r="26703" spans="1:4" x14ac:dyDescent="0.25">
      <c r="A26703" s="2">
        <v>540</v>
      </c>
      <c r="B26703">
        <v>31047</v>
      </c>
      <c r="C26703" s="3">
        <v>14398.156766665999</v>
      </c>
      <c r="D26703" s="2"/>
    </row>
    <row r="26704" spans="1:4" x14ac:dyDescent="0.25">
      <c r="A26704" s="2">
        <v>540</v>
      </c>
      <c r="B26704">
        <v>31048</v>
      </c>
      <c r="C26704" s="3">
        <v>11353.507793666</v>
      </c>
      <c r="D26704" s="2"/>
    </row>
    <row r="26705" spans="1:4" x14ac:dyDescent="0.25">
      <c r="A26705" s="2">
        <v>540</v>
      </c>
      <c r="B26705">
        <v>31049</v>
      </c>
      <c r="C26705" s="3">
        <v>11353.507793666</v>
      </c>
      <c r="D26705" s="2"/>
    </row>
    <row r="26706" spans="1:4" x14ac:dyDescent="0.25">
      <c r="A26706" s="2">
        <v>540</v>
      </c>
      <c r="B26706">
        <v>31050</v>
      </c>
      <c r="C26706" s="3">
        <v>6970.0935186659999</v>
      </c>
      <c r="D26706" s="2"/>
    </row>
    <row r="26707" spans="1:4" x14ac:dyDescent="0.25">
      <c r="A26707" s="2">
        <v>540</v>
      </c>
      <c r="B26707">
        <v>31051</v>
      </c>
      <c r="C26707" s="3">
        <v>6970.0935186659999</v>
      </c>
      <c r="D26707" s="2"/>
    </row>
    <row r="26708" spans="1:4" x14ac:dyDescent="0.25">
      <c r="A26708" s="2">
        <v>540</v>
      </c>
      <c r="B26708">
        <v>31052</v>
      </c>
      <c r="C26708" s="3">
        <v>14691.934463666001</v>
      </c>
      <c r="D26708" s="2"/>
    </row>
    <row r="26709" spans="1:4" x14ac:dyDescent="0.25">
      <c r="A26709" s="2">
        <v>540</v>
      </c>
      <c r="B26709">
        <v>31053</v>
      </c>
      <c r="C26709" s="3">
        <v>13741.311114665999</v>
      </c>
      <c r="D26709" s="2"/>
    </row>
    <row r="26710" spans="1:4" x14ac:dyDescent="0.25">
      <c r="A26710" s="2">
        <v>540</v>
      </c>
      <c r="B26710">
        <v>31054</v>
      </c>
      <c r="C26710" s="3">
        <v>4124.7210240000004</v>
      </c>
      <c r="D26710" s="2"/>
    </row>
    <row r="26711" spans="1:4" x14ac:dyDescent="0.25">
      <c r="A26711" s="2">
        <v>540</v>
      </c>
      <c r="B26711">
        <v>31055</v>
      </c>
      <c r="C26711" s="3">
        <v>4512.281569666</v>
      </c>
      <c r="D26711" s="2"/>
    </row>
    <row r="26712" spans="1:4" x14ac:dyDescent="0.25">
      <c r="A26712" s="2">
        <v>540</v>
      </c>
      <c r="B26712">
        <v>31056</v>
      </c>
      <c r="C26712" s="3">
        <v>3168.7445276660001</v>
      </c>
      <c r="D26712" s="2"/>
    </row>
    <row r="26713" spans="1:4" x14ac:dyDescent="0.25">
      <c r="A26713" s="2">
        <v>540</v>
      </c>
      <c r="B26713">
        <v>31057</v>
      </c>
      <c r="C26713" s="3">
        <v>6954.5223130000004</v>
      </c>
      <c r="D26713" s="2"/>
    </row>
    <row r="26714" spans="1:4" x14ac:dyDescent="0.25">
      <c r="A26714" s="2">
        <v>540</v>
      </c>
      <c r="B26714">
        <v>31058</v>
      </c>
      <c r="C26714" s="3">
        <v>5680.7544420000004</v>
      </c>
      <c r="D26714" s="2"/>
    </row>
    <row r="26715" spans="1:4" x14ac:dyDescent="0.25">
      <c r="A26715" s="2">
        <v>540</v>
      </c>
      <c r="B26715">
        <v>31059</v>
      </c>
      <c r="C26715" s="3">
        <v>6835.3670490000004</v>
      </c>
      <c r="D26715" s="2"/>
    </row>
    <row r="26716" spans="1:4" x14ac:dyDescent="0.25">
      <c r="A26716" s="2">
        <v>540</v>
      </c>
      <c r="B26716">
        <v>31060</v>
      </c>
      <c r="C26716" s="3">
        <v>5474.4542019999999</v>
      </c>
      <c r="D26716" s="2"/>
    </row>
    <row r="26717" spans="1:4" x14ac:dyDescent="0.25">
      <c r="A26717" s="2">
        <v>540</v>
      </c>
      <c r="B26717">
        <v>31061</v>
      </c>
      <c r="C26717" s="3">
        <v>1419.497973</v>
      </c>
      <c r="D26717" s="2"/>
    </row>
    <row r="26718" spans="1:4" x14ac:dyDescent="0.25">
      <c r="A26718" s="2">
        <v>540</v>
      </c>
      <c r="B26718">
        <v>31062</v>
      </c>
      <c r="C26718" s="3">
        <v>12244.768398665999</v>
      </c>
      <c r="D26718" s="2"/>
    </row>
    <row r="26719" spans="1:4" x14ac:dyDescent="0.25">
      <c r="A26719" s="2">
        <v>540</v>
      </c>
      <c r="B26719">
        <v>31063</v>
      </c>
      <c r="C26719" s="3">
        <v>24413.446762666001</v>
      </c>
      <c r="D26719" s="2"/>
    </row>
    <row r="26720" spans="1:4" x14ac:dyDescent="0.25">
      <c r="A26720" s="2">
        <v>540</v>
      </c>
      <c r="B26720">
        <v>31064</v>
      </c>
      <c r="C26720" s="3">
        <v>24045.141324666001</v>
      </c>
      <c r="D26720" s="2"/>
    </row>
    <row r="26721" spans="1:4" x14ac:dyDescent="0.25">
      <c r="A26721" s="2">
        <v>540</v>
      </c>
      <c r="B26721">
        <v>31065</v>
      </c>
      <c r="C26721" s="3">
        <v>14409.725552</v>
      </c>
      <c r="D26721" s="2"/>
    </row>
    <row r="26722" spans="1:4" x14ac:dyDescent="0.25">
      <c r="A26722" s="2">
        <v>540</v>
      </c>
      <c r="B26722">
        <v>31066</v>
      </c>
      <c r="C26722" s="3">
        <v>11682.747163</v>
      </c>
      <c r="D26722" s="2"/>
    </row>
    <row r="26723" spans="1:4" x14ac:dyDescent="0.25">
      <c r="A26723" s="2">
        <v>540</v>
      </c>
      <c r="B26723">
        <v>31067</v>
      </c>
      <c r="C26723" s="3">
        <v>15779.974092998</v>
      </c>
      <c r="D26723" s="2"/>
    </row>
    <row r="26724" spans="1:4" x14ac:dyDescent="0.25">
      <c r="A26724" s="2">
        <v>540</v>
      </c>
      <c r="B26724">
        <v>31068</v>
      </c>
      <c r="C26724" s="3">
        <v>9782.4781549979998</v>
      </c>
      <c r="D26724" s="2"/>
    </row>
    <row r="26725" spans="1:4" x14ac:dyDescent="0.25">
      <c r="A26725" s="2">
        <v>540</v>
      </c>
      <c r="B26725">
        <v>31069</v>
      </c>
      <c r="C26725" s="3">
        <v>22486.342204666002</v>
      </c>
      <c r="D26725" s="2"/>
    </row>
    <row r="26726" spans="1:4" x14ac:dyDescent="0.25">
      <c r="A26726" s="2">
        <v>540</v>
      </c>
      <c r="B26726">
        <v>31070</v>
      </c>
      <c r="C26726" s="3">
        <v>4792.8544579999998</v>
      </c>
      <c r="D26726" s="2"/>
    </row>
    <row r="26727" spans="1:4" x14ac:dyDescent="0.25">
      <c r="A26727" s="2">
        <v>540</v>
      </c>
      <c r="B26727">
        <v>31071</v>
      </c>
      <c r="C26727" s="3">
        <v>4792.8544579999998</v>
      </c>
      <c r="D26727" s="2"/>
    </row>
    <row r="26728" spans="1:4" x14ac:dyDescent="0.25">
      <c r="A26728" s="2">
        <v>540</v>
      </c>
      <c r="B26728">
        <v>31072</v>
      </c>
      <c r="C26728" s="3">
        <v>11550.525175000001</v>
      </c>
      <c r="D26728" s="2"/>
    </row>
    <row r="26729" spans="1:4" x14ac:dyDescent="0.25">
      <c r="A26729" s="2">
        <v>540</v>
      </c>
      <c r="B26729">
        <v>31074</v>
      </c>
      <c r="C26729" s="3">
        <v>11531.525175000001</v>
      </c>
      <c r="D26729" s="2"/>
    </row>
    <row r="26730" spans="1:4" x14ac:dyDescent="0.25">
      <c r="A26730" s="2">
        <v>540</v>
      </c>
      <c r="B26730">
        <v>31075</v>
      </c>
      <c r="C26730" s="3">
        <v>11751.945976999999</v>
      </c>
      <c r="D26730" s="2"/>
    </row>
    <row r="26731" spans="1:4" x14ac:dyDescent="0.25">
      <c r="A26731" s="2">
        <v>540</v>
      </c>
      <c r="B26731">
        <v>31076</v>
      </c>
      <c r="C26731" s="3">
        <v>13753.558736000001</v>
      </c>
      <c r="D26731" s="2"/>
    </row>
    <row r="26732" spans="1:4" x14ac:dyDescent="0.25">
      <c r="A26732" s="2">
        <v>540</v>
      </c>
      <c r="B26732">
        <v>31078</v>
      </c>
      <c r="C26732" s="3">
        <v>18764.603572</v>
      </c>
      <c r="D26732" s="2"/>
    </row>
    <row r="26733" spans="1:4" x14ac:dyDescent="0.25">
      <c r="A26733" s="2">
        <v>540</v>
      </c>
      <c r="B26733">
        <v>31082</v>
      </c>
      <c r="C26733" s="3">
        <v>20449.665219999999</v>
      </c>
      <c r="D26733" s="2"/>
    </row>
    <row r="26734" spans="1:4" x14ac:dyDescent="0.25">
      <c r="A26734" s="2">
        <v>540</v>
      </c>
      <c r="B26734">
        <v>31085</v>
      </c>
      <c r="C26734" s="3">
        <v>828.871985</v>
      </c>
      <c r="D26734" s="2"/>
    </row>
    <row r="26735" spans="1:4" x14ac:dyDescent="0.25">
      <c r="A26735" s="2">
        <v>540</v>
      </c>
      <c r="B26735">
        <v>31086</v>
      </c>
      <c r="C26735" s="3">
        <v>612.179261</v>
      </c>
      <c r="D26735" s="2"/>
    </row>
    <row r="26736" spans="1:4" x14ac:dyDescent="0.25">
      <c r="A26736" s="2">
        <v>540</v>
      </c>
      <c r="B26736">
        <v>31087</v>
      </c>
      <c r="C26736" s="3">
        <v>252.28478999999999</v>
      </c>
      <c r="D26736" s="2"/>
    </row>
    <row r="26737" spans="1:4" x14ac:dyDescent="0.25">
      <c r="A26737" s="2">
        <v>540</v>
      </c>
      <c r="B26737">
        <v>31092</v>
      </c>
      <c r="C26737" s="3">
        <v>35158.602291996001</v>
      </c>
      <c r="D26737" s="2"/>
    </row>
    <row r="26738" spans="1:4" x14ac:dyDescent="0.25">
      <c r="A26738" s="2">
        <v>540</v>
      </c>
      <c r="B26738">
        <v>31093</v>
      </c>
      <c r="C26738" s="3">
        <v>14685.579269</v>
      </c>
      <c r="D26738" s="2"/>
    </row>
    <row r="26739" spans="1:4" x14ac:dyDescent="0.25">
      <c r="A26739" s="2">
        <v>540</v>
      </c>
      <c r="B26739">
        <v>31100</v>
      </c>
      <c r="C26739" s="3">
        <v>14293.446473</v>
      </c>
      <c r="D26739" s="2"/>
    </row>
    <row r="26740" spans="1:4" x14ac:dyDescent="0.25">
      <c r="A26740" s="2">
        <v>540</v>
      </c>
      <c r="B26740">
        <v>31101</v>
      </c>
      <c r="C26740" s="3">
        <v>30556.368557000002</v>
      </c>
      <c r="D26740" s="2"/>
    </row>
    <row r="26741" spans="1:4" x14ac:dyDescent="0.25">
      <c r="A26741" s="2">
        <v>540</v>
      </c>
      <c r="B26741">
        <v>31102</v>
      </c>
      <c r="C26741" s="3">
        <v>10343.832735</v>
      </c>
      <c r="D26741" s="2"/>
    </row>
    <row r="26742" spans="1:4" x14ac:dyDescent="0.25">
      <c r="A26742" s="2">
        <v>540</v>
      </c>
      <c r="B26742">
        <v>31105</v>
      </c>
      <c r="C26742" s="3">
        <v>29297.791412999999</v>
      </c>
      <c r="D26742" s="2"/>
    </row>
    <row r="26743" spans="1:4" x14ac:dyDescent="0.25">
      <c r="A26743" s="2">
        <v>540</v>
      </c>
      <c r="B26743">
        <v>31108</v>
      </c>
      <c r="C26743" s="3">
        <v>26141.955378999999</v>
      </c>
      <c r="D26743" s="2"/>
    </row>
    <row r="26744" spans="1:4" x14ac:dyDescent="0.25">
      <c r="A26744" s="2">
        <v>540</v>
      </c>
      <c r="B26744">
        <v>31119</v>
      </c>
      <c r="C26744" s="3">
        <v>48815.184802999996</v>
      </c>
      <c r="D26744" s="2"/>
    </row>
    <row r="26745" spans="1:4" x14ac:dyDescent="0.25">
      <c r="A26745" s="2">
        <v>540</v>
      </c>
      <c r="B26745">
        <v>31141</v>
      </c>
      <c r="C26745" s="3">
        <v>41343.558750999997</v>
      </c>
      <c r="D26745" s="2"/>
    </row>
    <row r="26746" spans="1:4" x14ac:dyDescent="0.25">
      <c r="A26746" s="2">
        <v>540</v>
      </c>
      <c r="B26746">
        <v>31142</v>
      </c>
      <c r="C26746" s="3">
        <v>31725.921891999998</v>
      </c>
      <c r="D26746" s="2"/>
    </row>
    <row r="26747" spans="1:4" x14ac:dyDescent="0.25">
      <c r="A26747" s="2">
        <v>540</v>
      </c>
      <c r="B26747">
        <v>31143</v>
      </c>
      <c r="C26747" s="3">
        <v>14134.649815999999</v>
      </c>
      <c r="D26747" s="2"/>
    </row>
    <row r="26748" spans="1:4" x14ac:dyDescent="0.25">
      <c r="A26748" s="2">
        <v>540</v>
      </c>
      <c r="B26748">
        <v>31144</v>
      </c>
      <c r="C26748" s="3">
        <v>11571.660766000001</v>
      </c>
      <c r="D26748" s="2"/>
    </row>
    <row r="26749" spans="1:4" x14ac:dyDescent="0.25">
      <c r="A26749" s="2">
        <v>540</v>
      </c>
      <c r="B26749">
        <v>31151</v>
      </c>
      <c r="C26749" s="3">
        <v>70139.144738666</v>
      </c>
      <c r="D26749" s="2"/>
    </row>
    <row r="26750" spans="1:4" x14ac:dyDescent="0.25">
      <c r="A26750" s="2">
        <v>540</v>
      </c>
      <c r="B26750">
        <v>31152</v>
      </c>
      <c r="C26750" s="3">
        <v>13167.392975999999</v>
      </c>
      <c r="D26750" s="2"/>
    </row>
    <row r="26751" spans="1:4" x14ac:dyDescent="0.25">
      <c r="A26751" s="2">
        <v>540</v>
      </c>
      <c r="B26751">
        <v>31153</v>
      </c>
      <c r="C26751" s="3">
        <v>30556.368557000002</v>
      </c>
      <c r="D26751" s="2"/>
    </row>
    <row r="26752" spans="1:4" x14ac:dyDescent="0.25">
      <c r="A26752" s="2">
        <v>540</v>
      </c>
      <c r="B26752">
        <v>31154</v>
      </c>
      <c r="C26752" s="3">
        <v>14643.664553000001</v>
      </c>
      <c r="D26752" s="2"/>
    </row>
    <row r="26753" spans="1:4" x14ac:dyDescent="0.25">
      <c r="A26753" s="2">
        <v>540</v>
      </c>
      <c r="B26753">
        <v>31155</v>
      </c>
      <c r="C26753" s="3">
        <v>1004.2791539999999</v>
      </c>
      <c r="D26753" s="2"/>
    </row>
    <row r="26754" spans="1:4" x14ac:dyDescent="0.25">
      <c r="A26754" s="2">
        <v>540</v>
      </c>
      <c r="B26754">
        <v>31156</v>
      </c>
      <c r="C26754" s="3">
        <v>1006.2791539999999</v>
      </c>
      <c r="D26754" s="2"/>
    </row>
    <row r="26755" spans="1:4" x14ac:dyDescent="0.25">
      <c r="A26755" s="2">
        <v>540</v>
      </c>
      <c r="B26755">
        <v>31157</v>
      </c>
      <c r="C26755" s="3">
        <v>3115.1446620000002</v>
      </c>
      <c r="D26755" s="2"/>
    </row>
    <row r="26756" spans="1:4" x14ac:dyDescent="0.25">
      <c r="A26756" s="2">
        <v>540</v>
      </c>
      <c r="B26756">
        <v>31158</v>
      </c>
      <c r="C26756" s="3">
        <v>469.187792</v>
      </c>
      <c r="D26756" s="2"/>
    </row>
    <row r="26757" spans="1:4" x14ac:dyDescent="0.25">
      <c r="A26757" s="2">
        <v>540</v>
      </c>
      <c r="B26757">
        <v>31171</v>
      </c>
      <c r="C26757" s="3">
        <v>59830.748119000003</v>
      </c>
      <c r="D26757" s="2"/>
    </row>
    <row r="26758" spans="1:4" x14ac:dyDescent="0.25">
      <c r="A26758" s="2">
        <v>540</v>
      </c>
      <c r="B26758">
        <v>31172</v>
      </c>
      <c r="C26758" s="3">
        <v>58991.148888000003</v>
      </c>
      <c r="D26758" s="2"/>
    </row>
    <row r="26759" spans="1:4" x14ac:dyDescent="0.25">
      <c r="A26759" s="2">
        <v>540</v>
      </c>
      <c r="B26759">
        <v>31183</v>
      </c>
      <c r="C26759" s="3">
        <v>97208.946886666003</v>
      </c>
      <c r="D26759" s="2"/>
    </row>
    <row r="26760" spans="1:4" x14ac:dyDescent="0.25">
      <c r="A26760" s="2">
        <v>540</v>
      </c>
      <c r="B26760">
        <v>31184</v>
      </c>
      <c r="C26760" s="3">
        <v>85978.225875000004</v>
      </c>
      <c r="D26760" s="2"/>
    </row>
    <row r="26761" spans="1:4" x14ac:dyDescent="0.25">
      <c r="A26761" s="2">
        <v>540</v>
      </c>
      <c r="B26761">
        <v>31190</v>
      </c>
      <c r="C26761" s="3">
        <v>1029.4763350000001</v>
      </c>
      <c r="D26761" s="2"/>
    </row>
    <row r="26762" spans="1:4" x14ac:dyDescent="0.25">
      <c r="A26762" s="2">
        <v>540</v>
      </c>
      <c r="B26762">
        <v>31191</v>
      </c>
      <c r="C26762" s="3">
        <v>1029.4763350000001</v>
      </c>
      <c r="D26762" s="2"/>
    </row>
    <row r="26763" spans="1:4" x14ac:dyDescent="0.25">
      <c r="A26763" s="2">
        <v>540</v>
      </c>
      <c r="B26763">
        <v>31192</v>
      </c>
      <c r="C26763" s="3">
        <v>44814.649422000002</v>
      </c>
      <c r="D26763" s="2"/>
    </row>
    <row r="26764" spans="1:4" x14ac:dyDescent="0.25">
      <c r="A26764" s="2">
        <v>540</v>
      </c>
      <c r="B26764">
        <v>31193</v>
      </c>
      <c r="C26764" s="3">
        <v>72357.957752000002</v>
      </c>
      <c r="D26764" s="2"/>
    </row>
    <row r="26765" spans="1:4" x14ac:dyDescent="0.25">
      <c r="A26765" s="2">
        <v>540</v>
      </c>
      <c r="B26765">
        <v>31195</v>
      </c>
      <c r="C26765" s="3">
        <v>17172.170513000001</v>
      </c>
      <c r="D26765" s="2"/>
    </row>
    <row r="26766" spans="1:4" x14ac:dyDescent="0.25">
      <c r="A26766" s="2">
        <v>540</v>
      </c>
      <c r="B26766">
        <v>31198</v>
      </c>
      <c r="C26766" s="3">
        <v>91540.812292000002</v>
      </c>
      <c r="D26766" s="2"/>
    </row>
    <row r="26767" spans="1:4" x14ac:dyDescent="0.25">
      <c r="A26767" s="2">
        <v>540</v>
      </c>
      <c r="B26767">
        <v>31204</v>
      </c>
      <c r="C26767" s="3">
        <v>19825.668570000002</v>
      </c>
      <c r="D26767" s="2"/>
    </row>
    <row r="26768" spans="1:4" x14ac:dyDescent="0.25">
      <c r="A26768" s="2">
        <v>540</v>
      </c>
      <c r="B26768">
        <v>31205</v>
      </c>
      <c r="C26768" s="3">
        <v>114176.725728</v>
      </c>
      <c r="D26768" s="2"/>
    </row>
    <row r="26769" spans="1:4" x14ac:dyDescent="0.25">
      <c r="A26769" s="2">
        <v>540</v>
      </c>
      <c r="B26769">
        <v>31206</v>
      </c>
      <c r="C26769" s="3">
        <v>116789.01454800001</v>
      </c>
      <c r="D26769" s="2"/>
    </row>
    <row r="26770" spans="1:4" x14ac:dyDescent="0.25">
      <c r="A26770" s="2">
        <v>540</v>
      </c>
      <c r="B26770">
        <v>31207</v>
      </c>
      <c r="C26770" s="3">
        <v>111057.757304</v>
      </c>
      <c r="D26770" s="2"/>
    </row>
    <row r="26771" spans="1:4" x14ac:dyDescent="0.25">
      <c r="A26771" s="2">
        <v>540</v>
      </c>
      <c r="B26771">
        <v>31208</v>
      </c>
      <c r="C26771" s="3">
        <v>99956.865479999993</v>
      </c>
      <c r="D26771" s="2"/>
    </row>
    <row r="26772" spans="1:4" x14ac:dyDescent="0.25">
      <c r="A26772" s="2">
        <v>540</v>
      </c>
      <c r="B26772">
        <v>31210</v>
      </c>
      <c r="C26772" s="3">
        <v>83680.671812333007</v>
      </c>
      <c r="D26772" s="2"/>
    </row>
    <row r="26773" spans="1:4" x14ac:dyDescent="0.25">
      <c r="A26773" s="2">
        <v>540</v>
      </c>
      <c r="B26773">
        <v>31211</v>
      </c>
      <c r="C26773" s="3">
        <v>27993.174634999999</v>
      </c>
      <c r="D26773" s="2"/>
    </row>
    <row r="26774" spans="1:4" x14ac:dyDescent="0.25">
      <c r="A26774" s="2">
        <v>540</v>
      </c>
      <c r="B26774">
        <v>31212</v>
      </c>
      <c r="C26774" s="3">
        <v>80126.303245332994</v>
      </c>
      <c r="D26774" s="2"/>
    </row>
    <row r="26775" spans="1:4" x14ac:dyDescent="0.25">
      <c r="A26775" s="2">
        <v>540</v>
      </c>
      <c r="B26775">
        <v>31213</v>
      </c>
      <c r="C26775" s="3">
        <v>77357.263747999998</v>
      </c>
      <c r="D26775" s="2"/>
    </row>
    <row r="26776" spans="1:4" x14ac:dyDescent="0.25">
      <c r="A26776" s="2">
        <v>540</v>
      </c>
      <c r="B26776">
        <v>31214</v>
      </c>
      <c r="C26776" s="3">
        <v>22280.104551</v>
      </c>
      <c r="D26776" s="2"/>
    </row>
    <row r="26777" spans="1:4" x14ac:dyDescent="0.25">
      <c r="A26777" s="2">
        <v>540</v>
      </c>
      <c r="B26777">
        <v>31215</v>
      </c>
      <c r="C26777" s="3">
        <v>10446.224321</v>
      </c>
      <c r="D26777" s="2"/>
    </row>
    <row r="26778" spans="1:4" x14ac:dyDescent="0.25">
      <c r="A26778" s="2">
        <v>540</v>
      </c>
      <c r="B26778">
        <v>31216</v>
      </c>
      <c r="C26778" s="3">
        <v>2285.8732359999999</v>
      </c>
      <c r="D26778" s="2"/>
    </row>
    <row r="26779" spans="1:4" x14ac:dyDescent="0.25">
      <c r="A26779" s="2">
        <v>540</v>
      </c>
      <c r="B26779">
        <v>31217</v>
      </c>
      <c r="C26779" s="3">
        <v>8950.5609189999996</v>
      </c>
      <c r="D26779" s="2"/>
    </row>
    <row r="26780" spans="1:4" x14ac:dyDescent="0.25">
      <c r="A26780" s="2">
        <v>540</v>
      </c>
      <c r="B26780">
        <v>31218</v>
      </c>
      <c r="C26780" s="3">
        <v>12244.022508</v>
      </c>
      <c r="D26780" s="2"/>
    </row>
    <row r="26781" spans="1:4" x14ac:dyDescent="0.25">
      <c r="A26781" s="2">
        <v>540</v>
      </c>
      <c r="B26781">
        <v>31219</v>
      </c>
      <c r="C26781" s="3">
        <v>9447.5220169999993</v>
      </c>
      <c r="D26781" s="2"/>
    </row>
    <row r="26782" spans="1:4" x14ac:dyDescent="0.25">
      <c r="A26782" s="2">
        <v>540</v>
      </c>
      <c r="B26782">
        <v>31220</v>
      </c>
      <c r="C26782" s="3">
        <v>5495.0121390000004</v>
      </c>
      <c r="D26782" s="2"/>
    </row>
    <row r="26783" spans="1:4" x14ac:dyDescent="0.25">
      <c r="A26783" s="2">
        <v>540</v>
      </c>
      <c r="B26783">
        <v>31221</v>
      </c>
      <c r="C26783" s="3">
        <v>20422.583050000001</v>
      </c>
      <c r="D26783" s="2"/>
    </row>
    <row r="26784" spans="1:4" x14ac:dyDescent="0.25">
      <c r="A26784" s="2">
        <v>540</v>
      </c>
      <c r="B26784">
        <v>31222</v>
      </c>
      <c r="C26784" s="3">
        <v>21143.840467000002</v>
      </c>
      <c r="D26784" s="2"/>
    </row>
    <row r="26785" spans="1:4" x14ac:dyDescent="0.25">
      <c r="A26785" s="2">
        <v>540</v>
      </c>
      <c r="B26785">
        <v>31223</v>
      </c>
      <c r="C26785" s="3">
        <v>15416.661433331001</v>
      </c>
      <c r="D26785" s="2"/>
    </row>
    <row r="26786" spans="1:4" x14ac:dyDescent="0.25">
      <c r="A26786" s="2">
        <v>540</v>
      </c>
      <c r="B26786">
        <v>31224</v>
      </c>
      <c r="C26786" s="3">
        <v>13104.088240999999</v>
      </c>
      <c r="D26786" s="2"/>
    </row>
    <row r="26787" spans="1:4" x14ac:dyDescent="0.25">
      <c r="A26787" s="2">
        <v>540</v>
      </c>
      <c r="B26787">
        <v>31225</v>
      </c>
      <c r="C26787" s="3">
        <v>1637.595806</v>
      </c>
      <c r="D26787" s="2"/>
    </row>
    <row r="26788" spans="1:4" x14ac:dyDescent="0.25">
      <c r="A26788" s="2">
        <v>540</v>
      </c>
      <c r="B26788">
        <v>31226</v>
      </c>
      <c r="C26788" s="3">
        <v>13079.484983</v>
      </c>
      <c r="D26788" s="2"/>
    </row>
    <row r="26789" spans="1:4" x14ac:dyDescent="0.25">
      <c r="A26789" s="2">
        <v>540</v>
      </c>
      <c r="B26789">
        <v>31227</v>
      </c>
      <c r="C26789" s="3">
        <v>1991.697793</v>
      </c>
      <c r="D26789" s="2"/>
    </row>
    <row r="26790" spans="1:4" x14ac:dyDescent="0.25">
      <c r="A26790" s="2">
        <v>540</v>
      </c>
      <c r="B26790">
        <v>31228</v>
      </c>
      <c r="C26790" s="3">
        <v>11847.082332</v>
      </c>
      <c r="D26790" s="2"/>
    </row>
    <row r="26791" spans="1:4" x14ac:dyDescent="0.25">
      <c r="A26791" s="2">
        <v>540</v>
      </c>
      <c r="B26791">
        <v>31229</v>
      </c>
      <c r="C26791" s="3">
        <v>6162.9248429999998</v>
      </c>
      <c r="D26791" s="2"/>
    </row>
    <row r="26792" spans="1:4" x14ac:dyDescent="0.25">
      <c r="A26792" s="2">
        <v>540</v>
      </c>
      <c r="B26792">
        <v>31230</v>
      </c>
      <c r="C26792" s="3">
        <v>5779.9697150000002</v>
      </c>
      <c r="D26792" s="2"/>
    </row>
    <row r="26793" spans="1:4" x14ac:dyDescent="0.25">
      <c r="A26793" s="2">
        <v>540</v>
      </c>
      <c r="B26793">
        <v>31231</v>
      </c>
      <c r="C26793" s="3">
        <v>17751.176040999999</v>
      </c>
      <c r="D26793" s="2"/>
    </row>
    <row r="26794" spans="1:4" x14ac:dyDescent="0.25">
      <c r="A26794" s="2">
        <v>540</v>
      </c>
      <c r="B26794">
        <v>31232</v>
      </c>
      <c r="C26794" s="3">
        <v>14419.848542</v>
      </c>
      <c r="D26794" s="2"/>
    </row>
    <row r="26795" spans="1:4" x14ac:dyDescent="0.25">
      <c r="A26795" s="2">
        <v>540</v>
      </c>
      <c r="B26795">
        <v>31233</v>
      </c>
      <c r="C26795" s="3">
        <v>11383.14898</v>
      </c>
      <c r="D26795" s="2"/>
    </row>
    <row r="26796" spans="1:4" x14ac:dyDescent="0.25">
      <c r="A26796" s="2">
        <v>540</v>
      </c>
      <c r="B26796">
        <v>31234</v>
      </c>
      <c r="C26796" s="3">
        <v>7942.6563820000001</v>
      </c>
      <c r="D26796" s="2"/>
    </row>
    <row r="26797" spans="1:4" x14ac:dyDescent="0.25">
      <c r="A26797" s="2">
        <v>540</v>
      </c>
      <c r="B26797">
        <v>31235</v>
      </c>
      <c r="C26797" s="3">
        <v>15751.655158</v>
      </c>
      <c r="D26797" s="2"/>
    </row>
    <row r="26798" spans="1:4" x14ac:dyDescent="0.25">
      <c r="A26798" s="2">
        <v>540</v>
      </c>
      <c r="B26798">
        <v>31236</v>
      </c>
      <c r="C26798" s="3">
        <v>12604.251867000001</v>
      </c>
      <c r="D26798" s="2"/>
    </row>
    <row r="26799" spans="1:4" x14ac:dyDescent="0.25">
      <c r="A26799" s="2">
        <v>540</v>
      </c>
      <c r="B26799">
        <v>31237</v>
      </c>
      <c r="C26799" s="3">
        <v>16647.615457</v>
      </c>
      <c r="D26799" s="2"/>
    </row>
    <row r="26800" spans="1:4" x14ac:dyDescent="0.25">
      <c r="A26800" s="2">
        <v>540</v>
      </c>
      <c r="B26800">
        <v>31238</v>
      </c>
      <c r="C26800" s="3">
        <v>12971.300660000001</v>
      </c>
      <c r="D26800" s="2"/>
    </row>
    <row r="26801" spans="1:4" x14ac:dyDescent="0.25">
      <c r="A26801" s="2">
        <v>540</v>
      </c>
      <c r="B26801">
        <v>31239</v>
      </c>
      <c r="C26801" s="3">
        <v>902.10746700000004</v>
      </c>
      <c r="D26801" s="2"/>
    </row>
    <row r="26802" spans="1:4" x14ac:dyDescent="0.25">
      <c r="A26802" s="2">
        <v>540</v>
      </c>
      <c r="B26802">
        <v>31240</v>
      </c>
      <c r="C26802" s="3">
        <v>14709.189027</v>
      </c>
      <c r="D26802" s="2"/>
    </row>
    <row r="26803" spans="1:4" x14ac:dyDescent="0.25">
      <c r="A26803" s="2">
        <v>540</v>
      </c>
      <c r="B26803">
        <v>31241</v>
      </c>
      <c r="C26803" s="3">
        <v>17587.499223999999</v>
      </c>
      <c r="D26803" s="2"/>
    </row>
    <row r="26804" spans="1:4" x14ac:dyDescent="0.25">
      <c r="A26804" s="2">
        <v>540</v>
      </c>
      <c r="B26804">
        <v>31242</v>
      </c>
      <c r="C26804" s="3">
        <v>13298.347024000001</v>
      </c>
      <c r="D26804" s="2"/>
    </row>
    <row r="26805" spans="1:4" x14ac:dyDescent="0.25">
      <c r="A26805" s="2">
        <v>540</v>
      </c>
      <c r="B26805">
        <v>31243</v>
      </c>
      <c r="C26805" s="3">
        <v>21145.734226</v>
      </c>
      <c r="D26805" s="2"/>
    </row>
    <row r="26806" spans="1:4" x14ac:dyDescent="0.25">
      <c r="A26806" s="2">
        <v>540</v>
      </c>
      <c r="B26806">
        <v>31244</v>
      </c>
      <c r="C26806" s="3">
        <v>19173.723840999999</v>
      </c>
      <c r="D26806" s="2"/>
    </row>
    <row r="26807" spans="1:4" x14ac:dyDescent="0.25">
      <c r="A26807" s="2">
        <v>540</v>
      </c>
      <c r="B26807">
        <v>31245</v>
      </c>
      <c r="C26807" s="3">
        <v>7710.9712490000002</v>
      </c>
      <c r="D26807" s="2"/>
    </row>
    <row r="26808" spans="1:4" x14ac:dyDescent="0.25">
      <c r="A26808" s="2">
        <v>540</v>
      </c>
      <c r="B26808">
        <v>31246</v>
      </c>
      <c r="C26808" s="3">
        <v>31428.562625999999</v>
      </c>
      <c r="D26808" s="2"/>
    </row>
    <row r="26809" spans="1:4" x14ac:dyDescent="0.25">
      <c r="A26809" s="2">
        <v>540</v>
      </c>
      <c r="B26809">
        <v>31247</v>
      </c>
      <c r="C26809" s="3">
        <v>6456.9931230000002</v>
      </c>
      <c r="D26809" s="2"/>
    </row>
    <row r="26810" spans="1:4" x14ac:dyDescent="0.25">
      <c r="A26810" s="2">
        <v>540</v>
      </c>
      <c r="B26810">
        <v>31248</v>
      </c>
      <c r="C26810" s="3">
        <v>0</v>
      </c>
      <c r="D26810" s="2"/>
    </row>
    <row r="26811" spans="1:4" x14ac:dyDescent="0.25">
      <c r="A26811" s="2">
        <v>540</v>
      </c>
      <c r="B26811">
        <v>31249</v>
      </c>
      <c r="C26811" s="3">
        <v>16509.636451999999</v>
      </c>
      <c r="D26811" s="2"/>
    </row>
    <row r="26812" spans="1:4" x14ac:dyDescent="0.25">
      <c r="A26812" s="2">
        <v>540</v>
      </c>
      <c r="B26812">
        <v>31250</v>
      </c>
      <c r="C26812" s="3">
        <v>12764.907931</v>
      </c>
      <c r="D26812" s="2"/>
    </row>
    <row r="26813" spans="1:4" x14ac:dyDescent="0.25">
      <c r="A26813" s="2">
        <v>540</v>
      </c>
      <c r="B26813">
        <v>31251</v>
      </c>
      <c r="C26813" s="3">
        <v>20951.055838</v>
      </c>
      <c r="D26813" s="2"/>
    </row>
    <row r="26814" spans="1:4" x14ac:dyDescent="0.25">
      <c r="A26814" s="2">
        <v>540</v>
      </c>
      <c r="B26814">
        <v>31252</v>
      </c>
      <c r="C26814" s="3">
        <v>11421.491029999999</v>
      </c>
      <c r="D26814" s="2"/>
    </row>
    <row r="26815" spans="1:4" x14ac:dyDescent="0.25">
      <c r="A26815" s="2">
        <v>540</v>
      </c>
      <c r="B26815">
        <v>31253</v>
      </c>
      <c r="C26815" s="3">
        <v>13071.358088000001</v>
      </c>
      <c r="D26815" s="2"/>
    </row>
    <row r="26816" spans="1:4" x14ac:dyDescent="0.25">
      <c r="A26816" s="2">
        <v>540</v>
      </c>
      <c r="B26816">
        <v>31254</v>
      </c>
      <c r="C26816" s="3">
        <v>11883.947305</v>
      </c>
      <c r="D26816" s="2"/>
    </row>
    <row r="26817" spans="1:4" x14ac:dyDescent="0.25">
      <c r="A26817" s="2">
        <v>540</v>
      </c>
      <c r="B26817">
        <v>31255</v>
      </c>
      <c r="C26817" s="3">
        <v>2926.9276236659998</v>
      </c>
      <c r="D26817" s="2"/>
    </row>
    <row r="26818" spans="1:4" x14ac:dyDescent="0.25">
      <c r="A26818" s="2">
        <v>540</v>
      </c>
      <c r="B26818">
        <v>31256</v>
      </c>
      <c r="C26818" s="3">
        <v>21085.589331666</v>
      </c>
      <c r="D26818" s="2"/>
    </row>
    <row r="26819" spans="1:4" x14ac:dyDescent="0.25">
      <c r="A26819" s="2">
        <v>540</v>
      </c>
      <c r="B26819">
        <v>31257</v>
      </c>
      <c r="C26819" s="3">
        <v>8587.1941569999999</v>
      </c>
      <c r="D26819" s="2"/>
    </row>
    <row r="26820" spans="1:4" x14ac:dyDescent="0.25">
      <c r="A26820" s="2">
        <v>540</v>
      </c>
      <c r="B26820">
        <v>31258</v>
      </c>
      <c r="C26820" s="3">
        <v>3482.7273599999999</v>
      </c>
      <c r="D26820" s="2"/>
    </row>
    <row r="26821" spans="1:4" x14ac:dyDescent="0.25">
      <c r="A26821" s="2">
        <v>540</v>
      </c>
      <c r="B26821">
        <v>31259</v>
      </c>
      <c r="C26821" s="3">
        <v>5903.0219749999997</v>
      </c>
      <c r="D26821" s="2"/>
    </row>
    <row r="26822" spans="1:4" x14ac:dyDescent="0.25">
      <c r="A26822" s="2">
        <v>540</v>
      </c>
      <c r="B26822">
        <v>31260</v>
      </c>
      <c r="C26822" s="3">
        <v>1854.340179</v>
      </c>
      <c r="D26822" s="2"/>
    </row>
    <row r="26823" spans="1:4" x14ac:dyDescent="0.25">
      <c r="A26823" s="2">
        <v>540</v>
      </c>
      <c r="B26823">
        <v>31261</v>
      </c>
      <c r="C26823" s="3">
        <v>12920.192246000001</v>
      </c>
      <c r="D26823" s="2"/>
    </row>
    <row r="26824" spans="1:4" x14ac:dyDescent="0.25">
      <c r="A26824" s="2">
        <v>540</v>
      </c>
      <c r="B26824">
        <v>31262</v>
      </c>
      <c r="C26824" s="3">
        <v>2357.9282410000001</v>
      </c>
      <c r="D26824" s="2"/>
    </row>
    <row r="26825" spans="1:4" x14ac:dyDescent="0.25">
      <c r="A26825" s="2">
        <v>540</v>
      </c>
      <c r="B26825">
        <v>31263</v>
      </c>
      <c r="C26825" s="3">
        <v>5772.5468410000003</v>
      </c>
      <c r="D26825" s="2"/>
    </row>
    <row r="26826" spans="1:4" x14ac:dyDescent="0.25">
      <c r="A26826" s="2">
        <v>540</v>
      </c>
      <c r="B26826">
        <v>31264</v>
      </c>
      <c r="C26826" s="3">
        <v>12616.016996</v>
      </c>
      <c r="D26826" s="2"/>
    </row>
    <row r="26827" spans="1:4" x14ac:dyDescent="0.25">
      <c r="A26827" s="2">
        <v>540</v>
      </c>
      <c r="B26827">
        <v>31265</v>
      </c>
      <c r="C26827" s="3">
        <v>15756.348808999999</v>
      </c>
      <c r="D26827" s="2"/>
    </row>
    <row r="26828" spans="1:4" x14ac:dyDescent="0.25">
      <c r="A26828" s="2">
        <v>540</v>
      </c>
      <c r="B26828">
        <v>31266</v>
      </c>
      <c r="C26828" s="3">
        <v>18234.802903</v>
      </c>
      <c r="D26828" s="2"/>
    </row>
    <row r="26829" spans="1:4" x14ac:dyDescent="0.25">
      <c r="A26829" s="2">
        <v>540</v>
      </c>
      <c r="B26829">
        <v>31267</v>
      </c>
      <c r="C26829" s="3">
        <v>8367.5004750000007</v>
      </c>
      <c r="D26829" s="2"/>
    </row>
    <row r="26830" spans="1:4" x14ac:dyDescent="0.25">
      <c r="A26830" s="2">
        <v>540</v>
      </c>
      <c r="B26830">
        <v>31268</v>
      </c>
      <c r="C26830" s="3">
        <v>27765.933501</v>
      </c>
      <c r="D26830" s="2"/>
    </row>
    <row r="26831" spans="1:4" x14ac:dyDescent="0.25">
      <c r="A26831" s="2">
        <v>540</v>
      </c>
      <c r="B26831">
        <v>31269</v>
      </c>
      <c r="C26831" s="3">
        <v>15864.840980999999</v>
      </c>
      <c r="D26831" s="2"/>
    </row>
    <row r="26832" spans="1:4" x14ac:dyDescent="0.25">
      <c r="A26832" s="2">
        <v>540</v>
      </c>
      <c r="B26832">
        <v>31270</v>
      </c>
      <c r="C26832" s="3">
        <v>2365.979206</v>
      </c>
      <c r="D26832" s="2"/>
    </row>
    <row r="26833" spans="1:4" x14ac:dyDescent="0.25">
      <c r="A26833" s="2">
        <v>540</v>
      </c>
      <c r="B26833">
        <v>31271</v>
      </c>
      <c r="C26833" s="3">
        <v>6610.2896090000004</v>
      </c>
      <c r="D26833" s="2"/>
    </row>
    <row r="26834" spans="1:4" x14ac:dyDescent="0.25">
      <c r="A26834" s="2">
        <v>540</v>
      </c>
      <c r="B26834">
        <v>31272</v>
      </c>
      <c r="C26834" s="3">
        <v>26141.603737000001</v>
      </c>
      <c r="D26834" s="2"/>
    </row>
    <row r="26835" spans="1:4" x14ac:dyDescent="0.25">
      <c r="A26835" s="2">
        <v>540</v>
      </c>
      <c r="B26835">
        <v>31273</v>
      </c>
      <c r="C26835" s="3">
        <v>28077.065342000002</v>
      </c>
      <c r="D26835" s="2"/>
    </row>
    <row r="26836" spans="1:4" x14ac:dyDescent="0.25">
      <c r="A26836" s="2">
        <v>540</v>
      </c>
      <c r="B26836">
        <v>31274</v>
      </c>
      <c r="C26836" s="3">
        <v>5743.3435310000004</v>
      </c>
      <c r="D26836" s="2"/>
    </row>
    <row r="26837" spans="1:4" x14ac:dyDescent="0.25">
      <c r="A26837" s="2">
        <v>540</v>
      </c>
      <c r="B26837">
        <v>31275</v>
      </c>
      <c r="C26837" s="3">
        <v>20369.796025</v>
      </c>
      <c r="D26837" s="2"/>
    </row>
    <row r="26838" spans="1:4" x14ac:dyDescent="0.25">
      <c r="A26838" s="2">
        <v>540</v>
      </c>
      <c r="B26838">
        <v>31276</v>
      </c>
      <c r="C26838" s="3">
        <v>5503.3149569999996</v>
      </c>
      <c r="D26838" s="2"/>
    </row>
    <row r="26839" spans="1:4" x14ac:dyDescent="0.25">
      <c r="A26839" s="2">
        <v>540</v>
      </c>
      <c r="B26839">
        <v>31277</v>
      </c>
      <c r="C26839" s="3">
        <v>32262.375046000001</v>
      </c>
      <c r="D26839" s="2"/>
    </row>
    <row r="26840" spans="1:4" x14ac:dyDescent="0.25">
      <c r="A26840" s="2">
        <v>540</v>
      </c>
      <c r="B26840">
        <v>31278</v>
      </c>
      <c r="C26840" s="3">
        <v>14135.899959</v>
      </c>
      <c r="D26840" s="2"/>
    </row>
    <row r="26841" spans="1:4" x14ac:dyDescent="0.25">
      <c r="A26841" s="2">
        <v>540</v>
      </c>
      <c r="B26841">
        <v>31279</v>
      </c>
      <c r="C26841" s="3">
        <v>802.26782400000002</v>
      </c>
      <c r="D26841" s="2"/>
    </row>
    <row r="26842" spans="1:4" x14ac:dyDescent="0.25">
      <c r="A26842" s="2">
        <v>540</v>
      </c>
      <c r="B26842">
        <v>31280</v>
      </c>
      <c r="C26842" s="3">
        <v>11838.173631</v>
      </c>
      <c r="D26842" s="2"/>
    </row>
    <row r="26843" spans="1:4" x14ac:dyDescent="0.25">
      <c r="A26843" s="2">
        <v>540</v>
      </c>
      <c r="B26843">
        <v>31281</v>
      </c>
      <c r="C26843" s="3">
        <v>5931.9783660000003</v>
      </c>
      <c r="D26843" s="2"/>
    </row>
    <row r="26844" spans="1:4" x14ac:dyDescent="0.25">
      <c r="A26844" s="2">
        <v>540</v>
      </c>
      <c r="B26844">
        <v>31282</v>
      </c>
      <c r="C26844" s="3">
        <v>5117.4813949999998</v>
      </c>
      <c r="D26844" s="2"/>
    </row>
    <row r="26845" spans="1:4" x14ac:dyDescent="0.25">
      <c r="A26845" s="2">
        <v>540</v>
      </c>
      <c r="B26845">
        <v>31283</v>
      </c>
      <c r="C26845" s="3">
        <v>10899.480645</v>
      </c>
      <c r="D26845" s="2"/>
    </row>
    <row r="26846" spans="1:4" x14ac:dyDescent="0.25">
      <c r="A26846" s="2">
        <v>540</v>
      </c>
      <c r="B26846">
        <v>31287</v>
      </c>
      <c r="C26846" s="3">
        <v>11727.432763000001</v>
      </c>
      <c r="D26846" s="2"/>
    </row>
    <row r="26847" spans="1:4" x14ac:dyDescent="0.25">
      <c r="A26847" s="2">
        <v>540</v>
      </c>
      <c r="B26847">
        <v>31288</v>
      </c>
      <c r="C26847" s="3">
        <v>7225.0293620000002</v>
      </c>
      <c r="D26847" s="2"/>
    </row>
    <row r="26848" spans="1:4" x14ac:dyDescent="0.25">
      <c r="A26848" s="2">
        <v>540</v>
      </c>
      <c r="B26848">
        <v>31289</v>
      </c>
      <c r="C26848" s="3">
        <v>18137.597372</v>
      </c>
      <c r="D26848" s="2"/>
    </row>
    <row r="26849" spans="1:4" x14ac:dyDescent="0.25">
      <c r="A26849" s="2">
        <v>540</v>
      </c>
      <c r="B26849">
        <v>31290</v>
      </c>
      <c r="C26849" s="3">
        <v>16137.919883</v>
      </c>
      <c r="D26849" s="2"/>
    </row>
    <row r="26850" spans="1:4" x14ac:dyDescent="0.25">
      <c r="A26850" s="2">
        <v>540</v>
      </c>
      <c r="B26850">
        <v>31291</v>
      </c>
      <c r="C26850" s="3">
        <v>1195.6779590000001</v>
      </c>
      <c r="D26850" s="2"/>
    </row>
    <row r="26851" spans="1:4" x14ac:dyDescent="0.25">
      <c r="A26851" s="2">
        <v>540</v>
      </c>
      <c r="B26851">
        <v>31292</v>
      </c>
      <c r="C26851" s="3">
        <v>7302.6200399999998</v>
      </c>
      <c r="D26851" s="2"/>
    </row>
    <row r="26852" spans="1:4" x14ac:dyDescent="0.25">
      <c r="A26852" s="2">
        <v>540</v>
      </c>
      <c r="B26852">
        <v>31293</v>
      </c>
      <c r="C26852" s="3">
        <v>6126.321414</v>
      </c>
      <c r="D26852" s="2"/>
    </row>
    <row r="26853" spans="1:4" x14ac:dyDescent="0.25">
      <c r="A26853" s="2">
        <v>540</v>
      </c>
      <c r="B26853">
        <v>31294</v>
      </c>
      <c r="C26853" s="3">
        <v>13397.860228</v>
      </c>
      <c r="D26853" s="2"/>
    </row>
    <row r="26854" spans="1:4" x14ac:dyDescent="0.25">
      <c r="A26854" s="2">
        <v>540</v>
      </c>
      <c r="B26854">
        <v>31295</v>
      </c>
      <c r="C26854" s="3">
        <v>9429.7011980000007</v>
      </c>
      <c r="D26854" s="2"/>
    </row>
    <row r="26855" spans="1:4" x14ac:dyDescent="0.25">
      <c r="A26855" s="2">
        <v>540</v>
      </c>
      <c r="B26855">
        <v>31296</v>
      </c>
      <c r="C26855" s="3">
        <v>25476.183323000001</v>
      </c>
      <c r="D26855" s="2"/>
    </row>
    <row r="26856" spans="1:4" x14ac:dyDescent="0.25">
      <c r="A26856" s="2">
        <v>540</v>
      </c>
      <c r="B26856">
        <v>31297</v>
      </c>
      <c r="C26856" s="3">
        <v>11828.640893</v>
      </c>
      <c r="D26856" s="2"/>
    </row>
    <row r="26857" spans="1:4" x14ac:dyDescent="0.25">
      <c r="A26857" s="2">
        <v>540</v>
      </c>
      <c r="B26857">
        <v>31298</v>
      </c>
      <c r="C26857" s="3">
        <v>1281.1043440000001</v>
      </c>
      <c r="D26857" s="2"/>
    </row>
    <row r="26858" spans="1:4" x14ac:dyDescent="0.25">
      <c r="A26858" s="2">
        <v>540</v>
      </c>
      <c r="B26858">
        <v>31299</v>
      </c>
      <c r="C26858" s="3">
        <v>13535.394773332</v>
      </c>
      <c r="D26858" s="2"/>
    </row>
    <row r="26859" spans="1:4" x14ac:dyDescent="0.25">
      <c r="A26859" s="2">
        <v>540</v>
      </c>
      <c r="B26859">
        <v>31300</v>
      </c>
      <c r="C26859" s="3">
        <v>11547.366614</v>
      </c>
      <c r="D26859" s="2"/>
    </row>
    <row r="26860" spans="1:4" x14ac:dyDescent="0.25">
      <c r="A26860" s="2">
        <v>540</v>
      </c>
      <c r="B26860">
        <v>31303</v>
      </c>
      <c r="C26860" s="3">
        <v>15015.557871999999</v>
      </c>
      <c r="D26860" s="2"/>
    </row>
    <row r="26861" spans="1:4" x14ac:dyDescent="0.25">
      <c r="A26861" s="2">
        <v>540</v>
      </c>
      <c r="B26861">
        <v>31304</v>
      </c>
      <c r="C26861" s="3">
        <v>12074.416084</v>
      </c>
      <c r="D26861" s="2"/>
    </row>
    <row r="26862" spans="1:4" x14ac:dyDescent="0.25">
      <c r="A26862" s="2">
        <v>540</v>
      </c>
      <c r="B26862">
        <v>31305</v>
      </c>
      <c r="C26862" s="3">
        <v>8097.1289729999999</v>
      </c>
      <c r="D26862" s="2"/>
    </row>
    <row r="26863" spans="1:4" x14ac:dyDescent="0.25">
      <c r="A26863" s="2">
        <v>540</v>
      </c>
      <c r="B26863">
        <v>31306</v>
      </c>
      <c r="C26863" s="3">
        <v>6243.4063409999999</v>
      </c>
      <c r="D26863" s="2"/>
    </row>
    <row r="26864" spans="1:4" x14ac:dyDescent="0.25">
      <c r="A26864" s="2">
        <v>540</v>
      </c>
      <c r="B26864">
        <v>31307</v>
      </c>
      <c r="C26864" s="3">
        <v>21098.208440332</v>
      </c>
      <c r="D26864" s="2"/>
    </row>
    <row r="26865" spans="1:4" x14ac:dyDescent="0.25">
      <c r="A26865" s="2">
        <v>540</v>
      </c>
      <c r="B26865">
        <v>31308</v>
      </c>
      <c r="C26865" s="3">
        <v>70364.663801000002</v>
      </c>
      <c r="D26865" s="2"/>
    </row>
    <row r="26866" spans="1:4" x14ac:dyDescent="0.25">
      <c r="A26866" s="2">
        <v>540</v>
      </c>
      <c r="B26866">
        <v>31309</v>
      </c>
      <c r="C26866" s="3">
        <v>7706.4694149999996</v>
      </c>
      <c r="D26866" s="2"/>
    </row>
    <row r="26867" spans="1:4" x14ac:dyDescent="0.25">
      <c r="A26867" s="2">
        <v>540</v>
      </c>
      <c r="B26867">
        <v>31310</v>
      </c>
      <c r="C26867" s="3">
        <v>24475.943046</v>
      </c>
      <c r="D26867" s="2"/>
    </row>
    <row r="26868" spans="1:4" x14ac:dyDescent="0.25">
      <c r="A26868" s="2">
        <v>540</v>
      </c>
      <c r="B26868">
        <v>31311</v>
      </c>
      <c r="C26868" s="3">
        <v>84171.489602999995</v>
      </c>
      <c r="D26868" s="2"/>
    </row>
    <row r="26869" spans="1:4" x14ac:dyDescent="0.25">
      <c r="A26869" s="2">
        <v>540</v>
      </c>
      <c r="B26869">
        <v>31312</v>
      </c>
      <c r="C26869" s="3">
        <v>35939.313547666003</v>
      </c>
      <c r="D26869" s="2"/>
    </row>
    <row r="26870" spans="1:4" x14ac:dyDescent="0.25">
      <c r="A26870" s="2">
        <v>540</v>
      </c>
      <c r="B26870">
        <v>33203</v>
      </c>
      <c r="C26870" s="3">
        <v>5758.2494850000003</v>
      </c>
      <c r="D26870" s="2"/>
    </row>
    <row r="26871" spans="1:4" x14ac:dyDescent="0.25">
      <c r="A26871" s="2">
        <v>540</v>
      </c>
      <c r="B26871">
        <v>33204</v>
      </c>
      <c r="C26871" s="3">
        <v>6222.5508769999997</v>
      </c>
      <c r="D26871" s="2"/>
    </row>
    <row r="26872" spans="1:4" x14ac:dyDescent="0.25">
      <c r="A26872" s="2">
        <v>540</v>
      </c>
      <c r="B26872">
        <v>33206</v>
      </c>
      <c r="C26872" s="3">
        <v>601.33039699999995</v>
      </c>
      <c r="D26872" s="2"/>
    </row>
    <row r="26873" spans="1:4" x14ac:dyDescent="0.25">
      <c r="A26873" s="2">
        <v>540</v>
      </c>
      <c r="B26873">
        <v>33207</v>
      </c>
      <c r="C26873" s="3">
        <v>5813.8510310000001</v>
      </c>
      <c r="D26873" s="2"/>
    </row>
    <row r="26874" spans="1:4" x14ac:dyDescent="0.25">
      <c r="A26874" s="2">
        <v>540</v>
      </c>
      <c r="B26874">
        <v>33208</v>
      </c>
      <c r="C26874" s="3">
        <v>1614.9635760000001</v>
      </c>
      <c r="D26874" s="2"/>
    </row>
    <row r="26875" spans="1:4" x14ac:dyDescent="0.25">
      <c r="A26875" s="2">
        <v>540</v>
      </c>
      <c r="B26875">
        <v>33215</v>
      </c>
      <c r="C26875" s="3">
        <v>2907.33329</v>
      </c>
      <c r="D26875" s="2"/>
    </row>
    <row r="26876" spans="1:4" x14ac:dyDescent="0.25">
      <c r="A26876" s="2">
        <v>540</v>
      </c>
      <c r="B26876">
        <v>33223</v>
      </c>
      <c r="C26876" s="3">
        <v>5320.3315110000003</v>
      </c>
      <c r="D26876" s="2"/>
    </row>
    <row r="26877" spans="1:4" x14ac:dyDescent="0.25">
      <c r="A26877" s="2">
        <v>540</v>
      </c>
      <c r="B26877">
        <v>33250</v>
      </c>
      <c r="C26877" s="3">
        <v>180.65759800000001</v>
      </c>
      <c r="D26877" s="2"/>
    </row>
    <row r="26878" spans="1:4" x14ac:dyDescent="0.25">
      <c r="A26878" s="2">
        <v>540</v>
      </c>
      <c r="B26878">
        <v>33251</v>
      </c>
      <c r="C26878" s="3">
        <v>1113.9299349999999</v>
      </c>
      <c r="D26878" s="2"/>
    </row>
    <row r="26879" spans="1:4" x14ac:dyDescent="0.25">
      <c r="A26879" s="2">
        <v>540</v>
      </c>
      <c r="B26879">
        <v>33253</v>
      </c>
      <c r="C26879" s="3">
        <v>19257.414044000001</v>
      </c>
      <c r="D26879" s="2"/>
    </row>
    <row r="26880" spans="1:4" x14ac:dyDescent="0.25">
      <c r="A26880" s="2">
        <v>540</v>
      </c>
      <c r="B26880">
        <v>33261</v>
      </c>
      <c r="C26880" s="3">
        <v>3727.42076</v>
      </c>
      <c r="D26880" s="2"/>
    </row>
    <row r="26881" spans="1:4" x14ac:dyDescent="0.25">
      <c r="A26881" s="2">
        <v>540</v>
      </c>
      <c r="B26881">
        <v>33264</v>
      </c>
      <c r="C26881" s="3">
        <v>0</v>
      </c>
      <c r="D26881" s="2"/>
    </row>
    <row r="26882" spans="1:4" x14ac:dyDescent="0.25">
      <c r="A26882" s="2">
        <v>540</v>
      </c>
      <c r="B26882">
        <v>33286</v>
      </c>
      <c r="C26882" s="3">
        <v>3005.5441519999999</v>
      </c>
      <c r="D26882" s="2"/>
    </row>
    <row r="26883" spans="1:4" x14ac:dyDescent="0.25">
      <c r="A26883" s="2">
        <v>540</v>
      </c>
      <c r="B26883">
        <v>33287</v>
      </c>
      <c r="C26883" s="3">
        <v>1849.970597</v>
      </c>
      <c r="D26883" s="2"/>
    </row>
    <row r="26884" spans="1:4" x14ac:dyDescent="0.25">
      <c r="A26884" s="2">
        <v>540</v>
      </c>
      <c r="B26884">
        <v>33315</v>
      </c>
      <c r="C26884" s="3">
        <v>4476.8106150000003</v>
      </c>
      <c r="D26884" s="2"/>
    </row>
    <row r="26885" spans="1:4" x14ac:dyDescent="0.25">
      <c r="A26885" s="2">
        <v>540</v>
      </c>
      <c r="B26885">
        <v>33316</v>
      </c>
      <c r="C26885" s="3">
        <v>13334.490699</v>
      </c>
      <c r="D26885" s="2"/>
    </row>
    <row r="26886" spans="1:4" x14ac:dyDescent="0.25">
      <c r="A26886" s="2">
        <v>540</v>
      </c>
      <c r="B26886">
        <v>33318</v>
      </c>
      <c r="C26886" s="3">
        <v>8613.6169699999991</v>
      </c>
      <c r="D26886" s="2"/>
    </row>
    <row r="26887" spans="1:4" x14ac:dyDescent="0.25">
      <c r="A26887" s="2">
        <v>540</v>
      </c>
      <c r="B26887">
        <v>33320</v>
      </c>
      <c r="C26887" s="3">
        <v>3263.237588</v>
      </c>
      <c r="D26887" s="2"/>
    </row>
    <row r="26888" spans="1:4" x14ac:dyDescent="0.25">
      <c r="A26888" s="2">
        <v>540</v>
      </c>
      <c r="B26888">
        <v>33326</v>
      </c>
      <c r="C26888" s="3">
        <v>2515.8967579999999</v>
      </c>
      <c r="D26888" s="2"/>
    </row>
    <row r="26889" spans="1:4" x14ac:dyDescent="0.25">
      <c r="A26889" s="2">
        <v>540</v>
      </c>
      <c r="B26889">
        <v>33340</v>
      </c>
      <c r="C26889" s="3">
        <v>6470.5795109999999</v>
      </c>
      <c r="D26889" s="2"/>
    </row>
    <row r="26890" spans="1:4" x14ac:dyDescent="0.25">
      <c r="A26890" s="2">
        <v>540</v>
      </c>
      <c r="B26890">
        <v>33341</v>
      </c>
      <c r="C26890" s="3">
        <v>4721.7529530000002</v>
      </c>
      <c r="D26890" s="2"/>
    </row>
    <row r="26891" spans="1:4" x14ac:dyDescent="0.25">
      <c r="A26891" s="2">
        <v>540</v>
      </c>
      <c r="B26891">
        <v>33364</v>
      </c>
      <c r="C26891" s="3">
        <v>33089.149103000003</v>
      </c>
      <c r="D26891" s="2"/>
    </row>
    <row r="26892" spans="1:4" x14ac:dyDescent="0.25">
      <c r="A26892" s="2">
        <v>540</v>
      </c>
      <c r="B26892">
        <v>33365</v>
      </c>
      <c r="C26892" s="3">
        <v>41468.141957</v>
      </c>
      <c r="D26892" s="2"/>
    </row>
    <row r="26893" spans="1:4" x14ac:dyDescent="0.25">
      <c r="A26893" s="2">
        <v>540</v>
      </c>
      <c r="B26893">
        <v>33397</v>
      </c>
      <c r="C26893" s="3">
        <v>2733.4633450000001</v>
      </c>
      <c r="D26893" s="2"/>
    </row>
    <row r="26894" spans="1:4" x14ac:dyDescent="0.25">
      <c r="A26894" s="2">
        <v>540</v>
      </c>
      <c r="B26894">
        <v>33402</v>
      </c>
      <c r="C26894" s="3">
        <v>457.098142</v>
      </c>
      <c r="D26894" s="2"/>
    </row>
    <row r="26895" spans="1:4" x14ac:dyDescent="0.25">
      <c r="A26895" s="2">
        <v>540</v>
      </c>
      <c r="B26895">
        <v>33427</v>
      </c>
      <c r="C26895" s="3">
        <v>26.496572</v>
      </c>
      <c r="D26895" s="2"/>
    </row>
    <row r="26896" spans="1:4" x14ac:dyDescent="0.25">
      <c r="A26896" s="2">
        <v>540</v>
      </c>
      <c r="B26896">
        <v>33436</v>
      </c>
      <c r="C26896" s="3">
        <v>6066.1871250000004</v>
      </c>
      <c r="D26896" s="2"/>
    </row>
    <row r="26897" spans="1:4" x14ac:dyDescent="0.25">
      <c r="A26897" s="2">
        <v>540</v>
      </c>
      <c r="B26897">
        <v>33437</v>
      </c>
      <c r="C26897" s="3">
        <v>5234.5573359999999</v>
      </c>
      <c r="D26897" s="2"/>
    </row>
    <row r="26898" spans="1:4" x14ac:dyDescent="0.25">
      <c r="A26898" s="2">
        <v>540</v>
      </c>
      <c r="B26898">
        <v>33438</v>
      </c>
      <c r="C26898" s="3">
        <v>8268.8340150000004</v>
      </c>
      <c r="D26898" s="2"/>
    </row>
    <row r="26899" spans="1:4" x14ac:dyDescent="0.25">
      <c r="A26899" s="2">
        <v>540</v>
      </c>
      <c r="B26899">
        <v>33439</v>
      </c>
      <c r="C26899" s="3">
        <v>5819.7460010000004</v>
      </c>
      <c r="D26899" s="2"/>
    </row>
    <row r="26900" spans="1:4" x14ac:dyDescent="0.25">
      <c r="A26900" s="2">
        <v>540</v>
      </c>
      <c r="B26900">
        <v>33440</v>
      </c>
      <c r="C26900" s="3">
        <v>3114.0023230000002</v>
      </c>
      <c r="D26900" s="2"/>
    </row>
    <row r="26901" spans="1:4" x14ac:dyDescent="0.25">
      <c r="A26901" s="2">
        <v>540</v>
      </c>
      <c r="B26901">
        <v>33441</v>
      </c>
      <c r="C26901" s="3">
        <v>6163.7701509999997</v>
      </c>
      <c r="D26901" s="2"/>
    </row>
    <row r="26902" spans="1:4" x14ac:dyDescent="0.25">
      <c r="A26902" s="2">
        <v>540</v>
      </c>
      <c r="B26902">
        <v>33443</v>
      </c>
      <c r="C26902" s="3">
        <v>10861.12933</v>
      </c>
      <c r="D26902" s="2"/>
    </row>
    <row r="26903" spans="1:4" x14ac:dyDescent="0.25">
      <c r="A26903" s="2">
        <v>540</v>
      </c>
      <c r="B26903">
        <v>33444</v>
      </c>
      <c r="C26903" s="3">
        <v>6234.1316980000001</v>
      </c>
      <c r="D26903" s="2"/>
    </row>
    <row r="26904" spans="1:4" x14ac:dyDescent="0.25">
      <c r="A26904" s="2">
        <v>540</v>
      </c>
      <c r="B26904">
        <v>33445</v>
      </c>
      <c r="C26904" s="3">
        <v>4862.4003329999996</v>
      </c>
      <c r="D26904" s="2"/>
    </row>
    <row r="26905" spans="1:4" x14ac:dyDescent="0.25">
      <c r="A26905" s="2">
        <v>540</v>
      </c>
      <c r="B26905">
        <v>33446</v>
      </c>
      <c r="C26905" s="3">
        <v>4055.983248</v>
      </c>
      <c r="D26905" s="2"/>
    </row>
    <row r="26906" spans="1:4" x14ac:dyDescent="0.25">
      <c r="A26906" s="2">
        <v>540</v>
      </c>
      <c r="B26906">
        <v>33447</v>
      </c>
      <c r="C26906" s="3">
        <v>1763.7373459999999</v>
      </c>
      <c r="D26906" s="2"/>
    </row>
    <row r="26907" spans="1:4" x14ac:dyDescent="0.25">
      <c r="A26907" s="2">
        <v>540</v>
      </c>
      <c r="B26907">
        <v>33448</v>
      </c>
      <c r="C26907" s="3">
        <v>892.51697100000001</v>
      </c>
      <c r="D26907" s="2"/>
    </row>
    <row r="26908" spans="1:4" x14ac:dyDescent="0.25">
      <c r="A26908" s="2">
        <v>540</v>
      </c>
      <c r="B26908">
        <v>33449</v>
      </c>
      <c r="C26908" s="3">
        <v>12127.716437999999</v>
      </c>
      <c r="D26908" s="2"/>
    </row>
    <row r="26909" spans="1:4" x14ac:dyDescent="0.25">
      <c r="A26909" s="2">
        <v>540</v>
      </c>
      <c r="B26909">
        <v>33450</v>
      </c>
      <c r="C26909" s="3">
        <v>1266.5871079999999</v>
      </c>
      <c r="D26909" s="2"/>
    </row>
    <row r="26910" spans="1:4" x14ac:dyDescent="0.25">
      <c r="A26910" s="2">
        <v>540</v>
      </c>
      <c r="B26910">
        <v>33451</v>
      </c>
      <c r="C26910" s="3">
        <v>2056.0172090000001</v>
      </c>
      <c r="D26910" s="2"/>
    </row>
    <row r="26911" spans="1:4" x14ac:dyDescent="0.25">
      <c r="A26911" s="2">
        <v>540</v>
      </c>
      <c r="B26911">
        <v>33453</v>
      </c>
      <c r="C26911" s="3">
        <v>9322.0728589999999</v>
      </c>
      <c r="D26911" s="2"/>
    </row>
    <row r="26912" spans="1:4" x14ac:dyDescent="0.25">
      <c r="A26912" s="2">
        <v>540</v>
      </c>
      <c r="B26912">
        <v>33454</v>
      </c>
      <c r="C26912" s="3">
        <v>2471.167089</v>
      </c>
      <c r="D26912" s="2"/>
    </row>
    <row r="26913" spans="1:4" x14ac:dyDescent="0.25">
      <c r="A26913" s="2">
        <v>540</v>
      </c>
      <c r="B26913">
        <v>33456</v>
      </c>
      <c r="C26913" s="3">
        <v>704.300433</v>
      </c>
      <c r="D26913" s="2"/>
    </row>
    <row r="26914" spans="1:4" x14ac:dyDescent="0.25">
      <c r="A26914" s="2">
        <v>540</v>
      </c>
      <c r="B26914">
        <v>33457</v>
      </c>
      <c r="C26914" s="3">
        <v>2747.6738220000002</v>
      </c>
      <c r="D26914" s="2"/>
    </row>
    <row r="26915" spans="1:4" x14ac:dyDescent="0.25">
      <c r="A26915" s="2">
        <v>540</v>
      </c>
      <c r="B26915">
        <v>33458</v>
      </c>
      <c r="C26915" s="3">
        <v>373.70414799999998</v>
      </c>
      <c r="D26915" s="2"/>
    </row>
    <row r="26916" spans="1:4" x14ac:dyDescent="0.25">
      <c r="A26916" s="2">
        <v>540</v>
      </c>
      <c r="B26916">
        <v>33459</v>
      </c>
      <c r="C26916" s="3">
        <v>1241.850925</v>
      </c>
      <c r="D26916" s="2"/>
    </row>
    <row r="26917" spans="1:4" x14ac:dyDescent="0.25">
      <c r="A26917" s="2">
        <v>540</v>
      </c>
      <c r="B26917">
        <v>33464</v>
      </c>
      <c r="C26917" s="3">
        <v>1040.3554429999999</v>
      </c>
      <c r="D26917" s="2"/>
    </row>
    <row r="26918" spans="1:4" x14ac:dyDescent="0.25">
      <c r="A26918" s="2">
        <v>540</v>
      </c>
      <c r="B26918">
        <v>33465</v>
      </c>
      <c r="C26918" s="3">
        <v>2548.9917059999998</v>
      </c>
      <c r="D26918" s="2"/>
    </row>
    <row r="26919" spans="1:4" x14ac:dyDescent="0.25">
      <c r="A26919" s="2">
        <v>540</v>
      </c>
      <c r="B26919">
        <v>33471</v>
      </c>
      <c r="C26919" s="3">
        <v>857.21569199999999</v>
      </c>
      <c r="D26919" s="2"/>
    </row>
    <row r="26920" spans="1:4" x14ac:dyDescent="0.25">
      <c r="A26920" s="2">
        <v>540</v>
      </c>
      <c r="B26920">
        <v>33474</v>
      </c>
      <c r="C26920" s="3">
        <v>1936.7610159999999</v>
      </c>
      <c r="D26920" s="2"/>
    </row>
    <row r="26921" spans="1:4" x14ac:dyDescent="0.25">
      <c r="A26921" s="2">
        <v>540</v>
      </c>
      <c r="B26921">
        <v>33496</v>
      </c>
      <c r="C26921" s="3">
        <v>5273.7919940000002</v>
      </c>
      <c r="D26921" s="2"/>
    </row>
    <row r="26922" spans="1:4" x14ac:dyDescent="0.25">
      <c r="A26922" s="2">
        <v>540</v>
      </c>
      <c r="B26922">
        <v>33498</v>
      </c>
      <c r="C26922" s="3">
        <v>454.17743400000001</v>
      </c>
      <c r="D26922" s="2"/>
    </row>
    <row r="26923" spans="1:4" x14ac:dyDescent="0.25">
      <c r="A26923" s="2">
        <v>540</v>
      </c>
      <c r="B26923">
        <v>33502</v>
      </c>
      <c r="C26923" s="3">
        <v>1433.6326670000001</v>
      </c>
      <c r="D26923" s="2"/>
    </row>
    <row r="26924" spans="1:4" x14ac:dyDescent="0.25">
      <c r="A26924" s="2">
        <v>540</v>
      </c>
      <c r="B26924">
        <v>33503</v>
      </c>
      <c r="C26924" s="3">
        <v>2130.6327759999999</v>
      </c>
      <c r="D26924" s="2"/>
    </row>
    <row r="26925" spans="1:4" x14ac:dyDescent="0.25">
      <c r="A26925" s="2">
        <v>540</v>
      </c>
      <c r="B26925">
        <v>33504</v>
      </c>
      <c r="C26925" s="3">
        <v>1629.2631699999999</v>
      </c>
      <c r="D26925" s="2"/>
    </row>
    <row r="26926" spans="1:4" x14ac:dyDescent="0.25">
      <c r="A26926" s="2">
        <v>540</v>
      </c>
      <c r="B26926">
        <v>33505</v>
      </c>
      <c r="C26926" s="3">
        <v>3118.4803889999998</v>
      </c>
      <c r="D26926" s="2"/>
    </row>
    <row r="26927" spans="1:4" x14ac:dyDescent="0.25">
      <c r="A26927" s="2">
        <v>540</v>
      </c>
      <c r="B26927">
        <v>33507</v>
      </c>
      <c r="C26927" s="3">
        <v>0</v>
      </c>
      <c r="D26927" s="2"/>
    </row>
    <row r="26928" spans="1:4" x14ac:dyDescent="0.25">
      <c r="A26928" s="2">
        <v>540</v>
      </c>
      <c r="B26928">
        <v>33546</v>
      </c>
      <c r="C26928" s="3">
        <v>1865.5804740000001</v>
      </c>
      <c r="D26928" s="2"/>
    </row>
    <row r="26929" spans="1:4" x14ac:dyDescent="0.25">
      <c r="A26929" s="2">
        <v>540</v>
      </c>
      <c r="B26929">
        <v>33580</v>
      </c>
      <c r="C26929" s="3">
        <v>3824.335208</v>
      </c>
      <c r="D26929" s="2"/>
    </row>
    <row r="26930" spans="1:4" x14ac:dyDescent="0.25">
      <c r="A26930" s="2">
        <v>540</v>
      </c>
      <c r="B26930">
        <v>33581</v>
      </c>
      <c r="C26930" s="3">
        <v>6536.6935199999998</v>
      </c>
      <c r="D26930" s="2"/>
    </row>
    <row r="26931" spans="1:4" x14ac:dyDescent="0.25">
      <c r="A26931" s="2">
        <v>540</v>
      </c>
      <c r="B26931">
        <v>33583</v>
      </c>
      <c r="C26931" s="3">
        <v>1235.9018289999999</v>
      </c>
      <c r="D26931" s="2"/>
    </row>
    <row r="26932" spans="1:4" x14ac:dyDescent="0.25">
      <c r="A26932" s="2">
        <v>540</v>
      </c>
      <c r="B26932">
        <v>33584</v>
      </c>
      <c r="C26932" s="3">
        <v>1236.026525</v>
      </c>
      <c r="D26932" s="2"/>
    </row>
    <row r="26933" spans="1:4" x14ac:dyDescent="0.25">
      <c r="A26933" s="2">
        <v>540</v>
      </c>
      <c r="B26933">
        <v>33595</v>
      </c>
      <c r="C26933" s="3">
        <v>1910.5075409999999</v>
      </c>
      <c r="D26933" s="2"/>
    </row>
    <row r="26934" spans="1:4" x14ac:dyDescent="0.25">
      <c r="A26934" s="2">
        <v>540</v>
      </c>
      <c r="B26934">
        <v>33596</v>
      </c>
      <c r="C26934" s="3">
        <v>2635.9069119999999</v>
      </c>
      <c r="D26934" s="2"/>
    </row>
    <row r="26935" spans="1:4" x14ac:dyDescent="0.25">
      <c r="A26935" s="2">
        <v>540</v>
      </c>
      <c r="B26935">
        <v>33597</v>
      </c>
      <c r="C26935" s="3">
        <v>4444.3017959999997</v>
      </c>
      <c r="D26935" s="2"/>
    </row>
    <row r="26936" spans="1:4" x14ac:dyDescent="0.25">
      <c r="A26936" s="2">
        <v>540</v>
      </c>
      <c r="B26936">
        <v>33599</v>
      </c>
      <c r="C26936" s="3">
        <v>16989.586896000001</v>
      </c>
      <c r="D26936" s="2"/>
    </row>
    <row r="26937" spans="1:4" x14ac:dyDescent="0.25">
      <c r="A26937" s="2">
        <v>540</v>
      </c>
      <c r="B26937">
        <v>33600</v>
      </c>
      <c r="C26937" s="3">
        <v>535.64778100000001</v>
      </c>
      <c r="D26937" s="2"/>
    </row>
    <row r="26938" spans="1:4" x14ac:dyDescent="0.25">
      <c r="A26938" s="2">
        <v>540</v>
      </c>
      <c r="B26938">
        <v>33604</v>
      </c>
      <c r="C26938" s="3">
        <v>0</v>
      </c>
      <c r="D26938" s="2"/>
    </row>
    <row r="26939" spans="1:4" x14ac:dyDescent="0.25">
      <c r="A26939" s="2">
        <v>540</v>
      </c>
      <c r="B26939">
        <v>33605</v>
      </c>
      <c r="C26939" s="3">
        <v>6237.955148</v>
      </c>
      <c r="D26939" s="2"/>
    </row>
    <row r="26940" spans="1:4" x14ac:dyDescent="0.25">
      <c r="A26940" s="2">
        <v>540</v>
      </c>
      <c r="B26940">
        <v>33610</v>
      </c>
      <c r="C26940" s="3">
        <v>2340.4639179999999</v>
      </c>
      <c r="D26940" s="2"/>
    </row>
    <row r="26941" spans="1:4" x14ac:dyDescent="0.25">
      <c r="A26941" s="2">
        <v>540</v>
      </c>
      <c r="B26941">
        <v>33611</v>
      </c>
      <c r="C26941" s="3">
        <v>1599.9020889999999</v>
      </c>
      <c r="D26941" s="2"/>
    </row>
    <row r="26942" spans="1:4" x14ac:dyDescent="0.25">
      <c r="A26942" s="2">
        <v>540</v>
      </c>
      <c r="B26942">
        <v>33612</v>
      </c>
      <c r="C26942" s="3">
        <v>3245.0776799999999</v>
      </c>
      <c r="D26942" s="2"/>
    </row>
    <row r="26943" spans="1:4" x14ac:dyDescent="0.25">
      <c r="A26943" s="2">
        <v>540</v>
      </c>
      <c r="B26943">
        <v>33613</v>
      </c>
      <c r="C26943" s="3">
        <v>2728.8415960000002</v>
      </c>
      <c r="D26943" s="2"/>
    </row>
    <row r="26944" spans="1:4" x14ac:dyDescent="0.25">
      <c r="A26944" s="2">
        <v>540</v>
      </c>
      <c r="B26944">
        <v>33627</v>
      </c>
      <c r="C26944" s="3">
        <v>188.46504200000001</v>
      </c>
      <c r="D26944" s="2"/>
    </row>
    <row r="26945" spans="1:4" x14ac:dyDescent="0.25">
      <c r="A26945" s="2">
        <v>540</v>
      </c>
      <c r="B26945">
        <v>33632</v>
      </c>
      <c r="C26945" s="3">
        <v>1855.596227</v>
      </c>
      <c r="D26945" s="2"/>
    </row>
    <row r="26946" spans="1:4" x14ac:dyDescent="0.25">
      <c r="A26946" s="2">
        <v>540</v>
      </c>
      <c r="B26946">
        <v>33641</v>
      </c>
      <c r="C26946" s="3">
        <v>779.582539</v>
      </c>
      <c r="D26946" s="2"/>
    </row>
    <row r="26947" spans="1:4" x14ac:dyDescent="0.25">
      <c r="A26947" s="2">
        <v>540</v>
      </c>
      <c r="B26947">
        <v>33643</v>
      </c>
      <c r="C26947" s="3">
        <v>10191.991486000001</v>
      </c>
      <c r="D26947" s="2"/>
    </row>
    <row r="26948" spans="1:4" x14ac:dyDescent="0.25">
      <c r="A26948" s="2">
        <v>540</v>
      </c>
      <c r="B26948">
        <v>33644</v>
      </c>
      <c r="C26948" s="3">
        <v>15362.144337996</v>
      </c>
      <c r="D26948" s="2"/>
    </row>
    <row r="26949" spans="1:4" x14ac:dyDescent="0.25">
      <c r="A26949" s="2">
        <v>540</v>
      </c>
      <c r="B26949">
        <v>33648</v>
      </c>
      <c r="C26949" s="3">
        <v>1994.7425619999999</v>
      </c>
      <c r="D26949" s="2"/>
    </row>
    <row r="26950" spans="1:4" x14ac:dyDescent="0.25">
      <c r="A26950" s="2">
        <v>540</v>
      </c>
      <c r="B26950">
        <v>33649</v>
      </c>
      <c r="C26950" s="3">
        <v>1588.856599</v>
      </c>
      <c r="D26950" s="2"/>
    </row>
    <row r="26951" spans="1:4" x14ac:dyDescent="0.25">
      <c r="A26951" s="2">
        <v>540</v>
      </c>
      <c r="B26951">
        <v>33651</v>
      </c>
      <c r="C26951" s="3">
        <v>4375.2429910000001</v>
      </c>
      <c r="D26951" s="2"/>
    </row>
    <row r="26952" spans="1:4" x14ac:dyDescent="0.25">
      <c r="A26952" s="2">
        <v>540</v>
      </c>
      <c r="B26952">
        <v>33654</v>
      </c>
      <c r="C26952" s="3">
        <v>3584.7976440000002</v>
      </c>
      <c r="D26952" s="2"/>
    </row>
    <row r="26953" spans="1:4" x14ac:dyDescent="0.25">
      <c r="A26953" s="2">
        <v>540</v>
      </c>
      <c r="B26953">
        <v>33656</v>
      </c>
      <c r="C26953" s="3">
        <v>3154.140034</v>
      </c>
      <c r="D26953" s="2"/>
    </row>
    <row r="26954" spans="1:4" x14ac:dyDescent="0.25">
      <c r="A26954" s="2">
        <v>540</v>
      </c>
      <c r="B26954">
        <v>33657</v>
      </c>
      <c r="C26954" s="3">
        <v>955.79678100000001</v>
      </c>
      <c r="D26954" s="2"/>
    </row>
    <row r="26955" spans="1:4" x14ac:dyDescent="0.25">
      <c r="A26955" s="2">
        <v>540</v>
      </c>
      <c r="B26955">
        <v>33658</v>
      </c>
      <c r="C26955" s="3">
        <v>27998.511191000001</v>
      </c>
      <c r="D26955" s="2"/>
    </row>
    <row r="26956" spans="1:4" x14ac:dyDescent="0.25">
      <c r="A26956" s="2">
        <v>540</v>
      </c>
      <c r="B26956">
        <v>33659</v>
      </c>
      <c r="C26956" s="3">
        <v>18374.547293</v>
      </c>
      <c r="D26956" s="2"/>
    </row>
    <row r="26957" spans="1:4" x14ac:dyDescent="0.25">
      <c r="A26957" s="2">
        <v>540</v>
      </c>
      <c r="B26957">
        <v>33660</v>
      </c>
      <c r="C26957" s="3">
        <v>2028.3127830000001</v>
      </c>
      <c r="D26957" s="2"/>
    </row>
    <row r="26958" spans="1:4" x14ac:dyDescent="0.25">
      <c r="A26958" s="2">
        <v>540</v>
      </c>
      <c r="B26958">
        <v>33661</v>
      </c>
      <c r="C26958" s="3">
        <v>1.0059070000000001</v>
      </c>
      <c r="D26958" s="2"/>
    </row>
    <row r="26959" spans="1:4" x14ac:dyDescent="0.25">
      <c r="A26959" s="2">
        <v>540</v>
      </c>
      <c r="B26959">
        <v>33662</v>
      </c>
      <c r="C26959" s="3">
        <v>988.01024500000005</v>
      </c>
      <c r="D26959" s="2"/>
    </row>
    <row r="26960" spans="1:4" x14ac:dyDescent="0.25">
      <c r="A26960" s="2">
        <v>540</v>
      </c>
      <c r="B26960">
        <v>33664</v>
      </c>
      <c r="C26960" s="3">
        <v>2483.9545899999998</v>
      </c>
      <c r="D26960" s="2"/>
    </row>
    <row r="26961" spans="1:4" x14ac:dyDescent="0.25">
      <c r="A26961" s="2">
        <v>540</v>
      </c>
      <c r="B26961">
        <v>33668</v>
      </c>
      <c r="C26961" s="3">
        <v>334.36979000000002</v>
      </c>
      <c r="D26961" s="2"/>
    </row>
    <row r="26962" spans="1:4" x14ac:dyDescent="0.25">
      <c r="A26962" s="2">
        <v>540</v>
      </c>
      <c r="B26962">
        <v>33669</v>
      </c>
      <c r="C26962" s="3">
        <v>1419.917886</v>
      </c>
      <c r="D26962" s="2"/>
    </row>
    <row r="26963" spans="1:4" x14ac:dyDescent="0.25">
      <c r="A26963" s="2">
        <v>540</v>
      </c>
      <c r="B26963">
        <v>33671</v>
      </c>
      <c r="C26963" s="3">
        <v>2093.667927</v>
      </c>
      <c r="D26963" s="2"/>
    </row>
    <row r="26964" spans="1:4" x14ac:dyDescent="0.25">
      <c r="A26964" s="2">
        <v>540</v>
      </c>
      <c r="B26964">
        <v>33673</v>
      </c>
      <c r="C26964" s="3">
        <v>837.76149999999996</v>
      </c>
      <c r="D26964" s="2"/>
    </row>
    <row r="26965" spans="1:4" x14ac:dyDescent="0.25">
      <c r="A26965" s="2">
        <v>540</v>
      </c>
      <c r="B26965">
        <v>33677</v>
      </c>
      <c r="C26965" s="3">
        <v>19.315232000000002</v>
      </c>
      <c r="D26965" s="2"/>
    </row>
    <row r="26966" spans="1:4" x14ac:dyDescent="0.25">
      <c r="A26966" s="2">
        <v>540</v>
      </c>
      <c r="B26966">
        <v>33678</v>
      </c>
      <c r="C26966" s="3">
        <v>3479.536165</v>
      </c>
      <c r="D26966" s="2"/>
    </row>
    <row r="26967" spans="1:4" x14ac:dyDescent="0.25">
      <c r="A26967" s="2">
        <v>540</v>
      </c>
      <c r="B26967">
        <v>33679</v>
      </c>
      <c r="C26967" s="3">
        <v>2091.4291389999999</v>
      </c>
      <c r="D26967" s="2"/>
    </row>
    <row r="26968" spans="1:4" x14ac:dyDescent="0.25">
      <c r="A26968" s="2">
        <v>540</v>
      </c>
      <c r="B26968">
        <v>33680</v>
      </c>
      <c r="C26968" s="3">
        <v>285.96757600000001</v>
      </c>
      <c r="D26968" s="2"/>
    </row>
    <row r="26969" spans="1:4" x14ac:dyDescent="0.25">
      <c r="A26969" s="2">
        <v>540</v>
      </c>
      <c r="B26969">
        <v>33684</v>
      </c>
      <c r="C26969" s="3">
        <v>28.799401</v>
      </c>
      <c r="D26969" s="2"/>
    </row>
    <row r="26970" spans="1:4" x14ac:dyDescent="0.25">
      <c r="A26970" s="2">
        <v>540</v>
      </c>
      <c r="B26970">
        <v>33692</v>
      </c>
      <c r="C26970" s="3">
        <v>2488.8143329999998</v>
      </c>
      <c r="D26970" s="2"/>
    </row>
    <row r="26971" spans="1:4" x14ac:dyDescent="0.25">
      <c r="A26971" s="2">
        <v>540</v>
      </c>
      <c r="B26971">
        <v>33693</v>
      </c>
      <c r="C26971" s="3">
        <v>1995.7458799999999</v>
      </c>
      <c r="D26971" s="2"/>
    </row>
    <row r="26972" spans="1:4" x14ac:dyDescent="0.25">
      <c r="A26972" s="2">
        <v>540</v>
      </c>
      <c r="B26972">
        <v>33696</v>
      </c>
      <c r="C26972" s="3">
        <v>1055.3160849999999</v>
      </c>
      <c r="D26972" s="2"/>
    </row>
    <row r="26973" spans="1:4" x14ac:dyDescent="0.25">
      <c r="A26973" s="2">
        <v>540</v>
      </c>
      <c r="B26973">
        <v>33697</v>
      </c>
      <c r="C26973" s="3">
        <v>1672.66382</v>
      </c>
      <c r="D26973" s="2"/>
    </row>
    <row r="26974" spans="1:4" x14ac:dyDescent="0.25">
      <c r="A26974" s="2">
        <v>540</v>
      </c>
      <c r="B26974">
        <v>33698</v>
      </c>
      <c r="C26974" s="3">
        <v>2400.2823480000002</v>
      </c>
      <c r="D26974" s="2"/>
    </row>
    <row r="26975" spans="1:4" x14ac:dyDescent="0.25">
      <c r="A26975" s="2">
        <v>540</v>
      </c>
      <c r="B26975">
        <v>33699</v>
      </c>
      <c r="C26975" s="3">
        <v>1416.2926709999999</v>
      </c>
      <c r="D26975" s="2"/>
    </row>
    <row r="26976" spans="1:4" x14ac:dyDescent="0.25">
      <c r="A26976" s="2">
        <v>540</v>
      </c>
      <c r="B26976">
        <v>33702</v>
      </c>
      <c r="C26976" s="3">
        <v>20234.639609000002</v>
      </c>
      <c r="D26976" s="2"/>
    </row>
    <row r="26977" spans="1:4" x14ac:dyDescent="0.25">
      <c r="A26977" s="2">
        <v>540</v>
      </c>
      <c r="B26977">
        <v>33707</v>
      </c>
      <c r="C26977" s="3">
        <v>2243.369647</v>
      </c>
      <c r="D26977" s="2"/>
    </row>
    <row r="26978" spans="1:4" x14ac:dyDescent="0.25">
      <c r="A26978" s="2">
        <v>540</v>
      </c>
      <c r="B26978">
        <v>33711</v>
      </c>
      <c r="C26978" s="3">
        <v>1232.028382</v>
      </c>
      <c r="D26978" s="2"/>
    </row>
    <row r="26979" spans="1:4" x14ac:dyDescent="0.25">
      <c r="A26979" s="2">
        <v>540</v>
      </c>
      <c r="B26979">
        <v>34196</v>
      </c>
      <c r="C26979" s="3">
        <v>8243.5202489999992</v>
      </c>
      <c r="D26979" s="2"/>
    </row>
    <row r="26980" spans="1:4" x14ac:dyDescent="0.25">
      <c r="A26980" s="2">
        <v>540</v>
      </c>
      <c r="B26980">
        <v>34226</v>
      </c>
      <c r="C26980" s="3">
        <v>2364.7224139999998</v>
      </c>
      <c r="D26980" s="2"/>
    </row>
    <row r="26981" spans="1:4" x14ac:dyDescent="0.25">
      <c r="A26981" s="2">
        <v>540</v>
      </c>
      <c r="B26981">
        <v>34227</v>
      </c>
      <c r="C26981" s="3">
        <v>2850.8005739999999</v>
      </c>
      <c r="D26981" s="2"/>
    </row>
    <row r="26982" spans="1:4" x14ac:dyDescent="0.25">
      <c r="A26982" s="2">
        <v>540</v>
      </c>
      <c r="B26982">
        <v>34228</v>
      </c>
      <c r="C26982" s="3">
        <v>3446.8495563329998</v>
      </c>
      <c r="D26982" s="2"/>
    </row>
    <row r="26983" spans="1:4" x14ac:dyDescent="0.25">
      <c r="A26983" s="2">
        <v>540</v>
      </c>
      <c r="B26983">
        <v>34229</v>
      </c>
      <c r="C26983" s="3">
        <v>1975.0694633329999</v>
      </c>
      <c r="D26983" s="2"/>
    </row>
    <row r="26984" spans="1:4" x14ac:dyDescent="0.25">
      <c r="A26984" s="2">
        <v>540</v>
      </c>
      <c r="B26984">
        <v>34230</v>
      </c>
      <c r="C26984" s="3">
        <v>5421.9190196660002</v>
      </c>
      <c r="D26984" s="2"/>
    </row>
    <row r="26985" spans="1:4" x14ac:dyDescent="0.25">
      <c r="A26985" s="2">
        <v>540</v>
      </c>
      <c r="B26985">
        <v>34231</v>
      </c>
      <c r="C26985" s="3">
        <v>2287.1021003330002</v>
      </c>
      <c r="D26985" s="2"/>
    </row>
    <row r="26986" spans="1:4" x14ac:dyDescent="0.25">
      <c r="A26986" s="2">
        <v>540</v>
      </c>
      <c r="B26986">
        <v>34232</v>
      </c>
      <c r="C26986" s="3">
        <v>766.78747999999996</v>
      </c>
      <c r="D26986" s="2"/>
    </row>
    <row r="26987" spans="1:4" x14ac:dyDescent="0.25">
      <c r="A26987" s="2">
        <v>540</v>
      </c>
      <c r="B26987">
        <v>34233</v>
      </c>
      <c r="C26987" s="3">
        <v>911.93935099999999</v>
      </c>
      <c r="D26987" s="2"/>
    </row>
    <row r="26988" spans="1:4" x14ac:dyDescent="0.25">
      <c r="A26988" s="2">
        <v>540</v>
      </c>
      <c r="B26988">
        <v>34234</v>
      </c>
      <c r="C26988" s="3">
        <v>894.12576999999999</v>
      </c>
      <c r="D26988" s="2"/>
    </row>
    <row r="26989" spans="1:4" x14ac:dyDescent="0.25">
      <c r="A26989" s="2">
        <v>540</v>
      </c>
      <c r="B26989">
        <v>34235</v>
      </c>
      <c r="C26989" s="3">
        <v>4859.9547023329997</v>
      </c>
      <c r="D26989" s="2"/>
    </row>
    <row r="26990" spans="1:4" x14ac:dyDescent="0.25">
      <c r="A26990" s="2">
        <v>540</v>
      </c>
      <c r="B26990">
        <v>34361</v>
      </c>
      <c r="C26990" s="3">
        <v>910.41684599999996</v>
      </c>
      <c r="D26990" s="2"/>
    </row>
    <row r="26991" spans="1:4" x14ac:dyDescent="0.25">
      <c r="A26991" s="2">
        <v>540</v>
      </c>
      <c r="B26991">
        <v>34362</v>
      </c>
      <c r="C26991" s="3">
        <v>1016.408695</v>
      </c>
      <c r="D26991" s="2"/>
    </row>
    <row r="26992" spans="1:4" x14ac:dyDescent="0.25">
      <c r="A26992" s="2">
        <v>540</v>
      </c>
      <c r="B26992">
        <v>34363</v>
      </c>
      <c r="C26992" s="3">
        <v>7818.7663309999998</v>
      </c>
      <c r="D26992" s="2"/>
    </row>
    <row r="26993" spans="1:4" x14ac:dyDescent="0.25">
      <c r="A26993" s="2">
        <v>540</v>
      </c>
      <c r="B26993">
        <v>34381</v>
      </c>
      <c r="C26993" s="3">
        <v>25678.429499999998</v>
      </c>
      <c r="D26993" s="2"/>
    </row>
    <row r="26994" spans="1:4" x14ac:dyDescent="0.25">
      <c r="A26994" s="2">
        <v>540</v>
      </c>
      <c r="B26994">
        <v>34383</v>
      </c>
      <c r="C26994" s="3">
        <v>650.56587400000001</v>
      </c>
      <c r="D26994" s="2"/>
    </row>
    <row r="26995" spans="1:4" x14ac:dyDescent="0.25">
      <c r="A26995" s="2">
        <v>540</v>
      </c>
      <c r="B26995">
        <v>34384</v>
      </c>
      <c r="C26995" s="3">
        <v>3282.498204</v>
      </c>
      <c r="D26995" s="2"/>
    </row>
    <row r="26996" spans="1:4" x14ac:dyDescent="0.25">
      <c r="A26996" s="2">
        <v>540</v>
      </c>
      <c r="B26996">
        <v>34385</v>
      </c>
      <c r="C26996" s="3">
        <v>393.374459</v>
      </c>
      <c r="D26996" s="2"/>
    </row>
    <row r="26997" spans="1:4" x14ac:dyDescent="0.25">
      <c r="A26997" s="2">
        <v>540</v>
      </c>
      <c r="B26997">
        <v>34386</v>
      </c>
      <c r="C26997" s="3">
        <v>2577.0736489999999</v>
      </c>
      <c r="D26997" s="2"/>
    </row>
    <row r="26998" spans="1:4" x14ac:dyDescent="0.25">
      <c r="A26998" s="2">
        <v>540</v>
      </c>
      <c r="B26998">
        <v>34416</v>
      </c>
      <c r="C26998" s="3">
        <v>14791.718249</v>
      </c>
      <c r="D26998" s="2"/>
    </row>
    <row r="26999" spans="1:4" x14ac:dyDescent="0.25">
      <c r="A26999" s="2">
        <v>540</v>
      </c>
      <c r="B26999">
        <v>34418</v>
      </c>
      <c r="C26999" s="3">
        <v>1349.4869739999999</v>
      </c>
      <c r="D26999" s="2"/>
    </row>
    <row r="27000" spans="1:4" x14ac:dyDescent="0.25">
      <c r="A27000" s="2">
        <v>540</v>
      </c>
      <c r="B27000">
        <v>34419</v>
      </c>
      <c r="C27000" s="3">
        <v>93.182603</v>
      </c>
      <c r="D27000" s="2"/>
    </row>
    <row r="27001" spans="1:4" x14ac:dyDescent="0.25">
      <c r="A27001" s="2">
        <v>540</v>
      </c>
      <c r="B27001">
        <v>34422</v>
      </c>
      <c r="C27001" s="3">
        <v>3228.655882</v>
      </c>
      <c r="D27001" s="2"/>
    </row>
    <row r="27002" spans="1:4" x14ac:dyDescent="0.25">
      <c r="A27002" s="2">
        <v>540</v>
      </c>
      <c r="B27002">
        <v>34423</v>
      </c>
      <c r="C27002" s="3">
        <v>3768.7689599999999</v>
      </c>
      <c r="D27002" s="2"/>
    </row>
    <row r="27003" spans="1:4" x14ac:dyDescent="0.25">
      <c r="A27003" s="2">
        <v>540</v>
      </c>
      <c r="B27003">
        <v>34424</v>
      </c>
      <c r="C27003" s="3">
        <v>2226.5154189999998</v>
      </c>
      <c r="D27003" s="2"/>
    </row>
    <row r="27004" spans="1:4" x14ac:dyDescent="0.25">
      <c r="A27004" s="2">
        <v>540</v>
      </c>
      <c r="B27004">
        <v>34425</v>
      </c>
      <c r="C27004" s="3">
        <v>2893.6278609999999</v>
      </c>
      <c r="D27004" s="2"/>
    </row>
    <row r="27005" spans="1:4" x14ac:dyDescent="0.25">
      <c r="A27005" s="2">
        <v>540</v>
      </c>
      <c r="B27005">
        <v>34426</v>
      </c>
      <c r="C27005" s="3">
        <v>2590.1201649999998</v>
      </c>
      <c r="D27005" s="2"/>
    </row>
    <row r="27006" spans="1:4" x14ac:dyDescent="0.25">
      <c r="A27006" s="2">
        <v>540</v>
      </c>
      <c r="B27006">
        <v>34427</v>
      </c>
      <c r="C27006" s="3">
        <v>2528.766654</v>
      </c>
      <c r="D27006" s="2"/>
    </row>
    <row r="27007" spans="1:4" x14ac:dyDescent="0.25">
      <c r="A27007" s="2">
        <v>540</v>
      </c>
      <c r="B27007">
        <v>34428</v>
      </c>
      <c r="C27007" s="3">
        <v>3514.5625770000001</v>
      </c>
      <c r="D27007" s="2"/>
    </row>
    <row r="27008" spans="1:4" x14ac:dyDescent="0.25">
      <c r="A27008" s="2">
        <v>540</v>
      </c>
      <c r="B27008">
        <v>34429</v>
      </c>
      <c r="C27008" s="3">
        <v>2112.10151</v>
      </c>
      <c r="D27008" s="2"/>
    </row>
    <row r="27009" spans="1:4" x14ac:dyDescent="0.25">
      <c r="A27009" s="2">
        <v>540</v>
      </c>
      <c r="B27009">
        <v>34430</v>
      </c>
      <c r="C27009" s="3">
        <v>2945.6676189999998</v>
      </c>
      <c r="D27009" s="2"/>
    </row>
    <row r="27010" spans="1:4" x14ac:dyDescent="0.25">
      <c r="A27010" s="2">
        <v>540</v>
      </c>
      <c r="B27010">
        <v>34431</v>
      </c>
      <c r="C27010" s="3">
        <v>8087.6998000000003</v>
      </c>
      <c r="D27010" s="2"/>
    </row>
    <row r="27011" spans="1:4" x14ac:dyDescent="0.25">
      <c r="A27011" s="2">
        <v>540</v>
      </c>
      <c r="B27011">
        <v>34434</v>
      </c>
      <c r="C27011" s="3">
        <v>461.59835900000002</v>
      </c>
      <c r="D27011" s="2"/>
    </row>
    <row r="27012" spans="1:4" x14ac:dyDescent="0.25">
      <c r="A27012" s="2">
        <v>540</v>
      </c>
      <c r="B27012">
        <v>34435</v>
      </c>
      <c r="C27012" s="3">
        <v>543.60473999999999</v>
      </c>
      <c r="D27012" s="2"/>
    </row>
    <row r="27013" spans="1:4" x14ac:dyDescent="0.25">
      <c r="A27013" s="2">
        <v>540</v>
      </c>
      <c r="B27013">
        <v>34436</v>
      </c>
      <c r="C27013" s="3">
        <v>8536.7477350000008</v>
      </c>
      <c r="D27013" s="2"/>
    </row>
    <row r="27014" spans="1:4" x14ac:dyDescent="0.25">
      <c r="A27014" s="2">
        <v>540</v>
      </c>
      <c r="B27014">
        <v>34440</v>
      </c>
      <c r="C27014" s="3">
        <v>6612.7805660000004</v>
      </c>
      <c r="D27014" s="2"/>
    </row>
    <row r="27015" spans="1:4" x14ac:dyDescent="0.25">
      <c r="A27015" s="2">
        <v>540</v>
      </c>
      <c r="B27015">
        <v>34441</v>
      </c>
      <c r="C27015" s="3">
        <v>0</v>
      </c>
      <c r="D27015" s="2"/>
    </row>
    <row r="27016" spans="1:4" x14ac:dyDescent="0.25">
      <c r="A27016" s="2">
        <v>540</v>
      </c>
      <c r="B27016">
        <v>34447</v>
      </c>
      <c r="C27016" s="3">
        <v>5590.4537323320001</v>
      </c>
      <c r="D27016" s="2"/>
    </row>
    <row r="27017" spans="1:4" x14ac:dyDescent="0.25">
      <c r="A27017" s="2">
        <v>540</v>
      </c>
      <c r="B27017">
        <v>34449</v>
      </c>
      <c r="C27017" s="3">
        <v>9121.9293660000003</v>
      </c>
      <c r="D27017" s="2"/>
    </row>
    <row r="27018" spans="1:4" x14ac:dyDescent="0.25">
      <c r="A27018" s="2">
        <v>540</v>
      </c>
      <c r="B27018">
        <v>34450</v>
      </c>
      <c r="C27018" s="3">
        <v>8207.7975580000002</v>
      </c>
      <c r="D27018" s="2"/>
    </row>
    <row r="27019" spans="1:4" x14ac:dyDescent="0.25">
      <c r="A27019" s="2">
        <v>540</v>
      </c>
      <c r="B27019">
        <v>34451</v>
      </c>
      <c r="C27019" s="3">
        <v>17086.687218999999</v>
      </c>
      <c r="D27019" s="2"/>
    </row>
    <row r="27020" spans="1:4" x14ac:dyDescent="0.25">
      <c r="A27020" s="2">
        <v>540</v>
      </c>
      <c r="B27020">
        <v>34454</v>
      </c>
      <c r="C27020" s="3">
        <v>4174.4368670000003</v>
      </c>
      <c r="D27020" s="2"/>
    </row>
    <row r="27021" spans="1:4" x14ac:dyDescent="0.25">
      <c r="A27021" s="2">
        <v>540</v>
      </c>
      <c r="B27021">
        <v>34456</v>
      </c>
      <c r="C27021" s="3">
        <v>9477.3490820000006</v>
      </c>
      <c r="D27021" s="2"/>
    </row>
    <row r="27022" spans="1:4" x14ac:dyDescent="0.25">
      <c r="A27022" s="2">
        <v>540</v>
      </c>
      <c r="B27022">
        <v>34457</v>
      </c>
      <c r="C27022" s="3">
        <v>3504.456475</v>
      </c>
      <c r="D27022" s="2"/>
    </row>
    <row r="27023" spans="1:4" x14ac:dyDescent="0.25">
      <c r="A27023" s="2">
        <v>540</v>
      </c>
      <c r="B27023">
        <v>34459</v>
      </c>
      <c r="C27023" s="3">
        <v>6503.8295109979999</v>
      </c>
      <c r="D27023" s="2"/>
    </row>
    <row r="27024" spans="1:4" x14ac:dyDescent="0.25">
      <c r="A27024" s="2">
        <v>540</v>
      </c>
      <c r="B27024">
        <v>34460</v>
      </c>
      <c r="C27024" s="3">
        <v>1020.42723</v>
      </c>
      <c r="D27024" s="2"/>
    </row>
    <row r="27025" spans="1:4" x14ac:dyDescent="0.25">
      <c r="A27025" s="2">
        <v>540</v>
      </c>
      <c r="B27025">
        <v>34464</v>
      </c>
      <c r="C27025" s="3">
        <v>2371.4228039999998</v>
      </c>
      <c r="D27025" s="2"/>
    </row>
    <row r="27026" spans="1:4" x14ac:dyDescent="0.25">
      <c r="A27026" s="2">
        <v>540</v>
      </c>
      <c r="B27026">
        <v>34465</v>
      </c>
      <c r="C27026" s="3">
        <v>2415.7465390000002</v>
      </c>
      <c r="D27026" s="2"/>
    </row>
    <row r="27027" spans="1:4" x14ac:dyDescent="0.25">
      <c r="A27027" s="2">
        <v>540</v>
      </c>
      <c r="B27027">
        <v>34466</v>
      </c>
      <c r="C27027" s="3">
        <v>834.20970699899999</v>
      </c>
      <c r="D27027" s="2"/>
    </row>
    <row r="27028" spans="1:4" x14ac:dyDescent="0.25">
      <c r="A27028" s="2">
        <v>540</v>
      </c>
      <c r="B27028">
        <v>34469</v>
      </c>
      <c r="C27028" s="3">
        <v>192.92937699999999</v>
      </c>
      <c r="D27028" s="2"/>
    </row>
    <row r="27029" spans="1:4" x14ac:dyDescent="0.25">
      <c r="A27029" s="2">
        <v>540</v>
      </c>
      <c r="B27029">
        <v>34472</v>
      </c>
      <c r="C27029" s="3">
        <v>2836.860447</v>
      </c>
      <c r="D27029" s="2"/>
    </row>
    <row r="27030" spans="1:4" x14ac:dyDescent="0.25">
      <c r="A27030" s="2">
        <v>540</v>
      </c>
      <c r="B27030">
        <v>34475</v>
      </c>
      <c r="C27030" s="3">
        <v>39724.071106000003</v>
      </c>
      <c r="D27030" s="2"/>
    </row>
    <row r="27031" spans="1:4" x14ac:dyDescent="0.25">
      <c r="A27031" s="2">
        <v>540</v>
      </c>
      <c r="B27031">
        <v>34476</v>
      </c>
      <c r="C27031" s="3">
        <v>11909.124054</v>
      </c>
      <c r="D27031" s="2"/>
    </row>
    <row r="27032" spans="1:4" x14ac:dyDescent="0.25">
      <c r="A27032" s="2">
        <v>540</v>
      </c>
      <c r="B27032">
        <v>34477</v>
      </c>
      <c r="C27032" s="3">
        <v>2230.083799</v>
      </c>
      <c r="D27032" s="2"/>
    </row>
    <row r="27033" spans="1:4" x14ac:dyDescent="0.25">
      <c r="A27033" s="2">
        <v>540</v>
      </c>
      <c r="B27033">
        <v>34510</v>
      </c>
      <c r="C27033" s="3">
        <v>1194.4930810000001</v>
      </c>
      <c r="D27033" s="2"/>
    </row>
    <row r="27034" spans="1:4" x14ac:dyDescent="0.25">
      <c r="A27034" s="2">
        <v>540</v>
      </c>
      <c r="B27034">
        <v>34515</v>
      </c>
      <c r="C27034" s="3">
        <v>11909.124054</v>
      </c>
      <c r="D27034" s="2"/>
    </row>
    <row r="27035" spans="1:4" x14ac:dyDescent="0.25">
      <c r="A27035" s="2">
        <v>540</v>
      </c>
      <c r="B27035">
        <v>34522</v>
      </c>
      <c r="C27035" s="3">
        <v>3711.879234</v>
      </c>
      <c r="D27035" s="2"/>
    </row>
    <row r="27036" spans="1:4" x14ac:dyDescent="0.25">
      <c r="A27036" s="2">
        <v>540</v>
      </c>
      <c r="B27036">
        <v>34523</v>
      </c>
      <c r="C27036" s="3">
        <v>8256.0016109999997</v>
      </c>
      <c r="D27036" s="2"/>
    </row>
    <row r="27037" spans="1:4" x14ac:dyDescent="0.25">
      <c r="A27037" s="2">
        <v>540</v>
      </c>
      <c r="B27037">
        <v>34524</v>
      </c>
      <c r="C27037" s="3">
        <v>3663.403468</v>
      </c>
      <c r="D27037" s="2"/>
    </row>
    <row r="27038" spans="1:4" x14ac:dyDescent="0.25">
      <c r="A27038" s="2">
        <v>540</v>
      </c>
      <c r="B27038">
        <v>34525</v>
      </c>
      <c r="C27038" s="3">
        <v>340.65360800000002</v>
      </c>
      <c r="D27038" s="2"/>
    </row>
    <row r="27039" spans="1:4" x14ac:dyDescent="0.25">
      <c r="A27039" s="2">
        <v>540</v>
      </c>
      <c r="B27039">
        <v>34526</v>
      </c>
      <c r="C27039" s="3">
        <v>5696.517331</v>
      </c>
      <c r="D27039" s="2"/>
    </row>
    <row r="27040" spans="1:4" x14ac:dyDescent="0.25">
      <c r="A27040" s="2">
        <v>540</v>
      </c>
      <c r="B27040">
        <v>34527</v>
      </c>
      <c r="C27040" s="3">
        <v>7262.080868</v>
      </c>
      <c r="D27040" s="2"/>
    </row>
    <row r="27041" spans="1:4" x14ac:dyDescent="0.25">
      <c r="A27041" s="2">
        <v>540</v>
      </c>
      <c r="B27041">
        <v>34528</v>
      </c>
      <c r="C27041" s="3">
        <v>7364.4768560000002</v>
      </c>
      <c r="D27041" s="2"/>
    </row>
    <row r="27042" spans="1:4" x14ac:dyDescent="0.25">
      <c r="A27042" s="2">
        <v>540</v>
      </c>
      <c r="B27042">
        <v>34529</v>
      </c>
      <c r="C27042" s="3">
        <v>554.912463</v>
      </c>
      <c r="D27042" s="2"/>
    </row>
    <row r="27043" spans="1:4" x14ac:dyDescent="0.25">
      <c r="A27043" s="2">
        <v>540</v>
      </c>
      <c r="B27043">
        <v>34530</v>
      </c>
      <c r="C27043" s="3">
        <v>1890.983866</v>
      </c>
      <c r="D27043" s="2"/>
    </row>
    <row r="27044" spans="1:4" x14ac:dyDescent="0.25">
      <c r="A27044" s="2">
        <v>540</v>
      </c>
      <c r="B27044">
        <v>34531</v>
      </c>
      <c r="C27044" s="3">
        <v>2437.1791079999998</v>
      </c>
      <c r="D27044" s="2"/>
    </row>
    <row r="27045" spans="1:4" x14ac:dyDescent="0.25">
      <c r="A27045" s="2">
        <v>540</v>
      </c>
      <c r="B27045">
        <v>34532</v>
      </c>
      <c r="C27045" s="3">
        <v>2835.101827</v>
      </c>
      <c r="D27045" s="2"/>
    </row>
    <row r="27046" spans="1:4" x14ac:dyDescent="0.25">
      <c r="A27046" s="2">
        <v>540</v>
      </c>
      <c r="B27046">
        <v>34534</v>
      </c>
      <c r="C27046" s="3">
        <v>2704.701963</v>
      </c>
      <c r="D27046" s="2"/>
    </row>
    <row r="27047" spans="1:4" x14ac:dyDescent="0.25">
      <c r="A27047" s="2">
        <v>540</v>
      </c>
      <c r="B27047">
        <v>34535</v>
      </c>
      <c r="C27047" s="3">
        <v>9787.0631020000001</v>
      </c>
      <c r="D27047" s="2"/>
    </row>
    <row r="27048" spans="1:4" x14ac:dyDescent="0.25">
      <c r="A27048" s="2">
        <v>540</v>
      </c>
      <c r="B27048">
        <v>34539</v>
      </c>
      <c r="C27048" s="3">
        <v>303.19752999999997</v>
      </c>
      <c r="D27048" s="2"/>
    </row>
    <row r="27049" spans="1:4" x14ac:dyDescent="0.25">
      <c r="A27049" s="2">
        <v>540</v>
      </c>
      <c r="B27049">
        <v>34540</v>
      </c>
      <c r="C27049" s="3">
        <v>9711.4261040000001</v>
      </c>
      <c r="D27049" s="2"/>
    </row>
    <row r="27050" spans="1:4" x14ac:dyDescent="0.25">
      <c r="A27050" s="2">
        <v>540</v>
      </c>
      <c r="B27050">
        <v>34541</v>
      </c>
      <c r="C27050" s="3">
        <v>1950.481599</v>
      </c>
      <c r="D27050" s="2"/>
    </row>
    <row r="27051" spans="1:4" x14ac:dyDescent="0.25">
      <c r="A27051" s="2">
        <v>540</v>
      </c>
      <c r="B27051">
        <v>34543</v>
      </c>
      <c r="C27051" s="3">
        <v>3510.7145460000002</v>
      </c>
      <c r="D27051" s="2"/>
    </row>
    <row r="27052" spans="1:4" x14ac:dyDescent="0.25">
      <c r="A27052" s="2">
        <v>540</v>
      </c>
      <c r="B27052">
        <v>34546</v>
      </c>
      <c r="C27052" s="3">
        <v>1202.6919519999999</v>
      </c>
      <c r="D27052" s="2"/>
    </row>
    <row r="27053" spans="1:4" x14ac:dyDescent="0.25">
      <c r="A27053" s="2">
        <v>540</v>
      </c>
      <c r="B27053">
        <v>34547</v>
      </c>
      <c r="C27053" s="3">
        <v>1771.4490330000001</v>
      </c>
      <c r="D27053" s="2"/>
    </row>
    <row r="27054" spans="1:4" x14ac:dyDescent="0.25">
      <c r="A27054" s="2">
        <v>540</v>
      </c>
      <c r="B27054">
        <v>34548</v>
      </c>
      <c r="C27054" s="3">
        <v>1202.6919519999999</v>
      </c>
      <c r="D27054" s="2"/>
    </row>
    <row r="27055" spans="1:4" x14ac:dyDescent="0.25">
      <c r="A27055" s="2">
        <v>540</v>
      </c>
      <c r="B27055">
        <v>34549</v>
      </c>
      <c r="C27055" s="3">
        <v>1076.9782479999999</v>
      </c>
      <c r="D27055" s="2"/>
    </row>
    <row r="27056" spans="1:4" x14ac:dyDescent="0.25">
      <c r="A27056" s="2">
        <v>540</v>
      </c>
      <c r="B27056">
        <v>34551</v>
      </c>
      <c r="C27056" s="3">
        <v>0</v>
      </c>
      <c r="D27056" s="2"/>
    </row>
    <row r="27057" spans="1:4" x14ac:dyDescent="0.25">
      <c r="A27057" s="2">
        <v>540</v>
      </c>
      <c r="B27057">
        <v>34552</v>
      </c>
      <c r="C27057" s="3">
        <v>236.12121099999999</v>
      </c>
      <c r="D27057" s="2"/>
    </row>
    <row r="27058" spans="1:4" x14ac:dyDescent="0.25">
      <c r="A27058" s="2">
        <v>540</v>
      </c>
      <c r="B27058">
        <v>34553</v>
      </c>
      <c r="C27058" s="3">
        <v>0</v>
      </c>
      <c r="D27058" s="2"/>
    </row>
    <row r="27059" spans="1:4" x14ac:dyDescent="0.25">
      <c r="A27059" s="2">
        <v>540</v>
      </c>
      <c r="B27059">
        <v>34560</v>
      </c>
      <c r="C27059" s="3">
        <v>7528.7910789999996</v>
      </c>
      <c r="D27059" s="2"/>
    </row>
    <row r="27060" spans="1:4" x14ac:dyDescent="0.25">
      <c r="A27060" s="2">
        <v>540</v>
      </c>
      <c r="B27060">
        <v>34561</v>
      </c>
      <c r="C27060" s="3">
        <v>8281.7421180000001</v>
      </c>
      <c r="D27060" s="2"/>
    </row>
    <row r="27061" spans="1:4" x14ac:dyDescent="0.25">
      <c r="A27061" s="2">
        <v>540</v>
      </c>
      <c r="B27061">
        <v>34562</v>
      </c>
      <c r="C27061" s="3">
        <v>8270.3169560000006</v>
      </c>
      <c r="D27061" s="2"/>
    </row>
    <row r="27062" spans="1:4" x14ac:dyDescent="0.25">
      <c r="A27062" s="2">
        <v>540</v>
      </c>
      <c r="B27062">
        <v>34563</v>
      </c>
      <c r="C27062" s="3">
        <v>10744.247230999999</v>
      </c>
      <c r="D27062" s="2"/>
    </row>
    <row r="27063" spans="1:4" x14ac:dyDescent="0.25">
      <c r="A27063" s="2">
        <v>540</v>
      </c>
      <c r="B27063">
        <v>34564</v>
      </c>
      <c r="C27063" s="3">
        <v>2489.0475029999998</v>
      </c>
      <c r="D27063" s="2"/>
    </row>
    <row r="27064" spans="1:4" x14ac:dyDescent="0.25">
      <c r="A27064" s="2">
        <v>540</v>
      </c>
      <c r="B27064">
        <v>34566</v>
      </c>
      <c r="C27064" s="3">
        <v>1203.119105</v>
      </c>
      <c r="D27064" s="2"/>
    </row>
    <row r="27065" spans="1:4" x14ac:dyDescent="0.25">
      <c r="A27065" s="2">
        <v>540</v>
      </c>
      <c r="B27065">
        <v>34570</v>
      </c>
      <c r="C27065" s="3">
        <v>806.700602</v>
      </c>
      <c r="D27065" s="2"/>
    </row>
    <row r="27066" spans="1:4" x14ac:dyDescent="0.25">
      <c r="A27066" s="2">
        <v>540</v>
      </c>
      <c r="B27066">
        <v>34578</v>
      </c>
      <c r="C27066" s="3">
        <v>634.95874400000002</v>
      </c>
      <c r="D27066" s="2"/>
    </row>
    <row r="27067" spans="1:4" x14ac:dyDescent="0.25">
      <c r="A27067" s="2">
        <v>540</v>
      </c>
      <c r="B27067">
        <v>34579</v>
      </c>
      <c r="C27067" s="3">
        <v>634.95874400000002</v>
      </c>
      <c r="D27067" s="2"/>
    </row>
    <row r="27068" spans="1:4" x14ac:dyDescent="0.25">
      <c r="A27068" s="2">
        <v>540</v>
      </c>
      <c r="B27068">
        <v>34580</v>
      </c>
      <c r="C27068" s="3">
        <v>626.21597599999996</v>
      </c>
      <c r="D27068" s="2"/>
    </row>
    <row r="27069" spans="1:4" x14ac:dyDescent="0.25">
      <c r="A27069" s="2">
        <v>540</v>
      </c>
      <c r="B27069">
        <v>34581</v>
      </c>
      <c r="C27069" s="3">
        <v>80.993250000000003</v>
      </c>
      <c r="D27069" s="2"/>
    </row>
    <row r="27070" spans="1:4" x14ac:dyDescent="0.25">
      <c r="A27070" s="2">
        <v>540</v>
      </c>
      <c r="B27070">
        <v>34582</v>
      </c>
      <c r="C27070" s="3">
        <v>177.40430599999999</v>
      </c>
      <c r="D27070" s="2"/>
    </row>
    <row r="27071" spans="1:4" x14ac:dyDescent="0.25">
      <c r="A27071" s="2">
        <v>540</v>
      </c>
      <c r="B27071">
        <v>34583</v>
      </c>
      <c r="C27071" s="3">
        <v>1398.4994389999999</v>
      </c>
      <c r="D27071" s="2"/>
    </row>
    <row r="27072" spans="1:4" x14ac:dyDescent="0.25">
      <c r="A27072" s="2">
        <v>540</v>
      </c>
      <c r="B27072">
        <v>34584</v>
      </c>
      <c r="C27072" s="3">
        <v>9230.163622</v>
      </c>
      <c r="D27072" s="2"/>
    </row>
    <row r="27073" spans="1:4" x14ac:dyDescent="0.25">
      <c r="A27073" s="2">
        <v>540</v>
      </c>
      <c r="B27073">
        <v>34586</v>
      </c>
      <c r="C27073" s="3">
        <v>422.267154</v>
      </c>
      <c r="D27073" s="2"/>
    </row>
    <row r="27074" spans="1:4" x14ac:dyDescent="0.25">
      <c r="A27074" s="2">
        <v>540</v>
      </c>
      <c r="B27074">
        <v>34587</v>
      </c>
      <c r="C27074" s="3">
        <v>0</v>
      </c>
      <c r="D27074" s="2"/>
    </row>
    <row r="27075" spans="1:4" x14ac:dyDescent="0.25">
      <c r="A27075" s="2">
        <v>540</v>
      </c>
      <c r="B27075">
        <v>34588</v>
      </c>
      <c r="C27075" s="3">
        <v>200.748119</v>
      </c>
      <c r="D27075" s="2"/>
    </row>
    <row r="27076" spans="1:4" x14ac:dyDescent="0.25">
      <c r="A27076" s="2">
        <v>540</v>
      </c>
      <c r="B27076">
        <v>34589</v>
      </c>
      <c r="C27076" s="3">
        <v>193.97813400000001</v>
      </c>
      <c r="D27076" s="2"/>
    </row>
    <row r="27077" spans="1:4" x14ac:dyDescent="0.25">
      <c r="A27077" s="2">
        <v>540</v>
      </c>
      <c r="B27077">
        <v>34590</v>
      </c>
      <c r="C27077" s="3">
        <v>1083.682086</v>
      </c>
      <c r="D27077" s="2"/>
    </row>
    <row r="27078" spans="1:4" x14ac:dyDescent="0.25">
      <c r="A27078" s="2">
        <v>540</v>
      </c>
      <c r="B27078">
        <v>34591</v>
      </c>
      <c r="C27078" s="3">
        <v>920.73994100000004</v>
      </c>
      <c r="D27078" s="2"/>
    </row>
    <row r="27079" spans="1:4" x14ac:dyDescent="0.25">
      <c r="A27079" s="2">
        <v>540</v>
      </c>
      <c r="B27079">
        <v>34592</v>
      </c>
      <c r="C27079" s="3">
        <v>920.73994100000004</v>
      </c>
      <c r="D27079" s="2"/>
    </row>
    <row r="27080" spans="1:4" x14ac:dyDescent="0.25">
      <c r="A27080" s="2">
        <v>540</v>
      </c>
      <c r="B27080">
        <v>34593</v>
      </c>
      <c r="C27080" s="3">
        <v>1388.1332609999999</v>
      </c>
      <c r="D27080" s="2"/>
    </row>
    <row r="27081" spans="1:4" x14ac:dyDescent="0.25">
      <c r="A27081" s="2">
        <v>540</v>
      </c>
      <c r="B27081">
        <v>34594</v>
      </c>
      <c r="C27081" s="3">
        <v>1186.3831319999999</v>
      </c>
      <c r="D27081" s="2"/>
    </row>
    <row r="27082" spans="1:4" x14ac:dyDescent="0.25">
      <c r="A27082" s="2">
        <v>540</v>
      </c>
      <c r="B27082">
        <v>34597</v>
      </c>
      <c r="C27082" s="3">
        <v>123.191615</v>
      </c>
      <c r="D27082" s="2"/>
    </row>
    <row r="27083" spans="1:4" x14ac:dyDescent="0.25">
      <c r="A27083" s="2">
        <v>540</v>
      </c>
      <c r="B27083">
        <v>34598</v>
      </c>
      <c r="C27083" s="3">
        <v>9667.7222170000005</v>
      </c>
      <c r="D27083" s="2"/>
    </row>
    <row r="27084" spans="1:4" x14ac:dyDescent="0.25">
      <c r="A27084" s="2">
        <v>540</v>
      </c>
      <c r="B27084">
        <v>34599</v>
      </c>
      <c r="C27084" s="3">
        <v>5366.3230620000004</v>
      </c>
      <c r="D27084" s="2"/>
    </row>
    <row r="27085" spans="1:4" x14ac:dyDescent="0.25">
      <c r="A27085" s="2">
        <v>540</v>
      </c>
      <c r="B27085">
        <v>34600</v>
      </c>
      <c r="C27085" s="3">
        <v>5496.8454259999999</v>
      </c>
      <c r="D27085" s="2"/>
    </row>
    <row r="27086" spans="1:4" x14ac:dyDescent="0.25">
      <c r="A27086" s="2">
        <v>540</v>
      </c>
      <c r="B27086">
        <v>34601</v>
      </c>
      <c r="C27086" s="3">
        <v>0</v>
      </c>
      <c r="D27086" s="2"/>
    </row>
    <row r="27087" spans="1:4" x14ac:dyDescent="0.25">
      <c r="A27087" s="2">
        <v>540</v>
      </c>
      <c r="B27087">
        <v>34602</v>
      </c>
      <c r="C27087" s="3">
        <v>6400.7236359999997</v>
      </c>
      <c r="D27087" s="2"/>
    </row>
    <row r="27088" spans="1:4" x14ac:dyDescent="0.25">
      <c r="A27088" s="2">
        <v>540</v>
      </c>
      <c r="B27088">
        <v>34604</v>
      </c>
      <c r="C27088" s="3">
        <v>911.21073200000001</v>
      </c>
      <c r="D27088" s="2"/>
    </row>
    <row r="27089" spans="1:4" x14ac:dyDescent="0.25">
      <c r="A27089" s="2">
        <v>540</v>
      </c>
      <c r="B27089">
        <v>34605</v>
      </c>
      <c r="C27089" s="3">
        <v>649.926513</v>
      </c>
      <c r="D27089" s="2"/>
    </row>
    <row r="27090" spans="1:4" x14ac:dyDescent="0.25">
      <c r="A27090" s="2">
        <v>540</v>
      </c>
      <c r="B27090">
        <v>34606</v>
      </c>
      <c r="C27090" s="3">
        <v>1913.7033329999999</v>
      </c>
      <c r="D27090" s="2"/>
    </row>
    <row r="27091" spans="1:4" x14ac:dyDescent="0.25">
      <c r="A27091" s="2">
        <v>540</v>
      </c>
      <c r="B27091">
        <v>34607</v>
      </c>
      <c r="C27091" s="3">
        <v>1530.4162759999999</v>
      </c>
      <c r="D27091" s="2"/>
    </row>
    <row r="27092" spans="1:4" x14ac:dyDescent="0.25">
      <c r="A27092" s="2">
        <v>540</v>
      </c>
      <c r="B27092">
        <v>34608</v>
      </c>
      <c r="C27092" s="3">
        <v>1471.158598</v>
      </c>
      <c r="D27092" s="2"/>
    </row>
    <row r="27093" spans="1:4" x14ac:dyDescent="0.25">
      <c r="A27093" s="2">
        <v>540</v>
      </c>
      <c r="B27093">
        <v>34609</v>
      </c>
      <c r="C27093" s="3">
        <v>177.575401</v>
      </c>
      <c r="D27093" s="2"/>
    </row>
    <row r="27094" spans="1:4" x14ac:dyDescent="0.25">
      <c r="A27094" s="2">
        <v>540</v>
      </c>
      <c r="B27094">
        <v>34611</v>
      </c>
      <c r="C27094" s="3">
        <v>1341.8158040000001</v>
      </c>
      <c r="D27094" s="2"/>
    </row>
    <row r="27095" spans="1:4" x14ac:dyDescent="0.25">
      <c r="A27095" s="2">
        <v>540</v>
      </c>
      <c r="B27095">
        <v>34613</v>
      </c>
      <c r="C27095" s="3">
        <v>6320.1915449999997</v>
      </c>
      <c r="D27095" s="2"/>
    </row>
    <row r="27096" spans="1:4" x14ac:dyDescent="0.25">
      <c r="A27096" s="2">
        <v>540</v>
      </c>
      <c r="B27096">
        <v>34614</v>
      </c>
      <c r="C27096" s="3">
        <v>15287.629177000001</v>
      </c>
      <c r="D27096" s="2"/>
    </row>
    <row r="27097" spans="1:4" x14ac:dyDescent="0.25">
      <c r="A27097" s="2">
        <v>540</v>
      </c>
      <c r="B27097">
        <v>34798</v>
      </c>
      <c r="C27097" s="3">
        <v>11944.452982000001</v>
      </c>
      <c r="D27097" s="2"/>
    </row>
    <row r="27098" spans="1:4" x14ac:dyDescent="0.25">
      <c r="A27098" s="2">
        <v>540</v>
      </c>
      <c r="B27098">
        <v>35950</v>
      </c>
      <c r="C27098" s="3">
        <v>4005.1105739999998</v>
      </c>
      <c r="D27098" s="2"/>
    </row>
    <row r="27099" spans="1:4" x14ac:dyDescent="0.25">
      <c r="A27099" s="2">
        <v>540</v>
      </c>
      <c r="B27099">
        <v>35951</v>
      </c>
      <c r="C27099" s="3">
        <v>1368.236578</v>
      </c>
      <c r="D27099" s="2"/>
    </row>
    <row r="27100" spans="1:4" x14ac:dyDescent="0.25">
      <c r="A27100" s="2">
        <v>540</v>
      </c>
      <c r="B27100">
        <v>35952</v>
      </c>
      <c r="C27100" s="3">
        <v>1867.7879840000001</v>
      </c>
      <c r="D27100" s="2"/>
    </row>
    <row r="27101" spans="1:4" x14ac:dyDescent="0.25">
      <c r="A27101" s="2">
        <v>540</v>
      </c>
      <c r="B27101">
        <v>35953</v>
      </c>
      <c r="C27101" s="3">
        <v>2391.2444850000002</v>
      </c>
      <c r="D27101" s="2"/>
    </row>
    <row r="27102" spans="1:4" x14ac:dyDescent="0.25">
      <c r="A27102" s="2">
        <v>540</v>
      </c>
      <c r="B27102">
        <v>35954</v>
      </c>
      <c r="C27102" s="3">
        <v>9116.8597480000008</v>
      </c>
      <c r="D27102" s="2"/>
    </row>
    <row r="27103" spans="1:4" x14ac:dyDescent="0.25">
      <c r="A27103" s="2">
        <v>540</v>
      </c>
      <c r="B27103">
        <v>35955</v>
      </c>
      <c r="C27103" s="3">
        <v>8670.4502360000006</v>
      </c>
      <c r="D27103" s="2"/>
    </row>
    <row r="27104" spans="1:4" x14ac:dyDescent="0.25">
      <c r="A27104" s="2">
        <v>540</v>
      </c>
      <c r="B27104">
        <v>35956</v>
      </c>
      <c r="C27104" s="3">
        <v>201.42820599999999</v>
      </c>
      <c r="D27104" s="2"/>
    </row>
    <row r="27105" spans="1:4" x14ac:dyDescent="0.25">
      <c r="A27105" s="2">
        <v>540</v>
      </c>
      <c r="B27105">
        <v>35960</v>
      </c>
      <c r="C27105" s="3">
        <v>9556.4655619999994</v>
      </c>
      <c r="D27105" s="2"/>
    </row>
    <row r="27106" spans="1:4" x14ac:dyDescent="0.25">
      <c r="A27106" s="2">
        <v>540</v>
      </c>
      <c r="B27106">
        <v>35997</v>
      </c>
      <c r="C27106" s="3">
        <v>2151.7819420000001</v>
      </c>
      <c r="D27106" s="2"/>
    </row>
    <row r="27107" spans="1:4" x14ac:dyDescent="0.25">
      <c r="A27107" s="2">
        <v>540</v>
      </c>
      <c r="B27107">
        <v>35998</v>
      </c>
      <c r="C27107" s="3">
        <v>5392.9936159999997</v>
      </c>
      <c r="D27107" s="2"/>
    </row>
    <row r="27108" spans="1:4" x14ac:dyDescent="0.25">
      <c r="A27108" s="2">
        <v>540</v>
      </c>
      <c r="B27108">
        <v>35999</v>
      </c>
      <c r="C27108" s="3">
        <v>5459.3760350000002</v>
      </c>
      <c r="D27108" s="2"/>
    </row>
    <row r="27109" spans="1:4" x14ac:dyDescent="0.25">
      <c r="A27109" s="2">
        <v>540</v>
      </c>
      <c r="B27109">
        <v>36001</v>
      </c>
      <c r="C27109" s="3">
        <v>4709.7142119999999</v>
      </c>
      <c r="D27109" s="2"/>
    </row>
    <row r="27110" spans="1:4" x14ac:dyDescent="0.25">
      <c r="A27110" s="2">
        <v>540</v>
      </c>
      <c r="B27110">
        <v>36004</v>
      </c>
      <c r="C27110" s="3">
        <v>6001.1860790000001</v>
      </c>
      <c r="D27110" s="2"/>
    </row>
    <row r="27111" spans="1:4" x14ac:dyDescent="0.25">
      <c r="A27111" s="2">
        <v>540</v>
      </c>
      <c r="B27111">
        <v>36005</v>
      </c>
      <c r="C27111" s="3">
        <v>2106.163411</v>
      </c>
      <c r="D27111" s="2"/>
    </row>
    <row r="27112" spans="1:4" x14ac:dyDescent="0.25">
      <c r="A27112" s="2">
        <v>540</v>
      </c>
      <c r="B27112">
        <v>36006</v>
      </c>
      <c r="C27112" s="3">
        <v>5584.0485360000002</v>
      </c>
      <c r="D27112" s="2"/>
    </row>
    <row r="27113" spans="1:4" x14ac:dyDescent="0.25">
      <c r="A27113" s="2">
        <v>540</v>
      </c>
      <c r="B27113">
        <v>36013</v>
      </c>
      <c r="C27113" s="3">
        <v>24906.659361000002</v>
      </c>
      <c r="D27113" s="2"/>
    </row>
    <row r="27114" spans="1:4" x14ac:dyDescent="0.25">
      <c r="A27114" s="2">
        <v>540</v>
      </c>
      <c r="B27114">
        <v>36014</v>
      </c>
      <c r="C27114" s="3">
        <v>3922.7092969999999</v>
      </c>
      <c r="D27114" s="2"/>
    </row>
    <row r="27115" spans="1:4" x14ac:dyDescent="0.25">
      <c r="A27115" s="2">
        <v>540</v>
      </c>
      <c r="B27115">
        <v>36015</v>
      </c>
      <c r="C27115" s="3">
        <v>6200.9850390000001</v>
      </c>
      <c r="D27115" s="2"/>
    </row>
    <row r="27116" spans="1:4" x14ac:dyDescent="0.25">
      <c r="A27116" s="2">
        <v>540</v>
      </c>
      <c r="B27116">
        <v>36018</v>
      </c>
      <c r="C27116" s="3">
        <v>949.30258100000003</v>
      </c>
      <c r="D27116" s="2"/>
    </row>
    <row r="27117" spans="1:4" x14ac:dyDescent="0.25">
      <c r="A27117" s="2">
        <v>540</v>
      </c>
      <c r="B27117">
        <v>36019</v>
      </c>
      <c r="C27117" s="3">
        <v>2286.1513660000001</v>
      </c>
      <c r="D27117" s="2"/>
    </row>
    <row r="27118" spans="1:4" x14ac:dyDescent="0.25">
      <c r="A27118" s="2">
        <v>540</v>
      </c>
      <c r="B27118">
        <v>36023</v>
      </c>
      <c r="C27118" s="3">
        <v>0</v>
      </c>
      <c r="D27118" s="2"/>
    </row>
    <row r="27119" spans="1:4" x14ac:dyDescent="0.25">
      <c r="A27119" s="2">
        <v>540</v>
      </c>
      <c r="B27119">
        <v>36079</v>
      </c>
      <c r="C27119" s="3">
        <v>24870.790498999999</v>
      </c>
      <c r="D27119" s="2"/>
    </row>
    <row r="27120" spans="1:4" x14ac:dyDescent="0.25">
      <c r="A27120" s="2">
        <v>540</v>
      </c>
      <c r="B27120">
        <v>36115</v>
      </c>
      <c r="C27120" s="3">
        <v>4933.0060290000001</v>
      </c>
      <c r="D27120" s="2"/>
    </row>
    <row r="27121" spans="1:4" x14ac:dyDescent="0.25">
      <c r="A27121" s="2">
        <v>540</v>
      </c>
      <c r="B27121">
        <v>36125</v>
      </c>
      <c r="C27121" s="3">
        <v>4178.5582919999997</v>
      </c>
      <c r="D27121" s="2"/>
    </row>
    <row r="27122" spans="1:4" x14ac:dyDescent="0.25">
      <c r="A27122" s="2">
        <v>540</v>
      </c>
      <c r="B27122">
        <v>36128</v>
      </c>
      <c r="C27122" s="3">
        <v>2290.0011410000002</v>
      </c>
      <c r="D27122" s="2"/>
    </row>
    <row r="27123" spans="1:4" x14ac:dyDescent="0.25">
      <c r="A27123" s="2">
        <v>540</v>
      </c>
      <c r="B27123">
        <v>36129</v>
      </c>
      <c r="C27123" s="3">
        <v>5779.623517</v>
      </c>
      <c r="D27123" s="2"/>
    </row>
    <row r="27124" spans="1:4" x14ac:dyDescent="0.25">
      <c r="A27124" s="2">
        <v>540</v>
      </c>
      <c r="B27124">
        <v>36130</v>
      </c>
      <c r="C27124" s="3">
        <v>1893.3260929999999</v>
      </c>
      <c r="D27124" s="2"/>
    </row>
    <row r="27125" spans="1:4" x14ac:dyDescent="0.25">
      <c r="A27125" s="2">
        <v>540</v>
      </c>
      <c r="B27125">
        <v>36131</v>
      </c>
      <c r="C27125" s="3">
        <v>27990.727535000002</v>
      </c>
      <c r="D27125" s="2"/>
    </row>
    <row r="27126" spans="1:4" x14ac:dyDescent="0.25">
      <c r="A27126" s="2">
        <v>540</v>
      </c>
      <c r="B27126">
        <v>36153</v>
      </c>
      <c r="C27126" s="3">
        <v>1393.4899330000001</v>
      </c>
      <c r="D27126" s="2"/>
    </row>
    <row r="27127" spans="1:4" x14ac:dyDescent="0.25">
      <c r="A27127" s="2">
        <v>540</v>
      </c>
      <c r="B27127">
        <v>36154</v>
      </c>
      <c r="C27127" s="3">
        <v>3774.5539119999999</v>
      </c>
      <c r="D27127" s="2"/>
    </row>
    <row r="27128" spans="1:4" x14ac:dyDescent="0.25">
      <c r="A27128" s="2">
        <v>540</v>
      </c>
      <c r="B27128">
        <v>36155</v>
      </c>
      <c r="C27128" s="3">
        <v>3703.3985120000002</v>
      </c>
      <c r="D27128" s="2"/>
    </row>
    <row r="27129" spans="1:4" x14ac:dyDescent="0.25">
      <c r="A27129" s="2">
        <v>540</v>
      </c>
      <c r="B27129">
        <v>36183</v>
      </c>
      <c r="C27129" s="3">
        <v>0</v>
      </c>
      <c r="D27129" s="2"/>
    </row>
    <row r="27130" spans="1:4" x14ac:dyDescent="0.25">
      <c r="A27130" s="2">
        <v>540</v>
      </c>
      <c r="B27130">
        <v>36191</v>
      </c>
      <c r="C27130" s="3">
        <v>3797.7042230000002</v>
      </c>
      <c r="D27130" s="2"/>
    </row>
    <row r="27131" spans="1:4" x14ac:dyDescent="0.25">
      <c r="A27131" s="2">
        <v>540</v>
      </c>
      <c r="B27131">
        <v>36192</v>
      </c>
      <c r="C27131" s="3">
        <v>54.648969000000001</v>
      </c>
      <c r="D27131" s="2"/>
    </row>
    <row r="27132" spans="1:4" x14ac:dyDescent="0.25">
      <c r="A27132" s="2">
        <v>540</v>
      </c>
      <c r="B27132">
        <v>36195</v>
      </c>
      <c r="C27132" s="3">
        <v>2004.471671</v>
      </c>
      <c r="D27132" s="2"/>
    </row>
    <row r="27133" spans="1:4" x14ac:dyDescent="0.25">
      <c r="A27133" s="2">
        <v>540</v>
      </c>
      <c r="B27133">
        <v>36196</v>
      </c>
      <c r="C27133" s="3">
        <v>1241.7095420000001</v>
      </c>
      <c r="D27133" s="2"/>
    </row>
    <row r="27134" spans="1:4" x14ac:dyDescent="0.25">
      <c r="A27134" s="2">
        <v>540</v>
      </c>
      <c r="B27134">
        <v>36197</v>
      </c>
      <c r="C27134" s="3">
        <v>802.63270799999998</v>
      </c>
      <c r="D27134" s="2"/>
    </row>
    <row r="27135" spans="1:4" x14ac:dyDescent="0.25">
      <c r="A27135" s="2">
        <v>540</v>
      </c>
      <c r="B27135">
        <v>36198</v>
      </c>
      <c r="C27135" s="3">
        <v>10005.141963</v>
      </c>
      <c r="D27135" s="2"/>
    </row>
    <row r="27136" spans="1:4" x14ac:dyDescent="0.25">
      <c r="A27136" s="2">
        <v>540</v>
      </c>
      <c r="B27136">
        <v>36221</v>
      </c>
      <c r="C27136" s="3">
        <v>28.418782</v>
      </c>
      <c r="D27136" s="2"/>
    </row>
    <row r="27137" spans="1:4" x14ac:dyDescent="0.25">
      <c r="A27137" s="2">
        <v>540</v>
      </c>
      <c r="B27137">
        <v>36222</v>
      </c>
      <c r="C27137" s="3">
        <v>1222.142646</v>
      </c>
      <c r="D27137" s="2"/>
    </row>
    <row r="27138" spans="1:4" x14ac:dyDescent="0.25">
      <c r="A27138" s="2">
        <v>540</v>
      </c>
      <c r="B27138">
        <v>36224</v>
      </c>
      <c r="C27138" s="3">
        <v>14837.129176</v>
      </c>
      <c r="D27138" s="2"/>
    </row>
    <row r="27139" spans="1:4" x14ac:dyDescent="0.25">
      <c r="A27139" s="2">
        <v>540</v>
      </c>
      <c r="B27139">
        <v>36225</v>
      </c>
      <c r="C27139" s="3">
        <v>5528.610216</v>
      </c>
      <c r="D27139" s="2"/>
    </row>
    <row r="27140" spans="1:4" x14ac:dyDescent="0.25">
      <c r="A27140" s="2">
        <v>540</v>
      </c>
      <c r="B27140">
        <v>36226</v>
      </c>
      <c r="C27140" s="3">
        <v>1977.8793270000001</v>
      </c>
      <c r="D27140" s="2"/>
    </row>
    <row r="27141" spans="1:4" x14ac:dyDescent="0.25">
      <c r="A27141" s="2">
        <v>540</v>
      </c>
      <c r="B27141">
        <v>36227</v>
      </c>
      <c r="C27141" s="3">
        <v>3908.2309049999999</v>
      </c>
      <c r="D27141" s="2"/>
    </row>
    <row r="27142" spans="1:4" x14ac:dyDescent="0.25">
      <c r="A27142" s="2">
        <v>540</v>
      </c>
      <c r="B27142">
        <v>36228</v>
      </c>
      <c r="C27142" s="3">
        <v>2300.4166129999999</v>
      </c>
      <c r="D27142" s="2"/>
    </row>
    <row r="27143" spans="1:4" x14ac:dyDescent="0.25">
      <c r="A27143" s="2">
        <v>540</v>
      </c>
      <c r="B27143">
        <v>36231</v>
      </c>
      <c r="C27143" s="3">
        <v>6328.8740079999998</v>
      </c>
      <c r="D27143" s="2"/>
    </row>
    <row r="27144" spans="1:4" x14ac:dyDescent="0.25">
      <c r="A27144" s="2">
        <v>540</v>
      </c>
      <c r="B27144">
        <v>36233</v>
      </c>
      <c r="C27144" s="3">
        <v>2813.1957550000002</v>
      </c>
      <c r="D27144" s="2"/>
    </row>
    <row r="27145" spans="1:4" x14ac:dyDescent="0.25">
      <c r="A27145" s="2">
        <v>540</v>
      </c>
      <c r="B27145">
        <v>36275</v>
      </c>
      <c r="C27145" s="3">
        <v>864.61880699999995</v>
      </c>
      <c r="D27145" s="2"/>
    </row>
    <row r="27146" spans="1:4" x14ac:dyDescent="0.25">
      <c r="A27146" s="2">
        <v>540</v>
      </c>
      <c r="B27146">
        <v>36346</v>
      </c>
      <c r="C27146" s="3">
        <v>7401.7826230000001</v>
      </c>
      <c r="D27146" s="2"/>
    </row>
    <row r="27147" spans="1:4" x14ac:dyDescent="0.25">
      <c r="A27147" s="2">
        <v>540</v>
      </c>
      <c r="B27147">
        <v>36362</v>
      </c>
      <c r="C27147" s="3">
        <v>618.32590200000004</v>
      </c>
      <c r="D27147" s="2"/>
    </row>
    <row r="27148" spans="1:4" x14ac:dyDescent="0.25">
      <c r="A27148" s="2">
        <v>540</v>
      </c>
      <c r="B27148">
        <v>36408</v>
      </c>
      <c r="C27148" s="3">
        <v>0</v>
      </c>
      <c r="D27148" s="2"/>
    </row>
    <row r="27149" spans="1:4" x14ac:dyDescent="0.25">
      <c r="A27149" s="2">
        <v>540</v>
      </c>
      <c r="B27149">
        <v>36412</v>
      </c>
      <c r="C27149" s="3">
        <v>434.59355799999997</v>
      </c>
      <c r="D27149" s="2"/>
    </row>
    <row r="27150" spans="1:4" x14ac:dyDescent="0.25">
      <c r="A27150" s="2">
        <v>540</v>
      </c>
      <c r="B27150">
        <v>36447</v>
      </c>
      <c r="C27150" s="3">
        <v>615.56744600000002</v>
      </c>
      <c r="D27150" s="2"/>
    </row>
    <row r="27151" spans="1:4" x14ac:dyDescent="0.25">
      <c r="A27151" s="2">
        <v>540</v>
      </c>
      <c r="B27151">
        <v>36452</v>
      </c>
      <c r="C27151" s="3">
        <v>0</v>
      </c>
      <c r="D27151" s="2"/>
    </row>
    <row r="27152" spans="1:4" x14ac:dyDescent="0.25">
      <c r="A27152" s="2">
        <v>540</v>
      </c>
      <c r="B27152">
        <v>36492</v>
      </c>
      <c r="C27152" s="3">
        <v>84.362869000000003</v>
      </c>
      <c r="D27152" s="2"/>
    </row>
    <row r="27153" spans="1:4" x14ac:dyDescent="0.25">
      <c r="A27153" s="2">
        <v>540</v>
      </c>
      <c r="B27153">
        <v>36550</v>
      </c>
      <c r="C27153" s="3">
        <v>15348.144338</v>
      </c>
      <c r="D27153" s="2"/>
    </row>
    <row r="27154" spans="1:4" x14ac:dyDescent="0.25">
      <c r="A27154" s="2">
        <v>540</v>
      </c>
      <c r="B27154">
        <v>36554</v>
      </c>
      <c r="C27154" s="3">
        <v>3766.644757</v>
      </c>
      <c r="D27154" s="2"/>
    </row>
    <row r="27155" spans="1:4" x14ac:dyDescent="0.25">
      <c r="A27155" s="2">
        <v>540</v>
      </c>
      <c r="B27155">
        <v>36571</v>
      </c>
      <c r="C27155" s="3">
        <v>1498.1223789999999</v>
      </c>
      <c r="D27155" s="2"/>
    </row>
    <row r="27156" spans="1:4" x14ac:dyDescent="0.25">
      <c r="A27156" s="2">
        <v>540</v>
      </c>
      <c r="B27156">
        <v>36588</v>
      </c>
      <c r="C27156" s="3">
        <v>505.97338999999999</v>
      </c>
      <c r="D27156" s="2"/>
    </row>
    <row r="27157" spans="1:4" x14ac:dyDescent="0.25">
      <c r="A27157" s="2">
        <v>540</v>
      </c>
      <c r="B27157">
        <v>36589</v>
      </c>
      <c r="C27157" s="3">
        <v>248.53151399999999</v>
      </c>
      <c r="D27157" s="2"/>
    </row>
    <row r="27158" spans="1:4" x14ac:dyDescent="0.25">
      <c r="A27158" s="2">
        <v>540</v>
      </c>
      <c r="B27158">
        <v>36590</v>
      </c>
      <c r="C27158" s="3">
        <v>748.27237000000002</v>
      </c>
      <c r="D27158" s="2"/>
    </row>
    <row r="27159" spans="1:4" x14ac:dyDescent="0.25">
      <c r="A27159" s="2">
        <v>540</v>
      </c>
      <c r="B27159">
        <v>36591</v>
      </c>
      <c r="C27159" s="3">
        <v>717.88510699999995</v>
      </c>
      <c r="D27159" s="2"/>
    </row>
    <row r="27160" spans="1:4" x14ac:dyDescent="0.25">
      <c r="A27160" s="2">
        <v>540</v>
      </c>
      <c r="B27160">
        <v>36592</v>
      </c>
      <c r="C27160" s="3">
        <v>533.44692799999996</v>
      </c>
      <c r="D27160" s="2"/>
    </row>
    <row r="27161" spans="1:4" x14ac:dyDescent="0.25">
      <c r="A27161" s="2">
        <v>540</v>
      </c>
      <c r="B27161">
        <v>36593</v>
      </c>
      <c r="C27161" s="3">
        <v>434.26339300000001</v>
      </c>
      <c r="D27161" s="2"/>
    </row>
    <row r="27162" spans="1:4" x14ac:dyDescent="0.25">
      <c r="A27162" s="2">
        <v>540</v>
      </c>
      <c r="B27162">
        <v>36595</v>
      </c>
      <c r="C27162" s="3">
        <v>107.18262900000001</v>
      </c>
      <c r="D27162" s="2"/>
    </row>
    <row r="27163" spans="1:4" x14ac:dyDescent="0.25">
      <c r="A27163" s="2">
        <v>540</v>
      </c>
      <c r="B27163">
        <v>36596</v>
      </c>
      <c r="C27163" s="3">
        <v>1807.2828159999999</v>
      </c>
      <c r="D27163" s="2"/>
    </row>
    <row r="27164" spans="1:4" x14ac:dyDescent="0.25">
      <c r="A27164" s="2">
        <v>540</v>
      </c>
      <c r="B27164">
        <v>36598</v>
      </c>
      <c r="C27164" s="3">
        <v>715.79821500000003</v>
      </c>
      <c r="D27164" s="2"/>
    </row>
    <row r="27165" spans="1:4" x14ac:dyDescent="0.25">
      <c r="A27165" s="2">
        <v>540</v>
      </c>
      <c r="B27165">
        <v>36599</v>
      </c>
      <c r="C27165" s="3">
        <v>1224.817769</v>
      </c>
      <c r="D27165" s="2"/>
    </row>
    <row r="27166" spans="1:4" x14ac:dyDescent="0.25">
      <c r="A27166" s="2">
        <v>540</v>
      </c>
      <c r="B27166">
        <v>36600</v>
      </c>
      <c r="C27166" s="3">
        <v>2983.8822180000002</v>
      </c>
      <c r="D27166" s="2"/>
    </row>
    <row r="27167" spans="1:4" x14ac:dyDescent="0.25">
      <c r="A27167" s="2">
        <v>540</v>
      </c>
      <c r="B27167">
        <v>36601</v>
      </c>
      <c r="C27167" s="3">
        <v>1486.3359419999999</v>
      </c>
      <c r="D27167" s="2"/>
    </row>
    <row r="27168" spans="1:4" x14ac:dyDescent="0.25">
      <c r="A27168" s="2">
        <v>540</v>
      </c>
      <c r="B27168">
        <v>36603</v>
      </c>
      <c r="C27168" s="3">
        <v>6338.978177</v>
      </c>
      <c r="D27168" s="2"/>
    </row>
    <row r="27169" spans="1:4" x14ac:dyDescent="0.25">
      <c r="A27169" s="2">
        <v>540</v>
      </c>
      <c r="B27169">
        <v>36604</v>
      </c>
      <c r="C27169" s="3">
        <v>1642.7562680000001</v>
      </c>
      <c r="D27169" s="2"/>
    </row>
    <row r="27170" spans="1:4" x14ac:dyDescent="0.25">
      <c r="A27170" s="2">
        <v>540</v>
      </c>
      <c r="B27170">
        <v>36608</v>
      </c>
      <c r="C27170" s="3">
        <v>338.91209300000003</v>
      </c>
      <c r="D27170" s="2"/>
    </row>
    <row r="27171" spans="1:4" x14ac:dyDescent="0.25">
      <c r="A27171" s="2">
        <v>540</v>
      </c>
      <c r="B27171">
        <v>36609</v>
      </c>
      <c r="C27171" s="3">
        <v>433.525149</v>
      </c>
      <c r="D27171" s="2"/>
    </row>
    <row r="27172" spans="1:4" x14ac:dyDescent="0.25">
      <c r="A27172" s="2">
        <v>540</v>
      </c>
      <c r="B27172">
        <v>36610</v>
      </c>
      <c r="C27172" s="3">
        <v>3617.0590400000001</v>
      </c>
      <c r="D27172" s="2"/>
    </row>
    <row r="27173" spans="1:4" x14ac:dyDescent="0.25">
      <c r="A27173" s="2">
        <v>540</v>
      </c>
      <c r="B27173">
        <v>36611</v>
      </c>
      <c r="C27173" s="3">
        <v>1911.129218</v>
      </c>
      <c r="D27173" s="2"/>
    </row>
    <row r="27174" spans="1:4" x14ac:dyDescent="0.25">
      <c r="A27174" s="2">
        <v>540</v>
      </c>
      <c r="B27174">
        <v>36612</v>
      </c>
      <c r="C27174" s="3">
        <v>546.39893800000004</v>
      </c>
      <c r="D27174" s="2"/>
    </row>
    <row r="27175" spans="1:4" x14ac:dyDescent="0.25">
      <c r="A27175" s="2">
        <v>540</v>
      </c>
      <c r="B27175">
        <v>36613</v>
      </c>
      <c r="C27175" s="3">
        <v>817.17740900000001</v>
      </c>
      <c r="D27175" s="2"/>
    </row>
    <row r="27176" spans="1:4" x14ac:dyDescent="0.25">
      <c r="A27176" s="2">
        <v>540</v>
      </c>
      <c r="B27176">
        <v>36614</v>
      </c>
      <c r="C27176" s="3">
        <v>8.6928999999999998</v>
      </c>
      <c r="D27176" s="2"/>
    </row>
    <row r="27177" spans="1:4" x14ac:dyDescent="0.25">
      <c r="A27177" s="2">
        <v>540</v>
      </c>
      <c r="B27177">
        <v>36615</v>
      </c>
      <c r="C27177" s="3">
        <v>571.58815800000002</v>
      </c>
      <c r="D27177" s="2"/>
    </row>
    <row r="27178" spans="1:4" x14ac:dyDescent="0.25">
      <c r="A27178" s="2">
        <v>540</v>
      </c>
      <c r="B27178">
        <v>36616</v>
      </c>
      <c r="C27178" s="3">
        <v>203.23228499999999</v>
      </c>
      <c r="D27178" s="2"/>
    </row>
    <row r="27179" spans="1:4" x14ac:dyDescent="0.25">
      <c r="A27179" s="2">
        <v>540</v>
      </c>
      <c r="B27179">
        <v>36619</v>
      </c>
      <c r="C27179" s="3">
        <v>660.43898300000001</v>
      </c>
      <c r="D27179" s="2"/>
    </row>
    <row r="27180" spans="1:4" x14ac:dyDescent="0.25">
      <c r="A27180" s="2">
        <v>540</v>
      </c>
      <c r="B27180">
        <v>36622</v>
      </c>
      <c r="C27180" s="3">
        <v>1130.4002969999999</v>
      </c>
      <c r="D27180" s="2"/>
    </row>
    <row r="27181" spans="1:4" x14ac:dyDescent="0.25">
      <c r="A27181" s="2">
        <v>540</v>
      </c>
      <c r="B27181">
        <v>36631</v>
      </c>
      <c r="C27181" s="3">
        <v>17.458210000000001</v>
      </c>
      <c r="D27181" s="2"/>
    </row>
    <row r="27182" spans="1:4" x14ac:dyDescent="0.25">
      <c r="A27182" s="2">
        <v>540</v>
      </c>
      <c r="B27182">
        <v>36662</v>
      </c>
      <c r="C27182" s="3">
        <v>248.69405</v>
      </c>
      <c r="D27182" s="2"/>
    </row>
    <row r="27183" spans="1:4" x14ac:dyDescent="0.25">
      <c r="A27183" s="2">
        <v>540</v>
      </c>
      <c r="B27183">
        <v>36696</v>
      </c>
      <c r="C27183" s="3">
        <v>323.673339</v>
      </c>
      <c r="D27183" s="2"/>
    </row>
    <row r="27184" spans="1:4" x14ac:dyDescent="0.25">
      <c r="A27184" s="2">
        <v>540</v>
      </c>
      <c r="B27184">
        <v>36710</v>
      </c>
      <c r="C27184" s="3">
        <v>7.2059040000000003</v>
      </c>
      <c r="D27184" s="2"/>
    </row>
    <row r="27185" spans="1:4" x14ac:dyDescent="0.25">
      <c r="A27185" s="2">
        <v>540</v>
      </c>
      <c r="B27185">
        <v>36750</v>
      </c>
      <c r="C27185" s="3">
        <v>85.394881999999996</v>
      </c>
      <c r="D27185" s="2"/>
    </row>
    <row r="27186" spans="1:4" x14ac:dyDescent="0.25">
      <c r="A27186" s="2">
        <v>540</v>
      </c>
      <c r="B27186">
        <v>36772</v>
      </c>
      <c r="C27186" s="3">
        <v>7091.4581310000003</v>
      </c>
      <c r="D27186" s="2"/>
    </row>
    <row r="27187" spans="1:4" x14ac:dyDescent="0.25">
      <c r="A27187" s="2">
        <v>540</v>
      </c>
      <c r="B27187">
        <v>36785</v>
      </c>
      <c r="C27187" s="3">
        <v>382.49845199999999</v>
      </c>
      <c r="D27187" s="2"/>
    </row>
    <row r="27188" spans="1:4" x14ac:dyDescent="0.25">
      <c r="A27188" s="2">
        <v>540</v>
      </c>
      <c r="B27188">
        <v>36851</v>
      </c>
      <c r="C27188" s="3">
        <v>31.098801999999999</v>
      </c>
      <c r="D27188" s="2"/>
    </row>
    <row r="27189" spans="1:4" x14ac:dyDescent="0.25">
      <c r="A27189" s="2">
        <v>540</v>
      </c>
      <c r="B27189">
        <v>36854</v>
      </c>
      <c r="C27189" s="3">
        <v>24</v>
      </c>
      <c r="D27189" s="2"/>
    </row>
    <row r="27190" spans="1:4" x14ac:dyDescent="0.25">
      <c r="A27190" s="2">
        <v>540</v>
      </c>
      <c r="B27190">
        <v>36855</v>
      </c>
      <c r="C27190" s="3">
        <v>0</v>
      </c>
      <c r="D27190" s="2"/>
    </row>
    <row r="27191" spans="1:4" x14ac:dyDescent="0.25">
      <c r="A27191" s="2">
        <v>540</v>
      </c>
      <c r="B27191">
        <v>36857</v>
      </c>
      <c r="C27191" s="3">
        <v>1233.997521</v>
      </c>
      <c r="D27191" s="2"/>
    </row>
    <row r="27192" spans="1:4" x14ac:dyDescent="0.25">
      <c r="A27192" s="2">
        <v>540</v>
      </c>
      <c r="B27192">
        <v>36858</v>
      </c>
      <c r="C27192" s="3">
        <v>969.91149399999995</v>
      </c>
      <c r="D27192" s="2"/>
    </row>
    <row r="27193" spans="1:4" x14ac:dyDescent="0.25">
      <c r="A27193" s="2">
        <v>540</v>
      </c>
      <c r="B27193">
        <v>36860</v>
      </c>
      <c r="C27193" s="3">
        <v>881.469427</v>
      </c>
      <c r="D27193" s="2"/>
    </row>
    <row r="27194" spans="1:4" x14ac:dyDescent="0.25">
      <c r="A27194" s="2">
        <v>540</v>
      </c>
      <c r="B27194">
        <v>36862</v>
      </c>
      <c r="C27194" s="3">
        <v>2029.2032119999999</v>
      </c>
      <c r="D27194" s="2"/>
    </row>
    <row r="27195" spans="1:4" x14ac:dyDescent="0.25">
      <c r="A27195" s="2">
        <v>540</v>
      </c>
      <c r="B27195">
        <v>36864</v>
      </c>
      <c r="C27195" s="3">
        <v>1054.753735</v>
      </c>
      <c r="D27195" s="2"/>
    </row>
    <row r="27196" spans="1:4" x14ac:dyDescent="0.25">
      <c r="A27196" s="2">
        <v>540</v>
      </c>
      <c r="B27196">
        <v>36867</v>
      </c>
      <c r="C27196" s="3">
        <v>16.841953</v>
      </c>
      <c r="D27196" s="2"/>
    </row>
    <row r="27197" spans="1:4" x14ac:dyDescent="0.25">
      <c r="A27197" s="2">
        <v>540</v>
      </c>
      <c r="B27197">
        <v>36868</v>
      </c>
      <c r="C27197" s="3">
        <v>4998.0283939999999</v>
      </c>
      <c r="D27197" s="2"/>
    </row>
    <row r="27198" spans="1:4" x14ac:dyDescent="0.25">
      <c r="A27198" s="2">
        <v>540</v>
      </c>
      <c r="B27198">
        <v>36869</v>
      </c>
      <c r="C27198" s="3">
        <v>2398.2415329999999</v>
      </c>
      <c r="D27198" s="2"/>
    </row>
    <row r="27199" spans="1:4" x14ac:dyDescent="0.25">
      <c r="A27199" s="2">
        <v>540</v>
      </c>
      <c r="B27199">
        <v>36870</v>
      </c>
      <c r="C27199" s="3">
        <v>3745.8802850000002</v>
      </c>
      <c r="D27199" s="2"/>
    </row>
    <row r="27200" spans="1:4" x14ac:dyDescent="0.25">
      <c r="A27200" s="2">
        <v>540</v>
      </c>
      <c r="B27200">
        <v>36871</v>
      </c>
      <c r="C27200" s="3">
        <v>1407.4012869999999</v>
      </c>
      <c r="D27200" s="2"/>
    </row>
    <row r="27201" spans="1:4" x14ac:dyDescent="0.25">
      <c r="A27201" s="2">
        <v>540</v>
      </c>
      <c r="B27201">
        <v>36872</v>
      </c>
      <c r="C27201" s="3">
        <v>878.92648899999995</v>
      </c>
      <c r="D27201" s="2"/>
    </row>
    <row r="27202" spans="1:4" x14ac:dyDescent="0.25">
      <c r="A27202" s="2">
        <v>540</v>
      </c>
      <c r="B27202">
        <v>36873</v>
      </c>
      <c r="C27202" s="3">
        <v>2530.0440990000002</v>
      </c>
      <c r="D27202" s="2"/>
    </row>
    <row r="27203" spans="1:4" x14ac:dyDescent="0.25">
      <c r="A27203" s="2">
        <v>540</v>
      </c>
      <c r="B27203">
        <v>36874</v>
      </c>
      <c r="C27203" s="3">
        <v>2838.3584380000002</v>
      </c>
      <c r="D27203" s="2"/>
    </row>
    <row r="27204" spans="1:4" x14ac:dyDescent="0.25">
      <c r="A27204" s="2">
        <v>540</v>
      </c>
      <c r="B27204">
        <v>36876</v>
      </c>
      <c r="C27204" s="3">
        <v>2655.4672959999998</v>
      </c>
      <c r="D27204" s="2"/>
    </row>
    <row r="27205" spans="1:4" x14ac:dyDescent="0.25">
      <c r="A27205" s="2">
        <v>540</v>
      </c>
      <c r="B27205">
        <v>36877</v>
      </c>
      <c r="C27205" s="3">
        <v>9849.0493760000008</v>
      </c>
      <c r="D27205" s="2"/>
    </row>
    <row r="27206" spans="1:4" x14ac:dyDescent="0.25">
      <c r="A27206" s="2">
        <v>540</v>
      </c>
      <c r="B27206">
        <v>36878</v>
      </c>
      <c r="C27206" s="3">
        <v>2000.081097</v>
      </c>
      <c r="D27206" s="2"/>
    </row>
    <row r="27207" spans="1:4" x14ac:dyDescent="0.25">
      <c r="A27207" s="2">
        <v>540</v>
      </c>
      <c r="B27207">
        <v>36887</v>
      </c>
      <c r="C27207" s="3">
        <v>3167.8417669999999</v>
      </c>
      <c r="D27207" s="2"/>
    </row>
    <row r="27208" spans="1:4" x14ac:dyDescent="0.25">
      <c r="A27208" s="2">
        <v>540</v>
      </c>
      <c r="B27208">
        <v>36888</v>
      </c>
      <c r="C27208" s="3">
        <v>0</v>
      </c>
      <c r="D27208" s="2"/>
    </row>
    <row r="27209" spans="1:4" x14ac:dyDescent="0.25">
      <c r="A27209" s="2">
        <v>540</v>
      </c>
      <c r="B27209">
        <v>36889</v>
      </c>
      <c r="C27209" s="3">
        <v>109.287424</v>
      </c>
      <c r="D27209" s="2"/>
    </row>
    <row r="27210" spans="1:4" x14ac:dyDescent="0.25">
      <c r="A27210" s="2">
        <v>540</v>
      </c>
      <c r="B27210">
        <v>36895</v>
      </c>
      <c r="C27210" s="3">
        <v>2433.3073530000001</v>
      </c>
      <c r="D27210" s="2"/>
    </row>
    <row r="27211" spans="1:4" x14ac:dyDescent="0.25">
      <c r="A27211" s="2">
        <v>540</v>
      </c>
      <c r="B27211">
        <v>36896</v>
      </c>
      <c r="C27211" s="3">
        <v>1290.3831319999999</v>
      </c>
      <c r="D27211" s="2"/>
    </row>
    <row r="27212" spans="1:4" x14ac:dyDescent="0.25">
      <c r="A27212" s="2">
        <v>540</v>
      </c>
      <c r="B27212">
        <v>36897</v>
      </c>
      <c r="C27212" s="3">
        <v>67.183487</v>
      </c>
      <c r="D27212" s="2"/>
    </row>
    <row r="27213" spans="1:4" x14ac:dyDescent="0.25">
      <c r="A27213" s="2">
        <v>540</v>
      </c>
      <c r="B27213">
        <v>36899</v>
      </c>
      <c r="C27213" s="3">
        <v>1879.712761</v>
      </c>
      <c r="D27213" s="2"/>
    </row>
    <row r="27214" spans="1:4" x14ac:dyDescent="0.25">
      <c r="A27214" s="2">
        <v>540</v>
      </c>
      <c r="B27214">
        <v>36933</v>
      </c>
      <c r="C27214" s="3">
        <v>600.99706300000003</v>
      </c>
      <c r="D27214" s="2"/>
    </row>
    <row r="27215" spans="1:4" x14ac:dyDescent="0.25">
      <c r="A27215" s="2">
        <v>540</v>
      </c>
      <c r="B27215">
        <v>36940</v>
      </c>
      <c r="C27215" s="3">
        <v>5254.7149600000002</v>
      </c>
      <c r="D27215" s="2"/>
    </row>
    <row r="27216" spans="1:4" x14ac:dyDescent="0.25">
      <c r="A27216" s="2">
        <v>540</v>
      </c>
      <c r="B27216">
        <v>36945</v>
      </c>
      <c r="C27216" s="3">
        <v>379.67008299999998</v>
      </c>
      <c r="D27216" s="2"/>
    </row>
    <row r="27217" spans="1:4" x14ac:dyDescent="0.25">
      <c r="A27217" s="2">
        <v>540</v>
      </c>
      <c r="B27217">
        <v>36946</v>
      </c>
      <c r="C27217" s="3">
        <v>164.96872400000001</v>
      </c>
      <c r="D27217" s="2"/>
    </row>
    <row r="27218" spans="1:4" x14ac:dyDescent="0.25">
      <c r="A27218" s="2">
        <v>540</v>
      </c>
      <c r="B27218">
        <v>36947</v>
      </c>
      <c r="C27218" s="3">
        <v>1274.1189449999999</v>
      </c>
      <c r="D27218" s="2"/>
    </row>
    <row r="27219" spans="1:4" x14ac:dyDescent="0.25">
      <c r="A27219" s="2">
        <v>540</v>
      </c>
      <c r="B27219">
        <v>36948</v>
      </c>
      <c r="C27219" s="3">
        <v>1341.6919989999999</v>
      </c>
      <c r="D27219" s="2"/>
    </row>
    <row r="27220" spans="1:4" x14ac:dyDescent="0.25">
      <c r="A27220" s="2">
        <v>540</v>
      </c>
      <c r="B27220">
        <v>36950</v>
      </c>
      <c r="C27220" s="3">
        <v>5295.8683899999996</v>
      </c>
      <c r="D27220" s="2"/>
    </row>
    <row r="27221" spans="1:4" x14ac:dyDescent="0.25">
      <c r="A27221" s="2">
        <v>540</v>
      </c>
      <c r="B27221">
        <v>36952</v>
      </c>
      <c r="C27221" s="3">
        <v>1924.7839719999999</v>
      </c>
      <c r="D27221" s="2"/>
    </row>
    <row r="27222" spans="1:4" x14ac:dyDescent="0.25">
      <c r="A27222" s="2">
        <v>540</v>
      </c>
      <c r="B27222">
        <v>36959</v>
      </c>
      <c r="C27222" s="3">
        <v>11716.100186</v>
      </c>
      <c r="D27222" s="2"/>
    </row>
    <row r="27223" spans="1:4" x14ac:dyDescent="0.25">
      <c r="A27223" s="2">
        <v>540</v>
      </c>
      <c r="B27223">
        <v>36960</v>
      </c>
      <c r="C27223" s="3">
        <v>415.91566899999998</v>
      </c>
      <c r="D27223" s="2"/>
    </row>
    <row r="27224" spans="1:4" x14ac:dyDescent="0.25">
      <c r="A27224" s="2">
        <v>540</v>
      </c>
      <c r="B27224">
        <v>36961</v>
      </c>
      <c r="C27224" s="3">
        <v>777.69426699999997</v>
      </c>
      <c r="D27224" s="2"/>
    </row>
    <row r="27225" spans="1:4" x14ac:dyDescent="0.25">
      <c r="A27225" s="2">
        <v>540</v>
      </c>
      <c r="B27225">
        <v>36963</v>
      </c>
      <c r="C27225" s="3">
        <v>1283.7064969999999</v>
      </c>
      <c r="D27225" s="2"/>
    </row>
    <row r="27226" spans="1:4" x14ac:dyDescent="0.25">
      <c r="A27226" s="2">
        <v>540</v>
      </c>
      <c r="B27226">
        <v>36964</v>
      </c>
      <c r="C27226" s="3">
        <v>13560.630547999999</v>
      </c>
      <c r="D27226" s="2"/>
    </row>
    <row r="27227" spans="1:4" x14ac:dyDescent="0.25">
      <c r="A27227" s="2">
        <v>540</v>
      </c>
      <c r="B27227">
        <v>36965</v>
      </c>
      <c r="C27227" s="3">
        <v>811.13845900000001</v>
      </c>
      <c r="D27227" s="2"/>
    </row>
    <row r="27228" spans="1:4" x14ac:dyDescent="0.25">
      <c r="A27228" s="2">
        <v>540</v>
      </c>
      <c r="B27228">
        <v>36966</v>
      </c>
      <c r="C27228" s="3">
        <v>0</v>
      </c>
      <c r="D27228" s="2"/>
    </row>
    <row r="27229" spans="1:4" x14ac:dyDescent="0.25">
      <c r="A27229" s="2">
        <v>540</v>
      </c>
      <c r="B27229">
        <v>36967</v>
      </c>
      <c r="C27229" s="3">
        <v>0</v>
      </c>
      <c r="D27229" s="2"/>
    </row>
    <row r="27230" spans="1:4" x14ac:dyDescent="0.25">
      <c r="A27230" s="2">
        <v>540</v>
      </c>
      <c r="B27230">
        <v>36970</v>
      </c>
      <c r="C27230" s="3">
        <v>189.78742399999999</v>
      </c>
      <c r="D27230" s="2"/>
    </row>
    <row r="27231" spans="1:4" x14ac:dyDescent="0.25">
      <c r="A27231" s="2">
        <v>540</v>
      </c>
      <c r="B27231">
        <v>36971</v>
      </c>
      <c r="C27231" s="3">
        <v>2377.875779</v>
      </c>
      <c r="D27231" s="2"/>
    </row>
    <row r="27232" spans="1:4" x14ac:dyDescent="0.25">
      <c r="A27232" s="2">
        <v>540</v>
      </c>
      <c r="B27232">
        <v>36977</v>
      </c>
      <c r="C27232" s="3">
        <v>180.15970999999999</v>
      </c>
      <c r="D27232" s="2"/>
    </row>
    <row r="27233" spans="1:4" x14ac:dyDescent="0.25">
      <c r="A27233" s="2">
        <v>540</v>
      </c>
      <c r="B27233">
        <v>36986</v>
      </c>
      <c r="C27233" s="3">
        <v>0</v>
      </c>
      <c r="D27233" s="2"/>
    </row>
    <row r="27234" spans="1:4" x14ac:dyDescent="0.25">
      <c r="A27234" s="2">
        <v>540</v>
      </c>
      <c r="B27234">
        <v>36987</v>
      </c>
      <c r="C27234" s="3">
        <v>974.25773600000002</v>
      </c>
      <c r="D27234" s="2"/>
    </row>
    <row r="27235" spans="1:4" x14ac:dyDescent="0.25">
      <c r="A27235" s="2">
        <v>540</v>
      </c>
      <c r="B27235">
        <v>36988</v>
      </c>
      <c r="C27235" s="3">
        <v>2161.6238979999998</v>
      </c>
      <c r="D27235" s="2"/>
    </row>
    <row r="27236" spans="1:4" x14ac:dyDescent="0.25">
      <c r="A27236" s="2">
        <v>540</v>
      </c>
      <c r="B27236">
        <v>36990</v>
      </c>
      <c r="C27236" s="3">
        <v>1788.255762</v>
      </c>
      <c r="D27236" s="2"/>
    </row>
    <row r="27237" spans="1:4" x14ac:dyDescent="0.25">
      <c r="A27237" s="2">
        <v>540</v>
      </c>
      <c r="B27237">
        <v>36997</v>
      </c>
      <c r="C27237" s="3">
        <v>3090.8619520000002</v>
      </c>
      <c r="D27237" s="2"/>
    </row>
    <row r="27238" spans="1:4" x14ac:dyDescent="0.25">
      <c r="A27238" s="2">
        <v>540</v>
      </c>
      <c r="B27238">
        <v>36999</v>
      </c>
      <c r="C27238" s="3">
        <v>1436.1981060000001</v>
      </c>
      <c r="D27238" s="2"/>
    </row>
    <row r="27239" spans="1:4" x14ac:dyDescent="0.25">
      <c r="A27239" s="2">
        <v>540</v>
      </c>
      <c r="B27239">
        <v>37002</v>
      </c>
      <c r="C27239" s="3">
        <v>261.59950099999998</v>
      </c>
      <c r="D27239" s="2"/>
    </row>
    <row r="27240" spans="1:4" x14ac:dyDescent="0.25">
      <c r="A27240" s="2">
        <v>540</v>
      </c>
      <c r="B27240">
        <v>37010</v>
      </c>
      <c r="C27240" s="3">
        <v>1677.715643</v>
      </c>
      <c r="D27240" s="2"/>
    </row>
    <row r="27241" spans="1:4" x14ac:dyDescent="0.25">
      <c r="A27241" s="2">
        <v>540</v>
      </c>
      <c r="B27241">
        <v>37077</v>
      </c>
      <c r="C27241" s="3">
        <v>195.80118200000001</v>
      </c>
      <c r="D27241" s="2"/>
    </row>
    <row r="27242" spans="1:4" x14ac:dyDescent="0.25">
      <c r="A27242" s="2">
        <v>540</v>
      </c>
      <c r="B27242">
        <v>37078</v>
      </c>
      <c r="C27242" s="3">
        <v>0</v>
      </c>
      <c r="D27242" s="2"/>
    </row>
    <row r="27243" spans="1:4" x14ac:dyDescent="0.25">
      <c r="A27243" s="2">
        <v>540</v>
      </c>
      <c r="B27243">
        <v>37081</v>
      </c>
      <c r="C27243" s="3">
        <v>3211.155542</v>
      </c>
      <c r="D27243" s="2"/>
    </row>
    <row r="27244" spans="1:4" x14ac:dyDescent="0.25">
      <c r="A27244" s="2">
        <v>540</v>
      </c>
      <c r="B27244">
        <v>37083</v>
      </c>
      <c r="C27244" s="3">
        <v>2649.3672369999999</v>
      </c>
      <c r="D27244" s="2"/>
    </row>
    <row r="27245" spans="1:4" x14ac:dyDescent="0.25">
      <c r="A27245" s="2">
        <v>540</v>
      </c>
      <c r="B27245">
        <v>37086</v>
      </c>
      <c r="C27245" s="3">
        <v>1958.8243709999999</v>
      </c>
      <c r="D27245" s="2"/>
    </row>
    <row r="27246" spans="1:4" x14ac:dyDescent="0.25">
      <c r="A27246" s="2">
        <v>540</v>
      </c>
      <c r="B27246">
        <v>37092</v>
      </c>
      <c r="C27246" s="3">
        <v>2097.1854440000002</v>
      </c>
      <c r="D27246" s="2"/>
    </row>
    <row r="27247" spans="1:4" x14ac:dyDescent="0.25">
      <c r="A27247" s="2">
        <v>540</v>
      </c>
      <c r="B27247">
        <v>37126</v>
      </c>
      <c r="C27247" s="3">
        <v>169.964381</v>
      </c>
      <c r="D27247" s="2"/>
    </row>
    <row r="27248" spans="1:4" x14ac:dyDescent="0.25">
      <c r="A27248" s="2">
        <v>540</v>
      </c>
      <c r="B27248">
        <v>37144</v>
      </c>
      <c r="C27248" s="3">
        <v>129.24337700000001</v>
      </c>
      <c r="D27248" s="2"/>
    </row>
    <row r="27249" spans="1:4" x14ac:dyDescent="0.25">
      <c r="A27249" s="2">
        <v>540</v>
      </c>
      <c r="B27249">
        <v>37147</v>
      </c>
      <c r="C27249" s="3">
        <v>0</v>
      </c>
      <c r="D27249" s="2"/>
    </row>
    <row r="27250" spans="1:4" x14ac:dyDescent="0.25">
      <c r="A27250" s="2">
        <v>540</v>
      </c>
      <c r="B27250">
        <v>37153</v>
      </c>
      <c r="C27250" s="3">
        <v>0.81140100000000004</v>
      </c>
      <c r="D27250" s="2"/>
    </row>
    <row r="27251" spans="1:4" x14ac:dyDescent="0.25">
      <c r="A27251" s="2">
        <v>540</v>
      </c>
      <c r="B27251">
        <v>37156</v>
      </c>
      <c r="C27251" s="3">
        <v>866.61476800000003</v>
      </c>
      <c r="D27251" s="2"/>
    </row>
    <row r="27252" spans="1:4" x14ac:dyDescent="0.25">
      <c r="A27252" s="2">
        <v>540</v>
      </c>
      <c r="B27252">
        <v>37164</v>
      </c>
      <c r="C27252" s="3">
        <v>1571.8573140000001</v>
      </c>
      <c r="D27252" s="2"/>
    </row>
    <row r="27253" spans="1:4" x14ac:dyDescent="0.25">
      <c r="A27253" s="2">
        <v>540</v>
      </c>
      <c r="B27253">
        <v>37165</v>
      </c>
      <c r="C27253" s="3">
        <v>5125.4200259999998</v>
      </c>
      <c r="D27253" s="2"/>
    </row>
    <row r="27254" spans="1:4" x14ac:dyDescent="0.25">
      <c r="A27254" s="2">
        <v>540</v>
      </c>
      <c r="B27254">
        <v>37177</v>
      </c>
      <c r="C27254" s="3">
        <v>10738.033745999999</v>
      </c>
      <c r="D27254" s="2"/>
    </row>
    <row r="27255" spans="1:4" x14ac:dyDescent="0.25">
      <c r="A27255" s="2">
        <v>540</v>
      </c>
      <c r="B27255">
        <v>37180</v>
      </c>
      <c r="C27255" s="3">
        <v>8120.7886449999996</v>
      </c>
      <c r="D27255" s="2"/>
    </row>
    <row r="27256" spans="1:4" x14ac:dyDescent="0.25">
      <c r="A27256" s="2">
        <v>540</v>
      </c>
      <c r="B27256">
        <v>37181</v>
      </c>
      <c r="C27256" s="3">
        <v>4878.6866319999999</v>
      </c>
      <c r="D27256" s="2"/>
    </row>
    <row r="27257" spans="1:4" x14ac:dyDescent="0.25">
      <c r="A27257" s="2">
        <v>540</v>
      </c>
      <c r="B27257">
        <v>37182</v>
      </c>
      <c r="C27257" s="3">
        <v>2561.2183020000002</v>
      </c>
      <c r="D27257" s="2"/>
    </row>
    <row r="27258" spans="1:4" x14ac:dyDescent="0.25">
      <c r="A27258" s="2">
        <v>540</v>
      </c>
      <c r="B27258">
        <v>37184</v>
      </c>
      <c r="C27258" s="3">
        <v>2554.297814</v>
      </c>
      <c r="D27258" s="2"/>
    </row>
    <row r="27259" spans="1:4" x14ac:dyDescent="0.25">
      <c r="A27259" s="2">
        <v>540</v>
      </c>
      <c r="B27259">
        <v>37185</v>
      </c>
      <c r="C27259" s="3">
        <v>2437.5180310000001</v>
      </c>
      <c r="D27259" s="2"/>
    </row>
    <row r="27260" spans="1:4" x14ac:dyDescent="0.25">
      <c r="A27260" s="2">
        <v>540</v>
      </c>
      <c r="B27260">
        <v>37186</v>
      </c>
      <c r="C27260" s="3">
        <v>2287.7579019999998</v>
      </c>
      <c r="D27260" s="2"/>
    </row>
    <row r="27261" spans="1:4" x14ac:dyDescent="0.25">
      <c r="A27261" s="2">
        <v>540</v>
      </c>
      <c r="B27261">
        <v>37187</v>
      </c>
      <c r="C27261" s="3">
        <v>3104.0228480000001</v>
      </c>
      <c r="D27261" s="2"/>
    </row>
    <row r="27262" spans="1:4" x14ac:dyDescent="0.25">
      <c r="A27262" s="2">
        <v>540</v>
      </c>
      <c r="B27262">
        <v>37188</v>
      </c>
      <c r="C27262" s="3">
        <v>5027.1748879999996</v>
      </c>
      <c r="D27262" s="2"/>
    </row>
    <row r="27263" spans="1:4" x14ac:dyDescent="0.25">
      <c r="A27263" s="2">
        <v>540</v>
      </c>
      <c r="B27263">
        <v>37189</v>
      </c>
      <c r="C27263" s="3">
        <v>3110.710439</v>
      </c>
      <c r="D27263" s="2"/>
    </row>
    <row r="27264" spans="1:4" x14ac:dyDescent="0.25">
      <c r="A27264" s="2">
        <v>540</v>
      </c>
      <c r="B27264">
        <v>37190</v>
      </c>
      <c r="C27264" s="3">
        <v>1853.2868800000001</v>
      </c>
      <c r="D27264" s="2"/>
    </row>
    <row r="27265" spans="1:4" x14ac:dyDescent="0.25">
      <c r="A27265" s="2">
        <v>540</v>
      </c>
      <c r="B27265">
        <v>37191</v>
      </c>
      <c r="C27265" s="3">
        <v>927.59559200000001</v>
      </c>
      <c r="D27265" s="2"/>
    </row>
    <row r="27266" spans="1:4" x14ac:dyDescent="0.25">
      <c r="A27266" s="2">
        <v>540</v>
      </c>
      <c r="B27266">
        <v>37192</v>
      </c>
      <c r="C27266" s="3">
        <v>2222.5227970000001</v>
      </c>
      <c r="D27266" s="2"/>
    </row>
    <row r="27267" spans="1:4" x14ac:dyDescent="0.25">
      <c r="A27267" s="2">
        <v>540</v>
      </c>
      <c r="B27267">
        <v>37193</v>
      </c>
      <c r="C27267" s="3">
        <v>6510.2887250000003</v>
      </c>
      <c r="D27267" s="2"/>
    </row>
    <row r="27268" spans="1:4" x14ac:dyDescent="0.25">
      <c r="A27268" s="2">
        <v>540</v>
      </c>
      <c r="B27268">
        <v>37194</v>
      </c>
      <c r="C27268" s="3">
        <v>8547.0740490000007</v>
      </c>
      <c r="D27268" s="2"/>
    </row>
    <row r="27269" spans="1:4" x14ac:dyDescent="0.25">
      <c r="A27269" s="2">
        <v>540</v>
      </c>
      <c r="B27269">
        <v>37196</v>
      </c>
      <c r="C27269" s="3">
        <v>1869.409609</v>
      </c>
      <c r="D27269" s="2"/>
    </row>
    <row r="27270" spans="1:4" x14ac:dyDescent="0.25">
      <c r="A27270" s="2">
        <v>540</v>
      </c>
      <c r="B27270">
        <v>37197</v>
      </c>
      <c r="C27270" s="3">
        <v>2811.449709</v>
      </c>
      <c r="D27270" s="2"/>
    </row>
    <row r="27271" spans="1:4" x14ac:dyDescent="0.25">
      <c r="A27271" s="2">
        <v>540</v>
      </c>
      <c r="B27271">
        <v>37199</v>
      </c>
      <c r="C27271" s="3">
        <v>6706.6985800000002</v>
      </c>
      <c r="D27271" s="2"/>
    </row>
    <row r="27272" spans="1:4" x14ac:dyDescent="0.25">
      <c r="A27272" s="2">
        <v>540</v>
      </c>
      <c r="B27272">
        <v>37200</v>
      </c>
      <c r="C27272" s="3">
        <v>1295.0275919999999</v>
      </c>
      <c r="D27272" s="2"/>
    </row>
    <row r="27273" spans="1:4" x14ac:dyDescent="0.25">
      <c r="A27273" s="2">
        <v>540</v>
      </c>
      <c r="B27273">
        <v>37201</v>
      </c>
      <c r="C27273" s="3">
        <v>9474.8999029980005</v>
      </c>
      <c r="D27273" s="2"/>
    </row>
    <row r="27274" spans="1:4" x14ac:dyDescent="0.25">
      <c r="A27274" s="2">
        <v>540</v>
      </c>
      <c r="B27274">
        <v>37202</v>
      </c>
      <c r="C27274" s="3">
        <v>6144.5339859980004</v>
      </c>
      <c r="D27274" s="2"/>
    </row>
    <row r="27275" spans="1:4" x14ac:dyDescent="0.25">
      <c r="A27275" s="2">
        <v>540</v>
      </c>
      <c r="B27275">
        <v>37212</v>
      </c>
      <c r="C27275" s="3">
        <v>5490.4437090000001</v>
      </c>
      <c r="D27275" s="2"/>
    </row>
    <row r="27276" spans="1:4" x14ac:dyDescent="0.25">
      <c r="A27276" s="2">
        <v>540</v>
      </c>
      <c r="B27276">
        <v>37213</v>
      </c>
      <c r="C27276" s="3">
        <v>2078.6745999999998</v>
      </c>
      <c r="D27276" s="2"/>
    </row>
    <row r="27277" spans="1:4" x14ac:dyDescent="0.25">
      <c r="A27277" s="2">
        <v>540</v>
      </c>
      <c r="B27277">
        <v>37226</v>
      </c>
      <c r="C27277" s="3">
        <v>62.450156</v>
      </c>
      <c r="D27277" s="2"/>
    </row>
    <row r="27278" spans="1:4" x14ac:dyDescent="0.25">
      <c r="A27278" s="2">
        <v>540</v>
      </c>
      <c r="B27278">
        <v>37228</v>
      </c>
      <c r="C27278" s="3">
        <v>16701.090626000001</v>
      </c>
      <c r="D27278" s="2"/>
    </row>
    <row r="27279" spans="1:4" x14ac:dyDescent="0.25">
      <c r="A27279" s="2">
        <v>540</v>
      </c>
      <c r="B27279">
        <v>37229</v>
      </c>
      <c r="C27279" s="3">
        <v>15438.613395</v>
      </c>
      <c r="D27279" s="2"/>
    </row>
    <row r="27280" spans="1:4" x14ac:dyDescent="0.25">
      <c r="A27280" s="2">
        <v>540</v>
      </c>
      <c r="B27280">
        <v>37230</v>
      </c>
      <c r="C27280" s="3">
        <v>19238.105070000001</v>
      </c>
      <c r="D27280" s="2"/>
    </row>
    <row r="27281" spans="1:4" x14ac:dyDescent="0.25">
      <c r="A27281" s="2">
        <v>540</v>
      </c>
      <c r="B27281">
        <v>37231</v>
      </c>
      <c r="C27281" s="3">
        <v>10296.475821</v>
      </c>
      <c r="D27281" s="2"/>
    </row>
    <row r="27282" spans="1:4" x14ac:dyDescent="0.25">
      <c r="A27282" s="2">
        <v>540</v>
      </c>
      <c r="B27282">
        <v>37234</v>
      </c>
      <c r="C27282" s="3">
        <v>83.296406000000005</v>
      </c>
      <c r="D27282" s="2"/>
    </row>
    <row r="27283" spans="1:4" x14ac:dyDescent="0.25">
      <c r="A27283" s="2">
        <v>540</v>
      </c>
      <c r="B27283">
        <v>37235</v>
      </c>
      <c r="C27283" s="3">
        <v>6984.7029920000004</v>
      </c>
      <c r="D27283" s="2"/>
    </row>
    <row r="27284" spans="1:4" x14ac:dyDescent="0.25">
      <c r="A27284" s="2">
        <v>540</v>
      </c>
      <c r="B27284">
        <v>37236</v>
      </c>
      <c r="C27284" s="3">
        <v>5951.3134399999999</v>
      </c>
      <c r="D27284" s="2"/>
    </row>
    <row r="27285" spans="1:4" x14ac:dyDescent="0.25">
      <c r="A27285" s="2">
        <v>540</v>
      </c>
      <c r="B27285">
        <v>37237</v>
      </c>
      <c r="C27285" s="3">
        <v>355.80238400000002</v>
      </c>
      <c r="D27285" s="2"/>
    </row>
    <row r="27286" spans="1:4" x14ac:dyDescent="0.25">
      <c r="A27286" s="2">
        <v>540</v>
      </c>
      <c r="B27286">
        <v>37238</v>
      </c>
      <c r="C27286" s="3">
        <v>3889.8269460000001</v>
      </c>
      <c r="D27286" s="2"/>
    </row>
    <row r="27287" spans="1:4" x14ac:dyDescent="0.25">
      <c r="A27287" s="2">
        <v>540</v>
      </c>
      <c r="B27287">
        <v>37239</v>
      </c>
      <c r="C27287" s="3">
        <v>0</v>
      </c>
      <c r="D27287" s="2"/>
    </row>
    <row r="27288" spans="1:4" x14ac:dyDescent="0.25">
      <c r="A27288" s="2">
        <v>540</v>
      </c>
      <c r="B27288">
        <v>37243</v>
      </c>
      <c r="C27288" s="3">
        <v>1811.5168020000001</v>
      </c>
      <c r="D27288" s="2"/>
    </row>
    <row r="27289" spans="1:4" x14ac:dyDescent="0.25">
      <c r="A27289" s="2">
        <v>540</v>
      </c>
      <c r="B27289">
        <v>37244</v>
      </c>
      <c r="C27289" s="3">
        <v>1501.4017100000001</v>
      </c>
      <c r="D27289" s="2"/>
    </row>
    <row r="27290" spans="1:4" x14ac:dyDescent="0.25">
      <c r="A27290" s="2">
        <v>540</v>
      </c>
      <c r="B27290">
        <v>37245</v>
      </c>
      <c r="C27290" s="3">
        <v>4083.6961139999999</v>
      </c>
      <c r="D27290" s="2"/>
    </row>
    <row r="27291" spans="1:4" x14ac:dyDescent="0.25">
      <c r="A27291" s="2">
        <v>540</v>
      </c>
      <c r="B27291">
        <v>37246</v>
      </c>
      <c r="C27291" s="3">
        <v>0</v>
      </c>
      <c r="D27291" s="2"/>
    </row>
    <row r="27292" spans="1:4" x14ac:dyDescent="0.25">
      <c r="A27292" s="2">
        <v>540</v>
      </c>
      <c r="B27292">
        <v>37248</v>
      </c>
      <c r="C27292" s="3">
        <v>7107.5122719999999</v>
      </c>
      <c r="D27292" s="2"/>
    </row>
    <row r="27293" spans="1:4" x14ac:dyDescent="0.25">
      <c r="A27293" s="2">
        <v>540</v>
      </c>
      <c r="B27293">
        <v>37249</v>
      </c>
      <c r="C27293" s="3">
        <v>2487.8582200000001</v>
      </c>
      <c r="D27293" s="2"/>
    </row>
    <row r="27294" spans="1:4" x14ac:dyDescent="0.25">
      <c r="A27294" s="2">
        <v>540</v>
      </c>
      <c r="B27294">
        <v>37250</v>
      </c>
      <c r="C27294" s="3">
        <v>342.82872600000002</v>
      </c>
      <c r="D27294" s="2"/>
    </row>
    <row r="27295" spans="1:4" x14ac:dyDescent="0.25">
      <c r="A27295" s="2">
        <v>540</v>
      </c>
      <c r="B27295">
        <v>37251</v>
      </c>
      <c r="C27295" s="3">
        <v>3545.840209</v>
      </c>
      <c r="D27295" s="2"/>
    </row>
    <row r="27296" spans="1:4" x14ac:dyDescent="0.25">
      <c r="A27296" s="2">
        <v>540</v>
      </c>
      <c r="B27296">
        <v>37252</v>
      </c>
      <c r="C27296" s="3">
        <v>4423.5023979999996</v>
      </c>
      <c r="D27296" s="2"/>
    </row>
    <row r="27297" spans="1:4" x14ac:dyDescent="0.25">
      <c r="A27297" s="2">
        <v>540</v>
      </c>
      <c r="B27297">
        <v>37257</v>
      </c>
      <c r="C27297" s="3">
        <v>1581.901163</v>
      </c>
      <c r="D27297" s="2"/>
    </row>
    <row r="27298" spans="1:4" x14ac:dyDescent="0.25">
      <c r="A27298" s="2">
        <v>540</v>
      </c>
      <c r="B27298">
        <v>37258</v>
      </c>
      <c r="C27298" s="3">
        <v>2225.558661</v>
      </c>
      <c r="D27298" s="2"/>
    </row>
    <row r="27299" spans="1:4" x14ac:dyDescent="0.25">
      <c r="A27299" s="2">
        <v>540</v>
      </c>
      <c r="B27299">
        <v>37259</v>
      </c>
      <c r="C27299" s="3">
        <v>862.04637600000001</v>
      </c>
      <c r="D27299" s="2"/>
    </row>
    <row r="27300" spans="1:4" x14ac:dyDescent="0.25">
      <c r="A27300" s="2">
        <v>540</v>
      </c>
      <c r="B27300">
        <v>37262</v>
      </c>
      <c r="C27300" s="3">
        <v>672.14211599999999</v>
      </c>
      <c r="D27300" s="2"/>
    </row>
    <row r="27301" spans="1:4" x14ac:dyDescent="0.25">
      <c r="A27301" s="2">
        <v>540</v>
      </c>
      <c r="B27301">
        <v>37269</v>
      </c>
      <c r="C27301" s="3">
        <v>1291.4548150000001</v>
      </c>
      <c r="D27301" s="2"/>
    </row>
    <row r="27302" spans="1:4" x14ac:dyDescent="0.25">
      <c r="A27302" s="2">
        <v>540</v>
      </c>
      <c r="B27302">
        <v>37272</v>
      </c>
      <c r="C27302" s="3">
        <v>1032.297726</v>
      </c>
      <c r="D27302" s="2"/>
    </row>
    <row r="27303" spans="1:4" x14ac:dyDescent="0.25">
      <c r="A27303" s="2">
        <v>540</v>
      </c>
      <c r="B27303">
        <v>37273</v>
      </c>
      <c r="C27303" s="3">
        <v>6908.0812310000001</v>
      </c>
      <c r="D27303" s="2"/>
    </row>
    <row r="27304" spans="1:4" x14ac:dyDescent="0.25">
      <c r="A27304" s="2">
        <v>540</v>
      </c>
      <c r="B27304">
        <v>37274</v>
      </c>
      <c r="C27304" s="3">
        <v>5308.9910739999996</v>
      </c>
      <c r="D27304" s="2"/>
    </row>
    <row r="27305" spans="1:4" x14ac:dyDescent="0.25">
      <c r="A27305" s="2">
        <v>540</v>
      </c>
      <c r="B27305">
        <v>37275</v>
      </c>
      <c r="C27305" s="3">
        <v>3825.5776080000001</v>
      </c>
      <c r="D27305" s="2"/>
    </row>
    <row r="27306" spans="1:4" x14ac:dyDescent="0.25">
      <c r="A27306" s="2">
        <v>540</v>
      </c>
      <c r="B27306">
        <v>37276</v>
      </c>
      <c r="C27306" s="3">
        <v>585.48954200000003</v>
      </c>
      <c r="D27306" s="2"/>
    </row>
    <row r="27307" spans="1:4" x14ac:dyDescent="0.25">
      <c r="A27307" s="2">
        <v>540</v>
      </c>
      <c r="B27307">
        <v>37277</v>
      </c>
      <c r="C27307" s="3">
        <v>1916.69354</v>
      </c>
      <c r="D27307" s="2"/>
    </row>
    <row r="27308" spans="1:4" x14ac:dyDescent="0.25">
      <c r="A27308" s="2">
        <v>540</v>
      </c>
      <c r="B27308">
        <v>37278</v>
      </c>
      <c r="C27308" s="3">
        <v>1514.6498019999999</v>
      </c>
      <c r="D27308" s="2"/>
    </row>
    <row r="27309" spans="1:4" x14ac:dyDescent="0.25">
      <c r="A27309" s="2">
        <v>540</v>
      </c>
      <c r="B27309">
        <v>37279</v>
      </c>
      <c r="C27309" s="3">
        <v>1701.323547</v>
      </c>
      <c r="D27309" s="2"/>
    </row>
    <row r="27310" spans="1:4" x14ac:dyDescent="0.25">
      <c r="A27310" s="2">
        <v>540</v>
      </c>
      <c r="B27310">
        <v>37280</v>
      </c>
      <c r="C27310" s="3">
        <v>3476.3781290000002</v>
      </c>
      <c r="D27310" s="2"/>
    </row>
    <row r="27311" spans="1:4" x14ac:dyDescent="0.25">
      <c r="A27311" s="2">
        <v>540</v>
      </c>
      <c r="B27311">
        <v>37281</v>
      </c>
      <c r="C27311" s="3">
        <v>603.10452699999996</v>
      </c>
      <c r="D27311" s="2"/>
    </row>
    <row r="27312" spans="1:4" x14ac:dyDescent="0.25">
      <c r="A27312" s="2">
        <v>540</v>
      </c>
      <c r="B27312">
        <v>37282</v>
      </c>
      <c r="C27312" s="3">
        <v>181.14908500000001</v>
      </c>
      <c r="D27312" s="2"/>
    </row>
    <row r="27313" spans="1:4" x14ac:dyDescent="0.25">
      <c r="A27313" s="2">
        <v>540</v>
      </c>
      <c r="B27313">
        <v>37283</v>
      </c>
      <c r="C27313" s="3">
        <v>3885.8927800000001</v>
      </c>
      <c r="D27313" s="2"/>
    </row>
    <row r="27314" spans="1:4" x14ac:dyDescent="0.25">
      <c r="A27314" s="2">
        <v>540</v>
      </c>
      <c r="B27314">
        <v>37284</v>
      </c>
      <c r="C27314" s="3">
        <v>1918.085595</v>
      </c>
      <c r="D27314" s="2"/>
    </row>
    <row r="27315" spans="1:4" x14ac:dyDescent="0.25">
      <c r="A27315" s="2">
        <v>540</v>
      </c>
      <c r="B27315">
        <v>37285</v>
      </c>
      <c r="C27315" s="3">
        <v>6026.2659590000003</v>
      </c>
      <c r="D27315" s="2"/>
    </row>
    <row r="27316" spans="1:4" x14ac:dyDescent="0.25">
      <c r="A27316" s="2">
        <v>540</v>
      </c>
      <c r="B27316">
        <v>37289</v>
      </c>
      <c r="C27316" s="3">
        <v>10921.993925000001</v>
      </c>
      <c r="D27316" s="2"/>
    </row>
    <row r="27317" spans="1:4" x14ac:dyDescent="0.25">
      <c r="A27317" s="2">
        <v>540</v>
      </c>
      <c r="B27317">
        <v>37290</v>
      </c>
      <c r="C27317" s="3">
        <v>581.43794800000001</v>
      </c>
      <c r="D27317" s="2"/>
    </row>
    <row r="27318" spans="1:4" x14ac:dyDescent="0.25">
      <c r="A27318" s="2">
        <v>540</v>
      </c>
      <c r="B27318">
        <v>37291</v>
      </c>
      <c r="C27318" s="3">
        <v>3356.5448190000002</v>
      </c>
      <c r="D27318" s="2"/>
    </row>
    <row r="27319" spans="1:4" x14ac:dyDescent="0.25">
      <c r="A27319" s="2">
        <v>540</v>
      </c>
      <c r="B27319">
        <v>37294</v>
      </c>
      <c r="C27319" s="3">
        <v>0</v>
      </c>
      <c r="D27319" s="2"/>
    </row>
    <row r="27320" spans="1:4" x14ac:dyDescent="0.25">
      <c r="A27320" s="2">
        <v>540</v>
      </c>
      <c r="B27320">
        <v>37305</v>
      </c>
      <c r="C27320" s="3">
        <v>8597.636348</v>
      </c>
      <c r="D27320" s="2"/>
    </row>
    <row r="27321" spans="1:4" x14ac:dyDescent="0.25">
      <c r="A27321" s="2">
        <v>540</v>
      </c>
      <c r="B27321">
        <v>37309</v>
      </c>
      <c r="C27321" s="3">
        <v>13718.253704000001</v>
      </c>
      <c r="D27321" s="2"/>
    </row>
    <row r="27322" spans="1:4" x14ac:dyDescent="0.25">
      <c r="A27322" s="2">
        <v>540</v>
      </c>
      <c r="B27322">
        <v>37310</v>
      </c>
      <c r="C27322" s="3">
        <v>10782.735913666</v>
      </c>
      <c r="D27322" s="2"/>
    </row>
    <row r="27323" spans="1:4" x14ac:dyDescent="0.25">
      <c r="A27323" s="2">
        <v>540</v>
      </c>
      <c r="B27323">
        <v>37319</v>
      </c>
      <c r="C27323" s="3">
        <v>1678.7268309999999</v>
      </c>
      <c r="D27323" s="2"/>
    </row>
    <row r="27324" spans="1:4" x14ac:dyDescent="0.25">
      <c r="A27324" s="2">
        <v>540</v>
      </c>
      <c r="B27324">
        <v>37320</v>
      </c>
      <c r="C27324" s="3">
        <v>9400.6068450000002</v>
      </c>
      <c r="D27324" s="2"/>
    </row>
    <row r="27325" spans="1:4" x14ac:dyDescent="0.25">
      <c r="A27325" s="2">
        <v>540</v>
      </c>
      <c r="B27325">
        <v>37321</v>
      </c>
      <c r="C27325" s="3">
        <v>11605.204417999999</v>
      </c>
      <c r="D27325" s="2"/>
    </row>
    <row r="27326" spans="1:4" x14ac:dyDescent="0.25">
      <c r="A27326" s="2">
        <v>540</v>
      </c>
      <c r="B27326">
        <v>37322</v>
      </c>
      <c r="C27326" s="3">
        <v>15332.147494999999</v>
      </c>
      <c r="D27326" s="2"/>
    </row>
    <row r="27327" spans="1:4" x14ac:dyDescent="0.25">
      <c r="A27327" s="2">
        <v>540</v>
      </c>
      <c r="B27327">
        <v>37323</v>
      </c>
      <c r="C27327" s="3">
        <v>6091.2486220000001</v>
      </c>
      <c r="D27327" s="2"/>
    </row>
    <row r="27328" spans="1:4" x14ac:dyDescent="0.25">
      <c r="A27328" s="2">
        <v>540</v>
      </c>
      <c r="B27328">
        <v>37324</v>
      </c>
      <c r="C27328" s="3">
        <v>3886.6510509999998</v>
      </c>
      <c r="D27328" s="2"/>
    </row>
    <row r="27329" spans="1:4" x14ac:dyDescent="0.25">
      <c r="A27329" s="2">
        <v>540</v>
      </c>
      <c r="B27329">
        <v>37325</v>
      </c>
      <c r="C27329" s="3">
        <v>3900.1406900000002</v>
      </c>
      <c r="D27329" s="2"/>
    </row>
    <row r="27330" spans="1:4" x14ac:dyDescent="0.25">
      <c r="A27330" s="2">
        <v>540</v>
      </c>
      <c r="B27330">
        <v>37326</v>
      </c>
      <c r="C27330" s="3">
        <v>1852.9057789999999</v>
      </c>
      <c r="D27330" s="2"/>
    </row>
    <row r="27331" spans="1:4" x14ac:dyDescent="0.25">
      <c r="A27331" s="2">
        <v>540</v>
      </c>
      <c r="B27331">
        <v>37327</v>
      </c>
      <c r="C27331" s="3">
        <v>4576.2233180000003</v>
      </c>
      <c r="D27331" s="2"/>
    </row>
    <row r="27332" spans="1:4" x14ac:dyDescent="0.25">
      <c r="A27332" s="2">
        <v>540</v>
      </c>
      <c r="B27332">
        <v>37328</v>
      </c>
      <c r="C27332" s="3">
        <v>7786.791741</v>
      </c>
      <c r="D27332" s="2"/>
    </row>
    <row r="27333" spans="1:4" x14ac:dyDescent="0.25">
      <c r="A27333" s="2">
        <v>540</v>
      </c>
      <c r="B27333">
        <v>37334</v>
      </c>
      <c r="C27333" s="3">
        <v>1904.046513</v>
      </c>
      <c r="D27333" s="2"/>
    </row>
    <row r="27334" spans="1:4" x14ac:dyDescent="0.25">
      <c r="A27334" s="2">
        <v>540</v>
      </c>
      <c r="B27334">
        <v>37335</v>
      </c>
      <c r="C27334" s="3">
        <v>1198.1442480000001</v>
      </c>
      <c r="D27334" s="2"/>
    </row>
    <row r="27335" spans="1:4" x14ac:dyDescent="0.25">
      <c r="A27335" s="2">
        <v>540</v>
      </c>
      <c r="B27335">
        <v>37336</v>
      </c>
      <c r="C27335" s="3">
        <v>336.66788200000002</v>
      </c>
      <c r="D27335" s="2"/>
    </row>
    <row r="27336" spans="1:4" x14ac:dyDescent="0.25">
      <c r="A27336" s="2">
        <v>540</v>
      </c>
      <c r="B27336">
        <v>37337</v>
      </c>
      <c r="C27336" s="3">
        <v>14315.148314</v>
      </c>
      <c r="D27336" s="2"/>
    </row>
    <row r="27337" spans="1:4" x14ac:dyDescent="0.25">
      <c r="A27337" s="2">
        <v>540</v>
      </c>
      <c r="B27337">
        <v>37338</v>
      </c>
      <c r="C27337" s="3">
        <v>8953.0582570000006</v>
      </c>
      <c r="D27337" s="2"/>
    </row>
    <row r="27338" spans="1:4" x14ac:dyDescent="0.25">
      <c r="A27338" s="2">
        <v>540</v>
      </c>
      <c r="B27338">
        <v>37339</v>
      </c>
      <c r="C27338" s="3">
        <v>18180.193512999998</v>
      </c>
      <c r="D27338" s="2"/>
    </row>
    <row r="27339" spans="1:4" x14ac:dyDescent="0.25">
      <c r="A27339" s="2">
        <v>540</v>
      </c>
      <c r="B27339">
        <v>37340</v>
      </c>
      <c r="C27339" s="3">
        <v>1866.476228</v>
      </c>
      <c r="D27339" s="2"/>
    </row>
    <row r="27340" spans="1:4" x14ac:dyDescent="0.25">
      <c r="A27340" s="2">
        <v>540</v>
      </c>
      <c r="B27340">
        <v>37341</v>
      </c>
      <c r="C27340" s="3">
        <v>537.18248400000004</v>
      </c>
      <c r="D27340" s="2"/>
    </row>
    <row r="27341" spans="1:4" x14ac:dyDescent="0.25">
      <c r="A27341" s="2">
        <v>540</v>
      </c>
      <c r="B27341">
        <v>37342</v>
      </c>
      <c r="C27341" s="3">
        <v>1939.737844</v>
      </c>
      <c r="D27341" s="2"/>
    </row>
    <row r="27342" spans="1:4" x14ac:dyDescent="0.25">
      <c r="A27342" s="2">
        <v>540</v>
      </c>
      <c r="B27342">
        <v>37344</v>
      </c>
      <c r="C27342" s="3">
        <v>9976.5276990000002</v>
      </c>
      <c r="D27342" s="2"/>
    </row>
    <row r="27343" spans="1:4" x14ac:dyDescent="0.25">
      <c r="A27343" s="2">
        <v>540</v>
      </c>
      <c r="B27343">
        <v>37345</v>
      </c>
      <c r="C27343" s="3">
        <v>8634.8466200000003</v>
      </c>
      <c r="D27343" s="2"/>
    </row>
    <row r="27344" spans="1:4" x14ac:dyDescent="0.25">
      <c r="A27344" s="2">
        <v>540</v>
      </c>
      <c r="B27344">
        <v>37348</v>
      </c>
      <c r="C27344" s="3">
        <v>518.5</v>
      </c>
      <c r="D27344" s="2"/>
    </row>
    <row r="27345" spans="1:4" x14ac:dyDescent="0.25">
      <c r="A27345" s="2">
        <v>540</v>
      </c>
      <c r="B27345">
        <v>37349</v>
      </c>
      <c r="C27345" s="3">
        <v>259.25</v>
      </c>
      <c r="D27345" s="2"/>
    </row>
    <row r="27346" spans="1:4" x14ac:dyDescent="0.25">
      <c r="A27346" s="2">
        <v>540</v>
      </c>
      <c r="B27346">
        <v>37354</v>
      </c>
      <c r="C27346" s="3">
        <v>323.83158900000001</v>
      </c>
      <c r="D27346" s="2"/>
    </row>
    <row r="27347" spans="1:4" x14ac:dyDescent="0.25">
      <c r="A27347" s="2">
        <v>540</v>
      </c>
      <c r="B27347">
        <v>37363</v>
      </c>
      <c r="C27347" s="3">
        <v>0</v>
      </c>
      <c r="D27347" s="2"/>
    </row>
    <row r="27348" spans="1:4" x14ac:dyDescent="0.25">
      <c r="A27348" s="2">
        <v>540</v>
      </c>
      <c r="B27348">
        <v>37368</v>
      </c>
      <c r="C27348" s="3">
        <v>7162.5427989999998</v>
      </c>
      <c r="D27348" s="2"/>
    </row>
    <row r="27349" spans="1:4" x14ac:dyDescent="0.25">
      <c r="A27349" s="2">
        <v>540</v>
      </c>
      <c r="B27349">
        <v>37369</v>
      </c>
      <c r="C27349" s="3">
        <v>6712.2983050000003</v>
      </c>
      <c r="D27349" s="2"/>
    </row>
    <row r="27350" spans="1:4" x14ac:dyDescent="0.25">
      <c r="A27350" s="2">
        <v>540</v>
      </c>
      <c r="B27350">
        <v>37370</v>
      </c>
      <c r="C27350" s="3">
        <v>1680.2688740000001</v>
      </c>
      <c r="D27350" s="2"/>
    </row>
    <row r="27351" spans="1:4" x14ac:dyDescent="0.25">
      <c r="A27351" s="2">
        <v>540</v>
      </c>
      <c r="B27351">
        <v>37371</v>
      </c>
      <c r="C27351" s="3">
        <v>3359.4606210000002</v>
      </c>
      <c r="D27351" s="2"/>
    </row>
    <row r="27352" spans="1:4" x14ac:dyDescent="0.25">
      <c r="A27352" s="2">
        <v>540</v>
      </c>
      <c r="B27352">
        <v>37372</v>
      </c>
      <c r="C27352" s="3">
        <v>1426.4201270000001</v>
      </c>
      <c r="D27352" s="2"/>
    </row>
    <row r="27353" spans="1:4" x14ac:dyDescent="0.25">
      <c r="A27353" s="2">
        <v>540</v>
      </c>
      <c r="B27353">
        <v>37373</v>
      </c>
      <c r="C27353" s="3">
        <v>1401.7597519999999</v>
      </c>
      <c r="D27353" s="2"/>
    </row>
    <row r="27354" spans="1:4" x14ac:dyDescent="0.25">
      <c r="A27354" s="2">
        <v>540</v>
      </c>
      <c r="B27354">
        <v>37380</v>
      </c>
      <c r="C27354" s="3">
        <v>999.97152900000003</v>
      </c>
      <c r="D27354" s="2"/>
    </row>
    <row r="27355" spans="1:4" x14ac:dyDescent="0.25">
      <c r="A27355" s="2">
        <v>540</v>
      </c>
      <c r="B27355">
        <v>37386</v>
      </c>
      <c r="C27355" s="3">
        <v>3789.120565665</v>
      </c>
      <c r="D27355" s="2"/>
    </row>
    <row r="27356" spans="1:4" x14ac:dyDescent="0.25">
      <c r="A27356" s="2">
        <v>540</v>
      </c>
      <c r="B27356">
        <v>37389</v>
      </c>
      <c r="C27356" s="3">
        <v>985.87946899999997</v>
      </c>
      <c r="D27356" s="2"/>
    </row>
    <row r="27357" spans="1:4" x14ac:dyDescent="0.25">
      <c r="A27357" s="2">
        <v>540</v>
      </c>
      <c r="B27357">
        <v>37390</v>
      </c>
      <c r="C27357" s="3">
        <v>444.10790200000002</v>
      </c>
      <c r="D27357" s="2"/>
    </row>
    <row r="27358" spans="1:4" x14ac:dyDescent="0.25">
      <c r="A27358" s="2">
        <v>540</v>
      </c>
      <c r="B27358">
        <v>37393</v>
      </c>
      <c r="C27358" s="3">
        <v>790.55242799999996</v>
      </c>
      <c r="D27358" s="2"/>
    </row>
    <row r="27359" spans="1:4" x14ac:dyDescent="0.25">
      <c r="A27359" s="2">
        <v>540</v>
      </c>
      <c r="B27359">
        <v>37404</v>
      </c>
      <c r="C27359" s="3">
        <v>2033.5572770000001</v>
      </c>
      <c r="D27359" s="2"/>
    </row>
    <row r="27360" spans="1:4" x14ac:dyDescent="0.25">
      <c r="A27360" s="2">
        <v>540</v>
      </c>
      <c r="B27360">
        <v>37405</v>
      </c>
      <c r="C27360" s="3">
        <v>989.66220099999998</v>
      </c>
      <c r="D27360" s="2"/>
    </row>
    <row r="27361" spans="1:4" x14ac:dyDescent="0.25">
      <c r="A27361" s="2">
        <v>540</v>
      </c>
      <c r="B27361">
        <v>37408</v>
      </c>
      <c r="C27361" s="3">
        <v>2456.8888449999999</v>
      </c>
      <c r="D27361" s="2"/>
    </row>
    <row r="27362" spans="1:4" x14ac:dyDescent="0.25">
      <c r="A27362" s="2">
        <v>540</v>
      </c>
      <c r="B27362">
        <v>37409</v>
      </c>
      <c r="C27362" s="3">
        <v>2414.8888449999999</v>
      </c>
      <c r="D27362" s="2"/>
    </row>
    <row r="27363" spans="1:4" x14ac:dyDescent="0.25">
      <c r="A27363" s="2">
        <v>540</v>
      </c>
      <c r="B27363">
        <v>37410</v>
      </c>
      <c r="C27363" s="3">
        <v>2414.8888449999999</v>
      </c>
      <c r="D27363" s="2"/>
    </row>
    <row r="27364" spans="1:4" x14ac:dyDescent="0.25">
      <c r="A27364" s="2">
        <v>540</v>
      </c>
      <c r="B27364">
        <v>37411</v>
      </c>
      <c r="C27364" s="3">
        <v>3582.4844640000001</v>
      </c>
      <c r="D27364" s="2"/>
    </row>
    <row r="27365" spans="1:4" x14ac:dyDescent="0.25">
      <c r="A27365" s="2">
        <v>540</v>
      </c>
      <c r="B27365">
        <v>37412</v>
      </c>
      <c r="C27365" s="3">
        <v>1917.7640249999999</v>
      </c>
      <c r="D27365" s="2"/>
    </row>
    <row r="27366" spans="1:4" x14ac:dyDescent="0.25">
      <c r="A27366" s="2">
        <v>540</v>
      </c>
      <c r="B27366">
        <v>37413</v>
      </c>
      <c r="C27366" s="3">
        <v>1884.4956010000001</v>
      </c>
      <c r="D27366" s="2"/>
    </row>
    <row r="27367" spans="1:4" x14ac:dyDescent="0.25">
      <c r="A27367" s="2">
        <v>540</v>
      </c>
      <c r="B27367">
        <v>37414</v>
      </c>
      <c r="C27367" s="3">
        <v>2865.0312140000001</v>
      </c>
      <c r="D27367" s="2"/>
    </row>
    <row r="27368" spans="1:4" x14ac:dyDescent="0.25">
      <c r="A27368" s="2">
        <v>540</v>
      </c>
      <c r="B27368">
        <v>37415</v>
      </c>
      <c r="C27368" s="3">
        <v>667.50929499799997</v>
      </c>
      <c r="D27368" s="2"/>
    </row>
    <row r="27369" spans="1:4" x14ac:dyDescent="0.25">
      <c r="A27369" s="2">
        <v>540</v>
      </c>
      <c r="B27369">
        <v>37416</v>
      </c>
      <c r="C27369" s="3">
        <v>1985.419318</v>
      </c>
      <c r="D27369" s="2"/>
    </row>
    <row r="27370" spans="1:4" x14ac:dyDescent="0.25">
      <c r="A27370" s="2">
        <v>540</v>
      </c>
      <c r="B27370">
        <v>37417</v>
      </c>
      <c r="C27370" s="3">
        <v>1500.2274749999999</v>
      </c>
      <c r="D27370" s="2"/>
    </row>
    <row r="27371" spans="1:4" x14ac:dyDescent="0.25">
      <c r="A27371" s="2">
        <v>540</v>
      </c>
      <c r="B27371">
        <v>37428</v>
      </c>
      <c r="C27371" s="3">
        <v>11597.581996999999</v>
      </c>
      <c r="D27371" s="2"/>
    </row>
    <row r="27372" spans="1:4" x14ac:dyDescent="0.25">
      <c r="A27372" s="2">
        <v>540</v>
      </c>
      <c r="B27372">
        <v>37429</v>
      </c>
      <c r="C27372" s="3">
        <v>620.26344400000005</v>
      </c>
      <c r="D27372" s="2"/>
    </row>
    <row r="27373" spans="1:4" x14ac:dyDescent="0.25">
      <c r="A27373" s="2">
        <v>540</v>
      </c>
      <c r="B27373">
        <v>37430</v>
      </c>
      <c r="C27373" s="3">
        <v>1026.4245350000001</v>
      </c>
      <c r="D27373" s="2"/>
    </row>
    <row r="27374" spans="1:4" x14ac:dyDescent="0.25">
      <c r="A27374" s="2">
        <v>540</v>
      </c>
      <c r="B27374">
        <v>37431</v>
      </c>
      <c r="C27374" s="3">
        <v>1026.4245350000001</v>
      </c>
      <c r="D27374" s="2"/>
    </row>
    <row r="27375" spans="1:4" x14ac:dyDescent="0.25">
      <c r="A27375" s="2">
        <v>540</v>
      </c>
      <c r="B27375">
        <v>37434</v>
      </c>
      <c r="C27375" s="3">
        <v>0</v>
      </c>
      <c r="D27375" s="2"/>
    </row>
    <row r="27376" spans="1:4" x14ac:dyDescent="0.25">
      <c r="A27376" s="2">
        <v>540</v>
      </c>
      <c r="B27376">
        <v>37437</v>
      </c>
      <c r="C27376" s="3">
        <v>1228.684843</v>
      </c>
      <c r="D27376" s="2"/>
    </row>
    <row r="27377" spans="1:4" x14ac:dyDescent="0.25">
      <c r="A27377" s="2">
        <v>540</v>
      </c>
      <c r="B27377">
        <v>37438</v>
      </c>
      <c r="C27377" s="3">
        <v>3948.4463000000001</v>
      </c>
      <c r="D27377" s="2"/>
    </row>
    <row r="27378" spans="1:4" x14ac:dyDescent="0.25">
      <c r="A27378" s="2">
        <v>540</v>
      </c>
      <c r="B27378">
        <v>37441</v>
      </c>
      <c r="C27378" s="3">
        <v>4027.2399489999998</v>
      </c>
      <c r="D27378" s="2"/>
    </row>
    <row r="27379" spans="1:4" x14ac:dyDescent="0.25">
      <c r="A27379" s="2">
        <v>540</v>
      </c>
      <c r="B27379">
        <v>37443</v>
      </c>
      <c r="C27379" s="3">
        <v>3069.6045730000001</v>
      </c>
      <c r="D27379" s="2"/>
    </row>
    <row r="27380" spans="1:4" x14ac:dyDescent="0.25">
      <c r="A27380" s="2">
        <v>540</v>
      </c>
      <c r="B27380">
        <v>37455</v>
      </c>
      <c r="C27380" s="3">
        <v>16405.734428</v>
      </c>
      <c r="D27380" s="2"/>
    </row>
    <row r="27381" spans="1:4" x14ac:dyDescent="0.25">
      <c r="A27381" s="2">
        <v>540</v>
      </c>
      <c r="B27381">
        <v>37456</v>
      </c>
      <c r="C27381" s="3">
        <v>2892.906324</v>
      </c>
      <c r="D27381" s="2"/>
    </row>
    <row r="27382" spans="1:4" x14ac:dyDescent="0.25">
      <c r="A27382" s="2">
        <v>540</v>
      </c>
      <c r="B27382">
        <v>37459</v>
      </c>
      <c r="C27382" s="3">
        <v>6487.3115969999999</v>
      </c>
      <c r="D27382" s="2"/>
    </row>
    <row r="27383" spans="1:4" x14ac:dyDescent="0.25">
      <c r="A27383" s="2">
        <v>540</v>
      </c>
      <c r="B27383">
        <v>37465</v>
      </c>
      <c r="C27383" s="3">
        <v>6677.6644399999996</v>
      </c>
      <c r="D27383" s="2"/>
    </row>
    <row r="27384" spans="1:4" x14ac:dyDescent="0.25">
      <c r="A27384" s="2">
        <v>540</v>
      </c>
      <c r="B27384">
        <v>37476</v>
      </c>
      <c r="C27384" s="3">
        <v>13</v>
      </c>
      <c r="D27384" s="2"/>
    </row>
    <row r="27385" spans="1:4" x14ac:dyDescent="0.25">
      <c r="A27385" s="2">
        <v>540</v>
      </c>
      <c r="B27385">
        <v>37479</v>
      </c>
      <c r="C27385" s="3">
        <v>11506.524692999999</v>
      </c>
      <c r="D27385" s="2"/>
    </row>
    <row r="27386" spans="1:4" x14ac:dyDescent="0.25">
      <c r="A27386" s="2">
        <v>540</v>
      </c>
      <c r="B27386">
        <v>37483</v>
      </c>
      <c r="C27386" s="3">
        <v>2290.0011410000002</v>
      </c>
      <c r="D27386" s="2"/>
    </row>
    <row r="27387" spans="1:4" x14ac:dyDescent="0.25">
      <c r="A27387" s="2">
        <v>540</v>
      </c>
      <c r="B27387">
        <v>37493</v>
      </c>
      <c r="C27387" s="3">
        <v>2240.928128</v>
      </c>
      <c r="D27387" s="2"/>
    </row>
    <row r="27388" spans="1:4" x14ac:dyDescent="0.25">
      <c r="A27388" s="2">
        <v>540</v>
      </c>
      <c r="B27388">
        <v>37557</v>
      </c>
      <c r="C27388" s="3">
        <v>1325.981806</v>
      </c>
      <c r="D27388" s="2"/>
    </row>
    <row r="27389" spans="1:4" x14ac:dyDescent="0.25">
      <c r="A27389" s="2">
        <v>540</v>
      </c>
      <c r="B27389">
        <v>37570</v>
      </c>
      <c r="C27389" s="3">
        <v>0</v>
      </c>
      <c r="D27389" s="2"/>
    </row>
    <row r="27390" spans="1:4" x14ac:dyDescent="0.25">
      <c r="A27390" s="2">
        <v>540</v>
      </c>
      <c r="B27390">
        <v>37571</v>
      </c>
      <c r="C27390" s="3">
        <v>966.06593599999997</v>
      </c>
      <c r="D27390" s="2"/>
    </row>
    <row r="27391" spans="1:4" x14ac:dyDescent="0.25">
      <c r="A27391" s="2">
        <v>540</v>
      </c>
      <c r="B27391">
        <v>37585</v>
      </c>
      <c r="C27391" s="3">
        <v>1954.8052399999999</v>
      </c>
      <c r="D27391" s="2"/>
    </row>
    <row r="27392" spans="1:4" x14ac:dyDescent="0.25">
      <c r="A27392" s="2">
        <v>540</v>
      </c>
      <c r="B27392">
        <v>37618</v>
      </c>
      <c r="C27392" s="3">
        <v>785.22255800000005</v>
      </c>
      <c r="D27392" s="2"/>
    </row>
    <row r="27393" spans="1:4" x14ac:dyDescent="0.25">
      <c r="A27393" s="2">
        <v>540</v>
      </c>
      <c r="B27393">
        <v>37619</v>
      </c>
      <c r="C27393" s="3">
        <v>367.43945600000001</v>
      </c>
      <c r="D27393" s="2"/>
    </row>
    <row r="27394" spans="1:4" x14ac:dyDescent="0.25">
      <c r="A27394" s="2">
        <v>540</v>
      </c>
      <c r="B27394">
        <v>37620</v>
      </c>
      <c r="C27394" s="3">
        <v>4412.1127699999997</v>
      </c>
      <c r="D27394" s="2"/>
    </row>
    <row r="27395" spans="1:4" x14ac:dyDescent="0.25">
      <c r="A27395" s="2">
        <v>540</v>
      </c>
      <c r="B27395">
        <v>37621</v>
      </c>
      <c r="C27395" s="3">
        <v>5847.6848369999998</v>
      </c>
      <c r="D27395" s="2"/>
    </row>
    <row r="27396" spans="1:4" x14ac:dyDescent="0.25">
      <c r="A27396" s="2">
        <v>540</v>
      </c>
      <c r="B27396">
        <v>37622</v>
      </c>
      <c r="C27396" s="3">
        <v>3108.1219839999999</v>
      </c>
      <c r="D27396" s="2"/>
    </row>
    <row r="27397" spans="1:4" x14ac:dyDescent="0.25">
      <c r="A27397" s="2">
        <v>540</v>
      </c>
      <c r="B27397">
        <v>37624</v>
      </c>
      <c r="C27397" s="3">
        <v>0</v>
      </c>
      <c r="D27397" s="2"/>
    </row>
    <row r="27398" spans="1:4" x14ac:dyDescent="0.25">
      <c r="A27398" s="2">
        <v>540</v>
      </c>
      <c r="B27398">
        <v>37625</v>
      </c>
      <c r="C27398" s="3">
        <v>3094.8707720000002</v>
      </c>
      <c r="D27398" s="2"/>
    </row>
    <row r="27399" spans="1:4" x14ac:dyDescent="0.25">
      <c r="A27399" s="2">
        <v>540</v>
      </c>
      <c r="B27399">
        <v>37626</v>
      </c>
      <c r="C27399" s="3">
        <v>3103.672924</v>
      </c>
      <c r="D27399" s="2"/>
    </row>
    <row r="27400" spans="1:4" x14ac:dyDescent="0.25">
      <c r="A27400" s="2">
        <v>540</v>
      </c>
      <c r="B27400">
        <v>37627</v>
      </c>
      <c r="C27400" s="3">
        <v>4504.999718</v>
      </c>
      <c r="D27400" s="2"/>
    </row>
    <row r="27401" spans="1:4" x14ac:dyDescent="0.25">
      <c r="A27401" s="2">
        <v>540</v>
      </c>
      <c r="B27401">
        <v>37647</v>
      </c>
      <c r="C27401" s="3">
        <v>6572.9193009999999</v>
      </c>
      <c r="D27401" s="2"/>
    </row>
    <row r="27402" spans="1:4" x14ac:dyDescent="0.25">
      <c r="A27402" s="2">
        <v>540</v>
      </c>
      <c r="B27402">
        <v>37648</v>
      </c>
      <c r="C27402" s="3">
        <v>2353.0654909999998</v>
      </c>
      <c r="D27402" s="2"/>
    </row>
    <row r="27403" spans="1:4" x14ac:dyDescent="0.25">
      <c r="A27403" s="2">
        <v>540</v>
      </c>
      <c r="B27403">
        <v>37695</v>
      </c>
      <c r="C27403" s="3">
        <v>13549.537195000001</v>
      </c>
      <c r="D27403" s="2"/>
    </row>
    <row r="27404" spans="1:4" x14ac:dyDescent="0.25">
      <c r="A27404" s="2">
        <v>540</v>
      </c>
      <c r="B27404">
        <v>37698</v>
      </c>
      <c r="C27404" s="3">
        <v>802.26782400000002</v>
      </c>
      <c r="D27404" s="2"/>
    </row>
    <row r="27405" spans="1:4" x14ac:dyDescent="0.25">
      <c r="A27405" s="2">
        <v>540</v>
      </c>
      <c r="B27405">
        <v>37699</v>
      </c>
      <c r="C27405" s="3">
        <v>331.18782299999998</v>
      </c>
      <c r="D27405" s="2"/>
    </row>
    <row r="27406" spans="1:4" x14ac:dyDescent="0.25">
      <c r="A27406" s="2">
        <v>540</v>
      </c>
      <c r="B27406">
        <v>37700</v>
      </c>
      <c r="C27406" s="3">
        <v>406.12524200000001</v>
      </c>
      <c r="D27406" s="2"/>
    </row>
    <row r="27407" spans="1:4" x14ac:dyDescent="0.25">
      <c r="A27407" s="2">
        <v>540</v>
      </c>
      <c r="B27407">
        <v>37701</v>
      </c>
      <c r="C27407" s="3">
        <v>18.5</v>
      </c>
      <c r="D27407" s="2"/>
    </row>
    <row r="27408" spans="1:4" x14ac:dyDescent="0.25">
      <c r="A27408" s="2">
        <v>540</v>
      </c>
      <c r="B27408">
        <v>37714</v>
      </c>
      <c r="C27408" s="3">
        <v>6567.2027909999997</v>
      </c>
      <c r="D27408" s="2"/>
    </row>
    <row r="27409" spans="1:4" x14ac:dyDescent="0.25">
      <c r="A27409" s="2">
        <v>540</v>
      </c>
      <c r="B27409">
        <v>37716</v>
      </c>
      <c r="C27409" s="3">
        <v>1559.4710239999999</v>
      </c>
      <c r="D27409" s="2"/>
    </row>
    <row r="27410" spans="1:4" x14ac:dyDescent="0.25">
      <c r="A27410" s="2">
        <v>540</v>
      </c>
      <c r="B27410">
        <v>37717</v>
      </c>
      <c r="C27410" s="3">
        <v>1516.140157</v>
      </c>
      <c r="D27410" s="2"/>
    </row>
    <row r="27411" spans="1:4" x14ac:dyDescent="0.25">
      <c r="A27411" s="2">
        <v>540</v>
      </c>
      <c r="B27411">
        <v>37734</v>
      </c>
      <c r="C27411" s="3">
        <v>1543.9751670000001</v>
      </c>
      <c r="D27411" s="2"/>
    </row>
    <row r="27412" spans="1:4" x14ac:dyDescent="0.25">
      <c r="A27412" s="2">
        <v>540</v>
      </c>
      <c r="B27412">
        <v>37735</v>
      </c>
      <c r="C27412" s="3">
        <v>50734.735593999998</v>
      </c>
      <c r="D27412" s="2"/>
    </row>
    <row r="27413" spans="1:4" x14ac:dyDescent="0.25">
      <c r="A27413" s="2">
        <v>540</v>
      </c>
      <c r="B27413">
        <v>37736</v>
      </c>
      <c r="C27413" s="3">
        <v>140.35828599999999</v>
      </c>
      <c r="D27413" s="2"/>
    </row>
    <row r="27414" spans="1:4" x14ac:dyDescent="0.25">
      <c r="A27414" s="2">
        <v>540</v>
      </c>
      <c r="B27414">
        <v>37738</v>
      </c>
      <c r="C27414" s="3">
        <v>32727.494769000001</v>
      </c>
      <c r="D27414" s="2"/>
    </row>
    <row r="27415" spans="1:4" x14ac:dyDescent="0.25">
      <c r="A27415" s="2">
        <v>540</v>
      </c>
      <c r="B27415">
        <v>37740</v>
      </c>
      <c r="C27415" s="3">
        <v>20238.222097999998</v>
      </c>
      <c r="D27415" s="2"/>
    </row>
    <row r="27416" spans="1:4" x14ac:dyDescent="0.25">
      <c r="A27416" s="2">
        <v>540</v>
      </c>
      <c r="B27416">
        <v>37759</v>
      </c>
      <c r="C27416" s="3">
        <v>351.55246799999998</v>
      </c>
      <c r="D27416" s="2"/>
    </row>
    <row r="27417" spans="1:4" x14ac:dyDescent="0.25">
      <c r="A27417" s="2">
        <v>540</v>
      </c>
      <c r="B27417">
        <v>37760</v>
      </c>
      <c r="C27417" s="3">
        <v>5848.3978939999997</v>
      </c>
      <c r="D27417" s="2"/>
    </row>
    <row r="27418" spans="1:4" x14ac:dyDescent="0.25">
      <c r="A27418" s="2">
        <v>540</v>
      </c>
      <c r="B27418">
        <v>37761</v>
      </c>
      <c r="C27418" s="3">
        <v>5848.3978939999997</v>
      </c>
      <c r="D27418" s="2"/>
    </row>
    <row r="27419" spans="1:4" x14ac:dyDescent="0.25">
      <c r="A27419" s="2">
        <v>540</v>
      </c>
      <c r="B27419">
        <v>37765</v>
      </c>
      <c r="C27419" s="3">
        <v>2006.122466</v>
      </c>
      <c r="D27419" s="2"/>
    </row>
    <row r="27420" spans="1:4" x14ac:dyDescent="0.25">
      <c r="A27420" s="2">
        <v>540</v>
      </c>
      <c r="B27420">
        <v>37787</v>
      </c>
      <c r="C27420" s="3">
        <v>9308.3988850000005</v>
      </c>
      <c r="D27420" s="2"/>
    </row>
    <row r="27421" spans="1:4" x14ac:dyDescent="0.25">
      <c r="A27421" s="2">
        <v>540</v>
      </c>
      <c r="B27421">
        <v>37788</v>
      </c>
      <c r="C27421" s="3">
        <v>5590.615358</v>
      </c>
      <c r="D27421" s="2"/>
    </row>
    <row r="27422" spans="1:4" x14ac:dyDescent="0.25">
      <c r="A27422" s="2">
        <v>540</v>
      </c>
      <c r="B27422">
        <v>37793</v>
      </c>
      <c r="C27422" s="3">
        <v>191.626294</v>
      </c>
      <c r="D27422" s="2"/>
    </row>
    <row r="27423" spans="1:4" x14ac:dyDescent="0.25">
      <c r="A27423" s="2">
        <v>540</v>
      </c>
      <c r="B27423">
        <v>37794</v>
      </c>
      <c r="C27423" s="3">
        <v>656.82947100000001</v>
      </c>
      <c r="D27423" s="2"/>
    </row>
    <row r="27424" spans="1:4" x14ac:dyDescent="0.25">
      <c r="A27424" s="2">
        <v>540</v>
      </c>
      <c r="B27424">
        <v>37797</v>
      </c>
      <c r="C27424" s="3">
        <v>1010.414497</v>
      </c>
      <c r="D27424" s="2"/>
    </row>
    <row r="27425" spans="1:4" x14ac:dyDescent="0.25">
      <c r="A27425" s="2">
        <v>540</v>
      </c>
      <c r="B27425">
        <v>37800</v>
      </c>
      <c r="C27425" s="3">
        <v>1455.6989599999999</v>
      </c>
      <c r="D27425" s="2"/>
    </row>
    <row r="27426" spans="1:4" x14ac:dyDescent="0.25">
      <c r="A27426" s="2">
        <v>540</v>
      </c>
      <c r="B27426">
        <v>37806</v>
      </c>
      <c r="C27426" s="3">
        <v>4228.9955650000002</v>
      </c>
      <c r="D27426" s="2"/>
    </row>
    <row r="27427" spans="1:4" x14ac:dyDescent="0.25">
      <c r="A27427" s="2">
        <v>540</v>
      </c>
      <c r="B27427">
        <v>37807</v>
      </c>
      <c r="C27427" s="3">
        <v>2909.8535700000002</v>
      </c>
      <c r="D27427" s="2"/>
    </row>
    <row r="27428" spans="1:4" x14ac:dyDescent="0.25">
      <c r="A27428" s="2">
        <v>540</v>
      </c>
      <c r="B27428">
        <v>37808</v>
      </c>
      <c r="C27428" s="3">
        <v>3124.7379729999998</v>
      </c>
      <c r="D27428" s="2"/>
    </row>
    <row r="27429" spans="1:4" x14ac:dyDescent="0.25">
      <c r="A27429" s="2">
        <v>540</v>
      </c>
      <c r="B27429">
        <v>37809</v>
      </c>
      <c r="C27429" s="3">
        <v>3600.76946</v>
      </c>
      <c r="D27429" s="2"/>
    </row>
    <row r="27430" spans="1:4" x14ac:dyDescent="0.25">
      <c r="A27430" s="2">
        <v>540</v>
      </c>
      <c r="B27430">
        <v>37811</v>
      </c>
      <c r="C27430" s="3">
        <v>2004.4780559999999</v>
      </c>
      <c r="D27430" s="2"/>
    </row>
    <row r="27431" spans="1:4" x14ac:dyDescent="0.25">
      <c r="A27431" s="2">
        <v>540</v>
      </c>
      <c r="B27431">
        <v>37812</v>
      </c>
      <c r="C27431" s="3">
        <v>1964.8522780000001</v>
      </c>
      <c r="D27431" s="2"/>
    </row>
    <row r="27432" spans="1:4" x14ac:dyDescent="0.25">
      <c r="A27432" s="2">
        <v>540</v>
      </c>
      <c r="B27432">
        <v>37814</v>
      </c>
      <c r="C27432" s="3">
        <v>81.268970999999993</v>
      </c>
      <c r="D27432" s="2"/>
    </row>
    <row r="27433" spans="1:4" x14ac:dyDescent="0.25">
      <c r="A27433" s="2">
        <v>540</v>
      </c>
      <c r="B27433">
        <v>37820</v>
      </c>
      <c r="C27433" s="3">
        <v>1522.654446</v>
      </c>
      <c r="D27433" s="2"/>
    </row>
    <row r="27434" spans="1:4" x14ac:dyDescent="0.25">
      <c r="A27434" s="2">
        <v>540</v>
      </c>
      <c r="B27434">
        <v>37821</v>
      </c>
      <c r="C27434" s="3">
        <v>11870.184563999999</v>
      </c>
      <c r="D27434" s="2"/>
    </row>
    <row r="27435" spans="1:4" x14ac:dyDescent="0.25">
      <c r="A27435" s="2">
        <v>540</v>
      </c>
      <c r="B27435">
        <v>37826</v>
      </c>
      <c r="C27435" s="3">
        <v>163.02839499999999</v>
      </c>
      <c r="D27435" s="2"/>
    </row>
    <row r="27436" spans="1:4" x14ac:dyDescent="0.25">
      <c r="A27436" s="2">
        <v>540</v>
      </c>
      <c r="B27436">
        <v>37829</v>
      </c>
      <c r="C27436" s="3">
        <v>3416.0172379999999</v>
      </c>
      <c r="D27436" s="2"/>
    </row>
    <row r="27437" spans="1:4" x14ac:dyDescent="0.25">
      <c r="A27437" s="2">
        <v>540</v>
      </c>
      <c r="B27437">
        <v>37830</v>
      </c>
      <c r="C27437" s="3">
        <v>3070.286873</v>
      </c>
      <c r="D27437" s="2"/>
    </row>
    <row r="27438" spans="1:4" x14ac:dyDescent="0.25">
      <c r="A27438" s="2">
        <v>540</v>
      </c>
      <c r="B27438">
        <v>37831</v>
      </c>
      <c r="C27438" s="3">
        <v>10323.365008999999</v>
      </c>
      <c r="D27438" s="2"/>
    </row>
    <row r="27439" spans="1:4" x14ac:dyDescent="0.25">
      <c r="A27439" s="2">
        <v>540</v>
      </c>
      <c r="B27439">
        <v>37832</v>
      </c>
      <c r="C27439" s="3">
        <v>21739.795752999999</v>
      </c>
      <c r="D27439" s="2"/>
    </row>
    <row r="27440" spans="1:4" x14ac:dyDescent="0.25">
      <c r="A27440" s="2">
        <v>540</v>
      </c>
      <c r="B27440">
        <v>37833</v>
      </c>
      <c r="C27440" s="3">
        <v>10914.241152000001</v>
      </c>
      <c r="D27440" s="2"/>
    </row>
    <row r="27441" spans="1:4" x14ac:dyDescent="0.25">
      <c r="A27441" s="2">
        <v>540</v>
      </c>
      <c r="B27441">
        <v>37837</v>
      </c>
      <c r="C27441" s="3">
        <v>33.598801999999999</v>
      </c>
      <c r="D27441" s="2"/>
    </row>
    <row r="27442" spans="1:4" x14ac:dyDescent="0.25">
      <c r="A27442" s="2">
        <v>540</v>
      </c>
      <c r="B27442">
        <v>37842</v>
      </c>
      <c r="C27442" s="3">
        <v>536.72514200000001</v>
      </c>
      <c r="D27442" s="2"/>
    </row>
    <row r="27443" spans="1:4" x14ac:dyDescent="0.25">
      <c r="A27443" s="2">
        <v>540</v>
      </c>
      <c r="B27443">
        <v>37844</v>
      </c>
      <c r="C27443" s="3">
        <v>3838.3341249999999</v>
      </c>
      <c r="D27443" s="2"/>
    </row>
    <row r="27444" spans="1:4" x14ac:dyDescent="0.25">
      <c r="A27444" s="2">
        <v>540</v>
      </c>
      <c r="B27444">
        <v>37847</v>
      </c>
      <c r="C27444" s="3">
        <v>6452.081287</v>
      </c>
      <c r="D27444" s="2"/>
    </row>
    <row r="27445" spans="1:4" x14ac:dyDescent="0.25">
      <c r="A27445" s="2">
        <v>540</v>
      </c>
      <c r="B27445">
        <v>37848</v>
      </c>
      <c r="C27445" s="3">
        <v>6935.2949040000003</v>
      </c>
      <c r="D27445" s="2"/>
    </row>
    <row r="27446" spans="1:4" x14ac:dyDescent="0.25">
      <c r="A27446" s="2">
        <v>540</v>
      </c>
      <c r="B27446">
        <v>37849</v>
      </c>
      <c r="C27446" s="3">
        <v>8914.7413350000006</v>
      </c>
      <c r="D27446" s="2"/>
    </row>
    <row r="27447" spans="1:4" x14ac:dyDescent="0.25">
      <c r="A27447" s="2">
        <v>540</v>
      </c>
      <c r="B27447">
        <v>37850</v>
      </c>
      <c r="C27447" s="3">
        <v>9290.3861660000002</v>
      </c>
      <c r="D27447" s="2"/>
    </row>
    <row r="27448" spans="1:4" x14ac:dyDescent="0.25">
      <c r="A27448" s="2">
        <v>540</v>
      </c>
      <c r="B27448">
        <v>37851</v>
      </c>
      <c r="C27448" s="3">
        <v>1710.39175</v>
      </c>
      <c r="D27448" s="2"/>
    </row>
    <row r="27449" spans="1:4" x14ac:dyDescent="0.25">
      <c r="A27449" s="2">
        <v>540</v>
      </c>
      <c r="B27449">
        <v>37852</v>
      </c>
      <c r="C27449" s="3">
        <v>0</v>
      </c>
      <c r="D27449" s="2"/>
    </row>
    <row r="27450" spans="1:4" x14ac:dyDescent="0.25">
      <c r="A27450" s="2">
        <v>540</v>
      </c>
      <c r="B27450">
        <v>37854</v>
      </c>
      <c r="C27450" s="3">
        <v>3405.9215319999998</v>
      </c>
      <c r="D27450" s="2"/>
    </row>
    <row r="27451" spans="1:4" x14ac:dyDescent="0.25">
      <c r="A27451" s="2">
        <v>540</v>
      </c>
      <c r="B27451">
        <v>37855</v>
      </c>
      <c r="C27451" s="3">
        <v>2838.5414900000001</v>
      </c>
      <c r="D27451" s="2"/>
    </row>
    <row r="27452" spans="1:4" x14ac:dyDescent="0.25">
      <c r="A27452" s="2">
        <v>540</v>
      </c>
      <c r="B27452">
        <v>37856</v>
      </c>
      <c r="C27452" s="3">
        <v>1977.8432439999999</v>
      </c>
      <c r="D27452" s="2"/>
    </row>
    <row r="27453" spans="1:4" x14ac:dyDescent="0.25">
      <c r="A27453" s="2">
        <v>540</v>
      </c>
      <c r="B27453">
        <v>37857</v>
      </c>
      <c r="C27453" s="3">
        <v>814.76930200000004</v>
      </c>
      <c r="D27453" s="2"/>
    </row>
    <row r="27454" spans="1:4" x14ac:dyDescent="0.25">
      <c r="A27454" s="2">
        <v>540</v>
      </c>
      <c r="B27454">
        <v>37858</v>
      </c>
      <c r="C27454" s="3">
        <v>13366.200768000001</v>
      </c>
      <c r="D27454" s="2"/>
    </row>
    <row r="27455" spans="1:4" x14ac:dyDescent="0.25">
      <c r="A27455" s="2">
        <v>540</v>
      </c>
      <c r="B27455">
        <v>37859</v>
      </c>
      <c r="C27455" s="3">
        <v>4501.5905290000001</v>
      </c>
      <c r="D27455" s="2"/>
    </row>
    <row r="27456" spans="1:4" x14ac:dyDescent="0.25">
      <c r="A27456" s="2">
        <v>540</v>
      </c>
      <c r="B27456">
        <v>37860</v>
      </c>
      <c r="C27456" s="3">
        <v>4309.5431209999997</v>
      </c>
      <c r="D27456" s="2"/>
    </row>
    <row r="27457" spans="1:4" x14ac:dyDescent="0.25">
      <c r="A27457" s="2">
        <v>540</v>
      </c>
      <c r="B27457">
        <v>37862</v>
      </c>
      <c r="C27457" s="3">
        <v>14699.887691</v>
      </c>
      <c r="D27457" s="2"/>
    </row>
    <row r="27458" spans="1:4" x14ac:dyDescent="0.25">
      <c r="A27458" s="2">
        <v>540</v>
      </c>
      <c r="B27458">
        <v>37863</v>
      </c>
      <c r="C27458" s="3">
        <v>8803.4760380000007</v>
      </c>
      <c r="D27458" s="2"/>
    </row>
    <row r="27459" spans="1:4" x14ac:dyDescent="0.25">
      <c r="A27459" s="2">
        <v>540</v>
      </c>
      <c r="B27459">
        <v>37874</v>
      </c>
      <c r="C27459" s="3">
        <v>3.950145</v>
      </c>
      <c r="D27459" s="2"/>
    </row>
    <row r="27460" spans="1:4" x14ac:dyDescent="0.25">
      <c r="A27460" s="2">
        <v>540</v>
      </c>
      <c r="B27460">
        <v>37880</v>
      </c>
      <c r="C27460" s="3">
        <v>480.33056299999998</v>
      </c>
      <c r="D27460" s="2"/>
    </row>
    <row r="27461" spans="1:4" x14ac:dyDescent="0.25">
      <c r="A27461" s="2">
        <v>540</v>
      </c>
      <c r="B27461">
        <v>37881</v>
      </c>
      <c r="C27461" s="3">
        <v>3169.8066119999999</v>
      </c>
      <c r="D27461" s="2"/>
    </row>
    <row r="27462" spans="1:4" x14ac:dyDescent="0.25">
      <c r="A27462" s="2">
        <v>540</v>
      </c>
      <c r="B27462">
        <v>37883</v>
      </c>
      <c r="C27462" s="3">
        <v>453.99545599999999</v>
      </c>
      <c r="D27462" s="2"/>
    </row>
    <row r="27463" spans="1:4" x14ac:dyDescent="0.25">
      <c r="A27463" s="2">
        <v>540</v>
      </c>
      <c r="B27463">
        <v>37887</v>
      </c>
      <c r="C27463" s="3">
        <v>5014.0800660000004</v>
      </c>
      <c r="D27463" s="2"/>
    </row>
    <row r="27464" spans="1:4" x14ac:dyDescent="0.25">
      <c r="A27464" s="2">
        <v>540</v>
      </c>
      <c r="B27464">
        <v>37889</v>
      </c>
      <c r="C27464" s="3">
        <v>1409.83863</v>
      </c>
      <c r="D27464" s="2"/>
    </row>
    <row r="27465" spans="1:4" x14ac:dyDescent="0.25">
      <c r="A27465" s="2">
        <v>540</v>
      </c>
      <c r="B27465">
        <v>37890</v>
      </c>
      <c r="C27465" s="3">
        <v>794.07316200000002</v>
      </c>
      <c r="D27465" s="2"/>
    </row>
    <row r="27466" spans="1:4" x14ac:dyDescent="0.25">
      <c r="A27466" s="2">
        <v>540</v>
      </c>
      <c r="B27466">
        <v>37891</v>
      </c>
      <c r="C27466" s="3">
        <v>3733.1310570000001</v>
      </c>
      <c r="D27466" s="2"/>
    </row>
    <row r="27467" spans="1:4" x14ac:dyDescent="0.25">
      <c r="A27467" s="2">
        <v>540</v>
      </c>
      <c r="B27467">
        <v>37892</v>
      </c>
      <c r="C27467" s="3">
        <v>5774.4568769999996</v>
      </c>
      <c r="D27467" s="2"/>
    </row>
    <row r="27468" spans="1:4" x14ac:dyDescent="0.25">
      <c r="A27468" s="2">
        <v>540</v>
      </c>
      <c r="B27468">
        <v>37893</v>
      </c>
      <c r="C27468" s="3">
        <v>1448.9051930000001</v>
      </c>
      <c r="D27468" s="2"/>
    </row>
    <row r="27469" spans="1:4" x14ac:dyDescent="0.25">
      <c r="A27469" s="2">
        <v>540</v>
      </c>
      <c r="B27469">
        <v>37894</v>
      </c>
      <c r="C27469" s="3">
        <v>800.40212399999996</v>
      </c>
      <c r="D27469" s="2"/>
    </row>
    <row r="27470" spans="1:4" x14ac:dyDescent="0.25">
      <c r="A27470" s="2">
        <v>540</v>
      </c>
      <c r="B27470">
        <v>37895</v>
      </c>
      <c r="C27470" s="3">
        <v>800.40212399999996</v>
      </c>
      <c r="D27470" s="2"/>
    </row>
    <row r="27471" spans="1:4" x14ac:dyDescent="0.25">
      <c r="A27471" s="2">
        <v>540</v>
      </c>
      <c r="B27471">
        <v>37896</v>
      </c>
      <c r="C27471" s="3">
        <v>246.543102</v>
      </c>
      <c r="D27471" s="2"/>
    </row>
    <row r="27472" spans="1:4" x14ac:dyDescent="0.25">
      <c r="A27472" s="2">
        <v>540</v>
      </c>
      <c r="B27472">
        <v>37897</v>
      </c>
      <c r="C27472" s="3">
        <v>278.00664999999998</v>
      </c>
      <c r="D27472" s="2"/>
    </row>
    <row r="27473" spans="1:4" x14ac:dyDescent="0.25">
      <c r="A27473" s="2">
        <v>540</v>
      </c>
      <c r="B27473">
        <v>37898</v>
      </c>
      <c r="C27473" s="3">
        <v>6728.0576449999999</v>
      </c>
      <c r="D27473" s="2"/>
    </row>
    <row r="27474" spans="1:4" x14ac:dyDescent="0.25">
      <c r="A27474" s="2">
        <v>540</v>
      </c>
      <c r="B27474">
        <v>37899</v>
      </c>
      <c r="C27474" s="3">
        <v>2099.1552080000001</v>
      </c>
      <c r="D27474" s="2"/>
    </row>
    <row r="27475" spans="1:4" x14ac:dyDescent="0.25">
      <c r="A27475" s="2">
        <v>540</v>
      </c>
      <c r="B27475">
        <v>37900</v>
      </c>
      <c r="C27475" s="3">
        <v>343.285934</v>
      </c>
      <c r="D27475" s="2"/>
    </row>
    <row r="27476" spans="1:4" x14ac:dyDescent="0.25">
      <c r="A27476" s="2">
        <v>540</v>
      </c>
      <c r="B27476">
        <v>37901</v>
      </c>
      <c r="C27476" s="3">
        <v>1532.141014</v>
      </c>
      <c r="D27476" s="2"/>
    </row>
    <row r="27477" spans="1:4" x14ac:dyDescent="0.25">
      <c r="A27477" s="2">
        <v>540</v>
      </c>
      <c r="B27477">
        <v>37902</v>
      </c>
      <c r="C27477" s="3">
        <v>445.44047499999999</v>
      </c>
      <c r="D27477" s="2"/>
    </row>
    <row r="27478" spans="1:4" x14ac:dyDescent="0.25">
      <c r="A27478" s="2">
        <v>540</v>
      </c>
      <c r="B27478">
        <v>37903</v>
      </c>
      <c r="C27478" s="3">
        <v>1701.536429</v>
      </c>
      <c r="D27478" s="2"/>
    </row>
    <row r="27479" spans="1:4" x14ac:dyDescent="0.25">
      <c r="A27479" s="2">
        <v>540</v>
      </c>
      <c r="B27479">
        <v>37904</v>
      </c>
      <c r="C27479" s="3">
        <v>1899.9610110000001</v>
      </c>
      <c r="D27479" s="2"/>
    </row>
    <row r="27480" spans="1:4" x14ac:dyDescent="0.25">
      <c r="A27480" s="2">
        <v>540</v>
      </c>
      <c r="B27480">
        <v>37905</v>
      </c>
      <c r="C27480" s="3">
        <v>709.90398200000004</v>
      </c>
      <c r="D27480" s="2"/>
    </row>
    <row r="27481" spans="1:4" x14ac:dyDescent="0.25">
      <c r="A27481" s="2">
        <v>540</v>
      </c>
      <c r="B27481">
        <v>37906</v>
      </c>
      <c r="C27481" s="3">
        <v>1746.7446950000001</v>
      </c>
      <c r="D27481" s="2"/>
    </row>
    <row r="27482" spans="1:4" x14ac:dyDescent="0.25">
      <c r="A27482" s="2">
        <v>540</v>
      </c>
      <c r="B27482">
        <v>37907</v>
      </c>
      <c r="C27482" s="3">
        <v>321.649539</v>
      </c>
      <c r="D27482" s="2"/>
    </row>
    <row r="27483" spans="1:4" x14ac:dyDescent="0.25">
      <c r="A27483" s="2">
        <v>540</v>
      </c>
      <c r="B27483">
        <v>37908</v>
      </c>
      <c r="C27483" s="3">
        <v>2081.6441</v>
      </c>
      <c r="D27483" s="2"/>
    </row>
    <row r="27484" spans="1:4" x14ac:dyDescent="0.25">
      <c r="A27484" s="2">
        <v>540</v>
      </c>
      <c r="B27484">
        <v>37909</v>
      </c>
      <c r="C27484" s="3">
        <v>802.12266999999997</v>
      </c>
      <c r="D27484" s="2"/>
    </row>
    <row r="27485" spans="1:4" x14ac:dyDescent="0.25">
      <c r="A27485" s="2">
        <v>540</v>
      </c>
      <c r="B27485">
        <v>37910</v>
      </c>
      <c r="C27485" s="3">
        <v>675.81076900000005</v>
      </c>
      <c r="D27485" s="2"/>
    </row>
    <row r="27486" spans="1:4" x14ac:dyDescent="0.25">
      <c r="A27486" s="2">
        <v>540</v>
      </c>
      <c r="B27486">
        <v>37911</v>
      </c>
      <c r="C27486" s="3">
        <v>4162.316065</v>
      </c>
      <c r="D27486" s="2"/>
    </row>
    <row r="27487" spans="1:4" x14ac:dyDescent="0.25">
      <c r="A27487" s="2">
        <v>540</v>
      </c>
      <c r="B27487">
        <v>37912</v>
      </c>
      <c r="C27487" s="3">
        <v>7836.1458339999999</v>
      </c>
      <c r="D27487" s="2"/>
    </row>
    <row r="27488" spans="1:4" x14ac:dyDescent="0.25">
      <c r="A27488" s="2">
        <v>540</v>
      </c>
      <c r="B27488">
        <v>37913</v>
      </c>
      <c r="C27488" s="3">
        <v>0</v>
      </c>
      <c r="D27488" s="2"/>
    </row>
    <row r="27489" spans="1:4" x14ac:dyDescent="0.25">
      <c r="A27489" s="2">
        <v>540</v>
      </c>
      <c r="B27489">
        <v>37914</v>
      </c>
      <c r="C27489" s="3">
        <v>669.15311699999995</v>
      </c>
      <c r="D27489" s="2"/>
    </row>
    <row r="27490" spans="1:4" x14ac:dyDescent="0.25">
      <c r="A27490" s="2">
        <v>540</v>
      </c>
      <c r="B27490">
        <v>37915</v>
      </c>
      <c r="C27490" s="3">
        <v>329.54271399999999</v>
      </c>
      <c r="D27490" s="2"/>
    </row>
    <row r="27491" spans="1:4" x14ac:dyDescent="0.25">
      <c r="A27491" s="2">
        <v>540</v>
      </c>
      <c r="B27491">
        <v>37916</v>
      </c>
      <c r="C27491" s="3">
        <v>143.307188</v>
      </c>
      <c r="D27491" s="2"/>
    </row>
    <row r="27492" spans="1:4" x14ac:dyDescent="0.25">
      <c r="A27492" s="2">
        <v>540</v>
      </c>
      <c r="B27492">
        <v>37917</v>
      </c>
      <c r="C27492" s="3">
        <v>763.54215599999998</v>
      </c>
      <c r="D27492" s="2"/>
    </row>
    <row r="27493" spans="1:4" x14ac:dyDescent="0.25">
      <c r="A27493" s="2">
        <v>540</v>
      </c>
      <c r="B27493">
        <v>37918</v>
      </c>
      <c r="C27493" s="3">
        <v>1505.814987</v>
      </c>
      <c r="D27493" s="2"/>
    </row>
    <row r="27494" spans="1:4" x14ac:dyDescent="0.25">
      <c r="A27494" s="2">
        <v>540</v>
      </c>
      <c r="B27494">
        <v>37920</v>
      </c>
      <c r="C27494" s="3">
        <v>1274.394949</v>
      </c>
      <c r="D27494" s="2"/>
    </row>
    <row r="27495" spans="1:4" x14ac:dyDescent="0.25">
      <c r="A27495" s="2">
        <v>540</v>
      </c>
      <c r="B27495">
        <v>37922</v>
      </c>
      <c r="C27495" s="3">
        <v>14.332227</v>
      </c>
      <c r="D27495" s="2"/>
    </row>
    <row r="27496" spans="1:4" x14ac:dyDescent="0.25">
      <c r="A27496" s="2">
        <v>540</v>
      </c>
      <c r="B27496">
        <v>37923</v>
      </c>
      <c r="C27496" s="3">
        <v>435.35701699999998</v>
      </c>
      <c r="D27496" s="2"/>
    </row>
    <row r="27497" spans="1:4" x14ac:dyDescent="0.25">
      <c r="A27497" s="2">
        <v>540</v>
      </c>
      <c r="B27497">
        <v>37924</v>
      </c>
      <c r="C27497" s="3">
        <v>1912.8454099999999</v>
      </c>
      <c r="D27497" s="2"/>
    </row>
    <row r="27498" spans="1:4" x14ac:dyDescent="0.25">
      <c r="A27498" s="2">
        <v>540</v>
      </c>
      <c r="B27498">
        <v>37925</v>
      </c>
      <c r="C27498" s="3">
        <v>1544.175788</v>
      </c>
      <c r="D27498" s="2"/>
    </row>
    <row r="27499" spans="1:4" x14ac:dyDescent="0.25">
      <c r="A27499" s="2">
        <v>540</v>
      </c>
      <c r="B27499">
        <v>37926</v>
      </c>
      <c r="C27499" s="3">
        <v>627.22935800000005</v>
      </c>
      <c r="D27499" s="2"/>
    </row>
    <row r="27500" spans="1:4" x14ac:dyDescent="0.25">
      <c r="A27500" s="2">
        <v>540</v>
      </c>
      <c r="B27500">
        <v>37927</v>
      </c>
      <c r="C27500" s="3">
        <v>463.56200100000001</v>
      </c>
      <c r="D27500" s="2"/>
    </row>
    <row r="27501" spans="1:4" x14ac:dyDescent="0.25">
      <c r="A27501" s="2">
        <v>540</v>
      </c>
      <c r="B27501">
        <v>37928</v>
      </c>
      <c r="C27501" s="3">
        <v>876.81989899999996</v>
      </c>
      <c r="D27501" s="2"/>
    </row>
    <row r="27502" spans="1:4" x14ac:dyDescent="0.25">
      <c r="A27502" s="2">
        <v>540</v>
      </c>
      <c r="B27502">
        <v>37929</v>
      </c>
      <c r="C27502" s="3">
        <v>1726.123257</v>
      </c>
      <c r="D27502" s="2"/>
    </row>
    <row r="27503" spans="1:4" x14ac:dyDescent="0.25">
      <c r="A27503" s="2">
        <v>540</v>
      </c>
      <c r="B27503">
        <v>37930</v>
      </c>
      <c r="C27503" s="3">
        <v>11736.344924999999</v>
      </c>
      <c r="D27503" s="2"/>
    </row>
    <row r="27504" spans="1:4" x14ac:dyDescent="0.25">
      <c r="A27504" s="2">
        <v>540</v>
      </c>
      <c r="B27504">
        <v>37931</v>
      </c>
      <c r="C27504" s="3">
        <v>22610.590709</v>
      </c>
      <c r="D27504" s="2"/>
    </row>
    <row r="27505" spans="1:4" x14ac:dyDescent="0.25">
      <c r="A27505" s="2">
        <v>540</v>
      </c>
      <c r="B27505">
        <v>37932</v>
      </c>
      <c r="C27505" s="3">
        <v>20992.136886</v>
      </c>
      <c r="D27505" s="2"/>
    </row>
    <row r="27506" spans="1:4" x14ac:dyDescent="0.25">
      <c r="A27506" s="2">
        <v>540</v>
      </c>
      <c r="B27506">
        <v>37933</v>
      </c>
      <c r="C27506" s="3">
        <v>5308.9910739999996</v>
      </c>
      <c r="D27506" s="2"/>
    </row>
    <row r="27507" spans="1:4" x14ac:dyDescent="0.25">
      <c r="A27507" s="2">
        <v>540</v>
      </c>
      <c r="B27507">
        <v>38116</v>
      </c>
      <c r="C27507" s="3">
        <v>0</v>
      </c>
      <c r="D27507" s="2"/>
    </row>
    <row r="27508" spans="1:4" x14ac:dyDescent="0.25">
      <c r="A27508" s="2">
        <v>540</v>
      </c>
      <c r="B27508">
        <v>38125</v>
      </c>
      <c r="C27508" s="3">
        <v>4104.0862930000003</v>
      </c>
      <c r="D27508" s="2"/>
    </row>
    <row r="27509" spans="1:4" x14ac:dyDescent="0.25">
      <c r="A27509" s="2">
        <v>540</v>
      </c>
      <c r="B27509">
        <v>38133</v>
      </c>
      <c r="C27509" s="3">
        <v>4058.4206009999998</v>
      </c>
      <c r="D27509" s="2"/>
    </row>
    <row r="27510" spans="1:4" x14ac:dyDescent="0.25">
      <c r="A27510" s="2">
        <v>540</v>
      </c>
      <c r="B27510">
        <v>38136</v>
      </c>
      <c r="C27510" s="3">
        <v>11654.845058000001</v>
      </c>
      <c r="D27510" s="2"/>
    </row>
    <row r="27511" spans="1:4" x14ac:dyDescent="0.25">
      <c r="A27511" s="2">
        <v>540</v>
      </c>
      <c r="B27511">
        <v>38142</v>
      </c>
      <c r="C27511" s="3">
        <v>1831.7435129999999</v>
      </c>
      <c r="D27511" s="2"/>
    </row>
    <row r="27512" spans="1:4" x14ac:dyDescent="0.25">
      <c r="A27512" s="2">
        <v>540</v>
      </c>
      <c r="B27512">
        <v>38154</v>
      </c>
      <c r="C27512" s="3">
        <v>15055.766610000001</v>
      </c>
      <c r="D27512" s="2"/>
    </row>
    <row r="27513" spans="1:4" x14ac:dyDescent="0.25">
      <c r="A27513" s="2">
        <v>540</v>
      </c>
      <c r="B27513">
        <v>38158</v>
      </c>
      <c r="C27513" s="3">
        <v>2858.1470250000002</v>
      </c>
      <c r="D27513" s="2"/>
    </row>
    <row r="27514" spans="1:4" x14ac:dyDescent="0.25">
      <c r="A27514" s="2">
        <v>540</v>
      </c>
      <c r="B27514">
        <v>38160</v>
      </c>
      <c r="C27514" s="3">
        <v>554.46178199999997</v>
      </c>
      <c r="D27514" s="2"/>
    </row>
    <row r="27515" spans="1:4" x14ac:dyDescent="0.25">
      <c r="A27515" s="2">
        <v>540</v>
      </c>
      <c r="B27515">
        <v>38161</v>
      </c>
      <c r="C27515" s="3">
        <v>740.13311499999998</v>
      </c>
      <c r="D27515" s="2"/>
    </row>
    <row r="27516" spans="1:4" x14ac:dyDescent="0.25">
      <c r="A27516" s="2">
        <v>540</v>
      </c>
      <c r="B27516">
        <v>38173</v>
      </c>
      <c r="C27516" s="3">
        <v>0</v>
      </c>
      <c r="D27516" s="2"/>
    </row>
    <row r="27517" spans="1:4" x14ac:dyDescent="0.25">
      <c r="A27517" s="2">
        <v>540</v>
      </c>
      <c r="B27517">
        <v>38175</v>
      </c>
      <c r="C27517" s="3">
        <v>0</v>
      </c>
      <c r="D27517" s="2"/>
    </row>
    <row r="27518" spans="1:4" x14ac:dyDescent="0.25">
      <c r="A27518" s="2">
        <v>540</v>
      </c>
      <c r="B27518">
        <v>38249</v>
      </c>
      <c r="C27518" s="3">
        <v>420.370001</v>
      </c>
      <c r="D27518" s="2"/>
    </row>
    <row r="27519" spans="1:4" x14ac:dyDescent="0.25">
      <c r="A27519" s="2">
        <v>540</v>
      </c>
      <c r="B27519">
        <v>38257</v>
      </c>
      <c r="C27519" s="3">
        <v>128.44046399999999</v>
      </c>
      <c r="D27519" s="2"/>
    </row>
    <row r="27520" spans="1:4" x14ac:dyDescent="0.25">
      <c r="A27520" s="2">
        <v>540</v>
      </c>
      <c r="B27520">
        <v>38262</v>
      </c>
      <c r="C27520" s="3">
        <v>301.50644999999997</v>
      </c>
      <c r="D27520" s="2"/>
    </row>
    <row r="27521" spans="1:4" x14ac:dyDescent="0.25">
      <c r="A27521" s="2">
        <v>540</v>
      </c>
      <c r="B27521">
        <v>38272</v>
      </c>
      <c r="C27521" s="3">
        <v>2323.5302980000001</v>
      </c>
      <c r="D27521" s="2"/>
    </row>
    <row r="27522" spans="1:4" x14ac:dyDescent="0.25">
      <c r="A27522" s="2">
        <v>540</v>
      </c>
      <c r="B27522">
        <v>38274</v>
      </c>
      <c r="C27522" s="3">
        <v>1362.4266190000001</v>
      </c>
      <c r="D27522" s="2"/>
    </row>
    <row r="27523" spans="1:4" x14ac:dyDescent="0.25">
      <c r="A27523" s="2">
        <v>540</v>
      </c>
      <c r="B27523">
        <v>38275</v>
      </c>
      <c r="C27523" s="3">
        <v>1790.1601519999999</v>
      </c>
      <c r="D27523" s="2"/>
    </row>
    <row r="27524" spans="1:4" x14ac:dyDescent="0.25">
      <c r="A27524" s="2">
        <v>540</v>
      </c>
      <c r="B27524">
        <v>38276</v>
      </c>
      <c r="C27524" s="3">
        <v>1974.0391629999999</v>
      </c>
      <c r="D27524" s="2"/>
    </row>
    <row r="27525" spans="1:4" x14ac:dyDescent="0.25">
      <c r="A27525" s="2">
        <v>540</v>
      </c>
      <c r="B27525">
        <v>38278</v>
      </c>
      <c r="C27525" s="3">
        <v>2638.2204190000002</v>
      </c>
      <c r="D27525" s="2"/>
    </row>
    <row r="27526" spans="1:4" x14ac:dyDescent="0.25">
      <c r="A27526" s="2">
        <v>540</v>
      </c>
      <c r="B27526">
        <v>38279</v>
      </c>
      <c r="C27526" s="3">
        <v>1694.940965</v>
      </c>
      <c r="D27526" s="2"/>
    </row>
    <row r="27527" spans="1:4" x14ac:dyDescent="0.25">
      <c r="A27527" s="2">
        <v>540</v>
      </c>
      <c r="B27527">
        <v>38281</v>
      </c>
      <c r="C27527" s="3">
        <v>11196.836869999999</v>
      </c>
      <c r="D27527" s="2"/>
    </row>
    <row r="27528" spans="1:4" x14ac:dyDescent="0.25">
      <c r="A27528" s="2">
        <v>540</v>
      </c>
      <c r="B27528">
        <v>38282</v>
      </c>
      <c r="C27528" s="3">
        <v>5213.8147749999998</v>
      </c>
      <c r="D27528" s="2"/>
    </row>
    <row r="27529" spans="1:4" x14ac:dyDescent="0.25">
      <c r="A27529" s="2">
        <v>540</v>
      </c>
      <c r="B27529">
        <v>38284</v>
      </c>
      <c r="C27529" s="3">
        <v>1395.870547</v>
      </c>
      <c r="D27529" s="2"/>
    </row>
    <row r="27530" spans="1:4" x14ac:dyDescent="0.25">
      <c r="A27530" s="2">
        <v>540</v>
      </c>
      <c r="B27530">
        <v>38287</v>
      </c>
      <c r="C27530" s="3">
        <v>2223.9075830000002</v>
      </c>
      <c r="D27530" s="2"/>
    </row>
    <row r="27531" spans="1:4" x14ac:dyDescent="0.25">
      <c r="A27531" s="2">
        <v>540</v>
      </c>
      <c r="B27531">
        <v>38293</v>
      </c>
      <c r="C27531" s="3">
        <v>138.541158</v>
      </c>
      <c r="D27531" s="2"/>
    </row>
    <row r="27532" spans="1:4" x14ac:dyDescent="0.25">
      <c r="A27532" s="2">
        <v>540</v>
      </c>
      <c r="B27532">
        <v>38298</v>
      </c>
      <c r="C27532" s="3">
        <v>566.21640500000001</v>
      </c>
      <c r="D27532" s="2"/>
    </row>
    <row r="27533" spans="1:4" x14ac:dyDescent="0.25">
      <c r="A27533" s="2">
        <v>540</v>
      </c>
      <c r="B27533">
        <v>38299</v>
      </c>
      <c r="C27533" s="3">
        <v>2448.0003240000001</v>
      </c>
      <c r="D27533" s="2"/>
    </row>
    <row r="27534" spans="1:4" x14ac:dyDescent="0.25">
      <c r="A27534" s="2">
        <v>540</v>
      </c>
      <c r="B27534">
        <v>38300</v>
      </c>
      <c r="C27534" s="3">
        <v>556.62230499999998</v>
      </c>
      <c r="D27534" s="2"/>
    </row>
    <row r="27535" spans="1:4" x14ac:dyDescent="0.25">
      <c r="A27535" s="2">
        <v>540</v>
      </c>
      <c r="B27535">
        <v>38302</v>
      </c>
      <c r="C27535" s="3">
        <v>3425.8067230000001</v>
      </c>
      <c r="D27535" s="2"/>
    </row>
    <row r="27536" spans="1:4" x14ac:dyDescent="0.25">
      <c r="A27536" s="2">
        <v>540</v>
      </c>
      <c r="B27536">
        <v>38307</v>
      </c>
      <c r="C27536" s="3">
        <v>3902.9356590000002</v>
      </c>
      <c r="D27536" s="2"/>
    </row>
    <row r="27537" spans="1:4" x14ac:dyDescent="0.25">
      <c r="A27537" s="2">
        <v>540</v>
      </c>
      <c r="B27537">
        <v>38310</v>
      </c>
      <c r="C27537" s="3">
        <v>3163.5997809999999</v>
      </c>
      <c r="D27537" s="2"/>
    </row>
    <row r="27538" spans="1:4" x14ac:dyDescent="0.25">
      <c r="A27538" s="2">
        <v>540</v>
      </c>
      <c r="B27538">
        <v>38311</v>
      </c>
      <c r="C27538" s="3">
        <v>1513.317231</v>
      </c>
      <c r="D27538" s="2"/>
    </row>
    <row r="27539" spans="1:4" x14ac:dyDescent="0.25">
      <c r="A27539" s="2">
        <v>540</v>
      </c>
      <c r="B27539">
        <v>38314</v>
      </c>
      <c r="C27539" s="3">
        <v>6833.6883779999998</v>
      </c>
      <c r="D27539" s="2"/>
    </row>
    <row r="27540" spans="1:4" x14ac:dyDescent="0.25">
      <c r="A27540" s="2">
        <v>540</v>
      </c>
      <c r="B27540">
        <v>38315</v>
      </c>
      <c r="C27540" s="3">
        <v>3983.6228059999999</v>
      </c>
      <c r="D27540" s="2"/>
    </row>
    <row r="27541" spans="1:4" x14ac:dyDescent="0.25">
      <c r="A27541" s="2">
        <v>540</v>
      </c>
      <c r="B27541">
        <v>38316</v>
      </c>
      <c r="C27541" s="3">
        <v>1952.9265849999999</v>
      </c>
      <c r="D27541" s="2"/>
    </row>
    <row r="27542" spans="1:4" x14ac:dyDescent="0.25">
      <c r="A27542" s="2">
        <v>540</v>
      </c>
      <c r="B27542">
        <v>38317</v>
      </c>
      <c r="C27542" s="3">
        <v>1984.895651</v>
      </c>
      <c r="D27542" s="2"/>
    </row>
    <row r="27543" spans="1:4" x14ac:dyDescent="0.25">
      <c r="A27543" s="2">
        <v>540</v>
      </c>
      <c r="B27543">
        <v>38319</v>
      </c>
      <c r="C27543" s="3">
        <v>935.29531099999997</v>
      </c>
      <c r="D27543" s="2"/>
    </row>
    <row r="27544" spans="1:4" x14ac:dyDescent="0.25">
      <c r="A27544" s="2">
        <v>540</v>
      </c>
      <c r="B27544">
        <v>38320</v>
      </c>
      <c r="C27544" s="3">
        <v>2315.2385850000001</v>
      </c>
      <c r="D27544" s="2"/>
    </row>
    <row r="27545" spans="1:4" x14ac:dyDescent="0.25">
      <c r="A27545" s="2">
        <v>540</v>
      </c>
      <c r="B27545">
        <v>38322</v>
      </c>
      <c r="C27545" s="3">
        <v>1443.94605</v>
      </c>
      <c r="D27545" s="2"/>
    </row>
    <row r="27546" spans="1:4" x14ac:dyDescent="0.25">
      <c r="A27546" s="2">
        <v>540</v>
      </c>
      <c r="B27546">
        <v>38326</v>
      </c>
      <c r="C27546" s="3">
        <v>6.5988020000000001</v>
      </c>
      <c r="D27546" s="2"/>
    </row>
    <row r="27547" spans="1:4" x14ac:dyDescent="0.25">
      <c r="A27547" s="2">
        <v>540</v>
      </c>
      <c r="B27547">
        <v>38328</v>
      </c>
      <c r="C27547" s="3">
        <v>10</v>
      </c>
      <c r="D27547" s="2"/>
    </row>
    <row r="27548" spans="1:4" x14ac:dyDescent="0.25">
      <c r="A27548" s="2">
        <v>540</v>
      </c>
      <c r="B27548">
        <v>38339</v>
      </c>
      <c r="C27548" s="3">
        <v>468.81090899999998</v>
      </c>
      <c r="D27548" s="2"/>
    </row>
    <row r="27549" spans="1:4" x14ac:dyDescent="0.25">
      <c r="A27549" s="2">
        <v>540</v>
      </c>
      <c r="B27549">
        <v>38340</v>
      </c>
      <c r="C27549" s="3">
        <v>1158.9988189999999</v>
      </c>
      <c r="D27549" s="2"/>
    </row>
    <row r="27550" spans="1:4" x14ac:dyDescent="0.25">
      <c r="A27550" s="2">
        <v>540</v>
      </c>
      <c r="B27550">
        <v>38341</v>
      </c>
      <c r="C27550" s="3">
        <v>329.08966400000003</v>
      </c>
      <c r="D27550" s="2"/>
    </row>
    <row r="27551" spans="1:4" x14ac:dyDescent="0.25">
      <c r="A27551" s="2">
        <v>540</v>
      </c>
      <c r="B27551">
        <v>38344</v>
      </c>
      <c r="C27551" s="3">
        <v>1414.038008</v>
      </c>
      <c r="D27551" s="2"/>
    </row>
    <row r="27552" spans="1:4" x14ac:dyDescent="0.25">
      <c r="A27552" s="2">
        <v>540</v>
      </c>
      <c r="B27552">
        <v>38345</v>
      </c>
      <c r="C27552" s="3">
        <v>1316.111351</v>
      </c>
      <c r="D27552" s="2"/>
    </row>
    <row r="27553" spans="1:4" x14ac:dyDescent="0.25">
      <c r="A27553" s="2">
        <v>540</v>
      </c>
      <c r="B27553">
        <v>38346</v>
      </c>
      <c r="C27553" s="3">
        <v>973.57976299999996</v>
      </c>
      <c r="D27553" s="2"/>
    </row>
    <row r="27554" spans="1:4" x14ac:dyDescent="0.25">
      <c r="A27554" s="2">
        <v>540</v>
      </c>
      <c r="B27554">
        <v>38347</v>
      </c>
      <c r="C27554" s="3">
        <v>1382.28027</v>
      </c>
      <c r="D27554" s="2"/>
    </row>
    <row r="27555" spans="1:4" x14ac:dyDescent="0.25">
      <c r="A27555" s="2">
        <v>540</v>
      </c>
      <c r="B27555">
        <v>38348</v>
      </c>
      <c r="C27555" s="3">
        <v>149.70095000000001</v>
      </c>
      <c r="D27555" s="2"/>
    </row>
    <row r="27556" spans="1:4" x14ac:dyDescent="0.25">
      <c r="A27556" s="2">
        <v>540</v>
      </c>
      <c r="B27556">
        <v>38361</v>
      </c>
      <c r="C27556" s="3">
        <v>156.39520999999999</v>
      </c>
      <c r="D27556" s="2"/>
    </row>
    <row r="27557" spans="1:4" x14ac:dyDescent="0.25">
      <c r="A27557" s="2">
        <v>540</v>
      </c>
      <c r="B27557">
        <v>38362</v>
      </c>
      <c r="C27557" s="3">
        <v>1044.4449259999999</v>
      </c>
      <c r="D27557" s="2"/>
    </row>
    <row r="27558" spans="1:4" x14ac:dyDescent="0.25">
      <c r="A27558" s="2">
        <v>540</v>
      </c>
      <c r="B27558">
        <v>38363</v>
      </c>
      <c r="C27558" s="3">
        <v>3673.7010420000001</v>
      </c>
      <c r="D27558" s="2"/>
    </row>
    <row r="27559" spans="1:4" x14ac:dyDescent="0.25">
      <c r="A27559" s="2">
        <v>540</v>
      </c>
      <c r="B27559">
        <v>38364</v>
      </c>
      <c r="C27559" s="3">
        <v>288.98817400000001</v>
      </c>
      <c r="D27559" s="2"/>
    </row>
    <row r="27560" spans="1:4" x14ac:dyDescent="0.25">
      <c r="A27560" s="2">
        <v>540</v>
      </c>
      <c r="B27560">
        <v>38365</v>
      </c>
      <c r="C27560" s="3">
        <v>91.100705000000005</v>
      </c>
      <c r="D27560" s="2"/>
    </row>
    <row r="27561" spans="1:4" x14ac:dyDescent="0.25">
      <c r="A27561" s="2">
        <v>540</v>
      </c>
      <c r="B27561">
        <v>38366</v>
      </c>
      <c r="C27561" s="3">
        <v>2687.191194</v>
      </c>
      <c r="D27561" s="2"/>
    </row>
    <row r="27562" spans="1:4" x14ac:dyDescent="0.25">
      <c r="A27562" s="2">
        <v>540</v>
      </c>
      <c r="B27562">
        <v>38368</v>
      </c>
      <c r="C27562" s="3">
        <v>987.49900300000002</v>
      </c>
      <c r="D27562" s="2"/>
    </row>
    <row r="27563" spans="1:4" x14ac:dyDescent="0.25">
      <c r="A27563" s="2">
        <v>540</v>
      </c>
      <c r="B27563">
        <v>38369</v>
      </c>
      <c r="C27563" s="3">
        <v>185.822056</v>
      </c>
      <c r="D27563" s="2"/>
    </row>
    <row r="27564" spans="1:4" x14ac:dyDescent="0.25">
      <c r="A27564" s="2">
        <v>540</v>
      </c>
      <c r="B27564">
        <v>38370</v>
      </c>
      <c r="C27564" s="3">
        <v>227.983429</v>
      </c>
      <c r="D27564" s="2"/>
    </row>
    <row r="27565" spans="1:4" x14ac:dyDescent="0.25">
      <c r="A27565" s="2">
        <v>540</v>
      </c>
      <c r="B27565">
        <v>38371</v>
      </c>
      <c r="C27565" s="3">
        <v>0</v>
      </c>
      <c r="D27565" s="2"/>
    </row>
    <row r="27566" spans="1:4" x14ac:dyDescent="0.25">
      <c r="A27566" s="2">
        <v>540</v>
      </c>
      <c r="B27566">
        <v>38374</v>
      </c>
      <c r="C27566" s="3">
        <v>1332.8454670000001</v>
      </c>
      <c r="D27566" s="2"/>
    </row>
    <row r="27567" spans="1:4" x14ac:dyDescent="0.25">
      <c r="A27567" s="2">
        <v>540</v>
      </c>
      <c r="B27567">
        <v>38375</v>
      </c>
      <c r="C27567" s="3">
        <v>3775.4029430000001</v>
      </c>
      <c r="D27567" s="2"/>
    </row>
    <row r="27568" spans="1:4" x14ac:dyDescent="0.25">
      <c r="A27568" s="2">
        <v>540</v>
      </c>
      <c r="B27568">
        <v>38385</v>
      </c>
      <c r="C27568" s="3">
        <v>390.54383200000001</v>
      </c>
      <c r="D27568" s="2"/>
    </row>
    <row r="27569" spans="1:4" x14ac:dyDescent="0.25">
      <c r="A27569" s="2">
        <v>540</v>
      </c>
      <c r="B27569">
        <v>38386</v>
      </c>
      <c r="C27569" s="3">
        <v>0</v>
      </c>
      <c r="D27569" s="2"/>
    </row>
    <row r="27570" spans="1:4" x14ac:dyDescent="0.25">
      <c r="A27570" s="2">
        <v>540</v>
      </c>
      <c r="B27570">
        <v>38387</v>
      </c>
      <c r="C27570" s="3">
        <v>0</v>
      </c>
      <c r="D27570" s="2"/>
    </row>
    <row r="27571" spans="1:4" x14ac:dyDescent="0.25">
      <c r="A27571" s="2">
        <v>540</v>
      </c>
      <c r="B27571">
        <v>38388</v>
      </c>
      <c r="C27571" s="3">
        <v>4013.2308480000002</v>
      </c>
      <c r="D27571" s="2"/>
    </row>
    <row r="27572" spans="1:4" x14ac:dyDescent="0.25">
      <c r="A27572" s="2">
        <v>540</v>
      </c>
      <c r="B27572">
        <v>38390</v>
      </c>
      <c r="C27572" s="3">
        <v>484.66794800000002</v>
      </c>
      <c r="D27572" s="2"/>
    </row>
    <row r="27573" spans="1:4" x14ac:dyDescent="0.25">
      <c r="A27573" s="2">
        <v>540</v>
      </c>
      <c r="B27573">
        <v>38391</v>
      </c>
      <c r="C27573" s="3">
        <v>1955.3729060000001</v>
      </c>
      <c r="D27573" s="2"/>
    </row>
    <row r="27574" spans="1:4" x14ac:dyDescent="0.25">
      <c r="A27574" s="2">
        <v>540</v>
      </c>
      <c r="B27574">
        <v>38393</v>
      </c>
      <c r="C27574" s="3">
        <v>3798.2644620000001</v>
      </c>
      <c r="D27574" s="2"/>
    </row>
    <row r="27575" spans="1:4" x14ac:dyDescent="0.25">
      <c r="A27575" s="2">
        <v>540</v>
      </c>
      <c r="B27575">
        <v>38394</v>
      </c>
      <c r="C27575" s="3">
        <v>563.63640099999998</v>
      </c>
      <c r="D27575" s="2"/>
    </row>
    <row r="27576" spans="1:4" x14ac:dyDescent="0.25">
      <c r="A27576" s="2">
        <v>540</v>
      </c>
      <c r="B27576">
        <v>38395</v>
      </c>
      <c r="C27576" s="3">
        <v>5232.6005569999998</v>
      </c>
      <c r="D27576" s="2"/>
    </row>
    <row r="27577" spans="1:4" x14ac:dyDescent="0.25">
      <c r="A27577" s="2">
        <v>540</v>
      </c>
      <c r="B27577">
        <v>38398</v>
      </c>
      <c r="C27577" s="3">
        <v>750.48345400000005</v>
      </c>
      <c r="D27577" s="2"/>
    </row>
    <row r="27578" spans="1:4" x14ac:dyDescent="0.25">
      <c r="A27578" s="2">
        <v>540</v>
      </c>
      <c r="B27578">
        <v>38400</v>
      </c>
      <c r="C27578" s="3">
        <v>57.177106999999999</v>
      </c>
      <c r="D27578" s="2"/>
    </row>
    <row r="27579" spans="1:4" x14ac:dyDescent="0.25">
      <c r="A27579" s="2">
        <v>540</v>
      </c>
      <c r="B27579">
        <v>38401</v>
      </c>
      <c r="C27579" s="3">
        <v>1441.258403</v>
      </c>
      <c r="D27579" s="2"/>
    </row>
    <row r="27580" spans="1:4" x14ac:dyDescent="0.25">
      <c r="A27580" s="2">
        <v>540</v>
      </c>
      <c r="B27580">
        <v>38402</v>
      </c>
      <c r="C27580" s="3">
        <v>1282.5541760000001</v>
      </c>
      <c r="D27580" s="2"/>
    </row>
    <row r="27581" spans="1:4" x14ac:dyDescent="0.25">
      <c r="A27581" s="2">
        <v>540</v>
      </c>
      <c r="B27581">
        <v>38403</v>
      </c>
      <c r="C27581" s="3">
        <v>188.808514</v>
      </c>
      <c r="D27581" s="2"/>
    </row>
    <row r="27582" spans="1:4" x14ac:dyDescent="0.25">
      <c r="A27582" s="2">
        <v>540</v>
      </c>
      <c r="B27582">
        <v>38404</v>
      </c>
      <c r="C27582" s="3">
        <v>0</v>
      </c>
      <c r="D27582" s="2"/>
    </row>
    <row r="27583" spans="1:4" x14ac:dyDescent="0.25">
      <c r="A27583" s="2">
        <v>540</v>
      </c>
      <c r="B27583">
        <v>38405</v>
      </c>
      <c r="C27583" s="3">
        <v>405.65620799999999</v>
      </c>
      <c r="D27583" s="2"/>
    </row>
    <row r="27584" spans="1:4" x14ac:dyDescent="0.25">
      <c r="A27584" s="2">
        <v>540</v>
      </c>
      <c r="B27584">
        <v>38408</v>
      </c>
      <c r="C27584" s="3">
        <v>5630.5752309999998</v>
      </c>
      <c r="D27584" s="2"/>
    </row>
    <row r="27585" spans="1:4" x14ac:dyDescent="0.25">
      <c r="A27585" s="2">
        <v>540</v>
      </c>
      <c r="B27585">
        <v>38414</v>
      </c>
      <c r="C27585" s="3">
        <v>3935.5202909999998</v>
      </c>
      <c r="D27585" s="2"/>
    </row>
    <row r="27586" spans="1:4" x14ac:dyDescent="0.25">
      <c r="A27586" s="2">
        <v>540</v>
      </c>
      <c r="B27586">
        <v>38417</v>
      </c>
      <c r="C27586" s="3">
        <v>5164.1884289999998</v>
      </c>
      <c r="D27586" s="2"/>
    </row>
    <row r="27587" spans="1:4" x14ac:dyDescent="0.25">
      <c r="A27587" s="2">
        <v>540</v>
      </c>
      <c r="B27587">
        <v>38418</v>
      </c>
      <c r="C27587" s="3">
        <v>6537.4701269999996</v>
      </c>
      <c r="D27587" s="2"/>
    </row>
    <row r="27588" spans="1:4" x14ac:dyDescent="0.25">
      <c r="A27588" s="2">
        <v>540</v>
      </c>
      <c r="B27588">
        <v>38419</v>
      </c>
      <c r="C27588" s="3">
        <v>1214.1492330000001</v>
      </c>
      <c r="D27588" s="2"/>
    </row>
    <row r="27589" spans="1:4" x14ac:dyDescent="0.25">
      <c r="A27589" s="2">
        <v>540</v>
      </c>
      <c r="B27589">
        <v>38420</v>
      </c>
      <c r="C27589" s="3">
        <v>29.106798999999999</v>
      </c>
      <c r="D27589" s="2"/>
    </row>
    <row r="27590" spans="1:4" x14ac:dyDescent="0.25">
      <c r="A27590" s="2">
        <v>540</v>
      </c>
      <c r="B27590">
        <v>38421</v>
      </c>
      <c r="C27590" s="3">
        <v>2973.0362770000002</v>
      </c>
      <c r="D27590" s="2"/>
    </row>
    <row r="27591" spans="1:4" x14ac:dyDescent="0.25">
      <c r="A27591" s="2">
        <v>540</v>
      </c>
      <c r="B27591">
        <v>38422</v>
      </c>
      <c r="C27591" s="3">
        <v>722.248468</v>
      </c>
      <c r="D27591" s="2"/>
    </row>
    <row r="27592" spans="1:4" x14ac:dyDescent="0.25">
      <c r="A27592" s="2">
        <v>540</v>
      </c>
      <c r="B27592">
        <v>38423</v>
      </c>
      <c r="C27592" s="3">
        <v>906.34988299999998</v>
      </c>
      <c r="D27592" s="2"/>
    </row>
    <row r="27593" spans="1:4" x14ac:dyDescent="0.25">
      <c r="A27593" s="2">
        <v>540</v>
      </c>
      <c r="B27593">
        <v>38424</v>
      </c>
      <c r="C27593" s="3">
        <v>723.10794399999997</v>
      </c>
      <c r="D27593" s="2"/>
    </row>
    <row r="27594" spans="1:4" x14ac:dyDescent="0.25">
      <c r="A27594" s="2">
        <v>540</v>
      </c>
      <c r="B27594">
        <v>38425</v>
      </c>
      <c r="C27594" s="3">
        <v>3037.7075789999999</v>
      </c>
      <c r="D27594" s="2"/>
    </row>
    <row r="27595" spans="1:4" x14ac:dyDescent="0.25">
      <c r="A27595" s="2">
        <v>540</v>
      </c>
      <c r="B27595">
        <v>38426</v>
      </c>
      <c r="C27595" s="3">
        <v>538.20103400000005</v>
      </c>
      <c r="D27595" s="2"/>
    </row>
    <row r="27596" spans="1:4" x14ac:dyDescent="0.25">
      <c r="A27596" s="2">
        <v>540</v>
      </c>
      <c r="B27596">
        <v>38428</v>
      </c>
      <c r="C27596" s="3">
        <v>337.365093</v>
      </c>
      <c r="D27596" s="2"/>
    </row>
    <row r="27597" spans="1:4" x14ac:dyDescent="0.25">
      <c r="A27597" s="2">
        <v>540</v>
      </c>
      <c r="B27597">
        <v>38429</v>
      </c>
      <c r="C27597" s="3">
        <v>1310.6868440000001</v>
      </c>
      <c r="D27597" s="2"/>
    </row>
    <row r="27598" spans="1:4" x14ac:dyDescent="0.25">
      <c r="A27598" s="2">
        <v>540</v>
      </c>
      <c r="B27598">
        <v>38430</v>
      </c>
      <c r="C27598" s="3">
        <v>4296.5889790000001</v>
      </c>
      <c r="D27598" s="2"/>
    </row>
    <row r="27599" spans="1:4" x14ac:dyDescent="0.25">
      <c r="A27599" s="2">
        <v>540</v>
      </c>
      <c r="B27599">
        <v>38431</v>
      </c>
      <c r="C27599" s="3">
        <v>187.30668499999999</v>
      </c>
      <c r="D27599" s="2"/>
    </row>
    <row r="27600" spans="1:4" x14ac:dyDescent="0.25">
      <c r="A27600" s="2">
        <v>540</v>
      </c>
      <c r="B27600">
        <v>38432</v>
      </c>
      <c r="C27600" s="3">
        <v>128.20455100000001</v>
      </c>
      <c r="D27600" s="2"/>
    </row>
    <row r="27601" spans="1:4" x14ac:dyDescent="0.25">
      <c r="A27601" s="2">
        <v>540</v>
      </c>
      <c r="B27601">
        <v>38433</v>
      </c>
      <c r="C27601" s="3">
        <v>570.32547</v>
      </c>
      <c r="D27601" s="2"/>
    </row>
    <row r="27602" spans="1:4" x14ac:dyDescent="0.25">
      <c r="A27602" s="2">
        <v>540</v>
      </c>
      <c r="B27602">
        <v>38434</v>
      </c>
      <c r="C27602" s="3">
        <v>1144.4077199999999</v>
      </c>
      <c r="D27602" s="2"/>
    </row>
    <row r="27603" spans="1:4" x14ac:dyDescent="0.25">
      <c r="A27603" s="2">
        <v>540</v>
      </c>
      <c r="B27603">
        <v>38435</v>
      </c>
      <c r="C27603" s="3">
        <v>618.90332999999998</v>
      </c>
      <c r="D27603" s="2"/>
    </row>
    <row r="27604" spans="1:4" x14ac:dyDescent="0.25">
      <c r="A27604" s="2">
        <v>540</v>
      </c>
      <c r="B27604">
        <v>38436</v>
      </c>
      <c r="C27604" s="3">
        <v>5013.6140649999998</v>
      </c>
      <c r="D27604" s="2"/>
    </row>
    <row r="27605" spans="1:4" x14ac:dyDescent="0.25">
      <c r="A27605" s="2">
        <v>540</v>
      </c>
      <c r="B27605">
        <v>38437</v>
      </c>
      <c r="C27605" s="3">
        <v>351.58113900000001</v>
      </c>
      <c r="D27605" s="2"/>
    </row>
    <row r="27606" spans="1:4" x14ac:dyDescent="0.25">
      <c r="A27606" s="2">
        <v>540</v>
      </c>
      <c r="B27606">
        <v>38438</v>
      </c>
      <c r="C27606" s="3">
        <v>1198.704759</v>
      </c>
      <c r="D27606" s="2"/>
    </row>
    <row r="27607" spans="1:4" x14ac:dyDescent="0.25">
      <c r="A27607" s="2">
        <v>540</v>
      </c>
      <c r="B27607">
        <v>38439</v>
      </c>
      <c r="C27607" s="3">
        <v>2177.6882409999998</v>
      </c>
      <c r="D27607" s="2"/>
    </row>
    <row r="27608" spans="1:4" x14ac:dyDescent="0.25">
      <c r="A27608" s="2">
        <v>540</v>
      </c>
      <c r="B27608">
        <v>38440</v>
      </c>
      <c r="C27608" s="3">
        <v>459.45236499999999</v>
      </c>
      <c r="D27608" s="2"/>
    </row>
    <row r="27609" spans="1:4" x14ac:dyDescent="0.25">
      <c r="A27609" s="2">
        <v>540</v>
      </c>
      <c r="B27609">
        <v>38441</v>
      </c>
      <c r="C27609" s="3">
        <v>690.19097799999997</v>
      </c>
      <c r="D27609" s="2"/>
    </row>
    <row r="27610" spans="1:4" x14ac:dyDescent="0.25">
      <c r="A27610" s="2">
        <v>540</v>
      </c>
      <c r="B27610">
        <v>38442</v>
      </c>
      <c r="C27610" s="3">
        <v>53.398203000000002</v>
      </c>
      <c r="D27610" s="2"/>
    </row>
    <row r="27611" spans="1:4" x14ac:dyDescent="0.25">
      <c r="A27611" s="2">
        <v>540</v>
      </c>
      <c r="B27611">
        <v>38443</v>
      </c>
      <c r="C27611" s="3">
        <v>702.73132299999997</v>
      </c>
      <c r="D27611" s="2"/>
    </row>
    <row r="27612" spans="1:4" x14ac:dyDescent="0.25">
      <c r="A27612" s="2">
        <v>540</v>
      </c>
      <c r="B27612">
        <v>38445</v>
      </c>
      <c r="C27612" s="3">
        <v>2909.8035599999998</v>
      </c>
      <c r="D27612" s="2"/>
    </row>
    <row r="27613" spans="1:4" x14ac:dyDescent="0.25">
      <c r="A27613" s="2">
        <v>540</v>
      </c>
      <c r="B27613">
        <v>38446</v>
      </c>
      <c r="C27613" s="3">
        <v>1743.4905229999999</v>
      </c>
      <c r="D27613" s="2"/>
    </row>
    <row r="27614" spans="1:4" x14ac:dyDescent="0.25">
      <c r="A27614" s="2">
        <v>540</v>
      </c>
      <c r="B27614">
        <v>38447</v>
      </c>
      <c r="C27614" s="3">
        <v>1902.7628199999999</v>
      </c>
      <c r="D27614" s="2"/>
    </row>
    <row r="27615" spans="1:4" x14ac:dyDescent="0.25">
      <c r="A27615" s="2">
        <v>540</v>
      </c>
      <c r="B27615">
        <v>38448</v>
      </c>
      <c r="C27615" s="3">
        <v>642.135132</v>
      </c>
      <c r="D27615" s="2"/>
    </row>
    <row r="27616" spans="1:4" x14ac:dyDescent="0.25">
      <c r="A27616" s="2">
        <v>540</v>
      </c>
      <c r="B27616">
        <v>38449</v>
      </c>
      <c r="C27616" s="3">
        <v>467.17273799999998</v>
      </c>
      <c r="D27616" s="2"/>
    </row>
    <row r="27617" spans="1:4" x14ac:dyDescent="0.25">
      <c r="A27617" s="2">
        <v>540</v>
      </c>
      <c r="B27617">
        <v>38451</v>
      </c>
      <c r="C27617" s="3">
        <v>157.42275699999999</v>
      </c>
      <c r="D27617" s="2"/>
    </row>
    <row r="27618" spans="1:4" x14ac:dyDescent="0.25">
      <c r="A27618" s="2">
        <v>540</v>
      </c>
      <c r="B27618">
        <v>38452</v>
      </c>
      <c r="C27618" s="3">
        <v>532.49000799999999</v>
      </c>
      <c r="D27618" s="2"/>
    </row>
    <row r="27619" spans="1:4" x14ac:dyDescent="0.25">
      <c r="A27619" s="2">
        <v>540</v>
      </c>
      <c r="B27619">
        <v>38453</v>
      </c>
      <c r="C27619" s="3">
        <v>1307.862723</v>
      </c>
      <c r="D27619" s="2"/>
    </row>
    <row r="27620" spans="1:4" x14ac:dyDescent="0.25">
      <c r="A27620" s="2">
        <v>540</v>
      </c>
      <c r="B27620">
        <v>38454</v>
      </c>
      <c r="C27620" s="3">
        <v>790.01688999999999</v>
      </c>
      <c r="D27620" s="2"/>
    </row>
    <row r="27621" spans="1:4" x14ac:dyDescent="0.25">
      <c r="A27621" s="2">
        <v>540</v>
      </c>
      <c r="B27621">
        <v>38455</v>
      </c>
      <c r="C27621" s="3">
        <v>2055.1553079999999</v>
      </c>
      <c r="D27621" s="2"/>
    </row>
    <row r="27622" spans="1:4" x14ac:dyDescent="0.25">
      <c r="A27622" s="2">
        <v>540</v>
      </c>
      <c r="B27622">
        <v>38458</v>
      </c>
      <c r="C27622" s="3">
        <v>2654.5493649999999</v>
      </c>
      <c r="D27622" s="2"/>
    </row>
    <row r="27623" spans="1:4" x14ac:dyDescent="0.25">
      <c r="A27623" s="2">
        <v>540</v>
      </c>
      <c r="B27623">
        <v>38459</v>
      </c>
      <c r="C27623" s="3">
        <v>1837.466134</v>
      </c>
      <c r="D27623" s="2"/>
    </row>
    <row r="27624" spans="1:4" x14ac:dyDescent="0.25">
      <c r="A27624" s="2">
        <v>540</v>
      </c>
      <c r="B27624">
        <v>38460</v>
      </c>
      <c r="C27624" s="3">
        <v>1529.228359</v>
      </c>
      <c r="D27624" s="2"/>
    </row>
    <row r="27625" spans="1:4" x14ac:dyDescent="0.25">
      <c r="A27625" s="2">
        <v>540</v>
      </c>
      <c r="B27625">
        <v>38461</v>
      </c>
      <c r="C27625" s="3">
        <v>2725.870324</v>
      </c>
      <c r="D27625" s="2"/>
    </row>
    <row r="27626" spans="1:4" x14ac:dyDescent="0.25">
      <c r="A27626" s="2">
        <v>540</v>
      </c>
      <c r="B27626">
        <v>38462</v>
      </c>
      <c r="C27626" s="3">
        <v>555.14120700000001</v>
      </c>
      <c r="D27626" s="2"/>
    </row>
    <row r="27627" spans="1:4" x14ac:dyDescent="0.25">
      <c r="A27627" s="2">
        <v>540</v>
      </c>
      <c r="B27627">
        <v>38463</v>
      </c>
      <c r="C27627" s="3">
        <v>645.69053299999996</v>
      </c>
      <c r="D27627" s="2"/>
    </row>
    <row r="27628" spans="1:4" x14ac:dyDescent="0.25">
      <c r="A27628" s="2">
        <v>540</v>
      </c>
      <c r="B27628">
        <v>38464</v>
      </c>
      <c r="C27628" s="3">
        <v>976.91014299999995</v>
      </c>
      <c r="D27628" s="2"/>
    </row>
    <row r="27629" spans="1:4" x14ac:dyDescent="0.25">
      <c r="A27629" s="2">
        <v>540</v>
      </c>
      <c r="B27629">
        <v>38465</v>
      </c>
      <c r="C27629" s="3">
        <v>27.876867000000001</v>
      </c>
      <c r="D27629" s="2"/>
    </row>
    <row r="27630" spans="1:4" x14ac:dyDescent="0.25">
      <c r="A27630" s="2">
        <v>540</v>
      </c>
      <c r="B27630">
        <v>38466</v>
      </c>
      <c r="C27630" s="3">
        <v>857.85505499999999</v>
      </c>
      <c r="D27630" s="2"/>
    </row>
    <row r="27631" spans="1:4" x14ac:dyDescent="0.25">
      <c r="A27631" s="2">
        <v>540</v>
      </c>
      <c r="B27631">
        <v>38467</v>
      </c>
      <c r="C27631" s="3">
        <v>961.57120899999995</v>
      </c>
      <c r="D27631" s="2"/>
    </row>
    <row r="27632" spans="1:4" x14ac:dyDescent="0.25">
      <c r="A27632" s="2">
        <v>540</v>
      </c>
      <c r="B27632">
        <v>38468</v>
      </c>
      <c r="C27632" s="3">
        <v>698.45512799999995</v>
      </c>
      <c r="D27632" s="2"/>
    </row>
    <row r="27633" spans="1:4" x14ac:dyDescent="0.25">
      <c r="A27633" s="2">
        <v>540</v>
      </c>
      <c r="B27633">
        <v>38469</v>
      </c>
      <c r="C27633" s="3">
        <v>269.87141400000002</v>
      </c>
      <c r="D27633" s="2"/>
    </row>
    <row r="27634" spans="1:4" x14ac:dyDescent="0.25">
      <c r="A27634" s="2">
        <v>540</v>
      </c>
      <c r="B27634">
        <v>38470</v>
      </c>
      <c r="C27634" s="3">
        <v>2700.2084530000002</v>
      </c>
      <c r="D27634" s="2"/>
    </row>
    <row r="27635" spans="1:4" x14ac:dyDescent="0.25">
      <c r="A27635" s="2">
        <v>540</v>
      </c>
      <c r="B27635">
        <v>38472</v>
      </c>
      <c r="C27635" s="3">
        <v>578.49615600000004</v>
      </c>
      <c r="D27635" s="2"/>
    </row>
    <row r="27636" spans="1:4" x14ac:dyDescent="0.25">
      <c r="A27636" s="2">
        <v>540</v>
      </c>
      <c r="B27636">
        <v>38474</v>
      </c>
      <c r="C27636" s="3">
        <v>929.50321599999995</v>
      </c>
      <c r="D27636" s="2"/>
    </row>
    <row r="27637" spans="1:4" x14ac:dyDescent="0.25">
      <c r="A27637" s="2">
        <v>540</v>
      </c>
      <c r="B27637">
        <v>38477</v>
      </c>
      <c r="C27637" s="3">
        <v>524.60162500000001</v>
      </c>
      <c r="D27637" s="2"/>
    </row>
    <row r="27638" spans="1:4" x14ac:dyDescent="0.25">
      <c r="A27638" s="2">
        <v>540</v>
      </c>
      <c r="B27638">
        <v>38478</v>
      </c>
      <c r="C27638" s="3">
        <v>0</v>
      </c>
      <c r="D27638" s="2"/>
    </row>
    <row r="27639" spans="1:4" x14ac:dyDescent="0.25">
      <c r="A27639" s="2">
        <v>540</v>
      </c>
      <c r="B27639">
        <v>38479</v>
      </c>
      <c r="C27639" s="3">
        <v>246.41049799999999</v>
      </c>
      <c r="D27639" s="2"/>
    </row>
    <row r="27640" spans="1:4" x14ac:dyDescent="0.25">
      <c r="A27640" s="2">
        <v>540</v>
      </c>
      <c r="B27640">
        <v>38480</v>
      </c>
      <c r="C27640" s="3">
        <v>1242.102455</v>
      </c>
      <c r="D27640" s="2"/>
    </row>
    <row r="27641" spans="1:4" x14ac:dyDescent="0.25">
      <c r="A27641" s="2">
        <v>540</v>
      </c>
      <c r="B27641">
        <v>38481</v>
      </c>
      <c r="C27641" s="3">
        <v>1332.394583</v>
      </c>
      <c r="D27641" s="2"/>
    </row>
    <row r="27642" spans="1:4" x14ac:dyDescent="0.25">
      <c r="A27642" s="2">
        <v>540</v>
      </c>
      <c r="B27642">
        <v>38482</v>
      </c>
      <c r="C27642" s="3">
        <v>1558.2917520000001</v>
      </c>
      <c r="D27642" s="2"/>
    </row>
    <row r="27643" spans="1:4" x14ac:dyDescent="0.25">
      <c r="A27643" s="2">
        <v>540</v>
      </c>
      <c r="B27643">
        <v>38483</v>
      </c>
      <c r="C27643" s="3">
        <v>80.471588999999994</v>
      </c>
      <c r="D27643" s="2"/>
    </row>
    <row r="27644" spans="1:4" x14ac:dyDescent="0.25">
      <c r="A27644" s="2">
        <v>540</v>
      </c>
      <c r="B27644">
        <v>38484</v>
      </c>
      <c r="C27644" s="3">
        <v>1958.983794</v>
      </c>
      <c r="D27644" s="2"/>
    </row>
    <row r="27645" spans="1:4" x14ac:dyDescent="0.25">
      <c r="A27645" s="2">
        <v>540</v>
      </c>
      <c r="B27645">
        <v>38485</v>
      </c>
      <c r="C27645" s="3">
        <v>113.389799</v>
      </c>
      <c r="D27645" s="2"/>
    </row>
    <row r="27646" spans="1:4" x14ac:dyDescent="0.25">
      <c r="A27646" s="2">
        <v>540</v>
      </c>
      <c r="B27646">
        <v>38487</v>
      </c>
      <c r="C27646" s="3">
        <v>58.299401000000003</v>
      </c>
      <c r="D27646" s="2"/>
    </row>
    <row r="27647" spans="1:4" x14ac:dyDescent="0.25">
      <c r="A27647" s="2">
        <v>540</v>
      </c>
      <c r="B27647">
        <v>38488</v>
      </c>
      <c r="C27647" s="3">
        <v>762.309259</v>
      </c>
      <c r="D27647" s="2"/>
    </row>
    <row r="27648" spans="1:4" x14ac:dyDescent="0.25">
      <c r="A27648" s="2">
        <v>540</v>
      </c>
      <c r="B27648">
        <v>38489</v>
      </c>
      <c r="C27648" s="3">
        <v>2416.0964490000001</v>
      </c>
      <c r="D27648" s="2"/>
    </row>
    <row r="27649" spans="1:4" x14ac:dyDescent="0.25">
      <c r="A27649" s="2">
        <v>540</v>
      </c>
      <c r="B27649">
        <v>38490</v>
      </c>
      <c r="C27649" s="3">
        <v>596.28116899999998</v>
      </c>
      <c r="D27649" s="2"/>
    </row>
    <row r="27650" spans="1:4" x14ac:dyDescent="0.25">
      <c r="A27650" s="2">
        <v>540</v>
      </c>
      <c r="B27650">
        <v>38491</v>
      </c>
      <c r="C27650" s="3">
        <v>3437.1945449999998</v>
      </c>
      <c r="D27650" s="2"/>
    </row>
    <row r="27651" spans="1:4" x14ac:dyDescent="0.25">
      <c r="A27651" s="2">
        <v>540</v>
      </c>
      <c r="B27651">
        <v>38492</v>
      </c>
      <c r="C27651" s="3">
        <v>2243.410308</v>
      </c>
      <c r="D27651" s="2"/>
    </row>
    <row r="27652" spans="1:4" x14ac:dyDescent="0.25">
      <c r="A27652" s="2">
        <v>540</v>
      </c>
      <c r="B27652">
        <v>38493</v>
      </c>
      <c r="C27652" s="3">
        <v>1490.386125</v>
      </c>
      <c r="D27652" s="2"/>
    </row>
    <row r="27653" spans="1:4" x14ac:dyDescent="0.25">
      <c r="A27653" s="2">
        <v>540</v>
      </c>
      <c r="B27653">
        <v>38495</v>
      </c>
      <c r="C27653" s="3">
        <v>695.37344800000005</v>
      </c>
      <c r="D27653" s="2"/>
    </row>
    <row r="27654" spans="1:4" x14ac:dyDescent="0.25">
      <c r="A27654" s="2">
        <v>540</v>
      </c>
      <c r="B27654">
        <v>38496</v>
      </c>
      <c r="C27654" s="3">
        <v>219.199647</v>
      </c>
      <c r="D27654" s="2"/>
    </row>
    <row r="27655" spans="1:4" x14ac:dyDescent="0.25">
      <c r="A27655" s="2">
        <v>540</v>
      </c>
      <c r="B27655">
        <v>38497</v>
      </c>
      <c r="C27655" s="3">
        <v>1034.028231</v>
      </c>
      <c r="D27655" s="2"/>
    </row>
    <row r="27656" spans="1:4" x14ac:dyDescent="0.25">
      <c r="A27656" s="2">
        <v>540</v>
      </c>
      <c r="B27656">
        <v>38498</v>
      </c>
      <c r="C27656" s="3">
        <v>2611.5388290000001</v>
      </c>
      <c r="D27656" s="2"/>
    </row>
    <row r="27657" spans="1:4" x14ac:dyDescent="0.25">
      <c r="A27657" s="2">
        <v>540</v>
      </c>
      <c r="B27657">
        <v>38499</v>
      </c>
      <c r="C27657" s="3">
        <v>1158.377929</v>
      </c>
      <c r="D27657" s="2"/>
    </row>
    <row r="27658" spans="1:4" x14ac:dyDescent="0.25">
      <c r="A27658" s="2">
        <v>540</v>
      </c>
      <c r="B27658">
        <v>38500</v>
      </c>
      <c r="C27658" s="3">
        <v>1802.1960349999999</v>
      </c>
      <c r="D27658" s="2"/>
    </row>
    <row r="27659" spans="1:4" x14ac:dyDescent="0.25">
      <c r="A27659" s="2">
        <v>540</v>
      </c>
      <c r="B27659">
        <v>38501</v>
      </c>
      <c r="C27659" s="3">
        <v>721.92746199999999</v>
      </c>
      <c r="D27659" s="2"/>
    </row>
    <row r="27660" spans="1:4" x14ac:dyDescent="0.25">
      <c r="A27660" s="2">
        <v>540</v>
      </c>
      <c r="B27660">
        <v>38502</v>
      </c>
      <c r="C27660" s="3">
        <v>418.76928299999997</v>
      </c>
      <c r="D27660" s="2"/>
    </row>
    <row r="27661" spans="1:4" x14ac:dyDescent="0.25">
      <c r="A27661" s="2">
        <v>540</v>
      </c>
      <c r="B27661">
        <v>38506</v>
      </c>
      <c r="C27661" s="3">
        <v>2479.9087610000001</v>
      </c>
      <c r="D27661" s="2"/>
    </row>
    <row r="27662" spans="1:4" x14ac:dyDescent="0.25">
      <c r="A27662" s="2">
        <v>540</v>
      </c>
      <c r="B27662">
        <v>38508</v>
      </c>
      <c r="C27662" s="3">
        <v>593.17494799999997</v>
      </c>
      <c r="D27662" s="2"/>
    </row>
    <row r="27663" spans="1:4" x14ac:dyDescent="0.25">
      <c r="A27663" s="2">
        <v>540</v>
      </c>
      <c r="B27663">
        <v>38509</v>
      </c>
      <c r="C27663" s="3">
        <v>29.334399999999999</v>
      </c>
      <c r="D27663" s="2"/>
    </row>
    <row r="27664" spans="1:4" x14ac:dyDescent="0.25">
      <c r="A27664" s="2">
        <v>540</v>
      </c>
      <c r="B27664">
        <v>38510</v>
      </c>
      <c r="C27664" s="3">
        <v>2488.3616830000001</v>
      </c>
      <c r="D27664" s="2"/>
    </row>
    <row r="27665" spans="1:4" x14ac:dyDescent="0.25">
      <c r="A27665" s="2">
        <v>540</v>
      </c>
      <c r="B27665">
        <v>38514</v>
      </c>
      <c r="C27665" s="3">
        <v>2910.987431</v>
      </c>
      <c r="D27665" s="2"/>
    </row>
    <row r="27666" spans="1:4" x14ac:dyDescent="0.25">
      <c r="A27666" s="2">
        <v>540</v>
      </c>
      <c r="B27666">
        <v>38516</v>
      </c>
      <c r="C27666" s="3">
        <v>2234.103736</v>
      </c>
      <c r="D27666" s="2"/>
    </row>
    <row r="27667" spans="1:4" x14ac:dyDescent="0.25">
      <c r="A27667" s="2">
        <v>540</v>
      </c>
      <c r="B27667">
        <v>38517</v>
      </c>
      <c r="C27667" s="3">
        <v>2963.7632119999998</v>
      </c>
      <c r="D27667" s="2"/>
    </row>
    <row r="27668" spans="1:4" x14ac:dyDescent="0.25">
      <c r="A27668" s="2">
        <v>540</v>
      </c>
      <c r="B27668">
        <v>38518</v>
      </c>
      <c r="C27668" s="3">
        <v>2854.0448839999999</v>
      </c>
      <c r="D27668" s="2"/>
    </row>
    <row r="27669" spans="1:4" x14ac:dyDescent="0.25">
      <c r="A27669" s="2">
        <v>540</v>
      </c>
      <c r="B27669">
        <v>38520</v>
      </c>
      <c r="C27669" s="3">
        <v>1329.2984019999999</v>
      </c>
      <c r="D27669" s="2"/>
    </row>
    <row r="27670" spans="1:4" x14ac:dyDescent="0.25">
      <c r="A27670" s="2">
        <v>540</v>
      </c>
      <c r="B27670">
        <v>38521</v>
      </c>
      <c r="C27670" s="3">
        <v>1457.4298690000001</v>
      </c>
      <c r="D27670" s="2"/>
    </row>
    <row r="27671" spans="1:4" x14ac:dyDescent="0.25">
      <c r="A27671" s="2">
        <v>540</v>
      </c>
      <c r="B27671">
        <v>38522</v>
      </c>
      <c r="C27671" s="3">
        <v>3433.0466139999999</v>
      </c>
      <c r="D27671" s="2"/>
    </row>
    <row r="27672" spans="1:4" x14ac:dyDescent="0.25">
      <c r="A27672" s="2">
        <v>540</v>
      </c>
      <c r="B27672">
        <v>38524</v>
      </c>
      <c r="C27672" s="3">
        <v>1199.200079</v>
      </c>
      <c r="D27672" s="2"/>
    </row>
    <row r="27673" spans="1:4" x14ac:dyDescent="0.25">
      <c r="A27673" s="2">
        <v>540</v>
      </c>
      <c r="B27673">
        <v>38529</v>
      </c>
      <c r="C27673" s="3">
        <v>125.125013</v>
      </c>
      <c r="D27673" s="2"/>
    </row>
    <row r="27674" spans="1:4" x14ac:dyDescent="0.25">
      <c r="A27674" s="2">
        <v>540</v>
      </c>
      <c r="B27674">
        <v>38530</v>
      </c>
      <c r="C27674" s="3">
        <v>0</v>
      </c>
      <c r="D27674" s="2"/>
    </row>
    <row r="27675" spans="1:4" x14ac:dyDescent="0.25">
      <c r="A27675" s="2">
        <v>540</v>
      </c>
      <c r="B27675">
        <v>38531</v>
      </c>
      <c r="C27675" s="3">
        <v>31.334599000000001</v>
      </c>
      <c r="D27675" s="2"/>
    </row>
    <row r="27676" spans="1:4" x14ac:dyDescent="0.25">
      <c r="A27676" s="2">
        <v>540</v>
      </c>
      <c r="B27676">
        <v>38636</v>
      </c>
      <c r="C27676" s="3">
        <v>126.58781399999999</v>
      </c>
      <c r="D27676" s="2"/>
    </row>
    <row r="27677" spans="1:4" x14ac:dyDescent="0.25">
      <c r="A27677" s="2">
        <v>540</v>
      </c>
      <c r="B27677">
        <v>38637</v>
      </c>
      <c r="C27677" s="3">
        <v>4569.574963</v>
      </c>
      <c r="D27677" s="2"/>
    </row>
    <row r="27678" spans="1:4" x14ac:dyDescent="0.25">
      <c r="A27678" s="2">
        <v>540</v>
      </c>
      <c r="B27678">
        <v>38641</v>
      </c>
      <c r="C27678" s="3">
        <v>1098.0154170000001</v>
      </c>
      <c r="D27678" s="2"/>
    </row>
    <row r="27679" spans="1:4" x14ac:dyDescent="0.25">
      <c r="A27679" s="2">
        <v>540</v>
      </c>
      <c r="B27679">
        <v>38651</v>
      </c>
      <c r="C27679" s="3">
        <v>2881.2676919999999</v>
      </c>
      <c r="D27679" s="2"/>
    </row>
    <row r="27680" spans="1:4" x14ac:dyDescent="0.25">
      <c r="A27680" s="2">
        <v>540</v>
      </c>
      <c r="B27680">
        <v>38658</v>
      </c>
      <c r="C27680" s="3">
        <v>3828.571868</v>
      </c>
      <c r="D27680" s="2"/>
    </row>
    <row r="27681" spans="1:4" x14ac:dyDescent="0.25">
      <c r="A27681" s="2">
        <v>540</v>
      </c>
      <c r="B27681">
        <v>38659</v>
      </c>
      <c r="C27681" s="3">
        <v>479.20232499999997</v>
      </c>
      <c r="D27681" s="2"/>
    </row>
    <row r="27682" spans="1:4" x14ac:dyDescent="0.25">
      <c r="A27682" s="2">
        <v>540</v>
      </c>
      <c r="B27682">
        <v>38660</v>
      </c>
      <c r="C27682" s="3">
        <v>10376.605882</v>
      </c>
      <c r="D27682" s="2"/>
    </row>
    <row r="27683" spans="1:4" x14ac:dyDescent="0.25">
      <c r="A27683" s="2">
        <v>540</v>
      </c>
      <c r="B27683">
        <v>38662</v>
      </c>
      <c r="C27683" s="3">
        <v>1416.4642710000001</v>
      </c>
      <c r="D27683" s="2"/>
    </row>
    <row r="27684" spans="1:4" x14ac:dyDescent="0.25">
      <c r="A27684" s="2">
        <v>540</v>
      </c>
      <c r="B27684">
        <v>38663</v>
      </c>
      <c r="C27684" s="3">
        <v>3175.1417040000001</v>
      </c>
      <c r="D27684" s="2"/>
    </row>
    <row r="27685" spans="1:4" x14ac:dyDescent="0.25">
      <c r="A27685" s="2">
        <v>540</v>
      </c>
      <c r="B27685">
        <v>38664</v>
      </c>
      <c r="C27685" s="3">
        <v>550.66294000000005</v>
      </c>
      <c r="D27685" s="2"/>
    </row>
    <row r="27686" spans="1:4" x14ac:dyDescent="0.25">
      <c r="A27686" s="2">
        <v>540</v>
      </c>
      <c r="B27686">
        <v>38665</v>
      </c>
      <c r="C27686" s="3">
        <v>336.55951399999998</v>
      </c>
      <c r="D27686" s="2"/>
    </row>
    <row r="27687" spans="1:4" x14ac:dyDescent="0.25">
      <c r="A27687" s="2">
        <v>540</v>
      </c>
      <c r="B27687">
        <v>38667</v>
      </c>
      <c r="C27687" s="3">
        <v>654.50302399999998</v>
      </c>
      <c r="D27687" s="2"/>
    </row>
    <row r="27688" spans="1:4" x14ac:dyDescent="0.25">
      <c r="A27688" s="2">
        <v>540</v>
      </c>
      <c r="B27688">
        <v>38668</v>
      </c>
      <c r="C27688" s="3">
        <v>2051.830367</v>
      </c>
      <c r="D27688" s="2"/>
    </row>
    <row r="27689" spans="1:4" x14ac:dyDescent="0.25">
      <c r="A27689" s="2">
        <v>540</v>
      </c>
      <c r="B27689">
        <v>38670</v>
      </c>
      <c r="C27689" s="3">
        <v>1676.3444919999999</v>
      </c>
      <c r="D27689" s="2"/>
    </row>
    <row r="27690" spans="1:4" x14ac:dyDescent="0.25">
      <c r="A27690" s="2">
        <v>540</v>
      </c>
      <c r="B27690">
        <v>38671</v>
      </c>
      <c r="C27690" s="3">
        <v>976.35968500000001</v>
      </c>
      <c r="D27690" s="2"/>
    </row>
    <row r="27691" spans="1:4" x14ac:dyDescent="0.25">
      <c r="A27691" s="2">
        <v>540</v>
      </c>
      <c r="B27691">
        <v>38672</v>
      </c>
      <c r="C27691" s="3">
        <v>604.40854999999999</v>
      </c>
      <c r="D27691" s="2"/>
    </row>
    <row r="27692" spans="1:4" x14ac:dyDescent="0.25">
      <c r="A27692" s="2">
        <v>540</v>
      </c>
      <c r="B27692">
        <v>38673</v>
      </c>
      <c r="C27692" s="3">
        <v>3064.6152769999999</v>
      </c>
      <c r="D27692" s="2"/>
    </row>
    <row r="27693" spans="1:4" x14ac:dyDescent="0.25">
      <c r="A27693" s="2">
        <v>540</v>
      </c>
      <c r="B27693">
        <v>38674</v>
      </c>
      <c r="C27693" s="3">
        <v>1032.4089120000001</v>
      </c>
      <c r="D27693" s="2"/>
    </row>
    <row r="27694" spans="1:4" x14ac:dyDescent="0.25">
      <c r="A27694" s="2">
        <v>540</v>
      </c>
      <c r="B27694">
        <v>38676</v>
      </c>
      <c r="C27694" s="3">
        <v>714.69923700000004</v>
      </c>
      <c r="D27694" s="2"/>
    </row>
    <row r="27695" spans="1:4" x14ac:dyDescent="0.25">
      <c r="A27695" s="2">
        <v>540</v>
      </c>
      <c r="B27695">
        <v>38680</v>
      </c>
      <c r="C27695" s="3">
        <v>42.497005000000001</v>
      </c>
      <c r="D27695" s="2"/>
    </row>
    <row r="27696" spans="1:4" x14ac:dyDescent="0.25">
      <c r="A27696" s="2">
        <v>540</v>
      </c>
      <c r="B27696">
        <v>38681</v>
      </c>
      <c r="C27696" s="3">
        <v>1509.7183439999999</v>
      </c>
      <c r="D27696" s="2"/>
    </row>
    <row r="27697" spans="1:4" x14ac:dyDescent="0.25">
      <c r="A27697" s="2">
        <v>540</v>
      </c>
      <c r="B27697">
        <v>38682</v>
      </c>
      <c r="C27697" s="3">
        <v>871.03963899999997</v>
      </c>
      <c r="D27697" s="2"/>
    </row>
    <row r="27698" spans="1:4" x14ac:dyDescent="0.25">
      <c r="A27698" s="2">
        <v>540</v>
      </c>
      <c r="B27698">
        <v>38684</v>
      </c>
      <c r="C27698" s="3">
        <v>1079.7985859999999</v>
      </c>
      <c r="D27698" s="2"/>
    </row>
    <row r="27699" spans="1:4" x14ac:dyDescent="0.25">
      <c r="A27699" s="2">
        <v>540</v>
      </c>
      <c r="B27699">
        <v>38685</v>
      </c>
      <c r="C27699" s="3">
        <v>1245.4914369999999</v>
      </c>
      <c r="D27699" s="2"/>
    </row>
    <row r="27700" spans="1:4" x14ac:dyDescent="0.25">
      <c r="A27700" s="2">
        <v>540</v>
      </c>
      <c r="B27700">
        <v>38686</v>
      </c>
      <c r="C27700" s="3">
        <v>87.157086000000007</v>
      </c>
      <c r="D27700" s="2"/>
    </row>
    <row r="27701" spans="1:4" x14ac:dyDescent="0.25">
      <c r="A27701" s="2">
        <v>540</v>
      </c>
      <c r="B27701">
        <v>38688</v>
      </c>
      <c r="C27701" s="3">
        <v>15328.793662</v>
      </c>
      <c r="D27701" s="2"/>
    </row>
    <row r="27702" spans="1:4" x14ac:dyDescent="0.25">
      <c r="A27702" s="2">
        <v>540</v>
      </c>
      <c r="B27702">
        <v>38689</v>
      </c>
      <c r="C27702" s="3">
        <v>528.05419800000004</v>
      </c>
      <c r="D27702" s="2"/>
    </row>
    <row r="27703" spans="1:4" x14ac:dyDescent="0.25">
      <c r="A27703" s="2">
        <v>540</v>
      </c>
      <c r="B27703">
        <v>38690</v>
      </c>
      <c r="C27703" s="3">
        <v>832.35247500000003</v>
      </c>
      <c r="D27703" s="2"/>
    </row>
    <row r="27704" spans="1:4" x14ac:dyDescent="0.25">
      <c r="A27704" s="2">
        <v>540</v>
      </c>
      <c r="B27704">
        <v>38691</v>
      </c>
      <c r="C27704" s="3">
        <v>22.427994000000002</v>
      </c>
      <c r="D27704" s="2"/>
    </row>
    <row r="27705" spans="1:4" x14ac:dyDescent="0.25">
      <c r="A27705" s="2">
        <v>540</v>
      </c>
      <c r="B27705">
        <v>38692</v>
      </c>
      <c r="C27705" s="3">
        <v>578.44135700000004</v>
      </c>
      <c r="D27705" s="2"/>
    </row>
    <row r="27706" spans="1:4" x14ac:dyDescent="0.25">
      <c r="A27706" s="2">
        <v>540</v>
      </c>
      <c r="B27706">
        <v>38693</v>
      </c>
      <c r="C27706" s="3">
        <v>1323.109831</v>
      </c>
      <c r="D27706" s="2"/>
    </row>
    <row r="27707" spans="1:4" x14ac:dyDescent="0.25">
      <c r="A27707" s="2">
        <v>540</v>
      </c>
      <c r="B27707">
        <v>38695</v>
      </c>
      <c r="C27707" s="3">
        <v>447.90893299999999</v>
      </c>
      <c r="D27707" s="2"/>
    </row>
    <row r="27708" spans="1:4" x14ac:dyDescent="0.25">
      <c r="A27708" s="2">
        <v>540</v>
      </c>
      <c r="B27708">
        <v>38697</v>
      </c>
      <c r="C27708" s="3">
        <v>2230.083799</v>
      </c>
      <c r="D27708" s="2"/>
    </row>
    <row r="27709" spans="1:4" x14ac:dyDescent="0.25">
      <c r="A27709" s="2">
        <v>540</v>
      </c>
      <c r="B27709">
        <v>38698</v>
      </c>
      <c r="C27709" s="3">
        <v>356.70746000000003</v>
      </c>
      <c r="D27709" s="2"/>
    </row>
    <row r="27710" spans="1:4" x14ac:dyDescent="0.25">
      <c r="A27710" s="2">
        <v>540</v>
      </c>
      <c r="B27710">
        <v>38699</v>
      </c>
      <c r="C27710" s="3">
        <v>4104.2769630000003</v>
      </c>
      <c r="D27710" s="2"/>
    </row>
    <row r="27711" spans="1:4" x14ac:dyDescent="0.25">
      <c r="A27711" s="2">
        <v>540</v>
      </c>
      <c r="B27711">
        <v>38700</v>
      </c>
      <c r="C27711" s="3">
        <v>762.392291</v>
      </c>
      <c r="D27711" s="2"/>
    </row>
    <row r="27712" spans="1:4" x14ac:dyDescent="0.25">
      <c r="A27712" s="2">
        <v>540</v>
      </c>
      <c r="B27712">
        <v>38701</v>
      </c>
      <c r="C27712" s="3">
        <v>2389.358784</v>
      </c>
      <c r="D27712" s="2"/>
    </row>
    <row r="27713" spans="1:4" x14ac:dyDescent="0.25">
      <c r="A27713" s="2">
        <v>540</v>
      </c>
      <c r="B27713">
        <v>38702</v>
      </c>
      <c r="C27713" s="3">
        <v>3624.8809289999999</v>
      </c>
      <c r="D27713" s="2"/>
    </row>
    <row r="27714" spans="1:4" x14ac:dyDescent="0.25">
      <c r="A27714" s="2">
        <v>540</v>
      </c>
      <c r="B27714">
        <v>38707</v>
      </c>
      <c r="C27714" s="3">
        <v>2419.2084840000002</v>
      </c>
      <c r="D27714" s="2"/>
    </row>
    <row r="27715" spans="1:4" x14ac:dyDescent="0.25">
      <c r="A27715" s="2">
        <v>540</v>
      </c>
      <c r="B27715">
        <v>38708</v>
      </c>
      <c r="C27715" s="3">
        <v>536.28084200000001</v>
      </c>
      <c r="D27715" s="2"/>
    </row>
    <row r="27716" spans="1:4" x14ac:dyDescent="0.25">
      <c r="A27716" s="2">
        <v>540</v>
      </c>
      <c r="B27716">
        <v>38709</v>
      </c>
      <c r="C27716" s="3">
        <v>319.182436</v>
      </c>
      <c r="D27716" s="2"/>
    </row>
    <row r="27717" spans="1:4" x14ac:dyDescent="0.25">
      <c r="A27717" s="2">
        <v>540</v>
      </c>
      <c r="B27717">
        <v>38710</v>
      </c>
      <c r="C27717" s="3">
        <v>47.870848000000002</v>
      </c>
      <c r="D27717" s="2"/>
    </row>
    <row r="27718" spans="1:4" x14ac:dyDescent="0.25">
      <c r="A27718" s="2">
        <v>540</v>
      </c>
      <c r="B27718">
        <v>38716</v>
      </c>
      <c r="C27718" s="3">
        <v>2289.2890349999998</v>
      </c>
      <c r="D27718" s="2"/>
    </row>
    <row r="27719" spans="1:4" x14ac:dyDescent="0.25">
      <c r="A27719" s="2">
        <v>540</v>
      </c>
      <c r="B27719">
        <v>38718</v>
      </c>
      <c r="C27719" s="3">
        <v>235.903796</v>
      </c>
      <c r="D27719" s="2"/>
    </row>
    <row r="27720" spans="1:4" x14ac:dyDescent="0.25">
      <c r="A27720" s="2">
        <v>540</v>
      </c>
      <c r="B27720">
        <v>38719</v>
      </c>
      <c r="C27720" s="3">
        <v>4141.4886640000004</v>
      </c>
      <c r="D27720" s="2"/>
    </row>
    <row r="27721" spans="1:4" x14ac:dyDescent="0.25">
      <c r="A27721" s="2">
        <v>540</v>
      </c>
      <c r="B27721">
        <v>38720</v>
      </c>
      <c r="C27721" s="3">
        <v>1281.1043440000001</v>
      </c>
      <c r="D27721" s="2"/>
    </row>
    <row r="27722" spans="1:4" x14ac:dyDescent="0.25">
      <c r="A27722" s="2">
        <v>540</v>
      </c>
      <c r="B27722">
        <v>38726</v>
      </c>
      <c r="C27722" s="3">
        <v>0</v>
      </c>
      <c r="D27722" s="2"/>
    </row>
    <row r="27723" spans="1:4" x14ac:dyDescent="0.25">
      <c r="A27723" s="2">
        <v>540</v>
      </c>
      <c r="B27723">
        <v>38728</v>
      </c>
      <c r="C27723" s="3">
        <v>12070.993161</v>
      </c>
      <c r="D27723" s="2"/>
    </row>
    <row r="27724" spans="1:4" x14ac:dyDescent="0.25">
      <c r="A27724" s="2">
        <v>540</v>
      </c>
      <c r="B27724">
        <v>38730</v>
      </c>
      <c r="C27724" s="3">
        <v>1544.773584</v>
      </c>
      <c r="D27724" s="2"/>
    </row>
    <row r="27725" spans="1:4" x14ac:dyDescent="0.25">
      <c r="A27725" s="2">
        <v>540</v>
      </c>
      <c r="B27725">
        <v>38736</v>
      </c>
      <c r="C27725" s="3">
        <v>13.5</v>
      </c>
      <c r="D27725" s="2"/>
    </row>
    <row r="27726" spans="1:4" x14ac:dyDescent="0.25">
      <c r="A27726" s="2">
        <v>540</v>
      </c>
      <c r="B27726">
        <v>38740</v>
      </c>
      <c r="C27726" s="3">
        <v>2206.1189509999999</v>
      </c>
      <c r="D27726" s="2"/>
    </row>
    <row r="27727" spans="1:4" x14ac:dyDescent="0.25">
      <c r="A27727" s="2">
        <v>540</v>
      </c>
      <c r="B27727">
        <v>38743</v>
      </c>
      <c r="C27727" s="3">
        <v>8</v>
      </c>
      <c r="D27727" s="2"/>
    </row>
    <row r="27728" spans="1:4" x14ac:dyDescent="0.25">
      <c r="A27728" s="2">
        <v>540</v>
      </c>
      <c r="B27728">
        <v>38745</v>
      </c>
      <c r="C27728" s="3">
        <v>0</v>
      </c>
      <c r="D27728" s="2"/>
    </row>
    <row r="27729" spans="1:4" x14ac:dyDescent="0.25">
      <c r="A27729" s="2">
        <v>540</v>
      </c>
      <c r="B27729">
        <v>38751</v>
      </c>
      <c r="C27729" s="3">
        <v>0</v>
      </c>
      <c r="D27729" s="2"/>
    </row>
    <row r="27730" spans="1:4" x14ac:dyDescent="0.25">
      <c r="A27730" s="2">
        <v>540</v>
      </c>
      <c r="B27730">
        <v>38754</v>
      </c>
      <c r="C27730" s="3">
        <v>14.598801999999999</v>
      </c>
      <c r="D27730" s="2"/>
    </row>
    <row r="27731" spans="1:4" x14ac:dyDescent="0.25">
      <c r="A27731" s="2">
        <v>540</v>
      </c>
      <c r="B27731">
        <v>38755</v>
      </c>
      <c r="C27731" s="3">
        <v>2231.0207759999998</v>
      </c>
      <c r="D27731" s="2"/>
    </row>
    <row r="27732" spans="1:4" x14ac:dyDescent="0.25">
      <c r="A27732" s="2">
        <v>540</v>
      </c>
      <c r="B27732">
        <v>38756</v>
      </c>
      <c r="C27732" s="3">
        <v>2908.0407530000002</v>
      </c>
      <c r="D27732" s="2"/>
    </row>
    <row r="27733" spans="1:4" x14ac:dyDescent="0.25">
      <c r="A27733" s="2">
        <v>540</v>
      </c>
      <c r="B27733">
        <v>38758</v>
      </c>
      <c r="C27733" s="3">
        <v>199.59078500000001</v>
      </c>
      <c r="D27733" s="2"/>
    </row>
    <row r="27734" spans="1:4" x14ac:dyDescent="0.25">
      <c r="A27734" s="2">
        <v>540</v>
      </c>
      <c r="B27734">
        <v>38763</v>
      </c>
      <c r="C27734" s="3">
        <v>2983.8991139999998</v>
      </c>
      <c r="D27734" s="2"/>
    </row>
    <row r="27735" spans="1:4" x14ac:dyDescent="0.25">
      <c r="A27735" s="2">
        <v>540</v>
      </c>
      <c r="B27735">
        <v>38764</v>
      </c>
      <c r="C27735" s="3">
        <v>198.78101100000001</v>
      </c>
      <c r="D27735" s="2"/>
    </row>
    <row r="27736" spans="1:4" x14ac:dyDescent="0.25">
      <c r="A27736" s="2">
        <v>540</v>
      </c>
      <c r="B27736">
        <v>38765</v>
      </c>
      <c r="C27736" s="3">
        <v>1092.4273149999999</v>
      </c>
      <c r="D27736" s="2"/>
    </row>
    <row r="27737" spans="1:4" x14ac:dyDescent="0.25">
      <c r="A27737" s="2">
        <v>540</v>
      </c>
      <c r="B27737">
        <v>38766</v>
      </c>
      <c r="C27737" s="3">
        <v>3333.0081580000001</v>
      </c>
      <c r="D27737" s="2"/>
    </row>
    <row r="27738" spans="1:4" x14ac:dyDescent="0.25">
      <c r="A27738" s="2">
        <v>540</v>
      </c>
      <c r="B27738">
        <v>38767</v>
      </c>
      <c r="C27738" s="3">
        <v>1288.852564</v>
      </c>
      <c r="D27738" s="2"/>
    </row>
    <row r="27739" spans="1:4" x14ac:dyDescent="0.25">
      <c r="A27739" s="2">
        <v>540</v>
      </c>
      <c r="B27739">
        <v>38768</v>
      </c>
      <c r="C27739" s="3">
        <v>790.28328599999998</v>
      </c>
      <c r="D27739" s="2"/>
    </row>
    <row r="27740" spans="1:4" x14ac:dyDescent="0.25">
      <c r="A27740" s="2">
        <v>540</v>
      </c>
      <c r="B27740">
        <v>38772</v>
      </c>
      <c r="C27740" s="3">
        <v>2834.5378030000002</v>
      </c>
      <c r="D27740" s="2"/>
    </row>
    <row r="27741" spans="1:4" x14ac:dyDescent="0.25">
      <c r="A27741" s="2">
        <v>540</v>
      </c>
      <c r="B27741">
        <v>38777</v>
      </c>
      <c r="C27741" s="3">
        <v>19.188770000000002</v>
      </c>
      <c r="D27741" s="2"/>
    </row>
    <row r="27742" spans="1:4" x14ac:dyDescent="0.25">
      <c r="A27742" s="2">
        <v>540</v>
      </c>
      <c r="B27742">
        <v>38778</v>
      </c>
      <c r="C27742" s="3">
        <v>0</v>
      </c>
      <c r="D27742" s="2"/>
    </row>
    <row r="27743" spans="1:4" x14ac:dyDescent="0.25">
      <c r="A27743" s="2">
        <v>540</v>
      </c>
      <c r="B27743">
        <v>38779</v>
      </c>
      <c r="C27743" s="3">
        <v>1235.5846409999999</v>
      </c>
      <c r="D27743" s="2"/>
    </row>
    <row r="27744" spans="1:4" x14ac:dyDescent="0.25">
      <c r="A27744" s="2">
        <v>540</v>
      </c>
      <c r="B27744">
        <v>38788</v>
      </c>
      <c r="C27744" s="3">
        <v>365.372162</v>
      </c>
      <c r="D27744" s="2"/>
    </row>
    <row r="27745" spans="1:4" x14ac:dyDescent="0.25">
      <c r="A27745" s="2">
        <v>540</v>
      </c>
      <c r="B27745">
        <v>38790</v>
      </c>
      <c r="C27745" s="3">
        <v>731.83423800000003</v>
      </c>
      <c r="D27745" s="2"/>
    </row>
    <row r="27746" spans="1:4" x14ac:dyDescent="0.25">
      <c r="A27746" s="2">
        <v>540</v>
      </c>
      <c r="B27746">
        <v>38792</v>
      </c>
      <c r="C27746" s="3">
        <v>777.91335400000003</v>
      </c>
      <c r="D27746" s="2"/>
    </row>
    <row r="27747" spans="1:4" x14ac:dyDescent="0.25">
      <c r="A27747" s="2">
        <v>540</v>
      </c>
      <c r="B27747">
        <v>38793</v>
      </c>
      <c r="C27747" s="3">
        <v>5388.138294333</v>
      </c>
      <c r="D27747" s="2"/>
    </row>
    <row r="27748" spans="1:4" x14ac:dyDescent="0.25">
      <c r="A27748" s="2">
        <v>540</v>
      </c>
      <c r="B27748">
        <v>38794</v>
      </c>
      <c r="C27748" s="3">
        <v>4576.9682599999996</v>
      </c>
      <c r="D27748" s="2"/>
    </row>
    <row r="27749" spans="1:4" x14ac:dyDescent="0.25">
      <c r="A27749" s="2">
        <v>540</v>
      </c>
      <c r="B27749">
        <v>38796</v>
      </c>
      <c r="C27749" s="3">
        <v>4588.5741749999997</v>
      </c>
      <c r="D27749" s="2"/>
    </row>
    <row r="27750" spans="1:4" x14ac:dyDescent="0.25">
      <c r="A27750" s="2">
        <v>540</v>
      </c>
      <c r="B27750">
        <v>38802</v>
      </c>
      <c r="C27750" s="3">
        <v>6192.8385239959998</v>
      </c>
      <c r="D27750" s="2"/>
    </row>
    <row r="27751" spans="1:4" x14ac:dyDescent="0.25">
      <c r="A27751" s="2">
        <v>540</v>
      </c>
      <c r="B27751">
        <v>38806</v>
      </c>
      <c r="C27751" s="3">
        <v>7648.9209899999996</v>
      </c>
      <c r="D27751" s="2"/>
    </row>
    <row r="27752" spans="1:4" x14ac:dyDescent="0.25">
      <c r="A27752" s="2">
        <v>540</v>
      </c>
      <c r="B27752">
        <v>38807</v>
      </c>
      <c r="C27752" s="3">
        <v>2159.9836700000001</v>
      </c>
      <c r="D27752" s="2"/>
    </row>
    <row r="27753" spans="1:4" x14ac:dyDescent="0.25">
      <c r="A27753" s="2">
        <v>540</v>
      </c>
      <c r="B27753">
        <v>38808</v>
      </c>
      <c r="C27753" s="3">
        <v>6065.0083679999998</v>
      </c>
      <c r="D27753" s="2"/>
    </row>
    <row r="27754" spans="1:4" x14ac:dyDescent="0.25">
      <c r="A27754" s="2">
        <v>540</v>
      </c>
      <c r="B27754">
        <v>38809</v>
      </c>
      <c r="C27754" s="3">
        <v>7283.6803040000004</v>
      </c>
      <c r="D27754" s="2"/>
    </row>
    <row r="27755" spans="1:4" x14ac:dyDescent="0.25">
      <c r="A27755" s="2">
        <v>540</v>
      </c>
      <c r="B27755">
        <v>38810</v>
      </c>
      <c r="C27755" s="3">
        <v>2397.945264</v>
      </c>
      <c r="D27755" s="2"/>
    </row>
    <row r="27756" spans="1:4" x14ac:dyDescent="0.25">
      <c r="A27756" s="2">
        <v>540</v>
      </c>
      <c r="B27756">
        <v>38811</v>
      </c>
      <c r="C27756" s="3">
        <v>3055.3131969999999</v>
      </c>
      <c r="D27756" s="2"/>
    </row>
    <row r="27757" spans="1:4" x14ac:dyDescent="0.25">
      <c r="A27757" s="2">
        <v>540</v>
      </c>
      <c r="B27757">
        <v>38812</v>
      </c>
      <c r="C27757" s="3">
        <v>9035.174379</v>
      </c>
      <c r="D27757" s="2"/>
    </row>
    <row r="27758" spans="1:4" x14ac:dyDescent="0.25">
      <c r="A27758" s="2">
        <v>540</v>
      </c>
      <c r="B27758">
        <v>38813</v>
      </c>
      <c r="C27758" s="3">
        <v>19376.239696000001</v>
      </c>
      <c r="D27758" s="2"/>
    </row>
    <row r="27759" spans="1:4" x14ac:dyDescent="0.25">
      <c r="A27759" s="2">
        <v>540</v>
      </c>
      <c r="B27759">
        <v>38815</v>
      </c>
      <c r="C27759" s="3">
        <v>10285.063711000001</v>
      </c>
      <c r="D27759" s="2"/>
    </row>
    <row r="27760" spans="1:4" x14ac:dyDescent="0.25">
      <c r="A27760" s="2">
        <v>540</v>
      </c>
      <c r="B27760">
        <v>38816</v>
      </c>
      <c r="C27760" s="3">
        <v>1219.5102609999999</v>
      </c>
      <c r="D27760" s="2"/>
    </row>
    <row r="27761" spans="1:4" x14ac:dyDescent="0.25">
      <c r="A27761" s="2">
        <v>540</v>
      </c>
      <c r="B27761">
        <v>38821</v>
      </c>
      <c r="C27761" s="3">
        <v>7400.9578309999997</v>
      </c>
      <c r="D27761" s="2"/>
    </row>
    <row r="27762" spans="1:4" x14ac:dyDescent="0.25">
      <c r="A27762" s="2">
        <v>540</v>
      </c>
      <c r="B27762">
        <v>38834</v>
      </c>
      <c r="C27762" s="3">
        <v>2574.3132660000001</v>
      </c>
      <c r="D27762" s="2"/>
    </row>
    <row r="27763" spans="1:4" x14ac:dyDescent="0.25">
      <c r="A27763" s="2">
        <v>540</v>
      </c>
      <c r="B27763">
        <v>38842</v>
      </c>
      <c r="C27763" s="3">
        <v>23.299401</v>
      </c>
      <c r="D27763" s="2"/>
    </row>
    <row r="27764" spans="1:4" x14ac:dyDescent="0.25">
      <c r="A27764" s="2">
        <v>540</v>
      </c>
      <c r="B27764">
        <v>38849</v>
      </c>
      <c r="C27764" s="3">
        <v>1919.7935950000001</v>
      </c>
      <c r="D27764" s="2"/>
    </row>
    <row r="27765" spans="1:4" x14ac:dyDescent="0.25">
      <c r="A27765" s="2">
        <v>540</v>
      </c>
      <c r="B27765">
        <v>38860</v>
      </c>
      <c r="C27765" s="3">
        <v>561.52893099999994</v>
      </c>
      <c r="D27765" s="2"/>
    </row>
    <row r="27766" spans="1:4" x14ac:dyDescent="0.25">
      <c r="A27766" s="2">
        <v>540</v>
      </c>
      <c r="B27766">
        <v>38861</v>
      </c>
      <c r="C27766" s="3">
        <v>175.58177800000001</v>
      </c>
      <c r="D27766" s="2"/>
    </row>
    <row r="27767" spans="1:4" x14ac:dyDescent="0.25">
      <c r="A27767" s="2">
        <v>540</v>
      </c>
      <c r="B27767">
        <v>38868</v>
      </c>
      <c r="C27767" s="3">
        <v>797.00761799999998</v>
      </c>
      <c r="D27767" s="2"/>
    </row>
    <row r="27768" spans="1:4" x14ac:dyDescent="0.25">
      <c r="A27768" s="2">
        <v>540</v>
      </c>
      <c r="B27768">
        <v>38872</v>
      </c>
      <c r="C27768" s="3">
        <v>1032.297726</v>
      </c>
      <c r="D27768" s="2"/>
    </row>
    <row r="27769" spans="1:4" x14ac:dyDescent="0.25">
      <c r="A27769" s="2">
        <v>540</v>
      </c>
      <c r="B27769">
        <v>38873</v>
      </c>
      <c r="C27769" s="3">
        <v>162.68562800000001</v>
      </c>
      <c r="D27769" s="2"/>
    </row>
    <row r="27770" spans="1:4" x14ac:dyDescent="0.25">
      <c r="A27770" s="2">
        <v>540</v>
      </c>
      <c r="B27770">
        <v>38875</v>
      </c>
      <c r="C27770" s="3">
        <v>1189.932149</v>
      </c>
      <c r="D27770" s="2"/>
    </row>
    <row r="27771" spans="1:4" x14ac:dyDescent="0.25">
      <c r="A27771" s="2">
        <v>540</v>
      </c>
      <c r="B27771">
        <v>38876</v>
      </c>
      <c r="C27771" s="3">
        <v>46.285952999999999</v>
      </c>
      <c r="D27771" s="2"/>
    </row>
    <row r="27772" spans="1:4" x14ac:dyDescent="0.25">
      <c r="A27772" s="2">
        <v>540</v>
      </c>
      <c r="B27772">
        <v>38878</v>
      </c>
      <c r="C27772" s="3">
        <v>11305.775685000001</v>
      </c>
      <c r="D27772" s="2"/>
    </row>
    <row r="27773" spans="1:4" x14ac:dyDescent="0.25">
      <c r="A27773" s="2">
        <v>540</v>
      </c>
      <c r="B27773">
        <v>38879</v>
      </c>
      <c r="C27773" s="3">
        <v>3628.7434539999999</v>
      </c>
      <c r="D27773" s="2"/>
    </row>
    <row r="27774" spans="1:4" x14ac:dyDescent="0.25">
      <c r="A27774" s="2">
        <v>540</v>
      </c>
      <c r="B27774">
        <v>38884</v>
      </c>
      <c r="C27774" s="3">
        <v>644.88261299999999</v>
      </c>
      <c r="D27774" s="2"/>
    </row>
    <row r="27775" spans="1:4" x14ac:dyDescent="0.25">
      <c r="A27775" s="2">
        <v>540</v>
      </c>
      <c r="B27775">
        <v>38885</v>
      </c>
      <c r="C27775" s="3">
        <v>1984.253162</v>
      </c>
      <c r="D27775" s="2"/>
    </row>
    <row r="27776" spans="1:4" x14ac:dyDescent="0.25">
      <c r="A27776" s="2">
        <v>540</v>
      </c>
      <c r="B27776">
        <v>38886</v>
      </c>
      <c r="C27776" s="3">
        <v>2759.4582599999999</v>
      </c>
      <c r="D27776" s="2"/>
    </row>
    <row r="27777" spans="1:4" x14ac:dyDescent="0.25">
      <c r="A27777" s="2">
        <v>540</v>
      </c>
      <c r="B27777">
        <v>38887</v>
      </c>
      <c r="C27777" s="3">
        <v>3717.7727380000001</v>
      </c>
      <c r="D27777" s="2"/>
    </row>
    <row r="27778" spans="1:4" x14ac:dyDescent="0.25">
      <c r="A27778" s="2">
        <v>540</v>
      </c>
      <c r="B27778">
        <v>38888</v>
      </c>
      <c r="C27778" s="3">
        <v>1170.66347</v>
      </c>
      <c r="D27778" s="2"/>
    </row>
    <row r="27779" spans="1:4" x14ac:dyDescent="0.25">
      <c r="A27779" s="2">
        <v>540</v>
      </c>
      <c r="B27779">
        <v>38889</v>
      </c>
      <c r="C27779" s="3">
        <v>2780.2028359999999</v>
      </c>
      <c r="D27779" s="2"/>
    </row>
    <row r="27780" spans="1:4" x14ac:dyDescent="0.25">
      <c r="A27780" s="2">
        <v>540</v>
      </c>
      <c r="B27780">
        <v>38890</v>
      </c>
      <c r="C27780" s="3">
        <v>135.62524099999999</v>
      </c>
      <c r="D27780" s="2"/>
    </row>
    <row r="27781" spans="1:4" x14ac:dyDescent="0.25">
      <c r="A27781" s="2">
        <v>540</v>
      </c>
      <c r="B27781">
        <v>38891</v>
      </c>
      <c r="C27781" s="3">
        <v>2255.6490050000002</v>
      </c>
      <c r="D27781" s="2"/>
    </row>
    <row r="27782" spans="1:4" x14ac:dyDescent="0.25">
      <c r="A27782" s="2">
        <v>540</v>
      </c>
      <c r="B27782">
        <v>38892</v>
      </c>
      <c r="C27782" s="3">
        <v>2561.7334059999998</v>
      </c>
      <c r="D27782" s="2"/>
    </row>
    <row r="27783" spans="1:4" x14ac:dyDescent="0.25">
      <c r="A27783" s="2">
        <v>540</v>
      </c>
      <c r="B27783">
        <v>38894</v>
      </c>
      <c r="C27783" s="3">
        <v>7042.0631720000001</v>
      </c>
      <c r="D27783" s="2"/>
    </row>
    <row r="27784" spans="1:4" x14ac:dyDescent="0.25">
      <c r="A27784" s="2">
        <v>540</v>
      </c>
      <c r="B27784">
        <v>38895</v>
      </c>
      <c r="C27784" s="3">
        <v>94.616415000000003</v>
      </c>
      <c r="D27784" s="2"/>
    </row>
    <row r="27785" spans="1:4" x14ac:dyDescent="0.25">
      <c r="A27785" s="2">
        <v>540</v>
      </c>
      <c r="B27785">
        <v>38896</v>
      </c>
      <c r="C27785" s="3">
        <v>2486.8363169999998</v>
      </c>
      <c r="D27785" s="2"/>
    </row>
    <row r="27786" spans="1:4" x14ac:dyDescent="0.25">
      <c r="A27786" s="2">
        <v>540</v>
      </c>
      <c r="B27786">
        <v>38897</v>
      </c>
      <c r="C27786" s="3">
        <v>1991.7773649999999</v>
      </c>
      <c r="D27786" s="2"/>
    </row>
    <row r="27787" spans="1:4" x14ac:dyDescent="0.25">
      <c r="A27787" s="2">
        <v>540</v>
      </c>
      <c r="B27787">
        <v>38899</v>
      </c>
      <c r="C27787" s="3">
        <v>287.003918</v>
      </c>
      <c r="D27787" s="2"/>
    </row>
    <row r="27788" spans="1:4" x14ac:dyDescent="0.25">
      <c r="A27788" s="2">
        <v>540</v>
      </c>
      <c r="B27788">
        <v>38900</v>
      </c>
      <c r="C27788" s="3">
        <v>2.60114</v>
      </c>
      <c r="D27788" s="2"/>
    </row>
    <row r="27789" spans="1:4" x14ac:dyDescent="0.25">
      <c r="A27789" s="2">
        <v>540</v>
      </c>
      <c r="B27789">
        <v>38902</v>
      </c>
      <c r="C27789" s="3">
        <v>125.092814</v>
      </c>
      <c r="D27789" s="2"/>
    </row>
    <row r="27790" spans="1:4" x14ac:dyDescent="0.25">
      <c r="A27790" s="2">
        <v>540</v>
      </c>
      <c r="B27790">
        <v>38903</v>
      </c>
      <c r="C27790" s="3">
        <v>2004.595108</v>
      </c>
      <c r="D27790" s="2"/>
    </row>
    <row r="27791" spans="1:4" x14ac:dyDescent="0.25">
      <c r="A27791" s="2">
        <v>540</v>
      </c>
      <c r="B27791">
        <v>38907</v>
      </c>
      <c r="C27791" s="3">
        <v>1731.3755269999999</v>
      </c>
      <c r="D27791" s="2"/>
    </row>
    <row r="27792" spans="1:4" x14ac:dyDescent="0.25">
      <c r="A27792" s="2">
        <v>540</v>
      </c>
      <c r="B27792">
        <v>38908</v>
      </c>
      <c r="C27792" s="3">
        <v>1918.8560130000001</v>
      </c>
      <c r="D27792" s="2"/>
    </row>
    <row r="27793" spans="1:4" x14ac:dyDescent="0.25">
      <c r="A27793" s="2">
        <v>540</v>
      </c>
      <c r="B27793">
        <v>38909</v>
      </c>
      <c r="C27793" s="3">
        <v>2860.2789779999998</v>
      </c>
      <c r="D27793" s="2"/>
    </row>
    <row r="27794" spans="1:4" x14ac:dyDescent="0.25">
      <c r="A27794" s="2">
        <v>540</v>
      </c>
      <c r="B27794">
        <v>38910</v>
      </c>
      <c r="C27794" s="3">
        <v>1380.7896209999999</v>
      </c>
      <c r="D27794" s="2"/>
    </row>
    <row r="27795" spans="1:4" x14ac:dyDescent="0.25">
      <c r="A27795" s="2">
        <v>540</v>
      </c>
      <c r="B27795">
        <v>38912</v>
      </c>
      <c r="C27795" s="3">
        <v>5052.8346650000003</v>
      </c>
      <c r="D27795" s="2"/>
    </row>
    <row r="27796" spans="1:4" x14ac:dyDescent="0.25">
      <c r="A27796" s="2">
        <v>540</v>
      </c>
      <c r="B27796">
        <v>38913</v>
      </c>
      <c r="C27796" s="3">
        <v>1081.440441</v>
      </c>
      <c r="D27796" s="2"/>
    </row>
    <row r="27797" spans="1:4" x14ac:dyDescent="0.25">
      <c r="A27797" s="2">
        <v>540</v>
      </c>
      <c r="B27797">
        <v>38916</v>
      </c>
      <c r="C27797" s="3">
        <v>5813.6547060000003</v>
      </c>
      <c r="D27797" s="2"/>
    </row>
    <row r="27798" spans="1:4" x14ac:dyDescent="0.25">
      <c r="A27798" s="2">
        <v>540</v>
      </c>
      <c r="B27798">
        <v>38921</v>
      </c>
      <c r="C27798" s="3">
        <v>477.84628500000002</v>
      </c>
      <c r="D27798" s="2"/>
    </row>
    <row r="27799" spans="1:4" x14ac:dyDescent="0.25">
      <c r="A27799" s="2">
        <v>540</v>
      </c>
      <c r="B27799">
        <v>38922</v>
      </c>
      <c r="C27799" s="3">
        <v>396.97244699999999</v>
      </c>
      <c r="D27799" s="2"/>
    </row>
    <row r="27800" spans="1:4" x14ac:dyDescent="0.25">
      <c r="A27800" s="2">
        <v>540</v>
      </c>
      <c r="B27800">
        <v>38928</v>
      </c>
      <c r="C27800" s="3">
        <v>410.74791099999999</v>
      </c>
      <c r="D27800" s="2"/>
    </row>
    <row r="27801" spans="1:4" x14ac:dyDescent="0.25">
      <c r="A27801" s="2">
        <v>540</v>
      </c>
      <c r="B27801">
        <v>38934</v>
      </c>
      <c r="C27801" s="3">
        <v>612.29351599999995</v>
      </c>
      <c r="D27801" s="2"/>
    </row>
    <row r="27802" spans="1:4" x14ac:dyDescent="0.25">
      <c r="A27802" s="2">
        <v>540</v>
      </c>
      <c r="B27802">
        <v>38935</v>
      </c>
      <c r="C27802" s="3">
        <v>434.59355799999997</v>
      </c>
      <c r="D27802" s="2"/>
    </row>
    <row r="27803" spans="1:4" x14ac:dyDescent="0.25">
      <c r="A27803" s="2">
        <v>540</v>
      </c>
      <c r="B27803">
        <v>38939</v>
      </c>
      <c r="C27803" s="3">
        <v>1459.4712039999999</v>
      </c>
      <c r="D27803" s="2"/>
    </row>
    <row r="27804" spans="1:4" x14ac:dyDescent="0.25">
      <c r="A27804" s="2">
        <v>540</v>
      </c>
      <c r="B27804">
        <v>38940</v>
      </c>
      <c r="C27804" s="3">
        <v>469.252926</v>
      </c>
      <c r="D27804" s="2"/>
    </row>
    <row r="27805" spans="1:4" x14ac:dyDescent="0.25">
      <c r="A27805" s="2">
        <v>540</v>
      </c>
      <c r="B27805">
        <v>38941</v>
      </c>
      <c r="C27805" s="3">
        <v>5991.4865559999998</v>
      </c>
      <c r="D27805" s="2"/>
    </row>
    <row r="27806" spans="1:4" x14ac:dyDescent="0.25">
      <c r="A27806" s="2">
        <v>540</v>
      </c>
      <c r="B27806">
        <v>38942</v>
      </c>
      <c r="C27806" s="3">
        <v>1128.4902050000001</v>
      </c>
      <c r="D27806" s="2"/>
    </row>
    <row r="27807" spans="1:4" x14ac:dyDescent="0.25">
      <c r="A27807" s="2">
        <v>540</v>
      </c>
      <c r="B27807">
        <v>38943</v>
      </c>
      <c r="C27807" s="3">
        <v>2346.547611</v>
      </c>
      <c r="D27807" s="2"/>
    </row>
    <row r="27808" spans="1:4" x14ac:dyDescent="0.25">
      <c r="A27808" s="2">
        <v>540</v>
      </c>
      <c r="B27808">
        <v>38945</v>
      </c>
      <c r="C27808" s="3">
        <v>718.48005599999999</v>
      </c>
      <c r="D27808" s="2"/>
    </row>
    <row r="27809" spans="1:4" x14ac:dyDescent="0.25">
      <c r="A27809" s="2">
        <v>540</v>
      </c>
      <c r="B27809">
        <v>38946</v>
      </c>
      <c r="C27809" s="3">
        <v>2618.8646370000001</v>
      </c>
      <c r="D27809" s="2"/>
    </row>
    <row r="27810" spans="1:4" x14ac:dyDescent="0.25">
      <c r="A27810" s="2">
        <v>540</v>
      </c>
      <c r="B27810">
        <v>38947</v>
      </c>
      <c r="C27810" s="3">
        <v>1803.074091</v>
      </c>
      <c r="D27810" s="2"/>
    </row>
    <row r="27811" spans="1:4" x14ac:dyDescent="0.25">
      <c r="A27811" s="2">
        <v>540</v>
      </c>
      <c r="B27811">
        <v>38966</v>
      </c>
      <c r="C27811" s="3">
        <v>0</v>
      </c>
      <c r="D27811" s="2"/>
    </row>
    <row r="27812" spans="1:4" x14ac:dyDescent="0.25">
      <c r="A27812" s="2">
        <v>540</v>
      </c>
      <c r="B27812">
        <v>38967</v>
      </c>
      <c r="C27812" s="3">
        <v>8.5988019999999992</v>
      </c>
      <c r="D27812" s="2"/>
    </row>
    <row r="27813" spans="1:4" x14ac:dyDescent="0.25">
      <c r="A27813" s="2">
        <v>540</v>
      </c>
      <c r="B27813">
        <v>38969</v>
      </c>
      <c r="C27813" s="3">
        <v>0</v>
      </c>
      <c r="D27813" s="2"/>
    </row>
    <row r="27814" spans="1:4" x14ac:dyDescent="0.25">
      <c r="A27814" s="2">
        <v>540</v>
      </c>
      <c r="B27814">
        <v>38978</v>
      </c>
      <c r="C27814" s="3">
        <v>613.44480699999997</v>
      </c>
      <c r="D27814" s="2"/>
    </row>
    <row r="27815" spans="1:4" x14ac:dyDescent="0.25">
      <c r="A27815" s="2">
        <v>540</v>
      </c>
      <c r="B27815">
        <v>38979</v>
      </c>
      <c r="C27815" s="3">
        <v>965.864149</v>
      </c>
      <c r="D27815" s="2"/>
    </row>
    <row r="27816" spans="1:4" x14ac:dyDescent="0.25">
      <c r="A27816" s="2">
        <v>540</v>
      </c>
      <c r="B27816">
        <v>38998</v>
      </c>
      <c r="C27816" s="3">
        <v>845.20395299999996</v>
      </c>
      <c r="D27816" s="2"/>
    </row>
    <row r="27817" spans="1:4" x14ac:dyDescent="0.25">
      <c r="A27817" s="2">
        <v>540</v>
      </c>
      <c r="B27817">
        <v>38999</v>
      </c>
      <c r="C27817" s="3">
        <v>560.54556600000001</v>
      </c>
      <c r="D27817" s="2"/>
    </row>
    <row r="27818" spans="1:4" x14ac:dyDescent="0.25">
      <c r="A27818" s="2">
        <v>540</v>
      </c>
      <c r="B27818">
        <v>39009</v>
      </c>
      <c r="C27818" s="3">
        <v>6012.8951660000002</v>
      </c>
      <c r="D27818" s="2"/>
    </row>
    <row r="27819" spans="1:4" x14ac:dyDescent="0.25">
      <c r="A27819" s="2">
        <v>540</v>
      </c>
      <c r="B27819">
        <v>39010</v>
      </c>
      <c r="C27819" s="3">
        <v>3891.2425459999999</v>
      </c>
      <c r="D27819" s="2"/>
    </row>
    <row r="27820" spans="1:4" x14ac:dyDescent="0.25">
      <c r="A27820" s="2">
        <v>540</v>
      </c>
      <c r="B27820">
        <v>39011</v>
      </c>
      <c r="C27820" s="3">
        <v>398.48858300000001</v>
      </c>
      <c r="D27820" s="2"/>
    </row>
    <row r="27821" spans="1:4" x14ac:dyDescent="0.25">
      <c r="A27821" s="2">
        <v>540</v>
      </c>
      <c r="B27821">
        <v>39012</v>
      </c>
      <c r="C27821" s="3">
        <v>225.568164</v>
      </c>
      <c r="D27821" s="2"/>
    </row>
    <row r="27822" spans="1:4" x14ac:dyDescent="0.25">
      <c r="A27822" s="2">
        <v>540</v>
      </c>
      <c r="B27822">
        <v>39013</v>
      </c>
      <c r="C27822" s="3">
        <v>1238.1338029999999</v>
      </c>
      <c r="D27822" s="2"/>
    </row>
    <row r="27823" spans="1:4" x14ac:dyDescent="0.25">
      <c r="A27823" s="2">
        <v>540</v>
      </c>
      <c r="B27823">
        <v>39014</v>
      </c>
      <c r="C27823" s="3">
        <v>3216.131136</v>
      </c>
      <c r="D27823" s="2"/>
    </row>
    <row r="27824" spans="1:4" x14ac:dyDescent="0.25">
      <c r="A27824" s="2">
        <v>540</v>
      </c>
      <c r="B27824">
        <v>39015</v>
      </c>
      <c r="C27824" s="3">
        <v>272.37106399999999</v>
      </c>
      <c r="D27824" s="2"/>
    </row>
    <row r="27825" spans="1:4" x14ac:dyDescent="0.25">
      <c r="A27825" s="2">
        <v>540</v>
      </c>
      <c r="B27825">
        <v>39016</v>
      </c>
      <c r="C27825" s="3">
        <v>843.148188</v>
      </c>
      <c r="D27825" s="2"/>
    </row>
    <row r="27826" spans="1:4" x14ac:dyDescent="0.25">
      <c r="A27826" s="2">
        <v>540</v>
      </c>
      <c r="B27826">
        <v>39017</v>
      </c>
      <c r="C27826" s="3">
        <v>282.59602699999999</v>
      </c>
      <c r="D27826" s="2"/>
    </row>
    <row r="27827" spans="1:4" x14ac:dyDescent="0.25">
      <c r="A27827" s="2">
        <v>540</v>
      </c>
      <c r="B27827">
        <v>39018</v>
      </c>
      <c r="C27827" s="3">
        <v>410.68944099999999</v>
      </c>
      <c r="D27827" s="2"/>
    </row>
    <row r="27828" spans="1:4" x14ac:dyDescent="0.25">
      <c r="A27828" s="2">
        <v>540</v>
      </c>
      <c r="B27828">
        <v>39019</v>
      </c>
      <c r="C27828" s="3">
        <v>190.151038</v>
      </c>
      <c r="D27828" s="2"/>
    </row>
    <row r="27829" spans="1:4" x14ac:dyDescent="0.25">
      <c r="A27829" s="2">
        <v>540</v>
      </c>
      <c r="B27829">
        <v>39020</v>
      </c>
      <c r="C27829" s="3">
        <v>1013.776967</v>
      </c>
      <c r="D27829" s="2"/>
    </row>
    <row r="27830" spans="1:4" x14ac:dyDescent="0.25">
      <c r="A27830" s="2">
        <v>540</v>
      </c>
      <c r="B27830">
        <v>39021</v>
      </c>
      <c r="C27830" s="3">
        <v>1694.394712</v>
      </c>
      <c r="D27830" s="2"/>
    </row>
    <row r="27831" spans="1:4" x14ac:dyDescent="0.25">
      <c r="A27831" s="2">
        <v>540</v>
      </c>
      <c r="B27831">
        <v>39022</v>
      </c>
      <c r="C27831" s="3">
        <v>320.20659899999998</v>
      </c>
      <c r="D27831" s="2"/>
    </row>
    <row r="27832" spans="1:4" x14ac:dyDescent="0.25">
      <c r="A27832" s="2">
        <v>540</v>
      </c>
      <c r="B27832">
        <v>39023</v>
      </c>
      <c r="C27832" s="3">
        <v>1769.830187</v>
      </c>
      <c r="D27832" s="2"/>
    </row>
    <row r="27833" spans="1:4" x14ac:dyDescent="0.25">
      <c r="A27833" s="2">
        <v>540</v>
      </c>
      <c r="B27833">
        <v>39024</v>
      </c>
      <c r="C27833" s="3">
        <v>648.77439800000002</v>
      </c>
      <c r="D27833" s="2"/>
    </row>
    <row r="27834" spans="1:4" x14ac:dyDescent="0.25">
      <c r="A27834" s="2">
        <v>540</v>
      </c>
      <c r="B27834">
        <v>39025</v>
      </c>
      <c r="C27834" s="3">
        <v>2604.8097029999999</v>
      </c>
      <c r="D27834" s="2"/>
    </row>
    <row r="27835" spans="1:4" x14ac:dyDescent="0.25">
      <c r="A27835" s="2">
        <v>540</v>
      </c>
      <c r="B27835">
        <v>39026</v>
      </c>
      <c r="C27835" s="3">
        <v>1412.9290639999999</v>
      </c>
      <c r="D27835" s="2"/>
    </row>
    <row r="27836" spans="1:4" x14ac:dyDescent="0.25">
      <c r="A27836" s="2">
        <v>540</v>
      </c>
      <c r="B27836">
        <v>39027</v>
      </c>
      <c r="C27836" s="3">
        <v>1373.3286760000001</v>
      </c>
      <c r="D27836" s="2"/>
    </row>
    <row r="27837" spans="1:4" x14ac:dyDescent="0.25">
      <c r="A27837" s="2">
        <v>540</v>
      </c>
      <c r="B27837">
        <v>39028</v>
      </c>
      <c r="C27837" s="3">
        <v>351.79724299999998</v>
      </c>
      <c r="D27837" s="2"/>
    </row>
    <row r="27838" spans="1:4" x14ac:dyDescent="0.25">
      <c r="A27838" s="2">
        <v>540</v>
      </c>
      <c r="B27838">
        <v>39029</v>
      </c>
      <c r="C27838" s="3">
        <v>3661.4808509999998</v>
      </c>
      <c r="D27838" s="2"/>
    </row>
    <row r="27839" spans="1:4" x14ac:dyDescent="0.25">
      <c r="A27839" s="2">
        <v>540</v>
      </c>
      <c r="B27839">
        <v>39030</v>
      </c>
      <c r="C27839" s="3">
        <v>37.373421</v>
      </c>
      <c r="D27839" s="2"/>
    </row>
    <row r="27840" spans="1:4" x14ac:dyDescent="0.25">
      <c r="A27840" s="2">
        <v>540</v>
      </c>
      <c r="B27840">
        <v>39031</v>
      </c>
      <c r="C27840" s="3">
        <v>826.46175400000004</v>
      </c>
      <c r="D27840" s="2"/>
    </row>
    <row r="27841" spans="1:4" x14ac:dyDescent="0.25">
      <c r="A27841" s="2">
        <v>540</v>
      </c>
      <c r="B27841">
        <v>39032</v>
      </c>
      <c r="C27841" s="3">
        <v>2070.9366329999998</v>
      </c>
      <c r="D27841" s="2"/>
    </row>
    <row r="27842" spans="1:4" x14ac:dyDescent="0.25">
      <c r="A27842" s="2">
        <v>540</v>
      </c>
      <c r="B27842">
        <v>39033</v>
      </c>
      <c r="C27842" s="3">
        <v>360.20846</v>
      </c>
      <c r="D27842" s="2"/>
    </row>
    <row r="27843" spans="1:4" x14ac:dyDescent="0.25">
      <c r="A27843" s="2">
        <v>540</v>
      </c>
      <c r="B27843">
        <v>39034</v>
      </c>
      <c r="C27843" s="3">
        <v>1425.254207</v>
      </c>
      <c r="D27843" s="2"/>
    </row>
    <row r="27844" spans="1:4" x14ac:dyDescent="0.25">
      <c r="A27844" s="2">
        <v>540</v>
      </c>
      <c r="B27844">
        <v>39035</v>
      </c>
      <c r="C27844" s="3">
        <v>554.84869000000003</v>
      </c>
      <c r="D27844" s="2"/>
    </row>
    <row r="27845" spans="1:4" x14ac:dyDescent="0.25">
      <c r="A27845" s="2">
        <v>540</v>
      </c>
      <c r="B27845">
        <v>39036</v>
      </c>
      <c r="C27845" s="3">
        <v>816.95851500000003</v>
      </c>
      <c r="D27845" s="2"/>
    </row>
    <row r="27846" spans="1:4" x14ac:dyDescent="0.25">
      <c r="A27846" s="2">
        <v>540</v>
      </c>
      <c r="B27846">
        <v>39037</v>
      </c>
      <c r="C27846" s="3">
        <v>1828.2906270000001</v>
      </c>
      <c r="D27846" s="2"/>
    </row>
    <row r="27847" spans="1:4" x14ac:dyDescent="0.25">
      <c r="A27847" s="2">
        <v>540</v>
      </c>
      <c r="B27847">
        <v>39038</v>
      </c>
      <c r="C27847" s="3">
        <v>2347.5717359999999</v>
      </c>
      <c r="D27847" s="2"/>
    </row>
    <row r="27848" spans="1:4" x14ac:dyDescent="0.25">
      <c r="A27848" s="2">
        <v>540</v>
      </c>
      <c r="B27848">
        <v>39039</v>
      </c>
      <c r="C27848" s="3">
        <v>2668.7799199999999</v>
      </c>
      <c r="D27848" s="2"/>
    </row>
    <row r="27849" spans="1:4" x14ac:dyDescent="0.25">
      <c r="A27849" s="2">
        <v>540</v>
      </c>
      <c r="B27849">
        <v>39040</v>
      </c>
      <c r="C27849" s="3">
        <v>465.46753200000001</v>
      </c>
      <c r="D27849" s="2"/>
    </row>
    <row r="27850" spans="1:4" x14ac:dyDescent="0.25">
      <c r="A27850" s="2">
        <v>540</v>
      </c>
      <c r="B27850">
        <v>39041</v>
      </c>
      <c r="C27850" s="3">
        <v>56.659599</v>
      </c>
      <c r="D27850" s="2"/>
    </row>
    <row r="27851" spans="1:4" x14ac:dyDescent="0.25">
      <c r="A27851" s="2">
        <v>540</v>
      </c>
      <c r="B27851">
        <v>39042</v>
      </c>
      <c r="C27851" s="3">
        <v>698.71550400000001</v>
      </c>
      <c r="D27851" s="2"/>
    </row>
    <row r="27852" spans="1:4" x14ac:dyDescent="0.25">
      <c r="A27852" s="2">
        <v>540</v>
      </c>
      <c r="B27852">
        <v>39043</v>
      </c>
      <c r="C27852" s="3">
        <v>490.86600299999998</v>
      </c>
      <c r="D27852" s="2"/>
    </row>
    <row r="27853" spans="1:4" x14ac:dyDescent="0.25">
      <c r="A27853" s="2">
        <v>540</v>
      </c>
      <c r="B27853">
        <v>39045</v>
      </c>
      <c r="C27853" s="3">
        <v>1765.7902320000001</v>
      </c>
      <c r="D27853" s="2"/>
    </row>
    <row r="27854" spans="1:4" x14ac:dyDescent="0.25">
      <c r="A27854" s="2">
        <v>540</v>
      </c>
      <c r="B27854">
        <v>39046</v>
      </c>
      <c r="C27854" s="3">
        <v>1127.165671</v>
      </c>
      <c r="D27854" s="2"/>
    </row>
    <row r="27855" spans="1:4" x14ac:dyDescent="0.25">
      <c r="A27855" s="2">
        <v>540</v>
      </c>
      <c r="B27855">
        <v>39047</v>
      </c>
      <c r="C27855" s="3">
        <v>415.07272899999998</v>
      </c>
      <c r="D27855" s="2"/>
    </row>
    <row r="27856" spans="1:4" x14ac:dyDescent="0.25">
      <c r="A27856" s="2">
        <v>540</v>
      </c>
      <c r="B27856">
        <v>39048</v>
      </c>
      <c r="C27856" s="3">
        <v>504.35993400000001</v>
      </c>
      <c r="D27856" s="2"/>
    </row>
    <row r="27857" spans="1:4" x14ac:dyDescent="0.25">
      <c r="A27857" s="2">
        <v>540</v>
      </c>
      <c r="B27857">
        <v>39049</v>
      </c>
      <c r="C27857" s="3">
        <v>461.40381300000001</v>
      </c>
      <c r="D27857" s="2"/>
    </row>
    <row r="27858" spans="1:4" x14ac:dyDescent="0.25">
      <c r="A27858" s="2">
        <v>540</v>
      </c>
      <c r="B27858">
        <v>39050</v>
      </c>
      <c r="C27858" s="3">
        <v>191.424443</v>
      </c>
      <c r="D27858" s="2"/>
    </row>
    <row r="27859" spans="1:4" x14ac:dyDescent="0.25">
      <c r="A27859" s="2">
        <v>540</v>
      </c>
      <c r="B27859">
        <v>39051</v>
      </c>
      <c r="C27859" s="3">
        <v>627.33861100000001</v>
      </c>
      <c r="D27859" s="2"/>
    </row>
    <row r="27860" spans="1:4" x14ac:dyDescent="0.25">
      <c r="A27860" s="2">
        <v>540</v>
      </c>
      <c r="B27860">
        <v>39052</v>
      </c>
      <c r="C27860" s="3">
        <v>56.606772999999997</v>
      </c>
      <c r="D27860" s="2"/>
    </row>
    <row r="27861" spans="1:4" x14ac:dyDescent="0.25">
      <c r="A27861" s="2">
        <v>540</v>
      </c>
      <c r="B27861">
        <v>39053</v>
      </c>
      <c r="C27861" s="3">
        <v>472.17191500000001</v>
      </c>
      <c r="D27861" s="2"/>
    </row>
    <row r="27862" spans="1:4" x14ac:dyDescent="0.25">
      <c r="A27862" s="2">
        <v>540</v>
      </c>
      <c r="B27862">
        <v>39054</v>
      </c>
      <c r="C27862" s="3">
        <v>934.78282400000001</v>
      </c>
      <c r="D27862" s="2"/>
    </row>
    <row r="27863" spans="1:4" x14ac:dyDescent="0.25">
      <c r="A27863" s="2">
        <v>540</v>
      </c>
      <c r="B27863">
        <v>39055</v>
      </c>
      <c r="C27863" s="3">
        <v>2996.90416</v>
      </c>
      <c r="D27863" s="2"/>
    </row>
    <row r="27864" spans="1:4" x14ac:dyDescent="0.25">
      <c r="A27864" s="2">
        <v>540</v>
      </c>
      <c r="B27864">
        <v>39056</v>
      </c>
      <c r="C27864" s="3">
        <v>602.61351100000002</v>
      </c>
      <c r="D27864" s="2"/>
    </row>
    <row r="27865" spans="1:4" x14ac:dyDescent="0.25">
      <c r="A27865" s="2">
        <v>540</v>
      </c>
      <c r="B27865">
        <v>39057</v>
      </c>
      <c r="C27865" s="3">
        <v>545.78703599999994</v>
      </c>
      <c r="D27865" s="2"/>
    </row>
    <row r="27866" spans="1:4" x14ac:dyDescent="0.25">
      <c r="A27866" s="2">
        <v>540</v>
      </c>
      <c r="B27866">
        <v>39058</v>
      </c>
      <c r="C27866" s="3">
        <v>1100.2855400000001</v>
      </c>
      <c r="D27866" s="2"/>
    </row>
    <row r="27867" spans="1:4" x14ac:dyDescent="0.25">
      <c r="A27867" s="2">
        <v>540</v>
      </c>
      <c r="B27867">
        <v>39059</v>
      </c>
      <c r="C27867" s="3">
        <v>87.845372999999995</v>
      </c>
      <c r="D27867" s="2"/>
    </row>
    <row r="27868" spans="1:4" x14ac:dyDescent="0.25">
      <c r="A27868" s="2">
        <v>540</v>
      </c>
      <c r="B27868">
        <v>39060</v>
      </c>
      <c r="C27868" s="3">
        <v>2151.7573189999998</v>
      </c>
      <c r="D27868" s="2"/>
    </row>
    <row r="27869" spans="1:4" x14ac:dyDescent="0.25">
      <c r="A27869" s="2">
        <v>540</v>
      </c>
      <c r="B27869">
        <v>39061</v>
      </c>
      <c r="C27869" s="3">
        <v>1517.1034279999999</v>
      </c>
      <c r="D27869" s="2"/>
    </row>
    <row r="27870" spans="1:4" x14ac:dyDescent="0.25">
      <c r="A27870" s="2">
        <v>540</v>
      </c>
      <c r="B27870">
        <v>39062</v>
      </c>
      <c r="C27870" s="3">
        <v>1561.265292</v>
      </c>
      <c r="D27870" s="2"/>
    </row>
    <row r="27871" spans="1:4" x14ac:dyDescent="0.25">
      <c r="A27871" s="2">
        <v>540</v>
      </c>
      <c r="B27871">
        <v>39063</v>
      </c>
      <c r="C27871" s="3">
        <v>1986.6056160000001</v>
      </c>
      <c r="D27871" s="2"/>
    </row>
    <row r="27872" spans="1:4" x14ac:dyDescent="0.25">
      <c r="A27872" s="2">
        <v>540</v>
      </c>
      <c r="B27872">
        <v>39066</v>
      </c>
      <c r="C27872" s="3">
        <v>768.53733199999999</v>
      </c>
      <c r="D27872" s="2"/>
    </row>
    <row r="27873" spans="1:4" x14ac:dyDescent="0.25">
      <c r="A27873" s="2">
        <v>540</v>
      </c>
      <c r="B27873">
        <v>39071</v>
      </c>
      <c r="C27873" s="3">
        <v>18.979548000000001</v>
      </c>
      <c r="D27873" s="2"/>
    </row>
    <row r="27874" spans="1:4" x14ac:dyDescent="0.25">
      <c r="A27874" s="2">
        <v>540</v>
      </c>
      <c r="B27874">
        <v>39072</v>
      </c>
      <c r="C27874" s="3">
        <v>524.68674699999997</v>
      </c>
      <c r="D27874" s="2"/>
    </row>
    <row r="27875" spans="1:4" x14ac:dyDescent="0.25">
      <c r="A27875" s="2">
        <v>540</v>
      </c>
      <c r="B27875">
        <v>39076</v>
      </c>
      <c r="C27875" s="3">
        <v>961.88097300000004</v>
      </c>
      <c r="D27875" s="2"/>
    </row>
    <row r="27876" spans="1:4" x14ac:dyDescent="0.25">
      <c r="A27876" s="2">
        <v>540</v>
      </c>
      <c r="B27876">
        <v>39077</v>
      </c>
      <c r="C27876" s="3">
        <v>119.209504</v>
      </c>
      <c r="D27876" s="2"/>
    </row>
    <row r="27877" spans="1:4" x14ac:dyDescent="0.25">
      <c r="A27877" s="2">
        <v>540</v>
      </c>
      <c r="B27877">
        <v>39078</v>
      </c>
      <c r="C27877" s="3">
        <v>119.209504</v>
      </c>
      <c r="D27877" s="2"/>
    </row>
    <row r="27878" spans="1:4" x14ac:dyDescent="0.25">
      <c r="A27878" s="2">
        <v>540</v>
      </c>
      <c r="B27878">
        <v>39079</v>
      </c>
      <c r="C27878" s="3">
        <v>969.17686900000001</v>
      </c>
      <c r="D27878" s="2"/>
    </row>
    <row r="27879" spans="1:4" x14ac:dyDescent="0.25">
      <c r="A27879" s="2">
        <v>540</v>
      </c>
      <c r="B27879">
        <v>39080</v>
      </c>
      <c r="C27879" s="3">
        <v>1416.9035839999999</v>
      </c>
      <c r="D27879" s="2"/>
    </row>
    <row r="27880" spans="1:4" x14ac:dyDescent="0.25">
      <c r="A27880" s="2">
        <v>540</v>
      </c>
      <c r="B27880">
        <v>39081</v>
      </c>
      <c r="C27880" s="3">
        <v>1725.0973670000001</v>
      </c>
      <c r="D27880" s="2"/>
    </row>
    <row r="27881" spans="1:4" x14ac:dyDescent="0.25">
      <c r="A27881" s="2">
        <v>540</v>
      </c>
      <c r="B27881">
        <v>39097</v>
      </c>
      <c r="C27881" s="3">
        <v>1739.402711</v>
      </c>
      <c r="D27881" s="2"/>
    </row>
    <row r="27882" spans="1:4" x14ac:dyDescent="0.25">
      <c r="A27882" s="2">
        <v>540</v>
      </c>
      <c r="B27882">
        <v>39098</v>
      </c>
      <c r="C27882" s="3">
        <v>893.66721399999994</v>
      </c>
      <c r="D27882" s="2"/>
    </row>
    <row r="27883" spans="1:4" x14ac:dyDescent="0.25">
      <c r="A27883" s="2">
        <v>540</v>
      </c>
      <c r="B27883">
        <v>39099</v>
      </c>
      <c r="C27883" s="3">
        <v>1279.4509559999999</v>
      </c>
      <c r="D27883" s="2"/>
    </row>
    <row r="27884" spans="1:4" x14ac:dyDescent="0.25">
      <c r="A27884" s="2">
        <v>540</v>
      </c>
      <c r="B27884">
        <v>39100</v>
      </c>
      <c r="C27884" s="3">
        <v>341.19977399999999</v>
      </c>
      <c r="D27884" s="2"/>
    </row>
    <row r="27885" spans="1:4" x14ac:dyDescent="0.25">
      <c r="A27885" s="2">
        <v>540</v>
      </c>
      <c r="B27885">
        <v>39101</v>
      </c>
      <c r="C27885" s="3">
        <v>1759.890361</v>
      </c>
      <c r="D27885" s="2"/>
    </row>
    <row r="27886" spans="1:4" x14ac:dyDescent="0.25">
      <c r="A27886" s="2">
        <v>540</v>
      </c>
      <c r="B27886">
        <v>39102</v>
      </c>
      <c r="C27886" s="3">
        <v>2263.4096760000002</v>
      </c>
      <c r="D27886" s="2"/>
    </row>
    <row r="27887" spans="1:4" x14ac:dyDescent="0.25">
      <c r="A27887" s="2">
        <v>540</v>
      </c>
      <c r="B27887">
        <v>39103</v>
      </c>
      <c r="C27887" s="3">
        <v>2261.09899</v>
      </c>
      <c r="D27887" s="2"/>
    </row>
    <row r="27888" spans="1:4" x14ac:dyDescent="0.25">
      <c r="A27888" s="2">
        <v>540</v>
      </c>
      <c r="B27888">
        <v>39104</v>
      </c>
      <c r="C27888" s="3">
        <v>1782.088393</v>
      </c>
      <c r="D27888" s="2"/>
    </row>
    <row r="27889" spans="1:4" x14ac:dyDescent="0.25">
      <c r="A27889" s="2">
        <v>540</v>
      </c>
      <c r="B27889">
        <v>39105</v>
      </c>
      <c r="C27889" s="3">
        <v>3626.000211</v>
      </c>
      <c r="D27889" s="2"/>
    </row>
    <row r="27890" spans="1:4" x14ac:dyDescent="0.25">
      <c r="A27890" s="2">
        <v>540</v>
      </c>
      <c r="B27890">
        <v>39106</v>
      </c>
      <c r="C27890" s="3">
        <v>6637.5245539999996</v>
      </c>
      <c r="D27890" s="2"/>
    </row>
    <row r="27891" spans="1:4" x14ac:dyDescent="0.25">
      <c r="A27891" s="2">
        <v>540</v>
      </c>
      <c r="B27891">
        <v>39107</v>
      </c>
      <c r="C27891" s="3">
        <v>1358.260716</v>
      </c>
      <c r="D27891" s="2"/>
    </row>
    <row r="27892" spans="1:4" x14ac:dyDescent="0.25">
      <c r="A27892" s="2">
        <v>540</v>
      </c>
      <c r="B27892">
        <v>39108</v>
      </c>
      <c r="C27892" s="3">
        <v>652.14771800000005</v>
      </c>
      <c r="D27892" s="2"/>
    </row>
    <row r="27893" spans="1:4" x14ac:dyDescent="0.25">
      <c r="A27893" s="2">
        <v>540</v>
      </c>
      <c r="B27893">
        <v>39109</v>
      </c>
      <c r="C27893" s="3">
        <v>1290.8047779999999</v>
      </c>
      <c r="D27893" s="2"/>
    </row>
    <row r="27894" spans="1:4" x14ac:dyDescent="0.25">
      <c r="A27894" s="2">
        <v>540</v>
      </c>
      <c r="B27894">
        <v>39110</v>
      </c>
      <c r="C27894" s="3">
        <v>1665.3126540000001</v>
      </c>
      <c r="D27894" s="2"/>
    </row>
    <row r="27895" spans="1:4" x14ac:dyDescent="0.25">
      <c r="A27895" s="2">
        <v>540</v>
      </c>
      <c r="B27895">
        <v>39111</v>
      </c>
      <c r="C27895" s="3">
        <v>862.38883099999998</v>
      </c>
      <c r="D27895" s="2"/>
    </row>
    <row r="27896" spans="1:4" x14ac:dyDescent="0.25">
      <c r="A27896" s="2">
        <v>540</v>
      </c>
      <c r="B27896">
        <v>39112</v>
      </c>
      <c r="C27896" s="3">
        <v>624.78565600000002</v>
      </c>
      <c r="D27896" s="2"/>
    </row>
    <row r="27897" spans="1:4" x14ac:dyDescent="0.25">
      <c r="A27897" s="2">
        <v>540</v>
      </c>
      <c r="B27897">
        <v>39113</v>
      </c>
      <c r="C27897" s="3">
        <v>1963.2486180000001</v>
      </c>
      <c r="D27897" s="2"/>
    </row>
    <row r="27898" spans="1:4" x14ac:dyDescent="0.25">
      <c r="A27898" s="2">
        <v>540</v>
      </c>
      <c r="B27898">
        <v>39114</v>
      </c>
      <c r="C27898" s="3">
        <v>484.79772100000002</v>
      </c>
      <c r="D27898" s="2"/>
    </row>
    <row r="27899" spans="1:4" x14ac:dyDescent="0.25">
      <c r="A27899" s="2">
        <v>540</v>
      </c>
      <c r="B27899">
        <v>39115</v>
      </c>
      <c r="C27899" s="3">
        <v>1287.3932649999999</v>
      </c>
      <c r="D27899" s="2"/>
    </row>
    <row r="27900" spans="1:4" x14ac:dyDescent="0.25">
      <c r="A27900" s="2">
        <v>540</v>
      </c>
      <c r="B27900">
        <v>39116</v>
      </c>
      <c r="C27900" s="3">
        <v>1068.546288</v>
      </c>
      <c r="D27900" s="2"/>
    </row>
    <row r="27901" spans="1:4" x14ac:dyDescent="0.25">
      <c r="A27901" s="2">
        <v>540</v>
      </c>
      <c r="B27901">
        <v>39117</v>
      </c>
      <c r="C27901" s="3">
        <v>871.30708400000003</v>
      </c>
      <c r="D27901" s="2"/>
    </row>
    <row r="27902" spans="1:4" x14ac:dyDescent="0.25">
      <c r="A27902" s="2">
        <v>540</v>
      </c>
      <c r="B27902">
        <v>39118</v>
      </c>
      <c r="C27902" s="3">
        <v>669.12494400000003</v>
      </c>
      <c r="D27902" s="2"/>
    </row>
    <row r="27903" spans="1:4" x14ac:dyDescent="0.25">
      <c r="A27903" s="2">
        <v>540</v>
      </c>
      <c r="B27903">
        <v>39119</v>
      </c>
      <c r="C27903" s="3">
        <v>1414.9096400000001</v>
      </c>
      <c r="D27903" s="2"/>
    </row>
    <row r="27904" spans="1:4" x14ac:dyDescent="0.25">
      <c r="A27904" s="2">
        <v>540</v>
      </c>
      <c r="B27904">
        <v>39120</v>
      </c>
      <c r="C27904" s="3">
        <v>2770.3870259999999</v>
      </c>
      <c r="D27904" s="2"/>
    </row>
    <row r="27905" spans="1:4" x14ac:dyDescent="0.25">
      <c r="A27905" s="2">
        <v>540</v>
      </c>
      <c r="B27905">
        <v>39121</v>
      </c>
      <c r="C27905" s="3">
        <v>2433.101729</v>
      </c>
      <c r="D27905" s="2"/>
    </row>
    <row r="27906" spans="1:4" x14ac:dyDescent="0.25">
      <c r="A27906" s="2">
        <v>540</v>
      </c>
      <c r="B27906">
        <v>39122</v>
      </c>
      <c r="C27906" s="3">
        <v>969.60917400000005</v>
      </c>
      <c r="D27906" s="2"/>
    </row>
    <row r="27907" spans="1:4" x14ac:dyDescent="0.25">
      <c r="A27907" s="2">
        <v>540</v>
      </c>
      <c r="B27907">
        <v>39123</v>
      </c>
      <c r="C27907" s="3">
        <v>3040.3524739999998</v>
      </c>
      <c r="D27907" s="2"/>
    </row>
    <row r="27908" spans="1:4" x14ac:dyDescent="0.25">
      <c r="A27908" s="2">
        <v>540</v>
      </c>
      <c r="B27908">
        <v>39124</v>
      </c>
      <c r="C27908" s="3">
        <v>1369.1891639999999</v>
      </c>
      <c r="D27908" s="2"/>
    </row>
    <row r="27909" spans="1:4" x14ac:dyDescent="0.25">
      <c r="A27909" s="2">
        <v>540</v>
      </c>
      <c r="B27909">
        <v>39125</v>
      </c>
      <c r="C27909" s="3">
        <v>3402.4302499999999</v>
      </c>
      <c r="D27909" s="2"/>
    </row>
    <row r="27910" spans="1:4" x14ac:dyDescent="0.25">
      <c r="A27910" s="2">
        <v>540</v>
      </c>
      <c r="B27910">
        <v>39126</v>
      </c>
      <c r="C27910" s="3">
        <v>882.331459</v>
      </c>
      <c r="D27910" s="2"/>
    </row>
    <row r="27911" spans="1:4" x14ac:dyDescent="0.25">
      <c r="A27911" s="2">
        <v>540</v>
      </c>
      <c r="B27911">
        <v>39127</v>
      </c>
      <c r="C27911" s="3">
        <v>3166.234978</v>
      </c>
      <c r="D27911" s="2"/>
    </row>
    <row r="27912" spans="1:4" x14ac:dyDescent="0.25">
      <c r="A27912" s="2">
        <v>540</v>
      </c>
      <c r="B27912">
        <v>39128</v>
      </c>
      <c r="C27912" s="3">
        <v>1802.657029</v>
      </c>
      <c r="D27912" s="2"/>
    </row>
    <row r="27913" spans="1:4" x14ac:dyDescent="0.25">
      <c r="A27913" s="2">
        <v>540</v>
      </c>
      <c r="B27913">
        <v>39129</v>
      </c>
      <c r="C27913" s="3">
        <v>3692.1555199999998</v>
      </c>
      <c r="D27913" s="2"/>
    </row>
    <row r="27914" spans="1:4" x14ac:dyDescent="0.25">
      <c r="A27914" s="2">
        <v>540</v>
      </c>
      <c r="B27914">
        <v>39130</v>
      </c>
      <c r="C27914" s="3">
        <v>446.97452199999998</v>
      </c>
      <c r="D27914" s="2"/>
    </row>
    <row r="27915" spans="1:4" x14ac:dyDescent="0.25">
      <c r="A27915" s="2">
        <v>540</v>
      </c>
      <c r="B27915">
        <v>39131</v>
      </c>
      <c r="C27915" s="3">
        <v>236.51577399999999</v>
      </c>
      <c r="D27915" s="2"/>
    </row>
    <row r="27916" spans="1:4" x14ac:dyDescent="0.25">
      <c r="A27916" s="2">
        <v>540</v>
      </c>
      <c r="B27916">
        <v>39132</v>
      </c>
      <c r="C27916" s="3">
        <v>1637.804877</v>
      </c>
      <c r="D27916" s="2"/>
    </row>
    <row r="27917" spans="1:4" x14ac:dyDescent="0.25">
      <c r="A27917" s="2">
        <v>540</v>
      </c>
      <c r="B27917">
        <v>39133</v>
      </c>
      <c r="C27917" s="3">
        <v>645.94250599999998</v>
      </c>
      <c r="D27917" s="2"/>
    </row>
    <row r="27918" spans="1:4" x14ac:dyDescent="0.25">
      <c r="A27918" s="2">
        <v>540</v>
      </c>
      <c r="B27918">
        <v>39134</v>
      </c>
      <c r="C27918" s="3">
        <v>1478.58834</v>
      </c>
      <c r="D27918" s="2"/>
    </row>
    <row r="27919" spans="1:4" x14ac:dyDescent="0.25">
      <c r="A27919" s="2">
        <v>540</v>
      </c>
      <c r="B27919">
        <v>39135</v>
      </c>
      <c r="C27919" s="3">
        <v>3927.7524199999998</v>
      </c>
      <c r="D27919" s="2"/>
    </row>
    <row r="27920" spans="1:4" x14ac:dyDescent="0.25">
      <c r="A27920" s="2">
        <v>540</v>
      </c>
      <c r="B27920">
        <v>39137</v>
      </c>
      <c r="C27920" s="3">
        <v>4285.4258929999996</v>
      </c>
      <c r="D27920" s="2"/>
    </row>
    <row r="27921" spans="1:4" x14ac:dyDescent="0.25">
      <c r="A27921" s="2">
        <v>540</v>
      </c>
      <c r="B27921">
        <v>39138</v>
      </c>
      <c r="C27921" s="3">
        <v>448.69161700000001</v>
      </c>
      <c r="D27921" s="2"/>
    </row>
    <row r="27922" spans="1:4" x14ac:dyDescent="0.25">
      <c r="A27922" s="2">
        <v>540</v>
      </c>
      <c r="B27922">
        <v>39139</v>
      </c>
      <c r="C27922" s="3">
        <v>2349.9320029999999</v>
      </c>
      <c r="D27922" s="2"/>
    </row>
    <row r="27923" spans="1:4" x14ac:dyDescent="0.25">
      <c r="A27923" s="2">
        <v>540</v>
      </c>
      <c r="B27923">
        <v>39141</v>
      </c>
      <c r="C27923" s="3">
        <v>2395.309178</v>
      </c>
      <c r="D27923" s="2"/>
    </row>
    <row r="27924" spans="1:4" x14ac:dyDescent="0.25">
      <c r="A27924" s="2">
        <v>540</v>
      </c>
      <c r="B27924">
        <v>39142</v>
      </c>
      <c r="C27924" s="3">
        <v>4893.7377919999999</v>
      </c>
      <c r="D27924" s="2"/>
    </row>
    <row r="27925" spans="1:4" x14ac:dyDescent="0.25">
      <c r="A27925" s="2">
        <v>540</v>
      </c>
      <c r="B27925">
        <v>39145</v>
      </c>
      <c r="C27925" s="3">
        <v>1.7209019999999999</v>
      </c>
      <c r="D27925" s="2"/>
    </row>
    <row r="27926" spans="1:4" x14ac:dyDescent="0.25">
      <c r="A27926" s="2">
        <v>540</v>
      </c>
      <c r="B27926">
        <v>39146</v>
      </c>
      <c r="C27926" s="3">
        <v>3851.5246160000002</v>
      </c>
      <c r="D27926" s="2"/>
    </row>
    <row r="27927" spans="1:4" x14ac:dyDescent="0.25">
      <c r="A27927" s="2">
        <v>540</v>
      </c>
      <c r="B27927">
        <v>39149</v>
      </c>
      <c r="C27927" s="3">
        <v>1679.315834</v>
      </c>
      <c r="D27927" s="2"/>
    </row>
    <row r="27928" spans="1:4" x14ac:dyDescent="0.25">
      <c r="A27928" s="2">
        <v>540</v>
      </c>
      <c r="B27928">
        <v>39150</v>
      </c>
      <c r="C27928" s="3">
        <v>1419.946009</v>
      </c>
      <c r="D27928" s="2"/>
    </row>
    <row r="27929" spans="1:4" x14ac:dyDescent="0.25">
      <c r="A27929" s="2">
        <v>540</v>
      </c>
      <c r="B27929">
        <v>39151</v>
      </c>
      <c r="C27929" s="3">
        <v>1439.6144280000001</v>
      </c>
      <c r="D27929" s="2"/>
    </row>
    <row r="27930" spans="1:4" x14ac:dyDescent="0.25">
      <c r="A27930" s="2">
        <v>540</v>
      </c>
      <c r="B27930">
        <v>39152</v>
      </c>
      <c r="C27930" s="3">
        <v>766.41532099999995</v>
      </c>
      <c r="D27930" s="2"/>
    </row>
    <row r="27931" spans="1:4" x14ac:dyDescent="0.25">
      <c r="A27931" s="2">
        <v>540</v>
      </c>
      <c r="B27931">
        <v>39153</v>
      </c>
      <c r="C27931" s="3">
        <v>3603.5490730000001</v>
      </c>
      <c r="D27931" s="2"/>
    </row>
    <row r="27932" spans="1:4" x14ac:dyDescent="0.25">
      <c r="A27932" s="2">
        <v>540</v>
      </c>
      <c r="B27932">
        <v>39154</v>
      </c>
      <c r="C27932" s="3">
        <v>2974.0889619999998</v>
      </c>
      <c r="D27932" s="2"/>
    </row>
    <row r="27933" spans="1:4" x14ac:dyDescent="0.25">
      <c r="A27933" s="2">
        <v>540</v>
      </c>
      <c r="B27933">
        <v>39155</v>
      </c>
      <c r="C27933" s="3">
        <v>532.38884399999995</v>
      </c>
      <c r="D27933" s="2"/>
    </row>
    <row r="27934" spans="1:4" x14ac:dyDescent="0.25">
      <c r="A27934" s="2">
        <v>540</v>
      </c>
      <c r="B27934">
        <v>39156</v>
      </c>
      <c r="C27934" s="3">
        <v>1637.381924</v>
      </c>
      <c r="D27934" s="2"/>
    </row>
    <row r="27935" spans="1:4" x14ac:dyDescent="0.25">
      <c r="A27935" s="2">
        <v>540</v>
      </c>
      <c r="B27935">
        <v>39157</v>
      </c>
      <c r="C27935" s="3">
        <v>1692.081005</v>
      </c>
      <c r="D27935" s="2"/>
    </row>
    <row r="27936" spans="1:4" x14ac:dyDescent="0.25">
      <c r="A27936" s="2">
        <v>540</v>
      </c>
      <c r="B27936">
        <v>39158</v>
      </c>
      <c r="C27936" s="3">
        <v>2423.3350930000001</v>
      </c>
      <c r="D27936" s="2"/>
    </row>
    <row r="27937" spans="1:4" x14ac:dyDescent="0.25">
      <c r="A27937" s="2">
        <v>540</v>
      </c>
      <c r="B27937">
        <v>39159</v>
      </c>
      <c r="C27937" s="3">
        <v>1132.1513669999999</v>
      </c>
      <c r="D27937" s="2"/>
    </row>
    <row r="27938" spans="1:4" x14ac:dyDescent="0.25">
      <c r="A27938" s="2">
        <v>540</v>
      </c>
      <c r="B27938">
        <v>39160</v>
      </c>
      <c r="C27938" s="3">
        <v>317.162263</v>
      </c>
      <c r="D27938" s="2"/>
    </row>
    <row r="27939" spans="1:4" x14ac:dyDescent="0.25">
      <c r="A27939" s="2">
        <v>540</v>
      </c>
      <c r="B27939">
        <v>39161</v>
      </c>
      <c r="C27939" s="3">
        <v>841.060832</v>
      </c>
      <c r="D27939" s="2"/>
    </row>
    <row r="27940" spans="1:4" x14ac:dyDescent="0.25">
      <c r="A27940" s="2">
        <v>540</v>
      </c>
      <c r="B27940">
        <v>39162</v>
      </c>
      <c r="C27940" s="3">
        <v>4093.005208</v>
      </c>
      <c r="D27940" s="2"/>
    </row>
    <row r="27941" spans="1:4" x14ac:dyDescent="0.25">
      <c r="A27941" s="2">
        <v>540</v>
      </c>
      <c r="B27941">
        <v>39163</v>
      </c>
      <c r="C27941" s="3">
        <v>485.14903399999997</v>
      </c>
      <c r="D27941" s="2"/>
    </row>
    <row r="27942" spans="1:4" x14ac:dyDescent="0.25">
      <c r="A27942" s="2">
        <v>540</v>
      </c>
      <c r="B27942">
        <v>39164</v>
      </c>
      <c r="C27942" s="3">
        <v>121.90110799999999</v>
      </c>
      <c r="D27942" s="2"/>
    </row>
    <row r="27943" spans="1:4" x14ac:dyDescent="0.25">
      <c r="A27943" s="2">
        <v>540</v>
      </c>
      <c r="B27943">
        <v>39165</v>
      </c>
      <c r="C27943" s="3">
        <v>157.64413300000001</v>
      </c>
      <c r="D27943" s="2"/>
    </row>
    <row r="27944" spans="1:4" x14ac:dyDescent="0.25">
      <c r="A27944" s="2">
        <v>540</v>
      </c>
      <c r="B27944">
        <v>39166</v>
      </c>
      <c r="C27944" s="3">
        <v>316.65280899999999</v>
      </c>
      <c r="D27944" s="2"/>
    </row>
    <row r="27945" spans="1:4" x14ac:dyDescent="0.25">
      <c r="A27945" s="2">
        <v>540</v>
      </c>
      <c r="B27945">
        <v>39167</v>
      </c>
      <c r="C27945" s="3">
        <v>56.156793999999998</v>
      </c>
      <c r="D27945" s="2"/>
    </row>
    <row r="27946" spans="1:4" x14ac:dyDescent="0.25">
      <c r="A27946" s="2">
        <v>540</v>
      </c>
      <c r="B27946">
        <v>39168</v>
      </c>
      <c r="C27946" s="3">
        <v>742.24560199999996</v>
      </c>
      <c r="D27946" s="2"/>
    </row>
    <row r="27947" spans="1:4" x14ac:dyDescent="0.25">
      <c r="A27947" s="2">
        <v>540</v>
      </c>
      <c r="B27947">
        <v>39169</v>
      </c>
      <c r="C27947" s="3">
        <v>1342.903777</v>
      </c>
      <c r="D27947" s="2"/>
    </row>
    <row r="27948" spans="1:4" x14ac:dyDescent="0.25">
      <c r="A27948" s="2">
        <v>540</v>
      </c>
      <c r="B27948">
        <v>39170</v>
      </c>
      <c r="C27948" s="3">
        <v>1009.864947</v>
      </c>
      <c r="D27948" s="2"/>
    </row>
    <row r="27949" spans="1:4" x14ac:dyDescent="0.25">
      <c r="A27949" s="2">
        <v>540</v>
      </c>
      <c r="B27949">
        <v>39171</v>
      </c>
      <c r="C27949" s="3">
        <v>1363.8304350000001</v>
      </c>
      <c r="D27949" s="2"/>
    </row>
    <row r="27950" spans="1:4" x14ac:dyDescent="0.25">
      <c r="A27950" s="2">
        <v>540</v>
      </c>
      <c r="B27950">
        <v>39172</v>
      </c>
      <c r="C27950" s="3">
        <v>1211.1377669999999</v>
      </c>
      <c r="D27950" s="2"/>
    </row>
    <row r="27951" spans="1:4" x14ac:dyDescent="0.25">
      <c r="A27951" s="2">
        <v>540</v>
      </c>
      <c r="B27951">
        <v>39173</v>
      </c>
      <c r="C27951" s="3">
        <v>439.80913900000002</v>
      </c>
      <c r="D27951" s="2"/>
    </row>
    <row r="27952" spans="1:4" x14ac:dyDescent="0.25">
      <c r="A27952" s="2">
        <v>540</v>
      </c>
      <c r="B27952">
        <v>39174</v>
      </c>
      <c r="C27952" s="3">
        <v>3374.6854440000002</v>
      </c>
      <c r="D27952" s="2"/>
    </row>
    <row r="27953" spans="1:4" x14ac:dyDescent="0.25">
      <c r="A27953" s="2">
        <v>540</v>
      </c>
      <c r="B27953">
        <v>39175</v>
      </c>
      <c r="C27953" s="3">
        <v>2430.1642919999999</v>
      </c>
      <c r="D27953" s="2"/>
    </row>
    <row r="27954" spans="1:4" x14ac:dyDescent="0.25">
      <c r="A27954" s="2">
        <v>540</v>
      </c>
      <c r="B27954">
        <v>39176</v>
      </c>
      <c r="C27954" s="3">
        <v>865.61139600000001</v>
      </c>
      <c r="D27954" s="2"/>
    </row>
    <row r="27955" spans="1:4" x14ac:dyDescent="0.25">
      <c r="A27955" s="2">
        <v>540</v>
      </c>
      <c r="B27955">
        <v>39177</v>
      </c>
      <c r="C27955" s="3">
        <v>921.52299700000003</v>
      </c>
      <c r="D27955" s="2"/>
    </row>
    <row r="27956" spans="1:4" x14ac:dyDescent="0.25">
      <c r="A27956" s="2">
        <v>540</v>
      </c>
      <c r="B27956">
        <v>39178</v>
      </c>
      <c r="C27956" s="3">
        <v>822.13330499999995</v>
      </c>
      <c r="D27956" s="2"/>
    </row>
    <row r="27957" spans="1:4" x14ac:dyDescent="0.25">
      <c r="A27957" s="2">
        <v>540</v>
      </c>
      <c r="B27957">
        <v>39179</v>
      </c>
      <c r="C27957" s="3">
        <v>1879.7027880000001</v>
      </c>
      <c r="D27957" s="2"/>
    </row>
    <row r="27958" spans="1:4" x14ac:dyDescent="0.25">
      <c r="A27958" s="2">
        <v>540</v>
      </c>
      <c r="B27958">
        <v>39180</v>
      </c>
      <c r="C27958" s="3">
        <v>646.54500399999995</v>
      </c>
      <c r="D27958" s="2"/>
    </row>
    <row r="27959" spans="1:4" x14ac:dyDescent="0.25">
      <c r="A27959" s="2">
        <v>540</v>
      </c>
      <c r="B27959">
        <v>39181</v>
      </c>
      <c r="C27959" s="3">
        <v>2322.450832</v>
      </c>
      <c r="D27959" s="2"/>
    </row>
    <row r="27960" spans="1:4" x14ac:dyDescent="0.25">
      <c r="A27960" s="2">
        <v>540</v>
      </c>
      <c r="B27960">
        <v>39183</v>
      </c>
      <c r="C27960" s="3">
        <v>611.79411400000004</v>
      </c>
      <c r="D27960" s="2"/>
    </row>
    <row r="27961" spans="1:4" x14ac:dyDescent="0.25">
      <c r="A27961" s="2">
        <v>540</v>
      </c>
      <c r="B27961">
        <v>39185</v>
      </c>
      <c r="C27961" s="3">
        <v>1212.731589</v>
      </c>
      <c r="D27961" s="2"/>
    </row>
    <row r="27962" spans="1:4" x14ac:dyDescent="0.25">
      <c r="A27962" s="2">
        <v>540</v>
      </c>
      <c r="B27962">
        <v>39186</v>
      </c>
      <c r="C27962" s="3">
        <v>383.82428099999998</v>
      </c>
      <c r="D27962" s="2"/>
    </row>
    <row r="27963" spans="1:4" x14ac:dyDescent="0.25">
      <c r="A27963" s="2">
        <v>540</v>
      </c>
      <c r="B27963">
        <v>39187</v>
      </c>
      <c r="C27963" s="3">
        <v>1134.4606779999999</v>
      </c>
      <c r="D27963" s="2"/>
    </row>
    <row r="27964" spans="1:4" x14ac:dyDescent="0.25">
      <c r="A27964" s="2">
        <v>540</v>
      </c>
      <c r="B27964">
        <v>39188</v>
      </c>
      <c r="C27964" s="3">
        <v>1178.1138120000001</v>
      </c>
      <c r="D27964" s="2"/>
    </row>
    <row r="27965" spans="1:4" x14ac:dyDescent="0.25">
      <c r="A27965" s="2">
        <v>540</v>
      </c>
      <c r="B27965">
        <v>39190</v>
      </c>
      <c r="C27965" s="3">
        <v>46.303427999999997</v>
      </c>
      <c r="D27965" s="2"/>
    </row>
    <row r="27966" spans="1:4" x14ac:dyDescent="0.25">
      <c r="A27966" s="2">
        <v>540</v>
      </c>
      <c r="B27966">
        <v>39191</v>
      </c>
      <c r="C27966" s="3">
        <v>419.84837900000002</v>
      </c>
      <c r="D27966" s="2"/>
    </row>
    <row r="27967" spans="1:4" x14ac:dyDescent="0.25">
      <c r="A27967" s="2">
        <v>540</v>
      </c>
      <c r="B27967">
        <v>39192</v>
      </c>
      <c r="C27967" s="3">
        <v>605.423497</v>
      </c>
      <c r="D27967" s="2"/>
    </row>
    <row r="27968" spans="1:4" x14ac:dyDescent="0.25">
      <c r="A27968" s="2">
        <v>540</v>
      </c>
      <c r="B27968">
        <v>39194</v>
      </c>
      <c r="C27968" s="3">
        <v>1417.009159</v>
      </c>
      <c r="D27968" s="2"/>
    </row>
    <row r="27969" spans="1:4" x14ac:dyDescent="0.25">
      <c r="A27969" s="2">
        <v>540</v>
      </c>
      <c r="B27969">
        <v>39195</v>
      </c>
      <c r="C27969" s="3">
        <v>2414.4420850000001</v>
      </c>
      <c r="D27969" s="2"/>
    </row>
    <row r="27970" spans="1:4" x14ac:dyDescent="0.25">
      <c r="A27970" s="2">
        <v>540</v>
      </c>
      <c r="B27970">
        <v>39196</v>
      </c>
      <c r="C27970" s="3">
        <v>6851.02088</v>
      </c>
      <c r="D27970" s="2"/>
    </row>
    <row r="27971" spans="1:4" x14ac:dyDescent="0.25">
      <c r="A27971" s="2">
        <v>540</v>
      </c>
      <c r="B27971">
        <v>39197</v>
      </c>
      <c r="C27971" s="3">
        <v>4087.8951809999999</v>
      </c>
      <c r="D27971" s="2"/>
    </row>
    <row r="27972" spans="1:4" x14ac:dyDescent="0.25">
      <c r="A27972" s="2">
        <v>540</v>
      </c>
      <c r="B27972">
        <v>39198</v>
      </c>
      <c r="C27972" s="3">
        <v>1882.6127899999999</v>
      </c>
      <c r="D27972" s="2"/>
    </row>
    <row r="27973" spans="1:4" x14ac:dyDescent="0.25">
      <c r="A27973" s="2">
        <v>540</v>
      </c>
      <c r="B27973">
        <v>39199</v>
      </c>
      <c r="C27973" s="3">
        <v>17.827822000000001</v>
      </c>
      <c r="D27973" s="2"/>
    </row>
    <row r="27974" spans="1:4" x14ac:dyDescent="0.25">
      <c r="A27974" s="2">
        <v>540</v>
      </c>
      <c r="B27974">
        <v>39200</v>
      </c>
      <c r="C27974" s="3">
        <v>438.45464900000002</v>
      </c>
      <c r="D27974" s="2"/>
    </row>
    <row r="27975" spans="1:4" x14ac:dyDescent="0.25">
      <c r="A27975" s="2">
        <v>540</v>
      </c>
      <c r="B27975">
        <v>39201</v>
      </c>
      <c r="C27975" s="3">
        <v>928.04602999999997</v>
      </c>
      <c r="D27975" s="2"/>
    </row>
    <row r="27976" spans="1:4" x14ac:dyDescent="0.25">
      <c r="A27976" s="2">
        <v>540</v>
      </c>
      <c r="B27976">
        <v>39202</v>
      </c>
      <c r="C27976" s="3">
        <v>1791.599371</v>
      </c>
      <c r="D27976" s="2"/>
    </row>
    <row r="27977" spans="1:4" x14ac:dyDescent="0.25">
      <c r="A27977" s="2">
        <v>540</v>
      </c>
      <c r="B27977">
        <v>39203</v>
      </c>
      <c r="C27977" s="3">
        <v>1245.6173220000001</v>
      </c>
      <c r="D27977" s="2"/>
    </row>
    <row r="27978" spans="1:4" x14ac:dyDescent="0.25">
      <c r="A27978" s="2">
        <v>540</v>
      </c>
      <c r="B27978">
        <v>39204</v>
      </c>
      <c r="C27978" s="3">
        <v>911.93218300000001</v>
      </c>
      <c r="D27978" s="2"/>
    </row>
    <row r="27979" spans="1:4" x14ac:dyDescent="0.25">
      <c r="A27979" s="2">
        <v>540</v>
      </c>
      <c r="B27979">
        <v>39205</v>
      </c>
      <c r="C27979" s="3">
        <v>1479.7775409999999</v>
      </c>
      <c r="D27979" s="2"/>
    </row>
    <row r="27980" spans="1:4" x14ac:dyDescent="0.25">
      <c r="A27980" s="2">
        <v>540</v>
      </c>
      <c r="B27980">
        <v>39207</v>
      </c>
      <c r="C27980" s="3">
        <v>2964.9257170000001</v>
      </c>
      <c r="D27980" s="2"/>
    </row>
    <row r="27981" spans="1:4" x14ac:dyDescent="0.25">
      <c r="A27981" s="2">
        <v>540</v>
      </c>
      <c r="B27981">
        <v>39208</v>
      </c>
      <c r="C27981" s="3">
        <v>1259.8260809999999</v>
      </c>
      <c r="D27981" s="2"/>
    </row>
    <row r="27982" spans="1:4" x14ac:dyDescent="0.25">
      <c r="A27982" s="2">
        <v>540</v>
      </c>
      <c r="B27982">
        <v>39209</v>
      </c>
      <c r="C27982" s="3">
        <v>255.567768</v>
      </c>
      <c r="D27982" s="2"/>
    </row>
    <row r="27983" spans="1:4" x14ac:dyDescent="0.25">
      <c r="A27983" s="2">
        <v>540</v>
      </c>
      <c r="B27983">
        <v>39210</v>
      </c>
      <c r="C27983" s="3">
        <v>1653.1198609999999</v>
      </c>
      <c r="D27983" s="2"/>
    </row>
    <row r="27984" spans="1:4" x14ac:dyDescent="0.25">
      <c r="A27984" s="2">
        <v>540</v>
      </c>
      <c r="B27984">
        <v>39211</v>
      </c>
      <c r="C27984" s="3">
        <v>1255.512299</v>
      </c>
      <c r="D27984" s="2"/>
    </row>
    <row r="27985" spans="1:4" x14ac:dyDescent="0.25">
      <c r="A27985" s="2">
        <v>540</v>
      </c>
      <c r="B27985">
        <v>39212</v>
      </c>
      <c r="C27985" s="3">
        <v>922.57430399999998</v>
      </c>
      <c r="D27985" s="2"/>
    </row>
    <row r="27986" spans="1:4" x14ac:dyDescent="0.25">
      <c r="A27986" s="2">
        <v>540</v>
      </c>
      <c r="B27986">
        <v>39213</v>
      </c>
      <c r="C27986" s="3">
        <v>1417.0921719999999</v>
      </c>
      <c r="D27986" s="2"/>
    </row>
    <row r="27987" spans="1:4" x14ac:dyDescent="0.25">
      <c r="A27987" s="2">
        <v>540</v>
      </c>
      <c r="B27987">
        <v>39215</v>
      </c>
      <c r="C27987" s="3">
        <v>938.88084400000002</v>
      </c>
      <c r="D27987" s="2"/>
    </row>
    <row r="27988" spans="1:4" x14ac:dyDescent="0.25">
      <c r="A27988" s="2">
        <v>540</v>
      </c>
      <c r="B27988">
        <v>39216</v>
      </c>
      <c r="C27988" s="3">
        <v>2113.9434679999999</v>
      </c>
      <c r="D27988" s="2"/>
    </row>
    <row r="27989" spans="1:4" x14ac:dyDescent="0.25">
      <c r="A27989" s="2">
        <v>540</v>
      </c>
      <c r="B27989">
        <v>39217</v>
      </c>
      <c r="C27989" s="3">
        <v>4431.0413909999997</v>
      </c>
      <c r="D27989" s="2"/>
    </row>
    <row r="27990" spans="1:4" x14ac:dyDescent="0.25">
      <c r="A27990" s="2">
        <v>540</v>
      </c>
      <c r="B27990">
        <v>39218</v>
      </c>
      <c r="C27990" s="3">
        <v>4609.1717749999998</v>
      </c>
      <c r="D27990" s="2"/>
    </row>
    <row r="27991" spans="1:4" x14ac:dyDescent="0.25">
      <c r="A27991" s="2">
        <v>540</v>
      </c>
      <c r="B27991">
        <v>39219</v>
      </c>
      <c r="C27991" s="3">
        <v>1737.164757</v>
      </c>
      <c r="D27991" s="2"/>
    </row>
    <row r="27992" spans="1:4" x14ac:dyDescent="0.25">
      <c r="A27992" s="2">
        <v>540</v>
      </c>
      <c r="B27992">
        <v>39220</v>
      </c>
      <c r="C27992" s="3">
        <v>2750.4650430000002</v>
      </c>
      <c r="D27992" s="2"/>
    </row>
    <row r="27993" spans="1:4" x14ac:dyDescent="0.25">
      <c r="A27993" s="2">
        <v>540</v>
      </c>
      <c r="B27993">
        <v>39221</v>
      </c>
      <c r="C27993" s="3">
        <v>607.61593600000003</v>
      </c>
      <c r="D27993" s="2"/>
    </row>
    <row r="27994" spans="1:4" x14ac:dyDescent="0.25">
      <c r="A27994" s="2">
        <v>540</v>
      </c>
      <c r="B27994">
        <v>39222</v>
      </c>
      <c r="C27994" s="3">
        <v>2588.5500889999998</v>
      </c>
      <c r="D27994" s="2"/>
    </row>
    <row r="27995" spans="1:4" x14ac:dyDescent="0.25">
      <c r="A27995" s="2">
        <v>540</v>
      </c>
      <c r="B27995">
        <v>39223</v>
      </c>
      <c r="C27995" s="3">
        <v>261.09519899999998</v>
      </c>
      <c r="D27995" s="2"/>
    </row>
    <row r="27996" spans="1:4" x14ac:dyDescent="0.25">
      <c r="A27996" s="2">
        <v>540</v>
      </c>
      <c r="B27996">
        <v>39225</v>
      </c>
      <c r="C27996" s="3">
        <v>2057.4861470000001</v>
      </c>
      <c r="D27996" s="2"/>
    </row>
    <row r="27997" spans="1:4" x14ac:dyDescent="0.25">
      <c r="A27997" s="2">
        <v>540</v>
      </c>
      <c r="B27997">
        <v>39226</v>
      </c>
      <c r="C27997" s="3">
        <v>3643.2980160000002</v>
      </c>
      <c r="D27997" s="2"/>
    </row>
    <row r="27998" spans="1:4" x14ac:dyDescent="0.25">
      <c r="A27998" s="2">
        <v>540</v>
      </c>
      <c r="B27998">
        <v>39227</v>
      </c>
      <c r="C27998" s="3">
        <v>1944.257441</v>
      </c>
      <c r="D27998" s="2"/>
    </row>
    <row r="27999" spans="1:4" x14ac:dyDescent="0.25">
      <c r="A27999" s="2">
        <v>540</v>
      </c>
      <c r="B27999">
        <v>39228</v>
      </c>
      <c r="C27999" s="3">
        <v>1573.9337499999999</v>
      </c>
      <c r="D27999" s="2"/>
    </row>
    <row r="28000" spans="1:4" x14ac:dyDescent="0.25">
      <c r="A28000" s="2">
        <v>540</v>
      </c>
      <c r="B28000">
        <v>39229</v>
      </c>
      <c r="C28000" s="3">
        <v>2005.2294429999999</v>
      </c>
      <c r="D28000" s="2"/>
    </row>
    <row r="28001" spans="1:4" x14ac:dyDescent="0.25">
      <c r="A28001" s="2">
        <v>540</v>
      </c>
      <c r="B28001">
        <v>39231</v>
      </c>
      <c r="C28001" s="3">
        <v>1268.1677999999999</v>
      </c>
      <c r="D28001" s="2"/>
    </row>
    <row r="28002" spans="1:4" x14ac:dyDescent="0.25">
      <c r="A28002" s="2">
        <v>540</v>
      </c>
      <c r="B28002">
        <v>39232</v>
      </c>
      <c r="C28002" s="3">
        <v>849.373785</v>
      </c>
      <c r="D28002" s="2"/>
    </row>
    <row r="28003" spans="1:4" x14ac:dyDescent="0.25">
      <c r="A28003" s="2">
        <v>540</v>
      </c>
      <c r="B28003">
        <v>39233</v>
      </c>
      <c r="C28003" s="3">
        <v>1646.1658580000001</v>
      </c>
      <c r="D28003" s="2"/>
    </row>
    <row r="28004" spans="1:4" x14ac:dyDescent="0.25">
      <c r="A28004" s="2">
        <v>540</v>
      </c>
      <c r="B28004">
        <v>39234</v>
      </c>
      <c r="C28004" s="3">
        <v>1698.0493859999999</v>
      </c>
      <c r="D28004" s="2"/>
    </row>
    <row r="28005" spans="1:4" x14ac:dyDescent="0.25">
      <c r="A28005" s="2">
        <v>540</v>
      </c>
      <c r="B28005">
        <v>39235</v>
      </c>
      <c r="C28005" s="3">
        <v>9.5</v>
      </c>
      <c r="D28005" s="2"/>
    </row>
    <row r="28006" spans="1:4" x14ac:dyDescent="0.25">
      <c r="A28006" s="2">
        <v>540</v>
      </c>
      <c r="B28006">
        <v>39236</v>
      </c>
      <c r="C28006" s="3">
        <v>358.24609400000003</v>
      </c>
      <c r="D28006" s="2"/>
    </row>
    <row r="28007" spans="1:4" x14ac:dyDescent="0.25">
      <c r="A28007" s="2">
        <v>540</v>
      </c>
      <c r="B28007">
        <v>39237</v>
      </c>
      <c r="C28007" s="3">
        <v>336.43355600000001</v>
      </c>
      <c r="D28007" s="2"/>
    </row>
    <row r="28008" spans="1:4" x14ac:dyDescent="0.25">
      <c r="A28008" s="2">
        <v>540</v>
      </c>
      <c r="B28008">
        <v>39238</v>
      </c>
      <c r="C28008" s="3">
        <v>110.561475</v>
      </c>
      <c r="D28008" s="2"/>
    </row>
    <row r="28009" spans="1:4" x14ac:dyDescent="0.25">
      <c r="A28009" s="2">
        <v>540</v>
      </c>
      <c r="B28009">
        <v>39239</v>
      </c>
      <c r="C28009" s="3">
        <v>855.00836600000002</v>
      </c>
      <c r="D28009" s="2"/>
    </row>
    <row r="28010" spans="1:4" x14ac:dyDescent="0.25">
      <c r="A28010" s="2">
        <v>540</v>
      </c>
      <c r="B28010">
        <v>39240</v>
      </c>
      <c r="C28010" s="3">
        <v>230.37408099999999</v>
      </c>
      <c r="D28010" s="2"/>
    </row>
    <row r="28011" spans="1:4" x14ac:dyDescent="0.25">
      <c r="A28011" s="2">
        <v>540</v>
      </c>
      <c r="B28011">
        <v>39241</v>
      </c>
      <c r="C28011" s="3">
        <v>330.32890200000003</v>
      </c>
      <c r="D28011" s="2"/>
    </row>
    <row r="28012" spans="1:4" x14ac:dyDescent="0.25">
      <c r="A28012" s="2">
        <v>540</v>
      </c>
      <c r="B28012">
        <v>39242</v>
      </c>
      <c r="C28012" s="3">
        <v>226.374807</v>
      </c>
      <c r="D28012" s="2"/>
    </row>
    <row r="28013" spans="1:4" x14ac:dyDescent="0.25">
      <c r="A28013" s="2">
        <v>540</v>
      </c>
      <c r="B28013">
        <v>39243</v>
      </c>
      <c r="C28013" s="3">
        <v>609.18661099999997</v>
      </c>
      <c r="D28013" s="2"/>
    </row>
    <row r="28014" spans="1:4" x14ac:dyDescent="0.25">
      <c r="A28014" s="2">
        <v>540</v>
      </c>
      <c r="B28014">
        <v>39244</v>
      </c>
      <c r="C28014" s="3">
        <v>7.9868480000000002</v>
      </c>
      <c r="D28014" s="2"/>
    </row>
    <row r="28015" spans="1:4" x14ac:dyDescent="0.25">
      <c r="A28015" s="2">
        <v>540</v>
      </c>
      <c r="B28015">
        <v>39245</v>
      </c>
      <c r="C28015" s="3">
        <v>1.111E-3</v>
      </c>
      <c r="D28015" s="2"/>
    </row>
    <row r="28016" spans="1:4" x14ac:dyDescent="0.25">
      <c r="A28016" s="2">
        <v>540</v>
      </c>
      <c r="B28016">
        <v>39246</v>
      </c>
      <c r="C28016" s="3">
        <v>36.007849999999998</v>
      </c>
      <c r="D28016" s="2"/>
    </row>
    <row r="28017" spans="1:4" x14ac:dyDescent="0.25">
      <c r="A28017" s="2">
        <v>540</v>
      </c>
      <c r="B28017">
        <v>39247</v>
      </c>
      <c r="C28017" s="3">
        <v>265.339133</v>
      </c>
      <c r="D28017" s="2"/>
    </row>
    <row r="28018" spans="1:4" x14ac:dyDescent="0.25">
      <c r="A28018" s="2">
        <v>540</v>
      </c>
      <c r="B28018">
        <v>39248</v>
      </c>
      <c r="C28018" s="3">
        <v>694.70733299999995</v>
      </c>
      <c r="D28018" s="2"/>
    </row>
    <row r="28019" spans="1:4" x14ac:dyDescent="0.25">
      <c r="A28019" s="2">
        <v>540</v>
      </c>
      <c r="B28019">
        <v>39249</v>
      </c>
      <c r="C28019" s="3">
        <v>218.89084500000001</v>
      </c>
      <c r="D28019" s="2"/>
    </row>
    <row r="28020" spans="1:4" x14ac:dyDescent="0.25">
      <c r="A28020" s="2">
        <v>540</v>
      </c>
      <c r="B28020">
        <v>39250</v>
      </c>
      <c r="C28020" s="3">
        <v>149.78531899999999</v>
      </c>
      <c r="D28020" s="2"/>
    </row>
    <row r="28021" spans="1:4" x14ac:dyDescent="0.25">
      <c r="A28021" s="2">
        <v>540</v>
      </c>
      <c r="B28021">
        <v>39251</v>
      </c>
      <c r="C28021" s="3">
        <v>129.51297600000001</v>
      </c>
      <c r="D28021" s="2"/>
    </row>
    <row r="28022" spans="1:4" x14ac:dyDescent="0.25">
      <c r="A28022" s="2">
        <v>540</v>
      </c>
      <c r="B28022">
        <v>39252</v>
      </c>
      <c r="C28022" s="3">
        <v>338.43911800000001</v>
      </c>
      <c r="D28022" s="2"/>
    </row>
    <row r="28023" spans="1:4" x14ac:dyDescent="0.25">
      <c r="A28023" s="2">
        <v>540</v>
      </c>
      <c r="B28023">
        <v>39253</v>
      </c>
      <c r="C28023" s="3">
        <v>624.78634699999998</v>
      </c>
      <c r="D28023" s="2"/>
    </row>
    <row r="28024" spans="1:4" x14ac:dyDescent="0.25">
      <c r="A28024" s="2">
        <v>540</v>
      </c>
      <c r="B28024">
        <v>39254</v>
      </c>
      <c r="C28024" s="3">
        <v>265.78376800000001</v>
      </c>
      <c r="D28024" s="2"/>
    </row>
    <row r="28025" spans="1:4" x14ac:dyDescent="0.25">
      <c r="A28025" s="2">
        <v>540</v>
      </c>
      <c r="B28025">
        <v>39255</v>
      </c>
      <c r="C28025" s="3">
        <v>6975.4194559999996</v>
      </c>
      <c r="D28025" s="2"/>
    </row>
    <row r="28026" spans="1:4" x14ac:dyDescent="0.25">
      <c r="A28026" s="2">
        <v>540</v>
      </c>
      <c r="B28026">
        <v>39257</v>
      </c>
      <c r="C28026" s="3">
        <v>1136.3806890000001</v>
      </c>
      <c r="D28026" s="2"/>
    </row>
    <row r="28027" spans="1:4" x14ac:dyDescent="0.25">
      <c r="A28027" s="2">
        <v>540</v>
      </c>
      <c r="B28027">
        <v>39258</v>
      </c>
      <c r="C28027" s="3">
        <v>622.70787700000005</v>
      </c>
      <c r="D28027" s="2"/>
    </row>
    <row r="28028" spans="1:4" x14ac:dyDescent="0.25">
      <c r="A28028" s="2">
        <v>540</v>
      </c>
      <c r="B28028">
        <v>39260</v>
      </c>
      <c r="C28028" s="3">
        <v>1783.756451</v>
      </c>
      <c r="D28028" s="2"/>
    </row>
    <row r="28029" spans="1:4" x14ac:dyDescent="0.25">
      <c r="A28029" s="2">
        <v>540</v>
      </c>
      <c r="B28029">
        <v>39263</v>
      </c>
      <c r="C28029" s="3">
        <v>672.819433</v>
      </c>
      <c r="D28029" s="2"/>
    </row>
    <row r="28030" spans="1:4" x14ac:dyDescent="0.25">
      <c r="A28030" s="2">
        <v>540</v>
      </c>
      <c r="B28030">
        <v>39264</v>
      </c>
      <c r="C28030" s="3">
        <v>896.41842499999996</v>
      </c>
      <c r="D28030" s="2"/>
    </row>
    <row r="28031" spans="1:4" x14ac:dyDescent="0.25">
      <c r="A28031" s="2">
        <v>540</v>
      </c>
      <c r="B28031">
        <v>39268</v>
      </c>
      <c r="C28031" s="3">
        <v>4013.509736</v>
      </c>
      <c r="D28031" s="2"/>
    </row>
    <row r="28032" spans="1:4" x14ac:dyDescent="0.25">
      <c r="A28032" s="2">
        <v>540</v>
      </c>
      <c r="B28032">
        <v>39269</v>
      </c>
      <c r="C28032" s="3">
        <v>2346.137033</v>
      </c>
      <c r="D28032" s="2"/>
    </row>
    <row r="28033" spans="1:4" x14ac:dyDescent="0.25">
      <c r="A28033" s="2">
        <v>540</v>
      </c>
      <c r="B28033">
        <v>39270</v>
      </c>
      <c r="C28033" s="3">
        <v>3049.965608</v>
      </c>
      <c r="D28033" s="2"/>
    </row>
    <row r="28034" spans="1:4" x14ac:dyDescent="0.25">
      <c r="A28034" s="2">
        <v>540</v>
      </c>
      <c r="B28034">
        <v>39272</v>
      </c>
      <c r="C28034" s="3">
        <v>2395.0611250000002</v>
      </c>
      <c r="D28034" s="2"/>
    </row>
    <row r="28035" spans="1:4" x14ac:dyDescent="0.25">
      <c r="A28035" s="2">
        <v>540</v>
      </c>
      <c r="B28035">
        <v>39274</v>
      </c>
      <c r="C28035" s="3">
        <v>3450.4261839999999</v>
      </c>
      <c r="D28035" s="2"/>
    </row>
    <row r="28036" spans="1:4" x14ac:dyDescent="0.25">
      <c r="A28036" s="2">
        <v>540</v>
      </c>
      <c r="B28036">
        <v>39276</v>
      </c>
      <c r="C28036" s="3">
        <v>766.016839</v>
      </c>
      <c r="D28036" s="2"/>
    </row>
    <row r="28037" spans="1:4" x14ac:dyDescent="0.25">
      <c r="A28037" s="2">
        <v>540</v>
      </c>
      <c r="B28037">
        <v>39277</v>
      </c>
      <c r="C28037" s="3">
        <v>150.77309399999999</v>
      </c>
      <c r="D28037" s="2"/>
    </row>
    <row r="28038" spans="1:4" x14ac:dyDescent="0.25">
      <c r="A28038" s="2">
        <v>540</v>
      </c>
      <c r="B28038">
        <v>39278</v>
      </c>
      <c r="C28038" s="3">
        <v>3978.596865</v>
      </c>
      <c r="D28038" s="2"/>
    </row>
    <row r="28039" spans="1:4" x14ac:dyDescent="0.25">
      <c r="A28039" s="2">
        <v>540</v>
      </c>
      <c r="B28039">
        <v>39280</v>
      </c>
      <c r="C28039" s="3">
        <v>2965.3874139999998</v>
      </c>
      <c r="D28039" s="2"/>
    </row>
    <row r="28040" spans="1:4" x14ac:dyDescent="0.25">
      <c r="A28040" s="2">
        <v>540</v>
      </c>
      <c r="B28040">
        <v>39281</v>
      </c>
      <c r="C28040" s="3">
        <v>1218.712704</v>
      </c>
      <c r="D28040" s="2"/>
    </row>
    <row r="28041" spans="1:4" x14ac:dyDescent="0.25">
      <c r="A28041" s="2">
        <v>540</v>
      </c>
      <c r="B28041">
        <v>39282</v>
      </c>
      <c r="C28041" s="3">
        <v>524.83108800000002</v>
      </c>
      <c r="D28041" s="2"/>
    </row>
    <row r="28042" spans="1:4" x14ac:dyDescent="0.25">
      <c r="A28042" s="2">
        <v>540</v>
      </c>
      <c r="B28042">
        <v>39284</v>
      </c>
      <c r="C28042" s="3">
        <v>1731.2378120000001</v>
      </c>
      <c r="D28042" s="2"/>
    </row>
    <row r="28043" spans="1:4" x14ac:dyDescent="0.25">
      <c r="A28043" s="2">
        <v>540</v>
      </c>
      <c r="B28043">
        <v>39285</v>
      </c>
      <c r="C28043" s="3">
        <v>810.34951899999999</v>
      </c>
      <c r="D28043" s="2"/>
    </row>
    <row r="28044" spans="1:4" x14ac:dyDescent="0.25">
      <c r="A28044" s="2">
        <v>540</v>
      </c>
      <c r="B28044">
        <v>39286</v>
      </c>
      <c r="C28044" s="3">
        <v>1686.4348789999999</v>
      </c>
      <c r="D28044" s="2"/>
    </row>
    <row r="28045" spans="1:4" x14ac:dyDescent="0.25">
      <c r="A28045" s="2">
        <v>540</v>
      </c>
      <c r="B28045">
        <v>39287</v>
      </c>
      <c r="C28045" s="3">
        <v>881.57737199999997</v>
      </c>
      <c r="D28045" s="2"/>
    </row>
    <row r="28046" spans="1:4" x14ac:dyDescent="0.25">
      <c r="A28046" s="2">
        <v>540</v>
      </c>
      <c r="B28046">
        <v>39288</v>
      </c>
      <c r="C28046" s="3">
        <v>870.16869999999994</v>
      </c>
      <c r="D28046" s="2"/>
    </row>
    <row r="28047" spans="1:4" x14ac:dyDescent="0.25">
      <c r="A28047" s="2">
        <v>540</v>
      </c>
      <c r="B28047">
        <v>39289</v>
      </c>
      <c r="C28047" s="3">
        <v>914.88048300000003</v>
      </c>
      <c r="D28047" s="2"/>
    </row>
    <row r="28048" spans="1:4" x14ac:dyDescent="0.25">
      <c r="A28048" s="2">
        <v>540</v>
      </c>
      <c r="B28048">
        <v>39290</v>
      </c>
      <c r="C28048" s="3">
        <v>1963.7716190000001</v>
      </c>
      <c r="D28048" s="2"/>
    </row>
    <row r="28049" spans="1:4" x14ac:dyDescent="0.25">
      <c r="A28049" s="2">
        <v>540</v>
      </c>
      <c r="B28049">
        <v>39291</v>
      </c>
      <c r="C28049" s="3">
        <v>2628.8599330000002</v>
      </c>
      <c r="D28049" s="2"/>
    </row>
    <row r="28050" spans="1:4" x14ac:dyDescent="0.25">
      <c r="A28050" s="2">
        <v>540</v>
      </c>
      <c r="B28050">
        <v>39292</v>
      </c>
      <c r="C28050" s="3">
        <v>2896.3464589999999</v>
      </c>
      <c r="D28050" s="2"/>
    </row>
    <row r="28051" spans="1:4" x14ac:dyDescent="0.25">
      <c r="A28051" s="2">
        <v>540</v>
      </c>
      <c r="B28051">
        <v>39294</v>
      </c>
      <c r="C28051" s="3">
        <v>853.99560199999996</v>
      </c>
      <c r="D28051" s="2"/>
    </row>
    <row r="28052" spans="1:4" x14ac:dyDescent="0.25">
      <c r="A28052" s="2">
        <v>540</v>
      </c>
      <c r="B28052">
        <v>39295</v>
      </c>
      <c r="C28052" s="3">
        <v>878.14498100000003</v>
      </c>
      <c r="D28052" s="2"/>
    </row>
    <row r="28053" spans="1:4" x14ac:dyDescent="0.25">
      <c r="A28053" s="2">
        <v>540</v>
      </c>
      <c r="B28053">
        <v>39296</v>
      </c>
      <c r="C28053" s="3">
        <v>558.72250799999995</v>
      </c>
      <c r="D28053" s="2"/>
    </row>
    <row r="28054" spans="1:4" x14ac:dyDescent="0.25">
      <c r="A28054" s="2">
        <v>540</v>
      </c>
      <c r="B28054">
        <v>39297</v>
      </c>
      <c r="C28054" s="3">
        <v>542.61510799999996</v>
      </c>
      <c r="D28054" s="2"/>
    </row>
    <row r="28055" spans="1:4" x14ac:dyDescent="0.25">
      <c r="A28055" s="2">
        <v>540</v>
      </c>
      <c r="B28055">
        <v>39299</v>
      </c>
      <c r="C28055" s="3">
        <v>635.38448500000004</v>
      </c>
      <c r="D28055" s="2"/>
    </row>
    <row r="28056" spans="1:4" x14ac:dyDescent="0.25">
      <c r="A28056" s="2">
        <v>540</v>
      </c>
      <c r="B28056">
        <v>39300</v>
      </c>
      <c r="C28056" s="3">
        <v>216.78446199999999</v>
      </c>
      <c r="D28056" s="2"/>
    </row>
    <row r="28057" spans="1:4" x14ac:dyDescent="0.25">
      <c r="A28057" s="2">
        <v>540</v>
      </c>
      <c r="B28057">
        <v>39301</v>
      </c>
      <c r="C28057" s="3">
        <v>896.87156900000002</v>
      </c>
      <c r="D28057" s="2"/>
    </row>
    <row r="28058" spans="1:4" x14ac:dyDescent="0.25">
      <c r="A28058" s="2">
        <v>540</v>
      </c>
      <c r="B28058">
        <v>39302</v>
      </c>
      <c r="C28058" s="3">
        <v>114.412766</v>
      </c>
      <c r="D28058" s="2"/>
    </row>
    <row r="28059" spans="1:4" x14ac:dyDescent="0.25">
      <c r="A28059" s="2">
        <v>540</v>
      </c>
      <c r="B28059">
        <v>39303</v>
      </c>
      <c r="C28059" s="3">
        <v>583.18080199999997</v>
      </c>
      <c r="D28059" s="2"/>
    </row>
    <row r="28060" spans="1:4" x14ac:dyDescent="0.25">
      <c r="A28060" s="2">
        <v>540</v>
      </c>
      <c r="B28060">
        <v>39304</v>
      </c>
      <c r="C28060" s="3">
        <v>295.20432799999998</v>
      </c>
      <c r="D28060" s="2"/>
    </row>
    <row r="28061" spans="1:4" x14ac:dyDescent="0.25">
      <c r="A28061" s="2">
        <v>540</v>
      </c>
      <c r="B28061">
        <v>39305</v>
      </c>
      <c r="C28061" s="3">
        <v>869.11255100000005</v>
      </c>
      <c r="D28061" s="2"/>
    </row>
    <row r="28062" spans="1:4" x14ac:dyDescent="0.25">
      <c r="A28062" s="2">
        <v>540</v>
      </c>
      <c r="B28062">
        <v>39306</v>
      </c>
      <c r="C28062" s="3">
        <v>732.09194300000001</v>
      </c>
      <c r="D28062" s="2"/>
    </row>
    <row r="28063" spans="1:4" x14ac:dyDescent="0.25">
      <c r="A28063" s="2">
        <v>540</v>
      </c>
      <c r="B28063">
        <v>39307</v>
      </c>
      <c r="C28063" s="3">
        <v>930.39889400000004</v>
      </c>
      <c r="D28063" s="2"/>
    </row>
    <row r="28064" spans="1:4" x14ac:dyDescent="0.25">
      <c r="A28064" s="2">
        <v>540</v>
      </c>
      <c r="B28064">
        <v>39308</v>
      </c>
      <c r="C28064" s="3">
        <v>1180.773144</v>
      </c>
      <c r="D28064" s="2"/>
    </row>
    <row r="28065" spans="1:4" x14ac:dyDescent="0.25">
      <c r="A28065" s="2">
        <v>540</v>
      </c>
      <c r="B28065">
        <v>39309</v>
      </c>
      <c r="C28065" s="3">
        <v>1807.8846229999999</v>
      </c>
      <c r="D28065" s="2"/>
    </row>
    <row r="28066" spans="1:4" x14ac:dyDescent="0.25">
      <c r="A28066" s="2">
        <v>540</v>
      </c>
      <c r="B28066">
        <v>39310</v>
      </c>
      <c r="C28066" s="3">
        <v>775.682772</v>
      </c>
      <c r="D28066" s="2"/>
    </row>
    <row r="28067" spans="1:4" x14ac:dyDescent="0.25">
      <c r="A28067" s="2">
        <v>540</v>
      </c>
      <c r="B28067">
        <v>39311</v>
      </c>
      <c r="C28067" s="3">
        <v>806.41240200000004</v>
      </c>
      <c r="D28067" s="2"/>
    </row>
    <row r="28068" spans="1:4" x14ac:dyDescent="0.25">
      <c r="A28068" s="2">
        <v>540</v>
      </c>
      <c r="B28068">
        <v>39312</v>
      </c>
      <c r="C28068" s="3">
        <v>5157.0468259999998</v>
      </c>
      <c r="D28068" s="2"/>
    </row>
    <row r="28069" spans="1:4" x14ac:dyDescent="0.25">
      <c r="A28069" s="2">
        <v>540</v>
      </c>
      <c r="B28069">
        <v>39313</v>
      </c>
      <c r="C28069" s="3">
        <v>635.65229499999998</v>
      </c>
      <c r="D28069" s="2"/>
    </row>
    <row r="28070" spans="1:4" x14ac:dyDescent="0.25">
      <c r="A28070" s="2">
        <v>540</v>
      </c>
      <c r="B28070">
        <v>39314</v>
      </c>
      <c r="C28070" s="3">
        <v>4276.1035620000002</v>
      </c>
      <c r="D28070" s="2"/>
    </row>
    <row r="28071" spans="1:4" x14ac:dyDescent="0.25">
      <c r="A28071" s="2">
        <v>540</v>
      </c>
      <c r="B28071">
        <v>39315</v>
      </c>
      <c r="C28071" s="3">
        <v>367.85006600000003</v>
      </c>
      <c r="D28071" s="2"/>
    </row>
    <row r="28072" spans="1:4" x14ac:dyDescent="0.25">
      <c r="A28072" s="2">
        <v>540</v>
      </c>
      <c r="B28072">
        <v>39316</v>
      </c>
      <c r="C28072" s="3">
        <v>1342.880903</v>
      </c>
      <c r="D28072" s="2"/>
    </row>
    <row r="28073" spans="1:4" x14ac:dyDescent="0.25">
      <c r="A28073" s="2">
        <v>540</v>
      </c>
      <c r="B28073">
        <v>39318</v>
      </c>
      <c r="C28073" s="3">
        <v>567.96646799999996</v>
      </c>
      <c r="D28073" s="2"/>
    </row>
    <row r="28074" spans="1:4" x14ac:dyDescent="0.25">
      <c r="A28074" s="2">
        <v>540</v>
      </c>
      <c r="B28074">
        <v>39319</v>
      </c>
      <c r="C28074" s="3">
        <v>731.46724400000005</v>
      </c>
      <c r="D28074" s="2"/>
    </row>
    <row r="28075" spans="1:4" x14ac:dyDescent="0.25">
      <c r="A28075" s="2">
        <v>540</v>
      </c>
      <c r="B28075">
        <v>39320</v>
      </c>
      <c r="C28075" s="3">
        <v>175.39361299999999</v>
      </c>
      <c r="D28075" s="2"/>
    </row>
    <row r="28076" spans="1:4" x14ac:dyDescent="0.25">
      <c r="A28076" s="2">
        <v>540</v>
      </c>
      <c r="B28076">
        <v>39321</v>
      </c>
      <c r="C28076" s="3">
        <v>462.13242400000001</v>
      </c>
      <c r="D28076" s="2"/>
    </row>
    <row r="28077" spans="1:4" x14ac:dyDescent="0.25">
      <c r="A28077" s="2">
        <v>540</v>
      </c>
      <c r="B28077">
        <v>39322</v>
      </c>
      <c r="C28077" s="3">
        <v>1231.9773640000001</v>
      </c>
      <c r="D28077" s="2"/>
    </row>
    <row r="28078" spans="1:4" x14ac:dyDescent="0.25">
      <c r="A28078" s="2">
        <v>540</v>
      </c>
      <c r="B28078">
        <v>39323</v>
      </c>
      <c r="C28078" s="3">
        <v>67.530159999999995</v>
      </c>
      <c r="D28078" s="2"/>
    </row>
    <row r="28079" spans="1:4" x14ac:dyDescent="0.25">
      <c r="A28079" s="2">
        <v>540</v>
      </c>
      <c r="B28079">
        <v>39325</v>
      </c>
      <c r="C28079" s="3">
        <v>4103.6644919999999</v>
      </c>
      <c r="D28079" s="2"/>
    </row>
    <row r="28080" spans="1:4" x14ac:dyDescent="0.25">
      <c r="A28080" s="2">
        <v>540</v>
      </c>
      <c r="B28080">
        <v>39326</v>
      </c>
      <c r="C28080" s="3">
        <v>510.23834900000003</v>
      </c>
      <c r="D28080" s="2"/>
    </row>
    <row r="28081" spans="1:4" x14ac:dyDescent="0.25">
      <c r="A28081" s="2">
        <v>540</v>
      </c>
      <c r="B28081">
        <v>39327</v>
      </c>
      <c r="C28081" s="3">
        <v>7232.0386209999997</v>
      </c>
      <c r="D28081" s="2"/>
    </row>
    <row r="28082" spans="1:4" x14ac:dyDescent="0.25">
      <c r="A28082" s="2">
        <v>540</v>
      </c>
      <c r="B28082">
        <v>39328</v>
      </c>
      <c r="C28082" s="3">
        <v>353.76871399999999</v>
      </c>
      <c r="D28082" s="2"/>
    </row>
    <row r="28083" spans="1:4" x14ac:dyDescent="0.25">
      <c r="A28083" s="2">
        <v>540</v>
      </c>
      <c r="B28083">
        <v>39329</v>
      </c>
      <c r="C28083" s="3">
        <v>1707.261796</v>
      </c>
      <c r="D28083" s="2"/>
    </row>
    <row r="28084" spans="1:4" x14ac:dyDescent="0.25">
      <c r="A28084" s="2">
        <v>540</v>
      </c>
      <c r="B28084">
        <v>39330</v>
      </c>
      <c r="C28084" s="3">
        <v>376.19953400000003</v>
      </c>
      <c r="D28084" s="2"/>
    </row>
    <row r="28085" spans="1:4" x14ac:dyDescent="0.25">
      <c r="A28085" s="2">
        <v>540</v>
      </c>
      <c r="B28085">
        <v>39331</v>
      </c>
      <c r="C28085" s="3">
        <v>392.22255699999999</v>
      </c>
      <c r="D28085" s="2"/>
    </row>
    <row r="28086" spans="1:4" x14ac:dyDescent="0.25">
      <c r="A28086" s="2">
        <v>540</v>
      </c>
      <c r="B28086">
        <v>39332</v>
      </c>
      <c r="C28086" s="3">
        <v>743.79352200000005</v>
      </c>
      <c r="D28086" s="2"/>
    </row>
    <row r="28087" spans="1:4" x14ac:dyDescent="0.25">
      <c r="A28087" s="2">
        <v>540</v>
      </c>
      <c r="B28087">
        <v>39333</v>
      </c>
      <c r="C28087" s="3">
        <v>352.458168</v>
      </c>
      <c r="D28087" s="2"/>
    </row>
    <row r="28088" spans="1:4" x14ac:dyDescent="0.25">
      <c r="A28088" s="2">
        <v>540</v>
      </c>
      <c r="B28088">
        <v>39334</v>
      </c>
      <c r="C28088" s="3">
        <v>98.098495999999997</v>
      </c>
      <c r="D28088" s="2"/>
    </row>
    <row r="28089" spans="1:4" x14ac:dyDescent="0.25">
      <c r="A28089" s="2">
        <v>540</v>
      </c>
      <c r="B28089">
        <v>39336</v>
      </c>
      <c r="C28089" s="3">
        <v>0</v>
      </c>
      <c r="D28089" s="2"/>
    </row>
    <row r="28090" spans="1:4" x14ac:dyDescent="0.25">
      <c r="A28090" s="2">
        <v>540</v>
      </c>
      <c r="B28090">
        <v>39337</v>
      </c>
      <c r="C28090" s="3">
        <v>306.54523399999999</v>
      </c>
      <c r="D28090" s="2"/>
    </row>
    <row r="28091" spans="1:4" x14ac:dyDescent="0.25">
      <c r="A28091" s="2">
        <v>540</v>
      </c>
      <c r="B28091">
        <v>39338</v>
      </c>
      <c r="C28091" s="3">
        <v>826.25932299999999</v>
      </c>
      <c r="D28091" s="2"/>
    </row>
    <row r="28092" spans="1:4" x14ac:dyDescent="0.25">
      <c r="A28092" s="2">
        <v>540</v>
      </c>
      <c r="B28092">
        <v>39339</v>
      </c>
      <c r="C28092" s="3">
        <v>5460.0916079999997</v>
      </c>
      <c r="D28092" s="2"/>
    </row>
    <row r="28093" spans="1:4" x14ac:dyDescent="0.25">
      <c r="A28093" s="2">
        <v>540</v>
      </c>
      <c r="B28093">
        <v>39340</v>
      </c>
      <c r="C28093" s="3">
        <v>1060.7665500000001</v>
      </c>
      <c r="D28093" s="2"/>
    </row>
    <row r="28094" spans="1:4" x14ac:dyDescent="0.25">
      <c r="A28094" s="2">
        <v>540</v>
      </c>
      <c r="B28094">
        <v>39341</v>
      </c>
      <c r="C28094" s="3">
        <v>874.87546699999996</v>
      </c>
      <c r="D28094" s="2"/>
    </row>
    <row r="28095" spans="1:4" x14ac:dyDescent="0.25">
      <c r="A28095" s="2">
        <v>540</v>
      </c>
      <c r="B28095">
        <v>39342</v>
      </c>
      <c r="C28095" s="3">
        <v>816.09751300000005</v>
      </c>
      <c r="D28095" s="2"/>
    </row>
    <row r="28096" spans="1:4" x14ac:dyDescent="0.25">
      <c r="A28096" s="2">
        <v>540</v>
      </c>
      <c r="B28096">
        <v>39343</v>
      </c>
      <c r="C28096" s="3">
        <v>1468.1413130000001</v>
      </c>
      <c r="D28096" s="2"/>
    </row>
    <row r="28097" spans="1:4" x14ac:dyDescent="0.25">
      <c r="A28097" s="2">
        <v>540</v>
      </c>
      <c r="B28097">
        <v>39346</v>
      </c>
      <c r="C28097" s="3">
        <v>269.44412599999998</v>
      </c>
      <c r="D28097" s="2"/>
    </row>
    <row r="28098" spans="1:4" x14ac:dyDescent="0.25">
      <c r="A28098" s="2">
        <v>540</v>
      </c>
      <c r="B28098">
        <v>39347</v>
      </c>
      <c r="C28098" s="3">
        <v>248.19942499999999</v>
      </c>
      <c r="D28098" s="2"/>
    </row>
    <row r="28099" spans="1:4" x14ac:dyDescent="0.25">
      <c r="A28099" s="2">
        <v>540</v>
      </c>
      <c r="B28099">
        <v>39349</v>
      </c>
      <c r="C28099" s="3">
        <v>991.39239299999997</v>
      </c>
      <c r="D28099" s="2"/>
    </row>
    <row r="28100" spans="1:4" x14ac:dyDescent="0.25">
      <c r="A28100" s="2">
        <v>540</v>
      </c>
      <c r="B28100">
        <v>39350</v>
      </c>
      <c r="C28100" s="3">
        <v>0</v>
      </c>
      <c r="D28100" s="2"/>
    </row>
    <row r="28101" spans="1:4" x14ac:dyDescent="0.25">
      <c r="A28101" s="2">
        <v>540</v>
      </c>
      <c r="B28101">
        <v>39351</v>
      </c>
      <c r="C28101" s="3">
        <v>0</v>
      </c>
      <c r="D28101" s="2"/>
    </row>
    <row r="28102" spans="1:4" x14ac:dyDescent="0.25">
      <c r="A28102" s="2">
        <v>540</v>
      </c>
      <c r="B28102">
        <v>39352</v>
      </c>
      <c r="C28102" s="3">
        <v>0</v>
      </c>
      <c r="D28102" s="2"/>
    </row>
    <row r="28103" spans="1:4" x14ac:dyDescent="0.25">
      <c r="A28103" s="2">
        <v>540</v>
      </c>
      <c r="B28103">
        <v>39353</v>
      </c>
      <c r="C28103" s="3">
        <v>0</v>
      </c>
      <c r="D28103" s="2"/>
    </row>
    <row r="28104" spans="1:4" x14ac:dyDescent="0.25">
      <c r="A28104" s="2">
        <v>540</v>
      </c>
      <c r="B28104">
        <v>39354</v>
      </c>
      <c r="C28104" s="3">
        <v>99.799401000000003</v>
      </c>
      <c r="D28104" s="2"/>
    </row>
    <row r="28105" spans="1:4" x14ac:dyDescent="0.25">
      <c r="A28105" s="2">
        <v>540</v>
      </c>
      <c r="B28105">
        <v>39355</v>
      </c>
      <c r="C28105" s="3">
        <v>51.635404000000001</v>
      </c>
      <c r="D28105" s="2"/>
    </row>
    <row r="28106" spans="1:4" x14ac:dyDescent="0.25">
      <c r="A28106" s="2">
        <v>540</v>
      </c>
      <c r="B28106">
        <v>39356</v>
      </c>
      <c r="C28106" s="3">
        <v>55.797821999999996</v>
      </c>
      <c r="D28106" s="2"/>
    </row>
    <row r="28107" spans="1:4" x14ac:dyDescent="0.25">
      <c r="A28107" s="2">
        <v>540</v>
      </c>
      <c r="B28107">
        <v>39357</v>
      </c>
      <c r="C28107" s="3">
        <v>913.82013300000006</v>
      </c>
      <c r="D28107" s="2"/>
    </row>
    <row r="28108" spans="1:4" x14ac:dyDescent="0.25">
      <c r="A28108" s="2">
        <v>540</v>
      </c>
      <c r="B28108">
        <v>39358</v>
      </c>
      <c r="C28108" s="3">
        <v>767.16071099999999</v>
      </c>
      <c r="D28108" s="2"/>
    </row>
    <row r="28109" spans="1:4" x14ac:dyDescent="0.25">
      <c r="A28109" s="2">
        <v>540</v>
      </c>
      <c r="B28109">
        <v>39359</v>
      </c>
      <c r="C28109" s="3">
        <v>425.71962500000001</v>
      </c>
      <c r="D28109" s="2"/>
    </row>
    <row r="28110" spans="1:4" x14ac:dyDescent="0.25">
      <c r="A28110" s="2">
        <v>540</v>
      </c>
      <c r="B28110">
        <v>39360</v>
      </c>
      <c r="C28110" s="3">
        <v>958.49091999999996</v>
      </c>
      <c r="D28110" s="2"/>
    </row>
    <row r="28111" spans="1:4" x14ac:dyDescent="0.25">
      <c r="A28111" s="2">
        <v>540</v>
      </c>
      <c r="B28111">
        <v>39361</v>
      </c>
      <c r="C28111" s="3">
        <v>0</v>
      </c>
      <c r="D28111" s="2"/>
    </row>
    <row r="28112" spans="1:4" x14ac:dyDescent="0.25">
      <c r="A28112" s="2">
        <v>540</v>
      </c>
      <c r="B28112">
        <v>39362</v>
      </c>
      <c r="C28112" s="3">
        <v>958.461589</v>
      </c>
      <c r="D28112" s="2"/>
    </row>
    <row r="28113" spans="1:4" x14ac:dyDescent="0.25">
      <c r="A28113" s="2">
        <v>540</v>
      </c>
      <c r="B28113">
        <v>39363</v>
      </c>
      <c r="C28113" s="3">
        <v>723.72954600000003</v>
      </c>
      <c r="D28113" s="2"/>
    </row>
    <row r="28114" spans="1:4" x14ac:dyDescent="0.25">
      <c r="A28114" s="2">
        <v>540</v>
      </c>
      <c r="B28114">
        <v>39365</v>
      </c>
      <c r="C28114" s="3">
        <v>906.98933699999998</v>
      </c>
      <c r="D28114" s="2"/>
    </row>
    <row r="28115" spans="1:4" x14ac:dyDescent="0.25">
      <c r="A28115" s="2">
        <v>540</v>
      </c>
      <c r="B28115">
        <v>39371</v>
      </c>
      <c r="C28115" s="3">
        <v>1355.7071559999999</v>
      </c>
      <c r="D28115" s="2"/>
    </row>
    <row r="28116" spans="1:4" x14ac:dyDescent="0.25">
      <c r="A28116" s="2">
        <v>540</v>
      </c>
      <c r="B28116">
        <v>39372</v>
      </c>
      <c r="C28116" s="3">
        <v>1608.6470879999999</v>
      </c>
      <c r="D28116" s="2"/>
    </row>
    <row r="28117" spans="1:4" x14ac:dyDescent="0.25">
      <c r="A28117" s="2">
        <v>540</v>
      </c>
      <c r="B28117">
        <v>39373</v>
      </c>
      <c r="C28117" s="3">
        <v>1187.7223409999999</v>
      </c>
      <c r="D28117" s="2"/>
    </row>
    <row r="28118" spans="1:4" x14ac:dyDescent="0.25">
      <c r="A28118" s="2">
        <v>540</v>
      </c>
      <c r="B28118">
        <v>39374</v>
      </c>
      <c r="C28118" s="3">
        <v>4441.6360400000003</v>
      </c>
      <c r="D28118" s="2"/>
    </row>
    <row r="28119" spans="1:4" x14ac:dyDescent="0.25">
      <c r="A28119" s="2">
        <v>540</v>
      </c>
      <c r="B28119">
        <v>39375</v>
      </c>
      <c r="C28119" s="3">
        <v>1059.345554</v>
      </c>
      <c r="D28119" s="2"/>
    </row>
    <row r="28120" spans="1:4" x14ac:dyDescent="0.25">
      <c r="A28120" s="2">
        <v>540</v>
      </c>
      <c r="B28120">
        <v>39377</v>
      </c>
      <c r="C28120" s="3">
        <v>687.20620799999995</v>
      </c>
      <c r="D28120" s="2"/>
    </row>
    <row r="28121" spans="1:4" x14ac:dyDescent="0.25">
      <c r="A28121" s="2">
        <v>540</v>
      </c>
      <c r="B28121">
        <v>39378</v>
      </c>
      <c r="C28121" s="3">
        <v>70.615862000000007</v>
      </c>
      <c r="D28121" s="2"/>
    </row>
    <row r="28122" spans="1:4" x14ac:dyDescent="0.25">
      <c r="A28122" s="2">
        <v>540</v>
      </c>
      <c r="B28122">
        <v>39379</v>
      </c>
      <c r="C28122" s="3">
        <v>255.52641800000001</v>
      </c>
      <c r="D28122" s="2"/>
    </row>
    <row r="28123" spans="1:4" x14ac:dyDescent="0.25">
      <c r="A28123" s="2">
        <v>540</v>
      </c>
      <c r="B28123">
        <v>39380</v>
      </c>
      <c r="C28123" s="3">
        <v>1940.2594309999999</v>
      </c>
      <c r="D28123" s="2"/>
    </row>
    <row r="28124" spans="1:4" x14ac:dyDescent="0.25">
      <c r="A28124" s="2">
        <v>540</v>
      </c>
      <c r="B28124">
        <v>39381</v>
      </c>
      <c r="C28124" s="3">
        <v>982.37113799999997</v>
      </c>
      <c r="D28124" s="2"/>
    </row>
    <row r="28125" spans="1:4" x14ac:dyDescent="0.25">
      <c r="A28125" s="2">
        <v>540</v>
      </c>
      <c r="B28125">
        <v>39382</v>
      </c>
      <c r="C28125" s="3">
        <v>1031.388627</v>
      </c>
      <c r="D28125" s="2"/>
    </row>
    <row r="28126" spans="1:4" x14ac:dyDescent="0.25">
      <c r="A28126" s="2">
        <v>540</v>
      </c>
      <c r="B28126">
        <v>39384</v>
      </c>
      <c r="C28126" s="3">
        <v>395.07308899999998</v>
      </c>
      <c r="D28126" s="2"/>
    </row>
    <row r="28127" spans="1:4" x14ac:dyDescent="0.25">
      <c r="A28127" s="2">
        <v>540</v>
      </c>
      <c r="B28127">
        <v>39386</v>
      </c>
      <c r="C28127" s="3">
        <v>1178.608303</v>
      </c>
      <c r="D28127" s="2"/>
    </row>
    <row r="28128" spans="1:4" x14ac:dyDescent="0.25">
      <c r="A28128" s="2">
        <v>540</v>
      </c>
      <c r="B28128">
        <v>39387</v>
      </c>
      <c r="C28128" s="3">
        <v>758.79925400000002</v>
      </c>
      <c r="D28128" s="2"/>
    </row>
    <row r="28129" spans="1:4" x14ac:dyDescent="0.25">
      <c r="A28129" s="2">
        <v>540</v>
      </c>
      <c r="B28129">
        <v>39388</v>
      </c>
      <c r="C28129" s="3">
        <v>534.23262</v>
      </c>
      <c r="D28129" s="2"/>
    </row>
    <row r="28130" spans="1:4" x14ac:dyDescent="0.25">
      <c r="A28130" s="2">
        <v>540</v>
      </c>
      <c r="B28130">
        <v>39389</v>
      </c>
      <c r="C28130" s="3">
        <v>1255.199134</v>
      </c>
      <c r="D28130" s="2"/>
    </row>
    <row r="28131" spans="1:4" x14ac:dyDescent="0.25">
      <c r="A28131" s="2">
        <v>540</v>
      </c>
      <c r="B28131">
        <v>39390</v>
      </c>
      <c r="C28131" s="3">
        <v>1310.7690789999999</v>
      </c>
      <c r="D28131" s="2"/>
    </row>
    <row r="28132" spans="1:4" x14ac:dyDescent="0.25">
      <c r="A28132" s="2">
        <v>540</v>
      </c>
      <c r="B28132">
        <v>39391</v>
      </c>
      <c r="C28132" s="3">
        <v>1910.963254</v>
      </c>
      <c r="D28132" s="2"/>
    </row>
    <row r="28133" spans="1:4" x14ac:dyDescent="0.25">
      <c r="A28133" s="2">
        <v>540</v>
      </c>
      <c r="B28133">
        <v>39392</v>
      </c>
      <c r="C28133" s="3">
        <v>59.493057999999998</v>
      </c>
      <c r="D28133" s="2"/>
    </row>
    <row r="28134" spans="1:4" x14ac:dyDescent="0.25">
      <c r="A28134" s="2">
        <v>540</v>
      </c>
      <c r="B28134">
        <v>39393</v>
      </c>
      <c r="C28134" s="3">
        <v>0</v>
      </c>
      <c r="D28134" s="2"/>
    </row>
    <row r="28135" spans="1:4" x14ac:dyDescent="0.25">
      <c r="A28135" s="2">
        <v>540</v>
      </c>
      <c r="B28135">
        <v>39394</v>
      </c>
      <c r="C28135" s="3">
        <v>210.518867</v>
      </c>
      <c r="D28135" s="2"/>
    </row>
    <row r="28136" spans="1:4" x14ac:dyDescent="0.25">
      <c r="A28136" s="2">
        <v>540</v>
      </c>
      <c r="B28136">
        <v>39395</v>
      </c>
      <c r="C28136" s="3">
        <v>804.80842600000005</v>
      </c>
      <c r="D28136" s="2"/>
    </row>
    <row r="28137" spans="1:4" x14ac:dyDescent="0.25">
      <c r="A28137" s="2">
        <v>540</v>
      </c>
      <c r="B28137">
        <v>39396</v>
      </c>
      <c r="C28137" s="3">
        <v>1408.292105</v>
      </c>
      <c r="D28137" s="2"/>
    </row>
    <row r="28138" spans="1:4" x14ac:dyDescent="0.25">
      <c r="A28138" s="2">
        <v>540</v>
      </c>
      <c r="B28138">
        <v>39397</v>
      </c>
      <c r="C28138" s="3">
        <v>1842.6158519999999</v>
      </c>
      <c r="D28138" s="2"/>
    </row>
    <row r="28139" spans="1:4" x14ac:dyDescent="0.25">
      <c r="A28139" s="2">
        <v>540</v>
      </c>
      <c r="B28139">
        <v>39398</v>
      </c>
      <c r="C28139" s="3">
        <v>1316.662996</v>
      </c>
      <c r="D28139" s="2"/>
    </row>
    <row r="28140" spans="1:4" x14ac:dyDescent="0.25">
      <c r="A28140" s="2">
        <v>540</v>
      </c>
      <c r="B28140">
        <v>39399</v>
      </c>
      <c r="C28140" s="3">
        <v>1228.2121259999999</v>
      </c>
      <c r="D28140" s="2"/>
    </row>
    <row r="28141" spans="1:4" x14ac:dyDescent="0.25">
      <c r="A28141" s="2">
        <v>540</v>
      </c>
      <c r="B28141">
        <v>39400</v>
      </c>
      <c r="C28141" s="3">
        <v>155.66202999999999</v>
      </c>
      <c r="D28141" s="2"/>
    </row>
    <row r="28142" spans="1:4" x14ac:dyDescent="0.25">
      <c r="A28142" s="2">
        <v>540</v>
      </c>
      <c r="B28142">
        <v>39401</v>
      </c>
      <c r="C28142" s="3">
        <v>99.617817000000002</v>
      </c>
      <c r="D28142" s="2"/>
    </row>
    <row r="28143" spans="1:4" x14ac:dyDescent="0.25">
      <c r="A28143" s="2">
        <v>540</v>
      </c>
      <c r="B28143">
        <v>39402</v>
      </c>
      <c r="C28143" s="3">
        <v>1917.800962</v>
      </c>
      <c r="D28143" s="2"/>
    </row>
    <row r="28144" spans="1:4" x14ac:dyDescent="0.25">
      <c r="A28144" s="2">
        <v>540</v>
      </c>
      <c r="B28144">
        <v>39403</v>
      </c>
      <c r="C28144" s="3">
        <v>36.497005000000001</v>
      </c>
      <c r="D28144" s="2"/>
    </row>
    <row r="28145" spans="1:4" x14ac:dyDescent="0.25">
      <c r="A28145" s="2">
        <v>540</v>
      </c>
      <c r="B28145">
        <v>39404</v>
      </c>
      <c r="C28145" s="3">
        <v>1514.489689</v>
      </c>
      <c r="D28145" s="2"/>
    </row>
    <row r="28146" spans="1:4" x14ac:dyDescent="0.25">
      <c r="A28146" s="2">
        <v>540</v>
      </c>
      <c r="B28146">
        <v>39405</v>
      </c>
      <c r="C28146" s="3">
        <v>770.37797</v>
      </c>
      <c r="D28146" s="2"/>
    </row>
    <row r="28147" spans="1:4" x14ac:dyDescent="0.25">
      <c r="A28147" s="2">
        <v>540</v>
      </c>
      <c r="B28147">
        <v>39406</v>
      </c>
      <c r="C28147" s="3">
        <v>265.01667200000003</v>
      </c>
      <c r="D28147" s="2"/>
    </row>
    <row r="28148" spans="1:4" x14ac:dyDescent="0.25">
      <c r="A28148" s="2">
        <v>540</v>
      </c>
      <c r="B28148">
        <v>39407</v>
      </c>
      <c r="C28148" s="3">
        <v>1016.177072</v>
      </c>
      <c r="D28148" s="2"/>
    </row>
    <row r="28149" spans="1:4" x14ac:dyDescent="0.25">
      <c r="A28149" s="2">
        <v>540</v>
      </c>
      <c r="B28149">
        <v>39410</v>
      </c>
      <c r="C28149" s="3">
        <v>778.26278300000001</v>
      </c>
      <c r="D28149" s="2"/>
    </row>
    <row r="28150" spans="1:4" x14ac:dyDescent="0.25">
      <c r="A28150" s="2">
        <v>540</v>
      </c>
      <c r="B28150">
        <v>39411</v>
      </c>
      <c r="C28150" s="3">
        <v>2205.9272169999999</v>
      </c>
      <c r="D28150" s="2"/>
    </row>
    <row r="28151" spans="1:4" x14ac:dyDescent="0.25">
      <c r="A28151" s="2">
        <v>540</v>
      </c>
      <c r="B28151">
        <v>39412</v>
      </c>
      <c r="C28151" s="3">
        <v>131.53290200000001</v>
      </c>
      <c r="D28151" s="2"/>
    </row>
    <row r="28152" spans="1:4" x14ac:dyDescent="0.25">
      <c r="A28152" s="2">
        <v>540</v>
      </c>
      <c r="B28152">
        <v>39413</v>
      </c>
      <c r="C28152" s="3">
        <v>1025.2049400000001</v>
      </c>
      <c r="D28152" s="2"/>
    </row>
    <row r="28153" spans="1:4" x14ac:dyDescent="0.25">
      <c r="A28153" s="2">
        <v>540</v>
      </c>
      <c r="B28153">
        <v>39414</v>
      </c>
      <c r="C28153" s="3">
        <v>2704.9432729999999</v>
      </c>
      <c r="D28153" s="2"/>
    </row>
    <row r="28154" spans="1:4" x14ac:dyDescent="0.25">
      <c r="A28154" s="2">
        <v>540</v>
      </c>
      <c r="B28154">
        <v>39415</v>
      </c>
      <c r="C28154" s="3">
        <v>49.077168999999998</v>
      </c>
      <c r="D28154" s="2"/>
    </row>
    <row r="28155" spans="1:4" x14ac:dyDescent="0.25">
      <c r="A28155" s="2">
        <v>540</v>
      </c>
      <c r="B28155">
        <v>39416</v>
      </c>
      <c r="C28155" s="3">
        <v>1759.77387</v>
      </c>
      <c r="D28155" s="2"/>
    </row>
    <row r="28156" spans="1:4" x14ac:dyDescent="0.25">
      <c r="A28156" s="2">
        <v>540</v>
      </c>
      <c r="B28156">
        <v>39417</v>
      </c>
      <c r="C28156" s="3">
        <v>1557.0736240000001</v>
      </c>
      <c r="D28156" s="2"/>
    </row>
    <row r="28157" spans="1:4" x14ac:dyDescent="0.25">
      <c r="A28157" s="2">
        <v>540</v>
      </c>
      <c r="B28157">
        <v>39418</v>
      </c>
      <c r="C28157" s="3">
        <v>996.50436100000002</v>
      </c>
      <c r="D28157" s="2"/>
    </row>
    <row r="28158" spans="1:4" x14ac:dyDescent="0.25">
      <c r="A28158" s="2">
        <v>540</v>
      </c>
      <c r="B28158">
        <v>39419</v>
      </c>
      <c r="C28158" s="3">
        <v>900.88840500000003</v>
      </c>
      <c r="D28158" s="2"/>
    </row>
    <row r="28159" spans="1:4" x14ac:dyDescent="0.25">
      <c r="A28159" s="2">
        <v>540</v>
      </c>
      <c r="B28159">
        <v>39421</v>
      </c>
      <c r="C28159" s="3">
        <v>2134.183411</v>
      </c>
      <c r="D28159" s="2"/>
    </row>
    <row r="28160" spans="1:4" x14ac:dyDescent="0.25">
      <c r="A28160" s="2">
        <v>540</v>
      </c>
      <c r="B28160">
        <v>39422</v>
      </c>
      <c r="C28160" s="3">
        <v>716.05621499999995</v>
      </c>
      <c r="D28160" s="2"/>
    </row>
    <row r="28161" spans="1:4" x14ac:dyDescent="0.25">
      <c r="A28161" s="2">
        <v>540</v>
      </c>
      <c r="B28161">
        <v>39423</v>
      </c>
      <c r="C28161" s="3">
        <v>690.21486100000004</v>
      </c>
      <c r="D28161" s="2"/>
    </row>
    <row r="28162" spans="1:4" x14ac:dyDescent="0.25">
      <c r="A28162" s="2">
        <v>540</v>
      </c>
      <c r="B28162">
        <v>39424</v>
      </c>
      <c r="C28162" s="3">
        <v>311.63498800000002</v>
      </c>
      <c r="D28162" s="2"/>
    </row>
    <row r="28163" spans="1:4" x14ac:dyDescent="0.25">
      <c r="A28163" s="2">
        <v>540</v>
      </c>
      <c r="B28163">
        <v>39425</v>
      </c>
      <c r="C28163" s="3">
        <v>709.45613100000003</v>
      </c>
      <c r="D28163" s="2"/>
    </row>
    <row r="28164" spans="1:4" x14ac:dyDescent="0.25">
      <c r="A28164" s="2">
        <v>540</v>
      </c>
      <c r="B28164">
        <v>39426</v>
      </c>
      <c r="C28164" s="3">
        <v>2013.5367120000001</v>
      </c>
      <c r="D28164" s="2"/>
    </row>
    <row r="28165" spans="1:4" x14ac:dyDescent="0.25">
      <c r="A28165" s="2">
        <v>540</v>
      </c>
      <c r="B28165">
        <v>39427</v>
      </c>
      <c r="C28165" s="3">
        <v>1498.618287</v>
      </c>
      <c r="D28165" s="2"/>
    </row>
    <row r="28166" spans="1:4" x14ac:dyDescent="0.25">
      <c r="A28166" s="2">
        <v>540</v>
      </c>
      <c r="B28166">
        <v>39428</v>
      </c>
      <c r="C28166" s="3">
        <v>4294.6593039999998</v>
      </c>
      <c r="D28166" s="2"/>
    </row>
    <row r="28167" spans="1:4" x14ac:dyDescent="0.25">
      <c r="A28167" s="2">
        <v>540</v>
      </c>
      <c r="B28167">
        <v>39429</v>
      </c>
      <c r="C28167" s="3">
        <v>1738.6975950000001</v>
      </c>
      <c r="D28167" s="2"/>
    </row>
    <row r="28168" spans="1:4" x14ac:dyDescent="0.25">
      <c r="A28168" s="2">
        <v>540</v>
      </c>
      <c r="B28168">
        <v>39430</v>
      </c>
      <c r="C28168" s="3">
        <v>618.71426899999994</v>
      </c>
      <c r="D28168" s="2"/>
    </row>
    <row r="28169" spans="1:4" x14ac:dyDescent="0.25">
      <c r="A28169" s="2">
        <v>540</v>
      </c>
      <c r="B28169">
        <v>39431</v>
      </c>
      <c r="C28169" s="3">
        <v>707.129593</v>
      </c>
      <c r="D28169" s="2"/>
    </row>
    <row r="28170" spans="1:4" x14ac:dyDescent="0.25">
      <c r="A28170" s="2">
        <v>540</v>
      </c>
      <c r="B28170">
        <v>39432</v>
      </c>
      <c r="C28170" s="3">
        <v>451.80591700000002</v>
      </c>
      <c r="D28170" s="2"/>
    </row>
    <row r="28171" spans="1:4" x14ac:dyDescent="0.25">
      <c r="A28171" s="2">
        <v>540</v>
      </c>
      <c r="B28171">
        <v>39433</v>
      </c>
      <c r="C28171" s="3">
        <v>1369.1128249999999</v>
      </c>
      <c r="D28171" s="2"/>
    </row>
    <row r="28172" spans="1:4" x14ac:dyDescent="0.25">
      <c r="A28172" s="2">
        <v>540</v>
      </c>
      <c r="B28172">
        <v>39438</v>
      </c>
      <c r="C28172" s="3">
        <v>415.72196100000002</v>
      </c>
      <c r="D28172" s="2"/>
    </row>
    <row r="28173" spans="1:4" x14ac:dyDescent="0.25">
      <c r="A28173" s="2">
        <v>540</v>
      </c>
      <c r="B28173">
        <v>39448</v>
      </c>
      <c r="C28173" s="3">
        <v>2304.4618350000001</v>
      </c>
      <c r="D28173" s="2"/>
    </row>
    <row r="28174" spans="1:4" x14ac:dyDescent="0.25">
      <c r="A28174" s="2">
        <v>540</v>
      </c>
      <c r="B28174">
        <v>39455</v>
      </c>
      <c r="C28174" s="3">
        <v>2531.8073730000001</v>
      </c>
      <c r="D28174" s="2"/>
    </row>
    <row r="28175" spans="1:4" x14ac:dyDescent="0.25">
      <c r="A28175" s="2">
        <v>540</v>
      </c>
      <c r="B28175">
        <v>39457</v>
      </c>
      <c r="C28175" s="3">
        <v>1213.9527439999999</v>
      </c>
      <c r="D28175" s="2"/>
    </row>
    <row r="28176" spans="1:4" x14ac:dyDescent="0.25">
      <c r="A28176" s="2">
        <v>540</v>
      </c>
      <c r="B28176">
        <v>39463</v>
      </c>
      <c r="C28176" s="3">
        <v>380.05327699999998</v>
      </c>
      <c r="D28176" s="2"/>
    </row>
    <row r="28177" spans="1:4" x14ac:dyDescent="0.25">
      <c r="A28177" s="2">
        <v>540</v>
      </c>
      <c r="B28177">
        <v>39465</v>
      </c>
      <c r="C28177" s="3">
        <v>65.296406000000005</v>
      </c>
      <c r="D28177" s="2"/>
    </row>
    <row r="28178" spans="1:4" x14ac:dyDescent="0.25">
      <c r="A28178" s="2">
        <v>540</v>
      </c>
      <c r="B28178">
        <v>39467</v>
      </c>
      <c r="C28178" s="3">
        <v>59.098801999999999</v>
      </c>
      <c r="D28178" s="2"/>
    </row>
    <row r="28179" spans="1:4" x14ac:dyDescent="0.25">
      <c r="A28179" s="2">
        <v>540</v>
      </c>
      <c r="B28179">
        <v>39470</v>
      </c>
      <c r="C28179" s="3">
        <v>84.413622000000004</v>
      </c>
      <c r="D28179" s="2"/>
    </row>
    <row r="28180" spans="1:4" x14ac:dyDescent="0.25">
      <c r="A28180" s="2">
        <v>540</v>
      </c>
      <c r="B28180">
        <v>39474</v>
      </c>
      <c r="C28180" s="3">
        <v>486.08106099999998</v>
      </c>
      <c r="D28180" s="2"/>
    </row>
    <row r="28181" spans="1:4" x14ac:dyDescent="0.25">
      <c r="A28181" s="2">
        <v>540</v>
      </c>
      <c r="B28181">
        <v>39476</v>
      </c>
      <c r="C28181" s="3">
        <v>2619.179455</v>
      </c>
      <c r="D28181" s="2"/>
    </row>
    <row r="28182" spans="1:4" x14ac:dyDescent="0.25">
      <c r="A28182" s="2">
        <v>540</v>
      </c>
      <c r="B28182">
        <v>39477</v>
      </c>
      <c r="C28182" s="3">
        <v>307.15702599999997</v>
      </c>
      <c r="D28182" s="2"/>
    </row>
    <row r="28183" spans="1:4" x14ac:dyDescent="0.25">
      <c r="A28183" s="2">
        <v>540</v>
      </c>
      <c r="B28183">
        <v>39478</v>
      </c>
      <c r="C28183" s="3">
        <v>592.89727100000005</v>
      </c>
      <c r="D28183" s="2"/>
    </row>
    <row r="28184" spans="1:4" x14ac:dyDescent="0.25">
      <c r="A28184" s="2">
        <v>540</v>
      </c>
      <c r="B28184">
        <v>39479</v>
      </c>
      <c r="C28184" s="3">
        <v>1738.7294959999999</v>
      </c>
      <c r="D28184" s="2"/>
    </row>
    <row r="28185" spans="1:4" x14ac:dyDescent="0.25">
      <c r="A28185" s="2">
        <v>540</v>
      </c>
      <c r="B28185">
        <v>39481</v>
      </c>
      <c r="C28185" s="3">
        <v>195.90172100000001</v>
      </c>
      <c r="D28185" s="2"/>
    </row>
    <row r="28186" spans="1:4" x14ac:dyDescent="0.25">
      <c r="A28186" s="2">
        <v>540</v>
      </c>
      <c r="B28186">
        <v>39482</v>
      </c>
      <c r="C28186" s="3">
        <v>930.22300600000005</v>
      </c>
      <c r="D28186" s="2"/>
    </row>
    <row r="28187" spans="1:4" x14ac:dyDescent="0.25">
      <c r="A28187" s="2">
        <v>540</v>
      </c>
      <c r="B28187">
        <v>39483</v>
      </c>
      <c r="C28187" s="3">
        <v>345.30971099999999</v>
      </c>
      <c r="D28187" s="2"/>
    </row>
    <row r="28188" spans="1:4" x14ac:dyDescent="0.25">
      <c r="A28188" s="2">
        <v>540</v>
      </c>
      <c r="B28188">
        <v>39487</v>
      </c>
      <c r="C28188" s="3">
        <v>3428.0089389999998</v>
      </c>
      <c r="D28188" s="2"/>
    </row>
    <row r="28189" spans="1:4" x14ac:dyDescent="0.25">
      <c r="A28189" s="2">
        <v>540</v>
      </c>
      <c r="B28189">
        <v>39488</v>
      </c>
      <c r="C28189" s="3">
        <v>1836.8319839999999</v>
      </c>
      <c r="D28189" s="2"/>
    </row>
    <row r="28190" spans="1:4" x14ac:dyDescent="0.25">
      <c r="A28190" s="2">
        <v>540</v>
      </c>
      <c r="B28190">
        <v>39493</v>
      </c>
      <c r="C28190" s="3">
        <v>549.33267499999999</v>
      </c>
      <c r="D28190" s="2"/>
    </row>
    <row r="28191" spans="1:4" x14ac:dyDescent="0.25">
      <c r="A28191" s="2">
        <v>540</v>
      </c>
      <c r="B28191">
        <v>39494</v>
      </c>
      <c r="C28191" s="3">
        <v>250.61924300000001</v>
      </c>
      <c r="D28191" s="2"/>
    </row>
    <row r="28192" spans="1:4" x14ac:dyDescent="0.25">
      <c r="A28192" s="2">
        <v>540</v>
      </c>
      <c r="B28192">
        <v>39497</v>
      </c>
      <c r="C28192" s="3">
        <v>1237.865153</v>
      </c>
      <c r="D28192" s="2"/>
    </row>
    <row r="28193" spans="1:4" x14ac:dyDescent="0.25">
      <c r="A28193" s="2">
        <v>540</v>
      </c>
      <c r="B28193">
        <v>39498</v>
      </c>
      <c r="C28193" s="3">
        <v>143.41985199999999</v>
      </c>
      <c r="D28193" s="2"/>
    </row>
    <row r="28194" spans="1:4" x14ac:dyDescent="0.25">
      <c r="A28194" s="2">
        <v>540</v>
      </c>
      <c r="B28194">
        <v>39500</v>
      </c>
      <c r="C28194" s="3">
        <v>1483.679333</v>
      </c>
      <c r="D28194" s="2"/>
    </row>
    <row r="28195" spans="1:4" x14ac:dyDescent="0.25">
      <c r="A28195" s="2">
        <v>540</v>
      </c>
      <c r="B28195">
        <v>39502</v>
      </c>
      <c r="C28195" s="3">
        <v>358.40305699999999</v>
      </c>
      <c r="D28195" s="2"/>
    </row>
    <row r="28196" spans="1:4" x14ac:dyDescent="0.25">
      <c r="A28196" s="2">
        <v>540</v>
      </c>
      <c r="B28196">
        <v>39503</v>
      </c>
      <c r="C28196" s="3">
        <v>733.75906999999995</v>
      </c>
      <c r="D28196" s="2"/>
    </row>
    <row r="28197" spans="1:4" x14ac:dyDescent="0.25">
      <c r="A28197" s="2">
        <v>540</v>
      </c>
      <c r="B28197">
        <v>39507</v>
      </c>
      <c r="C28197" s="3">
        <v>899.84223599999996</v>
      </c>
      <c r="D28197" s="2"/>
    </row>
    <row r="28198" spans="1:4" x14ac:dyDescent="0.25">
      <c r="A28198" s="2">
        <v>540</v>
      </c>
      <c r="B28198">
        <v>39508</v>
      </c>
      <c r="C28198" s="3">
        <v>858.1721</v>
      </c>
      <c r="D28198" s="2"/>
    </row>
    <row r="28199" spans="1:4" x14ac:dyDescent="0.25">
      <c r="A28199" s="2">
        <v>540</v>
      </c>
      <c r="B28199">
        <v>39510</v>
      </c>
      <c r="C28199" s="3">
        <v>138.409277</v>
      </c>
      <c r="D28199" s="2"/>
    </row>
    <row r="28200" spans="1:4" x14ac:dyDescent="0.25">
      <c r="A28200" s="2">
        <v>540</v>
      </c>
      <c r="B28200">
        <v>39511</v>
      </c>
      <c r="C28200" s="3">
        <v>344.485544</v>
      </c>
      <c r="D28200" s="2"/>
    </row>
    <row r="28201" spans="1:4" x14ac:dyDescent="0.25">
      <c r="A28201" s="2">
        <v>540</v>
      </c>
      <c r="B28201">
        <v>39551</v>
      </c>
      <c r="C28201" s="3">
        <v>161.39608999999999</v>
      </c>
      <c r="D28201" s="2"/>
    </row>
    <row r="28202" spans="1:4" x14ac:dyDescent="0.25">
      <c r="A28202" s="2">
        <v>540</v>
      </c>
      <c r="B28202">
        <v>39556</v>
      </c>
      <c r="C28202" s="3">
        <v>126.22045300000001</v>
      </c>
      <c r="D28202" s="2"/>
    </row>
    <row r="28203" spans="1:4" x14ac:dyDescent="0.25">
      <c r="A28203" s="2">
        <v>540</v>
      </c>
      <c r="B28203">
        <v>39558</v>
      </c>
      <c r="C28203" s="3">
        <v>0</v>
      </c>
      <c r="D28203" s="2"/>
    </row>
    <row r="28204" spans="1:4" x14ac:dyDescent="0.25">
      <c r="A28204" s="2">
        <v>540</v>
      </c>
      <c r="B28204">
        <v>39575</v>
      </c>
      <c r="C28204" s="3">
        <v>244.41304600000001</v>
      </c>
      <c r="D28204" s="2"/>
    </row>
    <row r="28205" spans="1:4" x14ac:dyDescent="0.25">
      <c r="A28205" s="2">
        <v>540</v>
      </c>
      <c r="B28205">
        <v>39587</v>
      </c>
      <c r="C28205" s="3">
        <v>1617.7194959999999</v>
      </c>
      <c r="D28205" s="2"/>
    </row>
    <row r="28206" spans="1:4" x14ac:dyDescent="0.25">
      <c r="A28206" s="2">
        <v>540</v>
      </c>
      <c r="B28206">
        <v>39588</v>
      </c>
      <c r="C28206" s="3">
        <v>181.26203799999999</v>
      </c>
      <c r="D28206" s="2"/>
    </row>
    <row r="28207" spans="1:4" x14ac:dyDescent="0.25">
      <c r="A28207" s="2">
        <v>540</v>
      </c>
      <c r="B28207">
        <v>39593</v>
      </c>
      <c r="C28207" s="3">
        <v>3428.7880369999998</v>
      </c>
      <c r="D28207" s="2"/>
    </row>
    <row r="28208" spans="1:4" x14ac:dyDescent="0.25">
      <c r="A28208" s="2">
        <v>540</v>
      </c>
      <c r="B28208">
        <v>39594</v>
      </c>
      <c r="C28208" s="3">
        <v>2386.6912400000001</v>
      </c>
      <c r="D28208" s="2"/>
    </row>
    <row r="28209" spans="1:4" x14ac:dyDescent="0.25">
      <c r="A28209" s="2">
        <v>540</v>
      </c>
      <c r="B28209">
        <v>39595</v>
      </c>
      <c r="C28209" s="3">
        <v>2317.2031040000002</v>
      </c>
      <c r="D28209" s="2"/>
    </row>
    <row r="28210" spans="1:4" x14ac:dyDescent="0.25">
      <c r="A28210" s="2">
        <v>540</v>
      </c>
      <c r="B28210">
        <v>39596</v>
      </c>
      <c r="C28210" s="3">
        <v>4</v>
      </c>
      <c r="D28210" s="2"/>
    </row>
    <row r="28211" spans="1:4" x14ac:dyDescent="0.25">
      <c r="A28211" s="2">
        <v>540</v>
      </c>
      <c r="B28211">
        <v>39598</v>
      </c>
      <c r="C28211" s="3">
        <v>1385.8307500000001</v>
      </c>
      <c r="D28211" s="2"/>
    </row>
    <row r="28212" spans="1:4" x14ac:dyDescent="0.25">
      <c r="A28212" s="2">
        <v>540</v>
      </c>
      <c r="B28212">
        <v>39599</v>
      </c>
      <c r="C28212" s="3">
        <v>2600.0865560000002</v>
      </c>
      <c r="D28212" s="2"/>
    </row>
    <row r="28213" spans="1:4" x14ac:dyDescent="0.25">
      <c r="A28213" s="2">
        <v>540</v>
      </c>
      <c r="B28213">
        <v>39600</v>
      </c>
      <c r="C28213" s="3">
        <v>937.72380699999997</v>
      </c>
      <c r="D28213" s="2"/>
    </row>
    <row r="28214" spans="1:4" x14ac:dyDescent="0.25">
      <c r="A28214" s="2">
        <v>540</v>
      </c>
      <c r="B28214">
        <v>39601</v>
      </c>
      <c r="C28214" s="3">
        <v>235.34888699999999</v>
      </c>
      <c r="D28214" s="2"/>
    </row>
    <row r="28215" spans="1:4" x14ac:dyDescent="0.25">
      <c r="A28215" s="2">
        <v>540</v>
      </c>
      <c r="B28215">
        <v>39603</v>
      </c>
      <c r="C28215" s="3">
        <v>1231.554871</v>
      </c>
      <c r="D28215" s="2"/>
    </row>
    <row r="28216" spans="1:4" x14ac:dyDescent="0.25">
      <c r="A28216" s="2">
        <v>540</v>
      </c>
      <c r="B28216">
        <v>39604</v>
      </c>
      <c r="C28216" s="3">
        <v>353.47924499999999</v>
      </c>
      <c r="D28216" s="2"/>
    </row>
    <row r="28217" spans="1:4" x14ac:dyDescent="0.25">
      <c r="A28217" s="2">
        <v>540</v>
      </c>
      <c r="B28217">
        <v>39605</v>
      </c>
      <c r="C28217" s="3">
        <v>1786.059084</v>
      </c>
      <c r="D28217" s="2"/>
    </row>
    <row r="28218" spans="1:4" x14ac:dyDescent="0.25">
      <c r="A28218" s="2">
        <v>540</v>
      </c>
      <c r="B28218">
        <v>39607</v>
      </c>
      <c r="C28218" s="3">
        <v>778.21599600000002</v>
      </c>
      <c r="D28218" s="2"/>
    </row>
    <row r="28219" spans="1:4" x14ac:dyDescent="0.25">
      <c r="A28219" s="2">
        <v>540</v>
      </c>
      <c r="B28219">
        <v>39608</v>
      </c>
      <c r="C28219" s="3">
        <v>254.864801</v>
      </c>
      <c r="D28219" s="2"/>
    </row>
    <row r="28220" spans="1:4" x14ac:dyDescent="0.25">
      <c r="A28220" s="2">
        <v>540</v>
      </c>
      <c r="B28220">
        <v>39609</v>
      </c>
      <c r="C28220" s="3">
        <v>2796.16174</v>
      </c>
      <c r="D28220" s="2"/>
    </row>
    <row r="28221" spans="1:4" x14ac:dyDescent="0.25">
      <c r="A28221" s="2">
        <v>540</v>
      </c>
      <c r="B28221">
        <v>39610</v>
      </c>
      <c r="C28221" s="3">
        <v>2817.83824</v>
      </c>
      <c r="D28221" s="2"/>
    </row>
    <row r="28222" spans="1:4" x14ac:dyDescent="0.25">
      <c r="A28222" s="2">
        <v>540</v>
      </c>
      <c r="B28222">
        <v>39611</v>
      </c>
      <c r="C28222" s="3">
        <v>1061.5755799999999</v>
      </c>
      <c r="D28222" s="2"/>
    </row>
    <row r="28223" spans="1:4" x14ac:dyDescent="0.25">
      <c r="A28223" s="2">
        <v>540</v>
      </c>
      <c r="B28223">
        <v>39612</v>
      </c>
      <c r="C28223" s="3">
        <v>1305.2065560000001</v>
      </c>
      <c r="D28223" s="2"/>
    </row>
    <row r="28224" spans="1:4" x14ac:dyDescent="0.25">
      <c r="A28224" s="2">
        <v>540</v>
      </c>
      <c r="B28224">
        <v>39613</v>
      </c>
      <c r="C28224" s="3">
        <v>293.55275</v>
      </c>
      <c r="D28224" s="2"/>
    </row>
    <row r="28225" spans="1:4" x14ac:dyDescent="0.25">
      <c r="A28225" s="2">
        <v>540</v>
      </c>
      <c r="B28225">
        <v>39614</v>
      </c>
      <c r="C28225" s="3">
        <v>39.892004</v>
      </c>
      <c r="D28225" s="2"/>
    </row>
    <row r="28226" spans="1:4" x14ac:dyDescent="0.25">
      <c r="A28226" s="2">
        <v>540</v>
      </c>
      <c r="B28226">
        <v>39618</v>
      </c>
      <c r="C28226" s="3">
        <v>17.598801999999999</v>
      </c>
      <c r="D28226" s="2"/>
    </row>
    <row r="28227" spans="1:4" x14ac:dyDescent="0.25">
      <c r="A28227" s="2">
        <v>540</v>
      </c>
      <c r="B28227">
        <v>39619</v>
      </c>
      <c r="C28227" s="3">
        <v>1978.5173400000001</v>
      </c>
      <c r="D28227" s="2"/>
    </row>
    <row r="28228" spans="1:4" x14ac:dyDescent="0.25">
      <c r="A28228" s="2">
        <v>540</v>
      </c>
      <c r="B28228">
        <v>39620</v>
      </c>
      <c r="C28228" s="3">
        <v>496.14272</v>
      </c>
      <c r="D28228" s="2"/>
    </row>
    <row r="28229" spans="1:4" x14ac:dyDescent="0.25">
      <c r="A28229" s="2">
        <v>540</v>
      </c>
      <c r="B28229">
        <v>39621</v>
      </c>
      <c r="C28229" s="3">
        <v>859.08566599999995</v>
      </c>
      <c r="D28229" s="2"/>
    </row>
    <row r="28230" spans="1:4" x14ac:dyDescent="0.25">
      <c r="A28230" s="2">
        <v>540</v>
      </c>
      <c r="B28230">
        <v>39622</v>
      </c>
      <c r="C28230" s="3">
        <v>843.785664</v>
      </c>
      <c r="D28230" s="2"/>
    </row>
    <row r="28231" spans="1:4" x14ac:dyDescent="0.25">
      <c r="A28231" s="2">
        <v>540</v>
      </c>
      <c r="B28231">
        <v>39623</v>
      </c>
      <c r="C28231" s="3">
        <v>2687.0068339999998</v>
      </c>
      <c r="D28231" s="2"/>
    </row>
    <row r="28232" spans="1:4" x14ac:dyDescent="0.25">
      <c r="A28232" s="2">
        <v>540</v>
      </c>
      <c r="B28232">
        <v>39624</v>
      </c>
      <c r="C28232" s="3">
        <v>1750.755044</v>
      </c>
      <c r="D28232" s="2"/>
    </row>
    <row r="28233" spans="1:4" x14ac:dyDescent="0.25">
      <c r="A28233" s="2">
        <v>540</v>
      </c>
      <c r="B28233">
        <v>39625</v>
      </c>
      <c r="C28233" s="3">
        <v>4420.671276</v>
      </c>
      <c r="D28233" s="2"/>
    </row>
    <row r="28234" spans="1:4" x14ac:dyDescent="0.25">
      <c r="A28234" s="2">
        <v>540</v>
      </c>
      <c r="B28234">
        <v>39626</v>
      </c>
      <c r="C28234" s="3">
        <v>2476.274093</v>
      </c>
      <c r="D28234" s="2"/>
    </row>
    <row r="28235" spans="1:4" x14ac:dyDescent="0.25">
      <c r="A28235" s="2">
        <v>540</v>
      </c>
      <c r="B28235">
        <v>39627</v>
      </c>
      <c r="C28235" s="3">
        <v>12.733364</v>
      </c>
      <c r="D28235" s="2"/>
    </row>
    <row r="28236" spans="1:4" x14ac:dyDescent="0.25">
      <c r="A28236" s="2">
        <v>540</v>
      </c>
      <c r="B28236">
        <v>39628</v>
      </c>
      <c r="C28236" s="3">
        <v>999.24609499999997</v>
      </c>
      <c r="D28236" s="2"/>
    </row>
    <row r="28237" spans="1:4" x14ac:dyDescent="0.25">
      <c r="A28237" s="2">
        <v>540</v>
      </c>
      <c r="B28237">
        <v>39629</v>
      </c>
      <c r="C28237" s="3">
        <v>1907.8196579999999</v>
      </c>
      <c r="D28237" s="2"/>
    </row>
    <row r="28238" spans="1:4" x14ac:dyDescent="0.25">
      <c r="A28238" s="2">
        <v>540</v>
      </c>
      <c r="B28238">
        <v>39630</v>
      </c>
      <c r="C28238" s="3">
        <v>0</v>
      </c>
      <c r="D28238" s="2"/>
    </row>
    <row r="28239" spans="1:4" x14ac:dyDescent="0.25">
      <c r="A28239" s="2">
        <v>540</v>
      </c>
      <c r="B28239">
        <v>39633</v>
      </c>
      <c r="C28239" s="3">
        <v>1553.3989859999999</v>
      </c>
      <c r="D28239" s="2"/>
    </row>
    <row r="28240" spans="1:4" x14ac:dyDescent="0.25">
      <c r="A28240" s="2">
        <v>540</v>
      </c>
      <c r="B28240">
        <v>39634</v>
      </c>
      <c r="C28240" s="3">
        <v>870.52552800000001</v>
      </c>
      <c r="D28240" s="2"/>
    </row>
    <row r="28241" spans="1:4" x14ac:dyDescent="0.25">
      <c r="A28241" s="2">
        <v>540</v>
      </c>
      <c r="B28241">
        <v>39635</v>
      </c>
      <c r="C28241" s="3">
        <v>546.56194600000003</v>
      </c>
      <c r="D28241" s="2"/>
    </row>
    <row r="28242" spans="1:4" x14ac:dyDescent="0.25">
      <c r="A28242" s="2">
        <v>540</v>
      </c>
      <c r="B28242">
        <v>39636</v>
      </c>
      <c r="C28242" s="3">
        <v>1011.134069</v>
      </c>
      <c r="D28242" s="2"/>
    </row>
    <row r="28243" spans="1:4" x14ac:dyDescent="0.25">
      <c r="A28243" s="2">
        <v>540</v>
      </c>
      <c r="B28243">
        <v>39637</v>
      </c>
      <c r="C28243" s="3">
        <v>306.00079599999998</v>
      </c>
      <c r="D28243" s="2"/>
    </row>
    <row r="28244" spans="1:4" x14ac:dyDescent="0.25">
      <c r="A28244" s="2">
        <v>540</v>
      </c>
      <c r="B28244">
        <v>39638</v>
      </c>
      <c r="C28244" s="3">
        <v>153.14072400000001</v>
      </c>
      <c r="D28244" s="2"/>
    </row>
    <row r="28245" spans="1:4" x14ac:dyDescent="0.25">
      <c r="A28245" s="2">
        <v>540</v>
      </c>
      <c r="B28245">
        <v>39639</v>
      </c>
      <c r="C28245" s="3">
        <v>1222.2579459999999</v>
      </c>
      <c r="D28245" s="2"/>
    </row>
    <row r="28246" spans="1:4" x14ac:dyDescent="0.25">
      <c r="A28246" s="2">
        <v>540</v>
      </c>
      <c r="B28246">
        <v>39640</v>
      </c>
      <c r="C28246" s="3">
        <v>3043.6628209999999</v>
      </c>
      <c r="D28246" s="2"/>
    </row>
    <row r="28247" spans="1:4" x14ac:dyDescent="0.25">
      <c r="A28247" s="2">
        <v>540</v>
      </c>
      <c r="B28247">
        <v>39645</v>
      </c>
      <c r="C28247" s="3">
        <v>3238.8729010000002</v>
      </c>
      <c r="D28247" s="2"/>
    </row>
    <row r="28248" spans="1:4" x14ac:dyDescent="0.25">
      <c r="A28248" s="2">
        <v>540</v>
      </c>
      <c r="B28248">
        <v>39650</v>
      </c>
      <c r="C28248" s="3">
        <v>2294.7500140000002</v>
      </c>
      <c r="D28248" s="2"/>
    </row>
    <row r="28249" spans="1:4" x14ac:dyDescent="0.25">
      <c r="A28249" s="2">
        <v>540</v>
      </c>
      <c r="B28249">
        <v>39651</v>
      </c>
      <c r="C28249" s="3">
        <v>2979.0121399999998</v>
      </c>
      <c r="D28249" s="2"/>
    </row>
    <row r="28250" spans="1:4" x14ac:dyDescent="0.25">
      <c r="A28250" s="2">
        <v>540</v>
      </c>
      <c r="B28250">
        <v>39653</v>
      </c>
      <c r="C28250" s="3">
        <v>839.15222100000005</v>
      </c>
      <c r="D28250" s="2"/>
    </row>
    <row r="28251" spans="1:4" x14ac:dyDescent="0.25">
      <c r="A28251" s="2">
        <v>540</v>
      </c>
      <c r="B28251">
        <v>39666</v>
      </c>
      <c r="C28251" s="3">
        <v>111.296406</v>
      </c>
      <c r="D28251" s="2"/>
    </row>
    <row r="28252" spans="1:4" x14ac:dyDescent="0.25">
      <c r="A28252" s="2">
        <v>540</v>
      </c>
      <c r="B28252">
        <v>39671</v>
      </c>
      <c r="C28252" s="3">
        <v>927.289084</v>
      </c>
      <c r="D28252" s="2"/>
    </row>
    <row r="28253" spans="1:4" x14ac:dyDescent="0.25">
      <c r="A28253" s="2">
        <v>540</v>
      </c>
      <c r="B28253">
        <v>39687</v>
      </c>
      <c r="C28253" s="3">
        <v>2411.0181309999998</v>
      </c>
      <c r="D28253" s="2"/>
    </row>
    <row r="28254" spans="1:4" x14ac:dyDescent="0.25">
      <c r="A28254" s="2">
        <v>540</v>
      </c>
      <c r="B28254">
        <v>39688</v>
      </c>
      <c r="C28254" s="3">
        <v>2067.0260010000002</v>
      </c>
      <c r="D28254" s="2"/>
    </row>
    <row r="28255" spans="1:4" x14ac:dyDescent="0.25">
      <c r="A28255" s="2">
        <v>540</v>
      </c>
      <c r="B28255">
        <v>39689</v>
      </c>
      <c r="C28255" s="3">
        <v>1844.062111</v>
      </c>
      <c r="D28255" s="2"/>
    </row>
    <row r="28256" spans="1:4" x14ac:dyDescent="0.25">
      <c r="A28256" s="2">
        <v>540</v>
      </c>
      <c r="B28256">
        <v>39690</v>
      </c>
      <c r="C28256" s="3">
        <v>6429.3297689999999</v>
      </c>
      <c r="D28256" s="2"/>
    </row>
    <row r="28257" spans="1:4" x14ac:dyDescent="0.25">
      <c r="A28257" s="2">
        <v>540</v>
      </c>
      <c r="B28257">
        <v>39691</v>
      </c>
      <c r="C28257" s="3">
        <v>4474.9738550000002</v>
      </c>
      <c r="D28257" s="2"/>
    </row>
    <row r="28258" spans="1:4" x14ac:dyDescent="0.25">
      <c r="A28258" s="2">
        <v>540</v>
      </c>
      <c r="B28258">
        <v>39692</v>
      </c>
      <c r="C28258" s="3">
        <v>4468.3750520000003</v>
      </c>
      <c r="D28258" s="2"/>
    </row>
    <row r="28259" spans="1:4" x14ac:dyDescent="0.25">
      <c r="A28259" s="2">
        <v>540</v>
      </c>
      <c r="B28259">
        <v>39707</v>
      </c>
      <c r="C28259" s="3">
        <v>940.74378300000001</v>
      </c>
      <c r="D28259" s="2"/>
    </row>
    <row r="28260" spans="1:4" x14ac:dyDescent="0.25">
      <c r="A28260" s="2">
        <v>540</v>
      </c>
      <c r="B28260">
        <v>39712</v>
      </c>
      <c r="C28260" s="3">
        <v>690.10111199999994</v>
      </c>
      <c r="D28260" s="2"/>
    </row>
    <row r="28261" spans="1:4" x14ac:dyDescent="0.25">
      <c r="A28261" s="2">
        <v>540</v>
      </c>
      <c r="B28261">
        <v>39714</v>
      </c>
      <c r="C28261" s="3">
        <v>0</v>
      </c>
      <c r="D28261" s="2"/>
    </row>
    <row r="28262" spans="1:4" x14ac:dyDescent="0.25">
      <c r="A28262" s="2">
        <v>540</v>
      </c>
      <c r="B28262">
        <v>39715</v>
      </c>
      <c r="C28262" s="3">
        <v>613.69763399999999</v>
      </c>
      <c r="D28262" s="2"/>
    </row>
    <row r="28263" spans="1:4" x14ac:dyDescent="0.25">
      <c r="A28263" s="2">
        <v>540</v>
      </c>
      <c r="B28263">
        <v>39716</v>
      </c>
      <c r="C28263" s="3">
        <v>2270.7695450000001</v>
      </c>
      <c r="D28263" s="2"/>
    </row>
    <row r="28264" spans="1:4" x14ac:dyDescent="0.25">
      <c r="A28264" s="2">
        <v>540</v>
      </c>
      <c r="B28264">
        <v>39717</v>
      </c>
      <c r="C28264" s="3">
        <v>881.64414399999998</v>
      </c>
      <c r="D28264" s="2"/>
    </row>
    <row r="28265" spans="1:4" x14ac:dyDescent="0.25">
      <c r="A28265" s="2">
        <v>540</v>
      </c>
      <c r="B28265">
        <v>39718</v>
      </c>
      <c r="C28265" s="3">
        <v>3086.6796979999999</v>
      </c>
      <c r="D28265" s="2"/>
    </row>
    <row r="28266" spans="1:4" x14ac:dyDescent="0.25">
      <c r="A28266" s="2">
        <v>540</v>
      </c>
      <c r="B28266">
        <v>39719</v>
      </c>
      <c r="C28266" s="3">
        <v>1772.455753</v>
      </c>
      <c r="D28266" s="2"/>
    </row>
    <row r="28267" spans="1:4" x14ac:dyDescent="0.25">
      <c r="A28267" s="2">
        <v>540</v>
      </c>
      <c r="B28267">
        <v>39721</v>
      </c>
      <c r="C28267" s="3">
        <v>3208.8381079999999</v>
      </c>
      <c r="D28267" s="2"/>
    </row>
    <row r="28268" spans="1:4" x14ac:dyDescent="0.25">
      <c r="A28268" s="2">
        <v>540</v>
      </c>
      <c r="B28268">
        <v>39722</v>
      </c>
      <c r="C28268" s="3">
        <v>7755.3076819999997</v>
      </c>
      <c r="D28268" s="2"/>
    </row>
    <row r="28269" spans="1:4" x14ac:dyDescent="0.25">
      <c r="A28269" s="2">
        <v>540</v>
      </c>
      <c r="B28269">
        <v>39723</v>
      </c>
      <c r="C28269" s="3">
        <v>2197.5040429999999</v>
      </c>
      <c r="D28269" s="2"/>
    </row>
    <row r="28270" spans="1:4" x14ac:dyDescent="0.25">
      <c r="A28270" s="2">
        <v>540</v>
      </c>
      <c r="B28270">
        <v>39724</v>
      </c>
      <c r="C28270" s="3">
        <v>2406.3708099999999</v>
      </c>
      <c r="D28270" s="2"/>
    </row>
    <row r="28271" spans="1:4" x14ac:dyDescent="0.25">
      <c r="A28271" s="2">
        <v>540</v>
      </c>
      <c r="B28271">
        <v>39726</v>
      </c>
      <c r="C28271" s="3">
        <v>1499.491411</v>
      </c>
      <c r="D28271" s="2"/>
    </row>
    <row r="28272" spans="1:4" x14ac:dyDescent="0.25">
      <c r="A28272" s="2">
        <v>540</v>
      </c>
      <c r="B28272">
        <v>39727</v>
      </c>
      <c r="C28272" s="3">
        <v>802.40324699999996</v>
      </c>
      <c r="D28272" s="2"/>
    </row>
    <row r="28273" spans="1:4" x14ac:dyDescent="0.25">
      <c r="A28273" s="2">
        <v>540</v>
      </c>
      <c r="B28273">
        <v>39728</v>
      </c>
      <c r="C28273" s="3">
        <v>1808.706823</v>
      </c>
      <c r="D28273" s="2"/>
    </row>
    <row r="28274" spans="1:4" x14ac:dyDescent="0.25">
      <c r="A28274" s="2">
        <v>540</v>
      </c>
      <c r="B28274">
        <v>39729</v>
      </c>
      <c r="C28274" s="3">
        <v>1759.0901759999999</v>
      </c>
      <c r="D28274" s="2"/>
    </row>
    <row r="28275" spans="1:4" x14ac:dyDescent="0.25">
      <c r="A28275" s="2">
        <v>540</v>
      </c>
      <c r="B28275">
        <v>39751</v>
      </c>
      <c r="C28275" s="3">
        <v>17.997005000000001</v>
      </c>
      <c r="D28275" s="2"/>
    </row>
    <row r="28276" spans="1:4" x14ac:dyDescent="0.25">
      <c r="A28276" s="2">
        <v>540</v>
      </c>
      <c r="B28276">
        <v>39757</v>
      </c>
      <c r="C28276" s="3">
        <v>4</v>
      </c>
      <c r="D28276" s="2"/>
    </row>
    <row r="28277" spans="1:4" x14ac:dyDescent="0.25">
      <c r="A28277" s="2">
        <v>540</v>
      </c>
      <c r="B28277">
        <v>39758</v>
      </c>
      <c r="C28277" s="3">
        <v>2577.1160570000002</v>
      </c>
      <c r="D28277" s="2"/>
    </row>
    <row r="28278" spans="1:4" x14ac:dyDescent="0.25">
      <c r="A28278" s="2">
        <v>540</v>
      </c>
      <c r="B28278">
        <v>39761</v>
      </c>
      <c r="C28278" s="3">
        <v>2748.5398639999999</v>
      </c>
      <c r="D28278" s="2"/>
    </row>
    <row r="28279" spans="1:4" x14ac:dyDescent="0.25">
      <c r="A28279" s="2">
        <v>540</v>
      </c>
      <c r="B28279">
        <v>39762</v>
      </c>
      <c r="C28279" s="3">
        <v>814.65942099999995</v>
      </c>
      <c r="D28279" s="2"/>
    </row>
    <row r="28280" spans="1:4" x14ac:dyDescent="0.25">
      <c r="A28280" s="2">
        <v>540</v>
      </c>
      <c r="B28280">
        <v>39767</v>
      </c>
      <c r="C28280" s="3">
        <v>707.03903700000001</v>
      </c>
      <c r="D28280" s="2"/>
    </row>
    <row r="28281" spans="1:4" x14ac:dyDescent="0.25">
      <c r="A28281" s="2">
        <v>540</v>
      </c>
      <c r="B28281">
        <v>39787</v>
      </c>
      <c r="C28281" s="3">
        <v>1173.357205</v>
      </c>
      <c r="D28281" s="2"/>
    </row>
    <row r="28282" spans="1:4" x14ac:dyDescent="0.25">
      <c r="A28282" s="2">
        <v>540</v>
      </c>
      <c r="B28282">
        <v>39791</v>
      </c>
      <c r="C28282" s="3">
        <v>0</v>
      </c>
      <c r="D28282" s="2"/>
    </row>
    <row r="28283" spans="1:4" x14ac:dyDescent="0.25">
      <c r="A28283" s="2">
        <v>540</v>
      </c>
      <c r="B28283">
        <v>39803</v>
      </c>
      <c r="C28283" s="3">
        <v>3084.186494</v>
      </c>
      <c r="D28283" s="2"/>
    </row>
    <row r="28284" spans="1:4" x14ac:dyDescent="0.25">
      <c r="A28284" s="2">
        <v>540</v>
      </c>
      <c r="B28284">
        <v>39805</v>
      </c>
      <c r="C28284" s="3">
        <v>2513.6867820000002</v>
      </c>
      <c r="D28284" s="2"/>
    </row>
    <row r="28285" spans="1:4" x14ac:dyDescent="0.25">
      <c r="A28285" s="2">
        <v>540</v>
      </c>
      <c r="B28285">
        <v>39813</v>
      </c>
      <c r="C28285" s="3">
        <v>76.281828000000004</v>
      </c>
      <c r="D28285" s="2"/>
    </row>
    <row r="28286" spans="1:4" x14ac:dyDescent="0.25">
      <c r="A28286" s="2">
        <v>540</v>
      </c>
      <c r="B28286">
        <v>39821</v>
      </c>
      <c r="C28286" s="3">
        <v>73.276968999999994</v>
      </c>
      <c r="D28286" s="2"/>
    </row>
    <row r="28287" spans="1:4" x14ac:dyDescent="0.25">
      <c r="A28287" s="2">
        <v>540</v>
      </c>
      <c r="B28287">
        <v>39822</v>
      </c>
      <c r="C28287" s="3">
        <v>243.58139499999999</v>
      </c>
      <c r="D28287" s="2"/>
    </row>
    <row r="28288" spans="1:4" x14ac:dyDescent="0.25">
      <c r="A28288" s="2">
        <v>540</v>
      </c>
      <c r="B28288">
        <v>39824</v>
      </c>
      <c r="C28288" s="3">
        <v>336.19204400000001</v>
      </c>
      <c r="D28288" s="2"/>
    </row>
    <row r="28289" spans="1:4" x14ac:dyDescent="0.25">
      <c r="A28289" s="2">
        <v>540</v>
      </c>
      <c r="B28289">
        <v>39825</v>
      </c>
      <c r="C28289" s="3">
        <v>443.22107399999999</v>
      </c>
      <c r="D28289" s="2"/>
    </row>
    <row r="28290" spans="1:4" x14ac:dyDescent="0.25">
      <c r="A28290" s="2">
        <v>540</v>
      </c>
      <c r="B28290">
        <v>39829</v>
      </c>
      <c r="C28290" s="3">
        <v>122.85291700000001</v>
      </c>
      <c r="D28290" s="2"/>
    </row>
    <row r="28291" spans="1:4" x14ac:dyDescent="0.25">
      <c r="A28291" s="2">
        <v>540</v>
      </c>
      <c r="B28291">
        <v>39838</v>
      </c>
      <c r="C28291" s="3">
        <v>2223.0442790000002</v>
      </c>
      <c r="D28291" s="2"/>
    </row>
    <row r="28292" spans="1:4" x14ac:dyDescent="0.25">
      <c r="A28292" s="2">
        <v>540</v>
      </c>
      <c r="B28292">
        <v>39841</v>
      </c>
      <c r="C28292" s="3">
        <v>761.26254100000006</v>
      </c>
      <c r="D28292" s="2"/>
    </row>
    <row r="28293" spans="1:4" x14ac:dyDescent="0.25">
      <c r="A28293" s="2">
        <v>540</v>
      </c>
      <c r="B28293">
        <v>39843</v>
      </c>
      <c r="C28293" s="3">
        <v>5057.2845289999996</v>
      </c>
      <c r="D28293" s="2"/>
    </row>
    <row r="28294" spans="1:4" x14ac:dyDescent="0.25">
      <c r="A28294" s="2">
        <v>540</v>
      </c>
      <c r="B28294">
        <v>39844</v>
      </c>
      <c r="C28294" s="3">
        <v>4928.2615070000002</v>
      </c>
      <c r="D28294" s="2"/>
    </row>
    <row r="28295" spans="1:4" x14ac:dyDescent="0.25">
      <c r="A28295" s="2">
        <v>540</v>
      </c>
      <c r="B28295">
        <v>39846</v>
      </c>
      <c r="C28295" s="3">
        <v>1390.751315</v>
      </c>
      <c r="D28295" s="2"/>
    </row>
    <row r="28296" spans="1:4" x14ac:dyDescent="0.25">
      <c r="A28296" s="2">
        <v>540</v>
      </c>
      <c r="B28296">
        <v>39855</v>
      </c>
      <c r="C28296" s="3">
        <v>38.028444999999998</v>
      </c>
      <c r="D28296" s="2"/>
    </row>
    <row r="28297" spans="1:4" x14ac:dyDescent="0.25">
      <c r="A28297" s="2">
        <v>540</v>
      </c>
      <c r="B28297">
        <v>39858</v>
      </c>
      <c r="C28297" s="3">
        <v>0</v>
      </c>
      <c r="D28297" s="2"/>
    </row>
    <row r="28298" spans="1:4" x14ac:dyDescent="0.25">
      <c r="A28298" s="2">
        <v>540</v>
      </c>
      <c r="B28298">
        <v>39859</v>
      </c>
      <c r="C28298" s="3">
        <v>1001.6831110000001</v>
      </c>
      <c r="D28298" s="2"/>
    </row>
    <row r="28299" spans="1:4" x14ac:dyDescent="0.25">
      <c r="A28299" s="2">
        <v>540</v>
      </c>
      <c r="B28299">
        <v>39860</v>
      </c>
      <c r="C28299" s="3">
        <v>583.35792500000002</v>
      </c>
      <c r="D28299" s="2"/>
    </row>
    <row r="28300" spans="1:4" x14ac:dyDescent="0.25">
      <c r="A28300" s="2">
        <v>540</v>
      </c>
      <c r="B28300">
        <v>39869</v>
      </c>
      <c r="C28300" s="3">
        <v>2603.9585269999998</v>
      </c>
      <c r="D28300" s="2"/>
    </row>
    <row r="28301" spans="1:4" x14ac:dyDescent="0.25">
      <c r="A28301" s="2">
        <v>540</v>
      </c>
      <c r="B28301">
        <v>39876</v>
      </c>
      <c r="C28301" s="3">
        <v>1325.981806</v>
      </c>
      <c r="D28301" s="2"/>
    </row>
    <row r="28302" spans="1:4" x14ac:dyDescent="0.25">
      <c r="A28302" s="2">
        <v>540</v>
      </c>
      <c r="B28302">
        <v>39877</v>
      </c>
      <c r="C28302" s="3">
        <v>233.04466099999999</v>
      </c>
      <c r="D28302" s="2"/>
    </row>
    <row r="28303" spans="1:4" x14ac:dyDescent="0.25">
      <c r="A28303" s="2">
        <v>540</v>
      </c>
      <c r="B28303">
        <v>39945</v>
      </c>
      <c r="C28303" s="3">
        <v>515.535619</v>
      </c>
      <c r="D28303" s="2"/>
    </row>
    <row r="28304" spans="1:4" x14ac:dyDescent="0.25">
      <c r="A28304" s="2">
        <v>540</v>
      </c>
      <c r="B28304">
        <v>39955</v>
      </c>
      <c r="C28304" s="3">
        <v>1482.723512</v>
      </c>
      <c r="D28304" s="2"/>
    </row>
    <row r="28305" spans="1:4" x14ac:dyDescent="0.25">
      <c r="A28305" s="2">
        <v>540</v>
      </c>
      <c r="B28305">
        <v>39956</v>
      </c>
      <c r="C28305" s="3">
        <v>919.77669500000002</v>
      </c>
      <c r="D28305" s="2"/>
    </row>
    <row r="28306" spans="1:4" x14ac:dyDescent="0.25">
      <c r="A28306" s="2">
        <v>540</v>
      </c>
      <c r="B28306">
        <v>39961</v>
      </c>
      <c r="C28306" s="3">
        <v>213.727417</v>
      </c>
      <c r="D28306" s="2"/>
    </row>
    <row r="28307" spans="1:4" x14ac:dyDescent="0.25">
      <c r="A28307" s="2">
        <v>540</v>
      </c>
      <c r="B28307">
        <v>39970</v>
      </c>
      <c r="C28307" s="3">
        <v>136.19495900000001</v>
      </c>
      <c r="D28307" s="2"/>
    </row>
    <row r="28308" spans="1:4" x14ac:dyDescent="0.25">
      <c r="A28308" s="2">
        <v>540</v>
      </c>
      <c r="B28308">
        <v>39971</v>
      </c>
      <c r="C28308" s="3">
        <v>61.698779999999999</v>
      </c>
      <c r="D28308" s="2"/>
    </row>
    <row r="28309" spans="1:4" x14ac:dyDescent="0.25">
      <c r="A28309" s="2">
        <v>540</v>
      </c>
      <c r="B28309">
        <v>39972</v>
      </c>
      <c r="C28309" s="3">
        <v>616.73122899999998</v>
      </c>
      <c r="D28309" s="2"/>
    </row>
    <row r="28310" spans="1:4" x14ac:dyDescent="0.25">
      <c r="A28310" s="2">
        <v>540</v>
      </c>
      <c r="B28310">
        <v>39973</v>
      </c>
      <c r="C28310" s="3">
        <v>1262.4623610000001</v>
      </c>
      <c r="D28310" s="2"/>
    </row>
    <row r="28311" spans="1:4" x14ac:dyDescent="0.25">
      <c r="A28311" s="2">
        <v>540</v>
      </c>
      <c r="B28311">
        <v>39974</v>
      </c>
      <c r="C28311" s="3">
        <v>624.79452400000002</v>
      </c>
      <c r="D28311" s="2"/>
    </row>
    <row r="28312" spans="1:4" x14ac:dyDescent="0.25">
      <c r="A28312" s="2">
        <v>540</v>
      </c>
      <c r="B28312">
        <v>39975</v>
      </c>
      <c r="C28312" s="3">
        <v>653.194616</v>
      </c>
      <c r="D28312" s="2"/>
    </row>
    <row r="28313" spans="1:4" x14ac:dyDescent="0.25">
      <c r="A28313" s="2">
        <v>540</v>
      </c>
      <c r="B28313">
        <v>39976</v>
      </c>
      <c r="C28313" s="3">
        <v>4149.1082880000004</v>
      </c>
      <c r="D28313" s="2"/>
    </row>
    <row r="28314" spans="1:4" x14ac:dyDescent="0.25">
      <c r="A28314" s="2">
        <v>540</v>
      </c>
      <c r="B28314">
        <v>39977</v>
      </c>
      <c r="C28314" s="3">
        <v>702.74470499999995</v>
      </c>
      <c r="D28314" s="2"/>
    </row>
    <row r="28315" spans="1:4" x14ac:dyDescent="0.25">
      <c r="A28315" s="2">
        <v>540</v>
      </c>
      <c r="B28315">
        <v>39979</v>
      </c>
      <c r="C28315" s="3">
        <v>2434.3247299999998</v>
      </c>
      <c r="D28315" s="2"/>
    </row>
    <row r="28316" spans="1:4" x14ac:dyDescent="0.25">
      <c r="A28316" s="2">
        <v>540</v>
      </c>
      <c r="B28316">
        <v>39980</v>
      </c>
      <c r="C28316" s="3">
        <v>2035.839995</v>
      </c>
      <c r="D28316" s="2"/>
    </row>
    <row r="28317" spans="1:4" x14ac:dyDescent="0.25">
      <c r="A28317" s="2">
        <v>540</v>
      </c>
      <c r="B28317">
        <v>39981</v>
      </c>
      <c r="C28317" s="3">
        <v>54.898203000000002</v>
      </c>
      <c r="D28317" s="2"/>
    </row>
    <row r="28318" spans="1:4" x14ac:dyDescent="0.25">
      <c r="A28318" s="2">
        <v>540</v>
      </c>
      <c r="B28318">
        <v>39983</v>
      </c>
      <c r="C28318" s="3">
        <v>1280.511665</v>
      </c>
      <c r="D28318" s="2"/>
    </row>
    <row r="28319" spans="1:4" x14ac:dyDescent="0.25">
      <c r="A28319" s="2">
        <v>540</v>
      </c>
      <c r="B28319">
        <v>39984</v>
      </c>
      <c r="C28319" s="3">
        <v>298.43815899999998</v>
      </c>
      <c r="D28319" s="2"/>
    </row>
    <row r="28320" spans="1:4" x14ac:dyDescent="0.25">
      <c r="A28320" s="2">
        <v>540</v>
      </c>
      <c r="B28320">
        <v>39985</v>
      </c>
      <c r="C28320" s="3">
        <v>318.72705000000002</v>
      </c>
      <c r="D28320" s="2"/>
    </row>
    <row r="28321" spans="1:4" x14ac:dyDescent="0.25">
      <c r="A28321" s="2">
        <v>540</v>
      </c>
      <c r="B28321">
        <v>39986</v>
      </c>
      <c r="C28321" s="3">
        <v>751.15762099999995</v>
      </c>
      <c r="D28321" s="2"/>
    </row>
    <row r="28322" spans="1:4" x14ac:dyDescent="0.25">
      <c r="A28322" s="2">
        <v>540</v>
      </c>
      <c r="B28322">
        <v>39987</v>
      </c>
      <c r="C28322" s="3">
        <v>706.72472600000003</v>
      </c>
      <c r="D28322" s="2"/>
    </row>
    <row r="28323" spans="1:4" x14ac:dyDescent="0.25">
      <c r="A28323" s="2">
        <v>540</v>
      </c>
      <c r="B28323">
        <v>39988</v>
      </c>
      <c r="C28323" s="3">
        <v>722.84175800000003</v>
      </c>
      <c r="D28323" s="2"/>
    </row>
    <row r="28324" spans="1:4" x14ac:dyDescent="0.25">
      <c r="A28324" s="2">
        <v>540</v>
      </c>
      <c r="B28324">
        <v>39990</v>
      </c>
      <c r="C28324" s="3">
        <v>3411.4864160000002</v>
      </c>
      <c r="D28324" s="2"/>
    </row>
    <row r="28325" spans="1:4" x14ac:dyDescent="0.25">
      <c r="A28325" s="2">
        <v>540</v>
      </c>
      <c r="B28325">
        <v>39991</v>
      </c>
      <c r="C28325" s="3">
        <v>1232.6201759999999</v>
      </c>
      <c r="D28325" s="2"/>
    </row>
    <row r="28326" spans="1:4" x14ac:dyDescent="0.25">
      <c r="A28326" s="2">
        <v>540</v>
      </c>
      <c r="B28326">
        <v>39992</v>
      </c>
      <c r="C28326" s="3">
        <v>1687.4565239999999</v>
      </c>
      <c r="D28326" s="2"/>
    </row>
    <row r="28327" spans="1:4" x14ac:dyDescent="0.25">
      <c r="A28327" s="2">
        <v>540</v>
      </c>
      <c r="B28327">
        <v>39993</v>
      </c>
      <c r="C28327" s="3">
        <v>662.23764800000004</v>
      </c>
      <c r="D28327" s="2"/>
    </row>
    <row r="28328" spans="1:4" x14ac:dyDescent="0.25">
      <c r="A28328" s="2">
        <v>540</v>
      </c>
      <c r="B28328">
        <v>39994</v>
      </c>
      <c r="C28328" s="3">
        <v>4199.0564569999997</v>
      </c>
      <c r="D28328" s="2"/>
    </row>
    <row r="28329" spans="1:4" x14ac:dyDescent="0.25">
      <c r="A28329" s="2">
        <v>540</v>
      </c>
      <c r="B28329">
        <v>39995</v>
      </c>
      <c r="C28329" s="3">
        <v>59.873832</v>
      </c>
      <c r="D28329" s="2"/>
    </row>
    <row r="28330" spans="1:4" x14ac:dyDescent="0.25">
      <c r="A28330" s="2">
        <v>540</v>
      </c>
      <c r="B28330">
        <v>39996</v>
      </c>
      <c r="C28330" s="3">
        <v>5122.2192480000003</v>
      </c>
      <c r="D28330" s="2"/>
    </row>
    <row r="28331" spans="1:4" x14ac:dyDescent="0.25">
      <c r="A28331" s="2">
        <v>540</v>
      </c>
      <c r="B28331">
        <v>39997</v>
      </c>
      <c r="C28331" s="3">
        <v>885.21974399999999</v>
      </c>
      <c r="D28331" s="2"/>
    </row>
    <row r="28332" spans="1:4" x14ac:dyDescent="0.25">
      <c r="A28332" s="2">
        <v>540</v>
      </c>
      <c r="B28332">
        <v>39998</v>
      </c>
      <c r="C28332" s="3">
        <v>570.269184</v>
      </c>
      <c r="D28332" s="2"/>
    </row>
    <row r="28333" spans="1:4" x14ac:dyDescent="0.25">
      <c r="A28333" s="2">
        <v>540</v>
      </c>
      <c r="B28333">
        <v>39999</v>
      </c>
      <c r="C28333" s="3">
        <v>742.01452200000006</v>
      </c>
      <c r="D28333" s="2"/>
    </row>
    <row r="28334" spans="1:4" x14ac:dyDescent="0.25">
      <c r="A28334" s="2">
        <v>540</v>
      </c>
      <c r="B28334">
        <v>40009</v>
      </c>
      <c r="C28334" s="3">
        <v>1534.1617349999999</v>
      </c>
      <c r="D28334" s="2"/>
    </row>
    <row r="28335" spans="1:4" x14ac:dyDescent="0.25">
      <c r="A28335" s="2">
        <v>540</v>
      </c>
      <c r="B28335">
        <v>40011</v>
      </c>
      <c r="C28335" s="3">
        <v>1250.329189</v>
      </c>
      <c r="D28335" s="2"/>
    </row>
    <row r="28336" spans="1:4" x14ac:dyDescent="0.25">
      <c r="A28336" s="2">
        <v>540</v>
      </c>
      <c r="B28336">
        <v>40028</v>
      </c>
      <c r="C28336" s="3">
        <v>88.191618000000005</v>
      </c>
      <c r="D28336" s="2"/>
    </row>
    <row r="28337" spans="1:4" x14ac:dyDescent="0.25">
      <c r="A28337" s="2">
        <v>540</v>
      </c>
      <c r="B28337">
        <v>40048</v>
      </c>
      <c r="C28337" s="3">
        <v>0</v>
      </c>
      <c r="D28337" s="2"/>
    </row>
    <row r="28338" spans="1:4" x14ac:dyDescent="0.25">
      <c r="A28338" s="2">
        <v>540</v>
      </c>
      <c r="B28338">
        <v>40052</v>
      </c>
      <c r="C28338" s="3">
        <v>67.265561000000005</v>
      </c>
      <c r="D28338" s="2"/>
    </row>
    <row r="28339" spans="1:4" x14ac:dyDescent="0.25">
      <c r="A28339" s="2">
        <v>540</v>
      </c>
      <c r="B28339">
        <v>40059</v>
      </c>
      <c r="C28339" s="3">
        <v>1233.8676250000001</v>
      </c>
      <c r="D28339" s="2"/>
    </row>
    <row r="28340" spans="1:4" x14ac:dyDescent="0.25">
      <c r="A28340" s="2">
        <v>540</v>
      </c>
      <c r="B28340">
        <v>40062</v>
      </c>
      <c r="C28340" s="3">
        <v>1233.8676250000001</v>
      </c>
      <c r="D28340" s="2"/>
    </row>
    <row r="28341" spans="1:4" x14ac:dyDescent="0.25">
      <c r="A28341" s="2">
        <v>540</v>
      </c>
      <c r="B28341">
        <v>40063</v>
      </c>
      <c r="C28341" s="3">
        <v>395.67802399999999</v>
      </c>
      <c r="D28341" s="2"/>
    </row>
    <row r="28342" spans="1:4" x14ac:dyDescent="0.25">
      <c r="A28342" s="2">
        <v>540</v>
      </c>
      <c r="B28342">
        <v>40069</v>
      </c>
      <c r="C28342" s="3">
        <v>772.377116</v>
      </c>
      <c r="D28342" s="2"/>
    </row>
    <row r="28343" spans="1:4" x14ac:dyDescent="0.25">
      <c r="A28343" s="2">
        <v>540</v>
      </c>
      <c r="B28343">
        <v>40072</v>
      </c>
      <c r="C28343" s="3">
        <v>4228.8854030000002</v>
      </c>
      <c r="D28343" s="2"/>
    </row>
    <row r="28344" spans="1:4" x14ac:dyDescent="0.25">
      <c r="A28344" s="2">
        <v>540</v>
      </c>
      <c r="B28344">
        <v>40073</v>
      </c>
      <c r="C28344" s="3">
        <v>4222.772688</v>
      </c>
      <c r="D28344" s="2"/>
    </row>
    <row r="28345" spans="1:4" x14ac:dyDescent="0.25">
      <c r="A28345" s="2">
        <v>540</v>
      </c>
      <c r="B28345">
        <v>40074</v>
      </c>
      <c r="C28345" s="3">
        <v>5486.9333329999999</v>
      </c>
      <c r="D28345" s="2"/>
    </row>
    <row r="28346" spans="1:4" x14ac:dyDescent="0.25">
      <c r="A28346" s="2">
        <v>540</v>
      </c>
      <c r="B28346">
        <v>40075</v>
      </c>
      <c r="C28346" s="3">
        <v>29695.135015</v>
      </c>
      <c r="D28346" s="2"/>
    </row>
    <row r="28347" spans="1:4" x14ac:dyDescent="0.25">
      <c r="A28347" s="2">
        <v>540</v>
      </c>
      <c r="B28347">
        <v>40076</v>
      </c>
      <c r="C28347" s="3">
        <v>0</v>
      </c>
      <c r="D28347" s="2"/>
    </row>
    <row r="28348" spans="1:4" x14ac:dyDescent="0.25">
      <c r="A28348" s="2">
        <v>540</v>
      </c>
      <c r="B28348">
        <v>40083</v>
      </c>
      <c r="C28348" s="3">
        <v>0</v>
      </c>
      <c r="D28348" s="2"/>
    </row>
    <row r="28349" spans="1:4" x14ac:dyDescent="0.25">
      <c r="A28349" s="2">
        <v>540</v>
      </c>
      <c r="B28349">
        <v>40085</v>
      </c>
      <c r="C28349" s="3">
        <v>1087.9217739999999</v>
      </c>
      <c r="D28349" s="2"/>
    </row>
    <row r="28350" spans="1:4" x14ac:dyDescent="0.25">
      <c r="A28350" s="2">
        <v>540</v>
      </c>
      <c r="B28350">
        <v>40086</v>
      </c>
      <c r="C28350" s="3">
        <v>7.7066480000000004</v>
      </c>
      <c r="D28350" s="2"/>
    </row>
    <row r="28351" spans="1:4" x14ac:dyDescent="0.25">
      <c r="A28351" s="2">
        <v>540</v>
      </c>
      <c r="B28351">
        <v>40118</v>
      </c>
      <c r="C28351" s="3">
        <v>1535.3165759999999</v>
      </c>
      <c r="D28351" s="2"/>
    </row>
    <row r="28352" spans="1:4" x14ac:dyDescent="0.25">
      <c r="A28352" s="2">
        <v>540</v>
      </c>
      <c r="B28352">
        <v>40119</v>
      </c>
      <c r="C28352" s="3">
        <v>0</v>
      </c>
      <c r="D28352" s="2"/>
    </row>
    <row r="28353" spans="1:4" x14ac:dyDescent="0.25">
      <c r="A28353" s="2">
        <v>540</v>
      </c>
      <c r="B28353">
        <v>40121</v>
      </c>
      <c r="C28353" s="3">
        <v>1124.413622</v>
      </c>
      <c r="D28353" s="2"/>
    </row>
    <row r="28354" spans="1:4" x14ac:dyDescent="0.25">
      <c r="A28354" s="2">
        <v>540</v>
      </c>
      <c r="B28354">
        <v>40122</v>
      </c>
      <c r="C28354" s="3">
        <v>2134.0848329999999</v>
      </c>
      <c r="D28354" s="2"/>
    </row>
    <row r="28355" spans="1:4" x14ac:dyDescent="0.25">
      <c r="A28355" s="2">
        <v>540</v>
      </c>
      <c r="B28355">
        <v>40124</v>
      </c>
      <c r="C28355" s="3">
        <v>1479.135119</v>
      </c>
      <c r="D28355" s="2"/>
    </row>
    <row r="28356" spans="1:4" x14ac:dyDescent="0.25">
      <c r="A28356" s="2">
        <v>540</v>
      </c>
      <c r="B28356">
        <v>40125</v>
      </c>
      <c r="C28356" s="3">
        <v>715.37611800000002</v>
      </c>
      <c r="D28356" s="2"/>
    </row>
    <row r="28357" spans="1:4" x14ac:dyDescent="0.25">
      <c r="A28357" s="2">
        <v>540</v>
      </c>
      <c r="B28357">
        <v>40126</v>
      </c>
      <c r="C28357" s="3">
        <v>8158.0964540000004</v>
      </c>
      <c r="D28357" s="2"/>
    </row>
    <row r="28358" spans="1:4" x14ac:dyDescent="0.25">
      <c r="A28358" s="2">
        <v>540</v>
      </c>
      <c r="B28358">
        <v>40127</v>
      </c>
      <c r="C28358" s="3">
        <v>999.56979100000001</v>
      </c>
      <c r="D28358" s="2"/>
    </row>
    <row r="28359" spans="1:4" x14ac:dyDescent="0.25">
      <c r="A28359" s="2">
        <v>540</v>
      </c>
      <c r="B28359">
        <v>40128</v>
      </c>
      <c r="C28359" s="3">
        <v>1378.1929</v>
      </c>
      <c r="D28359" s="2"/>
    </row>
    <row r="28360" spans="1:4" x14ac:dyDescent="0.25">
      <c r="A28360" s="2">
        <v>540</v>
      </c>
      <c r="B28360">
        <v>40129</v>
      </c>
      <c r="C28360" s="3">
        <v>701.73947899999996</v>
      </c>
      <c r="D28360" s="2"/>
    </row>
    <row r="28361" spans="1:4" x14ac:dyDescent="0.25">
      <c r="A28361" s="2">
        <v>540</v>
      </c>
      <c r="B28361">
        <v>40130</v>
      </c>
      <c r="C28361" s="3">
        <v>553.85523899999998</v>
      </c>
      <c r="D28361" s="2"/>
    </row>
    <row r="28362" spans="1:4" x14ac:dyDescent="0.25">
      <c r="A28362" s="2">
        <v>540</v>
      </c>
      <c r="B28362">
        <v>40132</v>
      </c>
      <c r="C28362" s="3">
        <v>553.85523899999998</v>
      </c>
      <c r="D28362" s="2"/>
    </row>
    <row r="28363" spans="1:4" x14ac:dyDescent="0.25">
      <c r="A28363" s="2">
        <v>540</v>
      </c>
      <c r="B28363">
        <v>40141</v>
      </c>
      <c r="C28363" s="3">
        <v>0</v>
      </c>
      <c r="D28363" s="2"/>
    </row>
    <row r="28364" spans="1:4" x14ac:dyDescent="0.25">
      <c r="A28364" s="2">
        <v>540</v>
      </c>
      <c r="B28364">
        <v>40142</v>
      </c>
      <c r="C28364" s="3">
        <v>0</v>
      </c>
      <c r="D28364" s="2"/>
    </row>
    <row r="28365" spans="1:4" x14ac:dyDescent="0.25">
      <c r="A28365" s="2">
        <v>540</v>
      </c>
      <c r="B28365">
        <v>40143</v>
      </c>
      <c r="C28365" s="3">
        <v>13852.410906999999</v>
      </c>
      <c r="D28365" s="2"/>
    </row>
    <row r="28366" spans="1:4" x14ac:dyDescent="0.25">
      <c r="A28366" s="2">
        <v>540</v>
      </c>
      <c r="B28366">
        <v>40144</v>
      </c>
      <c r="C28366" s="3">
        <v>195.80118200000001</v>
      </c>
      <c r="D28366" s="2"/>
    </row>
    <row r="28367" spans="1:4" x14ac:dyDescent="0.25">
      <c r="A28367" s="2">
        <v>540</v>
      </c>
      <c r="B28367">
        <v>40145</v>
      </c>
      <c r="C28367" s="3">
        <v>14048.212088</v>
      </c>
      <c r="D28367" s="2"/>
    </row>
    <row r="28368" spans="1:4" x14ac:dyDescent="0.25">
      <c r="A28368" s="2">
        <v>540</v>
      </c>
      <c r="B28368">
        <v>40146</v>
      </c>
      <c r="C28368" s="3">
        <v>0</v>
      </c>
      <c r="D28368" s="2"/>
    </row>
    <row r="28369" spans="1:4" x14ac:dyDescent="0.25">
      <c r="A28369" s="2">
        <v>540</v>
      </c>
      <c r="B28369">
        <v>40147</v>
      </c>
      <c r="C28369" s="3">
        <v>1771.9730830000001</v>
      </c>
      <c r="D28369" s="2"/>
    </row>
    <row r="28370" spans="1:4" x14ac:dyDescent="0.25">
      <c r="A28370" s="2">
        <v>540</v>
      </c>
      <c r="B28370">
        <v>40148</v>
      </c>
      <c r="C28370" s="3">
        <v>1771.9730830000001</v>
      </c>
      <c r="D28370" s="2"/>
    </row>
    <row r="28371" spans="1:4" x14ac:dyDescent="0.25">
      <c r="A28371" s="2">
        <v>540</v>
      </c>
      <c r="B28371">
        <v>40152</v>
      </c>
      <c r="C28371" s="3">
        <v>1771.9730830000001</v>
      </c>
      <c r="D28371" s="2"/>
    </row>
    <row r="28372" spans="1:4" x14ac:dyDescent="0.25">
      <c r="A28372" s="2">
        <v>540</v>
      </c>
      <c r="B28372">
        <v>40153</v>
      </c>
      <c r="C28372" s="3">
        <v>0</v>
      </c>
      <c r="D28372" s="2"/>
    </row>
    <row r="28373" spans="1:4" x14ac:dyDescent="0.25">
      <c r="A28373" s="2">
        <v>540</v>
      </c>
      <c r="B28373">
        <v>40154</v>
      </c>
      <c r="C28373" s="3">
        <v>0</v>
      </c>
      <c r="D28373" s="2"/>
    </row>
    <row r="28374" spans="1:4" x14ac:dyDescent="0.25">
      <c r="A28374" s="2">
        <v>540</v>
      </c>
      <c r="B28374">
        <v>40155</v>
      </c>
      <c r="C28374" s="3">
        <v>1771.9730830000001</v>
      </c>
      <c r="D28374" s="2"/>
    </row>
    <row r="28375" spans="1:4" x14ac:dyDescent="0.25">
      <c r="A28375" s="2">
        <v>540</v>
      </c>
      <c r="B28375">
        <v>40156</v>
      </c>
      <c r="C28375" s="3">
        <v>0</v>
      </c>
      <c r="D28375" s="2"/>
    </row>
    <row r="28376" spans="1:4" x14ac:dyDescent="0.25">
      <c r="A28376" s="2">
        <v>540</v>
      </c>
      <c r="B28376">
        <v>40157</v>
      </c>
      <c r="C28376" s="3">
        <v>0</v>
      </c>
      <c r="D28376" s="2"/>
    </row>
    <row r="28377" spans="1:4" x14ac:dyDescent="0.25">
      <c r="A28377" s="2">
        <v>540</v>
      </c>
      <c r="B28377">
        <v>40158</v>
      </c>
      <c r="C28377" s="3">
        <v>13852.410906999999</v>
      </c>
      <c r="D28377" s="2"/>
    </row>
    <row r="28378" spans="1:4" x14ac:dyDescent="0.25">
      <c r="A28378" s="2">
        <v>540</v>
      </c>
      <c r="B28378">
        <v>40159</v>
      </c>
      <c r="C28378" s="3">
        <v>6505.7212229999996</v>
      </c>
      <c r="D28378" s="2"/>
    </row>
    <row r="28379" spans="1:4" x14ac:dyDescent="0.25">
      <c r="A28379" s="2">
        <v>540</v>
      </c>
      <c r="B28379">
        <v>40160</v>
      </c>
      <c r="C28379" s="3">
        <v>6505.7212229999996</v>
      </c>
      <c r="D28379" s="2"/>
    </row>
    <row r="28380" spans="1:4" x14ac:dyDescent="0.25">
      <c r="A28380" s="2">
        <v>540</v>
      </c>
      <c r="B28380">
        <v>40161</v>
      </c>
      <c r="C28380" s="3">
        <v>0</v>
      </c>
      <c r="D28380" s="2"/>
    </row>
    <row r="28381" spans="1:4" x14ac:dyDescent="0.25">
      <c r="A28381" s="2">
        <v>540</v>
      </c>
      <c r="B28381">
        <v>40162</v>
      </c>
      <c r="C28381" s="3">
        <v>6505.7212229999996</v>
      </c>
      <c r="D28381" s="2"/>
    </row>
    <row r="28382" spans="1:4" x14ac:dyDescent="0.25">
      <c r="A28382" s="2">
        <v>540</v>
      </c>
      <c r="B28382">
        <v>40163</v>
      </c>
      <c r="C28382" s="3">
        <v>0</v>
      </c>
      <c r="D28382" s="2"/>
    </row>
    <row r="28383" spans="1:4" x14ac:dyDescent="0.25">
      <c r="A28383" s="2">
        <v>540</v>
      </c>
      <c r="B28383">
        <v>40164</v>
      </c>
      <c r="C28383" s="3">
        <v>4313.0407420000001</v>
      </c>
      <c r="D28383" s="2"/>
    </row>
    <row r="28384" spans="1:4" x14ac:dyDescent="0.25">
      <c r="A28384" s="2">
        <v>540</v>
      </c>
      <c r="B28384">
        <v>40165</v>
      </c>
      <c r="C28384" s="3">
        <v>4313.0407420000001</v>
      </c>
      <c r="D28384" s="2"/>
    </row>
    <row r="28385" spans="1:4" x14ac:dyDescent="0.25">
      <c r="A28385" s="2">
        <v>540</v>
      </c>
      <c r="B28385">
        <v>40166</v>
      </c>
      <c r="C28385" s="3">
        <v>649.71642399999996</v>
      </c>
      <c r="D28385" s="2"/>
    </row>
    <row r="28386" spans="1:4" x14ac:dyDescent="0.25">
      <c r="A28386" s="2">
        <v>540</v>
      </c>
      <c r="B28386">
        <v>40167</v>
      </c>
      <c r="C28386" s="3">
        <v>735.06621900000005</v>
      </c>
      <c r="D28386" s="2"/>
    </row>
    <row r="28387" spans="1:4" x14ac:dyDescent="0.25">
      <c r="A28387" s="2">
        <v>540</v>
      </c>
      <c r="B28387">
        <v>40168</v>
      </c>
      <c r="C28387" s="3">
        <v>735.06621900000005</v>
      </c>
      <c r="D28387" s="2"/>
    </row>
    <row r="28388" spans="1:4" x14ac:dyDescent="0.25">
      <c r="A28388" s="2">
        <v>540</v>
      </c>
      <c r="B28388">
        <v>40169</v>
      </c>
      <c r="C28388" s="3">
        <v>1623.306687</v>
      </c>
      <c r="D28388" s="2"/>
    </row>
    <row r="28389" spans="1:4" x14ac:dyDescent="0.25">
      <c r="A28389" s="2">
        <v>540</v>
      </c>
      <c r="B28389">
        <v>40170</v>
      </c>
      <c r="C28389" s="3">
        <v>8290.8403760000001</v>
      </c>
      <c r="D28389" s="2"/>
    </row>
    <row r="28390" spans="1:4" x14ac:dyDescent="0.25">
      <c r="A28390" s="2">
        <v>540</v>
      </c>
      <c r="B28390">
        <v>40171</v>
      </c>
      <c r="C28390" s="3">
        <v>752.57410600000003</v>
      </c>
      <c r="D28390" s="2"/>
    </row>
    <row r="28391" spans="1:4" x14ac:dyDescent="0.25">
      <c r="A28391" s="2">
        <v>540</v>
      </c>
      <c r="B28391">
        <v>40172</v>
      </c>
      <c r="C28391" s="3">
        <v>1850.90689</v>
      </c>
      <c r="D28391" s="2"/>
    </row>
    <row r="28392" spans="1:4" x14ac:dyDescent="0.25">
      <c r="A28392" s="2">
        <v>540</v>
      </c>
      <c r="B28392">
        <v>40173</v>
      </c>
      <c r="C28392" s="3">
        <v>92.433138999999997</v>
      </c>
      <c r="D28392" s="2"/>
    </row>
    <row r="28393" spans="1:4" x14ac:dyDescent="0.25">
      <c r="A28393" s="2">
        <v>540</v>
      </c>
      <c r="B28393">
        <v>40176</v>
      </c>
      <c r="C28393" s="3">
        <v>204.69932499999999</v>
      </c>
      <c r="D28393" s="2"/>
    </row>
    <row r="28394" spans="1:4" x14ac:dyDescent="0.25">
      <c r="A28394" s="2">
        <v>540</v>
      </c>
      <c r="B28394">
        <v>40177</v>
      </c>
      <c r="C28394" s="3">
        <v>0</v>
      </c>
      <c r="D28394" s="2"/>
    </row>
    <row r="28395" spans="1:4" x14ac:dyDescent="0.25">
      <c r="A28395" s="2">
        <v>540</v>
      </c>
      <c r="B28395">
        <v>40178</v>
      </c>
      <c r="C28395" s="3">
        <v>2586.6458040000002</v>
      </c>
      <c r="D28395" s="2"/>
    </row>
    <row r="28396" spans="1:4" x14ac:dyDescent="0.25">
      <c r="A28396" s="2">
        <v>540</v>
      </c>
      <c r="B28396">
        <v>40179</v>
      </c>
      <c r="C28396" s="3">
        <v>2586.6458040000002</v>
      </c>
      <c r="D28396" s="2"/>
    </row>
    <row r="28397" spans="1:4" x14ac:dyDescent="0.25">
      <c r="A28397" s="2">
        <v>540</v>
      </c>
      <c r="B28397">
        <v>40184</v>
      </c>
      <c r="C28397" s="3">
        <v>833.02712699999995</v>
      </c>
      <c r="D28397" s="2"/>
    </row>
    <row r="28398" spans="1:4" x14ac:dyDescent="0.25">
      <c r="A28398" s="2">
        <v>540</v>
      </c>
      <c r="B28398">
        <v>40186</v>
      </c>
      <c r="C28398" s="3">
        <v>530.00533199999995</v>
      </c>
      <c r="D28398" s="2"/>
    </row>
    <row r="28399" spans="1:4" x14ac:dyDescent="0.25">
      <c r="A28399" s="2">
        <v>540</v>
      </c>
      <c r="B28399">
        <v>40187</v>
      </c>
      <c r="C28399" s="3">
        <v>734.32149400000003</v>
      </c>
      <c r="D28399" s="2"/>
    </row>
    <row r="28400" spans="1:4" x14ac:dyDescent="0.25">
      <c r="A28400" s="2">
        <v>540</v>
      </c>
      <c r="B28400">
        <v>40188</v>
      </c>
      <c r="C28400" s="3">
        <v>734.32149400000003</v>
      </c>
      <c r="D28400" s="2"/>
    </row>
    <row r="28401" spans="1:4" x14ac:dyDescent="0.25">
      <c r="A28401" s="2">
        <v>540</v>
      </c>
      <c r="B28401">
        <v>40189</v>
      </c>
      <c r="C28401" s="3">
        <v>530.00533199999995</v>
      </c>
      <c r="D28401" s="2"/>
    </row>
    <row r="28402" spans="1:4" x14ac:dyDescent="0.25">
      <c r="A28402" s="2">
        <v>540</v>
      </c>
      <c r="B28402">
        <v>40190</v>
      </c>
      <c r="C28402" s="3">
        <v>277.803403</v>
      </c>
      <c r="D28402" s="2"/>
    </row>
    <row r="28403" spans="1:4" x14ac:dyDescent="0.25">
      <c r="A28403" s="2">
        <v>540</v>
      </c>
      <c r="B28403">
        <v>40193</v>
      </c>
      <c r="C28403" s="3">
        <v>279.999796</v>
      </c>
      <c r="D28403" s="2"/>
    </row>
    <row r="28404" spans="1:4" x14ac:dyDescent="0.25">
      <c r="A28404" s="2">
        <v>540</v>
      </c>
      <c r="B28404">
        <v>40194</v>
      </c>
      <c r="C28404" s="3">
        <v>2509.819767</v>
      </c>
      <c r="D28404" s="2"/>
    </row>
    <row r="28405" spans="1:4" x14ac:dyDescent="0.25">
      <c r="A28405" s="2">
        <v>540</v>
      </c>
      <c r="B28405">
        <v>40195</v>
      </c>
      <c r="C28405" s="3">
        <v>2509.819767</v>
      </c>
      <c r="D28405" s="2"/>
    </row>
    <row r="28406" spans="1:4" x14ac:dyDescent="0.25">
      <c r="A28406" s="2">
        <v>540</v>
      </c>
      <c r="B28406">
        <v>40196</v>
      </c>
      <c r="C28406" s="3">
        <v>279.999796</v>
      </c>
      <c r="D28406" s="2"/>
    </row>
    <row r="28407" spans="1:4" x14ac:dyDescent="0.25">
      <c r="A28407" s="2">
        <v>540</v>
      </c>
      <c r="B28407">
        <v>40197</v>
      </c>
      <c r="C28407" s="3">
        <v>13.157544</v>
      </c>
      <c r="D28407" s="2"/>
    </row>
    <row r="28408" spans="1:4" x14ac:dyDescent="0.25">
      <c r="A28408" s="2">
        <v>540</v>
      </c>
      <c r="B28408">
        <v>40198</v>
      </c>
      <c r="C28408" s="3">
        <v>8942.6969900000004</v>
      </c>
      <c r="D28408" s="2"/>
    </row>
    <row r="28409" spans="1:4" x14ac:dyDescent="0.25">
      <c r="A28409" s="2">
        <v>540</v>
      </c>
      <c r="B28409">
        <v>40199</v>
      </c>
      <c r="C28409" s="3">
        <v>10889.148529</v>
      </c>
      <c r="D28409" s="2"/>
    </row>
    <row r="28410" spans="1:4" x14ac:dyDescent="0.25">
      <c r="A28410" s="2">
        <v>540</v>
      </c>
      <c r="B28410">
        <v>40201</v>
      </c>
      <c r="C28410" s="3">
        <v>5043.9725930000004</v>
      </c>
      <c r="D28410" s="2"/>
    </row>
    <row r="28411" spans="1:4" x14ac:dyDescent="0.25">
      <c r="A28411" s="2">
        <v>540</v>
      </c>
      <c r="B28411">
        <v>40202</v>
      </c>
      <c r="C28411" s="3">
        <v>31.270220999999999</v>
      </c>
      <c r="D28411" s="2"/>
    </row>
    <row r="28412" spans="1:4" x14ac:dyDescent="0.25">
      <c r="A28412" s="2">
        <v>540</v>
      </c>
      <c r="B28412">
        <v>40203</v>
      </c>
      <c r="C28412" s="3">
        <v>1898.5968170000001</v>
      </c>
      <c r="D28412" s="2"/>
    </row>
    <row r="28413" spans="1:4" x14ac:dyDescent="0.25">
      <c r="A28413" s="2">
        <v>540</v>
      </c>
      <c r="B28413">
        <v>40205</v>
      </c>
      <c r="C28413" s="3">
        <v>226.488989</v>
      </c>
      <c r="D28413" s="2"/>
    </row>
    <row r="28414" spans="1:4" x14ac:dyDescent="0.25">
      <c r="A28414" s="2">
        <v>540</v>
      </c>
      <c r="B28414">
        <v>40206</v>
      </c>
      <c r="C28414" s="3">
        <v>996.42553599999997</v>
      </c>
      <c r="D28414" s="2"/>
    </row>
    <row r="28415" spans="1:4" x14ac:dyDescent="0.25">
      <c r="A28415" s="2">
        <v>540</v>
      </c>
      <c r="B28415">
        <v>40207</v>
      </c>
      <c r="C28415" s="3">
        <v>1266.5495430000001</v>
      </c>
      <c r="D28415" s="2"/>
    </row>
    <row r="28416" spans="1:4" x14ac:dyDescent="0.25">
      <c r="A28416" s="2">
        <v>540</v>
      </c>
      <c r="B28416">
        <v>40208</v>
      </c>
      <c r="C28416" s="3">
        <v>407.91861599999999</v>
      </c>
      <c r="D28416" s="2"/>
    </row>
    <row r="28417" spans="1:4" x14ac:dyDescent="0.25">
      <c r="A28417" s="2">
        <v>540</v>
      </c>
      <c r="B28417">
        <v>40209</v>
      </c>
      <c r="C28417" s="3">
        <v>406.74080500000002</v>
      </c>
      <c r="D28417" s="2"/>
    </row>
    <row r="28418" spans="1:4" x14ac:dyDescent="0.25">
      <c r="A28418" s="2">
        <v>540</v>
      </c>
      <c r="B28418">
        <v>40210</v>
      </c>
      <c r="C28418" s="3">
        <v>814.65942099999995</v>
      </c>
      <c r="D28418" s="2"/>
    </row>
    <row r="28419" spans="1:4" x14ac:dyDescent="0.25">
      <c r="A28419" s="2">
        <v>540</v>
      </c>
      <c r="B28419">
        <v>40211</v>
      </c>
      <c r="C28419" s="3">
        <v>8067.3167569999996</v>
      </c>
      <c r="D28419" s="2"/>
    </row>
    <row r="28420" spans="1:4" x14ac:dyDescent="0.25">
      <c r="A28420" s="2">
        <v>540</v>
      </c>
      <c r="B28420">
        <v>40212</v>
      </c>
      <c r="C28420" s="3">
        <v>0</v>
      </c>
      <c r="D28420" s="2"/>
    </row>
    <row r="28421" spans="1:4" x14ac:dyDescent="0.25">
      <c r="A28421" s="2">
        <v>540</v>
      </c>
      <c r="B28421">
        <v>40213</v>
      </c>
      <c r="C28421" s="3">
        <v>5298.9587629999996</v>
      </c>
      <c r="D28421" s="2"/>
    </row>
    <row r="28422" spans="1:4" x14ac:dyDescent="0.25">
      <c r="A28422" s="2">
        <v>540</v>
      </c>
      <c r="B28422">
        <v>40214</v>
      </c>
      <c r="C28422" s="3">
        <v>5298.9587629999996</v>
      </c>
      <c r="D28422" s="2"/>
    </row>
    <row r="28423" spans="1:4" x14ac:dyDescent="0.25">
      <c r="A28423" s="2">
        <v>540</v>
      </c>
      <c r="B28423">
        <v>40215</v>
      </c>
      <c r="C28423" s="3">
        <v>6128.7737779999998</v>
      </c>
      <c r="D28423" s="2"/>
    </row>
    <row r="28424" spans="1:4" x14ac:dyDescent="0.25">
      <c r="A28424" s="2">
        <v>540</v>
      </c>
      <c r="B28424">
        <v>40219</v>
      </c>
      <c r="C28424" s="3">
        <v>1557.162695</v>
      </c>
      <c r="D28424" s="2"/>
    </row>
    <row r="28425" spans="1:4" x14ac:dyDescent="0.25">
      <c r="A28425" s="2">
        <v>540</v>
      </c>
      <c r="B28425">
        <v>40220</v>
      </c>
      <c r="C28425" s="3">
        <v>1916.407778</v>
      </c>
      <c r="D28425" s="2"/>
    </row>
    <row r="28426" spans="1:4" x14ac:dyDescent="0.25">
      <c r="A28426" s="2">
        <v>540</v>
      </c>
      <c r="B28426">
        <v>40221</v>
      </c>
      <c r="C28426" s="3">
        <v>2537.0027369999998</v>
      </c>
      <c r="D28426" s="2"/>
    </row>
    <row r="28427" spans="1:4" x14ac:dyDescent="0.25">
      <c r="A28427" s="2">
        <v>540</v>
      </c>
      <c r="B28427">
        <v>40222</v>
      </c>
      <c r="C28427" s="3">
        <v>2537.0027369999998</v>
      </c>
      <c r="D28427" s="2"/>
    </row>
    <row r="28428" spans="1:4" x14ac:dyDescent="0.25">
      <c r="A28428" s="2">
        <v>540</v>
      </c>
      <c r="B28428">
        <v>40223</v>
      </c>
      <c r="C28428" s="3">
        <v>2313.9012429999998</v>
      </c>
      <c r="D28428" s="2"/>
    </row>
    <row r="28429" spans="1:4" x14ac:dyDescent="0.25">
      <c r="A28429" s="2">
        <v>540</v>
      </c>
      <c r="B28429">
        <v>40224</v>
      </c>
      <c r="C28429" s="3">
        <v>2374.7063699999999</v>
      </c>
      <c r="D28429" s="2"/>
    </row>
    <row r="28430" spans="1:4" x14ac:dyDescent="0.25">
      <c r="A28430" s="2">
        <v>540</v>
      </c>
      <c r="B28430">
        <v>40225</v>
      </c>
      <c r="C28430" s="3">
        <v>1953.411951</v>
      </c>
      <c r="D28430" s="2"/>
    </row>
    <row r="28431" spans="1:4" x14ac:dyDescent="0.25">
      <c r="A28431" s="2">
        <v>540</v>
      </c>
      <c r="B28431">
        <v>40226</v>
      </c>
      <c r="C28431" s="3">
        <v>564.10646199999996</v>
      </c>
      <c r="D28431" s="2"/>
    </row>
    <row r="28432" spans="1:4" x14ac:dyDescent="0.25">
      <c r="A28432" s="2">
        <v>540</v>
      </c>
      <c r="B28432">
        <v>40227</v>
      </c>
      <c r="C28432" s="3">
        <v>1464.2944190000001</v>
      </c>
      <c r="D28432" s="2"/>
    </row>
    <row r="28433" spans="1:4" x14ac:dyDescent="0.25">
      <c r="A28433" s="2">
        <v>540</v>
      </c>
      <c r="B28433">
        <v>40228</v>
      </c>
      <c r="C28433" s="3">
        <v>564.10646199999996</v>
      </c>
      <c r="D28433" s="2"/>
    </row>
    <row r="28434" spans="1:4" x14ac:dyDescent="0.25">
      <c r="A28434" s="2">
        <v>540</v>
      </c>
      <c r="B28434">
        <v>40229</v>
      </c>
      <c r="C28434" s="3">
        <v>1464.2944190000001</v>
      </c>
      <c r="D28434" s="2"/>
    </row>
    <row r="28435" spans="1:4" x14ac:dyDescent="0.25">
      <c r="A28435" s="2">
        <v>540</v>
      </c>
      <c r="B28435">
        <v>40230</v>
      </c>
      <c r="C28435" s="3">
        <v>1216.216013</v>
      </c>
      <c r="D28435" s="2"/>
    </row>
    <row r="28436" spans="1:4" x14ac:dyDescent="0.25">
      <c r="A28436" s="2">
        <v>540</v>
      </c>
      <c r="B28436">
        <v>40231</v>
      </c>
      <c r="C28436" s="3">
        <v>7170.4990269999998</v>
      </c>
      <c r="D28436" s="2"/>
    </row>
    <row r="28437" spans="1:4" x14ac:dyDescent="0.25">
      <c r="A28437" s="2">
        <v>540</v>
      </c>
      <c r="B28437">
        <v>40232</v>
      </c>
      <c r="C28437" s="3">
        <v>1191.2222650000001</v>
      </c>
      <c r="D28437" s="2"/>
    </row>
    <row r="28438" spans="1:4" x14ac:dyDescent="0.25">
      <c r="A28438" s="2">
        <v>540</v>
      </c>
      <c r="B28438">
        <v>40233</v>
      </c>
      <c r="C28438" s="3">
        <v>1191.2222650000001</v>
      </c>
      <c r="D28438" s="2"/>
    </row>
    <row r="28439" spans="1:4" x14ac:dyDescent="0.25">
      <c r="A28439" s="2">
        <v>540</v>
      </c>
      <c r="B28439">
        <v>40234</v>
      </c>
      <c r="C28439" s="3">
        <v>3204.9659099999999</v>
      </c>
      <c r="D28439" s="2"/>
    </row>
    <row r="28440" spans="1:4" x14ac:dyDescent="0.25">
      <c r="A28440" s="2">
        <v>540</v>
      </c>
      <c r="B28440">
        <v>40235</v>
      </c>
      <c r="C28440" s="3">
        <v>492.44999200000001</v>
      </c>
      <c r="D28440" s="2"/>
    </row>
    <row r="28441" spans="1:4" x14ac:dyDescent="0.25">
      <c r="A28441" s="2">
        <v>540</v>
      </c>
      <c r="B28441">
        <v>40236</v>
      </c>
      <c r="C28441" s="3">
        <v>2652.1815459999998</v>
      </c>
      <c r="D28441" s="2"/>
    </row>
    <row r="28442" spans="1:4" x14ac:dyDescent="0.25">
      <c r="A28442" s="2">
        <v>540</v>
      </c>
      <c r="B28442">
        <v>40237</v>
      </c>
      <c r="C28442" s="3">
        <v>2122.2529039999999</v>
      </c>
      <c r="D28442" s="2"/>
    </row>
    <row r="28443" spans="1:4" x14ac:dyDescent="0.25">
      <c r="A28443" s="2">
        <v>540</v>
      </c>
      <c r="B28443">
        <v>40238</v>
      </c>
      <c r="C28443" s="3">
        <v>303.93067100000002</v>
      </c>
      <c r="D28443" s="2"/>
    </row>
    <row r="28444" spans="1:4" x14ac:dyDescent="0.25">
      <c r="A28444" s="2">
        <v>540</v>
      </c>
      <c r="B28444">
        <v>40239</v>
      </c>
      <c r="C28444" s="3">
        <v>17.097812000000001</v>
      </c>
      <c r="D28444" s="2"/>
    </row>
    <row r="28445" spans="1:4" x14ac:dyDescent="0.25">
      <c r="A28445" s="2">
        <v>540</v>
      </c>
      <c r="B28445">
        <v>40240</v>
      </c>
      <c r="C28445" s="3">
        <v>63.476367000000003</v>
      </c>
      <c r="D28445" s="2"/>
    </row>
    <row r="28446" spans="1:4" x14ac:dyDescent="0.25">
      <c r="A28446" s="2">
        <v>540</v>
      </c>
      <c r="B28446">
        <v>40241</v>
      </c>
      <c r="C28446" s="3">
        <v>2122.2529039999999</v>
      </c>
      <c r="D28446" s="2"/>
    </row>
    <row r="28447" spans="1:4" x14ac:dyDescent="0.25">
      <c r="A28447" s="2">
        <v>540</v>
      </c>
      <c r="B28447">
        <v>40242</v>
      </c>
      <c r="C28447" s="3">
        <v>17.097812000000001</v>
      </c>
      <c r="D28447" s="2"/>
    </row>
    <row r="28448" spans="1:4" x14ac:dyDescent="0.25">
      <c r="A28448" s="2">
        <v>540</v>
      </c>
      <c r="B28448">
        <v>40243</v>
      </c>
      <c r="C28448" s="3">
        <v>63.476367000000003</v>
      </c>
      <c r="D28448" s="2"/>
    </row>
    <row r="28449" spans="1:4" x14ac:dyDescent="0.25">
      <c r="A28449" s="2">
        <v>540</v>
      </c>
      <c r="B28449">
        <v>40244</v>
      </c>
      <c r="C28449" s="3">
        <v>303.93067100000002</v>
      </c>
      <c r="D28449" s="2"/>
    </row>
    <row r="28450" spans="1:4" x14ac:dyDescent="0.25">
      <c r="A28450" s="2">
        <v>540</v>
      </c>
      <c r="B28450">
        <v>40245</v>
      </c>
      <c r="C28450" s="3">
        <v>2618.4111560000001</v>
      </c>
      <c r="D28450" s="2"/>
    </row>
    <row r="28451" spans="1:4" x14ac:dyDescent="0.25">
      <c r="A28451" s="2">
        <v>540</v>
      </c>
      <c r="B28451">
        <v>40246</v>
      </c>
      <c r="C28451" s="3">
        <v>1724.349209</v>
      </c>
      <c r="D28451" s="2"/>
    </row>
    <row r="28452" spans="1:4" x14ac:dyDescent="0.25">
      <c r="A28452" s="2">
        <v>540</v>
      </c>
      <c r="B28452">
        <v>40247</v>
      </c>
      <c r="C28452" s="3">
        <v>1310.6799390000001</v>
      </c>
      <c r="D28452" s="2"/>
    </row>
    <row r="28453" spans="1:4" x14ac:dyDescent="0.25">
      <c r="A28453" s="2">
        <v>540</v>
      </c>
      <c r="B28453">
        <v>40248</v>
      </c>
      <c r="C28453" s="3">
        <v>611.03574100000003</v>
      </c>
      <c r="D28453" s="2"/>
    </row>
    <row r="28454" spans="1:4" x14ac:dyDescent="0.25">
      <c r="A28454" s="2">
        <v>540</v>
      </c>
      <c r="B28454">
        <v>40249</v>
      </c>
      <c r="C28454" s="3">
        <v>401.38982199999998</v>
      </c>
      <c r="D28454" s="2"/>
    </row>
    <row r="28455" spans="1:4" x14ac:dyDescent="0.25">
      <c r="A28455" s="2">
        <v>540</v>
      </c>
      <c r="B28455">
        <v>40250</v>
      </c>
      <c r="C28455" s="3">
        <v>596.22584099999995</v>
      </c>
      <c r="D28455" s="2"/>
    </row>
    <row r="28456" spans="1:4" x14ac:dyDescent="0.25">
      <c r="A28456" s="2">
        <v>540</v>
      </c>
      <c r="B28456">
        <v>40251</v>
      </c>
      <c r="C28456" s="3">
        <v>717.66697599999998</v>
      </c>
      <c r="D28456" s="2"/>
    </row>
    <row r="28457" spans="1:4" x14ac:dyDescent="0.25">
      <c r="A28457" s="2">
        <v>540</v>
      </c>
      <c r="B28457">
        <v>40252</v>
      </c>
      <c r="C28457" s="3">
        <v>1551.312453</v>
      </c>
      <c r="D28457" s="2"/>
    </row>
    <row r="28458" spans="1:4" x14ac:dyDescent="0.25">
      <c r="A28458" s="2">
        <v>540</v>
      </c>
      <c r="B28458">
        <v>40253</v>
      </c>
      <c r="C28458" s="3">
        <v>717.66697599999998</v>
      </c>
      <c r="D28458" s="2"/>
    </row>
    <row r="28459" spans="1:4" x14ac:dyDescent="0.25">
      <c r="A28459" s="2">
        <v>540</v>
      </c>
      <c r="B28459">
        <v>40255</v>
      </c>
      <c r="C28459" s="3">
        <v>4185.4032399999996</v>
      </c>
      <c r="D28459" s="2"/>
    </row>
    <row r="28460" spans="1:4" x14ac:dyDescent="0.25">
      <c r="A28460" s="2">
        <v>540</v>
      </c>
      <c r="B28460">
        <v>40256</v>
      </c>
      <c r="C28460" s="3">
        <v>4185.4032399999996</v>
      </c>
      <c r="D28460" s="2"/>
    </row>
    <row r="28461" spans="1:4" x14ac:dyDescent="0.25">
      <c r="A28461" s="2">
        <v>540</v>
      </c>
      <c r="B28461">
        <v>40257</v>
      </c>
      <c r="C28461" s="3">
        <v>6710.2990609999997</v>
      </c>
      <c r="D28461" s="2"/>
    </row>
    <row r="28462" spans="1:4" x14ac:dyDescent="0.25">
      <c r="A28462" s="2">
        <v>540</v>
      </c>
      <c r="B28462">
        <v>40258</v>
      </c>
      <c r="C28462" s="3">
        <v>6752.2990609999997</v>
      </c>
      <c r="D28462" s="2"/>
    </row>
    <row r="28463" spans="1:4" x14ac:dyDescent="0.25">
      <c r="A28463" s="2">
        <v>540</v>
      </c>
      <c r="B28463">
        <v>40260</v>
      </c>
      <c r="C28463" s="3">
        <v>833.30619200000001</v>
      </c>
      <c r="D28463" s="2"/>
    </row>
    <row r="28464" spans="1:4" x14ac:dyDescent="0.25">
      <c r="A28464" s="2">
        <v>540</v>
      </c>
      <c r="B28464">
        <v>40261</v>
      </c>
      <c r="C28464" s="3">
        <v>963.90813300000002</v>
      </c>
      <c r="D28464" s="2"/>
    </row>
    <row r="28465" spans="1:4" x14ac:dyDescent="0.25">
      <c r="A28465" s="2">
        <v>540</v>
      </c>
      <c r="B28465">
        <v>40262</v>
      </c>
      <c r="C28465" s="3">
        <v>3933.5286310000001</v>
      </c>
      <c r="D28465" s="2"/>
    </row>
    <row r="28466" spans="1:4" x14ac:dyDescent="0.25">
      <c r="A28466" s="2">
        <v>540</v>
      </c>
      <c r="B28466">
        <v>40263</v>
      </c>
      <c r="C28466" s="3">
        <v>286.23362100000003</v>
      </c>
      <c r="D28466" s="2"/>
    </row>
    <row r="28467" spans="1:4" x14ac:dyDescent="0.25">
      <c r="A28467" s="2">
        <v>540</v>
      </c>
      <c r="B28467">
        <v>40264</v>
      </c>
      <c r="C28467" s="3">
        <v>731.22642599999995</v>
      </c>
      <c r="D28467" s="2"/>
    </row>
    <row r="28468" spans="1:4" x14ac:dyDescent="0.25">
      <c r="A28468" s="2">
        <v>540</v>
      </c>
      <c r="B28468">
        <v>40265</v>
      </c>
      <c r="C28468" s="3">
        <v>286.23362100000003</v>
      </c>
      <c r="D28468" s="2"/>
    </row>
    <row r="28469" spans="1:4" x14ac:dyDescent="0.25">
      <c r="A28469" s="2">
        <v>540</v>
      </c>
      <c r="B28469">
        <v>40266</v>
      </c>
      <c r="C28469" s="3">
        <v>331.06186000000002</v>
      </c>
      <c r="D28469" s="2"/>
    </row>
    <row r="28470" spans="1:4" x14ac:dyDescent="0.25">
      <c r="A28470" s="2">
        <v>540</v>
      </c>
      <c r="B28470">
        <v>40267</v>
      </c>
      <c r="C28470" s="3">
        <v>2449.3340250000001</v>
      </c>
      <c r="D28470" s="2"/>
    </row>
    <row r="28471" spans="1:4" x14ac:dyDescent="0.25">
      <c r="A28471" s="2">
        <v>540</v>
      </c>
      <c r="B28471">
        <v>40268</v>
      </c>
      <c r="C28471" s="3">
        <v>671.62948500000005</v>
      </c>
      <c r="D28471" s="2"/>
    </row>
    <row r="28472" spans="1:4" x14ac:dyDescent="0.25">
      <c r="A28472" s="2">
        <v>540</v>
      </c>
      <c r="B28472">
        <v>40269</v>
      </c>
      <c r="C28472" s="3">
        <v>2058.0269280000002</v>
      </c>
      <c r="D28472" s="2"/>
    </row>
    <row r="28473" spans="1:4" x14ac:dyDescent="0.25">
      <c r="A28473" s="2">
        <v>540</v>
      </c>
      <c r="B28473">
        <v>40270</v>
      </c>
      <c r="C28473" s="3">
        <v>777.07159100000001</v>
      </c>
      <c r="D28473" s="2"/>
    </row>
    <row r="28474" spans="1:4" x14ac:dyDescent="0.25">
      <c r="A28474" s="2">
        <v>540</v>
      </c>
      <c r="B28474">
        <v>40271</v>
      </c>
      <c r="C28474" s="3">
        <v>773.74572000000001</v>
      </c>
      <c r="D28474" s="2"/>
    </row>
    <row r="28475" spans="1:4" x14ac:dyDescent="0.25">
      <c r="A28475" s="2">
        <v>540</v>
      </c>
      <c r="B28475">
        <v>40272</v>
      </c>
      <c r="C28475" s="3">
        <v>325.88358199999999</v>
      </c>
      <c r="D28475" s="2"/>
    </row>
    <row r="28476" spans="1:4" x14ac:dyDescent="0.25">
      <c r="A28476" s="2">
        <v>540</v>
      </c>
      <c r="B28476">
        <v>40273</v>
      </c>
      <c r="C28476" s="3">
        <v>314.92913600000003</v>
      </c>
      <c r="D28476" s="2"/>
    </row>
    <row r="28477" spans="1:4" x14ac:dyDescent="0.25">
      <c r="A28477" s="2">
        <v>540</v>
      </c>
      <c r="B28477">
        <v>40274</v>
      </c>
      <c r="C28477" s="3">
        <v>264.82421099999999</v>
      </c>
      <c r="D28477" s="2"/>
    </row>
    <row r="28478" spans="1:4" x14ac:dyDescent="0.25">
      <c r="A28478" s="2">
        <v>540</v>
      </c>
      <c r="B28478">
        <v>40275</v>
      </c>
      <c r="C28478" s="3">
        <v>883.587717</v>
      </c>
      <c r="D28478" s="2"/>
    </row>
    <row r="28479" spans="1:4" x14ac:dyDescent="0.25">
      <c r="A28479" s="2">
        <v>540</v>
      </c>
      <c r="B28479">
        <v>40276</v>
      </c>
      <c r="C28479" s="3">
        <v>929.04095800000005</v>
      </c>
      <c r="D28479" s="2"/>
    </row>
    <row r="28480" spans="1:4" x14ac:dyDescent="0.25">
      <c r="A28480" s="2">
        <v>540</v>
      </c>
      <c r="B28480">
        <v>40277</v>
      </c>
      <c r="C28480" s="3">
        <v>1191.3092360000001</v>
      </c>
      <c r="D28480" s="2"/>
    </row>
    <row r="28481" spans="1:4" x14ac:dyDescent="0.25">
      <c r="A28481" s="2">
        <v>540</v>
      </c>
      <c r="B28481">
        <v>40278</v>
      </c>
      <c r="C28481" s="3">
        <v>4165.9238750000004</v>
      </c>
      <c r="D28481" s="2"/>
    </row>
    <row r="28482" spans="1:4" x14ac:dyDescent="0.25">
      <c r="A28482" s="2">
        <v>540</v>
      </c>
      <c r="B28482">
        <v>40279</v>
      </c>
      <c r="C28482" s="3">
        <v>2948.8522189999999</v>
      </c>
      <c r="D28482" s="2"/>
    </row>
    <row r="28483" spans="1:4" x14ac:dyDescent="0.25">
      <c r="A28483" s="2">
        <v>540</v>
      </c>
      <c r="B28483">
        <v>40280</v>
      </c>
      <c r="C28483" s="3">
        <v>71.089389999999995</v>
      </c>
      <c r="D28483" s="2"/>
    </row>
    <row r="28484" spans="1:4" x14ac:dyDescent="0.25">
      <c r="A28484" s="2">
        <v>540</v>
      </c>
      <c r="B28484">
        <v>40281</v>
      </c>
      <c r="C28484" s="3">
        <v>3407.0190309999998</v>
      </c>
      <c r="D28484" s="2"/>
    </row>
    <row r="28485" spans="1:4" x14ac:dyDescent="0.25">
      <c r="A28485" s="2">
        <v>540</v>
      </c>
      <c r="B28485">
        <v>40282</v>
      </c>
      <c r="C28485" s="3">
        <v>71.089389999999995</v>
      </c>
      <c r="D28485" s="2"/>
    </row>
    <row r="28486" spans="1:4" x14ac:dyDescent="0.25">
      <c r="A28486" s="2">
        <v>540</v>
      </c>
      <c r="B28486">
        <v>40283</v>
      </c>
      <c r="C28486" s="3">
        <v>984.67848700000002</v>
      </c>
      <c r="D28486" s="2"/>
    </row>
    <row r="28487" spans="1:4" x14ac:dyDescent="0.25">
      <c r="A28487" s="2">
        <v>540</v>
      </c>
      <c r="B28487">
        <v>40284</v>
      </c>
      <c r="C28487" s="3">
        <v>5175.8939890000001</v>
      </c>
      <c r="D28487" s="2"/>
    </row>
    <row r="28488" spans="1:4" x14ac:dyDescent="0.25">
      <c r="A28488" s="2">
        <v>540</v>
      </c>
      <c r="B28488">
        <v>40285</v>
      </c>
      <c r="C28488" s="3">
        <v>535.05327999999997</v>
      </c>
      <c r="D28488" s="2"/>
    </row>
    <row r="28489" spans="1:4" x14ac:dyDescent="0.25">
      <c r="A28489" s="2">
        <v>540</v>
      </c>
      <c r="B28489">
        <v>40296</v>
      </c>
      <c r="C28489" s="3">
        <v>3084.186494</v>
      </c>
      <c r="D28489" s="2"/>
    </row>
    <row r="28490" spans="1:4" x14ac:dyDescent="0.25">
      <c r="A28490" s="2">
        <v>540</v>
      </c>
      <c r="B28490">
        <v>40297</v>
      </c>
      <c r="C28490" s="3">
        <v>1135.14885</v>
      </c>
      <c r="D28490" s="2"/>
    </row>
    <row r="28491" spans="1:4" x14ac:dyDescent="0.25">
      <c r="A28491" s="2">
        <v>540</v>
      </c>
      <c r="B28491">
        <v>40298</v>
      </c>
      <c r="C28491" s="3">
        <v>966.06593599999997</v>
      </c>
      <c r="D28491" s="2"/>
    </row>
    <row r="28492" spans="1:4" x14ac:dyDescent="0.25">
      <c r="A28492" s="2">
        <v>540</v>
      </c>
      <c r="B28492">
        <v>40299</v>
      </c>
      <c r="C28492" s="3">
        <v>1931.8475430000001</v>
      </c>
      <c r="D28492" s="2"/>
    </row>
    <row r="28493" spans="1:4" x14ac:dyDescent="0.25">
      <c r="A28493" s="2">
        <v>540</v>
      </c>
      <c r="B28493">
        <v>40300</v>
      </c>
      <c r="C28493" s="3">
        <v>1276.1240889999999</v>
      </c>
      <c r="D28493" s="2"/>
    </row>
    <row r="28494" spans="1:4" x14ac:dyDescent="0.25">
      <c r="A28494" s="2">
        <v>540</v>
      </c>
      <c r="B28494">
        <v>40301</v>
      </c>
      <c r="C28494" s="3">
        <v>3015.548174</v>
      </c>
      <c r="D28494" s="2"/>
    </row>
    <row r="28495" spans="1:4" x14ac:dyDescent="0.25">
      <c r="A28495" s="2">
        <v>540</v>
      </c>
      <c r="B28495">
        <v>40302</v>
      </c>
      <c r="C28495" s="3">
        <v>1920.7215739999999</v>
      </c>
      <c r="D28495" s="2"/>
    </row>
    <row r="28496" spans="1:4" x14ac:dyDescent="0.25">
      <c r="A28496" s="2">
        <v>540</v>
      </c>
      <c r="B28496">
        <v>40303</v>
      </c>
      <c r="C28496" s="3">
        <v>1954.596458</v>
      </c>
      <c r="D28496" s="2"/>
    </row>
    <row r="28497" spans="1:4" x14ac:dyDescent="0.25">
      <c r="A28497" s="2">
        <v>540</v>
      </c>
      <c r="B28497">
        <v>40304</v>
      </c>
      <c r="C28497" s="3">
        <v>472.997454</v>
      </c>
      <c r="D28497" s="2"/>
    </row>
    <row r="28498" spans="1:4" x14ac:dyDescent="0.25">
      <c r="A28498" s="2">
        <v>540</v>
      </c>
      <c r="B28498">
        <v>40305</v>
      </c>
      <c r="C28498" s="3">
        <v>2421.1597299999999</v>
      </c>
      <c r="D28498" s="2"/>
    </row>
    <row r="28499" spans="1:4" x14ac:dyDescent="0.25">
      <c r="A28499" s="2">
        <v>540</v>
      </c>
      <c r="B28499">
        <v>40306</v>
      </c>
      <c r="C28499" s="3">
        <v>1538.825734</v>
      </c>
      <c r="D28499" s="2"/>
    </row>
    <row r="28500" spans="1:4" x14ac:dyDescent="0.25">
      <c r="A28500" s="2">
        <v>540</v>
      </c>
      <c r="B28500">
        <v>40307</v>
      </c>
      <c r="C28500" s="3">
        <v>2434.4205740000002</v>
      </c>
      <c r="D28500" s="2"/>
    </row>
    <row r="28501" spans="1:4" x14ac:dyDescent="0.25">
      <c r="A28501" s="2">
        <v>540</v>
      </c>
      <c r="B28501">
        <v>40310</v>
      </c>
      <c r="C28501" s="3">
        <v>3512.5184749999999</v>
      </c>
      <c r="D28501" s="2"/>
    </row>
    <row r="28502" spans="1:4" x14ac:dyDescent="0.25">
      <c r="A28502" s="2">
        <v>540</v>
      </c>
      <c r="B28502">
        <v>40311</v>
      </c>
      <c r="C28502" s="3">
        <v>3512.5184749999999</v>
      </c>
      <c r="D28502" s="2"/>
    </row>
    <row r="28503" spans="1:4" x14ac:dyDescent="0.25">
      <c r="A28503" s="2">
        <v>540</v>
      </c>
      <c r="B28503">
        <v>40314</v>
      </c>
      <c r="C28503" s="3">
        <v>1644.8559660000001</v>
      </c>
      <c r="D28503" s="2"/>
    </row>
    <row r="28504" spans="1:4" x14ac:dyDescent="0.25">
      <c r="A28504" s="2">
        <v>540</v>
      </c>
      <c r="B28504">
        <v>40315</v>
      </c>
      <c r="C28504" s="3">
        <v>1183.116454</v>
      </c>
      <c r="D28504" s="2"/>
    </row>
    <row r="28505" spans="1:4" x14ac:dyDescent="0.25">
      <c r="A28505" s="2">
        <v>540</v>
      </c>
      <c r="B28505">
        <v>40316</v>
      </c>
      <c r="C28505" s="3">
        <v>1133.365526</v>
      </c>
      <c r="D28505" s="2"/>
    </row>
    <row r="28506" spans="1:4" x14ac:dyDescent="0.25">
      <c r="A28506" s="2">
        <v>540</v>
      </c>
      <c r="B28506">
        <v>40317</v>
      </c>
      <c r="C28506" s="3">
        <v>113.74891</v>
      </c>
      <c r="D28506" s="2"/>
    </row>
    <row r="28507" spans="1:4" x14ac:dyDescent="0.25">
      <c r="A28507" s="2">
        <v>540</v>
      </c>
      <c r="B28507">
        <v>40318</v>
      </c>
      <c r="C28507" s="3">
        <v>113.74891</v>
      </c>
      <c r="D28507" s="2"/>
    </row>
    <row r="28508" spans="1:4" x14ac:dyDescent="0.25">
      <c r="A28508" s="2">
        <v>540</v>
      </c>
      <c r="B28508">
        <v>40319</v>
      </c>
      <c r="C28508" s="3">
        <v>1290.2478080000001</v>
      </c>
      <c r="D28508" s="2"/>
    </row>
    <row r="28509" spans="1:4" x14ac:dyDescent="0.25">
      <c r="A28509" s="2">
        <v>540</v>
      </c>
      <c r="B28509">
        <v>40320</v>
      </c>
      <c r="C28509" s="3">
        <v>2861.8292879999999</v>
      </c>
      <c r="D28509" s="2"/>
    </row>
    <row r="28510" spans="1:4" x14ac:dyDescent="0.25">
      <c r="A28510" s="2">
        <v>540</v>
      </c>
      <c r="B28510">
        <v>40321</v>
      </c>
      <c r="C28510" s="3">
        <v>749.91490599999997</v>
      </c>
      <c r="D28510" s="2"/>
    </row>
    <row r="28511" spans="1:4" x14ac:dyDescent="0.25">
      <c r="A28511" s="2">
        <v>540</v>
      </c>
      <c r="B28511">
        <v>40322</v>
      </c>
      <c r="C28511" s="3">
        <v>840.62024899999994</v>
      </c>
      <c r="D28511" s="2"/>
    </row>
    <row r="28512" spans="1:4" x14ac:dyDescent="0.25">
      <c r="A28512" s="2">
        <v>540</v>
      </c>
      <c r="B28512">
        <v>40323</v>
      </c>
      <c r="C28512" s="3">
        <v>840.62024899999994</v>
      </c>
      <c r="D28512" s="2"/>
    </row>
    <row r="28513" spans="1:4" x14ac:dyDescent="0.25">
      <c r="A28513" s="2">
        <v>540</v>
      </c>
      <c r="B28513">
        <v>40324</v>
      </c>
      <c r="C28513" s="3">
        <v>457.098142</v>
      </c>
      <c r="D28513" s="2"/>
    </row>
    <row r="28514" spans="1:4" x14ac:dyDescent="0.25">
      <c r="A28514" s="2">
        <v>540</v>
      </c>
      <c r="B28514">
        <v>40325</v>
      </c>
      <c r="C28514" s="3">
        <v>1779.576086</v>
      </c>
      <c r="D28514" s="2"/>
    </row>
    <row r="28515" spans="1:4" x14ac:dyDescent="0.25">
      <c r="A28515" s="2">
        <v>540</v>
      </c>
      <c r="B28515">
        <v>40326</v>
      </c>
      <c r="C28515" s="3">
        <v>4083.6961139999999</v>
      </c>
      <c r="D28515" s="2"/>
    </row>
    <row r="28516" spans="1:4" x14ac:dyDescent="0.25">
      <c r="A28516" s="2">
        <v>540</v>
      </c>
      <c r="B28516">
        <v>40327</v>
      </c>
      <c r="C28516" s="3">
        <v>2409.281426</v>
      </c>
      <c r="D28516" s="2"/>
    </row>
    <row r="28517" spans="1:4" x14ac:dyDescent="0.25">
      <c r="A28517" s="2">
        <v>540</v>
      </c>
      <c r="B28517">
        <v>40328</v>
      </c>
      <c r="C28517" s="3">
        <v>2669.5945069999998</v>
      </c>
      <c r="D28517" s="2"/>
    </row>
    <row r="28518" spans="1:4" x14ac:dyDescent="0.25">
      <c r="A28518" s="2">
        <v>540</v>
      </c>
      <c r="B28518">
        <v>40329</v>
      </c>
      <c r="C28518" s="3">
        <v>2669.5945069999998</v>
      </c>
      <c r="D28518" s="2"/>
    </row>
    <row r="28519" spans="1:4" x14ac:dyDescent="0.25">
      <c r="A28519" s="2">
        <v>540</v>
      </c>
      <c r="B28519">
        <v>40330</v>
      </c>
      <c r="C28519" s="3">
        <v>2409.281426</v>
      </c>
      <c r="D28519" s="2"/>
    </row>
    <row r="28520" spans="1:4" x14ac:dyDescent="0.25">
      <c r="A28520" s="2">
        <v>540</v>
      </c>
      <c r="B28520">
        <v>40331</v>
      </c>
      <c r="C28520" s="3">
        <v>957.95561699999996</v>
      </c>
      <c r="D28520" s="2"/>
    </row>
    <row r="28521" spans="1:4" x14ac:dyDescent="0.25">
      <c r="A28521" s="2">
        <v>540</v>
      </c>
      <c r="B28521">
        <v>40332</v>
      </c>
      <c r="C28521" s="3">
        <v>957.95561699999996</v>
      </c>
      <c r="D28521" s="2"/>
    </row>
    <row r="28522" spans="1:4" x14ac:dyDescent="0.25">
      <c r="A28522" s="2">
        <v>540</v>
      </c>
      <c r="B28522">
        <v>40333</v>
      </c>
      <c r="C28522" s="3">
        <v>2272.836159</v>
      </c>
      <c r="D28522" s="2"/>
    </row>
    <row r="28523" spans="1:4" x14ac:dyDescent="0.25">
      <c r="A28523" s="2">
        <v>540</v>
      </c>
      <c r="B28523">
        <v>40334</v>
      </c>
      <c r="C28523" s="3">
        <v>2272.836159</v>
      </c>
      <c r="D28523" s="2"/>
    </row>
    <row r="28524" spans="1:4" x14ac:dyDescent="0.25">
      <c r="A28524" s="2">
        <v>540</v>
      </c>
      <c r="B28524">
        <v>40337</v>
      </c>
      <c r="C28524" s="3">
        <v>1738.450454</v>
      </c>
      <c r="D28524" s="2"/>
    </row>
    <row r="28525" spans="1:4" x14ac:dyDescent="0.25">
      <c r="A28525" s="2">
        <v>540</v>
      </c>
      <c r="B28525">
        <v>40338</v>
      </c>
      <c r="C28525" s="3">
        <v>1738.450454</v>
      </c>
      <c r="D28525" s="2"/>
    </row>
    <row r="28526" spans="1:4" x14ac:dyDescent="0.25">
      <c r="A28526" s="2">
        <v>540</v>
      </c>
      <c r="B28526">
        <v>40339</v>
      </c>
      <c r="C28526" s="3">
        <v>13294.761546</v>
      </c>
      <c r="D28526" s="2"/>
    </row>
    <row r="28527" spans="1:4" x14ac:dyDescent="0.25">
      <c r="A28527" s="2">
        <v>540</v>
      </c>
      <c r="B28527">
        <v>40340</v>
      </c>
      <c r="C28527" s="3">
        <v>6230.9672730000002</v>
      </c>
      <c r="D28527" s="2"/>
    </row>
    <row r="28528" spans="1:4" x14ac:dyDescent="0.25">
      <c r="A28528" s="2">
        <v>540</v>
      </c>
      <c r="B28528">
        <v>40341</v>
      </c>
      <c r="C28528" s="3">
        <v>13294.761546</v>
      </c>
      <c r="D28528" s="2"/>
    </row>
    <row r="28529" spans="1:4" x14ac:dyDescent="0.25">
      <c r="A28529" s="2">
        <v>540</v>
      </c>
      <c r="B28529">
        <v>40342</v>
      </c>
      <c r="C28529" s="3">
        <v>6230.9672730000002</v>
      </c>
      <c r="D28529" s="2"/>
    </row>
    <row r="28530" spans="1:4" x14ac:dyDescent="0.25">
      <c r="A28530" s="2">
        <v>540</v>
      </c>
      <c r="B28530">
        <v>40343</v>
      </c>
      <c r="C28530" s="3">
        <v>11488.327136</v>
      </c>
      <c r="D28530" s="2"/>
    </row>
    <row r="28531" spans="1:4" x14ac:dyDescent="0.25">
      <c r="A28531" s="2">
        <v>540</v>
      </c>
      <c r="B28531">
        <v>40344</v>
      </c>
      <c r="C28531" s="3">
        <v>15713.566096</v>
      </c>
      <c r="D28531" s="2"/>
    </row>
    <row r="28532" spans="1:4" x14ac:dyDescent="0.25">
      <c r="A28532" s="2">
        <v>540</v>
      </c>
      <c r="B28532">
        <v>40345</v>
      </c>
      <c r="C28532" s="3">
        <v>11488.327136</v>
      </c>
      <c r="D28532" s="2"/>
    </row>
    <row r="28533" spans="1:4" x14ac:dyDescent="0.25">
      <c r="A28533" s="2">
        <v>540</v>
      </c>
      <c r="B28533">
        <v>40346</v>
      </c>
      <c r="C28533" s="3">
        <v>15713.566096</v>
      </c>
      <c r="D28533" s="2"/>
    </row>
    <row r="28534" spans="1:4" x14ac:dyDescent="0.25">
      <c r="A28534" s="2">
        <v>540</v>
      </c>
      <c r="B28534">
        <v>40347</v>
      </c>
      <c r="C28534" s="3">
        <v>2756.8276470000001</v>
      </c>
      <c r="D28534" s="2"/>
    </row>
    <row r="28535" spans="1:4" x14ac:dyDescent="0.25">
      <c r="A28535" s="2">
        <v>540</v>
      </c>
      <c r="B28535">
        <v>40348</v>
      </c>
      <c r="C28535" s="3">
        <v>2756.8276470000001</v>
      </c>
      <c r="D28535" s="2"/>
    </row>
    <row r="28536" spans="1:4" x14ac:dyDescent="0.25">
      <c r="A28536" s="2">
        <v>540</v>
      </c>
      <c r="B28536">
        <v>40351</v>
      </c>
      <c r="C28536" s="3">
        <v>9729.6949370000002</v>
      </c>
      <c r="D28536" s="2"/>
    </row>
    <row r="28537" spans="1:4" x14ac:dyDescent="0.25">
      <c r="A28537" s="2">
        <v>540</v>
      </c>
      <c r="B28537">
        <v>40352</v>
      </c>
      <c r="C28537" s="3">
        <v>1126.3157080000001</v>
      </c>
      <c r="D28537" s="2"/>
    </row>
    <row r="28538" spans="1:4" x14ac:dyDescent="0.25">
      <c r="A28538" s="2">
        <v>540</v>
      </c>
      <c r="B28538">
        <v>40353</v>
      </c>
      <c r="C28538" s="3">
        <v>433.38995699999998</v>
      </c>
      <c r="D28538" s="2"/>
    </row>
    <row r="28539" spans="1:4" x14ac:dyDescent="0.25">
      <c r="A28539" s="2">
        <v>540</v>
      </c>
      <c r="B28539">
        <v>40354</v>
      </c>
      <c r="C28539" s="3">
        <v>411.28682099999997</v>
      </c>
      <c r="D28539" s="2"/>
    </row>
    <row r="28540" spans="1:4" x14ac:dyDescent="0.25">
      <c r="A28540" s="2">
        <v>540</v>
      </c>
      <c r="B28540">
        <v>40355</v>
      </c>
      <c r="C28540" s="3">
        <v>1126.3157080000001</v>
      </c>
      <c r="D28540" s="2"/>
    </row>
    <row r="28541" spans="1:4" x14ac:dyDescent="0.25">
      <c r="A28541" s="2">
        <v>540</v>
      </c>
      <c r="B28541">
        <v>40356</v>
      </c>
      <c r="C28541" s="3">
        <v>433.38995699999998</v>
      </c>
      <c r="D28541" s="2"/>
    </row>
    <row r="28542" spans="1:4" x14ac:dyDescent="0.25">
      <c r="A28542" s="2">
        <v>540</v>
      </c>
      <c r="B28542">
        <v>40357</v>
      </c>
      <c r="C28542" s="3">
        <v>411.28682099999997</v>
      </c>
      <c r="D28542" s="2"/>
    </row>
    <row r="28543" spans="1:4" x14ac:dyDescent="0.25">
      <c r="A28543" s="2">
        <v>540</v>
      </c>
      <c r="B28543">
        <v>40359</v>
      </c>
      <c r="C28543" s="3">
        <v>3977.9796409999999</v>
      </c>
      <c r="D28543" s="2"/>
    </row>
    <row r="28544" spans="1:4" x14ac:dyDescent="0.25">
      <c r="A28544" s="2">
        <v>540</v>
      </c>
      <c r="B28544">
        <v>40360</v>
      </c>
      <c r="C28544" s="3">
        <v>3977.9796409999999</v>
      </c>
      <c r="D28544" s="2"/>
    </row>
    <row r="28545" spans="1:4" x14ac:dyDescent="0.25">
      <c r="A28545" s="2">
        <v>540</v>
      </c>
      <c r="B28545">
        <v>40362</v>
      </c>
      <c r="C28545" s="3">
        <v>1592.0259120000001</v>
      </c>
      <c r="D28545" s="2"/>
    </row>
    <row r="28546" spans="1:4" x14ac:dyDescent="0.25">
      <c r="A28546" s="2">
        <v>540</v>
      </c>
      <c r="B28546">
        <v>40363</v>
      </c>
      <c r="C28546" s="3">
        <v>1592.0259120000001</v>
      </c>
      <c r="D28546" s="2"/>
    </row>
    <row r="28547" spans="1:4" x14ac:dyDescent="0.25">
      <c r="A28547" s="2">
        <v>540</v>
      </c>
      <c r="B28547">
        <v>40364</v>
      </c>
      <c r="C28547" s="3">
        <v>1956.1228430000001</v>
      </c>
      <c r="D28547" s="2"/>
    </row>
    <row r="28548" spans="1:4" x14ac:dyDescent="0.25">
      <c r="A28548" s="2">
        <v>540</v>
      </c>
      <c r="B28548">
        <v>40365</v>
      </c>
      <c r="C28548" s="3">
        <v>2607.0720670000001</v>
      </c>
      <c r="D28548" s="2"/>
    </row>
    <row r="28549" spans="1:4" x14ac:dyDescent="0.25">
      <c r="A28549" s="2">
        <v>540</v>
      </c>
      <c r="B28549">
        <v>40366</v>
      </c>
      <c r="C28549" s="3">
        <v>1956.1228430000001</v>
      </c>
      <c r="D28549" s="2"/>
    </row>
    <row r="28550" spans="1:4" x14ac:dyDescent="0.25">
      <c r="A28550" s="2">
        <v>540</v>
      </c>
      <c r="B28550">
        <v>40367</v>
      </c>
      <c r="C28550" s="3">
        <v>2607.0720670000001</v>
      </c>
      <c r="D28550" s="2"/>
    </row>
    <row r="28551" spans="1:4" x14ac:dyDescent="0.25">
      <c r="A28551" s="2">
        <v>540</v>
      </c>
      <c r="B28551">
        <v>40368</v>
      </c>
      <c r="C28551" s="3">
        <v>1453.139189</v>
      </c>
      <c r="D28551" s="2"/>
    </row>
    <row r="28552" spans="1:4" x14ac:dyDescent="0.25">
      <c r="A28552" s="2">
        <v>540</v>
      </c>
      <c r="B28552">
        <v>40369</v>
      </c>
      <c r="C28552" s="3">
        <v>1453.139189</v>
      </c>
      <c r="D28552" s="2"/>
    </row>
    <row r="28553" spans="1:4" x14ac:dyDescent="0.25">
      <c r="A28553" s="2">
        <v>540</v>
      </c>
      <c r="B28553">
        <v>40370</v>
      </c>
      <c r="C28553" s="3">
        <v>1078.028703</v>
      </c>
      <c r="D28553" s="2"/>
    </row>
    <row r="28554" spans="1:4" x14ac:dyDescent="0.25">
      <c r="A28554" s="2">
        <v>540</v>
      </c>
      <c r="B28554">
        <v>40371</v>
      </c>
      <c r="C28554" s="3">
        <v>450.24449299999998</v>
      </c>
      <c r="D28554" s="2"/>
    </row>
    <row r="28555" spans="1:4" x14ac:dyDescent="0.25">
      <c r="A28555" s="2">
        <v>540</v>
      </c>
      <c r="B28555">
        <v>40372</v>
      </c>
      <c r="C28555" s="3">
        <v>52.033169999999998</v>
      </c>
      <c r="D28555" s="2"/>
    </row>
    <row r="28556" spans="1:4" x14ac:dyDescent="0.25">
      <c r="A28556" s="2">
        <v>540</v>
      </c>
      <c r="B28556">
        <v>40373</v>
      </c>
      <c r="C28556" s="3">
        <v>2467.3493669999998</v>
      </c>
      <c r="D28556" s="2"/>
    </row>
    <row r="28557" spans="1:4" x14ac:dyDescent="0.25">
      <c r="A28557" s="2">
        <v>540</v>
      </c>
      <c r="B28557">
        <v>40374</v>
      </c>
      <c r="C28557" s="3">
        <v>2403.4349010000001</v>
      </c>
      <c r="D28557" s="2"/>
    </row>
    <row r="28558" spans="1:4" x14ac:dyDescent="0.25">
      <c r="A28558" s="2">
        <v>540</v>
      </c>
      <c r="B28558">
        <v>40375</v>
      </c>
      <c r="C28558" s="3">
        <v>64.914467999999999</v>
      </c>
      <c r="D28558" s="2"/>
    </row>
    <row r="28559" spans="1:4" x14ac:dyDescent="0.25">
      <c r="A28559" s="2">
        <v>540</v>
      </c>
      <c r="B28559">
        <v>40376</v>
      </c>
      <c r="C28559" s="3">
        <v>61.083756000000001</v>
      </c>
      <c r="D28559" s="2"/>
    </row>
    <row r="28560" spans="1:4" x14ac:dyDescent="0.25">
      <c r="A28560" s="2">
        <v>540</v>
      </c>
      <c r="B28560">
        <v>40378</v>
      </c>
      <c r="C28560" s="3">
        <v>61.083756000000001</v>
      </c>
      <c r="D28560" s="2"/>
    </row>
    <row r="28561" spans="1:4" x14ac:dyDescent="0.25">
      <c r="A28561" s="2">
        <v>540</v>
      </c>
      <c r="B28561">
        <v>40388</v>
      </c>
      <c r="C28561" s="3">
        <v>2905.4422249999998</v>
      </c>
      <c r="D28561" s="2"/>
    </row>
    <row r="28562" spans="1:4" x14ac:dyDescent="0.25">
      <c r="A28562" s="2">
        <v>540</v>
      </c>
      <c r="B28562">
        <v>40389</v>
      </c>
      <c r="C28562" s="3">
        <v>435.63248900000002</v>
      </c>
      <c r="D28562" s="2"/>
    </row>
    <row r="28563" spans="1:4" x14ac:dyDescent="0.25">
      <c r="A28563" s="2">
        <v>540</v>
      </c>
      <c r="B28563">
        <v>40390</v>
      </c>
      <c r="C28563" s="3">
        <v>435.63248900000002</v>
      </c>
      <c r="D28563" s="2"/>
    </row>
    <row r="28564" spans="1:4" x14ac:dyDescent="0.25">
      <c r="A28564" s="2">
        <v>540</v>
      </c>
      <c r="B28564">
        <v>40391</v>
      </c>
      <c r="C28564" s="3">
        <v>6985.8722150000003</v>
      </c>
      <c r="D28564" s="2"/>
    </row>
    <row r="28565" spans="1:4" x14ac:dyDescent="0.25">
      <c r="A28565" s="2">
        <v>540</v>
      </c>
      <c r="B28565">
        <v>40392</v>
      </c>
      <c r="C28565" s="3">
        <v>6985.8722150000003</v>
      </c>
      <c r="D28565" s="2"/>
    </row>
    <row r="28566" spans="1:4" x14ac:dyDescent="0.25">
      <c r="A28566" s="2">
        <v>540</v>
      </c>
      <c r="B28566">
        <v>40393</v>
      </c>
      <c r="C28566" s="3">
        <v>3406.5423169999999</v>
      </c>
      <c r="D28566" s="2"/>
    </row>
    <row r="28567" spans="1:4" x14ac:dyDescent="0.25">
      <c r="A28567" s="2">
        <v>540</v>
      </c>
      <c r="B28567">
        <v>40394</v>
      </c>
      <c r="C28567" s="3">
        <v>3406.5423169999999</v>
      </c>
      <c r="D28567" s="2"/>
    </row>
    <row r="28568" spans="1:4" x14ac:dyDescent="0.25">
      <c r="A28568" s="2">
        <v>540</v>
      </c>
      <c r="B28568">
        <v>40395</v>
      </c>
      <c r="C28568" s="3">
        <v>3677.9449970000001</v>
      </c>
      <c r="D28568" s="2"/>
    </row>
    <row r="28569" spans="1:4" x14ac:dyDescent="0.25">
      <c r="A28569" s="2">
        <v>540</v>
      </c>
      <c r="B28569">
        <v>40396</v>
      </c>
      <c r="C28569" s="3">
        <v>3677.9449970000001</v>
      </c>
      <c r="D28569" s="2"/>
    </row>
    <row r="28570" spans="1:4" x14ac:dyDescent="0.25">
      <c r="A28570" s="2">
        <v>540</v>
      </c>
      <c r="B28570">
        <v>40397</v>
      </c>
      <c r="C28570" s="3">
        <v>1808.4344819999999</v>
      </c>
      <c r="D28570" s="2"/>
    </row>
    <row r="28571" spans="1:4" x14ac:dyDescent="0.25">
      <c r="A28571" s="2">
        <v>540</v>
      </c>
      <c r="B28571">
        <v>40398</v>
      </c>
      <c r="C28571" s="3">
        <v>936.39177900000004</v>
      </c>
      <c r="D28571" s="2"/>
    </row>
    <row r="28572" spans="1:4" x14ac:dyDescent="0.25">
      <c r="A28572" s="2">
        <v>540</v>
      </c>
      <c r="B28572">
        <v>40399</v>
      </c>
      <c r="C28572" s="3">
        <v>1513.7163430000001</v>
      </c>
      <c r="D28572" s="2"/>
    </row>
    <row r="28573" spans="1:4" x14ac:dyDescent="0.25">
      <c r="A28573" s="2">
        <v>540</v>
      </c>
      <c r="B28573">
        <v>40400</v>
      </c>
      <c r="C28573" s="3">
        <v>1808.4344819999999</v>
      </c>
      <c r="D28573" s="2"/>
    </row>
    <row r="28574" spans="1:4" x14ac:dyDescent="0.25">
      <c r="A28574" s="2">
        <v>540</v>
      </c>
      <c r="B28574">
        <v>40401</v>
      </c>
      <c r="C28574" s="3">
        <v>825.34069599999998</v>
      </c>
      <c r="D28574" s="2"/>
    </row>
    <row r="28575" spans="1:4" x14ac:dyDescent="0.25">
      <c r="A28575" s="2">
        <v>540</v>
      </c>
      <c r="B28575">
        <v>40402</v>
      </c>
      <c r="C28575" s="3">
        <v>936.39177900000004</v>
      </c>
      <c r="D28575" s="2"/>
    </row>
    <row r="28576" spans="1:4" x14ac:dyDescent="0.25">
      <c r="A28576" s="2">
        <v>540</v>
      </c>
      <c r="B28576">
        <v>40403</v>
      </c>
      <c r="C28576" s="3">
        <v>1301.5849410000001</v>
      </c>
      <c r="D28576" s="2"/>
    </row>
    <row r="28577" spans="1:4" x14ac:dyDescent="0.25">
      <c r="A28577" s="2">
        <v>540</v>
      </c>
      <c r="B28577">
        <v>40404</v>
      </c>
      <c r="C28577" s="3">
        <v>3540.453669</v>
      </c>
      <c r="D28577" s="2"/>
    </row>
    <row r="28578" spans="1:4" x14ac:dyDescent="0.25">
      <c r="A28578" s="2">
        <v>540</v>
      </c>
      <c r="B28578">
        <v>40405</v>
      </c>
      <c r="C28578" s="3">
        <v>3540.453669</v>
      </c>
      <c r="D28578" s="2"/>
    </row>
    <row r="28579" spans="1:4" x14ac:dyDescent="0.25">
      <c r="A28579" s="2">
        <v>540</v>
      </c>
      <c r="B28579">
        <v>40406</v>
      </c>
      <c r="C28579" s="3">
        <v>747.87367900000004</v>
      </c>
      <c r="D28579" s="2"/>
    </row>
    <row r="28580" spans="1:4" x14ac:dyDescent="0.25">
      <c r="A28580" s="2">
        <v>540</v>
      </c>
      <c r="B28580">
        <v>40407</v>
      </c>
      <c r="C28580" s="3">
        <v>1301.5849410000001</v>
      </c>
      <c r="D28580" s="2"/>
    </row>
    <row r="28581" spans="1:4" x14ac:dyDescent="0.25">
      <c r="A28581" s="2">
        <v>540</v>
      </c>
      <c r="B28581">
        <v>40408</v>
      </c>
      <c r="C28581" s="3">
        <v>1364.070264</v>
      </c>
      <c r="D28581" s="2"/>
    </row>
    <row r="28582" spans="1:4" x14ac:dyDescent="0.25">
      <c r="A28582" s="2">
        <v>540</v>
      </c>
      <c r="B28582">
        <v>40409</v>
      </c>
      <c r="C28582" s="3">
        <v>1364.070264</v>
      </c>
      <c r="D28582" s="2"/>
    </row>
    <row r="28583" spans="1:4" x14ac:dyDescent="0.25">
      <c r="A28583" s="2">
        <v>540</v>
      </c>
      <c r="B28583">
        <v>40410</v>
      </c>
      <c r="C28583" s="3">
        <v>2411.0857759999999</v>
      </c>
      <c r="D28583" s="2"/>
    </row>
    <row r="28584" spans="1:4" x14ac:dyDescent="0.25">
      <c r="A28584" s="2">
        <v>540</v>
      </c>
      <c r="B28584">
        <v>40411</v>
      </c>
      <c r="C28584" s="3">
        <v>5480.6903490000004</v>
      </c>
      <c r="D28584" s="2"/>
    </row>
    <row r="28585" spans="1:4" x14ac:dyDescent="0.25">
      <c r="A28585" s="2">
        <v>540</v>
      </c>
      <c r="B28585">
        <v>40412</v>
      </c>
      <c r="C28585" s="3">
        <v>6658.6461440000003</v>
      </c>
      <c r="D28585" s="2"/>
    </row>
    <row r="28586" spans="1:4" x14ac:dyDescent="0.25">
      <c r="A28586" s="2">
        <v>540</v>
      </c>
      <c r="B28586">
        <v>40413</v>
      </c>
      <c r="C28586" s="3">
        <v>5269.7708439999997</v>
      </c>
      <c r="D28586" s="2"/>
    </row>
    <row r="28587" spans="1:4" x14ac:dyDescent="0.25">
      <c r="A28587" s="2">
        <v>540</v>
      </c>
      <c r="B28587">
        <v>40414</v>
      </c>
      <c r="C28587" s="3">
        <v>2484.8954880000001</v>
      </c>
      <c r="D28587" s="2"/>
    </row>
    <row r="28588" spans="1:4" x14ac:dyDescent="0.25">
      <c r="A28588" s="2">
        <v>540</v>
      </c>
      <c r="B28588">
        <v>40415</v>
      </c>
      <c r="C28588" s="3">
        <v>6599.265977</v>
      </c>
      <c r="D28588" s="2"/>
    </row>
    <row r="28589" spans="1:4" x14ac:dyDescent="0.25">
      <c r="A28589" s="2">
        <v>540</v>
      </c>
      <c r="B28589">
        <v>40416</v>
      </c>
      <c r="C28589" s="3">
        <v>59.383927</v>
      </c>
      <c r="D28589" s="2"/>
    </row>
    <row r="28590" spans="1:4" x14ac:dyDescent="0.25">
      <c r="A28590" s="2">
        <v>540</v>
      </c>
      <c r="B28590">
        <v>40417</v>
      </c>
      <c r="C28590" s="3">
        <v>9997.8073420000001</v>
      </c>
      <c r="D28590" s="2"/>
    </row>
    <row r="28591" spans="1:4" x14ac:dyDescent="0.25">
      <c r="A28591" s="2">
        <v>540</v>
      </c>
      <c r="B28591">
        <v>40418</v>
      </c>
      <c r="C28591" s="3">
        <v>10307.182371000001</v>
      </c>
      <c r="D28591" s="2"/>
    </row>
    <row r="28592" spans="1:4" x14ac:dyDescent="0.25">
      <c r="A28592" s="2">
        <v>540</v>
      </c>
      <c r="B28592">
        <v>40419</v>
      </c>
      <c r="C28592" s="3">
        <v>9997.8073420000001</v>
      </c>
      <c r="D28592" s="2"/>
    </row>
    <row r="28593" spans="1:4" x14ac:dyDescent="0.25">
      <c r="A28593" s="2">
        <v>540</v>
      </c>
      <c r="B28593">
        <v>40420</v>
      </c>
      <c r="C28593" s="3">
        <v>10307.182371000001</v>
      </c>
      <c r="D28593" s="2"/>
    </row>
    <row r="28594" spans="1:4" x14ac:dyDescent="0.25">
      <c r="A28594" s="2">
        <v>540</v>
      </c>
      <c r="B28594">
        <v>40421</v>
      </c>
      <c r="C28594" s="3">
        <v>10584.71154</v>
      </c>
      <c r="D28594" s="2"/>
    </row>
    <row r="28595" spans="1:4" x14ac:dyDescent="0.25">
      <c r="A28595" s="2">
        <v>540</v>
      </c>
      <c r="B28595">
        <v>40422</v>
      </c>
      <c r="C28595" s="3">
        <v>9647.0557389999994</v>
      </c>
      <c r="D28595" s="2"/>
    </row>
    <row r="28596" spans="1:4" x14ac:dyDescent="0.25">
      <c r="A28596" s="2">
        <v>540</v>
      </c>
      <c r="B28596">
        <v>40423</v>
      </c>
      <c r="C28596" s="3">
        <v>9647.0557389999994</v>
      </c>
      <c r="D28596" s="2"/>
    </row>
    <row r="28597" spans="1:4" x14ac:dyDescent="0.25">
      <c r="A28597" s="2">
        <v>540</v>
      </c>
      <c r="B28597">
        <v>40424</v>
      </c>
      <c r="C28597" s="3">
        <v>1953.651468</v>
      </c>
      <c r="D28597" s="2"/>
    </row>
    <row r="28598" spans="1:4" x14ac:dyDescent="0.25">
      <c r="A28598" s="2">
        <v>540</v>
      </c>
      <c r="B28598">
        <v>40425</v>
      </c>
      <c r="C28598" s="3">
        <v>1953.651468</v>
      </c>
      <c r="D28598" s="2"/>
    </row>
    <row r="28599" spans="1:4" x14ac:dyDescent="0.25">
      <c r="A28599" s="2">
        <v>540</v>
      </c>
      <c r="B28599">
        <v>40426</v>
      </c>
      <c r="C28599" s="3">
        <v>1491.9018739999999</v>
      </c>
      <c r="D28599" s="2"/>
    </row>
    <row r="28600" spans="1:4" x14ac:dyDescent="0.25">
      <c r="A28600" s="2">
        <v>540</v>
      </c>
      <c r="B28600">
        <v>40427</v>
      </c>
      <c r="C28600" s="3">
        <v>1491.9018739999999</v>
      </c>
      <c r="D28600" s="2"/>
    </row>
    <row r="28601" spans="1:4" x14ac:dyDescent="0.25">
      <c r="A28601" s="2">
        <v>540</v>
      </c>
      <c r="B28601">
        <v>40428</v>
      </c>
      <c r="C28601" s="3">
        <v>3930.4878119999998</v>
      </c>
      <c r="D28601" s="2"/>
    </row>
    <row r="28602" spans="1:4" x14ac:dyDescent="0.25">
      <c r="A28602" s="2">
        <v>540</v>
      </c>
      <c r="B28602">
        <v>40429</v>
      </c>
      <c r="C28602" s="3">
        <v>3853.708435</v>
      </c>
      <c r="D28602" s="2"/>
    </row>
    <row r="28603" spans="1:4" x14ac:dyDescent="0.25">
      <c r="A28603" s="2">
        <v>540</v>
      </c>
      <c r="B28603">
        <v>40430</v>
      </c>
      <c r="C28603" s="3">
        <v>1538.1152509999999</v>
      </c>
      <c r="D28603" s="2"/>
    </row>
    <row r="28604" spans="1:4" x14ac:dyDescent="0.25">
      <c r="A28604" s="2">
        <v>540</v>
      </c>
      <c r="B28604">
        <v>40431</v>
      </c>
      <c r="C28604" s="3">
        <v>1862.7597949999999</v>
      </c>
      <c r="D28604" s="2"/>
    </row>
    <row r="28605" spans="1:4" x14ac:dyDescent="0.25">
      <c r="A28605" s="2">
        <v>540</v>
      </c>
      <c r="B28605">
        <v>40432</v>
      </c>
      <c r="C28605" s="3">
        <v>1799.151793</v>
      </c>
      <c r="D28605" s="2"/>
    </row>
    <row r="28606" spans="1:4" x14ac:dyDescent="0.25">
      <c r="A28606" s="2">
        <v>540</v>
      </c>
      <c r="B28606">
        <v>40433</v>
      </c>
      <c r="C28606" s="3">
        <v>4113.514948</v>
      </c>
      <c r="D28606" s="2"/>
    </row>
    <row r="28607" spans="1:4" x14ac:dyDescent="0.25">
      <c r="A28607" s="2">
        <v>540</v>
      </c>
      <c r="B28607">
        <v>40434</v>
      </c>
      <c r="C28607" s="3">
        <v>4406.2860259999998</v>
      </c>
      <c r="D28607" s="2"/>
    </row>
    <row r="28608" spans="1:4" x14ac:dyDescent="0.25">
      <c r="A28608" s="2">
        <v>540</v>
      </c>
      <c r="B28608">
        <v>40435</v>
      </c>
      <c r="C28608" s="3">
        <v>1422.805691</v>
      </c>
      <c r="D28608" s="2"/>
    </row>
    <row r="28609" spans="1:4" x14ac:dyDescent="0.25">
      <c r="A28609" s="2">
        <v>540</v>
      </c>
      <c r="B28609">
        <v>40436</v>
      </c>
      <c r="C28609" s="3">
        <v>4502.553637</v>
      </c>
      <c r="D28609" s="2"/>
    </row>
    <row r="28610" spans="1:4" x14ac:dyDescent="0.25">
      <c r="A28610" s="2">
        <v>540</v>
      </c>
      <c r="B28610">
        <v>40437</v>
      </c>
      <c r="C28610" s="3">
        <v>1422.805691</v>
      </c>
      <c r="D28610" s="2"/>
    </row>
    <row r="28611" spans="1:4" x14ac:dyDescent="0.25">
      <c r="A28611" s="2">
        <v>540</v>
      </c>
      <c r="B28611">
        <v>40438</v>
      </c>
      <c r="C28611" s="3">
        <v>1799.151793</v>
      </c>
      <c r="D28611" s="2"/>
    </row>
    <row r="28612" spans="1:4" x14ac:dyDescent="0.25">
      <c r="A28612" s="2">
        <v>540</v>
      </c>
      <c r="B28612">
        <v>40439</v>
      </c>
      <c r="C28612" s="3">
        <v>1828.686095</v>
      </c>
      <c r="D28612" s="2"/>
    </row>
    <row r="28613" spans="1:4" x14ac:dyDescent="0.25">
      <c r="A28613" s="2">
        <v>540</v>
      </c>
      <c r="B28613">
        <v>40440</v>
      </c>
      <c r="C28613" s="3">
        <v>1828.686095</v>
      </c>
      <c r="D28613" s="2"/>
    </row>
    <row r="28614" spans="1:4" x14ac:dyDescent="0.25">
      <c r="A28614" s="2">
        <v>540</v>
      </c>
      <c r="B28614">
        <v>40441</v>
      </c>
      <c r="C28614" s="3">
        <v>5922.4337509999996</v>
      </c>
      <c r="D28614" s="2"/>
    </row>
    <row r="28615" spans="1:4" x14ac:dyDescent="0.25">
      <c r="A28615" s="2">
        <v>540</v>
      </c>
      <c r="B28615">
        <v>40442</v>
      </c>
      <c r="C28615" s="3">
        <v>5922.4337509999996</v>
      </c>
      <c r="D28615" s="2"/>
    </row>
    <row r="28616" spans="1:4" x14ac:dyDescent="0.25">
      <c r="A28616" s="2">
        <v>540</v>
      </c>
      <c r="B28616">
        <v>40443</v>
      </c>
      <c r="C28616" s="3">
        <v>4269.5664079999997</v>
      </c>
      <c r="D28616" s="2"/>
    </row>
    <row r="28617" spans="1:4" x14ac:dyDescent="0.25">
      <c r="A28617" s="2">
        <v>540</v>
      </c>
      <c r="B28617">
        <v>40444</v>
      </c>
      <c r="C28617" s="3">
        <v>4269.5664079999997</v>
      </c>
      <c r="D28617" s="2"/>
    </row>
    <row r="28618" spans="1:4" x14ac:dyDescent="0.25">
      <c r="A28618" s="2">
        <v>540</v>
      </c>
      <c r="B28618">
        <v>40445</v>
      </c>
      <c r="C28618" s="3">
        <v>2440.2214140000001</v>
      </c>
      <c r="D28618" s="2"/>
    </row>
    <row r="28619" spans="1:4" x14ac:dyDescent="0.25">
      <c r="A28619" s="2">
        <v>540</v>
      </c>
      <c r="B28619">
        <v>40446</v>
      </c>
      <c r="C28619" s="3">
        <v>2440.2214140000001</v>
      </c>
      <c r="D28619" s="2"/>
    </row>
    <row r="28620" spans="1:4" x14ac:dyDescent="0.25">
      <c r="A28620" s="2">
        <v>540</v>
      </c>
      <c r="B28620">
        <v>40447</v>
      </c>
      <c r="C28620" s="3">
        <v>1382.041786</v>
      </c>
      <c r="D28620" s="2"/>
    </row>
    <row r="28621" spans="1:4" x14ac:dyDescent="0.25">
      <c r="A28621" s="2">
        <v>540</v>
      </c>
      <c r="B28621">
        <v>40448</v>
      </c>
      <c r="C28621" s="3">
        <v>1382.041786</v>
      </c>
      <c r="D28621" s="2"/>
    </row>
    <row r="28622" spans="1:4" x14ac:dyDescent="0.25">
      <c r="A28622" s="2">
        <v>540</v>
      </c>
      <c r="B28622">
        <v>40449</v>
      </c>
      <c r="C28622" s="3">
        <v>4531.7364360000001</v>
      </c>
      <c r="D28622" s="2"/>
    </row>
    <row r="28623" spans="1:4" x14ac:dyDescent="0.25">
      <c r="A28623" s="2">
        <v>540</v>
      </c>
      <c r="B28623">
        <v>40450</v>
      </c>
      <c r="C28623" s="3">
        <v>169.98922200000001</v>
      </c>
      <c r="D28623" s="2"/>
    </row>
    <row r="28624" spans="1:4" x14ac:dyDescent="0.25">
      <c r="A28624" s="2">
        <v>540</v>
      </c>
      <c r="B28624">
        <v>40451</v>
      </c>
      <c r="C28624" s="3">
        <v>4531.7364360000001</v>
      </c>
      <c r="D28624" s="2"/>
    </row>
    <row r="28625" spans="1:4" x14ac:dyDescent="0.25">
      <c r="A28625" s="2">
        <v>540</v>
      </c>
      <c r="B28625">
        <v>40452</v>
      </c>
      <c r="C28625" s="3">
        <v>1357.9135040000001</v>
      </c>
      <c r="D28625" s="2"/>
    </row>
    <row r="28626" spans="1:4" x14ac:dyDescent="0.25">
      <c r="A28626" s="2">
        <v>540</v>
      </c>
      <c r="B28626">
        <v>40453</v>
      </c>
      <c r="C28626" s="3">
        <v>399.63307800000001</v>
      </c>
      <c r="D28626" s="2"/>
    </row>
    <row r="28627" spans="1:4" x14ac:dyDescent="0.25">
      <c r="A28627" s="2">
        <v>540</v>
      </c>
      <c r="B28627">
        <v>40454</v>
      </c>
      <c r="C28627" s="3">
        <v>1357.9135040000001</v>
      </c>
      <c r="D28627" s="2"/>
    </row>
    <row r="28628" spans="1:4" x14ac:dyDescent="0.25">
      <c r="A28628" s="2">
        <v>540</v>
      </c>
      <c r="B28628">
        <v>40455</v>
      </c>
      <c r="C28628" s="3">
        <v>399.63307800000001</v>
      </c>
      <c r="D28628" s="2"/>
    </row>
    <row r="28629" spans="1:4" x14ac:dyDescent="0.25">
      <c r="A28629" s="2">
        <v>540</v>
      </c>
      <c r="B28629">
        <v>40456</v>
      </c>
      <c r="C28629" s="3">
        <v>467.83891</v>
      </c>
      <c r="D28629" s="2"/>
    </row>
    <row r="28630" spans="1:4" x14ac:dyDescent="0.25">
      <c r="A28630" s="2">
        <v>540</v>
      </c>
      <c r="B28630">
        <v>40457</v>
      </c>
      <c r="C28630" s="3">
        <v>1239.2851780000001</v>
      </c>
      <c r="D28630" s="2"/>
    </row>
    <row r="28631" spans="1:4" x14ac:dyDescent="0.25">
      <c r="A28631" s="2">
        <v>540</v>
      </c>
      <c r="B28631">
        <v>40458</v>
      </c>
      <c r="C28631" s="3">
        <v>13.86314</v>
      </c>
      <c r="D28631" s="2"/>
    </row>
    <row r="28632" spans="1:4" x14ac:dyDescent="0.25">
      <c r="A28632" s="2">
        <v>540</v>
      </c>
      <c r="B28632">
        <v>40459</v>
      </c>
      <c r="C28632" s="3">
        <v>467.83891</v>
      </c>
      <c r="D28632" s="2"/>
    </row>
    <row r="28633" spans="1:4" x14ac:dyDescent="0.25">
      <c r="A28633" s="2">
        <v>540</v>
      </c>
      <c r="B28633">
        <v>40460</v>
      </c>
      <c r="C28633" s="3">
        <v>1239.2851780000001</v>
      </c>
      <c r="D28633" s="2"/>
    </row>
    <row r="28634" spans="1:4" x14ac:dyDescent="0.25">
      <c r="A28634" s="2">
        <v>540</v>
      </c>
      <c r="B28634">
        <v>40461</v>
      </c>
      <c r="C28634" s="3">
        <v>13.86314</v>
      </c>
      <c r="D28634" s="2"/>
    </row>
    <row r="28635" spans="1:4" x14ac:dyDescent="0.25">
      <c r="A28635" s="2">
        <v>540</v>
      </c>
      <c r="B28635">
        <v>40463</v>
      </c>
      <c r="C28635" s="3">
        <v>641.31147699999997</v>
      </c>
      <c r="D28635" s="2"/>
    </row>
    <row r="28636" spans="1:4" x14ac:dyDescent="0.25">
      <c r="A28636" s="2">
        <v>540</v>
      </c>
      <c r="B28636">
        <v>40464</v>
      </c>
      <c r="C28636" s="3">
        <v>2076.0059980000001</v>
      </c>
      <c r="D28636" s="2"/>
    </row>
    <row r="28637" spans="1:4" x14ac:dyDescent="0.25">
      <c r="A28637" s="2">
        <v>540</v>
      </c>
      <c r="B28637">
        <v>40465</v>
      </c>
      <c r="C28637" s="3">
        <v>2076.0059980000001</v>
      </c>
      <c r="D28637" s="2"/>
    </row>
    <row r="28638" spans="1:4" x14ac:dyDescent="0.25">
      <c r="A28638" s="2">
        <v>540</v>
      </c>
      <c r="B28638">
        <v>40466</v>
      </c>
      <c r="C28638" s="3">
        <v>641.31147699999997</v>
      </c>
      <c r="D28638" s="2"/>
    </row>
    <row r="28639" spans="1:4" x14ac:dyDescent="0.25">
      <c r="A28639" s="2">
        <v>540</v>
      </c>
      <c r="B28639">
        <v>40467</v>
      </c>
      <c r="C28639" s="3">
        <v>2189.6794850000001</v>
      </c>
      <c r="D28639" s="2"/>
    </row>
    <row r="28640" spans="1:4" x14ac:dyDescent="0.25">
      <c r="A28640" s="2">
        <v>540</v>
      </c>
      <c r="B28640">
        <v>40468</v>
      </c>
      <c r="C28640" s="3">
        <v>2189.6794850000001</v>
      </c>
      <c r="D28640" s="2"/>
    </row>
    <row r="28641" spans="1:4" x14ac:dyDescent="0.25">
      <c r="A28641" s="2">
        <v>540</v>
      </c>
      <c r="B28641">
        <v>40469</v>
      </c>
      <c r="C28641" s="3">
        <v>1355.912644</v>
      </c>
      <c r="D28641" s="2"/>
    </row>
    <row r="28642" spans="1:4" x14ac:dyDescent="0.25">
      <c r="A28642" s="2">
        <v>540</v>
      </c>
      <c r="B28642">
        <v>40470</v>
      </c>
      <c r="C28642" s="3">
        <v>1355.912644</v>
      </c>
      <c r="D28642" s="2"/>
    </row>
    <row r="28643" spans="1:4" x14ac:dyDescent="0.25">
      <c r="A28643" s="2">
        <v>540</v>
      </c>
      <c r="B28643">
        <v>40471</v>
      </c>
      <c r="C28643" s="3">
        <v>2316.4063070000002</v>
      </c>
      <c r="D28643" s="2"/>
    </row>
    <row r="28644" spans="1:4" x14ac:dyDescent="0.25">
      <c r="A28644" s="2">
        <v>540</v>
      </c>
      <c r="B28644">
        <v>40472</v>
      </c>
      <c r="C28644" s="3">
        <v>2316.4063070000002</v>
      </c>
      <c r="D28644" s="2"/>
    </row>
    <row r="28645" spans="1:4" x14ac:dyDescent="0.25">
      <c r="A28645" s="2">
        <v>540</v>
      </c>
      <c r="B28645">
        <v>40473</v>
      </c>
      <c r="C28645" s="3">
        <v>4423.3155829999996</v>
      </c>
      <c r="D28645" s="2"/>
    </row>
    <row r="28646" spans="1:4" x14ac:dyDescent="0.25">
      <c r="A28646" s="2">
        <v>540</v>
      </c>
      <c r="B28646">
        <v>40474</v>
      </c>
      <c r="C28646" s="3">
        <v>5343.5529669999996</v>
      </c>
      <c r="D28646" s="2"/>
    </row>
    <row r="28647" spans="1:4" x14ac:dyDescent="0.25">
      <c r="A28647" s="2">
        <v>540</v>
      </c>
      <c r="B28647">
        <v>40475</v>
      </c>
      <c r="C28647" s="3">
        <v>2563.1773880000001</v>
      </c>
      <c r="D28647" s="2"/>
    </row>
    <row r="28648" spans="1:4" x14ac:dyDescent="0.25">
      <c r="A28648" s="2">
        <v>540</v>
      </c>
      <c r="B28648">
        <v>40476</v>
      </c>
      <c r="C28648" s="3">
        <v>5739.8191639999995</v>
      </c>
      <c r="D28648" s="2"/>
    </row>
    <row r="28649" spans="1:4" x14ac:dyDescent="0.25">
      <c r="A28649" s="2">
        <v>540</v>
      </c>
      <c r="B28649">
        <v>40477</v>
      </c>
      <c r="C28649" s="3">
        <v>5280.1957849999999</v>
      </c>
      <c r="D28649" s="2"/>
    </row>
    <row r="28650" spans="1:4" x14ac:dyDescent="0.25">
      <c r="A28650" s="2">
        <v>540</v>
      </c>
      <c r="B28650">
        <v>40479</v>
      </c>
      <c r="C28650" s="3">
        <v>1031.5144740000001</v>
      </c>
      <c r="D28650" s="2"/>
    </row>
    <row r="28651" spans="1:4" x14ac:dyDescent="0.25">
      <c r="A28651" s="2">
        <v>540</v>
      </c>
      <c r="B28651">
        <v>40481</v>
      </c>
      <c r="C28651" s="3">
        <v>989.82989899999995</v>
      </c>
      <c r="D28651" s="2"/>
    </row>
    <row r="28652" spans="1:4" x14ac:dyDescent="0.25">
      <c r="A28652" s="2">
        <v>540</v>
      </c>
      <c r="B28652">
        <v>40482</v>
      </c>
      <c r="C28652" s="3">
        <v>989.82989899999995</v>
      </c>
      <c r="D28652" s="2"/>
    </row>
    <row r="28653" spans="1:4" x14ac:dyDescent="0.25">
      <c r="A28653" s="2">
        <v>540</v>
      </c>
      <c r="B28653">
        <v>40483</v>
      </c>
      <c r="C28653" s="3">
        <v>2728.6485910000001</v>
      </c>
      <c r="D28653" s="2"/>
    </row>
    <row r="28654" spans="1:4" x14ac:dyDescent="0.25">
      <c r="A28654" s="2">
        <v>540</v>
      </c>
      <c r="B28654">
        <v>40484</v>
      </c>
      <c r="C28654" s="3">
        <v>2728.6485910000001</v>
      </c>
      <c r="D28654" s="2"/>
    </row>
    <row r="28655" spans="1:4" x14ac:dyDescent="0.25">
      <c r="A28655" s="2">
        <v>540</v>
      </c>
      <c r="B28655">
        <v>40485</v>
      </c>
      <c r="C28655" s="3">
        <v>1677.701415</v>
      </c>
      <c r="D28655" s="2"/>
    </row>
    <row r="28656" spans="1:4" x14ac:dyDescent="0.25">
      <c r="A28656" s="2">
        <v>540</v>
      </c>
      <c r="B28656">
        <v>40486</v>
      </c>
      <c r="C28656" s="3">
        <v>2019.615491</v>
      </c>
      <c r="D28656" s="2"/>
    </row>
    <row r="28657" spans="1:4" x14ac:dyDescent="0.25">
      <c r="A28657" s="2">
        <v>540</v>
      </c>
      <c r="B28657">
        <v>40487</v>
      </c>
      <c r="C28657" s="3">
        <v>1677.701415</v>
      </c>
      <c r="D28657" s="2"/>
    </row>
    <row r="28658" spans="1:4" x14ac:dyDescent="0.25">
      <c r="A28658" s="2">
        <v>540</v>
      </c>
      <c r="B28658">
        <v>40488</v>
      </c>
      <c r="C28658" s="3">
        <v>2019.615491</v>
      </c>
      <c r="D28658" s="2"/>
    </row>
    <row r="28659" spans="1:4" x14ac:dyDescent="0.25">
      <c r="A28659" s="2">
        <v>540</v>
      </c>
      <c r="B28659">
        <v>40489</v>
      </c>
      <c r="C28659" s="3">
        <v>337.486245</v>
      </c>
      <c r="D28659" s="2"/>
    </row>
    <row r="28660" spans="1:4" x14ac:dyDescent="0.25">
      <c r="A28660" s="2">
        <v>540</v>
      </c>
      <c r="B28660">
        <v>40490</v>
      </c>
      <c r="C28660" s="3">
        <v>337.486245</v>
      </c>
      <c r="D28660" s="2"/>
    </row>
    <row r="28661" spans="1:4" x14ac:dyDescent="0.25">
      <c r="A28661" s="2">
        <v>540</v>
      </c>
      <c r="B28661">
        <v>40491</v>
      </c>
      <c r="C28661" s="3">
        <v>10393.231438999999</v>
      </c>
      <c r="D28661" s="2"/>
    </row>
    <row r="28662" spans="1:4" x14ac:dyDescent="0.25">
      <c r="A28662" s="2">
        <v>540</v>
      </c>
      <c r="B28662">
        <v>40492</v>
      </c>
      <c r="C28662" s="3">
        <v>9980.1449119999997</v>
      </c>
      <c r="D28662" s="2"/>
    </row>
    <row r="28663" spans="1:4" x14ac:dyDescent="0.25">
      <c r="A28663" s="2">
        <v>540</v>
      </c>
      <c r="B28663">
        <v>40495</v>
      </c>
      <c r="C28663" s="3">
        <v>3952.8855699999999</v>
      </c>
      <c r="D28663" s="2"/>
    </row>
    <row r="28664" spans="1:4" x14ac:dyDescent="0.25">
      <c r="A28664" s="2">
        <v>540</v>
      </c>
      <c r="B28664">
        <v>40496</v>
      </c>
      <c r="C28664" s="3">
        <v>3952.8855699999999</v>
      </c>
      <c r="D28664" s="2"/>
    </row>
    <row r="28665" spans="1:4" x14ac:dyDescent="0.25">
      <c r="A28665" s="2">
        <v>540</v>
      </c>
      <c r="B28665">
        <v>40497</v>
      </c>
      <c r="C28665" s="3">
        <v>1142.259223</v>
      </c>
      <c r="D28665" s="2"/>
    </row>
    <row r="28666" spans="1:4" x14ac:dyDescent="0.25">
      <c r="A28666" s="2">
        <v>540</v>
      </c>
      <c r="B28666">
        <v>40498</v>
      </c>
      <c r="C28666" s="3">
        <v>740.42769499999997</v>
      </c>
      <c r="D28666" s="2"/>
    </row>
    <row r="28667" spans="1:4" x14ac:dyDescent="0.25">
      <c r="A28667" s="2">
        <v>540</v>
      </c>
      <c r="B28667">
        <v>40499</v>
      </c>
      <c r="C28667" s="3">
        <v>1142.259223</v>
      </c>
      <c r="D28667" s="2"/>
    </row>
    <row r="28668" spans="1:4" x14ac:dyDescent="0.25">
      <c r="A28668" s="2">
        <v>540</v>
      </c>
      <c r="B28668">
        <v>40500</v>
      </c>
      <c r="C28668" s="3">
        <v>740.42769499999997</v>
      </c>
      <c r="D28668" s="2"/>
    </row>
    <row r="28669" spans="1:4" x14ac:dyDescent="0.25">
      <c r="A28669" s="2">
        <v>540</v>
      </c>
      <c r="B28669">
        <v>40502</v>
      </c>
      <c r="C28669" s="3">
        <v>3166.5542399999999</v>
      </c>
      <c r="D28669" s="2"/>
    </row>
    <row r="28670" spans="1:4" x14ac:dyDescent="0.25">
      <c r="A28670" s="2">
        <v>540</v>
      </c>
      <c r="B28670">
        <v>40503</v>
      </c>
      <c r="C28670" s="3">
        <v>5207.5714779999998</v>
      </c>
      <c r="D28670" s="2"/>
    </row>
    <row r="28671" spans="1:4" x14ac:dyDescent="0.25">
      <c r="A28671" s="2">
        <v>540</v>
      </c>
      <c r="B28671">
        <v>40504</v>
      </c>
      <c r="C28671" s="3">
        <v>1033.5012919999999</v>
      </c>
      <c r="D28671" s="2"/>
    </row>
    <row r="28672" spans="1:4" x14ac:dyDescent="0.25">
      <c r="A28672" s="2">
        <v>540</v>
      </c>
      <c r="B28672">
        <v>40505</v>
      </c>
      <c r="C28672" s="3">
        <v>5207.5714779999998</v>
      </c>
      <c r="D28672" s="2"/>
    </row>
    <row r="28673" spans="1:4" x14ac:dyDescent="0.25">
      <c r="A28673" s="2">
        <v>540</v>
      </c>
      <c r="B28673">
        <v>40506</v>
      </c>
      <c r="C28673" s="3">
        <v>3166.5542399999999</v>
      </c>
      <c r="D28673" s="2"/>
    </row>
    <row r="28674" spans="1:4" x14ac:dyDescent="0.25">
      <c r="A28674" s="2">
        <v>540</v>
      </c>
      <c r="B28674">
        <v>40507</v>
      </c>
      <c r="C28674" s="3">
        <v>1033.5012919999999</v>
      </c>
      <c r="D28674" s="2"/>
    </row>
    <row r="28675" spans="1:4" x14ac:dyDescent="0.25">
      <c r="A28675" s="2">
        <v>540</v>
      </c>
      <c r="B28675">
        <v>40509</v>
      </c>
      <c r="C28675" s="3">
        <v>6629.0710840000002</v>
      </c>
      <c r="D28675" s="2"/>
    </row>
    <row r="28676" spans="1:4" x14ac:dyDescent="0.25">
      <c r="A28676" s="2">
        <v>540</v>
      </c>
      <c r="B28676">
        <v>40510</v>
      </c>
      <c r="C28676" s="3">
        <v>7123.6974970000001</v>
      </c>
      <c r="D28676" s="2"/>
    </row>
    <row r="28677" spans="1:4" x14ac:dyDescent="0.25">
      <c r="A28677" s="2">
        <v>540</v>
      </c>
      <c r="B28677">
        <v>40511</v>
      </c>
      <c r="C28677" s="3">
        <v>6629.0710840000002</v>
      </c>
      <c r="D28677" s="2"/>
    </row>
    <row r="28678" spans="1:4" x14ac:dyDescent="0.25">
      <c r="A28678" s="2">
        <v>540</v>
      </c>
      <c r="B28678">
        <v>40512</v>
      </c>
      <c r="C28678" s="3">
        <v>7123.6974970000001</v>
      </c>
      <c r="D28678" s="2"/>
    </row>
    <row r="28679" spans="1:4" x14ac:dyDescent="0.25">
      <c r="A28679" s="2">
        <v>540</v>
      </c>
      <c r="B28679">
        <v>40513</v>
      </c>
      <c r="C28679" s="3">
        <v>887.19023700000002</v>
      </c>
      <c r="D28679" s="2"/>
    </row>
    <row r="28680" spans="1:4" x14ac:dyDescent="0.25">
      <c r="A28680" s="2">
        <v>540</v>
      </c>
      <c r="B28680">
        <v>40514</v>
      </c>
      <c r="C28680" s="3">
        <v>887.19023700000002</v>
      </c>
      <c r="D28680" s="2"/>
    </row>
    <row r="28681" spans="1:4" x14ac:dyDescent="0.25">
      <c r="A28681" s="2">
        <v>540</v>
      </c>
      <c r="B28681">
        <v>40515</v>
      </c>
      <c r="C28681" s="3">
        <v>273.83896399999998</v>
      </c>
      <c r="D28681" s="2"/>
    </row>
    <row r="28682" spans="1:4" x14ac:dyDescent="0.25">
      <c r="A28682" s="2">
        <v>540</v>
      </c>
      <c r="B28682">
        <v>40516</v>
      </c>
      <c r="C28682" s="3">
        <v>748.43831899999998</v>
      </c>
      <c r="D28682" s="2"/>
    </row>
    <row r="28683" spans="1:4" x14ac:dyDescent="0.25">
      <c r="A28683" s="2">
        <v>540</v>
      </c>
      <c r="B28683">
        <v>40517</v>
      </c>
      <c r="C28683" s="3">
        <v>748.43831899999998</v>
      </c>
      <c r="D28683" s="2"/>
    </row>
    <row r="28684" spans="1:4" x14ac:dyDescent="0.25">
      <c r="A28684" s="2">
        <v>540</v>
      </c>
      <c r="B28684">
        <v>40518</v>
      </c>
      <c r="C28684" s="3">
        <v>273.83896399999998</v>
      </c>
      <c r="D28684" s="2"/>
    </row>
    <row r="28685" spans="1:4" x14ac:dyDescent="0.25">
      <c r="A28685" s="2">
        <v>540</v>
      </c>
      <c r="B28685">
        <v>40519</v>
      </c>
      <c r="C28685" s="3">
        <v>2237.1379160000001</v>
      </c>
      <c r="D28685" s="2"/>
    </row>
    <row r="28686" spans="1:4" x14ac:dyDescent="0.25">
      <c r="A28686" s="2">
        <v>540</v>
      </c>
      <c r="B28686">
        <v>40520</v>
      </c>
      <c r="C28686" s="3">
        <v>1466.188553</v>
      </c>
      <c r="D28686" s="2"/>
    </row>
    <row r="28687" spans="1:4" x14ac:dyDescent="0.25">
      <c r="A28687" s="2">
        <v>540</v>
      </c>
      <c r="B28687">
        <v>40521</v>
      </c>
      <c r="C28687" s="3">
        <v>3359.4606210000002</v>
      </c>
      <c r="D28687" s="2"/>
    </row>
    <row r="28688" spans="1:4" x14ac:dyDescent="0.25">
      <c r="A28688" s="2">
        <v>540</v>
      </c>
      <c r="B28688">
        <v>40522</v>
      </c>
      <c r="C28688" s="3">
        <v>1466.188553</v>
      </c>
      <c r="D28688" s="2"/>
    </row>
    <row r="28689" spans="1:4" x14ac:dyDescent="0.25">
      <c r="A28689" s="2">
        <v>540</v>
      </c>
      <c r="B28689">
        <v>40523</v>
      </c>
      <c r="C28689" s="3">
        <v>2237.1379160000001</v>
      </c>
      <c r="D28689" s="2"/>
    </row>
    <row r="28690" spans="1:4" x14ac:dyDescent="0.25">
      <c r="A28690" s="2">
        <v>540</v>
      </c>
      <c r="B28690">
        <v>40524</v>
      </c>
      <c r="C28690" s="3">
        <v>1015.033535</v>
      </c>
      <c r="D28690" s="2"/>
    </row>
    <row r="28691" spans="1:4" x14ac:dyDescent="0.25">
      <c r="A28691" s="2">
        <v>540</v>
      </c>
      <c r="B28691">
        <v>40525</v>
      </c>
      <c r="C28691" s="3">
        <v>1015.033535</v>
      </c>
      <c r="D28691" s="2"/>
    </row>
    <row r="28692" spans="1:4" x14ac:dyDescent="0.25">
      <c r="A28692" s="2">
        <v>540</v>
      </c>
      <c r="B28692">
        <v>40526</v>
      </c>
      <c r="C28692" s="3">
        <v>500.82611900000001</v>
      </c>
      <c r="D28692" s="2"/>
    </row>
    <row r="28693" spans="1:4" x14ac:dyDescent="0.25">
      <c r="A28693" s="2">
        <v>540</v>
      </c>
      <c r="B28693">
        <v>40527</v>
      </c>
      <c r="C28693" s="3">
        <v>500.82611900000001</v>
      </c>
      <c r="D28693" s="2"/>
    </row>
    <row r="28694" spans="1:4" x14ac:dyDescent="0.25">
      <c r="A28694" s="2">
        <v>540</v>
      </c>
      <c r="B28694">
        <v>40528</v>
      </c>
      <c r="C28694" s="3">
        <v>699.94162100000005</v>
      </c>
      <c r="D28694" s="2"/>
    </row>
    <row r="28695" spans="1:4" x14ac:dyDescent="0.25">
      <c r="A28695" s="2">
        <v>540</v>
      </c>
      <c r="B28695">
        <v>40530</v>
      </c>
      <c r="C28695" s="3">
        <v>699.94162100000005</v>
      </c>
      <c r="D28695" s="2"/>
    </row>
    <row r="28696" spans="1:4" x14ac:dyDescent="0.25">
      <c r="A28696" s="2">
        <v>540</v>
      </c>
      <c r="B28696">
        <v>40531</v>
      </c>
      <c r="C28696" s="3">
        <v>2287.9839029999998</v>
      </c>
      <c r="D28696" s="2"/>
    </row>
    <row r="28697" spans="1:4" x14ac:dyDescent="0.25">
      <c r="A28697" s="2">
        <v>540</v>
      </c>
      <c r="B28697">
        <v>40532</v>
      </c>
      <c r="C28697" s="3">
        <v>1407.2809540000001</v>
      </c>
      <c r="D28697" s="2"/>
    </row>
    <row r="28698" spans="1:4" x14ac:dyDescent="0.25">
      <c r="A28698" s="2">
        <v>540</v>
      </c>
      <c r="B28698">
        <v>40533</v>
      </c>
      <c r="C28698" s="3">
        <v>1407.2809540000001</v>
      </c>
      <c r="D28698" s="2"/>
    </row>
    <row r="28699" spans="1:4" x14ac:dyDescent="0.25">
      <c r="A28699" s="2">
        <v>540</v>
      </c>
      <c r="B28699">
        <v>40534</v>
      </c>
      <c r="C28699" s="3">
        <v>1199.7908560000001</v>
      </c>
      <c r="D28699" s="2"/>
    </row>
    <row r="28700" spans="1:4" x14ac:dyDescent="0.25">
      <c r="A28700" s="2">
        <v>540</v>
      </c>
      <c r="B28700">
        <v>40535</v>
      </c>
      <c r="C28700" s="3">
        <v>1199.7908560000001</v>
      </c>
      <c r="D28700" s="2"/>
    </row>
    <row r="28701" spans="1:4" x14ac:dyDescent="0.25">
      <c r="A28701" s="2">
        <v>540</v>
      </c>
      <c r="B28701">
        <v>40536</v>
      </c>
      <c r="C28701" s="3">
        <v>1315.270706</v>
      </c>
      <c r="D28701" s="2"/>
    </row>
    <row r="28702" spans="1:4" x14ac:dyDescent="0.25">
      <c r="A28702" s="2">
        <v>540</v>
      </c>
      <c r="B28702">
        <v>40537</v>
      </c>
      <c r="C28702" s="3">
        <v>592.78598699999998</v>
      </c>
      <c r="D28702" s="2"/>
    </row>
    <row r="28703" spans="1:4" x14ac:dyDescent="0.25">
      <c r="A28703" s="2">
        <v>540</v>
      </c>
      <c r="B28703">
        <v>40538</v>
      </c>
      <c r="C28703" s="3">
        <v>1118.525208</v>
      </c>
      <c r="D28703" s="2"/>
    </row>
    <row r="28704" spans="1:4" x14ac:dyDescent="0.25">
      <c r="A28704" s="2">
        <v>540</v>
      </c>
      <c r="B28704">
        <v>40539</v>
      </c>
      <c r="C28704" s="3">
        <v>592.78598699999998</v>
      </c>
      <c r="D28704" s="2"/>
    </row>
    <row r="28705" spans="1:4" x14ac:dyDescent="0.25">
      <c r="A28705" s="2">
        <v>540</v>
      </c>
      <c r="B28705">
        <v>40540</v>
      </c>
      <c r="C28705" s="3">
        <v>2421.7246879999998</v>
      </c>
      <c r="D28705" s="2"/>
    </row>
    <row r="28706" spans="1:4" x14ac:dyDescent="0.25">
      <c r="A28706" s="2">
        <v>540</v>
      </c>
      <c r="B28706">
        <v>40541</v>
      </c>
      <c r="C28706" s="3">
        <v>1097.082322</v>
      </c>
      <c r="D28706" s="2"/>
    </row>
    <row r="28707" spans="1:4" x14ac:dyDescent="0.25">
      <c r="A28707" s="2">
        <v>540</v>
      </c>
      <c r="B28707">
        <v>40542</v>
      </c>
      <c r="C28707" s="3">
        <v>1097.082322</v>
      </c>
      <c r="D28707" s="2"/>
    </row>
    <row r="28708" spans="1:4" x14ac:dyDescent="0.25">
      <c r="A28708" s="2">
        <v>540</v>
      </c>
      <c r="B28708">
        <v>40543</v>
      </c>
      <c r="C28708" s="3">
        <v>2421.7246879999998</v>
      </c>
      <c r="D28708" s="2"/>
    </row>
    <row r="28709" spans="1:4" x14ac:dyDescent="0.25">
      <c r="A28709" s="2">
        <v>540</v>
      </c>
      <c r="B28709">
        <v>40544</v>
      </c>
      <c r="C28709" s="3">
        <v>1596.2068260000001</v>
      </c>
      <c r="D28709" s="2"/>
    </row>
    <row r="28710" spans="1:4" x14ac:dyDescent="0.25">
      <c r="A28710" s="2">
        <v>540</v>
      </c>
      <c r="B28710">
        <v>40545</v>
      </c>
      <c r="C28710" s="3">
        <v>1407.2290640000001</v>
      </c>
      <c r="D28710" s="2"/>
    </row>
    <row r="28711" spans="1:4" x14ac:dyDescent="0.25">
      <c r="A28711" s="2">
        <v>540</v>
      </c>
      <c r="B28711">
        <v>40546</v>
      </c>
      <c r="C28711" s="3">
        <v>1596.2068260000001</v>
      </c>
      <c r="D28711" s="2"/>
    </row>
    <row r="28712" spans="1:4" x14ac:dyDescent="0.25">
      <c r="A28712" s="2">
        <v>540</v>
      </c>
      <c r="B28712">
        <v>40548</v>
      </c>
      <c r="C28712" s="3">
        <v>1312.090209</v>
      </c>
      <c r="D28712" s="2"/>
    </row>
    <row r="28713" spans="1:4" x14ac:dyDescent="0.25">
      <c r="A28713" s="2">
        <v>540</v>
      </c>
      <c r="B28713">
        <v>40549</v>
      </c>
      <c r="C28713" s="3">
        <v>1312.090209</v>
      </c>
      <c r="D28713" s="2"/>
    </row>
    <row r="28714" spans="1:4" x14ac:dyDescent="0.25">
      <c r="A28714" s="2">
        <v>540</v>
      </c>
      <c r="B28714">
        <v>40550</v>
      </c>
      <c r="C28714" s="3">
        <v>166.835555</v>
      </c>
      <c r="D28714" s="2"/>
    </row>
    <row r="28715" spans="1:4" x14ac:dyDescent="0.25">
      <c r="A28715" s="2">
        <v>540</v>
      </c>
      <c r="B28715">
        <v>40551</v>
      </c>
      <c r="C28715" s="3">
        <v>142.69654399999999</v>
      </c>
      <c r="D28715" s="2"/>
    </row>
    <row r="28716" spans="1:4" x14ac:dyDescent="0.25">
      <c r="A28716" s="2">
        <v>540</v>
      </c>
      <c r="B28716">
        <v>40552</v>
      </c>
      <c r="C28716" s="3">
        <v>2149.6132499999999</v>
      </c>
      <c r="D28716" s="2"/>
    </row>
    <row r="28717" spans="1:4" x14ac:dyDescent="0.25">
      <c r="A28717" s="2">
        <v>540</v>
      </c>
      <c r="B28717">
        <v>40553</v>
      </c>
      <c r="C28717" s="3">
        <v>142.69654399999999</v>
      </c>
      <c r="D28717" s="2"/>
    </row>
    <row r="28718" spans="1:4" x14ac:dyDescent="0.25">
      <c r="A28718" s="2">
        <v>540</v>
      </c>
      <c r="B28718">
        <v>40554</v>
      </c>
      <c r="C28718" s="3">
        <v>2149.6132499999999</v>
      </c>
      <c r="D28718" s="2"/>
    </row>
    <row r="28719" spans="1:4" x14ac:dyDescent="0.25">
      <c r="A28719" s="2">
        <v>540</v>
      </c>
      <c r="B28719">
        <v>40555</v>
      </c>
      <c r="C28719" s="3">
        <v>1407.2290640000001</v>
      </c>
      <c r="D28719" s="2"/>
    </row>
    <row r="28720" spans="1:4" x14ac:dyDescent="0.25">
      <c r="A28720" s="2">
        <v>540</v>
      </c>
      <c r="B28720">
        <v>40556</v>
      </c>
      <c r="C28720" s="3">
        <v>3558.60347</v>
      </c>
      <c r="D28720" s="2"/>
    </row>
    <row r="28721" spans="1:4" x14ac:dyDescent="0.25">
      <c r="A28721" s="2">
        <v>540</v>
      </c>
      <c r="B28721">
        <v>40557</v>
      </c>
      <c r="C28721" s="3">
        <v>6515.7418850000004</v>
      </c>
      <c r="D28721" s="2"/>
    </row>
    <row r="28722" spans="1:4" x14ac:dyDescent="0.25">
      <c r="A28722" s="2">
        <v>540</v>
      </c>
      <c r="B28722">
        <v>40558</v>
      </c>
      <c r="C28722" s="3">
        <v>6515.7418850000004</v>
      </c>
      <c r="D28722" s="2"/>
    </row>
    <row r="28723" spans="1:4" x14ac:dyDescent="0.25">
      <c r="A28723" s="2">
        <v>540</v>
      </c>
      <c r="B28723">
        <v>40559</v>
      </c>
      <c r="C28723" s="3">
        <v>166.835555</v>
      </c>
      <c r="D28723" s="2"/>
    </row>
    <row r="28724" spans="1:4" x14ac:dyDescent="0.25">
      <c r="A28724" s="2">
        <v>540</v>
      </c>
      <c r="B28724">
        <v>40560</v>
      </c>
      <c r="C28724" s="3">
        <v>3558.60347</v>
      </c>
      <c r="D28724" s="2"/>
    </row>
    <row r="28725" spans="1:4" x14ac:dyDescent="0.25">
      <c r="A28725" s="2">
        <v>540</v>
      </c>
      <c r="B28725">
        <v>40561</v>
      </c>
      <c r="C28725" s="3">
        <v>1298.1345670000001</v>
      </c>
      <c r="D28725" s="2"/>
    </row>
    <row r="28726" spans="1:4" x14ac:dyDescent="0.25">
      <c r="A28726" s="2">
        <v>540</v>
      </c>
      <c r="B28726">
        <v>40562</v>
      </c>
      <c r="C28726" s="3">
        <v>1298.1345670000001</v>
      </c>
      <c r="D28726" s="2"/>
    </row>
    <row r="28727" spans="1:4" x14ac:dyDescent="0.25">
      <c r="A28727" s="2">
        <v>540</v>
      </c>
      <c r="B28727">
        <v>40564</v>
      </c>
      <c r="C28727" s="3">
        <v>1739.978877</v>
      </c>
      <c r="D28727" s="2"/>
    </row>
    <row r="28728" spans="1:4" x14ac:dyDescent="0.25">
      <c r="A28728" s="2">
        <v>540</v>
      </c>
      <c r="B28728">
        <v>40565</v>
      </c>
      <c r="C28728" s="3">
        <v>1739.978877</v>
      </c>
      <c r="D28728" s="2"/>
    </row>
    <row r="28729" spans="1:4" x14ac:dyDescent="0.25">
      <c r="A28729" s="2">
        <v>540</v>
      </c>
      <c r="B28729">
        <v>40566</v>
      </c>
      <c r="C28729" s="3">
        <v>57.759152</v>
      </c>
      <c r="D28729" s="2"/>
    </row>
    <row r="28730" spans="1:4" x14ac:dyDescent="0.25">
      <c r="A28730" s="2">
        <v>540</v>
      </c>
      <c r="B28730">
        <v>40567</v>
      </c>
      <c r="C28730" s="3">
        <v>5036.0006389999999</v>
      </c>
      <c r="D28730" s="2"/>
    </row>
    <row r="28731" spans="1:4" x14ac:dyDescent="0.25">
      <c r="A28731" s="2">
        <v>540</v>
      </c>
      <c r="B28731">
        <v>40568</v>
      </c>
      <c r="C28731" s="3">
        <v>57.759152</v>
      </c>
      <c r="D28731" s="2"/>
    </row>
    <row r="28732" spans="1:4" x14ac:dyDescent="0.25">
      <c r="A28732" s="2">
        <v>540</v>
      </c>
      <c r="B28732">
        <v>40569</v>
      </c>
      <c r="C28732" s="3">
        <v>5036.0006389999999</v>
      </c>
      <c r="D28732" s="2"/>
    </row>
    <row r="28733" spans="1:4" x14ac:dyDescent="0.25">
      <c r="A28733" s="2">
        <v>540</v>
      </c>
      <c r="B28733">
        <v>40570</v>
      </c>
      <c r="C28733" s="3">
        <v>1504.9593190000001</v>
      </c>
      <c r="D28733" s="2"/>
    </row>
    <row r="28734" spans="1:4" x14ac:dyDescent="0.25">
      <c r="A28734" s="2">
        <v>540</v>
      </c>
      <c r="B28734">
        <v>40571</v>
      </c>
      <c r="C28734" s="3">
        <v>1504.9593190000001</v>
      </c>
      <c r="D28734" s="2"/>
    </row>
    <row r="28735" spans="1:4" x14ac:dyDescent="0.25">
      <c r="A28735" s="2">
        <v>540</v>
      </c>
      <c r="B28735">
        <v>40572</v>
      </c>
      <c r="C28735" s="3">
        <v>1288.2733149999999</v>
      </c>
      <c r="D28735" s="2"/>
    </row>
    <row r="28736" spans="1:4" x14ac:dyDescent="0.25">
      <c r="A28736" s="2">
        <v>540</v>
      </c>
      <c r="B28736">
        <v>40573</v>
      </c>
      <c r="C28736" s="3">
        <v>1288.2733149999999</v>
      </c>
      <c r="D28736" s="2"/>
    </row>
    <row r="28737" spans="1:4" x14ac:dyDescent="0.25">
      <c r="A28737" s="2">
        <v>540</v>
      </c>
      <c r="B28737">
        <v>40574</v>
      </c>
      <c r="C28737" s="3">
        <v>1956.6803030000001</v>
      </c>
      <c r="D28737" s="2"/>
    </row>
    <row r="28738" spans="1:4" x14ac:dyDescent="0.25">
      <c r="A28738" s="2">
        <v>540</v>
      </c>
      <c r="B28738">
        <v>40575</v>
      </c>
      <c r="C28738" s="3">
        <v>928.16529700000001</v>
      </c>
      <c r="D28738" s="2"/>
    </row>
    <row r="28739" spans="1:4" x14ac:dyDescent="0.25">
      <c r="A28739" s="2">
        <v>540</v>
      </c>
      <c r="B28739">
        <v>40576</v>
      </c>
      <c r="C28739" s="3">
        <v>3848.9664010000001</v>
      </c>
      <c r="D28739" s="2"/>
    </row>
    <row r="28740" spans="1:4" x14ac:dyDescent="0.25">
      <c r="A28740" s="2">
        <v>540</v>
      </c>
      <c r="B28740">
        <v>40577</v>
      </c>
      <c r="C28740" s="3">
        <v>928.16529700000001</v>
      </c>
      <c r="D28740" s="2"/>
    </row>
    <row r="28741" spans="1:4" x14ac:dyDescent="0.25">
      <c r="A28741" s="2">
        <v>540</v>
      </c>
      <c r="B28741">
        <v>40578</v>
      </c>
      <c r="C28741" s="3">
        <v>766.99336400000004</v>
      </c>
      <c r="D28741" s="2"/>
    </row>
    <row r="28742" spans="1:4" x14ac:dyDescent="0.25">
      <c r="A28742" s="2">
        <v>540</v>
      </c>
      <c r="B28742">
        <v>40579</v>
      </c>
      <c r="C28742" s="3">
        <v>1263.6763739999999</v>
      </c>
      <c r="D28742" s="2"/>
    </row>
    <row r="28743" spans="1:4" x14ac:dyDescent="0.25">
      <c r="A28743" s="2">
        <v>540</v>
      </c>
      <c r="B28743">
        <v>40580</v>
      </c>
      <c r="C28743" s="3">
        <v>549.49731999999995</v>
      </c>
      <c r="D28743" s="2"/>
    </row>
    <row r="28744" spans="1:4" x14ac:dyDescent="0.25">
      <c r="A28744" s="2">
        <v>540</v>
      </c>
      <c r="B28744">
        <v>40581</v>
      </c>
      <c r="C28744" s="3">
        <v>381.04687799999999</v>
      </c>
      <c r="D28744" s="2"/>
    </row>
    <row r="28745" spans="1:4" x14ac:dyDescent="0.25">
      <c r="A28745" s="2">
        <v>540</v>
      </c>
      <c r="B28745">
        <v>40582</v>
      </c>
      <c r="C28745" s="3">
        <v>303.01299499999999</v>
      </c>
      <c r="D28745" s="2"/>
    </row>
    <row r="28746" spans="1:4" x14ac:dyDescent="0.25">
      <c r="A28746" s="2">
        <v>540</v>
      </c>
      <c r="B28746">
        <v>40583</v>
      </c>
      <c r="C28746" s="3">
        <v>549.49731999999995</v>
      </c>
      <c r="D28746" s="2"/>
    </row>
    <row r="28747" spans="1:4" x14ac:dyDescent="0.25">
      <c r="A28747" s="2">
        <v>540</v>
      </c>
      <c r="B28747">
        <v>40584</v>
      </c>
      <c r="C28747" s="3">
        <v>381.04687799999999</v>
      </c>
      <c r="D28747" s="2"/>
    </row>
    <row r="28748" spans="1:4" x14ac:dyDescent="0.25">
      <c r="A28748" s="2">
        <v>540</v>
      </c>
      <c r="B28748">
        <v>40586</v>
      </c>
      <c r="C28748" s="3">
        <v>261.22579899999999</v>
      </c>
      <c r="D28748" s="2"/>
    </row>
    <row r="28749" spans="1:4" x14ac:dyDescent="0.25">
      <c r="A28749" s="2">
        <v>540</v>
      </c>
      <c r="B28749">
        <v>40587</v>
      </c>
      <c r="C28749" s="3">
        <v>303.01299499999999</v>
      </c>
      <c r="D28749" s="2"/>
    </row>
    <row r="28750" spans="1:4" x14ac:dyDescent="0.25">
      <c r="A28750" s="2">
        <v>540</v>
      </c>
      <c r="B28750">
        <v>40588</v>
      </c>
      <c r="C28750" s="3">
        <v>261.22579899999999</v>
      </c>
      <c r="D28750" s="2"/>
    </row>
    <row r="28751" spans="1:4" x14ac:dyDescent="0.25">
      <c r="A28751" s="2">
        <v>540</v>
      </c>
      <c r="B28751">
        <v>40590</v>
      </c>
      <c r="C28751" s="3">
        <v>2039.858927</v>
      </c>
      <c r="D28751" s="2"/>
    </row>
    <row r="28752" spans="1:4" x14ac:dyDescent="0.25">
      <c r="A28752" s="2">
        <v>540</v>
      </c>
      <c r="B28752">
        <v>40591</v>
      </c>
      <c r="C28752" s="3">
        <v>1098.3738089999999</v>
      </c>
      <c r="D28752" s="2"/>
    </row>
    <row r="28753" spans="1:4" x14ac:dyDescent="0.25">
      <c r="A28753" s="2">
        <v>540</v>
      </c>
      <c r="B28753">
        <v>40592</v>
      </c>
      <c r="C28753" s="3">
        <v>1098.3738089999999</v>
      </c>
      <c r="D28753" s="2"/>
    </row>
    <row r="28754" spans="1:4" x14ac:dyDescent="0.25">
      <c r="A28754" s="2">
        <v>540</v>
      </c>
      <c r="B28754">
        <v>40593</v>
      </c>
      <c r="C28754" s="3">
        <v>2039.858927</v>
      </c>
      <c r="D28754" s="2"/>
    </row>
    <row r="28755" spans="1:4" x14ac:dyDescent="0.25">
      <c r="A28755" s="2">
        <v>540</v>
      </c>
      <c r="B28755">
        <v>40594</v>
      </c>
      <c r="C28755" s="3">
        <v>1022.758096</v>
      </c>
      <c r="D28755" s="2"/>
    </row>
    <row r="28756" spans="1:4" x14ac:dyDescent="0.25">
      <c r="A28756" s="2">
        <v>540</v>
      </c>
      <c r="B28756">
        <v>40595</v>
      </c>
      <c r="C28756" s="3">
        <v>446.71239200000002</v>
      </c>
      <c r="D28756" s="2"/>
    </row>
    <row r="28757" spans="1:4" x14ac:dyDescent="0.25">
      <c r="A28757" s="2">
        <v>540</v>
      </c>
      <c r="B28757">
        <v>40596</v>
      </c>
      <c r="C28757" s="3">
        <v>1022.758096</v>
      </c>
      <c r="D28757" s="2"/>
    </row>
    <row r="28758" spans="1:4" x14ac:dyDescent="0.25">
      <c r="A28758" s="2">
        <v>540</v>
      </c>
      <c r="B28758">
        <v>40597</v>
      </c>
      <c r="C28758" s="3">
        <v>446.71239200000002</v>
      </c>
      <c r="D28758" s="2"/>
    </row>
    <row r="28759" spans="1:4" x14ac:dyDescent="0.25">
      <c r="A28759" s="2">
        <v>540</v>
      </c>
      <c r="B28759">
        <v>40599</v>
      </c>
      <c r="C28759" s="3">
        <v>1238.1671980000001</v>
      </c>
      <c r="D28759" s="2"/>
    </row>
    <row r="28760" spans="1:4" x14ac:dyDescent="0.25">
      <c r="A28760" s="2">
        <v>540</v>
      </c>
      <c r="B28760">
        <v>40600</v>
      </c>
      <c r="C28760" s="3">
        <v>4740.9398359999996</v>
      </c>
      <c r="D28760" s="2"/>
    </row>
    <row r="28761" spans="1:4" x14ac:dyDescent="0.25">
      <c r="A28761" s="2">
        <v>540</v>
      </c>
      <c r="B28761">
        <v>40602</v>
      </c>
      <c r="C28761" s="3">
        <v>4740.9398359999996</v>
      </c>
      <c r="D28761" s="2"/>
    </row>
    <row r="28762" spans="1:4" x14ac:dyDescent="0.25">
      <c r="A28762" s="2">
        <v>540</v>
      </c>
      <c r="B28762">
        <v>40603</v>
      </c>
      <c r="C28762" s="3">
        <v>1238.1671980000001</v>
      </c>
      <c r="D28762" s="2"/>
    </row>
    <row r="28763" spans="1:4" x14ac:dyDescent="0.25">
      <c r="A28763" s="2">
        <v>540</v>
      </c>
      <c r="B28763">
        <v>40604</v>
      </c>
      <c r="C28763" s="3">
        <v>3658.7733410000001</v>
      </c>
      <c r="D28763" s="2"/>
    </row>
    <row r="28764" spans="1:4" x14ac:dyDescent="0.25">
      <c r="A28764" s="2">
        <v>540</v>
      </c>
      <c r="B28764">
        <v>40605</v>
      </c>
      <c r="C28764" s="3">
        <v>1889.1539210000001</v>
      </c>
      <c r="D28764" s="2"/>
    </row>
    <row r="28765" spans="1:4" x14ac:dyDescent="0.25">
      <c r="A28765" s="2">
        <v>540</v>
      </c>
      <c r="B28765">
        <v>40606</v>
      </c>
      <c r="C28765" s="3">
        <v>3658.7733410000001</v>
      </c>
      <c r="D28765" s="2"/>
    </row>
    <row r="28766" spans="1:4" x14ac:dyDescent="0.25">
      <c r="A28766" s="2">
        <v>540</v>
      </c>
      <c r="B28766">
        <v>40607</v>
      </c>
      <c r="C28766" s="3">
        <v>1889.1539210000001</v>
      </c>
      <c r="D28766" s="2"/>
    </row>
    <row r="28767" spans="1:4" x14ac:dyDescent="0.25">
      <c r="A28767" s="2">
        <v>540</v>
      </c>
      <c r="B28767">
        <v>40608</v>
      </c>
      <c r="C28767" s="3">
        <v>3827.4190349999999</v>
      </c>
      <c r="D28767" s="2"/>
    </row>
    <row r="28768" spans="1:4" x14ac:dyDescent="0.25">
      <c r="A28768" s="2">
        <v>540</v>
      </c>
      <c r="B28768">
        <v>40609</v>
      </c>
      <c r="C28768" s="3">
        <v>4189.9398090000004</v>
      </c>
      <c r="D28768" s="2"/>
    </row>
    <row r="28769" spans="1:4" x14ac:dyDescent="0.25">
      <c r="A28769" s="2">
        <v>540</v>
      </c>
      <c r="B28769">
        <v>40610</v>
      </c>
      <c r="C28769" s="3">
        <v>697.41740700000003</v>
      </c>
      <c r="D28769" s="2"/>
    </row>
    <row r="28770" spans="1:4" x14ac:dyDescent="0.25">
      <c r="A28770" s="2">
        <v>540</v>
      </c>
      <c r="B28770">
        <v>40611</v>
      </c>
      <c r="C28770" s="3">
        <v>3827.4190349999999</v>
      </c>
      <c r="D28770" s="2"/>
    </row>
    <row r="28771" spans="1:4" x14ac:dyDescent="0.25">
      <c r="A28771" s="2">
        <v>540</v>
      </c>
      <c r="B28771">
        <v>40612</v>
      </c>
      <c r="C28771" s="3">
        <v>4189.9398090000004</v>
      </c>
      <c r="D28771" s="2"/>
    </row>
    <row r="28772" spans="1:4" x14ac:dyDescent="0.25">
      <c r="A28772" s="2">
        <v>540</v>
      </c>
      <c r="B28772">
        <v>40613</v>
      </c>
      <c r="C28772" s="3">
        <v>1869.9703750000001</v>
      </c>
      <c r="D28772" s="2"/>
    </row>
    <row r="28773" spans="1:4" x14ac:dyDescent="0.25">
      <c r="A28773" s="2">
        <v>540</v>
      </c>
      <c r="B28773">
        <v>40614</v>
      </c>
      <c r="C28773" s="3">
        <v>2972.4116650000001</v>
      </c>
      <c r="D28773" s="2"/>
    </row>
    <row r="28774" spans="1:4" x14ac:dyDescent="0.25">
      <c r="A28774" s="2">
        <v>540</v>
      </c>
      <c r="B28774">
        <v>40615</v>
      </c>
      <c r="C28774" s="3">
        <v>5648.6011790000002</v>
      </c>
      <c r="D28774" s="2"/>
    </row>
    <row r="28775" spans="1:4" x14ac:dyDescent="0.25">
      <c r="A28775" s="2">
        <v>540</v>
      </c>
      <c r="B28775">
        <v>40616</v>
      </c>
      <c r="C28775" s="3">
        <v>2101.8839720000001</v>
      </c>
      <c r="D28775" s="2"/>
    </row>
    <row r="28776" spans="1:4" x14ac:dyDescent="0.25">
      <c r="A28776" s="2">
        <v>540</v>
      </c>
      <c r="B28776">
        <v>40617</v>
      </c>
      <c r="C28776" s="3">
        <v>2101.8839720000001</v>
      </c>
      <c r="D28776" s="2"/>
    </row>
    <row r="28777" spans="1:4" x14ac:dyDescent="0.25">
      <c r="A28777" s="2">
        <v>540</v>
      </c>
      <c r="B28777">
        <v>40618</v>
      </c>
      <c r="C28777" s="3">
        <v>2972.4116650000001</v>
      </c>
      <c r="D28777" s="2"/>
    </row>
    <row r="28778" spans="1:4" x14ac:dyDescent="0.25">
      <c r="A28778" s="2">
        <v>540</v>
      </c>
      <c r="B28778">
        <v>40619</v>
      </c>
      <c r="C28778" s="3">
        <v>1869.9703750000001</v>
      </c>
      <c r="D28778" s="2"/>
    </row>
    <row r="28779" spans="1:4" x14ac:dyDescent="0.25">
      <c r="A28779" s="2">
        <v>540</v>
      </c>
      <c r="B28779">
        <v>40620</v>
      </c>
      <c r="C28779" s="3">
        <v>697.41740700000003</v>
      </c>
      <c r="D28779" s="2"/>
    </row>
    <row r="28780" spans="1:4" x14ac:dyDescent="0.25">
      <c r="A28780" s="2">
        <v>540</v>
      </c>
      <c r="B28780">
        <v>40621</v>
      </c>
      <c r="C28780" s="3">
        <v>8209.7784620000002</v>
      </c>
      <c r="D28780" s="2"/>
    </row>
    <row r="28781" spans="1:4" x14ac:dyDescent="0.25">
      <c r="A28781" s="2">
        <v>540</v>
      </c>
      <c r="B28781">
        <v>40622</v>
      </c>
      <c r="C28781" s="3">
        <v>10634.979617000001</v>
      </c>
      <c r="D28781" s="2"/>
    </row>
    <row r="28782" spans="1:4" x14ac:dyDescent="0.25">
      <c r="A28782" s="2">
        <v>540</v>
      </c>
      <c r="B28782">
        <v>40623</v>
      </c>
      <c r="C28782" s="3">
        <v>10634.979617000001</v>
      </c>
      <c r="D28782" s="2"/>
    </row>
    <row r="28783" spans="1:4" x14ac:dyDescent="0.25">
      <c r="A28783" s="2">
        <v>540</v>
      </c>
      <c r="B28783">
        <v>40624</v>
      </c>
      <c r="C28783" s="3">
        <v>8209.7784620000002</v>
      </c>
      <c r="D28783" s="2"/>
    </row>
    <row r="28784" spans="1:4" x14ac:dyDescent="0.25">
      <c r="A28784" s="2">
        <v>540</v>
      </c>
      <c r="B28784">
        <v>40627</v>
      </c>
      <c r="C28784" s="3">
        <v>2627.5538580000002</v>
      </c>
      <c r="D28784" s="2"/>
    </row>
    <row r="28785" spans="1:4" x14ac:dyDescent="0.25">
      <c r="A28785" s="2">
        <v>540</v>
      </c>
      <c r="B28785">
        <v>40628</v>
      </c>
      <c r="C28785" s="3">
        <v>340.40845300000001</v>
      </c>
      <c r="D28785" s="2"/>
    </row>
    <row r="28786" spans="1:4" x14ac:dyDescent="0.25">
      <c r="A28786" s="2">
        <v>540</v>
      </c>
      <c r="B28786">
        <v>40629</v>
      </c>
      <c r="C28786" s="3">
        <v>2811.0504129999999</v>
      </c>
      <c r="D28786" s="2"/>
    </row>
    <row r="28787" spans="1:4" x14ac:dyDescent="0.25">
      <c r="A28787" s="2">
        <v>540</v>
      </c>
      <c r="B28787">
        <v>40630</v>
      </c>
      <c r="C28787" s="3">
        <v>2627.5538580000002</v>
      </c>
      <c r="D28787" s="2"/>
    </row>
    <row r="28788" spans="1:4" x14ac:dyDescent="0.25">
      <c r="A28788" s="2">
        <v>540</v>
      </c>
      <c r="B28788">
        <v>40631</v>
      </c>
      <c r="C28788" s="3">
        <v>340.40845300000001</v>
      </c>
      <c r="D28788" s="2"/>
    </row>
    <row r="28789" spans="1:4" x14ac:dyDescent="0.25">
      <c r="A28789" s="2">
        <v>540</v>
      </c>
      <c r="B28789">
        <v>40632</v>
      </c>
      <c r="C28789" s="3">
        <v>1671.380866</v>
      </c>
      <c r="D28789" s="2"/>
    </row>
    <row r="28790" spans="1:4" x14ac:dyDescent="0.25">
      <c r="A28790" s="2">
        <v>540</v>
      </c>
      <c r="B28790">
        <v>40633</v>
      </c>
      <c r="C28790" s="3">
        <v>5648.6011790000002</v>
      </c>
      <c r="D28790" s="2"/>
    </row>
    <row r="28791" spans="1:4" x14ac:dyDescent="0.25">
      <c r="A28791" s="2">
        <v>540</v>
      </c>
      <c r="B28791">
        <v>40634</v>
      </c>
      <c r="C28791" s="3">
        <v>1671.380866</v>
      </c>
      <c r="D28791" s="2"/>
    </row>
    <row r="28792" spans="1:4" x14ac:dyDescent="0.25">
      <c r="A28792" s="2">
        <v>540</v>
      </c>
      <c r="B28792">
        <v>40635</v>
      </c>
      <c r="C28792" s="3">
        <v>2811.0504129999999</v>
      </c>
      <c r="D28792" s="2"/>
    </row>
    <row r="28793" spans="1:4" x14ac:dyDescent="0.25">
      <c r="A28793" s="2">
        <v>540</v>
      </c>
      <c r="B28793">
        <v>40636</v>
      </c>
      <c r="C28793" s="3">
        <v>9871.1755639999992</v>
      </c>
      <c r="D28793" s="2"/>
    </row>
    <row r="28794" spans="1:4" x14ac:dyDescent="0.25">
      <c r="A28794" s="2">
        <v>540</v>
      </c>
      <c r="B28794">
        <v>40638</v>
      </c>
      <c r="C28794" s="3">
        <v>1245.570678</v>
      </c>
      <c r="D28794" s="2"/>
    </row>
    <row r="28795" spans="1:4" x14ac:dyDescent="0.25">
      <c r="A28795" s="2">
        <v>540</v>
      </c>
      <c r="B28795">
        <v>40639</v>
      </c>
      <c r="C28795" s="3">
        <v>1683.6116890000001</v>
      </c>
      <c r="D28795" s="2"/>
    </row>
    <row r="28796" spans="1:4" x14ac:dyDescent="0.25">
      <c r="A28796" s="2">
        <v>540</v>
      </c>
      <c r="B28796">
        <v>40640</v>
      </c>
      <c r="C28796" s="3">
        <v>1245.570678</v>
      </c>
      <c r="D28796" s="2"/>
    </row>
    <row r="28797" spans="1:4" x14ac:dyDescent="0.25">
      <c r="A28797" s="2">
        <v>540</v>
      </c>
      <c r="B28797">
        <v>40641</v>
      </c>
      <c r="C28797" s="3">
        <v>1683.6116890000001</v>
      </c>
      <c r="D28797" s="2"/>
    </row>
    <row r="28798" spans="1:4" x14ac:dyDescent="0.25">
      <c r="A28798" s="2">
        <v>540</v>
      </c>
      <c r="B28798">
        <v>40642</v>
      </c>
      <c r="C28798" s="3">
        <v>3732.08745</v>
      </c>
      <c r="D28798" s="2"/>
    </row>
    <row r="28799" spans="1:4" x14ac:dyDescent="0.25">
      <c r="A28799" s="2">
        <v>540</v>
      </c>
      <c r="B28799">
        <v>40643</v>
      </c>
      <c r="C28799" s="3">
        <v>3732.08745</v>
      </c>
      <c r="D28799" s="2"/>
    </row>
    <row r="28800" spans="1:4" x14ac:dyDescent="0.25">
      <c r="A28800" s="2">
        <v>540</v>
      </c>
      <c r="B28800">
        <v>40644</v>
      </c>
      <c r="C28800" s="3">
        <v>3136.7228169999998</v>
      </c>
      <c r="D28800" s="2"/>
    </row>
    <row r="28801" spans="1:4" x14ac:dyDescent="0.25">
      <c r="A28801" s="2">
        <v>540</v>
      </c>
      <c r="B28801">
        <v>40645</v>
      </c>
      <c r="C28801" s="3">
        <v>59.977580000000003</v>
      </c>
      <c r="D28801" s="2"/>
    </row>
    <row r="28802" spans="1:4" x14ac:dyDescent="0.25">
      <c r="A28802" s="2">
        <v>540</v>
      </c>
      <c r="B28802">
        <v>40646</v>
      </c>
      <c r="C28802" s="3">
        <v>868.24143600000002</v>
      </c>
      <c r="D28802" s="2"/>
    </row>
    <row r="28803" spans="1:4" x14ac:dyDescent="0.25">
      <c r="A28803" s="2">
        <v>540</v>
      </c>
      <c r="B28803">
        <v>40647</v>
      </c>
      <c r="C28803" s="3">
        <v>458.96210000000002</v>
      </c>
      <c r="D28803" s="2"/>
    </row>
    <row r="28804" spans="1:4" x14ac:dyDescent="0.25">
      <c r="A28804" s="2">
        <v>540</v>
      </c>
      <c r="B28804">
        <v>40648</v>
      </c>
      <c r="C28804" s="3">
        <v>936.31871699999999</v>
      </c>
      <c r="D28804" s="2"/>
    </row>
    <row r="28805" spans="1:4" x14ac:dyDescent="0.25">
      <c r="A28805" s="2">
        <v>540</v>
      </c>
      <c r="B28805">
        <v>40649</v>
      </c>
      <c r="C28805" s="3">
        <v>458.96210000000002</v>
      </c>
      <c r="D28805" s="2"/>
    </row>
    <row r="28806" spans="1:4" x14ac:dyDescent="0.25">
      <c r="A28806" s="2">
        <v>540</v>
      </c>
      <c r="B28806">
        <v>40650</v>
      </c>
      <c r="C28806" s="3">
        <v>868.24143600000002</v>
      </c>
      <c r="D28806" s="2"/>
    </row>
    <row r="28807" spans="1:4" x14ac:dyDescent="0.25">
      <c r="A28807" s="2">
        <v>540</v>
      </c>
      <c r="B28807">
        <v>40651</v>
      </c>
      <c r="C28807" s="3">
        <v>1171.1386239999999</v>
      </c>
      <c r="D28807" s="2"/>
    </row>
    <row r="28808" spans="1:4" x14ac:dyDescent="0.25">
      <c r="A28808" s="2">
        <v>540</v>
      </c>
      <c r="B28808">
        <v>40652</v>
      </c>
      <c r="C28808" s="3">
        <v>936.31871699999999</v>
      </c>
      <c r="D28808" s="2"/>
    </row>
    <row r="28809" spans="1:4" x14ac:dyDescent="0.25">
      <c r="A28809" s="2">
        <v>540</v>
      </c>
      <c r="B28809">
        <v>40653</v>
      </c>
      <c r="C28809" s="3">
        <v>1171.1386239999999</v>
      </c>
      <c r="D28809" s="2"/>
    </row>
    <row r="28810" spans="1:4" x14ac:dyDescent="0.25">
      <c r="A28810" s="2">
        <v>540</v>
      </c>
      <c r="B28810">
        <v>40654</v>
      </c>
      <c r="C28810" s="3">
        <v>2928.9419990000001</v>
      </c>
      <c r="D28810" s="2"/>
    </row>
    <row r="28811" spans="1:4" x14ac:dyDescent="0.25">
      <c r="A28811" s="2">
        <v>540</v>
      </c>
      <c r="B28811">
        <v>40655</v>
      </c>
      <c r="C28811" s="3">
        <v>5744.2026139999998</v>
      </c>
      <c r="D28811" s="2"/>
    </row>
    <row r="28812" spans="1:4" x14ac:dyDescent="0.25">
      <c r="A28812" s="2">
        <v>540</v>
      </c>
      <c r="B28812">
        <v>40656</v>
      </c>
      <c r="C28812" s="3">
        <v>5744.2026139999998</v>
      </c>
      <c r="D28812" s="2"/>
    </row>
    <row r="28813" spans="1:4" x14ac:dyDescent="0.25">
      <c r="A28813" s="2">
        <v>540</v>
      </c>
      <c r="B28813">
        <v>40657</v>
      </c>
      <c r="C28813" s="3">
        <v>2928.9419990000001</v>
      </c>
      <c r="D28813" s="2"/>
    </row>
    <row r="28814" spans="1:4" x14ac:dyDescent="0.25">
      <c r="A28814" s="2">
        <v>540</v>
      </c>
      <c r="B28814">
        <v>40658</v>
      </c>
      <c r="C28814" s="3">
        <v>3499.1823209999998</v>
      </c>
      <c r="D28814" s="2"/>
    </row>
    <row r="28815" spans="1:4" x14ac:dyDescent="0.25">
      <c r="A28815" s="2">
        <v>540</v>
      </c>
      <c r="B28815">
        <v>40659</v>
      </c>
      <c r="C28815" s="3">
        <v>1446.1929070000001</v>
      </c>
      <c r="D28815" s="2"/>
    </row>
    <row r="28816" spans="1:4" x14ac:dyDescent="0.25">
      <c r="A28816" s="2">
        <v>540</v>
      </c>
      <c r="B28816">
        <v>40660</v>
      </c>
      <c r="C28816" s="3">
        <v>1287.3706629999999</v>
      </c>
      <c r="D28816" s="2"/>
    </row>
    <row r="28817" spans="1:4" x14ac:dyDescent="0.25">
      <c r="A28817" s="2">
        <v>540</v>
      </c>
      <c r="B28817">
        <v>40661</v>
      </c>
      <c r="C28817" s="3">
        <v>1446.1929070000001</v>
      </c>
      <c r="D28817" s="2"/>
    </row>
    <row r="28818" spans="1:4" x14ac:dyDescent="0.25">
      <c r="A28818" s="2">
        <v>540</v>
      </c>
      <c r="B28818">
        <v>40662</v>
      </c>
      <c r="C28818" s="3">
        <v>1031.0609890000001</v>
      </c>
      <c r="D28818" s="2"/>
    </row>
    <row r="28819" spans="1:4" x14ac:dyDescent="0.25">
      <c r="A28819" s="2">
        <v>540</v>
      </c>
      <c r="B28819">
        <v>40663</v>
      </c>
      <c r="C28819" s="3">
        <v>3499.1823209999998</v>
      </c>
      <c r="D28819" s="2"/>
    </row>
    <row r="28820" spans="1:4" x14ac:dyDescent="0.25">
      <c r="A28820" s="2">
        <v>540</v>
      </c>
      <c r="B28820">
        <v>40664</v>
      </c>
      <c r="C28820" s="3">
        <v>1755.832936</v>
      </c>
      <c r="D28820" s="2"/>
    </row>
    <row r="28821" spans="1:4" x14ac:dyDescent="0.25">
      <c r="A28821" s="2">
        <v>540</v>
      </c>
      <c r="B28821">
        <v>40665</v>
      </c>
      <c r="C28821" s="3">
        <v>2100.9833309999999</v>
      </c>
      <c r="D28821" s="2"/>
    </row>
    <row r="28822" spans="1:4" x14ac:dyDescent="0.25">
      <c r="A28822" s="2">
        <v>540</v>
      </c>
      <c r="B28822">
        <v>40666</v>
      </c>
      <c r="C28822" s="3">
        <v>1956.6803030000001</v>
      </c>
      <c r="D28822" s="2"/>
    </row>
    <row r="28823" spans="1:4" x14ac:dyDescent="0.25">
      <c r="A28823" s="2">
        <v>540</v>
      </c>
      <c r="B28823">
        <v>40667</v>
      </c>
      <c r="C28823" s="3">
        <v>2100.9833309999999</v>
      </c>
      <c r="D28823" s="2"/>
    </row>
    <row r="28824" spans="1:4" x14ac:dyDescent="0.25">
      <c r="A28824" s="2">
        <v>540</v>
      </c>
      <c r="B28824">
        <v>40668</v>
      </c>
      <c r="C28824" s="3">
        <v>1755.832936</v>
      </c>
      <c r="D28824" s="2"/>
    </row>
    <row r="28825" spans="1:4" x14ac:dyDescent="0.25">
      <c r="A28825" s="2">
        <v>540</v>
      </c>
      <c r="B28825">
        <v>40669</v>
      </c>
      <c r="C28825" s="3">
        <v>1318.608373</v>
      </c>
      <c r="D28825" s="2"/>
    </row>
    <row r="28826" spans="1:4" x14ac:dyDescent="0.25">
      <c r="A28826" s="2">
        <v>540</v>
      </c>
      <c r="B28826">
        <v>40670</v>
      </c>
      <c r="C28826" s="3">
        <v>1318.608373</v>
      </c>
      <c r="D28826" s="2"/>
    </row>
    <row r="28827" spans="1:4" x14ac:dyDescent="0.25">
      <c r="A28827" s="2">
        <v>540</v>
      </c>
      <c r="B28827">
        <v>40671</v>
      </c>
      <c r="C28827" s="3">
        <v>4655.674274</v>
      </c>
      <c r="D28827" s="2"/>
    </row>
    <row r="28828" spans="1:4" x14ac:dyDescent="0.25">
      <c r="A28828" s="2">
        <v>540</v>
      </c>
      <c r="B28828">
        <v>40672</v>
      </c>
      <c r="C28828" s="3">
        <v>4655.674274</v>
      </c>
      <c r="D28828" s="2"/>
    </row>
    <row r="28829" spans="1:4" x14ac:dyDescent="0.25">
      <c r="A28829" s="2">
        <v>540</v>
      </c>
      <c r="B28829">
        <v>40674</v>
      </c>
      <c r="C28829" s="3">
        <v>2668.4526529999998</v>
      </c>
      <c r="D28829" s="2"/>
    </row>
    <row r="28830" spans="1:4" x14ac:dyDescent="0.25">
      <c r="A28830" s="2">
        <v>540</v>
      </c>
      <c r="B28830">
        <v>40675</v>
      </c>
      <c r="C28830" s="3">
        <v>3249.2561580000001</v>
      </c>
      <c r="D28830" s="2"/>
    </row>
    <row r="28831" spans="1:4" x14ac:dyDescent="0.25">
      <c r="A28831" s="2">
        <v>540</v>
      </c>
      <c r="B28831">
        <v>40676</v>
      </c>
      <c r="C28831" s="3">
        <v>2668.4526529999998</v>
      </c>
      <c r="D28831" s="2"/>
    </row>
    <row r="28832" spans="1:4" x14ac:dyDescent="0.25">
      <c r="A28832" s="2">
        <v>540</v>
      </c>
      <c r="B28832">
        <v>40677</v>
      </c>
      <c r="C28832" s="3">
        <v>3249.2561580000001</v>
      </c>
      <c r="D28832" s="2"/>
    </row>
    <row r="28833" spans="1:4" x14ac:dyDescent="0.25">
      <c r="A28833" s="2">
        <v>540</v>
      </c>
      <c r="B28833">
        <v>40678</v>
      </c>
      <c r="C28833" s="3">
        <v>8955.8068210000001</v>
      </c>
      <c r="D28833" s="2"/>
    </row>
    <row r="28834" spans="1:4" x14ac:dyDescent="0.25">
      <c r="A28834" s="2">
        <v>540</v>
      </c>
      <c r="B28834">
        <v>40680</v>
      </c>
      <c r="C28834" s="3">
        <v>6842.7322350000004</v>
      </c>
      <c r="D28834" s="2"/>
    </row>
    <row r="28835" spans="1:4" x14ac:dyDescent="0.25">
      <c r="A28835" s="2">
        <v>540</v>
      </c>
      <c r="B28835">
        <v>40681</v>
      </c>
      <c r="C28835" s="3">
        <v>3193.407436</v>
      </c>
      <c r="D28835" s="2"/>
    </row>
    <row r="28836" spans="1:4" x14ac:dyDescent="0.25">
      <c r="A28836" s="2">
        <v>540</v>
      </c>
      <c r="B28836">
        <v>40682</v>
      </c>
      <c r="C28836" s="3">
        <v>7921.0336820000002</v>
      </c>
      <c r="D28836" s="2"/>
    </row>
    <row r="28837" spans="1:4" x14ac:dyDescent="0.25">
      <c r="A28837" s="2">
        <v>540</v>
      </c>
      <c r="B28837">
        <v>40683</v>
      </c>
      <c r="C28837" s="3">
        <v>3745.0499410000002</v>
      </c>
      <c r="D28837" s="2"/>
    </row>
    <row r="28838" spans="1:4" x14ac:dyDescent="0.25">
      <c r="A28838" s="2">
        <v>540</v>
      </c>
      <c r="B28838">
        <v>40684</v>
      </c>
      <c r="C28838" s="3">
        <v>7921.0336820000002</v>
      </c>
      <c r="D28838" s="2"/>
    </row>
    <row r="28839" spans="1:4" x14ac:dyDescent="0.25">
      <c r="A28839" s="2">
        <v>540</v>
      </c>
      <c r="B28839">
        <v>40685</v>
      </c>
      <c r="C28839" s="3">
        <v>3186.7723409999999</v>
      </c>
      <c r="D28839" s="2"/>
    </row>
    <row r="28840" spans="1:4" x14ac:dyDescent="0.25">
      <c r="A28840" s="2">
        <v>540</v>
      </c>
      <c r="B28840">
        <v>40686</v>
      </c>
      <c r="C28840" s="3">
        <v>5107.3013940000001</v>
      </c>
      <c r="D28840" s="2"/>
    </row>
    <row r="28841" spans="1:4" x14ac:dyDescent="0.25">
      <c r="A28841" s="2">
        <v>540</v>
      </c>
      <c r="B28841">
        <v>40687</v>
      </c>
      <c r="C28841" s="3">
        <v>1770.97714</v>
      </c>
      <c r="D28841" s="2"/>
    </row>
    <row r="28842" spans="1:4" x14ac:dyDescent="0.25">
      <c r="A28842" s="2">
        <v>540</v>
      </c>
      <c r="B28842">
        <v>40688</v>
      </c>
      <c r="C28842" s="3">
        <v>1770.97714</v>
      </c>
      <c r="D28842" s="2"/>
    </row>
    <row r="28843" spans="1:4" x14ac:dyDescent="0.25">
      <c r="A28843" s="2">
        <v>540</v>
      </c>
      <c r="B28843">
        <v>40689</v>
      </c>
      <c r="C28843" s="3">
        <v>4229.3456420000002</v>
      </c>
      <c r="D28843" s="2"/>
    </row>
    <row r="28844" spans="1:4" x14ac:dyDescent="0.25">
      <c r="A28844" s="2">
        <v>540</v>
      </c>
      <c r="B28844">
        <v>40696</v>
      </c>
      <c r="C28844" s="3">
        <v>6311.2908390000002</v>
      </c>
      <c r="D28844" s="2"/>
    </row>
    <row r="28845" spans="1:4" x14ac:dyDescent="0.25">
      <c r="A28845" s="2">
        <v>540</v>
      </c>
      <c r="B28845">
        <v>40697</v>
      </c>
      <c r="C28845" s="3">
        <v>5092.6864969999997</v>
      </c>
      <c r="D28845" s="2"/>
    </row>
    <row r="28846" spans="1:4" x14ac:dyDescent="0.25">
      <c r="A28846" s="2">
        <v>540</v>
      </c>
      <c r="B28846">
        <v>40698</v>
      </c>
      <c r="C28846" s="3">
        <v>351.565631</v>
      </c>
      <c r="D28846" s="2"/>
    </row>
    <row r="28847" spans="1:4" x14ac:dyDescent="0.25">
      <c r="A28847" s="2">
        <v>540</v>
      </c>
      <c r="B28847">
        <v>40699</v>
      </c>
      <c r="C28847" s="3">
        <v>351.565631</v>
      </c>
      <c r="D28847" s="2"/>
    </row>
    <row r="28848" spans="1:4" x14ac:dyDescent="0.25">
      <c r="A28848" s="2">
        <v>540</v>
      </c>
      <c r="B28848">
        <v>40700</v>
      </c>
      <c r="C28848" s="3">
        <v>952.45494299999996</v>
      </c>
      <c r="D28848" s="2"/>
    </row>
    <row r="28849" spans="1:4" x14ac:dyDescent="0.25">
      <c r="A28849" s="2">
        <v>540</v>
      </c>
      <c r="B28849">
        <v>40701</v>
      </c>
      <c r="C28849" s="3">
        <v>448.82310100000001</v>
      </c>
      <c r="D28849" s="2"/>
    </row>
    <row r="28850" spans="1:4" x14ac:dyDescent="0.25">
      <c r="A28850" s="2">
        <v>540</v>
      </c>
      <c r="B28850">
        <v>40702</v>
      </c>
      <c r="C28850" s="3">
        <v>448.82310100000001</v>
      </c>
      <c r="D28850" s="2"/>
    </row>
    <row r="28851" spans="1:4" x14ac:dyDescent="0.25">
      <c r="A28851" s="2">
        <v>540</v>
      </c>
      <c r="B28851">
        <v>40703</v>
      </c>
      <c r="C28851" s="3">
        <v>503.70953400000002</v>
      </c>
      <c r="D28851" s="2"/>
    </row>
    <row r="28852" spans="1:4" x14ac:dyDescent="0.25">
      <c r="A28852" s="2">
        <v>540</v>
      </c>
      <c r="B28852">
        <v>40704</v>
      </c>
      <c r="C28852" s="3">
        <v>948.71032700000001</v>
      </c>
      <c r="D28852" s="2"/>
    </row>
    <row r="28853" spans="1:4" x14ac:dyDescent="0.25">
      <c r="A28853" s="2">
        <v>540</v>
      </c>
      <c r="B28853">
        <v>40705</v>
      </c>
      <c r="C28853" s="3">
        <v>948.71032700000001</v>
      </c>
      <c r="D28853" s="2"/>
    </row>
    <row r="28854" spans="1:4" x14ac:dyDescent="0.25">
      <c r="A28854" s="2">
        <v>540</v>
      </c>
      <c r="B28854">
        <v>40707</v>
      </c>
      <c r="C28854" s="3">
        <v>3483.3235880000002</v>
      </c>
      <c r="D28854" s="2"/>
    </row>
    <row r="28855" spans="1:4" x14ac:dyDescent="0.25">
      <c r="A28855" s="2">
        <v>540</v>
      </c>
      <c r="B28855">
        <v>40708</v>
      </c>
      <c r="C28855" s="3">
        <v>386.16866199999998</v>
      </c>
      <c r="D28855" s="2"/>
    </row>
    <row r="28856" spans="1:4" x14ac:dyDescent="0.25">
      <c r="A28856" s="2">
        <v>540</v>
      </c>
      <c r="B28856">
        <v>40709</v>
      </c>
      <c r="C28856" s="3">
        <v>824.21963200000005</v>
      </c>
      <c r="D28856" s="2"/>
    </row>
    <row r="28857" spans="1:4" x14ac:dyDescent="0.25">
      <c r="A28857" s="2">
        <v>540</v>
      </c>
      <c r="B28857">
        <v>40710</v>
      </c>
      <c r="C28857" s="3">
        <v>3045.2726170000001</v>
      </c>
      <c r="D28857" s="2"/>
    </row>
    <row r="28858" spans="1:4" x14ac:dyDescent="0.25">
      <c r="A28858" s="2">
        <v>540</v>
      </c>
      <c r="B28858">
        <v>40711</v>
      </c>
      <c r="C28858" s="3">
        <v>1625.5659519999999</v>
      </c>
      <c r="D28858" s="2"/>
    </row>
    <row r="28859" spans="1:4" x14ac:dyDescent="0.25">
      <c r="A28859" s="2">
        <v>540</v>
      </c>
      <c r="B28859">
        <v>40712</v>
      </c>
      <c r="C28859" s="3">
        <v>3881.8964099999998</v>
      </c>
      <c r="D28859" s="2"/>
    </row>
    <row r="28860" spans="1:4" x14ac:dyDescent="0.25">
      <c r="A28860" s="2">
        <v>540</v>
      </c>
      <c r="B28860">
        <v>40713</v>
      </c>
      <c r="C28860" s="3">
        <v>2085.1102409999999</v>
      </c>
      <c r="D28860" s="2"/>
    </row>
    <row r="28861" spans="1:4" x14ac:dyDescent="0.25">
      <c r="A28861" s="2">
        <v>540</v>
      </c>
      <c r="B28861">
        <v>40714</v>
      </c>
      <c r="C28861" s="3">
        <v>1796.786169</v>
      </c>
      <c r="D28861" s="2"/>
    </row>
    <row r="28862" spans="1:4" x14ac:dyDescent="0.25">
      <c r="A28862" s="2">
        <v>540</v>
      </c>
      <c r="B28862">
        <v>40715</v>
      </c>
      <c r="C28862" s="3">
        <v>824.21963200000005</v>
      </c>
      <c r="D28862" s="2"/>
    </row>
    <row r="28863" spans="1:4" x14ac:dyDescent="0.25">
      <c r="A28863" s="2">
        <v>540</v>
      </c>
      <c r="B28863">
        <v>40716</v>
      </c>
      <c r="C28863" s="3">
        <v>1625.5659519999999</v>
      </c>
      <c r="D28863" s="2"/>
    </row>
    <row r="28864" spans="1:4" x14ac:dyDescent="0.25">
      <c r="A28864" s="2">
        <v>540</v>
      </c>
      <c r="B28864">
        <v>40717</v>
      </c>
      <c r="C28864" s="3">
        <v>4930.3643339999999</v>
      </c>
      <c r="D28864" s="2"/>
    </row>
    <row r="28865" spans="1:4" x14ac:dyDescent="0.25">
      <c r="A28865" s="2">
        <v>540</v>
      </c>
      <c r="B28865">
        <v>40718</v>
      </c>
      <c r="C28865" s="3">
        <v>4930.3643339999999</v>
      </c>
      <c r="D28865" s="2"/>
    </row>
    <row r="28866" spans="1:4" x14ac:dyDescent="0.25">
      <c r="A28866" s="2">
        <v>540</v>
      </c>
      <c r="B28866">
        <v>40719</v>
      </c>
      <c r="C28866" s="3">
        <v>12451.250303999999</v>
      </c>
      <c r="D28866" s="2"/>
    </row>
    <row r="28867" spans="1:4" x14ac:dyDescent="0.25">
      <c r="A28867" s="2">
        <v>540</v>
      </c>
      <c r="B28867">
        <v>40720</v>
      </c>
      <c r="C28867" s="3">
        <v>12451.250303999999</v>
      </c>
      <c r="D28867" s="2"/>
    </row>
    <row r="28868" spans="1:4" x14ac:dyDescent="0.25">
      <c r="A28868" s="2">
        <v>540</v>
      </c>
      <c r="B28868">
        <v>40721</v>
      </c>
      <c r="C28868" s="3">
        <v>4197.4406989999998</v>
      </c>
      <c r="D28868" s="2"/>
    </row>
    <row r="28869" spans="1:4" x14ac:dyDescent="0.25">
      <c r="A28869" s="2">
        <v>540</v>
      </c>
      <c r="B28869">
        <v>40722</v>
      </c>
      <c r="C28869" s="3">
        <v>28.594339999999999</v>
      </c>
      <c r="D28869" s="2"/>
    </row>
    <row r="28870" spans="1:4" x14ac:dyDescent="0.25">
      <c r="A28870" s="2">
        <v>540</v>
      </c>
      <c r="B28870">
        <v>40723</v>
      </c>
      <c r="C28870" s="3">
        <v>2148.3350380000002</v>
      </c>
      <c r="D28870" s="2"/>
    </row>
    <row r="28871" spans="1:4" x14ac:dyDescent="0.25">
      <c r="A28871" s="2">
        <v>540</v>
      </c>
      <c r="B28871">
        <v>40724</v>
      </c>
      <c r="C28871" s="3">
        <v>2148.3350380000002</v>
      </c>
      <c r="D28871" s="2"/>
    </row>
    <row r="28872" spans="1:4" x14ac:dyDescent="0.25">
      <c r="A28872" s="2">
        <v>540</v>
      </c>
      <c r="B28872">
        <v>40725</v>
      </c>
      <c r="C28872" s="3">
        <v>28.594339999999999</v>
      </c>
      <c r="D28872" s="2"/>
    </row>
    <row r="28873" spans="1:4" x14ac:dyDescent="0.25">
      <c r="A28873" s="2">
        <v>540</v>
      </c>
      <c r="B28873">
        <v>40726</v>
      </c>
      <c r="C28873" s="3">
        <v>4742.2255320000004</v>
      </c>
      <c r="D28873" s="2"/>
    </row>
    <row r="28874" spans="1:4" x14ac:dyDescent="0.25">
      <c r="A28874" s="2">
        <v>540</v>
      </c>
      <c r="B28874">
        <v>40727</v>
      </c>
      <c r="C28874" s="3">
        <v>2054.753463</v>
      </c>
      <c r="D28874" s="2"/>
    </row>
    <row r="28875" spans="1:4" x14ac:dyDescent="0.25">
      <c r="A28875" s="2">
        <v>540</v>
      </c>
      <c r="B28875">
        <v>40729</v>
      </c>
      <c r="C28875" s="3">
        <v>77.092913999999993</v>
      </c>
      <c r="D28875" s="2"/>
    </row>
    <row r="28876" spans="1:4" x14ac:dyDescent="0.25">
      <c r="A28876" s="2">
        <v>540</v>
      </c>
      <c r="B28876">
        <v>40730</v>
      </c>
      <c r="C28876" s="3">
        <v>2280.0560399999999</v>
      </c>
      <c r="D28876" s="2"/>
    </row>
    <row r="28877" spans="1:4" x14ac:dyDescent="0.25">
      <c r="A28877" s="2">
        <v>540</v>
      </c>
      <c r="B28877">
        <v>40731</v>
      </c>
      <c r="C28877" s="3">
        <v>578.74564399999997</v>
      </c>
      <c r="D28877" s="2"/>
    </row>
    <row r="28878" spans="1:4" x14ac:dyDescent="0.25">
      <c r="A28878" s="2">
        <v>540</v>
      </c>
      <c r="B28878">
        <v>40732</v>
      </c>
      <c r="C28878" s="3">
        <v>142.75536600000001</v>
      </c>
      <c r="D28878" s="2"/>
    </row>
    <row r="28879" spans="1:4" x14ac:dyDescent="0.25">
      <c r="A28879" s="2">
        <v>540</v>
      </c>
      <c r="B28879">
        <v>40733</v>
      </c>
      <c r="C28879" s="3">
        <v>838.60893299999998</v>
      </c>
      <c r="D28879" s="2"/>
    </row>
    <row r="28880" spans="1:4" x14ac:dyDescent="0.25">
      <c r="A28880" s="2">
        <v>540</v>
      </c>
      <c r="B28880">
        <v>40734</v>
      </c>
      <c r="C28880" s="3">
        <v>77.092913999999993</v>
      </c>
      <c r="D28880" s="2"/>
    </row>
    <row r="28881" spans="1:4" x14ac:dyDescent="0.25">
      <c r="A28881" s="2">
        <v>540</v>
      </c>
      <c r="B28881">
        <v>40735</v>
      </c>
      <c r="C28881" s="3">
        <v>142.75536600000001</v>
      </c>
      <c r="D28881" s="2"/>
    </row>
    <row r="28882" spans="1:4" x14ac:dyDescent="0.25">
      <c r="A28882" s="2">
        <v>540</v>
      </c>
      <c r="B28882">
        <v>40736</v>
      </c>
      <c r="C28882" s="3">
        <v>578.74564399999997</v>
      </c>
      <c r="D28882" s="2"/>
    </row>
    <row r="28883" spans="1:4" x14ac:dyDescent="0.25">
      <c r="A28883" s="2">
        <v>540</v>
      </c>
      <c r="B28883">
        <v>40737</v>
      </c>
      <c r="C28883" s="3">
        <v>2280.0560399999999</v>
      </c>
      <c r="D28883" s="2"/>
    </row>
    <row r="28884" spans="1:4" x14ac:dyDescent="0.25">
      <c r="A28884" s="2">
        <v>540</v>
      </c>
      <c r="B28884">
        <v>40738</v>
      </c>
      <c r="C28884" s="3">
        <v>794.40326000000005</v>
      </c>
      <c r="D28884" s="2"/>
    </row>
    <row r="28885" spans="1:4" x14ac:dyDescent="0.25">
      <c r="A28885" s="2">
        <v>540</v>
      </c>
      <c r="B28885">
        <v>40741</v>
      </c>
      <c r="C28885" s="3">
        <v>838.60893299999998</v>
      </c>
      <c r="D28885" s="2"/>
    </row>
    <row r="28886" spans="1:4" x14ac:dyDescent="0.25">
      <c r="A28886" s="2">
        <v>540</v>
      </c>
      <c r="B28886">
        <v>40742</v>
      </c>
      <c r="C28886" s="3">
        <v>794.40326000000005</v>
      </c>
      <c r="D28886" s="2"/>
    </row>
    <row r="28887" spans="1:4" x14ac:dyDescent="0.25">
      <c r="A28887" s="2">
        <v>540</v>
      </c>
      <c r="B28887">
        <v>40743</v>
      </c>
      <c r="C28887" s="3">
        <v>870.30626600000005</v>
      </c>
      <c r="D28887" s="2"/>
    </row>
    <row r="28888" spans="1:4" x14ac:dyDescent="0.25">
      <c r="A28888" s="2">
        <v>540</v>
      </c>
      <c r="B28888">
        <v>40744</v>
      </c>
      <c r="C28888" s="3">
        <v>383.322429</v>
      </c>
      <c r="D28888" s="2"/>
    </row>
    <row r="28889" spans="1:4" x14ac:dyDescent="0.25">
      <c r="A28889" s="2">
        <v>540</v>
      </c>
      <c r="B28889">
        <v>40745</v>
      </c>
      <c r="C28889" s="3">
        <v>870.30626600000005</v>
      </c>
      <c r="D28889" s="2"/>
    </row>
    <row r="28890" spans="1:4" x14ac:dyDescent="0.25">
      <c r="A28890" s="2">
        <v>540</v>
      </c>
      <c r="B28890">
        <v>40746</v>
      </c>
      <c r="C28890" s="3">
        <v>396.22488600000003</v>
      </c>
      <c r="D28890" s="2"/>
    </row>
    <row r="28891" spans="1:4" x14ac:dyDescent="0.25">
      <c r="A28891" s="2">
        <v>540</v>
      </c>
      <c r="B28891">
        <v>40747</v>
      </c>
      <c r="C28891" s="3">
        <v>138.17698799999999</v>
      </c>
      <c r="D28891" s="2"/>
    </row>
    <row r="28892" spans="1:4" x14ac:dyDescent="0.25">
      <c r="A28892" s="2">
        <v>540</v>
      </c>
      <c r="B28892">
        <v>40748</v>
      </c>
      <c r="C28892" s="3">
        <v>522.17530599999998</v>
      </c>
      <c r="D28892" s="2"/>
    </row>
    <row r="28893" spans="1:4" x14ac:dyDescent="0.25">
      <c r="A28893" s="2">
        <v>540</v>
      </c>
      <c r="B28893">
        <v>40749</v>
      </c>
      <c r="C28893" s="3">
        <v>138.17698799999999</v>
      </c>
      <c r="D28893" s="2"/>
    </row>
    <row r="28894" spans="1:4" x14ac:dyDescent="0.25">
      <c r="A28894" s="2">
        <v>540</v>
      </c>
      <c r="B28894">
        <v>40750</v>
      </c>
      <c r="C28894" s="3">
        <v>522.17530599999998</v>
      </c>
      <c r="D28894" s="2"/>
    </row>
    <row r="28895" spans="1:4" x14ac:dyDescent="0.25">
      <c r="A28895" s="2">
        <v>540</v>
      </c>
      <c r="B28895">
        <v>40751</v>
      </c>
      <c r="C28895" s="3">
        <v>625.06593699999996</v>
      </c>
      <c r="D28895" s="2"/>
    </row>
    <row r="28896" spans="1:4" x14ac:dyDescent="0.25">
      <c r="A28896" s="2">
        <v>540</v>
      </c>
      <c r="B28896">
        <v>40752</v>
      </c>
      <c r="C28896" s="3">
        <v>12.902454000000001</v>
      </c>
      <c r="D28896" s="2"/>
    </row>
    <row r="28897" spans="1:4" x14ac:dyDescent="0.25">
      <c r="A28897" s="2">
        <v>540</v>
      </c>
      <c r="B28897">
        <v>40753</v>
      </c>
      <c r="C28897" s="3">
        <v>625.06593699999996</v>
      </c>
      <c r="D28897" s="2"/>
    </row>
    <row r="28898" spans="1:4" x14ac:dyDescent="0.25">
      <c r="A28898" s="2">
        <v>540</v>
      </c>
      <c r="B28898">
        <v>40754</v>
      </c>
      <c r="C28898" s="3">
        <v>12.902454000000001</v>
      </c>
      <c r="D28898" s="2"/>
    </row>
    <row r="28899" spans="1:4" x14ac:dyDescent="0.25">
      <c r="A28899" s="2">
        <v>540</v>
      </c>
      <c r="B28899">
        <v>40755</v>
      </c>
      <c r="C28899" s="3">
        <v>1509.6721620000001</v>
      </c>
      <c r="D28899" s="2"/>
    </row>
    <row r="28900" spans="1:4" x14ac:dyDescent="0.25">
      <c r="A28900" s="2">
        <v>540</v>
      </c>
      <c r="B28900">
        <v>40756</v>
      </c>
      <c r="C28900" s="3">
        <v>1509.6721620000001</v>
      </c>
      <c r="D28900" s="2"/>
    </row>
    <row r="28901" spans="1:4" x14ac:dyDescent="0.25">
      <c r="A28901" s="2">
        <v>540</v>
      </c>
      <c r="B28901">
        <v>40759</v>
      </c>
      <c r="C28901" s="3">
        <v>2502.6193979999998</v>
      </c>
      <c r="D28901" s="2"/>
    </row>
    <row r="28902" spans="1:4" x14ac:dyDescent="0.25">
      <c r="A28902" s="2">
        <v>540</v>
      </c>
      <c r="B28902">
        <v>40760</v>
      </c>
      <c r="C28902" s="3">
        <v>2502.6193979999998</v>
      </c>
      <c r="D28902" s="2"/>
    </row>
    <row r="28903" spans="1:4" x14ac:dyDescent="0.25">
      <c r="A28903" s="2">
        <v>540</v>
      </c>
      <c r="B28903">
        <v>40762</v>
      </c>
      <c r="C28903" s="3">
        <v>1700.175287</v>
      </c>
      <c r="D28903" s="2"/>
    </row>
    <row r="28904" spans="1:4" x14ac:dyDescent="0.25">
      <c r="A28904" s="2">
        <v>540</v>
      </c>
      <c r="B28904">
        <v>40763</v>
      </c>
      <c r="C28904" s="3">
        <v>1700.175287</v>
      </c>
      <c r="D28904" s="2"/>
    </row>
    <row r="28905" spans="1:4" x14ac:dyDescent="0.25">
      <c r="A28905" s="2">
        <v>540</v>
      </c>
      <c r="B28905">
        <v>40767</v>
      </c>
      <c r="C28905" s="3">
        <v>55.796405999999998</v>
      </c>
      <c r="D28905" s="2"/>
    </row>
    <row r="28906" spans="1:4" x14ac:dyDescent="0.25">
      <c r="A28906" s="2">
        <v>540</v>
      </c>
      <c r="B28906">
        <v>40768</v>
      </c>
      <c r="C28906" s="3">
        <v>55.796405999999998</v>
      </c>
      <c r="D28906" s="2"/>
    </row>
    <row r="28907" spans="1:4" x14ac:dyDescent="0.25">
      <c r="A28907" s="2">
        <v>540</v>
      </c>
      <c r="B28907">
        <v>40769</v>
      </c>
      <c r="C28907" s="3">
        <v>16.431646000000001</v>
      </c>
      <c r="D28907" s="2"/>
    </row>
    <row r="28908" spans="1:4" x14ac:dyDescent="0.25">
      <c r="A28908" s="2">
        <v>540</v>
      </c>
      <c r="B28908">
        <v>40770</v>
      </c>
      <c r="C28908" s="3">
        <v>35.197603999999998</v>
      </c>
      <c r="D28908" s="2"/>
    </row>
    <row r="28909" spans="1:4" x14ac:dyDescent="0.25">
      <c r="A28909" s="2">
        <v>540</v>
      </c>
      <c r="B28909">
        <v>40771</v>
      </c>
      <c r="C28909" s="3">
        <v>35.197603999999998</v>
      </c>
      <c r="D28909" s="2"/>
    </row>
    <row r="28910" spans="1:4" x14ac:dyDescent="0.25">
      <c r="A28910" s="2">
        <v>540</v>
      </c>
      <c r="B28910">
        <v>40774</v>
      </c>
      <c r="C28910" s="3">
        <v>402.37724500000002</v>
      </c>
      <c r="D28910" s="2"/>
    </row>
    <row r="28911" spans="1:4" x14ac:dyDescent="0.25">
      <c r="A28911" s="2">
        <v>540</v>
      </c>
      <c r="B28911">
        <v>40775</v>
      </c>
      <c r="C28911" s="3">
        <v>402.37724500000002</v>
      </c>
      <c r="D28911" s="2"/>
    </row>
    <row r="28912" spans="1:4" x14ac:dyDescent="0.25">
      <c r="A28912" s="2">
        <v>540</v>
      </c>
      <c r="B28912">
        <v>40776</v>
      </c>
      <c r="C28912" s="3">
        <v>3097.4988939999998</v>
      </c>
      <c r="D28912" s="2"/>
    </row>
    <row r="28913" spans="1:4" x14ac:dyDescent="0.25">
      <c r="A28913" s="2">
        <v>540</v>
      </c>
      <c r="B28913">
        <v>40777</v>
      </c>
      <c r="C28913" s="3">
        <v>3097.4988939999998</v>
      </c>
      <c r="D28913" s="2"/>
    </row>
    <row r="28914" spans="1:4" x14ac:dyDescent="0.25">
      <c r="A28914" s="2">
        <v>540</v>
      </c>
      <c r="B28914">
        <v>40778</v>
      </c>
      <c r="C28914" s="3">
        <v>791.03314399999999</v>
      </c>
      <c r="D28914" s="2"/>
    </row>
    <row r="28915" spans="1:4" x14ac:dyDescent="0.25">
      <c r="A28915" s="2">
        <v>540</v>
      </c>
      <c r="B28915">
        <v>40779</v>
      </c>
      <c r="C28915" s="3">
        <v>791.03314399999999</v>
      </c>
      <c r="D28915" s="2"/>
    </row>
    <row r="28916" spans="1:4" x14ac:dyDescent="0.25">
      <c r="A28916" s="2">
        <v>540</v>
      </c>
      <c r="B28916">
        <v>40780</v>
      </c>
      <c r="C28916" s="3">
        <v>393.56692399999997</v>
      </c>
      <c r="D28916" s="2"/>
    </row>
    <row r="28917" spans="1:4" x14ac:dyDescent="0.25">
      <c r="A28917" s="2">
        <v>540</v>
      </c>
      <c r="B28917">
        <v>40781</v>
      </c>
      <c r="C28917" s="3">
        <v>393.56692399999997</v>
      </c>
      <c r="D28917" s="2"/>
    </row>
    <row r="28918" spans="1:4" x14ac:dyDescent="0.25">
      <c r="A28918" s="2">
        <v>540</v>
      </c>
      <c r="B28918">
        <v>40782</v>
      </c>
      <c r="C28918" s="3">
        <v>841.28422399999999</v>
      </c>
      <c r="D28918" s="2"/>
    </row>
    <row r="28919" spans="1:4" x14ac:dyDescent="0.25">
      <c r="A28919" s="2">
        <v>540</v>
      </c>
      <c r="B28919">
        <v>40783</v>
      </c>
      <c r="C28919" s="3">
        <v>841.28422399999999</v>
      </c>
      <c r="D28919" s="2"/>
    </row>
    <row r="28920" spans="1:4" x14ac:dyDescent="0.25">
      <c r="A28920" s="2">
        <v>540</v>
      </c>
      <c r="B28920">
        <v>40784</v>
      </c>
      <c r="C28920" s="3">
        <v>64.059224999999998</v>
      </c>
      <c r="D28920" s="2"/>
    </row>
    <row r="28921" spans="1:4" x14ac:dyDescent="0.25">
      <c r="A28921" s="2">
        <v>540</v>
      </c>
      <c r="B28921">
        <v>40785</v>
      </c>
      <c r="C28921" s="3">
        <v>333.43235900000002</v>
      </c>
      <c r="D28921" s="2"/>
    </row>
    <row r="28922" spans="1:4" x14ac:dyDescent="0.25">
      <c r="A28922" s="2">
        <v>540</v>
      </c>
      <c r="B28922">
        <v>40786</v>
      </c>
      <c r="C28922" s="3">
        <v>1748.6022829999999</v>
      </c>
      <c r="D28922" s="2"/>
    </row>
    <row r="28923" spans="1:4" x14ac:dyDescent="0.25">
      <c r="A28923" s="2">
        <v>540</v>
      </c>
      <c r="B28923">
        <v>40787</v>
      </c>
      <c r="C28923" s="3">
        <v>64.059224999999998</v>
      </c>
      <c r="D28923" s="2"/>
    </row>
    <row r="28924" spans="1:4" x14ac:dyDescent="0.25">
      <c r="A28924" s="2">
        <v>540</v>
      </c>
      <c r="B28924">
        <v>40788</v>
      </c>
      <c r="C28924" s="3">
        <v>1748.6022829999999</v>
      </c>
      <c r="D28924" s="2"/>
    </row>
    <row r="28925" spans="1:4" x14ac:dyDescent="0.25">
      <c r="A28925" s="2">
        <v>540</v>
      </c>
      <c r="B28925">
        <v>40789</v>
      </c>
      <c r="C28925" s="3">
        <v>636.83187099999998</v>
      </c>
      <c r="D28925" s="2"/>
    </row>
    <row r="28926" spans="1:4" x14ac:dyDescent="0.25">
      <c r="A28926" s="2">
        <v>540</v>
      </c>
      <c r="B28926">
        <v>40790</v>
      </c>
      <c r="C28926" s="3">
        <v>333.43235900000002</v>
      </c>
      <c r="D28926" s="2"/>
    </row>
    <row r="28927" spans="1:4" x14ac:dyDescent="0.25">
      <c r="A28927" s="2">
        <v>540</v>
      </c>
      <c r="B28927">
        <v>40791</v>
      </c>
      <c r="C28927" s="3">
        <v>636.83187099999998</v>
      </c>
      <c r="D28927" s="2"/>
    </row>
    <row r="28928" spans="1:4" x14ac:dyDescent="0.25">
      <c r="A28928" s="2">
        <v>540</v>
      </c>
      <c r="B28928">
        <v>40792</v>
      </c>
      <c r="C28928" s="3">
        <v>16.431646000000001</v>
      </c>
      <c r="D28928" s="2"/>
    </row>
    <row r="28929" spans="1:4" x14ac:dyDescent="0.25">
      <c r="A28929" s="2">
        <v>540</v>
      </c>
      <c r="B28929">
        <v>40793</v>
      </c>
      <c r="C28929" s="3">
        <v>12862.473926999999</v>
      </c>
      <c r="D28929" s="2"/>
    </row>
    <row r="28930" spans="1:4" x14ac:dyDescent="0.25">
      <c r="A28930" s="2">
        <v>540</v>
      </c>
      <c r="B28930">
        <v>40794</v>
      </c>
      <c r="C28930" s="3">
        <v>12862.473926999999</v>
      </c>
      <c r="D28930" s="2"/>
    </row>
    <row r="28931" spans="1:4" x14ac:dyDescent="0.25">
      <c r="A28931" s="2">
        <v>540</v>
      </c>
      <c r="B28931">
        <v>40797</v>
      </c>
      <c r="C28931" s="3">
        <v>1203.5393939999999</v>
      </c>
      <c r="D28931" s="2"/>
    </row>
    <row r="28932" spans="1:4" x14ac:dyDescent="0.25">
      <c r="A28932" s="2">
        <v>540</v>
      </c>
      <c r="B28932">
        <v>40798</v>
      </c>
      <c r="C28932" s="3">
        <v>1203.5393939999999</v>
      </c>
      <c r="D28932" s="2"/>
    </row>
    <row r="28933" spans="1:4" x14ac:dyDescent="0.25">
      <c r="A28933" s="2">
        <v>540</v>
      </c>
      <c r="B28933">
        <v>40804</v>
      </c>
      <c r="C28933" s="3">
        <v>1058.2723169999999</v>
      </c>
      <c r="D28933" s="2"/>
    </row>
    <row r="28934" spans="1:4" x14ac:dyDescent="0.25">
      <c r="A28934" s="2">
        <v>540</v>
      </c>
      <c r="B28934">
        <v>40805</v>
      </c>
      <c r="C28934" s="3">
        <v>1058.2723169999999</v>
      </c>
      <c r="D28934" s="2"/>
    </row>
    <row r="28935" spans="1:4" x14ac:dyDescent="0.25">
      <c r="A28935" s="2">
        <v>540</v>
      </c>
      <c r="B28935">
        <v>40810</v>
      </c>
      <c r="C28935" s="3">
        <v>1125.5730619999999</v>
      </c>
      <c r="D28935" s="2"/>
    </row>
    <row r="28936" spans="1:4" x14ac:dyDescent="0.25">
      <c r="A28936" s="2">
        <v>540</v>
      </c>
      <c r="B28936">
        <v>40811</v>
      </c>
      <c r="C28936" s="3">
        <v>1125.5730619999999</v>
      </c>
      <c r="D28936" s="2"/>
    </row>
    <row r="28937" spans="1:4" x14ac:dyDescent="0.25">
      <c r="A28937" s="2">
        <v>540</v>
      </c>
      <c r="B28937">
        <v>40814</v>
      </c>
      <c r="C28937" s="3">
        <v>256.37600200000003</v>
      </c>
      <c r="D28937" s="2"/>
    </row>
    <row r="28938" spans="1:4" x14ac:dyDescent="0.25">
      <c r="A28938" s="2">
        <v>540</v>
      </c>
      <c r="B28938">
        <v>40815</v>
      </c>
      <c r="C28938" s="3">
        <v>6553.6604829999997</v>
      </c>
      <c r="D28938" s="2"/>
    </row>
    <row r="28939" spans="1:4" x14ac:dyDescent="0.25">
      <c r="A28939" s="2">
        <v>540</v>
      </c>
      <c r="B28939">
        <v>40816</v>
      </c>
      <c r="C28939" s="3">
        <v>6553.6604829999997</v>
      </c>
      <c r="D28939" s="2"/>
    </row>
    <row r="28940" spans="1:4" x14ac:dyDescent="0.25">
      <c r="A28940" s="2">
        <v>540</v>
      </c>
      <c r="B28940">
        <v>40817</v>
      </c>
      <c r="C28940" s="3">
        <v>2383.2010369999998</v>
      </c>
      <c r="D28940" s="2"/>
    </row>
    <row r="28941" spans="1:4" x14ac:dyDescent="0.25">
      <c r="A28941" s="2">
        <v>540</v>
      </c>
      <c r="B28941">
        <v>40818</v>
      </c>
      <c r="C28941" s="3">
        <v>2566.539906</v>
      </c>
      <c r="D28941" s="2"/>
    </row>
    <row r="28942" spans="1:4" x14ac:dyDescent="0.25">
      <c r="A28942" s="2">
        <v>540</v>
      </c>
      <c r="B28942">
        <v>40819</v>
      </c>
      <c r="C28942" s="3">
        <v>2383.2010369999998</v>
      </c>
      <c r="D28942" s="2"/>
    </row>
    <row r="28943" spans="1:4" x14ac:dyDescent="0.25">
      <c r="A28943" s="2">
        <v>540</v>
      </c>
      <c r="B28943">
        <v>40820</v>
      </c>
      <c r="C28943" s="3">
        <v>2566.539906</v>
      </c>
      <c r="D28943" s="2"/>
    </row>
    <row r="28944" spans="1:4" x14ac:dyDescent="0.25">
      <c r="A28944" s="2">
        <v>540</v>
      </c>
      <c r="B28944">
        <v>40821</v>
      </c>
      <c r="C28944" s="3">
        <v>256.37600200000003</v>
      </c>
      <c r="D28944" s="2"/>
    </row>
    <row r="28945" spans="1:4" x14ac:dyDescent="0.25">
      <c r="A28945" s="2">
        <v>540</v>
      </c>
      <c r="B28945">
        <v>40823</v>
      </c>
      <c r="C28945" s="3">
        <v>5820.5164729999997</v>
      </c>
      <c r="D28945" s="2"/>
    </row>
    <row r="28946" spans="1:4" x14ac:dyDescent="0.25">
      <c r="A28946" s="2">
        <v>540</v>
      </c>
      <c r="B28946">
        <v>40824</v>
      </c>
      <c r="C28946" s="3">
        <v>5820.5164729999997</v>
      </c>
      <c r="D28946" s="2"/>
    </row>
    <row r="28947" spans="1:4" x14ac:dyDescent="0.25">
      <c r="A28947" s="2">
        <v>540</v>
      </c>
      <c r="B28947">
        <v>40825</v>
      </c>
      <c r="C28947" s="3">
        <v>1051.114405</v>
      </c>
      <c r="D28947" s="2"/>
    </row>
    <row r="28948" spans="1:4" x14ac:dyDescent="0.25">
      <c r="A28948" s="2">
        <v>540</v>
      </c>
      <c r="B28948">
        <v>40830</v>
      </c>
      <c r="C28948" s="3">
        <v>1004.666581</v>
      </c>
      <c r="D28948" s="2"/>
    </row>
    <row r="28949" spans="1:4" x14ac:dyDescent="0.25">
      <c r="A28949" s="2">
        <v>540</v>
      </c>
      <c r="B28949">
        <v>40831</v>
      </c>
      <c r="C28949" s="3">
        <v>1004.666581</v>
      </c>
      <c r="D28949" s="2"/>
    </row>
    <row r="28950" spans="1:4" x14ac:dyDescent="0.25">
      <c r="A28950" s="2">
        <v>540</v>
      </c>
      <c r="B28950">
        <v>40833</v>
      </c>
      <c r="C28950" s="3">
        <v>2050.2195510000001</v>
      </c>
      <c r="D28950" s="2"/>
    </row>
    <row r="28951" spans="1:4" x14ac:dyDescent="0.25">
      <c r="A28951" s="2">
        <v>540</v>
      </c>
      <c r="B28951">
        <v>40834</v>
      </c>
      <c r="C28951" s="3">
        <v>2050.2195510000001</v>
      </c>
      <c r="D28951" s="2"/>
    </row>
    <row r="28952" spans="1:4" x14ac:dyDescent="0.25">
      <c r="A28952" s="2">
        <v>540</v>
      </c>
      <c r="B28952">
        <v>40835</v>
      </c>
      <c r="C28952" s="3">
        <v>436.47793799999999</v>
      </c>
      <c r="D28952" s="2"/>
    </row>
    <row r="28953" spans="1:4" x14ac:dyDescent="0.25">
      <c r="A28953" s="2">
        <v>540</v>
      </c>
      <c r="B28953">
        <v>40837</v>
      </c>
      <c r="C28953" s="3">
        <v>2962.7924360000002</v>
      </c>
      <c r="D28953" s="2"/>
    </row>
    <row r="28954" spans="1:4" x14ac:dyDescent="0.25">
      <c r="A28954" s="2">
        <v>540</v>
      </c>
      <c r="B28954">
        <v>40838</v>
      </c>
      <c r="C28954" s="3">
        <v>2779.374961</v>
      </c>
      <c r="D28954" s="2"/>
    </row>
    <row r="28955" spans="1:4" x14ac:dyDescent="0.25">
      <c r="A28955" s="2">
        <v>540</v>
      </c>
      <c r="B28955">
        <v>40839</v>
      </c>
      <c r="C28955" s="3">
        <v>0</v>
      </c>
      <c r="D28955" s="2"/>
    </row>
    <row r="28956" spans="1:4" x14ac:dyDescent="0.25">
      <c r="A28956" s="2">
        <v>540</v>
      </c>
      <c r="B28956">
        <v>40840</v>
      </c>
      <c r="C28956" s="3">
        <v>0</v>
      </c>
      <c r="D28956" s="2"/>
    </row>
    <row r="28957" spans="1:4" x14ac:dyDescent="0.25">
      <c r="A28957" s="2">
        <v>540</v>
      </c>
      <c r="B28957">
        <v>40841</v>
      </c>
      <c r="C28957" s="3">
        <v>2962.7924360000002</v>
      </c>
      <c r="D28957" s="2"/>
    </row>
    <row r="28958" spans="1:4" x14ac:dyDescent="0.25">
      <c r="A28958" s="2">
        <v>540</v>
      </c>
      <c r="B28958">
        <v>40842</v>
      </c>
      <c r="C28958" s="3">
        <v>2779.374961</v>
      </c>
      <c r="D28958" s="2"/>
    </row>
    <row r="28959" spans="1:4" x14ac:dyDescent="0.25">
      <c r="A28959" s="2">
        <v>540</v>
      </c>
      <c r="B28959">
        <v>40843</v>
      </c>
      <c r="C28959" s="3">
        <v>912.94378500000005</v>
      </c>
      <c r="D28959" s="2"/>
    </row>
    <row r="28960" spans="1:4" x14ac:dyDescent="0.25">
      <c r="A28960" s="2">
        <v>540</v>
      </c>
      <c r="B28960">
        <v>40844</v>
      </c>
      <c r="C28960" s="3">
        <v>912.94378500000005</v>
      </c>
      <c r="D28960" s="2"/>
    </row>
    <row r="28961" spans="1:4" x14ac:dyDescent="0.25">
      <c r="A28961" s="2">
        <v>540</v>
      </c>
      <c r="B28961">
        <v>40845</v>
      </c>
      <c r="C28961" s="3">
        <v>0</v>
      </c>
      <c r="D28961" s="2"/>
    </row>
    <row r="28962" spans="1:4" x14ac:dyDescent="0.25">
      <c r="A28962" s="2">
        <v>540</v>
      </c>
      <c r="B28962">
        <v>40846</v>
      </c>
      <c r="C28962" s="3">
        <v>2291.3211809999998</v>
      </c>
      <c r="D28962" s="2"/>
    </row>
    <row r="28963" spans="1:4" x14ac:dyDescent="0.25">
      <c r="A28963" s="2">
        <v>540</v>
      </c>
      <c r="B28963">
        <v>40847</v>
      </c>
      <c r="C28963" s="3">
        <v>2291.3211809999998</v>
      </c>
      <c r="D28963" s="2"/>
    </row>
    <row r="28964" spans="1:4" x14ac:dyDescent="0.25">
      <c r="A28964" s="2">
        <v>540</v>
      </c>
      <c r="B28964">
        <v>40848</v>
      </c>
      <c r="C28964" s="3">
        <v>339.96319399999999</v>
      </c>
      <c r="D28964" s="2"/>
    </row>
    <row r="28965" spans="1:4" x14ac:dyDescent="0.25">
      <c r="A28965" s="2">
        <v>540</v>
      </c>
      <c r="B28965">
        <v>40849</v>
      </c>
      <c r="C28965" s="3">
        <v>681.86211900000001</v>
      </c>
      <c r="D28965" s="2"/>
    </row>
    <row r="28966" spans="1:4" x14ac:dyDescent="0.25">
      <c r="A28966" s="2">
        <v>540</v>
      </c>
      <c r="B28966">
        <v>40850</v>
      </c>
      <c r="C28966" s="3">
        <v>743.56271300000003</v>
      </c>
      <c r="D28966" s="2"/>
    </row>
    <row r="28967" spans="1:4" x14ac:dyDescent="0.25">
      <c r="A28967" s="2">
        <v>540</v>
      </c>
      <c r="B28967">
        <v>40851</v>
      </c>
      <c r="C28967" s="3">
        <v>829.10202600000002</v>
      </c>
      <c r="D28967" s="2"/>
    </row>
    <row r="28968" spans="1:4" x14ac:dyDescent="0.25">
      <c r="A28968" s="2">
        <v>540</v>
      </c>
      <c r="B28968">
        <v>40852</v>
      </c>
      <c r="C28968" s="3">
        <v>963.26537800000006</v>
      </c>
      <c r="D28968" s="2"/>
    </row>
    <row r="28969" spans="1:4" x14ac:dyDescent="0.25">
      <c r="A28969" s="2">
        <v>540</v>
      </c>
      <c r="B28969">
        <v>40853</v>
      </c>
      <c r="C28969" s="3">
        <v>829.10202600000002</v>
      </c>
      <c r="D28969" s="2"/>
    </row>
    <row r="28970" spans="1:4" x14ac:dyDescent="0.25">
      <c r="A28970" s="2">
        <v>540</v>
      </c>
      <c r="B28970">
        <v>40854</v>
      </c>
      <c r="C28970" s="3">
        <v>963.26537800000006</v>
      </c>
      <c r="D28970" s="2"/>
    </row>
    <row r="28971" spans="1:4" x14ac:dyDescent="0.25">
      <c r="A28971" s="2">
        <v>540</v>
      </c>
      <c r="B28971">
        <v>40855</v>
      </c>
      <c r="C28971" s="3">
        <v>1264.3024620000001</v>
      </c>
      <c r="D28971" s="2"/>
    </row>
    <row r="28972" spans="1:4" x14ac:dyDescent="0.25">
      <c r="A28972" s="2">
        <v>540</v>
      </c>
      <c r="B28972">
        <v>40856</v>
      </c>
      <c r="C28972" s="3">
        <v>1264.3024620000001</v>
      </c>
      <c r="D28972" s="2"/>
    </row>
    <row r="28973" spans="1:4" x14ac:dyDescent="0.25">
      <c r="A28973" s="2">
        <v>540</v>
      </c>
      <c r="B28973">
        <v>40857</v>
      </c>
      <c r="C28973" s="3">
        <v>3092.2068100000001</v>
      </c>
      <c r="D28973" s="2"/>
    </row>
    <row r="28974" spans="1:4" x14ac:dyDescent="0.25">
      <c r="A28974" s="2">
        <v>540</v>
      </c>
      <c r="B28974">
        <v>40858</v>
      </c>
      <c r="C28974" s="3">
        <v>3092.2068100000001</v>
      </c>
      <c r="D28974" s="2"/>
    </row>
    <row r="28975" spans="1:4" x14ac:dyDescent="0.25">
      <c r="A28975" s="2">
        <v>540</v>
      </c>
      <c r="B28975">
        <v>40859</v>
      </c>
      <c r="C28975" s="3">
        <v>3126.0574510000001</v>
      </c>
      <c r="D28975" s="2"/>
    </row>
    <row r="28976" spans="1:4" x14ac:dyDescent="0.25">
      <c r="A28976" s="2">
        <v>540</v>
      </c>
      <c r="B28976">
        <v>40860</v>
      </c>
      <c r="C28976" s="3">
        <v>3126.0574510000001</v>
      </c>
      <c r="D28976" s="2"/>
    </row>
    <row r="28977" spans="1:4" x14ac:dyDescent="0.25">
      <c r="A28977" s="2">
        <v>540</v>
      </c>
      <c r="B28977">
        <v>40861</v>
      </c>
      <c r="C28977" s="3">
        <v>2060.4950709999998</v>
      </c>
      <c r="D28977" s="2"/>
    </row>
    <row r="28978" spans="1:4" x14ac:dyDescent="0.25">
      <c r="A28978" s="2">
        <v>540</v>
      </c>
      <c r="B28978">
        <v>40862</v>
      </c>
      <c r="C28978" s="3">
        <v>2054.6482289999999</v>
      </c>
      <c r="D28978" s="2"/>
    </row>
    <row r="28979" spans="1:4" x14ac:dyDescent="0.25">
      <c r="A28979" s="2">
        <v>540</v>
      </c>
      <c r="B28979">
        <v>40863</v>
      </c>
      <c r="C28979" s="3">
        <v>382.12854099999998</v>
      </c>
      <c r="D28979" s="2"/>
    </row>
    <row r="28980" spans="1:4" x14ac:dyDescent="0.25">
      <c r="A28980" s="2">
        <v>540</v>
      </c>
      <c r="B28980">
        <v>40864</v>
      </c>
      <c r="C28980" s="3">
        <v>2060.4950709999998</v>
      </c>
      <c r="D28980" s="2"/>
    </row>
    <row r="28981" spans="1:4" x14ac:dyDescent="0.25">
      <c r="A28981" s="2">
        <v>540</v>
      </c>
      <c r="B28981">
        <v>40865</v>
      </c>
      <c r="C28981" s="3">
        <v>2054.6482289999999</v>
      </c>
      <c r="D28981" s="2"/>
    </row>
    <row r="28982" spans="1:4" x14ac:dyDescent="0.25">
      <c r="A28982" s="2">
        <v>540</v>
      </c>
      <c r="B28982">
        <v>40866</v>
      </c>
      <c r="C28982" s="3">
        <v>61.700592999999998</v>
      </c>
      <c r="D28982" s="2"/>
    </row>
    <row r="28983" spans="1:4" x14ac:dyDescent="0.25">
      <c r="A28983" s="2">
        <v>540</v>
      </c>
      <c r="B28983">
        <v>40867</v>
      </c>
      <c r="C28983" s="3">
        <v>1547.759096</v>
      </c>
      <c r="D28983" s="2"/>
    </row>
    <row r="28984" spans="1:4" x14ac:dyDescent="0.25">
      <c r="A28984" s="2">
        <v>540</v>
      </c>
      <c r="B28984">
        <v>40868</v>
      </c>
      <c r="C28984" s="3">
        <v>382.12854099999998</v>
      </c>
      <c r="D28984" s="2"/>
    </row>
    <row r="28985" spans="1:4" x14ac:dyDescent="0.25">
      <c r="A28985" s="2">
        <v>540</v>
      </c>
      <c r="B28985">
        <v>40869</v>
      </c>
      <c r="C28985" s="3">
        <v>1547.759096</v>
      </c>
      <c r="D28985" s="2"/>
    </row>
    <row r="28986" spans="1:4" x14ac:dyDescent="0.25">
      <c r="A28986" s="2">
        <v>540</v>
      </c>
      <c r="B28986">
        <v>40870</v>
      </c>
      <c r="C28986" s="3">
        <v>1720.111181</v>
      </c>
      <c r="D28986" s="2"/>
    </row>
    <row r="28987" spans="1:4" x14ac:dyDescent="0.25">
      <c r="A28987" s="2">
        <v>540</v>
      </c>
      <c r="B28987">
        <v>40871</v>
      </c>
      <c r="C28987" s="3">
        <v>4284.5226009999997</v>
      </c>
      <c r="D28987" s="2"/>
    </row>
    <row r="28988" spans="1:4" x14ac:dyDescent="0.25">
      <c r="A28988" s="2">
        <v>540</v>
      </c>
      <c r="B28988">
        <v>40872</v>
      </c>
      <c r="C28988" s="3">
        <v>4284.5226009999997</v>
      </c>
      <c r="D28988" s="2"/>
    </row>
    <row r="28989" spans="1:4" x14ac:dyDescent="0.25">
      <c r="A28989" s="2">
        <v>540</v>
      </c>
      <c r="B28989">
        <v>40873</v>
      </c>
      <c r="C28989" s="3">
        <v>2715.4367179999999</v>
      </c>
      <c r="D28989" s="2"/>
    </row>
    <row r="28990" spans="1:4" x14ac:dyDescent="0.25">
      <c r="A28990" s="2">
        <v>540</v>
      </c>
      <c r="B28990">
        <v>40874</v>
      </c>
      <c r="C28990" s="3">
        <v>734.21191799999997</v>
      </c>
      <c r="D28990" s="2"/>
    </row>
    <row r="28991" spans="1:4" x14ac:dyDescent="0.25">
      <c r="A28991" s="2">
        <v>540</v>
      </c>
      <c r="B28991">
        <v>40875</v>
      </c>
      <c r="C28991" s="3">
        <v>1278.7943780000001</v>
      </c>
      <c r="D28991" s="2"/>
    </row>
    <row r="28992" spans="1:4" x14ac:dyDescent="0.25">
      <c r="A28992" s="2">
        <v>540</v>
      </c>
      <c r="B28992">
        <v>40876</v>
      </c>
      <c r="C28992" s="3">
        <v>1278.7943780000001</v>
      </c>
      <c r="D28992" s="2"/>
    </row>
    <row r="28993" spans="1:4" x14ac:dyDescent="0.25">
      <c r="A28993" s="2">
        <v>540</v>
      </c>
      <c r="B28993">
        <v>40877</v>
      </c>
      <c r="C28993" s="3">
        <v>545.40778999999998</v>
      </c>
      <c r="D28993" s="2"/>
    </row>
    <row r="28994" spans="1:4" x14ac:dyDescent="0.25">
      <c r="A28994" s="2">
        <v>540</v>
      </c>
      <c r="B28994">
        <v>40878</v>
      </c>
      <c r="C28994" s="3">
        <v>1786.6280710000001</v>
      </c>
      <c r="D28994" s="2"/>
    </row>
    <row r="28995" spans="1:4" x14ac:dyDescent="0.25">
      <c r="A28995" s="2">
        <v>540</v>
      </c>
      <c r="B28995">
        <v>40879</v>
      </c>
      <c r="C28995" s="3">
        <v>248.588731</v>
      </c>
      <c r="D28995" s="2"/>
    </row>
    <row r="28996" spans="1:4" x14ac:dyDescent="0.25">
      <c r="A28996" s="2">
        <v>540</v>
      </c>
      <c r="B28996">
        <v>40880</v>
      </c>
      <c r="C28996" s="3">
        <v>248.588731</v>
      </c>
      <c r="D28996" s="2"/>
    </row>
    <row r="28997" spans="1:4" x14ac:dyDescent="0.25">
      <c r="A28997" s="2">
        <v>540</v>
      </c>
      <c r="B28997">
        <v>40881</v>
      </c>
      <c r="C28997" s="3">
        <v>0</v>
      </c>
      <c r="D28997" s="2"/>
    </row>
    <row r="28998" spans="1:4" x14ac:dyDescent="0.25">
      <c r="A28998" s="2">
        <v>540</v>
      </c>
      <c r="B28998">
        <v>40882</v>
      </c>
      <c r="C28998" s="3">
        <v>0</v>
      </c>
      <c r="D28998" s="2"/>
    </row>
    <row r="28999" spans="1:4" x14ac:dyDescent="0.25">
      <c r="A28999" s="2">
        <v>540</v>
      </c>
      <c r="B28999">
        <v>40883</v>
      </c>
      <c r="C28999" s="3">
        <v>2768.2797719999999</v>
      </c>
      <c r="D28999" s="2"/>
    </row>
    <row r="29000" spans="1:4" x14ac:dyDescent="0.25">
      <c r="A29000" s="2">
        <v>540</v>
      </c>
      <c r="B29000">
        <v>40884</v>
      </c>
      <c r="C29000" s="3">
        <v>2768.2797719999999</v>
      </c>
      <c r="D29000" s="2"/>
    </row>
    <row r="29001" spans="1:4" x14ac:dyDescent="0.25">
      <c r="A29001" s="2">
        <v>540</v>
      </c>
      <c r="B29001">
        <v>40885</v>
      </c>
      <c r="C29001" s="3">
        <v>985.29248700000005</v>
      </c>
      <c r="D29001" s="2"/>
    </row>
    <row r="29002" spans="1:4" x14ac:dyDescent="0.25">
      <c r="A29002" s="2">
        <v>540</v>
      </c>
      <c r="B29002">
        <v>40886</v>
      </c>
      <c r="C29002" s="3">
        <v>330.76538900000003</v>
      </c>
      <c r="D29002" s="2"/>
    </row>
    <row r="29003" spans="1:4" x14ac:dyDescent="0.25">
      <c r="A29003" s="2">
        <v>540</v>
      </c>
      <c r="B29003">
        <v>40887</v>
      </c>
      <c r="C29003" s="3">
        <v>368.44725499999998</v>
      </c>
      <c r="D29003" s="2"/>
    </row>
    <row r="29004" spans="1:4" x14ac:dyDescent="0.25">
      <c r="A29004" s="2">
        <v>540</v>
      </c>
      <c r="B29004">
        <v>40888</v>
      </c>
      <c r="C29004" s="3">
        <v>966.59164099999998</v>
      </c>
      <c r="D29004" s="2"/>
    </row>
    <row r="29005" spans="1:4" x14ac:dyDescent="0.25">
      <c r="A29005" s="2">
        <v>540</v>
      </c>
      <c r="B29005">
        <v>40889</v>
      </c>
      <c r="C29005" s="3">
        <v>617.63927799999999</v>
      </c>
      <c r="D29005" s="2"/>
    </row>
    <row r="29006" spans="1:4" x14ac:dyDescent="0.25">
      <c r="A29006" s="2">
        <v>540</v>
      </c>
      <c r="B29006">
        <v>40890</v>
      </c>
      <c r="C29006" s="3">
        <v>617.63927799999999</v>
      </c>
      <c r="D29006" s="2"/>
    </row>
    <row r="29007" spans="1:4" x14ac:dyDescent="0.25">
      <c r="A29007" s="2">
        <v>540</v>
      </c>
      <c r="B29007">
        <v>40891</v>
      </c>
      <c r="C29007" s="3">
        <v>330.76538900000003</v>
      </c>
      <c r="D29007" s="2"/>
    </row>
    <row r="29008" spans="1:4" x14ac:dyDescent="0.25">
      <c r="A29008" s="2">
        <v>540</v>
      </c>
      <c r="B29008">
        <v>40892</v>
      </c>
      <c r="C29008" s="3">
        <v>368.44725499999998</v>
      </c>
      <c r="D29008" s="2"/>
    </row>
    <row r="29009" spans="1:4" x14ac:dyDescent="0.25">
      <c r="A29009" s="2">
        <v>540</v>
      </c>
      <c r="B29009">
        <v>40893</v>
      </c>
      <c r="C29009" s="3">
        <v>1005.931228</v>
      </c>
      <c r="D29009" s="2"/>
    </row>
    <row r="29010" spans="1:4" x14ac:dyDescent="0.25">
      <c r="A29010" s="2">
        <v>540</v>
      </c>
      <c r="B29010">
        <v>40894</v>
      </c>
      <c r="C29010" s="3">
        <v>1005.931228</v>
      </c>
      <c r="D29010" s="2"/>
    </row>
    <row r="29011" spans="1:4" x14ac:dyDescent="0.25">
      <c r="A29011" s="2">
        <v>540</v>
      </c>
      <c r="B29011">
        <v>40895</v>
      </c>
      <c r="C29011" s="3">
        <v>1171.667189</v>
      </c>
      <c r="D29011" s="2"/>
    </row>
    <row r="29012" spans="1:4" x14ac:dyDescent="0.25">
      <c r="A29012" s="2">
        <v>540</v>
      </c>
      <c r="B29012">
        <v>40896</v>
      </c>
      <c r="C29012" s="3">
        <v>1957.8906939999999</v>
      </c>
      <c r="D29012" s="2"/>
    </row>
    <row r="29013" spans="1:4" x14ac:dyDescent="0.25">
      <c r="A29013" s="2">
        <v>540</v>
      </c>
      <c r="B29013">
        <v>40897</v>
      </c>
      <c r="C29013" s="3">
        <v>1171.667189</v>
      </c>
      <c r="D29013" s="2"/>
    </row>
    <row r="29014" spans="1:4" x14ac:dyDescent="0.25">
      <c r="A29014" s="2">
        <v>540</v>
      </c>
      <c r="B29014">
        <v>40898</v>
      </c>
      <c r="C29014" s="3">
        <v>1371.22695</v>
      </c>
      <c r="D29014" s="2"/>
    </row>
    <row r="29015" spans="1:4" x14ac:dyDescent="0.25">
      <c r="A29015" s="2">
        <v>540</v>
      </c>
      <c r="B29015">
        <v>40899</v>
      </c>
      <c r="C29015" s="3">
        <v>0</v>
      </c>
      <c r="D29015" s="2"/>
    </row>
    <row r="29016" spans="1:4" x14ac:dyDescent="0.25">
      <c r="A29016" s="2">
        <v>540</v>
      </c>
      <c r="B29016">
        <v>40901</v>
      </c>
      <c r="C29016" s="3">
        <v>1371.22695</v>
      </c>
      <c r="D29016" s="2"/>
    </row>
    <row r="29017" spans="1:4" x14ac:dyDescent="0.25">
      <c r="A29017" s="2">
        <v>540</v>
      </c>
      <c r="B29017">
        <v>40903</v>
      </c>
      <c r="C29017" s="3">
        <v>1351.6649319999999</v>
      </c>
      <c r="D29017" s="2"/>
    </row>
    <row r="29018" spans="1:4" x14ac:dyDescent="0.25">
      <c r="A29018" s="2">
        <v>540</v>
      </c>
      <c r="B29018">
        <v>40904</v>
      </c>
      <c r="C29018" s="3">
        <v>1351.6649319999999</v>
      </c>
      <c r="D29018" s="2"/>
    </row>
    <row r="29019" spans="1:4" x14ac:dyDescent="0.25">
      <c r="A29019" s="2">
        <v>540</v>
      </c>
      <c r="B29019">
        <v>40905</v>
      </c>
      <c r="C29019" s="3">
        <v>2374.4824870000002</v>
      </c>
      <c r="D29019" s="2"/>
    </row>
    <row r="29020" spans="1:4" x14ac:dyDescent="0.25">
      <c r="A29020" s="2">
        <v>540</v>
      </c>
      <c r="B29020">
        <v>40906</v>
      </c>
      <c r="C29020" s="3">
        <v>2464.7475420000001</v>
      </c>
      <c r="D29020" s="2"/>
    </row>
    <row r="29021" spans="1:4" x14ac:dyDescent="0.25">
      <c r="A29021" s="2">
        <v>540</v>
      </c>
      <c r="B29021">
        <v>40907</v>
      </c>
      <c r="C29021" s="3">
        <v>3727.6434760000002</v>
      </c>
      <c r="D29021" s="2"/>
    </row>
    <row r="29022" spans="1:4" x14ac:dyDescent="0.25">
      <c r="A29022" s="2">
        <v>540</v>
      </c>
      <c r="B29022">
        <v>40908</v>
      </c>
      <c r="C29022" s="3">
        <v>2493.2909519999998</v>
      </c>
      <c r="D29022" s="2"/>
    </row>
    <row r="29023" spans="1:4" x14ac:dyDescent="0.25">
      <c r="A29023" s="2">
        <v>540</v>
      </c>
      <c r="B29023">
        <v>40909</v>
      </c>
      <c r="C29023" s="3">
        <v>2589.7048300000001</v>
      </c>
      <c r="D29023" s="2"/>
    </row>
    <row r="29024" spans="1:4" x14ac:dyDescent="0.25">
      <c r="A29024" s="2">
        <v>540</v>
      </c>
      <c r="B29024">
        <v>40910</v>
      </c>
      <c r="C29024" s="3">
        <v>625.77059399999996</v>
      </c>
      <c r="D29024" s="2"/>
    </row>
    <row r="29025" spans="1:4" x14ac:dyDescent="0.25">
      <c r="A29025" s="2">
        <v>540</v>
      </c>
      <c r="B29025">
        <v>40911</v>
      </c>
      <c r="C29025" s="3">
        <v>1351.6649319999999</v>
      </c>
      <c r="D29025" s="2"/>
    </row>
    <row r="29026" spans="1:4" x14ac:dyDescent="0.25">
      <c r="A29026" s="2">
        <v>540</v>
      </c>
      <c r="B29026">
        <v>40912</v>
      </c>
      <c r="C29026" s="3">
        <v>3727.6434760000002</v>
      </c>
      <c r="D29026" s="2"/>
    </row>
    <row r="29027" spans="1:4" x14ac:dyDescent="0.25">
      <c r="A29027" s="2">
        <v>540</v>
      </c>
      <c r="B29027">
        <v>40913</v>
      </c>
      <c r="C29027" s="3">
        <v>2617.5889520000001</v>
      </c>
      <c r="D29027" s="2"/>
    </row>
    <row r="29028" spans="1:4" x14ac:dyDescent="0.25">
      <c r="A29028" s="2">
        <v>540</v>
      </c>
      <c r="B29028">
        <v>40914</v>
      </c>
      <c r="C29028" s="3">
        <v>2617.5889520000001</v>
      </c>
      <c r="D29028" s="2"/>
    </row>
    <row r="29029" spans="1:4" x14ac:dyDescent="0.25">
      <c r="A29029" s="2">
        <v>540</v>
      </c>
      <c r="B29029">
        <v>40915</v>
      </c>
      <c r="C29029" s="3">
        <v>1120.7819750000001</v>
      </c>
      <c r="D29029" s="2"/>
    </row>
    <row r="29030" spans="1:4" x14ac:dyDescent="0.25">
      <c r="A29030" s="2">
        <v>540</v>
      </c>
      <c r="B29030">
        <v>40916</v>
      </c>
      <c r="C29030" s="3">
        <v>1120.7819750000001</v>
      </c>
      <c r="D29030" s="2"/>
    </row>
    <row r="29031" spans="1:4" x14ac:dyDescent="0.25">
      <c r="A29031" s="2">
        <v>540</v>
      </c>
      <c r="B29031">
        <v>40917</v>
      </c>
      <c r="C29031" s="3">
        <v>1310.4619909999999</v>
      </c>
      <c r="D29031" s="2"/>
    </row>
    <row r="29032" spans="1:4" x14ac:dyDescent="0.25">
      <c r="A29032" s="2">
        <v>540</v>
      </c>
      <c r="B29032">
        <v>40918</v>
      </c>
      <c r="C29032" s="3">
        <v>1310.4619909999999</v>
      </c>
      <c r="D29032" s="2"/>
    </row>
    <row r="29033" spans="1:4" x14ac:dyDescent="0.25">
      <c r="A29033" s="2">
        <v>540</v>
      </c>
      <c r="B29033">
        <v>40919</v>
      </c>
      <c r="C29033" s="3">
        <v>798.11730899999998</v>
      </c>
      <c r="D29033" s="2"/>
    </row>
    <row r="29034" spans="1:4" x14ac:dyDescent="0.25">
      <c r="A29034" s="2">
        <v>540</v>
      </c>
      <c r="B29034">
        <v>40920</v>
      </c>
      <c r="C29034" s="3">
        <v>1803.566697</v>
      </c>
      <c r="D29034" s="2"/>
    </row>
    <row r="29035" spans="1:4" x14ac:dyDescent="0.25">
      <c r="A29035" s="2">
        <v>540</v>
      </c>
      <c r="B29035">
        <v>40921</v>
      </c>
      <c r="C29035" s="3">
        <v>1803.566697</v>
      </c>
      <c r="D29035" s="2"/>
    </row>
    <row r="29036" spans="1:4" x14ac:dyDescent="0.25">
      <c r="A29036" s="2">
        <v>540</v>
      </c>
      <c r="B29036">
        <v>40922</v>
      </c>
      <c r="C29036" s="3">
        <v>798.11730899999998</v>
      </c>
      <c r="D29036" s="2"/>
    </row>
    <row r="29037" spans="1:4" x14ac:dyDescent="0.25">
      <c r="A29037" s="2">
        <v>540</v>
      </c>
      <c r="B29037">
        <v>40923</v>
      </c>
      <c r="C29037" s="3">
        <v>1411.182057</v>
      </c>
      <c r="D29037" s="2"/>
    </row>
    <row r="29038" spans="1:4" x14ac:dyDescent="0.25">
      <c r="A29038" s="2">
        <v>540</v>
      </c>
      <c r="B29038">
        <v>40924</v>
      </c>
      <c r="C29038" s="3">
        <v>1411.182057</v>
      </c>
      <c r="D29038" s="2"/>
    </row>
    <row r="29039" spans="1:4" x14ac:dyDescent="0.25">
      <c r="A29039" s="2">
        <v>540</v>
      </c>
      <c r="B29039">
        <v>40925</v>
      </c>
      <c r="C29039" s="3">
        <v>2813.8470349999998</v>
      </c>
      <c r="D29039" s="2"/>
    </row>
    <row r="29040" spans="1:4" x14ac:dyDescent="0.25">
      <c r="A29040" s="2">
        <v>540</v>
      </c>
      <c r="B29040">
        <v>40926</v>
      </c>
      <c r="C29040" s="3">
        <v>5705.1141710000002</v>
      </c>
      <c r="D29040" s="2"/>
    </row>
    <row r="29041" spans="1:4" x14ac:dyDescent="0.25">
      <c r="A29041" s="2">
        <v>540</v>
      </c>
      <c r="B29041">
        <v>40927</v>
      </c>
      <c r="C29041" s="3">
        <v>2105.144589</v>
      </c>
      <c r="D29041" s="2"/>
    </row>
    <row r="29042" spans="1:4" x14ac:dyDescent="0.25">
      <c r="A29042" s="2">
        <v>540</v>
      </c>
      <c r="B29042">
        <v>40928</v>
      </c>
      <c r="C29042" s="3">
        <v>2105.144589</v>
      </c>
      <c r="D29042" s="2"/>
    </row>
    <row r="29043" spans="1:4" x14ac:dyDescent="0.25">
      <c r="A29043" s="2">
        <v>540</v>
      </c>
      <c r="B29043">
        <v>40929</v>
      </c>
      <c r="C29043" s="3">
        <v>2813.8470349999998</v>
      </c>
      <c r="D29043" s="2"/>
    </row>
    <row r="29044" spans="1:4" x14ac:dyDescent="0.25">
      <c r="A29044" s="2">
        <v>540</v>
      </c>
      <c r="B29044">
        <v>40930</v>
      </c>
      <c r="C29044" s="3">
        <v>5137.8890140000003</v>
      </c>
      <c r="D29044" s="2"/>
    </row>
    <row r="29045" spans="1:4" x14ac:dyDescent="0.25">
      <c r="A29045" s="2">
        <v>540</v>
      </c>
      <c r="B29045">
        <v>40931</v>
      </c>
      <c r="C29045" s="3">
        <v>0</v>
      </c>
      <c r="D29045" s="2"/>
    </row>
    <row r="29046" spans="1:4" x14ac:dyDescent="0.25">
      <c r="A29046" s="2">
        <v>540</v>
      </c>
      <c r="B29046">
        <v>40932</v>
      </c>
      <c r="C29046" s="3">
        <v>0</v>
      </c>
      <c r="D29046" s="2"/>
    </row>
    <row r="29047" spans="1:4" x14ac:dyDescent="0.25">
      <c r="A29047" s="2">
        <v>540</v>
      </c>
      <c r="B29047">
        <v>40933</v>
      </c>
      <c r="C29047" s="3">
        <v>0</v>
      </c>
      <c r="D29047" s="2"/>
    </row>
    <row r="29048" spans="1:4" x14ac:dyDescent="0.25">
      <c r="A29048" s="2">
        <v>540</v>
      </c>
      <c r="B29048">
        <v>40934</v>
      </c>
      <c r="C29048" s="3">
        <v>0</v>
      </c>
      <c r="D29048" s="2"/>
    </row>
    <row r="29049" spans="1:4" x14ac:dyDescent="0.25">
      <c r="A29049" s="2">
        <v>540</v>
      </c>
      <c r="B29049">
        <v>40935</v>
      </c>
      <c r="C29049" s="3">
        <v>1895.5763790000001</v>
      </c>
      <c r="D29049" s="2"/>
    </row>
    <row r="29050" spans="1:4" x14ac:dyDescent="0.25">
      <c r="A29050" s="2">
        <v>540</v>
      </c>
      <c r="B29050">
        <v>40936</v>
      </c>
      <c r="C29050" s="3">
        <v>1725.8457900000001</v>
      </c>
      <c r="D29050" s="2"/>
    </row>
    <row r="29051" spans="1:4" x14ac:dyDescent="0.25">
      <c r="A29051" s="2">
        <v>540</v>
      </c>
      <c r="B29051">
        <v>40937</v>
      </c>
      <c r="C29051" s="3">
        <v>1725.8457900000001</v>
      </c>
      <c r="D29051" s="2"/>
    </row>
    <row r="29052" spans="1:4" x14ac:dyDescent="0.25">
      <c r="A29052" s="2">
        <v>540</v>
      </c>
      <c r="B29052">
        <v>40938</v>
      </c>
      <c r="C29052" s="3">
        <v>1895.5763790000001</v>
      </c>
      <c r="D29052" s="2"/>
    </row>
    <row r="29053" spans="1:4" x14ac:dyDescent="0.25">
      <c r="A29053" s="2">
        <v>540</v>
      </c>
      <c r="B29053">
        <v>40939</v>
      </c>
      <c r="C29053" s="3">
        <v>620.85285199999998</v>
      </c>
      <c r="D29053" s="2"/>
    </row>
    <row r="29054" spans="1:4" x14ac:dyDescent="0.25">
      <c r="A29054" s="2">
        <v>540</v>
      </c>
      <c r="B29054">
        <v>40940</v>
      </c>
      <c r="C29054" s="3">
        <v>437.63335999999998</v>
      </c>
      <c r="D29054" s="2"/>
    </row>
    <row r="29055" spans="1:4" x14ac:dyDescent="0.25">
      <c r="A29055" s="2">
        <v>540</v>
      </c>
      <c r="B29055">
        <v>40941</v>
      </c>
      <c r="C29055" s="3">
        <v>620.85285199999998</v>
      </c>
      <c r="D29055" s="2"/>
    </row>
    <row r="29056" spans="1:4" x14ac:dyDescent="0.25">
      <c r="A29056" s="2">
        <v>540</v>
      </c>
      <c r="B29056">
        <v>40942</v>
      </c>
      <c r="C29056" s="3">
        <v>437.63335999999998</v>
      </c>
      <c r="D29056" s="2"/>
    </row>
    <row r="29057" spans="1:4" x14ac:dyDescent="0.25">
      <c r="A29057" s="2">
        <v>540</v>
      </c>
      <c r="B29057">
        <v>40943</v>
      </c>
      <c r="C29057" s="3">
        <v>1441.8288219999999</v>
      </c>
      <c r="D29057" s="2"/>
    </row>
    <row r="29058" spans="1:4" x14ac:dyDescent="0.25">
      <c r="A29058" s="2">
        <v>540</v>
      </c>
      <c r="B29058">
        <v>40944</v>
      </c>
      <c r="C29058" s="3">
        <v>1511.8722290000001</v>
      </c>
      <c r="D29058" s="2"/>
    </row>
    <row r="29059" spans="1:4" x14ac:dyDescent="0.25">
      <c r="A29059" s="2">
        <v>540</v>
      </c>
      <c r="B29059">
        <v>40945</v>
      </c>
      <c r="C29059" s="3">
        <v>1511.8722290000001</v>
      </c>
      <c r="D29059" s="2"/>
    </row>
    <row r="29060" spans="1:4" x14ac:dyDescent="0.25">
      <c r="A29060" s="2">
        <v>540</v>
      </c>
      <c r="B29060">
        <v>40946</v>
      </c>
      <c r="C29060" s="3">
        <v>1441.8288219999999</v>
      </c>
      <c r="D29060" s="2"/>
    </row>
    <row r="29061" spans="1:4" x14ac:dyDescent="0.25">
      <c r="A29061" s="2">
        <v>540</v>
      </c>
      <c r="B29061">
        <v>40947</v>
      </c>
      <c r="C29061" s="3">
        <v>1187.7633269999999</v>
      </c>
      <c r="D29061" s="2"/>
    </row>
    <row r="29062" spans="1:4" x14ac:dyDescent="0.25">
      <c r="A29062" s="2">
        <v>540</v>
      </c>
      <c r="B29062">
        <v>40948</v>
      </c>
      <c r="C29062" s="3">
        <v>1187.7633269999999</v>
      </c>
      <c r="D29062" s="2"/>
    </row>
    <row r="29063" spans="1:4" x14ac:dyDescent="0.25">
      <c r="A29063" s="2">
        <v>540</v>
      </c>
      <c r="B29063">
        <v>40949</v>
      </c>
      <c r="C29063" s="3">
        <v>7323.728513</v>
      </c>
      <c r="D29063" s="2"/>
    </row>
    <row r="29064" spans="1:4" x14ac:dyDescent="0.25">
      <c r="A29064" s="2">
        <v>540</v>
      </c>
      <c r="B29064">
        <v>40950</v>
      </c>
      <c r="C29064" s="3">
        <v>3652.787695</v>
      </c>
      <c r="D29064" s="2"/>
    </row>
    <row r="29065" spans="1:4" x14ac:dyDescent="0.25">
      <c r="A29065" s="2">
        <v>540</v>
      </c>
      <c r="B29065">
        <v>40951</v>
      </c>
      <c r="C29065" s="3">
        <v>7581.2732560000004</v>
      </c>
      <c r="D29065" s="2"/>
    </row>
    <row r="29066" spans="1:4" x14ac:dyDescent="0.25">
      <c r="A29066" s="2">
        <v>540</v>
      </c>
      <c r="B29066">
        <v>40952</v>
      </c>
      <c r="C29066" s="3">
        <v>7581.2732560000004</v>
      </c>
      <c r="D29066" s="2"/>
    </row>
    <row r="29067" spans="1:4" x14ac:dyDescent="0.25">
      <c r="A29067" s="2">
        <v>540</v>
      </c>
      <c r="B29067">
        <v>40953</v>
      </c>
      <c r="C29067" s="3">
        <v>3652.787695</v>
      </c>
      <c r="D29067" s="2"/>
    </row>
    <row r="29068" spans="1:4" x14ac:dyDescent="0.25">
      <c r="A29068" s="2">
        <v>540</v>
      </c>
      <c r="B29068">
        <v>40954</v>
      </c>
      <c r="C29068" s="3">
        <v>7323.728513</v>
      </c>
      <c r="D29068" s="2"/>
    </row>
    <row r="29069" spans="1:4" x14ac:dyDescent="0.25">
      <c r="A29069" s="2">
        <v>540</v>
      </c>
      <c r="B29069">
        <v>40955</v>
      </c>
      <c r="C29069" s="3">
        <v>4800.4591879999998</v>
      </c>
      <c r="D29069" s="2"/>
    </row>
    <row r="29070" spans="1:4" x14ac:dyDescent="0.25">
      <c r="A29070" s="2">
        <v>540</v>
      </c>
      <c r="B29070">
        <v>40956</v>
      </c>
      <c r="C29070" s="3">
        <v>4800.4591879999998</v>
      </c>
      <c r="D29070" s="2"/>
    </row>
    <row r="29071" spans="1:4" x14ac:dyDescent="0.25">
      <c r="A29071" s="2">
        <v>540</v>
      </c>
      <c r="B29071">
        <v>40957</v>
      </c>
      <c r="C29071" s="3">
        <v>3909.2549309999999</v>
      </c>
      <c r="D29071" s="2"/>
    </row>
    <row r="29072" spans="1:4" x14ac:dyDescent="0.25">
      <c r="A29072" s="2">
        <v>540</v>
      </c>
      <c r="B29072">
        <v>40958</v>
      </c>
      <c r="C29072" s="3">
        <v>3909.2549309999999</v>
      </c>
      <c r="D29072" s="2"/>
    </row>
    <row r="29073" spans="1:4" x14ac:dyDescent="0.25">
      <c r="A29073" s="2">
        <v>540</v>
      </c>
      <c r="B29073">
        <v>40959</v>
      </c>
      <c r="C29073" s="3">
        <v>1812.2253720000001</v>
      </c>
      <c r="D29073" s="2"/>
    </row>
    <row r="29074" spans="1:4" x14ac:dyDescent="0.25">
      <c r="A29074" s="2">
        <v>540</v>
      </c>
      <c r="B29074">
        <v>40960</v>
      </c>
      <c r="C29074" s="3">
        <v>1881.923061</v>
      </c>
      <c r="D29074" s="2"/>
    </row>
    <row r="29075" spans="1:4" x14ac:dyDescent="0.25">
      <c r="A29075" s="2">
        <v>540</v>
      </c>
      <c r="B29075">
        <v>40961</v>
      </c>
      <c r="C29075" s="3">
        <v>1990.2673990000001</v>
      </c>
      <c r="D29075" s="2"/>
    </row>
    <row r="29076" spans="1:4" x14ac:dyDescent="0.25">
      <c r="A29076" s="2">
        <v>540</v>
      </c>
      <c r="B29076">
        <v>40962</v>
      </c>
      <c r="C29076" s="3">
        <v>2787.5065639999998</v>
      </c>
      <c r="D29076" s="2"/>
    </row>
    <row r="29077" spans="1:4" x14ac:dyDescent="0.25">
      <c r="A29077" s="2">
        <v>540</v>
      </c>
      <c r="B29077">
        <v>40963</v>
      </c>
      <c r="C29077" s="3">
        <v>163.26734500000001</v>
      </c>
      <c r="D29077" s="2"/>
    </row>
    <row r="29078" spans="1:4" x14ac:dyDescent="0.25">
      <c r="A29078" s="2">
        <v>540</v>
      </c>
      <c r="B29078">
        <v>40964</v>
      </c>
      <c r="C29078" s="3">
        <v>1990.2673990000001</v>
      </c>
      <c r="D29078" s="2"/>
    </row>
    <row r="29079" spans="1:4" x14ac:dyDescent="0.25">
      <c r="A29079" s="2">
        <v>540</v>
      </c>
      <c r="B29079">
        <v>40965</v>
      </c>
      <c r="C29079" s="3">
        <v>2787.5065639999998</v>
      </c>
      <c r="D29079" s="2"/>
    </row>
    <row r="29080" spans="1:4" x14ac:dyDescent="0.25">
      <c r="A29080" s="2">
        <v>540</v>
      </c>
      <c r="B29080">
        <v>40966</v>
      </c>
      <c r="C29080" s="3">
        <v>0</v>
      </c>
      <c r="D29080" s="2"/>
    </row>
    <row r="29081" spans="1:4" x14ac:dyDescent="0.25">
      <c r="A29081" s="2">
        <v>540</v>
      </c>
      <c r="B29081">
        <v>40967</v>
      </c>
      <c r="C29081" s="3">
        <v>1922.8489320000001</v>
      </c>
      <c r="D29081" s="2"/>
    </row>
    <row r="29082" spans="1:4" x14ac:dyDescent="0.25">
      <c r="A29082" s="2">
        <v>540</v>
      </c>
      <c r="B29082">
        <v>40968</v>
      </c>
      <c r="C29082" s="3">
        <v>2120.5952430000002</v>
      </c>
      <c r="D29082" s="2"/>
    </row>
    <row r="29083" spans="1:4" x14ac:dyDescent="0.25">
      <c r="A29083" s="2">
        <v>540</v>
      </c>
      <c r="B29083">
        <v>40969</v>
      </c>
      <c r="C29083" s="3">
        <v>1345.609819</v>
      </c>
      <c r="D29083" s="2"/>
    </row>
    <row r="29084" spans="1:4" x14ac:dyDescent="0.25">
      <c r="A29084" s="2">
        <v>540</v>
      </c>
      <c r="B29084">
        <v>40970</v>
      </c>
      <c r="C29084" s="3">
        <v>1066.348935</v>
      </c>
      <c r="D29084" s="2"/>
    </row>
    <row r="29085" spans="1:4" x14ac:dyDescent="0.25">
      <c r="A29085" s="2">
        <v>540</v>
      </c>
      <c r="B29085">
        <v>40971</v>
      </c>
      <c r="C29085" s="3">
        <v>1922.8489320000001</v>
      </c>
      <c r="D29085" s="2"/>
    </row>
    <row r="29086" spans="1:4" x14ac:dyDescent="0.25">
      <c r="A29086" s="2">
        <v>540</v>
      </c>
      <c r="B29086">
        <v>40972</v>
      </c>
      <c r="C29086" s="3">
        <v>163.26734500000001</v>
      </c>
      <c r="D29086" s="2"/>
    </row>
    <row r="29087" spans="1:4" x14ac:dyDescent="0.25">
      <c r="A29087" s="2">
        <v>540</v>
      </c>
      <c r="B29087">
        <v>40973</v>
      </c>
      <c r="C29087" s="3">
        <v>1066.348935</v>
      </c>
      <c r="D29087" s="2"/>
    </row>
    <row r="29088" spans="1:4" x14ac:dyDescent="0.25">
      <c r="A29088" s="2">
        <v>540</v>
      </c>
      <c r="B29088">
        <v>40974</v>
      </c>
      <c r="C29088" s="3">
        <v>2120.5952430000002</v>
      </c>
      <c r="D29088" s="2"/>
    </row>
    <row r="29089" spans="1:4" x14ac:dyDescent="0.25">
      <c r="A29089" s="2">
        <v>540</v>
      </c>
      <c r="B29089">
        <v>40975</v>
      </c>
      <c r="C29089" s="3">
        <v>2193.2615810000002</v>
      </c>
      <c r="D29089" s="2"/>
    </row>
    <row r="29090" spans="1:4" x14ac:dyDescent="0.25">
      <c r="A29090" s="2">
        <v>540</v>
      </c>
      <c r="B29090">
        <v>40976</v>
      </c>
      <c r="C29090" s="3">
        <v>2193.2615810000002</v>
      </c>
      <c r="D29090" s="2"/>
    </row>
    <row r="29091" spans="1:4" x14ac:dyDescent="0.25">
      <c r="A29091" s="2">
        <v>540</v>
      </c>
      <c r="B29091">
        <v>40977</v>
      </c>
      <c r="C29091" s="3">
        <v>1345.609819</v>
      </c>
      <c r="D29091" s="2"/>
    </row>
    <row r="29092" spans="1:4" x14ac:dyDescent="0.25">
      <c r="A29092" s="2">
        <v>540</v>
      </c>
      <c r="B29092">
        <v>40978</v>
      </c>
      <c r="C29092" s="3">
        <v>416.57029</v>
      </c>
      <c r="D29092" s="2"/>
    </row>
    <row r="29093" spans="1:4" x14ac:dyDescent="0.25">
      <c r="A29093" s="2">
        <v>540</v>
      </c>
      <c r="B29093">
        <v>40979</v>
      </c>
      <c r="C29093" s="3">
        <v>397.04458</v>
      </c>
      <c r="D29093" s="2"/>
    </row>
    <row r="29094" spans="1:4" x14ac:dyDescent="0.25">
      <c r="A29094" s="2">
        <v>540</v>
      </c>
      <c r="B29094">
        <v>40980</v>
      </c>
      <c r="C29094" s="3">
        <v>397.04458</v>
      </c>
      <c r="D29094" s="2"/>
    </row>
    <row r="29095" spans="1:4" x14ac:dyDescent="0.25">
      <c r="A29095" s="2">
        <v>540</v>
      </c>
      <c r="B29095">
        <v>40981</v>
      </c>
      <c r="C29095" s="3">
        <v>296.74546900000001</v>
      </c>
      <c r="D29095" s="2"/>
    </row>
    <row r="29096" spans="1:4" x14ac:dyDescent="0.25">
      <c r="A29096" s="2">
        <v>540</v>
      </c>
      <c r="B29096">
        <v>40982</v>
      </c>
      <c r="C29096" s="3">
        <v>2356.2348339999999</v>
      </c>
      <c r="D29096" s="2"/>
    </row>
    <row r="29097" spans="1:4" x14ac:dyDescent="0.25">
      <c r="A29097" s="2">
        <v>540</v>
      </c>
      <c r="B29097">
        <v>40983</v>
      </c>
      <c r="C29097" s="3">
        <v>2356.2348339999999</v>
      </c>
      <c r="D29097" s="2"/>
    </row>
    <row r="29098" spans="1:4" x14ac:dyDescent="0.25">
      <c r="A29098" s="2">
        <v>540</v>
      </c>
      <c r="B29098">
        <v>40984</v>
      </c>
      <c r="C29098" s="3">
        <v>128.65355700000001</v>
      </c>
      <c r="D29098" s="2"/>
    </row>
    <row r="29099" spans="1:4" x14ac:dyDescent="0.25">
      <c r="A29099" s="2">
        <v>540</v>
      </c>
      <c r="B29099">
        <v>40985</v>
      </c>
      <c r="C29099" s="3">
        <v>3767.3530369999999</v>
      </c>
      <c r="D29099" s="2"/>
    </row>
    <row r="29100" spans="1:4" x14ac:dyDescent="0.25">
      <c r="A29100" s="2">
        <v>540</v>
      </c>
      <c r="B29100">
        <v>40986</v>
      </c>
      <c r="C29100" s="3">
        <v>796.39164900000003</v>
      </c>
      <c r="D29100" s="2"/>
    </row>
    <row r="29101" spans="1:4" x14ac:dyDescent="0.25">
      <c r="A29101" s="2">
        <v>540</v>
      </c>
      <c r="B29101">
        <v>40987</v>
      </c>
      <c r="C29101" s="3">
        <v>796.39164900000003</v>
      </c>
      <c r="D29101" s="2"/>
    </row>
    <row r="29102" spans="1:4" x14ac:dyDescent="0.25">
      <c r="A29102" s="2">
        <v>540</v>
      </c>
      <c r="B29102">
        <v>40988</v>
      </c>
      <c r="C29102" s="3">
        <v>1679.708167</v>
      </c>
      <c r="D29102" s="2"/>
    </row>
    <row r="29103" spans="1:4" x14ac:dyDescent="0.25">
      <c r="A29103" s="2">
        <v>540</v>
      </c>
      <c r="B29103">
        <v>40989</v>
      </c>
      <c r="C29103" s="3">
        <v>994.27383599999996</v>
      </c>
      <c r="D29103" s="2"/>
    </row>
    <row r="29104" spans="1:4" x14ac:dyDescent="0.25">
      <c r="A29104" s="2">
        <v>540</v>
      </c>
      <c r="B29104">
        <v>40990</v>
      </c>
      <c r="C29104" s="3">
        <v>698.26565600000004</v>
      </c>
      <c r="D29104" s="2"/>
    </row>
    <row r="29105" spans="1:4" x14ac:dyDescent="0.25">
      <c r="A29105" s="2">
        <v>540</v>
      </c>
      <c r="B29105">
        <v>40991</v>
      </c>
      <c r="C29105" s="3">
        <v>1854.0752419999999</v>
      </c>
      <c r="D29105" s="2"/>
    </row>
    <row r="29106" spans="1:4" x14ac:dyDescent="0.25">
      <c r="A29106" s="2">
        <v>540</v>
      </c>
      <c r="B29106">
        <v>40992</v>
      </c>
      <c r="C29106" s="3">
        <v>698.26565600000004</v>
      </c>
      <c r="D29106" s="2"/>
    </row>
    <row r="29107" spans="1:4" x14ac:dyDescent="0.25">
      <c r="A29107" s="2">
        <v>540</v>
      </c>
      <c r="B29107">
        <v>40993</v>
      </c>
      <c r="C29107" s="3">
        <v>994.27383599999996</v>
      </c>
      <c r="D29107" s="2"/>
    </row>
    <row r="29108" spans="1:4" x14ac:dyDescent="0.25">
      <c r="A29108" s="2">
        <v>540</v>
      </c>
      <c r="B29108">
        <v>40994</v>
      </c>
      <c r="C29108" s="3">
        <v>2081.8212100000001</v>
      </c>
      <c r="D29108" s="2"/>
    </row>
    <row r="29109" spans="1:4" x14ac:dyDescent="0.25">
      <c r="A29109" s="2">
        <v>540</v>
      </c>
      <c r="B29109">
        <v>40995</v>
      </c>
      <c r="C29109" s="3">
        <v>371.33752700000002</v>
      </c>
      <c r="D29109" s="2"/>
    </row>
    <row r="29110" spans="1:4" x14ac:dyDescent="0.25">
      <c r="A29110" s="2">
        <v>540</v>
      </c>
      <c r="B29110">
        <v>40996</v>
      </c>
      <c r="C29110" s="3">
        <v>1854.0752419999999</v>
      </c>
      <c r="D29110" s="2"/>
    </row>
    <row r="29111" spans="1:4" x14ac:dyDescent="0.25">
      <c r="A29111" s="2">
        <v>540</v>
      </c>
      <c r="B29111">
        <v>40997</v>
      </c>
      <c r="C29111" s="3">
        <v>4980.4667360000003</v>
      </c>
      <c r="D29111" s="2"/>
    </row>
    <row r="29112" spans="1:4" x14ac:dyDescent="0.25">
      <c r="A29112" s="2">
        <v>540</v>
      </c>
      <c r="B29112">
        <v>40998</v>
      </c>
      <c r="C29112" s="3">
        <v>2951.2962550000002</v>
      </c>
      <c r="D29112" s="2"/>
    </row>
    <row r="29113" spans="1:4" x14ac:dyDescent="0.25">
      <c r="A29113" s="2">
        <v>540</v>
      </c>
      <c r="B29113">
        <v>40999</v>
      </c>
      <c r="C29113" s="3">
        <v>7931.7629900000002</v>
      </c>
      <c r="D29113" s="2"/>
    </row>
    <row r="29114" spans="1:4" x14ac:dyDescent="0.25">
      <c r="A29114" s="2">
        <v>540</v>
      </c>
      <c r="B29114">
        <v>41000</v>
      </c>
      <c r="C29114" s="3">
        <v>89.568991999999994</v>
      </c>
      <c r="D29114" s="2"/>
    </row>
    <row r="29115" spans="1:4" x14ac:dyDescent="0.25">
      <c r="A29115" s="2">
        <v>540</v>
      </c>
      <c r="B29115">
        <v>41001</v>
      </c>
      <c r="C29115" s="3">
        <v>704.84562100000005</v>
      </c>
      <c r="D29115" s="2"/>
    </row>
    <row r="29116" spans="1:4" x14ac:dyDescent="0.25">
      <c r="A29116" s="2">
        <v>540</v>
      </c>
      <c r="B29116">
        <v>41002</v>
      </c>
      <c r="C29116" s="3">
        <v>89.568991999999994</v>
      </c>
      <c r="D29116" s="2"/>
    </row>
    <row r="29117" spans="1:4" x14ac:dyDescent="0.25">
      <c r="A29117" s="2">
        <v>540</v>
      </c>
      <c r="B29117">
        <v>41003</v>
      </c>
      <c r="C29117" s="3">
        <v>1751.9482559999999</v>
      </c>
      <c r="D29117" s="2"/>
    </row>
    <row r="29118" spans="1:4" x14ac:dyDescent="0.25">
      <c r="A29118" s="2">
        <v>540</v>
      </c>
      <c r="B29118">
        <v>41004</v>
      </c>
      <c r="C29118" s="3">
        <v>704.84562100000005</v>
      </c>
      <c r="D29118" s="2"/>
    </row>
    <row r="29119" spans="1:4" x14ac:dyDescent="0.25">
      <c r="A29119" s="2">
        <v>540</v>
      </c>
      <c r="B29119">
        <v>41005</v>
      </c>
      <c r="C29119" s="3">
        <v>353.43114400000002</v>
      </c>
      <c r="D29119" s="2"/>
    </row>
    <row r="29120" spans="1:4" x14ac:dyDescent="0.25">
      <c r="A29120" s="2">
        <v>540</v>
      </c>
      <c r="B29120">
        <v>41006</v>
      </c>
      <c r="C29120" s="3">
        <v>639.17485599999998</v>
      </c>
      <c r="D29120" s="2"/>
    </row>
    <row r="29121" spans="1:4" x14ac:dyDescent="0.25">
      <c r="A29121" s="2">
        <v>540</v>
      </c>
      <c r="B29121">
        <v>41007</v>
      </c>
      <c r="C29121" s="3">
        <v>1515.348962</v>
      </c>
      <c r="D29121" s="2"/>
    </row>
    <row r="29122" spans="1:4" x14ac:dyDescent="0.25">
      <c r="A29122" s="2">
        <v>540</v>
      </c>
      <c r="B29122">
        <v>41008</v>
      </c>
      <c r="C29122" s="3">
        <v>1208.6849870000001</v>
      </c>
      <c r="D29122" s="2"/>
    </row>
    <row r="29123" spans="1:4" x14ac:dyDescent="0.25">
      <c r="A29123" s="2">
        <v>540</v>
      </c>
      <c r="B29123">
        <v>41009</v>
      </c>
      <c r="C29123" s="3">
        <v>1466.612335</v>
      </c>
      <c r="D29123" s="2"/>
    </row>
    <row r="29124" spans="1:4" x14ac:dyDescent="0.25">
      <c r="A29124" s="2">
        <v>540</v>
      </c>
      <c r="B29124">
        <v>41010</v>
      </c>
      <c r="C29124" s="3">
        <v>5120.3458730000002</v>
      </c>
      <c r="D29124" s="2"/>
    </row>
    <row r="29125" spans="1:4" x14ac:dyDescent="0.25">
      <c r="A29125" s="2">
        <v>540</v>
      </c>
      <c r="B29125">
        <v>41011</v>
      </c>
      <c r="C29125" s="3">
        <v>1208.6849870000001</v>
      </c>
      <c r="D29125" s="2"/>
    </row>
    <row r="29126" spans="1:4" x14ac:dyDescent="0.25">
      <c r="A29126" s="2">
        <v>540</v>
      </c>
      <c r="B29126">
        <v>41012</v>
      </c>
      <c r="C29126" s="3">
        <v>353.43114400000002</v>
      </c>
      <c r="D29126" s="2"/>
    </row>
    <row r="29127" spans="1:4" x14ac:dyDescent="0.25">
      <c r="A29127" s="2">
        <v>540</v>
      </c>
      <c r="B29127">
        <v>41013</v>
      </c>
      <c r="C29127" s="3">
        <v>4718.5478329999996</v>
      </c>
      <c r="D29127" s="2"/>
    </row>
    <row r="29128" spans="1:4" x14ac:dyDescent="0.25">
      <c r="A29128" s="2">
        <v>540</v>
      </c>
      <c r="B29128">
        <v>41014</v>
      </c>
      <c r="C29128" s="3">
        <v>976.89042099999995</v>
      </c>
      <c r="D29128" s="2"/>
    </row>
    <row r="29129" spans="1:4" x14ac:dyDescent="0.25">
      <c r="A29129" s="2">
        <v>540</v>
      </c>
      <c r="B29129">
        <v>41015</v>
      </c>
      <c r="C29129" s="3">
        <v>433.91166500000003</v>
      </c>
      <c r="D29129" s="2"/>
    </row>
    <row r="29130" spans="1:4" x14ac:dyDescent="0.25">
      <c r="A29130" s="2">
        <v>540</v>
      </c>
      <c r="B29130">
        <v>41016</v>
      </c>
      <c r="C29130" s="3">
        <v>771.98715200000004</v>
      </c>
      <c r="D29130" s="2"/>
    </row>
    <row r="29131" spans="1:4" x14ac:dyDescent="0.25">
      <c r="A29131" s="2">
        <v>540</v>
      </c>
      <c r="B29131">
        <v>41017</v>
      </c>
      <c r="C29131" s="3">
        <v>584.84039299999995</v>
      </c>
      <c r="D29131" s="2"/>
    </row>
    <row r="29132" spans="1:4" x14ac:dyDescent="0.25">
      <c r="A29132" s="2">
        <v>540</v>
      </c>
      <c r="B29132">
        <v>41018</v>
      </c>
      <c r="C29132" s="3">
        <v>584.84039299999995</v>
      </c>
      <c r="D29132" s="2"/>
    </row>
    <row r="29133" spans="1:4" x14ac:dyDescent="0.25">
      <c r="A29133" s="2">
        <v>540</v>
      </c>
      <c r="B29133">
        <v>41019</v>
      </c>
      <c r="C29133" s="3">
        <v>433.91166500000003</v>
      </c>
      <c r="D29133" s="2"/>
    </row>
    <row r="29134" spans="1:4" x14ac:dyDescent="0.25">
      <c r="A29134" s="2">
        <v>540</v>
      </c>
      <c r="B29134">
        <v>41020</v>
      </c>
      <c r="C29134" s="3">
        <v>1005.7574949999999</v>
      </c>
      <c r="D29134" s="2"/>
    </row>
    <row r="29135" spans="1:4" x14ac:dyDescent="0.25">
      <c r="A29135" s="2">
        <v>540</v>
      </c>
      <c r="B29135">
        <v>41021</v>
      </c>
      <c r="C29135" s="3">
        <v>286.80187899999999</v>
      </c>
      <c r="D29135" s="2"/>
    </row>
    <row r="29136" spans="1:4" x14ac:dyDescent="0.25">
      <c r="A29136" s="2">
        <v>540</v>
      </c>
      <c r="B29136">
        <v>41022</v>
      </c>
      <c r="C29136" s="3">
        <v>894.96211500000004</v>
      </c>
      <c r="D29136" s="2"/>
    </row>
    <row r="29137" spans="1:4" x14ac:dyDescent="0.25">
      <c r="A29137" s="2">
        <v>540</v>
      </c>
      <c r="B29137">
        <v>41023</v>
      </c>
      <c r="C29137" s="3">
        <v>730.71334100000001</v>
      </c>
      <c r="D29137" s="2"/>
    </row>
    <row r="29138" spans="1:4" x14ac:dyDescent="0.25">
      <c r="A29138" s="2">
        <v>540</v>
      </c>
      <c r="B29138">
        <v>41024</v>
      </c>
      <c r="C29138" s="3">
        <v>286.80187899999999</v>
      </c>
      <c r="D29138" s="2"/>
    </row>
    <row r="29139" spans="1:4" x14ac:dyDescent="0.25">
      <c r="A29139" s="2">
        <v>540</v>
      </c>
      <c r="B29139">
        <v>41025</v>
      </c>
      <c r="C29139" s="3">
        <v>894.96211500000004</v>
      </c>
      <c r="D29139" s="2"/>
    </row>
    <row r="29140" spans="1:4" x14ac:dyDescent="0.25">
      <c r="A29140" s="2">
        <v>540</v>
      </c>
      <c r="B29140">
        <v>41028</v>
      </c>
      <c r="C29140" s="3">
        <v>730.71334100000001</v>
      </c>
      <c r="D29140" s="2"/>
    </row>
    <row r="29141" spans="1:4" x14ac:dyDescent="0.25">
      <c r="A29141" s="2">
        <v>540</v>
      </c>
      <c r="B29141">
        <v>41029</v>
      </c>
      <c r="C29141" s="3">
        <v>554.86521300000004</v>
      </c>
      <c r="D29141" s="2"/>
    </row>
    <row r="29142" spans="1:4" x14ac:dyDescent="0.25">
      <c r="A29142" s="2">
        <v>540</v>
      </c>
      <c r="B29142">
        <v>41030</v>
      </c>
      <c r="C29142" s="3">
        <v>1957.8906939999999</v>
      </c>
      <c r="D29142" s="2"/>
    </row>
    <row r="29143" spans="1:4" x14ac:dyDescent="0.25">
      <c r="A29143" s="2">
        <v>540</v>
      </c>
      <c r="B29143">
        <v>41031</v>
      </c>
      <c r="C29143" s="3">
        <v>217.158322</v>
      </c>
      <c r="D29143" s="2"/>
    </row>
    <row r="29144" spans="1:4" x14ac:dyDescent="0.25">
      <c r="A29144" s="2">
        <v>540</v>
      </c>
      <c r="B29144">
        <v>41032</v>
      </c>
      <c r="C29144" s="3">
        <v>752.93959900000004</v>
      </c>
      <c r="D29144" s="2"/>
    </row>
    <row r="29145" spans="1:4" x14ac:dyDescent="0.25">
      <c r="A29145" s="2">
        <v>540</v>
      </c>
      <c r="B29145">
        <v>41033</v>
      </c>
      <c r="C29145" s="3">
        <v>752.93959900000004</v>
      </c>
      <c r="D29145" s="2"/>
    </row>
    <row r="29146" spans="1:4" x14ac:dyDescent="0.25">
      <c r="A29146" s="2">
        <v>540</v>
      </c>
      <c r="B29146">
        <v>41034</v>
      </c>
      <c r="C29146" s="3">
        <v>374.57317499999999</v>
      </c>
      <c r="D29146" s="2"/>
    </row>
    <row r="29147" spans="1:4" x14ac:dyDescent="0.25">
      <c r="A29147" s="2">
        <v>540</v>
      </c>
      <c r="B29147">
        <v>41035</v>
      </c>
      <c r="C29147" s="3">
        <v>3023.8418350000002</v>
      </c>
      <c r="D29147" s="2"/>
    </row>
    <row r="29148" spans="1:4" x14ac:dyDescent="0.25">
      <c r="A29148" s="2">
        <v>540</v>
      </c>
      <c r="B29148">
        <v>41036</v>
      </c>
      <c r="C29148" s="3">
        <v>0</v>
      </c>
      <c r="D29148" s="2"/>
    </row>
    <row r="29149" spans="1:4" x14ac:dyDescent="0.25">
      <c r="A29149" s="2">
        <v>540</v>
      </c>
      <c r="B29149">
        <v>41038</v>
      </c>
      <c r="C29149" s="3">
        <v>374.57317499999999</v>
      </c>
      <c r="D29149" s="2"/>
    </row>
    <row r="29150" spans="1:4" x14ac:dyDescent="0.25">
      <c r="A29150" s="2">
        <v>540</v>
      </c>
      <c r="B29150">
        <v>41039</v>
      </c>
      <c r="C29150" s="3">
        <v>3023.8418350000002</v>
      </c>
      <c r="D29150" s="2"/>
    </row>
    <row r="29151" spans="1:4" x14ac:dyDescent="0.25">
      <c r="A29151" s="2">
        <v>540</v>
      </c>
      <c r="B29151">
        <v>41040</v>
      </c>
      <c r="C29151" s="3">
        <v>0</v>
      </c>
      <c r="D29151" s="2"/>
    </row>
    <row r="29152" spans="1:4" x14ac:dyDescent="0.25">
      <c r="A29152" s="2">
        <v>540</v>
      </c>
      <c r="B29152">
        <v>41043</v>
      </c>
      <c r="C29152" s="3">
        <v>595.85547499999996</v>
      </c>
      <c r="D29152" s="2"/>
    </row>
    <row r="29153" spans="1:4" x14ac:dyDescent="0.25">
      <c r="A29153" s="2">
        <v>540</v>
      </c>
      <c r="B29153">
        <v>41044</v>
      </c>
      <c r="C29153" s="3">
        <v>534.66455800000006</v>
      </c>
      <c r="D29153" s="2"/>
    </row>
    <row r="29154" spans="1:4" x14ac:dyDescent="0.25">
      <c r="A29154" s="2">
        <v>540</v>
      </c>
      <c r="B29154">
        <v>41045</v>
      </c>
      <c r="C29154" s="3">
        <v>2786.672732</v>
      </c>
      <c r="D29154" s="2"/>
    </row>
    <row r="29155" spans="1:4" x14ac:dyDescent="0.25">
      <c r="A29155" s="2">
        <v>540</v>
      </c>
      <c r="B29155">
        <v>41046</v>
      </c>
      <c r="C29155" s="3">
        <v>595.85547499999996</v>
      </c>
      <c r="D29155" s="2"/>
    </row>
    <row r="29156" spans="1:4" x14ac:dyDescent="0.25">
      <c r="A29156" s="2">
        <v>540</v>
      </c>
      <c r="B29156">
        <v>41047</v>
      </c>
      <c r="C29156" s="3">
        <v>2786.672732</v>
      </c>
      <c r="D29156" s="2"/>
    </row>
    <row r="29157" spans="1:4" x14ac:dyDescent="0.25">
      <c r="A29157" s="2">
        <v>540</v>
      </c>
      <c r="B29157">
        <v>41048</v>
      </c>
      <c r="C29157" s="3">
        <v>834.19982900000002</v>
      </c>
      <c r="D29157" s="2"/>
    </row>
    <row r="29158" spans="1:4" x14ac:dyDescent="0.25">
      <c r="A29158" s="2">
        <v>540</v>
      </c>
      <c r="B29158">
        <v>41049</v>
      </c>
      <c r="C29158" s="3">
        <v>950.783546</v>
      </c>
      <c r="D29158" s="2"/>
    </row>
    <row r="29159" spans="1:4" x14ac:dyDescent="0.25">
      <c r="A29159" s="2">
        <v>540</v>
      </c>
      <c r="B29159">
        <v>41050</v>
      </c>
      <c r="C29159" s="3">
        <v>1651.329121</v>
      </c>
      <c r="D29159" s="2"/>
    </row>
    <row r="29160" spans="1:4" x14ac:dyDescent="0.25">
      <c r="A29160" s="2">
        <v>540</v>
      </c>
      <c r="B29160">
        <v>41051</v>
      </c>
      <c r="C29160" s="3">
        <v>534.66455800000006</v>
      </c>
      <c r="D29160" s="2"/>
    </row>
    <row r="29161" spans="1:4" x14ac:dyDescent="0.25">
      <c r="A29161" s="2">
        <v>540</v>
      </c>
      <c r="B29161">
        <v>41052</v>
      </c>
      <c r="C29161" s="3">
        <v>834.19982900000002</v>
      </c>
      <c r="D29161" s="2"/>
    </row>
    <row r="29162" spans="1:4" x14ac:dyDescent="0.25">
      <c r="A29162" s="2">
        <v>540</v>
      </c>
      <c r="B29162">
        <v>41053</v>
      </c>
      <c r="C29162" s="3">
        <v>1895.6995569999999</v>
      </c>
      <c r="D29162" s="2"/>
    </row>
    <row r="29163" spans="1:4" x14ac:dyDescent="0.25">
      <c r="A29163" s="2">
        <v>540</v>
      </c>
      <c r="B29163">
        <v>41054</v>
      </c>
      <c r="C29163" s="3">
        <v>1718.8324150000001</v>
      </c>
      <c r="D29163" s="2"/>
    </row>
    <row r="29164" spans="1:4" x14ac:dyDescent="0.25">
      <c r="A29164" s="2">
        <v>540</v>
      </c>
      <c r="B29164">
        <v>41055</v>
      </c>
      <c r="C29164" s="3">
        <v>1718.8324150000001</v>
      </c>
      <c r="D29164" s="2"/>
    </row>
    <row r="29165" spans="1:4" x14ac:dyDescent="0.25">
      <c r="A29165" s="2">
        <v>540</v>
      </c>
      <c r="B29165">
        <v>41056</v>
      </c>
      <c r="C29165" s="3">
        <v>1895.6995569999999</v>
      </c>
      <c r="D29165" s="2"/>
    </row>
    <row r="29166" spans="1:4" x14ac:dyDescent="0.25">
      <c r="A29166" s="2">
        <v>540</v>
      </c>
      <c r="B29166">
        <v>41057</v>
      </c>
      <c r="C29166" s="3">
        <v>5030.1576429999996</v>
      </c>
      <c r="D29166" s="2"/>
    </row>
    <row r="29167" spans="1:4" x14ac:dyDescent="0.25">
      <c r="A29167" s="2">
        <v>540</v>
      </c>
      <c r="B29167">
        <v>41058</v>
      </c>
      <c r="C29167" s="3">
        <v>5030.1576429999996</v>
      </c>
      <c r="D29167" s="2"/>
    </row>
    <row r="29168" spans="1:4" x14ac:dyDescent="0.25">
      <c r="A29168" s="2">
        <v>540</v>
      </c>
      <c r="B29168">
        <v>41059</v>
      </c>
      <c r="C29168" s="3">
        <v>865.17423899999994</v>
      </c>
      <c r="D29168" s="2"/>
    </row>
    <row r="29169" spans="1:4" x14ac:dyDescent="0.25">
      <c r="A29169" s="2">
        <v>540</v>
      </c>
      <c r="B29169">
        <v>41060</v>
      </c>
      <c r="C29169" s="3">
        <v>557.71599200000003</v>
      </c>
      <c r="D29169" s="2"/>
    </row>
    <row r="29170" spans="1:4" x14ac:dyDescent="0.25">
      <c r="A29170" s="2">
        <v>540</v>
      </c>
      <c r="B29170">
        <v>41061</v>
      </c>
      <c r="C29170" s="3">
        <v>865.17423899999994</v>
      </c>
      <c r="D29170" s="2"/>
    </row>
    <row r="29171" spans="1:4" x14ac:dyDescent="0.25">
      <c r="A29171" s="2">
        <v>540</v>
      </c>
      <c r="B29171">
        <v>41062</v>
      </c>
      <c r="C29171" s="3">
        <v>557.71599200000003</v>
      </c>
      <c r="D29171" s="2"/>
    </row>
    <row r="29172" spans="1:4" x14ac:dyDescent="0.25">
      <c r="A29172" s="2">
        <v>540</v>
      </c>
      <c r="B29172">
        <v>41063</v>
      </c>
      <c r="C29172" s="3">
        <v>793.96315500000003</v>
      </c>
      <c r="D29172" s="2"/>
    </row>
    <row r="29173" spans="1:4" x14ac:dyDescent="0.25">
      <c r="A29173" s="2">
        <v>540</v>
      </c>
      <c r="B29173">
        <v>41064</v>
      </c>
      <c r="C29173" s="3">
        <v>1583.2781500000001</v>
      </c>
      <c r="D29173" s="2"/>
    </row>
    <row r="29174" spans="1:4" x14ac:dyDescent="0.25">
      <c r="A29174" s="2">
        <v>540</v>
      </c>
      <c r="B29174">
        <v>41066</v>
      </c>
      <c r="C29174" s="3">
        <v>657.22075800000005</v>
      </c>
      <c r="D29174" s="2"/>
    </row>
    <row r="29175" spans="1:4" x14ac:dyDescent="0.25">
      <c r="A29175" s="2">
        <v>540</v>
      </c>
      <c r="B29175">
        <v>41067</v>
      </c>
      <c r="C29175" s="3">
        <v>657.22075800000005</v>
      </c>
      <c r="D29175" s="2"/>
    </row>
    <row r="29176" spans="1:4" x14ac:dyDescent="0.25">
      <c r="A29176" s="2">
        <v>540</v>
      </c>
      <c r="B29176">
        <v>41068</v>
      </c>
      <c r="C29176" s="3">
        <v>500.75319999999999</v>
      </c>
      <c r="D29176" s="2"/>
    </row>
    <row r="29177" spans="1:4" x14ac:dyDescent="0.25">
      <c r="A29177" s="2">
        <v>540</v>
      </c>
      <c r="B29177">
        <v>41069</v>
      </c>
      <c r="C29177" s="3">
        <v>500.75319999999999</v>
      </c>
      <c r="D29177" s="2"/>
    </row>
    <row r="29178" spans="1:4" x14ac:dyDescent="0.25">
      <c r="A29178" s="2">
        <v>540</v>
      </c>
      <c r="B29178">
        <v>41070</v>
      </c>
      <c r="C29178" s="3">
        <v>1081.1477809999999</v>
      </c>
      <c r="D29178" s="2"/>
    </row>
    <row r="29179" spans="1:4" x14ac:dyDescent="0.25">
      <c r="A29179" s="2">
        <v>540</v>
      </c>
      <c r="B29179">
        <v>41071</v>
      </c>
      <c r="C29179" s="3">
        <v>764.94203300000004</v>
      </c>
      <c r="D29179" s="2"/>
    </row>
    <row r="29180" spans="1:4" x14ac:dyDescent="0.25">
      <c r="A29180" s="2">
        <v>540</v>
      </c>
      <c r="B29180">
        <v>41072</v>
      </c>
      <c r="C29180" s="3">
        <v>1081.1477809999999</v>
      </c>
      <c r="D29180" s="2"/>
    </row>
    <row r="29181" spans="1:4" x14ac:dyDescent="0.25">
      <c r="A29181" s="2">
        <v>540</v>
      </c>
      <c r="B29181">
        <v>41073</v>
      </c>
      <c r="C29181" s="3">
        <v>764.94203300000004</v>
      </c>
      <c r="D29181" s="2"/>
    </row>
    <row r="29182" spans="1:4" x14ac:dyDescent="0.25">
      <c r="A29182" s="2">
        <v>540</v>
      </c>
      <c r="B29182">
        <v>41074</v>
      </c>
      <c r="C29182" s="3">
        <v>4006.394515</v>
      </c>
      <c r="D29182" s="2"/>
    </row>
    <row r="29183" spans="1:4" x14ac:dyDescent="0.25">
      <c r="A29183" s="2">
        <v>540</v>
      </c>
      <c r="B29183">
        <v>41075</v>
      </c>
      <c r="C29183" s="3">
        <v>4006.394515</v>
      </c>
      <c r="D29183" s="2"/>
    </row>
    <row r="29184" spans="1:4" x14ac:dyDescent="0.25">
      <c r="A29184" s="2">
        <v>540</v>
      </c>
      <c r="B29184">
        <v>41076</v>
      </c>
      <c r="C29184" s="3">
        <v>2404.7154249999999</v>
      </c>
      <c r="D29184" s="2"/>
    </row>
    <row r="29185" spans="1:4" x14ac:dyDescent="0.25">
      <c r="A29185" s="2">
        <v>540</v>
      </c>
      <c r="B29185">
        <v>41077</v>
      </c>
      <c r="C29185" s="3">
        <v>3051.7693640000002</v>
      </c>
      <c r="D29185" s="2"/>
    </row>
    <row r="29186" spans="1:4" x14ac:dyDescent="0.25">
      <c r="A29186" s="2">
        <v>540</v>
      </c>
      <c r="B29186">
        <v>41078</v>
      </c>
      <c r="C29186" s="3">
        <v>7378.2596839999997</v>
      </c>
      <c r="D29186" s="2"/>
    </row>
    <row r="29187" spans="1:4" x14ac:dyDescent="0.25">
      <c r="A29187" s="2">
        <v>540</v>
      </c>
      <c r="B29187">
        <v>41080</v>
      </c>
      <c r="C29187" s="3">
        <v>2404.7154249999999</v>
      </c>
      <c r="D29187" s="2"/>
    </row>
    <row r="29188" spans="1:4" x14ac:dyDescent="0.25">
      <c r="A29188" s="2">
        <v>540</v>
      </c>
      <c r="B29188">
        <v>41081</v>
      </c>
      <c r="C29188" s="3">
        <v>3051.7693640000002</v>
      </c>
      <c r="D29188" s="2"/>
    </row>
    <row r="29189" spans="1:4" x14ac:dyDescent="0.25">
      <c r="A29189" s="2">
        <v>540</v>
      </c>
      <c r="B29189">
        <v>41082</v>
      </c>
      <c r="C29189" s="3">
        <v>7378.2596839999997</v>
      </c>
      <c r="D29189" s="2"/>
    </row>
    <row r="29190" spans="1:4" x14ac:dyDescent="0.25">
      <c r="A29190" s="2">
        <v>540</v>
      </c>
      <c r="B29190">
        <v>41083</v>
      </c>
      <c r="C29190" s="3">
        <v>3348.6064820000001</v>
      </c>
      <c r="D29190" s="2"/>
    </row>
    <row r="29191" spans="1:4" x14ac:dyDescent="0.25">
      <c r="A29191" s="2">
        <v>540</v>
      </c>
      <c r="B29191">
        <v>41084</v>
      </c>
      <c r="C29191" s="3">
        <v>3348.6064820000001</v>
      </c>
      <c r="D29191" s="2"/>
    </row>
    <row r="29192" spans="1:4" x14ac:dyDescent="0.25">
      <c r="A29192" s="2">
        <v>540</v>
      </c>
      <c r="B29192">
        <v>41085</v>
      </c>
      <c r="C29192" s="3">
        <v>7703.5850399999999</v>
      </c>
      <c r="D29192" s="2"/>
    </row>
    <row r="29193" spans="1:4" x14ac:dyDescent="0.25">
      <c r="A29193" s="2">
        <v>540</v>
      </c>
      <c r="B29193">
        <v>41086</v>
      </c>
      <c r="C29193" s="3">
        <v>7703.5850399999999</v>
      </c>
      <c r="D29193" s="2"/>
    </row>
    <row r="29194" spans="1:4" x14ac:dyDescent="0.25">
      <c r="A29194" s="2">
        <v>540</v>
      </c>
      <c r="B29194">
        <v>41087</v>
      </c>
      <c r="C29194" s="3">
        <v>1269.328366</v>
      </c>
      <c r="D29194" s="2"/>
    </row>
    <row r="29195" spans="1:4" x14ac:dyDescent="0.25">
      <c r="A29195" s="2">
        <v>540</v>
      </c>
      <c r="B29195">
        <v>41088</v>
      </c>
      <c r="C29195" s="3">
        <v>315.80504500000001</v>
      </c>
      <c r="D29195" s="2"/>
    </row>
    <row r="29196" spans="1:4" x14ac:dyDescent="0.25">
      <c r="A29196" s="2">
        <v>540</v>
      </c>
      <c r="B29196">
        <v>41089</v>
      </c>
      <c r="C29196" s="3">
        <v>1269.328366</v>
      </c>
      <c r="D29196" s="2"/>
    </row>
    <row r="29197" spans="1:4" x14ac:dyDescent="0.25">
      <c r="A29197" s="2">
        <v>540</v>
      </c>
      <c r="B29197">
        <v>41090</v>
      </c>
      <c r="C29197" s="3">
        <v>315.80504500000001</v>
      </c>
      <c r="D29197" s="2"/>
    </row>
    <row r="29198" spans="1:4" x14ac:dyDescent="0.25">
      <c r="A29198" s="2">
        <v>540</v>
      </c>
      <c r="B29198">
        <v>41091</v>
      </c>
      <c r="C29198" s="3">
        <v>1558.634483</v>
      </c>
      <c r="D29198" s="2"/>
    </row>
    <row r="29199" spans="1:4" x14ac:dyDescent="0.25">
      <c r="A29199" s="2">
        <v>540</v>
      </c>
      <c r="B29199">
        <v>41092</v>
      </c>
      <c r="C29199" s="3">
        <v>1754.5311079999999</v>
      </c>
      <c r="D29199" s="2"/>
    </row>
    <row r="29200" spans="1:4" x14ac:dyDescent="0.25">
      <c r="A29200" s="2">
        <v>540</v>
      </c>
      <c r="B29200">
        <v>41093</v>
      </c>
      <c r="C29200" s="3">
        <v>1754.5311079999999</v>
      </c>
      <c r="D29200" s="2"/>
    </row>
    <row r="29201" spans="1:4" x14ac:dyDescent="0.25">
      <c r="A29201" s="2">
        <v>540</v>
      </c>
      <c r="B29201">
        <v>41094</v>
      </c>
      <c r="C29201" s="3">
        <v>1558.634483</v>
      </c>
      <c r="D29201" s="2"/>
    </row>
    <row r="29202" spans="1:4" x14ac:dyDescent="0.25">
      <c r="A29202" s="2">
        <v>540</v>
      </c>
      <c r="B29202">
        <v>41095</v>
      </c>
      <c r="C29202" s="3">
        <v>555.756618</v>
      </c>
      <c r="D29202" s="2"/>
    </row>
    <row r="29203" spans="1:4" x14ac:dyDescent="0.25">
      <c r="A29203" s="2">
        <v>540</v>
      </c>
      <c r="B29203">
        <v>41096</v>
      </c>
      <c r="C29203" s="3">
        <v>434.81260099999997</v>
      </c>
      <c r="D29203" s="2"/>
    </row>
    <row r="29204" spans="1:4" x14ac:dyDescent="0.25">
      <c r="A29204" s="2">
        <v>540</v>
      </c>
      <c r="B29204">
        <v>41097</v>
      </c>
      <c r="C29204" s="3">
        <v>555.756618</v>
      </c>
      <c r="D29204" s="2"/>
    </row>
    <row r="29205" spans="1:4" x14ac:dyDescent="0.25">
      <c r="A29205" s="2">
        <v>540</v>
      </c>
      <c r="B29205">
        <v>41098</v>
      </c>
      <c r="C29205" s="3">
        <v>434.81260099999997</v>
      </c>
      <c r="D29205" s="2"/>
    </row>
    <row r="29206" spans="1:4" x14ac:dyDescent="0.25">
      <c r="A29206" s="2">
        <v>540</v>
      </c>
      <c r="B29206">
        <v>41099</v>
      </c>
      <c r="C29206" s="3">
        <v>0</v>
      </c>
      <c r="D29206" s="2"/>
    </row>
    <row r="29207" spans="1:4" x14ac:dyDescent="0.25">
      <c r="A29207" s="2">
        <v>540</v>
      </c>
      <c r="B29207">
        <v>41100</v>
      </c>
      <c r="C29207" s="3">
        <v>1184.638631</v>
      </c>
      <c r="D29207" s="2"/>
    </row>
    <row r="29208" spans="1:4" x14ac:dyDescent="0.25">
      <c r="A29208" s="2">
        <v>540</v>
      </c>
      <c r="B29208">
        <v>41101</v>
      </c>
      <c r="C29208" s="3">
        <v>2658.4084969999999</v>
      </c>
      <c r="D29208" s="2"/>
    </row>
    <row r="29209" spans="1:4" x14ac:dyDescent="0.25">
      <c r="A29209" s="2">
        <v>540</v>
      </c>
      <c r="B29209">
        <v>41102</v>
      </c>
      <c r="C29209" s="3">
        <v>2658.4084969999999</v>
      </c>
      <c r="D29209" s="2"/>
    </row>
    <row r="29210" spans="1:4" x14ac:dyDescent="0.25">
      <c r="A29210" s="2">
        <v>540</v>
      </c>
      <c r="B29210">
        <v>41103</v>
      </c>
      <c r="C29210" s="3">
        <v>0</v>
      </c>
      <c r="D29210" s="2"/>
    </row>
    <row r="29211" spans="1:4" x14ac:dyDescent="0.25">
      <c r="A29211" s="2">
        <v>540</v>
      </c>
      <c r="B29211">
        <v>41105</v>
      </c>
      <c r="C29211" s="3">
        <v>436.47793799999999</v>
      </c>
      <c r="D29211" s="2"/>
    </row>
    <row r="29212" spans="1:4" x14ac:dyDescent="0.25">
      <c r="A29212" s="2">
        <v>540</v>
      </c>
      <c r="B29212">
        <v>41106</v>
      </c>
      <c r="C29212" s="3">
        <v>559.82798600000001</v>
      </c>
      <c r="D29212" s="2"/>
    </row>
    <row r="29213" spans="1:4" x14ac:dyDescent="0.25">
      <c r="A29213" s="2">
        <v>540</v>
      </c>
      <c r="B29213">
        <v>41107</v>
      </c>
      <c r="C29213" s="3">
        <v>71.417902999999995</v>
      </c>
      <c r="D29213" s="2"/>
    </row>
    <row r="29214" spans="1:4" x14ac:dyDescent="0.25">
      <c r="A29214" s="2">
        <v>540</v>
      </c>
      <c r="B29214">
        <v>41108</v>
      </c>
      <c r="C29214" s="3">
        <v>25.244153000000001</v>
      </c>
      <c r="D29214" s="2"/>
    </row>
    <row r="29215" spans="1:4" x14ac:dyDescent="0.25">
      <c r="A29215" s="2">
        <v>540</v>
      </c>
      <c r="B29215">
        <v>41109</v>
      </c>
      <c r="C29215" s="3">
        <v>2796.2046439999999</v>
      </c>
      <c r="D29215" s="2"/>
    </row>
    <row r="29216" spans="1:4" x14ac:dyDescent="0.25">
      <c r="A29216" s="2">
        <v>540</v>
      </c>
      <c r="B29216">
        <v>41110</v>
      </c>
      <c r="C29216" s="3">
        <v>2796.2046439999999</v>
      </c>
      <c r="D29216" s="2"/>
    </row>
    <row r="29217" spans="1:4" x14ac:dyDescent="0.25">
      <c r="A29217" s="2">
        <v>540</v>
      </c>
      <c r="B29217">
        <v>41111</v>
      </c>
      <c r="C29217" s="3">
        <v>25.244153000000001</v>
      </c>
      <c r="D29217" s="2"/>
    </row>
    <row r="29218" spans="1:4" x14ac:dyDescent="0.25">
      <c r="A29218" s="2">
        <v>540</v>
      </c>
      <c r="B29218">
        <v>41112</v>
      </c>
      <c r="C29218" s="3">
        <v>71.417902999999995</v>
      </c>
      <c r="D29218" s="2"/>
    </row>
    <row r="29219" spans="1:4" x14ac:dyDescent="0.25">
      <c r="A29219" s="2">
        <v>540</v>
      </c>
      <c r="B29219">
        <v>41113</v>
      </c>
      <c r="C29219" s="3">
        <v>559.82798600000001</v>
      </c>
      <c r="D29219" s="2"/>
    </row>
    <row r="29220" spans="1:4" x14ac:dyDescent="0.25">
      <c r="A29220" s="2">
        <v>540</v>
      </c>
      <c r="B29220">
        <v>41115</v>
      </c>
      <c r="C29220" s="3">
        <v>4395.1551550000004</v>
      </c>
      <c r="D29220" s="2"/>
    </row>
    <row r="29221" spans="1:4" x14ac:dyDescent="0.25">
      <c r="A29221" s="2">
        <v>540</v>
      </c>
      <c r="B29221">
        <v>41116</v>
      </c>
      <c r="C29221" s="3">
        <v>4395.1551550000004</v>
      </c>
      <c r="D29221" s="2"/>
    </row>
    <row r="29222" spans="1:4" x14ac:dyDescent="0.25">
      <c r="A29222" s="2">
        <v>540</v>
      </c>
      <c r="B29222">
        <v>41117</v>
      </c>
      <c r="C29222" s="3">
        <v>2216.4910970000001</v>
      </c>
      <c r="D29222" s="2"/>
    </row>
    <row r="29223" spans="1:4" x14ac:dyDescent="0.25">
      <c r="A29223" s="2">
        <v>540</v>
      </c>
      <c r="B29223">
        <v>41118</v>
      </c>
      <c r="C29223" s="3">
        <v>0</v>
      </c>
      <c r="D29223" s="2"/>
    </row>
    <row r="29224" spans="1:4" x14ac:dyDescent="0.25">
      <c r="A29224" s="2">
        <v>540</v>
      </c>
      <c r="B29224">
        <v>41119</v>
      </c>
      <c r="C29224" s="3">
        <v>0</v>
      </c>
      <c r="D29224" s="2"/>
    </row>
    <row r="29225" spans="1:4" x14ac:dyDescent="0.25">
      <c r="A29225" s="2">
        <v>540</v>
      </c>
      <c r="B29225">
        <v>41120</v>
      </c>
      <c r="C29225" s="3">
        <v>0</v>
      </c>
      <c r="D29225" s="2"/>
    </row>
    <row r="29226" spans="1:4" x14ac:dyDescent="0.25">
      <c r="A29226" s="2">
        <v>540</v>
      </c>
      <c r="B29226">
        <v>41121</v>
      </c>
      <c r="C29226" s="3">
        <v>2216.4910970000001</v>
      </c>
      <c r="D29226" s="2"/>
    </row>
    <row r="29227" spans="1:4" x14ac:dyDescent="0.25">
      <c r="A29227" s="2">
        <v>540</v>
      </c>
      <c r="B29227">
        <v>41122</v>
      </c>
      <c r="C29227" s="3">
        <v>0</v>
      </c>
      <c r="D29227" s="2"/>
    </row>
    <row r="29228" spans="1:4" x14ac:dyDescent="0.25">
      <c r="A29228" s="2">
        <v>540</v>
      </c>
      <c r="B29228">
        <v>41124</v>
      </c>
      <c r="C29228" s="3">
        <v>520.46743400000003</v>
      </c>
      <c r="D29228" s="2"/>
    </row>
    <row r="29229" spans="1:4" x14ac:dyDescent="0.25">
      <c r="A29229" s="2">
        <v>540</v>
      </c>
      <c r="B29229">
        <v>41125</v>
      </c>
      <c r="C29229" s="3">
        <v>693.75062400000002</v>
      </c>
      <c r="D29229" s="2"/>
    </row>
    <row r="29230" spans="1:4" x14ac:dyDescent="0.25">
      <c r="A29230" s="2">
        <v>540</v>
      </c>
      <c r="B29230">
        <v>41127</v>
      </c>
      <c r="C29230" s="3">
        <v>15465.938287999999</v>
      </c>
      <c r="D29230" s="2"/>
    </row>
    <row r="29231" spans="1:4" x14ac:dyDescent="0.25">
      <c r="A29231" s="2">
        <v>540</v>
      </c>
      <c r="B29231">
        <v>41128</v>
      </c>
      <c r="C29231" s="3">
        <v>0</v>
      </c>
      <c r="D29231" s="2"/>
    </row>
    <row r="29232" spans="1:4" x14ac:dyDescent="0.25">
      <c r="A29232" s="2">
        <v>540</v>
      </c>
      <c r="B29232">
        <v>41130</v>
      </c>
      <c r="C29232" s="3">
        <v>0</v>
      </c>
      <c r="D29232" s="2"/>
    </row>
    <row r="29233" spans="1:4" x14ac:dyDescent="0.25">
      <c r="A29233" s="2">
        <v>540</v>
      </c>
      <c r="B29233">
        <v>41131</v>
      </c>
      <c r="C29233" s="3">
        <v>0</v>
      </c>
      <c r="D29233" s="2"/>
    </row>
    <row r="29234" spans="1:4" x14ac:dyDescent="0.25">
      <c r="A29234" s="2">
        <v>540</v>
      </c>
      <c r="B29234">
        <v>41132</v>
      </c>
      <c r="C29234" s="3">
        <v>44.054403999999998</v>
      </c>
      <c r="D29234" s="2"/>
    </row>
    <row r="29235" spans="1:4" x14ac:dyDescent="0.25">
      <c r="A29235" s="2">
        <v>540</v>
      </c>
      <c r="B29235">
        <v>41133</v>
      </c>
      <c r="C29235" s="3">
        <v>159.35820899999999</v>
      </c>
      <c r="D29235" s="2"/>
    </row>
    <row r="29236" spans="1:4" x14ac:dyDescent="0.25">
      <c r="A29236" s="2">
        <v>540</v>
      </c>
      <c r="B29236">
        <v>41134</v>
      </c>
      <c r="C29236" s="3">
        <v>0</v>
      </c>
      <c r="D29236" s="2"/>
    </row>
    <row r="29237" spans="1:4" x14ac:dyDescent="0.25">
      <c r="A29237" s="2">
        <v>540</v>
      </c>
      <c r="B29237">
        <v>41135</v>
      </c>
      <c r="C29237" s="3">
        <v>26.263814</v>
      </c>
      <c r="D29237" s="2"/>
    </row>
    <row r="29238" spans="1:4" x14ac:dyDescent="0.25">
      <c r="A29238" s="2">
        <v>540</v>
      </c>
      <c r="B29238">
        <v>41136</v>
      </c>
      <c r="C29238" s="3">
        <v>0</v>
      </c>
      <c r="D29238" s="2"/>
    </row>
    <row r="29239" spans="1:4" x14ac:dyDescent="0.25">
      <c r="A29239" s="2">
        <v>540</v>
      </c>
      <c r="B29239">
        <v>41140</v>
      </c>
      <c r="C29239" s="3">
        <v>1482.723512</v>
      </c>
      <c r="D29239" s="2"/>
    </row>
    <row r="29240" spans="1:4" x14ac:dyDescent="0.25">
      <c r="A29240" s="2">
        <v>540</v>
      </c>
      <c r="B29240">
        <v>41142</v>
      </c>
      <c r="C29240" s="3">
        <v>5811.8608029999996</v>
      </c>
      <c r="D29240" s="2"/>
    </row>
    <row r="29241" spans="1:4" x14ac:dyDescent="0.25">
      <c r="A29241" s="2">
        <v>540</v>
      </c>
      <c r="B29241">
        <v>41143</v>
      </c>
      <c r="C29241" s="3">
        <v>1814.6051030000001</v>
      </c>
      <c r="D29241" s="2"/>
    </row>
    <row r="29242" spans="1:4" x14ac:dyDescent="0.25">
      <c r="A29242" s="2">
        <v>540</v>
      </c>
      <c r="B29242">
        <v>41144</v>
      </c>
      <c r="C29242" s="3">
        <v>1814.6051030000001</v>
      </c>
      <c r="D29242" s="2"/>
    </row>
    <row r="29243" spans="1:4" x14ac:dyDescent="0.25">
      <c r="A29243" s="2">
        <v>540</v>
      </c>
      <c r="B29243">
        <v>41145</v>
      </c>
      <c r="C29243" s="3">
        <v>0</v>
      </c>
      <c r="D29243" s="2"/>
    </row>
    <row r="29244" spans="1:4" x14ac:dyDescent="0.25">
      <c r="A29244" s="2">
        <v>540</v>
      </c>
      <c r="B29244">
        <v>41147</v>
      </c>
      <c r="C29244" s="3">
        <v>1267.5432479999999</v>
      </c>
      <c r="D29244" s="2"/>
    </row>
    <row r="29245" spans="1:4" x14ac:dyDescent="0.25">
      <c r="A29245" s="2">
        <v>540</v>
      </c>
      <c r="B29245">
        <v>41148</v>
      </c>
      <c r="C29245" s="3">
        <v>703.14815699999997</v>
      </c>
      <c r="D29245" s="2"/>
    </row>
    <row r="29246" spans="1:4" x14ac:dyDescent="0.25">
      <c r="A29246" s="2">
        <v>540</v>
      </c>
      <c r="B29246">
        <v>41149</v>
      </c>
      <c r="C29246" s="3">
        <v>1267.5432479999999</v>
      </c>
      <c r="D29246" s="2"/>
    </row>
    <row r="29247" spans="1:4" x14ac:dyDescent="0.25">
      <c r="A29247" s="2">
        <v>540</v>
      </c>
      <c r="B29247">
        <v>41150</v>
      </c>
      <c r="C29247" s="3">
        <v>703.14815699999997</v>
      </c>
      <c r="D29247" s="2"/>
    </row>
    <row r="29248" spans="1:4" x14ac:dyDescent="0.25">
      <c r="A29248" s="2">
        <v>540</v>
      </c>
      <c r="B29248">
        <v>41151</v>
      </c>
      <c r="C29248" s="3">
        <v>594.194478</v>
      </c>
      <c r="D29248" s="2"/>
    </row>
    <row r="29249" spans="1:4" x14ac:dyDescent="0.25">
      <c r="A29249" s="2">
        <v>540</v>
      </c>
      <c r="B29249">
        <v>41152</v>
      </c>
      <c r="C29249" s="3">
        <v>402.755877</v>
      </c>
      <c r="D29249" s="2"/>
    </row>
    <row r="29250" spans="1:4" x14ac:dyDescent="0.25">
      <c r="A29250" s="2">
        <v>540</v>
      </c>
      <c r="B29250">
        <v>41153</v>
      </c>
      <c r="C29250" s="3">
        <v>594.194478</v>
      </c>
      <c r="D29250" s="2"/>
    </row>
    <row r="29251" spans="1:4" x14ac:dyDescent="0.25">
      <c r="A29251" s="2">
        <v>540</v>
      </c>
      <c r="B29251">
        <v>41154</v>
      </c>
      <c r="C29251" s="3">
        <v>402.755877</v>
      </c>
      <c r="D29251" s="2"/>
    </row>
    <row r="29252" spans="1:4" x14ac:dyDescent="0.25">
      <c r="A29252" s="2">
        <v>540</v>
      </c>
      <c r="B29252">
        <v>41155</v>
      </c>
      <c r="C29252" s="3">
        <v>891.59533199999998</v>
      </c>
      <c r="D29252" s="2"/>
    </row>
    <row r="29253" spans="1:4" x14ac:dyDescent="0.25">
      <c r="A29253" s="2">
        <v>540</v>
      </c>
      <c r="B29253">
        <v>41157</v>
      </c>
      <c r="C29253" s="3">
        <v>705.79256399999997</v>
      </c>
      <c r="D29253" s="2"/>
    </row>
    <row r="29254" spans="1:4" x14ac:dyDescent="0.25">
      <c r="A29254" s="2">
        <v>540</v>
      </c>
      <c r="B29254">
        <v>41158</v>
      </c>
      <c r="C29254" s="3">
        <v>891.59533199999998</v>
      </c>
      <c r="D29254" s="2"/>
    </row>
    <row r="29255" spans="1:4" x14ac:dyDescent="0.25">
      <c r="A29255" s="2">
        <v>540</v>
      </c>
      <c r="B29255">
        <v>41159</v>
      </c>
      <c r="C29255" s="3">
        <v>705.79256399999997</v>
      </c>
      <c r="D29255" s="2"/>
    </row>
    <row r="29256" spans="1:4" x14ac:dyDescent="0.25">
      <c r="A29256" s="2">
        <v>540</v>
      </c>
      <c r="B29256">
        <v>41160</v>
      </c>
      <c r="C29256" s="3">
        <v>1383.269888</v>
      </c>
      <c r="D29256" s="2"/>
    </row>
    <row r="29257" spans="1:4" x14ac:dyDescent="0.25">
      <c r="A29257" s="2">
        <v>540</v>
      </c>
      <c r="B29257">
        <v>41161</v>
      </c>
      <c r="C29257" s="3">
        <v>1383.269888</v>
      </c>
      <c r="D29257" s="2"/>
    </row>
    <row r="29258" spans="1:4" x14ac:dyDescent="0.25">
      <c r="A29258" s="2">
        <v>540</v>
      </c>
      <c r="B29258">
        <v>41162</v>
      </c>
      <c r="C29258" s="3">
        <v>1268.842688</v>
      </c>
      <c r="D29258" s="2"/>
    </row>
    <row r="29259" spans="1:4" x14ac:dyDescent="0.25">
      <c r="A29259" s="2">
        <v>540</v>
      </c>
      <c r="B29259">
        <v>41163</v>
      </c>
      <c r="C29259" s="3">
        <v>1428.2627179999999</v>
      </c>
      <c r="D29259" s="2"/>
    </row>
    <row r="29260" spans="1:4" x14ac:dyDescent="0.25">
      <c r="A29260" s="2">
        <v>540</v>
      </c>
      <c r="B29260">
        <v>41164</v>
      </c>
      <c r="C29260" s="3">
        <v>1428.2627179999999</v>
      </c>
      <c r="D29260" s="2"/>
    </row>
    <row r="29261" spans="1:4" x14ac:dyDescent="0.25">
      <c r="A29261" s="2">
        <v>540</v>
      </c>
      <c r="B29261">
        <v>41165</v>
      </c>
      <c r="C29261" s="3">
        <v>3071.844435</v>
      </c>
      <c r="D29261" s="2"/>
    </row>
    <row r="29262" spans="1:4" x14ac:dyDescent="0.25">
      <c r="A29262" s="2">
        <v>540</v>
      </c>
      <c r="B29262">
        <v>41166</v>
      </c>
      <c r="C29262" s="3">
        <v>3071.844435</v>
      </c>
      <c r="D29262" s="2"/>
    </row>
    <row r="29263" spans="1:4" x14ac:dyDescent="0.25">
      <c r="A29263" s="2">
        <v>540</v>
      </c>
      <c r="B29263">
        <v>41167</v>
      </c>
      <c r="C29263" s="3">
        <v>369.82175000000001</v>
      </c>
      <c r="D29263" s="2"/>
    </row>
    <row r="29264" spans="1:4" x14ac:dyDescent="0.25">
      <c r="A29264" s="2">
        <v>540</v>
      </c>
      <c r="B29264">
        <v>41168</v>
      </c>
      <c r="C29264" s="3">
        <v>331.75994800000001</v>
      </c>
      <c r="D29264" s="2"/>
    </row>
    <row r="29265" spans="1:4" x14ac:dyDescent="0.25">
      <c r="A29265" s="2">
        <v>540</v>
      </c>
      <c r="B29265">
        <v>41169</v>
      </c>
      <c r="C29265" s="3">
        <v>331.75994800000001</v>
      </c>
      <c r="D29265" s="2"/>
    </row>
    <row r="29266" spans="1:4" x14ac:dyDescent="0.25">
      <c r="A29266" s="2">
        <v>540</v>
      </c>
      <c r="B29266">
        <v>41170</v>
      </c>
      <c r="C29266" s="3">
        <v>369.82175000000001</v>
      </c>
      <c r="D29266" s="2"/>
    </row>
    <row r="29267" spans="1:4" x14ac:dyDescent="0.25">
      <c r="A29267" s="2">
        <v>540</v>
      </c>
      <c r="B29267">
        <v>41171</v>
      </c>
      <c r="C29267" s="3">
        <v>901.87436000000002</v>
      </c>
      <c r="D29267" s="2"/>
    </row>
    <row r="29268" spans="1:4" x14ac:dyDescent="0.25">
      <c r="A29268" s="2">
        <v>540</v>
      </c>
      <c r="B29268">
        <v>41172</v>
      </c>
      <c r="C29268" s="3">
        <v>901.87436000000002</v>
      </c>
      <c r="D29268" s="2"/>
    </row>
    <row r="29269" spans="1:4" x14ac:dyDescent="0.25">
      <c r="A29269" s="2">
        <v>540</v>
      </c>
      <c r="B29269">
        <v>41173</v>
      </c>
      <c r="C29269" s="3">
        <v>472.99777999999998</v>
      </c>
      <c r="D29269" s="2"/>
    </row>
    <row r="29270" spans="1:4" x14ac:dyDescent="0.25">
      <c r="A29270" s="2">
        <v>540</v>
      </c>
      <c r="B29270">
        <v>41174</v>
      </c>
      <c r="C29270" s="3">
        <v>613.90040999999997</v>
      </c>
      <c r="D29270" s="2"/>
    </row>
    <row r="29271" spans="1:4" x14ac:dyDescent="0.25">
      <c r="A29271" s="2">
        <v>540</v>
      </c>
      <c r="B29271">
        <v>41175</v>
      </c>
      <c r="C29271" s="3">
        <v>493.83971600000001</v>
      </c>
      <c r="D29271" s="2"/>
    </row>
    <row r="29272" spans="1:4" x14ac:dyDescent="0.25">
      <c r="A29272" s="2">
        <v>540</v>
      </c>
      <c r="B29272">
        <v>41176</v>
      </c>
      <c r="C29272" s="3">
        <v>472.99777999999998</v>
      </c>
      <c r="D29272" s="2"/>
    </row>
    <row r="29273" spans="1:4" x14ac:dyDescent="0.25">
      <c r="A29273" s="2">
        <v>540</v>
      </c>
      <c r="B29273">
        <v>41177</v>
      </c>
      <c r="C29273" s="3">
        <v>613.90040999999997</v>
      </c>
      <c r="D29273" s="2"/>
    </row>
    <row r="29274" spans="1:4" x14ac:dyDescent="0.25">
      <c r="A29274" s="2">
        <v>540</v>
      </c>
      <c r="B29274">
        <v>41178</v>
      </c>
      <c r="C29274" s="3">
        <v>250.37794400000001</v>
      </c>
      <c r="D29274" s="2"/>
    </row>
    <row r="29275" spans="1:4" x14ac:dyDescent="0.25">
      <c r="A29275" s="2">
        <v>540</v>
      </c>
      <c r="B29275">
        <v>41179</v>
      </c>
      <c r="C29275" s="3">
        <v>493.83971600000001</v>
      </c>
      <c r="D29275" s="2"/>
    </row>
    <row r="29276" spans="1:4" x14ac:dyDescent="0.25">
      <c r="A29276" s="2">
        <v>540</v>
      </c>
      <c r="B29276">
        <v>41180</v>
      </c>
      <c r="C29276" s="3">
        <v>250.37794400000001</v>
      </c>
      <c r="D29276" s="2"/>
    </row>
    <row r="29277" spans="1:4" x14ac:dyDescent="0.25">
      <c r="A29277" s="2">
        <v>540</v>
      </c>
      <c r="B29277">
        <v>41182</v>
      </c>
      <c r="C29277" s="3">
        <v>1095.817951</v>
      </c>
      <c r="D29277" s="2"/>
    </row>
    <row r="29278" spans="1:4" x14ac:dyDescent="0.25">
      <c r="A29278" s="2">
        <v>540</v>
      </c>
      <c r="B29278">
        <v>41183</v>
      </c>
      <c r="C29278" s="3">
        <v>1095.817951</v>
      </c>
      <c r="D29278" s="2"/>
    </row>
    <row r="29279" spans="1:4" x14ac:dyDescent="0.25">
      <c r="A29279" s="2">
        <v>540</v>
      </c>
      <c r="B29279">
        <v>41184</v>
      </c>
      <c r="C29279" s="3">
        <v>2121.7133159999998</v>
      </c>
      <c r="D29279" s="2"/>
    </row>
    <row r="29280" spans="1:4" x14ac:dyDescent="0.25">
      <c r="A29280" s="2">
        <v>540</v>
      </c>
      <c r="B29280">
        <v>41185</v>
      </c>
      <c r="C29280" s="3">
        <v>2121.7133159999998</v>
      </c>
      <c r="D29280" s="2"/>
    </row>
    <row r="29281" spans="1:4" x14ac:dyDescent="0.25">
      <c r="A29281" s="2">
        <v>540</v>
      </c>
      <c r="B29281">
        <v>41186</v>
      </c>
      <c r="C29281" s="3">
        <v>1380.5858579999999</v>
      </c>
      <c r="D29281" s="2"/>
    </row>
    <row r="29282" spans="1:4" x14ac:dyDescent="0.25">
      <c r="A29282" s="2">
        <v>540</v>
      </c>
      <c r="B29282">
        <v>41187</v>
      </c>
      <c r="C29282" s="3">
        <v>726.64238899999998</v>
      </c>
      <c r="D29282" s="2"/>
    </row>
    <row r="29283" spans="1:4" x14ac:dyDescent="0.25">
      <c r="A29283" s="2">
        <v>540</v>
      </c>
      <c r="B29283">
        <v>41188</v>
      </c>
      <c r="C29283" s="3">
        <v>1380.5858579999999</v>
      </c>
      <c r="D29283" s="2"/>
    </row>
    <row r="29284" spans="1:4" x14ac:dyDescent="0.25">
      <c r="A29284" s="2">
        <v>540</v>
      </c>
      <c r="B29284">
        <v>41189</v>
      </c>
      <c r="C29284" s="3">
        <v>726.64238899999998</v>
      </c>
      <c r="D29284" s="2"/>
    </row>
    <row r="29285" spans="1:4" x14ac:dyDescent="0.25">
      <c r="A29285" s="2">
        <v>540</v>
      </c>
      <c r="B29285">
        <v>41190</v>
      </c>
      <c r="C29285" s="3">
        <v>1996.934794</v>
      </c>
      <c r="D29285" s="2"/>
    </row>
    <row r="29286" spans="1:4" x14ac:dyDescent="0.25">
      <c r="A29286" s="2">
        <v>540</v>
      </c>
      <c r="B29286">
        <v>41191</v>
      </c>
      <c r="C29286" s="3">
        <v>1996.934794</v>
      </c>
      <c r="D29286" s="2"/>
    </row>
    <row r="29287" spans="1:4" x14ac:dyDescent="0.25">
      <c r="A29287" s="2">
        <v>540</v>
      </c>
      <c r="B29287">
        <v>41192</v>
      </c>
      <c r="C29287" s="3">
        <v>2015.958967</v>
      </c>
      <c r="D29287" s="2"/>
    </row>
    <row r="29288" spans="1:4" x14ac:dyDescent="0.25">
      <c r="A29288" s="2">
        <v>540</v>
      </c>
      <c r="B29288">
        <v>41193</v>
      </c>
      <c r="C29288" s="3">
        <v>2015.958967</v>
      </c>
      <c r="D29288" s="2"/>
    </row>
    <row r="29289" spans="1:4" x14ac:dyDescent="0.25">
      <c r="A29289" s="2">
        <v>540</v>
      </c>
      <c r="B29289">
        <v>41194</v>
      </c>
      <c r="C29289" s="3">
        <v>680.82802800000002</v>
      </c>
      <c r="D29289" s="2"/>
    </row>
    <row r="29290" spans="1:4" x14ac:dyDescent="0.25">
      <c r="A29290" s="2">
        <v>540</v>
      </c>
      <c r="B29290">
        <v>41195</v>
      </c>
      <c r="C29290" s="3">
        <v>617.41453999999999</v>
      </c>
      <c r="D29290" s="2"/>
    </row>
    <row r="29291" spans="1:4" x14ac:dyDescent="0.25">
      <c r="A29291" s="2">
        <v>540</v>
      </c>
      <c r="B29291">
        <v>41196</v>
      </c>
      <c r="C29291" s="3">
        <v>617.41453999999999</v>
      </c>
      <c r="D29291" s="2"/>
    </row>
    <row r="29292" spans="1:4" x14ac:dyDescent="0.25">
      <c r="A29292" s="2">
        <v>540</v>
      </c>
      <c r="B29292">
        <v>41197</v>
      </c>
      <c r="C29292" s="3">
        <v>680.82802800000002</v>
      </c>
      <c r="D29292" s="2"/>
    </row>
    <row r="29293" spans="1:4" x14ac:dyDescent="0.25">
      <c r="A29293" s="2">
        <v>540</v>
      </c>
      <c r="B29293">
        <v>41198</v>
      </c>
      <c r="C29293" s="3">
        <v>863.16084899999998</v>
      </c>
      <c r="D29293" s="2"/>
    </row>
    <row r="29294" spans="1:4" x14ac:dyDescent="0.25">
      <c r="A29294" s="2">
        <v>540</v>
      </c>
      <c r="B29294">
        <v>41199</v>
      </c>
      <c r="C29294" s="3">
        <v>863.16084899999998</v>
      </c>
      <c r="D29294" s="2"/>
    </row>
    <row r="29295" spans="1:4" x14ac:dyDescent="0.25">
      <c r="A29295" s="2">
        <v>540</v>
      </c>
      <c r="B29295">
        <v>41200</v>
      </c>
      <c r="C29295" s="3">
        <v>531.74562600000002</v>
      </c>
      <c r="D29295" s="2"/>
    </row>
    <row r="29296" spans="1:4" x14ac:dyDescent="0.25">
      <c r="A29296" s="2">
        <v>540</v>
      </c>
      <c r="B29296">
        <v>41201</v>
      </c>
      <c r="C29296" s="3">
        <v>1123.3839499999999</v>
      </c>
      <c r="D29296" s="2"/>
    </row>
    <row r="29297" spans="1:4" x14ac:dyDescent="0.25">
      <c r="A29297" s="2">
        <v>540</v>
      </c>
      <c r="B29297">
        <v>41202</v>
      </c>
      <c r="C29297" s="3">
        <v>27.934971000000001</v>
      </c>
      <c r="D29297" s="2"/>
    </row>
    <row r="29298" spans="1:4" x14ac:dyDescent="0.25">
      <c r="A29298" s="2">
        <v>540</v>
      </c>
      <c r="B29298">
        <v>41203</v>
      </c>
      <c r="C29298" s="3">
        <v>336.54269699999998</v>
      </c>
      <c r="D29298" s="2"/>
    </row>
    <row r="29299" spans="1:4" x14ac:dyDescent="0.25">
      <c r="A29299" s="2">
        <v>540</v>
      </c>
      <c r="B29299">
        <v>41204</v>
      </c>
      <c r="C29299" s="3">
        <v>1123.3839499999999</v>
      </c>
      <c r="D29299" s="2"/>
    </row>
    <row r="29300" spans="1:4" x14ac:dyDescent="0.25">
      <c r="A29300" s="2">
        <v>540</v>
      </c>
      <c r="B29300">
        <v>41205</v>
      </c>
      <c r="C29300" s="3">
        <v>531.74562600000002</v>
      </c>
      <c r="D29300" s="2"/>
    </row>
    <row r="29301" spans="1:4" x14ac:dyDescent="0.25">
      <c r="A29301" s="2">
        <v>540</v>
      </c>
      <c r="B29301">
        <v>41206</v>
      </c>
      <c r="C29301" s="3">
        <v>27.934971000000001</v>
      </c>
      <c r="D29301" s="2"/>
    </row>
    <row r="29302" spans="1:4" x14ac:dyDescent="0.25">
      <c r="A29302" s="2">
        <v>540</v>
      </c>
      <c r="B29302">
        <v>41207</v>
      </c>
      <c r="C29302" s="3">
        <v>336.54269699999998</v>
      </c>
      <c r="D29302" s="2"/>
    </row>
    <row r="29303" spans="1:4" x14ac:dyDescent="0.25">
      <c r="A29303" s="2">
        <v>540</v>
      </c>
      <c r="B29303">
        <v>41208</v>
      </c>
      <c r="C29303" s="3">
        <v>720.17133000000001</v>
      </c>
      <c r="D29303" s="2"/>
    </row>
    <row r="29304" spans="1:4" x14ac:dyDescent="0.25">
      <c r="A29304" s="2">
        <v>540</v>
      </c>
      <c r="B29304">
        <v>41209</v>
      </c>
      <c r="C29304" s="3">
        <v>398.05124999999998</v>
      </c>
      <c r="D29304" s="2"/>
    </row>
    <row r="29305" spans="1:4" x14ac:dyDescent="0.25">
      <c r="A29305" s="2">
        <v>540</v>
      </c>
      <c r="B29305">
        <v>41210</v>
      </c>
      <c r="C29305" s="3">
        <v>720.17133000000001</v>
      </c>
      <c r="D29305" s="2"/>
    </row>
    <row r="29306" spans="1:4" x14ac:dyDescent="0.25">
      <c r="A29306" s="2">
        <v>540</v>
      </c>
      <c r="B29306">
        <v>41211</v>
      </c>
      <c r="C29306" s="3">
        <v>398.05124999999998</v>
      </c>
      <c r="D29306" s="2"/>
    </row>
    <row r="29307" spans="1:4" x14ac:dyDescent="0.25">
      <c r="A29307" s="2">
        <v>540</v>
      </c>
      <c r="B29307">
        <v>41212</v>
      </c>
      <c r="C29307" s="3">
        <v>721.76736900000003</v>
      </c>
      <c r="D29307" s="2"/>
    </row>
    <row r="29308" spans="1:4" x14ac:dyDescent="0.25">
      <c r="A29308" s="2">
        <v>540</v>
      </c>
      <c r="B29308">
        <v>41213</v>
      </c>
      <c r="C29308" s="3">
        <v>1263.3859010000001</v>
      </c>
      <c r="D29308" s="2"/>
    </row>
    <row r="29309" spans="1:4" x14ac:dyDescent="0.25">
      <c r="A29309" s="2">
        <v>540</v>
      </c>
      <c r="B29309">
        <v>41214</v>
      </c>
      <c r="C29309" s="3">
        <v>19.752040000000001</v>
      </c>
      <c r="D29309" s="2"/>
    </row>
    <row r="29310" spans="1:4" x14ac:dyDescent="0.25">
      <c r="A29310" s="2">
        <v>540</v>
      </c>
      <c r="B29310">
        <v>41215</v>
      </c>
      <c r="C29310" s="3">
        <v>1263.3859010000001</v>
      </c>
      <c r="D29310" s="2"/>
    </row>
    <row r="29311" spans="1:4" x14ac:dyDescent="0.25">
      <c r="A29311" s="2">
        <v>540</v>
      </c>
      <c r="B29311">
        <v>41216</v>
      </c>
      <c r="C29311" s="3">
        <v>721.76736900000003</v>
      </c>
      <c r="D29311" s="2"/>
    </row>
    <row r="29312" spans="1:4" x14ac:dyDescent="0.25">
      <c r="A29312" s="2">
        <v>540</v>
      </c>
      <c r="B29312">
        <v>41217</v>
      </c>
      <c r="C29312" s="3">
        <v>19.752040000000001</v>
      </c>
      <c r="D29312" s="2"/>
    </row>
    <row r="29313" spans="1:4" x14ac:dyDescent="0.25">
      <c r="A29313" s="2">
        <v>540</v>
      </c>
      <c r="B29313">
        <v>41218</v>
      </c>
      <c r="C29313" s="3">
        <v>124.835955</v>
      </c>
      <c r="D29313" s="2"/>
    </row>
    <row r="29314" spans="1:4" x14ac:dyDescent="0.25">
      <c r="A29314" s="2">
        <v>540</v>
      </c>
      <c r="B29314">
        <v>41219</v>
      </c>
      <c r="C29314" s="3">
        <v>1343.287601</v>
      </c>
      <c r="D29314" s="2"/>
    </row>
    <row r="29315" spans="1:4" x14ac:dyDescent="0.25">
      <c r="A29315" s="2">
        <v>540</v>
      </c>
      <c r="B29315">
        <v>41220</v>
      </c>
      <c r="C29315" s="3">
        <v>124.835955</v>
      </c>
      <c r="D29315" s="2"/>
    </row>
    <row r="29316" spans="1:4" x14ac:dyDescent="0.25">
      <c r="A29316" s="2">
        <v>540</v>
      </c>
      <c r="B29316">
        <v>41221</v>
      </c>
      <c r="C29316" s="3">
        <v>1343.287601</v>
      </c>
      <c r="D29316" s="2"/>
    </row>
    <row r="29317" spans="1:4" x14ac:dyDescent="0.25">
      <c r="A29317" s="2">
        <v>540</v>
      </c>
      <c r="B29317">
        <v>41222</v>
      </c>
      <c r="C29317" s="3">
        <v>820.49296700000002</v>
      </c>
      <c r="D29317" s="2"/>
    </row>
    <row r="29318" spans="1:4" x14ac:dyDescent="0.25">
      <c r="A29318" s="2">
        <v>540</v>
      </c>
      <c r="B29318">
        <v>41223</v>
      </c>
      <c r="C29318" s="3">
        <v>426.52602999999999</v>
      </c>
      <c r="D29318" s="2"/>
    </row>
    <row r="29319" spans="1:4" x14ac:dyDescent="0.25">
      <c r="A29319" s="2">
        <v>540</v>
      </c>
      <c r="B29319">
        <v>41224</v>
      </c>
      <c r="C29319" s="3">
        <v>820.49296700000002</v>
      </c>
      <c r="D29319" s="2"/>
    </row>
    <row r="29320" spans="1:4" x14ac:dyDescent="0.25">
      <c r="A29320" s="2">
        <v>540</v>
      </c>
      <c r="B29320">
        <v>41225</v>
      </c>
      <c r="C29320" s="3">
        <v>426.52602999999999</v>
      </c>
      <c r="D29320" s="2"/>
    </row>
    <row r="29321" spans="1:4" x14ac:dyDescent="0.25">
      <c r="A29321" s="2">
        <v>540</v>
      </c>
      <c r="B29321">
        <v>41226</v>
      </c>
      <c r="C29321" s="3">
        <v>182.68378999999999</v>
      </c>
      <c r="D29321" s="2"/>
    </row>
    <row r="29322" spans="1:4" x14ac:dyDescent="0.25">
      <c r="A29322" s="2">
        <v>540</v>
      </c>
      <c r="B29322">
        <v>41227</v>
      </c>
      <c r="C29322" s="3">
        <v>182.68378999999999</v>
      </c>
      <c r="D29322" s="2"/>
    </row>
    <row r="29323" spans="1:4" x14ac:dyDescent="0.25">
      <c r="A29323" s="2">
        <v>540</v>
      </c>
      <c r="B29323">
        <v>41228</v>
      </c>
      <c r="C29323" s="3">
        <v>2111.497871</v>
      </c>
      <c r="D29323" s="2"/>
    </row>
    <row r="29324" spans="1:4" x14ac:dyDescent="0.25">
      <c r="A29324" s="2">
        <v>540</v>
      </c>
      <c r="B29324">
        <v>41229</v>
      </c>
      <c r="C29324" s="3">
        <v>1001.5129910000001</v>
      </c>
      <c r="D29324" s="2"/>
    </row>
    <row r="29325" spans="1:4" x14ac:dyDescent="0.25">
      <c r="A29325" s="2">
        <v>540</v>
      </c>
      <c r="B29325">
        <v>41230</v>
      </c>
      <c r="C29325" s="3">
        <v>2111.497871</v>
      </c>
      <c r="D29325" s="2"/>
    </row>
    <row r="29326" spans="1:4" x14ac:dyDescent="0.25">
      <c r="A29326" s="2">
        <v>540</v>
      </c>
      <c r="B29326">
        <v>41231</v>
      </c>
      <c r="C29326" s="3">
        <v>1001.5129910000001</v>
      </c>
      <c r="D29326" s="2"/>
    </row>
    <row r="29327" spans="1:4" x14ac:dyDescent="0.25">
      <c r="A29327" s="2">
        <v>540</v>
      </c>
      <c r="B29327">
        <v>41232</v>
      </c>
      <c r="C29327" s="3">
        <v>2257.8114449999998</v>
      </c>
      <c r="D29327" s="2"/>
    </row>
    <row r="29328" spans="1:4" x14ac:dyDescent="0.25">
      <c r="A29328" s="2">
        <v>540</v>
      </c>
      <c r="B29328">
        <v>41233</v>
      </c>
      <c r="C29328" s="3">
        <v>1555.242827</v>
      </c>
      <c r="D29328" s="2"/>
    </row>
    <row r="29329" spans="1:4" x14ac:dyDescent="0.25">
      <c r="A29329" s="2">
        <v>540</v>
      </c>
      <c r="B29329">
        <v>41234</v>
      </c>
      <c r="C29329" s="3">
        <v>1555.242827</v>
      </c>
      <c r="D29329" s="2"/>
    </row>
    <row r="29330" spans="1:4" x14ac:dyDescent="0.25">
      <c r="A29330" s="2">
        <v>540</v>
      </c>
      <c r="B29330">
        <v>41235</v>
      </c>
      <c r="C29330" s="3">
        <v>2257.8114449999998</v>
      </c>
      <c r="D29330" s="2"/>
    </row>
    <row r="29331" spans="1:4" x14ac:dyDescent="0.25">
      <c r="A29331" s="2">
        <v>540</v>
      </c>
      <c r="B29331">
        <v>41236</v>
      </c>
      <c r="C29331" s="3">
        <v>2082.0456610000001</v>
      </c>
      <c r="D29331" s="2"/>
    </row>
    <row r="29332" spans="1:4" x14ac:dyDescent="0.25">
      <c r="A29332" s="2">
        <v>540</v>
      </c>
      <c r="B29332">
        <v>41237</v>
      </c>
      <c r="C29332" s="3">
        <v>2082.0456610000001</v>
      </c>
      <c r="D29332" s="2"/>
    </row>
    <row r="29333" spans="1:4" x14ac:dyDescent="0.25">
      <c r="A29333" s="2">
        <v>540</v>
      </c>
      <c r="B29333">
        <v>41238</v>
      </c>
      <c r="C29333" s="3">
        <v>1041.873529</v>
      </c>
      <c r="D29333" s="2"/>
    </row>
    <row r="29334" spans="1:4" x14ac:dyDescent="0.25">
      <c r="A29334" s="2">
        <v>540</v>
      </c>
      <c r="B29334">
        <v>41239</v>
      </c>
      <c r="C29334" s="3">
        <v>336.64108199999998</v>
      </c>
      <c r="D29334" s="2"/>
    </row>
    <row r="29335" spans="1:4" x14ac:dyDescent="0.25">
      <c r="A29335" s="2">
        <v>540</v>
      </c>
      <c r="B29335">
        <v>41240</v>
      </c>
      <c r="C29335" s="3">
        <v>1041.873529</v>
      </c>
      <c r="D29335" s="2"/>
    </row>
    <row r="29336" spans="1:4" x14ac:dyDescent="0.25">
      <c r="A29336" s="2">
        <v>540</v>
      </c>
      <c r="B29336">
        <v>41241</v>
      </c>
      <c r="C29336" s="3">
        <v>336.64108199999998</v>
      </c>
      <c r="D29336" s="2"/>
    </row>
    <row r="29337" spans="1:4" x14ac:dyDescent="0.25">
      <c r="A29337" s="2">
        <v>540</v>
      </c>
      <c r="B29337">
        <v>41242</v>
      </c>
      <c r="C29337" s="3">
        <v>453.914019</v>
      </c>
      <c r="D29337" s="2"/>
    </row>
    <row r="29338" spans="1:4" x14ac:dyDescent="0.25">
      <c r="A29338" s="2">
        <v>540</v>
      </c>
      <c r="B29338">
        <v>41243</v>
      </c>
      <c r="C29338" s="3">
        <v>1003.1080030000001</v>
      </c>
      <c r="D29338" s="2"/>
    </row>
    <row r="29339" spans="1:4" x14ac:dyDescent="0.25">
      <c r="A29339" s="2">
        <v>540</v>
      </c>
      <c r="B29339">
        <v>41244</v>
      </c>
      <c r="C29339" s="3">
        <v>1017.638482</v>
      </c>
      <c r="D29339" s="2"/>
    </row>
    <row r="29340" spans="1:4" x14ac:dyDescent="0.25">
      <c r="A29340" s="2">
        <v>540</v>
      </c>
      <c r="B29340">
        <v>41245</v>
      </c>
      <c r="C29340" s="3">
        <v>453.914019</v>
      </c>
      <c r="D29340" s="2"/>
    </row>
    <row r="29341" spans="1:4" x14ac:dyDescent="0.25">
      <c r="A29341" s="2">
        <v>540</v>
      </c>
      <c r="B29341">
        <v>41246</v>
      </c>
      <c r="C29341" s="3">
        <v>1003.1080030000001</v>
      </c>
      <c r="D29341" s="2"/>
    </row>
    <row r="29342" spans="1:4" x14ac:dyDescent="0.25">
      <c r="A29342" s="2">
        <v>540</v>
      </c>
      <c r="B29342">
        <v>41247</v>
      </c>
      <c r="C29342" s="3">
        <v>1017.638482</v>
      </c>
      <c r="D29342" s="2"/>
    </row>
    <row r="29343" spans="1:4" x14ac:dyDescent="0.25">
      <c r="A29343" s="2">
        <v>540</v>
      </c>
      <c r="B29343">
        <v>41248</v>
      </c>
      <c r="C29343" s="3">
        <v>455.83538399999998</v>
      </c>
      <c r="D29343" s="2"/>
    </row>
    <row r="29344" spans="1:4" x14ac:dyDescent="0.25">
      <c r="A29344" s="2">
        <v>540</v>
      </c>
      <c r="B29344">
        <v>41249</v>
      </c>
      <c r="C29344" s="3">
        <v>455.83538399999998</v>
      </c>
      <c r="D29344" s="2"/>
    </row>
    <row r="29345" spans="1:4" x14ac:dyDescent="0.25">
      <c r="A29345" s="2">
        <v>540</v>
      </c>
      <c r="B29345">
        <v>41251</v>
      </c>
      <c r="C29345" s="3">
        <v>1269.4478790000001</v>
      </c>
      <c r="D29345" s="2"/>
    </row>
    <row r="29346" spans="1:4" x14ac:dyDescent="0.25">
      <c r="A29346" s="2">
        <v>540</v>
      </c>
      <c r="B29346">
        <v>41252</v>
      </c>
      <c r="C29346" s="3">
        <v>1600.532015</v>
      </c>
      <c r="D29346" s="2"/>
    </row>
    <row r="29347" spans="1:4" x14ac:dyDescent="0.25">
      <c r="A29347" s="2">
        <v>540</v>
      </c>
      <c r="B29347">
        <v>41253</v>
      </c>
      <c r="C29347" s="3">
        <v>1771.6626000000001</v>
      </c>
      <c r="D29347" s="2"/>
    </row>
    <row r="29348" spans="1:4" x14ac:dyDescent="0.25">
      <c r="A29348" s="2">
        <v>540</v>
      </c>
      <c r="B29348">
        <v>41254</v>
      </c>
      <c r="C29348" s="3">
        <v>1269.4478790000001</v>
      </c>
      <c r="D29348" s="2"/>
    </row>
    <row r="29349" spans="1:4" x14ac:dyDescent="0.25">
      <c r="A29349" s="2">
        <v>540</v>
      </c>
      <c r="B29349">
        <v>41255</v>
      </c>
      <c r="C29349" s="3">
        <v>1600.532015</v>
      </c>
      <c r="D29349" s="2"/>
    </row>
    <row r="29350" spans="1:4" x14ac:dyDescent="0.25">
      <c r="A29350" s="2">
        <v>540</v>
      </c>
      <c r="B29350">
        <v>41256</v>
      </c>
      <c r="C29350" s="3">
        <v>1771.6626000000001</v>
      </c>
      <c r="D29350" s="2"/>
    </row>
    <row r="29351" spans="1:4" x14ac:dyDescent="0.25">
      <c r="A29351" s="2">
        <v>540</v>
      </c>
      <c r="B29351">
        <v>41257</v>
      </c>
      <c r="C29351" s="3">
        <v>679.40424299999995</v>
      </c>
      <c r="D29351" s="2"/>
    </row>
    <row r="29352" spans="1:4" x14ac:dyDescent="0.25">
      <c r="A29352" s="2">
        <v>540</v>
      </c>
      <c r="B29352">
        <v>41258</v>
      </c>
      <c r="C29352" s="3">
        <v>873.52092800000003</v>
      </c>
      <c r="D29352" s="2"/>
    </row>
    <row r="29353" spans="1:4" x14ac:dyDescent="0.25">
      <c r="A29353" s="2">
        <v>540</v>
      </c>
      <c r="B29353">
        <v>41259</v>
      </c>
      <c r="C29353" s="3">
        <v>679.40424299999995</v>
      </c>
      <c r="D29353" s="2"/>
    </row>
    <row r="29354" spans="1:4" x14ac:dyDescent="0.25">
      <c r="A29354" s="2">
        <v>540</v>
      </c>
      <c r="B29354">
        <v>41260</v>
      </c>
      <c r="C29354" s="3">
        <v>873.52092800000003</v>
      </c>
      <c r="D29354" s="2"/>
    </row>
    <row r="29355" spans="1:4" x14ac:dyDescent="0.25">
      <c r="A29355" s="2">
        <v>540</v>
      </c>
      <c r="B29355">
        <v>41261</v>
      </c>
      <c r="C29355" s="3">
        <v>343.79311899999999</v>
      </c>
      <c r="D29355" s="2"/>
    </row>
    <row r="29356" spans="1:4" x14ac:dyDescent="0.25">
      <c r="A29356" s="2">
        <v>540</v>
      </c>
      <c r="B29356">
        <v>41262</v>
      </c>
      <c r="C29356" s="3">
        <v>497.543072</v>
      </c>
      <c r="D29356" s="2"/>
    </row>
    <row r="29357" spans="1:4" x14ac:dyDescent="0.25">
      <c r="A29357" s="2">
        <v>540</v>
      </c>
      <c r="B29357">
        <v>41263</v>
      </c>
      <c r="C29357" s="3">
        <v>343.79311899999999</v>
      </c>
      <c r="D29357" s="2"/>
    </row>
    <row r="29358" spans="1:4" x14ac:dyDescent="0.25">
      <c r="A29358" s="2">
        <v>540</v>
      </c>
      <c r="B29358">
        <v>41264</v>
      </c>
      <c r="C29358" s="3">
        <v>497.543072</v>
      </c>
      <c r="D29358" s="2"/>
    </row>
    <row r="29359" spans="1:4" x14ac:dyDescent="0.25">
      <c r="A29359" s="2">
        <v>540</v>
      </c>
      <c r="B29359">
        <v>41265</v>
      </c>
      <c r="C29359" s="3">
        <v>1627.0622940000001</v>
      </c>
      <c r="D29359" s="2"/>
    </row>
    <row r="29360" spans="1:4" x14ac:dyDescent="0.25">
      <c r="A29360" s="2">
        <v>540</v>
      </c>
      <c r="B29360">
        <v>41266</v>
      </c>
      <c r="C29360" s="3">
        <v>733.64737000000002</v>
      </c>
      <c r="D29360" s="2"/>
    </row>
    <row r="29361" spans="1:4" x14ac:dyDescent="0.25">
      <c r="A29361" s="2">
        <v>540</v>
      </c>
      <c r="B29361">
        <v>41267</v>
      </c>
      <c r="C29361" s="3">
        <v>733.64737000000002</v>
      </c>
      <c r="D29361" s="2"/>
    </row>
    <row r="29362" spans="1:4" x14ac:dyDescent="0.25">
      <c r="A29362" s="2">
        <v>540</v>
      </c>
      <c r="B29362">
        <v>41268</v>
      </c>
      <c r="C29362" s="3">
        <v>1627.0622940000001</v>
      </c>
      <c r="D29362" s="2"/>
    </row>
    <row r="29363" spans="1:4" x14ac:dyDescent="0.25">
      <c r="A29363" s="2">
        <v>540</v>
      </c>
      <c r="B29363">
        <v>41269</v>
      </c>
      <c r="C29363" s="3">
        <v>578.789984</v>
      </c>
      <c r="D29363" s="2"/>
    </row>
    <row r="29364" spans="1:4" x14ac:dyDescent="0.25">
      <c r="A29364" s="2">
        <v>540</v>
      </c>
      <c r="B29364">
        <v>41270</v>
      </c>
      <c r="C29364" s="3">
        <v>478.67752000000002</v>
      </c>
      <c r="D29364" s="2"/>
    </row>
    <row r="29365" spans="1:4" x14ac:dyDescent="0.25">
      <c r="A29365" s="2">
        <v>540</v>
      </c>
      <c r="B29365">
        <v>41271</v>
      </c>
      <c r="C29365" s="3">
        <v>211.30362500000001</v>
      </c>
      <c r="D29365" s="2"/>
    </row>
    <row r="29366" spans="1:4" x14ac:dyDescent="0.25">
      <c r="A29366" s="2">
        <v>540</v>
      </c>
      <c r="B29366">
        <v>41272</v>
      </c>
      <c r="C29366" s="3">
        <v>106.999658</v>
      </c>
      <c r="D29366" s="2"/>
    </row>
    <row r="29367" spans="1:4" x14ac:dyDescent="0.25">
      <c r="A29367" s="2">
        <v>540</v>
      </c>
      <c r="B29367">
        <v>41273</v>
      </c>
      <c r="C29367" s="3">
        <v>161.32436300000001</v>
      </c>
      <c r="D29367" s="2"/>
    </row>
    <row r="29368" spans="1:4" x14ac:dyDescent="0.25">
      <c r="A29368" s="2">
        <v>540</v>
      </c>
      <c r="B29368">
        <v>41274</v>
      </c>
      <c r="C29368" s="3">
        <v>578.789984</v>
      </c>
      <c r="D29368" s="2"/>
    </row>
    <row r="29369" spans="1:4" x14ac:dyDescent="0.25">
      <c r="A29369" s="2">
        <v>540</v>
      </c>
      <c r="B29369">
        <v>41275</v>
      </c>
      <c r="C29369" s="3">
        <v>478.67752000000002</v>
      </c>
      <c r="D29369" s="2"/>
    </row>
    <row r="29370" spans="1:4" x14ac:dyDescent="0.25">
      <c r="A29370" s="2">
        <v>540</v>
      </c>
      <c r="B29370">
        <v>41276</v>
      </c>
      <c r="C29370" s="3">
        <v>318.30328300000002</v>
      </c>
      <c r="D29370" s="2"/>
    </row>
    <row r="29371" spans="1:4" x14ac:dyDescent="0.25">
      <c r="A29371" s="2">
        <v>540</v>
      </c>
      <c r="B29371">
        <v>41277</v>
      </c>
      <c r="C29371" s="3">
        <v>2167.2022590000001</v>
      </c>
      <c r="D29371" s="2"/>
    </row>
    <row r="29372" spans="1:4" x14ac:dyDescent="0.25">
      <c r="A29372" s="2">
        <v>540</v>
      </c>
      <c r="B29372">
        <v>41278</v>
      </c>
      <c r="C29372" s="3">
        <v>377.96614</v>
      </c>
      <c r="D29372" s="2"/>
    </row>
    <row r="29373" spans="1:4" x14ac:dyDescent="0.25">
      <c r="A29373" s="2">
        <v>540</v>
      </c>
      <c r="B29373">
        <v>41279</v>
      </c>
      <c r="C29373" s="3">
        <v>735.56975299999999</v>
      </c>
      <c r="D29373" s="2"/>
    </row>
    <row r="29374" spans="1:4" x14ac:dyDescent="0.25">
      <c r="A29374" s="2">
        <v>540</v>
      </c>
      <c r="B29374">
        <v>41280</v>
      </c>
      <c r="C29374" s="3">
        <v>377.96614</v>
      </c>
      <c r="D29374" s="2"/>
    </row>
    <row r="29375" spans="1:4" x14ac:dyDescent="0.25">
      <c r="A29375" s="2">
        <v>540</v>
      </c>
      <c r="B29375">
        <v>41281</v>
      </c>
      <c r="C29375" s="3">
        <v>735.56975299999999</v>
      </c>
      <c r="D29375" s="2"/>
    </row>
    <row r="29376" spans="1:4" x14ac:dyDescent="0.25">
      <c r="A29376" s="2">
        <v>540</v>
      </c>
      <c r="B29376">
        <v>41282</v>
      </c>
      <c r="C29376" s="3">
        <v>2167.2022590000001</v>
      </c>
      <c r="D29376" s="2"/>
    </row>
    <row r="29377" spans="1:4" x14ac:dyDescent="0.25">
      <c r="A29377" s="2">
        <v>540</v>
      </c>
      <c r="B29377">
        <v>41283</v>
      </c>
      <c r="C29377" s="3">
        <v>1342.171826</v>
      </c>
      <c r="D29377" s="2"/>
    </row>
    <row r="29378" spans="1:4" x14ac:dyDescent="0.25">
      <c r="A29378" s="2">
        <v>540</v>
      </c>
      <c r="B29378">
        <v>41284</v>
      </c>
      <c r="C29378" s="3">
        <v>1231.209241</v>
      </c>
      <c r="D29378" s="2"/>
    </row>
    <row r="29379" spans="1:4" x14ac:dyDescent="0.25">
      <c r="A29379" s="2">
        <v>540</v>
      </c>
      <c r="B29379">
        <v>41285</v>
      </c>
      <c r="C29379" s="3">
        <v>1059.008364</v>
      </c>
      <c r="D29379" s="2"/>
    </row>
    <row r="29380" spans="1:4" x14ac:dyDescent="0.25">
      <c r="A29380" s="2">
        <v>540</v>
      </c>
      <c r="B29380">
        <v>41286</v>
      </c>
      <c r="C29380" s="3">
        <v>2582.3167149999999</v>
      </c>
      <c r="D29380" s="2"/>
    </row>
    <row r="29381" spans="1:4" x14ac:dyDescent="0.25">
      <c r="A29381" s="2">
        <v>540</v>
      </c>
      <c r="B29381">
        <v>41287</v>
      </c>
      <c r="C29381" s="3">
        <v>1059.008364</v>
      </c>
      <c r="D29381" s="2"/>
    </row>
    <row r="29382" spans="1:4" x14ac:dyDescent="0.25">
      <c r="A29382" s="2">
        <v>540</v>
      </c>
      <c r="B29382">
        <v>41288</v>
      </c>
      <c r="C29382" s="3">
        <v>1231.209241</v>
      </c>
      <c r="D29382" s="2"/>
    </row>
    <row r="29383" spans="1:4" x14ac:dyDescent="0.25">
      <c r="A29383" s="2">
        <v>540</v>
      </c>
      <c r="B29383">
        <v>41289</v>
      </c>
      <c r="C29383" s="3">
        <v>161.32436300000001</v>
      </c>
      <c r="D29383" s="2"/>
    </row>
    <row r="29384" spans="1:4" x14ac:dyDescent="0.25">
      <c r="A29384" s="2">
        <v>540</v>
      </c>
      <c r="B29384">
        <v>41290</v>
      </c>
      <c r="C29384" s="3">
        <v>1342.171826</v>
      </c>
      <c r="D29384" s="2"/>
    </row>
    <row r="29385" spans="1:4" x14ac:dyDescent="0.25">
      <c r="A29385" s="2">
        <v>540</v>
      </c>
      <c r="B29385">
        <v>41291</v>
      </c>
      <c r="C29385" s="3">
        <v>1494.852445</v>
      </c>
      <c r="D29385" s="2"/>
    </row>
    <row r="29386" spans="1:4" x14ac:dyDescent="0.25">
      <c r="A29386" s="2">
        <v>540</v>
      </c>
      <c r="B29386">
        <v>41292</v>
      </c>
      <c r="C29386" s="3">
        <v>1494.852445</v>
      </c>
      <c r="D29386" s="2"/>
    </row>
    <row r="29387" spans="1:4" x14ac:dyDescent="0.25">
      <c r="A29387" s="2">
        <v>540</v>
      </c>
      <c r="B29387">
        <v>41293</v>
      </c>
      <c r="C29387" s="3">
        <v>688.38942599999996</v>
      </c>
      <c r="D29387" s="2"/>
    </row>
    <row r="29388" spans="1:4" x14ac:dyDescent="0.25">
      <c r="A29388" s="2">
        <v>540</v>
      </c>
      <c r="B29388">
        <v>41294</v>
      </c>
      <c r="C29388" s="3">
        <v>688.38942599999996</v>
      </c>
      <c r="D29388" s="2"/>
    </row>
    <row r="29389" spans="1:4" x14ac:dyDescent="0.25">
      <c r="A29389" s="2">
        <v>540</v>
      </c>
      <c r="B29389">
        <v>41295</v>
      </c>
      <c r="C29389" s="3">
        <v>2582.3167149999999</v>
      </c>
      <c r="D29389" s="2"/>
    </row>
    <row r="29390" spans="1:4" x14ac:dyDescent="0.25">
      <c r="A29390" s="2">
        <v>540</v>
      </c>
      <c r="B29390">
        <v>41296</v>
      </c>
      <c r="C29390" s="3">
        <v>2487.8582200000001</v>
      </c>
      <c r="D29390" s="2"/>
    </row>
    <row r="29391" spans="1:4" x14ac:dyDescent="0.25">
      <c r="A29391" s="2">
        <v>540</v>
      </c>
      <c r="B29391">
        <v>41297</v>
      </c>
      <c r="C29391" s="3">
        <v>393.48396500000001</v>
      </c>
      <c r="D29391" s="2"/>
    </row>
    <row r="29392" spans="1:4" x14ac:dyDescent="0.25">
      <c r="A29392" s="2">
        <v>540</v>
      </c>
      <c r="B29392">
        <v>41298</v>
      </c>
      <c r="C29392" s="3">
        <v>2108.6068700000001</v>
      </c>
      <c r="D29392" s="2"/>
    </row>
    <row r="29393" spans="1:4" x14ac:dyDescent="0.25">
      <c r="A29393" s="2">
        <v>540</v>
      </c>
      <c r="B29393">
        <v>41299</v>
      </c>
      <c r="C29393" s="3">
        <v>3171.1640579999998</v>
      </c>
      <c r="D29393" s="2"/>
    </row>
    <row r="29394" spans="1:4" x14ac:dyDescent="0.25">
      <c r="A29394" s="2">
        <v>540</v>
      </c>
      <c r="B29394">
        <v>41300</v>
      </c>
      <c r="C29394" s="3">
        <v>561.77243099999998</v>
      </c>
      <c r="D29394" s="2"/>
    </row>
    <row r="29395" spans="1:4" x14ac:dyDescent="0.25">
      <c r="A29395" s="2">
        <v>540</v>
      </c>
      <c r="B29395">
        <v>41301</v>
      </c>
      <c r="C29395" s="3">
        <v>1660.317108</v>
      </c>
      <c r="D29395" s="2"/>
    </row>
    <row r="29396" spans="1:4" x14ac:dyDescent="0.25">
      <c r="A29396" s="2">
        <v>540</v>
      </c>
      <c r="B29396">
        <v>41302</v>
      </c>
      <c r="C29396" s="3">
        <v>301.79975300000001</v>
      </c>
      <c r="D29396" s="2"/>
    </row>
    <row r="29397" spans="1:4" x14ac:dyDescent="0.25">
      <c r="A29397" s="2">
        <v>540</v>
      </c>
      <c r="B29397">
        <v>41303</v>
      </c>
      <c r="C29397" s="3">
        <v>1660.317108</v>
      </c>
      <c r="D29397" s="2"/>
    </row>
    <row r="29398" spans="1:4" x14ac:dyDescent="0.25">
      <c r="A29398" s="2">
        <v>540</v>
      </c>
      <c r="B29398">
        <v>41304</v>
      </c>
      <c r="C29398" s="3">
        <v>301.79975300000001</v>
      </c>
      <c r="D29398" s="2"/>
    </row>
    <row r="29399" spans="1:4" x14ac:dyDescent="0.25">
      <c r="A29399" s="2">
        <v>540</v>
      </c>
      <c r="B29399">
        <v>41305</v>
      </c>
      <c r="C29399" s="3">
        <v>647.50571500000001</v>
      </c>
      <c r="D29399" s="2"/>
    </row>
    <row r="29400" spans="1:4" x14ac:dyDescent="0.25">
      <c r="A29400" s="2">
        <v>540</v>
      </c>
      <c r="B29400">
        <v>41306</v>
      </c>
      <c r="C29400" s="3">
        <v>18287.648931</v>
      </c>
      <c r="D29400" s="2"/>
    </row>
    <row r="29401" spans="1:4" x14ac:dyDescent="0.25">
      <c r="A29401" s="2">
        <v>540</v>
      </c>
      <c r="B29401">
        <v>41307</v>
      </c>
      <c r="C29401" s="3">
        <v>2787.3845459999998</v>
      </c>
      <c r="D29401" s="2"/>
    </row>
    <row r="29402" spans="1:4" x14ac:dyDescent="0.25">
      <c r="A29402" s="2">
        <v>540</v>
      </c>
      <c r="B29402">
        <v>41308</v>
      </c>
      <c r="C29402" s="3">
        <v>647.50571500000001</v>
      </c>
      <c r="D29402" s="2"/>
    </row>
    <row r="29403" spans="1:4" x14ac:dyDescent="0.25">
      <c r="A29403" s="2">
        <v>540</v>
      </c>
      <c r="B29403">
        <v>41309</v>
      </c>
      <c r="C29403" s="3">
        <v>2787.3845459999998</v>
      </c>
      <c r="D29403" s="2"/>
    </row>
    <row r="29404" spans="1:4" x14ac:dyDescent="0.25">
      <c r="A29404" s="2">
        <v>540</v>
      </c>
      <c r="B29404">
        <v>41310</v>
      </c>
      <c r="C29404" s="3">
        <v>18287.648931</v>
      </c>
      <c r="D29404" s="2"/>
    </row>
    <row r="29405" spans="1:4" x14ac:dyDescent="0.25">
      <c r="A29405" s="2">
        <v>540</v>
      </c>
      <c r="B29405">
        <v>41311</v>
      </c>
      <c r="C29405" s="3">
        <v>2143.626683</v>
      </c>
      <c r="D29405" s="2"/>
    </row>
    <row r="29406" spans="1:4" x14ac:dyDescent="0.25">
      <c r="A29406" s="2">
        <v>540</v>
      </c>
      <c r="B29406">
        <v>41312</v>
      </c>
      <c r="C29406" s="3">
        <v>1497.014001</v>
      </c>
      <c r="D29406" s="2"/>
    </row>
    <row r="29407" spans="1:4" x14ac:dyDescent="0.25">
      <c r="A29407" s="2">
        <v>540</v>
      </c>
      <c r="B29407">
        <v>41313</v>
      </c>
      <c r="C29407" s="3">
        <v>2240.740397</v>
      </c>
      <c r="D29407" s="2"/>
    </row>
    <row r="29408" spans="1:4" x14ac:dyDescent="0.25">
      <c r="A29408" s="2">
        <v>540</v>
      </c>
      <c r="B29408">
        <v>41314</v>
      </c>
      <c r="C29408" s="3">
        <v>2240.740397</v>
      </c>
      <c r="D29408" s="2"/>
    </row>
    <row r="29409" spans="1:4" x14ac:dyDescent="0.25">
      <c r="A29409" s="2">
        <v>540</v>
      </c>
      <c r="B29409">
        <v>41315</v>
      </c>
      <c r="C29409" s="3">
        <v>548.19042400000001</v>
      </c>
      <c r="D29409" s="2"/>
    </row>
    <row r="29410" spans="1:4" x14ac:dyDescent="0.25">
      <c r="A29410" s="2">
        <v>540</v>
      </c>
      <c r="B29410">
        <v>41316</v>
      </c>
      <c r="C29410" s="3">
        <v>1523.3205539999999</v>
      </c>
      <c r="D29410" s="2"/>
    </row>
    <row r="29411" spans="1:4" x14ac:dyDescent="0.25">
      <c r="A29411" s="2">
        <v>540</v>
      </c>
      <c r="B29411">
        <v>41317</v>
      </c>
      <c r="C29411" s="3">
        <v>1374.2770210000001</v>
      </c>
      <c r="D29411" s="2"/>
    </row>
    <row r="29412" spans="1:4" x14ac:dyDescent="0.25">
      <c r="A29412" s="2">
        <v>540</v>
      </c>
      <c r="B29412">
        <v>41318</v>
      </c>
      <c r="C29412" s="3">
        <v>548.19042400000001</v>
      </c>
      <c r="D29412" s="2"/>
    </row>
    <row r="29413" spans="1:4" x14ac:dyDescent="0.25">
      <c r="A29413" s="2">
        <v>540</v>
      </c>
      <c r="B29413">
        <v>41319</v>
      </c>
      <c r="C29413" s="3">
        <v>1523.3205539999999</v>
      </c>
      <c r="D29413" s="2"/>
    </row>
    <row r="29414" spans="1:4" x14ac:dyDescent="0.25">
      <c r="A29414" s="2">
        <v>540</v>
      </c>
      <c r="B29414">
        <v>41320</v>
      </c>
      <c r="C29414" s="3">
        <v>2692.2365490000002</v>
      </c>
      <c r="D29414" s="2"/>
    </row>
    <row r="29415" spans="1:4" x14ac:dyDescent="0.25">
      <c r="A29415" s="2">
        <v>540</v>
      </c>
      <c r="B29415">
        <v>41322</v>
      </c>
      <c r="C29415" s="3">
        <v>1429.5904459999999</v>
      </c>
      <c r="D29415" s="2"/>
    </row>
    <row r="29416" spans="1:4" x14ac:dyDescent="0.25">
      <c r="A29416" s="2">
        <v>540</v>
      </c>
      <c r="B29416">
        <v>41323</v>
      </c>
      <c r="C29416" s="3">
        <v>935.79576799999995</v>
      </c>
      <c r="D29416" s="2"/>
    </row>
    <row r="29417" spans="1:4" x14ac:dyDescent="0.25">
      <c r="A29417" s="2">
        <v>540</v>
      </c>
      <c r="B29417">
        <v>41324</v>
      </c>
      <c r="C29417" s="3">
        <v>61.641083000000002</v>
      </c>
      <c r="D29417" s="2"/>
    </row>
    <row r="29418" spans="1:4" x14ac:dyDescent="0.25">
      <c r="A29418" s="2">
        <v>540</v>
      </c>
      <c r="B29418">
        <v>41325</v>
      </c>
      <c r="C29418" s="3">
        <v>0</v>
      </c>
      <c r="D29418" s="2"/>
    </row>
    <row r="29419" spans="1:4" x14ac:dyDescent="0.25">
      <c r="A29419" s="2">
        <v>540</v>
      </c>
      <c r="B29419">
        <v>41326</v>
      </c>
      <c r="C29419" s="3">
        <v>11591.973077000001</v>
      </c>
      <c r="D29419" s="2"/>
    </row>
    <row r="29420" spans="1:4" x14ac:dyDescent="0.25">
      <c r="A29420" s="2">
        <v>540</v>
      </c>
      <c r="B29420">
        <v>41327</v>
      </c>
      <c r="C29420" s="3">
        <v>11591.973077000001</v>
      </c>
      <c r="D29420" s="2"/>
    </row>
    <row r="29421" spans="1:4" x14ac:dyDescent="0.25">
      <c r="A29421" s="2">
        <v>540</v>
      </c>
      <c r="B29421">
        <v>41328</v>
      </c>
      <c r="C29421" s="3">
        <v>1227.7576039999999</v>
      </c>
      <c r="D29421" s="2"/>
    </row>
    <row r="29422" spans="1:4" x14ac:dyDescent="0.25">
      <c r="A29422" s="2">
        <v>540</v>
      </c>
      <c r="B29422">
        <v>41329</v>
      </c>
      <c r="C29422" s="3">
        <v>1227.7576039999999</v>
      </c>
      <c r="D29422" s="2"/>
    </row>
    <row r="29423" spans="1:4" x14ac:dyDescent="0.25">
      <c r="A29423" s="2">
        <v>540</v>
      </c>
      <c r="B29423">
        <v>41330</v>
      </c>
      <c r="C29423" s="3">
        <v>0</v>
      </c>
      <c r="D29423" s="2"/>
    </row>
    <row r="29424" spans="1:4" x14ac:dyDescent="0.25">
      <c r="A29424" s="2">
        <v>540</v>
      </c>
      <c r="B29424">
        <v>41331</v>
      </c>
      <c r="C29424" s="3">
        <v>1374.2770210000001</v>
      </c>
      <c r="D29424" s="2"/>
    </row>
    <row r="29425" spans="1:4" x14ac:dyDescent="0.25">
      <c r="A29425" s="2">
        <v>540</v>
      </c>
      <c r="B29425">
        <v>41332</v>
      </c>
      <c r="C29425" s="3">
        <v>2692.2365490000002</v>
      </c>
      <c r="D29425" s="2"/>
    </row>
    <row r="29426" spans="1:4" x14ac:dyDescent="0.25">
      <c r="A29426" s="2">
        <v>540</v>
      </c>
      <c r="B29426">
        <v>41333</v>
      </c>
      <c r="C29426" s="3">
        <v>1429.5904459999999</v>
      </c>
      <c r="D29426" s="2"/>
    </row>
    <row r="29427" spans="1:4" x14ac:dyDescent="0.25">
      <c r="A29427" s="2">
        <v>540</v>
      </c>
      <c r="B29427">
        <v>41335</v>
      </c>
      <c r="C29427" s="3">
        <v>0</v>
      </c>
      <c r="D29427" s="2"/>
    </row>
    <row r="29428" spans="1:4" x14ac:dyDescent="0.25">
      <c r="A29428" s="2">
        <v>540</v>
      </c>
      <c r="B29428">
        <v>41336</v>
      </c>
      <c r="C29428" s="3">
        <v>525.77933800000005</v>
      </c>
      <c r="D29428" s="2"/>
    </row>
    <row r="29429" spans="1:4" x14ac:dyDescent="0.25">
      <c r="A29429" s="2">
        <v>540</v>
      </c>
      <c r="B29429">
        <v>41338</v>
      </c>
      <c r="C29429" s="3">
        <v>0</v>
      </c>
      <c r="D29429" s="2"/>
    </row>
    <row r="29430" spans="1:4" x14ac:dyDescent="0.25">
      <c r="A29430" s="2">
        <v>540</v>
      </c>
      <c r="B29430">
        <v>41339</v>
      </c>
      <c r="C29430" s="3">
        <v>525.77933800000005</v>
      </c>
      <c r="D29430" s="2"/>
    </row>
    <row r="29431" spans="1:4" x14ac:dyDescent="0.25">
      <c r="A29431" s="2">
        <v>540</v>
      </c>
      <c r="B29431">
        <v>41340</v>
      </c>
      <c r="C29431" s="3">
        <v>935.79576799999995</v>
      </c>
      <c r="D29431" s="2"/>
    </row>
    <row r="29432" spans="1:4" x14ac:dyDescent="0.25">
      <c r="A29432" s="2">
        <v>540</v>
      </c>
      <c r="B29432">
        <v>41343</v>
      </c>
      <c r="C29432" s="3">
        <v>2425.1513669999999</v>
      </c>
      <c r="D29432" s="2"/>
    </row>
    <row r="29433" spans="1:4" x14ac:dyDescent="0.25">
      <c r="A29433" s="2">
        <v>540</v>
      </c>
      <c r="B29433">
        <v>41344</v>
      </c>
      <c r="C29433" s="3">
        <v>2351.2960079999998</v>
      </c>
      <c r="D29433" s="2"/>
    </row>
    <row r="29434" spans="1:4" x14ac:dyDescent="0.25">
      <c r="A29434" s="2">
        <v>540</v>
      </c>
      <c r="B29434">
        <v>41345</v>
      </c>
      <c r="C29434" s="3">
        <v>2425.1513669999999</v>
      </c>
      <c r="D29434" s="2"/>
    </row>
    <row r="29435" spans="1:4" x14ac:dyDescent="0.25">
      <c r="A29435" s="2">
        <v>540</v>
      </c>
      <c r="B29435">
        <v>41346</v>
      </c>
      <c r="C29435" s="3">
        <v>2351.2960079999998</v>
      </c>
      <c r="D29435" s="2"/>
    </row>
    <row r="29436" spans="1:4" x14ac:dyDescent="0.25">
      <c r="A29436" s="2">
        <v>540</v>
      </c>
      <c r="B29436">
        <v>41347</v>
      </c>
      <c r="C29436" s="3">
        <v>87.302302999999995</v>
      </c>
      <c r="D29436" s="2"/>
    </row>
    <row r="29437" spans="1:4" x14ac:dyDescent="0.25">
      <c r="A29437" s="2">
        <v>540</v>
      </c>
      <c r="B29437">
        <v>41348</v>
      </c>
      <c r="C29437" s="3">
        <v>87.302302999999995</v>
      </c>
      <c r="D29437" s="2"/>
    </row>
    <row r="29438" spans="1:4" x14ac:dyDescent="0.25">
      <c r="A29438" s="2">
        <v>540</v>
      </c>
      <c r="B29438">
        <v>41349</v>
      </c>
      <c r="C29438" s="3">
        <v>1058.8043250000001</v>
      </c>
      <c r="D29438" s="2"/>
    </row>
    <row r="29439" spans="1:4" x14ac:dyDescent="0.25">
      <c r="A29439" s="2">
        <v>540</v>
      </c>
      <c r="B29439">
        <v>41350</v>
      </c>
      <c r="C29439" s="3">
        <v>0</v>
      </c>
      <c r="D29439" s="2"/>
    </row>
    <row r="29440" spans="1:4" x14ac:dyDescent="0.25">
      <c r="A29440" s="2">
        <v>540</v>
      </c>
      <c r="B29440">
        <v>41351</v>
      </c>
      <c r="C29440" s="3">
        <v>1058.8043250000001</v>
      </c>
      <c r="D29440" s="2"/>
    </row>
    <row r="29441" spans="1:4" x14ac:dyDescent="0.25">
      <c r="A29441" s="2">
        <v>540</v>
      </c>
      <c r="B29441">
        <v>41352</v>
      </c>
      <c r="C29441" s="3">
        <v>0</v>
      </c>
      <c r="D29441" s="2"/>
    </row>
    <row r="29442" spans="1:4" x14ac:dyDescent="0.25">
      <c r="A29442" s="2">
        <v>540</v>
      </c>
      <c r="B29442">
        <v>41353</v>
      </c>
      <c r="C29442" s="3">
        <v>130.03954899999999</v>
      </c>
      <c r="D29442" s="2"/>
    </row>
    <row r="29443" spans="1:4" x14ac:dyDescent="0.25">
      <c r="A29443" s="2">
        <v>540</v>
      </c>
      <c r="B29443">
        <v>41354</v>
      </c>
      <c r="C29443" s="3">
        <v>130.03954899999999</v>
      </c>
      <c r="D29443" s="2"/>
    </row>
    <row r="29444" spans="1:4" x14ac:dyDescent="0.25">
      <c r="A29444" s="2">
        <v>540</v>
      </c>
      <c r="B29444">
        <v>41355</v>
      </c>
      <c r="C29444" s="3">
        <v>743.56053999999995</v>
      </c>
      <c r="D29444" s="2"/>
    </row>
    <row r="29445" spans="1:4" x14ac:dyDescent="0.25">
      <c r="A29445" s="2">
        <v>540</v>
      </c>
      <c r="B29445">
        <v>41356</v>
      </c>
      <c r="C29445" s="3">
        <v>743.56053999999995</v>
      </c>
      <c r="D29445" s="2"/>
    </row>
    <row r="29446" spans="1:4" x14ac:dyDescent="0.25">
      <c r="A29446" s="2">
        <v>540</v>
      </c>
      <c r="B29446">
        <v>41358</v>
      </c>
      <c r="C29446" s="3">
        <v>1043.8269029999999</v>
      </c>
      <c r="D29446" s="2"/>
    </row>
    <row r="29447" spans="1:4" x14ac:dyDescent="0.25">
      <c r="A29447" s="2">
        <v>540</v>
      </c>
      <c r="B29447">
        <v>41359</v>
      </c>
      <c r="C29447" s="3">
        <v>2747.975551</v>
      </c>
      <c r="D29447" s="2"/>
    </row>
    <row r="29448" spans="1:4" x14ac:dyDescent="0.25">
      <c r="A29448" s="2">
        <v>540</v>
      </c>
      <c r="B29448">
        <v>41361</v>
      </c>
      <c r="C29448" s="3">
        <v>794.04190600000004</v>
      </c>
      <c r="D29448" s="2"/>
    </row>
    <row r="29449" spans="1:4" x14ac:dyDescent="0.25">
      <c r="A29449" s="2">
        <v>540</v>
      </c>
      <c r="B29449">
        <v>41362</v>
      </c>
      <c r="C29449" s="3">
        <v>253.79887199999999</v>
      </c>
      <c r="D29449" s="2"/>
    </row>
    <row r="29450" spans="1:4" x14ac:dyDescent="0.25">
      <c r="A29450" s="2">
        <v>540</v>
      </c>
      <c r="B29450">
        <v>41363</v>
      </c>
      <c r="C29450" s="3">
        <v>3661.4083529999998</v>
      </c>
      <c r="D29450" s="2"/>
    </row>
    <row r="29451" spans="1:4" x14ac:dyDescent="0.25">
      <c r="A29451" s="2">
        <v>540</v>
      </c>
      <c r="B29451">
        <v>41364</v>
      </c>
      <c r="C29451" s="3">
        <v>2613.8972349999999</v>
      </c>
      <c r="D29451" s="2"/>
    </row>
    <row r="29452" spans="1:4" x14ac:dyDescent="0.25">
      <c r="A29452" s="2">
        <v>540</v>
      </c>
      <c r="B29452">
        <v>41365</v>
      </c>
      <c r="C29452" s="3">
        <v>1108.475968</v>
      </c>
      <c r="D29452" s="2"/>
    </row>
    <row r="29453" spans="1:4" x14ac:dyDescent="0.25">
      <c r="A29453" s="2">
        <v>540</v>
      </c>
      <c r="B29453">
        <v>41366</v>
      </c>
      <c r="C29453" s="3">
        <v>2613.8972349999999</v>
      </c>
      <c r="D29453" s="2"/>
    </row>
    <row r="29454" spans="1:4" x14ac:dyDescent="0.25">
      <c r="A29454" s="2">
        <v>540</v>
      </c>
      <c r="B29454">
        <v>41367</v>
      </c>
      <c r="C29454" s="3">
        <v>2747.975551</v>
      </c>
      <c r="D29454" s="2"/>
    </row>
    <row r="29455" spans="1:4" x14ac:dyDescent="0.25">
      <c r="A29455" s="2">
        <v>540</v>
      </c>
      <c r="B29455">
        <v>41368</v>
      </c>
      <c r="C29455" s="3">
        <v>794.04190600000004</v>
      </c>
      <c r="D29455" s="2"/>
    </row>
    <row r="29456" spans="1:4" x14ac:dyDescent="0.25">
      <c r="A29456" s="2">
        <v>540</v>
      </c>
      <c r="B29456">
        <v>41369</v>
      </c>
      <c r="C29456" s="3">
        <v>1108.475968</v>
      </c>
      <c r="D29456" s="2"/>
    </row>
    <row r="29457" spans="1:4" x14ac:dyDescent="0.25">
      <c r="A29457" s="2">
        <v>540</v>
      </c>
      <c r="B29457">
        <v>41370</v>
      </c>
      <c r="C29457" s="3">
        <v>1367.1851280000001</v>
      </c>
      <c r="D29457" s="2"/>
    </row>
    <row r="29458" spans="1:4" x14ac:dyDescent="0.25">
      <c r="A29458" s="2">
        <v>540</v>
      </c>
      <c r="B29458">
        <v>41371</v>
      </c>
      <c r="C29458" s="3">
        <v>637.32079499999998</v>
      </c>
      <c r="D29458" s="2"/>
    </row>
    <row r="29459" spans="1:4" x14ac:dyDescent="0.25">
      <c r="A29459" s="2">
        <v>540</v>
      </c>
      <c r="B29459">
        <v>41372</v>
      </c>
      <c r="C29459" s="3">
        <v>1367.1851280000001</v>
      </c>
      <c r="D29459" s="2"/>
    </row>
    <row r="29460" spans="1:4" x14ac:dyDescent="0.25">
      <c r="A29460" s="2">
        <v>540</v>
      </c>
      <c r="B29460">
        <v>41373</v>
      </c>
      <c r="C29460" s="3">
        <v>637.32079499999998</v>
      </c>
      <c r="D29460" s="2"/>
    </row>
    <row r="29461" spans="1:4" x14ac:dyDescent="0.25">
      <c r="A29461" s="2">
        <v>540</v>
      </c>
      <c r="B29461">
        <v>41374</v>
      </c>
      <c r="C29461" s="3">
        <v>2263.308207</v>
      </c>
      <c r="D29461" s="2"/>
    </row>
    <row r="29462" spans="1:4" x14ac:dyDescent="0.25">
      <c r="A29462" s="2">
        <v>540</v>
      </c>
      <c r="B29462">
        <v>41375</v>
      </c>
      <c r="C29462" s="3">
        <v>762.10557800000004</v>
      </c>
      <c r="D29462" s="2"/>
    </row>
    <row r="29463" spans="1:4" x14ac:dyDescent="0.25">
      <c r="A29463" s="2">
        <v>540</v>
      </c>
      <c r="B29463">
        <v>41376</v>
      </c>
      <c r="C29463" s="3">
        <v>2263.308207</v>
      </c>
      <c r="D29463" s="2"/>
    </row>
    <row r="29464" spans="1:4" x14ac:dyDescent="0.25">
      <c r="A29464" s="2">
        <v>540</v>
      </c>
      <c r="B29464">
        <v>41377</v>
      </c>
      <c r="C29464" s="3">
        <v>762.10557800000004</v>
      </c>
      <c r="D29464" s="2"/>
    </row>
    <row r="29465" spans="1:4" x14ac:dyDescent="0.25">
      <c r="A29465" s="2">
        <v>540</v>
      </c>
      <c r="B29465">
        <v>41378</v>
      </c>
      <c r="C29465" s="3">
        <v>1649.803995</v>
      </c>
      <c r="D29465" s="2"/>
    </row>
    <row r="29466" spans="1:4" x14ac:dyDescent="0.25">
      <c r="A29466" s="2">
        <v>540</v>
      </c>
      <c r="B29466">
        <v>41379</v>
      </c>
      <c r="C29466" s="3">
        <v>2221.9505049999998</v>
      </c>
      <c r="D29466" s="2"/>
    </row>
    <row r="29467" spans="1:4" x14ac:dyDescent="0.25">
      <c r="A29467" s="2">
        <v>540</v>
      </c>
      <c r="B29467">
        <v>41380</v>
      </c>
      <c r="C29467" s="3">
        <v>453.765423</v>
      </c>
      <c r="D29467" s="2"/>
    </row>
    <row r="29468" spans="1:4" x14ac:dyDescent="0.25">
      <c r="A29468" s="2">
        <v>540</v>
      </c>
      <c r="B29468">
        <v>41382</v>
      </c>
      <c r="C29468" s="3">
        <v>3765.7726510000002</v>
      </c>
      <c r="D29468" s="2"/>
    </row>
    <row r="29469" spans="1:4" x14ac:dyDescent="0.25">
      <c r="A29469" s="2">
        <v>540</v>
      </c>
      <c r="B29469">
        <v>41383</v>
      </c>
      <c r="C29469" s="3">
        <v>2483.1275580000001</v>
      </c>
      <c r="D29469" s="2"/>
    </row>
    <row r="29470" spans="1:4" x14ac:dyDescent="0.25">
      <c r="A29470" s="2">
        <v>540</v>
      </c>
      <c r="B29470">
        <v>41384</v>
      </c>
      <c r="C29470" s="3">
        <v>2483.1275580000001</v>
      </c>
      <c r="D29470" s="2"/>
    </row>
    <row r="29471" spans="1:4" x14ac:dyDescent="0.25">
      <c r="A29471" s="2">
        <v>540</v>
      </c>
      <c r="B29471">
        <v>41385</v>
      </c>
      <c r="C29471" s="3">
        <v>3765.7726510000002</v>
      </c>
      <c r="D29471" s="2"/>
    </row>
    <row r="29472" spans="1:4" x14ac:dyDescent="0.25">
      <c r="A29472" s="2">
        <v>540</v>
      </c>
      <c r="B29472">
        <v>41386</v>
      </c>
      <c r="C29472" s="3">
        <v>2221.9505049999998</v>
      </c>
      <c r="D29472" s="2"/>
    </row>
    <row r="29473" spans="1:4" x14ac:dyDescent="0.25">
      <c r="A29473" s="2">
        <v>540</v>
      </c>
      <c r="B29473">
        <v>41387</v>
      </c>
      <c r="C29473" s="3">
        <v>1053.2841100000001</v>
      </c>
      <c r="D29473" s="2"/>
    </row>
    <row r="29474" spans="1:4" x14ac:dyDescent="0.25">
      <c r="A29474" s="2">
        <v>540</v>
      </c>
      <c r="B29474">
        <v>41388</v>
      </c>
      <c r="C29474" s="3">
        <v>242.10623699999999</v>
      </c>
      <c r="D29474" s="2"/>
    </row>
    <row r="29475" spans="1:4" x14ac:dyDescent="0.25">
      <c r="A29475" s="2">
        <v>540</v>
      </c>
      <c r="B29475">
        <v>41389</v>
      </c>
      <c r="C29475" s="3">
        <v>1053.2841100000001</v>
      </c>
      <c r="D29475" s="2"/>
    </row>
    <row r="29476" spans="1:4" x14ac:dyDescent="0.25">
      <c r="A29476" s="2">
        <v>540</v>
      </c>
      <c r="B29476">
        <v>41390</v>
      </c>
      <c r="C29476" s="3">
        <v>242.10623699999999</v>
      </c>
      <c r="D29476" s="2"/>
    </row>
    <row r="29477" spans="1:4" x14ac:dyDescent="0.25">
      <c r="A29477" s="2">
        <v>540</v>
      </c>
      <c r="B29477">
        <v>41391</v>
      </c>
      <c r="C29477" s="3">
        <v>1144.7908110000001</v>
      </c>
      <c r="D29477" s="2"/>
    </row>
    <row r="29478" spans="1:4" x14ac:dyDescent="0.25">
      <c r="A29478" s="2">
        <v>540</v>
      </c>
      <c r="B29478">
        <v>41392</v>
      </c>
      <c r="C29478" s="3">
        <v>2332.8859280000001</v>
      </c>
      <c r="D29478" s="2"/>
    </row>
    <row r="29479" spans="1:4" x14ac:dyDescent="0.25">
      <c r="A29479" s="2">
        <v>540</v>
      </c>
      <c r="B29479">
        <v>41393</v>
      </c>
      <c r="C29479" s="3">
        <v>1144.7908110000001</v>
      </c>
      <c r="D29479" s="2"/>
    </row>
    <row r="29480" spans="1:4" x14ac:dyDescent="0.25">
      <c r="A29480" s="2">
        <v>540</v>
      </c>
      <c r="B29480">
        <v>41394</v>
      </c>
      <c r="C29480" s="3">
        <v>2332.8859280000001</v>
      </c>
      <c r="D29480" s="2"/>
    </row>
    <row r="29481" spans="1:4" x14ac:dyDescent="0.25">
      <c r="A29481" s="2">
        <v>540</v>
      </c>
      <c r="B29481">
        <v>41395</v>
      </c>
      <c r="C29481" s="3">
        <v>6766.2964949999996</v>
      </c>
      <c r="D29481" s="2"/>
    </row>
    <row r="29482" spans="1:4" x14ac:dyDescent="0.25">
      <c r="A29482" s="2">
        <v>540</v>
      </c>
      <c r="B29482">
        <v>41396</v>
      </c>
      <c r="C29482" s="3">
        <v>3545.308669</v>
      </c>
      <c r="D29482" s="2"/>
    </row>
    <row r="29483" spans="1:4" x14ac:dyDescent="0.25">
      <c r="A29483" s="2">
        <v>540</v>
      </c>
      <c r="B29483">
        <v>41397</v>
      </c>
      <c r="C29483" s="3">
        <v>3545.308669</v>
      </c>
      <c r="D29483" s="2"/>
    </row>
    <row r="29484" spans="1:4" x14ac:dyDescent="0.25">
      <c r="A29484" s="2">
        <v>540</v>
      </c>
      <c r="B29484">
        <v>41398</v>
      </c>
      <c r="C29484" s="3">
        <v>6766.2964949999996</v>
      </c>
      <c r="D29484" s="2"/>
    </row>
    <row r="29485" spans="1:4" x14ac:dyDescent="0.25">
      <c r="A29485" s="2">
        <v>540</v>
      </c>
      <c r="B29485">
        <v>41399</v>
      </c>
      <c r="C29485" s="3">
        <v>848.88614600000005</v>
      </c>
      <c r="D29485" s="2"/>
    </row>
    <row r="29486" spans="1:4" x14ac:dyDescent="0.25">
      <c r="A29486" s="2">
        <v>540</v>
      </c>
      <c r="B29486">
        <v>41400</v>
      </c>
      <c r="C29486" s="3">
        <v>848.88614600000005</v>
      </c>
      <c r="D29486" s="2"/>
    </row>
    <row r="29487" spans="1:4" x14ac:dyDescent="0.25">
      <c r="A29487" s="2">
        <v>540</v>
      </c>
      <c r="B29487">
        <v>41401</v>
      </c>
      <c r="C29487" s="3">
        <v>510.66630600000002</v>
      </c>
      <c r="D29487" s="2"/>
    </row>
    <row r="29488" spans="1:4" x14ac:dyDescent="0.25">
      <c r="A29488" s="2">
        <v>540</v>
      </c>
      <c r="B29488">
        <v>41402</v>
      </c>
      <c r="C29488" s="3">
        <v>415.91335500000002</v>
      </c>
      <c r="D29488" s="2"/>
    </row>
    <row r="29489" spans="1:4" x14ac:dyDescent="0.25">
      <c r="A29489" s="2">
        <v>540</v>
      </c>
      <c r="B29489">
        <v>41403</v>
      </c>
      <c r="C29489" s="3">
        <v>415.91335500000002</v>
      </c>
      <c r="D29489" s="2"/>
    </row>
    <row r="29490" spans="1:4" x14ac:dyDescent="0.25">
      <c r="A29490" s="2">
        <v>540</v>
      </c>
      <c r="B29490">
        <v>41404</v>
      </c>
      <c r="C29490" s="3">
        <v>938.23934799999995</v>
      </c>
      <c r="D29490" s="2"/>
    </row>
    <row r="29491" spans="1:4" x14ac:dyDescent="0.25">
      <c r="A29491" s="2">
        <v>540</v>
      </c>
      <c r="B29491">
        <v>41405</v>
      </c>
      <c r="C29491" s="3">
        <v>510.66630600000002</v>
      </c>
      <c r="D29491" s="2"/>
    </row>
    <row r="29492" spans="1:4" x14ac:dyDescent="0.25">
      <c r="A29492" s="2">
        <v>540</v>
      </c>
      <c r="B29492">
        <v>41406</v>
      </c>
      <c r="C29492" s="3">
        <v>938.23934799999995</v>
      </c>
      <c r="D29492" s="2"/>
    </row>
    <row r="29493" spans="1:4" x14ac:dyDescent="0.25">
      <c r="A29493" s="2">
        <v>540</v>
      </c>
      <c r="B29493">
        <v>41407</v>
      </c>
      <c r="C29493" s="3">
        <v>1.898741</v>
      </c>
      <c r="D29493" s="2"/>
    </row>
    <row r="29494" spans="1:4" x14ac:dyDescent="0.25">
      <c r="A29494" s="2">
        <v>540</v>
      </c>
      <c r="B29494">
        <v>41408</v>
      </c>
      <c r="C29494" s="3">
        <v>1.898741</v>
      </c>
      <c r="D29494" s="2"/>
    </row>
    <row r="29495" spans="1:4" x14ac:dyDescent="0.25">
      <c r="A29495" s="2">
        <v>540</v>
      </c>
      <c r="B29495">
        <v>41410</v>
      </c>
      <c r="C29495" s="3">
        <v>597.73874599999999</v>
      </c>
      <c r="D29495" s="2"/>
    </row>
    <row r="29496" spans="1:4" x14ac:dyDescent="0.25">
      <c r="A29496" s="2">
        <v>540</v>
      </c>
      <c r="B29496">
        <v>41411</v>
      </c>
      <c r="C29496" s="3">
        <v>172.998515</v>
      </c>
      <c r="D29496" s="2"/>
    </row>
    <row r="29497" spans="1:4" x14ac:dyDescent="0.25">
      <c r="A29497" s="2">
        <v>540</v>
      </c>
      <c r="B29497">
        <v>41412</v>
      </c>
      <c r="C29497" s="3">
        <v>1223.111621</v>
      </c>
      <c r="D29497" s="2"/>
    </row>
    <row r="29498" spans="1:4" x14ac:dyDescent="0.25">
      <c r="A29498" s="2">
        <v>540</v>
      </c>
      <c r="B29498">
        <v>41413</v>
      </c>
      <c r="C29498" s="3">
        <v>597.73874599999999</v>
      </c>
      <c r="D29498" s="2"/>
    </row>
    <row r="29499" spans="1:4" x14ac:dyDescent="0.25">
      <c r="A29499" s="2">
        <v>540</v>
      </c>
      <c r="B29499">
        <v>41415</v>
      </c>
      <c r="C29499" s="3">
        <v>1627.4206059999999</v>
      </c>
      <c r="D29499" s="2"/>
    </row>
    <row r="29500" spans="1:4" x14ac:dyDescent="0.25">
      <c r="A29500" s="2">
        <v>540</v>
      </c>
      <c r="B29500">
        <v>41416</v>
      </c>
      <c r="C29500" s="3">
        <v>1130.9481880000001</v>
      </c>
      <c r="D29500" s="2"/>
    </row>
    <row r="29501" spans="1:4" x14ac:dyDescent="0.25">
      <c r="A29501" s="2">
        <v>540</v>
      </c>
      <c r="B29501">
        <v>41417</v>
      </c>
      <c r="C29501" s="3">
        <v>1130.9481880000001</v>
      </c>
      <c r="D29501" s="2"/>
    </row>
    <row r="29502" spans="1:4" x14ac:dyDescent="0.25">
      <c r="A29502" s="2">
        <v>540</v>
      </c>
      <c r="B29502">
        <v>41418</v>
      </c>
      <c r="C29502" s="3">
        <v>1627.4206059999999</v>
      </c>
      <c r="D29502" s="2"/>
    </row>
    <row r="29503" spans="1:4" x14ac:dyDescent="0.25">
      <c r="A29503" s="2">
        <v>540</v>
      </c>
      <c r="B29503">
        <v>41419</v>
      </c>
      <c r="C29503" s="3">
        <v>621.80930599999999</v>
      </c>
      <c r="D29503" s="2"/>
    </row>
    <row r="29504" spans="1:4" x14ac:dyDescent="0.25">
      <c r="A29504" s="2">
        <v>540</v>
      </c>
      <c r="B29504">
        <v>41420</v>
      </c>
      <c r="C29504" s="3">
        <v>439.16791699999999</v>
      </c>
      <c r="D29504" s="2"/>
    </row>
    <row r="29505" spans="1:4" x14ac:dyDescent="0.25">
      <c r="A29505" s="2">
        <v>540</v>
      </c>
      <c r="B29505">
        <v>41422</v>
      </c>
      <c r="C29505" s="3">
        <v>439.16791699999999</v>
      </c>
      <c r="D29505" s="2"/>
    </row>
    <row r="29506" spans="1:4" x14ac:dyDescent="0.25">
      <c r="A29506" s="2">
        <v>540</v>
      </c>
      <c r="B29506">
        <v>41423</v>
      </c>
      <c r="C29506" s="3">
        <v>621.80930599999999</v>
      </c>
      <c r="D29506" s="2"/>
    </row>
    <row r="29507" spans="1:4" x14ac:dyDescent="0.25">
      <c r="A29507" s="2">
        <v>540</v>
      </c>
      <c r="B29507">
        <v>41424</v>
      </c>
      <c r="C29507" s="3">
        <v>5025.8972460000005</v>
      </c>
      <c r="D29507" s="2"/>
    </row>
    <row r="29508" spans="1:4" x14ac:dyDescent="0.25">
      <c r="A29508" s="2">
        <v>540</v>
      </c>
      <c r="B29508">
        <v>41425</v>
      </c>
      <c r="C29508" s="3">
        <v>1027.6383920000001</v>
      </c>
      <c r="D29508" s="2"/>
    </row>
    <row r="29509" spans="1:4" x14ac:dyDescent="0.25">
      <c r="A29509" s="2">
        <v>540</v>
      </c>
      <c r="B29509">
        <v>41426</v>
      </c>
      <c r="C29509" s="3">
        <v>5025.8972460000005</v>
      </c>
      <c r="D29509" s="2"/>
    </row>
    <row r="29510" spans="1:4" x14ac:dyDescent="0.25">
      <c r="A29510" s="2">
        <v>540</v>
      </c>
      <c r="B29510">
        <v>41427</v>
      </c>
      <c r="C29510" s="3">
        <v>1027.6383920000001</v>
      </c>
      <c r="D29510" s="2"/>
    </row>
    <row r="29511" spans="1:4" x14ac:dyDescent="0.25">
      <c r="A29511" s="2">
        <v>540</v>
      </c>
      <c r="B29511">
        <v>41428</v>
      </c>
      <c r="C29511" s="3">
        <v>973.04305799999997</v>
      </c>
      <c r="D29511" s="2"/>
    </row>
    <row r="29512" spans="1:4" x14ac:dyDescent="0.25">
      <c r="A29512" s="2">
        <v>540</v>
      </c>
      <c r="B29512">
        <v>41429</v>
      </c>
      <c r="C29512" s="3">
        <v>1039.2649039999999</v>
      </c>
      <c r="D29512" s="2"/>
    </row>
    <row r="29513" spans="1:4" x14ac:dyDescent="0.25">
      <c r="A29513" s="2">
        <v>540</v>
      </c>
      <c r="B29513">
        <v>41430</v>
      </c>
      <c r="C29513" s="3">
        <v>273.37519200000003</v>
      </c>
      <c r="D29513" s="2"/>
    </row>
    <row r="29514" spans="1:4" x14ac:dyDescent="0.25">
      <c r="A29514" s="2">
        <v>540</v>
      </c>
      <c r="B29514">
        <v>41431</v>
      </c>
      <c r="C29514" s="3">
        <v>4531.7500989999999</v>
      </c>
      <c r="D29514" s="2"/>
    </row>
    <row r="29515" spans="1:4" x14ac:dyDescent="0.25">
      <c r="A29515" s="2">
        <v>540</v>
      </c>
      <c r="B29515">
        <v>41432</v>
      </c>
      <c r="C29515" s="3">
        <v>1039.2649039999999</v>
      </c>
      <c r="D29515" s="2"/>
    </row>
    <row r="29516" spans="1:4" x14ac:dyDescent="0.25">
      <c r="A29516" s="2">
        <v>540</v>
      </c>
      <c r="B29516">
        <v>41433</v>
      </c>
      <c r="C29516" s="3">
        <v>273.37519200000003</v>
      </c>
      <c r="D29516" s="2"/>
    </row>
    <row r="29517" spans="1:4" x14ac:dyDescent="0.25">
      <c r="A29517" s="2">
        <v>540</v>
      </c>
      <c r="B29517">
        <v>41434</v>
      </c>
      <c r="C29517" s="3">
        <v>4531.7500989999999</v>
      </c>
      <c r="D29517" s="2"/>
    </row>
    <row r="29518" spans="1:4" x14ac:dyDescent="0.25">
      <c r="A29518" s="2">
        <v>540</v>
      </c>
      <c r="B29518">
        <v>41436</v>
      </c>
      <c r="C29518" s="3">
        <v>1662.250722</v>
      </c>
      <c r="D29518" s="2"/>
    </row>
    <row r="29519" spans="1:4" x14ac:dyDescent="0.25">
      <c r="A29519" s="2">
        <v>540</v>
      </c>
      <c r="B29519">
        <v>41437</v>
      </c>
      <c r="C29519" s="3">
        <v>606.88947700000006</v>
      </c>
      <c r="D29519" s="2"/>
    </row>
    <row r="29520" spans="1:4" x14ac:dyDescent="0.25">
      <c r="A29520" s="2">
        <v>540</v>
      </c>
      <c r="B29520">
        <v>41438</v>
      </c>
      <c r="C29520" s="3">
        <v>323.18124999999998</v>
      </c>
      <c r="D29520" s="2"/>
    </row>
    <row r="29521" spans="1:4" x14ac:dyDescent="0.25">
      <c r="A29521" s="2">
        <v>540</v>
      </c>
      <c r="B29521">
        <v>41439</v>
      </c>
      <c r="C29521" s="3">
        <v>1662.250722</v>
      </c>
      <c r="D29521" s="2"/>
    </row>
    <row r="29522" spans="1:4" x14ac:dyDescent="0.25">
      <c r="A29522" s="2">
        <v>540</v>
      </c>
      <c r="B29522">
        <v>41440</v>
      </c>
      <c r="C29522" s="3">
        <v>360.209002</v>
      </c>
      <c r="D29522" s="2"/>
    </row>
    <row r="29523" spans="1:4" x14ac:dyDescent="0.25">
      <c r="A29523" s="2">
        <v>540</v>
      </c>
      <c r="B29523">
        <v>41441</v>
      </c>
      <c r="C29523" s="3">
        <v>1293.977746</v>
      </c>
      <c r="D29523" s="2"/>
    </row>
    <row r="29524" spans="1:4" x14ac:dyDescent="0.25">
      <c r="A29524" s="2">
        <v>540</v>
      </c>
      <c r="B29524">
        <v>41442</v>
      </c>
      <c r="C29524" s="3">
        <v>323.18124999999998</v>
      </c>
      <c r="D29524" s="2"/>
    </row>
    <row r="29525" spans="1:4" x14ac:dyDescent="0.25">
      <c r="A29525" s="2">
        <v>540</v>
      </c>
      <c r="B29525">
        <v>41443</v>
      </c>
      <c r="C29525" s="3">
        <v>360.209002</v>
      </c>
      <c r="D29525" s="2"/>
    </row>
    <row r="29526" spans="1:4" x14ac:dyDescent="0.25">
      <c r="A29526" s="2">
        <v>540</v>
      </c>
      <c r="B29526">
        <v>41444</v>
      </c>
      <c r="C29526" s="3">
        <v>1293.977746</v>
      </c>
      <c r="D29526" s="2"/>
    </row>
    <row r="29527" spans="1:4" x14ac:dyDescent="0.25">
      <c r="A29527" s="2">
        <v>540</v>
      </c>
      <c r="B29527">
        <v>41445</v>
      </c>
      <c r="C29527" s="3">
        <v>1089.558575</v>
      </c>
      <c r="D29527" s="2"/>
    </row>
    <row r="29528" spans="1:4" x14ac:dyDescent="0.25">
      <c r="A29528" s="2">
        <v>540</v>
      </c>
      <c r="B29528">
        <v>41446</v>
      </c>
      <c r="C29528" s="3">
        <v>921.72579399999995</v>
      </c>
      <c r="D29528" s="2"/>
    </row>
    <row r="29529" spans="1:4" x14ac:dyDescent="0.25">
      <c r="A29529" s="2">
        <v>540</v>
      </c>
      <c r="B29529">
        <v>41447</v>
      </c>
      <c r="C29529" s="3">
        <v>1939.2500339999999</v>
      </c>
      <c r="D29529" s="2"/>
    </row>
    <row r="29530" spans="1:4" x14ac:dyDescent="0.25">
      <c r="A29530" s="2">
        <v>540</v>
      </c>
      <c r="B29530">
        <v>41448</v>
      </c>
      <c r="C29530" s="3">
        <v>1089.558575</v>
      </c>
      <c r="D29530" s="2"/>
    </row>
    <row r="29531" spans="1:4" x14ac:dyDescent="0.25">
      <c r="A29531" s="2">
        <v>540</v>
      </c>
      <c r="B29531">
        <v>41449</v>
      </c>
      <c r="C29531" s="3">
        <v>921.72579399999995</v>
      </c>
      <c r="D29531" s="2"/>
    </row>
    <row r="29532" spans="1:4" x14ac:dyDescent="0.25">
      <c r="A29532" s="2">
        <v>540</v>
      </c>
      <c r="B29532">
        <v>41452</v>
      </c>
      <c r="C29532" s="3">
        <v>65.276392999999999</v>
      </c>
      <c r="D29532" s="2"/>
    </row>
    <row r="29533" spans="1:4" x14ac:dyDescent="0.25">
      <c r="A29533" s="2">
        <v>540</v>
      </c>
      <c r="B29533">
        <v>41453</v>
      </c>
      <c r="C29533" s="3">
        <v>3456.4872319999999</v>
      </c>
      <c r="D29533" s="2"/>
    </row>
    <row r="29534" spans="1:4" x14ac:dyDescent="0.25">
      <c r="A29534" s="2">
        <v>540</v>
      </c>
      <c r="B29534">
        <v>41454</v>
      </c>
      <c r="C29534" s="3">
        <v>86.525525000000002</v>
      </c>
      <c r="D29534" s="2"/>
    </row>
    <row r="29535" spans="1:4" x14ac:dyDescent="0.25">
      <c r="A29535" s="2">
        <v>540</v>
      </c>
      <c r="B29535">
        <v>41455</v>
      </c>
      <c r="C29535" s="3">
        <v>1215.566687</v>
      </c>
      <c r="D29535" s="2"/>
    </row>
    <row r="29536" spans="1:4" x14ac:dyDescent="0.25">
      <c r="A29536" s="2">
        <v>540</v>
      </c>
      <c r="B29536">
        <v>41456</v>
      </c>
      <c r="C29536" s="3">
        <v>881.507341</v>
      </c>
      <c r="D29536" s="2"/>
    </row>
    <row r="29537" spans="1:4" x14ac:dyDescent="0.25">
      <c r="A29537" s="2">
        <v>540</v>
      </c>
      <c r="B29537">
        <v>41457</v>
      </c>
      <c r="C29537" s="3">
        <v>2156.2323809999998</v>
      </c>
      <c r="D29537" s="2"/>
    </row>
    <row r="29538" spans="1:4" x14ac:dyDescent="0.25">
      <c r="A29538" s="2">
        <v>540</v>
      </c>
      <c r="B29538">
        <v>41458</v>
      </c>
      <c r="C29538" s="3">
        <v>881.507341</v>
      </c>
      <c r="D29538" s="2"/>
    </row>
    <row r="29539" spans="1:4" x14ac:dyDescent="0.25">
      <c r="A29539" s="2">
        <v>540</v>
      </c>
      <c r="B29539">
        <v>41459</v>
      </c>
      <c r="C29539" s="3">
        <v>1215.566687</v>
      </c>
      <c r="D29539" s="2"/>
    </row>
    <row r="29540" spans="1:4" x14ac:dyDescent="0.25">
      <c r="A29540" s="2">
        <v>540</v>
      </c>
      <c r="B29540">
        <v>41460</v>
      </c>
      <c r="C29540" s="3">
        <v>2156.2323809999998</v>
      </c>
      <c r="D29540" s="2"/>
    </row>
    <row r="29541" spans="1:4" x14ac:dyDescent="0.25">
      <c r="A29541" s="2">
        <v>540</v>
      </c>
      <c r="B29541">
        <v>41461</v>
      </c>
      <c r="C29541" s="3">
        <v>65.276392999999999</v>
      </c>
      <c r="D29541" s="2"/>
    </row>
    <row r="29542" spans="1:4" x14ac:dyDescent="0.25">
      <c r="A29542" s="2">
        <v>540</v>
      </c>
      <c r="B29542">
        <v>41462</v>
      </c>
      <c r="C29542" s="3">
        <v>1104.9749380000001</v>
      </c>
      <c r="D29542" s="2"/>
    </row>
    <row r="29543" spans="1:4" x14ac:dyDescent="0.25">
      <c r="A29543" s="2">
        <v>540</v>
      </c>
      <c r="B29543">
        <v>41463</v>
      </c>
      <c r="C29543" s="3">
        <v>500.55688199999997</v>
      </c>
      <c r="D29543" s="2"/>
    </row>
    <row r="29544" spans="1:4" x14ac:dyDescent="0.25">
      <c r="A29544" s="2">
        <v>540</v>
      </c>
      <c r="B29544">
        <v>41464</v>
      </c>
      <c r="C29544" s="3">
        <v>3456.4872319999999</v>
      </c>
      <c r="D29544" s="2"/>
    </row>
    <row r="29545" spans="1:4" x14ac:dyDescent="0.25">
      <c r="A29545" s="2">
        <v>540</v>
      </c>
      <c r="B29545">
        <v>41465</v>
      </c>
      <c r="C29545" s="3">
        <v>500.55688199999997</v>
      </c>
      <c r="D29545" s="2"/>
    </row>
    <row r="29546" spans="1:4" x14ac:dyDescent="0.25">
      <c r="A29546" s="2">
        <v>540</v>
      </c>
      <c r="B29546">
        <v>41466</v>
      </c>
      <c r="C29546" s="3">
        <v>453.765423</v>
      </c>
      <c r="D29546" s="2"/>
    </row>
    <row r="29547" spans="1:4" x14ac:dyDescent="0.25">
      <c r="A29547" s="2">
        <v>540</v>
      </c>
      <c r="B29547">
        <v>41467</v>
      </c>
      <c r="C29547" s="3">
        <v>1649.803995</v>
      </c>
      <c r="D29547" s="2"/>
    </row>
    <row r="29548" spans="1:4" x14ac:dyDescent="0.25">
      <c r="A29548" s="2">
        <v>540</v>
      </c>
      <c r="B29548">
        <v>41468</v>
      </c>
      <c r="C29548" s="3">
        <v>497.41179199999999</v>
      </c>
      <c r="D29548" s="2"/>
    </row>
    <row r="29549" spans="1:4" x14ac:dyDescent="0.25">
      <c r="A29549" s="2">
        <v>540</v>
      </c>
      <c r="B29549">
        <v>41469</v>
      </c>
      <c r="C29549" s="3">
        <v>1450.8822600000001</v>
      </c>
      <c r="D29549" s="2"/>
    </row>
    <row r="29550" spans="1:4" x14ac:dyDescent="0.25">
      <c r="A29550" s="2">
        <v>540</v>
      </c>
      <c r="B29550">
        <v>41470</v>
      </c>
      <c r="C29550" s="3">
        <v>1104.9749380000001</v>
      </c>
      <c r="D29550" s="2"/>
    </row>
    <row r="29551" spans="1:4" x14ac:dyDescent="0.25">
      <c r="A29551" s="2">
        <v>540</v>
      </c>
      <c r="B29551">
        <v>41472</v>
      </c>
      <c r="C29551" s="3">
        <v>497.41179199999999</v>
      </c>
      <c r="D29551" s="2"/>
    </row>
    <row r="29552" spans="1:4" x14ac:dyDescent="0.25">
      <c r="A29552" s="2">
        <v>540</v>
      </c>
      <c r="B29552">
        <v>41473</v>
      </c>
      <c r="C29552" s="3">
        <v>345.378964</v>
      </c>
      <c r="D29552" s="2"/>
    </row>
    <row r="29553" spans="1:4" x14ac:dyDescent="0.25">
      <c r="A29553" s="2">
        <v>540</v>
      </c>
      <c r="B29553">
        <v>41474</v>
      </c>
      <c r="C29553" s="3">
        <v>1142.4493869999999</v>
      </c>
      <c r="D29553" s="2"/>
    </row>
    <row r="29554" spans="1:4" x14ac:dyDescent="0.25">
      <c r="A29554" s="2">
        <v>540</v>
      </c>
      <c r="B29554">
        <v>41475</v>
      </c>
      <c r="C29554" s="3">
        <v>345.378964</v>
      </c>
      <c r="D29554" s="2"/>
    </row>
    <row r="29555" spans="1:4" x14ac:dyDescent="0.25">
      <c r="A29555" s="2">
        <v>540</v>
      </c>
      <c r="B29555">
        <v>41476</v>
      </c>
      <c r="C29555" s="3">
        <v>54.734506000000003</v>
      </c>
      <c r="D29555" s="2"/>
    </row>
    <row r="29556" spans="1:4" x14ac:dyDescent="0.25">
      <c r="A29556" s="2">
        <v>540</v>
      </c>
      <c r="B29556">
        <v>41477</v>
      </c>
      <c r="C29556" s="3">
        <v>168.20852099999999</v>
      </c>
      <c r="D29556" s="2"/>
    </row>
    <row r="29557" spans="1:4" x14ac:dyDescent="0.25">
      <c r="A29557" s="2">
        <v>540</v>
      </c>
      <c r="B29557">
        <v>41478</v>
      </c>
      <c r="C29557" s="3">
        <v>815.30382599999996</v>
      </c>
      <c r="D29557" s="2"/>
    </row>
    <row r="29558" spans="1:4" x14ac:dyDescent="0.25">
      <c r="A29558" s="2">
        <v>540</v>
      </c>
      <c r="B29558">
        <v>41479</v>
      </c>
      <c r="C29558" s="3">
        <v>1347.4070409999999</v>
      </c>
      <c r="D29558" s="2"/>
    </row>
    <row r="29559" spans="1:4" x14ac:dyDescent="0.25">
      <c r="A29559" s="2">
        <v>540</v>
      </c>
      <c r="B29559">
        <v>41480</v>
      </c>
      <c r="C29559" s="3">
        <v>2654.0723640000001</v>
      </c>
      <c r="D29559" s="2"/>
    </row>
    <row r="29560" spans="1:4" x14ac:dyDescent="0.25">
      <c r="A29560" s="2">
        <v>540</v>
      </c>
      <c r="B29560">
        <v>41481</v>
      </c>
      <c r="C29560" s="3">
        <v>2321.27268</v>
      </c>
      <c r="D29560" s="2"/>
    </row>
    <row r="29561" spans="1:4" x14ac:dyDescent="0.25">
      <c r="A29561" s="2">
        <v>540</v>
      </c>
      <c r="B29561">
        <v>41482</v>
      </c>
      <c r="C29561" s="3">
        <v>299.78603900000002</v>
      </c>
      <c r="D29561" s="2"/>
    </row>
    <row r="29562" spans="1:4" x14ac:dyDescent="0.25">
      <c r="A29562" s="2">
        <v>540</v>
      </c>
      <c r="B29562">
        <v>41483</v>
      </c>
      <c r="C29562" s="3">
        <v>1142.4493869999999</v>
      </c>
      <c r="D29562" s="2"/>
    </row>
    <row r="29563" spans="1:4" x14ac:dyDescent="0.25">
      <c r="A29563" s="2">
        <v>540</v>
      </c>
      <c r="B29563">
        <v>41484</v>
      </c>
      <c r="C29563" s="3">
        <v>168.20852099999999</v>
      </c>
      <c r="D29563" s="2"/>
    </row>
    <row r="29564" spans="1:4" x14ac:dyDescent="0.25">
      <c r="A29564" s="2">
        <v>540</v>
      </c>
      <c r="B29564">
        <v>41485</v>
      </c>
      <c r="C29564" s="3">
        <v>1165.1728969999999</v>
      </c>
      <c r="D29564" s="2"/>
    </row>
    <row r="29565" spans="1:4" x14ac:dyDescent="0.25">
      <c r="A29565" s="2">
        <v>540</v>
      </c>
      <c r="B29565">
        <v>41486</v>
      </c>
      <c r="C29565" s="3">
        <v>839.69548299999997</v>
      </c>
      <c r="D29565" s="2"/>
    </row>
    <row r="29566" spans="1:4" x14ac:dyDescent="0.25">
      <c r="A29566" s="2">
        <v>540</v>
      </c>
      <c r="B29566">
        <v>41487</v>
      </c>
      <c r="C29566" s="3">
        <v>52.508662999999999</v>
      </c>
      <c r="D29566" s="2"/>
    </row>
    <row r="29567" spans="1:4" x14ac:dyDescent="0.25">
      <c r="A29567" s="2">
        <v>540</v>
      </c>
      <c r="B29567">
        <v>41488</v>
      </c>
      <c r="C29567" s="3">
        <v>8562.6088120000004</v>
      </c>
      <c r="D29567" s="2"/>
    </row>
    <row r="29568" spans="1:4" x14ac:dyDescent="0.25">
      <c r="A29568" s="2">
        <v>540</v>
      </c>
      <c r="B29568">
        <v>41489</v>
      </c>
      <c r="C29568" s="3">
        <v>1347.4070409999999</v>
      </c>
      <c r="D29568" s="2"/>
    </row>
    <row r="29569" spans="1:4" x14ac:dyDescent="0.25">
      <c r="A29569" s="2">
        <v>540</v>
      </c>
      <c r="B29569">
        <v>41490</v>
      </c>
      <c r="C29569" s="3">
        <v>1165.1728969999999</v>
      </c>
      <c r="D29569" s="2"/>
    </row>
    <row r="29570" spans="1:4" x14ac:dyDescent="0.25">
      <c r="A29570" s="2">
        <v>540</v>
      </c>
      <c r="B29570">
        <v>41491</v>
      </c>
      <c r="C29570" s="3">
        <v>52.508662999999999</v>
      </c>
      <c r="D29570" s="2"/>
    </row>
    <row r="29571" spans="1:4" x14ac:dyDescent="0.25">
      <c r="A29571" s="2">
        <v>540</v>
      </c>
      <c r="B29571">
        <v>41492</v>
      </c>
      <c r="C29571" s="3">
        <v>8562.6088120000004</v>
      </c>
      <c r="D29571" s="2"/>
    </row>
    <row r="29572" spans="1:4" x14ac:dyDescent="0.25">
      <c r="A29572" s="2">
        <v>540</v>
      </c>
      <c r="B29572">
        <v>41493</v>
      </c>
      <c r="C29572" s="3">
        <v>902.77306399999998</v>
      </c>
      <c r="D29572" s="2"/>
    </row>
    <row r="29573" spans="1:4" x14ac:dyDescent="0.25">
      <c r="A29573" s="2">
        <v>540</v>
      </c>
      <c r="B29573">
        <v>41494</v>
      </c>
      <c r="C29573" s="3">
        <v>588.49548500000003</v>
      </c>
      <c r="D29573" s="2"/>
    </row>
    <row r="29574" spans="1:4" x14ac:dyDescent="0.25">
      <c r="A29574" s="2">
        <v>540</v>
      </c>
      <c r="B29574">
        <v>41495</v>
      </c>
      <c r="C29574" s="3">
        <v>428.30158999999998</v>
      </c>
      <c r="D29574" s="2"/>
    </row>
    <row r="29575" spans="1:4" x14ac:dyDescent="0.25">
      <c r="A29575" s="2">
        <v>540</v>
      </c>
      <c r="B29575">
        <v>41496</v>
      </c>
      <c r="C29575" s="3">
        <v>215.83254199999999</v>
      </c>
      <c r="D29575" s="2"/>
    </row>
    <row r="29576" spans="1:4" x14ac:dyDescent="0.25">
      <c r="A29576" s="2">
        <v>540</v>
      </c>
      <c r="B29576">
        <v>41497</v>
      </c>
      <c r="C29576" s="3">
        <v>215.83254199999999</v>
      </c>
      <c r="D29576" s="2"/>
    </row>
    <row r="29577" spans="1:4" x14ac:dyDescent="0.25">
      <c r="A29577" s="2">
        <v>540</v>
      </c>
      <c r="B29577">
        <v>41498</v>
      </c>
      <c r="C29577" s="3">
        <v>476.485342</v>
      </c>
      <c r="D29577" s="2"/>
    </row>
    <row r="29578" spans="1:4" x14ac:dyDescent="0.25">
      <c r="A29578" s="2">
        <v>540</v>
      </c>
      <c r="B29578">
        <v>41499</v>
      </c>
      <c r="C29578" s="3">
        <v>1605.549358</v>
      </c>
      <c r="D29578" s="2"/>
    </row>
    <row r="29579" spans="1:4" x14ac:dyDescent="0.25">
      <c r="A29579" s="2">
        <v>540</v>
      </c>
      <c r="B29579">
        <v>41500</v>
      </c>
      <c r="C29579" s="3">
        <v>364.80959899999999</v>
      </c>
      <c r="D29579" s="2"/>
    </row>
    <row r="29580" spans="1:4" x14ac:dyDescent="0.25">
      <c r="A29580" s="2">
        <v>540</v>
      </c>
      <c r="B29580">
        <v>41501</v>
      </c>
      <c r="C29580" s="3">
        <v>464.22769399999999</v>
      </c>
      <c r="D29580" s="2"/>
    </row>
    <row r="29581" spans="1:4" x14ac:dyDescent="0.25">
      <c r="A29581" s="2">
        <v>540</v>
      </c>
      <c r="B29581">
        <v>41502</v>
      </c>
      <c r="C29581" s="3">
        <v>982.70759499999997</v>
      </c>
      <c r="D29581" s="2"/>
    </row>
    <row r="29582" spans="1:4" x14ac:dyDescent="0.25">
      <c r="A29582" s="2">
        <v>540</v>
      </c>
      <c r="B29582">
        <v>41503</v>
      </c>
      <c r="C29582" s="3">
        <v>1605.549358</v>
      </c>
      <c r="D29582" s="2"/>
    </row>
    <row r="29583" spans="1:4" x14ac:dyDescent="0.25">
      <c r="A29583" s="2">
        <v>540</v>
      </c>
      <c r="B29583">
        <v>41504</v>
      </c>
      <c r="C29583" s="3">
        <v>364.80959899999999</v>
      </c>
      <c r="D29583" s="2"/>
    </row>
    <row r="29584" spans="1:4" x14ac:dyDescent="0.25">
      <c r="A29584" s="2">
        <v>540</v>
      </c>
      <c r="B29584">
        <v>41505</v>
      </c>
      <c r="C29584" s="3">
        <v>464.22769399999999</v>
      </c>
      <c r="D29584" s="2"/>
    </row>
    <row r="29585" spans="1:4" x14ac:dyDescent="0.25">
      <c r="A29585" s="2">
        <v>540</v>
      </c>
      <c r="B29585">
        <v>41506</v>
      </c>
      <c r="C29585" s="3">
        <v>1193.0770520000001</v>
      </c>
      <c r="D29585" s="2"/>
    </row>
    <row r="29586" spans="1:4" x14ac:dyDescent="0.25">
      <c r="A29586" s="2">
        <v>540</v>
      </c>
      <c r="B29586">
        <v>41507</v>
      </c>
      <c r="C29586" s="3">
        <v>1193.0770520000001</v>
      </c>
      <c r="D29586" s="2"/>
    </row>
    <row r="29587" spans="1:4" x14ac:dyDescent="0.25">
      <c r="A29587" s="2">
        <v>540</v>
      </c>
      <c r="B29587">
        <v>41508</v>
      </c>
      <c r="C29587" s="3">
        <v>1584.5210950000001</v>
      </c>
      <c r="D29587" s="2"/>
    </row>
    <row r="29588" spans="1:4" x14ac:dyDescent="0.25">
      <c r="A29588" s="2">
        <v>540</v>
      </c>
      <c r="B29588">
        <v>41509</v>
      </c>
      <c r="C29588" s="3">
        <v>982.70759499999997</v>
      </c>
      <c r="D29588" s="2"/>
    </row>
    <row r="29589" spans="1:4" x14ac:dyDescent="0.25">
      <c r="A29589" s="2">
        <v>540</v>
      </c>
      <c r="B29589">
        <v>41510</v>
      </c>
      <c r="C29589" s="3">
        <v>1193.0770520000001</v>
      </c>
      <c r="D29589" s="2"/>
    </row>
    <row r="29590" spans="1:4" x14ac:dyDescent="0.25">
      <c r="A29590" s="2">
        <v>540</v>
      </c>
      <c r="B29590">
        <v>41511</v>
      </c>
      <c r="C29590" s="3">
        <v>618.20058100000006</v>
      </c>
      <c r="D29590" s="2"/>
    </row>
    <row r="29591" spans="1:4" x14ac:dyDescent="0.25">
      <c r="A29591" s="2">
        <v>540</v>
      </c>
      <c r="B29591">
        <v>41512</v>
      </c>
      <c r="C29591" s="3">
        <v>618.20058100000006</v>
      </c>
      <c r="D29591" s="2"/>
    </row>
    <row r="29592" spans="1:4" x14ac:dyDescent="0.25">
      <c r="A29592" s="2">
        <v>540</v>
      </c>
      <c r="B29592">
        <v>41513</v>
      </c>
      <c r="C29592" s="3">
        <v>5251.4373100000003</v>
      </c>
      <c r="D29592" s="2"/>
    </row>
    <row r="29593" spans="1:4" x14ac:dyDescent="0.25">
      <c r="A29593" s="2">
        <v>540</v>
      </c>
      <c r="B29593">
        <v>41514</v>
      </c>
      <c r="C29593" s="3">
        <v>477.792531</v>
      </c>
      <c r="D29593" s="2"/>
    </row>
    <row r="29594" spans="1:4" x14ac:dyDescent="0.25">
      <c r="A29594" s="2">
        <v>540</v>
      </c>
      <c r="B29594">
        <v>41515</v>
      </c>
      <c r="C29594" s="3">
        <v>259.26149400000003</v>
      </c>
      <c r="D29594" s="2"/>
    </row>
    <row r="29595" spans="1:4" x14ac:dyDescent="0.25">
      <c r="A29595" s="2">
        <v>540</v>
      </c>
      <c r="B29595">
        <v>41516</v>
      </c>
      <c r="C29595" s="3">
        <v>892.99463800000001</v>
      </c>
      <c r="D29595" s="2"/>
    </row>
    <row r="29596" spans="1:4" x14ac:dyDescent="0.25">
      <c r="A29596" s="2">
        <v>540</v>
      </c>
      <c r="B29596">
        <v>41517</v>
      </c>
      <c r="C29596" s="3">
        <v>4800.2601780000005</v>
      </c>
      <c r="D29596" s="2"/>
    </row>
    <row r="29597" spans="1:4" x14ac:dyDescent="0.25">
      <c r="A29597" s="2">
        <v>540</v>
      </c>
      <c r="B29597">
        <v>41518</v>
      </c>
      <c r="C29597" s="3">
        <v>892.99463800000001</v>
      </c>
      <c r="D29597" s="2"/>
    </row>
    <row r="29598" spans="1:4" x14ac:dyDescent="0.25">
      <c r="A29598" s="2">
        <v>540</v>
      </c>
      <c r="B29598">
        <v>41519</v>
      </c>
      <c r="C29598" s="3">
        <v>1373.969574</v>
      </c>
      <c r="D29598" s="2"/>
    </row>
    <row r="29599" spans="1:4" x14ac:dyDescent="0.25">
      <c r="A29599" s="2">
        <v>540</v>
      </c>
      <c r="B29599">
        <v>41520</v>
      </c>
      <c r="C29599" s="3">
        <v>1373.969574</v>
      </c>
      <c r="D29599" s="2"/>
    </row>
    <row r="29600" spans="1:4" x14ac:dyDescent="0.25">
      <c r="A29600" s="2">
        <v>540</v>
      </c>
      <c r="B29600">
        <v>41521</v>
      </c>
      <c r="C29600" s="3">
        <v>1109.172022</v>
      </c>
      <c r="D29600" s="2"/>
    </row>
    <row r="29601" spans="1:4" x14ac:dyDescent="0.25">
      <c r="A29601" s="2">
        <v>540</v>
      </c>
      <c r="B29601">
        <v>41522</v>
      </c>
      <c r="C29601" s="3">
        <v>1109.172022</v>
      </c>
      <c r="D29601" s="2"/>
    </row>
    <row r="29602" spans="1:4" x14ac:dyDescent="0.25">
      <c r="A29602" s="2">
        <v>540</v>
      </c>
      <c r="B29602">
        <v>41523</v>
      </c>
      <c r="C29602" s="3">
        <v>583.878152</v>
      </c>
      <c r="D29602" s="2"/>
    </row>
    <row r="29603" spans="1:4" x14ac:dyDescent="0.25">
      <c r="A29603" s="2">
        <v>540</v>
      </c>
      <c r="B29603">
        <v>41524</v>
      </c>
      <c r="C29603" s="3">
        <v>332.79968400000001</v>
      </c>
      <c r="D29603" s="2"/>
    </row>
    <row r="29604" spans="1:4" x14ac:dyDescent="0.25">
      <c r="A29604" s="2">
        <v>540</v>
      </c>
      <c r="B29604">
        <v>41525</v>
      </c>
      <c r="C29604" s="3">
        <v>1549.1958810000001</v>
      </c>
      <c r="D29604" s="2"/>
    </row>
    <row r="29605" spans="1:4" x14ac:dyDescent="0.25">
      <c r="A29605" s="2">
        <v>540</v>
      </c>
      <c r="B29605">
        <v>41526</v>
      </c>
      <c r="C29605" s="3">
        <v>1549.1958810000001</v>
      </c>
      <c r="D29605" s="2"/>
    </row>
    <row r="29606" spans="1:4" x14ac:dyDescent="0.25">
      <c r="A29606" s="2">
        <v>540</v>
      </c>
      <c r="B29606">
        <v>41527</v>
      </c>
      <c r="C29606" s="3">
        <v>244.545087</v>
      </c>
      <c r="D29606" s="2"/>
    </row>
    <row r="29607" spans="1:4" x14ac:dyDescent="0.25">
      <c r="A29607" s="2">
        <v>540</v>
      </c>
      <c r="B29607">
        <v>41528</v>
      </c>
      <c r="C29607" s="3">
        <v>1716.7194529999999</v>
      </c>
      <c r="D29607" s="2"/>
    </row>
    <row r="29608" spans="1:4" x14ac:dyDescent="0.25">
      <c r="A29608" s="2">
        <v>540</v>
      </c>
      <c r="B29608">
        <v>41529</v>
      </c>
      <c r="C29608" s="3">
        <v>1800.050418</v>
      </c>
      <c r="D29608" s="2"/>
    </row>
    <row r="29609" spans="1:4" x14ac:dyDescent="0.25">
      <c r="A29609" s="2">
        <v>540</v>
      </c>
      <c r="B29609">
        <v>41530</v>
      </c>
      <c r="C29609" s="3">
        <v>695.790077</v>
      </c>
      <c r="D29609" s="2"/>
    </row>
    <row r="29610" spans="1:4" x14ac:dyDescent="0.25">
      <c r="A29610" s="2">
        <v>540</v>
      </c>
      <c r="B29610">
        <v>41531</v>
      </c>
      <c r="C29610" s="3">
        <v>695.790077</v>
      </c>
      <c r="D29610" s="2"/>
    </row>
    <row r="29611" spans="1:4" x14ac:dyDescent="0.25">
      <c r="A29611" s="2">
        <v>540</v>
      </c>
      <c r="B29611">
        <v>41532</v>
      </c>
      <c r="C29611" s="3">
        <v>1360.122848</v>
      </c>
      <c r="D29611" s="2"/>
    </row>
    <row r="29612" spans="1:4" x14ac:dyDescent="0.25">
      <c r="A29612" s="2">
        <v>540</v>
      </c>
      <c r="B29612">
        <v>41533</v>
      </c>
      <c r="C29612" s="3">
        <v>244.545087</v>
      </c>
      <c r="D29612" s="2"/>
    </row>
    <row r="29613" spans="1:4" x14ac:dyDescent="0.25">
      <c r="A29613" s="2">
        <v>540</v>
      </c>
      <c r="B29613">
        <v>41534</v>
      </c>
      <c r="C29613" s="3">
        <v>54.734506000000003</v>
      </c>
      <c r="D29613" s="2"/>
    </row>
    <row r="29614" spans="1:4" x14ac:dyDescent="0.25">
      <c r="A29614" s="2">
        <v>540</v>
      </c>
      <c r="B29614">
        <v>41535</v>
      </c>
      <c r="C29614" s="3">
        <v>1800.050418</v>
      </c>
      <c r="D29614" s="2"/>
    </row>
    <row r="29615" spans="1:4" x14ac:dyDescent="0.25">
      <c r="A29615" s="2">
        <v>540</v>
      </c>
      <c r="B29615">
        <v>41536</v>
      </c>
      <c r="C29615" s="3">
        <v>1939.2500339999999</v>
      </c>
      <c r="D29615" s="2"/>
    </row>
    <row r="29616" spans="1:4" x14ac:dyDescent="0.25">
      <c r="A29616" s="2">
        <v>540</v>
      </c>
      <c r="B29616">
        <v>41537</v>
      </c>
      <c r="C29616" s="3">
        <v>86.525525000000002</v>
      </c>
      <c r="D29616" s="2"/>
    </row>
    <row r="29617" spans="1:4" x14ac:dyDescent="0.25">
      <c r="A29617" s="2">
        <v>540</v>
      </c>
      <c r="B29617">
        <v>41538</v>
      </c>
      <c r="C29617" s="3">
        <v>901.27475400000003</v>
      </c>
      <c r="D29617" s="2"/>
    </row>
    <row r="29618" spans="1:4" x14ac:dyDescent="0.25">
      <c r="A29618" s="2">
        <v>540</v>
      </c>
      <c r="B29618">
        <v>41539</v>
      </c>
      <c r="C29618" s="3">
        <v>339.953484</v>
      </c>
      <c r="D29618" s="2"/>
    </row>
    <row r="29619" spans="1:4" x14ac:dyDescent="0.25">
      <c r="A29619" s="2">
        <v>540</v>
      </c>
      <c r="B29619">
        <v>41540</v>
      </c>
      <c r="C29619" s="3">
        <v>374.228116</v>
      </c>
      <c r="D29619" s="2"/>
    </row>
    <row r="29620" spans="1:4" x14ac:dyDescent="0.25">
      <c r="A29620" s="2">
        <v>540</v>
      </c>
      <c r="B29620">
        <v>41541</v>
      </c>
      <c r="C29620" s="3">
        <v>901.27475400000003</v>
      </c>
      <c r="D29620" s="2"/>
    </row>
    <row r="29621" spans="1:4" x14ac:dyDescent="0.25">
      <c r="A29621" s="2">
        <v>540</v>
      </c>
      <c r="B29621">
        <v>41542</v>
      </c>
      <c r="C29621" s="3">
        <v>4166.5672720000002</v>
      </c>
      <c r="D29621" s="2"/>
    </row>
    <row r="29622" spans="1:4" x14ac:dyDescent="0.25">
      <c r="A29622" s="2">
        <v>540</v>
      </c>
      <c r="B29622">
        <v>41543</v>
      </c>
      <c r="C29622" s="3">
        <v>340.96718499999997</v>
      </c>
      <c r="D29622" s="2"/>
    </row>
    <row r="29623" spans="1:4" x14ac:dyDescent="0.25">
      <c r="A29623" s="2">
        <v>540</v>
      </c>
      <c r="B29623">
        <v>41544</v>
      </c>
      <c r="C29623" s="3">
        <v>4166.5672720000002</v>
      </c>
      <c r="D29623" s="2"/>
    </row>
    <row r="29624" spans="1:4" x14ac:dyDescent="0.25">
      <c r="A29624" s="2">
        <v>540</v>
      </c>
      <c r="B29624">
        <v>41545</v>
      </c>
      <c r="C29624" s="3">
        <v>979.66640900000004</v>
      </c>
      <c r="D29624" s="2"/>
    </row>
    <row r="29625" spans="1:4" x14ac:dyDescent="0.25">
      <c r="A29625" s="2">
        <v>540</v>
      </c>
      <c r="B29625">
        <v>41546</v>
      </c>
      <c r="C29625" s="3">
        <v>1457.647661</v>
      </c>
      <c r="D29625" s="2"/>
    </row>
    <row r="29626" spans="1:4" x14ac:dyDescent="0.25">
      <c r="A29626" s="2">
        <v>540</v>
      </c>
      <c r="B29626">
        <v>41547</v>
      </c>
      <c r="C29626" s="3">
        <v>583.44184399999995</v>
      </c>
      <c r="D29626" s="2"/>
    </row>
    <row r="29627" spans="1:4" x14ac:dyDescent="0.25">
      <c r="A29627" s="2">
        <v>540</v>
      </c>
      <c r="B29627">
        <v>41548</v>
      </c>
      <c r="C29627" s="3">
        <v>979.66640900000004</v>
      </c>
      <c r="D29627" s="2"/>
    </row>
    <row r="29628" spans="1:4" x14ac:dyDescent="0.25">
      <c r="A29628" s="2">
        <v>540</v>
      </c>
      <c r="B29628">
        <v>41549</v>
      </c>
      <c r="C29628" s="3">
        <v>1457.647661</v>
      </c>
      <c r="D29628" s="2"/>
    </row>
    <row r="29629" spans="1:4" x14ac:dyDescent="0.25">
      <c r="A29629" s="2">
        <v>540</v>
      </c>
      <c r="B29629">
        <v>41550</v>
      </c>
      <c r="C29629" s="3">
        <v>583.44184399999995</v>
      </c>
      <c r="D29629" s="2"/>
    </row>
    <row r="29630" spans="1:4" x14ac:dyDescent="0.25">
      <c r="A29630" s="2">
        <v>540</v>
      </c>
      <c r="B29630">
        <v>41551</v>
      </c>
      <c r="C29630" s="3">
        <v>2374.0845720000002</v>
      </c>
      <c r="D29630" s="2"/>
    </row>
    <row r="29631" spans="1:4" x14ac:dyDescent="0.25">
      <c r="A29631" s="2">
        <v>540</v>
      </c>
      <c r="B29631">
        <v>41552</v>
      </c>
      <c r="C29631" s="3">
        <v>1493.314128</v>
      </c>
      <c r="D29631" s="2"/>
    </row>
    <row r="29632" spans="1:4" x14ac:dyDescent="0.25">
      <c r="A29632" s="2">
        <v>540</v>
      </c>
      <c r="B29632">
        <v>41553</v>
      </c>
      <c r="C29632" s="3">
        <v>574.20271300000002</v>
      </c>
      <c r="D29632" s="2"/>
    </row>
    <row r="29633" spans="1:4" x14ac:dyDescent="0.25">
      <c r="A29633" s="2">
        <v>540</v>
      </c>
      <c r="B29633">
        <v>41554</v>
      </c>
      <c r="C29633" s="3">
        <v>574.20271300000002</v>
      </c>
      <c r="D29633" s="2"/>
    </row>
    <row r="29634" spans="1:4" x14ac:dyDescent="0.25">
      <c r="A29634" s="2">
        <v>540</v>
      </c>
      <c r="B29634">
        <v>41555</v>
      </c>
      <c r="C29634" s="3">
        <v>1493.314128</v>
      </c>
      <c r="D29634" s="2"/>
    </row>
    <row r="29635" spans="1:4" x14ac:dyDescent="0.25">
      <c r="A29635" s="2">
        <v>540</v>
      </c>
      <c r="B29635">
        <v>41556</v>
      </c>
      <c r="C29635" s="3">
        <v>533.89167999999995</v>
      </c>
      <c r="D29635" s="2"/>
    </row>
    <row r="29636" spans="1:4" x14ac:dyDescent="0.25">
      <c r="A29636" s="2">
        <v>540</v>
      </c>
      <c r="B29636">
        <v>41557</v>
      </c>
      <c r="C29636" s="3">
        <v>551.99592199999995</v>
      </c>
      <c r="D29636" s="2"/>
    </row>
    <row r="29637" spans="1:4" x14ac:dyDescent="0.25">
      <c r="A29637" s="2">
        <v>540</v>
      </c>
      <c r="B29637">
        <v>41558</v>
      </c>
      <c r="C29637" s="3">
        <v>1913.7595209999999</v>
      </c>
      <c r="D29637" s="2"/>
    </row>
    <row r="29638" spans="1:4" x14ac:dyDescent="0.25">
      <c r="A29638" s="2">
        <v>540</v>
      </c>
      <c r="B29638">
        <v>41559</v>
      </c>
      <c r="C29638" s="3">
        <v>1913.7595209999999</v>
      </c>
      <c r="D29638" s="2"/>
    </row>
    <row r="29639" spans="1:4" x14ac:dyDescent="0.25">
      <c r="A29639" s="2">
        <v>540</v>
      </c>
      <c r="B29639">
        <v>41560</v>
      </c>
      <c r="C29639" s="3">
        <v>533.89167999999995</v>
      </c>
      <c r="D29639" s="2"/>
    </row>
    <row r="29640" spans="1:4" x14ac:dyDescent="0.25">
      <c r="A29640" s="2">
        <v>540</v>
      </c>
      <c r="B29640">
        <v>41561</v>
      </c>
      <c r="C29640" s="3">
        <v>551.99592199999995</v>
      </c>
      <c r="D29640" s="2"/>
    </row>
    <row r="29641" spans="1:4" x14ac:dyDescent="0.25">
      <c r="A29641" s="2">
        <v>540</v>
      </c>
      <c r="B29641">
        <v>41562</v>
      </c>
      <c r="C29641" s="3">
        <v>687.07638899999995</v>
      </c>
      <c r="D29641" s="2"/>
    </row>
    <row r="29642" spans="1:4" x14ac:dyDescent="0.25">
      <c r="A29642" s="2">
        <v>540</v>
      </c>
      <c r="B29642">
        <v>41564</v>
      </c>
      <c r="C29642" s="3">
        <v>1592.0479769999999</v>
      </c>
      <c r="D29642" s="2"/>
    </row>
    <row r="29643" spans="1:4" x14ac:dyDescent="0.25">
      <c r="A29643" s="2">
        <v>540</v>
      </c>
      <c r="B29643">
        <v>41565</v>
      </c>
      <c r="C29643" s="3">
        <v>1592.0479769999999</v>
      </c>
      <c r="D29643" s="2"/>
    </row>
    <row r="29644" spans="1:4" x14ac:dyDescent="0.25">
      <c r="A29644" s="2">
        <v>540</v>
      </c>
      <c r="B29644">
        <v>41566</v>
      </c>
      <c r="C29644" s="3">
        <v>687.07638899999995</v>
      </c>
      <c r="D29644" s="2"/>
    </row>
    <row r="29645" spans="1:4" x14ac:dyDescent="0.25">
      <c r="A29645" s="2">
        <v>540</v>
      </c>
      <c r="B29645">
        <v>41567</v>
      </c>
      <c r="C29645" s="3">
        <v>1409.7512859999999</v>
      </c>
      <c r="D29645" s="2"/>
    </row>
    <row r="29646" spans="1:4" x14ac:dyDescent="0.25">
      <c r="A29646" s="2">
        <v>540</v>
      </c>
      <c r="B29646">
        <v>41568</v>
      </c>
      <c r="C29646" s="3">
        <v>742.60846400000003</v>
      </c>
      <c r="D29646" s="2"/>
    </row>
    <row r="29647" spans="1:4" x14ac:dyDescent="0.25">
      <c r="A29647" s="2">
        <v>540</v>
      </c>
      <c r="B29647">
        <v>41569</v>
      </c>
      <c r="C29647" s="3">
        <v>742.60846400000003</v>
      </c>
      <c r="D29647" s="2"/>
    </row>
    <row r="29648" spans="1:4" x14ac:dyDescent="0.25">
      <c r="A29648" s="2">
        <v>540</v>
      </c>
      <c r="B29648">
        <v>41570</v>
      </c>
      <c r="C29648" s="3">
        <v>1409.7512859999999</v>
      </c>
      <c r="D29648" s="2"/>
    </row>
    <row r="29649" spans="1:4" x14ac:dyDescent="0.25">
      <c r="A29649" s="2">
        <v>540</v>
      </c>
      <c r="B29649">
        <v>41571</v>
      </c>
      <c r="C29649" s="3">
        <v>1406.3263770000001</v>
      </c>
      <c r="D29649" s="2"/>
    </row>
    <row r="29650" spans="1:4" x14ac:dyDescent="0.25">
      <c r="A29650" s="2">
        <v>540</v>
      </c>
      <c r="B29650">
        <v>41572</v>
      </c>
      <c r="C29650" s="3">
        <v>811.05823299999997</v>
      </c>
      <c r="D29650" s="2"/>
    </row>
    <row r="29651" spans="1:4" x14ac:dyDescent="0.25">
      <c r="A29651" s="2">
        <v>540</v>
      </c>
      <c r="B29651">
        <v>41573</v>
      </c>
      <c r="C29651" s="3">
        <v>340.96718499999997</v>
      </c>
      <c r="D29651" s="2"/>
    </row>
    <row r="29652" spans="1:4" x14ac:dyDescent="0.25">
      <c r="A29652" s="2">
        <v>540</v>
      </c>
      <c r="B29652">
        <v>41574</v>
      </c>
      <c r="C29652" s="3">
        <v>1406.3263770000001</v>
      </c>
      <c r="D29652" s="2"/>
    </row>
    <row r="29653" spans="1:4" x14ac:dyDescent="0.25">
      <c r="A29653" s="2">
        <v>540</v>
      </c>
      <c r="B29653">
        <v>41575</v>
      </c>
      <c r="C29653" s="3">
        <v>553.68566699999997</v>
      </c>
      <c r="D29653" s="2"/>
    </row>
    <row r="29654" spans="1:4" x14ac:dyDescent="0.25">
      <c r="A29654" s="2">
        <v>540</v>
      </c>
      <c r="B29654">
        <v>41576</v>
      </c>
      <c r="C29654" s="3">
        <v>553.68566699999997</v>
      </c>
      <c r="D29654" s="2"/>
    </row>
    <row r="29655" spans="1:4" x14ac:dyDescent="0.25">
      <c r="A29655" s="2">
        <v>540</v>
      </c>
      <c r="B29655">
        <v>41577</v>
      </c>
      <c r="C29655" s="3">
        <v>811.15839100000005</v>
      </c>
      <c r="D29655" s="2"/>
    </row>
    <row r="29656" spans="1:4" x14ac:dyDescent="0.25">
      <c r="A29656" s="2">
        <v>540</v>
      </c>
      <c r="B29656">
        <v>41578</v>
      </c>
      <c r="C29656" s="3">
        <v>484.10648600000002</v>
      </c>
      <c r="D29656" s="2"/>
    </row>
    <row r="29657" spans="1:4" x14ac:dyDescent="0.25">
      <c r="A29657" s="2">
        <v>540</v>
      </c>
      <c r="B29657">
        <v>41579</v>
      </c>
      <c r="C29657" s="3">
        <v>757.35638500000005</v>
      </c>
      <c r="D29657" s="2"/>
    </row>
    <row r="29658" spans="1:4" x14ac:dyDescent="0.25">
      <c r="A29658" s="2">
        <v>540</v>
      </c>
      <c r="B29658">
        <v>41580</v>
      </c>
      <c r="C29658" s="3">
        <v>811.15839100000005</v>
      </c>
      <c r="D29658" s="2"/>
    </row>
    <row r="29659" spans="1:4" x14ac:dyDescent="0.25">
      <c r="A29659" s="2">
        <v>540</v>
      </c>
      <c r="B29659">
        <v>41581</v>
      </c>
      <c r="C29659" s="3">
        <v>811.05823299999997</v>
      </c>
      <c r="D29659" s="2"/>
    </row>
    <row r="29660" spans="1:4" x14ac:dyDescent="0.25">
      <c r="A29660" s="2">
        <v>540</v>
      </c>
      <c r="B29660">
        <v>41582</v>
      </c>
      <c r="C29660" s="3">
        <v>484.10648600000002</v>
      </c>
      <c r="D29660" s="2"/>
    </row>
    <row r="29661" spans="1:4" x14ac:dyDescent="0.25">
      <c r="A29661" s="2">
        <v>540</v>
      </c>
      <c r="B29661">
        <v>41583</v>
      </c>
      <c r="C29661" s="3">
        <v>757.35638500000005</v>
      </c>
      <c r="D29661" s="2"/>
    </row>
    <row r="29662" spans="1:4" x14ac:dyDescent="0.25">
      <c r="A29662" s="2">
        <v>540</v>
      </c>
      <c r="B29662">
        <v>41584</v>
      </c>
      <c r="C29662" s="3">
        <v>2114.0786400000002</v>
      </c>
      <c r="D29662" s="2"/>
    </row>
    <row r="29663" spans="1:4" x14ac:dyDescent="0.25">
      <c r="A29663" s="2">
        <v>540</v>
      </c>
      <c r="B29663">
        <v>41585</v>
      </c>
      <c r="C29663" s="3">
        <v>288.65903300000002</v>
      </c>
      <c r="D29663" s="2"/>
    </row>
    <row r="29664" spans="1:4" x14ac:dyDescent="0.25">
      <c r="A29664" s="2">
        <v>540</v>
      </c>
      <c r="B29664">
        <v>41587</v>
      </c>
      <c r="C29664" s="3">
        <v>2114.0786400000002</v>
      </c>
      <c r="D29664" s="2"/>
    </row>
    <row r="29665" spans="1:4" x14ac:dyDescent="0.25">
      <c r="A29665" s="2">
        <v>540</v>
      </c>
      <c r="B29665">
        <v>41588</v>
      </c>
      <c r="C29665" s="3">
        <v>288.65903300000002</v>
      </c>
      <c r="D29665" s="2"/>
    </row>
    <row r="29666" spans="1:4" x14ac:dyDescent="0.25">
      <c r="A29666" s="2">
        <v>540</v>
      </c>
      <c r="B29666">
        <v>41589</v>
      </c>
      <c r="C29666" s="3">
        <v>339.953484</v>
      </c>
      <c r="D29666" s="2"/>
    </row>
    <row r="29667" spans="1:4" x14ac:dyDescent="0.25">
      <c r="A29667" s="2">
        <v>540</v>
      </c>
      <c r="B29667">
        <v>41590</v>
      </c>
      <c r="C29667" s="3">
        <v>1225.556337</v>
      </c>
      <c r="D29667" s="2"/>
    </row>
    <row r="29668" spans="1:4" x14ac:dyDescent="0.25">
      <c r="A29668" s="2">
        <v>540</v>
      </c>
      <c r="B29668">
        <v>41591</v>
      </c>
      <c r="C29668" s="3">
        <v>1033.3285430000001</v>
      </c>
      <c r="D29668" s="2"/>
    </row>
    <row r="29669" spans="1:4" x14ac:dyDescent="0.25">
      <c r="A29669" s="2">
        <v>540</v>
      </c>
      <c r="B29669">
        <v>41592</v>
      </c>
      <c r="C29669" s="3">
        <v>1594.7787020000001</v>
      </c>
      <c r="D29669" s="2"/>
    </row>
    <row r="29670" spans="1:4" x14ac:dyDescent="0.25">
      <c r="A29670" s="2">
        <v>540</v>
      </c>
      <c r="B29670">
        <v>41593</v>
      </c>
      <c r="C29670" s="3">
        <v>1225.556337</v>
      </c>
      <c r="D29670" s="2"/>
    </row>
    <row r="29671" spans="1:4" x14ac:dyDescent="0.25">
      <c r="A29671" s="2">
        <v>540</v>
      </c>
      <c r="B29671">
        <v>41594</v>
      </c>
      <c r="C29671" s="3">
        <v>1033.3285430000001</v>
      </c>
      <c r="D29671" s="2"/>
    </row>
    <row r="29672" spans="1:4" x14ac:dyDescent="0.25">
      <c r="A29672" s="2">
        <v>540</v>
      </c>
      <c r="B29672">
        <v>41595</v>
      </c>
      <c r="C29672" s="3">
        <v>1159.0138300000001</v>
      </c>
      <c r="D29672" s="2"/>
    </row>
    <row r="29673" spans="1:4" x14ac:dyDescent="0.25">
      <c r="A29673" s="2">
        <v>540</v>
      </c>
      <c r="B29673">
        <v>41596</v>
      </c>
      <c r="C29673" s="3">
        <v>1775.5914170000001</v>
      </c>
      <c r="D29673" s="2"/>
    </row>
    <row r="29674" spans="1:4" x14ac:dyDescent="0.25">
      <c r="A29674" s="2">
        <v>540</v>
      </c>
      <c r="B29674">
        <v>41597</v>
      </c>
      <c r="C29674" s="3">
        <v>150.13401999999999</v>
      </c>
      <c r="D29674" s="2"/>
    </row>
    <row r="29675" spans="1:4" x14ac:dyDescent="0.25">
      <c r="A29675" s="2">
        <v>540</v>
      </c>
      <c r="B29675">
        <v>41598</v>
      </c>
      <c r="C29675" s="3">
        <v>987.99457900000004</v>
      </c>
      <c r="D29675" s="2"/>
    </row>
    <row r="29676" spans="1:4" x14ac:dyDescent="0.25">
      <c r="A29676" s="2">
        <v>540</v>
      </c>
      <c r="B29676">
        <v>41599</v>
      </c>
      <c r="C29676" s="3">
        <v>157.124235</v>
      </c>
      <c r="D29676" s="2"/>
    </row>
    <row r="29677" spans="1:4" x14ac:dyDescent="0.25">
      <c r="A29677" s="2">
        <v>540</v>
      </c>
      <c r="B29677">
        <v>41600</v>
      </c>
      <c r="C29677" s="3">
        <v>448.874056</v>
      </c>
      <c r="D29677" s="2"/>
    </row>
    <row r="29678" spans="1:4" x14ac:dyDescent="0.25">
      <c r="A29678" s="2">
        <v>540</v>
      </c>
      <c r="B29678">
        <v>41601</v>
      </c>
      <c r="C29678" s="3">
        <v>150.13401999999999</v>
      </c>
      <c r="D29678" s="2"/>
    </row>
    <row r="29679" spans="1:4" x14ac:dyDescent="0.25">
      <c r="A29679" s="2">
        <v>540</v>
      </c>
      <c r="B29679">
        <v>41602</v>
      </c>
      <c r="C29679" s="3">
        <v>1641.5661279999999</v>
      </c>
      <c r="D29679" s="2"/>
    </row>
    <row r="29680" spans="1:4" x14ac:dyDescent="0.25">
      <c r="A29680" s="2">
        <v>540</v>
      </c>
      <c r="B29680">
        <v>41603</v>
      </c>
      <c r="C29680" s="3">
        <v>1921.5453930000001</v>
      </c>
      <c r="D29680" s="2"/>
    </row>
    <row r="29681" spans="1:4" x14ac:dyDescent="0.25">
      <c r="A29681" s="2">
        <v>540</v>
      </c>
      <c r="B29681">
        <v>41604</v>
      </c>
      <c r="C29681" s="3">
        <v>1949.1576150000001</v>
      </c>
      <c r="D29681" s="2"/>
    </row>
    <row r="29682" spans="1:4" x14ac:dyDescent="0.25">
      <c r="A29682" s="2">
        <v>540</v>
      </c>
      <c r="B29682">
        <v>41605</v>
      </c>
      <c r="C29682" s="3">
        <v>1949.1576150000001</v>
      </c>
      <c r="D29682" s="2"/>
    </row>
    <row r="29683" spans="1:4" x14ac:dyDescent="0.25">
      <c r="A29683" s="2">
        <v>540</v>
      </c>
      <c r="B29683">
        <v>41606</v>
      </c>
      <c r="C29683" s="3">
        <v>1921.5453930000001</v>
      </c>
      <c r="D29683" s="2"/>
    </row>
    <row r="29684" spans="1:4" x14ac:dyDescent="0.25">
      <c r="A29684" s="2">
        <v>540</v>
      </c>
      <c r="B29684">
        <v>41607</v>
      </c>
      <c r="C29684" s="3">
        <v>987.99457900000004</v>
      </c>
      <c r="D29684" s="2"/>
    </row>
    <row r="29685" spans="1:4" x14ac:dyDescent="0.25">
      <c r="A29685" s="2">
        <v>540</v>
      </c>
      <c r="B29685">
        <v>41608</v>
      </c>
      <c r="C29685" s="3">
        <v>426.76518199999998</v>
      </c>
      <c r="D29685" s="2"/>
    </row>
    <row r="29686" spans="1:4" x14ac:dyDescent="0.25">
      <c r="A29686" s="2">
        <v>540</v>
      </c>
      <c r="B29686">
        <v>41609</v>
      </c>
      <c r="C29686" s="3">
        <v>140.77711600000001</v>
      </c>
      <c r="D29686" s="2"/>
    </row>
    <row r="29687" spans="1:4" x14ac:dyDescent="0.25">
      <c r="A29687" s="2">
        <v>540</v>
      </c>
      <c r="B29687">
        <v>41610</v>
      </c>
      <c r="C29687" s="3">
        <v>213.278513</v>
      </c>
      <c r="D29687" s="2"/>
    </row>
    <row r="29688" spans="1:4" x14ac:dyDescent="0.25">
      <c r="A29688" s="2">
        <v>540</v>
      </c>
      <c r="B29688">
        <v>41611</v>
      </c>
      <c r="C29688" s="3">
        <v>426.76518199999998</v>
      </c>
      <c r="D29688" s="2"/>
    </row>
    <row r="29689" spans="1:4" x14ac:dyDescent="0.25">
      <c r="A29689" s="2">
        <v>540</v>
      </c>
      <c r="B29689">
        <v>41612</v>
      </c>
      <c r="C29689" s="3">
        <v>213.278513</v>
      </c>
      <c r="D29689" s="2"/>
    </row>
    <row r="29690" spans="1:4" x14ac:dyDescent="0.25">
      <c r="A29690" s="2">
        <v>540</v>
      </c>
      <c r="B29690">
        <v>41613</v>
      </c>
      <c r="C29690" s="3">
        <v>577.53712499999995</v>
      </c>
      <c r="D29690" s="2"/>
    </row>
    <row r="29691" spans="1:4" x14ac:dyDescent="0.25">
      <c r="A29691" s="2">
        <v>540</v>
      </c>
      <c r="B29691">
        <v>41614</v>
      </c>
      <c r="C29691" s="3">
        <v>577.53712499999995</v>
      </c>
      <c r="D29691" s="2"/>
    </row>
    <row r="29692" spans="1:4" x14ac:dyDescent="0.25">
      <c r="A29692" s="2">
        <v>540</v>
      </c>
      <c r="B29692">
        <v>41615</v>
      </c>
      <c r="C29692" s="3">
        <v>576.76605300000006</v>
      </c>
      <c r="D29692" s="2"/>
    </row>
    <row r="29693" spans="1:4" x14ac:dyDescent="0.25">
      <c r="A29693" s="2">
        <v>540</v>
      </c>
      <c r="B29693">
        <v>41616</v>
      </c>
      <c r="C29693" s="3">
        <v>957.455062</v>
      </c>
      <c r="D29693" s="2"/>
    </row>
    <row r="29694" spans="1:4" x14ac:dyDescent="0.25">
      <c r="A29694" s="2">
        <v>540</v>
      </c>
      <c r="B29694">
        <v>41617</v>
      </c>
      <c r="C29694" s="3">
        <v>576.76605300000006</v>
      </c>
      <c r="D29694" s="2"/>
    </row>
    <row r="29695" spans="1:4" x14ac:dyDescent="0.25">
      <c r="A29695" s="2">
        <v>540</v>
      </c>
      <c r="B29695">
        <v>41618</v>
      </c>
      <c r="C29695" s="3">
        <v>957.455062</v>
      </c>
      <c r="D29695" s="2"/>
    </row>
    <row r="29696" spans="1:4" x14ac:dyDescent="0.25">
      <c r="A29696" s="2">
        <v>540</v>
      </c>
      <c r="B29696">
        <v>41619</v>
      </c>
      <c r="C29696" s="3">
        <v>73.499801000000005</v>
      </c>
      <c r="D29696" s="2"/>
    </row>
    <row r="29697" spans="1:4" x14ac:dyDescent="0.25">
      <c r="A29697" s="2">
        <v>540</v>
      </c>
      <c r="B29697">
        <v>41620</v>
      </c>
      <c r="C29697" s="3">
        <v>90.770234000000002</v>
      </c>
      <c r="D29697" s="2"/>
    </row>
    <row r="29698" spans="1:4" x14ac:dyDescent="0.25">
      <c r="A29698" s="2">
        <v>540</v>
      </c>
      <c r="B29698">
        <v>41621</v>
      </c>
      <c r="C29698" s="3">
        <v>2641.0969049999999</v>
      </c>
      <c r="D29698" s="2"/>
    </row>
    <row r="29699" spans="1:4" x14ac:dyDescent="0.25">
      <c r="A29699" s="2">
        <v>540</v>
      </c>
      <c r="B29699">
        <v>41622</v>
      </c>
      <c r="C29699" s="3">
        <v>874.61138800000003</v>
      </c>
      <c r="D29699" s="2"/>
    </row>
    <row r="29700" spans="1:4" x14ac:dyDescent="0.25">
      <c r="A29700" s="2">
        <v>540</v>
      </c>
      <c r="B29700">
        <v>41623</v>
      </c>
      <c r="C29700" s="3">
        <v>241.45060599999999</v>
      </c>
      <c r="D29700" s="2"/>
    </row>
    <row r="29701" spans="1:4" x14ac:dyDescent="0.25">
      <c r="A29701" s="2">
        <v>540</v>
      </c>
      <c r="B29701">
        <v>41624</v>
      </c>
      <c r="C29701" s="3">
        <v>241.45060599999999</v>
      </c>
      <c r="D29701" s="2"/>
    </row>
    <row r="29702" spans="1:4" x14ac:dyDescent="0.25">
      <c r="A29702" s="2">
        <v>540</v>
      </c>
      <c r="B29702">
        <v>41625</v>
      </c>
      <c r="C29702" s="3">
        <v>874.61138800000003</v>
      </c>
      <c r="D29702" s="2"/>
    </row>
    <row r="29703" spans="1:4" x14ac:dyDescent="0.25">
      <c r="A29703" s="2">
        <v>540</v>
      </c>
      <c r="B29703">
        <v>41626</v>
      </c>
      <c r="C29703" s="3">
        <v>2641.0969049999999</v>
      </c>
      <c r="D29703" s="2"/>
    </row>
    <row r="29704" spans="1:4" x14ac:dyDescent="0.25">
      <c r="A29704" s="2">
        <v>540</v>
      </c>
      <c r="B29704">
        <v>41627</v>
      </c>
      <c r="C29704" s="3">
        <v>90.770234000000002</v>
      </c>
      <c r="D29704" s="2"/>
    </row>
    <row r="29705" spans="1:4" x14ac:dyDescent="0.25">
      <c r="A29705" s="2">
        <v>540</v>
      </c>
      <c r="B29705">
        <v>41628</v>
      </c>
      <c r="C29705" s="3">
        <v>305.32656800000001</v>
      </c>
      <c r="D29705" s="2"/>
    </row>
    <row r="29706" spans="1:4" x14ac:dyDescent="0.25">
      <c r="A29706" s="2">
        <v>540</v>
      </c>
      <c r="B29706">
        <v>41629</v>
      </c>
      <c r="C29706" s="3">
        <v>606.95182699999998</v>
      </c>
      <c r="D29706" s="2"/>
    </row>
    <row r="29707" spans="1:4" x14ac:dyDescent="0.25">
      <c r="A29707" s="2">
        <v>540</v>
      </c>
      <c r="B29707">
        <v>41630</v>
      </c>
      <c r="C29707" s="3">
        <v>305.32656800000001</v>
      </c>
      <c r="D29707" s="2"/>
    </row>
    <row r="29708" spans="1:4" x14ac:dyDescent="0.25">
      <c r="A29708" s="2">
        <v>540</v>
      </c>
      <c r="B29708">
        <v>41631</v>
      </c>
      <c r="C29708" s="3">
        <v>435.14358399999998</v>
      </c>
      <c r="D29708" s="2"/>
    </row>
    <row r="29709" spans="1:4" x14ac:dyDescent="0.25">
      <c r="A29709" s="2">
        <v>540</v>
      </c>
      <c r="B29709">
        <v>41632</v>
      </c>
      <c r="C29709" s="3">
        <v>1584.5210950000001</v>
      </c>
      <c r="D29709" s="2"/>
    </row>
    <row r="29710" spans="1:4" x14ac:dyDescent="0.25">
      <c r="A29710" s="2">
        <v>540</v>
      </c>
      <c r="B29710">
        <v>41633</v>
      </c>
      <c r="C29710" s="3">
        <v>123.038804</v>
      </c>
      <c r="D29710" s="2"/>
    </row>
    <row r="29711" spans="1:4" x14ac:dyDescent="0.25">
      <c r="A29711" s="2">
        <v>540</v>
      </c>
      <c r="B29711">
        <v>41634</v>
      </c>
      <c r="C29711" s="3">
        <v>174.59177700000001</v>
      </c>
      <c r="D29711" s="2"/>
    </row>
    <row r="29712" spans="1:4" x14ac:dyDescent="0.25">
      <c r="A29712" s="2">
        <v>540</v>
      </c>
      <c r="B29712">
        <v>41635</v>
      </c>
      <c r="C29712" s="3">
        <v>1080.131222</v>
      </c>
      <c r="D29712" s="2"/>
    </row>
    <row r="29713" spans="1:4" x14ac:dyDescent="0.25">
      <c r="A29713" s="2">
        <v>540</v>
      </c>
      <c r="B29713">
        <v>41636</v>
      </c>
      <c r="C29713" s="3">
        <v>123.038804</v>
      </c>
      <c r="D29713" s="2"/>
    </row>
    <row r="29714" spans="1:4" x14ac:dyDescent="0.25">
      <c r="A29714" s="2">
        <v>540</v>
      </c>
      <c r="B29714">
        <v>41637</v>
      </c>
      <c r="C29714" s="3">
        <v>386.25985300000002</v>
      </c>
      <c r="D29714" s="2"/>
    </row>
    <row r="29715" spans="1:4" x14ac:dyDescent="0.25">
      <c r="A29715" s="2">
        <v>540</v>
      </c>
      <c r="B29715">
        <v>41638</v>
      </c>
      <c r="C29715" s="3">
        <v>181.83742799999999</v>
      </c>
      <c r="D29715" s="2"/>
    </row>
    <row r="29716" spans="1:4" x14ac:dyDescent="0.25">
      <c r="A29716" s="2">
        <v>540</v>
      </c>
      <c r="B29716">
        <v>41639</v>
      </c>
      <c r="C29716" s="3">
        <v>556.16335200000003</v>
      </c>
      <c r="D29716" s="2"/>
    </row>
    <row r="29717" spans="1:4" x14ac:dyDescent="0.25">
      <c r="A29717" s="2">
        <v>540</v>
      </c>
      <c r="B29717">
        <v>41640</v>
      </c>
      <c r="C29717" s="3">
        <v>1468.548722</v>
      </c>
      <c r="D29717" s="2"/>
    </row>
    <row r="29718" spans="1:4" x14ac:dyDescent="0.25">
      <c r="A29718" s="2">
        <v>540</v>
      </c>
      <c r="B29718">
        <v>41641</v>
      </c>
      <c r="C29718" s="3">
        <v>1468.548722</v>
      </c>
      <c r="D29718" s="2"/>
    </row>
    <row r="29719" spans="1:4" x14ac:dyDescent="0.25">
      <c r="A29719" s="2">
        <v>540</v>
      </c>
      <c r="B29719">
        <v>41642</v>
      </c>
      <c r="C29719" s="3">
        <v>556.16335200000003</v>
      </c>
      <c r="D29719" s="2"/>
    </row>
    <row r="29720" spans="1:4" x14ac:dyDescent="0.25">
      <c r="A29720" s="2">
        <v>540</v>
      </c>
      <c r="B29720">
        <v>41643</v>
      </c>
      <c r="C29720" s="3">
        <v>149.36200500000001</v>
      </c>
      <c r="D29720" s="2"/>
    </row>
    <row r="29721" spans="1:4" x14ac:dyDescent="0.25">
      <c r="A29721" s="2">
        <v>540</v>
      </c>
      <c r="B29721">
        <v>41644</v>
      </c>
      <c r="C29721" s="3">
        <v>934.80062899999996</v>
      </c>
      <c r="D29721" s="2"/>
    </row>
    <row r="29722" spans="1:4" x14ac:dyDescent="0.25">
      <c r="A29722" s="2">
        <v>540</v>
      </c>
      <c r="B29722">
        <v>41645</v>
      </c>
      <c r="C29722" s="3">
        <v>243.576944</v>
      </c>
      <c r="D29722" s="2"/>
    </row>
    <row r="29723" spans="1:4" x14ac:dyDescent="0.25">
      <c r="A29723" s="2">
        <v>540</v>
      </c>
      <c r="B29723">
        <v>41646</v>
      </c>
      <c r="C29723" s="3">
        <v>243.576944</v>
      </c>
      <c r="D29723" s="2"/>
    </row>
    <row r="29724" spans="1:4" x14ac:dyDescent="0.25">
      <c r="A29724" s="2">
        <v>540</v>
      </c>
      <c r="B29724">
        <v>41647</v>
      </c>
      <c r="C29724" s="3">
        <v>934.80062899999996</v>
      </c>
      <c r="D29724" s="2"/>
    </row>
    <row r="29725" spans="1:4" x14ac:dyDescent="0.25">
      <c r="A29725" s="2">
        <v>540</v>
      </c>
      <c r="B29725">
        <v>41648</v>
      </c>
      <c r="C29725" s="3">
        <v>1209.1814649999999</v>
      </c>
      <c r="D29725" s="2"/>
    </row>
    <row r="29726" spans="1:4" x14ac:dyDescent="0.25">
      <c r="A29726" s="2">
        <v>540</v>
      </c>
      <c r="B29726">
        <v>41649</v>
      </c>
      <c r="C29726" s="3">
        <v>806.26207299999999</v>
      </c>
      <c r="D29726" s="2"/>
    </row>
    <row r="29727" spans="1:4" x14ac:dyDescent="0.25">
      <c r="A29727" s="2">
        <v>540</v>
      </c>
      <c r="B29727">
        <v>41650</v>
      </c>
      <c r="C29727" s="3">
        <v>806.26207299999999</v>
      </c>
      <c r="D29727" s="2"/>
    </row>
    <row r="29728" spans="1:4" x14ac:dyDescent="0.25">
      <c r="A29728" s="2">
        <v>540</v>
      </c>
      <c r="B29728">
        <v>41651</v>
      </c>
      <c r="C29728" s="3">
        <v>1209.1814649999999</v>
      </c>
      <c r="D29728" s="2"/>
    </row>
    <row r="29729" spans="1:4" x14ac:dyDescent="0.25">
      <c r="A29729" s="2">
        <v>540</v>
      </c>
      <c r="B29729">
        <v>41652</v>
      </c>
      <c r="C29729" s="3">
        <v>149.36200500000001</v>
      </c>
      <c r="D29729" s="2"/>
    </row>
    <row r="29730" spans="1:4" x14ac:dyDescent="0.25">
      <c r="A29730" s="2">
        <v>540</v>
      </c>
      <c r="B29730">
        <v>41653</v>
      </c>
      <c r="C29730" s="3">
        <v>132.08238700000001</v>
      </c>
      <c r="D29730" s="2"/>
    </row>
    <row r="29731" spans="1:4" x14ac:dyDescent="0.25">
      <c r="A29731" s="2">
        <v>540</v>
      </c>
      <c r="B29731">
        <v>41654</v>
      </c>
      <c r="C29731" s="3">
        <v>1850.7711260000001</v>
      </c>
      <c r="D29731" s="2"/>
    </row>
    <row r="29732" spans="1:4" x14ac:dyDescent="0.25">
      <c r="A29732" s="2">
        <v>540</v>
      </c>
      <c r="B29732">
        <v>41655</v>
      </c>
      <c r="C29732" s="3">
        <v>2101.364775</v>
      </c>
      <c r="D29732" s="2"/>
    </row>
    <row r="29733" spans="1:4" x14ac:dyDescent="0.25">
      <c r="A29733" s="2">
        <v>540</v>
      </c>
      <c r="B29733">
        <v>41656</v>
      </c>
      <c r="C29733" s="3">
        <v>441.22852999999998</v>
      </c>
      <c r="D29733" s="2"/>
    </row>
    <row r="29734" spans="1:4" x14ac:dyDescent="0.25">
      <c r="A29734" s="2">
        <v>540</v>
      </c>
      <c r="B29734">
        <v>41657</v>
      </c>
      <c r="C29734" s="3">
        <v>441.22852999999998</v>
      </c>
      <c r="D29734" s="2"/>
    </row>
    <row r="29735" spans="1:4" x14ac:dyDescent="0.25">
      <c r="A29735" s="2">
        <v>540</v>
      </c>
      <c r="B29735">
        <v>41658</v>
      </c>
      <c r="C29735" s="3">
        <v>1850.7711260000001</v>
      </c>
      <c r="D29735" s="2"/>
    </row>
    <row r="29736" spans="1:4" x14ac:dyDescent="0.25">
      <c r="A29736" s="2">
        <v>540</v>
      </c>
      <c r="B29736">
        <v>41659</v>
      </c>
      <c r="C29736" s="3">
        <v>132.08238700000001</v>
      </c>
      <c r="D29736" s="2"/>
    </row>
    <row r="29737" spans="1:4" x14ac:dyDescent="0.25">
      <c r="A29737" s="2">
        <v>540</v>
      </c>
      <c r="B29737">
        <v>41660</v>
      </c>
      <c r="C29737" s="3">
        <v>1715.68289</v>
      </c>
      <c r="D29737" s="2"/>
    </row>
    <row r="29738" spans="1:4" x14ac:dyDescent="0.25">
      <c r="A29738" s="2">
        <v>540</v>
      </c>
      <c r="B29738">
        <v>41661</v>
      </c>
      <c r="C29738" s="3">
        <v>1651.2801079999999</v>
      </c>
      <c r="D29738" s="2"/>
    </row>
    <row r="29739" spans="1:4" x14ac:dyDescent="0.25">
      <c r="A29739" s="2">
        <v>540</v>
      </c>
      <c r="B29739">
        <v>41662</v>
      </c>
      <c r="C29739" s="3">
        <v>1651.2801079999999</v>
      </c>
      <c r="D29739" s="2"/>
    </row>
    <row r="29740" spans="1:4" x14ac:dyDescent="0.25">
      <c r="A29740" s="2">
        <v>540</v>
      </c>
      <c r="B29740">
        <v>41663</v>
      </c>
      <c r="C29740" s="3">
        <v>1195.7762789999999</v>
      </c>
      <c r="D29740" s="2"/>
    </row>
    <row r="29741" spans="1:4" x14ac:dyDescent="0.25">
      <c r="A29741" s="2">
        <v>540</v>
      </c>
      <c r="B29741">
        <v>41664</v>
      </c>
      <c r="C29741" s="3">
        <v>76.125501</v>
      </c>
      <c r="D29741" s="2"/>
    </row>
    <row r="29742" spans="1:4" x14ac:dyDescent="0.25">
      <c r="A29742" s="2">
        <v>540</v>
      </c>
      <c r="B29742">
        <v>41665</v>
      </c>
      <c r="C29742" s="3">
        <v>160.68429900000001</v>
      </c>
      <c r="D29742" s="2"/>
    </row>
    <row r="29743" spans="1:4" x14ac:dyDescent="0.25">
      <c r="A29743" s="2">
        <v>540</v>
      </c>
      <c r="B29743">
        <v>41666</v>
      </c>
      <c r="C29743" s="3">
        <v>160.68429900000001</v>
      </c>
      <c r="D29743" s="2"/>
    </row>
    <row r="29744" spans="1:4" x14ac:dyDescent="0.25">
      <c r="A29744" s="2">
        <v>540</v>
      </c>
      <c r="B29744">
        <v>41667</v>
      </c>
      <c r="C29744" s="3">
        <v>1195.7762789999999</v>
      </c>
      <c r="D29744" s="2"/>
    </row>
    <row r="29745" spans="1:4" x14ac:dyDescent="0.25">
      <c r="A29745" s="2">
        <v>540</v>
      </c>
      <c r="B29745">
        <v>41668</v>
      </c>
      <c r="C29745" s="3">
        <v>76.125501</v>
      </c>
      <c r="D29745" s="2"/>
    </row>
    <row r="29746" spans="1:4" x14ac:dyDescent="0.25">
      <c r="A29746" s="2">
        <v>540</v>
      </c>
      <c r="B29746">
        <v>41669</v>
      </c>
      <c r="C29746" s="3">
        <v>174.59177700000001</v>
      </c>
      <c r="D29746" s="2"/>
    </row>
    <row r="29747" spans="1:4" x14ac:dyDescent="0.25">
      <c r="A29747" s="2">
        <v>540</v>
      </c>
      <c r="B29747">
        <v>41670</v>
      </c>
      <c r="C29747" s="3">
        <v>698.28779899999995</v>
      </c>
      <c r="D29747" s="2"/>
    </row>
    <row r="29748" spans="1:4" x14ac:dyDescent="0.25">
      <c r="A29748" s="2">
        <v>540</v>
      </c>
      <c r="B29748">
        <v>41671</v>
      </c>
      <c r="C29748" s="3">
        <v>375.40337</v>
      </c>
      <c r="D29748" s="2"/>
    </row>
    <row r="29749" spans="1:4" x14ac:dyDescent="0.25">
      <c r="A29749" s="2">
        <v>540</v>
      </c>
      <c r="B29749">
        <v>41672</v>
      </c>
      <c r="C29749" s="3">
        <v>1544.8298400000001</v>
      </c>
      <c r="D29749" s="2"/>
    </row>
    <row r="29750" spans="1:4" x14ac:dyDescent="0.25">
      <c r="A29750" s="2">
        <v>540</v>
      </c>
      <c r="B29750">
        <v>41674</v>
      </c>
      <c r="C29750" s="3">
        <v>185.925285</v>
      </c>
      <c r="D29750" s="2"/>
    </row>
    <row r="29751" spans="1:4" x14ac:dyDescent="0.25">
      <c r="A29751" s="2">
        <v>540</v>
      </c>
      <c r="B29751">
        <v>41675</v>
      </c>
      <c r="C29751" s="3">
        <v>185.925285</v>
      </c>
      <c r="D29751" s="2"/>
    </row>
    <row r="29752" spans="1:4" x14ac:dyDescent="0.25">
      <c r="A29752" s="2">
        <v>540</v>
      </c>
      <c r="B29752">
        <v>41676</v>
      </c>
      <c r="C29752" s="3">
        <v>375.40337</v>
      </c>
      <c r="D29752" s="2"/>
    </row>
    <row r="29753" spans="1:4" x14ac:dyDescent="0.25">
      <c r="A29753" s="2">
        <v>540</v>
      </c>
      <c r="B29753">
        <v>41677</v>
      </c>
      <c r="C29753" s="3">
        <v>542.65722200000005</v>
      </c>
      <c r="D29753" s="2"/>
    </row>
    <row r="29754" spans="1:4" x14ac:dyDescent="0.25">
      <c r="A29754" s="2">
        <v>540</v>
      </c>
      <c r="B29754">
        <v>41678</v>
      </c>
      <c r="C29754" s="3">
        <v>1692.8649459999999</v>
      </c>
      <c r="D29754" s="2"/>
    </row>
    <row r="29755" spans="1:4" x14ac:dyDescent="0.25">
      <c r="A29755" s="2">
        <v>540</v>
      </c>
      <c r="B29755">
        <v>41679</v>
      </c>
      <c r="C29755" s="3">
        <v>544.39901799999996</v>
      </c>
      <c r="D29755" s="2"/>
    </row>
    <row r="29756" spans="1:4" x14ac:dyDescent="0.25">
      <c r="A29756" s="2">
        <v>540</v>
      </c>
      <c r="B29756">
        <v>41680</v>
      </c>
      <c r="C29756" s="3">
        <v>848.43354899999997</v>
      </c>
      <c r="D29756" s="2"/>
    </row>
    <row r="29757" spans="1:4" x14ac:dyDescent="0.25">
      <c r="A29757" s="2">
        <v>540</v>
      </c>
      <c r="B29757">
        <v>41681</v>
      </c>
      <c r="C29757" s="3">
        <v>542.65722200000005</v>
      </c>
      <c r="D29757" s="2"/>
    </row>
    <row r="29758" spans="1:4" x14ac:dyDescent="0.25">
      <c r="A29758" s="2">
        <v>540</v>
      </c>
      <c r="B29758">
        <v>41682</v>
      </c>
      <c r="C29758" s="3">
        <v>848.43354899999997</v>
      </c>
      <c r="D29758" s="2"/>
    </row>
    <row r="29759" spans="1:4" x14ac:dyDescent="0.25">
      <c r="A29759" s="2">
        <v>540</v>
      </c>
      <c r="B29759">
        <v>41683</v>
      </c>
      <c r="C29759" s="3">
        <v>1692.8649459999999</v>
      </c>
      <c r="D29759" s="2"/>
    </row>
    <row r="29760" spans="1:4" x14ac:dyDescent="0.25">
      <c r="A29760" s="2">
        <v>540</v>
      </c>
      <c r="B29760">
        <v>41684</v>
      </c>
      <c r="C29760" s="3">
        <v>544.39901799999996</v>
      </c>
      <c r="D29760" s="2"/>
    </row>
    <row r="29761" spans="1:4" x14ac:dyDescent="0.25">
      <c r="A29761" s="2">
        <v>540</v>
      </c>
      <c r="B29761">
        <v>41685</v>
      </c>
      <c r="C29761" s="3">
        <v>723.21445400000005</v>
      </c>
      <c r="D29761" s="2"/>
    </row>
    <row r="29762" spans="1:4" x14ac:dyDescent="0.25">
      <c r="A29762" s="2">
        <v>540</v>
      </c>
      <c r="B29762">
        <v>41686</v>
      </c>
      <c r="C29762" s="3">
        <v>723.21445400000005</v>
      </c>
      <c r="D29762" s="2"/>
    </row>
    <row r="29763" spans="1:4" x14ac:dyDescent="0.25">
      <c r="A29763" s="2">
        <v>540</v>
      </c>
      <c r="B29763">
        <v>41687</v>
      </c>
      <c r="C29763" s="3">
        <v>458.61288999999999</v>
      </c>
      <c r="D29763" s="2"/>
    </row>
    <row r="29764" spans="1:4" x14ac:dyDescent="0.25">
      <c r="A29764" s="2">
        <v>540</v>
      </c>
      <c r="B29764">
        <v>41688</v>
      </c>
      <c r="C29764" s="3">
        <v>1207.884587</v>
      </c>
      <c r="D29764" s="2"/>
    </row>
    <row r="29765" spans="1:4" x14ac:dyDescent="0.25">
      <c r="A29765" s="2">
        <v>540</v>
      </c>
      <c r="B29765">
        <v>41689</v>
      </c>
      <c r="C29765" s="3">
        <v>344.97342800000001</v>
      </c>
      <c r="D29765" s="2"/>
    </row>
    <row r="29766" spans="1:4" x14ac:dyDescent="0.25">
      <c r="A29766" s="2">
        <v>540</v>
      </c>
      <c r="B29766">
        <v>41690</v>
      </c>
      <c r="C29766" s="3">
        <v>458.61288999999999</v>
      </c>
      <c r="D29766" s="2"/>
    </row>
    <row r="29767" spans="1:4" x14ac:dyDescent="0.25">
      <c r="A29767" s="2">
        <v>540</v>
      </c>
      <c r="B29767">
        <v>41691</v>
      </c>
      <c r="C29767" s="3">
        <v>344.97342800000001</v>
      </c>
      <c r="D29767" s="2"/>
    </row>
    <row r="29768" spans="1:4" x14ac:dyDescent="0.25">
      <c r="A29768" s="2">
        <v>540</v>
      </c>
      <c r="B29768">
        <v>41692</v>
      </c>
      <c r="C29768" s="3">
        <v>1316.5571</v>
      </c>
      <c r="D29768" s="2"/>
    </row>
    <row r="29769" spans="1:4" x14ac:dyDescent="0.25">
      <c r="A29769" s="2">
        <v>540</v>
      </c>
      <c r="B29769">
        <v>41693</v>
      </c>
      <c r="C29769" s="3">
        <v>715.43225900000004</v>
      </c>
      <c r="D29769" s="2"/>
    </row>
    <row r="29770" spans="1:4" x14ac:dyDescent="0.25">
      <c r="A29770" s="2">
        <v>540</v>
      </c>
      <c r="B29770">
        <v>41694</v>
      </c>
      <c r="C29770" s="3">
        <v>457.04063000000002</v>
      </c>
      <c r="D29770" s="2"/>
    </row>
    <row r="29771" spans="1:4" x14ac:dyDescent="0.25">
      <c r="A29771" s="2">
        <v>540</v>
      </c>
      <c r="B29771">
        <v>41695</v>
      </c>
      <c r="C29771" s="3">
        <v>715.43225900000004</v>
      </c>
      <c r="D29771" s="2"/>
    </row>
    <row r="29772" spans="1:4" x14ac:dyDescent="0.25">
      <c r="A29772" s="2">
        <v>540</v>
      </c>
      <c r="B29772">
        <v>41696</v>
      </c>
      <c r="C29772" s="3">
        <v>204.06562600000001</v>
      </c>
      <c r="D29772" s="2"/>
    </row>
    <row r="29773" spans="1:4" x14ac:dyDescent="0.25">
      <c r="A29773" s="2">
        <v>540</v>
      </c>
      <c r="B29773">
        <v>41697</v>
      </c>
      <c r="C29773" s="3">
        <v>204.06562600000001</v>
      </c>
      <c r="D29773" s="2"/>
    </row>
    <row r="29774" spans="1:4" x14ac:dyDescent="0.25">
      <c r="A29774" s="2">
        <v>540</v>
      </c>
      <c r="B29774">
        <v>41698</v>
      </c>
      <c r="C29774" s="3">
        <v>1730.60761</v>
      </c>
      <c r="D29774" s="2"/>
    </row>
    <row r="29775" spans="1:4" x14ac:dyDescent="0.25">
      <c r="A29775" s="2">
        <v>540</v>
      </c>
      <c r="B29775">
        <v>41699</v>
      </c>
      <c r="C29775" s="3">
        <v>642.01873399999999</v>
      </c>
      <c r="D29775" s="2"/>
    </row>
    <row r="29776" spans="1:4" x14ac:dyDescent="0.25">
      <c r="A29776" s="2">
        <v>540</v>
      </c>
      <c r="B29776">
        <v>41700</v>
      </c>
      <c r="C29776" s="3">
        <v>1088.596368</v>
      </c>
      <c r="D29776" s="2"/>
    </row>
    <row r="29777" spans="1:4" x14ac:dyDescent="0.25">
      <c r="A29777" s="2">
        <v>540</v>
      </c>
      <c r="B29777">
        <v>41701</v>
      </c>
      <c r="C29777" s="3">
        <v>1088.596368</v>
      </c>
      <c r="D29777" s="2"/>
    </row>
    <row r="29778" spans="1:4" x14ac:dyDescent="0.25">
      <c r="A29778" s="2">
        <v>540</v>
      </c>
      <c r="B29778">
        <v>41702</v>
      </c>
      <c r="C29778" s="3">
        <v>755.45463900000004</v>
      </c>
      <c r="D29778" s="2"/>
    </row>
    <row r="29779" spans="1:4" x14ac:dyDescent="0.25">
      <c r="A29779" s="2">
        <v>540</v>
      </c>
      <c r="B29779">
        <v>41703</v>
      </c>
      <c r="C29779" s="3">
        <v>642.01873399999999</v>
      </c>
      <c r="D29779" s="2"/>
    </row>
    <row r="29780" spans="1:4" x14ac:dyDescent="0.25">
      <c r="A29780" s="2">
        <v>540</v>
      </c>
      <c r="B29780">
        <v>41704</v>
      </c>
      <c r="C29780" s="3">
        <v>755.45463900000004</v>
      </c>
      <c r="D29780" s="2"/>
    </row>
    <row r="29781" spans="1:4" x14ac:dyDescent="0.25">
      <c r="A29781" s="2">
        <v>540</v>
      </c>
      <c r="B29781">
        <v>41705</v>
      </c>
      <c r="C29781" s="3">
        <v>2216.316777</v>
      </c>
      <c r="D29781" s="2"/>
    </row>
    <row r="29782" spans="1:4" x14ac:dyDescent="0.25">
      <c r="A29782" s="2">
        <v>540</v>
      </c>
      <c r="B29782">
        <v>41706</v>
      </c>
      <c r="C29782" s="3">
        <v>1393.360578</v>
      </c>
      <c r="D29782" s="2"/>
    </row>
    <row r="29783" spans="1:4" x14ac:dyDescent="0.25">
      <c r="A29783" s="2">
        <v>540</v>
      </c>
      <c r="B29783">
        <v>41707</v>
      </c>
      <c r="C29783" s="3">
        <v>880.38774100000001</v>
      </c>
      <c r="D29783" s="2"/>
    </row>
    <row r="29784" spans="1:4" x14ac:dyDescent="0.25">
      <c r="A29784" s="2">
        <v>540</v>
      </c>
      <c r="B29784">
        <v>41708</v>
      </c>
      <c r="C29784" s="3">
        <v>1072.6886750000001</v>
      </c>
      <c r="D29784" s="2"/>
    </row>
    <row r="29785" spans="1:4" x14ac:dyDescent="0.25">
      <c r="A29785" s="2">
        <v>540</v>
      </c>
      <c r="B29785">
        <v>41709</v>
      </c>
      <c r="C29785" s="3">
        <v>1072.6886750000001</v>
      </c>
      <c r="D29785" s="2"/>
    </row>
    <row r="29786" spans="1:4" x14ac:dyDescent="0.25">
      <c r="A29786" s="2">
        <v>540</v>
      </c>
      <c r="B29786">
        <v>41710</v>
      </c>
      <c r="C29786" s="3">
        <v>2216.316777</v>
      </c>
      <c r="D29786" s="2"/>
    </row>
    <row r="29787" spans="1:4" x14ac:dyDescent="0.25">
      <c r="A29787" s="2">
        <v>540</v>
      </c>
      <c r="B29787">
        <v>41711</v>
      </c>
      <c r="C29787" s="3">
        <v>1393.360578</v>
      </c>
      <c r="D29787" s="2"/>
    </row>
    <row r="29788" spans="1:4" x14ac:dyDescent="0.25">
      <c r="A29788" s="2">
        <v>540</v>
      </c>
      <c r="B29788">
        <v>41712</v>
      </c>
      <c r="C29788" s="3">
        <v>880.38774100000001</v>
      </c>
      <c r="D29788" s="2"/>
    </row>
    <row r="29789" spans="1:4" x14ac:dyDescent="0.25">
      <c r="A29789" s="2">
        <v>540</v>
      </c>
      <c r="B29789">
        <v>41713</v>
      </c>
      <c r="C29789" s="3">
        <v>498.21015599999998</v>
      </c>
      <c r="D29789" s="2"/>
    </row>
    <row r="29790" spans="1:4" x14ac:dyDescent="0.25">
      <c r="A29790" s="2">
        <v>540</v>
      </c>
      <c r="B29790">
        <v>41714</v>
      </c>
      <c r="C29790" s="3">
        <v>2447.903605</v>
      </c>
      <c r="D29790" s="2"/>
    </row>
    <row r="29791" spans="1:4" x14ac:dyDescent="0.25">
      <c r="A29791" s="2">
        <v>540</v>
      </c>
      <c r="B29791">
        <v>41715</v>
      </c>
      <c r="C29791" s="3">
        <v>1821.2921759999999</v>
      </c>
      <c r="D29791" s="2"/>
    </row>
    <row r="29792" spans="1:4" x14ac:dyDescent="0.25">
      <c r="A29792" s="2">
        <v>540</v>
      </c>
      <c r="B29792">
        <v>41716</v>
      </c>
      <c r="C29792" s="3">
        <v>1821.2921759999999</v>
      </c>
      <c r="D29792" s="2"/>
    </row>
    <row r="29793" spans="1:4" x14ac:dyDescent="0.25">
      <c r="A29793" s="2">
        <v>540</v>
      </c>
      <c r="B29793">
        <v>41717</v>
      </c>
      <c r="C29793" s="3">
        <v>2447.903605</v>
      </c>
      <c r="D29793" s="2"/>
    </row>
    <row r="29794" spans="1:4" x14ac:dyDescent="0.25">
      <c r="A29794" s="2">
        <v>540</v>
      </c>
      <c r="B29794">
        <v>41718</v>
      </c>
      <c r="C29794" s="3">
        <v>191.431107</v>
      </c>
      <c r="D29794" s="2"/>
    </row>
    <row r="29795" spans="1:4" x14ac:dyDescent="0.25">
      <c r="A29795" s="2">
        <v>540</v>
      </c>
      <c r="B29795">
        <v>41719</v>
      </c>
      <c r="C29795" s="3">
        <v>1312.836742</v>
      </c>
      <c r="D29795" s="2"/>
    </row>
    <row r="29796" spans="1:4" x14ac:dyDescent="0.25">
      <c r="A29796" s="2">
        <v>540</v>
      </c>
      <c r="B29796">
        <v>41720</v>
      </c>
      <c r="C29796" s="3">
        <v>486.91748200000001</v>
      </c>
      <c r="D29796" s="2"/>
    </row>
    <row r="29797" spans="1:4" x14ac:dyDescent="0.25">
      <c r="A29797" s="2">
        <v>540</v>
      </c>
      <c r="B29797">
        <v>41721</v>
      </c>
      <c r="C29797" s="3">
        <v>698.29522699999995</v>
      </c>
      <c r="D29797" s="2"/>
    </row>
    <row r="29798" spans="1:4" x14ac:dyDescent="0.25">
      <c r="A29798" s="2">
        <v>540</v>
      </c>
      <c r="B29798">
        <v>41722</v>
      </c>
      <c r="C29798" s="3">
        <v>361.80953699999998</v>
      </c>
      <c r="D29798" s="2"/>
    </row>
    <row r="29799" spans="1:4" x14ac:dyDescent="0.25">
      <c r="A29799" s="2">
        <v>540</v>
      </c>
      <c r="B29799">
        <v>41723</v>
      </c>
      <c r="C29799" s="3">
        <v>486.91748200000001</v>
      </c>
      <c r="D29799" s="2"/>
    </row>
    <row r="29800" spans="1:4" x14ac:dyDescent="0.25">
      <c r="A29800" s="2">
        <v>540</v>
      </c>
      <c r="B29800">
        <v>41724</v>
      </c>
      <c r="C29800" s="3">
        <v>191.431107</v>
      </c>
      <c r="D29800" s="2"/>
    </row>
    <row r="29801" spans="1:4" x14ac:dyDescent="0.25">
      <c r="A29801" s="2">
        <v>540</v>
      </c>
      <c r="B29801">
        <v>41725</v>
      </c>
      <c r="C29801" s="3">
        <v>698.29522699999995</v>
      </c>
      <c r="D29801" s="2"/>
    </row>
    <row r="29802" spans="1:4" x14ac:dyDescent="0.25">
      <c r="A29802" s="2">
        <v>540</v>
      </c>
      <c r="B29802">
        <v>41726</v>
      </c>
      <c r="C29802" s="3">
        <v>247.68362999999999</v>
      </c>
      <c r="D29802" s="2"/>
    </row>
    <row r="29803" spans="1:4" x14ac:dyDescent="0.25">
      <c r="A29803" s="2">
        <v>540</v>
      </c>
      <c r="B29803">
        <v>41727</v>
      </c>
      <c r="C29803" s="3">
        <v>468.841657</v>
      </c>
      <c r="D29803" s="2"/>
    </row>
    <row r="29804" spans="1:4" x14ac:dyDescent="0.25">
      <c r="A29804" s="2">
        <v>540</v>
      </c>
      <c r="B29804">
        <v>41728</v>
      </c>
      <c r="C29804" s="3">
        <v>967.90181500000006</v>
      </c>
      <c r="D29804" s="2"/>
    </row>
    <row r="29805" spans="1:4" x14ac:dyDescent="0.25">
      <c r="A29805" s="2">
        <v>540</v>
      </c>
      <c r="B29805">
        <v>41729</v>
      </c>
      <c r="C29805" s="3">
        <v>247.68362999999999</v>
      </c>
      <c r="D29805" s="2"/>
    </row>
    <row r="29806" spans="1:4" x14ac:dyDescent="0.25">
      <c r="A29806" s="2">
        <v>540</v>
      </c>
      <c r="B29806">
        <v>41730</v>
      </c>
      <c r="C29806" s="3">
        <v>468.841657</v>
      </c>
      <c r="D29806" s="2"/>
    </row>
    <row r="29807" spans="1:4" x14ac:dyDescent="0.25">
      <c r="A29807" s="2">
        <v>540</v>
      </c>
      <c r="B29807">
        <v>41731</v>
      </c>
      <c r="C29807" s="3">
        <v>550.86928</v>
      </c>
      <c r="D29807" s="2"/>
    </row>
    <row r="29808" spans="1:4" x14ac:dyDescent="0.25">
      <c r="A29808" s="2">
        <v>540</v>
      </c>
      <c r="B29808">
        <v>41732</v>
      </c>
      <c r="C29808" s="3">
        <v>1019.907856</v>
      </c>
      <c r="D29808" s="2"/>
    </row>
    <row r="29809" spans="1:4" x14ac:dyDescent="0.25">
      <c r="A29809" s="2">
        <v>540</v>
      </c>
      <c r="B29809">
        <v>41733</v>
      </c>
      <c r="C29809" s="3">
        <v>1019.907856</v>
      </c>
      <c r="D29809" s="2"/>
    </row>
    <row r="29810" spans="1:4" x14ac:dyDescent="0.25">
      <c r="A29810" s="2">
        <v>540</v>
      </c>
      <c r="B29810">
        <v>41734</v>
      </c>
      <c r="C29810" s="3">
        <v>550.86928</v>
      </c>
      <c r="D29810" s="2"/>
    </row>
    <row r="29811" spans="1:4" x14ac:dyDescent="0.25">
      <c r="A29811" s="2">
        <v>540</v>
      </c>
      <c r="B29811">
        <v>41735</v>
      </c>
      <c r="C29811" s="3">
        <v>1419.1985709999999</v>
      </c>
      <c r="D29811" s="2"/>
    </row>
    <row r="29812" spans="1:4" x14ac:dyDescent="0.25">
      <c r="A29812" s="2">
        <v>540</v>
      </c>
      <c r="B29812">
        <v>41736</v>
      </c>
      <c r="C29812" s="3">
        <v>14.735814</v>
      </c>
      <c r="D29812" s="2"/>
    </row>
    <row r="29813" spans="1:4" x14ac:dyDescent="0.25">
      <c r="A29813" s="2">
        <v>540</v>
      </c>
      <c r="B29813">
        <v>41737</v>
      </c>
      <c r="C29813" s="3">
        <v>1419.1985709999999</v>
      </c>
      <c r="D29813" s="2"/>
    </row>
    <row r="29814" spans="1:4" x14ac:dyDescent="0.25">
      <c r="A29814" s="2">
        <v>540</v>
      </c>
      <c r="B29814">
        <v>41738</v>
      </c>
      <c r="C29814" s="3">
        <v>181.14908500000001</v>
      </c>
      <c r="D29814" s="2"/>
    </row>
    <row r="29815" spans="1:4" x14ac:dyDescent="0.25">
      <c r="A29815" s="2">
        <v>540</v>
      </c>
      <c r="B29815">
        <v>41739</v>
      </c>
      <c r="C29815" s="3">
        <v>14.735814</v>
      </c>
      <c r="D29815" s="2"/>
    </row>
    <row r="29816" spans="1:4" x14ac:dyDescent="0.25">
      <c r="A29816" s="2">
        <v>540</v>
      </c>
      <c r="B29816">
        <v>41740</v>
      </c>
      <c r="C29816" s="3">
        <v>2296.433724</v>
      </c>
      <c r="D29816" s="2"/>
    </row>
    <row r="29817" spans="1:4" x14ac:dyDescent="0.25">
      <c r="A29817" s="2">
        <v>540</v>
      </c>
      <c r="B29817">
        <v>41741</v>
      </c>
      <c r="C29817" s="3">
        <v>300.41246599999999</v>
      </c>
      <c r="D29817" s="2"/>
    </row>
    <row r="29818" spans="1:4" x14ac:dyDescent="0.25">
      <c r="A29818" s="2">
        <v>540</v>
      </c>
      <c r="B29818">
        <v>41742</v>
      </c>
      <c r="C29818" s="3">
        <v>1031.78305</v>
      </c>
      <c r="D29818" s="2"/>
    </row>
    <row r="29819" spans="1:4" x14ac:dyDescent="0.25">
      <c r="A29819" s="2">
        <v>540</v>
      </c>
      <c r="B29819">
        <v>41743</v>
      </c>
      <c r="C29819" s="3">
        <v>300.41246599999999</v>
      </c>
      <c r="D29819" s="2"/>
    </row>
    <row r="29820" spans="1:4" x14ac:dyDescent="0.25">
      <c r="A29820" s="2">
        <v>540</v>
      </c>
      <c r="B29820">
        <v>41744</v>
      </c>
      <c r="C29820" s="3">
        <v>1031.78305</v>
      </c>
      <c r="D29820" s="2"/>
    </row>
    <row r="29821" spans="1:4" x14ac:dyDescent="0.25">
      <c r="A29821" s="2">
        <v>540</v>
      </c>
      <c r="B29821">
        <v>41745</v>
      </c>
      <c r="C29821" s="3">
        <v>1532.933986</v>
      </c>
      <c r="D29821" s="2"/>
    </row>
    <row r="29822" spans="1:4" x14ac:dyDescent="0.25">
      <c r="A29822" s="2">
        <v>540</v>
      </c>
      <c r="B29822">
        <v>41746</v>
      </c>
      <c r="C29822" s="3">
        <v>1918.085595</v>
      </c>
      <c r="D29822" s="2"/>
    </row>
    <row r="29823" spans="1:4" x14ac:dyDescent="0.25">
      <c r="A29823" s="2">
        <v>540</v>
      </c>
      <c r="B29823">
        <v>41747</v>
      </c>
      <c r="C29823" s="3">
        <v>1281.135939</v>
      </c>
      <c r="D29823" s="2"/>
    </row>
    <row r="29824" spans="1:4" x14ac:dyDescent="0.25">
      <c r="A29824" s="2">
        <v>540</v>
      </c>
      <c r="B29824">
        <v>41748</v>
      </c>
      <c r="C29824" s="3">
        <v>3219.3449839999998</v>
      </c>
      <c r="D29824" s="2"/>
    </row>
    <row r="29825" spans="1:4" x14ac:dyDescent="0.25">
      <c r="A29825" s="2">
        <v>540</v>
      </c>
      <c r="B29825">
        <v>41749</v>
      </c>
      <c r="C29825" s="3">
        <v>3219.3449839999998</v>
      </c>
      <c r="D29825" s="2"/>
    </row>
    <row r="29826" spans="1:4" x14ac:dyDescent="0.25">
      <c r="A29826" s="2">
        <v>540</v>
      </c>
      <c r="B29826">
        <v>41751</v>
      </c>
      <c r="C29826" s="3">
        <v>2486.2521120000001</v>
      </c>
      <c r="D29826" s="2"/>
    </row>
    <row r="29827" spans="1:4" x14ac:dyDescent="0.25">
      <c r="A29827" s="2">
        <v>540</v>
      </c>
      <c r="B29827">
        <v>41752</v>
      </c>
      <c r="C29827" s="3">
        <v>88.728959000000003</v>
      </c>
      <c r="D29827" s="2"/>
    </row>
    <row r="29828" spans="1:4" x14ac:dyDescent="0.25">
      <c r="A29828" s="2">
        <v>540</v>
      </c>
      <c r="B29828">
        <v>41753</v>
      </c>
      <c r="C29828" s="3">
        <v>88.728959000000003</v>
      </c>
      <c r="D29828" s="2"/>
    </row>
    <row r="29829" spans="1:4" x14ac:dyDescent="0.25">
      <c r="A29829" s="2">
        <v>540</v>
      </c>
      <c r="B29829">
        <v>41755</v>
      </c>
      <c r="C29829" s="3">
        <v>2032.208862</v>
      </c>
      <c r="D29829" s="2"/>
    </row>
    <row r="29830" spans="1:4" x14ac:dyDescent="0.25">
      <c r="A29830" s="2">
        <v>540</v>
      </c>
      <c r="B29830">
        <v>41756</v>
      </c>
      <c r="C29830" s="3">
        <v>51.073197999999998</v>
      </c>
      <c r="D29830" s="2"/>
    </row>
    <row r="29831" spans="1:4" x14ac:dyDescent="0.25">
      <c r="A29831" s="2">
        <v>540</v>
      </c>
      <c r="B29831">
        <v>41757</v>
      </c>
      <c r="C29831" s="3">
        <v>51.073197999999998</v>
      </c>
      <c r="D29831" s="2"/>
    </row>
    <row r="29832" spans="1:4" x14ac:dyDescent="0.25">
      <c r="A29832" s="2">
        <v>540</v>
      </c>
      <c r="B29832">
        <v>41758</v>
      </c>
      <c r="C29832" s="3">
        <v>2032.208862</v>
      </c>
      <c r="D29832" s="2"/>
    </row>
    <row r="29833" spans="1:4" x14ac:dyDescent="0.25">
      <c r="A29833" s="2">
        <v>540</v>
      </c>
      <c r="B29833">
        <v>41759</v>
      </c>
      <c r="C29833" s="3">
        <v>88.728959000000003</v>
      </c>
      <c r="D29833" s="2"/>
    </row>
    <row r="29834" spans="1:4" x14ac:dyDescent="0.25">
      <c r="A29834" s="2">
        <v>540</v>
      </c>
      <c r="B29834">
        <v>41760</v>
      </c>
      <c r="C29834" s="3">
        <v>2486.2521120000001</v>
      </c>
      <c r="D29834" s="2"/>
    </row>
    <row r="29835" spans="1:4" x14ac:dyDescent="0.25">
      <c r="A29835" s="2">
        <v>540</v>
      </c>
      <c r="B29835">
        <v>41761</v>
      </c>
      <c r="C29835" s="3">
        <v>1281.135939</v>
      </c>
      <c r="D29835" s="2"/>
    </row>
    <row r="29836" spans="1:4" x14ac:dyDescent="0.25">
      <c r="A29836" s="2">
        <v>540</v>
      </c>
      <c r="B29836">
        <v>41762</v>
      </c>
      <c r="C29836" s="3">
        <v>2321.1634119999999</v>
      </c>
      <c r="D29836" s="2"/>
    </row>
    <row r="29837" spans="1:4" x14ac:dyDescent="0.25">
      <c r="A29837" s="2">
        <v>540</v>
      </c>
      <c r="B29837">
        <v>41763</v>
      </c>
      <c r="C29837" s="3">
        <v>88.728959000000003</v>
      </c>
      <c r="D29837" s="2"/>
    </row>
    <row r="29838" spans="1:4" x14ac:dyDescent="0.25">
      <c r="A29838" s="2">
        <v>540</v>
      </c>
      <c r="B29838">
        <v>41764</v>
      </c>
      <c r="C29838" s="3">
        <v>2321.1634119999999</v>
      </c>
      <c r="D29838" s="2"/>
    </row>
    <row r="29839" spans="1:4" x14ac:dyDescent="0.25">
      <c r="A29839" s="2">
        <v>540</v>
      </c>
      <c r="B29839">
        <v>41766</v>
      </c>
      <c r="C29839" s="3">
        <v>3393.3599899999999</v>
      </c>
      <c r="D29839" s="2"/>
    </row>
    <row r="29840" spans="1:4" x14ac:dyDescent="0.25">
      <c r="A29840" s="2">
        <v>540</v>
      </c>
      <c r="B29840">
        <v>41767</v>
      </c>
      <c r="C29840" s="3">
        <v>1782.840978</v>
      </c>
      <c r="D29840" s="2"/>
    </row>
    <row r="29841" spans="1:4" x14ac:dyDescent="0.25">
      <c r="A29841" s="2">
        <v>540</v>
      </c>
      <c r="B29841">
        <v>41768</v>
      </c>
      <c r="C29841" s="3">
        <v>3393.3599899999999</v>
      </c>
      <c r="D29841" s="2"/>
    </row>
    <row r="29842" spans="1:4" x14ac:dyDescent="0.25">
      <c r="A29842" s="2">
        <v>540</v>
      </c>
      <c r="B29842">
        <v>41769</v>
      </c>
      <c r="C29842" s="3">
        <v>1782.840978</v>
      </c>
      <c r="D29842" s="2"/>
    </row>
    <row r="29843" spans="1:4" x14ac:dyDescent="0.25">
      <c r="A29843" s="2">
        <v>540</v>
      </c>
      <c r="B29843">
        <v>41770</v>
      </c>
      <c r="C29843" s="3">
        <v>2898.2185629999999</v>
      </c>
      <c r="D29843" s="2"/>
    </row>
    <row r="29844" spans="1:4" x14ac:dyDescent="0.25">
      <c r="A29844" s="2">
        <v>540</v>
      </c>
      <c r="B29844">
        <v>41771</v>
      </c>
      <c r="C29844" s="3">
        <v>1217.4473909999999</v>
      </c>
      <c r="D29844" s="2"/>
    </row>
    <row r="29845" spans="1:4" x14ac:dyDescent="0.25">
      <c r="A29845" s="2">
        <v>540</v>
      </c>
      <c r="B29845">
        <v>41772</v>
      </c>
      <c r="C29845" s="3">
        <v>538.54470500000002</v>
      </c>
      <c r="D29845" s="2"/>
    </row>
    <row r="29846" spans="1:4" x14ac:dyDescent="0.25">
      <c r="A29846" s="2">
        <v>540</v>
      </c>
      <c r="B29846">
        <v>41773</v>
      </c>
      <c r="C29846" s="3">
        <v>1450.331514</v>
      </c>
      <c r="D29846" s="2"/>
    </row>
    <row r="29847" spans="1:4" x14ac:dyDescent="0.25">
      <c r="A29847" s="2">
        <v>540</v>
      </c>
      <c r="B29847">
        <v>41774</v>
      </c>
      <c r="C29847" s="3">
        <v>681.51996499999996</v>
      </c>
      <c r="D29847" s="2"/>
    </row>
    <row r="29848" spans="1:4" x14ac:dyDescent="0.25">
      <c r="A29848" s="2">
        <v>540</v>
      </c>
      <c r="B29848">
        <v>41775</v>
      </c>
      <c r="C29848" s="3">
        <v>1482.058675</v>
      </c>
      <c r="D29848" s="2"/>
    </row>
    <row r="29849" spans="1:4" x14ac:dyDescent="0.25">
      <c r="A29849" s="2">
        <v>540</v>
      </c>
      <c r="B29849">
        <v>41776</v>
      </c>
      <c r="C29849" s="3">
        <v>681.51996499999996</v>
      </c>
      <c r="D29849" s="2"/>
    </row>
    <row r="29850" spans="1:4" x14ac:dyDescent="0.25">
      <c r="A29850" s="2">
        <v>540</v>
      </c>
      <c r="B29850">
        <v>41777</v>
      </c>
      <c r="C29850" s="3">
        <v>538.54470500000002</v>
      </c>
      <c r="D29850" s="2"/>
    </row>
    <row r="29851" spans="1:4" x14ac:dyDescent="0.25">
      <c r="A29851" s="2">
        <v>540</v>
      </c>
      <c r="B29851">
        <v>41778</v>
      </c>
      <c r="C29851" s="3">
        <v>1450.331514</v>
      </c>
      <c r="D29851" s="2"/>
    </row>
    <row r="29852" spans="1:4" x14ac:dyDescent="0.25">
      <c r="A29852" s="2">
        <v>540</v>
      </c>
      <c r="B29852">
        <v>41779</v>
      </c>
      <c r="C29852" s="3">
        <v>100.143058</v>
      </c>
      <c r="D29852" s="2"/>
    </row>
    <row r="29853" spans="1:4" x14ac:dyDescent="0.25">
      <c r="A29853" s="2">
        <v>540</v>
      </c>
      <c r="B29853">
        <v>41780</v>
      </c>
      <c r="C29853" s="3">
        <v>843.34011499999997</v>
      </c>
      <c r="D29853" s="2"/>
    </row>
    <row r="29854" spans="1:4" x14ac:dyDescent="0.25">
      <c r="A29854" s="2">
        <v>540</v>
      </c>
      <c r="B29854">
        <v>41781</v>
      </c>
      <c r="C29854" s="3">
        <v>3411.1220699999999</v>
      </c>
      <c r="D29854" s="2"/>
    </row>
    <row r="29855" spans="1:4" x14ac:dyDescent="0.25">
      <c r="A29855" s="2">
        <v>540</v>
      </c>
      <c r="B29855">
        <v>41782</v>
      </c>
      <c r="C29855" s="3">
        <v>103.007727</v>
      </c>
      <c r="D29855" s="2"/>
    </row>
    <row r="29856" spans="1:4" x14ac:dyDescent="0.25">
      <c r="A29856" s="2">
        <v>540</v>
      </c>
      <c r="B29856">
        <v>41783</v>
      </c>
      <c r="C29856" s="3">
        <v>843.34011499999997</v>
      </c>
      <c r="D29856" s="2"/>
    </row>
    <row r="29857" spans="1:4" x14ac:dyDescent="0.25">
      <c r="A29857" s="2">
        <v>540</v>
      </c>
      <c r="B29857">
        <v>41784</v>
      </c>
      <c r="C29857" s="3">
        <v>103.007727</v>
      </c>
      <c r="D29857" s="2"/>
    </row>
    <row r="29858" spans="1:4" x14ac:dyDescent="0.25">
      <c r="A29858" s="2">
        <v>540</v>
      </c>
      <c r="B29858">
        <v>41785</v>
      </c>
      <c r="C29858" s="3">
        <v>3411.1220699999999</v>
      </c>
      <c r="D29858" s="2"/>
    </row>
    <row r="29859" spans="1:4" x14ac:dyDescent="0.25">
      <c r="A29859" s="2">
        <v>540</v>
      </c>
      <c r="B29859">
        <v>41786</v>
      </c>
      <c r="C29859" s="3">
        <v>932.36647800000003</v>
      </c>
      <c r="D29859" s="2"/>
    </row>
    <row r="29860" spans="1:4" x14ac:dyDescent="0.25">
      <c r="A29860" s="2">
        <v>540</v>
      </c>
      <c r="B29860">
        <v>41787</v>
      </c>
      <c r="C29860" s="3">
        <v>1277.134468</v>
      </c>
      <c r="D29860" s="2"/>
    </row>
    <row r="29861" spans="1:4" x14ac:dyDescent="0.25">
      <c r="A29861" s="2">
        <v>540</v>
      </c>
      <c r="B29861">
        <v>41788</v>
      </c>
      <c r="C29861" s="3">
        <v>1416.1598879999999</v>
      </c>
      <c r="D29861" s="2"/>
    </row>
    <row r="29862" spans="1:4" x14ac:dyDescent="0.25">
      <c r="A29862" s="2">
        <v>540</v>
      </c>
      <c r="B29862">
        <v>41789</v>
      </c>
      <c r="C29862" s="3">
        <v>932.36647800000003</v>
      </c>
      <c r="D29862" s="2"/>
    </row>
    <row r="29863" spans="1:4" x14ac:dyDescent="0.25">
      <c r="A29863" s="2">
        <v>540</v>
      </c>
      <c r="B29863">
        <v>41790</v>
      </c>
      <c r="C29863" s="3">
        <v>697.81372399999998</v>
      </c>
      <c r="D29863" s="2"/>
    </row>
    <row r="29864" spans="1:4" x14ac:dyDescent="0.25">
      <c r="A29864" s="2">
        <v>540</v>
      </c>
      <c r="B29864">
        <v>41791</v>
      </c>
      <c r="C29864" s="3">
        <v>2391.9135550000001</v>
      </c>
      <c r="D29864" s="2"/>
    </row>
    <row r="29865" spans="1:4" x14ac:dyDescent="0.25">
      <c r="A29865" s="2">
        <v>540</v>
      </c>
      <c r="B29865">
        <v>41792</v>
      </c>
      <c r="C29865" s="3">
        <v>2097.9549830000001</v>
      </c>
      <c r="D29865" s="2"/>
    </row>
    <row r="29866" spans="1:4" x14ac:dyDescent="0.25">
      <c r="A29866" s="2">
        <v>540</v>
      </c>
      <c r="B29866">
        <v>41793</v>
      </c>
      <c r="C29866" s="3">
        <v>2834.1415860000002</v>
      </c>
      <c r="D29866" s="2"/>
    </row>
    <row r="29867" spans="1:4" x14ac:dyDescent="0.25">
      <c r="A29867" s="2">
        <v>540</v>
      </c>
      <c r="B29867">
        <v>41794</v>
      </c>
      <c r="C29867" s="3">
        <v>2418.3314150000001</v>
      </c>
      <c r="D29867" s="2"/>
    </row>
    <row r="29868" spans="1:4" x14ac:dyDescent="0.25">
      <c r="A29868" s="2">
        <v>540</v>
      </c>
      <c r="B29868">
        <v>41795</v>
      </c>
      <c r="C29868" s="3">
        <v>919.24916499999995</v>
      </c>
      <c r="D29868" s="2"/>
    </row>
    <row r="29869" spans="1:4" x14ac:dyDescent="0.25">
      <c r="A29869" s="2">
        <v>540</v>
      </c>
      <c r="B29869">
        <v>41797</v>
      </c>
      <c r="C29869" s="3">
        <v>1602.8991940000001</v>
      </c>
      <c r="D29869" s="2"/>
    </row>
    <row r="29870" spans="1:4" x14ac:dyDescent="0.25">
      <c r="A29870" s="2">
        <v>540</v>
      </c>
      <c r="B29870">
        <v>41798</v>
      </c>
      <c r="C29870" s="3">
        <v>5312.8807610000003</v>
      </c>
      <c r="D29870" s="2"/>
    </row>
    <row r="29871" spans="1:4" x14ac:dyDescent="0.25">
      <c r="A29871" s="2">
        <v>540</v>
      </c>
      <c r="B29871">
        <v>41799</v>
      </c>
      <c r="C29871" s="3">
        <v>2948.2465390000002</v>
      </c>
      <c r="D29871" s="2"/>
    </row>
    <row r="29872" spans="1:4" x14ac:dyDescent="0.25">
      <c r="A29872" s="2">
        <v>540</v>
      </c>
      <c r="B29872">
        <v>41800</v>
      </c>
      <c r="C29872" s="3">
        <v>919.24916499999995</v>
      </c>
      <c r="D29872" s="2"/>
    </row>
    <row r="29873" spans="1:4" x14ac:dyDescent="0.25">
      <c r="A29873" s="2">
        <v>540</v>
      </c>
      <c r="B29873">
        <v>41801</v>
      </c>
      <c r="C29873" s="3">
        <v>697.81372399999998</v>
      </c>
      <c r="D29873" s="2"/>
    </row>
    <row r="29874" spans="1:4" x14ac:dyDescent="0.25">
      <c r="A29874" s="2">
        <v>540</v>
      </c>
      <c r="B29874">
        <v>41802</v>
      </c>
      <c r="C29874" s="3">
        <v>2948.2465390000002</v>
      </c>
      <c r="D29874" s="2"/>
    </row>
    <row r="29875" spans="1:4" x14ac:dyDescent="0.25">
      <c r="A29875" s="2">
        <v>540</v>
      </c>
      <c r="B29875">
        <v>41803</v>
      </c>
      <c r="C29875" s="3">
        <v>4344.7325540000002</v>
      </c>
      <c r="D29875" s="2"/>
    </row>
    <row r="29876" spans="1:4" x14ac:dyDescent="0.25">
      <c r="A29876" s="2">
        <v>540</v>
      </c>
      <c r="B29876">
        <v>41804</v>
      </c>
      <c r="C29876" s="3">
        <v>1426.8691449999999</v>
      </c>
      <c r="D29876" s="2"/>
    </row>
    <row r="29877" spans="1:4" x14ac:dyDescent="0.25">
      <c r="A29877" s="2">
        <v>540</v>
      </c>
      <c r="B29877">
        <v>41805</v>
      </c>
      <c r="C29877" s="3">
        <v>864.03788399999996</v>
      </c>
      <c r="D29877" s="2"/>
    </row>
    <row r="29878" spans="1:4" x14ac:dyDescent="0.25">
      <c r="A29878" s="2">
        <v>540</v>
      </c>
      <c r="B29878">
        <v>41806</v>
      </c>
      <c r="C29878" s="3">
        <v>1141.225766</v>
      </c>
      <c r="D29878" s="2"/>
    </row>
    <row r="29879" spans="1:4" x14ac:dyDescent="0.25">
      <c r="A29879" s="2">
        <v>540</v>
      </c>
      <c r="B29879">
        <v>41807</v>
      </c>
      <c r="C29879" s="3">
        <v>176.03004799999999</v>
      </c>
      <c r="D29879" s="2"/>
    </row>
    <row r="29880" spans="1:4" x14ac:dyDescent="0.25">
      <c r="A29880" s="2">
        <v>540</v>
      </c>
      <c r="B29880">
        <v>41808</v>
      </c>
      <c r="C29880" s="3">
        <v>864.03788399999996</v>
      </c>
      <c r="D29880" s="2"/>
    </row>
    <row r="29881" spans="1:4" x14ac:dyDescent="0.25">
      <c r="A29881" s="2">
        <v>540</v>
      </c>
      <c r="B29881">
        <v>41810</v>
      </c>
      <c r="C29881" s="3">
        <v>33.030673</v>
      </c>
      <c r="D29881" s="2"/>
    </row>
    <row r="29882" spans="1:4" x14ac:dyDescent="0.25">
      <c r="A29882" s="2">
        <v>540</v>
      </c>
      <c r="B29882">
        <v>41811</v>
      </c>
      <c r="C29882" s="3">
        <v>494.63097299999998</v>
      </c>
      <c r="D29882" s="2"/>
    </row>
    <row r="29883" spans="1:4" x14ac:dyDescent="0.25">
      <c r="A29883" s="2">
        <v>540</v>
      </c>
      <c r="B29883">
        <v>41813</v>
      </c>
      <c r="C29883" s="3">
        <v>308.193783</v>
      </c>
      <c r="D29883" s="2"/>
    </row>
    <row r="29884" spans="1:4" x14ac:dyDescent="0.25">
      <c r="A29884" s="2">
        <v>540</v>
      </c>
      <c r="B29884">
        <v>41814</v>
      </c>
      <c r="C29884" s="3">
        <v>33.030673</v>
      </c>
      <c r="D29884" s="2"/>
    </row>
    <row r="29885" spans="1:4" x14ac:dyDescent="0.25">
      <c r="A29885" s="2">
        <v>540</v>
      </c>
      <c r="B29885">
        <v>41815</v>
      </c>
      <c r="C29885" s="3">
        <v>1579.6787019999999</v>
      </c>
      <c r="D29885" s="2"/>
    </row>
    <row r="29886" spans="1:4" x14ac:dyDescent="0.25">
      <c r="A29886" s="2">
        <v>540</v>
      </c>
      <c r="B29886">
        <v>41816</v>
      </c>
      <c r="C29886" s="3">
        <v>308.193783</v>
      </c>
      <c r="D29886" s="2"/>
    </row>
    <row r="29887" spans="1:4" x14ac:dyDescent="0.25">
      <c r="A29887" s="2">
        <v>540</v>
      </c>
      <c r="B29887">
        <v>41817</v>
      </c>
      <c r="C29887" s="3">
        <v>2374.0845720000002</v>
      </c>
      <c r="D29887" s="2"/>
    </row>
    <row r="29888" spans="1:4" x14ac:dyDescent="0.25">
      <c r="A29888" s="2">
        <v>540</v>
      </c>
      <c r="B29888">
        <v>41818</v>
      </c>
      <c r="C29888" s="3">
        <v>974.83585600000004</v>
      </c>
      <c r="D29888" s="2"/>
    </row>
    <row r="29889" spans="1:4" x14ac:dyDescent="0.25">
      <c r="A29889" s="2">
        <v>540</v>
      </c>
      <c r="B29889">
        <v>41819</v>
      </c>
      <c r="C29889" s="3">
        <v>1158.5995399999999</v>
      </c>
      <c r="D29889" s="2"/>
    </row>
    <row r="29890" spans="1:4" x14ac:dyDescent="0.25">
      <c r="A29890" s="2">
        <v>540</v>
      </c>
      <c r="B29890">
        <v>41820</v>
      </c>
      <c r="C29890" s="3">
        <v>375.261888</v>
      </c>
      <c r="D29890" s="2"/>
    </row>
    <row r="29891" spans="1:4" x14ac:dyDescent="0.25">
      <c r="A29891" s="2">
        <v>540</v>
      </c>
      <c r="B29891">
        <v>41821</v>
      </c>
      <c r="C29891" s="3">
        <v>974.83585600000004</v>
      </c>
      <c r="D29891" s="2"/>
    </row>
    <row r="29892" spans="1:4" x14ac:dyDescent="0.25">
      <c r="A29892" s="2">
        <v>540</v>
      </c>
      <c r="B29892">
        <v>41822</v>
      </c>
      <c r="C29892" s="3">
        <v>375.261888</v>
      </c>
      <c r="D29892" s="2"/>
    </row>
    <row r="29893" spans="1:4" x14ac:dyDescent="0.25">
      <c r="A29893" s="2">
        <v>540</v>
      </c>
      <c r="B29893">
        <v>41823</v>
      </c>
      <c r="C29893" s="3">
        <v>494.63097299999998</v>
      </c>
      <c r="D29893" s="2"/>
    </row>
    <row r="29894" spans="1:4" x14ac:dyDescent="0.25">
      <c r="A29894" s="2">
        <v>540</v>
      </c>
      <c r="B29894">
        <v>41824</v>
      </c>
      <c r="C29894" s="3">
        <v>869.41592900000001</v>
      </c>
      <c r="D29894" s="2"/>
    </row>
    <row r="29895" spans="1:4" x14ac:dyDescent="0.25">
      <c r="A29895" s="2">
        <v>540</v>
      </c>
      <c r="B29895">
        <v>41825</v>
      </c>
      <c r="C29895" s="3">
        <v>360.83791300000001</v>
      </c>
      <c r="D29895" s="2"/>
    </row>
    <row r="29896" spans="1:4" x14ac:dyDescent="0.25">
      <c r="A29896" s="2">
        <v>540</v>
      </c>
      <c r="B29896">
        <v>41826</v>
      </c>
      <c r="C29896" s="3">
        <v>933.69816800000001</v>
      </c>
      <c r="D29896" s="2"/>
    </row>
    <row r="29897" spans="1:4" x14ac:dyDescent="0.25">
      <c r="A29897" s="2">
        <v>540</v>
      </c>
      <c r="B29897">
        <v>41827</v>
      </c>
      <c r="C29897" s="3">
        <v>360.83791300000001</v>
      </c>
      <c r="D29897" s="2"/>
    </row>
    <row r="29898" spans="1:4" x14ac:dyDescent="0.25">
      <c r="A29898" s="2">
        <v>540</v>
      </c>
      <c r="B29898">
        <v>41829</v>
      </c>
      <c r="C29898" s="3">
        <v>1088.079706</v>
      </c>
      <c r="D29898" s="2"/>
    </row>
    <row r="29899" spans="1:4" x14ac:dyDescent="0.25">
      <c r="A29899" s="2">
        <v>540</v>
      </c>
      <c r="B29899">
        <v>41830</v>
      </c>
      <c r="C29899" s="3">
        <v>1158.5995399999999</v>
      </c>
      <c r="D29899" s="2"/>
    </row>
    <row r="29900" spans="1:4" x14ac:dyDescent="0.25">
      <c r="A29900" s="2">
        <v>540</v>
      </c>
      <c r="B29900">
        <v>41831</v>
      </c>
      <c r="C29900" s="3">
        <v>2632.0397539999999</v>
      </c>
      <c r="D29900" s="2"/>
    </row>
    <row r="29901" spans="1:4" x14ac:dyDescent="0.25">
      <c r="A29901" s="2">
        <v>540</v>
      </c>
      <c r="B29901">
        <v>41832</v>
      </c>
      <c r="C29901" s="3">
        <v>1084.550915</v>
      </c>
      <c r="D29901" s="2"/>
    </row>
    <row r="29902" spans="1:4" x14ac:dyDescent="0.25">
      <c r="A29902" s="2">
        <v>540</v>
      </c>
      <c r="B29902">
        <v>41833</v>
      </c>
      <c r="C29902" s="3">
        <v>2632.0397539999999</v>
      </c>
      <c r="D29902" s="2"/>
    </row>
    <row r="29903" spans="1:4" x14ac:dyDescent="0.25">
      <c r="A29903" s="2">
        <v>540</v>
      </c>
      <c r="B29903">
        <v>41835</v>
      </c>
      <c r="C29903" s="3">
        <v>1780.239233</v>
      </c>
      <c r="D29903" s="2"/>
    </row>
    <row r="29904" spans="1:4" x14ac:dyDescent="0.25">
      <c r="A29904" s="2">
        <v>540</v>
      </c>
      <c r="B29904">
        <v>41836</v>
      </c>
      <c r="C29904" s="3">
        <v>506.03876400000001</v>
      </c>
      <c r="D29904" s="2"/>
    </row>
    <row r="29905" spans="1:4" x14ac:dyDescent="0.25">
      <c r="A29905" s="2">
        <v>540</v>
      </c>
      <c r="B29905">
        <v>41837</v>
      </c>
      <c r="C29905" s="3">
        <v>185.61809299999999</v>
      </c>
      <c r="D29905" s="2"/>
    </row>
    <row r="29906" spans="1:4" x14ac:dyDescent="0.25">
      <c r="A29906" s="2">
        <v>540</v>
      </c>
      <c r="B29906">
        <v>41838</v>
      </c>
      <c r="C29906" s="3">
        <v>187.39835099999999</v>
      </c>
      <c r="D29906" s="2"/>
    </row>
    <row r="29907" spans="1:4" x14ac:dyDescent="0.25">
      <c r="A29907" s="2">
        <v>540</v>
      </c>
      <c r="B29907">
        <v>41839</v>
      </c>
      <c r="C29907" s="3">
        <v>719.93203700000004</v>
      </c>
      <c r="D29907" s="2"/>
    </row>
    <row r="29908" spans="1:4" x14ac:dyDescent="0.25">
      <c r="A29908" s="2">
        <v>540</v>
      </c>
      <c r="B29908">
        <v>41840</v>
      </c>
      <c r="C29908" s="3">
        <v>464.23679700000002</v>
      </c>
      <c r="D29908" s="2"/>
    </row>
    <row r="29909" spans="1:4" x14ac:dyDescent="0.25">
      <c r="A29909" s="2">
        <v>540</v>
      </c>
      <c r="B29909">
        <v>41841</v>
      </c>
      <c r="C29909" s="3">
        <v>719.93203700000004</v>
      </c>
      <c r="D29909" s="2"/>
    </row>
    <row r="29910" spans="1:4" x14ac:dyDescent="0.25">
      <c r="A29910" s="2">
        <v>540</v>
      </c>
      <c r="B29910">
        <v>41842</v>
      </c>
      <c r="C29910" s="3">
        <v>464.23679700000002</v>
      </c>
      <c r="D29910" s="2"/>
    </row>
    <row r="29911" spans="1:4" x14ac:dyDescent="0.25">
      <c r="A29911" s="2">
        <v>540</v>
      </c>
      <c r="B29911">
        <v>41843</v>
      </c>
      <c r="C29911" s="3">
        <v>187.39835099999999</v>
      </c>
      <c r="D29911" s="2"/>
    </row>
    <row r="29912" spans="1:4" x14ac:dyDescent="0.25">
      <c r="A29912" s="2">
        <v>540</v>
      </c>
      <c r="B29912">
        <v>41844</v>
      </c>
      <c r="C29912" s="3">
        <v>506.03876400000001</v>
      </c>
      <c r="D29912" s="2"/>
    </row>
    <row r="29913" spans="1:4" x14ac:dyDescent="0.25">
      <c r="A29913" s="2">
        <v>540</v>
      </c>
      <c r="B29913">
        <v>41845</v>
      </c>
      <c r="C29913" s="3">
        <v>1780.239233</v>
      </c>
      <c r="D29913" s="2"/>
    </row>
    <row r="29914" spans="1:4" x14ac:dyDescent="0.25">
      <c r="A29914" s="2">
        <v>540</v>
      </c>
      <c r="B29914">
        <v>41846</v>
      </c>
      <c r="C29914" s="3">
        <v>2178.0064739999998</v>
      </c>
      <c r="D29914" s="2"/>
    </row>
    <row r="29915" spans="1:4" x14ac:dyDescent="0.25">
      <c r="A29915" s="2">
        <v>540</v>
      </c>
      <c r="B29915">
        <v>41847</v>
      </c>
      <c r="C29915" s="3">
        <v>2151.1271700000002</v>
      </c>
      <c r="D29915" s="2"/>
    </row>
    <row r="29916" spans="1:4" x14ac:dyDescent="0.25">
      <c r="A29916" s="2">
        <v>540</v>
      </c>
      <c r="B29916">
        <v>41848</v>
      </c>
      <c r="C29916" s="3">
        <v>2851.5663770000001</v>
      </c>
      <c r="D29916" s="2"/>
    </row>
    <row r="29917" spans="1:4" x14ac:dyDescent="0.25">
      <c r="A29917" s="2">
        <v>540</v>
      </c>
      <c r="B29917">
        <v>41849</v>
      </c>
      <c r="C29917" s="3">
        <v>472.88029499999999</v>
      </c>
      <c r="D29917" s="2"/>
    </row>
    <row r="29918" spans="1:4" x14ac:dyDescent="0.25">
      <c r="A29918" s="2">
        <v>540</v>
      </c>
      <c r="B29918">
        <v>41850</v>
      </c>
      <c r="C29918" s="3">
        <v>88.043766000000005</v>
      </c>
      <c r="D29918" s="2"/>
    </row>
    <row r="29919" spans="1:4" x14ac:dyDescent="0.25">
      <c r="A29919" s="2">
        <v>540</v>
      </c>
      <c r="B29919">
        <v>41851</v>
      </c>
      <c r="C29919" s="3">
        <v>1399.0107760000001</v>
      </c>
      <c r="D29919" s="2"/>
    </row>
    <row r="29920" spans="1:4" x14ac:dyDescent="0.25">
      <c r="A29920" s="2">
        <v>540</v>
      </c>
      <c r="B29920">
        <v>41852</v>
      </c>
      <c r="C29920" s="3">
        <v>2851.5663770000001</v>
      </c>
      <c r="D29920" s="2"/>
    </row>
    <row r="29921" spans="1:4" x14ac:dyDescent="0.25">
      <c r="A29921" s="2">
        <v>540</v>
      </c>
      <c r="B29921">
        <v>41853</v>
      </c>
      <c r="C29921" s="3">
        <v>472.88029499999999</v>
      </c>
      <c r="D29921" s="2"/>
    </row>
    <row r="29922" spans="1:4" x14ac:dyDescent="0.25">
      <c r="A29922" s="2">
        <v>540</v>
      </c>
      <c r="B29922">
        <v>41854</v>
      </c>
      <c r="C29922" s="3">
        <v>185.61809299999999</v>
      </c>
      <c r="D29922" s="2"/>
    </row>
    <row r="29923" spans="1:4" x14ac:dyDescent="0.25">
      <c r="A29923" s="2">
        <v>540</v>
      </c>
      <c r="B29923">
        <v>41855</v>
      </c>
      <c r="C29923" s="3">
        <v>88.043766000000005</v>
      </c>
      <c r="D29923" s="2"/>
    </row>
    <row r="29924" spans="1:4" x14ac:dyDescent="0.25">
      <c r="A29924" s="2">
        <v>540</v>
      </c>
      <c r="B29924">
        <v>41856</v>
      </c>
      <c r="C29924" s="3">
        <v>1399.0107760000001</v>
      </c>
      <c r="D29924" s="2"/>
    </row>
    <row r="29925" spans="1:4" x14ac:dyDescent="0.25">
      <c r="A29925" s="2">
        <v>540</v>
      </c>
      <c r="B29925">
        <v>41857</v>
      </c>
      <c r="C29925" s="3">
        <v>26.879303</v>
      </c>
      <c r="D29925" s="2"/>
    </row>
    <row r="29926" spans="1:4" x14ac:dyDescent="0.25">
      <c r="A29926" s="2">
        <v>540</v>
      </c>
      <c r="B29926">
        <v>41858</v>
      </c>
      <c r="C29926" s="3">
        <v>26.879303</v>
      </c>
      <c r="D29926" s="2"/>
    </row>
    <row r="29927" spans="1:4" x14ac:dyDescent="0.25">
      <c r="A29927" s="2">
        <v>540</v>
      </c>
      <c r="B29927">
        <v>41859</v>
      </c>
      <c r="C29927" s="3">
        <v>4968.3430019999996</v>
      </c>
      <c r="D29927" s="2"/>
    </row>
    <row r="29928" spans="1:4" x14ac:dyDescent="0.25">
      <c r="A29928" s="2">
        <v>540</v>
      </c>
      <c r="B29928">
        <v>41860</v>
      </c>
      <c r="C29928" s="3">
        <v>288.12422299999997</v>
      </c>
      <c r="D29928" s="2"/>
    </row>
    <row r="29929" spans="1:4" x14ac:dyDescent="0.25">
      <c r="A29929" s="2">
        <v>540</v>
      </c>
      <c r="B29929">
        <v>41861</v>
      </c>
      <c r="C29929" s="3">
        <v>4009.4125669999999</v>
      </c>
      <c r="D29929" s="2"/>
    </row>
    <row r="29930" spans="1:4" x14ac:dyDescent="0.25">
      <c r="A29930" s="2">
        <v>540</v>
      </c>
      <c r="B29930">
        <v>41862</v>
      </c>
      <c r="C29930" s="3">
        <v>1856.544486</v>
      </c>
      <c r="D29930" s="2"/>
    </row>
    <row r="29931" spans="1:4" x14ac:dyDescent="0.25">
      <c r="A29931" s="2">
        <v>540</v>
      </c>
      <c r="B29931">
        <v>41864</v>
      </c>
      <c r="C29931" s="3">
        <v>1856.544486</v>
      </c>
      <c r="D29931" s="2"/>
    </row>
    <row r="29932" spans="1:4" x14ac:dyDescent="0.25">
      <c r="A29932" s="2">
        <v>540</v>
      </c>
      <c r="B29932">
        <v>41865</v>
      </c>
      <c r="C29932" s="3">
        <v>4009.4125669999999</v>
      </c>
      <c r="D29932" s="2"/>
    </row>
    <row r="29933" spans="1:4" x14ac:dyDescent="0.25">
      <c r="A29933" s="2">
        <v>540</v>
      </c>
      <c r="B29933">
        <v>41866</v>
      </c>
      <c r="C29933" s="3">
        <v>288.12422299999997</v>
      </c>
      <c r="D29933" s="2"/>
    </row>
    <row r="29934" spans="1:4" x14ac:dyDescent="0.25">
      <c r="A29934" s="2">
        <v>540</v>
      </c>
      <c r="B29934">
        <v>41867</v>
      </c>
      <c r="C29934" s="3">
        <v>409.19683700000002</v>
      </c>
      <c r="D29934" s="2"/>
    </row>
    <row r="29935" spans="1:4" x14ac:dyDescent="0.25">
      <c r="A29935" s="2">
        <v>540</v>
      </c>
      <c r="B29935">
        <v>41868</v>
      </c>
      <c r="C29935" s="3">
        <v>1808.432374</v>
      </c>
      <c r="D29935" s="2"/>
    </row>
    <row r="29936" spans="1:4" x14ac:dyDescent="0.25">
      <c r="A29936" s="2">
        <v>540</v>
      </c>
      <c r="B29936">
        <v>41869</v>
      </c>
      <c r="C29936" s="3">
        <v>2217.6292100000001</v>
      </c>
      <c r="D29936" s="2"/>
    </row>
    <row r="29937" spans="1:4" x14ac:dyDescent="0.25">
      <c r="A29937" s="2">
        <v>540</v>
      </c>
      <c r="B29937">
        <v>41870</v>
      </c>
      <c r="C29937" s="3">
        <v>1891.7020319999999</v>
      </c>
      <c r="D29937" s="2"/>
    </row>
    <row r="29938" spans="1:4" x14ac:dyDescent="0.25">
      <c r="A29938" s="2">
        <v>540</v>
      </c>
      <c r="B29938">
        <v>41871</v>
      </c>
      <c r="C29938" s="3">
        <v>3076.6409680000002</v>
      </c>
      <c r="D29938" s="2"/>
    </row>
    <row r="29939" spans="1:4" x14ac:dyDescent="0.25">
      <c r="A29939" s="2">
        <v>540</v>
      </c>
      <c r="B29939">
        <v>41872</v>
      </c>
      <c r="C29939" s="3">
        <v>6655.3627610000003</v>
      </c>
      <c r="D29939" s="2"/>
    </row>
    <row r="29940" spans="1:4" x14ac:dyDescent="0.25">
      <c r="A29940" s="2">
        <v>540</v>
      </c>
      <c r="B29940">
        <v>41873</v>
      </c>
      <c r="C29940" s="3">
        <v>3714.3319820000002</v>
      </c>
      <c r="D29940" s="2"/>
    </row>
    <row r="29941" spans="1:4" x14ac:dyDescent="0.25">
      <c r="A29941" s="2">
        <v>540</v>
      </c>
      <c r="B29941">
        <v>41874</v>
      </c>
      <c r="C29941" s="3">
        <v>1614.696036</v>
      </c>
      <c r="D29941" s="2"/>
    </row>
    <row r="29942" spans="1:4" x14ac:dyDescent="0.25">
      <c r="A29942" s="2">
        <v>540</v>
      </c>
      <c r="B29942">
        <v>41875</v>
      </c>
      <c r="C29942" s="3">
        <v>2099.635945</v>
      </c>
      <c r="D29942" s="2"/>
    </row>
    <row r="29943" spans="1:4" x14ac:dyDescent="0.25">
      <c r="A29943" s="2">
        <v>540</v>
      </c>
      <c r="B29943">
        <v>41876</v>
      </c>
      <c r="C29943" s="3">
        <v>2099.635945</v>
      </c>
      <c r="D29943" s="2"/>
    </row>
    <row r="29944" spans="1:4" x14ac:dyDescent="0.25">
      <c r="A29944" s="2">
        <v>540</v>
      </c>
      <c r="B29944">
        <v>41877</v>
      </c>
      <c r="C29944" s="3">
        <v>1891.7020319999999</v>
      </c>
      <c r="D29944" s="2"/>
    </row>
    <row r="29945" spans="1:4" x14ac:dyDescent="0.25">
      <c r="A29945" s="2">
        <v>540</v>
      </c>
      <c r="B29945">
        <v>41878</v>
      </c>
      <c r="C29945" s="3">
        <v>6655.3627610000003</v>
      </c>
      <c r="D29945" s="2"/>
    </row>
    <row r="29946" spans="1:4" x14ac:dyDescent="0.25">
      <c r="A29946" s="2">
        <v>540</v>
      </c>
      <c r="B29946">
        <v>41879</v>
      </c>
      <c r="C29946" s="3">
        <v>4794.3433269999996</v>
      </c>
      <c r="D29946" s="2"/>
    </row>
    <row r="29947" spans="1:4" x14ac:dyDescent="0.25">
      <c r="A29947" s="2">
        <v>540</v>
      </c>
      <c r="B29947">
        <v>41880</v>
      </c>
      <c r="C29947" s="3">
        <v>1421.59896</v>
      </c>
      <c r="D29947" s="2"/>
    </row>
    <row r="29948" spans="1:4" x14ac:dyDescent="0.25">
      <c r="A29948" s="2">
        <v>540</v>
      </c>
      <c r="B29948">
        <v>41881</v>
      </c>
      <c r="C29948" s="3">
        <v>4794.3433269999996</v>
      </c>
      <c r="D29948" s="2"/>
    </row>
    <row r="29949" spans="1:4" x14ac:dyDescent="0.25">
      <c r="A29949" s="2">
        <v>540</v>
      </c>
      <c r="B29949">
        <v>41882</v>
      </c>
      <c r="C29949" s="3">
        <v>1421.59896</v>
      </c>
      <c r="D29949" s="2"/>
    </row>
    <row r="29950" spans="1:4" x14ac:dyDescent="0.25">
      <c r="A29950" s="2">
        <v>540</v>
      </c>
      <c r="B29950">
        <v>41883</v>
      </c>
      <c r="C29950" s="3">
        <v>3190.8154279999999</v>
      </c>
      <c r="D29950" s="2"/>
    </row>
    <row r="29951" spans="1:4" x14ac:dyDescent="0.25">
      <c r="A29951" s="2">
        <v>540</v>
      </c>
      <c r="B29951">
        <v>41884</v>
      </c>
      <c r="C29951" s="3">
        <v>3190.8154279999999</v>
      </c>
      <c r="D29951" s="2"/>
    </row>
    <row r="29952" spans="1:4" x14ac:dyDescent="0.25">
      <c r="A29952" s="2">
        <v>540</v>
      </c>
      <c r="B29952">
        <v>41885</v>
      </c>
      <c r="C29952" s="3">
        <v>870.01880100000005</v>
      </c>
      <c r="D29952" s="2"/>
    </row>
    <row r="29953" spans="1:4" x14ac:dyDescent="0.25">
      <c r="A29953" s="2">
        <v>540</v>
      </c>
      <c r="B29953">
        <v>41886</v>
      </c>
      <c r="C29953" s="3">
        <v>870.01880100000005</v>
      </c>
      <c r="D29953" s="2"/>
    </row>
    <row r="29954" spans="1:4" x14ac:dyDescent="0.25">
      <c r="A29954" s="2">
        <v>540</v>
      </c>
      <c r="B29954">
        <v>41887</v>
      </c>
      <c r="C29954" s="3">
        <v>1118.7161779999999</v>
      </c>
      <c r="D29954" s="2"/>
    </row>
    <row r="29955" spans="1:4" x14ac:dyDescent="0.25">
      <c r="A29955" s="2">
        <v>540</v>
      </c>
      <c r="B29955">
        <v>41888</v>
      </c>
      <c r="C29955" s="3">
        <v>1118.7161779999999</v>
      </c>
      <c r="D29955" s="2"/>
    </row>
    <row r="29956" spans="1:4" x14ac:dyDescent="0.25">
      <c r="A29956" s="2">
        <v>540</v>
      </c>
      <c r="B29956">
        <v>41889</v>
      </c>
      <c r="C29956" s="3">
        <v>126.403525</v>
      </c>
      <c r="D29956" s="2"/>
    </row>
    <row r="29957" spans="1:4" x14ac:dyDescent="0.25">
      <c r="A29957" s="2">
        <v>540</v>
      </c>
      <c r="B29957">
        <v>41890</v>
      </c>
      <c r="C29957" s="3">
        <v>442.878039</v>
      </c>
      <c r="D29957" s="2"/>
    </row>
    <row r="29958" spans="1:4" x14ac:dyDescent="0.25">
      <c r="A29958" s="2">
        <v>540</v>
      </c>
      <c r="B29958">
        <v>41891</v>
      </c>
      <c r="C29958" s="3">
        <v>442.878039</v>
      </c>
      <c r="D29958" s="2"/>
    </row>
    <row r="29959" spans="1:4" x14ac:dyDescent="0.25">
      <c r="A29959" s="2">
        <v>540</v>
      </c>
      <c r="B29959">
        <v>41892</v>
      </c>
      <c r="C29959" s="3">
        <v>126.403525</v>
      </c>
      <c r="D29959" s="2"/>
    </row>
    <row r="29960" spans="1:4" x14ac:dyDescent="0.25">
      <c r="A29960" s="2">
        <v>540</v>
      </c>
      <c r="B29960">
        <v>41893</v>
      </c>
      <c r="C29960" s="3">
        <v>4755.3881570000003</v>
      </c>
      <c r="D29960" s="2"/>
    </row>
    <row r="29961" spans="1:4" x14ac:dyDescent="0.25">
      <c r="A29961" s="2">
        <v>540</v>
      </c>
      <c r="B29961">
        <v>41894</v>
      </c>
      <c r="C29961" s="3">
        <v>154.69232099999999</v>
      </c>
      <c r="D29961" s="2"/>
    </row>
    <row r="29962" spans="1:4" x14ac:dyDescent="0.25">
      <c r="A29962" s="2">
        <v>540</v>
      </c>
      <c r="B29962">
        <v>41895</v>
      </c>
      <c r="C29962" s="3">
        <v>4755.3881570000003</v>
      </c>
      <c r="D29962" s="2"/>
    </row>
    <row r="29963" spans="1:4" x14ac:dyDescent="0.25">
      <c r="A29963" s="2">
        <v>540</v>
      </c>
      <c r="B29963">
        <v>41896</v>
      </c>
      <c r="C29963" s="3">
        <v>1251.0132619999999</v>
      </c>
      <c r="D29963" s="2"/>
    </row>
    <row r="29964" spans="1:4" x14ac:dyDescent="0.25">
      <c r="A29964" s="2">
        <v>540</v>
      </c>
      <c r="B29964">
        <v>41897</v>
      </c>
      <c r="C29964" s="3">
        <v>2156.5542110000001</v>
      </c>
      <c r="D29964" s="2"/>
    </row>
    <row r="29965" spans="1:4" x14ac:dyDescent="0.25">
      <c r="A29965" s="2">
        <v>540</v>
      </c>
      <c r="B29965">
        <v>41898</v>
      </c>
      <c r="C29965" s="3">
        <v>2910.9004479999999</v>
      </c>
      <c r="D29965" s="2"/>
    </row>
    <row r="29966" spans="1:4" x14ac:dyDescent="0.25">
      <c r="A29966" s="2">
        <v>540</v>
      </c>
      <c r="B29966">
        <v>41899</v>
      </c>
      <c r="C29966" s="3">
        <v>1633.9436439999999</v>
      </c>
      <c r="D29966" s="2"/>
    </row>
    <row r="29967" spans="1:4" x14ac:dyDescent="0.25">
      <c r="A29967" s="2">
        <v>540</v>
      </c>
      <c r="B29967">
        <v>41900</v>
      </c>
      <c r="C29967" s="3">
        <v>2547.2575569999999</v>
      </c>
      <c r="D29967" s="2"/>
    </row>
    <row r="29968" spans="1:4" x14ac:dyDescent="0.25">
      <c r="A29968" s="2">
        <v>540</v>
      </c>
      <c r="B29968">
        <v>41901</v>
      </c>
      <c r="C29968" s="3">
        <v>2805.080242</v>
      </c>
      <c r="D29968" s="2"/>
    </row>
    <row r="29969" spans="1:4" x14ac:dyDescent="0.25">
      <c r="A29969" s="2">
        <v>540</v>
      </c>
      <c r="B29969">
        <v>41902</v>
      </c>
      <c r="C29969" s="3">
        <v>1504.5801269999999</v>
      </c>
      <c r="D29969" s="2"/>
    </row>
    <row r="29970" spans="1:4" x14ac:dyDescent="0.25">
      <c r="A29970" s="2">
        <v>540</v>
      </c>
      <c r="B29970">
        <v>41904</v>
      </c>
      <c r="C29970" s="3">
        <v>1271.856119</v>
      </c>
      <c r="D29970" s="2"/>
    </row>
    <row r="29971" spans="1:4" x14ac:dyDescent="0.25">
      <c r="A29971" s="2">
        <v>540</v>
      </c>
      <c r="B29971">
        <v>41905</v>
      </c>
      <c r="C29971" s="3">
        <v>1251.0132619999999</v>
      </c>
      <c r="D29971" s="2"/>
    </row>
    <row r="29972" spans="1:4" x14ac:dyDescent="0.25">
      <c r="A29972" s="2">
        <v>540</v>
      </c>
      <c r="B29972">
        <v>41906</v>
      </c>
      <c r="C29972" s="3">
        <v>1504.5801269999999</v>
      </c>
      <c r="D29972" s="2"/>
    </row>
    <row r="29973" spans="1:4" x14ac:dyDescent="0.25">
      <c r="A29973" s="2">
        <v>540</v>
      </c>
      <c r="B29973">
        <v>41907</v>
      </c>
      <c r="C29973" s="3">
        <v>2910.9004479999999</v>
      </c>
      <c r="D29973" s="2"/>
    </row>
    <row r="29974" spans="1:4" x14ac:dyDescent="0.25">
      <c r="A29974" s="2">
        <v>540</v>
      </c>
      <c r="B29974">
        <v>41908</v>
      </c>
      <c r="C29974" s="3">
        <v>1633.9436439999999</v>
      </c>
      <c r="D29974" s="2"/>
    </row>
    <row r="29975" spans="1:4" x14ac:dyDescent="0.25">
      <c r="A29975" s="2">
        <v>540</v>
      </c>
      <c r="B29975">
        <v>41909</v>
      </c>
      <c r="C29975" s="3">
        <v>135.19753</v>
      </c>
      <c r="D29975" s="2"/>
    </row>
    <row r="29976" spans="1:4" x14ac:dyDescent="0.25">
      <c r="A29976" s="2">
        <v>540</v>
      </c>
      <c r="B29976">
        <v>41910</v>
      </c>
      <c r="C29976" s="3">
        <v>359.46809000000002</v>
      </c>
      <c r="D29976" s="2"/>
    </row>
    <row r="29977" spans="1:4" x14ac:dyDescent="0.25">
      <c r="A29977" s="2">
        <v>540</v>
      </c>
      <c r="B29977">
        <v>41911</v>
      </c>
      <c r="C29977" s="3">
        <v>470.70644099999998</v>
      </c>
      <c r="D29977" s="2"/>
    </row>
    <row r="29978" spans="1:4" x14ac:dyDescent="0.25">
      <c r="A29978" s="2">
        <v>540</v>
      </c>
      <c r="B29978">
        <v>41912</v>
      </c>
      <c r="C29978" s="3">
        <v>359.46809000000002</v>
      </c>
      <c r="D29978" s="2"/>
    </row>
    <row r="29979" spans="1:4" x14ac:dyDescent="0.25">
      <c r="A29979" s="2">
        <v>540</v>
      </c>
      <c r="B29979">
        <v>41913</v>
      </c>
      <c r="C29979" s="3">
        <v>2.5022500000000001</v>
      </c>
      <c r="D29979" s="2"/>
    </row>
    <row r="29980" spans="1:4" x14ac:dyDescent="0.25">
      <c r="A29980" s="2">
        <v>540</v>
      </c>
      <c r="B29980">
        <v>41914</v>
      </c>
      <c r="C29980" s="3">
        <v>154.69232099999999</v>
      </c>
      <c r="D29980" s="2"/>
    </row>
    <row r="29981" spans="1:4" x14ac:dyDescent="0.25">
      <c r="A29981" s="2">
        <v>540</v>
      </c>
      <c r="B29981">
        <v>41915</v>
      </c>
      <c r="C29981" s="3">
        <v>2364.3785050000001</v>
      </c>
      <c r="D29981" s="2"/>
    </row>
    <row r="29982" spans="1:4" x14ac:dyDescent="0.25">
      <c r="A29982" s="2">
        <v>540</v>
      </c>
      <c r="B29982">
        <v>41916</v>
      </c>
      <c r="C29982" s="3">
        <v>847.01725099999999</v>
      </c>
      <c r="D29982" s="2"/>
    </row>
    <row r="29983" spans="1:4" x14ac:dyDescent="0.25">
      <c r="A29983" s="2">
        <v>540</v>
      </c>
      <c r="B29983">
        <v>41917</v>
      </c>
      <c r="C29983" s="3">
        <v>2364.3785050000001</v>
      </c>
      <c r="D29983" s="2"/>
    </row>
    <row r="29984" spans="1:4" x14ac:dyDescent="0.25">
      <c r="A29984" s="2">
        <v>540</v>
      </c>
      <c r="B29984">
        <v>41918</v>
      </c>
      <c r="C29984" s="3">
        <v>215.66151199999999</v>
      </c>
      <c r="D29984" s="2"/>
    </row>
    <row r="29985" spans="1:4" x14ac:dyDescent="0.25">
      <c r="A29985" s="2">
        <v>540</v>
      </c>
      <c r="B29985">
        <v>41919</v>
      </c>
      <c r="C29985" s="3">
        <v>215.66151199999999</v>
      </c>
      <c r="D29985" s="2"/>
    </row>
    <row r="29986" spans="1:4" x14ac:dyDescent="0.25">
      <c r="A29986" s="2">
        <v>540</v>
      </c>
      <c r="B29986">
        <v>41920</v>
      </c>
      <c r="C29986" s="3">
        <v>239.60518200000001</v>
      </c>
      <c r="D29986" s="2"/>
    </row>
    <row r="29987" spans="1:4" x14ac:dyDescent="0.25">
      <c r="A29987" s="2">
        <v>540</v>
      </c>
      <c r="B29987">
        <v>41921</v>
      </c>
      <c r="C29987" s="3">
        <v>1506.608301</v>
      </c>
      <c r="D29987" s="2"/>
    </row>
    <row r="29988" spans="1:4" x14ac:dyDescent="0.25">
      <c r="A29988" s="2">
        <v>540</v>
      </c>
      <c r="B29988">
        <v>41922</v>
      </c>
      <c r="C29988" s="3">
        <v>0</v>
      </c>
      <c r="D29988" s="2"/>
    </row>
    <row r="29989" spans="1:4" x14ac:dyDescent="0.25">
      <c r="A29989" s="2">
        <v>540</v>
      </c>
      <c r="B29989">
        <v>41923</v>
      </c>
      <c r="C29989" s="3">
        <v>0</v>
      </c>
      <c r="D29989" s="2"/>
    </row>
    <row r="29990" spans="1:4" x14ac:dyDescent="0.25">
      <c r="A29990" s="2">
        <v>540</v>
      </c>
      <c r="B29990">
        <v>41924</v>
      </c>
      <c r="C29990" s="3">
        <v>1506.608301</v>
      </c>
      <c r="D29990" s="2"/>
    </row>
    <row r="29991" spans="1:4" x14ac:dyDescent="0.25">
      <c r="A29991" s="2">
        <v>540</v>
      </c>
      <c r="B29991">
        <v>41925</v>
      </c>
      <c r="C29991" s="3">
        <v>572.60825899999998</v>
      </c>
      <c r="D29991" s="2"/>
    </row>
    <row r="29992" spans="1:4" x14ac:dyDescent="0.25">
      <c r="A29992" s="2">
        <v>540</v>
      </c>
      <c r="B29992">
        <v>41926</v>
      </c>
      <c r="C29992" s="3">
        <v>255.20079799999999</v>
      </c>
      <c r="D29992" s="2"/>
    </row>
    <row r="29993" spans="1:4" x14ac:dyDescent="0.25">
      <c r="A29993" s="2">
        <v>540</v>
      </c>
      <c r="B29993">
        <v>41928</v>
      </c>
      <c r="C29993" s="3">
        <v>245.359455</v>
      </c>
      <c r="D29993" s="2"/>
    </row>
    <row r="29994" spans="1:4" x14ac:dyDescent="0.25">
      <c r="A29994" s="2">
        <v>540</v>
      </c>
      <c r="B29994">
        <v>41929</v>
      </c>
      <c r="C29994" s="3">
        <v>678.39357500000006</v>
      </c>
      <c r="D29994" s="2"/>
    </row>
    <row r="29995" spans="1:4" x14ac:dyDescent="0.25">
      <c r="A29995" s="2">
        <v>540</v>
      </c>
      <c r="B29995">
        <v>41930</v>
      </c>
      <c r="C29995" s="3">
        <v>678.39357500000006</v>
      </c>
      <c r="D29995" s="2"/>
    </row>
    <row r="29996" spans="1:4" x14ac:dyDescent="0.25">
      <c r="A29996" s="2">
        <v>540</v>
      </c>
      <c r="B29996">
        <v>41931</v>
      </c>
      <c r="C29996" s="3">
        <v>245.359455</v>
      </c>
      <c r="D29996" s="2"/>
    </row>
    <row r="29997" spans="1:4" x14ac:dyDescent="0.25">
      <c r="A29997" s="2">
        <v>540</v>
      </c>
      <c r="B29997">
        <v>41932</v>
      </c>
      <c r="C29997" s="3">
        <v>568.50098800000001</v>
      </c>
      <c r="D29997" s="2"/>
    </row>
    <row r="29998" spans="1:4" x14ac:dyDescent="0.25">
      <c r="A29998" s="2">
        <v>540</v>
      </c>
      <c r="B29998">
        <v>41934</v>
      </c>
      <c r="C29998" s="3">
        <v>1297.115454</v>
      </c>
      <c r="D29998" s="2"/>
    </row>
    <row r="29999" spans="1:4" x14ac:dyDescent="0.25">
      <c r="A29999" s="2">
        <v>540</v>
      </c>
      <c r="B29999">
        <v>41935</v>
      </c>
      <c r="C29999" s="3">
        <v>568.50098800000001</v>
      </c>
      <c r="D29999" s="2"/>
    </row>
    <row r="30000" spans="1:4" x14ac:dyDescent="0.25">
      <c r="A30000" s="2">
        <v>540</v>
      </c>
      <c r="B30000">
        <v>41936</v>
      </c>
      <c r="C30000" s="3">
        <v>1297.115454</v>
      </c>
      <c r="D30000" s="2"/>
    </row>
    <row r="30001" spans="1:4" x14ac:dyDescent="0.25">
      <c r="A30001" s="2">
        <v>540</v>
      </c>
      <c r="B30001">
        <v>41938</v>
      </c>
      <c r="C30001" s="3">
        <v>904.27580499999999</v>
      </c>
      <c r="D30001" s="2"/>
    </row>
    <row r="30002" spans="1:4" x14ac:dyDescent="0.25">
      <c r="A30002" s="2">
        <v>540</v>
      </c>
      <c r="B30002">
        <v>41939</v>
      </c>
      <c r="C30002" s="3">
        <v>946.20809299999996</v>
      </c>
      <c r="D30002" s="2"/>
    </row>
    <row r="30003" spans="1:4" x14ac:dyDescent="0.25">
      <c r="A30003" s="2">
        <v>540</v>
      </c>
      <c r="B30003">
        <v>41940</v>
      </c>
      <c r="C30003" s="3">
        <v>2893.0951300000002</v>
      </c>
      <c r="D30003" s="2"/>
    </row>
    <row r="30004" spans="1:4" x14ac:dyDescent="0.25">
      <c r="A30004" s="2">
        <v>540</v>
      </c>
      <c r="B30004">
        <v>41941</v>
      </c>
      <c r="C30004" s="3">
        <v>1431.545574</v>
      </c>
      <c r="D30004" s="2"/>
    </row>
    <row r="30005" spans="1:4" x14ac:dyDescent="0.25">
      <c r="A30005" s="2">
        <v>540</v>
      </c>
      <c r="B30005">
        <v>41942</v>
      </c>
      <c r="C30005" s="3">
        <v>946.20809299999996</v>
      </c>
      <c r="D30005" s="2"/>
    </row>
    <row r="30006" spans="1:4" x14ac:dyDescent="0.25">
      <c r="A30006" s="2">
        <v>540</v>
      </c>
      <c r="B30006">
        <v>41943</v>
      </c>
      <c r="C30006" s="3">
        <v>904.27580499999999</v>
      </c>
      <c r="D30006" s="2"/>
    </row>
    <row r="30007" spans="1:4" x14ac:dyDescent="0.25">
      <c r="A30007" s="2">
        <v>540</v>
      </c>
      <c r="B30007">
        <v>41944</v>
      </c>
      <c r="C30007" s="3">
        <v>2893.0951300000002</v>
      </c>
      <c r="D30007" s="2"/>
    </row>
    <row r="30008" spans="1:4" x14ac:dyDescent="0.25">
      <c r="A30008" s="2">
        <v>540</v>
      </c>
      <c r="B30008">
        <v>41945</v>
      </c>
      <c r="C30008" s="3">
        <v>965.01158899999996</v>
      </c>
      <c r="D30008" s="2"/>
    </row>
    <row r="30009" spans="1:4" x14ac:dyDescent="0.25">
      <c r="A30009" s="2">
        <v>540</v>
      </c>
      <c r="B30009">
        <v>41946</v>
      </c>
      <c r="C30009" s="3">
        <v>337.84637800000002</v>
      </c>
      <c r="D30009" s="2"/>
    </row>
    <row r="30010" spans="1:4" x14ac:dyDescent="0.25">
      <c r="A30010" s="2">
        <v>540</v>
      </c>
      <c r="B30010">
        <v>41947</v>
      </c>
      <c r="C30010" s="3">
        <v>1524.4686730000001</v>
      </c>
      <c r="D30010" s="2"/>
    </row>
    <row r="30011" spans="1:4" x14ac:dyDescent="0.25">
      <c r="A30011" s="2">
        <v>540</v>
      </c>
      <c r="B30011">
        <v>41948</v>
      </c>
      <c r="C30011" s="3">
        <v>337.84637800000002</v>
      </c>
      <c r="D30011" s="2"/>
    </row>
    <row r="30012" spans="1:4" x14ac:dyDescent="0.25">
      <c r="A30012" s="2">
        <v>540</v>
      </c>
      <c r="B30012">
        <v>41949</v>
      </c>
      <c r="C30012" s="3">
        <v>965.01158899999996</v>
      </c>
      <c r="D30012" s="2"/>
    </row>
    <row r="30013" spans="1:4" x14ac:dyDescent="0.25">
      <c r="A30013" s="2">
        <v>540</v>
      </c>
      <c r="B30013">
        <v>41950</v>
      </c>
      <c r="C30013" s="3">
        <v>425.27449200000001</v>
      </c>
      <c r="D30013" s="2"/>
    </row>
    <row r="30014" spans="1:4" x14ac:dyDescent="0.25">
      <c r="A30014" s="2">
        <v>540</v>
      </c>
      <c r="B30014">
        <v>41951</v>
      </c>
      <c r="C30014" s="3">
        <v>1163.7028989999999</v>
      </c>
      <c r="D30014" s="2"/>
    </row>
    <row r="30015" spans="1:4" x14ac:dyDescent="0.25">
      <c r="A30015" s="2">
        <v>540</v>
      </c>
      <c r="B30015">
        <v>41952</v>
      </c>
      <c r="C30015" s="3">
        <v>112.742178</v>
      </c>
      <c r="D30015" s="2"/>
    </row>
    <row r="30016" spans="1:4" x14ac:dyDescent="0.25">
      <c r="A30016" s="2">
        <v>540</v>
      </c>
      <c r="B30016">
        <v>41953</v>
      </c>
      <c r="C30016" s="3">
        <v>425.27449200000001</v>
      </c>
      <c r="D30016" s="2"/>
    </row>
    <row r="30017" spans="1:4" x14ac:dyDescent="0.25">
      <c r="A30017" s="2">
        <v>540</v>
      </c>
      <c r="B30017">
        <v>41954</v>
      </c>
      <c r="C30017" s="3">
        <v>332.181265</v>
      </c>
      <c r="D30017" s="2"/>
    </row>
    <row r="30018" spans="1:4" x14ac:dyDescent="0.25">
      <c r="A30018" s="2">
        <v>540</v>
      </c>
      <c r="B30018">
        <v>41955</v>
      </c>
      <c r="C30018" s="3">
        <v>2185.9145910000002</v>
      </c>
      <c r="D30018" s="2"/>
    </row>
    <row r="30019" spans="1:4" x14ac:dyDescent="0.25">
      <c r="A30019" s="2">
        <v>540</v>
      </c>
      <c r="B30019">
        <v>41956</v>
      </c>
      <c r="C30019" s="3">
        <v>275.30191400000001</v>
      </c>
      <c r="D30019" s="2"/>
    </row>
    <row r="30020" spans="1:4" x14ac:dyDescent="0.25">
      <c r="A30020" s="2">
        <v>540</v>
      </c>
      <c r="B30020">
        <v>41957</v>
      </c>
      <c r="C30020" s="3">
        <v>635.05910500000005</v>
      </c>
      <c r="D30020" s="2"/>
    </row>
    <row r="30021" spans="1:4" x14ac:dyDescent="0.25">
      <c r="A30021" s="2">
        <v>540</v>
      </c>
      <c r="B30021">
        <v>41958</v>
      </c>
      <c r="C30021" s="3">
        <v>910.36102200000005</v>
      </c>
      <c r="D30021" s="2"/>
    </row>
    <row r="30022" spans="1:4" x14ac:dyDescent="0.25">
      <c r="A30022" s="2">
        <v>540</v>
      </c>
      <c r="B30022">
        <v>41959</v>
      </c>
      <c r="C30022" s="3">
        <v>910.36102200000005</v>
      </c>
      <c r="D30022" s="2"/>
    </row>
    <row r="30023" spans="1:4" x14ac:dyDescent="0.25">
      <c r="A30023" s="2">
        <v>540</v>
      </c>
      <c r="B30023">
        <v>41960</v>
      </c>
      <c r="C30023" s="3">
        <v>332.181265</v>
      </c>
      <c r="D30023" s="2"/>
    </row>
    <row r="30024" spans="1:4" x14ac:dyDescent="0.25">
      <c r="A30024" s="2">
        <v>540</v>
      </c>
      <c r="B30024">
        <v>41961</v>
      </c>
      <c r="C30024" s="3">
        <v>2766.1287929999999</v>
      </c>
      <c r="D30024" s="2"/>
    </row>
    <row r="30025" spans="1:4" x14ac:dyDescent="0.25">
      <c r="A30025" s="2">
        <v>540</v>
      </c>
      <c r="B30025">
        <v>41962</v>
      </c>
      <c r="C30025" s="3">
        <v>2766.1287929999999</v>
      </c>
      <c r="D30025" s="2"/>
    </row>
    <row r="30026" spans="1:4" x14ac:dyDescent="0.25">
      <c r="A30026" s="2">
        <v>540</v>
      </c>
      <c r="B30026">
        <v>41963</v>
      </c>
      <c r="C30026" s="3">
        <v>2185.9145910000002</v>
      </c>
      <c r="D30026" s="2"/>
    </row>
    <row r="30027" spans="1:4" x14ac:dyDescent="0.25">
      <c r="A30027" s="2">
        <v>540</v>
      </c>
      <c r="B30027">
        <v>41964</v>
      </c>
      <c r="C30027" s="3">
        <v>577.25591899999995</v>
      </c>
      <c r="D30027" s="2"/>
    </row>
    <row r="30028" spans="1:4" x14ac:dyDescent="0.25">
      <c r="A30028" s="2">
        <v>540</v>
      </c>
      <c r="B30028">
        <v>41965</v>
      </c>
      <c r="C30028" s="3">
        <v>1059.9684099999999</v>
      </c>
      <c r="D30028" s="2"/>
    </row>
    <row r="30029" spans="1:4" x14ac:dyDescent="0.25">
      <c r="A30029" s="2">
        <v>540</v>
      </c>
      <c r="B30029">
        <v>41966</v>
      </c>
      <c r="C30029" s="3">
        <v>577.25591899999995</v>
      </c>
      <c r="D30029" s="2"/>
    </row>
    <row r="30030" spans="1:4" x14ac:dyDescent="0.25">
      <c r="A30030" s="2">
        <v>540</v>
      </c>
      <c r="B30030">
        <v>41967</v>
      </c>
      <c r="C30030" s="3">
        <v>4911.6888300000001</v>
      </c>
      <c r="D30030" s="2"/>
    </row>
    <row r="30031" spans="1:4" x14ac:dyDescent="0.25">
      <c r="A30031" s="2">
        <v>540</v>
      </c>
      <c r="B30031">
        <v>41968</v>
      </c>
      <c r="C30031" s="3">
        <v>4911.6888300000001</v>
      </c>
      <c r="D30031" s="2"/>
    </row>
    <row r="30032" spans="1:4" x14ac:dyDescent="0.25">
      <c r="A30032" s="2">
        <v>540</v>
      </c>
      <c r="B30032">
        <v>41970</v>
      </c>
      <c r="C30032" s="3">
        <v>0</v>
      </c>
      <c r="D30032" s="2"/>
    </row>
    <row r="30033" spans="1:4" x14ac:dyDescent="0.25">
      <c r="A30033" s="2">
        <v>540</v>
      </c>
      <c r="B30033">
        <v>41971</v>
      </c>
      <c r="C30033" s="3">
        <v>1049.141408</v>
      </c>
      <c r="D30033" s="2"/>
    </row>
    <row r="30034" spans="1:4" x14ac:dyDescent="0.25">
      <c r="A30034" s="2">
        <v>540</v>
      </c>
      <c r="B30034">
        <v>41972</v>
      </c>
      <c r="C30034" s="3">
        <v>4297.595061</v>
      </c>
      <c r="D30034" s="2"/>
    </row>
    <row r="30035" spans="1:4" x14ac:dyDescent="0.25">
      <c r="A30035" s="2">
        <v>540</v>
      </c>
      <c r="B30035">
        <v>41973</v>
      </c>
      <c r="C30035" s="3">
        <v>4297.595061</v>
      </c>
      <c r="D30035" s="2"/>
    </row>
    <row r="30036" spans="1:4" x14ac:dyDescent="0.25">
      <c r="A30036" s="2">
        <v>540</v>
      </c>
      <c r="B30036">
        <v>41974</v>
      </c>
      <c r="C30036" s="3">
        <v>1049.141408</v>
      </c>
      <c r="D30036" s="2"/>
    </row>
    <row r="30037" spans="1:4" x14ac:dyDescent="0.25">
      <c r="A30037" s="2">
        <v>540</v>
      </c>
      <c r="B30037">
        <v>41975</v>
      </c>
      <c r="C30037" s="3">
        <v>1898.797511</v>
      </c>
      <c r="D30037" s="2"/>
    </row>
    <row r="30038" spans="1:4" x14ac:dyDescent="0.25">
      <c r="A30038" s="2">
        <v>540</v>
      </c>
      <c r="B30038">
        <v>41976</v>
      </c>
      <c r="C30038" s="3">
        <v>1898.797511</v>
      </c>
      <c r="D30038" s="2"/>
    </row>
    <row r="30039" spans="1:4" x14ac:dyDescent="0.25">
      <c r="A30039" s="2">
        <v>540</v>
      </c>
      <c r="B30039">
        <v>41977</v>
      </c>
      <c r="C30039" s="3">
        <v>1173.6101180000001</v>
      </c>
      <c r="D30039" s="2"/>
    </row>
    <row r="30040" spans="1:4" x14ac:dyDescent="0.25">
      <c r="A30040" s="2">
        <v>540</v>
      </c>
      <c r="B30040">
        <v>41978</v>
      </c>
      <c r="C30040" s="3">
        <v>83.637692000000001</v>
      </c>
      <c r="D30040" s="2"/>
    </row>
    <row r="30041" spans="1:4" x14ac:dyDescent="0.25">
      <c r="A30041" s="2">
        <v>540</v>
      </c>
      <c r="B30041">
        <v>41979</v>
      </c>
      <c r="C30041" s="3">
        <v>288.22566399999999</v>
      </c>
      <c r="D30041" s="2"/>
    </row>
    <row r="30042" spans="1:4" x14ac:dyDescent="0.25">
      <c r="A30042" s="2">
        <v>540</v>
      </c>
      <c r="B30042">
        <v>41980</v>
      </c>
      <c r="C30042" s="3">
        <v>1990.1528499999999</v>
      </c>
      <c r="D30042" s="2"/>
    </row>
    <row r="30043" spans="1:4" x14ac:dyDescent="0.25">
      <c r="A30043" s="2">
        <v>540</v>
      </c>
      <c r="B30043">
        <v>41981</v>
      </c>
      <c r="C30043" s="3">
        <v>371.86335700000001</v>
      </c>
      <c r="D30043" s="2"/>
    </row>
    <row r="30044" spans="1:4" x14ac:dyDescent="0.25">
      <c r="A30044" s="2">
        <v>540</v>
      </c>
      <c r="B30044">
        <v>41982</v>
      </c>
      <c r="C30044" s="3">
        <v>371.86335700000001</v>
      </c>
      <c r="D30044" s="2"/>
    </row>
    <row r="30045" spans="1:4" x14ac:dyDescent="0.25">
      <c r="A30045" s="2">
        <v>540</v>
      </c>
      <c r="B30045">
        <v>41983</v>
      </c>
      <c r="C30045" s="3">
        <v>1695.1906819999999</v>
      </c>
      <c r="D30045" s="2"/>
    </row>
    <row r="30046" spans="1:4" x14ac:dyDescent="0.25">
      <c r="A30046" s="2">
        <v>540</v>
      </c>
      <c r="B30046">
        <v>41984</v>
      </c>
      <c r="C30046" s="3">
        <v>1108.200934</v>
      </c>
      <c r="D30046" s="2"/>
    </row>
    <row r="30047" spans="1:4" x14ac:dyDescent="0.25">
      <c r="A30047" s="2">
        <v>540</v>
      </c>
      <c r="B30047">
        <v>41985</v>
      </c>
      <c r="C30047" s="3">
        <v>1108.200934</v>
      </c>
      <c r="D30047" s="2"/>
    </row>
    <row r="30048" spans="1:4" x14ac:dyDescent="0.25">
      <c r="A30048" s="2">
        <v>540</v>
      </c>
      <c r="B30048">
        <v>41986</v>
      </c>
      <c r="C30048" s="3">
        <v>1695.1906819999999</v>
      </c>
      <c r="D30048" s="2"/>
    </row>
    <row r="30049" spans="1:4" x14ac:dyDescent="0.25">
      <c r="A30049" s="2">
        <v>540</v>
      </c>
      <c r="B30049">
        <v>41987</v>
      </c>
      <c r="C30049" s="3">
        <v>2123.6296139999999</v>
      </c>
      <c r="D30049" s="2"/>
    </row>
    <row r="30050" spans="1:4" x14ac:dyDescent="0.25">
      <c r="A30050" s="2">
        <v>540</v>
      </c>
      <c r="B30050">
        <v>41988</v>
      </c>
      <c r="C30050" s="3">
        <v>2123.6296139999999</v>
      </c>
      <c r="D30050" s="2"/>
    </row>
    <row r="30051" spans="1:4" x14ac:dyDescent="0.25">
      <c r="A30051" s="2">
        <v>540</v>
      </c>
      <c r="B30051">
        <v>41990</v>
      </c>
      <c r="C30051" s="3">
        <v>20983.950067000002</v>
      </c>
      <c r="D30051" s="2"/>
    </row>
    <row r="30052" spans="1:4" x14ac:dyDescent="0.25">
      <c r="A30052" s="2">
        <v>540</v>
      </c>
      <c r="B30052">
        <v>41991</v>
      </c>
      <c r="C30052" s="3">
        <v>20983.950067000002</v>
      </c>
      <c r="D30052" s="2"/>
    </row>
    <row r="30053" spans="1:4" x14ac:dyDescent="0.25">
      <c r="A30053" s="2">
        <v>540</v>
      </c>
      <c r="B30053">
        <v>41992</v>
      </c>
      <c r="C30053" s="3">
        <v>2372.8888449999999</v>
      </c>
      <c r="D30053" s="2"/>
    </row>
    <row r="30054" spans="1:4" x14ac:dyDescent="0.25">
      <c r="A30054" s="2">
        <v>540</v>
      </c>
      <c r="B30054">
        <v>41993</v>
      </c>
      <c r="C30054" s="3">
        <v>4681.5587130000004</v>
      </c>
      <c r="D30054" s="2"/>
    </row>
    <row r="30055" spans="1:4" x14ac:dyDescent="0.25">
      <c r="A30055" s="2">
        <v>540</v>
      </c>
      <c r="B30055">
        <v>41994</v>
      </c>
      <c r="C30055" s="3">
        <v>193.40563700000001</v>
      </c>
      <c r="D30055" s="2"/>
    </row>
    <row r="30056" spans="1:4" x14ac:dyDescent="0.25">
      <c r="A30056" s="2">
        <v>540</v>
      </c>
      <c r="B30056">
        <v>41995</v>
      </c>
      <c r="C30056" s="3">
        <v>4681.5587130000004</v>
      </c>
      <c r="D30056" s="2"/>
    </row>
    <row r="30057" spans="1:4" x14ac:dyDescent="0.25">
      <c r="A30057" s="2">
        <v>540</v>
      </c>
      <c r="B30057">
        <v>41996</v>
      </c>
      <c r="C30057" s="3">
        <v>193.40563700000001</v>
      </c>
      <c r="D30057" s="2"/>
    </row>
    <row r="30058" spans="1:4" x14ac:dyDescent="0.25">
      <c r="A30058" s="2">
        <v>540</v>
      </c>
      <c r="B30058">
        <v>41997</v>
      </c>
      <c r="C30058" s="3">
        <v>2222.960955</v>
      </c>
      <c r="D30058" s="2"/>
    </row>
    <row r="30059" spans="1:4" x14ac:dyDescent="0.25">
      <c r="A30059" s="2">
        <v>540</v>
      </c>
      <c r="B30059">
        <v>41998</v>
      </c>
      <c r="C30059" s="3">
        <v>3.3171330000000001</v>
      </c>
      <c r="D30059" s="2"/>
    </row>
    <row r="30060" spans="1:4" x14ac:dyDescent="0.25">
      <c r="A30060" s="2">
        <v>540</v>
      </c>
      <c r="B30060">
        <v>41999</v>
      </c>
      <c r="C30060" s="3">
        <v>2222.960955</v>
      </c>
      <c r="D30060" s="2"/>
    </row>
    <row r="30061" spans="1:4" x14ac:dyDescent="0.25">
      <c r="A30061" s="2">
        <v>540</v>
      </c>
      <c r="B30061">
        <v>42000</v>
      </c>
      <c r="C30061" s="3">
        <v>3.3171330000000001</v>
      </c>
      <c r="D30061" s="2"/>
    </row>
    <row r="30062" spans="1:4" x14ac:dyDescent="0.25">
      <c r="A30062" s="2">
        <v>540</v>
      </c>
      <c r="B30062">
        <v>42001</v>
      </c>
      <c r="C30062" s="3">
        <v>764.86421900000005</v>
      </c>
      <c r="D30062" s="2"/>
    </row>
    <row r="30063" spans="1:4" x14ac:dyDescent="0.25">
      <c r="A30063" s="2">
        <v>540</v>
      </c>
      <c r="B30063">
        <v>42002</v>
      </c>
      <c r="C30063" s="3">
        <v>824.11558300000002</v>
      </c>
      <c r="D30063" s="2"/>
    </row>
    <row r="30064" spans="1:4" x14ac:dyDescent="0.25">
      <c r="A30064" s="2">
        <v>540</v>
      </c>
      <c r="B30064">
        <v>42003</v>
      </c>
      <c r="C30064" s="3">
        <v>865.70718799999997</v>
      </c>
      <c r="D30064" s="2"/>
    </row>
    <row r="30065" spans="1:4" x14ac:dyDescent="0.25">
      <c r="A30065" s="2">
        <v>540</v>
      </c>
      <c r="B30065">
        <v>42004</v>
      </c>
      <c r="C30065" s="3">
        <v>865.70718799999997</v>
      </c>
      <c r="D30065" s="2"/>
    </row>
    <row r="30066" spans="1:4" x14ac:dyDescent="0.25">
      <c r="A30066" s="2">
        <v>540</v>
      </c>
      <c r="B30066">
        <v>42005</v>
      </c>
      <c r="C30066" s="3">
        <v>824.11558300000002</v>
      </c>
      <c r="D30066" s="2"/>
    </row>
    <row r="30067" spans="1:4" x14ac:dyDescent="0.25">
      <c r="A30067" s="2">
        <v>540</v>
      </c>
      <c r="B30067">
        <v>42006</v>
      </c>
      <c r="C30067" s="3">
        <v>3659.729327</v>
      </c>
      <c r="D30067" s="2"/>
    </row>
    <row r="30068" spans="1:4" x14ac:dyDescent="0.25">
      <c r="A30068" s="2">
        <v>540</v>
      </c>
      <c r="B30068">
        <v>42007</v>
      </c>
      <c r="C30068" s="3">
        <v>3367.241066</v>
      </c>
      <c r="D30068" s="2"/>
    </row>
    <row r="30069" spans="1:4" x14ac:dyDescent="0.25">
      <c r="A30069" s="2">
        <v>540</v>
      </c>
      <c r="B30069">
        <v>42008</v>
      </c>
      <c r="C30069" s="3">
        <v>5657.9565389999998</v>
      </c>
      <c r="D30069" s="2"/>
    </row>
    <row r="30070" spans="1:4" x14ac:dyDescent="0.25">
      <c r="A30070" s="2">
        <v>540</v>
      </c>
      <c r="B30070">
        <v>42009</v>
      </c>
      <c r="C30070" s="3">
        <v>1455.453039</v>
      </c>
      <c r="D30070" s="2"/>
    </row>
    <row r="30071" spans="1:4" x14ac:dyDescent="0.25">
      <c r="A30071" s="2">
        <v>540</v>
      </c>
      <c r="B30071">
        <v>42010</v>
      </c>
      <c r="C30071" s="3">
        <v>495.15643299999999</v>
      </c>
      <c r="D30071" s="2"/>
    </row>
    <row r="30072" spans="1:4" x14ac:dyDescent="0.25">
      <c r="A30072" s="2">
        <v>540</v>
      </c>
      <c r="B30072">
        <v>42011</v>
      </c>
      <c r="C30072" s="3">
        <v>3367.241066</v>
      </c>
      <c r="D30072" s="2"/>
    </row>
    <row r="30073" spans="1:4" x14ac:dyDescent="0.25">
      <c r="A30073" s="2">
        <v>540</v>
      </c>
      <c r="B30073">
        <v>42012</v>
      </c>
      <c r="C30073" s="3">
        <v>495.15643299999999</v>
      </c>
      <c r="D30073" s="2"/>
    </row>
    <row r="30074" spans="1:4" x14ac:dyDescent="0.25">
      <c r="A30074" s="2">
        <v>540</v>
      </c>
      <c r="B30074">
        <v>42013</v>
      </c>
      <c r="C30074" s="3">
        <v>3659.729327</v>
      </c>
      <c r="D30074" s="2"/>
    </row>
    <row r="30075" spans="1:4" x14ac:dyDescent="0.25">
      <c r="A30075" s="2">
        <v>540</v>
      </c>
      <c r="B30075">
        <v>42014</v>
      </c>
      <c r="C30075" s="3">
        <v>1187.125755</v>
      </c>
      <c r="D30075" s="2"/>
    </row>
    <row r="30076" spans="1:4" x14ac:dyDescent="0.25">
      <c r="A30076" s="2">
        <v>540</v>
      </c>
      <c r="B30076">
        <v>42015</v>
      </c>
      <c r="C30076" s="3">
        <v>1954.30232</v>
      </c>
      <c r="D30076" s="2"/>
    </row>
    <row r="30077" spans="1:4" x14ac:dyDescent="0.25">
      <c r="A30077" s="2">
        <v>540</v>
      </c>
      <c r="B30077">
        <v>42016</v>
      </c>
      <c r="C30077" s="3">
        <v>1954.30232</v>
      </c>
      <c r="D30077" s="2"/>
    </row>
    <row r="30078" spans="1:4" x14ac:dyDescent="0.25">
      <c r="A30078" s="2">
        <v>540</v>
      </c>
      <c r="B30078">
        <v>42017</v>
      </c>
      <c r="C30078" s="3">
        <v>1187.125755</v>
      </c>
      <c r="D30078" s="2"/>
    </row>
    <row r="30079" spans="1:4" x14ac:dyDescent="0.25">
      <c r="A30079" s="2">
        <v>540</v>
      </c>
      <c r="B30079">
        <v>42018</v>
      </c>
      <c r="C30079" s="3">
        <v>1323.16606</v>
      </c>
      <c r="D30079" s="2"/>
    </row>
    <row r="30080" spans="1:4" x14ac:dyDescent="0.25">
      <c r="A30080" s="2">
        <v>540</v>
      </c>
      <c r="B30080">
        <v>42019</v>
      </c>
      <c r="C30080" s="3">
        <v>1323.16606</v>
      </c>
      <c r="D30080" s="2"/>
    </row>
    <row r="30081" spans="1:4" x14ac:dyDescent="0.25">
      <c r="A30081" s="2">
        <v>540</v>
      </c>
      <c r="B30081">
        <v>42020</v>
      </c>
      <c r="C30081" s="3">
        <v>413.94927999999999</v>
      </c>
      <c r="D30081" s="2"/>
    </row>
    <row r="30082" spans="1:4" x14ac:dyDescent="0.25">
      <c r="A30082" s="2">
        <v>540</v>
      </c>
      <c r="B30082">
        <v>42021</v>
      </c>
      <c r="C30082" s="3">
        <v>413.94927999999999</v>
      </c>
      <c r="D30082" s="2"/>
    </row>
    <row r="30083" spans="1:4" x14ac:dyDescent="0.25">
      <c r="A30083" s="2">
        <v>540</v>
      </c>
      <c r="B30083">
        <v>42022</v>
      </c>
      <c r="C30083" s="3">
        <v>3944.9351200000001</v>
      </c>
      <c r="D30083" s="2"/>
    </row>
    <row r="30084" spans="1:4" x14ac:dyDescent="0.25">
      <c r="A30084" s="2">
        <v>540</v>
      </c>
      <c r="B30084">
        <v>42023</v>
      </c>
      <c r="C30084" s="3">
        <v>5657.9565389999998</v>
      </c>
      <c r="D30084" s="2"/>
    </row>
    <row r="30085" spans="1:4" x14ac:dyDescent="0.25">
      <c r="A30085" s="2">
        <v>540</v>
      </c>
      <c r="B30085">
        <v>42024</v>
      </c>
      <c r="C30085" s="3">
        <v>3944.9351200000001</v>
      </c>
      <c r="D30085" s="2"/>
    </row>
    <row r="30086" spans="1:4" x14ac:dyDescent="0.25">
      <c r="A30086" s="2">
        <v>540</v>
      </c>
      <c r="B30086">
        <v>42025</v>
      </c>
      <c r="C30086" s="3">
        <v>88.539457999999996</v>
      </c>
      <c r="D30086" s="2"/>
    </row>
    <row r="30087" spans="1:4" x14ac:dyDescent="0.25">
      <c r="A30087" s="2">
        <v>540</v>
      </c>
      <c r="B30087">
        <v>42026</v>
      </c>
      <c r="C30087" s="3">
        <v>764.86421900000005</v>
      </c>
      <c r="D30087" s="2"/>
    </row>
    <row r="30088" spans="1:4" x14ac:dyDescent="0.25">
      <c r="A30088" s="2">
        <v>540</v>
      </c>
      <c r="B30088">
        <v>42027</v>
      </c>
      <c r="C30088" s="3">
        <v>88.539457999999996</v>
      </c>
      <c r="D30088" s="2"/>
    </row>
    <row r="30089" spans="1:4" x14ac:dyDescent="0.25">
      <c r="A30089" s="2">
        <v>540</v>
      </c>
      <c r="B30089">
        <v>42028</v>
      </c>
      <c r="C30089" s="3">
        <v>2626.704757</v>
      </c>
      <c r="D30089" s="2"/>
    </row>
    <row r="30090" spans="1:4" x14ac:dyDescent="0.25">
      <c r="A30090" s="2">
        <v>540</v>
      </c>
      <c r="B30090">
        <v>42029</v>
      </c>
      <c r="C30090" s="3">
        <v>1455.453039</v>
      </c>
      <c r="D30090" s="2"/>
    </row>
    <row r="30091" spans="1:4" x14ac:dyDescent="0.25">
      <c r="A30091" s="2">
        <v>540</v>
      </c>
      <c r="B30091">
        <v>42030</v>
      </c>
      <c r="C30091" s="3">
        <v>2626.704757</v>
      </c>
      <c r="D30091" s="2"/>
    </row>
    <row r="30092" spans="1:4" x14ac:dyDescent="0.25">
      <c r="A30092" s="2">
        <v>540</v>
      </c>
      <c r="B30092">
        <v>42032</v>
      </c>
      <c r="C30092" s="3">
        <v>2155.693358</v>
      </c>
      <c r="D30092" s="2"/>
    </row>
    <row r="30093" spans="1:4" x14ac:dyDescent="0.25">
      <c r="A30093" s="2">
        <v>540</v>
      </c>
      <c r="B30093">
        <v>42034</v>
      </c>
      <c r="C30093" s="3">
        <v>2155.693358</v>
      </c>
      <c r="D30093" s="2"/>
    </row>
    <row r="30094" spans="1:4" x14ac:dyDescent="0.25">
      <c r="A30094" s="2">
        <v>540</v>
      </c>
      <c r="B30094">
        <v>42035</v>
      </c>
      <c r="C30094" s="3">
        <v>805.32843400000002</v>
      </c>
      <c r="D30094" s="2"/>
    </row>
    <row r="30095" spans="1:4" x14ac:dyDescent="0.25">
      <c r="A30095" s="2">
        <v>540</v>
      </c>
      <c r="B30095">
        <v>42036</v>
      </c>
      <c r="C30095" s="3">
        <v>7178.1999770000002</v>
      </c>
      <c r="D30095" s="2"/>
    </row>
    <row r="30096" spans="1:4" x14ac:dyDescent="0.25">
      <c r="A30096" s="2">
        <v>540</v>
      </c>
      <c r="B30096">
        <v>42037</v>
      </c>
      <c r="C30096" s="3">
        <v>1104.518225</v>
      </c>
      <c r="D30096" s="2"/>
    </row>
    <row r="30097" spans="1:4" x14ac:dyDescent="0.25">
      <c r="A30097" s="2">
        <v>540</v>
      </c>
      <c r="B30097">
        <v>42038</v>
      </c>
      <c r="C30097" s="3">
        <v>821.25208599999996</v>
      </c>
      <c r="D30097" s="2"/>
    </row>
    <row r="30098" spans="1:4" x14ac:dyDescent="0.25">
      <c r="A30098" s="2">
        <v>540</v>
      </c>
      <c r="B30098">
        <v>42039</v>
      </c>
      <c r="C30098" s="3">
        <v>296.48872499999999</v>
      </c>
      <c r="D30098" s="2"/>
    </row>
    <row r="30099" spans="1:4" x14ac:dyDescent="0.25">
      <c r="A30099" s="2">
        <v>540</v>
      </c>
      <c r="B30099">
        <v>42040</v>
      </c>
      <c r="C30099" s="3">
        <v>805.32843400000002</v>
      </c>
      <c r="D30099" s="2"/>
    </row>
    <row r="30100" spans="1:4" x14ac:dyDescent="0.25">
      <c r="A30100" s="2">
        <v>540</v>
      </c>
      <c r="B30100">
        <v>42041</v>
      </c>
      <c r="C30100" s="3">
        <v>296.48872499999999</v>
      </c>
      <c r="D30100" s="2"/>
    </row>
    <row r="30101" spans="1:4" x14ac:dyDescent="0.25">
      <c r="A30101" s="2">
        <v>540</v>
      </c>
      <c r="B30101">
        <v>42042</v>
      </c>
      <c r="C30101" s="3">
        <v>5565.2007990000002</v>
      </c>
      <c r="D30101" s="2"/>
    </row>
    <row r="30102" spans="1:4" x14ac:dyDescent="0.25">
      <c r="A30102" s="2">
        <v>540</v>
      </c>
      <c r="B30102">
        <v>42043</v>
      </c>
      <c r="C30102" s="3">
        <v>5565.2007990000002</v>
      </c>
      <c r="D30102" s="2"/>
    </row>
    <row r="30103" spans="1:4" x14ac:dyDescent="0.25">
      <c r="A30103" s="2">
        <v>540</v>
      </c>
      <c r="B30103">
        <v>42044</v>
      </c>
      <c r="C30103" s="3">
        <v>7178.1999770000002</v>
      </c>
      <c r="D30103" s="2"/>
    </row>
    <row r="30104" spans="1:4" x14ac:dyDescent="0.25">
      <c r="A30104" s="2">
        <v>540</v>
      </c>
      <c r="B30104">
        <v>42045</v>
      </c>
      <c r="C30104" s="3">
        <v>175.06321399999999</v>
      </c>
      <c r="D30104" s="2"/>
    </row>
    <row r="30105" spans="1:4" x14ac:dyDescent="0.25">
      <c r="A30105" s="2">
        <v>540</v>
      </c>
      <c r="B30105">
        <v>42046</v>
      </c>
      <c r="C30105" s="3">
        <v>1966.1569239999999</v>
      </c>
      <c r="D30105" s="2"/>
    </row>
    <row r="30106" spans="1:4" x14ac:dyDescent="0.25">
      <c r="A30106" s="2">
        <v>540</v>
      </c>
      <c r="B30106">
        <v>42047</v>
      </c>
      <c r="C30106" s="3">
        <v>33.255687000000002</v>
      </c>
      <c r="D30106" s="2"/>
    </row>
    <row r="30107" spans="1:4" x14ac:dyDescent="0.25">
      <c r="A30107" s="2">
        <v>540</v>
      </c>
      <c r="B30107">
        <v>42048</v>
      </c>
      <c r="C30107" s="3">
        <v>1797.148801</v>
      </c>
      <c r="D30107" s="2"/>
    </row>
    <row r="30108" spans="1:4" x14ac:dyDescent="0.25">
      <c r="A30108" s="2">
        <v>540</v>
      </c>
      <c r="B30108">
        <v>42049</v>
      </c>
      <c r="C30108" s="3">
        <v>175.06321399999999</v>
      </c>
      <c r="D30108" s="2"/>
    </row>
    <row r="30109" spans="1:4" x14ac:dyDescent="0.25">
      <c r="A30109" s="2">
        <v>540</v>
      </c>
      <c r="B30109">
        <v>42050</v>
      </c>
      <c r="C30109" s="3">
        <v>1120.9907310000001</v>
      </c>
      <c r="D30109" s="2"/>
    </row>
    <row r="30110" spans="1:4" x14ac:dyDescent="0.25">
      <c r="A30110" s="2">
        <v>540</v>
      </c>
      <c r="B30110">
        <v>42051</v>
      </c>
      <c r="C30110" s="3">
        <v>3961.1122730000002</v>
      </c>
      <c r="D30110" s="2"/>
    </row>
    <row r="30111" spans="1:4" x14ac:dyDescent="0.25">
      <c r="A30111" s="2">
        <v>540</v>
      </c>
      <c r="B30111">
        <v>42052</v>
      </c>
      <c r="C30111" s="3">
        <v>799.44032600000003</v>
      </c>
      <c r="D30111" s="2"/>
    </row>
    <row r="30112" spans="1:4" x14ac:dyDescent="0.25">
      <c r="A30112" s="2">
        <v>540</v>
      </c>
      <c r="B30112">
        <v>42053</v>
      </c>
      <c r="C30112" s="3">
        <v>799.44032600000003</v>
      </c>
      <c r="D30112" s="2"/>
    </row>
    <row r="30113" spans="1:4" x14ac:dyDescent="0.25">
      <c r="A30113" s="2">
        <v>540</v>
      </c>
      <c r="B30113">
        <v>42054</v>
      </c>
      <c r="C30113" s="3">
        <v>1120.9907310000001</v>
      </c>
      <c r="D30113" s="2"/>
    </row>
    <row r="30114" spans="1:4" x14ac:dyDescent="0.25">
      <c r="A30114" s="2">
        <v>540</v>
      </c>
      <c r="B30114">
        <v>42056</v>
      </c>
      <c r="C30114" s="3">
        <v>2321.0059019999999</v>
      </c>
      <c r="D30114" s="2"/>
    </row>
    <row r="30115" spans="1:4" x14ac:dyDescent="0.25">
      <c r="A30115" s="2">
        <v>540</v>
      </c>
      <c r="B30115">
        <v>42057</v>
      </c>
      <c r="C30115" s="3">
        <v>1797.148801</v>
      </c>
      <c r="D30115" s="2"/>
    </row>
    <row r="30116" spans="1:4" x14ac:dyDescent="0.25">
      <c r="A30116" s="2">
        <v>540</v>
      </c>
      <c r="B30116">
        <v>42058</v>
      </c>
      <c r="C30116" s="3">
        <v>2321.0059019999999</v>
      </c>
      <c r="D30116" s="2"/>
    </row>
    <row r="30117" spans="1:4" x14ac:dyDescent="0.25">
      <c r="A30117" s="2">
        <v>540</v>
      </c>
      <c r="B30117">
        <v>42059</v>
      </c>
      <c r="C30117" s="3">
        <v>1237.4449549999999</v>
      </c>
      <c r="D30117" s="2"/>
    </row>
    <row r="30118" spans="1:4" x14ac:dyDescent="0.25">
      <c r="A30118" s="2">
        <v>540</v>
      </c>
      <c r="B30118">
        <v>42060</v>
      </c>
      <c r="C30118" s="3">
        <v>2185.8428020000001</v>
      </c>
      <c r="D30118" s="2"/>
    </row>
    <row r="30119" spans="1:4" x14ac:dyDescent="0.25">
      <c r="A30119" s="2">
        <v>540</v>
      </c>
      <c r="B30119">
        <v>42061</v>
      </c>
      <c r="C30119" s="3">
        <v>1237.4449549999999</v>
      </c>
      <c r="D30119" s="2"/>
    </row>
    <row r="30120" spans="1:4" x14ac:dyDescent="0.25">
      <c r="A30120" s="2">
        <v>540</v>
      </c>
      <c r="B30120">
        <v>42062</v>
      </c>
      <c r="C30120" s="3">
        <v>2185.8428020000001</v>
      </c>
      <c r="D30120" s="2"/>
    </row>
    <row r="30121" spans="1:4" x14ac:dyDescent="0.25">
      <c r="A30121" s="2">
        <v>540</v>
      </c>
      <c r="B30121">
        <v>42063</v>
      </c>
      <c r="C30121" s="3">
        <v>0</v>
      </c>
      <c r="D30121" s="2"/>
    </row>
    <row r="30122" spans="1:4" x14ac:dyDescent="0.25">
      <c r="A30122" s="2">
        <v>540</v>
      </c>
      <c r="B30122">
        <v>42064</v>
      </c>
      <c r="C30122" s="3">
        <v>2628.5374619999998</v>
      </c>
      <c r="D30122" s="2"/>
    </row>
    <row r="30123" spans="1:4" x14ac:dyDescent="0.25">
      <c r="A30123" s="2">
        <v>540</v>
      </c>
      <c r="B30123">
        <v>42065</v>
      </c>
      <c r="C30123" s="3">
        <v>2628.5374619999998</v>
      </c>
      <c r="D30123" s="2"/>
    </row>
    <row r="30124" spans="1:4" x14ac:dyDescent="0.25">
      <c r="A30124" s="2">
        <v>540</v>
      </c>
      <c r="B30124">
        <v>42066</v>
      </c>
      <c r="C30124" s="3">
        <v>2238.771733</v>
      </c>
      <c r="D30124" s="2"/>
    </row>
    <row r="30125" spans="1:4" x14ac:dyDescent="0.25">
      <c r="A30125" s="2">
        <v>540</v>
      </c>
      <c r="B30125">
        <v>42067</v>
      </c>
      <c r="C30125" s="3">
        <v>1774.443111</v>
      </c>
      <c r="D30125" s="2"/>
    </row>
    <row r="30126" spans="1:4" x14ac:dyDescent="0.25">
      <c r="A30126" s="2">
        <v>540</v>
      </c>
      <c r="B30126">
        <v>42068</v>
      </c>
      <c r="C30126" s="3">
        <v>202.63526200000001</v>
      </c>
      <c r="D30126" s="2"/>
    </row>
    <row r="30127" spans="1:4" x14ac:dyDescent="0.25">
      <c r="A30127" s="2">
        <v>540</v>
      </c>
      <c r="B30127">
        <v>42069</v>
      </c>
      <c r="C30127" s="3">
        <v>202.63526200000001</v>
      </c>
      <c r="D30127" s="2"/>
    </row>
    <row r="30128" spans="1:4" x14ac:dyDescent="0.25">
      <c r="A30128" s="2">
        <v>540</v>
      </c>
      <c r="B30128">
        <v>42070</v>
      </c>
      <c r="C30128" s="3">
        <v>480.15918900000003</v>
      </c>
      <c r="D30128" s="2"/>
    </row>
    <row r="30129" spans="1:4" x14ac:dyDescent="0.25">
      <c r="A30129" s="2">
        <v>540</v>
      </c>
      <c r="B30129">
        <v>42071</v>
      </c>
      <c r="C30129" s="3">
        <v>227.89614599999999</v>
      </c>
      <c r="D30129" s="2"/>
    </row>
    <row r="30130" spans="1:4" x14ac:dyDescent="0.25">
      <c r="A30130" s="2">
        <v>540</v>
      </c>
      <c r="B30130">
        <v>42072</v>
      </c>
      <c r="C30130" s="3">
        <v>227.89614599999999</v>
      </c>
      <c r="D30130" s="2"/>
    </row>
    <row r="30131" spans="1:4" x14ac:dyDescent="0.25">
      <c r="A30131" s="2">
        <v>540</v>
      </c>
      <c r="B30131">
        <v>42073</v>
      </c>
      <c r="C30131" s="3">
        <v>1287.4620520000001</v>
      </c>
      <c r="D30131" s="2"/>
    </row>
    <row r="30132" spans="1:4" x14ac:dyDescent="0.25">
      <c r="A30132" s="2">
        <v>540</v>
      </c>
      <c r="B30132">
        <v>42074</v>
      </c>
      <c r="C30132" s="3">
        <v>775.958393</v>
      </c>
      <c r="D30132" s="2"/>
    </row>
    <row r="30133" spans="1:4" x14ac:dyDescent="0.25">
      <c r="A30133" s="2">
        <v>540</v>
      </c>
      <c r="B30133">
        <v>42075</v>
      </c>
      <c r="C30133" s="3">
        <v>1287.4620520000001</v>
      </c>
      <c r="D30133" s="2"/>
    </row>
    <row r="30134" spans="1:4" x14ac:dyDescent="0.25">
      <c r="A30134" s="2">
        <v>540</v>
      </c>
      <c r="B30134">
        <v>42076</v>
      </c>
      <c r="C30134" s="3">
        <v>775.958393</v>
      </c>
      <c r="D30134" s="2"/>
    </row>
    <row r="30135" spans="1:4" x14ac:dyDescent="0.25">
      <c r="A30135" s="2">
        <v>540</v>
      </c>
      <c r="B30135">
        <v>42077</v>
      </c>
      <c r="C30135" s="3">
        <v>2222.1711780000001</v>
      </c>
      <c r="D30135" s="2"/>
    </row>
    <row r="30136" spans="1:4" x14ac:dyDescent="0.25">
      <c r="A30136" s="2">
        <v>540</v>
      </c>
      <c r="B30136">
        <v>42078</v>
      </c>
      <c r="C30136" s="3">
        <v>2222.1711780000001</v>
      </c>
      <c r="D30136" s="2"/>
    </row>
    <row r="30137" spans="1:4" x14ac:dyDescent="0.25">
      <c r="A30137" s="2">
        <v>540</v>
      </c>
      <c r="B30137">
        <v>42079</v>
      </c>
      <c r="C30137" s="3">
        <v>33.255687000000002</v>
      </c>
      <c r="D30137" s="2"/>
    </row>
    <row r="30138" spans="1:4" x14ac:dyDescent="0.25">
      <c r="A30138" s="2">
        <v>540</v>
      </c>
      <c r="B30138">
        <v>42080</v>
      </c>
      <c r="C30138" s="3">
        <v>868.17624599999999</v>
      </c>
      <c r="D30138" s="2"/>
    </row>
    <row r="30139" spans="1:4" x14ac:dyDescent="0.25">
      <c r="A30139" s="2">
        <v>540</v>
      </c>
      <c r="B30139">
        <v>42081</v>
      </c>
      <c r="C30139" s="3">
        <v>1759.802072</v>
      </c>
      <c r="D30139" s="2"/>
    </row>
    <row r="30140" spans="1:4" x14ac:dyDescent="0.25">
      <c r="A30140" s="2">
        <v>540</v>
      </c>
      <c r="B30140">
        <v>42082</v>
      </c>
      <c r="C30140" s="3">
        <v>1766.8656619999999</v>
      </c>
      <c r="D30140" s="2"/>
    </row>
    <row r="30141" spans="1:4" x14ac:dyDescent="0.25">
      <c r="A30141" s="2">
        <v>540</v>
      </c>
      <c r="B30141">
        <v>42083</v>
      </c>
      <c r="C30141" s="3">
        <v>1759.802072</v>
      </c>
      <c r="D30141" s="2"/>
    </row>
    <row r="30142" spans="1:4" x14ac:dyDescent="0.25">
      <c r="A30142" s="2">
        <v>540</v>
      </c>
      <c r="B30142">
        <v>42084</v>
      </c>
      <c r="C30142" s="3">
        <v>1766.8656619999999</v>
      </c>
      <c r="D30142" s="2"/>
    </row>
    <row r="30143" spans="1:4" x14ac:dyDescent="0.25">
      <c r="A30143" s="2">
        <v>540</v>
      </c>
      <c r="B30143">
        <v>42085</v>
      </c>
      <c r="C30143" s="3">
        <v>3165.7717980000002</v>
      </c>
      <c r="D30143" s="2"/>
    </row>
    <row r="30144" spans="1:4" x14ac:dyDescent="0.25">
      <c r="A30144" s="2">
        <v>540</v>
      </c>
      <c r="B30144">
        <v>42086</v>
      </c>
      <c r="C30144" s="3">
        <v>4071.5250099999998</v>
      </c>
      <c r="D30144" s="2"/>
    </row>
    <row r="30145" spans="1:4" x14ac:dyDescent="0.25">
      <c r="A30145" s="2">
        <v>540</v>
      </c>
      <c r="B30145">
        <v>42087</v>
      </c>
      <c r="C30145" s="3">
        <v>5742.950981</v>
      </c>
      <c r="D30145" s="2"/>
    </row>
    <row r="30146" spans="1:4" x14ac:dyDescent="0.25">
      <c r="A30146" s="2">
        <v>540</v>
      </c>
      <c r="B30146">
        <v>42088</v>
      </c>
      <c r="C30146" s="3">
        <v>5742.950981</v>
      </c>
      <c r="D30146" s="2"/>
    </row>
    <row r="30147" spans="1:4" x14ac:dyDescent="0.25">
      <c r="A30147" s="2">
        <v>540</v>
      </c>
      <c r="B30147">
        <v>42089</v>
      </c>
      <c r="C30147" s="3">
        <v>4071.5250099999998</v>
      </c>
      <c r="D30147" s="2"/>
    </row>
    <row r="30148" spans="1:4" x14ac:dyDescent="0.25">
      <c r="A30148" s="2">
        <v>540</v>
      </c>
      <c r="B30148">
        <v>42090</v>
      </c>
      <c r="C30148" s="3">
        <v>2071.0614879999998</v>
      </c>
      <c r="D30148" s="2"/>
    </row>
    <row r="30149" spans="1:4" x14ac:dyDescent="0.25">
      <c r="A30149" s="2">
        <v>540</v>
      </c>
      <c r="B30149">
        <v>42091</v>
      </c>
      <c r="C30149" s="3">
        <v>4780.8705019999998</v>
      </c>
      <c r="D30149" s="2"/>
    </row>
    <row r="30150" spans="1:4" x14ac:dyDescent="0.25">
      <c r="A30150" s="2">
        <v>540</v>
      </c>
      <c r="B30150">
        <v>42092</v>
      </c>
      <c r="C30150" s="3">
        <v>4780.8705019999998</v>
      </c>
      <c r="D30150" s="2"/>
    </row>
    <row r="30151" spans="1:4" x14ac:dyDescent="0.25">
      <c r="A30151" s="2">
        <v>540</v>
      </c>
      <c r="B30151">
        <v>42093</v>
      </c>
      <c r="C30151" s="3">
        <v>2071.0614879999998</v>
      </c>
      <c r="D30151" s="2"/>
    </row>
    <row r="30152" spans="1:4" x14ac:dyDescent="0.25">
      <c r="A30152" s="2">
        <v>540</v>
      </c>
      <c r="B30152">
        <v>42094</v>
      </c>
      <c r="C30152" s="3">
        <v>4470.9856639999998</v>
      </c>
      <c r="D30152" s="2"/>
    </row>
    <row r="30153" spans="1:4" x14ac:dyDescent="0.25">
      <c r="A30153" s="2">
        <v>540</v>
      </c>
      <c r="B30153">
        <v>42095</v>
      </c>
      <c r="C30153" s="3">
        <v>3386.4076230000001</v>
      </c>
      <c r="D30153" s="2"/>
    </row>
    <row r="30154" spans="1:4" x14ac:dyDescent="0.25">
      <c r="A30154" s="2">
        <v>540</v>
      </c>
      <c r="B30154">
        <v>42096</v>
      </c>
      <c r="C30154" s="3">
        <v>3386.4076230000001</v>
      </c>
      <c r="D30154" s="2"/>
    </row>
    <row r="30155" spans="1:4" x14ac:dyDescent="0.25">
      <c r="A30155" s="2">
        <v>540</v>
      </c>
      <c r="B30155">
        <v>42097</v>
      </c>
      <c r="C30155" s="3">
        <v>4470.9856639999998</v>
      </c>
      <c r="D30155" s="2"/>
    </row>
    <row r="30156" spans="1:4" x14ac:dyDescent="0.25">
      <c r="A30156" s="2">
        <v>540</v>
      </c>
      <c r="B30156">
        <v>42098</v>
      </c>
      <c r="C30156" s="3">
        <v>2847.8838820000001</v>
      </c>
      <c r="D30156" s="2"/>
    </row>
    <row r="30157" spans="1:4" x14ac:dyDescent="0.25">
      <c r="A30157" s="2">
        <v>540</v>
      </c>
      <c r="B30157">
        <v>42101</v>
      </c>
      <c r="C30157" s="3">
        <v>2101.5894979999998</v>
      </c>
      <c r="D30157" s="2"/>
    </row>
    <row r="30158" spans="1:4" x14ac:dyDescent="0.25">
      <c r="A30158" s="2">
        <v>540</v>
      </c>
      <c r="B30158">
        <v>42102</v>
      </c>
      <c r="C30158" s="3">
        <v>0</v>
      </c>
      <c r="D30158" s="2"/>
    </row>
    <row r="30159" spans="1:4" x14ac:dyDescent="0.25">
      <c r="A30159" s="2">
        <v>540</v>
      </c>
      <c r="B30159">
        <v>42103</v>
      </c>
      <c r="C30159" s="3">
        <v>2101.5894979999998</v>
      </c>
      <c r="D30159" s="2"/>
    </row>
    <row r="30160" spans="1:4" x14ac:dyDescent="0.25">
      <c r="A30160" s="2">
        <v>540</v>
      </c>
      <c r="B30160">
        <v>42104</v>
      </c>
      <c r="C30160" s="3">
        <v>2847.8838820000001</v>
      </c>
      <c r="D30160" s="2"/>
    </row>
    <row r="30161" spans="1:4" x14ac:dyDescent="0.25">
      <c r="A30161" s="2">
        <v>540</v>
      </c>
      <c r="B30161">
        <v>42105</v>
      </c>
      <c r="C30161" s="3">
        <v>0</v>
      </c>
      <c r="D30161" s="2"/>
    </row>
    <row r="30162" spans="1:4" x14ac:dyDescent="0.25">
      <c r="A30162" s="2">
        <v>540</v>
      </c>
      <c r="B30162">
        <v>42106</v>
      </c>
      <c r="C30162" s="3">
        <v>692.287237</v>
      </c>
      <c r="D30162" s="2"/>
    </row>
    <row r="30163" spans="1:4" x14ac:dyDescent="0.25">
      <c r="A30163" s="2">
        <v>540</v>
      </c>
      <c r="B30163">
        <v>42107</v>
      </c>
      <c r="C30163" s="3">
        <v>821.25208599999996</v>
      </c>
      <c r="D30163" s="2"/>
    </row>
    <row r="30164" spans="1:4" x14ac:dyDescent="0.25">
      <c r="A30164" s="2">
        <v>540</v>
      </c>
      <c r="B30164">
        <v>42108</v>
      </c>
      <c r="C30164" s="3">
        <v>692.287237</v>
      </c>
      <c r="D30164" s="2"/>
    </row>
    <row r="30165" spans="1:4" x14ac:dyDescent="0.25">
      <c r="A30165" s="2">
        <v>540</v>
      </c>
      <c r="B30165">
        <v>42109</v>
      </c>
      <c r="C30165" s="3">
        <v>1236.7302520000001</v>
      </c>
      <c r="D30165" s="2"/>
    </row>
    <row r="30166" spans="1:4" x14ac:dyDescent="0.25">
      <c r="A30166" s="2">
        <v>540</v>
      </c>
      <c r="B30166">
        <v>42110</v>
      </c>
      <c r="C30166" s="3">
        <v>2170.1680430000001</v>
      </c>
      <c r="D30166" s="2"/>
    </row>
    <row r="30167" spans="1:4" x14ac:dyDescent="0.25">
      <c r="A30167" s="2">
        <v>540</v>
      </c>
      <c r="B30167">
        <v>42112</v>
      </c>
      <c r="C30167" s="3">
        <v>2880.6168910000001</v>
      </c>
      <c r="D30167" s="2"/>
    </row>
    <row r="30168" spans="1:4" x14ac:dyDescent="0.25">
      <c r="A30168" s="2">
        <v>540</v>
      </c>
      <c r="B30168">
        <v>42113</v>
      </c>
      <c r="C30168" s="3">
        <v>2038.799978</v>
      </c>
      <c r="D30168" s="2"/>
    </row>
    <row r="30169" spans="1:4" x14ac:dyDescent="0.25">
      <c r="A30169" s="2">
        <v>540</v>
      </c>
      <c r="B30169">
        <v>42114</v>
      </c>
      <c r="C30169" s="3">
        <v>2170.1680430000001</v>
      </c>
      <c r="D30169" s="2"/>
    </row>
    <row r="30170" spans="1:4" x14ac:dyDescent="0.25">
      <c r="A30170" s="2">
        <v>540</v>
      </c>
      <c r="B30170">
        <v>42115</v>
      </c>
      <c r="C30170" s="3">
        <v>2880.6168910000001</v>
      </c>
      <c r="D30170" s="2"/>
    </row>
    <row r="30171" spans="1:4" x14ac:dyDescent="0.25">
      <c r="A30171" s="2">
        <v>540</v>
      </c>
      <c r="B30171">
        <v>42116</v>
      </c>
      <c r="C30171" s="3">
        <v>2038.799978</v>
      </c>
      <c r="D30171" s="2"/>
    </row>
    <row r="30172" spans="1:4" x14ac:dyDescent="0.25">
      <c r="A30172" s="2">
        <v>540</v>
      </c>
      <c r="B30172">
        <v>42117</v>
      </c>
      <c r="C30172" s="3">
        <v>2369.8144830000001</v>
      </c>
      <c r="D30172" s="2"/>
    </row>
    <row r="30173" spans="1:4" x14ac:dyDescent="0.25">
      <c r="A30173" s="2">
        <v>540</v>
      </c>
      <c r="B30173">
        <v>42118</v>
      </c>
      <c r="C30173" s="3">
        <v>2369.8144830000001</v>
      </c>
      <c r="D30173" s="2"/>
    </row>
    <row r="30174" spans="1:4" x14ac:dyDescent="0.25">
      <c r="A30174" s="2">
        <v>540</v>
      </c>
      <c r="B30174">
        <v>42119</v>
      </c>
      <c r="C30174" s="3">
        <v>1236.7302520000001</v>
      </c>
      <c r="D30174" s="2"/>
    </row>
    <row r="30175" spans="1:4" x14ac:dyDescent="0.25">
      <c r="A30175" s="2">
        <v>540</v>
      </c>
      <c r="B30175">
        <v>42120</v>
      </c>
      <c r="C30175" s="3">
        <v>2081.9282939999998</v>
      </c>
      <c r="D30175" s="2"/>
    </row>
    <row r="30176" spans="1:4" x14ac:dyDescent="0.25">
      <c r="A30176" s="2">
        <v>540</v>
      </c>
      <c r="B30176">
        <v>42121</v>
      </c>
      <c r="C30176" s="3">
        <v>111.51645000000001</v>
      </c>
      <c r="D30176" s="2"/>
    </row>
    <row r="30177" spans="1:4" x14ac:dyDescent="0.25">
      <c r="A30177" s="2">
        <v>540</v>
      </c>
      <c r="B30177">
        <v>42122</v>
      </c>
      <c r="C30177" s="3">
        <v>2383.4597309999999</v>
      </c>
      <c r="D30177" s="2"/>
    </row>
    <row r="30178" spans="1:4" x14ac:dyDescent="0.25">
      <c r="A30178" s="2">
        <v>540</v>
      </c>
      <c r="B30178">
        <v>42123</v>
      </c>
      <c r="C30178" s="3">
        <v>2584.9660410000001</v>
      </c>
      <c r="D30178" s="2"/>
    </row>
    <row r="30179" spans="1:4" x14ac:dyDescent="0.25">
      <c r="A30179" s="2">
        <v>540</v>
      </c>
      <c r="B30179">
        <v>42124</v>
      </c>
      <c r="C30179" s="3">
        <v>2081.9282939999998</v>
      </c>
      <c r="D30179" s="2"/>
    </row>
    <row r="30180" spans="1:4" x14ac:dyDescent="0.25">
      <c r="A30180" s="2">
        <v>540</v>
      </c>
      <c r="B30180">
        <v>42125</v>
      </c>
      <c r="C30180" s="3">
        <v>2383.4597309999999</v>
      </c>
      <c r="D30180" s="2"/>
    </row>
    <row r="30181" spans="1:4" x14ac:dyDescent="0.25">
      <c r="A30181" s="2">
        <v>540</v>
      </c>
      <c r="B30181">
        <v>42126</v>
      </c>
      <c r="C30181" s="3">
        <v>2946.4243489999999</v>
      </c>
      <c r="D30181" s="2"/>
    </row>
    <row r="30182" spans="1:4" x14ac:dyDescent="0.25">
      <c r="A30182" s="2">
        <v>540</v>
      </c>
      <c r="B30182">
        <v>42127</v>
      </c>
      <c r="C30182" s="3">
        <v>6365.3426689999997</v>
      </c>
      <c r="D30182" s="2"/>
    </row>
    <row r="30183" spans="1:4" x14ac:dyDescent="0.25">
      <c r="A30183" s="2">
        <v>540</v>
      </c>
      <c r="B30183">
        <v>42128</v>
      </c>
      <c r="C30183" s="3">
        <v>2147.8740969999999</v>
      </c>
      <c r="D30183" s="2"/>
    </row>
    <row r="30184" spans="1:4" x14ac:dyDescent="0.25">
      <c r="A30184" s="2">
        <v>540</v>
      </c>
      <c r="B30184">
        <v>42129</v>
      </c>
      <c r="C30184" s="3">
        <v>2147.8740969999999</v>
      </c>
      <c r="D30184" s="2"/>
    </row>
    <row r="30185" spans="1:4" x14ac:dyDescent="0.25">
      <c r="A30185" s="2">
        <v>540</v>
      </c>
      <c r="B30185">
        <v>42130</v>
      </c>
      <c r="C30185" s="3">
        <v>2946.4243489999999</v>
      </c>
      <c r="D30185" s="2"/>
    </row>
    <row r="30186" spans="1:4" x14ac:dyDescent="0.25">
      <c r="A30186" s="2">
        <v>540</v>
      </c>
      <c r="B30186">
        <v>42131</v>
      </c>
      <c r="C30186" s="3">
        <v>111.51645000000001</v>
      </c>
      <c r="D30186" s="2"/>
    </row>
    <row r="30187" spans="1:4" x14ac:dyDescent="0.25">
      <c r="A30187" s="2">
        <v>540</v>
      </c>
      <c r="B30187">
        <v>42132</v>
      </c>
      <c r="C30187" s="3">
        <v>2584.9660410000001</v>
      </c>
      <c r="D30187" s="2"/>
    </row>
    <row r="30188" spans="1:4" x14ac:dyDescent="0.25">
      <c r="A30188" s="2">
        <v>540</v>
      </c>
      <c r="B30188">
        <v>42133</v>
      </c>
      <c r="C30188" s="3">
        <v>804.37457700000004</v>
      </c>
      <c r="D30188" s="2"/>
    </row>
    <row r="30189" spans="1:4" x14ac:dyDescent="0.25">
      <c r="A30189" s="2">
        <v>540</v>
      </c>
      <c r="B30189">
        <v>42134</v>
      </c>
      <c r="C30189" s="3">
        <v>804.37457700000004</v>
      </c>
      <c r="D30189" s="2"/>
    </row>
    <row r="30190" spans="1:4" x14ac:dyDescent="0.25">
      <c r="A30190" s="2">
        <v>540</v>
      </c>
      <c r="B30190">
        <v>42135</v>
      </c>
      <c r="C30190" s="3">
        <v>3835.1689740000002</v>
      </c>
      <c r="D30190" s="2"/>
    </row>
    <row r="30191" spans="1:4" x14ac:dyDescent="0.25">
      <c r="A30191" s="2">
        <v>540</v>
      </c>
      <c r="B30191">
        <v>42136</v>
      </c>
      <c r="C30191" s="3">
        <v>6365.3426689999997</v>
      </c>
      <c r="D30191" s="2"/>
    </row>
    <row r="30192" spans="1:4" x14ac:dyDescent="0.25">
      <c r="A30192" s="2">
        <v>540</v>
      </c>
      <c r="B30192">
        <v>42137</v>
      </c>
      <c r="C30192" s="3">
        <v>3835.1689740000002</v>
      </c>
      <c r="D30192" s="2"/>
    </row>
    <row r="30193" spans="1:4" x14ac:dyDescent="0.25">
      <c r="A30193" s="2">
        <v>540</v>
      </c>
      <c r="B30193">
        <v>42138</v>
      </c>
      <c r="C30193" s="3">
        <v>889.98012200000005</v>
      </c>
      <c r="D30193" s="2"/>
    </row>
    <row r="30194" spans="1:4" x14ac:dyDescent="0.25">
      <c r="A30194" s="2">
        <v>540</v>
      </c>
      <c r="B30194">
        <v>42139</v>
      </c>
      <c r="C30194" s="3">
        <v>889.98012200000005</v>
      </c>
      <c r="D30194" s="2"/>
    </row>
    <row r="30195" spans="1:4" x14ac:dyDescent="0.25">
      <c r="A30195" s="2">
        <v>540</v>
      </c>
      <c r="B30195">
        <v>42140</v>
      </c>
      <c r="C30195" s="3">
        <v>1173.357205</v>
      </c>
      <c r="D30195" s="2"/>
    </row>
    <row r="30196" spans="1:4" x14ac:dyDescent="0.25">
      <c r="A30196" s="2">
        <v>540</v>
      </c>
      <c r="B30196">
        <v>42141</v>
      </c>
      <c r="C30196" s="3">
        <v>287.071236</v>
      </c>
      <c r="D30196" s="2"/>
    </row>
    <row r="30197" spans="1:4" x14ac:dyDescent="0.25">
      <c r="A30197" s="2">
        <v>540</v>
      </c>
      <c r="B30197">
        <v>42142</v>
      </c>
      <c r="C30197" s="3">
        <v>1652.4670619999999</v>
      </c>
      <c r="D30197" s="2"/>
    </row>
    <row r="30198" spans="1:4" x14ac:dyDescent="0.25">
      <c r="A30198" s="2">
        <v>540</v>
      </c>
      <c r="B30198">
        <v>42143</v>
      </c>
      <c r="C30198" s="3">
        <v>0</v>
      </c>
      <c r="D30198" s="2"/>
    </row>
    <row r="30199" spans="1:4" x14ac:dyDescent="0.25">
      <c r="A30199" s="2">
        <v>540</v>
      </c>
      <c r="B30199">
        <v>42144</v>
      </c>
      <c r="C30199" s="3">
        <v>0</v>
      </c>
      <c r="D30199" s="2"/>
    </row>
    <row r="30200" spans="1:4" x14ac:dyDescent="0.25">
      <c r="A30200" s="2">
        <v>540</v>
      </c>
      <c r="B30200">
        <v>42145</v>
      </c>
      <c r="C30200" s="3">
        <v>287.071236</v>
      </c>
      <c r="D30200" s="2"/>
    </row>
    <row r="30201" spans="1:4" x14ac:dyDescent="0.25">
      <c r="A30201" s="2">
        <v>540</v>
      </c>
      <c r="B30201">
        <v>42146</v>
      </c>
      <c r="C30201" s="3">
        <v>1652.4670619999999</v>
      </c>
      <c r="D30201" s="2"/>
    </row>
    <row r="30202" spans="1:4" x14ac:dyDescent="0.25">
      <c r="A30202" s="2">
        <v>540</v>
      </c>
      <c r="B30202">
        <v>42147</v>
      </c>
      <c r="C30202" s="3">
        <v>0</v>
      </c>
      <c r="D30202" s="2"/>
    </row>
    <row r="30203" spans="1:4" x14ac:dyDescent="0.25">
      <c r="A30203" s="2">
        <v>540</v>
      </c>
      <c r="B30203">
        <v>42148</v>
      </c>
      <c r="C30203" s="3">
        <v>626.37525200000005</v>
      </c>
      <c r="D30203" s="2"/>
    </row>
    <row r="30204" spans="1:4" x14ac:dyDescent="0.25">
      <c r="A30204" s="2">
        <v>540</v>
      </c>
      <c r="B30204">
        <v>42149</v>
      </c>
      <c r="C30204" s="3">
        <v>691.08577300000002</v>
      </c>
      <c r="D30204" s="2"/>
    </row>
    <row r="30205" spans="1:4" x14ac:dyDescent="0.25">
      <c r="A30205" s="2">
        <v>540</v>
      </c>
      <c r="B30205">
        <v>42150</v>
      </c>
      <c r="C30205" s="3">
        <v>626.37525200000005</v>
      </c>
      <c r="D30205" s="2"/>
    </row>
    <row r="30206" spans="1:4" x14ac:dyDescent="0.25">
      <c r="A30206" s="2">
        <v>540</v>
      </c>
      <c r="B30206">
        <v>42151</v>
      </c>
      <c r="C30206" s="3">
        <v>691.08577300000002</v>
      </c>
      <c r="D30206" s="2"/>
    </row>
    <row r="30207" spans="1:4" x14ac:dyDescent="0.25">
      <c r="A30207" s="2">
        <v>540</v>
      </c>
      <c r="B30207">
        <v>42152</v>
      </c>
      <c r="C30207" s="3">
        <v>1169.446942</v>
      </c>
      <c r="D30207" s="2"/>
    </row>
    <row r="30208" spans="1:4" x14ac:dyDescent="0.25">
      <c r="A30208" s="2">
        <v>540</v>
      </c>
      <c r="B30208">
        <v>42153</v>
      </c>
      <c r="C30208" s="3">
        <v>170.52725899999999</v>
      </c>
      <c r="D30208" s="2"/>
    </row>
    <row r="30209" spans="1:4" x14ac:dyDescent="0.25">
      <c r="A30209" s="2">
        <v>540</v>
      </c>
      <c r="B30209">
        <v>42154</v>
      </c>
      <c r="C30209" s="3">
        <v>1169.446942</v>
      </c>
      <c r="D30209" s="2"/>
    </row>
    <row r="30210" spans="1:4" x14ac:dyDescent="0.25">
      <c r="A30210" s="2">
        <v>540</v>
      </c>
      <c r="B30210">
        <v>42155</v>
      </c>
      <c r="C30210" s="3">
        <v>170.52725899999999</v>
      </c>
      <c r="D30210" s="2"/>
    </row>
    <row r="30211" spans="1:4" x14ac:dyDescent="0.25">
      <c r="A30211" s="2">
        <v>540</v>
      </c>
      <c r="B30211">
        <v>42156</v>
      </c>
      <c r="C30211" s="3">
        <v>436.48380100000003</v>
      </c>
      <c r="D30211" s="2"/>
    </row>
    <row r="30212" spans="1:4" x14ac:dyDescent="0.25">
      <c r="A30212" s="2">
        <v>540</v>
      </c>
      <c r="B30212">
        <v>42157</v>
      </c>
      <c r="C30212" s="3">
        <v>436.48380100000003</v>
      </c>
      <c r="D30212" s="2"/>
    </row>
    <row r="30213" spans="1:4" x14ac:dyDescent="0.25">
      <c r="A30213" s="2">
        <v>540</v>
      </c>
      <c r="B30213">
        <v>42158</v>
      </c>
      <c r="C30213" s="3">
        <v>565.51730599999996</v>
      </c>
      <c r="D30213" s="2"/>
    </row>
    <row r="30214" spans="1:4" x14ac:dyDescent="0.25">
      <c r="A30214" s="2">
        <v>540</v>
      </c>
      <c r="B30214">
        <v>42159</v>
      </c>
      <c r="C30214" s="3">
        <v>690.46631000000002</v>
      </c>
      <c r="D30214" s="2"/>
    </row>
    <row r="30215" spans="1:4" x14ac:dyDescent="0.25">
      <c r="A30215" s="2">
        <v>540</v>
      </c>
      <c r="B30215">
        <v>42160</v>
      </c>
      <c r="C30215" s="3">
        <v>580.00017100000002</v>
      </c>
      <c r="D30215" s="2"/>
    </row>
    <row r="30216" spans="1:4" x14ac:dyDescent="0.25">
      <c r="A30216" s="2">
        <v>540</v>
      </c>
      <c r="B30216">
        <v>42161</v>
      </c>
      <c r="C30216" s="3">
        <v>690.46631000000002</v>
      </c>
      <c r="D30216" s="2"/>
    </row>
    <row r="30217" spans="1:4" x14ac:dyDescent="0.25">
      <c r="A30217" s="2">
        <v>540</v>
      </c>
      <c r="B30217">
        <v>42162</v>
      </c>
      <c r="C30217" s="3">
        <v>1003.6488450000001</v>
      </c>
      <c r="D30217" s="2"/>
    </row>
    <row r="30218" spans="1:4" x14ac:dyDescent="0.25">
      <c r="A30218" s="2">
        <v>540</v>
      </c>
      <c r="B30218">
        <v>42163</v>
      </c>
      <c r="C30218" s="3">
        <v>1585.3383839999999</v>
      </c>
      <c r="D30218" s="2"/>
    </row>
    <row r="30219" spans="1:4" x14ac:dyDescent="0.25">
      <c r="A30219" s="2">
        <v>540</v>
      </c>
      <c r="B30219">
        <v>42164</v>
      </c>
      <c r="C30219" s="3">
        <v>505.96642700000001</v>
      </c>
      <c r="D30219" s="2"/>
    </row>
    <row r="30220" spans="1:4" x14ac:dyDescent="0.25">
      <c r="A30220" s="2">
        <v>540</v>
      </c>
      <c r="B30220">
        <v>42165</v>
      </c>
      <c r="C30220" s="3">
        <v>1585.3383839999999</v>
      </c>
      <c r="D30220" s="2"/>
    </row>
    <row r="30221" spans="1:4" x14ac:dyDescent="0.25">
      <c r="A30221" s="2">
        <v>540</v>
      </c>
      <c r="B30221">
        <v>42166</v>
      </c>
      <c r="C30221" s="3">
        <v>1003.6488450000001</v>
      </c>
      <c r="D30221" s="2"/>
    </row>
    <row r="30222" spans="1:4" x14ac:dyDescent="0.25">
      <c r="A30222" s="2">
        <v>540</v>
      </c>
      <c r="B30222">
        <v>42167</v>
      </c>
      <c r="C30222" s="3">
        <v>52.078843999999997</v>
      </c>
      <c r="D30222" s="2"/>
    </row>
    <row r="30223" spans="1:4" x14ac:dyDescent="0.25">
      <c r="A30223" s="2">
        <v>540</v>
      </c>
      <c r="B30223">
        <v>42168</v>
      </c>
      <c r="C30223" s="3">
        <v>1211.481493</v>
      </c>
      <c r="D30223" s="2"/>
    </row>
    <row r="30224" spans="1:4" x14ac:dyDescent="0.25">
      <c r="A30224" s="2">
        <v>540</v>
      </c>
      <c r="B30224">
        <v>42169</v>
      </c>
      <c r="C30224" s="3">
        <v>399.95653399999998</v>
      </c>
      <c r="D30224" s="2"/>
    </row>
    <row r="30225" spans="1:4" x14ac:dyDescent="0.25">
      <c r="A30225" s="2">
        <v>540</v>
      </c>
      <c r="B30225">
        <v>42170</v>
      </c>
      <c r="C30225" s="3">
        <v>1211.481493</v>
      </c>
      <c r="D30225" s="2"/>
    </row>
    <row r="30226" spans="1:4" x14ac:dyDescent="0.25">
      <c r="A30226" s="2">
        <v>540</v>
      </c>
      <c r="B30226">
        <v>42171</v>
      </c>
      <c r="C30226" s="3">
        <v>399.95653399999998</v>
      </c>
      <c r="D30226" s="2"/>
    </row>
    <row r="30227" spans="1:4" x14ac:dyDescent="0.25">
      <c r="A30227" s="2">
        <v>540</v>
      </c>
      <c r="B30227">
        <v>42173</v>
      </c>
      <c r="C30227" s="3">
        <v>152.828238</v>
      </c>
      <c r="D30227" s="2"/>
    </row>
    <row r="30228" spans="1:4" x14ac:dyDescent="0.25">
      <c r="A30228" s="2">
        <v>540</v>
      </c>
      <c r="B30228">
        <v>42174</v>
      </c>
      <c r="C30228" s="3">
        <v>1928.168952</v>
      </c>
      <c r="D30228" s="2"/>
    </row>
    <row r="30229" spans="1:4" x14ac:dyDescent="0.25">
      <c r="A30229" s="2">
        <v>540</v>
      </c>
      <c r="B30229">
        <v>42175</v>
      </c>
      <c r="C30229" s="3">
        <v>792.72314900000003</v>
      </c>
      <c r="D30229" s="2"/>
    </row>
    <row r="30230" spans="1:4" x14ac:dyDescent="0.25">
      <c r="A30230" s="2">
        <v>540</v>
      </c>
      <c r="B30230">
        <v>42176</v>
      </c>
      <c r="C30230" s="3">
        <v>152.828238</v>
      </c>
      <c r="D30230" s="2"/>
    </row>
    <row r="30231" spans="1:4" x14ac:dyDescent="0.25">
      <c r="A30231" s="2">
        <v>540</v>
      </c>
      <c r="B30231">
        <v>42177</v>
      </c>
      <c r="C30231" s="3">
        <v>1928.168952</v>
      </c>
      <c r="D30231" s="2"/>
    </row>
    <row r="30232" spans="1:4" x14ac:dyDescent="0.25">
      <c r="A30232" s="2">
        <v>540</v>
      </c>
      <c r="B30232">
        <v>42178</v>
      </c>
      <c r="C30232" s="3">
        <v>6989.9693930000003</v>
      </c>
      <c r="D30232" s="2"/>
    </row>
    <row r="30233" spans="1:4" x14ac:dyDescent="0.25">
      <c r="A30233" s="2">
        <v>540</v>
      </c>
      <c r="B30233">
        <v>42179</v>
      </c>
      <c r="C30233" s="3">
        <v>350.81181600000002</v>
      </c>
      <c r="D30233" s="2"/>
    </row>
    <row r="30234" spans="1:4" x14ac:dyDescent="0.25">
      <c r="A30234" s="2">
        <v>540</v>
      </c>
      <c r="B30234">
        <v>42180</v>
      </c>
      <c r="C30234" s="3">
        <v>1140.494326</v>
      </c>
      <c r="D30234" s="2"/>
    </row>
    <row r="30235" spans="1:4" x14ac:dyDescent="0.25">
      <c r="A30235" s="2">
        <v>540</v>
      </c>
      <c r="B30235">
        <v>42181</v>
      </c>
      <c r="C30235" s="3">
        <v>930.98519099999999</v>
      </c>
      <c r="D30235" s="2"/>
    </row>
    <row r="30236" spans="1:4" x14ac:dyDescent="0.25">
      <c r="A30236" s="2">
        <v>540</v>
      </c>
      <c r="B30236">
        <v>42182</v>
      </c>
      <c r="C30236" s="3">
        <v>350.81181600000002</v>
      </c>
      <c r="D30236" s="2"/>
    </row>
    <row r="30237" spans="1:4" x14ac:dyDescent="0.25">
      <c r="A30237" s="2">
        <v>540</v>
      </c>
      <c r="B30237">
        <v>42183</v>
      </c>
      <c r="C30237" s="3">
        <v>1140.494326</v>
      </c>
      <c r="D30237" s="2"/>
    </row>
    <row r="30238" spans="1:4" x14ac:dyDescent="0.25">
      <c r="A30238" s="2">
        <v>540</v>
      </c>
      <c r="B30238">
        <v>42184</v>
      </c>
      <c r="C30238" s="3">
        <v>496.91779600000001</v>
      </c>
      <c r="D30238" s="2"/>
    </row>
    <row r="30239" spans="1:4" x14ac:dyDescent="0.25">
      <c r="A30239" s="2">
        <v>540</v>
      </c>
      <c r="B30239">
        <v>42185</v>
      </c>
      <c r="C30239" s="3">
        <v>133.01265900000001</v>
      </c>
      <c r="D30239" s="2"/>
    </row>
    <row r="30240" spans="1:4" x14ac:dyDescent="0.25">
      <c r="A30240" s="2">
        <v>540</v>
      </c>
      <c r="B30240">
        <v>42187</v>
      </c>
      <c r="C30240" s="3">
        <v>522.69653100000005</v>
      </c>
      <c r="D30240" s="2"/>
    </row>
    <row r="30241" spans="1:4" x14ac:dyDescent="0.25">
      <c r="A30241" s="2">
        <v>540</v>
      </c>
      <c r="B30241">
        <v>42188</v>
      </c>
      <c r="C30241" s="3">
        <v>269.14738999999997</v>
      </c>
      <c r="D30241" s="2"/>
    </row>
    <row r="30242" spans="1:4" x14ac:dyDescent="0.25">
      <c r="A30242" s="2">
        <v>540</v>
      </c>
      <c r="B30242">
        <v>42189</v>
      </c>
      <c r="C30242" s="3">
        <v>496.91779600000001</v>
      </c>
      <c r="D30242" s="2"/>
    </row>
    <row r="30243" spans="1:4" x14ac:dyDescent="0.25">
      <c r="A30243" s="2">
        <v>540</v>
      </c>
      <c r="B30243">
        <v>42190</v>
      </c>
      <c r="C30243" s="3">
        <v>522.69653100000005</v>
      </c>
      <c r="D30243" s="2"/>
    </row>
    <row r="30244" spans="1:4" x14ac:dyDescent="0.25">
      <c r="A30244" s="2">
        <v>540</v>
      </c>
      <c r="B30244">
        <v>42191</v>
      </c>
      <c r="C30244" s="3">
        <v>269.14738999999997</v>
      </c>
      <c r="D30244" s="2"/>
    </row>
    <row r="30245" spans="1:4" x14ac:dyDescent="0.25">
      <c r="A30245" s="2">
        <v>540</v>
      </c>
      <c r="B30245">
        <v>42192</v>
      </c>
      <c r="C30245" s="3">
        <v>133.01265900000001</v>
      </c>
      <c r="D30245" s="2"/>
    </row>
    <row r="30246" spans="1:4" x14ac:dyDescent="0.25">
      <c r="A30246" s="2">
        <v>540</v>
      </c>
      <c r="B30246">
        <v>42194</v>
      </c>
      <c r="C30246" s="3">
        <v>1607.5597869999999</v>
      </c>
      <c r="D30246" s="2"/>
    </row>
    <row r="30247" spans="1:4" x14ac:dyDescent="0.25">
      <c r="A30247" s="2">
        <v>540</v>
      </c>
      <c r="B30247">
        <v>42195</v>
      </c>
      <c r="C30247" s="3">
        <v>974.442319</v>
      </c>
      <c r="D30247" s="2"/>
    </row>
    <row r="30248" spans="1:4" x14ac:dyDescent="0.25">
      <c r="A30248" s="2">
        <v>540</v>
      </c>
      <c r="B30248">
        <v>42196</v>
      </c>
      <c r="C30248" s="3">
        <v>974.442319</v>
      </c>
      <c r="D30248" s="2"/>
    </row>
    <row r="30249" spans="1:4" x14ac:dyDescent="0.25">
      <c r="A30249" s="2">
        <v>540</v>
      </c>
      <c r="B30249">
        <v>42197</v>
      </c>
      <c r="C30249" s="3">
        <v>1057.541569</v>
      </c>
      <c r="D30249" s="2"/>
    </row>
    <row r="30250" spans="1:4" x14ac:dyDescent="0.25">
      <c r="A30250" s="2">
        <v>540</v>
      </c>
      <c r="B30250">
        <v>42199</v>
      </c>
      <c r="C30250" s="3">
        <v>2288.1134619999998</v>
      </c>
      <c r="D30250" s="2"/>
    </row>
    <row r="30251" spans="1:4" x14ac:dyDescent="0.25">
      <c r="A30251" s="2">
        <v>540</v>
      </c>
      <c r="B30251">
        <v>42200</v>
      </c>
      <c r="C30251" s="3">
        <v>750.94311700000003</v>
      </c>
      <c r="D30251" s="2"/>
    </row>
    <row r="30252" spans="1:4" x14ac:dyDescent="0.25">
      <c r="A30252" s="2">
        <v>540</v>
      </c>
      <c r="B30252">
        <v>42201</v>
      </c>
      <c r="C30252" s="3">
        <v>750.94311700000003</v>
      </c>
      <c r="D30252" s="2"/>
    </row>
    <row r="30253" spans="1:4" x14ac:dyDescent="0.25">
      <c r="A30253" s="2">
        <v>540</v>
      </c>
      <c r="B30253">
        <v>42202</v>
      </c>
      <c r="C30253" s="3">
        <v>143.969471</v>
      </c>
      <c r="D30253" s="2"/>
    </row>
    <row r="30254" spans="1:4" x14ac:dyDescent="0.25">
      <c r="A30254" s="2">
        <v>540</v>
      </c>
      <c r="B30254">
        <v>42203</v>
      </c>
      <c r="C30254" s="3">
        <v>523.38674900000001</v>
      </c>
      <c r="D30254" s="2"/>
    </row>
    <row r="30255" spans="1:4" x14ac:dyDescent="0.25">
      <c r="A30255" s="2">
        <v>540</v>
      </c>
      <c r="B30255">
        <v>42204</v>
      </c>
      <c r="C30255" s="3">
        <v>372.05162000000001</v>
      </c>
      <c r="D30255" s="2"/>
    </row>
    <row r="30256" spans="1:4" x14ac:dyDescent="0.25">
      <c r="A30256" s="2">
        <v>540</v>
      </c>
      <c r="B30256">
        <v>42205</v>
      </c>
      <c r="C30256" s="3">
        <v>173.793892</v>
      </c>
      <c r="D30256" s="2"/>
    </row>
    <row r="30257" spans="1:4" x14ac:dyDescent="0.25">
      <c r="A30257" s="2">
        <v>540</v>
      </c>
      <c r="B30257">
        <v>42206</v>
      </c>
      <c r="C30257" s="3">
        <v>289.26438200000001</v>
      </c>
      <c r="D30257" s="2"/>
    </row>
    <row r="30258" spans="1:4" x14ac:dyDescent="0.25">
      <c r="A30258" s="2">
        <v>540</v>
      </c>
      <c r="B30258">
        <v>42207</v>
      </c>
      <c r="C30258" s="3">
        <v>173.793892</v>
      </c>
      <c r="D30258" s="2"/>
    </row>
    <row r="30259" spans="1:4" x14ac:dyDescent="0.25">
      <c r="A30259" s="2">
        <v>540</v>
      </c>
      <c r="B30259">
        <v>42208</v>
      </c>
      <c r="C30259" s="3">
        <v>143.969471</v>
      </c>
      <c r="D30259" s="2"/>
    </row>
    <row r="30260" spans="1:4" x14ac:dyDescent="0.25">
      <c r="A30260" s="2">
        <v>540</v>
      </c>
      <c r="B30260">
        <v>42209</v>
      </c>
      <c r="C30260" s="3">
        <v>3602.06502</v>
      </c>
      <c r="D30260" s="2"/>
    </row>
    <row r="30261" spans="1:4" x14ac:dyDescent="0.25">
      <c r="A30261" s="2">
        <v>540</v>
      </c>
      <c r="B30261">
        <v>42210</v>
      </c>
      <c r="C30261" s="3">
        <v>1069.831592</v>
      </c>
      <c r="D30261" s="2"/>
    </row>
    <row r="30262" spans="1:4" x14ac:dyDescent="0.25">
      <c r="A30262" s="2">
        <v>540</v>
      </c>
      <c r="B30262">
        <v>42211</v>
      </c>
      <c r="C30262" s="3">
        <v>60.428786000000002</v>
      </c>
      <c r="D30262" s="2"/>
    </row>
    <row r="30263" spans="1:4" x14ac:dyDescent="0.25">
      <c r="A30263" s="2">
        <v>540</v>
      </c>
      <c r="B30263">
        <v>42212</v>
      </c>
      <c r="C30263" s="3">
        <v>2533.2445939999998</v>
      </c>
      <c r="D30263" s="2"/>
    </row>
    <row r="30264" spans="1:4" x14ac:dyDescent="0.25">
      <c r="A30264" s="2">
        <v>540</v>
      </c>
      <c r="B30264">
        <v>42213</v>
      </c>
      <c r="C30264" s="3">
        <v>1755.3887540000001</v>
      </c>
      <c r="D30264" s="2"/>
    </row>
    <row r="30265" spans="1:4" x14ac:dyDescent="0.25">
      <c r="A30265" s="2">
        <v>540</v>
      </c>
      <c r="B30265">
        <v>42214</v>
      </c>
      <c r="C30265" s="3">
        <v>247.18841599999999</v>
      </c>
      <c r="D30265" s="2"/>
    </row>
    <row r="30266" spans="1:4" x14ac:dyDescent="0.25">
      <c r="A30266" s="2">
        <v>540</v>
      </c>
      <c r="B30266">
        <v>42215</v>
      </c>
      <c r="C30266" s="3">
        <v>3602.06502</v>
      </c>
      <c r="D30266" s="2"/>
    </row>
    <row r="30267" spans="1:4" x14ac:dyDescent="0.25">
      <c r="A30267" s="2">
        <v>540</v>
      </c>
      <c r="B30267">
        <v>42216</v>
      </c>
      <c r="C30267" s="3">
        <v>378.380199</v>
      </c>
      <c r="D30267" s="2"/>
    </row>
    <row r="30268" spans="1:4" x14ac:dyDescent="0.25">
      <c r="A30268" s="2">
        <v>540</v>
      </c>
      <c r="B30268">
        <v>42217</v>
      </c>
      <c r="C30268" s="3">
        <v>76.778423000000004</v>
      </c>
      <c r="D30268" s="2"/>
    </row>
    <row r="30269" spans="1:4" x14ac:dyDescent="0.25">
      <c r="A30269" s="2">
        <v>540</v>
      </c>
      <c r="B30269">
        <v>42219</v>
      </c>
      <c r="C30269" s="3">
        <v>881.61003300000004</v>
      </c>
      <c r="D30269" s="2"/>
    </row>
    <row r="30270" spans="1:4" x14ac:dyDescent="0.25">
      <c r="A30270" s="2">
        <v>540</v>
      </c>
      <c r="B30270">
        <v>42220</v>
      </c>
      <c r="C30270" s="3">
        <v>378.380199</v>
      </c>
      <c r="D30270" s="2"/>
    </row>
    <row r="30271" spans="1:4" x14ac:dyDescent="0.25">
      <c r="A30271" s="2">
        <v>540</v>
      </c>
      <c r="B30271">
        <v>42221</v>
      </c>
      <c r="C30271" s="3">
        <v>76.778423000000004</v>
      </c>
      <c r="D30271" s="2"/>
    </row>
    <row r="30272" spans="1:4" x14ac:dyDescent="0.25">
      <c r="A30272" s="2">
        <v>540</v>
      </c>
      <c r="B30272">
        <v>42222</v>
      </c>
      <c r="C30272" s="3">
        <v>881.61003300000004</v>
      </c>
      <c r="D30272" s="2"/>
    </row>
    <row r="30273" spans="1:4" x14ac:dyDescent="0.25">
      <c r="A30273" s="2">
        <v>540</v>
      </c>
      <c r="B30273">
        <v>42223</v>
      </c>
      <c r="C30273" s="3">
        <v>418.76750700000002</v>
      </c>
      <c r="D30273" s="2"/>
    </row>
    <row r="30274" spans="1:4" x14ac:dyDescent="0.25">
      <c r="A30274" s="2">
        <v>540</v>
      </c>
      <c r="B30274">
        <v>42224</v>
      </c>
      <c r="C30274" s="3">
        <v>1000.027146</v>
      </c>
      <c r="D30274" s="2"/>
    </row>
    <row r="30275" spans="1:4" x14ac:dyDescent="0.25">
      <c r="A30275" s="2">
        <v>540</v>
      </c>
      <c r="B30275">
        <v>42225</v>
      </c>
      <c r="C30275" s="3">
        <v>418.76750700000002</v>
      </c>
      <c r="D30275" s="2"/>
    </row>
    <row r="30276" spans="1:4" x14ac:dyDescent="0.25">
      <c r="A30276" s="2">
        <v>540</v>
      </c>
      <c r="B30276">
        <v>42226</v>
      </c>
      <c r="C30276" s="3">
        <v>1000.027146</v>
      </c>
      <c r="D30276" s="2"/>
    </row>
    <row r="30277" spans="1:4" x14ac:dyDescent="0.25">
      <c r="A30277" s="2">
        <v>540</v>
      </c>
      <c r="B30277">
        <v>42227</v>
      </c>
      <c r="C30277" s="3">
        <v>557.90761299999997</v>
      </c>
      <c r="D30277" s="2"/>
    </row>
    <row r="30278" spans="1:4" x14ac:dyDescent="0.25">
      <c r="A30278" s="2">
        <v>540</v>
      </c>
      <c r="B30278">
        <v>42228</v>
      </c>
      <c r="C30278" s="3">
        <v>2992.8424839999998</v>
      </c>
      <c r="D30278" s="2"/>
    </row>
    <row r="30279" spans="1:4" x14ac:dyDescent="0.25">
      <c r="A30279" s="2">
        <v>540</v>
      </c>
      <c r="B30279">
        <v>42229</v>
      </c>
      <c r="C30279" s="3">
        <v>557.90761299999997</v>
      </c>
      <c r="D30279" s="2"/>
    </row>
    <row r="30280" spans="1:4" x14ac:dyDescent="0.25">
      <c r="A30280" s="2">
        <v>540</v>
      </c>
      <c r="B30280">
        <v>42230</v>
      </c>
      <c r="C30280" s="3">
        <v>2992.8424839999998</v>
      </c>
      <c r="D30280" s="2"/>
    </row>
    <row r="30281" spans="1:4" x14ac:dyDescent="0.25">
      <c r="A30281" s="2">
        <v>540</v>
      </c>
      <c r="B30281">
        <v>42231</v>
      </c>
      <c r="C30281" s="3">
        <v>28.320689999999999</v>
      </c>
      <c r="D30281" s="2"/>
    </row>
    <row r="30282" spans="1:4" x14ac:dyDescent="0.25">
      <c r="A30282" s="2">
        <v>540</v>
      </c>
      <c r="B30282">
        <v>42232</v>
      </c>
      <c r="C30282" s="3">
        <v>751.18195400000002</v>
      </c>
      <c r="D30282" s="2"/>
    </row>
    <row r="30283" spans="1:4" x14ac:dyDescent="0.25">
      <c r="A30283" s="2">
        <v>540</v>
      </c>
      <c r="B30283">
        <v>42233</v>
      </c>
      <c r="C30283" s="3">
        <v>408.43807500000003</v>
      </c>
      <c r="D30283" s="2"/>
    </row>
    <row r="30284" spans="1:4" x14ac:dyDescent="0.25">
      <c r="A30284" s="2">
        <v>540</v>
      </c>
      <c r="B30284">
        <v>42234</v>
      </c>
      <c r="C30284" s="3">
        <v>394.47033299999998</v>
      </c>
      <c r="D30284" s="2"/>
    </row>
    <row r="30285" spans="1:4" x14ac:dyDescent="0.25">
      <c r="A30285" s="2">
        <v>540</v>
      </c>
      <c r="B30285">
        <v>42235</v>
      </c>
      <c r="C30285" s="3">
        <v>28.320689999999999</v>
      </c>
      <c r="D30285" s="2"/>
    </row>
    <row r="30286" spans="1:4" x14ac:dyDescent="0.25">
      <c r="A30286" s="2">
        <v>540</v>
      </c>
      <c r="B30286">
        <v>42236</v>
      </c>
      <c r="C30286" s="3">
        <v>751.18195400000002</v>
      </c>
      <c r="D30286" s="2"/>
    </row>
    <row r="30287" spans="1:4" x14ac:dyDescent="0.25">
      <c r="A30287" s="2">
        <v>540</v>
      </c>
      <c r="B30287">
        <v>42237</v>
      </c>
      <c r="C30287" s="3">
        <v>114.819633</v>
      </c>
      <c r="D30287" s="2"/>
    </row>
    <row r="30288" spans="1:4" x14ac:dyDescent="0.25">
      <c r="A30288" s="2">
        <v>540</v>
      </c>
      <c r="B30288">
        <v>42238</v>
      </c>
      <c r="C30288" s="3">
        <v>844.98074099999997</v>
      </c>
      <c r="D30288" s="2"/>
    </row>
    <row r="30289" spans="1:4" x14ac:dyDescent="0.25">
      <c r="A30289" s="2">
        <v>540</v>
      </c>
      <c r="B30289">
        <v>42239</v>
      </c>
      <c r="C30289" s="3">
        <v>1057.541569</v>
      </c>
      <c r="D30289" s="2"/>
    </row>
    <row r="30290" spans="1:4" x14ac:dyDescent="0.25">
      <c r="A30290" s="2">
        <v>540</v>
      </c>
      <c r="B30290">
        <v>42240</v>
      </c>
      <c r="C30290" s="3">
        <v>257.78901400000001</v>
      </c>
      <c r="D30290" s="2"/>
    </row>
    <row r="30291" spans="1:4" x14ac:dyDescent="0.25">
      <c r="A30291" s="2">
        <v>540</v>
      </c>
      <c r="B30291">
        <v>42241</v>
      </c>
      <c r="C30291" s="3">
        <v>844.98074099999997</v>
      </c>
      <c r="D30291" s="2"/>
    </row>
    <row r="30292" spans="1:4" x14ac:dyDescent="0.25">
      <c r="A30292" s="2">
        <v>540</v>
      </c>
      <c r="B30292">
        <v>42242</v>
      </c>
      <c r="C30292" s="3">
        <v>172.347722</v>
      </c>
      <c r="D30292" s="2"/>
    </row>
    <row r="30293" spans="1:4" x14ac:dyDescent="0.25">
      <c r="A30293" s="2">
        <v>540</v>
      </c>
      <c r="B30293">
        <v>42243</v>
      </c>
      <c r="C30293" s="3">
        <v>480.80396300000001</v>
      </c>
      <c r="D30293" s="2"/>
    </row>
    <row r="30294" spans="1:4" x14ac:dyDescent="0.25">
      <c r="A30294" s="2">
        <v>540</v>
      </c>
      <c r="B30294">
        <v>42244</v>
      </c>
      <c r="C30294" s="3">
        <v>1422.7294890000001</v>
      </c>
      <c r="D30294" s="2"/>
    </row>
    <row r="30295" spans="1:4" x14ac:dyDescent="0.25">
      <c r="A30295" s="2">
        <v>540</v>
      </c>
      <c r="B30295">
        <v>42245</v>
      </c>
      <c r="C30295" s="3">
        <v>172.347722</v>
      </c>
      <c r="D30295" s="2"/>
    </row>
    <row r="30296" spans="1:4" x14ac:dyDescent="0.25">
      <c r="A30296" s="2">
        <v>540</v>
      </c>
      <c r="B30296">
        <v>42246</v>
      </c>
      <c r="C30296" s="3">
        <v>1422.7294890000001</v>
      </c>
      <c r="D30296" s="2"/>
    </row>
    <row r="30297" spans="1:4" x14ac:dyDescent="0.25">
      <c r="A30297" s="2">
        <v>540</v>
      </c>
      <c r="B30297">
        <v>42247</v>
      </c>
      <c r="C30297" s="3">
        <v>261.41614800000002</v>
      </c>
      <c r="D30297" s="2"/>
    </row>
    <row r="30298" spans="1:4" x14ac:dyDescent="0.25">
      <c r="A30298" s="2">
        <v>540</v>
      </c>
      <c r="B30298">
        <v>42248</v>
      </c>
      <c r="C30298" s="3">
        <v>551.74919499999999</v>
      </c>
      <c r="D30298" s="2"/>
    </row>
    <row r="30299" spans="1:4" x14ac:dyDescent="0.25">
      <c r="A30299" s="2">
        <v>540</v>
      </c>
      <c r="B30299">
        <v>42249</v>
      </c>
      <c r="C30299" s="3">
        <v>551.74919499999999</v>
      </c>
      <c r="D30299" s="2"/>
    </row>
    <row r="30300" spans="1:4" x14ac:dyDescent="0.25">
      <c r="A30300" s="2">
        <v>540</v>
      </c>
      <c r="B30300">
        <v>42250</v>
      </c>
      <c r="C30300" s="3">
        <v>2043.6941629999999</v>
      </c>
      <c r="D30300" s="2"/>
    </row>
    <row r="30301" spans="1:4" x14ac:dyDescent="0.25">
      <c r="A30301" s="2">
        <v>540</v>
      </c>
      <c r="B30301">
        <v>42251</v>
      </c>
      <c r="C30301" s="3">
        <v>1656.897309</v>
      </c>
      <c r="D30301" s="2"/>
    </row>
    <row r="30302" spans="1:4" x14ac:dyDescent="0.25">
      <c r="A30302" s="2">
        <v>540</v>
      </c>
      <c r="B30302">
        <v>42252</v>
      </c>
      <c r="C30302" s="3">
        <v>1656.897309</v>
      </c>
      <c r="D30302" s="2"/>
    </row>
    <row r="30303" spans="1:4" x14ac:dyDescent="0.25">
      <c r="A30303" s="2">
        <v>540</v>
      </c>
      <c r="B30303">
        <v>42253</v>
      </c>
      <c r="C30303" s="3">
        <v>6989.9693930000003</v>
      </c>
      <c r="D30303" s="2"/>
    </row>
    <row r="30304" spans="1:4" x14ac:dyDescent="0.25">
      <c r="A30304" s="2">
        <v>540</v>
      </c>
      <c r="B30304">
        <v>42254</v>
      </c>
      <c r="C30304" s="3">
        <v>1239.051211</v>
      </c>
      <c r="D30304" s="2"/>
    </row>
    <row r="30305" spans="1:4" x14ac:dyDescent="0.25">
      <c r="A30305" s="2">
        <v>540</v>
      </c>
      <c r="B30305">
        <v>42255</v>
      </c>
      <c r="C30305" s="3">
        <v>163.148786</v>
      </c>
      <c r="D30305" s="2"/>
    </row>
    <row r="30306" spans="1:4" x14ac:dyDescent="0.25">
      <c r="A30306" s="2">
        <v>540</v>
      </c>
      <c r="B30306">
        <v>42256</v>
      </c>
      <c r="C30306" s="3">
        <v>405.070381</v>
      </c>
      <c r="D30306" s="2"/>
    </row>
    <row r="30307" spans="1:4" x14ac:dyDescent="0.25">
      <c r="A30307" s="2">
        <v>540</v>
      </c>
      <c r="B30307">
        <v>42257</v>
      </c>
      <c r="C30307" s="3">
        <v>299.15406000000002</v>
      </c>
      <c r="D30307" s="2"/>
    </row>
    <row r="30308" spans="1:4" x14ac:dyDescent="0.25">
      <c r="A30308" s="2">
        <v>540</v>
      </c>
      <c r="B30308">
        <v>42258</v>
      </c>
      <c r="C30308" s="3">
        <v>125.134106</v>
      </c>
      <c r="D30308" s="2"/>
    </row>
    <row r="30309" spans="1:4" x14ac:dyDescent="0.25">
      <c r="A30309" s="2">
        <v>540</v>
      </c>
      <c r="B30309">
        <v>42259</v>
      </c>
      <c r="C30309" s="3">
        <v>1239.051211</v>
      </c>
      <c r="D30309" s="2"/>
    </row>
    <row r="30310" spans="1:4" x14ac:dyDescent="0.25">
      <c r="A30310" s="2">
        <v>540</v>
      </c>
      <c r="B30310">
        <v>42260</v>
      </c>
      <c r="C30310" s="3">
        <v>384.96903400000002</v>
      </c>
      <c r="D30310" s="2"/>
    </row>
    <row r="30311" spans="1:4" x14ac:dyDescent="0.25">
      <c r="A30311" s="2">
        <v>540</v>
      </c>
      <c r="B30311">
        <v>42261</v>
      </c>
      <c r="C30311" s="3">
        <v>1300.465948</v>
      </c>
      <c r="D30311" s="2"/>
    </row>
    <row r="30312" spans="1:4" x14ac:dyDescent="0.25">
      <c r="A30312" s="2">
        <v>540</v>
      </c>
      <c r="B30312">
        <v>42262</v>
      </c>
      <c r="C30312" s="3">
        <v>144.435552</v>
      </c>
      <c r="D30312" s="2"/>
    </row>
    <row r="30313" spans="1:4" x14ac:dyDescent="0.25">
      <c r="A30313" s="2">
        <v>540</v>
      </c>
      <c r="B30313">
        <v>42263</v>
      </c>
      <c r="C30313" s="3">
        <v>283.48853500000001</v>
      </c>
      <c r="D30313" s="2"/>
    </row>
    <row r="30314" spans="1:4" x14ac:dyDescent="0.25">
      <c r="A30314" s="2">
        <v>540</v>
      </c>
      <c r="B30314">
        <v>42264</v>
      </c>
      <c r="C30314" s="3">
        <v>222.900609</v>
      </c>
      <c r="D30314" s="2"/>
    </row>
    <row r="30315" spans="1:4" x14ac:dyDescent="0.25">
      <c r="A30315" s="2">
        <v>540</v>
      </c>
      <c r="B30315">
        <v>42265</v>
      </c>
      <c r="C30315" s="3">
        <v>240.640488</v>
      </c>
      <c r="D30315" s="2"/>
    </row>
    <row r="30316" spans="1:4" x14ac:dyDescent="0.25">
      <c r="A30316" s="2">
        <v>540</v>
      </c>
      <c r="B30316">
        <v>42266</v>
      </c>
      <c r="C30316" s="3">
        <v>1300.465948</v>
      </c>
      <c r="D30316" s="2"/>
    </row>
    <row r="30317" spans="1:4" x14ac:dyDescent="0.25">
      <c r="A30317" s="2">
        <v>540</v>
      </c>
      <c r="B30317">
        <v>42267</v>
      </c>
      <c r="C30317" s="3">
        <v>54.691643999999997</v>
      </c>
      <c r="D30317" s="2"/>
    </row>
    <row r="30318" spans="1:4" x14ac:dyDescent="0.25">
      <c r="A30318" s="2">
        <v>540</v>
      </c>
      <c r="B30318">
        <v>42268</v>
      </c>
      <c r="C30318" s="3">
        <v>1008.764984</v>
      </c>
      <c r="D30318" s="2"/>
    </row>
    <row r="30319" spans="1:4" x14ac:dyDescent="0.25">
      <c r="A30319" s="2">
        <v>540</v>
      </c>
      <c r="B30319">
        <v>42269</v>
      </c>
      <c r="C30319" s="3">
        <v>791.25968899999998</v>
      </c>
      <c r="D30319" s="2"/>
    </row>
    <row r="30320" spans="1:4" x14ac:dyDescent="0.25">
      <c r="A30320" s="2">
        <v>540</v>
      </c>
      <c r="B30320">
        <v>42270</v>
      </c>
      <c r="C30320" s="3">
        <v>1911.330962</v>
      </c>
      <c r="D30320" s="2"/>
    </row>
    <row r="30321" spans="1:4" x14ac:dyDescent="0.25">
      <c r="A30321" s="2">
        <v>540</v>
      </c>
      <c r="B30321">
        <v>42274</v>
      </c>
      <c r="C30321" s="3">
        <v>1911.330962</v>
      </c>
      <c r="D30321" s="2"/>
    </row>
    <row r="30322" spans="1:4" x14ac:dyDescent="0.25">
      <c r="A30322" s="2">
        <v>540</v>
      </c>
      <c r="B30322">
        <v>42275</v>
      </c>
      <c r="C30322" s="3">
        <v>405.51814100000001</v>
      </c>
      <c r="D30322" s="2"/>
    </row>
    <row r="30323" spans="1:4" x14ac:dyDescent="0.25">
      <c r="A30323" s="2">
        <v>540</v>
      </c>
      <c r="B30323">
        <v>42276</v>
      </c>
      <c r="C30323" s="3">
        <v>791.25968899999998</v>
      </c>
      <c r="D30323" s="2"/>
    </row>
    <row r="30324" spans="1:4" x14ac:dyDescent="0.25">
      <c r="A30324" s="2">
        <v>540</v>
      </c>
      <c r="B30324">
        <v>42277</v>
      </c>
      <c r="C30324" s="3">
        <v>252.93663000000001</v>
      </c>
      <c r="D30324" s="2"/>
    </row>
    <row r="30325" spans="1:4" x14ac:dyDescent="0.25">
      <c r="A30325" s="2">
        <v>540</v>
      </c>
      <c r="B30325">
        <v>42278</v>
      </c>
      <c r="C30325" s="3">
        <v>54.691643999999997</v>
      </c>
      <c r="D30325" s="2"/>
    </row>
    <row r="30326" spans="1:4" x14ac:dyDescent="0.25">
      <c r="A30326" s="2">
        <v>540</v>
      </c>
      <c r="B30326">
        <v>42279</v>
      </c>
      <c r="C30326" s="3">
        <v>169.67894000000001</v>
      </c>
      <c r="D30326" s="2"/>
    </row>
    <row r="30327" spans="1:4" x14ac:dyDescent="0.25">
      <c r="A30327" s="2">
        <v>540</v>
      </c>
      <c r="B30327">
        <v>42280</v>
      </c>
      <c r="C30327" s="3">
        <v>121.581846</v>
      </c>
      <c r="D30327" s="2"/>
    </row>
    <row r="30328" spans="1:4" x14ac:dyDescent="0.25">
      <c r="A30328" s="2">
        <v>540</v>
      </c>
      <c r="B30328">
        <v>42281</v>
      </c>
      <c r="C30328" s="3">
        <v>252.93663000000001</v>
      </c>
      <c r="D30328" s="2"/>
    </row>
    <row r="30329" spans="1:4" x14ac:dyDescent="0.25">
      <c r="A30329" s="2">
        <v>540</v>
      </c>
      <c r="B30329">
        <v>42282</v>
      </c>
      <c r="C30329" s="3">
        <v>1233.9015420000001</v>
      </c>
      <c r="D30329" s="2"/>
    </row>
    <row r="30330" spans="1:4" x14ac:dyDescent="0.25">
      <c r="A30330" s="2">
        <v>540</v>
      </c>
      <c r="B30330">
        <v>42283</v>
      </c>
      <c r="C30330" s="3">
        <v>60.910729000000003</v>
      </c>
      <c r="D30330" s="2"/>
    </row>
    <row r="30331" spans="1:4" x14ac:dyDescent="0.25">
      <c r="A30331" s="2">
        <v>540</v>
      </c>
      <c r="B30331">
        <v>42284</v>
      </c>
      <c r="C30331" s="3">
        <v>56.626826999999999</v>
      </c>
      <c r="D30331" s="2"/>
    </row>
    <row r="30332" spans="1:4" x14ac:dyDescent="0.25">
      <c r="A30332" s="2">
        <v>540</v>
      </c>
      <c r="B30332">
        <v>42285</v>
      </c>
      <c r="C30332" s="3">
        <v>1233.9015420000001</v>
      </c>
      <c r="D30332" s="2"/>
    </row>
    <row r="30333" spans="1:4" x14ac:dyDescent="0.25">
      <c r="A30333" s="2">
        <v>540</v>
      </c>
      <c r="B30333">
        <v>42286</v>
      </c>
      <c r="C30333" s="3">
        <v>60.910729000000003</v>
      </c>
      <c r="D30333" s="2"/>
    </row>
    <row r="30334" spans="1:4" x14ac:dyDescent="0.25">
      <c r="A30334" s="2">
        <v>540</v>
      </c>
      <c r="B30334">
        <v>42287</v>
      </c>
      <c r="C30334" s="3">
        <v>517.59642499999995</v>
      </c>
      <c r="D30334" s="2"/>
    </row>
    <row r="30335" spans="1:4" x14ac:dyDescent="0.25">
      <c r="A30335" s="2">
        <v>540</v>
      </c>
      <c r="B30335">
        <v>42288</v>
      </c>
      <c r="C30335" s="3">
        <v>1248.8031980000001</v>
      </c>
      <c r="D30335" s="2"/>
    </row>
    <row r="30336" spans="1:4" x14ac:dyDescent="0.25">
      <c r="A30336" s="2">
        <v>540</v>
      </c>
      <c r="B30336">
        <v>42289</v>
      </c>
      <c r="C30336" s="3">
        <v>517.59642499999995</v>
      </c>
      <c r="D30336" s="2"/>
    </row>
    <row r="30337" spans="1:4" x14ac:dyDescent="0.25">
      <c r="A30337" s="2">
        <v>540</v>
      </c>
      <c r="B30337">
        <v>42290</v>
      </c>
      <c r="C30337" s="3">
        <v>1248.8031980000001</v>
      </c>
      <c r="D30337" s="2"/>
    </row>
    <row r="30338" spans="1:4" x14ac:dyDescent="0.25">
      <c r="A30338" s="2">
        <v>540</v>
      </c>
      <c r="B30338">
        <v>42291</v>
      </c>
      <c r="C30338" s="3">
        <v>1681.0221369999999</v>
      </c>
      <c r="D30338" s="2"/>
    </row>
    <row r="30339" spans="1:4" x14ac:dyDescent="0.25">
      <c r="A30339" s="2">
        <v>540</v>
      </c>
      <c r="B30339">
        <v>42292</v>
      </c>
      <c r="C30339" s="3">
        <v>2089.2982139999999</v>
      </c>
      <c r="D30339" s="2"/>
    </row>
    <row r="30340" spans="1:4" x14ac:dyDescent="0.25">
      <c r="A30340" s="2">
        <v>540</v>
      </c>
      <c r="B30340">
        <v>42293</v>
      </c>
      <c r="C30340" s="3">
        <v>2089.2982139999999</v>
      </c>
      <c r="D30340" s="2"/>
    </row>
    <row r="30341" spans="1:4" x14ac:dyDescent="0.25">
      <c r="A30341" s="2">
        <v>540</v>
      </c>
      <c r="B30341">
        <v>42294</v>
      </c>
      <c r="C30341" s="3">
        <v>1240.8504969999999</v>
      </c>
      <c r="D30341" s="2"/>
    </row>
    <row r="30342" spans="1:4" x14ac:dyDescent="0.25">
      <c r="A30342" s="2">
        <v>540</v>
      </c>
      <c r="B30342">
        <v>42296</v>
      </c>
      <c r="C30342" s="3">
        <v>496.54483499999998</v>
      </c>
      <c r="D30342" s="2"/>
    </row>
    <row r="30343" spans="1:4" x14ac:dyDescent="0.25">
      <c r="A30343" s="2">
        <v>540</v>
      </c>
      <c r="B30343">
        <v>42297</v>
      </c>
      <c r="C30343" s="3">
        <v>167.85217499999999</v>
      </c>
      <c r="D30343" s="2"/>
    </row>
    <row r="30344" spans="1:4" x14ac:dyDescent="0.25">
      <c r="A30344" s="2">
        <v>540</v>
      </c>
      <c r="B30344">
        <v>42298</v>
      </c>
      <c r="C30344" s="3">
        <v>496.54483499999998</v>
      </c>
      <c r="D30344" s="2"/>
    </row>
    <row r="30345" spans="1:4" x14ac:dyDescent="0.25">
      <c r="A30345" s="2">
        <v>540</v>
      </c>
      <c r="B30345">
        <v>42299</v>
      </c>
      <c r="C30345" s="3">
        <v>915.19031600000005</v>
      </c>
      <c r="D30345" s="2"/>
    </row>
    <row r="30346" spans="1:4" x14ac:dyDescent="0.25">
      <c r="A30346" s="2">
        <v>540</v>
      </c>
      <c r="B30346">
        <v>42300</v>
      </c>
      <c r="C30346" s="3">
        <v>885.244643</v>
      </c>
      <c r="D30346" s="2"/>
    </row>
    <row r="30347" spans="1:4" x14ac:dyDescent="0.25">
      <c r="A30347" s="2">
        <v>540</v>
      </c>
      <c r="B30347">
        <v>42301</v>
      </c>
      <c r="C30347" s="3">
        <v>885.244643</v>
      </c>
      <c r="D30347" s="2"/>
    </row>
    <row r="30348" spans="1:4" x14ac:dyDescent="0.25">
      <c r="A30348" s="2">
        <v>540</v>
      </c>
      <c r="B30348">
        <v>42302</v>
      </c>
      <c r="C30348" s="3">
        <v>731.82273699999996</v>
      </c>
      <c r="D30348" s="2"/>
    </row>
    <row r="30349" spans="1:4" x14ac:dyDescent="0.25">
      <c r="A30349" s="2">
        <v>540</v>
      </c>
      <c r="B30349">
        <v>42303</v>
      </c>
      <c r="C30349" s="3">
        <v>915.19031600000005</v>
      </c>
      <c r="D30349" s="2"/>
    </row>
    <row r="30350" spans="1:4" x14ac:dyDescent="0.25">
      <c r="A30350" s="2">
        <v>540</v>
      </c>
      <c r="B30350">
        <v>42304</v>
      </c>
      <c r="C30350" s="3">
        <v>2348.8338140000001</v>
      </c>
      <c r="D30350" s="2"/>
    </row>
    <row r="30351" spans="1:4" x14ac:dyDescent="0.25">
      <c r="A30351" s="2">
        <v>540</v>
      </c>
      <c r="B30351">
        <v>42305</v>
      </c>
      <c r="C30351" s="3">
        <v>2348.8338140000001</v>
      </c>
      <c r="D30351" s="2"/>
    </row>
    <row r="30352" spans="1:4" x14ac:dyDescent="0.25">
      <c r="A30352" s="2">
        <v>540</v>
      </c>
      <c r="B30352">
        <v>42306</v>
      </c>
      <c r="C30352" s="3">
        <v>1034.5392440000001</v>
      </c>
      <c r="D30352" s="2"/>
    </row>
    <row r="30353" spans="1:4" x14ac:dyDescent="0.25">
      <c r="A30353" s="2">
        <v>540</v>
      </c>
      <c r="B30353">
        <v>42307</v>
      </c>
      <c r="C30353" s="3">
        <v>1737.814993</v>
      </c>
      <c r="D30353" s="2"/>
    </row>
    <row r="30354" spans="1:4" x14ac:dyDescent="0.25">
      <c r="A30354" s="2">
        <v>540</v>
      </c>
      <c r="B30354">
        <v>42308</v>
      </c>
      <c r="C30354" s="3">
        <v>1748.4457609999999</v>
      </c>
      <c r="D30354" s="2"/>
    </row>
    <row r="30355" spans="1:4" x14ac:dyDescent="0.25">
      <c r="A30355" s="2">
        <v>540</v>
      </c>
      <c r="B30355">
        <v>42309</v>
      </c>
      <c r="C30355" s="3">
        <v>10.630767000000001</v>
      </c>
      <c r="D30355" s="2"/>
    </row>
    <row r="30356" spans="1:4" x14ac:dyDescent="0.25">
      <c r="A30356" s="2">
        <v>540</v>
      </c>
      <c r="B30356">
        <v>42310</v>
      </c>
      <c r="C30356" s="3">
        <v>846.53310599999998</v>
      </c>
      <c r="D30356" s="2"/>
    </row>
    <row r="30357" spans="1:4" x14ac:dyDescent="0.25">
      <c r="A30357" s="2">
        <v>540</v>
      </c>
      <c r="B30357">
        <v>42311</v>
      </c>
      <c r="C30357" s="3">
        <v>677.09014200000001</v>
      </c>
      <c r="D30357" s="2"/>
    </row>
    <row r="30358" spans="1:4" x14ac:dyDescent="0.25">
      <c r="A30358" s="2">
        <v>540</v>
      </c>
      <c r="B30358">
        <v>42312</v>
      </c>
      <c r="C30358" s="3">
        <v>846.53310599999998</v>
      </c>
      <c r="D30358" s="2"/>
    </row>
    <row r="30359" spans="1:4" x14ac:dyDescent="0.25">
      <c r="A30359" s="2">
        <v>540</v>
      </c>
      <c r="B30359">
        <v>42313</v>
      </c>
      <c r="C30359" s="3">
        <v>677.09014200000001</v>
      </c>
      <c r="D30359" s="2"/>
    </row>
    <row r="30360" spans="1:4" x14ac:dyDescent="0.25">
      <c r="A30360" s="2">
        <v>540</v>
      </c>
      <c r="B30360">
        <v>42314</v>
      </c>
      <c r="C30360" s="3">
        <v>263.70716700000003</v>
      </c>
      <c r="D30360" s="2"/>
    </row>
    <row r="30361" spans="1:4" x14ac:dyDescent="0.25">
      <c r="A30361" s="2">
        <v>540</v>
      </c>
      <c r="B30361">
        <v>42315</v>
      </c>
      <c r="C30361" s="3">
        <v>379.20159699999999</v>
      </c>
      <c r="D30361" s="2"/>
    </row>
    <row r="30362" spans="1:4" x14ac:dyDescent="0.25">
      <c r="A30362" s="2">
        <v>540</v>
      </c>
      <c r="B30362">
        <v>42316</v>
      </c>
      <c r="C30362" s="3">
        <v>379.20159699999999</v>
      </c>
      <c r="D30362" s="2"/>
    </row>
    <row r="30363" spans="1:4" x14ac:dyDescent="0.25">
      <c r="A30363" s="2">
        <v>540</v>
      </c>
      <c r="B30363">
        <v>42317</v>
      </c>
      <c r="C30363" s="3">
        <v>263.70716700000003</v>
      </c>
      <c r="D30363" s="2"/>
    </row>
    <row r="30364" spans="1:4" x14ac:dyDescent="0.25">
      <c r="A30364" s="2">
        <v>540</v>
      </c>
      <c r="B30364">
        <v>42318</v>
      </c>
      <c r="C30364" s="3">
        <v>1424.0881690000001</v>
      </c>
      <c r="D30364" s="2"/>
    </row>
    <row r="30365" spans="1:4" x14ac:dyDescent="0.25">
      <c r="A30365" s="2">
        <v>540</v>
      </c>
      <c r="B30365">
        <v>42319</v>
      </c>
      <c r="C30365" s="3">
        <v>727.21436500000004</v>
      </c>
      <c r="D30365" s="2"/>
    </row>
    <row r="30366" spans="1:4" x14ac:dyDescent="0.25">
      <c r="A30366" s="2">
        <v>540</v>
      </c>
      <c r="B30366">
        <v>42320</v>
      </c>
      <c r="C30366" s="3">
        <v>727.21436500000004</v>
      </c>
      <c r="D30366" s="2"/>
    </row>
    <row r="30367" spans="1:4" x14ac:dyDescent="0.25">
      <c r="A30367" s="2">
        <v>540</v>
      </c>
      <c r="B30367">
        <v>42321</v>
      </c>
      <c r="C30367" s="3">
        <v>1424.0881690000001</v>
      </c>
      <c r="D30367" s="2"/>
    </row>
    <row r="30368" spans="1:4" x14ac:dyDescent="0.25">
      <c r="A30368" s="2">
        <v>540</v>
      </c>
      <c r="B30368">
        <v>42322</v>
      </c>
      <c r="C30368" s="3">
        <v>1439.323439</v>
      </c>
      <c r="D30368" s="2"/>
    </row>
    <row r="30369" spans="1:4" x14ac:dyDescent="0.25">
      <c r="A30369" s="2">
        <v>540</v>
      </c>
      <c r="B30369">
        <v>42323</v>
      </c>
      <c r="C30369" s="3">
        <v>1439.323439</v>
      </c>
      <c r="D30369" s="2"/>
    </row>
    <row r="30370" spans="1:4" x14ac:dyDescent="0.25">
      <c r="A30370" s="2">
        <v>540</v>
      </c>
      <c r="B30370">
        <v>42324</v>
      </c>
      <c r="C30370" s="3">
        <v>2074.946203</v>
      </c>
      <c r="D30370" s="2"/>
    </row>
    <row r="30371" spans="1:4" x14ac:dyDescent="0.25">
      <c r="A30371" s="2">
        <v>540</v>
      </c>
      <c r="B30371">
        <v>42325</v>
      </c>
      <c r="C30371" s="3">
        <v>1439.323439</v>
      </c>
      <c r="D30371" s="2"/>
    </row>
    <row r="30372" spans="1:4" x14ac:dyDescent="0.25">
      <c r="A30372" s="2">
        <v>540</v>
      </c>
      <c r="B30372">
        <v>42326</v>
      </c>
      <c r="C30372" s="3">
        <v>2074.946203</v>
      </c>
      <c r="D30372" s="2"/>
    </row>
    <row r="30373" spans="1:4" x14ac:dyDescent="0.25">
      <c r="A30373" s="2">
        <v>540</v>
      </c>
      <c r="B30373">
        <v>42327</v>
      </c>
      <c r="C30373" s="3">
        <v>412.07343600000002</v>
      </c>
      <c r="D30373" s="2"/>
    </row>
    <row r="30374" spans="1:4" x14ac:dyDescent="0.25">
      <c r="A30374" s="2">
        <v>540</v>
      </c>
      <c r="B30374">
        <v>42328</v>
      </c>
      <c r="C30374" s="3">
        <v>606.98824400000001</v>
      </c>
      <c r="D30374" s="2"/>
    </row>
    <row r="30375" spans="1:4" x14ac:dyDescent="0.25">
      <c r="A30375" s="2">
        <v>540</v>
      </c>
      <c r="B30375">
        <v>42329</v>
      </c>
      <c r="C30375" s="3">
        <v>2305.0936029999998</v>
      </c>
      <c r="D30375" s="2"/>
    </row>
    <row r="30376" spans="1:4" x14ac:dyDescent="0.25">
      <c r="A30376" s="2">
        <v>540</v>
      </c>
      <c r="B30376">
        <v>42330</v>
      </c>
      <c r="C30376" s="3">
        <v>852.90688</v>
      </c>
      <c r="D30376" s="2"/>
    </row>
    <row r="30377" spans="1:4" x14ac:dyDescent="0.25">
      <c r="A30377" s="2">
        <v>540</v>
      </c>
      <c r="B30377">
        <v>42331</v>
      </c>
      <c r="C30377" s="3">
        <v>292.44244900000001</v>
      </c>
      <c r="D30377" s="2"/>
    </row>
    <row r="30378" spans="1:4" x14ac:dyDescent="0.25">
      <c r="A30378" s="2">
        <v>540</v>
      </c>
      <c r="B30378">
        <v>42332</v>
      </c>
      <c r="C30378" s="3">
        <v>1499.8298970000001</v>
      </c>
      <c r="D30378" s="2"/>
    </row>
    <row r="30379" spans="1:4" x14ac:dyDescent="0.25">
      <c r="A30379" s="2">
        <v>540</v>
      </c>
      <c r="B30379">
        <v>42333</v>
      </c>
      <c r="C30379" s="3">
        <v>606.98824400000001</v>
      </c>
      <c r="D30379" s="2"/>
    </row>
    <row r="30380" spans="1:4" x14ac:dyDescent="0.25">
      <c r="A30380" s="2">
        <v>540</v>
      </c>
      <c r="B30380">
        <v>42334</v>
      </c>
      <c r="C30380" s="3">
        <v>412.07343600000002</v>
      </c>
      <c r="D30380" s="2"/>
    </row>
    <row r="30381" spans="1:4" x14ac:dyDescent="0.25">
      <c r="A30381" s="2">
        <v>540</v>
      </c>
      <c r="B30381">
        <v>42335</v>
      </c>
      <c r="C30381" s="3">
        <v>2305.0936029999998</v>
      </c>
      <c r="D30381" s="2"/>
    </row>
    <row r="30382" spans="1:4" x14ac:dyDescent="0.25">
      <c r="A30382" s="2">
        <v>540</v>
      </c>
      <c r="B30382">
        <v>42336</v>
      </c>
      <c r="C30382" s="3">
        <v>292.44244900000001</v>
      </c>
      <c r="D30382" s="2"/>
    </row>
    <row r="30383" spans="1:4" x14ac:dyDescent="0.25">
      <c r="A30383" s="2">
        <v>540</v>
      </c>
      <c r="B30383">
        <v>42337</v>
      </c>
      <c r="C30383" s="3">
        <v>919.61583800000005</v>
      </c>
      <c r="D30383" s="2"/>
    </row>
    <row r="30384" spans="1:4" x14ac:dyDescent="0.25">
      <c r="A30384" s="2">
        <v>540</v>
      </c>
      <c r="B30384">
        <v>42338</v>
      </c>
      <c r="C30384" s="3">
        <v>42.155329000000002</v>
      </c>
      <c r="D30384" s="2"/>
    </row>
    <row r="30385" spans="1:4" x14ac:dyDescent="0.25">
      <c r="A30385" s="2">
        <v>540</v>
      </c>
      <c r="B30385">
        <v>42339</v>
      </c>
      <c r="C30385" s="3">
        <v>919.61583800000005</v>
      </c>
      <c r="D30385" s="2"/>
    </row>
    <row r="30386" spans="1:4" x14ac:dyDescent="0.25">
      <c r="A30386" s="2">
        <v>540</v>
      </c>
      <c r="B30386">
        <v>42340</v>
      </c>
      <c r="C30386" s="3">
        <v>1499.8298970000001</v>
      </c>
      <c r="D30386" s="2"/>
    </row>
    <row r="30387" spans="1:4" x14ac:dyDescent="0.25">
      <c r="A30387" s="2">
        <v>540</v>
      </c>
      <c r="B30387">
        <v>42341</v>
      </c>
      <c r="C30387" s="3">
        <v>42.155329000000002</v>
      </c>
      <c r="D30387" s="2"/>
    </row>
    <row r="30388" spans="1:4" x14ac:dyDescent="0.25">
      <c r="A30388" s="2">
        <v>540</v>
      </c>
      <c r="B30388">
        <v>42342</v>
      </c>
      <c r="C30388" s="3">
        <v>170.36602500000001</v>
      </c>
      <c r="D30388" s="2"/>
    </row>
    <row r="30389" spans="1:4" x14ac:dyDescent="0.25">
      <c r="A30389" s="2">
        <v>540</v>
      </c>
      <c r="B30389">
        <v>42343</v>
      </c>
      <c r="C30389" s="3">
        <v>383.27756499999998</v>
      </c>
      <c r="D30389" s="2"/>
    </row>
    <row r="30390" spans="1:4" x14ac:dyDescent="0.25">
      <c r="A30390" s="2">
        <v>540</v>
      </c>
      <c r="B30390">
        <v>42344</v>
      </c>
      <c r="C30390" s="3">
        <v>696.44161499999996</v>
      </c>
      <c r="D30390" s="2"/>
    </row>
    <row r="30391" spans="1:4" x14ac:dyDescent="0.25">
      <c r="A30391" s="2">
        <v>540</v>
      </c>
      <c r="B30391">
        <v>42345</v>
      </c>
      <c r="C30391" s="3">
        <v>696.44161499999996</v>
      </c>
      <c r="D30391" s="2"/>
    </row>
    <row r="30392" spans="1:4" x14ac:dyDescent="0.25">
      <c r="A30392" s="2">
        <v>540</v>
      </c>
      <c r="B30392">
        <v>42346</v>
      </c>
      <c r="C30392" s="3">
        <v>554.05825700000003</v>
      </c>
      <c r="D30392" s="2"/>
    </row>
    <row r="30393" spans="1:4" x14ac:dyDescent="0.25">
      <c r="A30393" s="2">
        <v>540</v>
      </c>
      <c r="B30393">
        <v>42347</v>
      </c>
      <c r="C30393" s="3">
        <v>243.704521</v>
      </c>
      <c r="D30393" s="2"/>
    </row>
    <row r="30394" spans="1:4" x14ac:dyDescent="0.25">
      <c r="A30394" s="2">
        <v>540</v>
      </c>
      <c r="B30394">
        <v>42348</v>
      </c>
      <c r="C30394" s="3">
        <v>1456.9764459999999</v>
      </c>
      <c r="D30394" s="2"/>
    </row>
    <row r="30395" spans="1:4" x14ac:dyDescent="0.25">
      <c r="A30395" s="2">
        <v>540</v>
      </c>
      <c r="B30395">
        <v>42349</v>
      </c>
      <c r="C30395" s="3">
        <v>1129.1785870000001</v>
      </c>
      <c r="D30395" s="2"/>
    </row>
    <row r="30396" spans="1:4" x14ac:dyDescent="0.25">
      <c r="A30396" s="2">
        <v>540</v>
      </c>
      <c r="B30396">
        <v>42350</v>
      </c>
      <c r="C30396" s="3">
        <v>554.05825700000003</v>
      </c>
      <c r="D30396" s="2"/>
    </row>
    <row r="30397" spans="1:4" x14ac:dyDescent="0.25">
      <c r="A30397" s="2">
        <v>540</v>
      </c>
      <c r="B30397">
        <v>42352</v>
      </c>
      <c r="C30397" s="3">
        <v>1129.1785870000001</v>
      </c>
      <c r="D30397" s="2"/>
    </row>
    <row r="30398" spans="1:4" x14ac:dyDescent="0.25">
      <c r="A30398" s="2">
        <v>540</v>
      </c>
      <c r="B30398">
        <v>42353</v>
      </c>
      <c r="C30398" s="3">
        <v>1456.9764459999999</v>
      </c>
      <c r="D30398" s="2"/>
    </row>
    <row r="30399" spans="1:4" x14ac:dyDescent="0.25">
      <c r="A30399" s="2">
        <v>540</v>
      </c>
      <c r="B30399">
        <v>42354</v>
      </c>
      <c r="C30399" s="3">
        <v>554.05825700000003</v>
      </c>
      <c r="D30399" s="2"/>
    </row>
    <row r="30400" spans="1:4" x14ac:dyDescent="0.25">
      <c r="A30400" s="2">
        <v>540</v>
      </c>
      <c r="B30400">
        <v>42355</v>
      </c>
      <c r="C30400" s="3">
        <v>1316.4773540000001</v>
      </c>
      <c r="D30400" s="2"/>
    </row>
    <row r="30401" spans="1:4" x14ac:dyDescent="0.25">
      <c r="A30401" s="2">
        <v>540</v>
      </c>
      <c r="B30401">
        <v>42356</v>
      </c>
      <c r="C30401" s="3">
        <v>1170.802778</v>
      </c>
      <c r="D30401" s="2"/>
    </row>
    <row r="30402" spans="1:4" x14ac:dyDescent="0.25">
      <c r="A30402" s="2">
        <v>540</v>
      </c>
      <c r="B30402">
        <v>42357</v>
      </c>
      <c r="C30402" s="3">
        <v>1698.3970019999999</v>
      </c>
      <c r="D30402" s="2"/>
    </row>
    <row r="30403" spans="1:4" x14ac:dyDescent="0.25">
      <c r="A30403" s="2">
        <v>540</v>
      </c>
      <c r="B30403">
        <v>42358</v>
      </c>
      <c r="C30403" s="3">
        <v>1316.4773540000001</v>
      </c>
      <c r="D30403" s="2"/>
    </row>
    <row r="30404" spans="1:4" x14ac:dyDescent="0.25">
      <c r="A30404" s="2">
        <v>540</v>
      </c>
      <c r="B30404">
        <v>42359</v>
      </c>
      <c r="C30404" s="3">
        <v>852.90688</v>
      </c>
      <c r="D30404" s="2"/>
    </row>
    <row r="30405" spans="1:4" x14ac:dyDescent="0.25">
      <c r="A30405" s="2">
        <v>540</v>
      </c>
      <c r="B30405">
        <v>42360</v>
      </c>
      <c r="C30405" s="3">
        <v>1170.802778</v>
      </c>
      <c r="D30405" s="2"/>
    </row>
    <row r="30406" spans="1:4" x14ac:dyDescent="0.25">
      <c r="A30406" s="2">
        <v>540</v>
      </c>
      <c r="B30406">
        <v>42361</v>
      </c>
      <c r="C30406" s="3">
        <v>243.704521</v>
      </c>
      <c r="D30406" s="2"/>
    </row>
    <row r="30407" spans="1:4" x14ac:dyDescent="0.25">
      <c r="A30407" s="2">
        <v>540</v>
      </c>
      <c r="B30407">
        <v>42362</v>
      </c>
      <c r="C30407" s="3">
        <v>933.00288399999999</v>
      </c>
      <c r="D30407" s="2"/>
    </row>
    <row r="30408" spans="1:4" x14ac:dyDescent="0.25">
      <c r="A30408" s="2">
        <v>540</v>
      </c>
      <c r="B30408">
        <v>42363</v>
      </c>
      <c r="C30408" s="3">
        <v>933.00288399999999</v>
      </c>
      <c r="D30408" s="2"/>
    </row>
    <row r="30409" spans="1:4" x14ac:dyDescent="0.25">
      <c r="A30409" s="2">
        <v>540</v>
      </c>
      <c r="B30409">
        <v>42364</v>
      </c>
      <c r="C30409" s="3">
        <v>1698.3970019999999</v>
      </c>
      <c r="D30409" s="2"/>
    </row>
    <row r="30410" spans="1:4" x14ac:dyDescent="0.25">
      <c r="A30410" s="2">
        <v>540</v>
      </c>
      <c r="B30410">
        <v>42365</v>
      </c>
      <c r="C30410" s="3">
        <v>845.92114900000001</v>
      </c>
      <c r="D30410" s="2"/>
    </row>
    <row r="30411" spans="1:4" x14ac:dyDescent="0.25">
      <c r="A30411" s="2">
        <v>540</v>
      </c>
      <c r="B30411">
        <v>42366</v>
      </c>
      <c r="C30411" s="3">
        <v>845.92114900000001</v>
      </c>
      <c r="D30411" s="2"/>
    </row>
    <row r="30412" spans="1:4" x14ac:dyDescent="0.25">
      <c r="A30412" s="2">
        <v>540</v>
      </c>
      <c r="B30412">
        <v>42367</v>
      </c>
      <c r="C30412" s="3">
        <v>2806.7095370000002</v>
      </c>
      <c r="D30412" s="2"/>
    </row>
    <row r="30413" spans="1:4" x14ac:dyDescent="0.25">
      <c r="A30413" s="2">
        <v>540</v>
      </c>
      <c r="B30413">
        <v>42368</v>
      </c>
      <c r="C30413" s="3">
        <v>1545.8557719999999</v>
      </c>
      <c r="D30413" s="2"/>
    </row>
    <row r="30414" spans="1:4" x14ac:dyDescent="0.25">
      <c r="A30414" s="2">
        <v>540</v>
      </c>
      <c r="B30414">
        <v>42370</v>
      </c>
      <c r="C30414" s="3">
        <v>1545.8557719999999</v>
      </c>
      <c r="D30414" s="2"/>
    </row>
    <row r="30415" spans="1:4" x14ac:dyDescent="0.25">
      <c r="A30415" s="2">
        <v>540</v>
      </c>
      <c r="B30415">
        <v>42371</v>
      </c>
      <c r="C30415" s="3">
        <v>878.70954700000004</v>
      </c>
      <c r="D30415" s="2"/>
    </row>
    <row r="30416" spans="1:4" x14ac:dyDescent="0.25">
      <c r="A30416" s="2">
        <v>540</v>
      </c>
      <c r="B30416">
        <v>42372</v>
      </c>
      <c r="C30416" s="3">
        <v>372.05162000000001</v>
      </c>
      <c r="D30416" s="2"/>
    </row>
    <row r="30417" spans="1:4" x14ac:dyDescent="0.25">
      <c r="A30417" s="2">
        <v>540</v>
      </c>
      <c r="B30417">
        <v>42373</v>
      </c>
      <c r="C30417" s="3">
        <v>878.70954700000004</v>
      </c>
      <c r="D30417" s="2"/>
    </row>
    <row r="30418" spans="1:4" x14ac:dyDescent="0.25">
      <c r="A30418" s="2">
        <v>540</v>
      </c>
      <c r="B30418">
        <v>42374</v>
      </c>
      <c r="C30418" s="3">
        <v>3594.5179419999999</v>
      </c>
      <c r="D30418" s="2"/>
    </row>
    <row r="30419" spans="1:4" x14ac:dyDescent="0.25">
      <c r="A30419" s="2">
        <v>540</v>
      </c>
      <c r="B30419">
        <v>42375</v>
      </c>
      <c r="C30419" s="3">
        <v>3594.5179419999999</v>
      </c>
      <c r="D30419" s="2"/>
    </row>
    <row r="30420" spans="1:4" x14ac:dyDescent="0.25">
      <c r="A30420" s="2">
        <v>540</v>
      </c>
      <c r="B30420">
        <v>42376</v>
      </c>
      <c r="C30420" s="3">
        <v>610.46108000000004</v>
      </c>
      <c r="D30420" s="2"/>
    </row>
    <row r="30421" spans="1:4" x14ac:dyDescent="0.25">
      <c r="A30421" s="2">
        <v>540</v>
      </c>
      <c r="B30421">
        <v>42377</v>
      </c>
      <c r="C30421" s="3">
        <v>2406.392049</v>
      </c>
      <c r="D30421" s="2"/>
    </row>
    <row r="30422" spans="1:4" x14ac:dyDescent="0.25">
      <c r="A30422" s="2">
        <v>540</v>
      </c>
      <c r="B30422">
        <v>42378</v>
      </c>
      <c r="C30422" s="3">
        <v>610.46108000000004</v>
      </c>
      <c r="D30422" s="2"/>
    </row>
    <row r="30423" spans="1:4" x14ac:dyDescent="0.25">
      <c r="A30423" s="2">
        <v>540</v>
      </c>
      <c r="B30423">
        <v>42379</v>
      </c>
      <c r="C30423" s="3">
        <v>2406.392049</v>
      </c>
      <c r="D30423" s="2"/>
    </row>
    <row r="30424" spans="1:4" x14ac:dyDescent="0.25">
      <c r="A30424" s="2">
        <v>540</v>
      </c>
      <c r="B30424">
        <v>42380</v>
      </c>
      <c r="C30424" s="3">
        <v>1195.714309</v>
      </c>
      <c r="D30424" s="2"/>
    </row>
    <row r="30425" spans="1:4" x14ac:dyDescent="0.25">
      <c r="A30425" s="2">
        <v>540</v>
      </c>
      <c r="B30425">
        <v>42381</v>
      </c>
      <c r="C30425" s="3">
        <v>2726.5971319999999</v>
      </c>
      <c r="D30425" s="2"/>
    </row>
    <row r="30426" spans="1:4" x14ac:dyDescent="0.25">
      <c r="A30426" s="2">
        <v>540</v>
      </c>
      <c r="B30426">
        <v>42382</v>
      </c>
      <c r="C30426" s="3">
        <v>2726.5971319999999</v>
      </c>
      <c r="D30426" s="2"/>
    </row>
    <row r="30427" spans="1:4" x14ac:dyDescent="0.25">
      <c r="A30427" s="2">
        <v>540</v>
      </c>
      <c r="B30427">
        <v>42383</v>
      </c>
      <c r="C30427" s="3">
        <v>1195.714309</v>
      </c>
      <c r="D30427" s="2"/>
    </row>
    <row r="30428" spans="1:4" x14ac:dyDescent="0.25">
      <c r="A30428" s="2">
        <v>540</v>
      </c>
      <c r="B30428">
        <v>42384</v>
      </c>
      <c r="C30428" s="3">
        <v>6787.7150709999996</v>
      </c>
      <c r="D30428" s="2"/>
    </row>
    <row r="30429" spans="1:4" x14ac:dyDescent="0.25">
      <c r="A30429" s="2">
        <v>540</v>
      </c>
      <c r="B30429">
        <v>42386</v>
      </c>
      <c r="C30429" s="3">
        <v>6787.7150709999996</v>
      </c>
      <c r="D30429" s="2"/>
    </row>
    <row r="30430" spans="1:4" x14ac:dyDescent="0.25">
      <c r="A30430" s="2">
        <v>540</v>
      </c>
      <c r="B30430">
        <v>42387</v>
      </c>
      <c r="C30430" s="3">
        <v>1258.2579189999999</v>
      </c>
      <c r="D30430" s="2"/>
    </row>
    <row r="30431" spans="1:4" x14ac:dyDescent="0.25">
      <c r="A30431" s="2">
        <v>540</v>
      </c>
      <c r="B30431">
        <v>42388</v>
      </c>
      <c r="C30431" s="3">
        <v>1762.4060340000001</v>
      </c>
      <c r="D30431" s="2"/>
    </row>
    <row r="30432" spans="1:4" x14ac:dyDescent="0.25">
      <c r="A30432" s="2">
        <v>540</v>
      </c>
      <c r="B30432">
        <v>42389</v>
      </c>
      <c r="C30432" s="3">
        <v>1762.4060340000001</v>
      </c>
      <c r="D30432" s="2"/>
    </row>
    <row r="30433" spans="1:4" x14ac:dyDescent="0.25">
      <c r="A30433" s="2">
        <v>540</v>
      </c>
      <c r="B30433">
        <v>42390</v>
      </c>
      <c r="C30433" s="3">
        <v>1258.2579189999999</v>
      </c>
      <c r="D30433" s="2"/>
    </row>
    <row r="30434" spans="1:4" x14ac:dyDescent="0.25">
      <c r="A30434" s="2">
        <v>540</v>
      </c>
      <c r="B30434">
        <v>42392</v>
      </c>
      <c r="C30434" s="3">
        <v>1500.8466410000001</v>
      </c>
      <c r="D30434" s="2"/>
    </row>
    <row r="30435" spans="1:4" x14ac:dyDescent="0.25">
      <c r="A30435" s="2">
        <v>540</v>
      </c>
      <c r="B30435">
        <v>42393</v>
      </c>
      <c r="C30435" s="3">
        <v>697.06629699999996</v>
      </c>
      <c r="D30435" s="2"/>
    </row>
    <row r="30436" spans="1:4" x14ac:dyDescent="0.25">
      <c r="A30436" s="2">
        <v>540</v>
      </c>
      <c r="B30436">
        <v>42394</v>
      </c>
      <c r="C30436" s="3">
        <v>593.51733200000001</v>
      </c>
      <c r="D30436" s="2"/>
    </row>
    <row r="30437" spans="1:4" x14ac:dyDescent="0.25">
      <c r="A30437" s="2">
        <v>540</v>
      </c>
      <c r="B30437">
        <v>42395</v>
      </c>
      <c r="C30437" s="3">
        <v>697.06629699999996</v>
      </c>
      <c r="D30437" s="2"/>
    </row>
    <row r="30438" spans="1:4" x14ac:dyDescent="0.25">
      <c r="A30438" s="2">
        <v>540</v>
      </c>
      <c r="B30438">
        <v>42396</v>
      </c>
      <c r="C30438" s="3">
        <v>593.51733200000001</v>
      </c>
      <c r="D30438" s="2"/>
    </row>
    <row r="30439" spans="1:4" x14ac:dyDescent="0.25">
      <c r="A30439" s="2">
        <v>540</v>
      </c>
      <c r="B30439">
        <v>42397</v>
      </c>
      <c r="C30439" s="3">
        <v>270.16042900000002</v>
      </c>
      <c r="D30439" s="2"/>
    </row>
    <row r="30440" spans="1:4" x14ac:dyDescent="0.25">
      <c r="A30440" s="2">
        <v>540</v>
      </c>
      <c r="B30440">
        <v>42398</v>
      </c>
      <c r="C30440" s="3">
        <v>534.91654800000003</v>
      </c>
      <c r="D30440" s="2"/>
    </row>
    <row r="30441" spans="1:4" x14ac:dyDescent="0.25">
      <c r="A30441" s="2">
        <v>540</v>
      </c>
      <c r="B30441">
        <v>42399</v>
      </c>
      <c r="C30441" s="3">
        <v>495.85547800000001</v>
      </c>
      <c r="D30441" s="2"/>
    </row>
    <row r="30442" spans="1:4" x14ac:dyDescent="0.25">
      <c r="A30442" s="2">
        <v>540</v>
      </c>
      <c r="B30442">
        <v>42400</v>
      </c>
      <c r="C30442" s="3">
        <v>270.16042900000002</v>
      </c>
      <c r="D30442" s="2"/>
    </row>
    <row r="30443" spans="1:4" x14ac:dyDescent="0.25">
      <c r="A30443" s="2">
        <v>540</v>
      </c>
      <c r="B30443">
        <v>42401</v>
      </c>
      <c r="C30443" s="3">
        <v>495.85547800000001</v>
      </c>
      <c r="D30443" s="2"/>
    </row>
    <row r="30444" spans="1:4" x14ac:dyDescent="0.25">
      <c r="A30444" s="2">
        <v>540</v>
      </c>
      <c r="B30444">
        <v>42402</v>
      </c>
      <c r="C30444" s="3">
        <v>534.91654800000003</v>
      </c>
      <c r="D30444" s="2"/>
    </row>
    <row r="30445" spans="1:4" x14ac:dyDescent="0.25">
      <c r="A30445" s="2">
        <v>540</v>
      </c>
      <c r="B30445">
        <v>42403</v>
      </c>
      <c r="C30445" s="3">
        <v>3198.3308710000001</v>
      </c>
      <c r="D30445" s="2"/>
    </row>
    <row r="30446" spans="1:4" x14ac:dyDescent="0.25">
      <c r="A30446" s="2">
        <v>540</v>
      </c>
      <c r="B30446">
        <v>42404</v>
      </c>
      <c r="C30446" s="3">
        <v>113.732201</v>
      </c>
      <c r="D30446" s="2"/>
    </row>
    <row r="30447" spans="1:4" x14ac:dyDescent="0.25">
      <c r="A30447" s="2">
        <v>540</v>
      </c>
      <c r="B30447">
        <v>42405</v>
      </c>
      <c r="C30447" s="3">
        <v>1125.615751</v>
      </c>
      <c r="D30447" s="2"/>
    </row>
    <row r="30448" spans="1:4" x14ac:dyDescent="0.25">
      <c r="A30448" s="2">
        <v>540</v>
      </c>
      <c r="B30448">
        <v>42406</v>
      </c>
      <c r="C30448" s="3">
        <v>1125.615751</v>
      </c>
      <c r="D30448" s="2"/>
    </row>
    <row r="30449" spans="1:4" x14ac:dyDescent="0.25">
      <c r="A30449" s="2">
        <v>540</v>
      </c>
      <c r="B30449">
        <v>42407</v>
      </c>
      <c r="C30449" s="3">
        <v>3198.3308710000001</v>
      </c>
      <c r="D30449" s="2"/>
    </row>
    <row r="30450" spans="1:4" x14ac:dyDescent="0.25">
      <c r="A30450" s="2">
        <v>540</v>
      </c>
      <c r="B30450">
        <v>42408</v>
      </c>
      <c r="C30450" s="3">
        <v>113.732201</v>
      </c>
      <c r="D30450" s="2"/>
    </row>
    <row r="30451" spans="1:4" x14ac:dyDescent="0.25">
      <c r="A30451" s="2">
        <v>540</v>
      </c>
      <c r="B30451">
        <v>42409</v>
      </c>
      <c r="C30451" s="3">
        <v>882.80146400000001</v>
      </c>
      <c r="D30451" s="2"/>
    </row>
    <row r="30452" spans="1:4" x14ac:dyDescent="0.25">
      <c r="A30452" s="2">
        <v>540</v>
      </c>
      <c r="B30452">
        <v>42410</v>
      </c>
      <c r="C30452" s="3">
        <v>292.07355799999999</v>
      </c>
      <c r="D30452" s="2"/>
    </row>
    <row r="30453" spans="1:4" x14ac:dyDescent="0.25">
      <c r="A30453" s="2">
        <v>540</v>
      </c>
      <c r="B30453">
        <v>42411</v>
      </c>
      <c r="C30453" s="3">
        <v>292.07355799999999</v>
      </c>
      <c r="D30453" s="2"/>
    </row>
    <row r="30454" spans="1:4" x14ac:dyDescent="0.25">
      <c r="A30454" s="2">
        <v>540</v>
      </c>
      <c r="B30454">
        <v>42412</v>
      </c>
      <c r="C30454" s="3">
        <v>882.80146400000001</v>
      </c>
      <c r="D30454" s="2"/>
    </row>
    <row r="30455" spans="1:4" x14ac:dyDescent="0.25">
      <c r="A30455" s="2">
        <v>540</v>
      </c>
      <c r="B30455">
        <v>42413</v>
      </c>
      <c r="C30455" s="3">
        <v>445.29924399999999</v>
      </c>
      <c r="D30455" s="2"/>
    </row>
    <row r="30456" spans="1:4" x14ac:dyDescent="0.25">
      <c r="A30456" s="2">
        <v>540</v>
      </c>
      <c r="B30456">
        <v>42414</v>
      </c>
      <c r="C30456" s="3">
        <v>464.37727100000001</v>
      </c>
      <c r="D30456" s="2"/>
    </row>
    <row r="30457" spans="1:4" x14ac:dyDescent="0.25">
      <c r="A30457" s="2">
        <v>540</v>
      </c>
      <c r="B30457">
        <v>42415</v>
      </c>
      <c r="C30457" s="3">
        <v>445.29924399999999</v>
      </c>
      <c r="D30457" s="2"/>
    </row>
    <row r="30458" spans="1:4" x14ac:dyDescent="0.25">
      <c r="A30458" s="2">
        <v>540</v>
      </c>
      <c r="B30458">
        <v>42416</v>
      </c>
      <c r="C30458" s="3">
        <v>464.37727100000001</v>
      </c>
      <c r="D30458" s="2"/>
    </row>
    <row r="30459" spans="1:4" x14ac:dyDescent="0.25">
      <c r="A30459" s="2">
        <v>540</v>
      </c>
      <c r="B30459">
        <v>42417</v>
      </c>
      <c r="C30459" s="3">
        <v>3204.7693389999999</v>
      </c>
      <c r="D30459" s="2"/>
    </row>
    <row r="30460" spans="1:4" x14ac:dyDescent="0.25">
      <c r="A30460" s="2">
        <v>540</v>
      </c>
      <c r="B30460">
        <v>42418</v>
      </c>
      <c r="C30460" s="3">
        <v>145.60808599999999</v>
      </c>
      <c r="D30460" s="2"/>
    </row>
    <row r="30461" spans="1:4" x14ac:dyDescent="0.25">
      <c r="A30461" s="2">
        <v>540</v>
      </c>
      <c r="B30461">
        <v>42419</v>
      </c>
      <c r="C30461" s="3">
        <v>647.15625699999998</v>
      </c>
      <c r="D30461" s="2"/>
    </row>
    <row r="30462" spans="1:4" x14ac:dyDescent="0.25">
      <c r="A30462" s="2">
        <v>540</v>
      </c>
      <c r="B30462">
        <v>42420</v>
      </c>
      <c r="C30462" s="3">
        <v>3204.7693389999999</v>
      </c>
      <c r="D30462" s="2"/>
    </row>
    <row r="30463" spans="1:4" x14ac:dyDescent="0.25">
      <c r="A30463" s="2">
        <v>540</v>
      </c>
      <c r="B30463">
        <v>42421</v>
      </c>
      <c r="C30463" s="3">
        <v>647.15625699999998</v>
      </c>
      <c r="D30463" s="2"/>
    </row>
    <row r="30464" spans="1:4" x14ac:dyDescent="0.25">
      <c r="A30464" s="2">
        <v>540</v>
      </c>
      <c r="B30464">
        <v>42424</v>
      </c>
      <c r="C30464" s="3">
        <v>4064.3416999999999</v>
      </c>
      <c r="D30464" s="2"/>
    </row>
    <row r="30465" spans="1:4" x14ac:dyDescent="0.25">
      <c r="A30465" s="2">
        <v>540</v>
      </c>
      <c r="B30465">
        <v>42425</v>
      </c>
      <c r="C30465" s="3">
        <v>83.008489999999995</v>
      </c>
      <c r="D30465" s="2"/>
    </row>
    <row r="30466" spans="1:4" x14ac:dyDescent="0.25">
      <c r="A30466" s="2">
        <v>540</v>
      </c>
      <c r="B30466">
        <v>42426</v>
      </c>
      <c r="C30466" s="3">
        <v>83.008489999999995</v>
      </c>
      <c r="D30466" s="2"/>
    </row>
    <row r="30467" spans="1:4" x14ac:dyDescent="0.25">
      <c r="A30467" s="2">
        <v>540</v>
      </c>
      <c r="B30467">
        <v>42427</v>
      </c>
      <c r="C30467" s="3">
        <v>3187.041526</v>
      </c>
      <c r="D30467" s="2"/>
    </row>
    <row r="30468" spans="1:4" x14ac:dyDescent="0.25">
      <c r="A30468" s="2">
        <v>540</v>
      </c>
      <c r="B30468">
        <v>42428</v>
      </c>
      <c r="C30468" s="3">
        <v>3187.041526</v>
      </c>
      <c r="D30468" s="2"/>
    </row>
    <row r="30469" spans="1:4" x14ac:dyDescent="0.25">
      <c r="A30469" s="2">
        <v>540</v>
      </c>
      <c r="B30469">
        <v>42429</v>
      </c>
      <c r="C30469" s="3">
        <v>4064.3416999999999</v>
      </c>
      <c r="D30469" s="2"/>
    </row>
    <row r="30470" spans="1:4" x14ac:dyDescent="0.25">
      <c r="A30470" s="2">
        <v>540</v>
      </c>
      <c r="B30470">
        <v>42430</v>
      </c>
      <c r="C30470" s="3">
        <v>989.306423</v>
      </c>
      <c r="D30470" s="2"/>
    </row>
    <row r="30471" spans="1:4" x14ac:dyDescent="0.25">
      <c r="A30471" s="2">
        <v>540</v>
      </c>
      <c r="B30471">
        <v>42431</v>
      </c>
      <c r="C30471" s="3">
        <v>880.96358899999996</v>
      </c>
      <c r="D30471" s="2"/>
    </row>
    <row r="30472" spans="1:4" x14ac:dyDescent="0.25">
      <c r="A30472" s="2">
        <v>540</v>
      </c>
      <c r="B30472">
        <v>42432</v>
      </c>
      <c r="C30472" s="3">
        <v>880.96358899999996</v>
      </c>
      <c r="D30472" s="2"/>
    </row>
    <row r="30473" spans="1:4" x14ac:dyDescent="0.25">
      <c r="A30473" s="2">
        <v>540</v>
      </c>
      <c r="B30473">
        <v>42433</v>
      </c>
      <c r="C30473" s="3">
        <v>989.306423</v>
      </c>
      <c r="D30473" s="2"/>
    </row>
    <row r="30474" spans="1:4" x14ac:dyDescent="0.25">
      <c r="A30474" s="2">
        <v>540</v>
      </c>
      <c r="B30474">
        <v>42434</v>
      </c>
      <c r="C30474" s="3">
        <v>1500.8466410000001</v>
      </c>
      <c r="D30474" s="2"/>
    </row>
    <row r="30475" spans="1:4" x14ac:dyDescent="0.25">
      <c r="A30475" s="2">
        <v>540</v>
      </c>
      <c r="B30475">
        <v>42435</v>
      </c>
      <c r="C30475" s="3">
        <v>483.43178399999999</v>
      </c>
      <c r="D30475" s="2"/>
    </row>
    <row r="30476" spans="1:4" x14ac:dyDescent="0.25">
      <c r="A30476" s="2">
        <v>540</v>
      </c>
      <c r="B30476">
        <v>42436</v>
      </c>
      <c r="C30476" s="3">
        <v>1476.0855939999999</v>
      </c>
      <c r="D30476" s="2"/>
    </row>
    <row r="30477" spans="1:4" x14ac:dyDescent="0.25">
      <c r="A30477" s="2">
        <v>540</v>
      </c>
      <c r="B30477">
        <v>42437</v>
      </c>
      <c r="C30477" s="3">
        <v>2066.6945340000002</v>
      </c>
      <c r="D30477" s="2"/>
    </row>
    <row r="30478" spans="1:4" x14ac:dyDescent="0.25">
      <c r="A30478" s="2">
        <v>540</v>
      </c>
      <c r="B30478">
        <v>42438</v>
      </c>
      <c r="C30478" s="3">
        <v>145.60808599999999</v>
      </c>
      <c r="D30478" s="2"/>
    </row>
    <row r="30479" spans="1:4" x14ac:dyDescent="0.25">
      <c r="A30479" s="2">
        <v>540</v>
      </c>
      <c r="B30479">
        <v>42439</v>
      </c>
      <c r="C30479" s="3">
        <v>728.36249099999998</v>
      </c>
      <c r="D30479" s="2"/>
    </row>
    <row r="30480" spans="1:4" x14ac:dyDescent="0.25">
      <c r="A30480" s="2">
        <v>540</v>
      </c>
      <c r="B30480">
        <v>42440</v>
      </c>
      <c r="C30480" s="3">
        <v>483.43178399999999</v>
      </c>
      <c r="D30480" s="2"/>
    </row>
    <row r="30481" spans="1:4" x14ac:dyDescent="0.25">
      <c r="A30481" s="2">
        <v>540</v>
      </c>
      <c r="B30481">
        <v>42441</v>
      </c>
      <c r="C30481" s="3">
        <v>2066.6945340000002</v>
      </c>
      <c r="D30481" s="2"/>
    </row>
    <row r="30482" spans="1:4" x14ac:dyDescent="0.25">
      <c r="A30482" s="2">
        <v>540</v>
      </c>
      <c r="B30482">
        <v>42442</v>
      </c>
      <c r="C30482" s="3">
        <v>1097.655485</v>
      </c>
      <c r="D30482" s="2"/>
    </row>
    <row r="30483" spans="1:4" x14ac:dyDescent="0.25">
      <c r="A30483" s="2">
        <v>540</v>
      </c>
      <c r="B30483">
        <v>42443</v>
      </c>
      <c r="C30483" s="3">
        <v>122.568155</v>
      </c>
      <c r="D30483" s="2"/>
    </row>
    <row r="30484" spans="1:4" x14ac:dyDescent="0.25">
      <c r="A30484" s="2">
        <v>540</v>
      </c>
      <c r="B30484">
        <v>42444</v>
      </c>
      <c r="C30484" s="3">
        <v>994.75611500000002</v>
      </c>
      <c r="D30484" s="2"/>
    </row>
    <row r="30485" spans="1:4" x14ac:dyDescent="0.25">
      <c r="A30485" s="2">
        <v>540</v>
      </c>
      <c r="B30485">
        <v>42445</v>
      </c>
      <c r="C30485" s="3">
        <v>994.75611500000002</v>
      </c>
      <c r="D30485" s="2"/>
    </row>
    <row r="30486" spans="1:4" x14ac:dyDescent="0.25">
      <c r="A30486" s="2">
        <v>540</v>
      </c>
      <c r="B30486">
        <v>42446</v>
      </c>
      <c r="C30486" s="3">
        <v>1097.655485</v>
      </c>
      <c r="D30486" s="2"/>
    </row>
    <row r="30487" spans="1:4" x14ac:dyDescent="0.25">
      <c r="A30487" s="2">
        <v>540</v>
      </c>
      <c r="B30487">
        <v>42447</v>
      </c>
      <c r="C30487" s="3">
        <v>122.568155</v>
      </c>
      <c r="D30487" s="2"/>
    </row>
    <row r="30488" spans="1:4" x14ac:dyDescent="0.25">
      <c r="A30488" s="2">
        <v>540</v>
      </c>
      <c r="B30488">
        <v>42448</v>
      </c>
      <c r="C30488" s="3">
        <v>873.43880799999999</v>
      </c>
      <c r="D30488" s="2"/>
    </row>
    <row r="30489" spans="1:4" x14ac:dyDescent="0.25">
      <c r="A30489" s="2">
        <v>540</v>
      </c>
      <c r="B30489">
        <v>42449</v>
      </c>
      <c r="C30489" s="3">
        <v>862.06942600000002</v>
      </c>
      <c r="D30489" s="2"/>
    </row>
    <row r="30490" spans="1:4" x14ac:dyDescent="0.25">
      <c r="A30490" s="2">
        <v>540</v>
      </c>
      <c r="B30490">
        <v>42450</v>
      </c>
      <c r="C30490" s="3">
        <v>799.23577</v>
      </c>
      <c r="D30490" s="2"/>
    </row>
    <row r="30491" spans="1:4" x14ac:dyDescent="0.25">
      <c r="A30491" s="2">
        <v>540</v>
      </c>
      <c r="B30491">
        <v>42451</v>
      </c>
      <c r="C30491" s="3">
        <v>873.43880799999999</v>
      </c>
      <c r="D30491" s="2"/>
    </row>
    <row r="30492" spans="1:4" x14ac:dyDescent="0.25">
      <c r="A30492" s="2">
        <v>540</v>
      </c>
      <c r="B30492">
        <v>42452</v>
      </c>
      <c r="C30492" s="3">
        <v>862.06942600000002</v>
      </c>
      <c r="D30492" s="2"/>
    </row>
    <row r="30493" spans="1:4" x14ac:dyDescent="0.25">
      <c r="A30493" s="2">
        <v>540</v>
      </c>
      <c r="B30493">
        <v>42453</v>
      </c>
      <c r="C30493" s="3">
        <v>5217.0114579999999</v>
      </c>
      <c r="D30493" s="2"/>
    </row>
    <row r="30494" spans="1:4" x14ac:dyDescent="0.25">
      <c r="A30494" s="2">
        <v>540</v>
      </c>
      <c r="B30494">
        <v>42454</v>
      </c>
      <c r="C30494" s="3">
        <v>5217.0114579999999</v>
      </c>
      <c r="D30494" s="2"/>
    </row>
    <row r="30495" spans="1:4" x14ac:dyDescent="0.25">
      <c r="A30495" s="2">
        <v>540</v>
      </c>
      <c r="B30495">
        <v>42455</v>
      </c>
      <c r="C30495" s="3">
        <v>559.70659499999999</v>
      </c>
      <c r="D30495" s="2"/>
    </row>
    <row r="30496" spans="1:4" x14ac:dyDescent="0.25">
      <c r="A30496" s="2">
        <v>540</v>
      </c>
      <c r="B30496">
        <v>42456</v>
      </c>
      <c r="C30496" s="3">
        <v>559.70659499999999</v>
      </c>
      <c r="D30496" s="2"/>
    </row>
    <row r="30497" spans="1:4" x14ac:dyDescent="0.25">
      <c r="A30497" s="2">
        <v>540</v>
      </c>
      <c r="B30497">
        <v>42457</v>
      </c>
      <c r="C30497" s="3">
        <v>3291.8142499999999</v>
      </c>
      <c r="D30497" s="2"/>
    </row>
    <row r="30498" spans="1:4" x14ac:dyDescent="0.25">
      <c r="A30498" s="2">
        <v>540</v>
      </c>
      <c r="B30498">
        <v>42458</v>
      </c>
      <c r="C30498" s="3">
        <v>40.045163000000002</v>
      </c>
      <c r="D30498" s="2"/>
    </row>
    <row r="30499" spans="1:4" x14ac:dyDescent="0.25">
      <c r="A30499" s="2">
        <v>540</v>
      </c>
      <c r="B30499">
        <v>42459</v>
      </c>
      <c r="C30499" s="3">
        <v>3291.8142499999999</v>
      </c>
      <c r="D30499" s="2"/>
    </row>
    <row r="30500" spans="1:4" x14ac:dyDescent="0.25">
      <c r="A30500" s="2">
        <v>540</v>
      </c>
      <c r="B30500">
        <v>42460</v>
      </c>
      <c r="C30500" s="3">
        <v>40.045163000000002</v>
      </c>
      <c r="D30500" s="2"/>
    </row>
    <row r="30501" spans="1:4" x14ac:dyDescent="0.25">
      <c r="A30501" s="2">
        <v>540</v>
      </c>
      <c r="B30501">
        <v>42461</v>
      </c>
      <c r="C30501" s="3">
        <v>3235.4539490000002</v>
      </c>
      <c r="D30501" s="2"/>
    </row>
    <row r="30502" spans="1:4" x14ac:dyDescent="0.25">
      <c r="A30502" s="2">
        <v>540</v>
      </c>
      <c r="B30502">
        <v>42462</v>
      </c>
      <c r="C30502" s="3">
        <v>3235.4539490000002</v>
      </c>
      <c r="D30502" s="2"/>
    </row>
    <row r="30503" spans="1:4" x14ac:dyDescent="0.25">
      <c r="A30503" s="2">
        <v>540</v>
      </c>
      <c r="B30503">
        <v>42463</v>
      </c>
      <c r="C30503" s="3">
        <v>885.58752500000003</v>
      </c>
      <c r="D30503" s="2"/>
    </row>
    <row r="30504" spans="1:4" x14ac:dyDescent="0.25">
      <c r="A30504" s="2">
        <v>540</v>
      </c>
      <c r="B30504">
        <v>42464</v>
      </c>
      <c r="C30504" s="3">
        <v>421.54411199999998</v>
      </c>
      <c r="D30504" s="2"/>
    </row>
    <row r="30505" spans="1:4" x14ac:dyDescent="0.25">
      <c r="A30505" s="2">
        <v>540</v>
      </c>
      <c r="B30505">
        <v>42465</v>
      </c>
      <c r="C30505" s="3">
        <v>488.25899199999998</v>
      </c>
      <c r="D30505" s="2"/>
    </row>
    <row r="30506" spans="1:4" x14ac:dyDescent="0.25">
      <c r="A30506" s="2">
        <v>540</v>
      </c>
      <c r="B30506">
        <v>42466</v>
      </c>
      <c r="C30506" s="3">
        <v>885.58752500000003</v>
      </c>
      <c r="D30506" s="2"/>
    </row>
    <row r="30507" spans="1:4" x14ac:dyDescent="0.25">
      <c r="A30507" s="2">
        <v>540</v>
      </c>
      <c r="B30507">
        <v>42467</v>
      </c>
      <c r="C30507" s="3">
        <v>421.54411199999998</v>
      </c>
      <c r="D30507" s="2"/>
    </row>
    <row r="30508" spans="1:4" x14ac:dyDescent="0.25">
      <c r="A30508" s="2">
        <v>540</v>
      </c>
      <c r="B30508">
        <v>42468</v>
      </c>
      <c r="C30508" s="3">
        <v>2939.7856999999999</v>
      </c>
      <c r="D30508" s="2"/>
    </row>
    <row r="30509" spans="1:4" x14ac:dyDescent="0.25">
      <c r="A30509" s="2">
        <v>540</v>
      </c>
      <c r="B30509">
        <v>42469</v>
      </c>
      <c r="C30509" s="3">
        <v>384.931263</v>
      </c>
      <c r="D30509" s="2"/>
    </row>
    <row r="30510" spans="1:4" x14ac:dyDescent="0.25">
      <c r="A30510" s="2">
        <v>540</v>
      </c>
      <c r="B30510">
        <v>42470</v>
      </c>
      <c r="C30510" s="3">
        <v>488.25899199999998</v>
      </c>
      <c r="D30510" s="2"/>
    </row>
    <row r="30511" spans="1:4" x14ac:dyDescent="0.25">
      <c r="A30511" s="2">
        <v>540</v>
      </c>
      <c r="B30511">
        <v>42471</v>
      </c>
      <c r="C30511" s="3">
        <v>384.931263</v>
      </c>
      <c r="D30511" s="2"/>
    </row>
    <row r="30512" spans="1:4" x14ac:dyDescent="0.25">
      <c r="A30512" s="2">
        <v>540</v>
      </c>
      <c r="B30512">
        <v>42472</v>
      </c>
      <c r="C30512" s="3">
        <v>2984.449529</v>
      </c>
      <c r="D30512" s="2"/>
    </row>
    <row r="30513" spans="1:4" x14ac:dyDescent="0.25">
      <c r="A30513" s="2">
        <v>540</v>
      </c>
      <c r="B30513">
        <v>42473</v>
      </c>
      <c r="C30513" s="3">
        <v>2984.449529</v>
      </c>
      <c r="D30513" s="2"/>
    </row>
    <row r="30514" spans="1:4" x14ac:dyDescent="0.25">
      <c r="A30514" s="2">
        <v>540</v>
      </c>
      <c r="B30514">
        <v>42474</v>
      </c>
      <c r="C30514" s="3">
        <v>2939.7856999999999</v>
      </c>
      <c r="D30514" s="2"/>
    </row>
    <row r="30515" spans="1:4" x14ac:dyDescent="0.25">
      <c r="A30515" s="2">
        <v>540</v>
      </c>
      <c r="B30515">
        <v>42475</v>
      </c>
      <c r="C30515" s="3">
        <v>48.222504999999998</v>
      </c>
      <c r="D30515" s="2"/>
    </row>
    <row r="30516" spans="1:4" x14ac:dyDescent="0.25">
      <c r="A30516" s="2">
        <v>540</v>
      </c>
      <c r="B30516">
        <v>42476</v>
      </c>
      <c r="C30516" s="3">
        <v>48.222504999999998</v>
      </c>
      <c r="D30516" s="2"/>
    </row>
    <row r="30517" spans="1:4" x14ac:dyDescent="0.25">
      <c r="A30517" s="2">
        <v>540</v>
      </c>
      <c r="B30517">
        <v>42477</v>
      </c>
      <c r="C30517" s="3">
        <v>24.158539999999999</v>
      </c>
      <c r="D30517" s="2"/>
    </row>
    <row r="30518" spans="1:4" x14ac:dyDescent="0.25">
      <c r="A30518" s="2">
        <v>540</v>
      </c>
      <c r="B30518">
        <v>42478</v>
      </c>
      <c r="C30518" s="3">
        <v>1040.8061090000001</v>
      </c>
      <c r="D30518" s="2"/>
    </row>
    <row r="30519" spans="1:4" x14ac:dyDescent="0.25">
      <c r="A30519" s="2">
        <v>540</v>
      </c>
      <c r="B30519">
        <v>42479</v>
      </c>
      <c r="C30519" s="3">
        <v>24.158539999999999</v>
      </c>
      <c r="D30519" s="2"/>
    </row>
    <row r="30520" spans="1:4" x14ac:dyDescent="0.25">
      <c r="A30520" s="2">
        <v>540</v>
      </c>
      <c r="B30520">
        <v>42480</v>
      </c>
      <c r="C30520" s="3">
        <v>1040.8061090000001</v>
      </c>
      <c r="D30520" s="2"/>
    </row>
    <row r="30521" spans="1:4" x14ac:dyDescent="0.25">
      <c r="A30521" s="2">
        <v>540</v>
      </c>
      <c r="B30521">
        <v>42481</v>
      </c>
      <c r="C30521" s="3">
        <v>914.52919699999995</v>
      </c>
      <c r="D30521" s="2"/>
    </row>
    <row r="30522" spans="1:4" x14ac:dyDescent="0.25">
      <c r="A30522" s="2">
        <v>540</v>
      </c>
      <c r="B30522">
        <v>42482</v>
      </c>
      <c r="C30522" s="3">
        <v>1326.1461770000001</v>
      </c>
      <c r="D30522" s="2"/>
    </row>
    <row r="30523" spans="1:4" x14ac:dyDescent="0.25">
      <c r="A30523" s="2">
        <v>540</v>
      </c>
      <c r="B30523">
        <v>42483</v>
      </c>
      <c r="C30523" s="3">
        <v>2103.155221</v>
      </c>
      <c r="D30523" s="2"/>
    </row>
    <row r="30524" spans="1:4" x14ac:dyDescent="0.25">
      <c r="A30524" s="2">
        <v>540</v>
      </c>
      <c r="B30524">
        <v>42484</v>
      </c>
      <c r="C30524" s="3">
        <v>1326.1461770000001</v>
      </c>
      <c r="D30524" s="2"/>
    </row>
    <row r="30525" spans="1:4" x14ac:dyDescent="0.25">
      <c r="A30525" s="2">
        <v>540</v>
      </c>
      <c r="B30525">
        <v>42485</v>
      </c>
      <c r="C30525" s="3">
        <v>914.52919699999995</v>
      </c>
      <c r="D30525" s="2"/>
    </row>
    <row r="30526" spans="1:4" x14ac:dyDescent="0.25">
      <c r="A30526" s="2">
        <v>540</v>
      </c>
      <c r="B30526">
        <v>42486</v>
      </c>
      <c r="C30526" s="3">
        <v>1481.718312</v>
      </c>
      <c r="D30526" s="2"/>
    </row>
    <row r="30527" spans="1:4" x14ac:dyDescent="0.25">
      <c r="A30527" s="2">
        <v>540</v>
      </c>
      <c r="B30527">
        <v>42487</v>
      </c>
      <c r="C30527" s="3">
        <v>2103.155221</v>
      </c>
      <c r="D30527" s="2"/>
    </row>
    <row r="30528" spans="1:4" x14ac:dyDescent="0.25">
      <c r="A30528" s="2">
        <v>540</v>
      </c>
      <c r="B30528">
        <v>42488</v>
      </c>
      <c r="C30528" s="3">
        <v>1481.718312</v>
      </c>
      <c r="D30528" s="2"/>
    </row>
    <row r="30529" spans="1:4" x14ac:dyDescent="0.25">
      <c r="A30529" s="2">
        <v>540</v>
      </c>
      <c r="B30529">
        <v>42489</v>
      </c>
      <c r="C30529" s="3">
        <v>835.62647200000004</v>
      </c>
      <c r="D30529" s="2"/>
    </row>
    <row r="30530" spans="1:4" x14ac:dyDescent="0.25">
      <c r="A30530" s="2">
        <v>540</v>
      </c>
      <c r="B30530">
        <v>42490</v>
      </c>
      <c r="C30530" s="3">
        <v>381.53060399999998</v>
      </c>
      <c r="D30530" s="2"/>
    </row>
    <row r="30531" spans="1:4" x14ac:dyDescent="0.25">
      <c r="A30531" s="2">
        <v>540</v>
      </c>
      <c r="B30531">
        <v>42491</v>
      </c>
      <c r="C30531" s="3">
        <v>835.62647200000004</v>
      </c>
      <c r="D30531" s="2"/>
    </row>
    <row r="30532" spans="1:4" x14ac:dyDescent="0.25">
      <c r="A30532" s="2">
        <v>540</v>
      </c>
      <c r="B30532">
        <v>42492</v>
      </c>
      <c r="C30532" s="3">
        <v>198.76294200000001</v>
      </c>
      <c r="D30532" s="2"/>
    </row>
    <row r="30533" spans="1:4" x14ac:dyDescent="0.25">
      <c r="A30533" s="2">
        <v>540</v>
      </c>
      <c r="B30533">
        <v>42493</v>
      </c>
      <c r="C30533" s="3">
        <v>198.76294200000001</v>
      </c>
      <c r="D30533" s="2"/>
    </row>
    <row r="30534" spans="1:4" x14ac:dyDescent="0.25">
      <c r="A30534" s="2">
        <v>540</v>
      </c>
      <c r="B30534">
        <v>42494</v>
      </c>
      <c r="C30534" s="3">
        <v>381.53060399999998</v>
      </c>
      <c r="D30534" s="2"/>
    </row>
    <row r="30535" spans="1:4" x14ac:dyDescent="0.25">
      <c r="A30535" s="2">
        <v>540</v>
      </c>
      <c r="B30535">
        <v>42495</v>
      </c>
      <c r="C30535" s="3">
        <v>3473.9214499999998</v>
      </c>
      <c r="D30535" s="2"/>
    </row>
    <row r="30536" spans="1:4" x14ac:dyDescent="0.25">
      <c r="A30536" s="2">
        <v>540</v>
      </c>
      <c r="B30536">
        <v>42496</v>
      </c>
      <c r="C30536" s="3">
        <v>1255.9310410000001</v>
      </c>
      <c r="D30536" s="2"/>
    </row>
    <row r="30537" spans="1:4" x14ac:dyDescent="0.25">
      <c r="A30537" s="2">
        <v>540</v>
      </c>
      <c r="B30537">
        <v>42497</v>
      </c>
      <c r="C30537" s="3">
        <v>2350.1941470000002</v>
      </c>
      <c r="D30537" s="2"/>
    </row>
    <row r="30538" spans="1:4" x14ac:dyDescent="0.25">
      <c r="A30538" s="2">
        <v>540</v>
      </c>
      <c r="B30538">
        <v>42498</v>
      </c>
      <c r="C30538" s="3">
        <v>2350.1941470000002</v>
      </c>
      <c r="D30538" s="2"/>
    </row>
    <row r="30539" spans="1:4" x14ac:dyDescent="0.25">
      <c r="A30539" s="2">
        <v>540</v>
      </c>
      <c r="B30539">
        <v>42499</v>
      </c>
      <c r="C30539" s="3">
        <v>1452.6521720000001</v>
      </c>
      <c r="D30539" s="2"/>
    </row>
    <row r="30540" spans="1:4" x14ac:dyDescent="0.25">
      <c r="A30540" s="2">
        <v>540</v>
      </c>
      <c r="B30540">
        <v>42500</v>
      </c>
      <c r="C30540" s="3">
        <v>934.46687599999996</v>
      </c>
      <c r="D30540" s="2"/>
    </row>
    <row r="30541" spans="1:4" x14ac:dyDescent="0.25">
      <c r="A30541" s="2">
        <v>540</v>
      </c>
      <c r="B30541">
        <v>42501</v>
      </c>
      <c r="C30541" s="3">
        <v>934.46687599999996</v>
      </c>
      <c r="D30541" s="2"/>
    </row>
    <row r="30542" spans="1:4" x14ac:dyDescent="0.25">
      <c r="A30542" s="2">
        <v>540</v>
      </c>
      <c r="B30542">
        <v>42502</v>
      </c>
      <c r="C30542" s="3">
        <v>1466.4492769999999</v>
      </c>
      <c r="D30542" s="2"/>
    </row>
    <row r="30543" spans="1:4" x14ac:dyDescent="0.25">
      <c r="A30543" s="2">
        <v>540</v>
      </c>
      <c r="B30543">
        <v>42503</v>
      </c>
      <c r="C30543" s="3">
        <v>1452.6521720000001</v>
      </c>
      <c r="D30543" s="2"/>
    </row>
    <row r="30544" spans="1:4" x14ac:dyDescent="0.25">
      <c r="A30544" s="2">
        <v>540</v>
      </c>
      <c r="B30544">
        <v>42504</v>
      </c>
      <c r="C30544" s="3">
        <v>1466.4492769999999</v>
      </c>
      <c r="D30544" s="2"/>
    </row>
    <row r="30545" spans="1:4" x14ac:dyDescent="0.25">
      <c r="A30545" s="2">
        <v>540</v>
      </c>
      <c r="B30545">
        <v>42505</v>
      </c>
      <c r="C30545" s="3">
        <v>3208.0114440000002</v>
      </c>
      <c r="D30545" s="2"/>
    </row>
    <row r="30546" spans="1:4" x14ac:dyDescent="0.25">
      <c r="A30546" s="2">
        <v>540</v>
      </c>
      <c r="B30546">
        <v>42506</v>
      </c>
      <c r="C30546" s="3">
        <v>3208.0114440000002</v>
      </c>
      <c r="D30546" s="2"/>
    </row>
    <row r="30547" spans="1:4" x14ac:dyDescent="0.25">
      <c r="A30547" s="2">
        <v>540</v>
      </c>
      <c r="B30547">
        <v>42507</v>
      </c>
      <c r="C30547" s="3">
        <v>1255.9310410000001</v>
      </c>
      <c r="D30547" s="2"/>
    </row>
    <row r="30548" spans="1:4" x14ac:dyDescent="0.25">
      <c r="A30548" s="2">
        <v>540</v>
      </c>
      <c r="B30548">
        <v>42508</v>
      </c>
      <c r="C30548" s="3">
        <v>2119.726318</v>
      </c>
      <c r="D30548" s="2"/>
    </row>
    <row r="30549" spans="1:4" x14ac:dyDescent="0.25">
      <c r="A30549" s="2">
        <v>540</v>
      </c>
      <c r="B30549">
        <v>42509</v>
      </c>
      <c r="C30549" s="3">
        <v>2119.726318</v>
      </c>
      <c r="D30549" s="2"/>
    </row>
    <row r="30550" spans="1:4" x14ac:dyDescent="0.25">
      <c r="A30550" s="2">
        <v>540</v>
      </c>
      <c r="B30550">
        <v>42510</v>
      </c>
      <c r="C30550" s="3">
        <v>5195.6437180000003</v>
      </c>
      <c r="D30550" s="2"/>
    </row>
    <row r="30551" spans="1:4" x14ac:dyDescent="0.25">
      <c r="A30551" s="2">
        <v>540</v>
      </c>
      <c r="B30551">
        <v>42511</v>
      </c>
      <c r="C30551" s="3">
        <v>1354.5812109999999</v>
      </c>
      <c r="D30551" s="2"/>
    </row>
    <row r="30552" spans="1:4" x14ac:dyDescent="0.25">
      <c r="A30552" s="2">
        <v>540</v>
      </c>
      <c r="B30552">
        <v>42512</v>
      </c>
      <c r="C30552" s="3">
        <v>1354.5812109999999</v>
      </c>
      <c r="D30552" s="2"/>
    </row>
    <row r="30553" spans="1:4" x14ac:dyDescent="0.25">
      <c r="A30553" s="2">
        <v>540</v>
      </c>
      <c r="B30553">
        <v>42513</v>
      </c>
      <c r="C30553" s="3">
        <v>5195.6437180000003</v>
      </c>
      <c r="D30553" s="2"/>
    </row>
    <row r="30554" spans="1:4" x14ac:dyDescent="0.25">
      <c r="A30554" s="2">
        <v>540</v>
      </c>
      <c r="B30554">
        <v>42515</v>
      </c>
      <c r="C30554" s="3">
        <v>3043.3315459999999</v>
      </c>
      <c r="D30554" s="2"/>
    </row>
    <row r="30555" spans="1:4" x14ac:dyDescent="0.25">
      <c r="A30555" s="2">
        <v>540</v>
      </c>
      <c r="B30555">
        <v>42521</v>
      </c>
      <c r="C30555" s="3">
        <v>2172.2939489999999</v>
      </c>
      <c r="D30555" s="2"/>
    </row>
    <row r="30556" spans="1:4" x14ac:dyDescent="0.25">
      <c r="A30556" s="2">
        <v>540</v>
      </c>
      <c r="B30556">
        <v>42522</v>
      </c>
      <c r="C30556" s="3">
        <v>742.04131800000005</v>
      </c>
      <c r="D30556" s="2"/>
    </row>
    <row r="30557" spans="1:4" x14ac:dyDescent="0.25">
      <c r="A30557" s="2">
        <v>540</v>
      </c>
      <c r="B30557">
        <v>42523</v>
      </c>
      <c r="C30557" s="3">
        <v>2030.066869</v>
      </c>
      <c r="D30557" s="2"/>
    </row>
    <row r="30558" spans="1:4" x14ac:dyDescent="0.25">
      <c r="A30558" s="2">
        <v>540</v>
      </c>
      <c r="B30558">
        <v>42524</v>
      </c>
      <c r="C30558" s="3">
        <v>0</v>
      </c>
      <c r="D30558" s="2"/>
    </row>
    <row r="30559" spans="1:4" x14ac:dyDescent="0.25">
      <c r="A30559" s="2">
        <v>540</v>
      </c>
      <c r="B30559">
        <v>42525</v>
      </c>
      <c r="C30559" s="3">
        <v>1508.2297269999999</v>
      </c>
      <c r="D30559" s="2"/>
    </row>
    <row r="30560" spans="1:4" x14ac:dyDescent="0.25">
      <c r="A30560" s="2">
        <v>540</v>
      </c>
      <c r="B30560">
        <v>42526</v>
      </c>
      <c r="C30560" s="3">
        <v>5433.321559</v>
      </c>
      <c r="D30560" s="2"/>
    </row>
    <row r="30561" spans="1:4" x14ac:dyDescent="0.25">
      <c r="A30561" s="2">
        <v>540</v>
      </c>
      <c r="B30561">
        <v>42527</v>
      </c>
      <c r="C30561" s="3">
        <v>0</v>
      </c>
      <c r="D30561" s="2"/>
    </row>
    <row r="30562" spans="1:4" x14ac:dyDescent="0.25">
      <c r="A30562" s="2">
        <v>540</v>
      </c>
      <c r="B30562">
        <v>42528</v>
      </c>
      <c r="C30562" s="3">
        <v>1508.2297269999999</v>
      </c>
      <c r="D30562" s="2"/>
    </row>
    <row r="30563" spans="1:4" x14ac:dyDescent="0.25">
      <c r="A30563" s="2">
        <v>540</v>
      </c>
      <c r="B30563">
        <v>42529</v>
      </c>
      <c r="C30563" s="3">
        <v>5433.321559</v>
      </c>
      <c r="D30563" s="2"/>
    </row>
    <row r="30564" spans="1:4" x14ac:dyDescent="0.25">
      <c r="A30564" s="2">
        <v>540</v>
      </c>
      <c r="B30564">
        <v>42530</v>
      </c>
      <c r="C30564" s="3">
        <v>1919.1245550000001</v>
      </c>
      <c r="D30564" s="2"/>
    </row>
    <row r="30565" spans="1:4" x14ac:dyDescent="0.25">
      <c r="A30565" s="2">
        <v>540</v>
      </c>
      <c r="B30565">
        <v>42531</v>
      </c>
      <c r="C30565" s="3">
        <v>542.39100299999996</v>
      </c>
      <c r="D30565" s="2"/>
    </row>
    <row r="30566" spans="1:4" x14ac:dyDescent="0.25">
      <c r="A30566" s="2">
        <v>540</v>
      </c>
      <c r="B30566">
        <v>42532</v>
      </c>
      <c r="C30566" s="3">
        <v>1919.1245550000001</v>
      </c>
      <c r="D30566" s="2"/>
    </row>
    <row r="30567" spans="1:4" x14ac:dyDescent="0.25">
      <c r="A30567" s="2">
        <v>540</v>
      </c>
      <c r="B30567">
        <v>42533</v>
      </c>
      <c r="C30567" s="3">
        <v>3223.7187509999999</v>
      </c>
      <c r="D30567" s="2"/>
    </row>
    <row r="30568" spans="1:4" x14ac:dyDescent="0.25">
      <c r="A30568" s="2">
        <v>540</v>
      </c>
      <c r="B30568">
        <v>42534</v>
      </c>
      <c r="C30568" s="3">
        <v>4359.4276280000004</v>
      </c>
      <c r="D30568" s="2"/>
    </row>
    <row r="30569" spans="1:4" x14ac:dyDescent="0.25">
      <c r="A30569" s="2">
        <v>540</v>
      </c>
      <c r="B30569">
        <v>42535</v>
      </c>
      <c r="C30569" s="3">
        <v>3223.7187509999999</v>
      </c>
      <c r="D30569" s="2"/>
    </row>
    <row r="30570" spans="1:4" x14ac:dyDescent="0.25">
      <c r="A30570" s="2">
        <v>540</v>
      </c>
      <c r="B30570">
        <v>42536</v>
      </c>
      <c r="C30570" s="3">
        <v>542.39100299999996</v>
      </c>
      <c r="D30570" s="2"/>
    </row>
    <row r="30571" spans="1:4" x14ac:dyDescent="0.25">
      <c r="A30571" s="2">
        <v>540</v>
      </c>
      <c r="B30571">
        <v>42537</v>
      </c>
      <c r="C30571" s="3">
        <v>4359.4276280000004</v>
      </c>
      <c r="D30571" s="2"/>
    </row>
    <row r="30572" spans="1:4" x14ac:dyDescent="0.25">
      <c r="A30572" s="2">
        <v>540</v>
      </c>
      <c r="B30572">
        <v>42538</v>
      </c>
      <c r="C30572" s="3">
        <v>3236.4545419999999</v>
      </c>
      <c r="D30572" s="2"/>
    </row>
    <row r="30573" spans="1:4" x14ac:dyDescent="0.25">
      <c r="A30573" s="2">
        <v>540</v>
      </c>
      <c r="B30573">
        <v>42540</v>
      </c>
      <c r="C30573" s="3">
        <v>3236.4545419999999</v>
      </c>
      <c r="D30573" s="2"/>
    </row>
    <row r="30574" spans="1:4" x14ac:dyDescent="0.25">
      <c r="A30574" s="2">
        <v>540</v>
      </c>
      <c r="B30574">
        <v>42541</v>
      </c>
      <c r="C30574" s="3">
        <v>2820.025686</v>
      </c>
      <c r="D30574" s="2"/>
    </row>
    <row r="30575" spans="1:4" x14ac:dyDescent="0.25">
      <c r="A30575" s="2">
        <v>540</v>
      </c>
      <c r="B30575">
        <v>42542</v>
      </c>
      <c r="C30575" s="3">
        <v>2820.025686</v>
      </c>
      <c r="D30575" s="2"/>
    </row>
    <row r="30576" spans="1:4" x14ac:dyDescent="0.25">
      <c r="A30576" s="2">
        <v>540</v>
      </c>
      <c r="B30576">
        <v>42543</v>
      </c>
      <c r="C30576" s="3">
        <v>194.19830300000001</v>
      </c>
      <c r="D30576" s="2"/>
    </row>
    <row r="30577" spans="1:4" x14ac:dyDescent="0.25">
      <c r="A30577" s="2">
        <v>540</v>
      </c>
      <c r="B30577">
        <v>42544</v>
      </c>
      <c r="C30577" s="3">
        <v>3803.151715</v>
      </c>
      <c r="D30577" s="2"/>
    </row>
    <row r="30578" spans="1:4" x14ac:dyDescent="0.25">
      <c r="A30578" s="2">
        <v>540</v>
      </c>
      <c r="B30578">
        <v>42545</v>
      </c>
      <c r="C30578" s="3">
        <v>829.13773300000003</v>
      </c>
      <c r="D30578" s="2"/>
    </row>
    <row r="30579" spans="1:4" x14ac:dyDescent="0.25">
      <c r="A30579" s="2">
        <v>540</v>
      </c>
      <c r="B30579">
        <v>42546</v>
      </c>
      <c r="C30579" s="3">
        <v>3271.9703300000001</v>
      </c>
      <c r="D30579" s="2"/>
    </row>
    <row r="30580" spans="1:4" x14ac:dyDescent="0.25">
      <c r="A30580" s="2">
        <v>540</v>
      </c>
      <c r="B30580">
        <v>42547</v>
      </c>
      <c r="C30580" s="3">
        <v>5240.7037019999998</v>
      </c>
      <c r="D30580" s="2"/>
    </row>
    <row r="30581" spans="1:4" x14ac:dyDescent="0.25">
      <c r="A30581" s="2">
        <v>540</v>
      </c>
      <c r="B30581">
        <v>42548</v>
      </c>
      <c r="C30581" s="3">
        <v>1402.0437790000001</v>
      </c>
      <c r="D30581" s="2"/>
    </row>
    <row r="30582" spans="1:4" x14ac:dyDescent="0.25">
      <c r="A30582" s="2">
        <v>540</v>
      </c>
      <c r="B30582">
        <v>42549</v>
      </c>
      <c r="C30582" s="3">
        <v>194.19830300000001</v>
      </c>
      <c r="D30582" s="2"/>
    </row>
    <row r="30583" spans="1:4" x14ac:dyDescent="0.25">
      <c r="A30583" s="2">
        <v>540</v>
      </c>
      <c r="B30583">
        <v>42550</v>
      </c>
      <c r="C30583" s="3">
        <v>3271.9703300000001</v>
      </c>
      <c r="D30583" s="2"/>
    </row>
    <row r="30584" spans="1:4" x14ac:dyDescent="0.25">
      <c r="A30584" s="2">
        <v>540</v>
      </c>
      <c r="B30584">
        <v>42551</v>
      </c>
      <c r="C30584" s="3">
        <v>5240.7037019999998</v>
      </c>
      <c r="D30584" s="2"/>
    </row>
    <row r="30585" spans="1:4" x14ac:dyDescent="0.25">
      <c r="A30585" s="2">
        <v>540</v>
      </c>
      <c r="B30585">
        <v>42552</v>
      </c>
      <c r="C30585" s="3">
        <v>2927.4480079999998</v>
      </c>
      <c r="D30585" s="2"/>
    </row>
    <row r="30586" spans="1:4" x14ac:dyDescent="0.25">
      <c r="A30586" s="2">
        <v>540</v>
      </c>
      <c r="B30586">
        <v>42553</v>
      </c>
      <c r="C30586" s="3">
        <v>5517.7887119999996</v>
      </c>
      <c r="D30586" s="2"/>
    </row>
    <row r="30587" spans="1:4" x14ac:dyDescent="0.25">
      <c r="A30587" s="2">
        <v>540</v>
      </c>
      <c r="B30587">
        <v>42554</v>
      </c>
      <c r="C30587" s="3">
        <v>829.13773300000003</v>
      </c>
      <c r="D30587" s="2"/>
    </row>
    <row r="30588" spans="1:4" x14ac:dyDescent="0.25">
      <c r="A30588" s="2">
        <v>540</v>
      </c>
      <c r="B30588">
        <v>42555</v>
      </c>
      <c r="C30588" s="3">
        <v>2927.4480079999998</v>
      </c>
      <c r="D30588" s="2"/>
    </row>
    <row r="30589" spans="1:4" x14ac:dyDescent="0.25">
      <c r="A30589" s="2">
        <v>540</v>
      </c>
      <c r="B30589">
        <v>42556</v>
      </c>
      <c r="C30589" s="3">
        <v>4498.2294000000002</v>
      </c>
      <c r="D30589" s="2"/>
    </row>
    <row r="30590" spans="1:4" x14ac:dyDescent="0.25">
      <c r="A30590" s="2">
        <v>540</v>
      </c>
      <c r="B30590">
        <v>42557</v>
      </c>
      <c r="C30590" s="3">
        <v>551.62114299999996</v>
      </c>
      <c r="D30590" s="2"/>
    </row>
    <row r="30591" spans="1:4" x14ac:dyDescent="0.25">
      <c r="A30591" s="2">
        <v>540</v>
      </c>
      <c r="B30591">
        <v>42558</v>
      </c>
      <c r="C30591" s="3">
        <v>1324.3129799999999</v>
      </c>
      <c r="D30591" s="2"/>
    </row>
    <row r="30592" spans="1:4" x14ac:dyDescent="0.25">
      <c r="A30592" s="2">
        <v>540</v>
      </c>
      <c r="B30592">
        <v>42559</v>
      </c>
      <c r="C30592" s="3">
        <v>267.81352099999998</v>
      </c>
      <c r="D30592" s="2"/>
    </row>
    <row r="30593" spans="1:4" x14ac:dyDescent="0.25">
      <c r="A30593" s="2">
        <v>540</v>
      </c>
      <c r="B30593">
        <v>42560</v>
      </c>
      <c r="C30593" s="3">
        <v>551.62114299999996</v>
      </c>
      <c r="D30593" s="2"/>
    </row>
    <row r="30594" spans="1:4" x14ac:dyDescent="0.25">
      <c r="A30594" s="2">
        <v>540</v>
      </c>
      <c r="B30594">
        <v>42561</v>
      </c>
      <c r="C30594" s="3">
        <v>1209.1520579999999</v>
      </c>
      <c r="D30594" s="2"/>
    </row>
    <row r="30595" spans="1:4" x14ac:dyDescent="0.25">
      <c r="A30595" s="2">
        <v>540</v>
      </c>
      <c r="B30595">
        <v>42562</v>
      </c>
      <c r="C30595" s="3">
        <v>267.81352099999998</v>
      </c>
      <c r="D30595" s="2"/>
    </row>
    <row r="30596" spans="1:4" x14ac:dyDescent="0.25">
      <c r="A30596" s="2">
        <v>540</v>
      </c>
      <c r="B30596">
        <v>42563</v>
      </c>
      <c r="C30596" s="3">
        <v>4498.2294000000002</v>
      </c>
      <c r="D30596" s="2"/>
    </row>
    <row r="30597" spans="1:4" x14ac:dyDescent="0.25">
      <c r="A30597" s="2">
        <v>540</v>
      </c>
      <c r="B30597">
        <v>42564</v>
      </c>
      <c r="C30597" s="3">
        <v>859.12507400000004</v>
      </c>
      <c r="D30597" s="2"/>
    </row>
    <row r="30598" spans="1:4" x14ac:dyDescent="0.25">
      <c r="A30598" s="2">
        <v>540</v>
      </c>
      <c r="B30598">
        <v>42565</v>
      </c>
      <c r="C30598" s="3">
        <v>1402.0437790000001</v>
      </c>
      <c r="D30598" s="2"/>
    </row>
    <row r="30599" spans="1:4" x14ac:dyDescent="0.25">
      <c r="A30599" s="2">
        <v>540</v>
      </c>
      <c r="B30599">
        <v>42566</v>
      </c>
      <c r="C30599" s="3">
        <v>859.12507400000004</v>
      </c>
      <c r="D30599" s="2"/>
    </row>
    <row r="30600" spans="1:4" x14ac:dyDescent="0.25">
      <c r="A30600" s="2">
        <v>540</v>
      </c>
      <c r="B30600">
        <v>42568</v>
      </c>
      <c r="C30600" s="3">
        <v>1811.6053159999999</v>
      </c>
      <c r="D30600" s="2"/>
    </row>
    <row r="30601" spans="1:4" x14ac:dyDescent="0.25">
      <c r="A30601" s="2">
        <v>540</v>
      </c>
      <c r="B30601">
        <v>42569</v>
      </c>
      <c r="C30601" s="3">
        <v>3140.6521290000001</v>
      </c>
      <c r="D30601" s="2"/>
    </row>
    <row r="30602" spans="1:4" x14ac:dyDescent="0.25">
      <c r="A30602" s="2">
        <v>540</v>
      </c>
      <c r="B30602">
        <v>42570</v>
      </c>
      <c r="C30602" s="3">
        <v>606.05054299999995</v>
      </c>
      <c r="D30602" s="2"/>
    </row>
    <row r="30603" spans="1:4" x14ac:dyDescent="0.25">
      <c r="A30603" s="2">
        <v>540</v>
      </c>
      <c r="B30603">
        <v>42571</v>
      </c>
      <c r="C30603" s="3">
        <v>3140.6521290000001</v>
      </c>
      <c r="D30603" s="2"/>
    </row>
    <row r="30604" spans="1:4" x14ac:dyDescent="0.25">
      <c r="A30604" s="2">
        <v>540</v>
      </c>
      <c r="B30604">
        <v>42572</v>
      </c>
      <c r="C30604" s="3">
        <v>1811.6053159999999</v>
      </c>
      <c r="D30604" s="2"/>
    </row>
    <row r="30605" spans="1:4" x14ac:dyDescent="0.25">
      <c r="A30605" s="2">
        <v>540</v>
      </c>
      <c r="B30605">
        <v>42573</v>
      </c>
      <c r="C30605" s="3">
        <v>5142.5633950000001</v>
      </c>
      <c r="D30605" s="2"/>
    </row>
    <row r="30606" spans="1:4" x14ac:dyDescent="0.25">
      <c r="A30606" s="2">
        <v>540</v>
      </c>
      <c r="B30606">
        <v>42574</v>
      </c>
      <c r="C30606" s="3">
        <v>609.601134</v>
      </c>
      <c r="D30606" s="2"/>
    </row>
    <row r="30607" spans="1:4" x14ac:dyDescent="0.25">
      <c r="A30607" s="2">
        <v>540</v>
      </c>
      <c r="B30607">
        <v>42575</v>
      </c>
      <c r="C30607" s="3">
        <v>606.05054299999995</v>
      </c>
      <c r="D30607" s="2"/>
    </row>
    <row r="30608" spans="1:4" x14ac:dyDescent="0.25">
      <c r="A30608" s="2">
        <v>540</v>
      </c>
      <c r="B30608">
        <v>42576</v>
      </c>
      <c r="C30608" s="3">
        <v>3043.3315459999999</v>
      </c>
      <c r="D30608" s="2"/>
    </row>
    <row r="30609" spans="1:4" x14ac:dyDescent="0.25">
      <c r="A30609" s="2">
        <v>540</v>
      </c>
      <c r="B30609">
        <v>42577</v>
      </c>
      <c r="C30609" s="3">
        <v>5142.5633950000001</v>
      </c>
      <c r="D30609" s="2"/>
    </row>
    <row r="30610" spans="1:4" x14ac:dyDescent="0.25">
      <c r="A30610" s="2">
        <v>540</v>
      </c>
      <c r="B30610">
        <v>42578</v>
      </c>
      <c r="C30610" s="3">
        <v>609.601134</v>
      </c>
      <c r="D30610" s="2"/>
    </row>
    <row r="30611" spans="1:4" x14ac:dyDescent="0.25">
      <c r="A30611" s="2">
        <v>540</v>
      </c>
      <c r="B30611">
        <v>42579</v>
      </c>
      <c r="C30611" s="3">
        <v>1098.319315</v>
      </c>
      <c r="D30611" s="2"/>
    </row>
    <row r="30612" spans="1:4" x14ac:dyDescent="0.25">
      <c r="A30612" s="2">
        <v>540</v>
      </c>
      <c r="B30612">
        <v>42580</v>
      </c>
      <c r="C30612" s="3">
        <v>1161.831643</v>
      </c>
      <c r="D30612" s="2"/>
    </row>
    <row r="30613" spans="1:4" x14ac:dyDescent="0.25">
      <c r="A30613" s="2">
        <v>540</v>
      </c>
      <c r="B30613">
        <v>42581</v>
      </c>
      <c r="C30613" s="3">
        <v>0</v>
      </c>
      <c r="D30613" s="2"/>
    </row>
    <row r="30614" spans="1:4" x14ac:dyDescent="0.25">
      <c r="A30614" s="2">
        <v>540</v>
      </c>
      <c r="B30614">
        <v>42583</v>
      </c>
      <c r="C30614" s="3">
        <v>1954.8328670000001</v>
      </c>
      <c r="D30614" s="2"/>
    </row>
    <row r="30615" spans="1:4" x14ac:dyDescent="0.25">
      <c r="A30615" s="2">
        <v>540</v>
      </c>
      <c r="B30615">
        <v>42584</v>
      </c>
      <c r="C30615" s="3">
        <v>1098.319315</v>
      </c>
      <c r="D30615" s="2"/>
    </row>
    <row r="30616" spans="1:4" x14ac:dyDescent="0.25">
      <c r="A30616" s="2">
        <v>540</v>
      </c>
      <c r="B30616">
        <v>42585</v>
      </c>
      <c r="C30616" s="3">
        <v>0</v>
      </c>
      <c r="D30616" s="2"/>
    </row>
    <row r="30617" spans="1:4" x14ac:dyDescent="0.25">
      <c r="A30617" s="2">
        <v>540</v>
      </c>
      <c r="B30617">
        <v>42586</v>
      </c>
      <c r="C30617" s="3">
        <v>1954.8328670000001</v>
      </c>
      <c r="D30617" s="2"/>
    </row>
    <row r="30618" spans="1:4" x14ac:dyDescent="0.25">
      <c r="A30618" s="2">
        <v>540</v>
      </c>
      <c r="B30618">
        <v>42587</v>
      </c>
      <c r="C30618" s="3">
        <v>1324.3129799999999</v>
      </c>
      <c r="D30618" s="2"/>
    </row>
    <row r="30619" spans="1:4" x14ac:dyDescent="0.25">
      <c r="A30619" s="2">
        <v>540</v>
      </c>
      <c r="B30619">
        <v>42588</v>
      </c>
      <c r="C30619" s="3">
        <v>1464.5706110000001</v>
      </c>
      <c r="D30619" s="2"/>
    </row>
    <row r="30620" spans="1:4" x14ac:dyDescent="0.25">
      <c r="A30620" s="2">
        <v>540</v>
      </c>
      <c r="B30620">
        <v>42589</v>
      </c>
      <c r="C30620" s="3">
        <v>1464.5706110000001</v>
      </c>
      <c r="D30620" s="2"/>
    </row>
    <row r="30621" spans="1:4" x14ac:dyDescent="0.25">
      <c r="A30621" s="2">
        <v>540</v>
      </c>
      <c r="B30621">
        <v>42590</v>
      </c>
      <c r="C30621" s="3">
        <v>987.467128</v>
      </c>
      <c r="D30621" s="2"/>
    </row>
    <row r="30622" spans="1:4" x14ac:dyDescent="0.25">
      <c r="A30622" s="2">
        <v>540</v>
      </c>
      <c r="B30622">
        <v>42591</v>
      </c>
      <c r="C30622" s="3">
        <v>1566.219022</v>
      </c>
      <c r="D30622" s="2"/>
    </row>
    <row r="30623" spans="1:4" x14ac:dyDescent="0.25">
      <c r="A30623" s="2">
        <v>540</v>
      </c>
      <c r="B30623">
        <v>42592</v>
      </c>
      <c r="C30623" s="3">
        <v>987.467128</v>
      </c>
      <c r="D30623" s="2"/>
    </row>
    <row r="30624" spans="1:4" x14ac:dyDescent="0.25">
      <c r="A30624" s="2">
        <v>540</v>
      </c>
      <c r="B30624">
        <v>42593</v>
      </c>
      <c r="C30624" s="3">
        <v>1566.219022</v>
      </c>
      <c r="D30624" s="2"/>
    </row>
    <row r="30625" spans="1:4" x14ac:dyDescent="0.25">
      <c r="A30625" s="2">
        <v>540</v>
      </c>
      <c r="B30625">
        <v>42594</v>
      </c>
      <c r="C30625" s="3">
        <v>498.74637200000001</v>
      </c>
      <c r="D30625" s="2"/>
    </row>
    <row r="30626" spans="1:4" x14ac:dyDescent="0.25">
      <c r="A30626" s="2">
        <v>540</v>
      </c>
      <c r="B30626">
        <v>42595</v>
      </c>
      <c r="C30626" s="3">
        <v>1564.50407</v>
      </c>
      <c r="D30626" s="2"/>
    </row>
    <row r="30627" spans="1:4" x14ac:dyDescent="0.25">
      <c r="A30627" s="2">
        <v>540</v>
      </c>
      <c r="B30627">
        <v>42596</v>
      </c>
      <c r="C30627" s="3">
        <v>822.81701699999996</v>
      </c>
      <c r="D30627" s="2"/>
    </row>
    <row r="30628" spans="1:4" x14ac:dyDescent="0.25">
      <c r="A30628" s="2">
        <v>540</v>
      </c>
      <c r="B30628">
        <v>42597</v>
      </c>
      <c r="C30628" s="3">
        <v>822.81701699999996</v>
      </c>
      <c r="D30628" s="2"/>
    </row>
    <row r="30629" spans="1:4" x14ac:dyDescent="0.25">
      <c r="A30629" s="2">
        <v>540</v>
      </c>
      <c r="B30629">
        <v>42598</v>
      </c>
      <c r="C30629" s="3">
        <v>498.74637200000001</v>
      </c>
      <c r="D30629" s="2"/>
    </row>
    <row r="30630" spans="1:4" x14ac:dyDescent="0.25">
      <c r="A30630" s="2">
        <v>540</v>
      </c>
      <c r="B30630">
        <v>42600</v>
      </c>
      <c r="C30630" s="3">
        <v>1148.5490159999999</v>
      </c>
      <c r="D30630" s="2"/>
    </row>
    <row r="30631" spans="1:4" x14ac:dyDescent="0.25">
      <c r="A30631" s="2">
        <v>540</v>
      </c>
      <c r="B30631">
        <v>42601</v>
      </c>
      <c r="C30631" s="3">
        <v>402.28050999999999</v>
      </c>
      <c r="D30631" s="2"/>
    </row>
    <row r="30632" spans="1:4" x14ac:dyDescent="0.25">
      <c r="A30632" s="2">
        <v>540</v>
      </c>
      <c r="B30632">
        <v>42603</v>
      </c>
      <c r="C30632" s="3">
        <v>3070.24019</v>
      </c>
      <c r="D30632" s="2"/>
    </row>
    <row r="30633" spans="1:4" x14ac:dyDescent="0.25">
      <c r="A30633" s="2">
        <v>540</v>
      </c>
      <c r="B30633">
        <v>42604</v>
      </c>
      <c r="C30633" s="3">
        <v>3070.24019</v>
      </c>
      <c r="D30633" s="2"/>
    </row>
    <row r="30634" spans="1:4" x14ac:dyDescent="0.25">
      <c r="A30634" s="2">
        <v>540</v>
      </c>
      <c r="B30634">
        <v>42605</v>
      </c>
      <c r="C30634" s="3">
        <v>1148.5490159999999</v>
      </c>
      <c r="D30634" s="2"/>
    </row>
    <row r="30635" spans="1:4" x14ac:dyDescent="0.25">
      <c r="A30635" s="2">
        <v>540</v>
      </c>
      <c r="B30635">
        <v>42607</v>
      </c>
      <c r="C30635" s="3">
        <v>344.70173899999998</v>
      </c>
      <c r="D30635" s="2"/>
    </row>
    <row r="30636" spans="1:4" x14ac:dyDescent="0.25">
      <c r="A30636" s="2">
        <v>540</v>
      </c>
      <c r="B30636">
        <v>42608</v>
      </c>
      <c r="C30636" s="3">
        <v>344.70173899999998</v>
      </c>
      <c r="D30636" s="2"/>
    </row>
    <row r="30637" spans="1:4" x14ac:dyDescent="0.25">
      <c r="A30637" s="2">
        <v>540</v>
      </c>
      <c r="B30637">
        <v>42609</v>
      </c>
      <c r="C30637" s="3">
        <v>402.28050999999999</v>
      </c>
      <c r="D30637" s="2"/>
    </row>
    <row r="30638" spans="1:4" x14ac:dyDescent="0.25">
      <c r="A30638" s="2">
        <v>540</v>
      </c>
      <c r="B30638">
        <v>42611</v>
      </c>
      <c r="C30638" s="3">
        <v>4207.4059100000004</v>
      </c>
      <c r="D30638" s="2"/>
    </row>
    <row r="30639" spans="1:4" x14ac:dyDescent="0.25">
      <c r="A30639" s="2">
        <v>540</v>
      </c>
      <c r="B30639">
        <v>42612</v>
      </c>
      <c r="C30639" s="3">
        <v>319.372546</v>
      </c>
      <c r="D30639" s="2"/>
    </row>
    <row r="30640" spans="1:4" x14ac:dyDescent="0.25">
      <c r="A30640" s="2">
        <v>540</v>
      </c>
      <c r="B30640">
        <v>42613</v>
      </c>
      <c r="C30640" s="3">
        <v>412.90426200000002</v>
      </c>
      <c r="D30640" s="2"/>
    </row>
    <row r="30641" spans="1:4" x14ac:dyDescent="0.25">
      <c r="A30641" s="2">
        <v>540</v>
      </c>
      <c r="B30641">
        <v>42614</v>
      </c>
      <c r="C30641" s="3">
        <v>3244.1905809999998</v>
      </c>
      <c r="D30641" s="2"/>
    </row>
    <row r="30642" spans="1:4" x14ac:dyDescent="0.25">
      <c r="A30642" s="2">
        <v>540</v>
      </c>
      <c r="B30642">
        <v>42615</v>
      </c>
      <c r="C30642" s="3">
        <v>1394.899846</v>
      </c>
      <c r="D30642" s="2"/>
    </row>
    <row r="30643" spans="1:4" x14ac:dyDescent="0.25">
      <c r="A30643" s="2">
        <v>540</v>
      </c>
      <c r="B30643">
        <v>42616</v>
      </c>
      <c r="C30643" s="3">
        <v>4207.4059100000004</v>
      </c>
      <c r="D30643" s="2"/>
    </row>
    <row r="30644" spans="1:4" x14ac:dyDescent="0.25">
      <c r="A30644" s="2">
        <v>540</v>
      </c>
      <c r="B30644">
        <v>42617</v>
      </c>
      <c r="C30644" s="3">
        <v>412.90426200000002</v>
      </c>
      <c r="D30644" s="2"/>
    </row>
    <row r="30645" spans="1:4" x14ac:dyDescent="0.25">
      <c r="A30645" s="2">
        <v>540</v>
      </c>
      <c r="B30645">
        <v>42618</v>
      </c>
      <c r="C30645" s="3">
        <v>1394.899846</v>
      </c>
      <c r="D30645" s="2"/>
    </row>
    <row r="30646" spans="1:4" x14ac:dyDescent="0.25">
      <c r="A30646" s="2">
        <v>540</v>
      </c>
      <c r="B30646">
        <v>42619</v>
      </c>
      <c r="C30646" s="3">
        <v>1034.6756600000001</v>
      </c>
      <c r="D30646" s="2"/>
    </row>
    <row r="30647" spans="1:4" x14ac:dyDescent="0.25">
      <c r="A30647" s="2">
        <v>540</v>
      </c>
      <c r="B30647">
        <v>42620</v>
      </c>
      <c r="C30647" s="3">
        <v>2645.8273250000002</v>
      </c>
      <c r="D30647" s="2"/>
    </row>
    <row r="30648" spans="1:4" x14ac:dyDescent="0.25">
      <c r="A30648" s="2">
        <v>540</v>
      </c>
      <c r="B30648">
        <v>42621</v>
      </c>
      <c r="C30648" s="3">
        <v>1161.831643</v>
      </c>
      <c r="D30648" s="2"/>
    </row>
    <row r="30649" spans="1:4" x14ac:dyDescent="0.25">
      <c r="A30649" s="2">
        <v>540</v>
      </c>
      <c r="B30649">
        <v>42622</v>
      </c>
      <c r="C30649" s="3">
        <v>3244.1905809999998</v>
      </c>
      <c r="D30649" s="2"/>
    </row>
    <row r="30650" spans="1:4" x14ac:dyDescent="0.25">
      <c r="A30650" s="2">
        <v>540</v>
      </c>
      <c r="B30650">
        <v>42623</v>
      </c>
      <c r="C30650" s="3">
        <v>1434.628465</v>
      </c>
      <c r="D30650" s="2"/>
    </row>
    <row r="30651" spans="1:4" x14ac:dyDescent="0.25">
      <c r="A30651" s="2">
        <v>540</v>
      </c>
      <c r="B30651">
        <v>42624</v>
      </c>
      <c r="C30651" s="3">
        <v>1034.6756600000001</v>
      </c>
      <c r="D30651" s="2"/>
    </row>
    <row r="30652" spans="1:4" x14ac:dyDescent="0.25">
      <c r="A30652" s="2">
        <v>540</v>
      </c>
      <c r="B30652">
        <v>42625</v>
      </c>
      <c r="C30652" s="3">
        <v>2645.8273250000002</v>
      </c>
      <c r="D30652" s="2"/>
    </row>
    <row r="30653" spans="1:4" x14ac:dyDescent="0.25">
      <c r="A30653" s="2">
        <v>540</v>
      </c>
      <c r="B30653">
        <v>42626</v>
      </c>
      <c r="C30653" s="3">
        <v>1922.002976</v>
      </c>
      <c r="D30653" s="2"/>
    </row>
    <row r="30654" spans="1:4" x14ac:dyDescent="0.25">
      <c r="A30654" s="2">
        <v>540</v>
      </c>
      <c r="B30654">
        <v>42627</v>
      </c>
      <c r="C30654" s="3">
        <v>1599.272123</v>
      </c>
      <c r="D30654" s="2"/>
    </row>
    <row r="30655" spans="1:4" x14ac:dyDescent="0.25">
      <c r="A30655" s="2">
        <v>540</v>
      </c>
      <c r="B30655">
        <v>42628</v>
      </c>
      <c r="C30655" s="3">
        <v>589.88165200000003</v>
      </c>
      <c r="D30655" s="2"/>
    </row>
    <row r="30656" spans="1:4" x14ac:dyDescent="0.25">
      <c r="A30656" s="2">
        <v>540</v>
      </c>
      <c r="B30656">
        <v>42629</v>
      </c>
      <c r="C30656" s="3">
        <v>995.10021400000005</v>
      </c>
      <c r="D30656" s="2"/>
    </row>
    <row r="30657" spans="1:4" x14ac:dyDescent="0.25">
      <c r="A30657" s="2">
        <v>540</v>
      </c>
      <c r="B30657">
        <v>42630</v>
      </c>
      <c r="C30657" s="3">
        <v>1454.86808</v>
      </c>
      <c r="D30657" s="2"/>
    </row>
    <row r="30658" spans="1:4" x14ac:dyDescent="0.25">
      <c r="A30658" s="2">
        <v>540</v>
      </c>
      <c r="B30658">
        <v>42631</v>
      </c>
      <c r="C30658" s="3">
        <v>925.72145699999999</v>
      </c>
      <c r="D30658" s="2"/>
    </row>
    <row r="30659" spans="1:4" x14ac:dyDescent="0.25">
      <c r="A30659" s="2">
        <v>540</v>
      </c>
      <c r="B30659">
        <v>42632</v>
      </c>
      <c r="C30659" s="3">
        <v>925.72145699999999</v>
      </c>
      <c r="D30659" s="2"/>
    </row>
    <row r="30660" spans="1:4" x14ac:dyDescent="0.25">
      <c r="A30660" s="2">
        <v>540</v>
      </c>
      <c r="B30660">
        <v>42633</v>
      </c>
      <c r="C30660" s="3">
        <v>995.10021400000005</v>
      </c>
      <c r="D30660" s="2"/>
    </row>
    <row r="30661" spans="1:4" x14ac:dyDescent="0.25">
      <c r="A30661" s="2">
        <v>540</v>
      </c>
      <c r="B30661">
        <v>42634</v>
      </c>
      <c r="C30661" s="3">
        <v>1599.272123</v>
      </c>
      <c r="D30661" s="2"/>
    </row>
    <row r="30662" spans="1:4" x14ac:dyDescent="0.25">
      <c r="A30662" s="2">
        <v>540</v>
      </c>
      <c r="B30662">
        <v>42635</v>
      </c>
      <c r="C30662" s="3">
        <v>1922.002976</v>
      </c>
      <c r="D30662" s="2"/>
    </row>
    <row r="30663" spans="1:4" x14ac:dyDescent="0.25">
      <c r="A30663" s="2">
        <v>540</v>
      </c>
      <c r="B30663">
        <v>42636</v>
      </c>
      <c r="C30663" s="3">
        <v>1922.543543</v>
      </c>
      <c r="D30663" s="2"/>
    </row>
    <row r="30664" spans="1:4" x14ac:dyDescent="0.25">
      <c r="A30664" s="2">
        <v>540</v>
      </c>
      <c r="B30664">
        <v>42637</v>
      </c>
      <c r="C30664" s="3">
        <v>1904.960977</v>
      </c>
      <c r="D30664" s="2"/>
    </row>
    <row r="30665" spans="1:4" x14ac:dyDescent="0.25">
      <c r="A30665" s="2">
        <v>540</v>
      </c>
      <c r="B30665">
        <v>42638</v>
      </c>
      <c r="C30665" s="3">
        <v>35.930163</v>
      </c>
      <c r="D30665" s="2"/>
    </row>
    <row r="30666" spans="1:4" x14ac:dyDescent="0.25">
      <c r="A30666" s="2">
        <v>540</v>
      </c>
      <c r="B30666">
        <v>42639</v>
      </c>
      <c r="C30666" s="3">
        <v>1454.86808</v>
      </c>
      <c r="D30666" s="2"/>
    </row>
    <row r="30667" spans="1:4" x14ac:dyDescent="0.25">
      <c r="A30667" s="2">
        <v>540</v>
      </c>
      <c r="B30667">
        <v>42640</v>
      </c>
      <c r="C30667" s="3">
        <v>1904.960977</v>
      </c>
      <c r="D30667" s="2"/>
    </row>
    <row r="30668" spans="1:4" x14ac:dyDescent="0.25">
      <c r="A30668" s="2">
        <v>540</v>
      </c>
      <c r="B30668">
        <v>42641</v>
      </c>
      <c r="C30668" s="3">
        <v>589.88165200000003</v>
      </c>
      <c r="D30668" s="2"/>
    </row>
    <row r="30669" spans="1:4" x14ac:dyDescent="0.25">
      <c r="A30669" s="2">
        <v>540</v>
      </c>
      <c r="B30669">
        <v>42642</v>
      </c>
      <c r="C30669" s="3">
        <v>35.930163</v>
      </c>
      <c r="D30669" s="2"/>
    </row>
    <row r="30670" spans="1:4" x14ac:dyDescent="0.25">
      <c r="A30670" s="2">
        <v>540</v>
      </c>
      <c r="B30670">
        <v>42644</v>
      </c>
      <c r="C30670" s="3">
        <v>3933.8541150000001</v>
      </c>
      <c r="D30670" s="2"/>
    </row>
    <row r="30671" spans="1:4" x14ac:dyDescent="0.25">
      <c r="A30671" s="2">
        <v>540</v>
      </c>
      <c r="B30671">
        <v>42645</v>
      </c>
      <c r="C30671" s="3">
        <v>1319.9732750000001</v>
      </c>
      <c r="D30671" s="2"/>
    </row>
    <row r="30672" spans="1:4" x14ac:dyDescent="0.25">
      <c r="A30672" s="2">
        <v>540</v>
      </c>
      <c r="B30672">
        <v>42646</v>
      </c>
      <c r="C30672" s="3">
        <v>1087.930916</v>
      </c>
      <c r="D30672" s="2"/>
    </row>
    <row r="30673" spans="1:4" x14ac:dyDescent="0.25">
      <c r="A30673" s="2">
        <v>540</v>
      </c>
      <c r="B30673">
        <v>42647</v>
      </c>
      <c r="C30673" s="3">
        <v>3933.8541150000001</v>
      </c>
      <c r="D30673" s="2"/>
    </row>
    <row r="30674" spans="1:4" x14ac:dyDescent="0.25">
      <c r="A30674" s="2">
        <v>540</v>
      </c>
      <c r="B30674">
        <v>42648</v>
      </c>
      <c r="C30674" s="3">
        <v>1087.930916</v>
      </c>
      <c r="D30674" s="2"/>
    </row>
    <row r="30675" spans="1:4" x14ac:dyDescent="0.25">
      <c r="A30675" s="2">
        <v>540</v>
      </c>
      <c r="B30675">
        <v>42650</v>
      </c>
      <c r="C30675" s="3">
        <v>14964.933886000001</v>
      </c>
      <c r="D30675" s="2"/>
    </row>
    <row r="30676" spans="1:4" x14ac:dyDescent="0.25">
      <c r="A30676" s="2">
        <v>540</v>
      </c>
      <c r="B30676">
        <v>42651</v>
      </c>
      <c r="C30676" s="3">
        <v>14964.933886000001</v>
      </c>
      <c r="D30676" s="2"/>
    </row>
    <row r="30677" spans="1:4" x14ac:dyDescent="0.25">
      <c r="A30677" s="2">
        <v>540</v>
      </c>
      <c r="B30677">
        <v>42652</v>
      </c>
      <c r="C30677" s="3">
        <v>298.78185400000001</v>
      </c>
      <c r="D30677" s="2"/>
    </row>
    <row r="30678" spans="1:4" x14ac:dyDescent="0.25">
      <c r="A30678" s="2">
        <v>540</v>
      </c>
      <c r="B30678">
        <v>42653</v>
      </c>
      <c r="C30678" s="3">
        <v>2284.1802619999999</v>
      </c>
      <c r="D30678" s="2"/>
    </row>
    <row r="30679" spans="1:4" x14ac:dyDescent="0.25">
      <c r="A30679" s="2">
        <v>540</v>
      </c>
      <c r="B30679">
        <v>42654</v>
      </c>
      <c r="C30679" s="3">
        <v>2284.1802619999999</v>
      </c>
      <c r="D30679" s="2"/>
    </row>
    <row r="30680" spans="1:4" x14ac:dyDescent="0.25">
      <c r="A30680" s="2">
        <v>540</v>
      </c>
      <c r="B30680">
        <v>42655</v>
      </c>
      <c r="C30680" s="3">
        <v>298.78185400000001</v>
      </c>
      <c r="D30680" s="2"/>
    </row>
    <row r="30681" spans="1:4" x14ac:dyDescent="0.25">
      <c r="A30681" s="2">
        <v>540</v>
      </c>
      <c r="B30681">
        <v>42656</v>
      </c>
      <c r="C30681" s="3">
        <v>4204.7112710000001</v>
      </c>
      <c r="D30681" s="2"/>
    </row>
    <row r="30682" spans="1:4" x14ac:dyDescent="0.25">
      <c r="A30682" s="2">
        <v>540</v>
      </c>
      <c r="B30682">
        <v>42657</v>
      </c>
      <c r="C30682" s="3">
        <v>537.97734100000002</v>
      </c>
      <c r="D30682" s="2"/>
    </row>
    <row r="30683" spans="1:4" x14ac:dyDescent="0.25">
      <c r="A30683" s="2">
        <v>540</v>
      </c>
      <c r="B30683">
        <v>42658</v>
      </c>
      <c r="C30683" s="3">
        <v>362.29289699999998</v>
      </c>
      <c r="D30683" s="2"/>
    </row>
    <row r="30684" spans="1:4" x14ac:dyDescent="0.25">
      <c r="A30684" s="2">
        <v>540</v>
      </c>
      <c r="B30684">
        <v>42659</v>
      </c>
      <c r="C30684" s="3">
        <v>537.97734100000002</v>
      </c>
      <c r="D30684" s="2"/>
    </row>
    <row r="30685" spans="1:4" x14ac:dyDescent="0.25">
      <c r="A30685" s="2">
        <v>540</v>
      </c>
      <c r="B30685">
        <v>42661</v>
      </c>
      <c r="C30685" s="3">
        <v>1158.1666720000001</v>
      </c>
      <c r="D30685" s="2"/>
    </row>
    <row r="30686" spans="1:4" x14ac:dyDescent="0.25">
      <c r="A30686" s="2">
        <v>540</v>
      </c>
      <c r="B30686">
        <v>42662</v>
      </c>
      <c r="C30686" s="3">
        <v>3257.1123889999999</v>
      </c>
      <c r="D30686" s="2"/>
    </row>
    <row r="30687" spans="1:4" x14ac:dyDescent="0.25">
      <c r="A30687" s="2">
        <v>540</v>
      </c>
      <c r="B30687">
        <v>42663</v>
      </c>
      <c r="C30687" s="3">
        <v>3257.1123889999999</v>
      </c>
      <c r="D30687" s="2"/>
    </row>
    <row r="30688" spans="1:4" x14ac:dyDescent="0.25">
      <c r="A30688" s="2">
        <v>540</v>
      </c>
      <c r="B30688">
        <v>42664</v>
      </c>
      <c r="C30688" s="3">
        <v>4204.7112710000001</v>
      </c>
      <c r="D30688" s="2"/>
    </row>
    <row r="30689" spans="1:4" x14ac:dyDescent="0.25">
      <c r="A30689" s="2">
        <v>540</v>
      </c>
      <c r="B30689">
        <v>42665</v>
      </c>
      <c r="C30689" s="3">
        <v>1711.3579689999999</v>
      </c>
      <c r="D30689" s="2"/>
    </row>
    <row r="30690" spans="1:4" x14ac:dyDescent="0.25">
      <c r="A30690" s="2">
        <v>540</v>
      </c>
      <c r="B30690">
        <v>42666</v>
      </c>
      <c r="C30690" s="3">
        <v>9162.5726880000002</v>
      </c>
      <c r="D30690" s="2"/>
    </row>
    <row r="30691" spans="1:4" x14ac:dyDescent="0.25">
      <c r="A30691" s="2">
        <v>540</v>
      </c>
      <c r="B30691">
        <v>42667</v>
      </c>
      <c r="C30691" s="3">
        <v>9162.5726880000002</v>
      </c>
      <c r="D30691" s="2"/>
    </row>
    <row r="30692" spans="1:4" x14ac:dyDescent="0.25">
      <c r="A30692" s="2">
        <v>540</v>
      </c>
      <c r="B30692">
        <v>42668</v>
      </c>
      <c r="C30692" s="3">
        <v>2815.6470800000002</v>
      </c>
      <c r="D30692" s="2"/>
    </row>
    <row r="30693" spans="1:4" x14ac:dyDescent="0.25">
      <c r="A30693" s="2">
        <v>540</v>
      </c>
      <c r="B30693">
        <v>42669</v>
      </c>
      <c r="C30693" s="3">
        <v>1158.1666720000001</v>
      </c>
      <c r="D30693" s="2"/>
    </row>
    <row r="30694" spans="1:4" x14ac:dyDescent="0.25">
      <c r="A30694" s="2">
        <v>540</v>
      </c>
      <c r="B30694">
        <v>42670</v>
      </c>
      <c r="C30694" s="3">
        <v>1711.3579689999999</v>
      </c>
      <c r="D30694" s="2"/>
    </row>
    <row r="30695" spans="1:4" x14ac:dyDescent="0.25">
      <c r="A30695" s="2">
        <v>540</v>
      </c>
      <c r="B30695">
        <v>42671</v>
      </c>
      <c r="C30695" s="3">
        <v>2815.6470800000002</v>
      </c>
      <c r="D30695" s="2"/>
    </row>
    <row r="30696" spans="1:4" x14ac:dyDescent="0.25">
      <c r="A30696" s="2">
        <v>540</v>
      </c>
      <c r="B30696">
        <v>42672</v>
      </c>
      <c r="C30696" s="3">
        <v>1191.0680150000001</v>
      </c>
      <c r="D30696" s="2"/>
    </row>
    <row r="30697" spans="1:4" x14ac:dyDescent="0.25">
      <c r="A30697" s="2">
        <v>540</v>
      </c>
      <c r="B30697">
        <v>42673</v>
      </c>
      <c r="C30697" s="3">
        <v>1319.9732750000001</v>
      </c>
      <c r="D30697" s="2"/>
    </row>
    <row r="30698" spans="1:4" x14ac:dyDescent="0.25">
      <c r="A30698" s="2">
        <v>540</v>
      </c>
      <c r="B30698">
        <v>42674</v>
      </c>
      <c r="C30698" s="3">
        <v>1191.0680150000001</v>
      </c>
      <c r="D30698" s="2"/>
    </row>
    <row r="30699" spans="1:4" x14ac:dyDescent="0.25">
      <c r="A30699" s="2">
        <v>540</v>
      </c>
      <c r="B30699">
        <v>42675</v>
      </c>
      <c r="C30699" s="3">
        <v>87.613990999999999</v>
      </c>
      <c r="D30699" s="2"/>
    </row>
    <row r="30700" spans="1:4" x14ac:dyDescent="0.25">
      <c r="A30700" s="2">
        <v>540</v>
      </c>
      <c r="B30700">
        <v>42676</v>
      </c>
      <c r="C30700" s="3">
        <v>87.613990999999999</v>
      </c>
      <c r="D30700" s="2"/>
    </row>
    <row r="30701" spans="1:4" x14ac:dyDescent="0.25">
      <c r="A30701" s="2">
        <v>540</v>
      </c>
      <c r="B30701">
        <v>42677</v>
      </c>
      <c r="C30701" s="3">
        <v>2271.9958620000002</v>
      </c>
      <c r="D30701" s="2"/>
    </row>
    <row r="30702" spans="1:4" x14ac:dyDescent="0.25">
      <c r="A30702" s="2">
        <v>540</v>
      </c>
      <c r="B30702">
        <v>42678</v>
      </c>
      <c r="C30702" s="3">
        <v>0</v>
      </c>
      <c r="D30702" s="2"/>
    </row>
    <row r="30703" spans="1:4" x14ac:dyDescent="0.25">
      <c r="A30703" s="2">
        <v>540</v>
      </c>
      <c r="B30703">
        <v>42679</v>
      </c>
      <c r="C30703" s="3">
        <v>307.24277699999999</v>
      </c>
      <c r="D30703" s="2"/>
    </row>
    <row r="30704" spans="1:4" x14ac:dyDescent="0.25">
      <c r="A30704" s="2">
        <v>540</v>
      </c>
      <c r="B30704">
        <v>42680</v>
      </c>
      <c r="C30704" s="3">
        <v>1314.09077</v>
      </c>
      <c r="D30704" s="2"/>
    </row>
    <row r="30705" spans="1:4" x14ac:dyDescent="0.25">
      <c r="A30705" s="2">
        <v>540</v>
      </c>
      <c r="B30705">
        <v>42681</v>
      </c>
      <c r="C30705" s="3">
        <v>1314.09077</v>
      </c>
      <c r="D30705" s="2"/>
    </row>
    <row r="30706" spans="1:4" x14ac:dyDescent="0.25">
      <c r="A30706" s="2">
        <v>540</v>
      </c>
      <c r="B30706">
        <v>42682</v>
      </c>
      <c r="C30706" s="3">
        <v>0</v>
      </c>
      <c r="D30706" s="2"/>
    </row>
    <row r="30707" spans="1:4" x14ac:dyDescent="0.25">
      <c r="A30707" s="2">
        <v>540</v>
      </c>
      <c r="B30707">
        <v>42683</v>
      </c>
      <c r="C30707" s="3">
        <v>5517.7887119999996</v>
      </c>
      <c r="D30707" s="2"/>
    </row>
    <row r="30708" spans="1:4" x14ac:dyDescent="0.25">
      <c r="A30708" s="2">
        <v>540</v>
      </c>
      <c r="B30708">
        <v>42684</v>
      </c>
      <c r="C30708" s="3">
        <v>1554.8644019999999</v>
      </c>
      <c r="D30708" s="2"/>
    </row>
    <row r="30709" spans="1:4" x14ac:dyDescent="0.25">
      <c r="A30709" s="2">
        <v>540</v>
      </c>
      <c r="B30709">
        <v>42685</v>
      </c>
      <c r="C30709" s="3">
        <v>64.729042000000007</v>
      </c>
      <c r="D30709" s="2"/>
    </row>
    <row r="30710" spans="1:4" x14ac:dyDescent="0.25">
      <c r="A30710" s="2">
        <v>540</v>
      </c>
      <c r="B30710">
        <v>42686</v>
      </c>
      <c r="C30710" s="3">
        <v>1554.8644019999999</v>
      </c>
      <c r="D30710" s="2"/>
    </row>
    <row r="30711" spans="1:4" x14ac:dyDescent="0.25">
      <c r="A30711" s="2">
        <v>540</v>
      </c>
      <c r="B30711">
        <v>42687</v>
      </c>
      <c r="C30711" s="3">
        <v>2271.9958620000002</v>
      </c>
      <c r="D30711" s="2"/>
    </row>
    <row r="30712" spans="1:4" x14ac:dyDescent="0.25">
      <c r="A30712" s="2">
        <v>540</v>
      </c>
      <c r="B30712">
        <v>42688</v>
      </c>
      <c r="C30712" s="3">
        <v>307.24277699999999</v>
      </c>
      <c r="D30712" s="2"/>
    </row>
    <row r="30713" spans="1:4" x14ac:dyDescent="0.25">
      <c r="A30713" s="2">
        <v>540</v>
      </c>
      <c r="B30713">
        <v>42689</v>
      </c>
      <c r="C30713" s="3">
        <v>2518.1674010000002</v>
      </c>
      <c r="D30713" s="2"/>
    </row>
    <row r="30714" spans="1:4" x14ac:dyDescent="0.25">
      <c r="A30714" s="2">
        <v>540</v>
      </c>
      <c r="B30714">
        <v>42690</v>
      </c>
      <c r="C30714" s="3">
        <v>3989.0065490000002</v>
      </c>
      <c r="D30714" s="2"/>
    </row>
    <row r="30715" spans="1:4" x14ac:dyDescent="0.25">
      <c r="A30715" s="2">
        <v>540</v>
      </c>
      <c r="B30715">
        <v>42691</v>
      </c>
      <c r="C30715" s="3">
        <v>4798.1333050000003</v>
      </c>
      <c r="D30715" s="2"/>
    </row>
    <row r="30716" spans="1:4" x14ac:dyDescent="0.25">
      <c r="A30716" s="2">
        <v>540</v>
      </c>
      <c r="B30716">
        <v>42692</v>
      </c>
      <c r="C30716" s="3">
        <v>1144.011264</v>
      </c>
      <c r="D30716" s="2"/>
    </row>
    <row r="30717" spans="1:4" x14ac:dyDescent="0.25">
      <c r="A30717" s="2">
        <v>540</v>
      </c>
      <c r="B30717">
        <v>42693</v>
      </c>
      <c r="C30717" s="3">
        <v>1691.2028700000001</v>
      </c>
      <c r="D30717" s="2"/>
    </row>
    <row r="30718" spans="1:4" x14ac:dyDescent="0.25">
      <c r="A30718" s="2">
        <v>540</v>
      </c>
      <c r="B30718">
        <v>42694</v>
      </c>
      <c r="C30718" s="3">
        <v>583.49004400000001</v>
      </c>
      <c r="D30718" s="2"/>
    </row>
    <row r="30719" spans="1:4" x14ac:dyDescent="0.25">
      <c r="A30719" s="2">
        <v>540</v>
      </c>
      <c r="B30719">
        <v>42695</v>
      </c>
      <c r="C30719" s="3">
        <v>1152.6321359999999</v>
      </c>
      <c r="D30719" s="2"/>
    </row>
    <row r="30720" spans="1:4" x14ac:dyDescent="0.25">
      <c r="A30720" s="2">
        <v>540</v>
      </c>
      <c r="B30720">
        <v>42696</v>
      </c>
      <c r="C30720" s="3">
        <v>1013.962035</v>
      </c>
      <c r="D30720" s="2"/>
    </row>
    <row r="30721" spans="1:4" x14ac:dyDescent="0.25">
      <c r="A30721" s="2">
        <v>540</v>
      </c>
      <c r="B30721">
        <v>42697</v>
      </c>
      <c r="C30721" s="3">
        <v>569.14209300000005</v>
      </c>
      <c r="D30721" s="2"/>
    </row>
    <row r="30722" spans="1:4" x14ac:dyDescent="0.25">
      <c r="A30722" s="2">
        <v>540</v>
      </c>
      <c r="B30722">
        <v>42698</v>
      </c>
      <c r="C30722" s="3">
        <v>1013.962035</v>
      </c>
      <c r="D30722" s="2"/>
    </row>
    <row r="30723" spans="1:4" x14ac:dyDescent="0.25">
      <c r="A30723" s="2">
        <v>540</v>
      </c>
      <c r="B30723">
        <v>42699</v>
      </c>
      <c r="C30723" s="3">
        <v>3989.0065490000002</v>
      </c>
      <c r="D30723" s="2"/>
    </row>
    <row r="30724" spans="1:4" x14ac:dyDescent="0.25">
      <c r="A30724" s="2">
        <v>540</v>
      </c>
      <c r="B30724">
        <v>42700</v>
      </c>
      <c r="C30724" s="3">
        <v>2518.1674010000002</v>
      </c>
      <c r="D30724" s="2"/>
    </row>
    <row r="30725" spans="1:4" x14ac:dyDescent="0.25">
      <c r="A30725" s="2">
        <v>540</v>
      </c>
      <c r="B30725">
        <v>42701</v>
      </c>
      <c r="C30725" s="3">
        <v>64.729042000000007</v>
      </c>
      <c r="D30725" s="2"/>
    </row>
    <row r="30726" spans="1:4" x14ac:dyDescent="0.25">
      <c r="A30726" s="2">
        <v>540</v>
      </c>
      <c r="B30726">
        <v>42702</v>
      </c>
      <c r="C30726" s="3">
        <v>583.49004400000001</v>
      </c>
      <c r="D30726" s="2"/>
    </row>
    <row r="30727" spans="1:4" x14ac:dyDescent="0.25">
      <c r="A30727" s="2">
        <v>540</v>
      </c>
      <c r="B30727">
        <v>42703</v>
      </c>
      <c r="C30727" s="3">
        <v>2158.1583099999998</v>
      </c>
      <c r="D30727" s="2"/>
    </row>
    <row r="30728" spans="1:4" x14ac:dyDescent="0.25">
      <c r="A30728" s="2">
        <v>540</v>
      </c>
      <c r="B30728">
        <v>42704</v>
      </c>
      <c r="C30728" s="3">
        <v>6406.8720970000004</v>
      </c>
      <c r="D30728" s="2"/>
    </row>
    <row r="30729" spans="1:4" x14ac:dyDescent="0.25">
      <c r="A30729" s="2">
        <v>540</v>
      </c>
      <c r="B30729">
        <v>42705</v>
      </c>
      <c r="C30729" s="3">
        <v>1061.739288</v>
      </c>
      <c r="D30729" s="2"/>
    </row>
    <row r="30730" spans="1:4" x14ac:dyDescent="0.25">
      <c r="A30730" s="2">
        <v>540</v>
      </c>
      <c r="B30730">
        <v>42706</v>
      </c>
      <c r="C30730" s="3">
        <v>6406.8720970000004</v>
      </c>
      <c r="D30730" s="2"/>
    </row>
    <row r="30731" spans="1:4" x14ac:dyDescent="0.25">
      <c r="A30731" s="2">
        <v>540</v>
      </c>
      <c r="B30731">
        <v>42707</v>
      </c>
      <c r="C30731" s="3">
        <v>2158.1583099999998</v>
      </c>
      <c r="D30731" s="2"/>
    </row>
    <row r="30732" spans="1:4" x14ac:dyDescent="0.25">
      <c r="A30732" s="2">
        <v>540</v>
      </c>
      <c r="B30732">
        <v>42708</v>
      </c>
      <c r="C30732" s="3">
        <v>1061.739288</v>
      </c>
      <c r="D30732" s="2"/>
    </row>
    <row r="30733" spans="1:4" x14ac:dyDescent="0.25">
      <c r="A30733" s="2">
        <v>540</v>
      </c>
      <c r="B30733">
        <v>42709</v>
      </c>
      <c r="C30733" s="3">
        <v>1595.6846929999999</v>
      </c>
      <c r="D30733" s="2"/>
    </row>
    <row r="30734" spans="1:4" x14ac:dyDescent="0.25">
      <c r="A30734" s="2">
        <v>540</v>
      </c>
      <c r="B30734">
        <v>42710</v>
      </c>
      <c r="C30734" s="3">
        <v>1595.6846929999999</v>
      </c>
      <c r="D30734" s="2"/>
    </row>
    <row r="30735" spans="1:4" x14ac:dyDescent="0.25">
      <c r="A30735" s="2">
        <v>540</v>
      </c>
      <c r="B30735">
        <v>42711</v>
      </c>
      <c r="C30735" s="3">
        <v>13</v>
      </c>
      <c r="D30735" s="2"/>
    </row>
    <row r="30736" spans="1:4" x14ac:dyDescent="0.25">
      <c r="A30736" s="2">
        <v>540</v>
      </c>
      <c r="B30736">
        <v>42712</v>
      </c>
      <c r="C30736" s="3">
        <v>3483.0500139999999</v>
      </c>
      <c r="D30736" s="2"/>
    </row>
    <row r="30737" spans="1:4" x14ac:dyDescent="0.25">
      <c r="A30737" s="2">
        <v>540</v>
      </c>
      <c r="B30737">
        <v>42713</v>
      </c>
      <c r="C30737" s="3">
        <v>1126.43019</v>
      </c>
      <c r="D30737" s="2"/>
    </row>
    <row r="30738" spans="1:4" x14ac:dyDescent="0.25">
      <c r="A30738" s="2">
        <v>540</v>
      </c>
      <c r="B30738">
        <v>42714</v>
      </c>
      <c r="C30738" s="3">
        <v>1144.011264</v>
      </c>
      <c r="D30738" s="2"/>
    </row>
    <row r="30739" spans="1:4" x14ac:dyDescent="0.25">
      <c r="A30739" s="2">
        <v>540</v>
      </c>
      <c r="B30739">
        <v>42715</v>
      </c>
      <c r="C30739" s="3">
        <v>3483.0500139999999</v>
      </c>
      <c r="D30739" s="2"/>
    </row>
    <row r="30740" spans="1:4" x14ac:dyDescent="0.25">
      <c r="A30740" s="2">
        <v>540</v>
      </c>
      <c r="B30740">
        <v>42716</v>
      </c>
      <c r="C30740" s="3">
        <v>1126.43019</v>
      </c>
      <c r="D30740" s="2"/>
    </row>
    <row r="30741" spans="1:4" x14ac:dyDescent="0.25">
      <c r="A30741" s="2">
        <v>540</v>
      </c>
      <c r="B30741">
        <v>42717</v>
      </c>
      <c r="C30741" s="3">
        <v>593.56950800000004</v>
      </c>
      <c r="D30741" s="2"/>
    </row>
    <row r="30742" spans="1:4" x14ac:dyDescent="0.25">
      <c r="A30742" s="2">
        <v>540</v>
      </c>
      <c r="B30742">
        <v>42718</v>
      </c>
      <c r="C30742" s="3">
        <v>2449.1401369999999</v>
      </c>
      <c r="D30742" s="2"/>
    </row>
    <row r="30743" spans="1:4" x14ac:dyDescent="0.25">
      <c r="A30743" s="2">
        <v>540</v>
      </c>
      <c r="B30743">
        <v>42719</v>
      </c>
      <c r="C30743" s="3">
        <v>593.56950800000004</v>
      </c>
      <c r="D30743" s="2"/>
    </row>
    <row r="30744" spans="1:4" x14ac:dyDescent="0.25">
      <c r="A30744" s="2">
        <v>540</v>
      </c>
      <c r="B30744">
        <v>42720</v>
      </c>
      <c r="C30744" s="3">
        <v>2449.1401369999999</v>
      </c>
      <c r="D30744" s="2"/>
    </row>
    <row r="30745" spans="1:4" x14ac:dyDescent="0.25">
      <c r="A30745" s="2">
        <v>540</v>
      </c>
      <c r="B30745">
        <v>42721</v>
      </c>
      <c r="C30745" s="3">
        <v>4798.1333050000003</v>
      </c>
      <c r="D30745" s="2"/>
    </row>
    <row r="30746" spans="1:4" x14ac:dyDescent="0.25">
      <c r="A30746" s="2">
        <v>540</v>
      </c>
      <c r="B30746">
        <v>42722</v>
      </c>
      <c r="C30746" s="3">
        <v>2554.3768759999998</v>
      </c>
      <c r="D30746" s="2"/>
    </row>
    <row r="30747" spans="1:4" x14ac:dyDescent="0.25">
      <c r="A30747" s="2">
        <v>540</v>
      </c>
      <c r="B30747">
        <v>42723</v>
      </c>
      <c r="C30747" s="3">
        <v>529.03912700000001</v>
      </c>
      <c r="D30747" s="2"/>
    </row>
    <row r="30748" spans="1:4" x14ac:dyDescent="0.25">
      <c r="A30748" s="2">
        <v>540</v>
      </c>
      <c r="B30748">
        <v>42724</v>
      </c>
      <c r="C30748" s="3">
        <v>789.22476300000005</v>
      </c>
      <c r="D30748" s="2"/>
    </row>
    <row r="30749" spans="1:4" x14ac:dyDescent="0.25">
      <c r="A30749" s="2">
        <v>540</v>
      </c>
      <c r="B30749">
        <v>42725</v>
      </c>
      <c r="C30749" s="3">
        <v>23.483170999999999</v>
      </c>
      <c r="D30749" s="2"/>
    </row>
    <row r="30750" spans="1:4" x14ac:dyDescent="0.25">
      <c r="A30750" s="2">
        <v>540</v>
      </c>
      <c r="B30750">
        <v>42726</v>
      </c>
      <c r="C30750" s="3">
        <v>427.11249700000002</v>
      </c>
      <c r="D30750" s="2"/>
    </row>
    <row r="30751" spans="1:4" x14ac:dyDescent="0.25">
      <c r="A30751" s="2">
        <v>540</v>
      </c>
      <c r="B30751">
        <v>42727</v>
      </c>
      <c r="C30751" s="3">
        <v>0</v>
      </c>
      <c r="D30751" s="2"/>
    </row>
    <row r="30752" spans="1:4" x14ac:dyDescent="0.25">
      <c r="A30752" s="2">
        <v>540</v>
      </c>
      <c r="B30752">
        <v>42728</v>
      </c>
      <c r="C30752" s="3">
        <v>1296.7208230000001</v>
      </c>
      <c r="D30752" s="2"/>
    </row>
    <row r="30753" spans="1:4" x14ac:dyDescent="0.25">
      <c r="A30753" s="2">
        <v>540</v>
      </c>
      <c r="B30753">
        <v>42729</v>
      </c>
      <c r="C30753" s="3">
        <v>1762.644728</v>
      </c>
      <c r="D30753" s="2"/>
    </row>
    <row r="30754" spans="1:4" x14ac:dyDescent="0.25">
      <c r="A30754" s="2">
        <v>540</v>
      </c>
      <c r="B30754">
        <v>42730</v>
      </c>
      <c r="C30754" s="3">
        <v>753.31976599999996</v>
      </c>
      <c r="D30754" s="2"/>
    </row>
    <row r="30755" spans="1:4" x14ac:dyDescent="0.25">
      <c r="A30755" s="2">
        <v>540</v>
      </c>
      <c r="B30755">
        <v>42731</v>
      </c>
      <c r="C30755" s="3">
        <v>2554.3768759999998</v>
      </c>
      <c r="D30755" s="2"/>
    </row>
    <row r="30756" spans="1:4" x14ac:dyDescent="0.25">
      <c r="A30756" s="2">
        <v>540</v>
      </c>
      <c r="B30756">
        <v>42732</v>
      </c>
      <c r="C30756" s="3">
        <v>529.03912700000001</v>
      </c>
      <c r="D30756" s="2"/>
    </row>
    <row r="30757" spans="1:4" x14ac:dyDescent="0.25">
      <c r="A30757" s="2">
        <v>540</v>
      </c>
      <c r="B30757">
        <v>42733</v>
      </c>
      <c r="C30757" s="3">
        <v>789.22476300000005</v>
      </c>
      <c r="D30757" s="2"/>
    </row>
    <row r="30758" spans="1:4" x14ac:dyDescent="0.25">
      <c r="A30758" s="2">
        <v>540</v>
      </c>
      <c r="B30758">
        <v>42734</v>
      </c>
      <c r="C30758" s="3">
        <v>23.483170999999999</v>
      </c>
      <c r="D30758" s="2"/>
    </row>
    <row r="30759" spans="1:4" x14ac:dyDescent="0.25">
      <c r="A30759" s="2">
        <v>540</v>
      </c>
      <c r="B30759">
        <v>42735</v>
      </c>
      <c r="C30759" s="3">
        <v>1296.7208230000001</v>
      </c>
      <c r="D30759" s="2"/>
    </row>
    <row r="30760" spans="1:4" x14ac:dyDescent="0.25">
      <c r="A30760" s="2">
        <v>540</v>
      </c>
      <c r="B30760">
        <v>42736</v>
      </c>
      <c r="C30760" s="3">
        <v>2835.5260410000001</v>
      </c>
      <c r="D30760" s="2"/>
    </row>
    <row r="30761" spans="1:4" x14ac:dyDescent="0.25">
      <c r="A30761" s="2">
        <v>540</v>
      </c>
      <c r="B30761">
        <v>42737</v>
      </c>
      <c r="C30761" s="3">
        <v>1350.006312</v>
      </c>
      <c r="D30761" s="2"/>
    </row>
    <row r="30762" spans="1:4" x14ac:dyDescent="0.25">
      <c r="A30762" s="2">
        <v>540</v>
      </c>
      <c r="B30762">
        <v>42738</v>
      </c>
      <c r="C30762" s="3">
        <v>1199.4318430000001</v>
      </c>
      <c r="D30762" s="2"/>
    </row>
    <row r="30763" spans="1:4" x14ac:dyDescent="0.25">
      <c r="A30763" s="2">
        <v>540</v>
      </c>
      <c r="B30763">
        <v>42739</v>
      </c>
      <c r="C30763" s="3">
        <v>2835.5260410000001</v>
      </c>
      <c r="D30763" s="2"/>
    </row>
    <row r="30764" spans="1:4" x14ac:dyDescent="0.25">
      <c r="A30764" s="2">
        <v>540</v>
      </c>
      <c r="B30764">
        <v>42740</v>
      </c>
      <c r="C30764" s="3">
        <v>1350.006312</v>
      </c>
      <c r="D30764" s="2"/>
    </row>
    <row r="30765" spans="1:4" x14ac:dyDescent="0.25">
      <c r="A30765" s="2">
        <v>540</v>
      </c>
      <c r="B30765">
        <v>42741</v>
      </c>
      <c r="C30765" s="3">
        <v>753.31976599999996</v>
      </c>
      <c r="D30765" s="2"/>
    </row>
    <row r="30766" spans="1:4" x14ac:dyDescent="0.25">
      <c r="A30766" s="2">
        <v>540</v>
      </c>
      <c r="B30766">
        <v>42742</v>
      </c>
      <c r="C30766" s="3">
        <v>1250.2547239999999</v>
      </c>
      <c r="D30766" s="2"/>
    </row>
    <row r="30767" spans="1:4" x14ac:dyDescent="0.25">
      <c r="A30767" s="2">
        <v>540</v>
      </c>
      <c r="B30767">
        <v>42743</v>
      </c>
      <c r="C30767" s="3">
        <v>1250.2547239999999</v>
      </c>
      <c r="D30767" s="2"/>
    </row>
    <row r="30768" spans="1:4" x14ac:dyDescent="0.25">
      <c r="A30768" s="2">
        <v>540</v>
      </c>
      <c r="B30768">
        <v>42744</v>
      </c>
      <c r="C30768" s="3">
        <v>36.077277000000002</v>
      </c>
      <c r="D30768" s="2"/>
    </row>
    <row r="30769" spans="1:4" x14ac:dyDescent="0.25">
      <c r="A30769" s="2">
        <v>540</v>
      </c>
      <c r="B30769">
        <v>42745</v>
      </c>
      <c r="C30769" s="3">
        <v>364.75717600000002</v>
      </c>
      <c r="D30769" s="2"/>
    </row>
    <row r="30770" spans="1:4" x14ac:dyDescent="0.25">
      <c r="A30770" s="2">
        <v>540</v>
      </c>
      <c r="B30770">
        <v>42746</v>
      </c>
      <c r="C30770" s="3">
        <v>521.98774800000001</v>
      </c>
      <c r="D30770" s="2"/>
    </row>
    <row r="30771" spans="1:4" x14ac:dyDescent="0.25">
      <c r="A30771" s="2">
        <v>540</v>
      </c>
      <c r="B30771">
        <v>42747</v>
      </c>
      <c r="C30771" s="3">
        <v>36.077277000000002</v>
      </c>
      <c r="D30771" s="2"/>
    </row>
    <row r="30772" spans="1:4" x14ac:dyDescent="0.25">
      <c r="A30772" s="2">
        <v>540</v>
      </c>
      <c r="B30772">
        <v>42748</v>
      </c>
      <c r="C30772" s="3">
        <v>364.75717600000002</v>
      </c>
      <c r="D30772" s="2"/>
    </row>
    <row r="30773" spans="1:4" x14ac:dyDescent="0.25">
      <c r="A30773" s="2">
        <v>540</v>
      </c>
      <c r="B30773">
        <v>42749</v>
      </c>
      <c r="C30773" s="3">
        <v>521.98774800000001</v>
      </c>
      <c r="D30773" s="2"/>
    </row>
    <row r="30774" spans="1:4" x14ac:dyDescent="0.25">
      <c r="A30774" s="2">
        <v>540</v>
      </c>
      <c r="B30774">
        <v>42750</v>
      </c>
      <c r="C30774" s="3">
        <v>594.65039400000001</v>
      </c>
      <c r="D30774" s="2"/>
    </row>
    <row r="30775" spans="1:4" x14ac:dyDescent="0.25">
      <c r="A30775" s="2">
        <v>540</v>
      </c>
      <c r="B30775">
        <v>42751</v>
      </c>
      <c r="C30775" s="3">
        <v>444.33574399999998</v>
      </c>
      <c r="D30775" s="2"/>
    </row>
    <row r="30776" spans="1:4" x14ac:dyDescent="0.25">
      <c r="A30776" s="2">
        <v>540</v>
      </c>
      <c r="B30776">
        <v>42752</v>
      </c>
      <c r="C30776" s="3">
        <v>594.65039400000001</v>
      </c>
      <c r="D30776" s="2"/>
    </row>
    <row r="30777" spans="1:4" x14ac:dyDescent="0.25">
      <c r="A30777" s="2">
        <v>540</v>
      </c>
      <c r="B30777">
        <v>42753</v>
      </c>
      <c r="C30777" s="3">
        <v>444.33574399999998</v>
      </c>
      <c r="D30777" s="2"/>
    </row>
    <row r="30778" spans="1:4" x14ac:dyDescent="0.25">
      <c r="A30778" s="2">
        <v>540</v>
      </c>
      <c r="B30778">
        <v>42754</v>
      </c>
      <c r="C30778" s="3">
        <v>213.72082499999999</v>
      </c>
      <c r="D30778" s="2"/>
    </row>
    <row r="30779" spans="1:4" x14ac:dyDescent="0.25">
      <c r="A30779" s="2">
        <v>540</v>
      </c>
      <c r="B30779">
        <v>42755</v>
      </c>
      <c r="C30779" s="3">
        <v>26.889842000000002</v>
      </c>
      <c r="D30779" s="2"/>
    </row>
    <row r="30780" spans="1:4" x14ac:dyDescent="0.25">
      <c r="A30780" s="2">
        <v>540</v>
      </c>
      <c r="B30780">
        <v>42758</v>
      </c>
      <c r="C30780" s="3">
        <v>636.67542100000003</v>
      </c>
      <c r="D30780" s="2"/>
    </row>
    <row r="30781" spans="1:4" x14ac:dyDescent="0.25">
      <c r="A30781" s="2">
        <v>540</v>
      </c>
      <c r="B30781">
        <v>42759</v>
      </c>
      <c r="C30781" s="3">
        <v>636.67542100000003</v>
      </c>
      <c r="D30781" s="2"/>
    </row>
    <row r="30782" spans="1:4" x14ac:dyDescent="0.25">
      <c r="A30782" s="2">
        <v>540</v>
      </c>
      <c r="B30782">
        <v>42760</v>
      </c>
      <c r="C30782" s="3">
        <v>637.83682599999997</v>
      </c>
      <c r="D30782" s="2"/>
    </row>
    <row r="30783" spans="1:4" x14ac:dyDescent="0.25">
      <c r="A30783" s="2">
        <v>540</v>
      </c>
      <c r="B30783">
        <v>42761</v>
      </c>
      <c r="C30783" s="3">
        <v>3259.0120569999999</v>
      </c>
      <c r="D30783" s="2"/>
    </row>
    <row r="30784" spans="1:4" x14ac:dyDescent="0.25">
      <c r="A30784" s="2">
        <v>540</v>
      </c>
      <c r="B30784">
        <v>42762</v>
      </c>
      <c r="C30784" s="3">
        <v>3259.0120569999999</v>
      </c>
      <c r="D30784" s="2"/>
    </row>
    <row r="30785" spans="1:4" x14ac:dyDescent="0.25">
      <c r="A30785" s="2">
        <v>540</v>
      </c>
      <c r="B30785">
        <v>42763</v>
      </c>
      <c r="C30785" s="3">
        <v>34.257364000000003</v>
      </c>
      <c r="D30785" s="2"/>
    </row>
    <row r="30786" spans="1:4" x14ac:dyDescent="0.25">
      <c r="A30786" s="2">
        <v>540</v>
      </c>
      <c r="B30786">
        <v>42764</v>
      </c>
      <c r="C30786" s="3">
        <v>1524.4983259999999</v>
      </c>
      <c r="D30786" s="2"/>
    </row>
    <row r="30787" spans="1:4" x14ac:dyDescent="0.25">
      <c r="A30787" s="2">
        <v>540</v>
      </c>
      <c r="B30787">
        <v>42765</v>
      </c>
      <c r="C30787" s="3">
        <v>0</v>
      </c>
      <c r="D30787" s="2"/>
    </row>
    <row r="30788" spans="1:4" x14ac:dyDescent="0.25">
      <c r="A30788" s="2">
        <v>540</v>
      </c>
      <c r="B30788">
        <v>42766</v>
      </c>
      <c r="C30788" s="3">
        <v>2641.3480479999998</v>
      </c>
      <c r="D30788" s="2"/>
    </row>
    <row r="30789" spans="1:4" x14ac:dyDescent="0.25">
      <c r="A30789" s="2">
        <v>540</v>
      </c>
      <c r="B30789">
        <v>42767</v>
      </c>
      <c r="C30789" s="3">
        <v>2641.3480479999998</v>
      </c>
      <c r="D30789" s="2"/>
    </row>
    <row r="30790" spans="1:4" x14ac:dyDescent="0.25">
      <c r="A30790" s="2">
        <v>540</v>
      </c>
      <c r="B30790">
        <v>42768</v>
      </c>
      <c r="C30790" s="3">
        <v>34.257364000000003</v>
      </c>
      <c r="D30790" s="2"/>
    </row>
    <row r="30791" spans="1:4" x14ac:dyDescent="0.25">
      <c r="A30791" s="2">
        <v>540</v>
      </c>
      <c r="B30791">
        <v>42769</v>
      </c>
      <c r="C30791" s="3">
        <v>0</v>
      </c>
      <c r="D30791" s="2"/>
    </row>
    <row r="30792" spans="1:4" x14ac:dyDescent="0.25">
      <c r="A30792" s="2">
        <v>540</v>
      </c>
      <c r="B30792">
        <v>42770</v>
      </c>
      <c r="C30792" s="3">
        <v>0</v>
      </c>
      <c r="D30792" s="2"/>
    </row>
    <row r="30793" spans="1:4" x14ac:dyDescent="0.25">
      <c r="A30793" s="2">
        <v>540</v>
      </c>
      <c r="B30793">
        <v>42771</v>
      </c>
      <c r="C30793" s="3">
        <v>0</v>
      </c>
      <c r="D30793" s="2"/>
    </row>
    <row r="30794" spans="1:4" x14ac:dyDescent="0.25">
      <c r="A30794" s="2">
        <v>540</v>
      </c>
      <c r="B30794">
        <v>42772</v>
      </c>
      <c r="C30794" s="3">
        <v>1524.4983259999999</v>
      </c>
      <c r="D30794" s="2"/>
    </row>
    <row r="30795" spans="1:4" x14ac:dyDescent="0.25">
      <c r="A30795" s="2">
        <v>540</v>
      </c>
      <c r="B30795">
        <v>42774</v>
      </c>
      <c r="C30795" s="3">
        <v>1841.6588790000001</v>
      </c>
      <c r="D30795" s="2"/>
    </row>
    <row r="30796" spans="1:4" x14ac:dyDescent="0.25">
      <c r="A30796" s="2">
        <v>540</v>
      </c>
      <c r="B30796">
        <v>42775</v>
      </c>
      <c r="C30796" s="3">
        <v>4471.3330079999996</v>
      </c>
      <c r="D30796" s="2"/>
    </row>
    <row r="30797" spans="1:4" x14ac:dyDescent="0.25">
      <c r="A30797" s="2">
        <v>540</v>
      </c>
      <c r="B30797">
        <v>42776</v>
      </c>
      <c r="C30797" s="3">
        <v>4471.3330079999996</v>
      </c>
      <c r="D30797" s="2"/>
    </row>
    <row r="30798" spans="1:4" x14ac:dyDescent="0.25">
      <c r="A30798" s="2">
        <v>540</v>
      </c>
      <c r="B30798">
        <v>42777</v>
      </c>
      <c r="C30798" s="3">
        <v>1841.6588790000001</v>
      </c>
      <c r="D30798" s="2"/>
    </row>
    <row r="30799" spans="1:4" x14ac:dyDescent="0.25">
      <c r="A30799" s="2">
        <v>540</v>
      </c>
      <c r="B30799">
        <v>42778</v>
      </c>
      <c r="C30799" s="3">
        <v>1247.533852</v>
      </c>
      <c r="D30799" s="2"/>
    </row>
    <row r="30800" spans="1:4" x14ac:dyDescent="0.25">
      <c r="A30800" s="2">
        <v>540</v>
      </c>
      <c r="B30800">
        <v>42779</v>
      </c>
      <c r="C30800" s="3">
        <v>1247.533852</v>
      </c>
      <c r="D30800" s="2"/>
    </row>
    <row r="30801" spans="1:4" x14ac:dyDescent="0.25">
      <c r="A30801" s="2">
        <v>540</v>
      </c>
      <c r="B30801">
        <v>42780</v>
      </c>
      <c r="C30801" s="3">
        <v>2232.6305459999999</v>
      </c>
      <c r="D30801" s="2"/>
    </row>
    <row r="30802" spans="1:4" x14ac:dyDescent="0.25">
      <c r="A30802" s="2">
        <v>540</v>
      </c>
      <c r="B30802">
        <v>42781</v>
      </c>
      <c r="C30802" s="3">
        <v>773.45788600000003</v>
      </c>
      <c r="D30802" s="2"/>
    </row>
    <row r="30803" spans="1:4" x14ac:dyDescent="0.25">
      <c r="A30803" s="2">
        <v>540</v>
      </c>
      <c r="B30803">
        <v>42782</v>
      </c>
      <c r="C30803" s="3">
        <v>773.45788600000003</v>
      </c>
      <c r="D30803" s="2"/>
    </row>
    <row r="30804" spans="1:4" x14ac:dyDescent="0.25">
      <c r="A30804" s="2">
        <v>540</v>
      </c>
      <c r="B30804">
        <v>42783</v>
      </c>
      <c r="C30804" s="3">
        <v>2232.6305459999999</v>
      </c>
      <c r="D30804" s="2"/>
    </row>
    <row r="30805" spans="1:4" x14ac:dyDescent="0.25">
      <c r="A30805" s="2">
        <v>540</v>
      </c>
      <c r="B30805">
        <v>42784</v>
      </c>
      <c r="C30805" s="3">
        <v>1135.2065749999999</v>
      </c>
      <c r="D30805" s="2"/>
    </row>
    <row r="30806" spans="1:4" x14ac:dyDescent="0.25">
      <c r="A30806" s="2">
        <v>540</v>
      </c>
      <c r="B30806">
        <v>42785</v>
      </c>
      <c r="C30806" s="3">
        <v>1199.4318430000001</v>
      </c>
      <c r="D30806" s="2"/>
    </row>
    <row r="30807" spans="1:4" x14ac:dyDescent="0.25">
      <c r="A30807" s="2">
        <v>540</v>
      </c>
      <c r="B30807">
        <v>42786</v>
      </c>
      <c r="C30807" s="3">
        <v>1135.2065749999999</v>
      </c>
      <c r="D30807" s="2"/>
    </row>
    <row r="30808" spans="1:4" x14ac:dyDescent="0.25">
      <c r="A30808" s="2">
        <v>540</v>
      </c>
      <c r="B30808">
        <v>42787</v>
      </c>
      <c r="C30808" s="3">
        <v>1159.554155</v>
      </c>
      <c r="D30808" s="2"/>
    </row>
    <row r="30809" spans="1:4" x14ac:dyDescent="0.25">
      <c r="A30809" s="2">
        <v>540</v>
      </c>
      <c r="B30809">
        <v>42788</v>
      </c>
      <c r="C30809" s="3">
        <v>1597.6825510000001</v>
      </c>
      <c r="D30809" s="2"/>
    </row>
    <row r="30810" spans="1:4" x14ac:dyDescent="0.25">
      <c r="A30810" s="2">
        <v>540</v>
      </c>
      <c r="B30810">
        <v>42789</v>
      </c>
      <c r="C30810" s="3">
        <v>1261.600643</v>
      </c>
      <c r="D30810" s="2"/>
    </row>
    <row r="30811" spans="1:4" x14ac:dyDescent="0.25">
      <c r="A30811" s="2">
        <v>540</v>
      </c>
      <c r="B30811">
        <v>42790</v>
      </c>
      <c r="C30811" s="3">
        <v>389.10904599999998</v>
      </c>
      <c r="D30811" s="2"/>
    </row>
    <row r="30812" spans="1:4" x14ac:dyDescent="0.25">
      <c r="A30812" s="2">
        <v>540</v>
      </c>
      <c r="B30812">
        <v>42791</v>
      </c>
      <c r="C30812" s="3">
        <v>1261.600643</v>
      </c>
      <c r="D30812" s="2"/>
    </row>
    <row r="30813" spans="1:4" x14ac:dyDescent="0.25">
      <c r="A30813" s="2">
        <v>540</v>
      </c>
      <c r="B30813">
        <v>42792</v>
      </c>
      <c r="C30813" s="3">
        <v>1159.554155</v>
      </c>
      <c r="D30813" s="2"/>
    </row>
    <row r="30814" spans="1:4" x14ac:dyDescent="0.25">
      <c r="A30814" s="2">
        <v>540</v>
      </c>
      <c r="B30814">
        <v>42793</v>
      </c>
      <c r="C30814" s="3">
        <v>1579.040876</v>
      </c>
      <c r="D30814" s="2"/>
    </row>
    <row r="30815" spans="1:4" x14ac:dyDescent="0.25">
      <c r="A30815" s="2">
        <v>540</v>
      </c>
      <c r="B30815">
        <v>42794</v>
      </c>
      <c r="C30815" s="3">
        <v>1261.369365</v>
      </c>
      <c r="D30815" s="2"/>
    </row>
    <row r="30816" spans="1:4" x14ac:dyDescent="0.25">
      <c r="A30816" s="2">
        <v>540</v>
      </c>
      <c r="B30816">
        <v>42795</v>
      </c>
      <c r="C30816" s="3">
        <v>1432.4039789999999</v>
      </c>
      <c r="D30816" s="2"/>
    </row>
    <row r="30817" spans="1:4" x14ac:dyDescent="0.25">
      <c r="A30817" s="2">
        <v>540</v>
      </c>
      <c r="B30817">
        <v>42796</v>
      </c>
      <c r="C30817" s="3">
        <v>1432.4039789999999</v>
      </c>
      <c r="D30817" s="2"/>
    </row>
    <row r="30818" spans="1:4" x14ac:dyDescent="0.25">
      <c r="A30818" s="2">
        <v>540</v>
      </c>
      <c r="B30818">
        <v>42797</v>
      </c>
      <c r="C30818" s="3">
        <v>1261.369365</v>
      </c>
      <c r="D30818" s="2"/>
    </row>
    <row r="30819" spans="1:4" x14ac:dyDescent="0.25">
      <c r="A30819" s="2">
        <v>540</v>
      </c>
      <c r="B30819">
        <v>42798</v>
      </c>
      <c r="C30819" s="3">
        <v>2317.3577989999999</v>
      </c>
      <c r="D30819" s="2"/>
    </row>
    <row r="30820" spans="1:4" x14ac:dyDescent="0.25">
      <c r="A30820" s="2">
        <v>540</v>
      </c>
      <c r="B30820">
        <v>42799</v>
      </c>
      <c r="C30820" s="3">
        <v>483.403593</v>
      </c>
      <c r="D30820" s="2"/>
    </row>
    <row r="30821" spans="1:4" x14ac:dyDescent="0.25">
      <c r="A30821" s="2">
        <v>540</v>
      </c>
      <c r="B30821">
        <v>42800</v>
      </c>
      <c r="C30821" s="3">
        <v>81.288729000000004</v>
      </c>
      <c r="D30821" s="2"/>
    </row>
    <row r="30822" spans="1:4" x14ac:dyDescent="0.25">
      <c r="A30822" s="2">
        <v>540</v>
      </c>
      <c r="B30822">
        <v>42801</v>
      </c>
      <c r="C30822" s="3">
        <v>81.288729000000004</v>
      </c>
      <c r="D30822" s="2"/>
    </row>
    <row r="30823" spans="1:4" x14ac:dyDescent="0.25">
      <c r="A30823" s="2">
        <v>540</v>
      </c>
      <c r="B30823">
        <v>42802</v>
      </c>
      <c r="C30823" s="3">
        <v>483.403593</v>
      </c>
      <c r="D30823" s="2"/>
    </row>
    <row r="30824" spans="1:4" x14ac:dyDescent="0.25">
      <c r="A30824" s="2">
        <v>540</v>
      </c>
      <c r="B30824">
        <v>42803</v>
      </c>
      <c r="C30824" s="3">
        <v>810.03141600000004</v>
      </c>
      <c r="D30824" s="2"/>
    </row>
    <row r="30825" spans="1:4" x14ac:dyDescent="0.25">
      <c r="A30825" s="2">
        <v>540</v>
      </c>
      <c r="B30825">
        <v>42804</v>
      </c>
      <c r="C30825" s="3">
        <v>427.11249700000002</v>
      </c>
      <c r="D30825" s="2"/>
    </row>
    <row r="30826" spans="1:4" x14ac:dyDescent="0.25">
      <c r="A30826" s="2">
        <v>540</v>
      </c>
      <c r="B30826">
        <v>42805</v>
      </c>
      <c r="C30826" s="3">
        <v>0</v>
      </c>
      <c r="D30826" s="2"/>
    </row>
    <row r="30827" spans="1:4" x14ac:dyDescent="0.25">
      <c r="A30827" s="2">
        <v>540</v>
      </c>
      <c r="B30827">
        <v>42806</v>
      </c>
      <c r="C30827" s="3">
        <v>386.02317799999997</v>
      </c>
      <c r="D30827" s="2"/>
    </row>
    <row r="30828" spans="1:4" x14ac:dyDescent="0.25">
      <c r="A30828" s="2">
        <v>540</v>
      </c>
      <c r="B30828">
        <v>42807</v>
      </c>
      <c r="C30828" s="3">
        <v>810.03141600000004</v>
      </c>
      <c r="D30828" s="2"/>
    </row>
    <row r="30829" spans="1:4" x14ac:dyDescent="0.25">
      <c r="A30829" s="2">
        <v>540</v>
      </c>
      <c r="B30829">
        <v>42808</v>
      </c>
      <c r="C30829" s="3">
        <v>435.93762600000002</v>
      </c>
      <c r="D30829" s="2"/>
    </row>
    <row r="30830" spans="1:4" x14ac:dyDescent="0.25">
      <c r="A30830" s="2">
        <v>540</v>
      </c>
      <c r="B30830">
        <v>42809</v>
      </c>
      <c r="C30830" s="3">
        <v>858.59350500000005</v>
      </c>
      <c r="D30830" s="2"/>
    </row>
    <row r="30831" spans="1:4" x14ac:dyDescent="0.25">
      <c r="A30831" s="2">
        <v>540</v>
      </c>
      <c r="B30831">
        <v>42810</v>
      </c>
      <c r="C30831" s="3">
        <v>1975.4957400000001</v>
      </c>
      <c r="D30831" s="2"/>
    </row>
    <row r="30832" spans="1:4" x14ac:dyDescent="0.25">
      <c r="A30832" s="2">
        <v>540</v>
      </c>
      <c r="B30832">
        <v>42811</v>
      </c>
      <c r="C30832" s="3">
        <v>854.02883599999996</v>
      </c>
      <c r="D30832" s="2"/>
    </row>
    <row r="30833" spans="1:4" x14ac:dyDescent="0.25">
      <c r="A30833" s="2">
        <v>540</v>
      </c>
      <c r="B30833">
        <v>42812</v>
      </c>
      <c r="C30833" s="3">
        <v>389.10904599999998</v>
      </c>
      <c r="D30833" s="2"/>
    </row>
    <row r="30834" spans="1:4" x14ac:dyDescent="0.25">
      <c r="A30834" s="2">
        <v>540</v>
      </c>
      <c r="B30834">
        <v>42813</v>
      </c>
      <c r="C30834" s="3">
        <v>858.59350500000005</v>
      </c>
      <c r="D30834" s="2"/>
    </row>
    <row r="30835" spans="1:4" x14ac:dyDescent="0.25">
      <c r="A30835" s="2">
        <v>540</v>
      </c>
      <c r="B30835">
        <v>42814</v>
      </c>
      <c r="C30835" s="3">
        <v>1975.4957400000001</v>
      </c>
      <c r="D30835" s="2"/>
    </row>
    <row r="30836" spans="1:4" x14ac:dyDescent="0.25">
      <c r="A30836" s="2">
        <v>540</v>
      </c>
      <c r="B30836">
        <v>42815</v>
      </c>
      <c r="C30836" s="3">
        <v>1375.8468760000001</v>
      </c>
      <c r="D30836" s="2"/>
    </row>
    <row r="30837" spans="1:4" x14ac:dyDescent="0.25">
      <c r="A30837" s="2">
        <v>540</v>
      </c>
      <c r="B30837">
        <v>42816</v>
      </c>
      <c r="C30837" s="3">
        <v>1375.8468760000001</v>
      </c>
      <c r="D30837" s="2"/>
    </row>
    <row r="30838" spans="1:4" x14ac:dyDescent="0.25">
      <c r="A30838" s="2">
        <v>540</v>
      </c>
      <c r="B30838">
        <v>42817</v>
      </c>
      <c r="C30838" s="3">
        <v>854.02883599999996</v>
      </c>
      <c r="D30838" s="2"/>
    </row>
    <row r="30839" spans="1:4" x14ac:dyDescent="0.25">
      <c r="A30839" s="2">
        <v>540</v>
      </c>
      <c r="B30839">
        <v>42818</v>
      </c>
      <c r="C30839" s="3">
        <v>626.937456</v>
      </c>
      <c r="D30839" s="2"/>
    </row>
    <row r="30840" spans="1:4" x14ac:dyDescent="0.25">
      <c r="A30840" s="2">
        <v>540</v>
      </c>
      <c r="B30840">
        <v>42819</v>
      </c>
      <c r="C30840" s="3">
        <v>1007.3150910000001</v>
      </c>
      <c r="D30840" s="2"/>
    </row>
    <row r="30841" spans="1:4" x14ac:dyDescent="0.25">
      <c r="A30841" s="2">
        <v>540</v>
      </c>
      <c r="B30841">
        <v>42820</v>
      </c>
      <c r="C30841" s="3">
        <v>1014.096849</v>
      </c>
      <c r="D30841" s="2"/>
    </row>
    <row r="30842" spans="1:4" x14ac:dyDescent="0.25">
      <c r="A30842" s="2">
        <v>540</v>
      </c>
      <c r="B30842">
        <v>42822</v>
      </c>
      <c r="C30842" s="3">
        <v>2922.5437809999999</v>
      </c>
      <c r="D30842" s="2"/>
    </row>
    <row r="30843" spans="1:4" x14ac:dyDescent="0.25">
      <c r="A30843" s="2">
        <v>540</v>
      </c>
      <c r="B30843">
        <v>42823</v>
      </c>
      <c r="C30843" s="3">
        <v>1753.3433809999999</v>
      </c>
      <c r="D30843" s="2"/>
    </row>
    <row r="30844" spans="1:4" x14ac:dyDescent="0.25">
      <c r="A30844" s="2">
        <v>540</v>
      </c>
      <c r="B30844">
        <v>42824</v>
      </c>
      <c r="C30844" s="3">
        <v>2922.5437809999999</v>
      </c>
      <c r="D30844" s="2"/>
    </row>
    <row r="30845" spans="1:4" x14ac:dyDescent="0.25">
      <c r="A30845" s="2">
        <v>540</v>
      </c>
      <c r="B30845">
        <v>42825</v>
      </c>
      <c r="C30845" s="3">
        <v>2317.3577989999999</v>
      </c>
      <c r="D30845" s="2"/>
    </row>
    <row r="30846" spans="1:4" x14ac:dyDescent="0.25">
      <c r="A30846" s="2">
        <v>540</v>
      </c>
      <c r="B30846">
        <v>42826</v>
      </c>
      <c r="C30846" s="3">
        <v>626.937456</v>
      </c>
      <c r="D30846" s="2"/>
    </row>
    <row r="30847" spans="1:4" x14ac:dyDescent="0.25">
      <c r="A30847" s="2">
        <v>540</v>
      </c>
      <c r="B30847">
        <v>42827</v>
      </c>
      <c r="C30847" s="3">
        <v>1014.096849</v>
      </c>
      <c r="D30847" s="2"/>
    </row>
    <row r="30848" spans="1:4" x14ac:dyDescent="0.25">
      <c r="A30848" s="2">
        <v>540</v>
      </c>
      <c r="B30848">
        <v>42828</v>
      </c>
      <c r="C30848" s="3">
        <v>1007.3150910000001</v>
      </c>
      <c r="D30848" s="2"/>
    </row>
    <row r="30849" spans="1:4" x14ac:dyDescent="0.25">
      <c r="A30849" s="2">
        <v>540</v>
      </c>
      <c r="B30849">
        <v>42829</v>
      </c>
      <c r="C30849" s="3">
        <v>1753.3433809999999</v>
      </c>
      <c r="D30849" s="2"/>
    </row>
    <row r="30850" spans="1:4" x14ac:dyDescent="0.25">
      <c r="A30850" s="2">
        <v>540</v>
      </c>
      <c r="B30850">
        <v>42830</v>
      </c>
      <c r="C30850" s="3">
        <v>1525.9264559999999</v>
      </c>
      <c r="D30850" s="2"/>
    </row>
    <row r="30851" spans="1:4" x14ac:dyDescent="0.25">
      <c r="A30851" s="2">
        <v>540</v>
      </c>
      <c r="B30851">
        <v>42831</v>
      </c>
      <c r="C30851" s="3">
        <v>397.82601199999999</v>
      </c>
      <c r="D30851" s="2"/>
    </row>
    <row r="30852" spans="1:4" x14ac:dyDescent="0.25">
      <c r="A30852" s="2">
        <v>540</v>
      </c>
      <c r="B30852">
        <v>42832</v>
      </c>
      <c r="C30852" s="3">
        <v>319.72506900000002</v>
      </c>
      <c r="D30852" s="2"/>
    </row>
    <row r="30853" spans="1:4" x14ac:dyDescent="0.25">
      <c r="A30853" s="2">
        <v>540</v>
      </c>
      <c r="B30853">
        <v>42833</v>
      </c>
      <c r="C30853" s="3">
        <v>537.36451899999997</v>
      </c>
      <c r="D30853" s="2"/>
    </row>
    <row r="30854" spans="1:4" x14ac:dyDescent="0.25">
      <c r="A30854" s="2">
        <v>540</v>
      </c>
      <c r="B30854">
        <v>42834</v>
      </c>
      <c r="C30854" s="3">
        <v>1308.875646</v>
      </c>
      <c r="D30854" s="2"/>
    </row>
    <row r="30855" spans="1:4" x14ac:dyDescent="0.25">
      <c r="A30855" s="2">
        <v>540</v>
      </c>
      <c r="B30855">
        <v>42836</v>
      </c>
      <c r="C30855" s="3">
        <v>355.57981599999999</v>
      </c>
      <c r="D30855" s="2"/>
    </row>
    <row r="30856" spans="1:4" x14ac:dyDescent="0.25">
      <c r="A30856" s="2">
        <v>540</v>
      </c>
      <c r="B30856">
        <v>42837</v>
      </c>
      <c r="C30856" s="3">
        <v>537.36451899999997</v>
      </c>
      <c r="D30856" s="2"/>
    </row>
    <row r="30857" spans="1:4" x14ac:dyDescent="0.25">
      <c r="A30857" s="2">
        <v>540</v>
      </c>
      <c r="B30857">
        <v>42838</v>
      </c>
      <c r="C30857" s="3">
        <v>397.82601199999999</v>
      </c>
      <c r="D30857" s="2"/>
    </row>
    <row r="30858" spans="1:4" x14ac:dyDescent="0.25">
      <c r="A30858" s="2">
        <v>540</v>
      </c>
      <c r="B30858">
        <v>42839</v>
      </c>
      <c r="C30858" s="3">
        <v>1308.875646</v>
      </c>
      <c r="D30858" s="2"/>
    </row>
    <row r="30859" spans="1:4" x14ac:dyDescent="0.25">
      <c r="A30859" s="2">
        <v>540</v>
      </c>
      <c r="B30859">
        <v>42840</v>
      </c>
      <c r="C30859" s="3">
        <v>355.57981599999999</v>
      </c>
      <c r="D30859" s="2"/>
    </row>
    <row r="30860" spans="1:4" x14ac:dyDescent="0.25">
      <c r="A30860" s="2">
        <v>540</v>
      </c>
      <c r="B30860">
        <v>42841</v>
      </c>
      <c r="C30860" s="3">
        <v>2715.5156310000002</v>
      </c>
      <c r="D30860" s="2"/>
    </row>
    <row r="30861" spans="1:4" x14ac:dyDescent="0.25">
      <c r="A30861" s="2">
        <v>540</v>
      </c>
      <c r="B30861">
        <v>42842</v>
      </c>
      <c r="C30861" s="3">
        <v>2715.5156310000002</v>
      </c>
      <c r="D30861" s="2"/>
    </row>
    <row r="30862" spans="1:4" x14ac:dyDescent="0.25">
      <c r="A30862" s="2">
        <v>540</v>
      </c>
      <c r="B30862">
        <v>42843</v>
      </c>
      <c r="C30862" s="3">
        <v>5007.3985629999997</v>
      </c>
      <c r="D30862" s="2"/>
    </row>
    <row r="30863" spans="1:4" x14ac:dyDescent="0.25">
      <c r="A30863" s="2">
        <v>540</v>
      </c>
      <c r="B30863">
        <v>42844</v>
      </c>
      <c r="C30863" s="3">
        <v>5007.3985629999997</v>
      </c>
      <c r="D30863" s="2"/>
    </row>
    <row r="30864" spans="1:4" x14ac:dyDescent="0.25">
      <c r="A30864" s="2">
        <v>540</v>
      </c>
      <c r="B30864">
        <v>42845</v>
      </c>
      <c r="C30864" s="3">
        <v>973.00630899999999</v>
      </c>
      <c r="D30864" s="2"/>
    </row>
    <row r="30865" spans="1:4" x14ac:dyDescent="0.25">
      <c r="A30865" s="2">
        <v>540</v>
      </c>
      <c r="B30865">
        <v>42846</v>
      </c>
      <c r="C30865" s="3">
        <v>849.96736599999997</v>
      </c>
      <c r="D30865" s="2"/>
    </row>
    <row r="30866" spans="1:4" x14ac:dyDescent="0.25">
      <c r="A30866" s="2">
        <v>540</v>
      </c>
      <c r="B30866">
        <v>42847</v>
      </c>
      <c r="C30866" s="3">
        <v>973.00630899999999</v>
      </c>
      <c r="D30866" s="2"/>
    </row>
    <row r="30867" spans="1:4" x14ac:dyDescent="0.25">
      <c r="A30867" s="2">
        <v>540</v>
      </c>
      <c r="B30867">
        <v>42848</v>
      </c>
      <c r="C30867" s="3">
        <v>849.96736599999997</v>
      </c>
      <c r="D30867" s="2"/>
    </row>
    <row r="30868" spans="1:4" x14ac:dyDescent="0.25">
      <c r="A30868" s="2">
        <v>540</v>
      </c>
      <c r="B30868">
        <v>42849</v>
      </c>
      <c r="C30868" s="3">
        <v>130.33483899999999</v>
      </c>
      <c r="D30868" s="2"/>
    </row>
    <row r="30869" spans="1:4" x14ac:dyDescent="0.25">
      <c r="A30869" s="2">
        <v>540</v>
      </c>
      <c r="B30869">
        <v>42850</v>
      </c>
      <c r="C30869" s="3">
        <v>330.651701</v>
      </c>
      <c r="D30869" s="2"/>
    </row>
    <row r="30870" spans="1:4" x14ac:dyDescent="0.25">
      <c r="A30870" s="2">
        <v>540</v>
      </c>
      <c r="B30870">
        <v>42851</v>
      </c>
      <c r="C30870" s="3">
        <v>2117.2541639999999</v>
      </c>
      <c r="D30870" s="2"/>
    </row>
    <row r="30871" spans="1:4" x14ac:dyDescent="0.25">
      <c r="A30871" s="2">
        <v>540</v>
      </c>
      <c r="B30871">
        <v>42852</v>
      </c>
      <c r="C30871" s="3">
        <v>130.33483899999999</v>
      </c>
      <c r="D30871" s="2"/>
    </row>
    <row r="30872" spans="1:4" x14ac:dyDescent="0.25">
      <c r="A30872" s="2">
        <v>540</v>
      </c>
      <c r="B30872">
        <v>42853</v>
      </c>
      <c r="C30872" s="3">
        <v>330.651701</v>
      </c>
      <c r="D30872" s="2"/>
    </row>
    <row r="30873" spans="1:4" x14ac:dyDescent="0.25">
      <c r="A30873" s="2">
        <v>540</v>
      </c>
      <c r="B30873">
        <v>42854</v>
      </c>
      <c r="C30873" s="3">
        <v>2117.2541639999999</v>
      </c>
      <c r="D30873" s="2"/>
    </row>
    <row r="30874" spans="1:4" x14ac:dyDescent="0.25">
      <c r="A30874" s="2">
        <v>540</v>
      </c>
      <c r="B30874">
        <v>42855</v>
      </c>
      <c r="C30874" s="3">
        <v>772.445694</v>
      </c>
      <c r="D30874" s="2"/>
    </row>
    <row r="30875" spans="1:4" x14ac:dyDescent="0.25">
      <c r="A30875" s="2">
        <v>540</v>
      </c>
      <c r="B30875">
        <v>42856</v>
      </c>
      <c r="C30875" s="3">
        <v>756.76002000000005</v>
      </c>
      <c r="D30875" s="2"/>
    </row>
    <row r="30876" spans="1:4" x14ac:dyDescent="0.25">
      <c r="A30876" s="2">
        <v>540</v>
      </c>
      <c r="B30876">
        <v>42857</v>
      </c>
      <c r="C30876" s="3">
        <v>1639.030761</v>
      </c>
      <c r="D30876" s="2"/>
    </row>
    <row r="30877" spans="1:4" x14ac:dyDescent="0.25">
      <c r="A30877" s="2">
        <v>540</v>
      </c>
      <c r="B30877">
        <v>42858</v>
      </c>
      <c r="C30877" s="3">
        <v>122.303207</v>
      </c>
      <c r="D30877" s="2"/>
    </row>
    <row r="30878" spans="1:4" x14ac:dyDescent="0.25">
      <c r="A30878" s="2">
        <v>540</v>
      </c>
      <c r="B30878">
        <v>42859</v>
      </c>
      <c r="C30878" s="3">
        <v>1516.7275540000001</v>
      </c>
      <c r="D30878" s="2"/>
    </row>
    <row r="30879" spans="1:4" x14ac:dyDescent="0.25">
      <c r="A30879" s="2">
        <v>540</v>
      </c>
      <c r="B30879">
        <v>42860</v>
      </c>
      <c r="C30879" s="3">
        <v>1358.3360090000001</v>
      </c>
      <c r="D30879" s="2"/>
    </row>
    <row r="30880" spans="1:4" x14ac:dyDescent="0.25">
      <c r="A30880" s="2">
        <v>540</v>
      </c>
      <c r="B30880">
        <v>42861</v>
      </c>
      <c r="C30880" s="3">
        <v>1358.3360090000001</v>
      </c>
      <c r="D30880" s="2"/>
    </row>
    <row r="30881" spans="1:4" x14ac:dyDescent="0.25">
      <c r="A30881" s="2">
        <v>540</v>
      </c>
      <c r="B30881">
        <v>42862</v>
      </c>
      <c r="C30881" s="3">
        <v>1516.7275540000001</v>
      </c>
      <c r="D30881" s="2"/>
    </row>
    <row r="30882" spans="1:4" x14ac:dyDescent="0.25">
      <c r="A30882" s="2">
        <v>540</v>
      </c>
      <c r="B30882">
        <v>42863</v>
      </c>
      <c r="C30882" s="3">
        <v>1039.784175</v>
      </c>
      <c r="D30882" s="2"/>
    </row>
    <row r="30883" spans="1:4" x14ac:dyDescent="0.25">
      <c r="A30883" s="2">
        <v>540</v>
      </c>
      <c r="B30883">
        <v>42864</v>
      </c>
      <c r="C30883" s="3">
        <v>1039.784175</v>
      </c>
      <c r="D30883" s="2"/>
    </row>
    <row r="30884" spans="1:4" x14ac:dyDescent="0.25">
      <c r="A30884" s="2">
        <v>540</v>
      </c>
      <c r="B30884">
        <v>42865</v>
      </c>
      <c r="C30884" s="3">
        <v>319.72506900000002</v>
      </c>
      <c r="D30884" s="2"/>
    </row>
    <row r="30885" spans="1:4" x14ac:dyDescent="0.25">
      <c r="A30885" s="2">
        <v>540</v>
      </c>
      <c r="B30885">
        <v>42866</v>
      </c>
      <c r="C30885" s="3">
        <v>1525.9264559999999</v>
      </c>
      <c r="D30885" s="2"/>
    </row>
    <row r="30886" spans="1:4" x14ac:dyDescent="0.25">
      <c r="A30886" s="2">
        <v>540</v>
      </c>
      <c r="B30886">
        <v>42867</v>
      </c>
      <c r="C30886" s="3">
        <v>772.445694</v>
      </c>
      <c r="D30886" s="2"/>
    </row>
    <row r="30887" spans="1:4" x14ac:dyDescent="0.25">
      <c r="A30887" s="2">
        <v>540</v>
      </c>
      <c r="B30887">
        <v>42868</v>
      </c>
      <c r="C30887" s="3">
        <v>756.76002000000005</v>
      </c>
      <c r="D30887" s="2"/>
    </row>
    <row r="30888" spans="1:4" x14ac:dyDescent="0.25">
      <c r="A30888" s="2">
        <v>540</v>
      </c>
      <c r="B30888">
        <v>42869</v>
      </c>
      <c r="C30888" s="3">
        <v>609.51777100000004</v>
      </c>
      <c r="D30888" s="2"/>
    </row>
    <row r="30889" spans="1:4" x14ac:dyDescent="0.25">
      <c r="A30889" s="2">
        <v>540</v>
      </c>
      <c r="B30889">
        <v>42870</v>
      </c>
      <c r="C30889" s="3">
        <v>300.27465599999999</v>
      </c>
      <c r="D30889" s="2"/>
    </row>
    <row r="30890" spans="1:4" x14ac:dyDescent="0.25">
      <c r="A30890" s="2">
        <v>540</v>
      </c>
      <c r="B30890">
        <v>42871</v>
      </c>
      <c r="C30890" s="3">
        <v>1948.257445</v>
      </c>
      <c r="D30890" s="2"/>
    </row>
    <row r="30891" spans="1:4" x14ac:dyDescent="0.25">
      <c r="A30891" s="2">
        <v>540</v>
      </c>
      <c r="B30891">
        <v>42872</v>
      </c>
      <c r="C30891" s="3">
        <v>300.27465599999999</v>
      </c>
      <c r="D30891" s="2"/>
    </row>
    <row r="30892" spans="1:4" x14ac:dyDescent="0.25">
      <c r="A30892" s="2">
        <v>540</v>
      </c>
      <c r="B30892">
        <v>42873</v>
      </c>
      <c r="C30892" s="3">
        <v>1948.257445</v>
      </c>
      <c r="D30892" s="2"/>
    </row>
    <row r="30893" spans="1:4" x14ac:dyDescent="0.25">
      <c r="A30893" s="2">
        <v>540</v>
      </c>
      <c r="B30893">
        <v>42874</v>
      </c>
      <c r="C30893" s="3">
        <v>609.51777100000004</v>
      </c>
      <c r="D30893" s="2"/>
    </row>
    <row r="30894" spans="1:4" x14ac:dyDescent="0.25">
      <c r="A30894" s="2">
        <v>540</v>
      </c>
      <c r="B30894">
        <v>42875</v>
      </c>
      <c r="C30894" s="3">
        <v>2475.3006190000001</v>
      </c>
      <c r="D30894" s="2"/>
    </row>
    <row r="30895" spans="1:4" x14ac:dyDescent="0.25">
      <c r="A30895" s="2">
        <v>540</v>
      </c>
      <c r="B30895">
        <v>42876</v>
      </c>
      <c r="C30895" s="3">
        <v>2065.0176919999999</v>
      </c>
      <c r="D30895" s="2"/>
    </row>
    <row r="30896" spans="1:4" x14ac:dyDescent="0.25">
      <c r="A30896" s="2">
        <v>540</v>
      </c>
      <c r="B30896">
        <v>42877</v>
      </c>
      <c r="C30896" s="3">
        <v>435.93762600000002</v>
      </c>
      <c r="D30896" s="2"/>
    </row>
    <row r="30897" spans="1:4" x14ac:dyDescent="0.25">
      <c r="A30897" s="2">
        <v>540</v>
      </c>
      <c r="B30897">
        <v>42878</v>
      </c>
      <c r="C30897" s="3">
        <v>2065.0176919999999</v>
      </c>
      <c r="D30897" s="2"/>
    </row>
    <row r="30898" spans="1:4" x14ac:dyDescent="0.25">
      <c r="A30898" s="2">
        <v>540</v>
      </c>
      <c r="B30898">
        <v>42879</v>
      </c>
      <c r="C30898" s="3">
        <v>2475.3006190000001</v>
      </c>
      <c r="D30898" s="2"/>
    </row>
    <row r="30899" spans="1:4" x14ac:dyDescent="0.25">
      <c r="A30899" s="2">
        <v>540</v>
      </c>
      <c r="B30899">
        <v>42880</v>
      </c>
      <c r="C30899" s="3">
        <v>1015.769777</v>
      </c>
      <c r="D30899" s="2"/>
    </row>
    <row r="30900" spans="1:4" x14ac:dyDescent="0.25">
      <c r="A30900" s="2">
        <v>540</v>
      </c>
      <c r="B30900">
        <v>42881</v>
      </c>
      <c r="C30900" s="3">
        <v>1157.2734909999999</v>
      </c>
      <c r="D30900" s="2"/>
    </row>
    <row r="30901" spans="1:4" x14ac:dyDescent="0.25">
      <c r="A30901" s="2">
        <v>540</v>
      </c>
      <c r="B30901">
        <v>42882</v>
      </c>
      <c r="C30901" s="3">
        <v>1595.1938869999999</v>
      </c>
      <c r="D30901" s="2"/>
    </row>
    <row r="30902" spans="1:4" x14ac:dyDescent="0.25">
      <c r="A30902" s="2">
        <v>540</v>
      </c>
      <c r="B30902">
        <v>42883</v>
      </c>
      <c r="C30902" s="3">
        <v>1015.769777</v>
      </c>
      <c r="D30902" s="2"/>
    </row>
    <row r="30903" spans="1:4" x14ac:dyDescent="0.25">
      <c r="A30903" s="2">
        <v>540</v>
      </c>
      <c r="B30903">
        <v>42884</v>
      </c>
      <c r="C30903" s="3">
        <v>1595.1938869999999</v>
      </c>
      <c r="D30903" s="2"/>
    </row>
    <row r="30904" spans="1:4" x14ac:dyDescent="0.25">
      <c r="A30904" s="2">
        <v>540</v>
      </c>
      <c r="B30904">
        <v>42885</v>
      </c>
      <c r="C30904" s="3">
        <v>1157.2734909999999</v>
      </c>
      <c r="D30904" s="2"/>
    </row>
    <row r="30905" spans="1:4" x14ac:dyDescent="0.25">
      <c r="A30905" s="2">
        <v>540</v>
      </c>
      <c r="B30905">
        <v>42886</v>
      </c>
      <c r="C30905" s="3">
        <v>1866.881451</v>
      </c>
      <c r="D30905" s="2"/>
    </row>
    <row r="30906" spans="1:4" x14ac:dyDescent="0.25">
      <c r="A30906" s="2">
        <v>540</v>
      </c>
      <c r="B30906">
        <v>42887</v>
      </c>
      <c r="C30906" s="3">
        <v>1866.881451</v>
      </c>
      <c r="D30906" s="2"/>
    </row>
    <row r="30907" spans="1:4" x14ac:dyDescent="0.25">
      <c r="A30907" s="2">
        <v>540</v>
      </c>
      <c r="B30907">
        <v>42888</v>
      </c>
      <c r="C30907" s="3">
        <v>795.98129300000005</v>
      </c>
      <c r="D30907" s="2"/>
    </row>
    <row r="30908" spans="1:4" x14ac:dyDescent="0.25">
      <c r="A30908" s="2">
        <v>540</v>
      </c>
      <c r="B30908">
        <v>42889</v>
      </c>
      <c r="C30908" s="3">
        <v>321.09526799999998</v>
      </c>
      <c r="D30908" s="2"/>
    </row>
    <row r="30909" spans="1:4" x14ac:dyDescent="0.25">
      <c r="A30909" s="2">
        <v>540</v>
      </c>
      <c r="B30909">
        <v>42890</v>
      </c>
      <c r="C30909" s="3">
        <v>9.5176420000000004</v>
      </c>
      <c r="D30909" s="2"/>
    </row>
    <row r="30910" spans="1:4" x14ac:dyDescent="0.25">
      <c r="A30910" s="2">
        <v>540</v>
      </c>
      <c r="B30910">
        <v>42891</v>
      </c>
      <c r="C30910" s="3">
        <v>1153.8127260000001</v>
      </c>
      <c r="D30910" s="2"/>
    </row>
    <row r="30911" spans="1:4" x14ac:dyDescent="0.25">
      <c r="A30911" s="2">
        <v>540</v>
      </c>
      <c r="B30911">
        <v>42892</v>
      </c>
      <c r="C30911" s="3">
        <v>1153.8127260000001</v>
      </c>
      <c r="D30911" s="2"/>
    </row>
    <row r="30912" spans="1:4" x14ac:dyDescent="0.25">
      <c r="A30912" s="2">
        <v>540</v>
      </c>
      <c r="B30912">
        <v>42893</v>
      </c>
      <c r="C30912" s="3">
        <v>9.5176420000000004</v>
      </c>
      <c r="D30912" s="2"/>
    </row>
    <row r="30913" spans="1:4" x14ac:dyDescent="0.25">
      <c r="A30913" s="2">
        <v>540</v>
      </c>
      <c r="B30913">
        <v>42894</v>
      </c>
      <c r="C30913" s="3">
        <v>795.98129300000005</v>
      </c>
      <c r="D30913" s="2"/>
    </row>
    <row r="30914" spans="1:4" x14ac:dyDescent="0.25">
      <c r="A30914" s="2">
        <v>540</v>
      </c>
      <c r="B30914">
        <v>42895</v>
      </c>
      <c r="C30914" s="3">
        <v>1103.124368</v>
      </c>
      <c r="D30914" s="2"/>
    </row>
    <row r="30915" spans="1:4" x14ac:dyDescent="0.25">
      <c r="A30915" s="2">
        <v>540</v>
      </c>
      <c r="B30915">
        <v>42896</v>
      </c>
      <c r="C30915" s="3">
        <v>2999.873998</v>
      </c>
      <c r="D30915" s="2"/>
    </row>
    <row r="30916" spans="1:4" x14ac:dyDescent="0.25">
      <c r="A30916" s="2">
        <v>540</v>
      </c>
      <c r="B30916">
        <v>42897</v>
      </c>
      <c r="C30916" s="3">
        <v>1636.177034</v>
      </c>
      <c r="D30916" s="2"/>
    </row>
    <row r="30917" spans="1:4" x14ac:dyDescent="0.25">
      <c r="A30917" s="2">
        <v>540</v>
      </c>
      <c r="B30917">
        <v>42898</v>
      </c>
      <c r="C30917" s="3">
        <v>2999.873998</v>
      </c>
      <c r="D30917" s="2"/>
    </row>
    <row r="30918" spans="1:4" x14ac:dyDescent="0.25">
      <c r="A30918" s="2">
        <v>540</v>
      </c>
      <c r="B30918">
        <v>42899</v>
      </c>
      <c r="C30918" s="3">
        <v>1103.124368</v>
      </c>
      <c r="D30918" s="2"/>
    </row>
    <row r="30919" spans="1:4" x14ac:dyDescent="0.25">
      <c r="A30919" s="2">
        <v>540</v>
      </c>
      <c r="B30919">
        <v>42900</v>
      </c>
      <c r="C30919" s="3">
        <v>261.25950799999998</v>
      </c>
      <c r="D30919" s="2"/>
    </row>
    <row r="30920" spans="1:4" x14ac:dyDescent="0.25">
      <c r="A30920" s="2">
        <v>540</v>
      </c>
      <c r="B30920">
        <v>42901</v>
      </c>
      <c r="C30920" s="3">
        <v>2216.8672820000002</v>
      </c>
      <c r="D30920" s="2"/>
    </row>
    <row r="30921" spans="1:4" x14ac:dyDescent="0.25">
      <c r="A30921" s="2">
        <v>540</v>
      </c>
      <c r="B30921">
        <v>42902</v>
      </c>
      <c r="C30921" s="3">
        <v>828.25837999999999</v>
      </c>
      <c r="D30921" s="2"/>
    </row>
    <row r="30922" spans="1:4" x14ac:dyDescent="0.25">
      <c r="A30922" s="2">
        <v>540</v>
      </c>
      <c r="B30922">
        <v>42903</v>
      </c>
      <c r="C30922" s="3">
        <v>828.25837999999999</v>
      </c>
      <c r="D30922" s="2"/>
    </row>
    <row r="30923" spans="1:4" x14ac:dyDescent="0.25">
      <c r="A30923" s="2">
        <v>540</v>
      </c>
      <c r="B30923">
        <v>42904</v>
      </c>
      <c r="C30923" s="3">
        <v>2216.8672820000002</v>
      </c>
      <c r="D30923" s="2"/>
    </row>
    <row r="30924" spans="1:4" x14ac:dyDescent="0.25">
      <c r="A30924" s="2">
        <v>540</v>
      </c>
      <c r="B30924">
        <v>42905</v>
      </c>
      <c r="C30924" s="3">
        <v>261.25950799999998</v>
      </c>
      <c r="D30924" s="2"/>
    </row>
    <row r="30925" spans="1:4" x14ac:dyDescent="0.25">
      <c r="A30925" s="2">
        <v>540</v>
      </c>
      <c r="B30925">
        <v>42907</v>
      </c>
      <c r="C30925" s="3">
        <v>6553.1598649999996</v>
      </c>
      <c r="D30925" s="2"/>
    </row>
    <row r="30926" spans="1:4" x14ac:dyDescent="0.25">
      <c r="A30926" s="2">
        <v>540</v>
      </c>
      <c r="B30926">
        <v>42909</v>
      </c>
      <c r="C30926" s="3">
        <v>3359.245723</v>
      </c>
      <c r="D30926" s="2"/>
    </row>
    <row r="30927" spans="1:4" x14ac:dyDescent="0.25">
      <c r="A30927" s="2">
        <v>540</v>
      </c>
      <c r="B30927">
        <v>42910</v>
      </c>
      <c r="C30927" s="3">
        <v>1292.1438820000001</v>
      </c>
      <c r="D30927" s="2"/>
    </row>
    <row r="30928" spans="1:4" x14ac:dyDescent="0.25">
      <c r="A30928" s="2">
        <v>540</v>
      </c>
      <c r="B30928">
        <v>42911</v>
      </c>
      <c r="C30928" s="3">
        <v>1564.50407</v>
      </c>
      <c r="D30928" s="2"/>
    </row>
    <row r="30929" spans="1:4" x14ac:dyDescent="0.25">
      <c r="A30929" s="2">
        <v>540</v>
      </c>
      <c r="B30929">
        <v>42912</v>
      </c>
      <c r="C30929" s="3">
        <v>1292.1438820000001</v>
      </c>
      <c r="D30929" s="2"/>
    </row>
    <row r="30930" spans="1:4" x14ac:dyDescent="0.25">
      <c r="A30930" s="2">
        <v>540</v>
      </c>
      <c r="B30930">
        <v>42913</v>
      </c>
      <c r="C30930" s="3">
        <v>1636.177034</v>
      </c>
      <c r="D30930" s="2"/>
    </row>
    <row r="30931" spans="1:4" x14ac:dyDescent="0.25">
      <c r="A30931" s="2">
        <v>540</v>
      </c>
      <c r="B30931">
        <v>42914</v>
      </c>
      <c r="C30931" s="3">
        <v>1360.1447029999999</v>
      </c>
      <c r="D30931" s="2"/>
    </row>
    <row r="30932" spans="1:4" x14ac:dyDescent="0.25">
      <c r="A30932" s="2">
        <v>540</v>
      </c>
      <c r="B30932">
        <v>42915</v>
      </c>
      <c r="C30932" s="3">
        <v>930.268822</v>
      </c>
      <c r="D30932" s="2"/>
    </row>
    <row r="30933" spans="1:4" x14ac:dyDescent="0.25">
      <c r="A30933" s="2">
        <v>540</v>
      </c>
      <c r="B30933">
        <v>42916</v>
      </c>
      <c r="C30933" s="3">
        <v>1194.837442</v>
      </c>
      <c r="D30933" s="2"/>
    </row>
    <row r="30934" spans="1:4" x14ac:dyDescent="0.25">
      <c r="A30934" s="2">
        <v>540</v>
      </c>
      <c r="B30934">
        <v>42917</v>
      </c>
      <c r="C30934" s="3">
        <v>321.09526799999998</v>
      </c>
      <c r="D30934" s="2"/>
    </row>
    <row r="30935" spans="1:4" x14ac:dyDescent="0.25">
      <c r="A30935" s="2">
        <v>540</v>
      </c>
      <c r="B30935">
        <v>42918</v>
      </c>
      <c r="C30935" s="3">
        <v>1360.1447029999999</v>
      </c>
      <c r="D30935" s="2"/>
    </row>
    <row r="30936" spans="1:4" x14ac:dyDescent="0.25">
      <c r="A30936" s="2">
        <v>540</v>
      </c>
      <c r="B30936">
        <v>42919</v>
      </c>
      <c r="C30936" s="3">
        <v>930.268822</v>
      </c>
      <c r="D30936" s="2"/>
    </row>
    <row r="30937" spans="1:4" x14ac:dyDescent="0.25">
      <c r="A30937" s="2">
        <v>540</v>
      </c>
      <c r="B30937">
        <v>42920</v>
      </c>
      <c r="C30937" s="3">
        <v>319.372546</v>
      </c>
      <c r="D30937" s="2"/>
    </row>
    <row r="30938" spans="1:4" x14ac:dyDescent="0.25">
      <c r="A30938" s="2">
        <v>540</v>
      </c>
      <c r="B30938">
        <v>42921</v>
      </c>
      <c r="C30938" s="3">
        <v>1194.837442</v>
      </c>
      <c r="D30938" s="2"/>
    </row>
    <row r="30939" spans="1:4" x14ac:dyDescent="0.25">
      <c r="A30939" s="2">
        <v>540</v>
      </c>
      <c r="B30939">
        <v>42922</v>
      </c>
      <c r="C30939" s="3">
        <v>0</v>
      </c>
      <c r="D30939" s="2"/>
    </row>
    <row r="30940" spans="1:4" x14ac:dyDescent="0.25">
      <c r="A30940" s="2">
        <v>540</v>
      </c>
      <c r="B30940">
        <v>42924</v>
      </c>
      <c r="C30940" s="3">
        <v>3808.5041209999999</v>
      </c>
      <c r="D30940" s="2"/>
    </row>
    <row r="30941" spans="1:4" x14ac:dyDescent="0.25">
      <c r="A30941" s="2">
        <v>540</v>
      </c>
      <c r="B30941">
        <v>42925</v>
      </c>
      <c r="C30941" s="3">
        <v>3808.5041209999999</v>
      </c>
      <c r="D30941" s="2"/>
    </row>
    <row r="30942" spans="1:4" x14ac:dyDescent="0.25">
      <c r="A30942" s="2">
        <v>540</v>
      </c>
      <c r="B30942">
        <v>42926</v>
      </c>
      <c r="C30942" s="3">
        <v>754.18728399999998</v>
      </c>
      <c r="D30942" s="2"/>
    </row>
    <row r="30943" spans="1:4" x14ac:dyDescent="0.25">
      <c r="A30943" s="2">
        <v>540</v>
      </c>
      <c r="B30943">
        <v>42927</v>
      </c>
      <c r="C30943" s="3">
        <v>1943.839367</v>
      </c>
      <c r="D30943" s="2"/>
    </row>
    <row r="30944" spans="1:4" x14ac:dyDescent="0.25">
      <c r="A30944" s="2">
        <v>540</v>
      </c>
      <c r="B30944">
        <v>42928</v>
      </c>
      <c r="C30944" s="3">
        <v>798.12703299999998</v>
      </c>
      <c r="D30944" s="2"/>
    </row>
    <row r="30945" spans="1:4" x14ac:dyDescent="0.25">
      <c r="A30945" s="2">
        <v>540</v>
      </c>
      <c r="B30945">
        <v>42929</v>
      </c>
      <c r="C30945" s="3">
        <v>798.12703299999998</v>
      </c>
      <c r="D30945" s="2"/>
    </row>
    <row r="30946" spans="1:4" x14ac:dyDescent="0.25">
      <c r="A30946" s="2">
        <v>540</v>
      </c>
      <c r="B30946">
        <v>42930</v>
      </c>
      <c r="C30946" s="3">
        <v>754.18728399999998</v>
      </c>
      <c r="D30946" s="2"/>
    </row>
    <row r="30947" spans="1:4" x14ac:dyDescent="0.25">
      <c r="A30947" s="2">
        <v>540</v>
      </c>
      <c r="B30947">
        <v>42931</v>
      </c>
      <c r="C30947" s="3">
        <v>829.182365</v>
      </c>
      <c r="D30947" s="2"/>
    </row>
    <row r="30948" spans="1:4" x14ac:dyDescent="0.25">
      <c r="A30948" s="2">
        <v>540</v>
      </c>
      <c r="B30948">
        <v>42932</v>
      </c>
      <c r="C30948" s="3">
        <v>829.182365</v>
      </c>
      <c r="D30948" s="2"/>
    </row>
    <row r="30949" spans="1:4" x14ac:dyDescent="0.25">
      <c r="A30949" s="2">
        <v>540</v>
      </c>
      <c r="B30949">
        <v>42933</v>
      </c>
      <c r="C30949" s="3">
        <v>1621.193589</v>
      </c>
      <c r="D30949" s="2"/>
    </row>
    <row r="30950" spans="1:4" x14ac:dyDescent="0.25">
      <c r="A30950" s="2">
        <v>540</v>
      </c>
      <c r="B30950">
        <v>42934</v>
      </c>
      <c r="C30950" s="3">
        <v>2812.4895670000001</v>
      </c>
      <c r="D30950" s="2"/>
    </row>
    <row r="30951" spans="1:4" x14ac:dyDescent="0.25">
      <c r="A30951" s="2">
        <v>540</v>
      </c>
      <c r="B30951">
        <v>42935</v>
      </c>
      <c r="C30951" s="3">
        <v>1943.839367</v>
      </c>
      <c r="D30951" s="2"/>
    </row>
    <row r="30952" spans="1:4" x14ac:dyDescent="0.25">
      <c r="A30952" s="2">
        <v>540</v>
      </c>
      <c r="B30952">
        <v>42936</v>
      </c>
      <c r="C30952" s="3">
        <v>1621.193589</v>
      </c>
      <c r="D30952" s="2"/>
    </row>
    <row r="30953" spans="1:4" x14ac:dyDescent="0.25">
      <c r="A30953" s="2">
        <v>540</v>
      </c>
      <c r="B30953">
        <v>42937</v>
      </c>
      <c r="C30953" s="3">
        <v>1198.0874650000001</v>
      </c>
      <c r="D30953" s="2"/>
    </row>
    <row r="30954" spans="1:4" x14ac:dyDescent="0.25">
      <c r="A30954" s="2">
        <v>540</v>
      </c>
      <c r="B30954">
        <v>42938</v>
      </c>
      <c r="C30954" s="3">
        <v>2018.9482009999999</v>
      </c>
      <c r="D30954" s="2"/>
    </row>
    <row r="30955" spans="1:4" x14ac:dyDescent="0.25">
      <c r="A30955" s="2">
        <v>540</v>
      </c>
      <c r="B30955">
        <v>42939</v>
      </c>
      <c r="C30955" s="3">
        <v>319.93838799999997</v>
      </c>
      <c r="D30955" s="2"/>
    </row>
    <row r="30956" spans="1:4" x14ac:dyDescent="0.25">
      <c r="A30956" s="2">
        <v>540</v>
      </c>
      <c r="B30956">
        <v>42940</v>
      </c>
      <c r="C30956" s="3">
        <v>319.93838799999997</v>
      </c>
      <c r="D30956" s="2"/>
    </row>
    <row r="30957" spans="1:4" x14ac:dyDescent="0.25">
      <c r="A30957" s="2">
        <v>540</v>
      </c>
      <c r="B30957">
        <v>42941</v>
      </c>
      <c r="C30957" s="3">
        <v>2018.9482009999999</v>
      </c>
      <c r="D30957" s="2"/>
    </row>
    <row r="30958" spans="1:4" x14ac:dyDescent="0.25">
      <c r="A30958" s="2">
        <v>540</v>
      </c>
      <c r="B30958">
        <v>42942</v>
      </c>
      <c r="C30958" s="3">
        <v>1198.0874650000001</v>
      </c>
      <c r="D30958" s="2"/>
    </row>
    <row r="30959" spans="1:4" x14ac:dyDescent="0.25">
      <c r="A30959" s="2">
        <v>540</v>
      </c>
      <c r="B30959">
        <v>42943</v>
      </c>
      <c r="C30959" s="3">
        <v>1059.92642</v>
      </c>
      <c r="D30959" s="2"/>
    </row>
    <row r="30960" spans="1:4" x14ac:dyDescent="0.25">
      <c r="A30960" s="2">
        <v>540</v>
      </c>
      <c r="B30960">
        <v>42944</v>
      </c>
      <c r="C30960" s="3">
        <v>580.70003899999995</v>
      </c>
      <c r="D30960" s="2"/>
    </row>
    <row r="30961" spans="1:4" x14ac:dyDescent="0.25">
      <c r="A30961" s="2">
        <v>540</v>
      </c>
      <c r="B30961">
        <v>42945</v>
      </c>
      <c r="C30961" s="3">
        <v>1059.92642</v>
      </c>
      <c r="D30961" s="2"/>
    </row>
    <row r="30962" spans="1:4" x14ac:dyDescent="0.25">
      <c r="A30962" s="2">
        <v>540</v>
      </c>
      <c r="B30962">
        <v>42946</v>
      </c>
      <c r="C30962" s="3">
        <v>580.70003899999995</v>
      </c>
      <c r="D30962" s="2"/>
    </row>
    <row r="30963" spans="1:4" x14ac:dyDescent="0.25">
      <c r="A30963" s="2">
        <v>540</v>
      </c>
      <c r="B30963">
        <v>42947</v>
      </c>
      <c r="C30963" s="3">
        <v>1715.3184510000001</v>
      </c>
      <c r="D30963" s="2"/>
    </row>
    <row r="30964" spans="1:4" x14ac:dyDescent="0.25">
      <c r="A30964" s="2">
        <v>540</v>
      </c>
      <c r="B30964">
        <v>42948</v>
      </c>
      <c r="C30964" s="3">
        <v>879.70933100000002</v>
      </c>
      <c r="D30964" s="2"/>
    </row>
    <row r="30965" spans="1:4" x14ac:dyDescent="0.25">
      <c r="A30965" s="2">
        <v>540</v>
      </c>
      <c r="B30965">
        <v>42949</v>
      </c>
      <c r="C30965" s="3">
        <v>879.70933100000002</v>
      </c>
      <c r="D30965" s="2"/>
    </row>
    <row r="30966" spans="1:4" x14ac:dyDescent="0.25">
      <c r="A30966" s="2">
        <v>540</v>
      </c>
      <c r="B30966">
        <v>42950</v>
      </c>
      <c r="C30966" s="3">
        <v>1159.0775880000001</v>
      </c>
      <c r="D30966" s="2"/>
    </row>
    <row r="30967" spans="1:4" x14ac:dyDescent="0.25">
      <c r="A30967" s="2">
        <v>540</v>
      </c>
      <c r="B30967">
        <v>42951</v>
      </c>
      <c r="C30967" s="3">
        <v>1490.8615520000001</v>
      </c>
      <c r="D30967" s="2"/>
    </row>
    <row r="30968" spans="1:4" x14ac:dyDescent="0.25">
      <c r="A30968" s="2">
        <v>540</v>
      </c>
      <c r="B30968">
        <v>42952</v>
      </c>
      <c r="C30968" s="3">
        <v>1159.0775880000001</v>
      </c>
      <c r="D30968" s="2"/>
    </row>
    <row r="30969" spans="1:4" x14ac:dyDescent="0.25">
      <c r="A30969" s="2">
        <v>540</v>
      </c>
      <c r="B30969">
        <v>42953</v>
      </c>
      <c r="C30969" s="3">
        <v>1490.8615520000001</v>
      </c>
      <c r="D30969" s="2"/>
    </row>
    <row r="30970" spans="1:4" x14ac:dyDescent="0.25">
      <c r="A30970" s="2">
        <v>540</v>
      </c>
      <c r="B30970">
        <v>42954</v>
      </c>
      <c r="C30970" s="3">
        <v>1042.9782029999999</v>
      </c>
      <c r="D30970" s="2"/>
    </row>
    <row r="30971" spans="1:4" x14ac:dyDescent="0.25">
      <c r="A30971" s="2">
        <v>540</v>
      </c>
      <c r="B30971">
        <v>42955</v>
      </c>
      <c r="C30971" s="3">
        <v>1042.9782029999999</v>
      </c>
      <c r="D30971" s="2"/>
    </row>
    <row r="30972" spans="1:4" x14ac:dyDescent="0.25">
      <c r="A30972" s="2">
        <v>540</v>
      </c>
      <c r="B30972">
        <v>42956</v>
      </c>
      <c r="C30972" s="3">
        <v>3096.703254</v>
      </c>
      <c r="D30972" s="2"/>
    </row>
    <row r="30973" spans="1:4" x14ac:dyDescent="0.25">
      <c r="A30973" s="2">
        <v>540</v>
      </c>
      <c r="B30973">
        <v>42957</v>
      </c>
      <c r="C30973" s="3">
        <v>2652.782459</v>
      </c>
      <c r="D30973" s="2"/>
    </row>
    <row r="30974" spans="1:4" x14ac:dyDescent="0.25">
      <c r="A30974" s="2">
        <v>540</v>
      </c>
      <c r="B30974">
        <v>42958</v>
      </c>
      <c r="C30974" s="3">
        <v>2203.190705</v>
      </c>
      <c r="D30974" s="2"/>
    </row>
    <row r="30975" spans="1:4" x14ac:dyDescent="0.25">
      <c r="A30975" s="2">
        <v>540</v>
      </c>
      <c r="B30975">
        <v>42959</v>
      </c>
      <c r="C30975" s="3">
        <v>2652.782459</v>
      </c>
      <c r="D30975" s="2"/>
    </row>
    <row r="30976" spans="1:4" x14ac:dyDescent="0.25">
      <c r="A30976" s="2">
        <v>540</v>
      </c>
      <c r="B30976">
        <v>42960</v>
      </c>
      <c r="C30976" s="3">
        <v>3096.703254</v>
      </c>
      <c r="D30976" s="2"/>
    </row>
    <row r="30977" spans="1:4" x14ac:dyDescent="0.25">
      <c r="A30977" s="2">
        <v>540</v>
      </c>
      <c r="B30977">
        <v>42961</v>
      </c>
      <c r="C30977" s="3">
        <v>2203.190705</v>
      </c>
      <c r="D30977" s="2"/>
    </row>
    <row r="30978" spans="1:4" x14ac:dyDescent="0.25">
      <c r="A30978" s="2">
        <v>540</v>
      </c>
      <c r="B30978">
        <v>42962</v>
      </c>
      <c r="C30978" s="3">
        <v>1469.156688</v>
      </c>
      <c r="D30978" s="2"/>
    </row>
    <row r="30979" spans="1:4" x14ac:dyDescent="0.25">
      <c r="A30979" s="2">
        <v>540</v>
      </c>
      <c r="B30979">
        <v>42963</v>
      </c>
      <c r="C30979" s="3">
        <v>3095.9485869999999</v>
      </c>
      <c r="D30979" s="2"/>
    </row>
    <row r="30980" spans="1:4" x14ac:dyDescent="0.25">
      <c r="A30980" s="2">
        <v>540</v>
      </c>
      <c r="B30980">
        <v>42964</v>
      </c>
      <c r="C30980" s="3">
        <v>3095.9485869999999</v>
      </c>
      <c r="D30980" s="2"/>
    </row>
    <row r="30981" spans="1:4" x14ac:dyDescent="0.25">
      <c r="A30981" s="2">
        <v>540</v>
      </c>
      <c r="B30981">
        <v>42965</v>
      </c>
      <c r="C30981" s="3">
        <v>1469.156688</v>
      </c>
      <c r="D30981" s="2"/>
    </row>
    <row r="30982" spans="1:4" x14ac:dyDescent="0.25">
      <c r="A30982" s="2">
        <v>540</v>
      </c>
      <c r="B30982">
        <v>42966</v>
      </c>
      <c r="C30982" s="3">
        <v>7752.3633049999999</v>
      </c>
      <c r="D30982" s="2"/>
    </row>
    <row r="30983" spans="1:4" x14ac:dyDescent="0.25">
      <c r="A30983" s="2">
        <v>540</v>
      </c>
      <c r="B30983">
        <v>42967</v>
      </c>
      <c r="C30983" s="3">
        <v>5673.6447779999999</v>
      </c>
      <c r="D30983" s="2"/>
    </row>
    <row r="30984" spans="1:4" x14ac:dyDescent="0.25">
      <c r="A30984" s="2">
        <v>540</v>
      </c>
      <c r="B30984">
        <v>42968</v>
      </c>
      <c r="C30984" s="3">
        <v>5673.6447779999999</v>
      </c>
      <c r="D30984" s="2"/>
    </row>
    <row r="30985" spans="1:4" x14ac:dyDescent="0.25">
      <c r="A30985" s="2">
        <v>540</v>
      </c>
      <c r="B30985">
        <v>42969</v>
      </c>
      <c r="C30985" s="3">
        <v>7752.3633049999999</v>
      </c>
      <c r="D30985" s="2"/>
    </row>
    <row r="30986" spans="1:4" x14ac:dyDescent="0.25">
      <c r="A30986" s="2">
        <v>540</v>
      </c>
      <c r="B30986">
        <v>42970</v>
      </c>
      <c r="C30986" s="3">
        <v>493.58956899999998</v>
      </c>
      <c r="D30986" s="2"/>
    </row>
    <row r="30987" spans="1:4" x14ac:dyDescent="0.25">
      <c r="A30987" s="2">
        <v>540</v>
      </c>
      <c r="B30987">
        <v>42971</v>
      </c>
      <c r="C30987" s="3">
        <v>3142.42299</v>
      </c>
      <c r="D30987" s="2"/>
    </row>
    <row r="30988" spans="1:4" x14ac:dyDescent="0.25">
      <c r="A30988" s="2">
        <v>540</v>
      </c>
      <c r="B30988">
        <v>42972</v>
      </c>
      <c r="C30988" s="3">
        <v>1975.9663459999999</v>
      </c>
      <c r="D30988" s="2"/>
    </row>
    <row r="30989" spans="1:4" x14ac:dyDescent="0.25">
      <c r="A30989" s="2">
        <v>540</v>
      </c>
      <c r="B30989">
        <v>42974</v>
      </c>
      <c r="C30989" s="3">
        <v>1975.9663459999999</v>
      </c>
      <c r="D30989" s="2"/>
    </row>
    <row r="30990" spans="1:4" x14ac:dyDescent="0.25">
      <c r="A30990" s="2">
        <v>540</v>
      </c>
      <c r="B30990">
        <v>42975</v>
      </c>
      <c r="C30990" s="3">
        <v>3142.42299</v>
      </c>
      <c r="D30990" s="2"/>
    </row>
    <row r="30991" spans="1:4" x14ac:dyDescent="0.25">
      <c r="A30991" s="2">
        <v>540</v>
      </c>
      <c r="B30991">
        <v>42976</v>
      </c>
      <c r="C30991" s="3">
        <v>1034.3126580000001</v>
      </c>
      <c r="D30991" s="2"/>
    </row>
    <row r="30992" spans="1:4" x14ac:dyDescent="0.25">
      <c r="A30992" s="2">
        <v>540</v>
      </c>
      <c r="B30992">
        <v>42977</v>
      </c>
      <c r="C30992" s="3">
        <v>863.35430299999996</v>
      </c>
      <c r="D30992" s="2"/>
    </row>
    <row r="30993" spans="1:4" x14ac:dyDescent="0.25">
      <c r="A30993" s="2">
        <v>540</v>
      </c>
      <c r="B30993">
        <v>42978</v>
      </c>
      <c r="C30993" s="3">
        <v>2672.154763</v>
      </c>
      <c r="D30993" s="2"/>
    </row>
    <row r="30994" spans="1:4" x14ac:dyDescent="0.25">
      <c r="A30994" s="2">
        <v>540</v>
      </c>
      <c r="B30994">
        <v>42979</v>
      </c>
      <c r="C30994" s="3">
        <v>2672.154763</v>
      </c>
      <c r="D30994" s="2"/>
    </row>
    <row r="30995" spans="1:4" x14ac:dyDescent="0.25">
      <c r="A30995" s="2">
        <v>540</v>
      </c>
      <c r="B30995">
        <v>42980</v>
      </c>
      <c r="C30995" s="3">
        <v>1034.3126580000001</v>
      </c>
      <c r="D30995" s="2"/>
    </row>
    <row r="30996" spans="1:4" x14ac:dyDescent="0.25">
      <c r="A30996" s="2">
        <v>540</v>
      </c>
      <c r="B30996">
        <v>42981</v>
      </c>
      <c r="C30996" s="3">
        <v>1555.652167</v>
      </c>
      <c r="D30996" s="2"/>
    </row>
    <row r="30997" spans="1:4" x14ac:dyDescent="0.25">
      <c r="A30997" s="2">
        <v>540</v>
      </c>
      <c r="B30997">
        <v>42982</v>
      </c>
      <c r="C30997" s="3">
        <v>4059.2854069999999</v>
      </c>
      <c r="D30997" s="2"/>
    </row>
    <row r="30998" spans="1:4" x14ac:dyDescent="0.25">
      <c r="A30998" s="2">
        <v>540</v>
      </c>
      <c r="B30998">
        <v>42983</v>
      </c>
      <c r="C30998" s="3">
        <v>1555.652167</v>
      </c>
      <c r="D30998" s="2"/>
    </row>
    <row r="30999" spans="1:4" x14ac:dyDescent="0.25">
      <c r="A30999" s="2">
        <v>540</v>
      </c>
      <c r="B30999">
        <v>42984</v>
      </c>
      <c r="C30999" s="3">
        <v>4059.2854069999999</v>
      </c>
      <c r="D30999" s="2"/>
    </row>
    <row r="31000" spans="1:4" x14ac:dyDescent="0.25">
      <c r="A31000" s="2">
        <v>540</v>
      </c>
      <c r="B31000">
        <v>42985</v>
      </c>
      <c r="C31000" s="3">
        <v>7001.7618000000002</v>
      </c>
      <c r="D31000" s="2"/>
    </row>
    <row r="31001" spans="1:4" x14ac:dyDescent="0.25">
      <c r="A31001" s="2">
        <v>540</v>
      </c>
      <c r="B31001">
        <v>42986</v>
      </c>
      <c r="C31001" s="3">
        <v>4444.3017959999997</v>
      </c>
      <c r="D31001" s="2"/>
    </row>
    <row r="31002" spans="1:4" x14ac:dyDescent="0.25">
      <c r="A31002" s="2">
        <v>540</v>
      </c>
      <c r="B31002">
        <v>42987</v>
      </c>
      <c r="C31002" s="3">
        <v>305.46672100000001</v>
      </c>
      <c r="D31002" s="2"/>
    </row>
    <row r="31003" spans="1:4" x14ac:dyDescent="0.25">
      <c r="A31003" s="2">
        <v>540</v>
      </c>
      <c r="B31003">
        <v>42988</v>
      </c>
      <c r="C31003" s="3">
        <v>2804.6417350000002</v>
      </c>
      <c r="D31003" s="2"/>
    </row>
    <row r="31004" spans="1:4" x14ac:dyDescent="0.25">
      <c r="A31004" s="2">
        <v>540</v>
      </c>
      <c r="B31004">
        <v>42989</v>
      </c>
      <c r="C31004" s="3">
        <v>305.46672100000001</v>
      </c>
      <c r="D31004" s="2"/>
    </row>
    <row r="31005" spans="1:4" x14ac:dyDescent="0.25">
      <c r="A31005" s="2">
        <v>540</v>
      </c>
      <c r="B31005">
        <v>42990</v>
      </c>
      <c r="C31005" s="3">
        <v>2804.6417350000002</v>
      </c>
      <c r="D31005" s="2"/>
    </row>
    <row r="31006" spans="1:4" x14ac:dyDescent="0.25">
      <c r="A31006" s="2">
        <v>540</v>
      </c>
      <c r="B31006">
        <v>42991</v>
      </c>
      <c r="C31006" s="3">
        <v>7001.7618000000002</v>
      </c>
      <c r="D31006" s="2"/>
    </row>
    <row r="31007" spans="1:4" x14ac:dyDescent="0.25">
      <c r="A31007" s="2">
        <v>540</v>
      </c>
      <c r="B31007">
        <v>42992</v>
      </c>
      <c r="C31007" s="3">
        <v>4444.3017959999997</v>
      </c>
      <c r="D31007" s="2"/>
    </row>
    <row r="31008" spans="1:4" x14ac:dyDescent="0.25">
      <c r="A31008" s="2">
        <v>540</v>
      </c>
      <c r="B31008">
        <v>42993</v>
      </c>
      <c r="C31008" s="3">
        <v>2325.5069109999999</v>
      </c>
      <c r="D31008" s="2"/>
    </row>
    <row r="31009" spans="1:4" x14ac:dyDescent="0.25">
      <c r="A31009" s="2">
        <v>540</v>
      </c>
      <c r="B31009">
        <v>42994</v>
      </c>
      <c r="C31009" s="3">
        <v>2325.5069109999999</v>
      </c>
      <c r="D31009" s="2"/>
    </row>
    <row r="31010" spans="1:4" x14ac:dyDescent="0.25">
      <c r="A31010" s="2">
        <v>540</v>
      </c>
      <c r="B31010">
        <v>42995</v>
      </c>
      <c r="C31010" s="3">
        <v>4170.1266240000004</v>
      </c>
      <c r="D31010" s="2"/>
    </row>
    <row r="31011" spans="1:4" x14ac:dyDescent="0.25">
      <c r="A31011" s="2">
        <v>540</v>
      </c>
      <c r="B31011">
        <v>42996</v>
      </c>
      <c r="C31011" s="3">
        <v>4170.1266240000004</v>
      </c>
      <c r="D31011" s="2"/>
    </row>
    <row r="31012" spans="1:4" x14ac:dyDescent="0.25">
      <c r="A31012" s="2">
        <v>540</v>
      </c>
      <c r="B31012">
        <v>42997</v>
      </c>
      <c r="C31012" s="3">
        <v>2024.1211029999999</v>
      </c>
      <c r="D31012" s="2"/>
    </row>
    <row r="31013" spans="1:4" x14ac:dyDescent="0.25">
      <c r="A31013" s="2">
        <v>540</v>
      </c>
      <c r="B31013">
        <v>42998</v>
      </c>
      <c r="C31013" s="3">
        <v>2024.1211029999999</v>
      </c>
      <c r="D31013" s="2"/>
    </row>
    <row r="31014" spans="1:4" x14ac:dyDescent="0.25">
      <c r="A31014" s="2">
        <v>540</v>
      </c>
      <c r="B31014">
        <v>43000</v>
      </c>
      <c r="C31014" s="3">
        <v>11464.524692999999</v>
      </c>
      <c r="D31014" s="2"/>
    </row>
    <row r="31015" spans="1:4" x14ac:dyDescent="0.25">
      <c r="A31015" s="2">
        <v>540</v>
      </c>
      <c r="B31015">
        <v>43002</v>
      </c>
      <c r="C31015" s="3">
        <v>11464.524692999999</v>
      </c>
      <c r="D31015" s="2"/>
    </row>
    <row r="31016" spans="1:4" x14ac:dyDescent="0.25">
      <c r="A31016" s="2">
        <v>540</v>
      </c>
      <c r="B31016">
        <v>43003</v>
      </c>
      <c r="C31016" s="3">
        <v>1734.4592279999999</v>
      </c>
      <c r="D31016" s="2"/>
    </row>
    <row r="31017" spans="1:4" x14ac:dyDescent="0.25">
      <c r="A31017" s="2">
        <v>540</v>
      </c>
      <c r="B31017">
        <v>43004</v>
      </c>
      <c r="C31017" s="3">
        <v>4066.5600100000001</v>
      </c>
      <c r="D31017" s="2"/>
    </row>
    <row r="31018" spans="1:4" x14ac:dyDescent="0.25">
      <c r="A31018" s="2">
        <v>540</v>
      </c>
      <c r="B31018">
        <v>43006</v>
      </c>
      <c r="C31018" s="3">
        <v>4066.5600100000001</v>
      </c>
      <c r="D31018" s="2"/>
    </row>
    <row r="31019" spans="1:4" x14ac:dyDescent="0.25">
      <c r="A31019" s="2">
        <v>540</v>
      </c>
      <c r="B31019">
        <v>43007</v>
      </c>
      <c r="C31019" s="3">
        <v>1044.2950310000001</v>
      </c>
      <c r="D31019" s="2"/>
    </row>
    <row r="31020" spans="1:4" x14ac:dyDescent="0.25">
      <c r="A31020" s="2">
        <v>540</v>
      </c>
      <c r="B31020">
        <v>43008</v>
      </c>
      <c r="C31020" s="3">
        <v>1245.2531750000001</v>
      </c>
      <c r="D31020" s="2"/>
    </row>
    <row r="31021" spans="1:4" x14ac:dyDescent="0.25">
      <c r="A31021" s="2">
        <v>540</v>
      </c>
      <c r="B31021">
        <v>43009</v>
      </c>
      <c r="C31021" s="3">
        <v>1734.4592279999999</v>
      </c>
      <c r="D31021" s="2"/>
    </row>
    <row r="31022" spans="1:4" x14ac:dyDescent="0.25">
      <c r="A31022" s="2">
        <v>540</v>
      </c>
      <c r="B31022">
        <v>43010</v>
      </c>
      <c r="C31022" s="3">
        <v>1245.2531750000001</v>
      </c>
      <c r="D31022" s="2"/>
    </row>
    <row r="31023" spans="1:4" x14ac:dyDescent="0.25">
      <c r="A31023" s="2">
        <v>540</v>
      </c>
      <c r="B31023">
        <v>43011</v>
      </c>
      <c r="C31023" s="3">
        <v>12.938518</v>
      </c>
      <c r="D31023" s="2"/>
    </row>
    <row r="31024" spans="1:4" x14ac:dyDescent="0.25">
      <c r="A31024" s="2">
        <v>540</v>
      </c>
      <c r="B31024">
        <v>43012</v>
      </c>
      <c r="C31024" s="3">
        <v>1.972621</v>
      </c>
      <c r="D31024" s="2"/>
    </row>
    <row r="31025" spans="1:4" x14ac:dyDescent="0.25">
      <c r="A31025" s="2">
        <v>540</v>
      </c>
      <c r="B31025">
        <v>43013</v>
      </c>
      <c r="C31025" s="3">
        <v>12.938518</v>
      </c>
      <c r="D31025" s="2"/>
    </row>
    <row r="31026" spans="1:4" x14ac:dyDescent="0.25">
      <c r="A31026" s="2">
        <v>540</v>
      </c>
      <c r="B31026">
        <v>43014</v>
      </c>
      <c r="C31026" s="3">
        <v>1.972621</v>
      </c>
      <c r="D31026" s="2"/>
    </row>
    <row r="31027" spans="1:4" x14ac:dyDescent="0.25">
      <c r="A31027" s="2">
        <v>540</v>
      </c>
      <c r="B31027">
        <v>43015</v>
      </c>
      <c r="C31027" s="3">
        <v>2256.5647060000001</v>
      </c>
      <c r="D31027" s="2"/>
    </row>
    <row r="31028" spans="1:4" x14ac:dyDescent="0.25">
      <c r="A31028" s="2">
        <v>540</v>
      </c>
      <c r="B31028">
        <v>43016</v>
      </c>
      <c r="C31028" s="3">
        <v>2256.5647060000001</v>
      </c>
      <c r="D31028" s="2"/>
    </row>
    <row r="31029" spans="1:4" x14ac:dyDescent="0.25">
      <c r="A31029" s="2">
        <v>540</v>
      </c>
      <c r="B31029">
        <v>43017</v>
      </c>
      <c r="C31029" s="3">
        <v>761.087898</v>
      </c>
      <c r="D31029" s="2"/>
    </row>
    <row r="31030" spans="1:4" x14ac:dyDescent="0.25">
      <c r="A31030" s="2">
        <v>540</v>
      </c>
      <c r="B31030">
        <v>43018</v>
      </c>
      <c r="C31030" s="3">
        <v>291.87028900000001</v>
      </c>
      <c r="D31030" s="2"/>
    </row>
    <row r="31031" spans="1:4" x14ac:dyDescent="0.25">
      <c r="A31031" s="2">
        <v>540</v>
      </c>
      <c r="B31031">
        <v>43019</v>
      </c>
      <c r="C31031" s="3">
        <v>1044.2950310000001</v>
      </c>
      <c r="D31031" s="2"/>
    </row>
    <row r="31032" spans="1:4" x14ac:dyDescent="0.25">
      <c r="A31032" s="2">
        <v>540</v>
      </c>
      <c r="B31032">
        <v>43020</v>
      </c>
      <c r="C31032" s="3">
        <v>291.87028900000001</v>
      </c>
      <c r="D31032" s="2"/>
    </row>
    <row r="31033" spans="1:4" x14ac:dyDescent="0.25">
      <c r="A31033" s="2">
        <v>540</v>
      </c>
      <c r="B31033">
        <v>43021</v>
      </c>
      <c r="C31033" s="3">
        <v>761.087898</v>
      </c>
      <c r="D31033" s="2"/>
    </row>
    <row r="31034" spans="1:4" x14ac:dyDescent="0.25">
      <c r="A31034" s="2">
        <v>540</v>
      </c>
      <c r="B31034">
        <v>43022</v>
      </c>
      <c r="C31034" s="3">
        <v>2331.5801919999999</v>
      </c>
      <c r="D31034" s="2"/>
    </row>
    <row r="31035" spans="1:4" x14ac:dyDescent="0.25">
      <c r="A31035" s="2">
        <v>540</v>
      </c>
      <c r="B31035">
        <v>43023</v>
      </c>
      <c r="C31035" s="3">
        <v>1132.925796</v>
      </c>
      <c r="D31035" s="2"/>
    </row>
    <row r="31036" spans="1:4" x14ac:dyDescent="0.25">
      <c r="A31036" s="2">
        <v>540</v>
      </c>
      <c r="B31036">
        <v>43024</v>
      </c>
      <c r="C31036" s="3">
        <v>2331.5801919999999</v>
      </c>
      <c r="D31036" s="2"/>
    </row>
    <row r="31037" spans="1:4" x14ac:dyDescent="0.25">
      <c r="A31037" s="2">
        <v>540</v>
      </c>
      <c r="B31037">
        <v>43025</v>
      </c>
      <c r="C31037" s="3">
        <v>1132.925796</v>
      </c>
      <c r="D31037" s="2"/>
    </row>
    <row r="31038" spans="1:4" x14ac:dyDescent="0.25">
      <c r="A31038" s="2">
        <v>540</v>
      </c>
      <c r="B31038">
        <v>43026</v>
      </c>
      <c r="C31038" s="3">
        <v>138.01245700000001</v>
      </c>
      <c r="D31038" s="2"/>
    </row>
    <row r="31039" spans="1:4" x14ac:dyDescent="0.25">
      <c r="A31039" s="2">
        <v>540</v>
      </c>
      <c r="B31039">
        <v>43027</v>
      </c>
      <c r="C31039" s="3">
        <v>138.01245700000001</v>
      </c>
      <c r="D31039" s="2"/>
    </row>
    <row r="31040" spans="1:4" x14ac:dyDescent="0.25">
      <c r="A31040" s="2">
        <v>540</v>
      </c>
      <c r="B31040">
        <v>43028</v>
      </c>
      <c r="C31040" s="3">
        <v>129.505608</v>
      </c>
      <c r="D31040" s="2"/>
    </row>
    <row r="31041" spans="1:4" x14ac:dyDescent="0.25">
      <c r="A31041" s="2">
        <v>540</v>
      </c>
      <c r="B31041">
        <v>43029</v>
      </c>
      <c r="C31041" s="3">
        <v>129.505608</v>
      </c>
      <c r="D31041" s="2"/>
    </row>
    <row r="31042" spans="1:4" x14ac:dyDescent="0.25">
      <c r="A31042" s="2">
        <v>540</v>
      </c>
      <c r="B31042">
        <v>43030</v>
      </c>
      <c r="C31042" s="3">
        <v>2300.0802530000001</v>
      </c>
      <c r="D31042" s="2"/>
    </row>
    <row r="31043" spans="1:4" x14ac:dyDescent="0.25">
      <c r="A31043" s="2">
        <v>540</v>
      </c>
      <c r="B31043">
        <v>43031</v>
      </c>
      <c r="C31043" s="3">
        <v>1715.793414</v>
      </c>
      <c r="D31043" s="2"/>
    </row>
    <row r="31044" spans="1:4" x14ac:dyDescent="0.25">
      <c r="A31044" s="2">
        <v>540</v>
      </c>
      <c r="B31044">
        <v>43032</v>
      </c>
      <c r="C31044" s="3">
        <v>1271.700703</v>
      </c>
      <c r="D31044" s="2"/>
    </row>
    <row r="31045" spans="1:4" x14ac:dyDescent="0.25">
      <c r="A31045" s="2">
        <v>540</v>
      </c>
      <c r="B31045">
        <v>43033</v>
      </c>
      <c r="C31045" s="3">
        <v>2238.594799</v>
      </c>
      <c r="D31045" s="2"/>
    </row>
    <row r="31046" spans="1:4" x14ac:dyDescent="0.25">
      <c r="A31046" s="2">
        <v>540</v>
      </c>
      <c r="B31046">
        <v>43034</v>
      </c>
      <c r="C31046" s="3">
        <v>2238.594799</v>
      </c>
      <c r="D31046" s="2"/>
    </row>
    <row r="31047" spans="1:4" x14ac:dyDescent="0.25">
      <c r="A31047" s="2">
        <v>540</v>
      </c>
      <c r="B31047">
        <v>43035</v>
      </c>
      <c r="C31047" s="3">
        <v>1715.793414</v>
      </c>
      <c r="D31047" s="2"/>
    </row>
    <row r="31048" spans="1:4" x14ac:dyDescent="0.25">
      <c r="A31048" s="2">
        <v>540</v>
      </c>
      <c r="B31048">
        <v>43036</v>
      </c>
      <c r="C31048" s="3">
        <v>4331.0830560000004</v>
      </c>
      <c r="D31048" s="2"/>
    </row>
    <row r="31049" spans="1:4" x14ac:dyDescent="0.25">
      <c r="A31049" s="2">
        <v>540</v>
      </c>
      <c r="B31049">
        <v>43037</v>
      </c>
      <c r="C31049" s="3">
        <v>2288.1134619999998</v>
      </c>
      <c r="D31049" s="2"/>
    </row>
    <row r="31050" spans="1:4" x14ac:dyDescent="0.25">
      <c r="A31050" s="2">
        <v>540</v>
      </c>
      <c r="B31050">
        <v>43038</v>
      </c>
      <c r="C31050" s="3">
        <v>4331.0830560000004</v>
      </c>
      <c r="D31050" s="2"/>
    </row>
    <row r="31051" spans="1:4" x14ac:dyDescent="0.25">
      <c r="A31051" s="2">
        <v>540</v>
      </c>
      <c r="B31051">
        <v>43039</v>
      </c>
      <c r="C31051" s="3">
        <v>679.43873499999995</v>
      </c>
      <c r="D31051" s="2"/>
    </row>
    <row r="31052" spans="1:4" x14ac:dyDescent="0.25">
      <c r="A31052" s="2">
        <v>540</v>
      </c>
      <c r="B31052">
        <v>43040</v>
      </c>
      <c r="C31052" s="3">
        <v>0</v>
      </c>
      <c r="D31052" s="2"/>
    </row>
    <row r="31053" spans="1:4" x14ac:dyDescent="0.25">
      <c r="A31053" s="2">
        <v>540</v>
      </c>
      <c r="B31053">
        <v>43041</v>
      </c>
      <c r="C31053" s="3">
        <v>76.563055000000006</v>
      </c>
      <c r="D31053" s="2"/>
    </row>
    <row r="31054" spans="1:4" x14ac:dyDescent="0.25">
      <c r="A31054" s="2">
        <v>540</v>
      </c>
      <c r="B31054">
        <v>43042</v>
      </c>
      <c r="C31054" s="3">
        <v>396.63836600000002</v>
      </c>
      <c r="D31054" s="2"/>
    </row>
    <row r="31055" spans="1:4" x14ac:dyDescent="0.25">
      <c r="A31055" s="2">
        <v>540</v>
      </c>
      <c r="B31055">
        <v>43043</v>
      </c>
      <c r="C31055" s="3">
        <v>1271.700703</v>
      </c>
      <c r="D31055" s="2"/>
    </row>
    <row r="31056" spans="1:4" x14ac:dyDescent="0.25">
      <c r="A31056" s="2">
        <v>540</v>
      </c>
      <c r="B31056">
        <v>43044</v>
      </c>
      <c r="C31056" s="3">
        <v>2300.0802530000001</v>
      </c>
      <c r="D31056" s="2"/>
    </row>
    <row r="31057" spans="1:4" x14ac:dyDescent="0.25">
      <c r="A31057" s="2">
        <v>540</v>
      </c>
      <c r="B31057">
        <v>43045</v>
      </c>
      <c r="C31057" s="3">
        <v>76.563055000000006</v>
      </c>
      <c r="D31057" s="2"/>
    </row>
    <row r="31058" spans="1:4" x14ac:dyDescent="0.25">
      <c r="A31058" s="2">
        <v>540</v>
      </c>
      <c r="B31058">
        <v>43046</v>
      </c>
      <c r="C31058" s="3">
        <v>679.43873499999995</v>
      </c>
      <c r="D31058" s="2"/>
    </row>
    <row r="31059" spans="1:4" x14ac:dyDescent="0.25">
      <c r="A31059" s="2">
        <v>540</v>
      </c>
      <c r="B31059">
        <v>43047</v>
      </c>
      <c r="C31059" s="3">
        <v>1845.211114</v>
      </c>
      <c r="D31059" s="2"/>
    </row>
    <row r="31060" spans="1:4" x14ac:dyDescent="0.25">
      <c r="A31060" s="2">
        <v>540</v>
      </c>
      <c r="B31060">
        <v>43048</v>
      </c>
      <c r="C31060" s="3">
        <v>1845.211114</v>
      </c>
      <c r="D31060" s="2"/>
    </row>
    <row r="31061" spans="1:4" x14ac:dyDescent="0.25">
      <c r="A31061" s="2">
        <v>540</v>
      </c>
      <c r="B31061">
        <v>43049</v>
      </c>
      <c r="C31061" s="3">
        <v>0</v>
      </c>
      <c r="D31061" s="2"/>
    </row>
    <row r="31062" spans="1:4" x14ac:dyDescent="0.25">
      <c r="A31062" s="2">
        <v>540</v>
      </c>
      <c r="B31062">
        <v>43050</v>
      </c>
      <c r="C31062" s="3">
        <v>3345.4463479999999</v>
      </c>
      <c r="D31062" s="2"/>
    </row>
    <row r="31063" spans="1:4" x14ac:dyDescent="0.25">
      <c r="A31063" s="2">
        <v>540</v>
      </c>
      <c r="B31063">
        <v>43051</v>
      </c>
      <c r="C31063" s="3">
        <v>7770.1887159999997</v>
      </c>
      <c r="D31063" s="2"/>
    </row>
    <row r="31064" spans="1:4" x14ac:dyDescent="0.25">
      <c r="A31064" s="2">
        <v>540</v>
      </c>
      <c r="B31064">
        <v>43052</v>
      </c>
      <c r="C31064" s="3">
        <v>396.63836600000002</v>
      </c>
      <c r="D31064" s="2"/>
    </row>
    <row r="31065" spans="1:4" x14ac:dyDescent="0.25">
      <c r="A31065" s="2">
        <v>540</v>
      </c>
      <c r="B31065">
        <v>43053</v>
      </c>
      <c r="C31065" s="3">
        <v>7770.1887159999997</v>
      </c>
      <c r="D31065" s="2"/>
    </row>
    <row r="31066" spans="1:4" x14ac:dyDescent="0.25">
      <c r="A31066" s="2">
        <v>540</v>
      </c>
      <c r="B31066">
        <v>43054</v>
      </c>
      <c r="C31066" s="3">
        <v>317.43390299999999</v>
      </c>
      <c r="D31066" s="2"/>
    </row>
    <row r="31067" spans="1:4" x14ac:dyDescent="0.25">
      <c r="A31067" s="2">
        <v>540</v>
      </c>
      <c r="B31067">
        <v>43055</v>
      </c>
      <c r="C31067" s="3">
        <v>226.00321400000001</v>
      </c>
      <c r="D31067" s="2"/>
    </row>
    <row r="31068" spans="1:4" x14ac:dyDescent="0.25">
      <c r="A31068" s="2">
        <v>540</v>
      </c>
      <c r="B31068">
        <v>43056</v>
      </c>
      <c r="C31068" s="3">
        <v>226.00321400000001</v>
      </c>
      <c r="D31068" s="2"/>
    </row>
    <row r="31069" spans="1:4" x14ac:dyDescent="0.25">
      <c r="A31069" s="2">
        <v>540</v>
      </c>
      <c r="B31069">
        <v>43057</v>
      </c>
      <c r="C31069" s="3">
        <v>317.43390299999999</v>
      </c>
      <c r="D31069" s="2"/>
    </row>
    <row r="31070" spans="1:4" x14ac:dyDescent="0.25">
      <c r="A31070" s="2">
        <v>540</v>
      </c>
      <c r="B31070">
        <v>43058</v>
      </c>
      <c r="C31070" s="3">
        <v>504.96186299999999</v>
      </c>
      <c r="D31070" s="2"/>
    </row>
    <row r="31071" spans="1:4" x14ac:dyDescent="0.25">
      <c r="A31071" s="2">
        <v>540</v>
      </c>
      <c r="B31071">
        <v>43059</v>
      </c>
      <c r="C31071" s="3">
        <v>504.96186299999999</v>
      </c>
      <c r="D31071" s="2"/>
    </row>
    <row r="31072" spans="1:4" x14ac:dyDescent="0.25">
      <c r="A31072" s="2">
        <v>540</v>
      </c>
      <c r="B31072">
        <v>43060</v>
      </c>
      <c r="C31072" s="3">
        <v>407.078799</v>
      </c>
      <c r="D31072" s="2"/>
    </row>
    <row r="31073" spans="1:4" x14ac:dyDescent="0.25">
      <c r="A31073" s="2">
        <v>540</v>
      </c>
      <c r="B31073">
        <v>43061</v>
      </c>
      <c r="C31073" s="3">
        <v>407.078799</v>
      </c>
      <c r="D31073" s="2"/>
    </row>
    <row r="31074" spans="1:4" x14ac:dyDescent="0.25">
      <c r="A31074" s="2">
        <v>540</v>
      </c>
      <c r="B31074">
        <v>43062</v>
      </c>
      <c r="C31074" s="3">
        <v>2172.2939489999999</v>
      </c>
      <c r="D31074" s="2"/>
    </row>
    <row r="31075" spans="1:4" x14ac:dyDescent="0.25">
      <c r="A31075" s="2">
        <v>540</v>
      </c>
      <c r="B31075">
        <v>43063</v>
      </c>
      <c r="C31075" s="3">
        <v>2507.0001579999998</v>
      </c>
      <c r="D31075" s="2"/>
    </row>
    <row r="31076" spans="1:4" x14ac:dyDescent="0.25">
      <c r="A31076" s="2">
        <v>540</v>
      </c>
      <c r="B31076">
        <v>43064</v>
      </c>
      <c r="C31076" s="3">
        <v>2507.0001579999998</v>
      </c>
      <c r="D31076" s="2"/>
    </row>
    <row r="31077" spans="1:4" x14ac:dyDescent="0.25">
      <c r="A31077" s="2">
        <v>540</v>
      </c>
      <c r="B31077">
        <v>43066</v>
      </c>
      <c r="C31077" s="3">
        <v>1349.570993</v>
      </c>
      <c r="D31077" s="2"/>
    </row>
    <row r="31078" spans="1:4" x14ac:dyDescent="0.25">
      <c r="A31078" s="2">
        <v>540</v>
      </c>
      <c r="B31078">
        <v>43067</v>
      </c>
      <c r="C31078" s="3">
        <v>1349.570993</v>
      </c>
      <c r="D31078" s="2"/>
    </row>
    <row r="31079" spans="1:4" x14ac:dyDescent="0.25">
      <c r="A31079" s="2">
        <v>540</v>
      </c>
      <c r="B31079">
        <v>43069</v>
      </c>
      <c r="C31079" s="3">
        <v>6367.7936669999999</v>
      </c>
      <c r="D31079" s="2"/>
    </row>
    <row r="31080" spans="1:4" x14ac:dyDescent="0.25">
      <c r="A31080" s="2">
        <v>540</v>
      </c>
      <c r="B31080">
        <v>43070</v>
      </c>
      <c r="C31080" s="3">
        <v>3025.6471820000002</v>
      </c>
      <c r="D31080" s="2"/>
    </row>
    <row r="31081" spans="1:4" x14ac:dyDescent="0.25">
      <c r="A31081" s="2">
        <v>540</v>
      </c>
      <c r="B31081">
        <v>43071</v>
      </c>
      <c r="C31081" s="3">
        <v>2985.4157679999998</v>
      </c>
      <c r="D31081" s="2"/>
    </row>
    <row r="31082" spans="1:4" x14ac:dyDescent="0.25">
      <c r="A31082" s="2">
        <v>540</v>
      </c>
      <c r="B31082">
        <v>43072</v>
      </c>
      <c r="C31082" s="3">
        <v>40.231414000000001</v>
      </c>
      <c r="D31082" s="2"/>
    </row>
    <row r="31083" spans="1:4" x14ac:dyDescent="0.25">
      <c r="A31083" s="2">
        <v>540</v>
      </c>
      <c r="B31083">
        <v>43073</v>
      </c>
      <c r="C31083" s="3">
        <v>6367.7936669999999</v>
      </c>
      <c r="D31083" s="2"/>
    </row>
    <row r="31084" spans="1:4" x14ac:dyDescent="0.25">
      <c r="A31084" s="2">
        <v>540</v>
      </c>
      <c r="B31084">
        <v>43074</v>
      </c>
      <c r="C31084" s="3">
        <v>40.231414000000001</v>
      </c>
      <c r="D31084" s="2"/>
    </row>
    <row r="31085" spans="1:4" x14ac:dyDescent="0.25">
      <c r="A31085" s="2">
        <v>540</v>
      </c>
      <c r="B31085">
        <v>43075</v>
      </c>
      <c r="C31085" s="3">
        <v>3025.6471820000002</v>
      </c>
      <c r="D31085" s="2"/>
    </row>
    <row r="31086" spans="1:4" x14ac:dyDescent="0.25">
      <c r="A31086" s="2">
        <v>540</v>
      </c>
      <c r="B31086">
        <v>43076</v>
      </c>
      <c r="C31086" s="3">
        <v>2303.2822350000001</v>
      </c>
      <c r="D31086" s="2"/>
    </row>
    <row r="31087" spans="1:4" x14ac:dyDescent="0.25">
      <c r="A31087" s="2">
        <v>540</v>
      </c>
      <c r="B31087">
        <v>43077</v>
      </c>
      <c r="C31087" s="3">
        <v>1040.4812890000001</v>
      </c>
      <c r="D31087" s="2"/>
    </row>
    <row r="31088" spans="1:4" x14ac:dyDescent="0.25">
      <c r="A31088" s="2">
        <v>540</v>
      </c>
      <c r="B31088">
        <v>43078</v>
      </c>
      <c r="C31088" s="3">
        <v>2303.2822350000001</v>
      </c>
      <c r="D31088" s="2"/>
    </row>
    <row r="31089" spans="1:4" x14ac:dyDescent="0.25">
      <c r="A31089" s="2">
        <v>540</v>
      </c>
      <c r="B31089">
        <v>43079</v>
      </c>
      <c r="C31089" s="3">
        <v>1040.4812890000001</v>
      </c>
      <c r="D31089" s="2"/>
    </row>
    <row r="31090" spans="1:4" x14ac:dyDescent="0.25">
      <c r="A31090" s="2">
        <v>540</v>
      </c>
      <c r="B31090">
        <v>43080</v>
      </c>
      <c r="C31090" s="3">
        <v>3935.7559230000002</v>
      </c>
      <c r="D31090" s="2"/>
    </row>
    <row r="31091" spans="1:4" x14ac:dyDescent="0.25">
      <c r="A31091" s="2">
        <v>540</v>
      </c>
      <c r="B31091">
        <v>43081</v>
      </c>
      <c r="C31091" s="3">
        <v>8254.0385769999993</v>
      </c>
      <c r="D31091" s="2"/>
    </row>
    <row r="31092" spans="1:4" x14ac:dyDescent="0.25">
      <c r="A31092" s="2">
        <v>540</v>
      </c>
      <c r="B31092">
        <v>43082</v>
      </c>
      <c r="C31092" s="3">
        <v>4311.1733770000001</v>
      </c>
      <c r="D31092" s="2"/>
    </row>
    <row r="31093" spans="1:4" x14ac:dyDescent="0.25">
      <c r="A31093" s="2">
        <v>540</v>
      </c>
      <c r="B31093">
        <v>43083</v>
      </c>
      <c r="C31093" s="3">
        <v>3935.7559230000002</v>
      </c>
      <c r="D31093" s="2"/>
    </row>
    <row r="31094" spans="1:4" x14ac:dyDescent="0.25">
      <c r="A31094" s="2">
        <v>540</v>
      </c>
      <c r="B31094">
        <v>43084</v>
      </c>
      <c r="C31094" s="3">
        <v>103.19390799999999</v>
      </c>
      <c r="D31094" s="2"/>
    </row>
    <row r="31095" spans="1:4" x14ac:dyDescent="0.25">
      <c r="A31095" s="2">
        <v>540</v>
      </c>
      <c r="B31095">
        <v>43085</v>
      </c>
      <c r="C31095" s="3">
        <v>103.19390799999999</v>
      </c>
      <c r="D31095" s="2"/>
    </row>
    <row r="31096" spans="1:4" x14ac:dyDescent="0.25">
      <c r="A31096" s="2">
        <v>540</v>
      </c>
      <c r="B31096">
        <v>43086</v>
      </c>
      <c r="C31096" s="3">
        <v>35.474977000000003</v>
      </c>
      <c r="D31096" s="2"/>
    </row>
    <row r="31097" spans="1:4" x14ac:dyDescent="0.25">
      <c r="A31097" s="2">
        <v>540</v>
      </c>
      <c r="B31097">
        <v>43087</v>
      </c>
      <c r="C31097" s="3">
        <v>806.36959899999999</v>
      </c>
      <c r="D31097" s="2"/>
    </row>
    <row r="31098" spans="1:4" x14ac:dyDescent="0.25">
      <c r="A31098" s="2">
        <v>540</v>
      </c>
      <c r="B31098">
        <v>43088</v>
      </c>
      <c r="C31098" s="3">
        <v>806.36959899999999</v>
      </c>
      <c r="D31098" s="2"/>
    </row>
    <row r="31099" spans="1:4" x14ac:dyDescent="0.25">
      <c r="A31099" s="2">
        <v>540</v>
      </c>
      <c r="B31099">
        <v>43089</v>
      </c>
      <c r="C31099" s="3">
        <v>394.640266</v>
      </c>
      <c r="D31099" s="2"/>
    </row>
    <row r="31100" spans="1:4" x14ac:dyDescent="0.25">
      <c r="A31100" s="2">
        <v>540</v>
      </c>
      <c r="B31100">
        <v>43090</v>
      </c>
      <c r="C31100" s="3">
        <v>394.640266</v>
      </c>
      <c r="D31100" s="2"/>
    </row>
    <row r="31101" spans="1:4" x14ac:dyDescent="0.25">
      <c r="A31101" s="2">
        <v>540</v>
      </c>
      <c r="B31101">
        <v>43091</v>
      </c>
      <c r="C31101" s="3">
        <v>2228.3349189999999</v>
      </c>
      <c r="D31101" s="2"/>
    </row>
    <row r="31102" spans="1:4" x14ac:dyDescent="0.25">
      <c r="A31102" s="2">
        <v>540</v>
      </c>
      <c r="B31102">
        <v>43092</v>
      </c>
      <c r="C31102" s="3">
        <v>3563.6549329999998</v>
      </c>
      <c r="D31102" s="2"/>
    </row>
    <row r="31103" spans="1:4" x14ac:dyDescent="0.25">
      <c r="A31103" s="2">
        <v>540</v>
      </c>
      <c r="B31103">
        <v>43094</v>
      </c>
      <c r="C31103" s="3">
        <v>473.59549900000002</v>
      </c>
      <c r="D31103" s="2"/>
    </row>
    <row r="31104" spans="1:4" x14ac:dyDescent="0.25">
      <c r="A31104" s="2">
        <v>540</v>
      </c>
      <c r="B31104">
        <v>43095</v>
      </c>
      <c r="C31104" s="3">
        <v>843.66902100000004</v>
      </c>
      <c r="D31104" s="2"/>
    </row>
    <row r="31105" spans="1:4" x14ac:dyDescent="0.25">
      <c r="A31105" s="2">
        <v>540</v>
      </c>
      <c r="B31105">
        <v>43096</v>
      </c>
      <c r="C31105" s="3">
        <v>2228.3349189999999</v>
      </c>
      <c r="D31105" s="2"/>
    </row>
    <row r="31106" spans="1:4" x14ac:dyDescent="0.25">
      <c r="A31106" s="2">
        <v>540</v>
      </c>
      <c r="B31106">
        <v>43097</v>
      </c>
      <c r="C31106" s="3">
        <v>3563.6549329999998</v>
      </c>
      <c r="D31106" s="2"/>
    </row>
    <row r="31107" spans="1:4" x14ac:dyDescent="0.25">
      <c r="A31107" s="2">
        <v>540</v>
      </c>
      <c r="B31107">
        <v>43098</v>
      </c>
      <c r="C31107" s="3">
        <v>843.66902100000004</v>
      </c>
      <c r="D31107" s="2"/>
    </row>
    <row r="31108" spans="1:4" x14ac:dyDescent="0.25">
      <c r="A31108" s="2">
        <v>540</v>
      </c>
      <c r="B31108">
        <v>43099</v>
      </c>
      <c r="C31108" s="3">
        <v>3865.6267670000002</v>
      </c>
      <c r="D31108" s="2"/>
    </row>
    <row r="31109" spans="1:4" x14ac:dyDescent="0.25">
      <c r="A31109" s="2">
        <v>540</v>
      </c>
      <c r="B31109">
        <v>43100</v>
      </c>
      <c r="C31109" s="3">
        <v>3865.6267670000002</v>
      </c>
      <c r="D31109" s="2"/>
    </row>
    <row r="31110" spans="1:4" x14ac:dyDescent="0.25">
      <c r="A31110" s="2">
        <v>540</v>
      </c>
      <c r="B31110">
        <v>43101</v>
      </c>
      <c r="C31110" s="3">
        <v>4418.1648619999996</v>
      </c>
      <c r="D31110" s="2"/>
    </row>
    <row r="31111" spans="1:4" x14ac:dyDescent="0.25">
      <c r="A31111" s="2">
        <v>540</v>
      </c>
      <c r="B31111">
        <v>43102</v>
      </c>
      <c r="C31111" s="3">
        <v>14027.631960000001</v>
      </c>
      <c r="D31111" s="2"/>
    </row>
    <row r="31112" spans="1:4" x14ac:dyDescent="0.25">
      <c r="A31112" s="2">
        <v>540</v>
      </c>
      <c r="B31112">
        <v>43103</v>
      </c>
      <c r="C31112" s="3">
        <v>3391.2288140000001</v>
      </c>
      <c r="D31112" s="2"/>
    </row>
    <row r="31113" spans="1:4" x14ac:dyDescent="0.25">
      <c r="A31113" s="2">
        <v>540</v>
      </c>
      <c r="B31113">
        <v>43104</v>
      </c>
      <c r="C31113" s="3">
        <v>3391.2288140000001</v>
      </c>
      <c r="D31113" s="2"/>
    </row>
    <row r="31114" spans="1:4" x14ac:dyDescent="0.25">
      <c r="A31114" s="2">
        <v>540</v>
      </c>
      <c r="B31114">
        <v>43105</v>
      </c>
      <c r="C31114" s="3">
        <v>14027.631960000001</v>
      </c>
      <c r="D31114" s="2"/>
    </row>
    <row r="31115" spans="1:4" x14ac:dyDescent="0.25">
      <c r="A31115" s="2">
        <v>540</v>
      </c>
      <c r="B31115">
        <v>43106</v>
      </c>
      <c r="C31115" s="3">
        <v>3391.2288140000001</v>
      </c>
      <c r="D31115" s="2"/>
    </row>
    <row r="31116" spans="1:4" x14ac:dyDescent="0.25">
      <c r="A31116" s="2">
        <v>540</v>
      </c>
      <c r="B31116">
        <v>43107</v>
      </c>
      <c r="C31116" s="3">
        <v>745.14231299999994</v>
      </c>
      <c r="D31116" s="2"/>
    </row>
    <row r="31117" spans="1:4" x14ac:dyDescent="0.25">
      <c r="A31117" s="2">
        <v>540</v>
      </c>
      <c r="B31117">
        <v>43108</v>
      </c>
      <c r="C31117" s="3">
        <v>1324.9289759999999</v>
      </c>
      <c r="D31117" s="2"/>
    </row>
    <row r="31118" spans="1:4" x14ac:dyDescent="0.25">
      <c r="A31118" s="2">
        <v>540</v>
      </c>
      <c r="B31118">
        <v>43109</v>
      </c>
      <c r="C31118" s="3">
        <v>745.14231299999994</v>
      </c>
      <c r="D31118" s="2"/>
    </row>
    <row r="31119" spans="1:4" x14ac:dyDescent="0.25">
      <c r="A31119" s="2">
        <v>540</v>
      </c>
      <c r="B31119">
        <v>43110</v>
      </c>
      <c r="C31119" s="3">
        <v>473.59549900000002</v>
      </c>
      <c r="D31119" s="2"/>
    </row>
    <row r="31120" spans="1:4" x14ac:dyDescent="0.25">
      <c r="A31120" s="2">
        <v>540</v>
      </c>
      <c r="B31120">
        <v>43111</v>
      </c>
      <c r="C31120" s="3">
        <v>1324.9289759999999</v>
      </c>
      <c r="D31120" s="2"/>
    </row>
    <row r="31121" spans="1:4" x14ac:dyDescent="0.25">
      <c r="A31121" s="2">
        <v>540</v>
      </c>
      <c r="B31121">
        <v>43112</v>
      </c>
      <c r="C31121" s="3">
        <v>11284.442557</v>
      </c>
      <c r="D31121" s="2"/>
    </row>
    <row r="31122" spans="1:4" x14ac:dyDescent="0.25">
      <c r="A31122" s="2">
        <v>540</v>
      </c>
      <c r="B31122">
        <v>43114</v>
      </c>
      <c r="C31122" s="3">
        <v>6528.0962440000003</v>
      </c>
      <c r="D31122" s="2"/>
    </row>
    <row r="31123" spans="1:4" x14ac:dyDescent="0.25">
      <c r="A31123" s="2">
        <v>540</v>
      </c>
      <c r="B31123">
        <v>43115</v>
      </c>
      <c r="C31123" s="3">
        <v>4707.6346469999999</v>
      </c>
      <c r="D31123" s="2"/>
    </row>
    <row r="31124" spans="1:4" x14ac:dyDescent="0.25">
      <c r="A31124" s="2">
        <v>540</v>
      </c>
      <c r="B31124">
        <v>43116</v>
      </c>
      <c r="C31124" s="3">
        <v>6528.0962440000003</v>
      </c>
      <c r="D31124" s="2"/>
    </row>
    <row r="31125" spans="1:4" x14ac:dyDescent="0.25">
      <c r="A31125" s="2">
        <v>540</v>
      </c>
      <c r="B31125">
        <v>43117</v>
      </c>
      <c r="C31125" s="3">
        <v>1587.1936940000001</v>
      </c>
      <c r="D31125" s="2"/>
    </row>
    <row r="31126" spans="1:4" x14ac:dyDescent="0.25">
      <c r="A31126" s="2">
        <v>540</v>
      </c>
      <c r="B31126">
        <v>43118</v>
      </c>
      <c r="C31126" s="3">
        <v>1951.239024</v>
      </c>
      <c r="D31126" s="2"/>
    </row>
    <row r="31127" spans="1:4" x14ac:dyDescent="0.25">
      <c r="A31127" s="2">
        <v>540</v>
      </c>
      <c r="B31127">
        <v>43119</v>
      </c>
      <c r="C31127" s="3">
        <v>1587.1936940000001</v>
      </c>
      <c r="D31127" s="2"/>
    </row>
    <row r="31128" spans="1:4" x14ac:dyDescent="0.25">
      <c r="A31128" s="2">
        <v>540</v>
      </c>
      <c r="B31128">
        <v>43120</v>
      </c>
      <c r="C31128" s="3">
        <v>1951.239024</v>
      </c>
      <c r="D31128" s="2"/>
    </row>
    <row r="31129" spans="1:4" x14ac:dyDescent="0.25">
      <c r="A31129" s="2">
        <v>540</v>
      </c>
      <c r="B31129">
        <v>43121</v>
      </c>
      <c r="C31129" s="3">
        <v>2802.56133</v>
      </c>
      <c r="D31129" s="2"/>
    </row>
    <row r="31130" spans="1:4" x14ac:dyDescent="0.25">
      <c r="A31130" s="2">
        <v>540</v>
      </c>
      <c r="B31130">
        <v>43122</v>
      </c>
      <c r="C31130" s="3">
        <v>2802.56133</v>
      </c>
      <c r="D31130" s="2"/>
    </row>
    <row r="31131" spans="1:4" x14ac:dyDescent="0.25">
      <c r="A31131" s="2">
        <v>540</v>
      </c>
      <c r="B31131">
        <v>43123</v>
      </c>
      <c r="C31131" s="3">
        <v>1795.966852</v>
      </c>
      <c r="D31131" s="2"/>
    </row>
    <row r="31132" spans="1:4" x14ac:dyDescent="0.25">
      <c r="A31132" s="2">
        <v>540</v>
      </c>
      <c r="B31132">
        <v>43124</v>
      </c>
      <c r="C31132" s="3">
        <v>1217.014533</v>
      </c>
      <c r="D31132" s="2"/>
    </row>
    <row r="31133" spans="1:4" x14ac:dyDescent="0.25">
      <c r="A31133" s="2">
        <v>540</v>
      </c>
      <c r="B31133">
        <v>43125</v>
      </c>
      <c r="C31133" s="3">
        <v>1335.103699</v>
      </c>
      <c r="D31133" s="2"/>
    </row>
    <row r="31134" spans="1:4" x14ac:dyDescent="0.25">
      <c r="A31134" s="2">
        <v>540</v>
      </c>
      <c r="B31134">
        <v>43126</v>
      </c>
      <c r="C31134" s="3">
        <v>1335.103699</v>
      </c>
      <c r="D31134" s="2"/>
    </row>
    <row r="31135" spans="1:4" x14ac:dyDescent="0.25">
      <c r="A31135" s="2">
        <v>540</v>
      </c>
      <c r="B31135">
        <v>43127</v>
      </c>
      <c r="C31135" s="3">
        <v>1217.014533</v>
      </c>
      <c r="D31135" s="2"/>
    </row>
    <row r="31136" spans="1:4" x14ac:dyDescent="0.25">
      <c r="A31136" s="2">
        <v>540</v>
      </c>
      <c r="B31136">
        <v>43128</v>
      </c>
      <c r="C31136" s="3">
        <v>1691.548458</v>
      </c>
      <c r="D31136" s="2"/>
    </row>
    <row r="31137" spans="1:4" x14ac:dyDescent="0.25">
      <c r="A31137" s="2">
        <v>540</v>
      </c>
      <c r="B31137">
        <v>43129</v>
      </c>
      <c r="C31137" s="3">
        <v>1795.966852</v>
      </c>
      <c r="D31137" s="2"/>
    </row>
    <row r="31138" spans="1:4" x14ac:dyDescent="0.25">
      <c r="A31138" s="2">
        <v>540</v>
      </c>
      <c r="B31138">
        <v>43130</v>
      </c>
      <c r="C31138" s="3">
        <v>1691.548458</v>
      </c>
      <c r="D31138" s="2"/>
    </row>
    <row r="31139" spans="1:4" x14ac:dyDescent="0.25">
      <c r="A31139" s="2">
        <v>540</v>
      </c>
      <c r="B31139">
        <v>43131</v>
      </c>
      <c r="C31139" s="3">
        <v>884.23059000000001</v>
      </c>
      <c r="D31139" s="2"/>
    </row>
    <row r="31140" spans="1:4" x14ac:dyDescent="0.25">
      <c r="A31140" s="2">
        <v>540</v>
      </c>
      <c r="B31140">
        <v>43132</v>
      </c>
      <c r="C31140" s="3">
        <v>124.55877</v>
      </c>
      <c r="D31140" s="2"/>
    </row>
    <row r="31141" spans="1:4" x14ac:dyDescent="0.25">
      <c r="A31141" s="2">
        <v>540</v>
      </c>
      <c r="B31141">
        <v>43133</v>
      </c>
      <c r="C31141" s="3">
        <v>759.92537000000004</v>
      </c>
      <c r="D31141" s="2"/>
    </row>
    <row r="31142" spans="1:4" x14ac:dyDescent="0.25">
      <c r="A31142" s="2">
        <v>540</v>
      </c>
      <c r="B31142">
        <v>43134</v>
      </c>
      <c r="C31142" s="3">
        <v>758.14401499999997</v>
      </c>
      <c r="D31142" s="2"/>
    </row>
    <row r="31143" spans="1:4" x14ac:dyDescent="0.25">
      <c r="A31143" s="2">
        <v>540</v>
      </c>
      <c r="B31143">
        <v>43135</v>
      </c>
      <c r="C31143" s="3">
        <v>884.23059000000001</v>
      </c>
      <c r="D31143" s="2"/>
    </row>
    <row r="31144" spans="1:4" x14ac:dyDescent="0.25">
      <c r="A31144" s="2">
        <v>540</v>
      </c>
      <c r="B31144">
        <v>43136</v>
      </c>
      <c r="C31144" s="3">
        <v>759.92537000000004</v>
      </c>
      <c r="D31144" s="2"/>
    </row>
    <row r="31145" spans="1:4" x14ac:dyDescent="0.25">
      <c r="A31145" s="2">
        <v>540</v>
      </c>
      <c r="B31145">
        <v>43137</v>
      </c>
      <c r="C31145" s="3">
        <v>758.14401499999997</v>
      </c>
      <c r="D31145" s="2"/>
    </row>
    <row r="31146" spans="1:4" x14ac:dyDescent="0.25">
      <c r="A31146" s="2">
        <v>540</v>
      </c>
      <c r="B31146">
        <v>43138</v>
      </c>
      <c r="C31146" s="3">
        <v>124.55877</v>
      </c>
      <c r="D31146" s="2"/>
    </row>
    <row r="31147" spans="1:4" x14ac:dyDescent="0.25">
      <c r="A31147" s="2">
        <v>540</v>
      </c>
      <c r="B31147">
        <v>43139</v>
      </c>
      <c r="C31147" s="3">
        <v>493.58956899999998</v>
      </c>
      <c r="D31147" s="2"/>
    </row>
    <row r="31148" spans="1:4" x14ac:dyDescent="0.25">
      <c r="A31148" s="2">
        <v>540</v>
      </c>
      <c r="B31148">
        <v>43140</v>
      </c>
      <c r="C31148" s="3">
        <v>863.35430299999996</v>
      </c>
      <c r="D31148" s="2"/>
    </row>
    <row r="31149" spans="1:4" x14ac:dyDescent="0.25">
      <c r="A31149" s="2">
        <v>540</v>
      </c>
      <c r="B31149">
        <v>43141</v>
      </c>
      <c r="C31149" s="3">
        <v>1268.842688</v>
      </c>
      <c r="D31149" s="2"/>
    </row>
    <row r="31150" spans="1:4" x14ac:dyDescent="0.25">
      <c r="A31150" s="2">
        <v>540</v>
      </c>
      <c r="B31150">
        <v>43142</v>
      </c>
      <c r="C31150" s="3">
        <v>128.669769</v>
      </c>
      <c r="D31150" s="2"/>
    </row>
    <row r="31151" spans="1:4" x14ac:dyDescent="0.25">
      <c r="A31151" s="2">
        <v>540</v>
      </c>
      <c r="B31151">
        <v>43143</v>
      </c>
      <c r="C31151" s="3">
        <v>128.669769</v>
      </c>
      <c r="D31151" s="2"/>
    </row>
    <row r="31152" spans="1:4" x14ac:dyDescent="0.25">
      <c r="A31152" s="2">
        <v>540</v>
      </c>
      <c r="B31152">
        <v>43144</v>
      </c>
      <c r="C31152" s="3">
        <v>129.688996</v>
      </c>
      <c r="D31152" s="2"/>
    </row>
    <row r="31153" spans="1:4" x14ac:dyDescent="0.25">
      <c r="A31153" s="2">
        <v>540</v>
      </c>
      <c r="B31153">
        <v>43145</v>
      </c>
      <c r="C31153" s="3">
        <v>758.66490299999998</v>
      </c>
      <c r="D31153" s="2"/>
    </row>
    <row r="31154" spans="1:4" x14ac:dyDescent="0.25">
      <c r="A31154" s="2">
        <v>540</v>
      </c>
      <c r="B31154">
        <v>43146</v>
      </c>
      <c r="C31154" s="3">
        <v>758.66490299999998</v>
      </c>
      <c r="D31154" s="2"/>
    </row>
    <row r="31155" spans="1:4" x14ac:dyDescent="0.25">
      <c r="A31155" s="2">
        <v>540</v>
      </c>
      <c r="B31155">
        <v>43147</v>
      </c>
      <c r="C31155" s="3">
        <v>131.08338499999999</v>
      </c>
      <c r="D31155" s="2"/>
    </row>
    <row r="31156" spans="1:4" x14ac:dyDescent="0.25">
      <c r="A31156" s="2">
        <v>540</v>
      </c>
      <c r="B31156">
        <v>43148</v>
      </c>
      <c r="C31156" s="3">
        <v>26.382567000000002</v>
      </c>
      <c r="D31156" s="2"/>
    </row>
    <row r="31157" spans="1:4" x14ac:dyDescent="0.25">
      <c r="A31157" s="2">
        <v>540</v>
      </c>
      <c r="B31157">
        <v>43149</v>
      </c>
      <c r="C31157" s="3">
        <v>2338.7074790000001</v>
      </c>
      <c r="D31157" s="2"/>
    </row>
    <row r="31158" spans="1:4" x14ac:dyDescent="0.25">
      <c r="A31158" s="2">
        <v>540</v>
      </c>
      <c r="B31158">
        <v>43150</v>
      </c>
      <c r="C31158" s="3">
        <v>1421.1457479999999</v>
      </c>
      <c r="D31158" s="2"/>
    </row>
    <row r="31159" spans="1:4" x14ac:dyDescent="0.25">
      <c r="A31159" s="2">
        <v>540</v>
      </c>
      <c r="B31159">
        <v>43151</v>
      </c>
      <c r="C31159" s="3">
        <v>26.382567000000002</v>
      </c>
      <c r="D31159" s="2"/>
    </row>
    <row r="31160" spans="1:4" x14ac:dyDescent="0.25">
      <c r="A31160" s="2">
        <v>540</v>
      </c>
      <c r="B31160">
        <v>43152</v>
      </c>
      <c r="C31160" s="3">
        <v>1421.1457479999999</v>
      </c>
      <c r="D31160" s="2"/>
    </row>
    <row r="31161" spans="1:4" x14ac:dyDescent="0.25">
      <c r="A31161" s="2">
        <v>540</v>
      </c>
      <c r="B31161">
        <v>43153</v>
      </c>
      <c r="C31161" s="3">
        <v>2338.7074790000001</v>
      </c>
      <c r="D31161" s="2"/>
    </row>
    <row r="31162" spans="1:4" x14ac:dyDescent="0.25">
      <c r="A31162" s="2">
        <v>540</v>
      </c>
      <c r="B31162">
        <v>43154</v>
      </c>
      <c r="C31162" s="3">
        <v>1667.802727</v>
      </c>
      <c r="D31162" s="2"/>
    </row>
    <row r="31163" spans="1:4" x14ac:dyDescent="0.25">
      <c r="A31163" s="2">
        <v>540</v>
      </c>
      <c r="B31163">
        <v>43155</v>
      </c>
      <c r="C31163" s="3">
        <v>1186.6640500000001</v>
      </c>
      <c r="D31163" s="2"/>
    </row>
    <row r="31164" spans="1:4" x14ac:dyDescent="0.25">
      <c r="A31164" s="2">
        <v>540</v>
      </c>
      <c r="B31164">
        <v>43156</v>
      </c>
      <c r="C31164" s="3">
        <v>1186.6640500000001</v>
      </c>
      <c r="D31164" s="2"/>
    </row>
    <row r="31165" spans="1:4" x14ac:dyDescent="0.25">
      <c r="A31165" s="2">
        <v>540</v>
      </c>
      <c r="B31165">
        <v>43157</v>
      </c>
      <c r="C31165" s="3">
        <v>1667.802727</v>
      </c>
      <c r="D31165" s="2"/>
    </row>
    <row r="31166" spans="1:4" x14ac:dyDescent="0.25">
      <c r="A31166" s="2">
        <v>540</v>
      </c>
      <c r="B31166">
        <v>43158</v>
      </c>
      <c r="C31166" s="3">
        <v>2411.2302239999999</v>
      </c>
      <c r="D31166" s="2"/>
    </row>
    <row r="31167" spans="1:4" x14ac:dyDescent="0.25">
      <c r="A31167" s="2">
        <v>540</v>
      </c>
      <c r="B31167">
        <v>43159</v>
      </c>
      <c r="C31167" s="3">
        <v>2500.063541</v>
      </c>
      <c r="D31167" s="2"/>
    </row>
    <row r="31168" spans="1:4" x14ac:dyDescent="0.25">
      <c r="A31168" s="2">
        <v>540</v>
      </c>
      <c r="B31168">
        <v>43160</v>
      </c>
      <c r="C31168" s="3">
        <v>2500.063541</v>
      </c>
      <c r="D31168" s="2"/>
    </row>
    <row r="31169" spans="1:4" x14ac:dyDescent="0.25">
      <c r="A31169" s="2">
        <v>540</v>
      </c>
      <c r="B31169">
        <v>43161</v>
      </c>
      <c r="C31169" s="3">
        <v>2411.2302239999999</v>
      </c>
      <c r="D31169" s="2"/>
    </row>
    <row r="31170" spans="1:4" x14ac:dyDescent="0.25">
      <c r="A31170" s="2">
        <v>540</v>
      </c>
      <c r="B31170">
        <v>43162</v>
      </c>
      <c r="C31170" s="3">
        <v>74.375540000000001</v>
      </c>
      <c r="D31170" s="2"/>
    </row>
    <row r="31171" spans="1:4" x14ac:dyDescent="0.25">
      <c r="A31171" s="2">
        <v>540</v>
      </c>
      <c r="B31171">
        <v>43163</v>
      </c>
      <c r="C31171" s="3">
        <v>1875.984258</v>
      </c>
      <c r="D31171" s="2"/>
    </row>
    <row r="31172" spans="1:4" x14ac:dyDescent="0.25">
      <c r="A31172" s="2">
        <v>540</v>
      </c>
      <c r="B31172">
        <v>43164</v>
      </c>
      <c r="C31172" s="3">
        <v>74.375540000000001</v>
      </c>
      <c r="D31172" s="2"/>
    </row>
    <row r="31173" spans="1:4" x14ac:dyDescent="0.25">
      <c r="A31173" s="2">
        <v>540</v>
      </c>
      <c r="B31173">
        <v>43165</v>
      </c>
      <c r="C31173" s="3">
        <v>1875.984258</v>
      </c>
      <c r="D31173" s="2"/>
    </row>
    <row r="31174" spans="1:4" x14ac:dyDescent="0.25">
      <c r="A31174" s="2">
        <v>540</v>
      </c>
      <c r="B31174">
        <v>43166</v>
      </c>
      <c r="C31174" s="3">
        <v>56.688910999999997</v>
      </c>
      <c r="D31174" s="2"/>
    </row>
    <row r="31175" spans="1:4" x14ac:dyDescent="0.25">
      <c r="A31175" s="2">
        <v>540</v>
      </c>
      <c r="B31175">
        <v>43167</v>
      </c>
      <c r="C31175" s="3">
        <v>790.90092100000004</v>
      </c>
      <c r="D31175" s="2"/>
    </row>
    <row r="31176" spans="1:4" x14ac:dyDescent="0.25">
      <c r="A31176" s="2">
        <v>540</v>
      </c>
      <c r="B31176">
        <v>43169</v>
      </c>
      <c r="C31176" s="3">
        <v>2740.5852789999999</v>
      </c>
      <c r="D31176" s="2"/>
    </row>
    <row r="31177" spans="1:4" x14ac:dyDescent="0.25">
      <c r="A31177" s="2">
        <v>540</v>
      </c>
      <c r="B31177">
        <v>43170</v>
      </c>
      <c r="C31177" s="3">
        <v>1962.3074489999999</v>
      </c>
      <c r="D31177" s="2"/>
    </row>
    <row r="31178" spans="1:4" x14ac:dyDescent="0.25">
      <c r="A31178" s="2">
        <v>540</v>
      </c>
      <c r="B31178">
        <v>43171</v>
      </c>
      <c r="C31178" s="3">
        <v>790.90092100000004</v>
      </c>
      <c r="D31178" s="2"/>
    </row>
    <row r="31179" spans="1:4" x14ac:dyDescent="0.25">
      <c r="A31179" s="2">
        <v>540</v>
      </c>
      <c r="B31179">
        <v>43172</v>
      </c>
      <c r="C31179" s="3">
        <v>1962.3074489999999</v>
      </c>
      <c r="D31179" s="2"/>
    </row>
    <row r="31180" spans="1:4" x14ac:dyDescent="0.25">
      <c r="A31180" s="2">
        <v>540</v>
      </c>
      <c r="B31180">
        <v>43173</v>
      </c>
      <c r="C31180" s="3">
        <v>56.688910999999997</v>
      </c>
      <c r="D31180" s="2"/>
    </row>
    <row r="31181" spans="1:4" x14ac:dyDescent="0.25">
      <c r="A31181" s="2">
        <v>540</v>
      </c>
      <c r="B31181">
        <v>43174</v>
      </c>
      <c r="C31181" s="3">
        <v>6576.8079070000003</v>
      </c>
      <c r="D31181" s="2"/>
    </row>
    <row r="31182" spans="1:4" x14ac:dyDescent="0.25">
      <c r="A31182" s="2">
        <v>540</v>
      </c>
      <c r="B31182">
        <v>43175</v>
      </c>
      <c r="C31182" s="3">
        <v>4707.6346469999999</v>
      </c>
      <c r="D31182" s="2"/>
    </row>
    <row r="31183" spans="1:4" x14ac:dyDescent="0.25">
      <c r="A31183" s="2">
        <v>540</v>
      </c>
      <c r="B31183">
        <v>43177</v>
      </c>
      <c r="C31183" s="3">
        <v>7055.7831200000001</v>
      </c>
      <c r="D31183" s="2"/>
    </row>
    <row r="31184" spans="1:4" x14ac:dyDescent="0.25">
      <c r="A31184" s="2">
        <v>540</v>
      </c>
      <c r="B31184">
        <v>43179</v>
      </c>
      <c r="C31184" s="3">
        <v>7055.7831200000001</v>
      </c>
      <c r="D31184" s="2"/>
    </row>
    <row r="31185" spans="1:4" x14ac:dyDescent="0.25">
      <c r="A31185" s="2">
        <v>540</v>
      </c>
      <c r="B31185">
        <v>43180</v>
      </c>
      <c r="C31185" s="3">
        <v>3440.0005139999998</v>
      </c>
      <c r="D31185" s="2"/>
    </row>
    <row r="31186" spans="1:4" x14ac:dyDescent="0.25">
      <c r="A31186" s="2">
        <v>540</v>
      </c>
      <c r="B31186">
        <v>43181</v>
      </c>
      <c r="C31186" s="3">
        <v>93.526617000000002</v>
      </c>
      <c r="D31186" s="2"/>
    </row>
    <row r="31187" spans="1:4" x14ac:dyDescent="0.25">
      <c r="A31187" s="2">
        <v>540</v>
      </c>
      <c r="B31187">
        <v>43182</v>
      </c>
      <c r="C31187" s="3">
        <v>877.35521400000005</v>
      </c>
      <c r="D31187" s="2"/>
    </row>
    <row r="31188" spans="1:4" x14ac:dyDescent="0.25">
      <c r="A31188" s="2">
        <v>540</v>
      </c>
      <c r="B31188">
        <v>43183</v>
      </c>
      <c r="C31188" s="3">
        <v>93.526617000000002</v>
      </c>
      <c r="D31188" s="2"/>
    </row>
    <row r="31189" spans="1:4" x14ac:dyDescent="0.25">
      <c r="A31189" s="2">
        <v>540</v>
      </c>
      <c r="B31189">
        <v>43184</v>
      </c>
      <c r="C31189" s="3">
        <v>877.35521400000005</v>
      </c>
      <c r="D31189" s="2"/>
    </row>
    <row r="31190" spans="1:4" x14ac:dyDescent="0.25">
      <c r="A31190" s="2">
        <v>540</v>
      </c>
      <c r="B31190">
        <v>43185</v>
      </c>
      <c r="C31190" s="3">
        <v>3440.0005139999998</v>
      </c>
      <c r="D31190" s="2"/>
    </row>
    <row r="31191" spans="1:4" x14ac:dyDescent="0.25">
      <c r="A31191" s="2">
        <v>540</v>
      </c>
      <c r="B31191">
        <v>43186</v>
      </c>
      <c r="C31191" s="3">
        <v>1259.205181</v>
      </c>
      <c r="D31191" s="2"/>
    </row>
    <row r="31192" spans="1:4" x14ac:dyDescent="0.25">
      <c r="A31192" s="2">
        <v>540</v>
      </c>
      <c r="B31192">
        <v>43187</v>
      </c>
      <c r="C31192" s="3">
        <v>3667.1422090000001</v>
      </c>
      <c r="D31192" s="2"/>
    </row>
    <row r="31193" spans="1:4" x14ac:dyDescent="0.25">
      <c r="A31193" s="2">
        <v>540</v>
      </c>
      <c r="B31193">
        <v>43188</v>
      </c>
      <c r="C31193" s="3">
        <v>2740.5852789999999</v>
      </c>
      <c r="D31193" s="2"/>
    </row>
    <row r="31194" spans="1:4" x14ac:dyDescent="0.25">
      <c r="A31194" s="2">
        <v>540</v>
      </c>
      <c r="B31194">
        <v>43189</v>
      </c>
      <c r="C31194" s="3">
        <v>1259.205181</v>
      </c>
      <c r="D31194" s="2"/>
    </row>
    <row r="31195" spans="1:4" x14ac:dyDescent="0.25">
      <c r="A31195" s="2">
        <v>540</v>
      </c>
      <c r="B31195">
        <v>43190</v>
      </c>
      <c r="C31195" s="3">
        <v>4464.6551769999996</v>
      </c>
      <c r="D31195" s="2"/>
    </row>
    <row r="31196" spans="1:4" x14ac:dyDescent="0.25">
      <c r="A31196" s="2">
        <v>540</v>
      </c>
      <c r="B31196">
        <v>43191</v>
      </c>
      <c r="C31196" s="3">
        <v>4464.6551769999996</v>
      </c>
      <c r="D31196" s="2"/>
    </row>
    <row r="31197" spans="1:4" x14ac:dyDescent="0.25">
      <c r="A31197" s="2">
        <v>540</v>
      </c>
      <c r="B31197">
        <v>43192</v>
      </c>
      <c r="C31197" s="3">
        <v>803.63093500000002</v>
      </c>
      <c r="D31197" s="2"/>
    </row>
    <row r="31198" spans="1:4" x14ac:dyDescent="0.25">
      <c r="A31198" s="2">
        <v>540</v>
      </c>
      <c r="B31198">
        <v>43193</v>
      </c>
      <c r="C31198" s="3">
        <v>671.956727</v>
      </c>
      <c r="D31198" s="2"/>
    </row>
    <row r="31199" spans="1:4" x14ac:dyDescent="0.25">
      <c r="A31199" s="2">
        <v>540</v>
      </c>
      <c r="B31199">
        <v>43194</v>
      </c>
      <c r="C31199" s="3">
        <v>5171.9761170000002</v>
      </c>
      <c r="D31199" s="2"/>
    </row>
    <row r="31200" spans="1:4" x14ac:dyDescent="0.25">
      <c r="A31200" s="2">
        <v>540</v>
      </c>
      <c r="B31200">
        <v>43195</v>
      </c>
      <c r="C31200" s="3">
        <v>671.956727</v>
      </c>
      <c r="D31200" s="2"/>
    </row>
    <row r="31201" spans="1:4" x14ac:dyDescent="0.25">
      <c r="A31201" s="2">
        <v>540</v>
      </c>
      <c r="B31201">
        <v>43196</v>
      </c>
      <c r="C31201" s="3">
        <v>803.63093500000002</v>
      </c>
      <c r="D31201" s="2"/>
    </row>
    <row r="31202" spans="1:4" x14ac:dyDescent="0.25">
      <c r="A31202" s="2">
        <v>540</v>
      </c>
      <c r="B31202">
        <v>43197</v>
      </c>
      <c r="C31202" s="3">
        <v>107.26226200000001</v>
      </c>
      <c r="D31202" s="2"/>
    </row>
    <row r="31203" spans="1:4" x14ac:dyDescent="0.25">
      <c r="A31203" s="2">
        <v>540</v>
      </c>
      <c r="B31203">
        <v>43198</v>
      </c>
      <c r="C31203" s="3">
        <v>5171.9761170000002</v>
      </c>
      <c r="D31203" s="2"/>
    </row>
    <row r="31204" spans="1:4" x14ac:dyDescent="0.25">
      <c r="A31204" s="2">
        <v>540</v>
      </c>
      <c r="B31204">
        <v>43200</v>
      </c>
      <c r="C31204" s="3">
        <v>979.54801799999996</v>
      </c>
      <c r="D31204" s="2"/>
    </row>
    <row r="31205" spans="1:4" x14ac:dyDescent="0.25">
      <c r="A31205" s="2">
        <v>540</v>
      </c>
      <c r="B31205">
        <v>43201</v>
      </c>
      <c r="C31205" s="3">
        <v>0</v>
      </c>
      <c r="D31205" s="2"/>
    </row>
    <row r="31206" spans="1:4" x14ac:dyDescent="0.25">
      <c r="A31206" s="2">
        <v>540</v>
      </c>
      <c r="B31206">
        <v>43202</v>
      </c>
      <c r="C31206" s="3">
        <v>442.51604700000001</v>
      </c>
      <c r="D31206" s="2"/>
    </row>
    <row r="31207" spans="1:4" x14ac:dyDescent="0.25">
      <c r="A31207" s="2">
        <v>540</v>
      </c>
      <c r="B31207">
        <v>43203</v>
      </c>
      <c r="C31207" s="3">
        <v>1617.922118</v>
      </c>
      <c r="D31207" s="2"/>
    </row>
    <row r="31208" spans="1:4" x14ac:dyDescent="0.25">
      <c r="A31208" s="2">
        <v>540</v>
      </c>
      <c r="B31208">
        <v>43204</v>
      </c>
      <c r="C31208" s="3">
        <v>979.54801799999996</v>
      </c>
      <c r="D31208" s="2"/>
    </row>
    <row r="31209" spans="1:4" x14ac:dyDescent="0.25">
      <c r="A31209" s="2">
        <v>540</v>
      </c>
      <c r="B31209">
        <v>43205</v>
      </c>
      <c r="C31209" s="3">
        <v>0</v>
      </c>
      <c r="D31209" s="2"/>
    </row>
    <row r="31210" spans="1:4" x14ac:dyDescent="0.25">
      <c r="A31210" s="2">
        <v>540</v>
      </c>
      <c r="B31210">
        <v>43206</v>
      </c>
      <c r="C31210" s="3">
        <v>442.51604700000001</v>
      </c>
      <c r="D31210" s="2"/>
    </row>
    <row r="31211" spans="1:4" x14ac:dyDescent="0.25">
      <c r="A31211" s="2">
        <v>540</v>
      </c>
      <c r="B31211">
        <v>43207</v>
      </c>
      <c r="C31211" s="3">
        <v>203.05964800000001</v>
      </c>
      <c r="D31211" s="2"/>
    </row>
    <row r="31212" spans="1:4" x14ac:dyDescent="0.25">
      <c r="A31212" s="2">
        <v>540</v>
      </c>
      <c r="B31212">
        <v>43208</v>
      </c>
      <c r="C31212" s="3">
        <v>1493.191838</v>
      </c>
      <c r="D31212" s="2"/>
    </row>
    <row r="31213" spans="1:4" x14ac:dyDescent="0.25">
      <c r="A31213" s="2">
        <v>540</v>
      </c>
      <c r="B31213">
        <v>43209</v>
      </c>
      <c r="C31213" s="3">
        <v>3667.1422090000001</v>
      </c>
      <c r="D31213" s="2"/>
    </row>
    <row r="31214" spans="1:4" x14ac:dyDescent="0.25">
      <c r="A31214" s="2">
        <v>540</v>
      </c>
      <c r="B31214">
        <v>43210</v>
      </c>
      <c r="C31214" s="3">
        <v>523.36319500000002</v>
      </c>
      <c r="D31214" s="2"/>
    </row>
    <row r="31215" spans="1:4" x14ac:dyDescent="0.25">
      <c r="A31215" s="2">
        <v>540</v>
      </c>
      <c r="B31215">
        <v>43211</v>
      </c>
      <c r="C31215" s="3">
        <v>1941.394546</v>
      </c>
      <c r="D31215" s="2"/>
    </row>
    <row r="31216" spans="1:4" x14ac:dyDescent="0.25">
      <c r="A31216" s="2">
        <v>540</v>
      </c>
      <c r="B31216">
        <v>43212</v>
      </c>
      <c r="C31216" s="3">
        <v>1941.394546</v>
      </c>
      <c r="D31216" s="2"/>
    </row>
    <row r="31217" spans="1:4" x14ac:dyDescent="0.25">
      <c r="A31217" s="2">
        <v>540</v>
      </c>
      <c r="B31217">
        <v>43213</v>
      </c>
      <c r="C31217" s="3">
        <v>107.26226200000001</v>
      </c>
      <c r="D31217" s="2"/>
    </row>
    <row r="31218" spans="1:4" x14ac:dyDescent="0.25">
      <c r="A31218" s="2">
        <v>540</v>
      </c>
      <c r="B31218">
        <v>43214</v>
      </c>
      <c r="C31218" s="3">
        <v>2174.6916030000002</v>
      </c>
      <c r="D31218" s="2"/>
    </row>
    <row r="31219" spans="1:4" x14ac:dyDescent="0.25">
      <c r="A31219" s="2">
        <v>540</v>
      </c>
      <c r="B31219">
        <v>43215</v>
      </c>
      <c r="C31219" s="3">
        <v>107.26226200000001</v>
      </c>
      <c r="D31219" s="2"/>
    </row>
    <row r="31220" spans="1:4" x14ac:dyDescent="0.25">
      <c r="A31220" s="2">
        <v>540</v>
      </c>
      <c r="B31220">
        <v>43216</v>
      </c>
      <c r="C31220" s="3">
        <v>3602.3978900000002</v>
      </c>
      <c r="D31220" s="2"/>
    </row>
    <row r="31221" spans="1:4" x14ac:dyDescent="0.25">
      <c r="A31221" s="2">
        <v>540</v>
      </c>
      <c r="B31221">
        <v>43217</v>
      </c>
      <c r="C31221" s="3">
        <v>2174.6916030000002</v>
      </c>
      <c r="D31221" s="2"/>
    </row>
    <row r="31222" spans="1:4" x14ac:dyDescent="0.25">
      <c r="A31222" s="2">
        <v>540</v>
      </c>
      <c r="B31222">
        <v>43218</v>
      </c>
      <c r="C31222" s="3">
        <v>3602.3978900000002</v>
      </c>
      <c r="D31222" s="2"/>
    </row>
    <row r="31223" spans="1:4" x14ac:dyDescent="0.25">
      <c r="A31223" s="2">
        <v>540</v>
      </c>
      <c r="B31223">
        <v>43219</v>
      </c>
      <c r="C31223" s="3">
        <v>5023.0556269999997</v>
      </c>
      <c r="D31223" s="2"/>
    </row>
    <row r="31224" spans="1:4" x14ac:dyDescent="0.25">
      <c r="A31224" s="2">
        <v>540</v>
      </c>
      <c r="B31224">
        <v>43220</v>
      </c>
      <c r="C31224" s="3">
        <v>1299.4282740000001</v>
      </c>
      <c r="D31224" s="2"/>
    </row>
    <row r="31225" spans="1:4" x14ac:dyDescent="0.25">
      <c r="A31225" s="2">
        <v>540</v>
      </c>
      <c r="B31225">
        <v>43221</v>
      </c>
      <c r="C31225" s="3">
        <v>1299.4282740000001</v>
      </c>
      <c r="D31225" s="2"/>
    </row>
    <row r="31226" spans="1:4" x14ac:dyDescent="0.25">
      <c r="A31226" s="2">
        <v>540</v>
      </c>
      <c r="B31226">
        <v>43222</v>
      </c>
      <c r="C31226" s="3">
        <v>5023.0556269999997</v>
      </c>
      <c r="D31226" s="2"/>
    </row>
    <row r="31227" spans="1:4" x14ac:dyDescent="0.25">
      <c r="A31227" s="2">
        <v>540</v>
      </c>
      <c r="B31227">
        <v>43223</v>
      </c>
      <c r="C31227" s="3">
        <v>2286.2674630000001</v>
      </c>
      <c r="D31227" s="2"/>
    </row>
    <row r="31228" spans="1:4" x14ac:dyDescent="0.25">
      <c r="A31228" s="2">
        <v>540</v>
      </c>
      <c r="B31228">
        <v>43224</v>
      </c>
      <c r="C31228" s="3">
        <v>551.21893</v>
      </c>
      <c r="D31228" s="2"/>
    </row>
    <row r="31229" spans="1:4" x14ac:dyDescent="0.25">
      <c r="A31229" s="2">
        <v>540</v>
      </c>
      <c r="B31229">
        <v>43225</v>
      </c>
      <c r="C31229" s="3">
        <v>551.21893</v>
      </c>
      <c r="D31229" s="2"/>
    </row>
    <row r="31230" spans="1:4" x14ac:dyDescent="0.25">
      <c r="A31230" s="2">
        <v>540</v>
      </c>
      <c r="B31230">
        <v>43226</v>
      </c>
      <c r="C31230" s="3">
        <v>2286.2674630000001</v>
      </c>
      <c r="D31230" s="2"/>
    </row>
    <row r="31231" spans="1:4" x14ac:dyDescent="0.25">
      <c r="A31231" s="2">
        <v>540</v>
      </c>
      <c r="B31231">
        <v>43227</v>
      </c>
      <c r="C31231" s="3">
        <v>523.36319500000002</v>
      </c>
      <c r="D31231" s="2"/>
    </row>
    <row r="31232" spans="1:4" x14ac:dyDescent="0.25">
      <c r="A31232" s="2">
        <v>540</v>
      </c>
      <c r="B31232">
        <v>43228</v>
      </c>
      <c r="C31232" s="3">
        <v>3576.8738320000002</v>
      </c>
      <c r="D31232" s="2"/>
    </row>
    <row r="31233" spans="1:4" x14ac:dyDescent="0.25">
      <c r="A31233" s="2">
        <v>540</v>
      </c>
      <c r="B31233">
        <v>43229</v>
      </c>
      <c r="C31233" s="3">
        <v>835.92419900000004</v>
      </c>
      <c r="D31233" s="2"/>
    </row>
    <row r="31234" spans="1:4" x14ac:dyDescent="0.25">
      <c r="A31234" s="2">
        <v>540</v>
      </c>
      <c r="B31234">
        <v>43230</v>
      </c>
      <c r="C31234" s="3">
        <v>4.5</v>
      </c>
      <c r="D31234" s="2"/>
    </row>
    <row r="31235" spans="1:4" x14ac:dyDescent="0.25">
      <c r="A31235" s="2">
        <v>540</v>
      </c>
      <c r="B31235">
        <v>43231</v>
      </c>
      <c r="C31235" s="3">
        <v>4.5</v>
      </c>
      <c r="D31235" s="2"/>
    </row>
    <row r="31236" spans="1:4" x14ac:dyDescent="0.25">
      <c r="A31236" s="2">
        <v>540</v>
      </c>
      <c r="B31236">
        <v>43232</v>
      </c>
      <c r="C31236" s="3">
        <v>835.92419900000004</v>
      </c>
      <c r="D31236" s="2"/>
    </row>
    <row r="31237" spans="1:4" x14ac:dyDescent="0.25">
      <c r="A31237" s="2">
        <v>540</v>
      </c>
      <c r="B31237">
        <v>43233</v>
      </c>
      <c r="C31237" s="3">
        <v>3576.8738320000002</v>
      </c>
      <c r="D31237" s="2"/>
    </row>
    <row r="31238" spans="1:4" x14ac:dyDescent="0.25">
      <c r="A31238" s="2">
        <v>540</v>
      </c>
      <c r="B31238">
        <v>43234</v>
      </c>
      <c r="C31238" s="3">
        <v>1070.8403539999999</v>
      </c>
      <c r="D31238" s="2"/>
    </row>
    <row r="31239" spans="1:4" x14ac:dyDescent="0.25">
      <c r="A31239" s="2">
        <v>540</v>
      </c>
      <c r="B31239">
        <v>43235</v>
      </c>
      <c r="C31239" s="3">
        <v>664.60563400000001</v>
      </c>
      <c r="D31239" s="2"/>
    </row>
    <row r="31240" spans="1:4" x14ac:dyDescent="0.25">
      <c r="A31240" s="2">
        <v>540</v>
      </c>
      <c r="B31240">
        <v>43236</v>
      </c>
      <c r="C31240" s="3">
        <v>664.60563400000001</v>
      </c>
      <c r="D31240" s="2"/>
    </row>
    <row r="31241" spans="1:4" x14ac:dyDescent="0.25">
      <c r="A31241" s="2">
        <v>540</v>
      </c>
      <c r="B31241">
        <v>43237</v>
      </c>
      <c r="C31241" s="3">
        <v>1070.8403539999999</v>
      </c>
      <c r="D31241" s="2"/>
    </row>
    <row r="31242" spans="1:4" x14ac:dyDescent="0.25">
      <c r="A31242" s="2">
        <v>540</v>
      </c>
      <c r="B31242">
        <v>43238</v>
      </c>
      <c r="C31242" s="3">
        <v>702.69433000000004</v>
      </c>
      <c r="D31242" s="2"/>
    </row>
    <row r="31243" spans="1:4" x14ac:dyDescent="0.25">
      <c r="A31243" s="2">
        <v>540</v>
      </c>
      <c r="B31243">
        <v>43239</v>
      </c>
      <c r="C31243" s="3">
        <v>2415.0743699999998</v>
      </c>
      <c r="D31243" s="2"/>
    </row>
    <row r="31244" spans="1:4" x14ac:dyDescent="0.25">
      <c r="A31244" s="2">
        <v>540</v>
      </c>
      <c r="B31244">
        <v>43240</v>
      </c>
      <c r="C31244" s="3">
        <v>702.69433000000004</v>
      </c>
      <c r="D31244" s="2"/>
    </row>
    <row r="31245" spans="1:4" x14ac:dyDescent="0.25">
      <c r="A31245" s="2">
        <v>540</v>
      </c>
      <c r="B31245">
        <v>43241</v>
      </c>
      <c r="C31245" s="3">
        <v>2415.0743699999998</v>
      </c>
      <c r="D31245" s="2"/>
    </row>
    <row r="31246" spans="1:4" x14ac:dyDescent="0.25">
      <c r="A31246" s="2">
        <v>540</v>
      </c>
      <c r="B31246">
        <v>43242</v>
      </c>
      <c r="C31246" s="3">
        <v>4053.1026360000001</v>
      </c>
      <c r="D31246" s="2"/>
    </row>
    <row r="31247" spans="1:4" x14ac:dyDescent="0.25">
      <c r="A31247" s="2">
        <v>540</v>
      </c>
      <c r="B31247">
        <v>43243</v>
      </c>
      <c r="C31247" s="3">
        <v>541.33598500000005</v>
      </c>
      <c r="D31247" s="2"/>
    </row>
    <row r="31248" spans="1:4" x14ac:dyDescent="0.25">
      <c r="A31248" s="2">
        <v>540</v>
      </c>
      <c r="B31248">
        <v>43244</v>
      </c>
      <c r="C31248" s="3">
        <v>555.52914399999997</v>
      </c>
      <c r="D31248" s="2"/>
    </row>
    <row r="31249" spans="1:4" x14ac:dyDescent="0.25">
      <c r="A31249" s="2">
        <v>540</v>
      </c>
      <c r="B31249">
        <v>43245</v>
      </c>
      <c r="C31249" s="3">
        <v>4053.1026360000001</v>
      </c>
      <c r="D31249" s="2"/>
    </row>
    <row r="31250" spans="1:4" x14ac:dyDescent="0.25">
      <c r="A31250" s="2">
        <v>540</v>
      </c>
      <c r="B31250">
        <v>43246</v>
      </c>
      <c r="C31250" s="3">
        <v>541.33598500000005</v>
      </c>
      <c r="D31250" s="2"/>
    </row>
    <row r="31251" spans="1:4" x14ac:dyDescent="0.25">
      <c r="A31251" s="2">
        <v>540</v>
      </c>
      <c r="B31251">
        <v>43247</v>
      </c>
      <c r="C31251" s="3">
        <v>462.13646999999997</v>
      </c>
      <c r="D31251" s="2"/>
    </row>
    <row r="31252" spans="1:4" x14ac:dyDescent="0.25">
      <c r="A31252" s="2">
        <v>540</v>
      </c>
      <c r="B31252">
        <v>43248</v>
      </c>
      <c r="C31252" s="3">
        <v>1690.234465</v>
      </c>
      <c r="D31252" s="2"/>
    </row>
    <row r="31253" spans="1:4" x14ac:dyDescent="0.25">
      <c r="A31253" s="2">
        <v>540</v>
      </c>
      <c r="B31253">
        <v>43249</v>
      </c>
      <c r="C31253" s="3">
        <v>462.13646999999997</v>
      </c>
      <c r="D31253" s="2"/>
    </row>
    <row r="31254" spans="1:4" x14ac:dyDescent="0.25">
      <c r="A31254" s="2">
        <v>540</v>
      </c>
      <c r="B31254">
        <v>43250</v>
      </c>
      <c r="C31254" s="3">
        <v>1251.1503660000001</v>
      </c>
      <c r="D31254" s="2"/>
    </row>
    <row r="31255" spans="1:4" x14ac:dyDescent="0.25">
      <c r="A31255" s="2">
        <v>540</v>
      </c>
      <c r="B31255">
        <v>43251</v>
      </c>
      <c r="C31255" s="3">
        <v>1251.1503660000001</v>
      </c>
      <c r="D31255" s="2"/>
    </row>
    <row r="31256" spans="1:4" x14ac:dyDescent="0.25">
      <c r="A31256" s="2">
        <v>540</v>
      </c>
      <c r="B31256">
        <v>43252</v>
      </c>
      <c r="C31256" s="3">
        <v>555.52914399999997</v>
      </c>
      <c r="D31256" s="2"/>
    </row>
    <row r="31257" spans="1:4" x14ac:dyDescent="0.25">
      <c r="A31257" s="2">
        <v>540</v>
      </c>
      <c r="B31257">
        <v>43253</v>
      </c>
      <c r="C31257" s="3">
        <v>462.13646999999997</v>
      </c>
      <c r="D31257" s="2"/>
    </row>
    <row r="31258" spans="1:4" x14ac:dyDescent="0.25">
      <c r="A31258" s="2">
        <v>540</v>
      </c>
      <c r="B31258">
        <v>43254</v>
      </c>
      <c r="C31258" s="3">
        <v>1698.9702400000001</v>
      </c>
      <c r="D31258" s="2"/>
    </row>
    <row r="31259" spans="1:4" x14ac:dyDescent="0.25">
      <c r="A31259" s="2">
        <v>540</v>
      </c>
      <c r="B31259">
        <v>43255</v>
      </c>
      <c r="C31259" s="3">
        <v>2987.092236</v>
      </c>
      <c r="D31259" s="2"/>
    </row>
    <row r="31260" spans="1:4" x14ac:dyDescent="0.25">
      <c r="A31260" s="2">
        <v>540</v>
      </c>
      <c r="B31260">
        <v>43256</v>
      </c>
      <c r="C31260" s="3">
        <v>8183.7518060000002</v>
      </c>
      <c r="D31260" s="2"/>
    </row>
    <row r="31261" spans="1:4" x14ac:dyDescent="0.25">
      <c r="A31261" s="2">
        <v>540</v>
      </c>
      <c r="B31261">
        <v>43257</v>
      </c>
      <c r="C31261" s="3">
        <v>95.990457000000006</v>
      </c>
      <c r="D31261" s="2"/>
    </row>
    <row r="31262" spans="1:4" x14ac:dyDescent="0.25">
      <c r="A31262" s="2">
        <v>540</v>
      </c>
      <c r="B31262">
        <v>43258</v>
      </c>
      <c r="C31262" s="3">
        <v>8233.8316520000008</v>
      </c>
      <c r="D31262" s="2"/>
    </row>
    <row r="31263" spans="1:4" x14ac:dyDescent="0.25">
      <c r="A31263" s="2">
        <v>540</v>
      </c>
      <c r="B31263">
        <v>43259</v>
      </c>
      <c r="C31263" s="3">
        <v>1911.3279729999999</v>
      </c>
      <c r="D31263" s="2"/>
    </row>
    <row r="31264" spans="1:4" x14ac:dyDescent="0.25">
      <c r="A31264" s="2">
        <v>540</v>
      </c>
      <c r="B31264">
        <v>43261</v>
      </c>
      <c r="C31264" s="3">
        <v>733.27206799999999</v>
      </c>
      <c r="D31264" s="2"/>
    </row>
    <row r="31265" spans="1:4" x14ac:dyDescent="0.25">
      <c r="A31265" s="2">
        <v>540</v>
      </c>
      <c r="B31265">
        <v>43262</v>
      </c>
      <c r="C31265" s="3">
        <v>1911.3279729999999</v>
      </c>
      <c r="D31265" s="2"/>
    </row>
    <row r="31266" spans="1:4" x14ac:dyDescent="0.25">
      <c r="A31266" s="2">
        <v>540</v>
      </c>
      <c r="B31266">
        <v>43263</v>
      </c>
      <c r="C31266" s="3">
        <v>733.27206799999999</v>
      </c>
      <c r="D31266" s="2"/>
    </row>
    <row r="31267" spans="1:4" x14ac:dyDescent="0.25">
      <c r="A31267" s="2">
        <v>540</v>
      </c>
      <c r="B31267">
        <v>43264</v>
      </c>
      <c r="C31267" s="3">
        <v>1540.327849</v>
      </c>
      <c r="D31267" s="2"/>
    </row>
    <row r="31268" spans="1:4" x14ac:dyDescent="0.25">
      <c r="A31268" s="2">
        <v>540</v>
      </c>
      <c r="B31268">
        <v>43265</v>
      </c>
      <c r="C31268" s="3">
        <v>1540.327849</v>
      </c>
      <c r="D31268" s="2"/>
    </row>
    <row r="31269" spans="1:4" x14ac:dyDescent="0.25">
      <c r="A31269" s="2">
        <v>540</v>
      </c>
      <c r="B31269">
        <v>43266</v>
      </c>
      <c r="C31269" s="3">
        <v>129.06430900000001</v>
      </c>
      <c r="D31269" s="2"/>
    </row>
    <row r="31270" spans="1:4" x14ac:dyDescent="0.25">
      <c r="A31270" s="2">
        <v>540</v>
      </c>
      <c r="B31270">
        <v>43267</v>
      </c>
      <c r="C31270" s="3">
        <v>129.06430900000001</v>
      </c>
      <c r="D31270" s="2"/>
    </row>
    <row r="31271" spans="1:4" x14ac:dyDescent="0.25">
      <c r="A31271" s="2">
        <v>540</v>
      </c>
      <c r="B31271">
        <v>43268</v>
      </c>
      <c r="C31271" s="3">
        <v>152.13471999999999</v>
      </c>
      <c r="D31271" s="2"/>
    </row>
    <row r="31272" spans="1:4" x14ac:dyDescent="0.25">
      <c r="A31272" s="2">
        <v>540</v>
      </c>
      <c r="B31272">
        <v>43269</v>
      </c>
      <c r="C31272" s="3">
        <v>152.13471999999999</v>
      </c>
      <c r="D31272" s="2"/>
    </row>
    <row r="31273" spans="1:4" x14ac:dyDescent="0.25">
      <c r="A31273" s="2">
        <v>540</v>
      </c>
      <c r="B31273">
        <v>43270</v>
      </c>
      <c r="C31273" s="3">
        <v>998.36793899999998</v>
      </c>
      <c r="D31273" s="2"/>
    </row>
    <row r="31274" spans="1:4" x14ac:dyDescent="0.25">
      <c r="A31274" s="2">
        <v>540</v>
      </c>
      <c r="B31274">
        <v>43271</v>
      </c>
      <c r="C31274" s="3">
        <v>4164.3470779999998</v>
      </c>
      <c r="D31274" s="2"/>
    </row>
    <row r="31275" spans="1:4" x14ac:dyDescent="0.25">
      <c r="A31275" s="2">
        <v>540</v>
      </c>
      <c r="B31275">
        <v>43272</v>
      </c>
      <c r="C31275" s="3">
        <v>3217.8332460000001</v>
      </c>
      <c r="D31275" s="2"/>
    </row>
    <row r="31276" spans="1:4" x14ac:dyDescent="0.25">
      <c r="A31276" s="2">
        <v>540</v>
      </c>
      <c r="B31276">
        <v>43273</v>
      </c>
      <c r="C31276" s="3">
        <v>1117.895272</v>
      </c>
      <c r="D31276" s="2"/>
    </row>
    <row r="31277" spans="1:4" x14ac:dyDescent="0.25">
      <c r="A31277" s="2">
        <v>540</v>
      </c>
      <c r="B31277">
        <v>43274</v>
      </c>
      <c r="C31277" s="3">
        <v>1117.895272</v>
      </c>
      <c r="D31277" s="2"/>
    </row>
    <row r="31278" spans="1:4" x14ac:dyDescent="0.25">
      <c r="A31278" s="2">
        <v>540</v>
      </c>
      <c r="B31278">
        <v>43275</v>
      </c>
      <c r="C31278" s="3">
        <v>119.527334</v>
      </c>
      <c r="D31278" s="2"/>
    </row>
    <row r="31279" spans="1:4" x14ac:dyDescent="0.25">
      <c r="A31279" s="2">
        <v>540</v>
      </c>
      <c r="B31279">
        <v>43276</v>
      </c>
      <c r="C31279" s="3">
        <v>119.527334</v>
      </c>
      <c r="D31279" s="2"/>
    </row>
    <row r="31280" spans="1:4" x14ac:dyDescent="0.25">
      <c r="A31280" s="2">
        <v>540</v>
      </c>
      <c r="B31280">
        <v>43277</v>
      </c>
      <c r="C31280" s="3">
        <v>2060.11771</v>
      </c>
      <c r="D31280" s="2"/>
    </row>
    <row r="31281" spans="1:4" x14ac:dyDescent="0.25">
      <c r="A31281" s="2">
        <v>540</v>
      </c>
      <c r="B31281">
        <v>43278</v>
      </c>
      <c r="C31281" s="3">
        <v>1940.590377</v>
      </c>
      <c r="D31281" s="2"/>
    </row>
    <row r="31282" spans="1:4" x14ac:dyDescent="0.25">
      <c r="A31282" s="2">
        <v>540</v>
      </c>
      <c r="B31282">
        <v>43279</v>
      </c>
      <c r="C31282" s="3">
        <v>3217.8332460000001</v>
      </c>
      <c r="D31282" s="2"/>
    </row>
    <row r="31283" spans="1:4" x14ac:dyDescent="0.25">
      <c r="A31283" s="2">
        <v>540</v>
      </c>
      <c r="B31283">
        <v>43280</v>
      </c>
      <c r="C31283" s="3">
        <v>1940.590377</v>
      </c>
      <c r="D31283" s="2"/>
    </row>
    <row r="31284" spans="1:4" x14ac:dyDescent="0.25">
      <c r="A31284" s="2">
        <v>540</v>
      </c>
      <c r="B31284">
        <v>43281</v>
      </c>
      <c r="C31284" s="3">
        <v>3933.3928099999998</v>
      </c>
      <c r="D31284" s="2"/>
    </row>
    <row r="31285" spans="1:4" x14ac:dyDescent="0.25">
      <c r="A31285" s="2">
        <v>540</v>
      </c>
      <c r="B31285">
        <v>43282</v>
      </c>
      <c r="C31285" s="3">
        <v>1807.4945520000001</v>
      </c>
      <c r="D31285" s="2"/>
    </row>
    <row r="31286" spans="1:4" x14ac:dyDescent="0.25">
      <c r="A31286" s="2">
        <v>540</v>
      </c>
      <c r="B31286">
        <v>43283</v>
      </c>
      <c r="C31286" s="3">
        <v>2125.8982569999998</v>
      </c>
      <c r="D31286" s="2"/>
    </row>
    <row r="31287" spans="1:4" x14ac:dyDescent="0.25">
      <c r="A31287" s="2">
        <v>540</v>
      </c>
      <c r="B31287">
        <v>43284</v>
      </c>
      <c r="C31287" s="3">
        <v>233.49811</v>
      </c>
      <c r="D31287" s="2"/>
    </row>
    <row r="31288" spans="1:4" x14ac:dyDescent="0.25">
      <c r="A31288" s="2">
        <v>540</v>
      </c>
      <c r="B31288">
        <v>43285</v>
      </c>
      <c r="C31288" s="3">
        <v>2359.3963640000002</v>
      </c>
      <c r="D31288" s="2"/>
    </row>
    <row r="31289" spans="1:4" x14ac:dyDescent="0.25">
      <c r="A31289" s="2">
        <v>540</v>
      </c>
      <c r="B31289">
        <v>43286</v>
      </c>
      <c r="C31289" s="3">
        <v>211.62061299999999</v>
      </c>
      <c r="D31289" s="2"/>
    </row>
    <row r="31290" spans="1:4" x14ac:dyDescent="0.25">
      <c r="A31290" s="2">
        <v>540</v>
      </c>
      <c r="B31290">
        <v>43287</v>
      </c>
      <c r="C31290" s="3">
        <v>211.62061299999999</v>
      </c>
      <c r="D31290" s="2"/>
    </row>
    <row r="31291" spans="1:4" x14ac:dyDescent="0.25">
      <c r="A31291" s="2">
        <v>540</v>
      </c>
      <c r="B31291">
        <v>43288</v>
      </c>
      <c r="C31291" s="3">
        <v>233.49811</v>
      </c>
      <c r="D31291" s="2"/>
    </row>
    <row r="31292" spans="1:4" x14ac:dyDescent="0.25">
      <c r="A31292" s="2">
        <v>540</v>
      </c>
      <c r="B31292">
        <v>43289</v>
      </c>
      <c r="C31292" s="3">
        <v>1807.4945520000001</v>
      </c>
      <c r="D31292" s="2"/>
    </row>
    <row r="31293" spans="1:4" x14ac:dyDescent="0.25">
      <c r="A31293" s="2">
        <v>540</v>
      </c>
      <c r="B31293">
        <v>43290</v>
      </c>
      <c r="C31293" s="3">
        <v>530.14163199999996</v>
      </c>
      <c r="D31293" s="2"/>
    </row>
    <row r="31294" spans="1:4" x14ac:dyDescent="0.25">
      <c r="A31294" s="2">
        <v>540</v>
      </c>
      <c r="B31294">
        <v>43291</v>
      </c>
      <c r="C31294" s="3">
        <v>1223.0106579999999</v>
      </c>
      <c r="D31294" s="2"/>
    </row>
    <row r="31295" spans="1:4" x14ac:dyDescent="0.25">
      <c r="A31295" s="2">
        <v>540</v>
      </c>
      <c r="B31295">
        <v>43292</v>
      </c>
      <c r="C31295" s="3">
        <v>530.14163199999996</v>
      </c>
      <c r="D31295" s="2"/>
    </row>
    <row r="31296" spans="1:4" x14ac:dyDescent="0.25">
      <c r="A31296" s="2">
        <v>540</v>
      </c>
      <c r="B31296">
        <v>43293</v>
      </c>
      <c r="C31296" s="3">
        <v>1223.0106579999999</v>
      </c>
      <c r="D31296" s="2"/>
    </row>
    <row r="31297" spans="1:4" x14ac:dyDescent="0.25">
      <c r="A31297" s="2">
        <v>540</v>
      </c>
      <c r="B31297">
        <v>43294</v>
      </c>
      <c r="C31297" s="3">
        <v>3.3174030000000001</v>
      </c>
      <c r="D31297" s="2"/>
    </row>
    <row r="31298" spans="1:4" x14ac:dyDescent="0.25">
      <c r="A31298" s="2">
        <v>540</v>
      </c>
      <c r="B31298">
        <v>43295</v>
      </c>
      <c r="C31298" s="3">
        <v>3.3174030000000001</v>
      </c>
      <c r="D31298" s="2"/>
    </row>
    <row r="31299" spans="1:4" x14ac:dyDescent="0.25">
      <c r="A31299" s="2">
        <v>540</v>
      </c>
      <c r="B31299">
        <v>43296</v>
      </c>
      <c r="C31299" s="3">
        <v>650.34244799999999</v>
      </c>
      <c r="D31299" s="2"/>
    </row>
    <row r="31300" spans="1:4" x14ac:dyDescent="0.25">
      <c r="A31300" s="2">
        <v>540</v>
      </c>
      <c r="B31300">
        <v>43297</v>
      </c>
      <c r="C31300" s="3">
        <v>1566.6972479999999</v>
      </c>
      <c r="D31300" s="2"/>
    </row>
    <row r="31301" spans="1:4" x14ac:dyDescent="0.25">
      <c r="A31301" s="2">
        <v>540</v>
      </c>
      <c r="B31301">
        <v>43298</v>
      </c>
      <c r="C31301" s="3">
        <v>1415.9243650000001</v>
      </c>
      <c r="D31301" s="2"/>
    </row>
    <row r="31302" spans="1:4" x14ac:dyDescent="0.25">
      <c r="A31302" s="2">
        <v>540</v>
      </c>
      <c r="B31302">
        <v>43299</v>
      </c>
      <c r="C31302" s="3">
        <v>1415.9243650000001</v>
      </c>
      <c r="D31302" s="2"/>
    </row>
    <row r="31303" spans="1:4" x14ac:dyDescent="0.25">
      <c r="A31303" s="2">
        <v>540</v>
      </c>
      <c r="B31303">
        <v>43300</v>
      </c>
      <c r="C31303" s="3">
        <v>650.34244799999999</v>
      </c>
      <c r="D31303" s="2"/>
    </row>
    <row r="31304" spans="1:4" x14ac:dyDescent="0.25">
      <c r="A31304" s="2">
        <v>540</v>
      </c>
      <c r="B31304">
        <v>43301</v>
      </c>
      <c r="C31304" s="3">
        <v>1800.2911670000001</v>
      </c>
      <c r="D31304" s="2"/>
    </row>
    <row r="31305" spans="1:4" x14ac:dyDescent="0.25">
      <c r="A31305" s="2">
        <v>540</v>
      </c>
      <c r="B31305">
        <v>43302</v>
      </c>
      <c r="C31305" s="3">
        <v>1132.5854420000001</v>
      </c>
      <c r="D31305" s="2"/>
    </row>
    <row r="31306" spans="1:4" x14ac:dyDescent="0.25">
      <c r="A31306" s="2">
        <v>540</v>
      </c>
      <c r="B31306">
        <v>43303</v>
      </c>
      <c r="C31306" s="3">
        <v>1566.6972479999999</v>
      </c>
      <c r="D31306" s="2"/>
    </row>
    <row r="31307" spans="1:4" x14ac:dyDescent="0.25">
      <c r="A31307" s="2">
        <v>540</v>
      </c>
      <c r="B31307">
        <v>43304</v>
      </c>
      <c r="C31307" s="3">
        <v>1800.2911670000001</v>
      </c>
      <c r="D31307" s="2"/>
    </row>
    <row r="31308" spans="1:4" x14ac:dyDescent="0.25">
      <c r="A31308" s="2">
        <v>540</v>
      </c>
      <c r="B31308">
        <v>43305</v>
      </c>
      <c r="C31308" s="3">
        <v>4814.7526850000004</v>
      </c>
      <c r="D31308" s="2"/>
    </row>
    <row r="31309" spans="1:4" x14ac:dyDescent="0.25">
      <c r="A31309" s="2">
        <v>540</v>
      </c>
      <c r="B31309">
        <v>43306</v>
      </c>
      <c r="C31309" s="3">
        <v>700.79478500000005</v>
      </c>
      <c r="D31309" s="2"/>
    </row>
    <row r="31310" spans="1:4" x14ac:dyDescent="0.25">
      <c r="A31310" s="2">
        <v>540</v>
      </c>
      <c r="B31310">
        <v>43307</v>
      </c>
      <c r="C31310" s="3">
        <v>700.79478500000005</v>
      </c>
      <c r="D31310" s="2"/>
    </row>
    <row r="31311" spans="1:4" x14ac:dyDescent="0.25">
      <c r="A31311" s="2">
        <v>540</v>
      </c>
      <c r="B31311">
        <v>43308</v>
      </c>
      <c r="C31311" s="3">
        <v>4814.7526850000004</v>
      </c>
      <c r="D31311" s="2"/>
    </row>
    <row r="31312" spans="1:4" x14ac:dyDescent="0.25">
      <c r="A31312" s="2">
        <v>540</v>
      </c>
      <c r="B31312">
        <v>43309</v>
      </c>
      <c r="C31312" s="3">
        <v>2080.307456</v>
      </c>
      <c r="D31312" s="2"/>
    </row>
    <row r="31313" spans="1:4" x14ac:dyDescent="0.25">
      <c r="A31313" s="2">
        <v>540</v>
      </c>
      <c r="B31313">
        <v>43310</v>
      </c>
      <c r="C31313" s="3">
        <v>1976.7322810000001</v>
      </c>
      <c r="D31313" s="2"/>
    </row>
    <row r="31314" spans="1:4" x14ac:dyDescent="0.25">
      <c r="A31314" s="2">
        <v>540</v>
      </c>
      <c r="B31314">
        <v>43311</v>
      </c>
      <c r="C31314" s="3">
        <v>2080.307456</v>
      </c>
      <c r="D31314" s="2"/>
    </row>
    <row r="31315" spans="1:4" x14ac:dyDescent="0.25">
      <c r="A31315" s="2">
        <v>540</v>
      </c>
      <c r="B31315">
        <v>43312</v>
      </c>
      <c r="C31315" s="3">
        <v>1976.7322810000001</v>
      </c>
      <c r="D31315" s="2"/>
    </row>
    <row r="31316" spans="1:4" x14ac:dyDescent="0.25">
      <c r="A31316" s="2">
        <v>540</v>
      </c>
      <c r="B31316">
        <v>43313</v>
      </c>
      <c r="C31316" s="3">
        <v>780.97029399999997</v>
      </c>
      <c r="D31316" s="2"/>
    </row>
    <row r="31317" spans="1:4" x14ac:dyDescent="0.25">
      <c r="A31317" s="2">
        <v>540</v>
      </c>
      <c r="B31317">
        <v>43314</v>
      </c>
      <c r="C31317" s="3">
        <v>780.97029399999997</v>
      </c>
      <c r="D31317" s="2"/>
    </row>
    <row r="31318" spans="1:4" x14ac:dyDescent="0.25">
      <c r="A31318" s="2">
        <v>540</v>
      </c>
      <c r="B31318">
        <v>43315</v>
      </c>
      <c r="C31318" s="3">
        <v>429.79031800000001</v>
      </c>
      <c r="D31318" s="2"/>
    </row>
    <row r="31319" spans="1:4" x14ac:dyDescent="0.25">
      <c r="A31319" s="2">
        <v>540</v>
      </c>
      <c r="B31319">
        <v>43316</v>
      </c>
      <c r="C31319" s="3">
        <v>1039.0574220000001</v>
      </c>
      <c r="D31319" s="2"/>
    </row>
    <row r="31320" spans="1:4" x14ac:dyDescent="0.25">
      <c r="A31320" s="2">
        <v>540</v>
      </c>
      <c r="B31320">
        <v>43317</v>
      </c>
      <c r="C31320" s="3">
        <v>1039.0574220000001</v>
      </c>
      <c r="D31320" s="2"/>
    </row>
    <row r="31321" spans="1:4" x14ac:dyDescent="0.25">
      <c r="A31321" s="2">
        <v>540</v>
      </c>
      <c r="B31321">
        <v>43318</v>
      </c>
      <c r="C31321" s="3">
        <v>429.79031800000001</v>
      </c>
      <c r="D31321" s="2"/>
    </row>
    <row r="31322" spans="1:4" x14ac:dyDescent="0.25">
      <c r="A31322" s="2">
        <v>540</v>
      </c>
      <c r="B31322">
        <v>43319</v>
      </c>
      <c r="C31322" s="3">
        <v>3112.0096480000002</v>
      </c>
      <c r="D31322" s="2"/>
    </row>
    <row r="31323" spans="1:4" x14ac:dyDescent="0.25">
      <c r="A31323" s="2">
        <v>540</v>
      </c>
      <c r="B31323">
        <v>43320</v>
      </c>
      <c r="C31323" s="3">
        <v>3112.0096480000002</v>
      </c>
      <c r="D31323" s="2"/>
    </row>
    <row r="31324" spans="1:4" x14ac:dyDescent="0.25">
      <c r="A31324" s="2">
        <v>540</v>
      </c>
      <c r="B31324">
        <v>43321</v>
      </c>
      <c r="C31324" s="3">
        <v>94.972492000000003</v>
      </c>
      <c r="D31324" s="2"/>
    </row>
    <row r="31325" spans="1:4" x14ac:dyDescent="0.25">
      <c r="A31325" s="2">
        <v>540</v>
      </c>
      <c r="B31325">
        <v>43322</v>
      </c>
      <c r="C31325" s="3">
        <v>94.972492000000003</v>
      </c>
      <c r="D31325" s="2"/>
    </row>
    <row r="31326" spans="1:4" x14ac:dyDescent="0.25">
      <c r="A31326" s="2">
        <v>540</v>
      </c>
      <c r="B31326">
        <v>43323</v>
      </c>
      <c r="C31326" s="3">
        <v>446.59424799999999</v>
      </c>
      <c r="D31326" s="2"/>
    </row>
    <row r="31327" spans="1:4" x14ac:dyDescent="0.25">
      <c r="A31327" s="2">
        <v>540</v>
      </c>
      <c r="B31327">
        <v>43324</v>
      </c>
      <c r="C31327" s="3">
        <v>970.72647700000005</v>
      </c>
      <c r="D31327" s="2"/>
    </row>
    <row r="31328" spans="1:4" x14ac:dyDescent="0.25">
      <c r="A31328" s="2">
        <v>540</v>
      </c>
      <c r="B31328">
        <v>43325</v>
      </c>
      <c r="C31328" s="3">
        <v>446.59424799999999</v>
      </c>
      <c r="D31328" s="2"/>
    </row>
    <row r="31329" spans="1:4" x14ac:dyDescent="0.25">
      <c r="A31329" s="2">
        <v>540</v>
      </c>
      <c r="B31329">
        <v>43326</v>
      </c>
      <c r="C31329" s="3">
        <v>265.21831600000002</v>
      </c>
      <c r="D31329" s="2"/>
    </row>
    <row r="31330" spans="1:4" x14ac:dyDescent="0.25">
      <c r="A31330" s="2">
        <v>540</v>
      </c>
      <c r="B31330">
        <v>43327</v>
      </c>
      <c r="C31330" s="3">
        <v>52.232464</v>
      </c>
      <c r="D31330" s="2"/>
    </row>
    <row r="31331" spans="1:4" x14ac:dyDescent="0.25">
      <c r="A31331" s="2">
        <v>540</v>
      </c>
      <c r="B31331">
        <v>43328</v>
      </c>
      <c r="C31331" s="3">
        <v>52.232464</v>
      </c>
      <c r="D31331" s="2"/>
    </row>
    <row r="31332" spans="1:4" x14ac:dyDescent="0.25">
      <c r="A31332" s="2">
        <v>540</v>
      </c>
      <c r="B31332">
        <v>43329</v>
      </c>
      <c r="C31332" s="3">
        <v>970.72647700000005</v>
      </c>
      <c r="D31332" s="2"/>
    </row>
    <row r="31333" spans="1:4" x14ac:dyDescent="0.25">
      <c r="A31333" s="2">
        <v>540</v>
      </c>
      <c r="B31333">
        <v>43330</v>
      </c>
      <c r="C31333" s="3">
        <v>265.21831600000002</v>
      </c>
      <c r="D31333" s="2"/>
    </row>
    <row r="31334" spans="1:4" x14ac:dyDescent="0.25">
      <c r="A31334" s="2">
        <v>540</v>
      </c>
      <c r="B31334">
        <v>43331</v>
      </c>
      <c r="C31334" s="3">
        <v>164.30796000000001</v>
      </c>
      <c r="D31334" s="2"/>
    </row>
    <row r="31335" spans="1:4" x14ac:dyDescent="0.25">
      <c r="A31335" s="2">
        <v>540</v>
      </c>
      <c r="B31335">
        <v>43332</v>
      </c>
      <c r="C31335" s="3">
        <v>164.30796000000001</v>
      </c>
      <c r="D31335" s="2"/>
    </row>
    <row r="31336" spans="1:4" x14ac:dyDescent="0.25">
      <c r="A31336" s="2">
        <v>540</v>
      </c>
      <c r="B31336">
        <v>43333</v>
      </c>
      <c r="C31336" s="3">
        <v>1134.1260440000001</v>
      </c>
      <c r="D31336" s="2"/>
    </row>
    <row r="31337" spans="1:4" x14ac:dyDescent="0.25">
      <c r="A31337" s="2">
        <v>540</v>
      </c>
      <c r="B31337">
        <v>43334</v>
      </c>
      <c r="C31337" s="3">
        <v>1134.1260440000001</v>
      </c>
      <c r="D31337" s="2"/>
    </row>
    <row r="31338" spans="1:4" x14ac:dyDescent="0.25">
      <c r="A31338" s="2">
        <v>540</v>
      </c>
      <c r="B31338">
        <v>43335</v>
      </c>
      <c r="C31338" s="3">
        <v>49.532291999999998</v>
      </c>
      <c r="D31338" s="2"/>
    </row>
    <row r="31339" spans="1:4" x14ac:dyDescent="0.25">
      <c r="A31339" s="2">
        <v>540</v>
      </c>
      <c r="B31339">
        <v>43336</v>
      </c>
      <c r="C31339" s="3">
        <v>49.532291999999998</v>
      </c>
      <c r="D31339" s="2"/>
    </row>
    <row r="31340" spans="1:4" x14ac:dyDescent="0.25">
      <c r="A31340" s="2">
        <v>540</v>
      </c>
      <c r="B31340">
        <v>43337</v>
      </c>
      <c r="C31340" s="3">
        <v>854.12710000000004</v>
      </c>
      <c r="D31340" s="2"/>
    </row>
    <row r="31341" spans="1:4" x14ac:dyDescent="0.25">
      <c r="A31341" s="2">
        <v>540</v>
      </c>
      <c r="B31341">
        <v>43338</v>
      </c>
      <c r="C31341" s="3">
        <v>854.12710000000004</v>
      </c>
      <c r="D31341" s="2"/>
    </row>
    <row r="31342" spans="1:4" x14ac:dyDescent="0.25">
      <c r="A31342" s="2">
        <v>540</v>
      </c>
      <c r="B31342">
        <v>43339</v>
      </c>
      <c r="C31342" s="3">
        <v>5579.8304870000002</v>
      </c>
      <c r="D31342" s="2"/>
    </row>
    <row r="31343" spans="1:4" x14ac:dyDescent="0.25">
      <c r="A31343" s="2">
        <v>540</v>
      </c>
      <c r="B31343">
        <v>43340</v>
      </c>
      <c r="C31343" s="3">
        <v>5579.8304870000002</v>
      </c>
      <c r="D31343" s="2"/>
    </row>
    <row r="31344" spans="1:4" x14ac:dyDescent="0.25">
      <c r="A31344" s="2">
        <v>540</v>
      </c>
      <c r="B31344">
        <v>43341</v>
      </c>
      <c r="C31344" s="3">
        <v>213.53218799999999</v>
      </c>
      <c r="D31344" s="2"/>
    </row>
    <row r="31345" spans="1:4" x14ac:dyDescent="0.25">
      <c r="A31345" s="2">
        <v>540</v>
      </c>
      <c r="B31345">
        <v>43342</v>
      </c>
      <c r="C31345" s="3">
        <v>7834.6434019999997</v>
      </c>
      <c r="D31345" s="2"/>
    </row>
    <row r="31346" spans="1:4" x14ac:dyDescent="0.25">
      <c r="A31346" s="2">
        <v>540</v>
      </c>
      <c r="B31346">
        <v>43343</v>
      </c>
      <c r="C31346" s="3">
        <v>7834.6434019999997</v>
      </c>
      <c r="D31346" s="2"/>
    </row>
    <row r="31347" spans="1:4" x14ac:dyDescent="0.25">
      <c r="A31347" s="2">
        <v>540</v>
      </c>
      <c r="B31347">
        <v>43344</v>
      </c>
      <c r="C31347" s="3">
        <v>213.53218799999999</v>
      </c>
      <c r="D31347" s="2"/>
    </row>
    <row r="31348" spans="1:4" x14ac:dyDescent="0.25">
      <c r="A31348" s="2">
        <v>540</v>
      </c>
      <c r="B31348">
        <v>43345</v>
      </c>
      <c r="C31348" s="3">
        <v>2891.9761859999999</v>
      </c>
      <c r="D31348" s="2"/>
    </row>
    <row r="31349" spans="1:4" x14ac:dyDescent="0.25">
      <c r="A31349" s="2">
        <v>540</v>
      </c>
      <c r="B31349">
        <v>43346</v>
      </c>
      <c r="C31349" s="3">
        <v>2891.9761859999999</v>
      </c>
      <c r="D31349" s="2"/>
    </row>
    <row r="31350" spans="1:4" x14ac:dyDescent="0.25">
      <c r="A31350" s="2">
        <v>540</v>
      </c>
      <c r="B31350">
        <v>43347</v>
      </c>
      <c r="C31350" s="3">
        <v>648.46688200000006</v>
      </c>
      <c r="D31350" s="2"/>
    </row>
    <row r="31351" spans="1:4" x14ac:dyDescent="0.25">
      <c r="A31351" s="2">
        <v>540</v>
      </c>
      <c r="B31351">
        <v>43348</v>
      </c>
      <c r="C31351" s="3">
        <v>648.46688200000006</v>
      </c>
      <c r="D31351" s="2"/>
    </row>
    <row r="31352" spans="1:4" x14ac:dyDescent="0.25">
      <c r="A31352" s="2">
        <v>540</v>
      </c>
      <c r="B31352">
        <v>43349</v>
      </c>
      <c r="C31352" s="3">
        <v>303.22858200000002</v>
      </c>
      <c r="D31352" s="2"/>
    </row>
    <row r="31353" spans="1:4" x14ac:dyDescent="0.25">
      <c r="A31353" s="2">
        <v>540</v>
      </c>
      <c r="B31353">
        <v>43350</v>
      </c>
      <c r="C31353" s="3">
        <v>199.233441</v>
      </c>
      <c r="D31353" s="2"/>
    </row>
    <row r="31354" spans="1:4" x14ac:dyDescent="0.25">
      <c r="A31354" s="2">
        <v>540</v>
      </c>
      <c r="B31354">
        <v>43351</v>
      </c>
      <c r="C31354" s="3">
        <v>199.233441</v>
      </c>
      <c r="D31354" s="2"/>
    </row>
    <row r="31355" spans="1:4" x14ac:dyDescent="0.25">
      <c r="A31355" s="2">
        <v>540</v>
      </c>
      <c r="B31355">
        <v>43352</v>
      </c>
      <c r="C31355" s="3">
        <v>303.22858200000002</v>
      </c>
      <c r="D31355" s="2"/>
    </row>
    <row r="31356" spans="1:4" x14ac:dyDescent="0.25">
      <c r="A31356" s="2">
        <v>540</v>
      </c>
      <c r="B31356">
        <v>43353</v>
      </c>
      <c r="C31356" s="3">
        <v>717.82198100000005</v>
      </c>
      <c r="D31356" s="2"/>
    </row>
    <row r="31357" spans="1:4" x14ac:dyDescent="0.25">
      <c r="A31357" s="2">
        <v>540</v>
      </c>
      <c r="B31357">
        <v>43354</v>
      </c>
      <c r="C31357" s="3">
        <v>161.72476399999999</v>
      </c>
      <c r="D31357" s="2"/>
    </row>
    <row r="31358" spans="1:4" x14ac:dyDescent="0.25">
      <c r="A31358" s="2">
        <v>540</v>
      </c>
      <c r="B31358">
        <v>43355</v>
      </c>
      <c r="C31358" s="3">
        <v>571.72439399999996</v>
      </c>
      <c r="D31358" s="2"/>
    </row>
    <row r="31359" spans="1:4" x14ac:dyDescent="0.25">
      <c r="A31359" s="2">
        <v>540</v>
      </c>
      <c r="B31359">
        <v>43356</v>
      </c>
      <c r="C31359" s="3">
        <v>37.621656000000002</v>
      </c>
      <c r="D31359" s="2"/>
    </row>
    <row r="31360" spans="1:4" x14ac:dyDescent="0.25">
      <c r="A31360" s="2">
        <v>540</v>
      </c>
      <c r="B31360">
        <v>43357</v>
      </c>
      <c r="C31360" s="3">
        <v>4269.2583029999996</v>
      </c>
      <c r="D31360" s="2"/>
    </row>
    <row r="31361" spans="1:4" x14ac:dyDescent="0.25">
      <c r="A31361" s="2">
        <v>540</v>
      </c>
      <c r="B31361">
        <v>43358</v>
      </c>
      <c r="C31361" s="3">
        <v>37.621656000000002</v>
      </c>
      <c r="D31361" s="2"/>
    </row>
    <row r="31362" spans="1:4" x14ac:dyDescent="0.25">
      <c r="A31362" s="2">
        <v>540</v>
      </c>
      <c r="B31362">
        <v>43359</v>
      </c>
      <c r="C31362" s="3">
        <v>571.72439399999996</v>
      </c>
      <c r="D31362" s="2"/>
    </row>
    <row r="31363" spans="1:4" x14ac:dyDescent="0.25">
      <c r="A31363" s="2">
        <v>540</v>
      </c>
      <c r="B31363">
        <v>43361</v>
      </c>
      <c r="C31363" s="3">
        <v>4269.2583029999996</v>
      </c>
      <c r="D31363" s="2"/>
    </row>
    <row r="31364" spans="1:4" x14ac:dyDescent="0.25">
      <c r="A31364" s="2">
        <v>540</v>
      </c>
      <c r="B31364">
        <v>43363</v>
      </c>
      <c r="C31364" s="3">
        <v>897.84506699999997</v>
      </c>
      <c r="D31364" s="2"/>
    </row>
    <row r="31365" spans="1:4" x14ac:dyDescent="0.25">
      <c r="A31365" s="2">
        <v>540</v>
      </c>
      <c r="B31365">
        <v>43364</v>
      </c>
      <c r="C31365" s="3">
        <v>664.53803900000003</v>
      </c>
      <c r="D31365" s="2"/>
    </row>
    <row r="31366" spans="1:4" x14ac:dyDescent="0.25">
      <c r="A31366" s="2">
        <v>540</v>
      </c>
      <c r="B31366">
        <v>43365</v>
      </c>
      <c r="C31366" s="3">
        <v>2118.521397</v>
      </c>
      <c r="D31366" s="2"/>
    </row>
    <row r="31367" spans="1:4" x14ac:dyDescent="0.25">
      <c r="A31367" s="2">
        <v>540</v>
      </c>
      <c r="B31367">
        <v>43366</v>
      </c>
      <c r="C31367" s="3">
        <v>897.84506699999997</v>
      </c>
      <c r="D31367" s="2"/>
    </row>
    <row r="31368" spans="1:4" x14ac:dyDescent="0.25">
      <c r="A31368" s="2">
        <v>540</v>
      </c>
      <c r="B31368">
        <v>43367</v>
      </c>
      <c r="C31368" s="3">
        <v>664.53803900000003</v>
      </c>
      <c r="D31368" s="2"/>
    </row>
    <row r="31369" spans="1:4" x14ac:dyDescent="0.25">
      <c r="A31369" s="2">
        <v>540</v>
      </c>
      <c r="B31369">
        <v>43368</v>
      </c>
      <c r="C31369" s="3">
        <v>2118.521397</v>
      </c>
      <c r="D31369" s="2"/>
    </row>
    <row r="31370" spans="1:4" x14ac:dyDescent="0.25">
      <c r="A31370" s="2">
        <v>540</v>
      </c>
      <c r="B31370">
        <v>43369</v>
      </c>
      <c r="C31370" s="3">
        <v>311.31230199999999</v>
      </c>
      <c r="D31370" s="2"/>
    </row>
    <row r="31371" spans="1:4" x14ac:dyDescent="0.25">
      <c r="A31371" s="2">
        <v>540</v>
      </c>
      <c r="B31371">
        <v>43370</v>
      </c>
      <c r="C31371" s="3">
        <v>161.72476399999999</v>
      </c>
      <c r="D31371" s="2"/>
    </row>
    <row r="31372" spans="1:4" x14ac:dyDescent="0.25">
      <c r="A31372" s="2">
        <v>540</v>
      </c>
      <c r="B31372">
        <v>43371</v>
      </c>
      <c r="C31372" s="3">
        <v>311.31230199999999</v>
      </c>
      <c r="D31372" s="2"/>
    </row>
    <row r="31373" spans="1:4" x14ac:dyDescent="0.25">
      <c r="A31373" s="2">
        <v>540</v>
      </c>
      <c r="B31373">
        <v>43372</v>
      </c>
      <c r="C31373" s="3">
        <v>2269.1612970000001</v>
      </c>
      <c r="D31373" s="2"/>
    </row>
    <row r="31374" spans="1:4" x14ac:dyDescent="0.25">
      <c r="A31374" s="2">
        <v>540</v>
      </c>
      <c r="B31374">
        <v>43373</v>
      </c>
      <c r="C31374" s="3">
        <v>1109.747685</v>
      </c>
      <c r="D31374" s="2"/>
    </row>
    <row r="31375" spans="1:4" x14ac:dyDescent="0.25">
      <c r="A31375" s="2">
        <v>540</v>
      </c>
      <c r="B31375">
        <v>43374</v>
      </c>
      <c r="C31375" s="3">
        <v>788.05454299999997</v>
      </c>
      <c r="D31375" s="2"/>
    </row>
    <row r="31376" spans="1:4" x14ac:dyDescent="0.25">
      <c r="A31376" s="2">
        <v>540</v>
      </c>
      <c r="B31376">
        <v>43375</v>
      </c>
      <c r="C31376" s="3">
        <v>788.05454299999997</v>
      </c>
      <c r="D31376" s="2"/>
    </row>
    <row r="31377" spans="1:4" x14ac:dyDescent="0.25">
      <c r="A31377" s="2">
        <v>540</v>
      </c>
      <c r="B31377">
        <v>43376</v>
      </c>
      <c r="C31377" s="3">
        <v>2269.1612970000001</v>
      </c>
      <c r="D31377" s="2"/>
    </row>
    <row r="31378" spans="1:4" x14ac:dyDescent="0.25">
      <c r="A31378" s="2">
        <v>540</v>
      </c>
      <c r="B31378">
        <v>43378</v>
      </c>
      <c r="C31378" s="3">
        <v>1109.747685</v>
      </c>
      <c r="D31378" s="2"/>
    </row>
    <row r="31379" spans="1:4" x14ac:dyDescent="0.25">
      <c r="A31379" s="2">
        <v>540</v>
      </c>
      <c r="B31379">
        <v>43379</v>
      </c>
      <c r="C31379" s="3">
        <v>720.84033199999999</v>
      </c>
      <c r="D31379" s="2"/>
    </row>
    <row r="31380" spans="1:4" x14ac:dyDescent="0.25">
      <c r="A31380" s="2">
        <v>540</v>
      </c>
      <c r="B31380">
        <v>43380</v>
      </c>
      <c r="C31380" s="3">
        <v>476.29968000000002</v>
      </c>
      <c r="D31380" s="2"/>
    </row>
    <row r="31381" spans="1:4" x14ac:dyDescent="0.25">
      <c r="A31381" s="2">
        <v>540</v>
      </c>
      <c r="B31381">
        <v>43381</v>
      </c>
      <c r="C31381" s="3">
        <v>2201.58628</v>
      </c>
      <c r="D31381" s="2"/>
    </row>
    <row r="31382" spans="1:4" x14ac:dyDescent="0.25">
      <c r="A31382" s="2">
        <v>540</v>
      </c>
      <c r="B31382">
        <v>43382</v>
      </c>
      <c r="C31382" s="3">
        <v>720.84033199999999</v>
      </c>
      <c r="D31382" s="2"/>
    </row>
    <row r="31383" spans="1:4" x14ac:dyDescent="0.25">
      <c r="A31383" s="2">
        <v>540</v>
      </c>
      <c r="B31383">
        <v>43383</v>
      </c>
      <c r="C31383" s="3">
        <v>476.29968000000002</v>
      </c>
      <c r="D31383" s="2"/>
    </row>
    <row r="31384" spans="1:4" x14ac:dyDescent="0.25">
      <c r="A31384" s="2">
        <v>540</v>
      </c>
      <c r="B31384">
        <v>43384</v>
      </c>
      <c r="C31384" s="3">
        <v>2201.58628</v>
      </c>
      <c r="D31384" s="2"/>
    </row>
    <row r="31385" spans="1:4" x14ac:dyDescent="0.25">
      <c r="A31385" s="2">
        <v>540</v>
      </c>
      <c r="B31385">
        <v>43385</v>
      </c>
      <c r="C31385" s="3">
        <v>47.732030000000002</v>
      </c>
      <c r="D31385" s="2"/>
    </row>
    <row r="31386" spans="1:4" x14ac:dyDescent="0.25">
      <c r="A31386" s="2">
        <v>540</v>
      </c>
      <c r="B31386">
        <v>43386</v>
      </c>
      <c r="C31386" s="3">
        <v>1385.2272680000001</v>
      </c>
      <c r="D31386" s="2"/>
    </row>
    <row r="31387" spans="1:4" x14ac:dyDescent="0.25">
      <c r="A31387" s="2">
        <v>540</v>
      </c>
      <c r="B31387">
        <v>43387</v>
      </c>
      <c r="C31387" s="3">
        <v>1751.9066800000001</v>
      </c>
      <c r="D31387" s="2"/>
    </row>
    <row r="31388" spans="1:4" x14ac:dyDescent="0.25">
      <c r="A31388" s="2">
        <v>540</v>
      </c>
      <c r="B31388">
        <v>43388</v>
      </c>
      <c r="C31388" s="3">
        <v>1385.2272680000001</v>
      </c>
      <c r="D31388" s="2"/>
    </row>
    <row r="31389" spans="1:4" x14ac:dyDescent="0.25">
      <c r="A31389" s="2">
        <v>540</v>
      </c>
      <c r="B31389">
        <v>43389</v>
      </c>
      <c r="C31389" s="3">
        <v>1751.9066800000001</v>
      </c>
      <c r="D31389" s="2"/>
    </row>
    <row r="31390" spans="1:4" x14ac:dyDescent="0.25">
      <c r="A31390" s="2">
        <v>540</v>
      </c>
      <c r="B31390">
        <v>43390</v>
      </c>
      <c r="C31390" s="3">
        <v>47.732030000000002</v>
      </c>
      <c r="D31390" s="2"/>
    </row>
    <row r="31391" spans="1:4" x14ac:dyDescent="0.25">
      <c r="A31391" s="2">
        <v>540</v>
      </c>
      <c r="B31391">
        <v>43395</v>
      </c>
      <c r="C31391" s="3">
        <v>3527.98009</v>
      </c>
      <c r="D31391" s="2"/>
    </row>
    <row r="31392" spans="1:4" x14ac:dyDescent="0.25">
      <c r="A31392" s="2">
        <v>540</v>
      </c>
      <c r="B31392">
        <v>43396</v>
      </c>
      <c r="C31392" s="3">
        <v>8188.1809430000003</v>
      </c>
      <c r="D31392" s="2"/>
    </row>
    <row r="31393" spans="1:4" x14ac:dyDescent="0.25">
      <c r="A31393" s="2">
        <v>540</v>
      </c>
      <c r="B31393">
        <v>43397</v>
      </c>
      <c r="C31393" s="3">
        <v>458.56192099999998</v>
      </c>
      <c r="D31393" s="2"/>
    </row>
    <row r="31394" spans="1:4" x14ac:dyDescent="0.25">
      <c r="A31394" s="2">
        <v>540</v>
      </c>
      <c r="B31394">
        <v>43398</v>
      </c>
      <c r="C31394" s="3">
        <v>2152.236265</v>
      </c>
      <c r="D31394" s="2"/>
    </row>
    <row r="31395" spans="1:4" x14ac:dyDescent="0.25">
      <c r="A31395" s="2">
        <v>540</v>
      </c>
      <c r="B31395">
        <v>43399</v>
      </c>
      <c r="C31395" s="3">
        <v>2610.798186</v>
      </c>
      <c r="D31395" s="2"/>
    </row>
    <row r="31396" spans="1:4" x14ac:dyDescent="0.25">
      <c r="A31396" s="2">
        <v>540</v>
      </c>
      <c r="B31396">
        <v>43400</v>
      </c>
      <c r="C31396" s="3">
        <v>10501.267964999999</v>
      </c>
      <c r="D31396" s="2"/>
    </row>
    <row r="31397" spans="1:4" x14ac:dyDescent="0.25">
      <c r="A31397" s="2">
        <v>540</v>
      </c>
      <c r="B31397">
        <v>43401</v>
      </c>
      <c r="C31397" s="3">
        <v>3379.276707</v>
      </c>
      <c r="D31397" s="2"/>
    </row>
    <row r="31398" spans="1:4" x14ac:dyDescent="0.25">
      <c r="A31398" s="2">
        <v>540</v>
      </c>
      <c r="B31398">
        <v>43402</v>
      </c>
      <c r="C31398" s="3">
        <v>10163.441634999999</v>
      </c>
      <c r="D31398" s="2"/>
    </row>
    <row r="31399" spans="1:4" x14ac:dyDescent="0.25">
      <c r="A31399" s="2">
        <v>540</v>
      </c>
      <c r="B31399">
        <v>43403</v>
      </c>
      <c r="C31399" s="3">
        <v>2190.9439929999999</v>
      </c>
      <c r="D31399" s="2"/>
    </row>
    <row r="31400" spans="1:4" x14ac:dyDescent="0.25">
      <c r="A31400" s="2">
        <v>540</v>
      </c>
      <c r="B31400">
        <v>43404</v>
      </c>
      <c r="C31400" s="3">
        <v>1188.3327139999999</v>
      </c>
      <c r="D31400" s="2"/>
    </row>
    <row r="31401" spans="1:4" x14ac:dyDescent="0.25">
      <c r="A31401" s="2">
        <v>540</v>
      </c>
      <c r="B31401">
        <v>43405</v>
      </c>
      <c r="C31401" s="3">
        <v>3955.5380679999998</v>
      </c>
      <c r="D31401" s="2"/>
    </row>
    <row r="31402" spans="1:4" x14ac:dyDescent="0.25">
      <c r="A31402" s="2">
        <v>540</v>
      </c>
      <c r="B31402">
        <v>43406</v>
      </c>
      <c r="C31402" s="3">
        <v>2190.9439929999999</v>
      </c>
      <c r="D31402" s="2"/>
    </row>
    <row r="31403" spans="1:4" x14ac:dyDescent="0.25">
      <c r="A31403" s="2">
        <v>540</v>
      </c>
      <c r="B31403">
        <v>43407</v>
      </c>
      <c r="C31403" s="3">
        <v>3955.5380679999998</v>
      </c>
      <c r="D31403" s="2"/>
    </row>
    <row r="31404" spans="1:4" x14ac:dyDescent="0.25">
      <c r="A31404" s="2">
        <v>540</v>
      </c>
      <c r="B31404">
        <v>43409</v>
      </c>
      <c r="C31404" s="3">
        <v>0</v>
      </c>
      <c r="D31404" s="2"/>
    </row>
    <row r="31405" spans="1:4" x14ac:dyDescent="0.25">
      <c r="A31405" s="2">
        <v>540</v>
      </c>
      <c r="B31405">
        <v>43410</v>
      </c>
      <c r="C31405" s="3">
        <v>16139.438011</v>
      </c>
      <c r="D31405" s="2"/>
    </row>
    <row r="31406" spans="1:4" x14ac:dyDescent="0.25">
      <c r="A31406" s="2">
        <v>540</v>
      </c>
      <c r="B31406">
        <v>43411</v>
      </c>
      <c r="C31406" s="3">
        <v>16139.438011</v>
      </c>
      <c r="D31406" s="2"/>
    </row>
    <row r="31407" spans="1:4" x14ac:dyDescent="0.25">
      <c r="A31407" s="2">
        <v>540</v>
      </c>
      <c r="B31407">
        <v>43412</v>
      </c>
      <c r="C31407" s="3">
        <v>4207.2717259999999</v>
      </c>
      <c r="D31407" s="2"/>
    </row>
    <row r="31408" spans="1:4" x14ac:dyDescent="0.25">
      <c r="A31408" s="2">
        <v>540</v>
      </c>
      <c r="B31408">
        <v>43413</v>
      </c>
      <c r="C31408" s="3">
        <v>11932.166286</v>
      </c>
      <c r="D31408" s="2"/>
    </row>
    <row r="31409" spans="1:4" x14ac:dyDescent="0.25">
      <c r="A31409" s="2">
        <v>540</v>
      </c>
      <c r="B31409">
        <v>43415</v>
      </c>
      <c r="C31409" s="3">
        <v>6938.4991559999999</v>
      </c>
      <c r="D31409" s="2"/>
    </row>
    <row r="31410" spans="1:4" x14ac:dyDescent="0.25">
      <c r="A31410" s="2">
        <v>540</v>
      </c>
      <c r="B31410">
        <v>43416</v>
      </c>
      <c r="C31410" s="3">
        <v>6938.4991559999999</v>
      </c>
      <c r="D31410" s="2"/>
    </row>
    <row r="31411" spans="1:4" x14ac:dyDescent="0.25">
      <c r="A31411" s="2">
        <v>540</v>
      </c>
      <c r="B31411">
        <v>43417</v>
      </c>
      <c r="C31411" s="3">
        <v>8613.9465779999991</v>
      </c>
      <c r="D31411" s="2"/>
    </row>
    <row r="31412" spans="1:4" x14ac:dyDescent="0.25">
      <c r="A31412" s="2">
        <v>540</v>
      </c>
      <c r="B31412">
        <v>43418</v>
      </c>
      <c r="C31412" s="3">
        <v>8613.9465779999991</v>
      </c>
      <c r="D31412" s="2"/>
    </row>
    <row r="31413" spans="1:4" x14ac:dyDescent="0.25">
      <c r="A31413" s="2">
        <v>540</v>
      </c>
      <c r="B31413">
        <v>43419</v>
      </c>
      <c r="C31413" s="3">
        <v>147.07911899999999</v>
      </c>
      <c r="D31413" s="2"/>
    </row>
    <row r="31414" spans="1:4" x14ac:dyDescent="0.25">
      <c r="A31414" s="2">
        <v>540</v>
      </c>
      <c r="B31414">
        <v>43420</v>
      </c>
      <c r="C31414" s="3">
        <v>188.78249400000001</v>
      </c>
      <c r="D31414" s="2"/>
    </row>
    <row r="31415" spans="1:4" x14ac:dyDescent="0.25">
      <c r="A31415" s="2">
        <v>540</v>
      </c>
      <c r="B31415">
        <v>43422</v>
      </c>
      <c r="C31415" s="3">
        <v>7337.4194779999998</v>
      </c>
      <c r="D31415" s="2"/>
    </row>
    <row r="31416" spans="1:4" x14ac:dyDescent="0.25">
      <c r="A31416" s="2">
        <v>540</v>
      </c>
      <c r="B31416">
        <v>43423</v>
      </c>
      <c r="C31416" s="3">
        <v>7337.4194779999998</v>
      </c>
      <c r="D31416" s="2"/>
    </row>
    <row r="31417" spans="1:4" x14ac:dyDescent="0.25">
      <c r="A31417" s="2">
        <v>540</v>
      </c>
      <c r="B31417">
        <v>43425</v>
      </c>
      <c r="C31417" s="3">
        <v>6985.3223859999998</v>
      </c>
      <c r="D31417" s="2"/>
    </row>
    <row r="31418" spans="1:4" x14ac:dyDescent="0.25">
      <c r="A31418" s="2">
        <v>540</v>
      </c>
      <c r="B31418">
        <v>43426</v>
      </c>
      <c r="C31418" s="3">
        <v>6985.3223859999998</v>
      </c>
      <c r="D31418" s="2"/>
    </row>
    <row r="31419" spans="1:4" x14ac:dyDescent="0.25">
      <c r="A31419" s="2">
        <v>540</v>
      </c>
      <c r="B31419">
        <v>43427</v>
      </c>
      <c r="C31419" s="3">
        <v>4801.6967279999999</v>
      </c>
      <c r="D31419" s="2"/>
    </row>
    <row r="31420" spans="1:4" x14ac:dyDescent="0.25">
      <c r="A31420" s="2">
        <v>540</v>
      </c>
      <c r="B31420">
        <v>43428</v>
      </c>
      <c r="C31420" s="3">
        <v>4801.6967279999999</v>
      </c>
      <c r="D31420" s="2"/>
    </row>
    <row r="31421" spans="1:4" x14ac:dyDescent="0.25">
      <c r="A31421" s="2">
        <v>540</v>
      </c>
      <c r="B31421">
        <v>43429</v>
      </c>
      <c r="C31421" s="3">
        <v>10576.423905</v>
      </c>
      <c r="D31421" s="2"/>
    </row>
    <row r="31422" spans="1:4" x14ac:dyDescent="0.25">
      <c r="A31422" s="2">
        <v>540</v>
      </c>
      <c r="B31422">
        <v>43430</v>
      </c>
      <c r="C31422" s="3">
        <v>11929.230031999999</v>
      </c>
      <c r="D31422" s="2"/>
    </row>
    <row r="31423" spans="1:4" x14ac:dyDescent="0.25">
      <c r="A31423" s="2">
        <v>540</v>
      </c>
      <c r="B31423">
        <v>43431</v>
      </c>
      <c r="C31423" s="3">
        <v>1352.8061270000001</v>
      </c>
      <c r="D31423" s="2"/>
    </row>
    <row r="31424" spans="1:4" x14ac:dyDescent="0.25">
      <c r="A31424" s="2">
        <v>540</v>
      </c>
      <c r="B31424">
        <v>43432</v>
      </c>
      <c r="C31424" s="3">
        <v>2289.5595699999999</v>
      </c>
      <c r="D31424" s="2"/>
    </row>
    <row r="31425" spans="1:4" x14ac:dyDescent="0.25">
      <c r="A31425" s="2">
        <v>540</v>
      </c>
      <c r="B31425">
        <v>43433</v>
      </c>
      <c r="C31425" s="3">
        <v>2289.5595699999999</v>
      </c>
      <c r="D31425" s="2"/>
    </row>
    <row r="31426" spans="1:4" x14ac:dyDescent="0.25">
      <c r="A31426" s="2">
        <v>540</v>
      </c>
      <c r="B31426">
        <v>43434</v>
      </c>
      <c r="C31426" s="3">
        <v>16361.244785999999</v>
      </c>
      <c r="D31426" s="2"/>
    </row>
    <row r="31427" spans="1:4" x14ac:dyDescent="0.25">
      <c r="A31427" s="2">
        <v>540</v>
      </c>
      <c r="B31427">
        <v>43435</v>
      </c>
      <c r="C31427" s="3">
        <v>18229.212817332998</v>
      </c>
      <c r="D31427" s="2"/>
    </row>
    <row r="31428" spans="1:4" x14ac:dyDescent="0.25">
      <c r="A31428" s="2">
        <v>540</v>
      </c>
      <c r="B31428">
        <v>43436</v>
      </c>
      <c r="C31428" s="3">
        <v>16361.244785999999</v>
      </c>
      <c r="D31428" s="2"/>
    </row>
    <row r="31429" spans="1:4" x14ac:dyDescent="0.25">
      <c r="A31429" s="2">
        <v>540</v>
      </c>
      <c r="B31429">
        <v>43437</v>
      </c>
      <c r="C31429" s="3">
        <v>18229.212817332998</v>
      </c>
      <c r="D31429" s="2"/>
    </row>
    <row r="31430" spans="1:4" x14ac:dyDescent="0.25">
      <c r="A31430" s="2">
        <v>540</v>
      </c>
      <c r="B31430">
        <v>43438</v>
      </c>
      <c r="C31430" s="3">
        <v>526.15217199999995</v>
      </c>
      <c r="D31430" s="2"/>
    </row>
    <row r="31431" spans="1:4" x14ac:dyDescent="0.25">
      <c r="A31431" s="2">
        <v>540</v>
      </c>
      <c r="B31431">
        <v>43439</v>
      </c>
      <c r="C31431" s="3">
        <v>2876.8482060000001</v>
      </c>
      <c r="D31431" s="2"/>
    </row>
    <row r="31432" spans="1:4" x14ac:dyDescent="0.25">
      <c r="A31432" s="2">
        <v>540</v>
      </c>
      <c r="B31432">
        <v>43440</v>
      </c>
      <c r="C31432" s="3">
        <v>15665.647838999999</v>
      </c>
      <c r="D31432" s="2"/>
    </row>
    <row r="31433" spans="1:4" x14ac:dyDescent="0.25">
      <c r="A31433" s="2">
        <v>540</v>
      </c>
      <c r="B31433">
        <v>43441</v>
      </c>
      <c r="C31433" s="3">
        <v>15665.647838999999</v>
      </c>
      <c r="D31433" s="2"/>
    </row>
    <row r="31434" spans="1:4" x14ac:dyDescent="0.25">
      <c r="A31434" s="2">
        <v>540</v>
      </c>
      <c r="B31434">
        <v>43442</v>
      </c>
      <c r="C31434" s="3">
        <v>1208.155516</v>
      </c>
      <c r="D31434" s="2"/>
    </row>
    <row r="31435" spans="1:4" x14ac:dyDescent="0.25">
      <c r="A31435" s="2">
        <v>540</v>
      </c>
      <c r="B31435">
        <v>43443</v>
      </c>
      <c r="C31435" s="3">
        <v>1853.554042</v>
      </c>
      <c r="D31435" s="2"/>
    </row>
    <row r="31436" spans="1:4" x14ac:dyDescent="0.25">
      <c r="A31436" s="2">
        <v>540</v>
      </c>
      <c r="B31436">
        <v>43444</v>
      </c>
      <c r="C31436" s="3">
        <v>15662.087229999999</v>
      </c>
      <c r="D31436" s="2"/>
    </row>
    <row r="31437" spans="1:4" x14ac:dyDescent="0.25">
      <c r="A31437" s="2">
        <v>540</v>
      </c>
      <c r="B31437">
        <v>43445</v>
      </c>
      <c r="C31437" s="3">
        <v>15662.087229999999</v>
      </c>
      <c r="D31437" s="2"/>
    </row>
    <row r="31438" spans="1:4" x14ac:dyDescent="0.25">
      <c r="A31438" s="2">
        <v>540</v>
      </c>
      <c r="B31438">
        <v>43446</v>
      </c>
      <c r="C31438" s="3">
        <v>15394.974575</v>
      </c>
      <c r="D31438" s="2"/>
    </row>
    <row r="31439" spans="1:4" x14ac:dyDescent="0.25">
      <c r="A31439" s="2">
        <v>540</v>
      </c>
      <c r="B31439">
        <v>43447</v>
      </c>
      <c r="C31439" s="3">
        <v>15394.974575</v>
      </c>
      <c r="D31439" s="2"/>
    </row>
    <row r="31440" spans="1:4" x14ac:dyDescent="0.25">
      <c r="A31440" s="2">
        <v>540</v>
      </c>
      <c r="B31440">
        <v>43448</v>
      </c>
      <c r="C31440" s="3">
        <v>10915.873541999999</v>
      </c>
      <c r="D31440" s="2"/>
    </row>
    <row r="31441" spans="1:4" x14ac:dyDescent="0.25">
      <c r="A31441" s="2">
        <v>540</v>
      </c>
      <c r="B31441">
        <v>43449</v>
      </c>
      <c r="C31441" s="3">
        <v>10739.297337</v>
      </c>
      <c r="D31441" s="2"/>
    </row>
    <row r="31442" spans="1:4" x14ac:dyDescent="0.25">
      <c r="A31442" s="2">
        <v>540</v>
      </c>
      <c r="B31442">
        <v>43450</v>
      </c>
      <c r="C31442" s="3">
        <v>10924.60209</v>
      </c>
      <c r="D31442" s="2"/>
    </row>
    <row r="31443" spans="1:4" x14ac:dyDescent="0.25">
      <c r="A31443" s="2">
        <v>540</v>
      </c>
      <c r="B31443">
        <v>43451</v>
      </c>
      <c r="C31443" s="3">
        <v>102.78292</v>
      </c>
      <c r="D31443" s="2"/>
    </row>
    <row r="31444" spans="1:4" x14ac:dyDescent="0.25">
      <c r="A31444" s="2">
        <v>540</v>
      </c>
      <c r="B31444">
        <v>43452</v>
      </c>
      <c r="C31444" s="3">
        <v>308.72391599999997</v>
      </c>
      <c r="D31444" s="2"/>
    </row>
    <row r="31445" spans="1:4" x14ac:dyDescent="0.25">
      <c r="A31445" s="2">
        <v>540</v>
      </c>
      <c r="B31445">
        <v>43453</v>
      </c>
      <c r="C31445" s="3">
        <v>361.88095700000002</v>
      </c>
      <c r="D31445" s="2"/>
    </row>
    <row r="31446" spans="1:4" x14ac:dyDescent="0.25">
      <c r="A31446" s="2">
        <v>540</v>
      </c>
      <c r="B31446">
        <v>43454</v>
      </c>
      <c r="C31446" s="3">
        <v>176.57620399999999</v>
      </c>
      <c r="D31446" s="2"/>
    </row>
    <row r="31447" spans="1:4" x14ac:dyDescent="0.25">
      <c r="A31447" s="2">
        <v>540</v>
      </c>
      <c r="B31447">
        <v>43455</v>
      </c>
      <c r="C31447" s="3">
        <v>185.30475300000001</v>
      </c>
      <c r="D31447" s="2"/>
    </row>
    <row r="31448" spans="1:4" x14ac:dyDescent="0.25">
      <c r="A31448" s="2">
        <v>540</v>
      </c>
      <c r="B31448">
        <v>43456</v>
      </c>
      <c r="C31448" s="3">
        <v>1099.396178</v>
      </c>
      <c r="D31448" s="2"/>
    </row>
    <row r="31449" spans="1:4" x14ac:dyDescent="0.25">
      <c r="A31449" s="2">
        <v>540</v>
      </c>
      <c r="B31449">
        <v>43457</v>
      </c>
      <c r="C31449" s="3">
        <v>2175.007963</v>
      </c>
      <c r="D31449" s="2"/>
    </row>
    <row r="31450" spans="1:4" x14ac:dyDescent="0.25">
      <c r="A31450" s="2">
        <v>540</v>
      </c>
      <c r="B31450">
        <v>43458</v>
      </c>
      <c r="C31450" s="3">
        <v>2175.007963</v>
      </c>
      <c r="D31450" s="2"/>
    </row>
    <row r="31451" spans="1:4" x14ac:dyDescent="0.25">
      <c r="A31451" s="2">
        <v>540</v>
      </c>
      <c r="B31451">
        <v>43459</v>
      </c>
      <c r="C31451" s="3">
        <v>1099.396178</v>
      </c>
      <c r="D31451" s="2"/>
    </row>
    <row r="31452" spans="1:4" x14ac:dyDescent="0.25">
      <c r="A31452" s="2">
        <v>540</v>
      </c>
      <c r="B31452">
        <v>43460</v>
      </c>
      <c r="C31452" s="3">
        <v>4197.4406989999998</v>
      </c>
      <c r="D31452" s="2"/>
    </row>
    <row r="31453" spans="1:4" x14ac:dyDescent="0.25">
      <c r="A31453" s="2">
        <v>540</v>
      </c>
      <c r="B31453">
        <v>43461</v>
      </c>
      <c r="C31453" s="3">
        <v>724.408815</v>
      </c>
      <c r="D31453" s="2"/>
    </row>
    <row r="31454" spans="1:4" x14ac:dyDescent="0.25">
      <c r="A31454" s="2">
        <v>540</v>
      </c>
      <c r="B31454">
        <v>43462</v>
      </c>
      <c r="C31454" s="3">
        <v>929.77601600000003</v>
      </c>
      <c r="D31454" s="2"/>
    </row>
    <row r="31455" spans="1:4" x14ac:dyDescent="0.25">
      <c r="A31455" s="2">
        <v>540</v>
      </c>
      <c r="B31455">
        <v>43463</v>
      </c>
      <c r="C31455" s="3">
        <v>64.521281000000002</v>
      </c>
      <c r="D31455" s="2"/>
    </row>
    <row r="31456" spans="1:4" x14ac:dyDescent="0.25">
      <c r="A31456" s="2">
        <v>540</v>
      </c>
      <c r="B31456">
        <v>43467</v>
      </c>
      <c r="C31456" s="3">
        <v>64.521281000000002</v>
      </c>
      <c r="D31456" s="2"/>
    </row>
    <row r="31457" spans="1:4" x14ac:dyDescent="0.25">
      <c r="A31457" s="2">
        <v>540</v>
      </c>
      <c r="B31457">
        <v>43468</v>
      </c>
      <c r="C31457" s="3">
        <v>724.408815</v>
      </c>
      <c r="D31457" s="2"/>
    </row>
    <row r="31458" spans="1:4" x14ac:dyDescent="0.25">
      <c r="A31458" s="2">
        <v>540</v>
      </c>
      <c r="B31458">
        <v>43469</v>
      </c>
      <c r="C31458" s="3">
        <v>929.77601600000003</v>
      </c>
      <c r="D31458" s="2"/>
    </row>
    <row r="31459" spans="1:4" x14ac:dyDescent="0.25">
      <c r="A31459" s="2">
        <v>540</v>
      </c>
      <c r="B31459">
        <v>43470</v>
      </c>
      <c r="C31459" s="3">
        <v>1502.400965</v>
      </c>
      <c r="D31459" s="2"/>
    </row>
    <row r="31460" spans="1:4" x14ac:dyDescent="0.25">
      <c r="A31460" s="2">
        <v>540</v>
      </c>
      <c r="B31460">
        <v>43471</v>
      </c>
      <c r="C31460" s="3">
        <v>1502.400965</v>
      </c>
      <c r="D31460" s="2"/>
    </row>
    <row r="31461" spans="1:4" x14ac:dyDescent="0.25">
      <c r="A31461" s="2">
        <v>540</v>
      </c>
      <c r="B31461">
        <v>43472</v>
      </c>
      <c r="C31461" s="3">
        <v>969.57796499999995</v>
      </c>
      <c r="D31461" s="2"/>
    </row>
    <row r="31462" spans="1:4" x14ac:dyDescent="0.25">
      <c r="A31462" s="2">
        <v>540</v>
      </c>
      <c r="B31462">
        <v>43473</v>
      </c>
      <c r="C31462" s="3">
        <v>2362.7168510000001</v>
      </c>
      <c r="D31462" s="2"/>
    </row>
    <row r="31463" spans="1:4" x14ac:dyDescent="0.25">
      <c r="A31463" s="2">
        <v>540</v>
      </c>
      <c r="B31463">
        <v>43474</v>
      </c>
      <c r="C31463" s="3">
        <v>1526.852093</v>
      </c>
      <c r="D31463" s="2"/>
    </row>
    <row r="31464" spans="1:4" x14ac:dyDescent="0.25">
      <c r="A31464" s="2">
        <v>540</v>
      </c>
      <c r="B31464">
        <v>43475</v>
      </c>
      <c r="C31464" s="3">
        <v>1526.852093</v>
      </c>
      <c r="D31464" s="2"/>
    </row>
    <row r="31465" spans="1:4" x14ac:dyDescent="0.25">
      <c r="A31465" s="2">
        <v>540</v>
      </c>
      <c r="B31465">
        <v>43476</v>
      </c>
      <c r="C31465" s="3">
        <v>2362.7168510000001</v>
      </c>
      <c r="D31465" s="2"/>
    </row>
    <row r="31466" spans="1:4" x14ac:dyDescent="0.25">
      <c r="A31466" s="2">
        <v>540</v>
      </c>
      <c r="B31466">
        <v>43477</v>
      </c>
      <c r="C31466" s="3">
        <v>2471.9789300000002</v>
      </c>
      <c r="D31466" s="2"/>
    </row>
    <row r="31467" spans="1:4" x14ac:dyDescent="0.25">
      <c r="A31467" s="2">
        <v>540</v>
      </c>
      <c r="B31467">
        <v>43478</v>
      </c>
      <c r="C31467" s="3">
        <v>917.92281000000003</v>
      </c>
      <c r="D31467" s="2"/>
    </row>
    <row r="31468" spans="1:4" x14ac:dyDescent="0.25">
      <c r="A31468" s="2">
        <v>540</v>
      </c>
      <c r="B31468">
        <v>43479</v>
      </c>
      <c r="C31468" s="3">
        <v>1635.598984</v>
      </c>
      <c r="D31468" s="2"/>
    </row>
    <row r="31469" spans="1:4" x14ac:dyDescent="0.25">
      <c r="A31469" s="2">
        <v>540</v>
      </c>
      <c r="B31469">
        <v>43480</v>
      </c>
      <c r="C31469" s="3">
        <v>2471.9789300000002</v>
      </c>
      <c r="D31469" s="2"/>
    </row>
    <row r="31470" spans="1:4" x14ac:dyDescent="0.25">
      <c r="A31470" s="2">
        <v>540</v>
      </c>
      <c r="B31470">
        <v>43481</v>
      </c>
      <c r="C31470" s="3">
        <v>1635.598984</v>
      </c>
      <c r="D31470" s="2"/>
    </row>
    <row r="31471" spans="1:4" x14ac:dyDescent="0.25">
      <c r="A31471" s="2">
        <v>540</v>
      </c>
      <c r="B31471">
        <v>43482</v>
      </c>
      <c r="C31471" s="3">
        <v>917.92281000000003</v>
      </c>
      <c r="D31471" s="2"/>
    </row>
    <row r="31472" spans="1:4" x14ac:dyDescent="0.25">
      <c r="A31472" s="2">
        <v>540</v>
      </c>
      <c r="B31472">
        <v>43484</v>
      </c>
      <c r="C31472" s="3">
        <v>0</v>
      </c>
      <c r="D31472" s="2"/>
    </row>
    <row r="31473" spans="1:4" x14ac:dyDescent="0.25">
      <c r="A31473" s="2">
        <v>540</v>
      </c>
      <c r="B31473">
        <v>43485</v>
      </c>
      <c r="C31473" s="3">
        <v>1840.853396</v>
      </c>
      <c r="D31473" s="2"/>
    </row>
    <row r="31474" spans="1:4" x14ac:dyDescent="0.25">
      <c r="A31474" s="2">
        <v>540</v>
      </c>
      <c r="B31474">
        <v>43486</v>
      </c>
      <c r="C31474" s="3">
        <v>1840.853396</v>
      </c>
      <c r="D31474" s="2"/>
    </row>
    <row r="31475" spans="1:4" x14ac:dyDescent="0.25">
      <c r="A31475" s="2">
        <v>540</v>
      </c>
      <c r="B31475">
        <v>43487</v>
      </c>
      <c r="C31475" s="3">
        <v>0</v>
      </c>
      <c r="D31475" s="2"/>
    </row>
    <row r="31476" spans="1:4" x14ac:dyDescent="0.25">
      <c r="A31476" s="2">
        <v>540</v>
      </c>
      <c r="B31476">
        <v>43489</v>
      </c>
      <c r="C31476" s="3">
        <v>2967.6744789999998</v>
      </c>
      <c r="D31476" s="2"/>
    </row>
    <row r="31477" spans="1:4" x14ac:dyDescent="0.25">
      <c r="A31477" s="2">
        <v>540</v>
      </c>
      <c r="B31477">
        <v>43490</v>
      </c>
      <c r="C31477" s="3">
        <v>441.99058400000001</v>
      </c>
      <c r="D31477" s="2"/>
    </row>
    <row r="31478" spans="1:4" x14ac:dyDescent="0.25">
      <c r="A31478" s="2">
        <v>540</v>
      </c>
      <c r="B31478">
        <v>43491</v>
      </c>
      <c r="C31478" s="3">
        <v>2967.6744789999998</v>
      </c>
      <c r="D31478" s="2"/>
    </row>
    <row r="31479" spans="1:4" x14ac:dyDescent="0.25">
      <c r="A31479" s="2">
        <v>540</v>
      </c>
      <c r="B31479">
        <v>43492</v>
      </c>
      <c r="C31479" s="3">
        <v>441.99058400000001</v>
      </c>
      <c r="D31479" s="2"/>
    </row>
    <row r="31480" spans="1:4" x14ac:dyDescent="0.25">
      <c r="A31480" s="2">
        <v>540</v>
      </c>
      <c r="B31480">
        <v>43493</v>
      </c>
      <c r="C31480" s="3">
        <v>4524.4861659999997</v>
      </c>
      <c r="D31480" s="2"/>
    </row>
    <row r="31481" spans="1:4" x14ac:dyDescent="0.25">
      <c r="A31481" s="2">
        <v>540</v>
      </c>
      <c r="B31481">
        <v>43494</v>
      </c>
      <c r="C31481" s="3">
        <v>2154.4038249999999</v>
      </c>
      <c r="D31481" s="2"/>
    </row>
    <row r="31482" spans="1:4" x14ac:dyDescent="0.25">
      <c r="A31482" s="2">
        <v>540</v>
      </c>
      <c r="B31482">
        <v>43495</v>
      </c>
      <c r="C31482" s="3">
        <v>3359.2045950000002</v>
      </c>
      <c r="D31482" s="2"/>
    </row>
    <row r="31483" spans="1:4" x14ac:dyDescent="0.25">
      <c r="A31483" s="2">
        <v>540</v>
      </c>
      <c r="B31483">
        <v>43496</v>
      </c>
      <c r="C31483" s="3">
        <v>1357.7943029999999</v>
      </c>
      <c r="D31483" s="2"/>
    </row>
    <row r="31484" spans="1:4" x14ac:dyDescent="0.25">
      <c r="A31484" s="2">
        <v>540</v>
      </c>
      <c r="B31484">
        <v>43497</v>
      </c>
      <c r="C31484" s="3">
        <v>567.95830899999999</v>
      </c>
      <c r="D31484" s="2"/>
    </row>
    <row r="31485" spans="1:4" x14ac:dyDescent="0.25">
      <c r="A31485" s="2">
        <v>540</v>
      </c>
      <c r="B31485">
        <v>43498</v>
      </c>
      <c r="C31485" s="3">
        <v>567.95830899999999</v>
      </c>
      <c r="D31485" s="2"/>
    </row>
    <row r="31486" spans="1:4" x14ac:dyDescent="0.25">
      <c r="A31486" s="2">
        <v>540</v>
      </c>
      <c r="B31486">
        <v>43499</v>
      </c>
      <c r="C31486" s="3">
        <v>131.93912399999999</v>
      </c>
      <c r="D31486" s="2"/>
    </row>
    <row r="31487" spans="1:4" x14ac:dyDescent="0.25">
      <c r="A31487" s="2">
        <v>540</v>
      </c>
      <c r="B31487">
        <v>43500</v>
      </c>
      <c r="C31487" s="3">
        <v>350.051152</v>
      </c>
      <c r="D31487" s="2"/>
    </row>
    <row r="31488" spans="1:4" x14ac:dyDescent="0.25">
      <c r="A31488" s="2">
        <v>540</v>
      </c>
      <c r="B31488">
        <v>43501</v>
      </c>
      <c r="C31488" s="3">
        <v>691.22726</v>
      </c>
      <c r="D31488" s="2"/>
    </row>
    <row r="31489" spans="1:4" x14ac:dyDescent="0.25">
      <c r="A31489" s="2">
        <v>540</v>
      </c>
      <c r="B31489">
        <v>43502</v>
      </c>
      <c r="C31489" s="3">
        <v>7.6343740000000002</v>
      </c>
      <c r="D31489" s="2"/>
    </row>
    <row r="31490" spans="1:4" x14ac:dyDescent="0.25">
      <c r="A31490" s="2">
        <v>540</v>
      </c>
      <c r="B31490">
        <v>43503</v>
      </c>
      <c r="C31490" s="3">
        <v>691.22726</v>
      </c>
      <c r="D31490" s="2"/>
    </row>
    <row r="31491" spans="1:4" x14ac:dyDescent="0.25">
      <c r="A31491" s="2">
        <v>540</v>
      </c>
      <c r="B31491">
        <v>43504</v>
      </c>
      <c r="C31491" s="3">
        <v>131.93912399999999</v>
      </c>
      <c r="D31491" s="2"/>
    </row>
    <row r="31492" spans="1:4" x14ac:dyDescent="0.25">
      <c r="A31492" s="2">
        <v>540</v>
      </c>
      <c r="B31492">
        <v>43505</v>
      </c>
      <c r="C31492" s="3">
        <v>7.6343740000000002</v>
      </c>
      <c r="D31492" s="2"/>
    </row>
    <row r="31493" spans="1:4" x14ac:dyDescent="0.25">
      <c r="A31493" s="2">
        <v>540</v>
      </c>
      <c r="B31493">
        <v>43506</v>
      </c>
      <c r="C31493" s="3">
        <v>764.817409</v>
      </c>
      <c r="D31493" s="2"/>
    </row>
    <row r="31494" spans="1:4" x14ac:dyDescent="0.25">
      <c r="A31494" s="2">
        <v>540</v>
      </c>
      <c r="B31494">
        <v>43507</v>
      </c>
      <c r="C31494" s="3">
        <v>764.817409</v>
      </c>
      <c r="D31494" s="2"/>
    </row>
    <row r="31495" spans="1:4" x14ac:dyDescent="0.25">
      <c r="A31495" s="2">
        <v>540</v>
      </c>
      <c r="B31495">
        <v>43508</v>
      </c>
      <c r="C31495" s="3">
        <v>350.051152</v>
      </c>
      <c r="D31495" s="2"/>
    </row>
    <row r="31496" spans="1:4" x14ac:dyDescent="0.25">
      <c r="A31496" s="2">
        <v>540</v>
      </c>
      <c r="B31496">
        <v>43509</v>
      </c>
      <c r="C31496" s="3">
        <v>1217.862621</v>
      </c>
      <c r="D31496" s="2"/>
    </row>
    <row r="31497" spans="1:4" x14ac:dyDescent="0.25">
      <c r="A31497" s="2">
        <v>540</v>
      </c>
      <c r="B31497">
        <v>43510</v>
      </c>
      <c r="C31497" s="3">
        <v>356.62278099999997</v>
      </c>
      <c r="D31497" s="2"/>
    </row>
    <row r="31498" spans="1:4" x14ac:dyDescent="0.25">
      <c r="A31498" s="2">
        <v>540</v>
      </c>
      <c r="B31498">
        <v>43511</v>
      </c>
      <c r="C31498" s="3">
        <v>2586.1788969999998</v>
      </c>
      <c r="D31498" s="2"/>
    </row>
    <row r="31499" spans="1:4" x14ac:dyDescent="0.25">
      <c r="A31499" s="2">
        <v>540</v>
      </c>
      <c r="B31499">
        <v>43512</v>
      </c>
      <c r="C31499" s="3">
        <v>1217.862621</v>
      </c>
      <c r="D31499" s="2"/>
    </row>
    <row r="31500" spans="1:4" x14ac:dyDescent="0.25">
      <c r="A31500" s="2">
        <v>540</v>
      </c>
      <c r="B31500">
        <v>43513</v>
      </c>
      <c r="C31500" s="3">
        <v>2586.1788969999998</v>
      </c>
      <c r="D31500" s="2"/>
    </row>
    <row r="31501" spans="1:4" x14ac:dyDescent="0.25">
      <c r="A31501" s="2">
        <v>540</v>
      </c>
      <c r="B31501">
        <v>43514</v>
      </c>
      <c r="C31501" s="3">
        <v>356.62278099999997</v>
      </c>
      <c r="D31501" s="2"/>
    </row>
    <row r="31502" spans="1:4" x14ac:dyDescent="0.25">
      <c r="A31502" s="2">
        <v>540</v>
      </c>
      <c r="B31502">
        <v>43515</v>
      </c>
      <c r="C31502" s="3">
        <v>47.732030000000002</v>
      </c>
      <c r="D31502" s="2"/>
    </row>
    <row r="31503" spans="1:4" x14ac:dyDescent="0.25">
      <c r="A31503" s="2">
        <v>540</v>
      </c>
      <c r="B31503">
        <v>43516</v>
      </c>
      <c r="C31503" s="3">
        <v>437.13046800000001</v>
      </c>
      <c r="D31503" s="2"/>
    </row>
    <row r="31504" spans="1:4" x14ac:dyDescent="0.25">
      <c r="A31504" s="2">
        <v>540</v>
      </c>
      <c r="B31504">
        <v>43517</v>
      </c>
      <c r="C31504" s="3">
        <v>1991.2346480000001</v>
      </c>
      <c r="D31504" s="2"/>
    </row>
    <row r="31505" spans="1:4" x14ac:dyDescent="0.25">
      <c r="A31505" s="2">
        <v>540</v>
      </c>
      <c r="B31505">
        <v>43518</v>
      </c>
      <c r="C31505" s="3">
        <v>437.13046800000001</v>
      </c>
      <c r="D31505" s="2"/>
    </row>
    <row r="31506" spans="1:4" x14ac:dyDescent="0.25">
      <c r="A31506" s="2">
        <v>540</v>
      </c>
      <c r="B31506">
        <v>43519</v>
      </c>
      <c r="C31506" s="3">
        <v>1991.2346480000001</v>
      </c>
      <c r="D31506" s="2"/>
    </row>
    <row r="31507" spans="1:4" x14ac:dyDescent="0.25">
      <c r="A31507" s="2">
        <v>540</v>
      </c>
      <c r="B31507">
        <v>43520</v>
      </c>
      <c r="C31507" s="3">
        <v>47.732030000000002</v>
      </c>
      <c r="D31507" s="2"/>
    </row>
    <row r="31508" spans="1:4" x14ac:dyDescent="0.25">
      <c r="A31508" s="2">
        <v>540</v>
      </c>
      <c r="B31508">
        <v>43521</v>
      </c>
      <c r="C31508" s="3">
        <v>416.96078499999999</v>
      </c>
      <c r="D31508" s="2"/>
    </row>
    <row r="31509" spans="1:4" x14ac:dyDescent="0.25">
      <c r="A31509" s="2">
        <v>540</v>
      </c>
      <c r="B31509">
        <v>43522</v>
      </c>
      <c r="C31509" s="3">
        <v>416.96078499999999</v>
      </c>
      <c r="D31509" s="2"/>
    </row>
    <row r="31510" spans="1:4" x14ac:dyDescent="0.25">
      <c r="A31510" s="2">
        <v>540</v>
      </c>
      <c r="B31510">
        <v>43523</v>
      </c>
      <c r="C31510" s="3">
        <v>1451.761238</v>
      </c>
      <c r="D31510" s="2"/>
    </row>
    <row r="31511" spans="1:4" x14ac:dyDescent="0.25">
      <c r="A31511" s="2">
        <v>540</v>
      </c>
      <c r="B31511">
        <v>43524</v>
      </c>
      <c r="C31511" s="3">
        <v>3797.0774630000001</v>
      </c>
      <c r="D31511" s="2"/>
    </row>
    <row r="31512" spans="1:4" x14ac:dyDescent="0.25">
      <c r="A31512" s="2">
        <v>540</v>
      </c>
      <c r="B31512">
        <v>43525</v>
      </c>
      <c r="C31512" s="3">
        <v>1451.761238</v>
      </c>
      <c r="D31512" s="2"/>
    </row>
    <row r="31513" spans="1:4" x14ac:dyDescent="0.25">
      <c r="A31513" s="2">
        <v>540</v>
      </c>
      <c r="B31513">
        <v>43526</v>
      </c>
      <c r="C31513" s="3">
        <v>3797.0774630000001</v>
      </c>
      <c r="D31513" s="2"/>
    </row>
    <row r="31514" spans="1:4" x14ac:dyDescent="0.25">
      <c r="A31514" s="2">
        <v>540</v>
      </c>
      <c r="B31514">
        <v>43527</v>
      </c>
      <c r="C31514" s="3">
        <v>416.96078499999999</v>
      </c>
      <c r="D31514" s="2"/>
    </row>
    <row r="31515" spans="1:4" x14ac:dyDescent="0.25">
      <c r="A31515" s="2">
        <v>540</v>
      </c>
      <c r="B31515">
        <v>43528</v>
      </c>
      <c r="C31515" s="3">
        <v>466.52686</v>
      </c>
      <c r="D31515" s="2"/>
    </row>
    <row r="31516" spans="1:4" x14ac:dyDescent="0.25">
      <c r="A31516" s="2">
        <v>540</v>
      </c>
      <c r="B31516">
        <v>43529</v>
      </c>
      <c r="C31516" s="3">
        <v>1401.7758859999999</v>
      </c>
      <c r="D31516" s="2"/>
    </row>
    <row r="31517" spans="1:4" x14ac:dyDescent="0.25">
      <c r="A31517" s="2">
        <v>540</v>
      </c>
      <c r="B31517">
        <v>43530</v>
      </c>
      <c r="C31517" s="3">
        <v>525.21551899999997</v>
      </c>
      <c r="D31517" s="2"/>
    </row>
    <row r="31518" spans="1:4" x14ac:dyDescent="0.25">
      <c r="A31518" s="2">
        <v>540</v>
      </c>
      <c r="B31518">
        <v>43531</v>
      </c>
      <c r="C31518" s="3">
        <v>525.21551899999997</v>
      </c>
      <c r="D31518" s="2"/>
    </row>
    <row r="31519" spans="1:4" x14ac:dyDescent="0.25">
      <c r="A31519" s="2">
        <v>540</v>
      </c>
      <c r="B31519">
        <v>43532</v>
      </c>
      <c r="C31519" s="3">
        <v>1401.7758859999999</v>
      </c>
      <c r="D31519" s="2"/>
    </row>
    <row r="31520" spans="1:4" x14ac:dyDescent="0.25">
      <c r="A31520" s="2">
        <v>540</v>
      </c>
      <c r="B31520">
        <v>43533</v>
      </c>
      <c r="C31520" s="3">
        <v>466.52686</v>
      </c>
      <c r="D31520" s="2"/>
    </row>
    <row r="31521" spans="1:4" x14ac:dyDescent="0.25">
      <c r="A31521" s="2">
        <v>540</v>
      </c>
      <c r="B31521">
        <v>43534</v>
      </c>
      <c r="C31521" s="3">
        <v>2542.540622</v>
      </c>
      <c r="D31521" s="2"/>
    </row>
    <row r="31522" spans="1:4" x14ac:dyDescent="0.25">
      <c r="A31522" s="2">
        <v>540</v>
      </c>
      <c r="B31522">
        <v>43535</v>
      </c>
      <c r="C31522" s="3">
        <v>1057.5968029999999</v>
      </c>
      <c r="D31522" s="2"/>
    </row>
    <row r="31523" spans="1:4" x14ac:dyDescent="0.25">
      <c r="A31523" s="2">
        <v>540</v>
      </c>
      <c r="B31523">
        <v>43536</v>
      </c>
      <c r="C31523" s="3">
        <v>2542.540622</v>
      </c>
      <c r="D31523" s="2"/>
    </row>
    <row r="31524" spans="1:4" x14ac:dyDescent="0.25">
      <c r="A31524" s="2">
        <v>540</v>
      </c>
      <c r="B31524">
        <v>43537</v>
      </c>
      <c r="C31524" s="3">
        <v>1057.5968029999999</v>
      </c>
      <c r="D31524" s="2"/>
    </row>
    <row r="31525" spans="1:4" x14ac:dyDescent="0.25">
      <c r="A31525" s="2">
        <v>540</v>
      </c>
      <c r="B31525">
        <v>43538</v>
      </c>
      <c r="C31525" s="3">
        <v>1064.892908</v>
      </c>
      <c r="D31525" s="2"/>
    </row>
    <row r="31526" spans="1:4" x14ac:dyDescent="0.25">
      <c r="A31526" s="2">
        <v>540</v>
      </c>
      <c r="B31526">
        <v>43539</v>
      </c>
      <c r="C31526" s="3">
        <v>2656.2593120000001</v>
      </c>
      <c r="D31526" s="2"/>
    </row>
    <row r="31527" spans="1:4" x14ac:dyDescent="0.25">
      <c r="A31527" s="2">
        <v>540</v>
      </c>
      <c r="B31527">
        <v>43540</v>
      </c>
      <c r="C31527" s="3">
        <v>1064.892908</v>
      </c>
      <c r="D31527" s="2"/>
    </row>
    <row r="31528" spans="1:4" x14ac:dyDescent="0.25">
      <c r="A31528" s="2">
        <v>540</v>
      </c>
      <c r="B31528">
        <v>43541</v>
      </c>
      <c r="C31528" s="3">
        <v>2656.2593120000001</v>
      </c>
      <c r="D31528" s="2"/>
    </row>
    <row r="31529" spans="1:4" x14ac:dyDescent="0.25">
      <c r="A31529" s="2">
        <v>540</v>
      </c>
      <c r="B31529">
        <v>43542</v>
      </c>
      <c r="C31529" s="3">
        <v>1889.505985</v>
      </c>
      <c r="D31529" s="2"/>
    </row>
    <row r="31530" spans="1:4" x14ac:dyDescent="0.25">
      <c r="A31530" s="2">
        <v>540</v>
      </c>
      <c r="B31530">
        <v>43543</v>
      </c>
      <c r="C31530" s="3">
        <v>1483.9246599999999</v>
      </c>
      <c r="D31530" s="2"/>
    </row>
    <row r="31531" spans="1:4" x14ac:dyDescent="0.25">
      <c r="A31531" s="2">
        <v>540</v>
      </c>
      <c r="B31531">
        <v>43544</v>
      </c>
      <c r="C31531" s="3">
        <v>1889.505985</v>
      </c>
      <c r="D31531" s="2"/>
    </row>
    <row r="31532" spans="1:4" x14ac:dyDescent="0.25">
      <c r="A31532" s="2">
        <v>540</v>
      </c>
      <c r="B31532">
        <v>43545</v>
      </c>
      <c r="C31532" s="3">
        <v>1483.9246599999999</v>
      </c>
      <c r="D31532" s="2"/>
    </row>
    <row r="31533" spans="1:4" x14ac:dyDescent="0.25">
      <c r="A31533" s="2">
        <v>540</v>
      </c>
      <c r="B31533">
        <v>43546</v>
      </c>
      <c r="C31533" s="3">
        <v>1368.933168</v>
      </c>
      <c r="D31533" s="2"/>
    </row>
    <row r="31534" spans="1:4" x14ac:dyDescent="0.25">
      <c r="A31534" s="2">
        <v>540</v>
      </c>
      <c r="B31534">
        <v>43547</v>
      </c>
      <c r="C31534" s="3">
        <v>796.60952199999997</v>
      </c>
      <c r="D31534" s="2"/>
    </row>
    <row r="31535" spans="1:4" x14ac:dyDescent="0.25">
      <c r="A31535" s="2">
        <v>540</v>
      </c>
      <c r="B31535">
        <v>43548</v>
      </c>
      <c r="C31535" s="3">
        <v>636.76772700000004</v>
      </c>
      <c r="D31535" s="2"/>
    </row>
    <row r="31536" spans="1:4" x14ac:dyDescent="0.25">
      <c r="A31536" s="2">
        <v>540</v>
      </c>
      <c r="B31536">
        <v>43549</v>
      </c>
      <c r="C31536" s="3">
        <v>636.76772700000004</v>
      </c>
      <c r="D31536" s="2"/>
    </row>
    <row r="31537" spans="1:4" x14ac:dyDescent="0.25">
      <c r="A31537" s="2">
        <v>540</v>
      </c>
      <c r="B31537">
        <v>43550</v>
      </c>
      <c r="C31537" s="3">
        <v>546.32911100000001</v>
      </c>
      <c r="D31537" s="2"/>
    </row>
    <row r="31538" spans="1:4" x14ac:dyDescent="0.25">
      <c r="A31538" s="2">
        <v>540</v>
      </c>
      <c r="B31538">
        <v>43551</v>
      </c>
      <c r="C31538" s="3">
        <v>1078.546572</v>
      </c>
      <c r="D31538" s="2"/>
    </row>
    <row r="31539" spans="1:4" x14ac:dyDescent="0.25">
      <c r="A31539" s="2">
        <v>540</v>
      </c>
      <c r="B31539">
        <v>43552</v>
      </c>
      <c r="C31539" s="3">
        <v>546.32911100000001</v>
      </c>
      <c r="D31539" s="2"/>
    </row>
    <row r="31540" spans="1:4" x14ac:dyDescent="0.25">
      <c r="A31540" s="2">
        <v>540</v>
      </c>
      <c r="B31540">
        <v>43553</v>
      </c>
      <c r="C31540" s="3">
        <v>1078.546572</v>
      </c>
      <c r="D31540" s="2"/>
    </row>
    <row r="31541" spans="1:4" x14ac:dyDescent="0.25">
      <c r="A31541" s="2">
        <v>540</v>
      </c>
      <c r="B31541">
        <v>43554</v>
      </c>
      <c r="C31541" s="3">
        <v>163.11040399999999</v>
      </c>
      <c r="D31541" s="2"/>
    </row>
    <row r="31542" spans="1:4" x14ac:dyDescent="0.25">
      <c r="A31542" s="2">
        <v>540</v>
      </c>
      <c r="B31542">
        <v>43555</v>
      </c>
      <c r="C31542" s="3">
        <v>1136.521935</v>
      </c>
      <c r="D31542" s="2"/>
    </row>
    <row r="31543" spans="1:4" x14ac:dyDescent="0.25">
      <c r="A31543" s="2">
        <v>540</v>
      </c>
      <c r="B31543">
        <v>43556</v>
      </c>
      <c r="C31543" s="3">
        <v>489.04208999999997</v>
      </c>
      <c r="D31543" s="2"/>
    </row>
    <row r="31544" spans="1:4" x14ac:dyDescent="0.25">
      <c r="A31544" s="2">
        <v>540</v>
      </c>
      <c r="B31544">
        <v>43557</v>
      </c>
      <c r="C31544" s="3">
        <v>163.11040399999999</v>
      </c>
      <c r="D31544" s="2"/>
    </row>
    <row r="31545" spans="1:4" x14ac:dyDescent="0.25">
      <c r="A31545" s="2">
        <v>540</v>
      </c>
      <c r="B31545">
        <v>43558</v>
      </c>
      <c r="C31545" s="3">
        <v>1136.521935</v>
      </c>
      <c r="D31545" s="2"/>
    </row>
    <row r="31546" spans="1:4" x14ac:dyDescent="0.25">
      <c r="A31546" s="2">
        <v>540</v>
      </c>
      <c r="B31546">
        <v>43559</v>
      </c>
      <c r="C31546" s="3">
        <v>489.04208999999997</v>
      </c>
      <c r="D31546" s="2"/>
    </row>
    <row r="31547" spans="1:4" x14ac:dyDescent="0.25">
      <c r="A31547" s="2">
        <v>540</v>
      </c>
      <c r="B31547">
        <v>43560</v>
      </c>
      <c r="C31547" s="3">
        <v>521.81118100000003</v>
      </c>
      <c r="D31547" s="2"/>
    </row>
    <row r="31548" spans="1:4" x14ac:dyDescent="0.25">
      <c r="A31548" s="2">
        <v>540</v>
      </c>
      <c r="B31548">
        <v>43561</v>
      </c>
      <c r="C31548" s="3">
        <v>1170.4925189999999</v>
      </c>
      <c r="D31548" s="2"/>
    </row>
    <row r="31549" spans="1:4" x14ac:dyDescent="0.25">
      <c r="A31549" s="2">
        <v>540</v>
      </c>
      <c r="B31549">
        <v>43562</v>
      </c>
      <c r="C31549" s="3">
        <v>0</v>
      </c>
      <c r="D31549" s="2"/>
    </row>
    <row r="31550" spans="1:4" x14ac:dyDescent="0.25">
      <c r="A31550" s="2">
        <v>540</v>
      </c>
      <c r="B31550">
        <v>43563</v>
      </c>
      <c r="C31550" s="3">
        <v>521.81118100000003</v>
      </c>
      <c r="D31550" s="2"/>
    </row>
    <row r="31551" spans="1:4" x14ac:dyDescent="0.25">
      <c r="A31551" s="2">
        <v>540</v>
      </c>
      <c r="B31551">
        <v>43564</v>
      </c>
      <c r="C31551" s="3">
        <v>1170.4925189999999</v>
      </c>
      <c r="D31551" s="2"/>
    </row>
    <row r="31552" spans="1:4" x14ac:dyDescent="0.25">
      <c r="A31552" s="2">
        <v>540</v>
      </c>
      <c r="B31552">
        <v>43565</v>
      </c>
      <c r="C31552" s="3">
        <v>0</v>
      </c>
      <c r="D31552" s="2"/>
    </row>
    <row r="31553" spans="1:4" x14ac:dyDescent="0.25">
      <c r="A31553" s="2">
        <v>540</v>
      </c>
      <c r="B31553">
        <v>43566</v>
      </c>
      <c r="C31553" s="3">
        <v>2876.7541230000002</v>
      </c>
      <c r="D31553" s="2"/>
    </row>
    <row r="31554" spans="1:4" x14ac:dyDescent="0.25">
      <c r="A31554" s="2">
        <v>540</v>
      </c>
      <c r="B31554">
        <v>43567</v>
      </c>
      <c r="C31554" s="3">
        <v>2876.7541230000002</v>
      </c>
      <c r="D31554" s="2"/>
    </row>
    <row r="31555" spans="1:4" x14ac:dyDescent="0.25">
      <c r="A31555" s="2">
        <v>540</v>
      </c>
      <c r="B31555">
        <v>43568</v>
      </c>
      <c r="C31555" s="3">
        <v>0</v>
      </c>
      <c r="D31555" s="2"/>
    </row>
    <row r="31556" spans="1:4" x14ac:dyDescent="0.25">
      <c r="A31556" s="2">
        <v>540</v>
      </c>
      <c r="B31556">
        <v>43569</v>
      </c>
      <c r="C31556" s="3">
        <v>4378.9386759999998</v>
      </c>
      <c r="D31556" s="2"/>
    </row>
    <row r="31557" spans="1:4" x14ac:dyDescent="0.25">
      <c r="A31557" s="2">
        <v>540</v>
      </c>
      <c r="B31557">
        <v>43570</v>
      </c>
      <c r="C31557" s="3">
        <v>4378.9386759999998</v>
      </c>
      <c r="D31557" s="2"/>
    </row>
    <row r="31558" spans="1:4" x14ac:dyDescent="0.25">
      <c r="A31558" s="2">
        <v>540</v>
      </c>
      <c r="B31558">
        <v>43571</v>
      </c>
      <c r="C31558" s="3">
        <v>3311.0414959999998</v>
      </c>
      <c r="D31558" s="2"/>
    </row>
    <row r="31559" spans="1:4" x14ac:dyDescent="0.25">
      <c r="A31559" s="2">
        <v>540</v>
      </c>
      <c r="B31559">
        <v>43572</v>
      </c>
      <c r="C31559" s="3">
        <v>805.42653499999994</v>
      </c>
      <c r="D31559" s="2"/>
    </row>
    <row r="31560" spans="1:4" x14ac:dyDescent="0.25">
      <c r="A31560" s="2">
        <v>540</v>
      </c>
      <c r="B31560">
        <v>43573</v>
      </c>
      <c r="C31560" s="3">
        <v>805.42653499999994</v>
      </c>
      <c r="D31560" s="2"/>
    </row>
    <row r="31561" spans="1:4" x14ac:dyDescent="0.25">
      <c r="A31561" s="2">
        <v>540</v>
      </c>
      <c r="B31561">
        <v>43575</v>
      </c>
      <c r="C31561" s="3">
        <v>1011.387824</v>
      </c>
      <c r="D31561" s="2"/>
    </row>
    <row r="31562" spans="1:4" x14ac:dyDescent="0.25">
      <c r="A31562" s="2">
        <v>540</v>
      </c>
      <c r="B31562">
        <v>43576</v>
      </c>
      <c r="C31562" s="3">
        <v>154.01600099999999</v>
      </c>
      <c r="D31562" s="2"/>
    </row>
    <row r="31563" spans="1:4" x14ac:dyDescent="0.25">
      <c r="A31563" s="2">
        <v>540</v>
      </c>
      <c r="B31563">
        <v>43577</v>
      </c>
      <c r="C31563" s="3">
        <v>1354.5479459999999</v>
      </c>
      <c r="D31563" s="2"/>
    </row>
    <row r="31564" spans="1:4" x14ac:dyDescent="0.25">
      <c r="A31564" s="2">
        <v>540</v>
      </c>
      <c r="B31564">
        <v>43578</v>
      </c>
      <c r="C31564" s="3">
        <v>1011.387824</v>
      </c>
      <c r="D31564" s="2"/>
    </row>
    <row r="31565" spans="1:4" x14ac:dyDescent="0.25">
      <c r="A31565" s="2">
        <v>540</v>
      </c>
      <c r="B31565">
        <v>43579</v>
      </c>
      <c r="C31565" s="3">
        <v>1354.5479459999999</v>
      </c>
      <c r="D31565" s="2"/>
    </row>
    <row r="31566" spans="1:4" x14ac:dyDescent="0.25">
      <c r="A31566" s="2">
        <v>540</v>
      </c>
      <c r="B31566">
        <v>43580</v>
      </c>
      <c r="C31566" s="3">
        <v>154.01600099999999</v>
      </c>
      <c r="D31566" s="2"/>
    </row>
    <row r="31567" spans="1:4" x14ac:dyDescent="0.25">
      <c r="A31567" s="2">
        <v>540</v>
      </c>
      <c r="B31567">
        <v>43581</v>
      </c>
      <c r="C31567" s="3">
        <v>1683.473882</v>
      </c>
      <c r="D31567" s="2"/>
    </row>
    <row r="31568" spans="1:4" x14ac:dyDescent="0.25">
      <c r="A31568" s="2">
        <v>540</v>
      </c>
      <c r="B31568">
        <v>43582</v>
      </c>
      <c r="C31568" s="3">
        <v>2009.840295</v>
      </c>
      <c r="D31568" s="2"/>
    </row>
    <row r="31569" spans="1:4" x14ac:dyDescent="0.25">
      <c r="A31569" s="2">
        <v>540</v>
      </c>
      <c r="B31569">
        <v>43583</v>
      </c>
      <c r="C31569" s="3">
        <v>1683.473882</v>
      </c>
      <c r="D31569" s="2"/>
    </row>
    <row r="31570" spans="1:4" x14ac:dyDescent="0.25">
      <c r="A31570" s="2">
        <v>540</v>
      </c>
      <c r="B31570">
        <v>43584</v>
      </c>
      <c r="C31570" s="3">
        <v>2009.840295</v>
      </c>
      <c r="D31570" s="2"/>
    </row>
    <row r="31571" spans="1:4" x14ac:dyDescent="0.25">
      <c r="A31571" s="2">
        <v>540</v>
      </c>
      <c r="B31571">
        <v>43585</v>
      </c>
      <c r="C31571" s="3">
        <v>7149.8222779999996</v>
      </c>
      <c r="D31571" s="2"/>
    </row>
    <row r="31572" spans="1:4" x14ac:dyDescent="0.25">
      <c r="A31572" s="2">
        <v>540</v>
      </c>
      <c r="B31572">
        <v>43586</v>
      </c>
      <c r="C31572" s="3">
        <v>7223.180969</v>
      </c>
      <c r="D31572" s="2"/>
    </row>
    <row r="31573" spans="1:4" x14ac:dyDescent="0.25">
      <c r="A31573" s="2">
        <v>540</v>
      </c>
      <c r="B31573">
        <v>43587</v>
      </c>
      <c r="C31573" s="3">
        <v>0</v>
      </c>
      <c r="D31573" s="2"/>
    </row>
    <row r="31574" spans="1:4" x14ac:dyDescent="0.25">
      <c r="A31574" s="2">
        <v>540</v>
      </c>
      <c r="B31574">
        <v>43588</v>
      </c>
      <c r="C31574" s="3">
        <v>73.358690999999993</v>
      </c>
      <c r="D31574" s="2"/>
    </row>
    <row r="31575" spans="1:4" x14ac:dyDescent="0.25">
      <c r="A31575" s="2">
        <v>540</v>
      </c>
      <c r="B31575">
        <v>43589</v>
      </c>
      <c r="C31575" s="3">
        <v>1826.05224</v>
      </c>
      <c r="D31575" s="2"/>
    </row>
    <row r="31576" spans="1:4" x14ac:dyDescent="0.25">
      <c r="A31576" s="2">
        <v>540</v>
      </c>
      <c r="B31576">
        <v>43590</v>
      </c>
      <c r="C31576" s="3">
        <v>2152.5871149999998</v>
      </c>
      <c r="D31576" s="2"/>
    </row>
    <row r="31577" spans="1:4" x14ac:dyDescent="0.25">
      <c r="A31577" s="2">
        <v>540</v>
      </c>
      <c r="B31577">
        <v>43591</v>
      </c>
      <c r="C31577" s="3">
        <v>1826.05224</v>
      </c>
      <c r="D31577" s="2"/>
    </row>
    <row r="31578" spans="1:4" x14ac:dyDescent="0.25">
      <c r="A31578" s="2">
        <v>540</v>
      </c>
      <c r="B31578">
        <v>43592</v>
      </c>
      <c r="C31578" s="3">
        <v>2152.5871149999998</v>
      </c>
      <c r="D31578" s="2"/>
    </row>
    <row r="31579" spans="1:4" x14ac:dyDescent="0.25">
      <c r="A31579" s="2">
        <v>540</v>
      </c>
      <c r="B31579">
        <v>43593</v>
      </c>
      <c r="C31579" s="3">
        <v>73.358690999999993</v>
      </c>
      <c r="D31579" s="2"/>
    </row>
    <row r="31580" spans="1:4" x14ac:dyDescent="0.25">
      <c r="A31580" s="2">
        <v>540</v>
      </c>
      <c r="B31580">
        <v>43594</v>
      </c>
      <c r="C31580" s="3">
        <v>289.01129400000002</v>
      </c>
      <c r="D31580" s="2"/>
    </row>
    <row r="31581" spans="1:4" x14ac:dyDescent="0.25">
      <c r="A31581" s="2">
        <v>540</v>
      </c>
      <c r="B31581">
        <v>43595</v>
      </c>
      <c r="C31581" s="3">
        <v>2028.477134</v>
      </c>
      <c r="D31581" s="2"/>
    </row>
    <row r="31582" spans="1:4" x14ac:dyDescent="0.25">
      <c r="A31582" s="2">
        <v>540</v>
      </c>
      <c r="B31582">
        <v>43596</v>
      </c>
      <c r="C31582" s="3">
        <v>1271.33645</v>
      </c>
      <c r="D31582" s="2"/>
    </row>
    <row r="31583" spans="1:4" x14ac:dyDescent="0.25">
      <c r="A31583" s="2">
        <v>540</v>
      </c>
      <c r="B31583">
        <v>43597</v>
      </c>
      <c r="C31583" s="3">
        <v>768.49373900000001</v>
      </c>
      <c r="D31583" s="2"/>
    </row>
    <row r="31584" spans="1:4" x14ac:dyDescent="0.25">
      <c r="A31584" s="2">
        <v>540</v>
      </c>
      <c r="B31584">
        <v>43598</v>
      </c>
      <c r="C31584" s="3">
        <v>729.71511399999997</v>
      </c>
      <c r="D31584" s="2"/>
    </row>
    <row r="31585" spans="1:4" x14ac:dyDescent="0.25">
      <c r="A31585" s="2">
        <v>540</v>
      </c>
      <c r="B31585">
        <v>43599</v>
      </c>
      <c r="C31585" s="3">
        <v>729.71511399999997</v>
      </c>
      <c r="D31585" s="2"/>
    </row>
    <row r="31586" spans="1:4" x14ac:dyDescent="0.25">
      <c r="A31586" s="2">
        <v>540</v>
      </c>
      <c r="B31586">
        <v>43600</v>
      </c>
      <c r="C31586" s="3">
        <v>2028.477134</v>
      </c>
      <c r="D31586" s="2"/>
    </row>
    <row r="31587" spans="1:4" x14ac:dyDescent="0.25">
      <c r="A31587" s="2">
        <v>540</v>
      </c>
      <c r="B31587">
        <v>43601</v>
      </c>
      <c r="C31587" s="3">
        <v>289.01129400000002</v>
      </c>
      <c r="D31587" s="2"/>
    </row>
    <row r="31588" spans="1:4" x14ac:dyDescent="0.25">
      <c r="A31588" s="2">
        <v>540</v>
      </c>
      <c r="B31588">
        <v>43602</v>
      </c>
      <c r="C31588" s="3">
        <v>1271.33645</v>
      </c>
      <c r="D31588" s="2"/>
    </row>
    <row r="31589" spans="1:4" x14ac:dyDescent="0.25">
      <c r="A31589" s="2">
        <v>540</v>
      </c>
      <c r="B31589">
        <v>43603</v>
      </c>
      <c r="C31589" s="3">
        <v>1824.1734730000001</v>
      </c>
      <c r="D31589" s="2"/>
    </row>
    <row r="31590" spans="1:4" x14ac:dyDescent="0.25">
      <c r="A31590" s="2">
        <v>540</v>
      </c>
      <c r="B31590">
        <v>43604</v>
      </c>
      <c r="C31590" s="3">
        <v>1081.3990249999999</v>
      </c>
      <c r="D31590" s="2"/>
    </row>
    <row r="31591" spans="1:4" x14ac:dyDescent="0.25">
      <c r="A31591" s="2">
        <v>540</v>
      </c>
      <c r="B31591">
        <v>43605</v>
      </c>
      <c r="C31591" s="3">
        <v>1081.3990249999999</v>
      </c>
      <c r="D31591" s="2"/>
    </row>
    <row r="31592" spans="1:4" x14ac:dyDescent="0.25">
      <c r="A31592" s="2">
        <v>540</v>
      </c>
      <c r="B31592">
        <v>43606</v>
      </c>
      <c r="C31592" s="3">
        <v>1824.1734730000001</v>
      </c>
      <c r="D31592" s="2"/>
    </row>
    <row r="31593" spans="1:4" x14ac:dyDescent="0.25">
      <c r="A31593" s="2">
        <v>540</v>
      </c>
      <c r="B31593">
        <v>43607</v>
      </c>
      <c r="C31593" s="3">
        <v>768.49373900000001</v>
      </c>
      <c r="D31593" s="2"/>
    </row>
    <row r="31594" spans="1:4" x14ac:dyDescent="0.25">
      <c r="A31594" s="2">
        <v>540</v>
      </c>
      <c r="B31594">
        <v>43608</v>
      </c>
      <c r="C31594" s="3">
        <v>4869.8319789999996</v>
      </c>
      <c r="D31594" s="2"/>
    </row>
    <row r="31595" spans="1:4" x14ac:dyDescent="0.25">
      <c r="A31595" s="2">
        <v>540</v>
      </c>
      <c r="B31595">
        <v>43609</v>
      </c>
      <c r="C31595" s="3">
        <v>4576.9047069999997</v>
      </c>
      <c r="D31595" s="2"/>
    </row>
    <row r="31596" spans="1:4" x14ac:dyDescent="0.25">
      <c r="A31596" s="2">
        <v>540</v>
      </c>
      <c r="B31596">
        <v>43610</v>
      </c>
      <c r="C31596" s="3">
        <v>4869.8319789999996</v>
      </c>
      <c r="D31596" s="2"/>
    </row>
    <row r="31597" spans="1:4" x14ac:dyDescent="0.25">
      <c r="A31597" s="2">
        <v>540</v>
      </c>
      <c r="B31597">
        <v>43611</v>
      </c>
      <c r="C31597" s="3">
        <v>4576.9047069999997</v>
      </c>
      <c r="D31597" s="2"/>
    </row>
    <row r="31598" spans="1:4" x14ac:dyDescent="0.25">
      <c r="A31598" s="2">
        <v>540</v>
      </c>
      <c r="B31598">
        <v>43612</v>
      </c>
      <c r="C31598" s="3">
        <v>507.38137799999998</v>
      </c>
      <c r="D31598" s="2"/>
    </row>
    <row r="31599" spans="1:4" x14ac:dyDescent="0.25">
      <c r="A31599" s="2">
        <v>540</v>
      </c>
      <c r="B31599">
        <v>43613</v>
      </c>
      <c r="C31599" s="3">
        <v>1469.9142710000001</v>
      </c>
      <c r="D31599" s="2"/>
    </row>
    <row r="31600" spans="1:4" x14ac:dyDescent="0.25">
      <c r="A31600" s="2">
        <v>540</v>
      </c>
      <c r="B31600">
        <v>43614</v>
      </c>
      <c r="C31600" s="3">
        <v>507.38137799999998</v>
      </c>
      <c r="D31600" s="2"/>
    </row>
    <row r="31601" spans="1:4" x14ac:dyDescent="0.25">
      <c r="A31601" s="2">
        <v>540</v>
      </c>
      <c r="B31601">
        <v>43615</v>
      </c>
      <c r="C31601" s="3">
        <v>1469.9142710000001</v>
      </c>
      <c r="D31601" s="2"/>
    </row>
    <row r="31602" spans="1:4" x14ac:dyDescent="0.25">
      <c r="A31602" s="2">
        <v>540</v>
      </c>
      <c r="B31602">
        <v>43616</v>
      </c>
      <c r="C31602" s="3">
        <v>5228.2090740000003</v>
      </c>
      <c r="D31602" s="2"/>
    </row>
    <row r="31603" spans="1:4" x14ac:dyDescent="0.25">
      <c r="A31603" s="2">
        <v>540</v>
      </c>
      <c r="B31603">
        <v>43617</v>
      </c>
      <c r="C31603" s="3">
        <v>5228.2090740000003</v>
      </c>
      <c r="D31603" s="2"/>
    </row>
    <row r="31604" spans="1:4" x14ac:dyDescent="0.25">
      <c r="A31604" s="2">
        <v>540</v>
      </c>
      <c r="B31604">
        <v>43618</v>
      </c>
      <c r="C31604" s="3">
        <v>0</v>
      </c>
      <c r="D31604" s="2"/>
    </row>
    <row r="31605" spans="1:4" x14ac:dyDescent="0.25">
      <c r="A31605" s="2">
        <v>540</v>
      </c>
      <c r="B31605">
        <v>43619</v>
      </c>
      <c r="C31605" s="3">
        <v>843.23863700000004</v>
      </c>
      <c r="D31605" s="2"/>
    </row>
    <row r="31606" spans="1:4" x14ac:dyDescent="0.25">
      <c r="A31606" s="2">
        <v>540</v>
      </c>
      <c r="B31606">
        <v>43620</v>
      </c>
      <c r="C31606" s="3">
        <v>2845.95381</v>
      </c>
      <c r="D31606" s="2"/>
    </row>
    <row r="31607" spans="1:4" x14ac:dyDescent="0.25">
      <c r="A31607" s="2">
        <v>540</v>
      </c>
      <c r="B31607">
        <v>43621</v>
      </c>
      <c r="C31607" s="3">
        <v>315.702337</v>
      </c>
      <c r="D31607" s="2"/>
    </row>
    <row r="31608" spans="1:4" x14ac:dyDescent="0.25">
      <c r="A31608" s="2">
        <v>540</v>
      </c>
      <c r="B31608">
        <v>43622</v>
      </c>
      <c r="C31608" s="3">
        <v>0</v>
      </c>
      <c r="D31608" s="2"/>
    </row>
    <row r="31609" spans="1:4" x14ac:dyDescent="0.25">
      <c r="A31609" s="2">
        <v>540</v>
      </c>
      <c r="B31609">
        <v>43623</v>
      </c>
      <c r="C31609" s="3">
        <v>843.23863700000004</v>
      </c>
      <c r="D31609" s="2"/>
    </row>
    <row r="31610" spans="1:4" x14ac:dyDescent="0.25">
      <c r="A31610" s="2">
        <v>540</v>
      </c>
      <c r="B31610">
        <v>43624</v>
      </c>
      <c r="C31610" s="3">
        <v>315.702337</v>
      </c>
      <c r="D31610" s="2"/>
    </row>
    <row r="31611" spans="1:4" x14ac:dyDescent="0.25">
      <c r="A31611" s="2">
        <v>540</v>
      </c>
      <c r="B31611">
        <v>43625</v>
      </c>
      <c r="C31611" s="3">
        <v>0</v>
      </c>
      <c r="D31611" s="2"/>
    </row>
    <row r="31612" spans="1:4" x14ac:dyDescent="0.25">
      <c r="A31612" s="2">
        <v>540</v>
      </c>
      <c r="B31612">
        <v>43626</v>
      </c>
      <c r="C31612" s="3">
        <v>1098.1384350000001</v>
      </c>
      <c r="D31612" s="2"/>
    </row>
    <row r="31613" spans="1:4" x14ac:dyDescent="0.25">
      <c r="A31613" s="2">
        <v>540</v>
      </c>
      <c r="B31613">
        <v>43627</v>
      </c>
      <c r="C31613" s="3">
        <v>511.37287300000003</v>
      </c>
      <c r="D31613" s="2"/>
    </row>
    <row r="31614" spans="1:4" x14ac:dyDescent="0.25">
      <c r="A31614" s="2">
        <v>540</v>
      </c>
      <c r="B31614">
        <v>43628</v>
      </c>
      <c r="C31614" s="3">
        <v>1169.721403</v>
      </c>
      <c r="D31614" s="2"/>
    </row>
    <row r="31615" spans="1:4" x14ac:dyDescent="0.25">
      <c r="A31615" s="2">
        <v>540</v>
      </c>
      <c r="B31615">
        <v>43629</v>
      </c>
      <c r="C31615" s="3">
        <v>0</v>
      </c>
      <c r="D31615" s="2"/>
    </row>
    <row r="31616" spans="1:4" x14ac:dyDescent="0.25">
      <c r="A31616" s="2">
        <v>540</v>
      </c>
      <c r="B31616">
        <v>43630</v>
      </c>
      <c r="C31616" s="3">
        <v>1098.1384350000001</v>
      </c>
      <c r="D31616" s="2"/>
    </row>
    <row r="31617" spans="1:4" x14ac:dyDescent="0.25">
      <c r="A31617" s="2">
        <v>540</v>
      </c>
      <c r="B31617">
        <v>43631</v>
      </c>
      <c r="C31617" s="3">
        <v>2845.95381</v>
      </c>
      <c r="D31617" s="2"/>
    </row>
    <row r="31618" spans="1:4" x14ac:dyDescent="0.25">
      <c r="A31618" s="2">
        <v>540</v>
      </c>
      <c r="B31618">
        <v>43632</v>
      </c>
      <c r="C31618" s="3">
        <v>1169.721403</v>
      </c>
      <c r="D31618" s="2"/>
    </row>
    <row r="31619" spans="1:4" x14ac:dyDescent="0.25">
      <c r="A31619" s="2">
        <v>540</v>
      </c>
      <c r="B31619">
        <v>43633</v>
      </c>
      <c r="C31619" s="3">
        <v>285.60473300000001</v>
      </c>
      <c r="D31619" s="2"/>
    </row>
    <row r="31620" spans="1:4" x14ac:dyDescent="0.25">
      <c r="A31620" s="2">
        <v>540</v>
      </c>
      <c r="B31620">
        <v>43634</v>
      </c>
      <c r="C31620" s="3">
        <v>1280.3148160000001</v>
      </c>
      <c r="D31620" s="2"/>
    </row>
    <row r="31621" spans="1:4" x14ac:dyDescent="0.25">
      <c r="A31621" s="2">
        <v>540</v>
      </c>
      <c r="B31621">
        <v>43635</v>
      </c>
      <c r="C31621" s="3">
        <v>1373.5164600000001</v>
      </c>
      <c r="D31621" s="2"/>
    </row>
    <row r="31622" spans="1:4" x14ac:dyDescent="0.25">
      <c r="A31622" s="2">
        <v>540</v>
      </c>
      <c r="B31622">
        <v>43636</v>
      </c>
      <c r="C31622" s="3">
        <v>2635.698613</v>
      </c>
      <c r="D31622" s="2"/>
    </row>
    <row r="31623" spans="1:4" x14ac:dyDescent="0.25">
      <c r="A31623" s="2">
        <v>540</v>
      </c>
      <c r="B31623">
        <v>43637</v>
      </c>
      <c r="C31623" s="3">
        <v>1373.5164600000001</v>
      </c>
      <c r="D31623" s="2"/>
    </row>
    <row r="31624" spans="1:4" x14ac:dyDescent="0.25">
      <c r="A31624" s="2">
        <v>540</v>
      </c>
      <c r="B31624">
        <v>43638</v>
      </c>
      <c r="C31624" s="3">
        <v>511.37287300000003</v>
      </c>
      <c r="D31624" s="2"/>
    </row>
    <row r="31625" spans="1:4" x14ac:dyDescent="0.25">
      <c r="A31625" s="2">
        <v>540</v>
      </c>
      <c r="B31625">
        <v>43639</v>
      </c>
      <c r="C31625" s="3">
        <v>285.60473300000001</v>
      </c>
      <c r="D31625" s="2"/>
    </row>
    <row r="31626" spans="1:4" x14ac:dyDescent="0.25">
      <c r="A31626" s="2">
        <v>540</v>
      </c>
      <c r="B31626">
        <v>43640</v>
      </c>
      <c r="C31626" s="3">
        <v>1076.1627880000001</v>
      </c>
      <c r="D31626" s="2"/>
    </row>
    <row r="31627" spans="1:4" x14ac:dyDescent="0.25">
      <c r="A31627" s="2">
        <v>540</v>
      </c>
      <c r="B31627">
        <v>43641</v>
      </c>
      <c r="C31627" s="3">
        <v>1154.6764390000001</v>
      </c>
      <c r="D31627" s="2"/>
    </row>
    <row r="31628" spans="1:4" x14ac:dyDescent="0.25">
      <c r="A31628" s="2">
        <v>540</v>
      </c>
      <c r="B31628">
        <v>43642</v>
      </c>
      <c r="C31628" s="3">
        <v>2635.698613</v>
      </c>
      <c r="D31628" s="2"/>
    </row>
    <row r="31629" spans="1:4" x14ac:dyDescent="0.25">
      <c r="A31629" s="2">
        <v>540</v>
      </c>
      <c r="B31629">
        <v>43643</v>
      </c>
      <c r="C31629" s="3">
        <v>1076.1627880000001</v>
      </c>
      <c r="D31629" s="2"/>
    </row>
    <row r="31630" spans="1:4" x14ac:dyDescent="0.25">
      <c r="A31630" s="2">
        <v>540</v>
      </c>
      <c r="B31630">
        <v>43644</v>
      </c>
      <c r="C31630" s="3">
        <v>2126.7527930000001</v>
      </c>
      <c r="D31630" s="2"/>
    </row>
    <row r="31631" spans="1:4" x14ac:dyDescent="0.25">
      <c r="A31631" s="2">
        <v>540</v>
      </c>
      <c r="B31631">
        <v>43645</v>
      </c>
      <c r="C31631" s="3">
        <v>3924.5069570000001</v>
      </c>
      <c r="D31631" s="2"/>
    </row>
    <row r="31632" spans="1:4" x14ac:dyDescent="0.25">
      <c r="A31632" s="2">
        <v>540</v>
      </c>
      <c r="B31632">
        <v>43646</v>
      </c>
      <c r="C31632" s="3">
        <v>2126.7527930000001</v>
      </c>
      <c r="D31632" s="2"/>
    </row>
    <row r="31633" spans="1:4" x14ac:dyDescent="0.25">
      <c r="A31633" s="2">
        <v>540</v>
      </c>
      <c r="B31633">
        <v>43647</v>
      </c>
      <c r="C31633" s="3">
        <v>3002.6435150000002</v>
      </c>
      <c r="D31633" s="2"/>
    </row>
    <row r="31634" spans="1:4" x14ac:dyDescent="0.25">
      <c r="A31634" s="2">
        <v>540</v>
      </c>
      <c r="B31634">
        <v>43648</v>
      </c>
      <c r="C31634" s="3">
        <v>2916.1774460000001</v>
      </c>
      <c r="D31634" s="2"/>
    </row>
    <row r="31635" spans="1:4" x14ac:dyDescent="0.25">
      <c r="A31635" s="2">
        <v>540</v>
      </c>
      <c r="B31635">
        <v>43649</v>
      </c>
      <c r="C31635" s="3">
        <v>842.33360800000003</v>
      </c>
      <c r="D31635" s="2"/>
    </row>
    <row r="31636" spans="1:4" x14ac:dyDescent="0.25">
      <c r="A31636" s="2">
        <v>540</v>
      </c>
      <c r="B31636">
        <v>43650</v>
      </c>
      <c r="C31636" s="3">
        <v>2916.1774460000001</v>
      </c>
      <c r="D31636" s="2"/>
    </row>
    <row r="31637" spans="1:4" x14ac:dyDescent="0.25">
      <c r="A31637" s="2">
        <v>540</v>
      </c>
      <c r="B31637">
        <v>43651</v>
      </c>
      <c r="C31637" s="3">
        <v>899.53261499999996</v>
      </c>
      <c r="D31637" s="2"/>
    </row>
    <row r="31638" spans="1:4" x14ac:dyDescent="0.25">
      <c r="A31638" s="2">
        <v>540</v>
      </c>
      <c r="B31638">
        <v>43652</v>
      </c>
      <c r="C31638" s="3">
        <v>3631.5816749999999</v>
      </c>
      <c r="D31638" s="2"/>
    </row>
    <row r="31639" spans="1:4" x14ac:dyDescent="0.25">
      <c r="A31639" s="2">
        <v>540</v>
      </c>
      <c r="B31639">
        <v>43653</v>
      </c>
      <c r="C31639" s="3">
        <v>2580.3188129999999</v>
      </c>
      <c r="D31639" s="2"/>
    </row>
    <row r="31640" spans="1:4" x14ac:dyDescent="0.25">
      <c r="A31640" s="2">
        <v>540</v>
      </c>
      <c r="B31640">
        <v>43654</v>
      </c>
      <c r="C31640" s="3">
        <v>3631.5816749999999</v>
      </c>
      <c r="D31640" s="2"/>
    </row>
    <row r="31641" spans="1:4" x14ac:dyDescent="0.25">
      <c r="A31641" s="2">
        <v>540</v>
      </c>
      <c r="B31641">
        <v>43655</v>
      </c>
      <c r="C31641" s="3">
        <v>2296.6488300000001</v>
      </c>
      <c r="D31641" s="2"/>
    </row>
    <row r="31642" spans="1:4" x14ac:dyDescent="0.25">
      <c r="A31642" s="2">
        <v>540</v>
      </c>
      <c r="B31642">
        <v>43656</v>
      </c>
      <c r="C31642" s="3">
        <v>3082.1733490000001</v>
      </c>
      <c r="D31642" s="2"/>
    </row>
    <row r="31643" spans="1:4" x14ac:dyDescent="0.25">
      <c r="A31643" s="2">
        <v>540</v>
      </c>
      <c r="B31643">
        <v>43657</v>
      </c>
      <c r="C31643" s="3">
        <v>787.03706999999997</v>
      </c>
      <c r="D31643" s="2"/>
    </row>
    <row r="31644" spans="1:4" x14ac:dyDescent="0.25">
      <c r="A31644" s="2">
        <v>540</v>
      </c>
      <c r="B31644">
        <v>43658</v>
      </c>
      <c r="C31644" s="3">
        <v>2360.449063</v>
      </c>
      <c r="D31644" s="2"/>
    </row>
    <row r="31645" spans="1:4" x14ac:dyDescent="0.25">
      <c r="A31645" s="2">
        <v>540</v>
      </c>
      <c r="B31645">
        <v>43659</v>
      </c>
      <c r="C31645" s="3">
        <v>787.03706999999997</v>
      </c>
      <c r="D31645" s="2"/>
    </row>
    <row r="31646" spans="1:4" x14ac:dyDescent="0.25">
      <c r="A31646" s="2">
        <v>540</v>
      </c>
      <c r="B31646">
        <v>43660</v>
      </c>
      <c r="C31646" s="3">
        <v>2360.449063</v>
      </c>
      <c r="D31646" s="2"/>
    </row>
    <row r="31647" spans="1:4" x14ac:dyDescent="0.25">
      <c r="A31647" s="2">
        <v>540</v>
      </c>
      <c r="B31647">
        <v>43661</v>
      </c>
      <c r="C31647" s="3">
        <v>322.54605800000002</v>
      </c>
      <c r="D31647" s="2"/>
    </row>
    <row r="31648" spans="1:4" x14ac:dyDescent="0.25">
      <c r="A31648" s="2">
        <v>540</v>
      </c>
      <c r="B31648">
        <v>43662</v>
      </c>
      <c r="C31648" s="3">
        <v>2019.0433740000001</v>
      </c>
      <c r="D31648" s="2"/>
    </row>
    <row r="31649" spans="1:4" x14ac:dyDescent="0.25">
      <c r="A31649" s="2">
        <v>540</v>
      </c>
      <c r="B31649">
        <v>43663</v>
      </c>
      <c r="C31649" s="3">
        <v>1496.2192560000001</v>
      </c>
      <c r="D31649" s="2"/>
    </row>
    <row r="31650" spans="1:4" x14ac:dyDescent="0.25">
      <c r="A31650" s="2">
        <v>540</v>
      </c>
      <c r="B31650">
        <v>43664</v>
      </c>
      <c r="C31650" s="3">
        <v>322.54605800000002</v>
      </c>
      <c r="D31650" s="2"/>
    </row>
    <row r="31651" spans="1:4" x14ac:dyDescent="0.25">
      <c r="A31651" s="2">
        <v>540</v>
      </c>
      <c r="B31651">
        <v>43665</v>
      </c>
      <c r="C31651" s="3">
        <v>1496.2192560000001</v>
      </c>
      <c r="D31651" s="2"/>
    </row>
    <row r="31652" spans="1:4" x14ac:dyDescent="0.25">
      <c r="A31652" s="2">
        <v>540</v>
      </c>
      <c r="B31652">
        <v>43666</v>
      </c>
      <c r="C31652" s="3">
        <v>2019.0433740000001</v>
      </c>
      <c r="D31652" s="2"/>
    </row>
    <row r="31653" spans="1:4" x14ac:dyDescent="0.25">
      <c r="A31653" s="2">
        <v>540</v>
      </c>
      <c r="B31653">
        <v>43667</v>
      </c>
      <c r="C31653" s="3">
        <v>932.85222999999996</v>
      </c>
      <c r="D31653" s="2"/>
    </row>
    <row r="31654" spans="1:4" x14ac:dyDescent="0.25">
      <c r="A31654" s="2">
        <v>540</v>
      </c>
      <c r="B31654">
        <v>43668</v>
      </c>
      <c r="C31654" s="3">
        <v>312.37386900000001</v>
      </c>
      <c r="D31654" s="2"/>
    </row>
    <row r="31655" spans="1:4" x14ac:dyDescent="0.25">
      <c r="A31655" s="2">
        <v>540</v>
      </c>
      <c r="B31655">
        <v>43669</v>
      </c>
      <c r="C31655" s="3">
        <v>329.93777299999999</v>
      </c>
      <c r="D31655" s="2"/>
    </row>
    <row r="31656" spans="1:4" x14ac:dyDescent="0.25">
      <c r="A31656" s="2">
        <v>540</v>
      </c>
      <c r="B31656">
        <v>43670</v>
      </c>
      <c r="C31656" s="3">
        <v>932.85222999999996</v>
      </c>
      <c r="D31656" s="2"/>
    </row>
    <row r="31657" spans="1:4" x14ac:dyDescent="0.25">
      <c r="A31657" s="2">
        <v>540</v>
      </c>
      <c r="B31657">
        <v>43671</v>
      </c>
      <c r="C31657" s="3">
        <v>312.37386900000001</v>
      </c>
      <c r="D31657" s="2"/>
    </row>
    <row r="31658" spans="1:4" x14ac:dyDescent="0.25">
      <c r="A31658" s="2">
        <v>540</v>
      </c>
      <c r="B31658">
        <v>43672</v>
      </c>
      <c r="C31658" s="3">
        <v>329.93777299999999</v>
      </c>
      <c r="D31658" s="2"/>
    </row>
    <row r="31659" spans="1:4" x14ac:dyDescent="0.25">
      <c r="A31659" s="2">
        <v>540</v>
      </c>
      <c r="B31659">
        <v>43673</v>
      </c>
      <c r="C31659" s="3">
        <v>3808.4268229999998</v>
      </c>
      <c r="D31659" s="2"/>
    </row>
    <row r="31660" spans="1:4" x14ac:dyDescent="0.25">
      <c r="A31660" s="2">
        <v>540</v>
      </c>
      <c r="B31660">
        <v>43674</v>
      </c>
      <c r="C31660" s="3">
        <v>41.316042000000003</v>
      </c>
      <c r="D31660" s="2"/>
    </row>
    <row r="31661" spans="1:4" x14ac:dyDescent="0.25">
      <c r="A31661" s="2">
        <v>540</v>
      </c>
      <c r="B31661">
        <v>43675</v>
      </c>
      <c r="C31661" s="3">
        <v>2694.7592890000001</v>
      </c>
      <c r="D31661" s="2"/>
    </row>
    <row r="31662" spans="1:4" x14ac:dyDescent="0.25">
      <c r="A31662" s="2">
        <v>540</v>
      </c>
      <c r="B31662">
        <v>43676</v>
      </c>
      <c r="C31662" s="3">
        <v>1139.605419</v>
      </c>
      <c r="D31662" s="2"/>
    </row>
    <row r="31663" spans="1:4" x14ac:dyDescent="0.25">
      <c r="A31663" s="2">
        <v>540</v>
      </c>
      <c r="B31663">
        <v>43677</v>
      </c>
      <c r="C31663" s="3">
        <v>1139.605419</v>
      </c>
      <c r="D31663" s="2"/>
    </row>
    <row r="31664" spans="1:4" x14ac:dyDescent="0.25">
      <c r="A31664" s="2">
        <v>540</v>
      </c>
      <c r="B31664">
        <v>43678</v>
      </c>
      <c r="C31664" s="3">
        <v>41.316042000000003</v>
      </c>
      <c r="D31664" s="2"/>
    </row>
    <row r="31665" spans="1:4" x14ac:dyDescent="0.25">
      <c r="A31665" s="2">
        <v>540</v>
      </c>
      <c r="B31665">
        <v>43679</v>
      </c>
      <c r="C31665" s="3">
        <v>2694.7592890000001</v>
      </c>
      <c r="D31665" s="2"/>
    </row>
    <row r="31666" spans="1:4" x14ac:dyDescent="0.25">
      <c r="A31666" s="2">
        <v>540</v>
      </c>
      <c r="B31666">
        <v>43680</v>
      </c>
      <c r="C31666" s="3">
        <v>3808.4268229999998</v>
      </c>
      <c r="D31666" s="2"/>
    </row>
    <row r="31667" spans="1:4" x14ac:dyDescent="0.25">
      <c r="A31667" s="2">
        <v>540</v>
      </c>
      <c r="B31667">
        <v>43681</v>
      </c>
      <c r="C31667" s="3">
        <v>2242.1800720000001</v>
      </c>
      <c r="D31667" s="2"/>
    </row>
    <row r="31668" spans="1:4" x14ac:dyDescent="0.25">
      <c r="A31668" s="2">
        <v>540</v>
      </c>
      <c r="B31668">
        <v>43682</v>
      </c>
      <c r="C31668" s="3">
        <v>2027.528922</v>
      </c>
      <c r="D31668" s="2"/>
    </row>
    <row r="31669" spans="1:4" x14ac:dyDescent="0.25">
      <c r="A31669" s="2">
        <v>540</v>
      </c>
      <c r="B31669">
        <v>43683</v>
      </c>
      <c r="C31669" s="3">
        <v>933.21603500000003</v>
      </c>
      <c r="D31669" s="2"/>
    </row>
    <row r="31670" spans="1:4" x14ac:dyDescent="0.25">
      <c r="A31670" s="2">
        <v>540</v>
      </c>
      <c r="B31670">
        <v>43685</v>
      </c>
      <c r="C31670" s="3">
        <v>750.472666</v>
      </c>
      <c r="D31670" s="2"/>
    </row>
    <row r="31671" spans="1:4" x14ac:dyDescent="0.25">
      <c r="A31671" s="2">
        <v>540</v>
      </c>
      <c r="B31671">
        <v>43686</v>
      </c>
      <c r="C31671" s="3">
        <v>593.31648499999994</v>
      </c>
      <c r="D31671" s="2"/>
    </row>
    <row r="31672" spans="1:4" x14ac:dyDescent="0.25">
      <c r="A31672" s="2">
        <v>540</v>
      </c>
      <c r="B31672">
        <v>43687</v>
      </c>
      <c r="C31672" s="3">
        <v>750.472666</v>
      </c>
      <c r="D31672" s="2"/>
    </row>
    <row r="31673" spans="1:4" x14ac:dyDescent="0.25">
      <c r="A31673" s="2">
        <v>540</v>
      </c>
      <c r="B31673">
        <v>43688</v>
      </c>
      <c r="C31673" s="3">
        <v>593.31648499999994</v>
      </c>
      <c r="D31673" s="2"/>
    </row>
    <row r="31674" spans="1:4" x14ac:dyDescent="0.25">
      <c r="A31674" s="2">
        <v>540</v>
      </c>
      <c r="B31674">
        <v>43689</v>
      </c>
      <c r="C31674" s="3">
        <v>1900.562005</v>
      </c>
      <c r="D31674" s="2"/>
    </row>
    <row r="31675" spans="1:4" x14ac:dyDescent="0.25">
      <c r="A31675" s="2">
        <v>540</v>
      </c>
      <c r="B31675">
        <v>43690</v>
      </c>
      <c r="C31675" s="3">
        <v>2338.5342190000001</v>
      </c>
      <c r="D31675" s="2"/>
    </row>
    <row r="31676" spans="1:4" x14ac:dyDescent="0.25">
      <c r="A31676" s="2">
        <v>540</v>
      </c>
      <c r="B31676">
        <v>43691</v>
      </c>
      <c r="C31676" s="3">
        <v>1911.808685</v>
      </c>
      <c r="D31676" s="2"/>
    </row>
    <row r="31677" spans="1:4" x14ac:dyDescent="0.25">
      <c r="A31677" s="2">
        <v>540</v>
      </c>
      <c r="B31677">
        <v>43692</v>
      </c>
      <c r="C31677" s="3">
        <v>15.357113999999999</v>
      </c>
      <c r="D31677" s="2"/>
    </row>
    <row r="31678" spans="1:4" x14ac:dyDescent="0.25">
      <c r="A31678" s="2">
        <v>540</v>
      </c>
      <c r="B31678">
        <v>43693</v>
      </c>
      <c r="C31678" s="3">
        <v>442.08264700000001</v>
      </c>
      <c r="D31678" s="2"/>
    </row>
    <row r="31679" spans="1:4" x14ac:dyDescent="0.25">
      <c r="A31679" s="2">
        <v>540</v>
      </c>
      <c r="B31679">
        <v>43694</v>
      </c>
      <c r="C31679" s="3">
        <v>1663.2763339999999</v>
      </c>
      <c r="D31679" s="2"/>
    </row>
    <row r="31680" spans="1:4" x14ac:dyDescent="0.25">
      <c r="A31680" s="2">
        <v>540</v>
      </c>
      <c r="B31680">
        <v>43695</v>
      </c>
      <c r="C31680" s="3">
        <v>948.57377499999996</v>
      </c>
      <c r="D31680" s="2"/>
    </row>
    <row r="31681" spans="1:4" x14ac:dyDescent="0.25">
      <c r="A31681" s="2">
        <v>540</v>
      </c>
      <c r="B31681">
        <v>43696</v>
      </c>
      <c r="C31681" s="3">
        <v>948.57377499999996</v>
      </c>
      <c r="D31681" s="2"/>
    </row>
    <row r="31682" spans="1:4" x14ac:dyDescent="0.25">
      <c r="A31682" s="2">
        <v>540</v>
      </c>
      <c r="B31682">
        <v>43697</v>
      </c>
      <c r="C31682" s="3">
        <v>1663.2763339999999</v>
      </c>
      <c r="D31682" s="2"/>
    </row>
    <row r="31683" spans="1:4" x14ac:dyDescent="0.25">
      <c r="A31683" s="2">
        <v>540</v>
      </c>
      <c r="B31683">
        <v>43698</v>
      </c>
      <c r="C31683" s="3">
        <v>442.08264700000001</v>
      </c>
      <c r="D31683" s="2"/>
    </row>
    <row r="31684" spans="1:4" x14ac:dyDescent="0.25">
      <c r="A31684" s="2">
        <v>540</v>
      </c>
      <c r="B31684">
        <v>43699</v>
      </c>
      <c r="C31684" s="3">
        <v>212.96504899999999</v>
      </c>
      <c r="D31684" s="2"/>
    </row>
    <row r="31685" spans="1:4" x14ac:dyDescent="0.25">
      <c r="A31685" s="2">
        <v>540</v>
      </c>
      <c r="B31685">
        <v>43700</v>
      </c>
      <c r="C31685" s="3">
        <v>1707.189903</v>
      </c>
      <c r="D31685" s="2"/>
    </row>
    <row r="31686" spans="1:4" x14ac:dyDescent="0.25">
      <c r="A31686" s="2">
        <v>540</v>
      </c>
      <c r="B31686">
        <v>43701</v>
      </c>
      <c r="C31686" s="3">
        <v>1650.4278919999999</v>
      </c>
      <c r="D31686" s="2"/>
    </row>
    <row r="31687" spans="1:4" x14ac:dyDescent="0.25">
      <c r="A31687" s="2">
        <v>540</v>
      </c>
      <c r="B31687">
        <v>43702</v>
      </c>
      <c r="C31687" s="3">
        <v>212.96504899999999</v>
      </c>
      <c r="D31687" s="2"/>
    </row>
    <row r="31688" spans="1:4" x14ac:dyDescent="0.25">
      <c r="A31688" s="2">
        <v>540</v>
      </c>
      <c r="B31688">
        <v>43703</v>
      </c>
      <c r="C31688" s="3">
        <v>1707.189903</v>
      </c>
      <c r="D31688" s="2"/>
    </row>
    <row r="31689" spans="1:4" x14ac:dyDescent="0.25">
      <c r="A31689" s="2">
        <v>540</v>
      </c>
      <c r="B31689">
        <v>43704</v>
      </c>
      <c r="C31689" s="3">
        <v>1650.4278919999999</v>
      </c>
      <c r="D31689" s="2"/>
    </row>
    <row r="31690" spans="1:4" x14ac:dyDescent="0.25">
      <c r="A31690" s="2">
        <v>540</v>
      </c>
      <c r="B31690">
        <v>43705</v>
      </c>
      <c r="C31690" s="3">
        <v>85.625878999999998</v>
      </c>
      <c r="D31690" s="2"/>
    </row>
    <row r="31691" spans="1:4" x14ac:dyDescent="0.25">
      <c r="A31691" s="2">
        <v>540</v>
      </c>
      <c r="B31691">
        <v>43706</v>
      </c>
      <c r="C31691" s="3">
        <v>1941.14768</v>
      </c>
      <c r="D31691" s="2"/>
    </row>
    <row r="31692" spans="1:4" x14ac:dyDescent="0.25">
      <c r="A31692" s="2">
        <v>540</v>
      </c>
      <c r="B31692">
        <v>43707</v>
      </c>
      <c r="C31692" s="3">
        <v>2171.8751569999999</v>
      </c>
      <c r="D31692" s="2"/>
    </row>
    <row r="31693" spans="1:4" x14ac:dyDescent="0.25">
      <c r="A31693" s="2">
        <v>540</v>
      </c>
      <c r="B31693">
        <v>43708</v>
      </c>
      <c r="C31693" s="3">
        <v>1941.14768</v>
      </c>
      <c r="D31693" s="2"/>
    </row>
    <row r="31694" spans="1:4" x14ac:dyDescent="0.25">
      <c r="A31694" s="2">
        <v>540</v>
      </c>
      <c r="B31694">
        <v>43709</v>
      </c>
      <c r="C31694" s="3">
        <v>2171.8751569999999</v>
      </c>
      <c r="D31694" s="2"/>
    </row>
    <row r="31695" spans="1:4" x14ac:dyDescent="0.25">
      <c r="A31695" s="2">
        <v>540</v>
      </c>
      <c r="B31695">
        <v>43710</v>
      </c>
      <c r="C31695" s="3">
        <v>85.625878999999998</v>
      </c>
      <c r="D31695" s="2"/>
    </row>
    <row r="31696" spans="1:4" x14ac:dyDescent="0.25">
      <c r="A31696" s="2">
        <v>540</v>
      </c>
      <c r="B31696">
        <v>43711</v>
      </c>
      <c r="C31696" s="3">
        <v>3652.9016620000002</v>
      </c>
      <c r="D31696" s="2"/>
    </row>
    <row r="31697" spans="1:4" x14ac:dyDescent="0.25">
      <c r="A31697" s="2">
        <v>540</v>
      </c>
      <c r="B31697">
        <v>43712</v>
      </c>
      <c r="C31697" s="3">
        <v>2056.4056049999999</v>
      </c>
      <c r="D31697" s="2"/>
    </row>
    <row r="31698" spans="1:4" x14ac:dyDescent="0.25">
      <c r="A31698" s="2">
        <v>540</v>
      </c>
      <c r="B31698">
        <v>43713</v>
      </c>
      <c r="C31698" s="3">
        <v>212.53054900000001</v>
      </c>
      <c r="D31698" s="2"/>
    </row>
    <row r="31699" spans="1:4" x14ac:dyDescent="0.25">
      <c r="A31699" s="2">
        <v>540</v>
      </c>
      <c r="B31699">
        <v>43714</v>
      </c>
      <c r="C31699" s="3">
        <v>2527.873603</v>
      </c>
      <c r="D31699" s="2"/>
    </row>
    <row r="31700" spans="1:4" x14ac:dyDescent="0.25">
      <c r="A31700" s="2">
        <v>540</v>
      </c>
      <c r="B31700">
        <v>43715</v>
      </c>
      <c r="C31700" s="3">
        <v>10.748986</v>
      </c>
      <c r="D31700" s="2"/>
    </row>
    <row r="31701" spans="1:4" x14ac:dyDescent="0.25">
      <c r="A31701" s="2">
        <v>540</v>
      </c>
      <c r="B31701">
        <v>43716</v>
      </c>
      <c r="C31701" s="3">
        <v>843.77611400000001</v>
      </c>
      <c r="D31701" s="2"/>
    </row>
    <row r="31702" spans="1:4" x14ac:dyDescent="0.25">
      <c r="A31702" s="2">
        <v>540</v>
      </c>
      <c r="B31702">
        <v>43717</v>
      </c>
      <c r="C31702" s="3">
        <v>843.77611400000001</v>
      </c>
      <c r="D31702" s="2"/>
    </row>
    <row r="31703" spans="1:4" x14ac:dyDescent="0.25">
      <c r="A31703" s="2">
        <v>540</v>
      </c>
      <c r="B31703">
        <v>43718</v>
      </c>
      <c r="C31703" s="3">
        <v>212.53054900000001</v>
      </c>
      <c r="D31703" s="2"/>
    </row>
    <row r="31704" spans="1:4" x14ac:dyDescent="0.25">
      <c r="A31704" s="2">
        <v>540</v>
      </c>
      <c r="B31704">
        <v>43719</v>
      </c>
      <c r="C31704" s="3">
        <v>2056.4056049999999</v>
      </c>
      <c r="D31704" s="2"/>
    </row>
    <row r="31705" spans="1:4" x14ac:dyDescent="0.25">
      <c r="A31705" s="2">
        <v>540</v>
      </c>
      <c r="B31705">
        <v>43720</v>
      </c>
      <c r="C31705" s="3">
        <v>10.748986</v>
      </c>
      <c r="D31705" s="2"/>
    </row>
    <row r="31706" spans="1:4" x14ac:dyDescent="0.25">
      <c r="A31706" s="2">
        <v>540</v>
      </c>
      <c r="B31706">
        <v>43721</v>
      </c>
      <c r="C31706" s="3">
        <v>331.037238</v>
      </c>
      <c r="D31706" s="2"/>
    </row>
    <row r="31707" spans="1:4" x14ac:dyDescent="0.25">
      <c r="A31707" s="2">
        <v>540</v>
      </c>
      <c r="B31707">
        <v>43722</v>
      </c>
      <c r="C31707" s="3">
        <v>2337.1130370000001</v>
      </c>
      <c r="D31707" s="2"/>
    </row>
    <row r="31708" spans="1:4" x14ac:dyDescent="0.25">
      <c r="A31708" s="2">
        <v>540</v>
      </c>
      <c r="B31708">
        <v>43723</v>
      </c>
      <c r="C31708" s="3">
        <v>132.97928899999999</v>
      </c>
      <c r="D31708" s="2"/>
    </row>
    <row r="31709" spans="1:4" x14ac:dyDescent="0.25">
      <c r="A31709" s="2">
        <v>540</v>
      </c>
      <c r="B31709">
        <v>43724</v>
      </c>
      <c r="C31709" s="3">
        <v>98.986934000000005</v>
      </c>
      <c r="D31709" s="2"/>
    </row>
    <row r="31710" spans="1:4" x14ac:dyDescent="0.25">
      <c r="A31710" s="2">
        <v>540</v>
      </c>
      <c r="B31710">
        <v>43729</v>
      </c>
      <c r="C31710" s="3">
        <v>331.037238</v>
      </c>
      <c r="D31710" s="2"/>
    </row>
    <row r="31711" spans="1:4" x14ac:dyDescent="0.25">
      <c r="A31711" s="2">
        <v>540</v>
      </c>
      <c r="B31711">
        <v>43730</v>
      </c>
      <c r="C31711" s="3">
        <v>132.97928899999999</v>
      </c>
      <c r="D31711" s="2"/>
    </row>
    <row r="31712" spans="1:4" x14ac:dyDescent="0.25">
      <c r="A31712" s="2">
        <v>540</v>
      </c>
      <c r="B31712">
        <v>43731</v>
      </c>
      <c r="C31712" s="3">
        <v>204.69932499999999</v>
      </c>
      <c r="D31712" s="2"/>
    </row>
    <row r="31713" spans="1:4" x14ac:dyDescent="0.25">
      <c r="A31713" s="2">
        <v>540</v>
      </c>
      <c r="B31713">
        <v>43732</v>
      </c>
      <c r="C31713" s="3">
        <v>1850.90689</v>
      </c>
      <c r="D31713" s="2"/>
    </row>
    <row r="31714" spans="1:4" x14ac:dyDescent="0.25">
      <c r="A31714" s="2">
        <v>540</v>
      </c>
      <c r="B31714">
        <v>43733</v>
      </c>
      <c r="C31714" s="3">
        <v>2006.661429</v>
      </c>
      <c r="D31714" s="2"/>
    </row>
    <row r="31715" spans="1:4" x14ac:dyDescent="0.25">
      <c r="A31715" s="2">
        <v>540</v>
      </c>
      <c r="B31715">
        <v>43734</v>
      </c>
      <c r="C31715" s="3">
        <v>2006.661429</v>
      </c>
      <c r="D31715" s="2"/>
    </row>
    <row r="31716" spans="1:4" x14ac:dyDescent="0.25">
      <c r="A31716" s="2">
        <v>540</v>
      </c>
      <c r="B31716">
        <v>43735</v>
      </c>
      <c r="C31716" s="3">
        <v>2527.873603</v>
      </c>
      <c r="D31716" s="2"/>
    </row>
    <row r="31717" spans="1:4" x14ac:dyDescent="0.25">
      <c r="A31717" s="2">
        <v>540</v>
      </c>
      <c r="B31717">
        <v>43736</v>
      </c>
      <c r="C31717" s="3">
        <v>92.433138999999997</v>
      </c>
      <c r="D31717" s="2"/>
    </row>
    <row r="31718" spans="1:4" x14ac:dyDescent="0.25">
      <c r="A31718" s="2">
        <v>540</v>
      </c>
      <c r="B31718">
        <v>43737</v>
      </c>
      <c r="C31718" s="3">
        <v>0</v>
      </c>
      <c r="D31718" s="2"/>
    </row>
    <row r="31719" spans="1:4" x14ac:dyDescent="0.25">
      <c r="A31719" s="2">
        <v>540</v>
      </c>
      <c r="B31719">
        <v>43738</v>
      </c>
      <c r="C31719" s="3">
        <v>3835.6627440000002</v>
      </c>
      <c r="D31719" s="2"/>
    </row>
    <row r="31720" spans="1:4" x14ac:dyDescent="0.25">
      <c r="A31720" s="2">
        <v>540</v>
      </c>
      <c r="B31720">
        <v>43739</v>
      </c>
      <c r="C31720" s="3">
        <v>2384.2575870000001</v>
      </c>
      <c r="D31720" s="2"/>
    </row>
    <row r="31721" spans="1:4" x14ac:dyDescent="0.25">
      <c r="A31721" s="2">
        <v>540</v>
      </c>
      <c r="B31721">
        <v>43740</v>
      </c>
      <c r="C31721" s="3">
        <v>2332.9610619999999</v>
      </c>
      <c r="D31721" s="2"/>
    </row>
    <row r="31722" spans="1:4" x14ac:dyDescent="0.25">
      <c r="A31722" s="2">
        <v>540</v>
      </c>
      <c r="B31722">
        <v>43741</v>
      </c>
      <c r="C31722" s="3">
        <v>2332.9610619999999</v>
      </c>
      <c r="D31722" s="2"/>
    </row>
    <row r="31723" spans="1:4" x14ac:dyDescent="0.25">
      <c r="A31723" s="2">
        <v>540</v>
      </c>
      <c r="B31723">
        <v>43742</v>
      </c>
      <c r="C31723" s="3">
        <v>2384.2575870000001</v>
      </c>
      <c r="D31723" s="2"/>
    </row>
    <row r="31724" spans="1:4" x14ac:dyDescent="0.25">
      <c r="A31724" s="2">
        <v>540</v>
      </c>
      <c r="B31724">
        <v>43743</v>
      </c>
      <c r="C31724" s="3">
        <v>3835.6627440000002</v>
      </c>
      <c r="D31724" s="2"/>
    </row>
    <row r="31725" spans="1:4" x14ac:dyDescent="0.25">
      <c r="A31725" s="2">
        <v>540</v>
      </c>
      <c r="B31725">
        <v>43744</v>
      </c>
      <c r="C31725" s="3">
        <v>1110.6949870000001</v>
      </c>
      <c r="D31725" s="2"/>
    </row>
    <row r="31726" spans="1:4" x14ac:dyDescent="0.25">
      <c r="A31726" s="2">
        <v>540</v>
      </c>
      <c r="B31726">
        <v>43745</v>
      </c>
      <c r="C31726" s="3">
        <v>1331.534054</v>
      </c>
      <c r="D31726" s="2"/>
    </row>
    <row r="31727" spans="1:4" x14ac:dyDescent="0.25">
      <c r="A31727" s="2">
        <v>540</v>
      </c>
      <c r="B31727">
        <v>43746</v>
      </c>
      <c r="C31727" s="3">
        <v>2269.081878</v>
      </c>
      <c r="D31727" s="2"/>
    </row>
    <row r="31728" spans="1:4" x14ac:dyDescent="0.25">
      <c r="A31728" s="2">
        <v>540</v>
      </c>
      <c r="B31728">
        <v>43747</v>
      </c>
      <c r="C31728" s="3">
        <v>2354.0810200000001</v>
      </c>
      <c r="D31728" s="2"/>
    </row>
    <row r="31729" spans="1:4" x14ac:dyDescent="0.25">
      <c r="A31729" s="2">
        <v>540</v>
      </c>
      <c r="B31729">
        <v>43748</v>
      </c>
      <c r="C31729" s="3">
        <v>1110.6949870000001</v>
      </c>
      <c r="D31729" s="2"/>
    </row>
    <row r="31730" spans="1:4" x14ac:dyDescent="0.25">
      <c r="A31730" s="2">
        <v>540</v>
      </c>
      <c r="B31730">
        <v>43749</v>
      </c>
      <c r="C31730" s="3">
        <v>2354.0810200000001</v>
      </c>
      <c r="D31730" s="2"/>
    </row>
    <row r="31731" spans="1:4" x14ac:dyDescent="0.25">
      <c r="A31731" s="2">
        <v>540</v>
      </c>
      <c r="B31731">
        <v>43750</v>
      </c>
      <c r="C31731" s="3">
        <v>2269.081878</v>
      </c>
      <c r="D31731" s="2"/>
    </row>
    <row r="31732" spans="1:4" x14ac:dyDescent="0.25">
      <c r="A31732" s="2">
        <v>540</v>
      </c>
      <c r="B31732">
        <v>43751</v>
      </c>
      <c r="C31732" s="3">
        <v>2412.2666140000001</v>
      </c>
      <c r="D31732" s="2"/>
    </row>
    <row r="31733" spans="1:4" x14ac:dyDescent="0.25">
      <c r="A31733" s="2">
        <v>540</v>
      </c>
      <c r="B31733">
        <v>43752</v>
      </c>
      <c r="C31733" s="3">
        <v>1546.21055</v>
      </c>
      <c r="D31733" s="2"/>
    </row>
    <row r="31734" spans="1:4" x14ac:dyDescent="0.25">
      <c r="A31734" s="2">
        <v>540</v>
      </c>
      <c r="B31734">
        <v>43753</v>
      </c>
      <c r="C31734" s="3">
        <v>2412.2666140000001</v>
      </c>
      <c r="D31734" s="2"/>
    </row>
    <row r="31735" spans="1:4" x14ac:dyDescent="0.25">
      <c r="A31735" s="2">
        <v>540</v>
      </c>
      <c r="B31735">
        <v>43754</v>
      </c>
      <c r="C31735" s="3">
        <v>1546.21055</v>
      </c>
      <c r="D31735" s="2"/>
    </row>
    <row r="31736" spans="1:4" x14ac:dyDescent="0.25">
      <c r="A31736" s="2">
        <v>540</v>
      </c>
      <c r="B31736">
        <v>43755</v>
      </c>
      <c r="C31736" s="3">
        <v>4220.75792</v>
      </c>
      <c r="D31736" s="2"/>
    </row>
    <row r="31737" spans="1:4" x14ac:dyDescent="0.25">
      <c r="A31737" s="2">
        <v>540</v>
      </c>
      <c r="B31737">
        <v>43756</v>
      </c>
      <c r="C31737" s="3">
        <v>833.29544299999998</v>
      </c>
      <c r="D31737" s="2"/>
    </row>
    <row r="31738" spans="1:4" x14ac:dyDescent="0.25">
      <c r="A31738" s="2">
        <v>540</v>
      </c>
      <c r="B31738">
        <v>43757</v>
      </c>
      <c r="C31738" s="3">
        <v>4220.75792</v>
      </c>
      <c r="D31738" s="2"/>
    </row>
    <row r="31739" spans="1:4" x14ac:dyDescent="0.25">
      <c r="A31739" s="2">
        <v>540</v>
      </c>
      <c r="B31739">
        <v>43758</v>
      </c>
      <c r="C31739" s="3">
        <v>1331.534054</v>
      </c>
      <c r="D31739" s="2"/>
    </row>
    <row r="31740" spans="1:4" x14ac:dyDescent="0.25">
      <c r="A31740" s="2">
        <v>540</v>
      </c>
      <c r="B31740">
        <v>43759</v>
      </c>
      <c r="C31740" s="3">
        <v>1138.973217</v>
      </c>
      <c r="D31740" s="2"/>
    </row>
    <row r="31741" spans="1:4" x14ac:dyDescent="0.25">
      <c r="A31741" s="2">
        <v>540</v>
      </c>
      <c r="B31741">
        <v>43760</v>
      </c>
      <c r="C31741" s="3">
        <v>1535.8887480000001</v>
      </c>
      <c r="D31741" s="2"/>
    </row>
    <row r="31742" spans="1:4" x14ac:dyDescent="0.25">
      <c r="A31742" s="2">
        <v>540</v>
      </c>
      <c r="B31742">
        <v>43761</v>
      </c>
      <c r="C31742" s="3">
        <v>634.20937200000003</v>
      </c>
      <c r="D31742" s="2"/>
    </row>
    <row r="31743" spans="1:4" x14ac:dyDescent="0.25">
      <c r="A31743" s="2">
        <v>540</v>
      </c>
      <c r="B31743">
        <v>43762</v>
      </c>
      <c r="C31743" s="3">
        <v>0</v>
      </c>
      <c r="D31743" s="2"/>
    </row>
    <row r="31744" spans="1:4" x14ac:dyDescent="0.25">
      <c r="A31744" s="2">
        <v>540</v>
      </c>
      <c r="B31744">
        <v>43763</v>
      </c>
      <c r="C31744" s="3">
        <v>69.492031999999995</v>
      </c>
      <c r="D31744" s="2"/>
    </row>
    <row r="31745" spans="1:4" x14ac:dyDescent="0.25">
      <c r="A31745" s="2">
        <v>540</v>
      </c>
      <c r="B31745">
        <v>43764</v>
      </c>
      <c r="C31745" s="3">
        <v>69.492031999999995</v>
      </c>
      <c r="D31745" s="2"/>
    </row>
    <row r="31746" spans="1:4" x14ac:dyDescent="0.25">
      <c r="A31746" s="2">
        <v>540</v>
      </c>
      <c r="B31746">
        <v>43765</v>
      </c>
      <c r="C31746" s="3">
        <v>0</v>
      </c>
      <c r="D31746" s="2"/>
    </row>
    <row r="31747" spans="1:4" x14ac:dyDescent="0.25">
      <c r="A31747" s="2">
        <v>540</v>
      </c>
      <c r="B31747">
        <v>43766</v>
      </c>
      <c r="C31747" s="3">
        <v>1138.973217</v>
      </c>
      <c r="D31747" s="2"/>
    </row>
    <row r="31748" spans="1:4" x14ac:dyDescent="0.25">
      <c r="A31748" s="2">
        <v>540</v>
      </c>
      <c r="B31748">
        <v>43767</v>
      </c>
      <c r="C31748" s="3">
        <v>616.555972</v>
      </c>
      <c r="D31748" s="2"/>
    </row>
    <row r="31749" spans="1:4" x14ac:dyDescent="0.25">
      <c r="A31749" s="2">
        <v>540</v>
      </c>
      <c r="B31749">
        <v>43768</v>
      </c>
      <c r="C31749" s="3">
        <v>1478.9699029999999</v>
      </c>
      <c r="D31749" s="2"/>
    </row>
    <row r="31750" spans="1:4" x14ac:dyDescent="0.25">
      <c r="A31750" s="2">
        <v>540</v>
      </c>
      <c r="B31750">
        <v>43770</v>
      </c>
      <c r="C31750" s="3">
        <v>3372.1707919999999</v>
      </c>
      <c r="D31750" s="2"/>
    </row>
    <row r="31751" spans="1:4" x14ac:dyDescent="0.25">
      <c r="A31751" s="2">
        <v>540</v>
      </c>
      <c r="B31751">
        <v>43771</v>
      </c>
      <c r="C31751" s="3">
        <v>3372.1707919999999</v>
      </c>
      <c r="D31751" s="2"/>
    </row>
    <row r="31752" spans="1:4" x14ac:dyDescent="0.25">
      <c r="A31752" s="2">
        <v>540</v>
      </c>
      <c r="B31752">
        <v>43772</v>
      </c>
      <c r="C31752" s="3">
        <v>616.555972</v>
      </c>
      <c r="D31752" s="2"/>
    </row>
    <row r="31753" spans="1:4" x14ac:dyDescent="0.25">
      <c r="A31753" s="2">
        <v>540</v>
      </c>
      <c r="B31753">
        <v>43773</v>
      </c>
      <c r="C31753" s="3">
        <v>634.20937200000003</v>
      </c>
      <c r="D31753" s="2"/>
    </row>
    <row r="31754" spans="1:4" x14ac:dyDescent="0.25">
      <c r="A31754" s="2">
        <v>540</v>
      </c>
      <c r="B31754">
        <v>43774</v>
      </c>
      <c r="C31754" s="3">
        <v>2663.8557460000002</v>
      </c>
      <c r="D31754" s="2"/>
    </row>
    <row r="31755" spans="1:4" x14ac:dyDescent="0.25">
      <c r="A31755" s="2">
        <v>540</v>
      </c>
      <c r="B31755">
        <v>43775</v>
      </c>
      <c r="C31755" s="3">
        <v>2663.8557460000002</v>
      </c>
      <c r="D31755" s="2"/>
    </row>
    <row r="31756" spans="1:4" x14ac:dyDescent="0.25">
      <c r="A31756" s="2">
        <v>540</v>
      </c>
      <c r="B31756">
        <v>43776</v>
      </c>
      <c r="C31756" s="3">
        <v>2134.1067360000002</v>
      </c>
      <c r="D31756" s="2"/>
    </row>
    <row r="31757" spans="1:4" x14ac:dyDescent="0.25">
      <c r="A31757" s="2">
        <v>540</v>
      </c>
      <c r="B31757">
        <v>43777</v>
      </c>
      <c r="C31757" s="3">
        <v>909.60066500000005</v>
      </c>
      <c r="D31757" s="2"/>
    </row>
    <row r="31758" spans="1:4" x14ac:dyDescent="0.25">
      <c r="A31758" s="2">
        <v>540</v>
      </c>
      <c r="B31758">
        <v>43778</v>
      </c>
      <c r="C31758" s="3">
        <v>2134.1067360000002</v>
      </c>
      <c r="D31758" s="2"/>
    </row>
    <row r="31759" spans="1:4" x14ac:dyDescent="0.25">
      <c r="A31759" s="2">
        <v>540</v>
      </c>
      <c r="B31759">
        <v>43779</v>
      </c>
      <c r="C31759" s="3">
        <v>504.10379899999998</v>
      </c>
      <c r="D31759" s="2"/>
    </row>
    <row r="31760" spans="1:4" x14ac:dyDescent="0.25">
      <c r="A31760" s="2">
        <v>540</v>
      </c>
      <c r="B31760">
        <v>43780</v>
      </c>
      <c r="C31760" s="3">
        <v>201.899699</v>
      </c>
      <c r="D31760" s="2"/>
    </row>
    <row r="31761" spans="1:4" x14ac:dyDescent="0.25">
      <c r="A31761" s="2">
        <v>540</v>
      </c>
      <c r="B31761">
        <v>43781</v>
      </c>
      <c r="C31761" s="3">
        <v>504.10379899999998</v>
      </c>
      <c r="D31761" s="2"/>
    </row>
    <row r="31762" spans="1:4" x14ac:dyDescent="0.25">
      <c r="A31762" s="2">
        <v>540</v>
      </c>
      <c r="B31762">
        <v>43782</v>
      </c>
      <c r="C31762" s="3">
        <v>1477.7514249999999</v>
      </c>
      <c r="D31762" s="2"/>
    </row>
    <row r="31763" spans="1:4" x14ac:dyDescent="0.25">
      <c r="A31763" s="2">
        <v>540</v>
      </c>
      <c r="B31763">
        <v>43783</v>
      </c>
      <c r="C31763" s="3">
        <v>2223.2241250000002</v>
      </c>
      <c r="D31763" s="2"/>
    </row>
    <row r="31764" spans="1:4" x14ac:dyDescent="0.25">
      <c r="A31764" s="2">
        <v>540</v>
      </c>
      <c r="B31764">
        <v>43784</v>
      </c>
      <c r="C31764" s="3">
        <v>2223.2241250000002</v>
      </c>
      <c r="D31764" s="2"/>
    </row>
    <row r="31765" spans="1:4" x14ac:dyDescent="0.25">
      <c r="A31765" s="2">
        <v>540</v>
      </c>
      <c r="B31765">
        <v>43785</v>
      </c>
      <c r="C31765" s="3">
        <v>26.153552999999999</v>
      </c>
      <c r="D31765" s="2"/>
    </row>
    <row r="31766" spans="1:4" x14ac:dyDescent="0.25">
      <c r="A31766" s="2">
        <v>540</v>
      </c>
      <c r="B31766">
        <v>43786</v>
      </c>
      <c r="C31766" s="3">
        <v>1477.7514249999999</v>
      </c>
      <c r="D31766" s="2"/>
    </row>
    <row r="31767" spans="1:4" x14ac:dyDescent="0.25">
      <c r="A31767" s="2">
        <v>540</v>
      </c>
      <c r="B31767">
        <v>43787</v>
      </c>
      <c r="C31767" s="3">
        <v>992.82015899999999</v>
      </c>
      <c r="D31767" s="2"/>
    </row>
    <row r="31768" spans="1:4" x14ac:dyDescent="0.25">
      <c r="A31768" s="2">
        <v>540</v>
      </c>
      <c r="B31768">
        <v>43788</v>
      </c>
      <c r="C31768" s="3">
        <v>992.82015899999999</v>
      </c>
      <c r="D31768" s="2"/>
    </row>
    <row r="31769" spans="1:4" x14ac:dyDescent="0.25">
      <c r="A31769" s="2">
        <v>540</v>
      </c>
      <c r="B31769">
        <v>43789</v>
      </c>
      <c r="C31769" s="3">
        <v>2003.6660830000001</v>
      </c>
      <c r="D31769" s="2"/>
    </row>
    <row r="31770" spans="1:4" x14ac:dyDescent="0.25">
      <c r="A31770" s="2">
        <v>540</v>
      </c>
      <c r="B31770">
        <v>43790</v>
      </c>
      <c r="C31770" s="3">
        <v>2003.6660830000001</v>
      </c>
      <c r="D31770" s="2"/>
    </row>
    <row r="31771" spans="1:4" x14ac:dyDescent="0.25">
      <c r="A31771" s="2">
        <v>540</v>
      </c>
      <c r="B31771">
        <v>43791</v>
      </c>
      <c r="C31771" s="3">
        <v>2464.5926989999998</v>
      </c>
      <c r="D31771" s="2"/>
    </row>
    <row r="31772" spans="1:4" x14ac:dyDescent="0.25">
      <c r="A31772" s="2">
        <v>540</v>
      </c>
      <c r="B31772">
        <v>43792</v>
      </c>
      <c r="C31772" s="3">
        <v>2464.5926989999998</v>
      </c>
      <c r="D31772" s="2"/>
    </row>
    <row r="31773" spans="1:4" x14ac:dyDescent="0.25">
      <c r="A31773" s="2">
        <v>540</v>
      </c>
      <c r="B31773">
        <v>43793</v>
      </c>
      <c r="C31773" s="3">
        <v>354.26009199999999</v>
      </c>
      <c r="D31773" s="2"/>
    </row>
    <row r="31774" spans="1:4" x14ac:dyDescent="0.25">
      <c r="A31774" s="2">
        <v>540</v>
      </c>
      <c r="B31774">
        <v>43794</v>
      </c>
      <c r="C31774" s="3">
        <v>877.90445299999999</v>
      </c>
      <c r="D31774" s="2"/>
    </row>
    <row r="31775" spans="1:4" x14ac:dyDescent="0.25">
      <c r="A31775" s="2">
        <v>540</v>
      </c>
      <c r="B31775">
        <v>43795</v>
      </c>
      <c r="C31775" s="3">
        <v>877.90445299999999</v>
      </c>
      <c r="D31775" s="2"/>
    </row>
    <row r="31776" spans="1:4" x14ac:dyDescent="0.25">
      <c r="A31776" s="2">
        <v>540</v>
      </c>
      <c r="B31776">
        <v>43796</v>
      </c>
      <c r="C31776" s="3">
        <v>354.26009199999999</v>
      </c>
      <c r="D31776" s="2"/>
    </row>
    <row r="31777" spans="1:4" x14ac:dyDescent="0.25">
      <c r="A31777" s="2">
        <v>540</v>
      </c>
      <c r="B31777">
        <v>43797</v>
      </c>
      <c r="C31777" s="3">
        <v>1540.0570130000001</v>
      </c>
      <c r="D31777" s="2"/>
    </row>
    <row r="31778" spans="1:4" x14ac:dyDescent="0.25">
      <c r="A31778" s="2">
        <v>540</v>
      </c>
      <c r="B31778">
        <v>43798</v>
      </c>
      <c r="C31778" s="3">
        <v>1131.0418979999999</v>
      </c>
      <c r="D31778" s="2"/>
    </row>
    <row r="31779" spans="1:4" x14ac:dyDescent="0.25">
      <c r="A31779" s="2">
        <v>540</v>
      </c>
      <c r="B31779">
        <v>43799</v>
      </c>
      <c r="C31779" s="3">
        <v>1407.169388</v>
      </c>
      <c r="D31779" s="2"/>
    </row>
    <row r="31780" spans="1:4" x14ac:dyDescent="0.25">
      <c r="A31780" s="2">
        <v>540</v>
      </c>
      <c r="B31780">
        <v>43800</v>
      </c>
      <c r="C31780" s="3">
        <v>900.65743999999995</v>
      </c>
      <c r="D31780" s="2"/>
    </row>
    <row r="31781" spans="1:4" x14ac:dyDescent="0.25">
      <c r="A31781" s="2">
        <v>540</v>
      </c>
      <c r="B31781">
        <v>43801</v>
      </c>
      <c r="C31781" s="3">
        <v>1540.0570130000001</v>
      </c>
      <c r="D31781" s="2"/>
    </row>
    <row r="31782" spans="1:4" x14ac:dyDescent="0.25">
      <c r="A31782" s="2">
        <v>540</v>
      </c>
      <c r="B31782">
        <v>43802</v>
      </c>
      <c r="C31782" s="3">
        <v>1131.0418979999999</v>
      </c>
      <c r="D31782" s="2"/>
    </row>
    <row r="31783" spans="1:4" x14ac:dyDescent="0.25">
      <c r="A31783" s="2">
        <v>540</v>
      </c>
      <c r="B31783">
        <v>43803</v>
      </c>
      <c r="C31783" s="3">
        <v>1407.169388</v>
      </c>
      <c r="D31783" s="2"/>
    </row>
    <row r="31784" spans="1:4" x14ac:dyDescent="0.25">
      <c r="A31784" s="2">
        <v>540</v>
      </c>
      <c r="B31784">
        <v>43804</v>
      </c>
      <c r="C31784" s="3">
        <v>900.65743999999995</v>
      </c>
      <c r="D31784" s="2"/>
    </row>
    <row r="31785" spans="1:4" x14ac:dyDescent="0.25">
      <c r="A31785" s="2">
        <v>540</v>
      </c>
      <c r="B31785">
        <v>43805</v>
      </c>
      <c r="C31785" s="3">
        <v>608.29460500000005</v>
      </c>
      <c r="D31785" s="2"/>
    </row>
    <row r="31786" spans="1:4" x14ac:dyDescent="0.25">
      <c r="A31786" s="2">
        <v>540</v>
      </c>
      <c r="B31786">
        <v>43806</v>
      </c>
      <c r="C31786" s="3">
        <v>195.562027</v>
      </c>
      <c r="D31786" s="2"/>
    </row>
    <row r="31787" spans="1:4" x14ac:dyDescent="0.25">
      <c r="A31787" s="2">
        <v>540</v>
      </c>
      <c r="B31787">
        <v>43807</v>
      </c>
      <c r="C31787" s="3">
        <v>99.521057999999996</v>
      </c>
      <c r="D31787" s="2"/>
    </row>
    <row r="31788" spans="1:4" x14ac:dyDescent="0.25">
      <c r="A31788" s="2">
        <v>540</v>
      </c>
      <c r="B31788">
        <v>43808</v>
      </c>
      <c r="C31788" s="3">
        <v>195.562027</v>
      </c>
      <c r="D31788" s="2"/>
    </row>
    <row r="31789" spans="1:4" x14ac:dyDescent="0.25">
      <c r="A31789" s="2">
        <v>540</v>
      </c>
      <c r="B31789">
        <v>43809</v>
      </c>
      <c r="C31789" s="3">
        <v>608.29460500000005</v>
      </c>
      <c r="D31789" s="2"/>
    </row>
    <row r="31790" spans="1:4" x14ac:dyDescent="0.25">
      <c r="A31790" s="2">
        <v>540</v>
      </c>
      <c r="B31790">
        <v>43810</v>
      </c>
      <c r="C31790" s="3">
        <v>99.521057999999996</v>
      </c>
      <c r="D31790" s="2"/>
    </row>
    <row r="31791" spans="1:4" x14ac:dyDescent="0.25">
      <c r="A31791" s="2">
        <v>540</v>
      </c>
      <c r="B31791">
        <v>43811</v>
      </c>
      <c r="C31791" s="3">
        <v>1976.1445000000001</v>
      </c>
      <c r="D31791" s="2"/>
    </row>
    <row r="31792" spans="1:4" x14ac:dyDescent="0.25">
      <c r="A31792" s="2">
        <v>540</v>
      </c>
      <c r="B31792">
        <v>43812</v>
      </c>
      <c r="C31792" s="3">
        <v>1061.283183</v>
      </c>
      <c r="D31792" s="2"/>
    </row>
    <row r="31793" spans="1:4" x14ac:dyDescent="0.25">
      <c r="A31793" s="2">
        <v>540</v>
      </c>
      <c r="B31793">
        <v>43813</v>
      </c>
      <c r="C31793" s="3">
        <v>1976.1445000000001</v>
      </c>
      <c r="D31793" s="2"/>
    </row>
    <row r="31794" spans="1:4" x14ac:dyDescent="0.25">
      <c r="A31794" s="2">
        <v>540</v>
      </c>
      <c r="B31794">
        <v>43814</v>
      </c>
      <c r="C31794" s="3">
        <v>1061.283183</v>
      </c>
      <c r="D31794" s="2"/>
    </row>
    <row r="31795" spans="1:4" x14ac:dyDescent="0.25">
      <c r="A31795" s="2">
        <v>540</v>
      </c>
      <c r="B31795">
        <v>43815</v>
      </c>
      <c r="C31795" s="3">
        <v>644.69968500000004</v>
      </c>
      <c r="D31795" s="2"/>
    </row>
    <row r="31796" spans="1:4" x14ac:dyDescent="0.25">
      <c r="A31796" s="2">
        <v>540</v>
      </c>
      <c r="B31796">
        <v>43816</v>
      </c>
      <c r="C31796" s="3">
        <v>2580.3188129999999</v>
      </c>
      <c r="D31796" s="2"/>
    </row>
    <row r="31797" spans="1:4" x14ac:dyDescent="0.25">
      <c r="A31797" s="2">
        <v>540</v>
      </c>
      <c r="B31797">
        <v>43817</v>
      </c>
      <c r="C31797" s="3">
        <v>644.69968500000004</v>
      </c>
      <c r="D31797" s="2"/>
    </row>
    <row r="31798" spans="1:4" x14ac:dyDescent="0.25">
      <c r="A31798" s="2">
        <v>540</v>
      </c>
      <c r="B31798">
        <v>43818</v>
      </c>
      <c r="C31798" s="3">
        <v>460.47413399999999</v>
      </c>
      <c r="D31798" s="2"/>
    </row>
    <row r="31799" spans="1:4" x14ac:dyDescent="0.25">
      <c r="A31799" s="2">
        <v>540</v>
      </c>
      <c r="B31799">
        <v>43819</v>
      </c>
      <c r="C31799" s="3">
        <v>70.941486999999995</v>
      </c>
      <c r="D31799" s="2"/>
    </row>
    <row r="31800" spans="1:4" x14ac:dyDescent="0.25">
      <c r="A31800" s="2">
        <v>540</v>
      </c>
      <c r="B31800">
        <v>43820</v>
      </c>
      <c r="C31800" s="3">
        <v>460.47413399999999</v>
      </c>
      <c r="D31800" s="2"/>
    </row>
    <row r="31801" spans="1:4" x14ac:dyDescent="0.25">
      <c r="A31801" s="2">
        <v>540</v>
      </c>
      <c r="B31801">
        <v>43821</v>
      </c>
      <c r="C31801" s="3">
        <v>70.941486999999995</v>
      </c>
      <c r="D31801" s="2"/>
    </row>
    <row r="31802" spans="1:4" x14ac:dyDescent="0.25">
      <c r="A31802" s="2">
        <v>540</v>
      </c>
      <c r="B31802">
        <v>43822</v>
      </c>
      <c r="C31802" s="3">
        <v>505.60579200000001</v>
      </c>
      <c r="D31802" s="2"/>
    </row>
    <row r="31803" spans="1:4" x14ac:dyDescent="0.25">
      <c r="A31803" s="2">
        <v>540</v>
      </c>
      <c r="B31803">
        <v>43823</v>
      </c>
      <c r="C31803" s="3">
        <v>1154.6764390000001</v>
      </c>
      <c r="D31803" s="2"/>
    </row>
    <row r="31804" spans="1:4" x14ac:dyDescent="0.25">
      <c r="A31804" s="2">
        <v>540</v>
      </c>
      <c r="B31804">
        <v>43824</v>
      </c>
      <c r="C31804" s="3">
        <v>505.60579200000001</v>
      </c>
      <c r="D31804" s="2"/>
    </row>
    <row r="31805" spans="1:4" x14ac:dyDescent="0.25">
      <c r="A31805" s="2">
        <v>540</v>
      </c>
      <c r="B31805">
        <v>43825</v>
      </c>
      <c r="C31805" s="3">
        <v>912.30077700000004</v>
      </c>
      <c r="D31805" s="2"/>
    </row>
    <row r="31806" spans="1:4" x14ac:dyDescent="0.25">
      <c r="A31806" s="2">
        <v>540</v>
      </c>
      <c r="B31806">
        <v>43826</v>
      </c>
      <c r="C31806" s="3">
        <v>1280.3148160000001</v>
      </c>
      <c r="D31806" s="2"/>
    </row>
    <row r="31807" spans="1:4" x14ac:dyDescent="0.25">
      <c r="A31807" s="2">
        <v>540</v>
      </c>
      <c r="B31807">
        <v>43827</v>
      </c>
      <c r="C31807" s="3">
        <v>912.30077700000004</v>
      </c>
      <c r="D31807" s="2"/>
    </row>
    <row r="31808" spans="1:4" x14ac:dyDescent="0.25">
      <c r="A31808" s="2">
        <v>540</v>
      </c>
      <c r="B31808">
        <v>43828</v>
      </c>
      <c r="C31808" s="3">
        <v>251.79186000000001</v>
      </c>
      <c r="D31808" s="2"/>
    </row>
    <row r="31809" spans="1:4" x14ac:dyDescent="0.25">
      <c r="A31809" s="2">
        <v>540</v>
      </c>
      <c r="B31809">
        <v>43829</v>
      </c>
      <c r="C31809" s="3">
        <v>251.79186000000001</v>
      </c>
      <c r="D31809" s="2"/>
    </row>
    <row r="31810" spans="1:4" x14ac:dyDescent="0.25">
      <c r="A31810" s="2">
        <v>540</v>
      </c>
      <c r="B31810">
        <v>43830</v>
      </c>
      <c r="C31810" s="3">
        <v>1428.5705620000001</v>
      </c>
      <c r="D31810" s="2"/>
    </row>
    <row r="31811" spans="1:4" x14ac:dyDescent="0.25">
      <c r="A31811" s="2">
        <v>540</v>
      </c>
      <c r="B31811">
        <v>43831</v>
      </c>
      <c r="C31811" s="3">
        <v>2507.6885950000001</v>
      </c>
      <c r="D31811" s="2"/>
    </row>
    <row r="31812" spans="1:4" x14ac:dyDescent="0.25">
      <c r="A31812" s="2">
        <v>540</v>
      </c>
      <c r="B31812">
        <v>43832</v>
      </c>
      <c r="C31812" s="3">
        <v>1428.5705620000001</v>
      </c>
      <c r="D31812" s="2"/>
    </row>
    <row r="31813" spans="1:4" x14ac:dyDescent="0.25">
      <c r="A31813" s="2">
        <v>540</v>
      </c>
      <c r="B31813">
        <v>43833</v>
      </c>
      <c r="C31813" s="3">
        <v>2507.6885950000001</v>
      </c>
      <c r="D31813" s="2"/>
    </row>
    <row r="31814" spans="1:4" x14ac:dyDescent="0.25">
      <c r="A31814" s="2">
        <v>540</v>
      </c>
      <c r="B31814">
        <v>43834</v>
      </c>
      <c r="C31814" s="3">
        <v>622.74206200000003</v>
      </c>
      <c r="D31814" s="2"/>
    </row>
    <row r="31815" spans="1:4" x14ac:dyDescent="0.25">
      <c r="A31815" s="2">
        <v>540</v>
      </c>
      <c r="B31815">
        <v>43835</v>
      </c>
      <c r="C31815" s="3">
        <v>467.47059899999999</v>
      </c>
      <c r="D31815" s="2"/>
    </row>
    <row r="31816" spans="1:4" x14ac:dyDescent="0.25">
      <c r="A31816" s="2">
        <v>540</v>
      </c>
      <c r="B31816">
        <v>43836</v>
      </c>
      <c r="C31816" s="3">
        <v>622.74206200000003</v>
      </c>
      <c r="D31816" s="2"/>
    </row>
    <row r="31817" spans="1:4" x14ac:dyDescent="0.25">
      <c r="A31817" s="2">
        <v>540</v>
      </c>
      <c r="B31817">
        <v>43837</v>
      </c>
      <c r="C31817" s="3">
        <v>467.47059899999999</v>
      </c>
      <c r="D31817" s="2"/>
    </row>
    <row r="31818" spans="1:4" x14ac:dyDescent="0.25">
      <c r="A31818" s="2">
        <v>540</v>
      </c>
      <c r="B31818">
        <v>43838</v>
      </c>
      <c r="C31818" s="3">
        <v>207.59987899999999</v>
      </c>
      <c r="D31818" s="2"/>
    </row>
    <row r="31819" spans="1:4" x14ac:dyDescent="0.25">
      <c r="A31819" s="2">
        <v>540</v>
      </c>
      <c r="B31819">
        <v>43839</v>
      </c>
      <c r="C31819" s="3">
        <v>164.762463</v>
      </c>
      <c r="D31819" s="2"/>
    </row>
    <row r="31820" spans="1:4" x14ac:dyDescent="0.25">
      <c r="A31820" s="2">
        <v>540</v>
      </c>
      <c r="B31820">
        <v>43840</v>
      </c>
      <c r="C31820" s="3">
        <v>416.82401599999997</v>
      </c>
      <c r="D31820" s="2"/>
    </row>
    <row r="31821" spans="1:4" x14ac:dyDescent="0.25">
      <c r="A31821" s="2">
        <v>540</v>
      </c>
      <c r="B31821">
        <v>43841</v>
      </c>
      <c r="C31821" s="3">
        <v>416.82401599999997</v>
      </c>
      <c r="D31821" s="2"/>
    </row>
    <row r="31822" spans="1:4" x14ac:dyDescent="0.25">
      <c r="A31822" s="2">
        <v>540</v>
      </c>
      <c r="B31822">
        <v>43842</v>
      </c>
      <c r="C31822" s="3">
        <v>207.59987899999999</v>
      </c>
      <c r="D31822" s="2"/>
    </row>
    <row r="31823" spans="1:4" x14ac:dyDescent="0.25">
      <c r="A31823" s="2">
        <v>540</v>
      </c>
      <c r="B31823">
        <v>43843</v>
      </c>
      <c r="C31823" s="3">
        <v>164.762463</v>
      </c>
      <c r="D31823" s="2"/>
    </row>
    <row r="31824" spans="1:4" x14ac:dyDescent="0.25">
      <c r="A31824" s="2">
        <v>540</v>
      </c>
      <c r="B31824">
        <v>43844</v>
      </c>
      <c r="C31824" s="3">
        <v>833.80480799999998</v>
      </c>
      <c r="D31824" s="2"/>
    </row>
    <row r="31825" spans="1:4" x14ac:dyDescent="0.25">
      <c r="A31825" s="2">
        <v>540</v>
      </c>
      <c r="B31825">
        <v>43845</v>
      </c>
      <c r="C31825" s="3">
        <v>978.85985500000004</v>
      </c>
      <c r="D31825" s="2"/>
    </row>
    <row r="31826" spans="1:4" x14ac:dyDescent="0.25">
      <c r="A31826" s="2">
        <v>540</v>
      </c>
      <c r="B31826">
        <v>43846</v>
      </c>
      <c r="C31826" s="3">
        <v>833.80480799999998</v>
      </c>
      <c r="D31826" s="2"/>
    </row>
    <row r="31827" spans="1:4" x14ac:dyDescent="0.25">
      <c r="A31827" s="2">
        <v>540</v>
      </c>
      <c r="B31827">
        <v>43847</v>
      </c>
      <c r="C31827" s="3">
        <v>978.85985500000004</v>
      </c>
      <c r="D31827" s="2"/>
    </row>
    <row r="31828" spans="1:4" x14ac:dyDescent="0.25">
      <c r="A31828" s="2">
        <v>540</v>
      </c>
      <c r="B31828">
        <v>43848</v>
      </c>
      <c r="C31828" s="3">
        <v>779.57029999999997</v>
      </c>
      <c r="D31828" s="2"/>
    </row>
    <row r="31829" spans="1:4" x14ac:dyDescent="0.25">
      <c r="A31829" s="2">
        <v>540</v>
      </c>
      <c r="B31829">
        <v>43849</v>
      </c>
      <c r="C31829" s="3">
        <v>827.687635</v>
      </c>
      <c r="D31829" s="2"/>
    </row>
    <row r="31830" spans="1:4" x14ac:dyDescent="0.25">
      <c r="A31830" s="2">
        <v>540</v>
      </c>
      <c r="B31830">
        <v>43850</v>
      </c>
      <c r="C31830" s="3">
        <v>1632.0193899999999</v>
      </c>
      <c r="D31830" s="2"/>
    </row>
    <row r="31831" spans="1:4" x14ac:dyDescent="0.25">
      <c r="A31831" s="2">
        <v>540</v>
      </c>
      <c r="B31831">
        <v>43851</v>
      </c>
      <c r="C31831" s="3">
        <v>1069.9246740000001</v>
      </c>
      <c r="D31831" s="2"/>
    </row>
    <row r="31832" spans="1:4" x14ac:dyDescent="0.25">
      <c r="A31832" s="2">
        <v>540</v>
      </c>
      <c r="B31832">
        <v>43852</v>
      </c>
      <c r="C31832" s="3">
        <v>779.57029999999997</v>
      </c>
      <c r="D31832" s="2"/>
    </row>
    <row r="31833" spans="1:4" x14ac:dyDescent="0.25">
      <c r="A31833" s="2">
        <v>540</v>
      </c>
      <c r="B31833">
        <v>43853</v>
      </c>
      <c r="C31833" s="3">
        <v>827.687635</v>
      </c>
      <c r="D31833" s="2"/>
    </row>
    <row r="31834" spans="1:4" x14ac:dyDescent="0.25">
      <c r="A31834" s="2">
        <v>540</v>
      </c>
      <c r="B31834">
        <v>43854</v>
      </c>
      <c r="C31834" s="3">
        <v>1632.0193899999999</v>
      </c>
      <c r="D31834" s="2"/>
    </row>
    <row r="31835" spans="1:4" x14ac:dyDescent="0.25">
      <c r="A31835" s="2">
        <v>540</v>
      </c>
      <c r="B31835">
        <v>43855</v>
      </c>
      <c r="C31835" s="3">
        <v>1069.9246740000001</v>
      </c>
      <c r="D31835" s="2"/>
    </row>
    <row r="31836" spans="1:4" x14ac:dyDescent="0.25">
      <c r="A31836" s="2">
        <v>540</v>
      </c>
      <c r="B31836">
        <v>43856</v>
      </c>
      <c r="C31836" s="3">
        <v>239.983981</v>
      </c>
      <c r="D31836" s="2"/>
    </row>
    <row r="31837" spans="1:4" x14ac:dyDescent="0.25">
      <c r="A31837" s="2">
        <v>540</v>
      </c>
      <c r="B31837">
        <v>43857</v>
      </c>
      <c r="C31837" s="3">
        <v>199.351257</v>
      </c>
      <c r="D31837" s="2"/>
    </row>
    <row r="31838" spans="1:4" x14ac:dyDescent="0.25">
      <c r="A31838" s="2">
        <v>540</v>
      </c>
      <c r="B31838">
        <v>43858</v>
      </c>
      <c r="C31838" s="3">
        <v>1310.7598310000001</v>
      </c>
      <c r="D31838" s="2"/>
    </row>
    <row r="31839" spans="1:4" x14ac:dyDescent="0.25">
      <c r="A31839" s="2">
        <v>540</v>
      </c>
      <c r="B31839">
        <v>43859</v>
      </c>
      <c r="C31839" s="3">
        <v>682.11495200000002</v>
      </c>
      <c r="D31839" s="2"/>
    </row>
    <row r="31840" spans="1:4" x14ac:dyDescent="0.25">
      <c r="A31840" s="2">
        <v>540</v>
      </c>
      <c r="B31840">
        <v>43860</v>
      </c>
      <c r="C31840" s="3">
        <v>239.983981</v>
      </c>
      <c r="D31840" s="2"/>
    </row>
    <row r="31841" spans="1:4" x14ac:dyDescent="0.25">
      <c r="A31841" s="2">
        <v>540</v>
      </c>
      <c r="B31841">
        <v>43861</v>
      </c>
      <c r="C31841" s="3">
        <v>199.351257</v>
      </c>
      <c r="D31841" s="2"/>
    </row>
    <row r="31842" spans="1:4" x14ac:dyDescent="0.25">
      <c r="A31842" s="2">
        <v>540</v>
      </c>
      <c r="B31842">
        <v>43862</v>
      </c>
      <c r="C31842" s="3">
        <v>1310.7598310000001</v>
      </c>
      <c r="D31842" s="2"/>
    </row>
    <row r="31843" spans="1:4" x14ac:dyDescent="0.25">
      <c r="A31843" s="2">
        <v>540</v>
      </c>
      <c r="B31843">
        <v>43863</v>
      </c>
      <c r="C31843" s="3">
        <v>682.11495200000002</v>
      </c>
      <c r="D31843" s="2"/>
    </row>
    <row r="31844" spans="1:4" x14ac:dyDescent="0.25">
      <c r="A31844" s="2">
        <v>540</v>
      </c>
      <c r="B31844">
        <v>43864</v>
      </c>
      <c r="C31844" s="3">
        <v>0</v>
      </c>
      <c r="D31844" s="2"/>
    </row>
    <row r="31845" spans="1:4" x14ac:dyDescent="0.25">
      <c r="A31845" s="2">
        <v>540</v>
      </c>
      <c r="B31845">
        <v>43865</v>
      </c>
      <c r="C31845" s="3">
        <v>541.015535</v>
      </c>
      <c r="D31845" s="2"/>
    </row>
    <row r="31846" spans="1:4" x14ac:dyDescent="0.25">
      <c r="A31846" s="2">
        <v>540</v>
      </c>
      <c r="B31846">
        <v>43866</v>
      </c>
      <c r="C31846" s="3">
        <v>0</v>
      </c>
      <c r="D31846" s="2"/>
    </row>
    <row r="31847" spans="1:4" x14ac:dyDescent="0.25">
      <c r="A31847" s="2">
        <v>540</v>
      </c>
      <c r="B31847">
        <v>43867</v>
      </c>
      <c r="C31847" s="3">
        <v>541.015535</v>
      </c>
      <c r="D31847" s="2"/>
    </row>
    <row r="31848" spans="1:4" x14ac:dyDescent="0.25">
      <c r="A31848" s="2">
        <v>540</v>
      </c>
      <c r="B31848">
        <v>43868</v>
      </c>
      <c r="C31848" s="3">
        <v>2410.3584700000001</v>
      </c>
      <c r="D31848" s="2"/>
    </row>
    <row r="31849" spans="1:4" x14ac:dyDescent="0.25">
      <c r="A31849" s="2">
        <v>540</v>
      </c>
      <c r="B31849">
        <v>43869</v>
      </c>
      <c r="C31849" s="3">
        <v>1417.3668849999999</v>
      </c>
      <c r="D31849" s="2"/>
    </row>
    <row r="31850" spans="1:4" x14ac:dyDescent="0.25">
      <c r="A31850" s="2">
        <v>540</v>
      </c>
      <c r="B31850">
        <v>43870</v>
      </c>
      <c r="C31850" s="3">
        <v>379.78122000000002</v>
      </c>
      <c r="D31850" s="2"/>
    </row>
    <row r="31851" spans="1:4" x14ac:dyDescent="0.25">
      <c r="A31851" s="2">
        <v>540</v>
      </c>
      <c r="B31851">
        <v>43871</v>
      </c>
      <c r="C31851" s="3">
        <v>27.771405000000001</v>
      </c>
      <c r="D31851" s="2"/>
    </row>
    <row r="31852" spans="1:4" x14ac:dyDescent="0.25">
      <c r="A31852" s="2">
        <v>540</v>
      </c>
      <c r="B31852">
        <v>43872</v>
      </c>
      <c r="C31852" s="3">
        <v>379.78122000000002</v>
      </c>
      <c r="D31852" s="2"/>
    </row>
    <row r="31853" spans="1:4" x14ac:dyDescent="0.25">
      <c r="A31853" s="2">
        <v>540</v>
      </c>
      <c r="B31853">
        <v>43873</v>
      </c>
      <c r="C31853" s="3">
        <v>27.771405000000001</v>
      </c>
      <c r="D31853" s="2"/>
    </row>
    <row r="31854" spans="1:4" x14ac:dyDescent="0.25">
      <c r="A31854" s="2">
        <v>540</v>
      </c>
      <c r="B31854">
        <v>43874</v>
      </c>
      <c r="C31854" s="3">
        <v>1417.3668849999999</v>
      </c>
      <c r="D31854" s="2"/>
    </row>
    <row r="31855" spans="1:4" x14ac:dyDescent="0.25">
      <c r="A31855" s="2">
        <v>540</v>
      </c>
      <c r="B31855">
        <v>43875</v>
      </c>
      <c r="C31855" s="3">
        <v>2410.3584700000001</v>
      </c>
      <c r="D31855" s="2"/>
    </row>
    <row r="31856" spans="1:4" x14ac:dyDescent="0.25">
      <c r="A31856" s="2">
        <v>540</v>
      </c>
      <c r="B31856">
        <v>43877</v>
      </c>
      <c r="C31856" s="3">
        <v>307.47501699999998</v>
      </c>
      <c r="D31856" s="2"/>
    </row>
    <row r="31857" spans="1:4" x14ac:dyDescent="0.25">
      <c r="A31857" s="2">
        <v>540</v>
      </c>
      <c r="B31857">
        <v>43878</v>
      </c>
      <c r="C31857" s="3">
        <v>316.61753499999998</v>
      </c>
      <c r="D31857" s="2"/>
    </row>
    <row r="31858" spans="1:4" x14ac:dyDescent="0.25">
      <c r="A31858" s="2">
        <v>540</v>
      </c>
      <c r="B31858">
        <v>43879</v>
      </c>
      <c r="C31858" s="3">
        <v>909.60066500000005</v>
      </c>
      <c r="D31858" s="2"/>
    </row>
    <row r="31859" spans="1:4" x14ac:dyDescent="0.25">
      <c r="A31859" s="2">
        <v>540</v>
      </c>
      <c r="B31859">
        <v>43880</v>
      </c>
      <c r="C31859" s="3">
        <v>307.47501699999998</v>
      </c>
      <c r="D31859" s="2"/>
    </row>
    <row r="31860" spans="1:4" x14ac:dyDescent="0.25">
      <c r="A31860" s="2">
        <v>540</v>
      </c>
      <c r="B31860">
        <v>43881</v>
      </c>
      <c r="C31860" s="3">
        <v>316.61753499999998</v>
      </c>
      <c r="D31860" s="2"/>
    </row>
    <row r="31861" spans="1:4" x14ac:dyDescent="0.25">
      <c r="A31861" s="2">
        <v>540</v>
      </c>
      <c r="B31861">
        <v>43882</v>
      </c>
      <c r="C31861" s="3">
        <v>1710.627763</v>
      </c>
      <c r="D31861" s="2"/>
    </row>
    <row r="31862" spans="1:4" x14ac:dyDescent="0.25">
      <c r="A31862" s="2">
        <v>540</v>
      </c>
      <c r="B31862">
        <v>43883</v>
      </c>
      <c r="C31862" s="3">
        <v>798.10114699999997</v>
      </c>
      <c r="D31862" s="2"/>
    </row>
    <row r="31863" spans="1:4" x14ac:dyDescent="0.25">
      <c r="A31863" s="2">
        <v>540</v>
      </c>
      <c r="B31863">
        <v>43884</v>
      </c>
      <c r="C31863" s="3">
        <v>237.221136</v>
      </c>
      <c r="D31863" s="2"/>
    </row>
    <row r="31864" spans="1:4" x14ac:dyDescent="0.25">
      <c r="A31864" s="2">
        <v>540</v>
      </c>
      <c r="B31864">
        <v>43885</v>
      </c>
      <c r="C31864" s="3">
        <v>1710.627763</v>
      </c>
      <c r="D31864" s="2"/>
    </row>
    <row r="31865" spans="1:4" x14ac:dyDescent="0.25">
      <c r="A31865" s="2">
        <v>540</v>
      </c>
      <c r="B31865">
        <v>43886</v>
      </c>
      <c r="C31865" s="3">
        <v>798.10114699999997</v>
      </c>
      <c r="D31865" s="2"/>
    </row>
    <row r="31866" spans="1:4" x14ac:dyDescent="0.25">
      <c r="A31866" s="2">
        <v>540</v>
      </c>
      <c r="B31866">
        <v>43887</v>
      </c>
      <c r="C31866" s="3">
        <v>237.221136</v>
      </c>
      <c r="D31866" s="2"/>
    </row>
    <row r="31867" spans="1:4" x14ac:dyDescent="0.25">
      <c r="A31867" s="2">
        <v>540</v>
      </c>
      <c r="B31867">
        <v>43888</v>
      </c>
      <c r="C31867" s="3">
        <v>1375.9174149999999</v>
      </c>
      <c r="D31867" s="2"/>
    </row>
    <row r="31868" spans="1:4" x14ac:dyDescent="0.25">
      <c r="A31868" s="2">
        <v>540</v>
      </c>
      <c r="B31868">
        <v>43889</v>
      </c>
      <c r="C31868" s="3">
        <v>1055.042772</v>
      </c>
      <c r="D31868" s="2"/>
    </row>
    <row r="31869" spans="1:4" x14ac:dyDescent="0.25">
      <c r="A31869" s="2">
        <v>540</v>
      </c>
      <c r="B31869">
        <v>43890</v>
      </c>
      <c r="C31869" s="3">
        <v>1375.9174149999999</v>
      </c>
      <c r="D31869" s="2"/>
    </row>
    <row r="31870" spans="1:4" x14ac:dyDescent="0.25">
      <c r="A31870" s="2">
        <v>540</v>
      </c>
      <c r="B31870">
        <v>43891</v>
      </c>
      <c r="C31870" s="3">
        <v>1478.9699029999999</v>
      </c>
      <c r="D31870" s="2"/>
    </row>
    <row r="31871" spans="1:4" x14ac:dyDescent="0.25">
      <c r="A31871" s="2">
        <v>540</v>
      </c>
      <c r="B31871">
        <v>43892</v>
      </c>
      <c r="C31871" s="3">
        <v>2868.3503930000002</v>
      </c>
      <c r="D31871" s="2"/>
    </row>
    <row r="31872" spans="1:4" x14ac:dyDescent="0.25">
      <c r="A31872" s="2">
        <v>540</v>
      </c>
      <c r="B31872">
        <v>43893</v>
      </c>
      <c r="C31872" s="3">
        <v>2868.3503930000002</v>
      </c>
      <c r="D31872" s="2"/>
    </row>
    <row r="31873" spans="1:4" x14ac:dyDescent="0.25">
      <c r="A31873" s="2">
        <v>540</v>
      </c>
      <c r="B31873">
        <v>43894</v>
      </c>
      <c r="C31873" s="3">
        <v>2456.1046860000001</v>
      </c>
      <c r="D31873" s="2"/>
    </row>
    <row r="31874" spans="1:4" x14ac:dyDescent="0.25">
      <c r="A31874" s="2">
        <v>540</v>
      </c>
      <c r="B31874">
        <v>43895</v>
      </c>
      <c r="C31874" s="3">
        <v>1535.8887480000001</v>
      </c>
      <c r="D31874" s="2"/>
    </row>
    <row r="31875" spans="1:4" x14ac:dyDescent="0.25">
      <c r="A31875" s="2">
        <v>540</v>
      </c>
      <c r="B31875">
        <v>43896</v>
      </c>
      <c r="C31875" s="3">
        <v>1123.8894049999999</v>
      </c>
      <c r="D31875" s="2"/>
    </row>
    <row r="31876" spans="1:4" x14ac:dyDescent="0.25">
      <c r="A31876" s="2">
        <v>540</v>
      </c>
      <c r="B31876">
        <v>43897</v>
      </c>
      <c r="C31876" s="3">
        <v>1961.252833</v>
      </c>
      <c r="D31876" s="2"/>
    </row>
    <row r="31877" spans="1:4" x14ac:dyDescent="0.25">
      <c r="A31877" s="2">
        <v>540</v>
      </c>
      <c r="B31877">
        <v>43898</v>
      </c>
      <c r="C31877" s="3">
        <v>1305.6023190000001</v>
      </c>
      <c r="D31877" s="2"/>
    </row>
    <row r="31878" spans="1:4" x14ac:dyDescent="0.25">
      <c r="A31878" s="2">
        <v>540</v>
      </c>
      <c r="B31878">
        <v>43899</v>
      </c>
      <c r="C31878" s="3">
        <v>1305.6023190000001</v>
      </c>
      <c r="D31878" s="2"/>
    </row>
    <row r="31879" spans="1:4" x14ac:dyDescent="0.25">
      <c r="A31879" s="2">
        <v>540</v>
      </c>
      <c r="B31879">
        <v>43900</v>
      </c>
      <c r="C31879" s="3">
        <v>1123.8894049999999</v>
      </c>
      <c r="D31879" s="2"/>
    </row>
    <row r="31880" spans="1:4" x14ac:dyDescent="0.25">
      <c r="A31880" s="2">
        <v>540</v>
      </c>
      <c r="B31880">
        <v>43901</v>
      </c>
      <c r="C31880" s="3">
        <v>1961.252833</v>
      </c>
      <c r="D31880" s="2"/>
    </row>
    <row r="31881" spans="1:4" x14ac:dyDescent="0.25">
      <c r="A31881" s="2">
        <v>540</v>
      </c>
      <c r="B31881">
        <v>43902</v>
      </c>
      <c r="C31881" s="3">
        <v>760.914984</v>
      </c>
      <c r="D31881" s="2"/>
    </row>
    <row r="31882" spans="1:4" x14ac:dyDescent="0.25">
      <c r="A31882" s="2">
        <v>540</v>
      </c>
      <c r="B31882">
        <v>43903</v>
      </c>
      <c r="C31882" s="3">
        <v>1525.828714</v>
      </c>
      <c r="D31882" s="2"/>
    </row>
    <row r="31883" spans="1:4" x14ac:dyDescent="0.25">
      <c r="A31883" s="2">
        <v>540</v>
      </c>
      <c r="B31883">
        <v>43904</v>
      </c>
      <c r="C31883" s="3">
        <v>1525.828714</v>
      </c>
      <c r="D31883" s="2"/>
    </row>
    <row r="31884" spans="1:4" x14ac:dyDescent="0.25">
      <c r="A31884" s="2">
        <v>540</v>
      </c>
      <c r="B31884">
        <v>43905</v>
      </c>
      <c r="C31884" s="3">
        <v>760.914984</v>
      </c>
      <c r="D31884" s="2"/>
    </row>
    <row r="31885" spans="1:4" x14ac:dyDescent="0.25">
      <c r="A31885" s="2">
        <v>540</v>
      </c>
      <c r="B31885">
        <v>43906</v>
      </c>
      <c r="C31885" s="3">
        <v>3223.3702640000001</v>
      </c>
      <c r="D31885" s="2"/>
    </row>
    <row r="31886" spans="1:4" x14ac:dyDescent="0.25">
      <c r="A31886" s="2">
        <v>540</v>
      </c>
      <c r="B31886">
        <v>43907</v>
      </c>
      <c r="C31886" s="3">
        <v>343.73186099999998</v>
      </c>
      <c r="D31886" s="2"/>
    </row>
    <row r="31887" spans="1:4" x14ac:dyDescent="0.25">
      <c r="A31887" s="2">
        <v>540</v>
      </c>
      <c r="B31887">
        <v>43908</v>
      </c>
      <c r="C31887" s="3">
        <v>3223.3702640000001</v>
      </c>
      <c r="D31887" s="2"/>
    </row>
    <row r="31888" spans="1:4" x14ac:dyDescent="0.25">
      <c r="A31888" s="2">
        <v>540</v>
      </c>
      <c r="B31888">
        <v>43909</v>
      </c>
      <c r="C31888" s="3">
        <v>833.29544299999998</v>
      </c>
      <c r="D31888" s="2"/>
    </row>
    <row r="31889" spans="1:4" x14ac:dyDescent="0.25">
      <c r="A31889" s="2">
        <v>540</v>
      </c>
      <c r="B31889">
        <v>43910</v>
      </c>
      <c r="C31889" s="3">
        <v>343.73186099999998</v>
      </c>
      <c r="D31889" s="2"/>
    </row>
    <row r="31890" spans="1:4" x14ac:dyDescent="0.25">
      <c r="A31890" s="2">
        <v>540</v>
      </c>
      <c r="B31890">
        <v>43911</v>
      </c>
      <c r="C31890" s="3">
        <v>959.92926399999999</v>
      </c>
      <c r="D31890" s="2"/>
    </row>
    <row r="31891" spans="1:4" x14ac:dyDescent="0.25">
      <c r="A31891" s="2">
        <v>540</v>
      </c>
      <c r="B31891">
        <v>43912</v>
      </c>
      <c r="C31891" s="3">
        <v>742.07604000000003</v>
      </c>
      <c r="D31891" s="2"/>
    </row>
    <row r="31892" spans="1:4" x14ac:dyDescent="0.25">
      <c r="A31892" s="2">
        <v>540</v>
      </c>
      <c r="B31892">
        <v>43913</v>
      </c>
      <c r="C31892" s="3">
        <v>959.92926399999999</v>
      </c>
      <c r="D31892" s="2"/>
    </row>
    <row r="31893" spans="1:4" x14ac:dyDescent="0.25">
      <c r="A31893" s="2">
        <v>540</v>
      </c>
      <c r="B31893">
        <v>43914</v>
      </c>
      <c r="C31893" s="3">
        <v>742.07604000000003</v>
      </c>
      <c r="D31893" s="2"/>
    </row>
    <row r="31894" spans="1:4" x14ac:dyDescent="0.25">
      <c r="A31894" s="2">
        <v>540</v>
      </c>
      <c r="B31894">
        <v>43915</v>
      </c>
      <c r="C31894" s="3">
        <v>202.83040600000001</v>
      </c>
      <c r="D31894" s="2"/>
    </row>
    <row r="31895" spans="1:4" x14ac:dyDescent="0.25">
      <c r="A31895" s="2">
        <v>540</v>
      </c>
      <c r="B31895">
        <v>43916</v>
      </c>
      <c r="C31895" s="3">
        <v>998.10261700000001</v>
      </c>
      <c r="D31895" s="2"/>
    </row>
    <row r="31896" spans="1:4" x14ac:dyDescent="0.25">
      <c r="A31896" s="2">
        <v>540</v>
      </c>
      <c r="B31896">
        <v>43917</v>
      </c>
      <c r="C31896" s="3">
        <v>998.10261700000001</v>
      </c>
      <c r="D31896" s="2"/>
    </row>
    <row r="31897" spans="1:4" x14ac:dyDescent="0.25">
      <c r="A31897" s="2">
        <v>540</v>
      </c>
      <c r="B31897">
        <v>43918</v>
      </c>
      <c r="C31897" s="3">
        <v>202.83040600000001</v>
      </c>
      <c r="D31897" s="2"/>
    </row>
    <row r="31898" spans="1:4" x14ac:dyDescent="0.25">
      <c r="A31898" s="2">
        <v>540</v>
      </c>
      <c r="B31898">
        <v>43919</v>
      </c>
      <c r="C31898" s="3">
        <v>2179.252782</v>
      </c>
      <c r="D31898" s="2"/>
    </row>
    <row r="31899" spans="1:4" x14ac:dyDescent="0.25">
      <c r="A31899" s="2">
        <v>540</v>
      </c>
      <c r="B31899">
        <v>43920</v>
      </c>
      <c r="C31899" s="3">
        <v>754.07707800000003</v>
      </c>
      <c r="D31899" s="2"/>
    </row>
    <row r="31900" spans="1:4" x14ac:dyDescent="0.25">
      <c r="A31900" s="2">
        <v>540</v>
      </c>
      <c r="B31900">
        <v>43921</v>
      </c>
      <c r="C31900" s="3">
        <v>1598.5812289999999</v>
      </c>
      <c r="D31900" s="2"/>
    </row>
    <row r="31901" spans="1:4" x14ac:dyDescent="0.25">
      <c r="A31901" s="2">
        <v>540</v>
      </c>
      <c r="B31901">
        <v>43922</v>
      </c>
      <c r="C31901" s="3">
        <v>754.07707800000003</v>
      </c>
      <c r="D31901" s="2"/>
    </row>
    <row r="31902" spans="1:4" x14ac:dyDescent="0.25">
      <c r="A31902" s="2">
        <v>540</v>
      </c>
      <c r="B31902">
        <v>43923</v>
      </c>
      <c r="C31902" s="3">
        <v>1598.5812289999999</v>
      </c>
      <c r="D31902" s="2"/>
    </row>
    <row r="31903" spans="1:4" x14ac:dyDescent="0.25">
      <c r="A31903" s="2">
        <v>540</v>
      </c>
      <c r="B31903">
        <v>43924</v>
      </c>
      <c r="C31903" s="3">
        <v>2179.252782</v>
      </c>
      <c r="D31903" s="2"/>
    </row>
    <row r="31904" spans="1:4" x14ac:dyDescent="0.25">
      <c r="A31904" s="2">
        <v>540</v>
      </c>
      <c r="B31904">
        <v>43925</v>
      </c>
      <c r="C31904" s="3">
        <v>1375.8220490000001</v>
      </c>
      <c r="D31904" s="2"/>
    </row>
    <row r="31905" spans="1:4" x14ac:dyDescent="0.25">
      <c r="A31905" s="2">
        <v>540</v>
      </c>
      <c r="B31905">
        <v>43926</v>
      </c>
      <c r="C31905" s="3">
        <v>704.30096900000001</v>
      </c>
      <c r="D31905" s="2"/>
    </row>
    <row r="31906" spans="1:4" x14ac:dyDescent="0.25">
      <c r="A31906" s="2">
        <v>540</v>
      </c>
      <c r="B31906">
        <v>43927</v>
      </c>
      <c r="C31906" s="3">
        <v>1375.8220490000001</v>
      </c>
      <c r="D31906" s="2"/>
    </row>
    <row r="31907" spans="1:4" x14ac:dyDescent="0.25">
      <c r="A31907" s="2">
        <v>540</v>
      </c>
      <c r="B31907">
        <v>43928</v>
      </c>
      <c r="C31907" s="3">
        <v>704.30096900000001</v>
      </c>
      <c r="D31907" s="2"/>
    </row>
    <row r="31908" spans="1:4" x14ac:dyDescent="0.25">
      <c r="A31908" s="2">
        <v>540</v>
      </c>
      <c r="B31908">
        <v>43929</v>
      </c>
      <c r="C31908" s="3">
        <v>1250.120678</v>
      </c>
      <c r="D31908" s="2"/>
    </row>
    <row r="31909" spans="1:4" x14ac:dyDescent="0.25">
      <c r="A31909" s="2">
        <v>540</v>
      </c>
      <c r="B31909">
        <v>43930</v>
      </c>
      <c r="C31909" s="3">
        <v>270.23116199999998</v>
      </c>
      <c r="D31909" s="2"/>
    </row>
    <row r="31910" spans="1:4" x14ac:dyDescent="0.25">
      <c r="A31910" s="2">
        <v>540</v>
      </c>
      <c r="B31910">
        <v>43931</v>
      </c>
      <c r="C31910" s="3">
        <v>318.08526499999999</v>
      </c>
      <c r="D31910" s="2"/>
    </row>
    <row r="31911" spans="1:4" x14ac:dyDescent="0.25">
      <c r="A31911" s="2">
        <v>540</v>
      </c>
      <c r="B31911">
        <v>43932</v>
      </c>
      <c r="C31911" s="3">
        <v>1250.120678</v>
      </c>
      <c r="D31911" s="2"/>
    </row>
    <row r="31912" spans="1:4" x14ac:dyDescent="0.25">
      <c r="A31912" s="2">
        <v>540</v>
      </c>
      <c r="B31912">
        <v>43933</v>
      </c>
      <c r="C31912" s="3">
        <v>270.23116199999998</v>
      </c>
      <c r="D31912" s="2"/>
    </row>
    <row r="31913" spans="1:4" x14ac:dyDescent="0.25">
      <c r="A31913" s="2">
        <v>540</v>
      </c>
      <c r="B31913">
        <v>43934</v>
      </c>
      <c r="C31913" s="3">
        <v>318.08526499999999</v>
      </c>
      <c r="D31913" s="2"/>
    </row>
    <row r="31914" spans="1:4" x14ac:dyDescent="0.25">
      <c r="A31914" s="2">
        <v>540</v>
      </c>
      <c r="B31914">
        <v>43935</v>
      </c>
      <c r="C31914" s="3">
        <v>3427.6697199999999</v>
      </c>
      <c r="D31914" s="2"/>
    </row>
    <row r="31915" spans="1:4" x14ac:dyDescent="0.25">
      <c r="A31915" s="2">
        <v>540</v>
      </c>
      <c r="B31915">
        <v>43936</v>
      </c>
      <c r="C31915" s="3">
        <v>2108.4206519999998</v>
      </c>
      <c r="D31915" s="2"/>
    </row>
    <row r="31916" spans="1:4" x14ac:dyDescent="0.25">
      <c r="A31916" s="2">
        <v>540</v>
      </c>
      <c r="B31916">
        <v>43937</v>
      </c>
      <c r="C31916" s="3">
        <v>3427.6697199999999</v>
      </c>
      <c r="D31916" s="2"/>
    </row>
    <row r="31917" spans="1:4" x14ac:dyDescent="0.25">
      <c r="A31917" s="2">
        <v>540</v>
      </c>
      <c r="B31917">
        <v>43938</v>
      </c>
      <c r="C31917" s="3">
        <v>2108.4206519999998</v>
      </c>
      <c r="D31917" s="2"/>
    </row>
    <row r="31918" spans="1:4" x14ac:dyDescent="0.25">
      <c r="A31918" s="2">
        <v>540</v>
      </c>
      <c r="B31918">
        <v>43939</v>
      </c>
      <c r="C31918" s="3">
        <v>725.46510799999999</v>
      </c>
      <c r="D31918" s="2"/>
    </row>
    <row r="31919" spans="1:4" x14ac:dyDescent="0.25">
      <c r="A31919" s="2">
        <v>540</v>
      </c>
      <c r="B31919">
        <v>43940</v>
      </c>
      <c r="C31919" s="3">
        <v>3040.208826</v>
      </c>
      <c r="D31919" s="2"/>
    </row>
    <row r="31920" spans="1:4" x14ac:dyDescent="0.25">
      <c r="A31920" s="2">
        <v>540</v>
      </c>
      <c r="B31920">
        <v>43941</v>
      </c>
      <c r="C31920" s="3">
        <v>3040.208826</v>
      </c>
      <c r="D31920" s="2"/>
    </row>
    <row r="31921" spans="1:4" x14ac:dyDescent="0.25">
      <c r="A31921" s="2">
        <v>540</v>
      </c>
      <c r="B31921">
        <v>43942</v>
      </c>
      <c r="C31921" s="3">
        <v>725.46510799999999</v>
      </c>
      <c r="D31921" s="2"/>
    </row>
    <row r="31922" spans="1:4" x14ac:dyDescent="0.25">
      <c r="A31922" s="2">
        <v>540</v>
      </c>
      <c r="B31922">
        <v>43943</v>
      </c>
      <c r="C31922" s="3">
        <v>839.06099300000005</v>
      </c>
      <c r="D31922" s="2"/>
    </row>
    <row r="31923" spans="1:4" x14ac:dyDescent="0.25">
      <c r="A31923" s="2">
        <v>540</v>
      </c>
      <c r="B31923">
        <v>43944</v>
      </c>
      <c r="C31923" s="3">
        <v>645.19996800000001</v>
      </c>
      <c r="D31923" s="2"/>
    </row>
    <row r="31924" spans="1:4" x14ac:dyDescent="0.25">
      <c r="A31924" s="2">
        <v>540</v>
      </c>
      <c r="B31924">
        <v>43945</v>
      </c>
      <c r="C31924" s="3">
        <v>3510.498376</v>
      </c>
      <c r="D31924" s="2"/>
    </row>
    <row r="31925" spans="1:4" x14ac:dyDescent="0.25">
      <c r="A31925" s="2">
        <v>540</v>
      </c>
      <c r="B31925">
        <v>43946</v>
      </c>
      <c r="C31925" s="3">
        <v>3510.498376</v>
      </c>
      <c r="D31925" s="2"/>
    </row>
    <row r="31926" spans="1:4" x14ac:dyDescent="0.25">
      <c r="A31926" s="2">
        <v>540</v>
      </c>
      <c r="B31926">
        <v>43947</v>
      </c>
      <c r="C31926" s="3">
        <v>839.06099300000005</v>
      </c>
      <c r="D31926" s="2"/>
    </row>
    <row r="31927" spans="1:4" x14ac:dyDescent="0.25">
      <c r="A31927" s="2">
        <v>540</v>
      </c>
      <c r="B31927">
        <v>43948</v>
      </c>
      <c r="C31927" s="3">
        <v>557.28131699999994</v>
      </c>
      <c r="D31927" s="2"/>
    </row>
    <row r="31928" spans="1:4" x14ac:dyDescent="0.25">
      <c r="A31928" s="2">
        <v>540</v>
      </c>
      <c r="B31928">
        <v>43949</v>
      </c>
      <c r="C31928" s="3">
        <v>930.48997799999995</v>
      </c>
      <c r="D31928" s="2"/>
    </row>
    <row r="31929" spans="1:4" x14ac:dyDescent="0.25">
      <c r="A31929" s="2">
        <v>540</v>
      </c>
      <c r="B31929">
        <v>43950</v>
      </c>
      <c r="C31929" s="3">
        <v>352.65932600000002</v>
      </c>
      <c r="D31929" s="2"/>
    </row>
    <row r="31930" spans="1:4" x14ac:dyDescent="0.25">
      <c r="A31930" s="2">
        <v>540</v>
      </c>
      <c r="B31930">
        <v>43951</v>
      </c>
      <c r="C31930" s="3">
        <v>2.0024760000000001</v>
      </c>
      <c r="D31930" s="2"/>
    </row>
    <row r="31931" spans="1:4" x14ac:dyDescent="0.25">
      <c r="A31931" s="2">
        <v>540</v>
      </c>
      <c r="B31931">
        <v>43952</v>
      </c>
      <c r="C31931" s="3">
        <v>350.65685000000002</v>
      </c>
      <c r="D31931" s="2"/>
    </row>
    <row r="31932" spans="1:4" x14ac:dyDescent="0.25">
      <c r="A31932" s="2">
        <v>540</v>
      </c>
      <c r="B31932">
        <v>43953</v>
      </c>
      <c r="C31932" s="3">
        <v>385.85596299999997</v>
      </c>
      <c r="D31932" s="2"/>
    </row>
    <row r="31933" spans="1:4" x14ac:dyDescent="0.25">
      <c r="A31933" s="2">
        <v>540</v>
      </c>
      <c r="B31933">
        <v>43954</v>
      </c>
      <c r="C31933" s="3">
        <v>350.65685000000002</v>
      </c>
      <c r="D31933" s="2"/>
    </row>
    <row r="31934" spans="1:4" x14ac:dyDescent="0.25">
      <c r="A31934" s="2">
        <v>540</v>
      </c>
      <c r="B31934">
        <v>43955</v>
      </c>
      <c r="C31934" s="3">
        <v>385.85596299999997</v>
      </c>
      <c r="D31934" s="2"/>
    </row>
    <row r="31935" spans="1:4" x14ac:dyDescent="0.25">
      <c r="A31935" s="2">
        <v>540</v>
      </c>
      <c r="B31935">
        <v>43956</v>
      </c>
      <c r="C31935" s="3">
        <v>366.20800000000003</v>
      </c>
      <c r="D31935" s="2"/>
    </row>
    <row r="31936" spans="1:4" x14ac:dyDescent="0.25">
      <c r="A31936" s="2">
        <v>540</v>
      </c>
      <c r="B31936">
        <v>43957</v>
      </c>
      <c r="C31936" s="3">
        <v>1737.0807239999999</v>
      </c>
      <c r="D31936" s="2"/>
    </row>
    <row r="31937" spans="1:4" x14ac:dyDescent="0.25">
      <c r="A31937" s="2">
        <v>540</v>
      </c>
      <c r="B31937">
        <v>43958</v>
      </c>
      <c r="C31937" s="3">
        <v>1737.0807239999999</v>
      </c>
      <c r="D31937" s="2"/>
    </row>
    <row r="31938" spans="1:4" x14ac:dyDescent="0.25">
      <c r="A31938" s="2">
        <v>540</v>
      </c>
      <c r="B31938">
        <v>43959</v>
      </c>
      <c r="C31938" s="3">
        <v>2.0024760000000001</v>
      </c>
      <c r="D31938" s="2"/>
    </row>
    <row r="31939" spans="1:4" x14ac:dyDescent="0.25">
      <c r="A31939" s="2">
        <v>540</v>
      </c>
      <c r="B31939">
        <v>43960</v>
      </c>
      <c r="C31939" s="3">
        <v>366.20800000000003</v>
      </c>
      <c r="D31939" s="2"/>
    </row>
    <row r="31940" spans="1:4" x14ac:dyDescent="0.25">
      <c r="A31940" s="2">
        <v>540</v>
      </c>
      <c r="B31940">
        <v>43961</v>
      </c>
      <c r="C31940" s="3">
        <v>557.28131699999994</v>
      </c>
      <c r="D31940" s="2"/>
    </row>
    <row r="31941" spans="1:4" x14ac:dyDescent="0.25">
      <c r="A31941" s="2">
        <v>540</v>
      </c>
      <c r="B31941">
        <v>43962</v>
      </c>
      <c r="C31941" s="3">
        <v>2109.4630430000002</v>
      </c>
      <c r="D31941" s="2"/>
    </row>
    <row r="31942" spans="1:4" x14ac:dyDescent="0.25">
      <c r="A31942" s="2">
        <v>540</v>
      </c>
      <c r="B31942">
        <v>43963</v>
      </c>
      <c r="C31942" s="3">
        <v>1224.5061169999999</v>
      </c>
      <c r="D31942" s="2"/>
    </row>
    <row r="31943" spans="1:4" x14ac:dyDescent="0.25">
      <c r="A31943" s="2">
        <v>540</v>
      </c>
      <c r="B31943">
        <v>43964</v>
      </c>
      <c r="C31943" s="3">
        <v>884.95692699999995</v>
      </c>
      <c r="D31943" s="2"/>
    </row>
    <row r="31944" spans="1:4" x14ac:dyDescent="0.25">
      <c r="A31944" s="2">
        <v>540</v>
      </c>
      <c r="B31944">
        <v>43965</v>
      </c>
      <c r="C31944" s="3">
        <v>580.86836700000003</v>
      </c>
      <c r="D31944" s="2"/>
    </row>
    <row r="31945" spans="1:4" x14ac:dyDescent="0.25">
      <c r="A31945" s="2">
        <v>540</v>
      </c>
      <c r="B31945">
        <v>43966</v>
      </c>
      <c r="C31945" s="3">
        <v>634.27860399999997</v>
      </c>
      <c r="D31945" s="2"/>
    </row>
    <row r="31946" spans="1:4" x14ac:dyDescent="0.25">
      <c r="A31946" s="2">
        <v>540</v>
      </c>
      <c r="B31946">
        <v>43967</v>
      </c>
      <c r="C31946" s="3">
        <v>284.36095999999998</v>
      </c>
      <c r="D31946" s="2"/>
    </row>
    <row r="31947" spans="1:4" x14ac:dyDescent="0.25">
      <c r="A31947" s="2">
        <v>540</v>
      </c>
      <c r="B31947">
        <v>43968</v>
      </c>
      <c r="C31947" s="3">
        <v>543.01636599999995</v>
      </c>
      <c r="D31947" s="2"/>
    </row>
    <row r="31948" spans="1:4" x14ac:dyDescent="0.25">
      <c r="A31948" s="2">
        <v>540</v>
      </c>
      <c r="B31948">
        <v>43969</v>
      </c>
      <c r="C31948" s="3">
        <v>663.68075699999997</v>
      </c>
      <c r="D31948" s="2"/>
    </row>
    <row r="31949" spans="1:4" x14ac:dyDescent="0.25">
      <c r="A31949" s="2">
        <v>540</v>
      </c>
      <c r="B31949">
        <v>43970</v>
      </c>
      <c r="C31949" s="3">
        <v>108.167039</v>
      </c>
      <c r="D31949" s="2"/>
    </row>
    <row r="31950" spans="1:4" x14ac:dyDescent="0.25">
      <c r="A31950" s="2">
        <v>540</v>
      </c>
      <c r="B31950">
        <v>43971</v>
      </c>
      <c r="C31950" s="3">
        <v>501.87849</v>
      </c>
      <c r="D31950" s="2"/>
    </row>
    <row r="31951" spans="1:4" x14ac:dyDescent="0.25">
      <c r="A31951" s="2">
        <v>540</v>
      </c>
      <c r="B31951">
        <v>43972</v>
      </c>
      <c r="C31951" s="3">
        <v>501.87849</v>
      </c>
      <c r="D31951" s="2"/>
    </row>
    <row r="31952" spans="1:4" x14ac:dyDescent="0.25">
      <c r="A31952" s="2">
        <v>540</v>
      </c>
      <c r="B31952">
        <v>43973</v>
      </c>
      <c r="C31952" s="3">
        <v>634.27860399999997</v>
      </c>
      <c r="D31952" s="2"/>
    </row>
    <row r="31953" spans="1:4" x14ac:dyDescent="0.25">
      <c r="A31953" s="2">
        <v>540</v>
      </c>
      <c r="B31953">
        <v>43974</v>
      </c>
      <c r="C31953" s="3">
        <v>884.95692699999995</v>
      </c>
      <c r="D31953" s="2"/>
    </row>
    <row r="31954" spans="1:4" x14ac:dyDescent="0.25">
      <c r="A31954" s="2">
        <v>540</v>
      </c>
      <c r="B31954">
        <v>43975</v>
      </c>
      <c r="C31954" s="3">
        <v>580.86836700000003</v>
      </c>
      <c r="D31954" s="2"/>
    </row>
    <row r="31955" spans="1:4" x14ac:dyDescent="0.25">
      <c r="A31955" s="2">
        <v>540</v>
      </c>
      <c r="B31955">
        <v>43976</v>
      </c>
      <c r="C31955" s="3">
        <v>3153.1426959999999</v>
      </c>
      <c r="D31955" s="2"/>
    </row>
    <row r="31956" spans="1:4" x14ac:dyDescent="0.25">
      <c r="A31956" s="2">
        <v>540</v>
      </c>
      <c r="B31956">
        <v>43977</v>
      </c>
      <c r="C31956" s="3">
        <v>3153.1426959999999</v>
      </c>
      <c r="D31956" s="2"/>
    </row>
    <row r="31957" spans="1:4" x14ac:dyDescent="0.25">
      <c r="A31957" s="2">
        <v>540</v>
      </c>
      <c r="B31957">
        <v>43979</v>
      </c>
      <c r="C31957" s="3">
        <v>5754.6253859999997</v>
      </c>
      <c r="D31957" s="2"/>
    </row>
    <row r="31958" spans="1:4" x14ac:dyDescent="0.25">
      <c r="A31958" s="2">
        <v>540</v>
      </c>
      <c r="B31958">
        <v>43980</v>
      </c>
      <c r="C31958" s="3">
        <v>9543.9363740000008</v>
      </c>
      <c r="D31958" s="2"/>
    </row>
    <row r="31959" spans="1:4" x14ac:dyDescent="0.25">
      <c r="A31959" s="2">
        <v>540</v>
      </c>
      <c r="B31959">
        <v>43981</v>
      </c>
      <c r="C31959" s="3">
        <v>9543.9363740000008</v>
      </c>
      <c r="D31959" s="2"/>
    </row>
    <row r="31960" spans="1:4" x14ac:dyDescent="0.25">
      <c r="A31960" s="2">
        <v>540</v>
      </c>
      <c r="B31960">
        <v>43983</v>
      </c>
      <c r="C31960" s="3">
        <v>2678.1118740000002</v>
      </c>
      <c r="D31960" s="2"/>
    </row>
    <row r="31961" spans="1:4" x14ac:dyDescent="0.25">
      <c r="A31961" s="2">
        <v>540</v>
      </c>
      <c r="B31961">
        <v>43986</v>
      </c>
      <c r="C31961" s="3">
        <v>2427.3904510000002</v>
      </c>
      <c r="D31961" s="2"/>
    </row>
    <row r="31962" spans="1:4" x14ac:dyDescent="0.25">
      <c r="A31962" s="2">
        <v>540</v>
      </c>
      <c r="B31962">
        <v>43987</v>
      </c>
      <c r="C31962" s="3">
        <v>2278.283692</v>
      </c>
      <c r="D31962" s="2"/>
    </row>
    <row r="31963" spans="1:4" x14ac:dyDescent="0.25">
      <c r="A31963" s="2">
        <v>540</v>
      </c>
      <c r="B31963">
        <v>43988</v>
      </c>
      <c r="C31963" s="3">
        <v>2009.6638849999999</v>
      </c>
      <c r="D31963" s="2"/>
    </row>
    <row r="31964" spans="1:4" x14ac:dyDescent="0.25">
      <c r="A31964" s="2">
        <v>540</v>
      </c>
      <c r="B31964">
        <v>43989</v>
      </c>
      <c r="C31964" s="3">
        <v>1224.5061169999999</v>
      </c>
      <c r="D31964" s="2"/>
    </row>
    <row r="31965" spans="1:4" x14ac:dyDescent="0.25">
      <c r="A31965" s="2">
        <v>540</v>
      </c>
      <c r="B31965">
        <v>43990</v>
      </c>
      <c r="C31965" s="3">
        <v>2427.3904510000002</v>
      </c>
      <c r="D31965" s="2"/>
    </row>
    <row r="31966" spans="1:4" x14ac:dyDescent="0.25">
      <c r="A31966" s="2">
        <v>540</v>
      </c>
      <c r="B31966">
        <v>43991</v>
      </c>
      <c r="C31966" s="3">
        <v>2009.6638849999999</v>
      </c>
      <c r="D31966" s="2"/>
    </row>
    <row r="31967" spans="1:4" x14ac:dyDescent="0.25">
      <c r="A31967" s="2">
        <v>540</v>
      </c>
      <c r="B31967">
        <v>43992</v>
      </c>
      <c r="C31967" s="3">
        <v>108.167039</v>
      </c>
      <c r="D31967" s="2"/>
    </row>
    <row r="31968" spans="1:4" x14ac:dyDescent="0.25">
      <c r="A31968" s="2">
        <v>540</v>
      </c>
      <c r="B31968">
        <v>43993</v>
      </c>
      <c r="C31968" s="3">
        <v>2431.8547480000002</v>
      </c>
      <c r="D31968" s="2"/>
    </row>
    <row r="31969" spans="1:4" x14ac:dyDescent="0.25">
      <c r="A31969" s="2">
        <v>540</v>
      </c>
      <c r="B31969">
        <v>43994</v>
      </c>
      <c r="C31969" s="3">
        <v>123.042113</v>
      </c>
      <c r="D31969" s="2"/>
    </row>
    <row r="31970" spans="1:4" x14ac:dyDescent="0.25">
      <c r="A31970" s="2">
        <v>540</v>
      </c>
      <c r="B31970">
        <v>43995</v>
      </c>
      <c r="C31970" s="3">
        <v>3044.1806120000001</v>
      </c>
      <c r="D31970" s="2"/>
    </row>
    <row r="31971" spans="1:4" x14ac:dyDescent="0.25">
      <c r="A31971" s="2">
        <v>540</v>
      </c>
      <c r="B31971">
        <v>43996</v>
      </c>
      <c r="C31971" s="3">
        <v>2431.8547480000002</v>
      </c>
      <c r="D31971" s="2"/>
    </row>
    <row r="31972" spans="1:4" x14ac:dyDescent="0.25">
      <c r="A31972" s="2">
        <v>540</v>
      </c>
      <c r="B31972">
        <v>43997</v>
      </c>
      <c r="C31972" s="3">
        <v>123.042113</v>
      </c>
      <c r="D31972" s="2"/>
    </row>
    <row r="31973" spans="1:4" x14ac:dyDescent="0.25">
      <c r="A31973" s="2">
        <v>540</v>
      </c>
      <c r="B31973">
        <v>43998</v>
      </c>
      <c r="C31973" s="3">
        <v>3044.1806120000001</v>
      </c>
      <c r="D31973" s="2"/>
    </row>
    <row r="31974" spans="1:4" x14ac:dyDescent="0.25">
      <c r="A31974" s="2">
        <v>540</v>
      </c>
      <c r="B31974">
        <v>43999</v>
      </c>
      <c r="C31974" s="3">
        <v>2278.283692</v>
      </c>
      <c r="D31974" s="2"/>
    </row>
    <row r="31975" spans="1:4" x14ac:dyDescent="0.25">
      <c r="A31975" s="2">
        <v>540</v>
      </c>
      <c r="B31975">
        <v>44000</v>
      </c>
      <c r="C31975" s="3">
        <v>951.75052700000003</v>
      </c>
      <c r="D31975" s="2"/>
    </row>
    <row r="31976" spans="1:4" x14ac:dyDescent="0.25">
      <c r="A31976" s="2">
        <v>540</v>
      </c>
      <c r="B31976">
        <v>44003</v>
      </c>
      <c r="C31976" s="3">
        <v>976.20474999999999</v>
      </c>
      <c r="D31976" s="2"/>
    </row>
    <row r="31977" spans="1:4" x14ac:dyDescent="0.25">
      <c r="A31977" s="2">
        <v>540</v>
      </c>
      <c r="B31977">
        <v>44004</v>
      </c>
      <c r="C31977" s="3">
        <v>532.63096599999994</v>
      </c>
      <c r="D31977" s="2"/>
    </row>
    <row r="31978" spans="1:4" x14ac:dyDescent="0.25">
      <c r="A31978" s="2">
        <v>540</v>
      </c>
      <c r="B31978">
        <v>44005</v>
      </c>
      <c r="C31978" s="3">
        <v>976.20474999999999</v>
      </c>
      <c r="D31978" s="2"/>
    </row>
    <row r="31979" spans="1:4" x14ac:dyDescent="0.25">
      <c r="A31979" s="2">
        <v>540</v>
      </c>
      <c r="B31979">
        <v>44006</v>
      </c>
      <c r="C31979" s="3">
        <v>951.75052700000003</v>
      </c>
      <c r="D31979" s="2"/>
    </row>
    <row r="31980" spans="1:4" x14ac:dyDescent="0.25">
      <c r="A31980" s="2">
        <v>540</v>
      </c>
      <c r="B31980">
        <v>44007</v>
      </c>
      <c r="C31980" s="3">
        <v>532.63096599999994</v>
      </c>
      <c r="D31980" s="2"/>
    </row>
    <row r="31981" spans="1:4" x14ac:dyDescent="0.25">
      <c r="A31981" s="2">
        <v>540</v>
      </c>
      <c r="B31981">
        <v>44008</v>
      </c>
      <c r="C31981" s="3">
        <v>939.56952699999999</v>
      </c>
      <c r="D31981" s="2"/>
    </row>
    <row r="31982" spans="1:4" x14ac:dyDescent="0.25">
      <c r="A31982" s="2">
        <v>540</v>
      </c>
      <c r="B31982">
        <v>44009</v>
      </c>
      <c r="C31982" s="3">
        <v>578.83324600000003</v>
      </c>
      <c r="D31982" s="2"/>
    </row>
    <row r="31983" spans="1:4" x14ac:dyDescent="0.25">
      <c r="A31983" s="2">
        <v>540</v>
      </c>
      <c r="B31983">
        <v>44010</v>
      </c>
      <c r="C31983" s="3">
        <v>939.56952699999999</v>
      </c>
      <c r="D31983" s="2"/>
    </row>
    <row r="31984" spans="1:4" x14ac:dyDescent="0.25">
      <c r="A31984" s="2">
        <v>540</v>
      </c>
      <c r="B31984">
        <v>44011</v>
      </c>
      <c r="C31984" s="3">
        <v>578.83324600000003</v>
      </c>
      <c r="D31984" s="2"/>
    </row>
    <row r="31985" spans="1:4" x14ac:dyDescent="0.25">
      <c r="A31985" s="2">
        <v>540</v>
      </c>
      <c r="B31985">
        <v>44012</v>
      </c>
      <c r="C31985" s="3">
        <v>1616.3271440000001</v>
      </c>
      <c r="D31985" s="2"/>
    </row>
    <row r="31986" spans="1:4" x14ac:dyDescent="0.25">
      <c r="A31986" s="2">
        <v>540</v>
      </c>
      <c r="B31986">
        <v>44013</v>
      </c>
      <c r="C31986" s="3">
        <v>1616.3271440000001</v>
      </c>
      <c r="D31986" s="2"/>
    </row>
    <row r="31987" spans="1:4" x14ac:dyDescent="0.25">
      <c r="A31987" s="2">
        <v>540</v>
      </c>
      <c r="B31987">
        <v>44014</v>
      </c>
      <c r="C31987" s="3">
        <v>1279.5849169999999</v>
      </c>
      <c r="D31987" s="2"/>
    </row>
    <row r="31988" spans="1:4" x14ac:dyDescent="0.25">
      <c r="A31988" s="2">
        <v>540</v>
      </c>
      <c r="B31988">
        <v>44015</v>
      </c>
      <c r="C31988" s="3">
        <v>829.65386699999999</v>
      </c>
      <c r="D31988" s="2"/>
    </row>
    <row r="31989" spans="1:4" x14ac:dyDescent="0.25">
      <c r="A31989" s="2">
        <v>540</v>
      </c>
      <c r="B31989">
        <v>44016</v>
      </c>
      <c r="C31989" s="3">
        <v>829.65386699999999</v>
      </c>
      <c r="D31989" s="2"/>
    </row>
    <row r="31990" spans="1:4" x14ac:dyDescent="0.25">
      <c r="A31990" s="2">
        <v>540</v>
      </c>
      <c r="B31990">
        <v>44017</v>
      </c>
      <c r="C31990" s="3">
        <v>2233.1158569999998</v>
      </c>
      <c r="D31990" s="2"/>
    </row>
    <row r="31991" spans="1:4" x14ac:dyDescent="0.25">
      <c r="A31991" s="2">
        <v>540</v>
      </c>
      <c r="B31991">
        <v>44018</v>
      </c>
      <c r="C31991" s="3">
        <v>2233.1158569999998</v>
      </c>
      <c r="D31991" s="2"/>
    </row>
    <row r="31992" spans="1:4" x14ac:dyDescent="0.25">
      <c r="A31992" s="2">
        <v>540</v>
      </c>
      <c r="B31992">
        <v>44019</v>
      </c>
      <c r="C31992" s="3">
        <v>1279.5849169999999</v>
      </c>
      <c r="D31992" s="2"/>
    </row>
    <row r="31993" spans="1:4" x14ac:dyDescent="0.25">
      <c r="A31993" s="2">
        <v>540</v>
      </c>
      <c r="B31993">
        <v>44020</v>
      </c>
      <c r="C31993" s="3">
        <v>2447.5444069999999</v>
      </c>
      <c r="D31993" s="2"/>
    </row>
    <row r="31994" spans="1:4" x14ac:dyDescent="0.25">
      <c r="A31994" s="2">
        <v>540</v>
      </c>
      <c r="B31994">
        <v>44021</v>
      </c>
      <c r="C31994" s="3">
        <v>2447.5444069999999</v>
      </c>
      <c r="D31994" s="2"/>
    </row>
    <row r="31995" spans="1:4" x14ac:dyDescent="0.25">
      <c r="A31995" s="2">
        <v>540</v>
      </c>
      <c r="B31995">
        <v>44023</v>
      </c>
      <c r="C31995" s="3">
        <v>1151.006864</v>
      </c>
      <c r="D31995" s="2"/>
    </row>
    <row r="31996" spans="1:4" x14ac:dyDescent="0.25">
      <c r="A31996" s="2">
        <v>540</v>
      </c>
      <c r="B31996">
        <v>44024</v>
      </c>
      <c r="C31996" s="3">
        <v>1634.9787859999999</v>
      </c>
      <c r="D31996" s="2"/>
    </row>
    <row r="31997" spans="1:4" x14ac:dyDescent="0.25">
      <c r="A31997" s="2">
        <v>540</v>
      </c>
      <c r="B31997">
        <v>44025</v>
      </c>
      <c r="C31997" s="3">
        <v>1151.006864</v>
      </c>
      <c r="D31997" s="2"/>
    </row>
    <row r="31998" spans="1:4" x14ac:dyDescent="0.25">
      <c r="A31998" s="2">
        <v>540</v>
      </c>
      <c r="B31998">
        <v>44026</v>
      </c>
      <c r="C31998" s="3">
        <v>1634.9787859999999</v>
      </c>
      <c r="D31998" s="2"/>
    </row>
    <row r="31999" spans="1:4" x14ac:dyDescent="0.25">
      <c r="A31999" s="2">
        <v>540</v>
      </c>
      <c r="B31999">
        <v>44027</v>
      </c>
      <c r="C31999" s="3">
        <v>1821.564537</v>
      </c>
      <c r="D31999" s="2"/>
    </row>
    <row r="32000" spans="1:4" x14ac:dyDescent="0.25">
      <c r="A32000" s="2">
        <v>540</v>
      </c>
      <c r="B32000">
        <v>44028</v>
      </c>
      <c r="C32000" s="3">
        <v>1821.564537</v>
      </c>
      <c r="D32000" s="2"/>
    </row>
    <row r="32001" spans="1:4" x14ac:dyDescent="0.25">
      <c r="A32001" s="2">
        <v>540</v>
      </c>
      <c r="B32001">
        <v>44029</v>
      </c>
      <c r="C32001" s="3">
        <v>1739.722258</v>
      </c>
      <c r="D32001" s="2"/>
    </row>
    <row r="32002" spans="1:4" x14ac:dyDescent="0.25">
      <c r="A32002" s="2">
        <v>540</v>
      </c>
      <c r="B32002">
        <v>44030</v>
      </c>
      <c r="C32002" s="3">
        <v>1739.722258</v>
      </c>
      <c r="D32002" s="2"/>
    </row>
    <row r="32003" spans="1:4" x14ac:dyDescent="0.25">
      <c r="A32003" s="2">
        <v>540</v>
      </c>
      <c r="B32003">
        <v>44031</v>
      </c>
      <c r="C32003" s="3">
        <v>667.00817500000005</v>
      </c>
      <c r="D32003" s="2"/>
    </row>
    <row r="32004" spans="1:4" x14ac:dyDescent="0.25">
      <c r="A32004" s="2">
        <v>540</v>
      </c>
      <c r="B32004">
        <v>44032</v>
      </c>
      <c r="C32004" s="3">
        <v>1002.1812179999999</v>
      </c>
      <c r="D32004" s="2"/>
    </row>
    <row r="32005" spans="1:4" x14ac:dyDescent="0.25">
      <c r="A32005" s="2">
        <v>540</v>
      </c>
      <c r="B32005">
        <v>44033</v>
      </c>
      <c r="C32005" s="3">
        <v>667.00817500000005</v>
      </c>
      <c r="D32005" s="2"/>
    </row>
    <row r="32006" spans="1:4" x14ac:dyDescent="0.25">
      <c r="A32006" s="2">
        <v>540</v>
      </c>
      <c r="B32006">
        <v>44034</v>
      </c>
      <c r="C32006" s="3">
        <v>1002.1812179999999</v>
      </c>
      <c r="D32006" s="2"/>
    </row>
    <row r="32007" spans="1:4" x14ac:dyDescent="0.25">
      <c r="A32007" s="2">
        <v>540</v>
      </c>
      <c r="B32007">
        <v>44035</v>
      </c>
      <c r="C32007" s="3">
        <v>5.6652779999999998</v>
      </c>
      <c r="D32007" s="2"/>
    </row>
    <row r="32008" spans="1:4" x14ac:dyDescent="0.25">
      <c r="A32008" s="2">
        <v>540</v>
      </c>
      <c r="B32008">
        <v>44036</v>
      </c>
      <c r="C32008" s="3">
        <v>211.82289</v>
      </c>
      <c r="D32008" s="2"/>
    </row>
    <row r="32009" spans="1:4" x14ac:dyDescent="0.25">
      <c r="A32009" s="2">
        <v>540</v>
      </c>
      <c r="B32009">
        <v>44037</v>
      </c>
      <c r="C32009" s="3">
        <v>815.44380000000001</v>
      </c>
      <c r="D32009" s="2"/>
    </row>
    <row r="32010" spans="1:4" x14ac:dyDescent="0.25">
      <c r="A32010" s="2">
        <v>540</v>
      </c>
      <c r="B32010">
        <v>44038</v>
      </c>
      <c r="C32010" s="3">
        <v>312.34369600000002</v>
      </c>
      <c r="D32010" s="2"/>
    </row>
    <row r="32011" spans="1:4" x14ac:dyDescent="0.25">
      <c r="A32011" s="2">
        <v>540</v>
      </c>
      <c r="B32011">
        <v>44039</v>
      </c>
      <c r="C32011" s="3">
        <v>815.44380000000001</v>
      </c>
      <c r="D32011" s="2"/>
    </row>
    <row r="32012" spans="1:4" x14ac:dyDescent="0.25">
      <c r="A32012" s="2">
        <v>540</v>
      </c>
      <c r="B32012">
        <v>44040</v>
      </c>
      <c r="C32012" s="3">
        <v>211.82289</v>
      </c>
      <c r="D32012" s="2"/>
    </row>
    <row r="32013" spans="1:4" x14ac:dyDescent="0.25">
      <c r="A32013" s="2">
        <v>540</v>
      </c>
      <c r="B32013">
        <v>44041</v>
      </c>
      <c r="C32013" s="3">
        <v>312.34369600000002</v>
      </c>
      <c r="D32013" s="2"/>
    </row>
    <row r="32014" spans="1:4" x14ac:dyDescent="0.25">
      <c r="A32014" s="2">
        <v>540</v>
      </c>
      <c r="B32014">
        <v>44042</v>
      </c>
      <c r="C32014" s="3">
        <v>5.6652779999999998</v>
      </c>
      <c r="D32014" s="2"/>
    </row>
    <row r="32015" spans="1:4" x14ac:dyDescent="0.25">
      <c r="A32015" s="2">
        <v>540</v>
      </c>
      <c r="B32015">
        <v>44043</v>
      </c>
      <c r="C32015" s="3">
        <v>2653.6699520000002</v>
      </c>
      <c r="D32015" s="2"/>
    </row>
    <row r="32016" spans="1:4" x14ac:dyDescent="0.25">
      <c r="A32016" s="2">
        <v>540</v>
      </c>
      <c r="B32016">
        <v>44044</v>
      </c>
      <c r="C32016" s="3">
        <v>2653.6699520000002</v>
      </c>
      <c r="D32016" s="2"/>
    </row>
    <row r="32017" spans="1:4" x14ac:dyDescent="0.25">
      <c r="A32017" s="2">
        <v>540</v>
      </c>
      <c r="B32017">
        <v>44045</v>
      </c>
      <c r="C32017" s="3">
        <v>830.64520000000005</v>
      </c>
      <c r="D32017" s="2"/>
    </row>
    <row r="32018" spans="1:4" x14ac:dyDescent="0.25">
      <c r="A32018" s="2">
        <v>540</v>
      </c>
      <c r="B32018">
        <v>44046</v>
      </c>
      <c r="C32018" s="3">
        <v>830.64520000000005</v>
      </c>
      <c r="D32018" s="2"/>
    </row>
    <row r="32019" spans="1:4" x14ac:dyDescent="0.25">
      <c r="A32019" s="2">
        <v>540</v>
      </c>
      <c r="B32019">
        <v>44047</v>
      </c>
      <c r="C32019" s="3">
        <v>553.32134099999996</v>
      </c>
      <c r="D32019" s="2"/>
    </row>
    <row r="32020" spans="1:4" x14ac:dyDescent="0.25">
      <c r="A32020" s="2">
        <v>540</v>
      </c>
      <c r="B32020">
        <v>44048</v>
      </c>
      <c r="C32020" s="3">
        <v>1823.2549120000001</v>
      </c>
      <c r="D32020" s="2"/>
    </row>
    <row r="32021" spans="1:4" x14ac:dyDescent="0.25">
      <c r="A32021" s="2">
        <v>540</v>
      </c>
      <c r="B32021">
        <v>44049</v>
      </c>
      <c r="C32021" s="3">
        <v>283.13305000000003</v>
      </c>
      <c r="D32021" s="2"/>
    </row>
    <row r="32022" spans="1:4" x14ac:dyDescent="0.25">
      <c r="A32022" s="2">
        <v>540</v>
      </c>
      <c r="B32022">
        <v>44050</v>
      </c>
      <c r="C32022" s="3">
        <v>281.86388099999999</v>
      </c>
      <c r="D32022" s="2"/>
    </row>
    <row r="32023" spans="1:4" x14ac:dyDescent="0.25">
      <c r="A32023" s="2">
        <v>540</v>
      </c>
      <c r="B32023">
        <v>44051</v>
      </c>
      <c r="C32023" s="3">
        <v>1434.8512949999999</v>
      </c>
      <c r="D32023" s="2"/>
    </row>
    <row r="32024" spans="1:4" x14ac:dyDescent="0.25">
      <c r="A32024" s="2">
        <v>540</v>
      </c>
      <c r="B32024">
        <v>44052</v>
      </c>
      <c r="C32024" s="3">
        <v>1823.2549120000001</v>
      </c>
      <c r="D32024" s="2"/>
    </row>
    <row r="32025" spans="1:4" x14ac:dyDescent="0.25">
      <c r="A32025" s="2">
        <v>540</v>
      </c>
      <c r="B32025">
        <v>44053</v>
      </c>
      <c r="C32025" s="3">
        <v>283.13305000000003</v>
      </c>
      <c r="D32025" s="2"/>
    </row>
    <row r="32026" spans="1:4" x14ac:dyDescent="0.25">
      <c r="A32026" s="2">
        <v>540</v>
      </c>
      <c r="B32026">
        <v>44054</v>
      </c>
      <c r="C32026" s="3">
        <v>281.86388099999999</v>
      </c>
      <c r="D32026" s="2"/>
    </row>
    <row r="32027" spans="1:4" x14ac:dyDescent="0.25">
      <c r="A32027" s="2">
        <v>540</v>
      </c>
      <c r="B32027">
        <v>44055</v>
      </c>
      <c r="C32027" s="3">
        <v>1434.8512949999999</v>
      </c>
      <c r="D32027" s="2"/>
    </row>
    <row r="32028" spans="1:4" x14ac:dyDescent="0.25">
      <c r="A32028" s="2">
        <v>540</v>
      </c>
      <c r="B32028">
        <v>44056</v>
      </c>
      <c r="C32028" s="3">
        <v>1376.3596709999999</v>
      </c>
      <c r="D32028" s="2"/>
    </row>
    <row r="32029" spans="1:4" x14ac:dyDescent="0.25">
      <c r="A32029" s="2">
        <v>540</v>
      </c>
      <c r="B32029">
        <v>44057</v>
      </c>
      <c r="C32029" s="3">
        <v>560.54814799999997</v>
      </c>
      <c r="D32029" s="2"/>
    </row>
    <row r="32030" spans="1:4" x14ac:dyDescent="0.25">
      <c r="A32030" s="2">
        <v>540</v>
      </c>
      <c r="B32030">
        <v>44058</v>
      </c>
      <c r="C32030" s="3">
        <v>708.09279500000002</v>
      </c>
      <c r="D32030" s="2"/>
    </row>
    <row r="32031" spans="1:4" x14ac:dyDescent="0.25">
      <c r="A32031" s="2">
        <v>540</v>
      </c>
      <c r="B32031">
        <v>44059</v>
      </c>
      <c r="C32031" s="3">
        <v>708.09279500000002</v>
      </c>
      <c r="D32031" s="2"/>
    </row>
    <row r="32032" spans="1:4" x14ac:dyDescent="0.25">
      <c r="A32032" s="2">
        <v>540</v>
      </c>
      <c r="B32032">
        <v>44060</v>
      </c>
      <c r="C32032" s="3">
        <v>147.60373200000001</v>
      </c>
      <c r="D32032" s="2"/>
    </row>
    <row r="32033" spans="1:4" x14ac:dyDescent="0.25">
      <c r="A32033" s="2">
        <v>540</v>
      </c>
      <c r="B32033">
        <v>44061</v>
      </c>
      <c r="C32033" s="3">
        <v>566.81001800000001</v>
      </c>
      <c r="D32033" s="2"/>
    </row>
    <row r="32034" spans="1:4" x14ac:dyDescent="0.25">
      <c r="A32034" s="2">
        <v>540</v>
      </c>
      <c r="B32034">
        <v>44062</v>
      </c>
      <c r="C32034" s="3">
        <v>816.96011999999996</v>
      </c>
      <c r="D32034" s="2"/>
    </row>
    <row r="32035" spans="1:4" x14ac:dyDescent="0.25">
      <c r="A32035" s="2">
        <v>540</v>
      </c>
      <c r="B32035">
        <v>44063</v>
      </c>
      <c r="C32035" s="3">
        <v>412.94441699999999</v>
      </c>
      <c r="D32035" s="2"/>
    </row>
    <row r="32036" spans="1:4" x14ac:dyDescent="0.25">
      <c r="A32036" s="2">
        <v>540</v>
      </c>
      <c r="B32036">
        <v>44064</v>
      </c>
      <c r="C32036" s="3">
        <v>595.08195899999998</v>
      </c>
      <c r="D32036" s="2"/>
    </row>
    <row r="32037" spans="1:4" x14ac:dyDescent="0.25">
      <c r="A32037" s="2">
        <v>540</v>
      </c>
      <c r="B32037">
        <v>44065</v>
      </c>
      <c r="C32037" s="3">
        <v>1.111E-3</v>
      </c>
      <c r="D32037" s="2"/>
    </row>
    <row r="32038" spans="1:4" x14ac:dyDescent="0.25">
      <c r="A32038" s="2">
        <v>540</v>
      </c>
      <c r="B32038">
        <v>44066</v>
      </c>
      <c r="C32038" s="3">
        <v>663.68075699999997</v>
      </c>
      <c r="D32038" s="2"/>
    </row>
    <row r="32039" spans="1:4" x14ac:dyDescent="0.25">
      <c r="A32039" s="2">
        <v>540</v>
      </c>
      <c r="B32039">
        <v>44067</v>
      </c>
      <c r="C32039" s="3">
        <v>595.08195899999998</v>
      </c>
      <c r="D32039" s="2"/>
    </row>
    <row r="32040" spans="1:4" x14ac:dyDescent="0.25">
      <c r="A32040" s="2">
        <v>540</v>
      </c>
      <c r="B32040">
        <v>44068</v>
      </c>
      <c r="C32040" s="3">
        <v>1.111E-3</v>
      </c>
      <c r="D32040" s="2"/>
    </row>
    <row r="32041" spans="1:4" x14ac:dyDescent="0.25">
      <c r="A32041" s="2">
        <v>540</v>
      </c>
      <c r="B32041">
        <v>44069</v>
      </c>
      <c r="C32041" s="3">
        <v>284.36095999999998</v>
      </c>
      <c r="D32041" s="2"/>
    </row>
    <row r="32042" spans="1:4" x14ac:dyDescent="0.25">
      <c r="A32042" s="2">
        <v>540</v>
      </c>
      <c r="B32042">
        <v>44070</v>
      </c>
      <c r="C32042" s="3">
        <v>861.02239599999996</v>
      </c>
      <c r="D32042" s="2"/>
    </row>
    <row r="32043" spans="1:4" x14ac:dyDescent="0.25">
      <c r="A32043" s="2">
        <v>540</v>
      </c>
      <c r="B32043">
        <v>44071</v>
      </c>
      <c r="C32043" s="3">
        <v>522.97896600000001</v>
      </c>
      <c r="D32043" s="2"/>
    </row>
    <row r="32044" spans="1:4" x14ac:dyDescent="0.25">
      <c r="A32044" s="2">
        <v>540</v>
      </c>
      <c r="B32044">
        <v>44072</v>
      </c>
      <c r="C32044" s="3">
        <v>861.02239599999996</v>
      </c>
      <c r="D32044" s="2"/>
    </row>
    <row r="32045" spans="1:4" x14ac:dyDescent="0.25">
      <c r="A32045" s="2">
        <v>540</v>
      </c>
      <c r="B32045">
        <v>44073</v>
      </c>
      <c r="C32045" s="3">
        <v>522.97896600000001</v>
      </c>
      <c r="D32045" s="2"/>
    </row>
    <row r="32046" spans="1:4" x14ac:dyDescent="0.25">
      <c r="A32046" s="2">
        <v>540</v>
      </c>
      <c r="B32046">
        <v>44074</v>
      </c>
      <c r="C32046" s="3">
        <v>638.36695899999995</v>
      </c>
      <c r="D32046" s="2"/>
    </row>
    <row r="32047" spans="1:4" x14ac:dyDescent="0.25">
      <c r="A32047" s="2">
        <v>540</v>
      </c>
      <c r="B32047">
        <v>44075</v>
      </c>
      <c r="C32047" s="3">
        <v>1166.173591</v>
      </c>
      <c r="D32047" s="2"/>
    </row>
    <row r="32048" spans="1:4" x14ac:dyDescent="0.25">
      <c r="A32048" s="2">
        <v>540</v>
      </c>
      <c r="B32048">
        <v>44076</v>
      </c>
      <c r="C32048" s="3">
        <v>177.52055899999999</v>
      </c>
      <c r="D32048" s="2"/>
    </row>
    <row r="32049" spans="1:4" x14ac:dyDescent="0.25">
      <c r="A32049" s="2">
        <v>540</v>
      </c>
      <c r="B32049">
        <v>44077</v>
      </c>
      <c r="C32049" s="3">
        <v>638.36695899999995</v>
      </c>
      <c r="D32049" s="2"/>
    </row>
    <row r="32050" spans="1:4" x14ac:dyDescent="0.25">
      <c r="A32050" s="2">
        <v>540</v>
      </c>
      <c r="B32050">
        <v>44078</v>
      </c>
      <c r="C32050" s="3">
        <v>177.52055899999999</v>
      </c>
      <c r="D32050" s="2"/>
    </row>
    <row r="32051" spans="1:4" x14ac:dyDescent="0.25">
      <c r="A32051" s="2">
        <v>540</v>
      </c>
      <c r="B32051">
        <v>44079</v>
      </c>
      <c r="C32051" s="3">
        <v>1166.173591</v>
      </c>
      <c r="D32051" s="2"/>
    </row>
    <row r="32052" spans="1:4" x14ac:dyDescent="0.25">
      <c r="A32052" s="2">
        <v>540</v>
      </c>
      <c r="B32052">
        <v>44080</v>
      </c>
      <c r="C32052" s="3">
        <v>465.02939199999997</v>
      </c>
      <c r="D32052" s="2"/>
    </row>
    <row r="32053" spans="1:4" x14ac:dyDescent="0.25">
      <c r="A32053" s="2">
        <v>540</v>
      </c>
      <c r="B32053">
        <v>44081</v>
      </c>
      <c r="C32053" s="3">
        <v>439.18549200000001</v>
      </c>
      <c r="D32053" s="2"/>
    </row>
    <row r="32054" spans="1:4" x14ac:dyDescent="0.25">
      <c r="A32054" s="2">
        <v>540</v>
      </c>
      <c r="B32054">
        <v>44082</v>
      </c>
      <c r="C32054" s="3">
        <v>465.02939199999997</v>
      </c>
      <c r="D32054" s="2"/>
    </row>
    <row r="32055" spans="1:4" x14ac:dyDescent="0.25">
      <c r="A32055" s="2">
        <v>540</v>
      </c>
      <c r="B32055">
        <v>44083</v>
      </c>
      <c r="C32055" s="3">
        <v>441.5018</v>
      </c>
      <c r="D32055" s="2"/>
    </row>
    <row r="32056" spans="1:4" x14ac:dyDescent="0.25">
      <c r="A32056" s="2">
        <v>540</v>
      </c>
      <c r="B32056">
        <v>44084</v>
      </c>
      <c r="C32056" s="3">
        <v>607.12446499999999</v>
      </c>
      <c r="D32056" s="2"/>
    </row>
    <row r="32057" spans="1:4" x14ac:dyDescent="0.25">
      <c r="A32057" s="2">
        <v>540</v>
      </c>
      <c r="B32057">
        <v>44085</v>
      </c>
      <c r="C32057" s="3">
        <v>54.631149999999998</v>
      </c>
      <c r="D32057" s="2"/>
    </row>
    <row r="32058" spans="1:4" x14ac:dyDescent="0.25">
      <c r="A32058" s="2">
        <v>540</v>
      </c>
      <c r="B32058">
        <v>44086</v>
      </c>
      <c r="C32058" s="3">
        <v>607.12446499999999</v>
      </c>
      <c r="D32058" s="2"/>
    </row>
    <row r="32059" spans="1:4" x14ac:dyDescent="0.25">
      <c r="A32059" s="2">
        <v>540</v>
      </c>
      <c r="B32059">
        <v>44087</v>
      </c>
      <c r="C32059" s="3">
        <v>54.631149999999998</v>
      </c>
      <c r="D32059" s="2"/>
    </row>
    <row r="32060" spans="1:4" x14ac:dyDescent="0.25">
      <c r="A32060" s="2">
        <v>540</v>
      </c>
      <c r="B32060">
        <v>44088</v>
      </c>
      <c r="C32060" s="3">
        <v>645.19996800000001</v>
      </c>
      <c r="D32060" s="2"/>
    </row>
    <row r="32061" spans="1:4" x14ac:dyDescent="0.25">
      <c r="A32061" s="2">
        <v>540</v>
      </c>
      <c r="B32061">
        <v>44089</v>
      </c>
      <c r="C32061" s="3">
        <v>12.189602000000001</v>
      </c>
      <c r="D32061" s="2"/>
    </row>
    <row r="32062" spans="1:4" x14ac:dyDescent="0.25">
      <c r="A32062" s="2">
        <v>540</v>
      </c>
      <c r="B32062">
        <v>44090</v>
      </c>
      <c r="C32062" s="3">
        <v>164.844267</v>
      </c>
      <c r="D32062" s="2"/>
    </row>
    <row r="32063" spans="1:4" x14ac:dyDescent="0.25">
      <c r="A32063" s="2">
        <v>540</v>
      </c>
      <c r="B32063">
        <v>44091</v>
      </c>
      <c r="C32063" s="3">
        <v>1573.314449</v>
      </c>
      <c r="D32063" s="2"/>
    </row>
    <row r="32064" spans="1:4" x14ac:dyDescent="0.25">
      <c r="A32064" s="2">
        <v>540</v>
      </c>
      <c r="B32064">
        <v>44092</v>
      </c>
      <c r="C32064" s="3">
        <v>2632.8943760000002</v>
      </c>
      <c r="D32064" s="2"/>
    </row>
    <row r="32065" spans="1:4" x14ac:dyDescent="0.25">
      <c r="A32065" s="2">
        <v>540</v>
      </c>
      <c r="B32065">
        <v>44093</v>
      </c>
      <c r="C32065" s="3">
        <v>310.59140600000001</v>
      </c>
      <c r="D32065" s="2"/>
    </row>
    <row r="32066" spans="1:4" x14ac:dyDescent="0.25">
      <c r="A32066" s="2">
        <v>540</v>
      </c>
      <c r="B32066">
        <v>44094</v>
      </c>
      <c r="C32066" s="3">
        <v>2632.8943760000002</v>
      </c>
      <c r="D32066" s="2"/>
    </row>
    <row r="32067" spans="1:4" x14ac:dyDescent="0.25">
      <c r="A32067" s="2">
        <v>540</v>
      </c>
      <c r="B32067">
        <v>44095</v>
      </c>
      <c r="C32067" s="3">
        <v>12.189602000000001</v>
      </c>
      <c r="D32067" s="2"/>
    </row>
    <row r="32068" spans="1:4" x14ac:dyDescent="0.25">
      <c r="A32068" s="2">
        <v>540</v>
      </c>
      <c r="B32068">
        <v>44096</v>
      </c>
      <c r="C32068" s="3">
        <v>310.59140600000001</v>
      </c>
      <c r="D32068" s="2"/>
    </row>
    <row r="32069" spans="1:4" x14ac:dyDescent="0.25">
      <c r="A32069" s="2">
        <v>540</v>
      </c>
      <c r="B32069">
        <v>44097</v>
      </c>
      <c r="C32069" s="3">
        <v>164.844267</v>
      </c>
      <c r="D32069" s="2"/>
    </row>
    <row r="32070" spans="1:4" x14ac:dyDescent="0.25">
      <c r="A32070" s="2">
        <v>540</v>
      </c>
      <c r="B32070">
        <v>44098</v>
      </c>
      <c r="C32070" s="3">
        <v>5045.7528810000003</v>
      </c>
      <c r="D32070" s="2"/>
    </row>
    <row r="32071" spans="1:4" x14ac:dyDescent="0.25">
      <c r="A32071" s="2">
        <v>540</v>
      </c>
      <c r="B32071">
        <v>44099</v>
      </c>
      <c r="C32071" s="3">
        <v>613.58128599999998</v>
      </c>
      <c r="D32071" s="2"/>
    </row>
    <row r="32072" spans="1:4" x14ac:dyDescent="0.25">
      <c r="A32072" s="2">
        <v>540</v>
      </c>
      <c r="B32072">
        <v>44100</v>
      </c>
      <c r="C32072" s="3">
        <v>62.924653999999997</v>
      </c>
      <c r="D32072" s="2"/>
    </row>
    <row r="32073" spans="1:4" x14ac:dyDescent="0.25">
      <c r="A32073" s="2">
        <v>540</v>
      </c>
      <c r="B32073">
        <v>44101</v>
      </c>
      <c r="C32073" s="3">
        <v>961.48740599999996</v>
      </c>
      <c r="D32073" s="2"/>
    </row>
    <row r="32074" spans="1:4" x14ac:dyDescent="0.25">
      <c r="A32074" s="2">
        <v>540</v>
      </c>
      <c r="B32074">
        <v>44102</v>
      </c>
      <c r="C32074" s="3">
        <v>961.48740599999996</v>
      </c>
      <c r="D32074" s="2"/>
    </row>
    <row r="32075" spans="1:4" x14ac:dyDescent="0.25">
      <c r="A32075" s="2">
        <v>540</v>
      </c>
      <c r="B32075">
        <v>44103</v>
      </c>
      <c r="C32075" s="3">
        <v>1573.314449</v>
      </c>
      <c r="D32075" s="2"/>
    </row>
    <row r="32076" spans="1:4" x14ac:dyDescent="0.25">
      <c r="A32076" s="2">
        <v>540</v>
      </c>
      <c r="B32076">
        <v>44104</v>
      </c>
      <c r="C32076" s="3">
        <v>62.924653999999997</v>
      </c>
      <c r="D32076" s="2"/>
    </row>
    <row r="32077" spans="1:4" x14ac:dyDescent="0.25">
      <c r="A32077" s="2">
        <v>540</v>
      </c>
      <c r="B32077">
        <v>44105</v>
      </c>
      <c r="C32077" s="3">
        <v>613.58128599999998</v>
      </c>
      <c r="D32077" s="2"/>
    </row>
    <row r="32078" spans="1:4" x14ac:dyDescent="0.25">
      <c r="A32078" s="2">
        <v>540</v>
      </c>
      <c r="B32078">
        <v>44106</v>
      </c>
      <c r="C32078" s="3">
        <v>910.01047400000004</v>
      </c>
      <c r="D32078" s="2"/>
    </row>
    <row r="32079" spans="1:4" x14ac:dyDescent="0.25">
      <c r="A32079" s="2">
        <v>540</v>
      </c>
      <c r="B32079">
        <v>44107</v>
      </c>
      <c r="C32079" s="3">
        <v>2319.0263620000001</v>
      </c>
      <c r="D32079" s="2"/>
    </row>
    <row r="32080" spans="1:4" x14ac:dyDescent="0.25">
      <c r="A32080" s="2">
        <v>540</v>
      </c>
      <c r="B32080">
        <v>44108</v>
      </c>
      <c r="C32080" s="3">
        <v>2319.0263620000001</v>
      </c>
      <c r="D32080" s="2"/>
    </row>
    <row r="32081" spans="1:4" x14ac:dyDescent="0.25">
      <c r="A32081" s="2">
        <v>540</v>
      </c>
      <c r="B32081">
        <v>44109</v>
      </c>
      <c r="C32081" s="3">
        <v>910.01047400000004</v>
      </c>
      <c r="D32081" s="2"/>
    </row>
    <row r="32082" spans="1:4" x14ac:dyDescent="0.25">
      <c r="A32082" s="2">
        <v>540</v>
      </c>
      <c r="B32082">
        <v>44110</v>
      </c>
      <c r="C32082" s="3">
        <v>5045.7528810000003</v>
      </c>
      <c r="D32082" s="2"/>
    </row>
    <row r="32083" spans="1:4" x14ac:dyDescent="0.25">
      <c r="A32083" s="2">
        <v>540</v>
      </c>
      <c r="B32083">
        <v>44111</v>
      </c>
      <c r="C32083" s="3">
        <v>3787.1031330000001</v>
      </c>
      <c r="D32083" s="2"/>
    </row>
    <row r="32084" spans="1:4" x14ac:dyDescent="0.25">
      <c r="A32084" s="2">
        <v>540</v>
      </c>
      <c r="B32084">
        <v>44112</v>
      </c>
      <c r="C32084" s="3">
        <v>699.74877100000003</v>
      </c>
      <c r="D32084" s="2"/>
    </row>
    <row r="32085" spans="1:4" x14ac:dyDescent="0.25">
      <c r="A32085" s="2">
        <v>540</v>
      </c>
      <c r="B32085">
        <v>44113</v>
      </c>
      <c r="C32085" s="3">
        <v>3787.1031330000001</v>
      </c>
      <c r="D32085" s="2"/>
    </row>
    <row r="32086" spans="1:4" x14ac:dyDescent="0.25">
      <c r="A32086" s="2">
        <v>540</v>
      </c>
      <c r="B32086">
        <v>44114</v>
      </c>
      <c r="C32086" s="3">
        <v>699.74877100000003</v>
      </c>
      <c r="D32086" s="2"/>
    </row>
    <row r="32087" spans="1:4" x14ac:dyDescent="0.25">
      <c r="A32087" s="2">
        <v>540</v>
      </c>
      <c r="B32087">
        <v>44115</v>
      </c>
      <c r="C32087" s="3">
        <v>435.217671</v>
      </c>
      <c r="D32087" s="2"/>
    </row>
    <row r="32088" spans="1:4" x14ac:dyDescent="0.25">
      <c r="A32088" s="2">
        <v>540</v>
      </c>
      <c r="B32088">
        <v>44116</v>
      </c>
      <c r="C32088" s="3">
        <v>1051.384229</v>
      </c>
      <c r="D32088" s="2"/>
    </row>
    <row r="32089" spans="1:4" x14ac:dyDescent="0.25">
      <c r="A32089" s="2">
        <v>540</v>
      </c>
      <c r="B32089">
        <v>44117</v>
      </c>
      <c r="C32089" s="3">
        <v>1051.384229</v>
      </c>
      <c r="D32089" s="2"/>
    </row>
    <row r="32090" spans="1:4" x14ac:dyDescent="0.25">
      <c r="A32090" s="2">
        <v>540</v>
      </c>
      <c r="B32090">
        <v>44118</v>
      </c>
      <c r="C32090" s="3">
        <v>435.217671</v>
      </c>
      <c r="D32090" s="2"/>
    </row>
    <row r="32091" spans="1:4" x14ac:dyDescent="0.25">
      <c r="A32091" s="2">
        <v>540</v>
      </c>
      <c r="B32091">
        <v>44119</v>
      </c>
      <c r="C32091" s="3">
        <v>46.741517999999999</v>
      </c>
      <c r="D32091" s="2"/>
    </row>
    <row r="32092" spans="1:4" x14ac:dyDescent="0.25">
      <c r="A32092" s="2">
        <v>540</v>
      </c>
      <c r="B32092">
        <v>44120</v>
      </c>
      <c r="C32092" s="3">
        <v>46.741517999999999</v>
      </c>
      <c r="D32092" s="2"/>
    </row>
    <row r="32093" spans="1:4" x14ac:dyDescent="0.25">
      <c r="A32093" s="2">
        <v>540</v>
      </c>
      <c r="B32093">
        <v>44121</v>
      </c>
      <c r="C32093" s="3">
        <v>98.986934000000005</v>
      </c>
      <c r="D32093" s="2"/>
    </row>
    <row r="32094" spans="1:4" x14ac:dyDescent="0.25">
      <c r="A32094" s="2">
        <v>540</v>
      </c>
      <c r="B32094">
        <v>44122</v>
      </c>
      <c r="C32094" s="3">
        <v>2337.1130370000001</v>
      </c>
      <c r="D32094" s="2"/>
    </row>
    <row r="32095" spans="1:4" x14ac:dyDescent="0.25">
      <c r="A32095" s="2">
        <v>540</v>
      </c>
      <c r="B32095">
        <v>44124</v>
      </c>
      <c r="C32095" s="3">
        <v>462.60475300000002</v>
      </c>
      <c r="D32095" s="2"/>
    </row>
    <row r="32096" spans="1:4" x14ac:dyDescent="0.25">
      <c r="A32096" s="2">
        <v>540</v>
      </c>
      <c r="B32096">
        <v>44125</v>
      </c>
      <c r="C32096" s="3">
        <v>462.60475300000002</v>
      </c>
      <c r="D32096" s="2"/>
    </row>
    <row r="32097" spans="1:4" x14ac:dyDescent="0.25">
      <c r="A32097" s="2">
        <v>540</v>
      </c>
      <c r="B32097">
        <v>44126</v>
      </c>
      <c r="C32097" s="3">
        <v>769.97835699999996</v>
      </c>
      <c r="D32097" s="2"/>
    </row>
    <row r="32098" spans="1:4" x14ac:dyDescent="0.25">
      <c r="A32098" s="2">
        <v>540</v>
      </c>
      <c r="B32098">
        <v>44127</v>
      </c>
      <c r="C32098" s="3">
        <v>124.148878</v>
      </c>
      <c r="D32098" s="2"/>
    </row>
    <row r="32099" spans="1:4" x14ac:dyDescent="0.25">
      <c r="A32099" s="2">
        <v>540</v>
      </c>
      <c r="B32099">
        <v>44128</v>
      </c>
      <c r="C32099" s="3">
        <v>769.97835699999996</v>
      </c>
      <c r="D32099" s="2"/>
    </row>
    <row r="32100" spans="1:4" x14ac:dyDescent="0.25">
      <c r="A32100" s="2">
        <v>540</v>
      </c>
      <c r="B32100">
        <v>44129</v>
      </c>
      <c r="C32100" s="3">
        <v>2273.2348959999999</v>
      </c>
      <c r="D32100" s="2"/>
    </row>
    <row r="32101" spans="1:4" x14ac:dyDescent="0.25">
      <c r="A32101" s="2">
        <v>540</v>
      </c>
      <c r="B32101">
        <v>44130</v>
      </c>
      <c r="C32101" s="3">
        <v>1.596185</v>
      </c>
      <c r="D32101" s="2"/>
    </row>
    <row r="32102" spans="1:4" x14ac:dyDescent="0.25">
      <c r="A32102" s="2">
        <v>540</v>
      </c>
      <c r="B32102">
        <v>44131</v>
      </c>
      <c r="C32102" s="3">
        <v>124.148878</v>
      </c>
      <c r="D32102" s="2"/>
    </row>
    <row r="32103" spans="1:4" x14ac:dyDescent="0.25">
      <c r="A32103" s="2">
        <v>540</v>
      </c>
      <c r="B32103">
        <v>44132</v>
      </c>
      <c r="C32103" s="3">
        <v>2273.2348959999999</v>
      </c>
      <c r="D32103" s="2"/>
    </row>
    <row r="32104" spans="1:4" x14ac:dyDescent="0.25">
      <c r="A32104" s="2">
        <v>540</v>
      </c>
      <c r="B32104">
        <v>44133</v>
      </c>
      <c r="C32104" s="3">
        <v>1.596185</v>
      </c>
      <c r="D32104" s="2"/>
    </row>
    <row r="32105" spans="1:4" x14ac:dyDescent="0.25">
      <c r="A32105" s="2">
        <v>540</v>
      </c>
      <c r="B32105">
        <v>44135</v>
      </c>
      <c r="C32105" s="3">
        <v>332.30921899999998</v>
      </c>
      <c r="D32105" s="2"/>
    </row>
    <row r="32106" spans="1:4" x14ac:dyDescent="0.25">
      <c r="A32106" s="2">
        <v>540</v>
      </c>
      <c r="B32106">
        <v>44136</v>
      </c>
      <c r="C32106" s="3">
        <v>76.548680000000004</v>
      </c>
      <c r="D32106" s="2"/>
    </row>
    <row r="32107" spans="1:4" x14ac:dyDescent="0.25">
      <c r="A32107" s="2">
        <v>540</v>
      </c>
      <c r="B32107">
        <v>44137</v>
      </c>
      <c r="C32107" s="3">
        <v>768.44710799999996</v>
      </c>
      <c r="D32107" s="2"/>
    </row>
    <row r="32108" spans="1:4" x14ac:dyDescent="0.25">
      <c r="A32108" s="2">
        <v>540</v>
      </c>
      <c r="B32108">
        <v>44138</v>
      </c>
      <c r="C32108" s="3">
        <v>22.134947</v>
      </c>
      <c r="D32108" s="2"/>
    </row>
    <row r="32109" spans="1:4" x14ac:dyDescent="0.25">
      <c r="A32109" s="2">
        <v>540</v>
      </c>
      <c r="B32109">
        <v>44139</v>
      </c>
      <c r="C32109" s="3">
        <v>40.974032999999999</v>
      </c>
      <c r="D32109" s="2"/>
    </row>
    <row r="32110" spans="1:4" x14ac:dyDescent="0.25">
      <c r="A32110" s="2">
        <v>540</v>
      </c>
      <c r="B32110">
        <v>44140</v>
      </c>
      <c r="C32110" s="3">
        <v>22.134947</v>
      </c>
      <c r="D32110" s="2"/>
    </row>
    <row r="32111" spans="1:4" x14ac:dyDescent="0.25">
      <c r="A32111" s="2">
        <v>540</v>
      </c>
      <c r="B32111">
        <v>44141</v>
      </c>
      <c r="C32111" s="3">
        <v>76.548680000000004</v>
      </c>
      <c r="D32111" s="2"/>
    </row>
    <row r="32112" spans="1:4" x14ac:dyDescent="0.25">
      <c r="A32112" s="2">
        <v>540</v>
      </c>
      <c r="B32112">
        <v>44142</v>
      </c>
      <c r="C32112" s="3">
        <v>40.974032999999999</v>
      </c>
      <c r="D32112" s="2"/>
    </row>
    <row r="32113" spans="1:4" x14ac:dyDescent="0.25">
      <c r="A32113" s="2">
        <v>540</v>
      </c>
      <c r="B32113">
        <v>44143</v>
      </c>
      <c r="C32113" s="3">
        <v>202.80026799999999</v>
      </c>
      <c r="D32113" s="2"/>
    </row>
    <row r="32114" spans="1:4" x14ac:dyDescent="0.25">
      <c r="A32114" s="2">
        <v>540</v>
      </c>
      <c r="B32114">
        <v>44144</v>
      </c>
      <c r="C32114" s="3">
        <v>202.80026799999999</v>
      </c>
      <c r="D32114" s="2"/>
    </row>
    <row r="32115" spans="1:4" x14ac:dyDescent="0.25">
      <c r="A32115" s="2">
        <v>540</v>
      </c>
      <c r="B32115">
        <v>44145</v>
      </c>
      <c r="C32115" s="3">
        <v>768.44710799999996</v>
      </c>
      <c r="D32115" s="2"/>
    </row>
    <row r="32116" spans="1:4" x14ac:dyDescent="0.25">
      <c r="A32116" s="2">
        <v>540</v>
      </c>
      <c r="B32116">
        <v>44146</v>
      </c>
      <c r="C32116" s="3">
        <v>1.128514</v>
      </c>
      <c r="D32116" s="2"/>
    </row>
    <row r="32117" spans="1:4" x14ac:dyDescent="0.25">
      <c r="A32117" s="2">
        <v>540</v>
      </c>
      <c r="B32117">
        <v>44147</v>
      </c>
      <c r="C32117" s="3">
        <v>1011.71041</v>
      </c>
      <c r="D32117" s="2"/>
    </row>
    <row r="32118" spans="1:4" x14ac:dyDescent="0.25">
      <c r="A32118" s="2">
        <v>540</v>
      </c>
      <c r="B32118">
        <v>44148</v>
      </c>
      <c r="C32118" s="3">
        <v>281.62748699999997</v>
      </c>
      <c r="D32118" s="2"/>
    </row>
    <row r="32119" spans="1:4" x14ac:dyDescent="0.25">
      <c r="A32119" s="2">
        <v>540</v>
      </c>
      <c r="B32119">
        <v>44149</v>
      </c>
      <c r="C32119" s="3">
        <v>1.128514</v>
      </c>
      <c r="D32119" s="2"/>
    </row>
    <row r="32120" spans="1:4" x14ac:dyDescent="0.25">
      <c r="A32120" s="2">
        <v>540</v>
      </c>
      <c r="B32120">
        <v>44150</v>
      </c>
      <c r="C32120" s="3">
        <v>1011.71041</v>
      </c>
      <c r="D32120" s="2"/>
    </row>
    <row r="32121" spans="1:4" x14ac:dyDescent="0.25">
      <c r="A32121" s="2">
        <v>540</v>
      </c>
      <c r="B32121">
        <v>44151</v>
      </c>
      <c r="C32121" s="3">
        <v>281.62748699999997</v>
      </c>
      <c r="D32121" s="2"/>
    </row>
    <row r="32122" spans="1:4" x14ac:dyDescent="0.25">
      <c r="A32122" s="2">
        <v>540</v>
      </c>
      <c r="B32122">
        <v>44152</v>
      </c>
      <c r="C32122" s="3">
        <v>461.79866600000003</v>
      </c>
      <c r="D32122" s="2"/>
    </row>
    <row r="32123" spans="1:4" x14ac:dyDescent="0.25">
      <c r="A32123" s="2">
        <v>540</v>
      </c>
      <c r="B32123">
        <v>44153</v>
      </c>
      <c r="C32123" s="3">
        <v>42.693629000000001</v>
      </c>
      <c r="D32123" s="2"/>
    </row>
    <row r="32124" spans="1:4" x14ac:dyDescent="0.25">
      <c r="A32124" s="2">
        <v>540</v>
      </c>
      <c r="B32124">
        <v>44154</v>
      </c>
      <c r="C32124" s="3">
        <v>42.693629000000001</v>
      </c>
      <c r="D32124" s="2"/>
    </row>
    <row r="32125" spans="1:4" x14ac:dyDescent="0.25">
      <c r="A32125" s="2">
        <v>540</v>
      </c>
      <c r="B32125">
        <v>44155</v>
      </c>
      <c r="C32125" s="3">
        <v>461.79866600000003</v>
      </c>
      <c r="D32125" s="2"/>
    </row>
    <row r="32126" spans="1:4" x14ac:dyDescent="0.25">
      <c r="A32126" s="2">
        <v>540</v>
      </c>
      <c r="B32126">
        <v>44156</v>
      </c>
      <c r="C32126" s="3">
        <v>67.075564</v>
      </c>
      <c r="D32126" s="2"/>
    </row>
    <row r="32127" spans="1:4" x14ac:dyDescent="0.25">
      <c r="A32127" s="2">
        <v>540</v>
      </c>
      <c r="B32127">
        <v>44157</v>
      </c>
      <c r="C32127" s="3">
        <v>740.10410100000001</v>
      </c>
      <c r="D32127" s="2"/>
    </row>
    <row r="32128" spans="1:4" x14ac:dyDescent="0.25">
      <c r="A32128" s="2">
        <v>540</v>
      </c>
      <c r="B32128">
        <v>44158</v>
      </c>
      <c r="C32128" s="3">
        <v>96.794045999999994</v>
      </c>
      <c r="D32128" s="2"/>
    </row>
    <row r="32129" spans="1:4" x14ac:dyDescent="0.25">
      <c r="A32129" s="2">
        <v>540</v>
      </c>
      <c r="B32129">
        <v>44159</v>
      </c>
      <c r="C32129" s="3">
        <v>96.794045999999994</v>
      </c>
      <c r="D32129" s="2"/>
    </row>
    <row r="32130" spans="1:4" x14ac:dyDescent="0.25">
      <c r="A32130" s="2">
        <v>540</v>
      </c>
      <c r="B32130">
        <v>44160</v>
      </c>
      <c r="C32130" s="3">
        <v>67.075564</v>
      </c>
      <c r="D32130" s="2"/>
    </row>
    <row r="32131" spans="1:4" x14ac:dyDescent="0.25">
      <c r="A32131" s="2">
        <v>540</v>
      </c>
      <c r="B32131">
        <v>44161</v>
      </c>
      <c r="C32131" s="3">
        <v>740.10410100000001</v>
      </c>
      <c r="D32131" s="2"/>
    </row>
    <row r="32132" spans="1:4" x14ac:dyDescent="0.25">
      <c r="A32132" s="2">
        <v>540</v>
      </c>
      <c r="B32132">
        <v>44162</v>
      </c>
      <c r="C32132" s="3">
        <v>879.12017600000001</v>
      </c>
      <c r="D32132" s="2"/>
    </row>
    <row r="32133" spans="1:4" x14ac:dyDescent="0.25">
      <c r="A32133" s="2">
        <v>540</v>
      </c>
      <c r="B32133">
        <v>44163</v>
      </c>
      <c r="C32133" s="3">
        <v>155.445356</v>
      </c>
      <c r="D32133" s="2"/>
    </row>
    <row r="32134" spans="1:4" x14ac:dyDescent="0.25">
      <c r="A32134" s="2">
        <v>540</v>
      </c>
      <c r="B32134">
        <v>44164</v>
      </c>
      <c r="C32134" s="3">
        <v>546.11170000000004</v>
      </c>
      <c r="D32134" s="2"/>
    </row>
    <row r="32135" spans="1:4" x14ac:dyDescent="0.25">
      <c r="A32135" s="2">
        <v>540</v>
      </c>
      <c r="B32135">
        <v>44165</v>
      </c>
      <c r="C32135" s="3">
        <v>546.11170000000004</v>
      </c>
      <c r="D32135" s="2"/>
    </row>
    <row r="32136" spans="1:4" x14ac:dyDescent="0.25">
      <c r="A32136" s="2">
        <v>540</v>
      </c>
      <c r="B32136">
        <v>44166</v>
      </c>
      <c r="C32136" s="3">
        <v>155.445356</v>
      </c>
      <c r="D32136" s="2"/>
    </row>
    <row r="32137" spans="1:4" x14ac:dyDescent="0.25">
      <c r="A32137" s="2">
        <v>540</v>
      </c>
      <c r="B32137">
        <v>44167</v>
      </c>
      <c r="C32137" s="3">
        <v>879.12017600000001</v>
      </c>
      <c r="D32137" s="2"/>
    </row>
    <row r="32138" spans="1:4" x14ac:dyDescent="0.25">
      <c r="A32138" s="2">
        <v>540</v>
      </c>
      <c r="B32138">
        <v>44168</v>
      </c>
      <c r="C32138" s="3">
        <v>500.460418</v>
      </c>
      <c r="D32138" s="2"/>
    </row>
    <row r="32139" spans="1:4" x14ac:dyDescent="0.25">
      <c r="A32139" s="2">
        <v>540</v>
      </c>
      <c r="B32139">
        <v>44169</v>
      </c>
      <c r="C32139" s="3">
        <v>454.54425900000001</v>
      </c>
      <c r="D32139" s="2"/>
    </row>
    <row r="32140" spans="1:4" x14ac:dyDescent="0.25">
      <c r="A32140" s="2">
        <v>540</v>
      </c>
      <c r="B32140">
        <v>44170</v>
      </c>
      <c r="C32140" s="3">
        <v>500.460418</v>
      </c>
      <c r="D32140" s="2"/>
    </row>
    <row r="32141" spans="1:4" x14ac:dyDescent="0.25">
      <c r="A32141" s="2">
        <v>540</v>
      </c>
      <c r="B32141">
        <v>44171</v>
      </c>
      <c r="C32141" s="3">
        <v>454.54425900000001</v>
      </c>
      <c r="D32141" s="2"/>
    </row>
    <row r="32142" spans="1:4" x14ac:dyDescent="0.25">
      <c r="A32142" s="2">
        <v>540</v>
      </c>
      <c r="B32142">
        <v>44173</v>
      </c>
      <c r="C32142" s="3">
        <v>808.16289300000005</v>
      </c>
      <c r="D32142" s="2"/>
    </row>
    <row r="32143" spans="1:4" x14ac:dyDescent="0.25">
      <c r="A32143" s="2">
        <v>540</v>
      </c>
      <c r="B32143">
        <v>44174</v>
      </c>
      <c r="C32143" s="3">
        <v>762.66594599999996</v>
      </c>
      <c r="D32143" s="2"/>
    </row>
    <row r="32144" spans="1:4" x14ac:dyDescent="0.25">
      <c r="A32144" s="2">
        <v>540</v>
      </c>
      <c r="B32144">
        <v>44175</v>
      </c>
      <c r="C32144" s="3">
        <v>762.66594599999996</v>
      </c>
      <c r="D32144" s="2"/>
    </row>
    <row r="32145" spans="1:4" x14ac:dyDescent="0.25">
      <c r="A32145" s="2">
        <v>540</v>
      </c>
      <c r="B32145">
        <v>44176</v>
      </c>
      <c r="C32145" s="3">
        <v>808.16289300000005</v>
      </c>
      <c r="D32145" s="2"/>
    </row>
    <row r="32146" spans="1:4" x14ac:dyDescent="0.25">
      <c r="A32146" s="2">
        <v>540</v>
      </c>
      <c r="B32146">
        <v>44177</v>
      </c>
      <c r="C32146" s="3">
        <v>665.89252099999999</v>
      </c>
      <c r="D32146" s="2"/>
    </row>
    <row r="32147" spans="1:4" x14ac:dyDescent="0.25">
      <c r="A32147" s="2">
        <v>540</v>
      </c>
      <c r="B32147">
        <v>44178</v>
      </c>
      <c r="C32147" s="3">
        <v>989.61660300000005</v>
      </c>
      <c r="D32147" s="2"/>
    </row>
    <row r="32148" spans="1:4" x14ac:dyDescent="0.25">
      <c r="A32148" s="2">
        <v>540</v>
      </c>
      <c r="B32148">
        <v>44179</v>
      </c>
      <c r="C32148" s="3">
        <v>598.75201700000002</v>
      </c>
      <c r="D32148" s="2"/>
    </row>
    <row r="32149" spans="1:4" x14ac:dyDescent="0.25">
      <c r="A32149" s="2">
        <v>540</v>
      </c>
      <c r="B32149">
        <v>44180</v>
      </c>
      <c r="C32149" s="3">
        <v>665.89252099999999</v>
      </c>
      <c r="D32149" s="2"/>
    </row>
    <row r="32150" spans="1:4" x14ac:dyDescent="0.25">
      <c r="A32150" s="2">
        <v>540</v>
      </c>
      <c r="B32150">
        <v>44181</v>
      </c>
      <c r="C32150" s="3">
        <v>598.75201700000002</v>
      </c>
      <c r="D32150" s="2"/>
    </row>
    <row r="32151" spans="1:4" x14ac:dyDescent="0.25">
      <c r="A32151" s="2">
        <v>540</v>
      </c>
      <c r="B32151">
        <v>44182</v>
      </c>
      <c r="C32151" s="3">
        <v>989.61660300000005</v>
      </c>
      <c r="D32151" s="2"/>
    </row>
    <row r="32152" spans="1:4" x14ac:dyDescent="0.25">
      <c r="A32152" s="2">
        <v>540</v>
      </c>
      <c r="B32152">
        <v>44183</v>
      </c>
      <c r="C32152" s="3">
        <v>363.93018699999999</v>
      </c>
      <c r="D32152" s="2"/>
    </row>
    <row r="32153" spans="1:4" x14ac:dyDescent="0.25">
      <c r="A32153" s="2">
        <v>540</v>
      </c>
      <c r="B32153">
        <v>44184</v>
      </c>
      <c r="C32153" s="3">
        <v>262.65304400000002</v>
      </c>
      <c r="D32153" s="2"/>
    </row>
    <row r="32154" spans="1:4" x14ac:dyDescent="0.25">
      <c r="A32154" s="2">
        <v>540</v>
      </c>
      <c r="B32154">
        <v>44185</v>
      </c>
      <c r="C32154" s="3">
        <v>262.65304400000002</v>
      </c>
      <c r="D32154" s="2"/>
    </row>
    <row r="32155" spans="1:4" x14ac:dyDescent="0.25">
      <c r="A32155" s="2">
        <v>540</v>
      </c>
      <c r="B32155">
        <v>44186</v>
      </c>
      <c r="C32155" s="3">
        <v>363.93018699999999</v>
      </c>
      <c r="D32155" s="2"/>
    </row>
    <row r="32156" spans="1:4" x14ac:dyDescent="0.25">
      <c r="A32156" s="2">
        <v>540</v>
      </c>
      <c r="B32156">
        <v>44187</v>
      </c>
      <c r="C32156" s="3">
        <v>1027.5064620000001</v>
      </c>
      <c r="D32156" s="2"/>
    </row>
    <row r="32157" spans="1:4" x14ac:dyDescent="0.25">
      <c r="A32157" s="2">
        <v>540</v>
      </c>
      <c r="B32157">
        <v>44188</v>
      </c>
      <c r="C32157" s="3">
        <v>283.94313499999998</v>
      </c>
      <c r="D32157" s="2"/>
    </row>
    <row r="32158" spans="1:4" x14ac:dyDescent="0.25">
      <c r="A32158" s="2">
        <v>540</v>
      </c>
      <c r="B32158">
        <v>44189</v>
      </c>
      <c r="C32158" s="3">
        <v>196.787059</v>
      </c>
      <c r="D32158" s="2"/>
    </row>
    <row r="32159" spans="1:4" x14ac:dyDescent="0.25">
      <c r="A32159" s="2">
        <v>540</v>
      </c>
      <c r="B32159">
        <v>44190</v>
      </c>
      <c r="C32159" s="3">
        <v>1027.5064620000001</v>
      </c>
      <c r="D32159" s="2"/>
    </row>
    <row r="32160" spans="1:4" x14ac:dyDescent="0.25">
      <c r="A32160" s="2">
        <v>540</v>
      </c>
      <c r="B32160">
        <v>44191</v>
      </c>
      <c r="C32160" s="3">
        <v>196.787059</v>
      </c>
      <c r="D32160" s="2"/>
    </row>
    <row r="32161" spans="1:4" x14ac:dyDescent="0.25">
      <c r="A32161" s="2">
        <v>540</v>
      </c>
      <c r="B32161">
        <v>44192</v>
      </c>
      <c r="C32161" s="3">
        <v>283.94313499999998</v>
      </c>
      <c r="D32161" s="2"/>
    </row>
    <row r="32162" spans="1:4" x14ac:dyDescent="0.25">
      <c r="A32162" s="2">
        <v>540</v>
      </c>
      <c r="B32162">
        <v>44193</v>
      </c>
      <c r="C32162" s="3">
        <v>2.3163070000000001</v>
      </c>
      <c r="D32162" s="2"/>
    </row>
    <row r="32163" spans="1:4" x14ac:dyDescent="0.25">
      <c r="A32163" s="2">
        <v>540</v>
      </c>
      <c r="B32163">
        <v>44194</v>
      </c>
      <c r="C32163" s="3">
        <v>0</v>
      </c>
      <c r="D32163" s="2"/>
    </row>
    <row r="32164" spans="1:4" x14ac:dyDescent="0.25">
      <c r="A32164" s="2">
        <v>540</v>
      </c>
      <c r="B32164">
        <v>44195</v>
      </c>
      <c r="C32164" s="3">
        <v>636.70288300000004</v>
      </c>
      <c r="D32164" s="2"/>
    </row>
    <row r="32165" spans="1:4" x14ac:dyDescent="0.25">
      <c r="A32165" s="2">
        <v>540</v>
      </c>
      <c r="B32165">
        <v>44196</v>
      </c>
      <c r="C32165" s="3">
        <v>875.24900300000002</v>
      </c>
      <c r="D32165" s="2"/>
    </row>
    <row r="32166" spans="1:4" x14ac:dyDescent="0.25">
      <c r="A32166" s="2">
        <v>540</v>
      </c>
      <c r="B32166">
        <v>44197</v>
      </c>
      <c r="C32166" s="3">
        <v>607.35790199999997</v>
      </c>
      <c r="D32166" s="2"/>
    </row>
    <row r="32167" spans="1:4" x14ac:dyDescent="0.25">
      <c r="A32167" s="2">
        <v>540</v>
      </c>
      <c r="B32167">
        <v>44198</v>
      </c>
      <c r="C32167" s="3">
        <v>875.24900300000002</v>
      </c>
      <c r="D32167" s="2"/>
    </row>
    <row r="32168" spans="1:4" x14ac:dyDescent="0.25">
      <c r="A32168" s="2">
        <v>540</v>
      </c>
      <c r="B32168">
        <v>44199</v>
      </c>
      <c r="C32168" s="3">
        <v>636.70288300000004</v>
      </c>
      <c r="D32168" s="2"/>
    </row>
    <row r="32169" spans="1:4" x14ac:dyDescent="0.25">
      <c r="A32169" s="2">
        <v>540</v>
      </c>
      <c r="B32169">
        <v>44200</v>
      </c>
      <c r="C32169" s="3">
        <v>0</v>
      </c>
      <c r="D32169" s="2"/>
    </row>
    <row r="32170" spans="1:4" x14ac:dyDescent="0.25">
      <c r="A32170" s="2">
        <v>540</v>
      </c>
      <c r="B32170">
        <v>44201</v>
      </c>
      <c r="C32170" s="3">
        <v>607.35790199999997</v>
      </c>
      <c r="D32170" s="2"/>
    </row>
    <row r="32171" spans="1:4" x14ac:dyDescent="0.25">
      <c r="A32171" s="2">
        <v>540</v>
      </c>
      <c r="B32171">
        <v>44202</v>
      </c>
      <c r="C32171" s="3">
        <v>2019.0582710000001</v>
      </c>
      <c r="D32171" s="2"/>
    </row>
    <row r="32172" spans="1:4" x14ac:dyDescent="0.25">
      <c r="A32172" s="2">
        <v>540</v>
      </c>
      <c r="B32172">
        <v>44203</v>
      </c>
      <c r="C32172" s="3">
        <v>1416.04954</v>
      </c>
      <c r="D32172" s="2"/>
    </row>
    <row r="32173" spans="1:4" x14ac:dyDescent="0.25">
      <c r="A32173" s="2">
        <v>540</v>
      </c>
      <c r="B32173">
        <v>44204</v>
      </c>
      <c r="C32173" s="3">
        <v>2019.0582710000001</v>
      </c>
      <c r="D32173" s="2"/>
    </row>
    <row r="32174" spans="1:4" x14ac:dyDescent="0.25">
      <c r="A32174" s="2">
        <v>540</v>
      </c>
      <c r="B32174">
        <v>44205</v>
      </c>
      <c r="C32174" s="3">
        <v>1416.04954</v>
      </c>
      <c r="D32174" s="2"/>
    </row>
    <row r="32175" spans="1:4" x14ac:dyDescent="0.25">
      <c r="A32175" s="2">
        <v>540</v>
      </c>
      <c r="B32175">
        <v>44206</v>
      </c>
      <c r="C32175" s="3">
        <v>3671.593484</v>
      </c>
      <c r="D32175" s="2"/>
    </row>
    <row r="32176" spans="1:4" x14ac:dyDescent="0.25">
      <c r="A32176" s="2">
        <v>540</v>
      </c>
      <c r="B32176">
        <v>44207</v>
      </c>
      <c r="C32176" s="3">
        <v>538.29698800000006</v>
      </c>
      <c r="D32176" s="2"/>
    </row>
    <row r="32177" spans="1:4" x14ac:dyDescent="0.25">
      <c r="A32177" s="2">
        <v>540</v>
      </c>
      <c r="B32177">
        <v>44208</v>
      </c>
      <c r="C32177" s="3">
        <v>3671.593484</v>
      </c>
      <c r="D32177" s="2"/>
    </row>
    <row r="32178" spans="1:4" x14ac:dyDescent="0.25">
      <c r="A32178" s="2">
        <v>540</v>
      </c>
      <c r="B32178">
        <v>44209</v>
      </c>
      <c r="C32178" s="3">
        <v>538.29698800000006</v>
      </c>
      <c r="D32178" s="2"/>
    </row>
    <row r="32179" spans="1:4" x14ac:dyDescent="0.25">
      <c r="A32179" s="2">
        <v>540</v>
      </c>
      <c r="B32179">
        <v>44210</v>
      </c>
      <c r="C32179" s="3">
        <v>1065.5398869999999</v>
      </c>
      <c r="D32179" s="2"/>
    </row>
    <row r="32180" spans="1:4" x14ac:dyDescent="0.25">
      <c r="A32180" s="2">
        <v>540</v>
      </c>
      <c r="B32180">
        <v>44211</v>
      </c>
      <c r="C32180" s="3">
        <v>2077.8536549999999</v>
      </c>
      <c r="D32180" s="2"/>
    </row>
    <row r="32181" spans="1:4" x14ac:dyDescent="0.25">
      <c r="A32181" s="2">
        <v>540</v>
      </c>
      <c r="B32181">
        <v>44212</v>
      </c>
      <c r="C32181" s="3">
        <v>1219.5893739999999</v>
      </c>
      <c r="D32181" s="2"/>
    </row>
    <row r="32182" spans="1:4" x14ac:dyDescent="0.25">
      <c r="A32182" s="2">
        <v>540</v>
      </c>
      <c r="B32182">
        <v>44213</v>
      </c>
      <c r="C32182" s="3">
        <v>2540.6959280000001</v>
      </c>
      <c r="D32182" s="2"/>
    </row>
    <row r="32183" spans="1:4" x14ac:dyDescent="0.25">
      <c r="A32183" s="2">
        <v>540</v>
      </c>
      <c r="B32183">
        <v>44214</v>
      </c>
      <c r="C32183" s="3">
        <v>2077.8536549999999</v>
      </c>
      <c r="D32183" s="2"/>
    </row>
    <row r="32184" spans="1:4" x14ac:dyDescent="0.25">
      <c r="A32184" s="2">
        <v>540</v>
      </c>
      <c r="B32184">
        <v>44215</v>
      </c>
      <c r="C32184" s="3">
        <v>2540.6959280000001</v>
      </c>
      <c r="D32184" s="2"/>
    </row>
    <row r="32185" spans="1:4" x14ac:dyDescent="0.25">
      <c r="A32185" s="2">
        <v>540</v>
      </c>
      <c r="B32185">
        <v>44216</v>
      </c>
      <c r="C32185" s="3">
        <v>1219.5893739999999</v>
      </c>
      <c r="D32185" s="2"/>
    </row>
    <row r="32186" spans="1:4" x14ac:dyDescent="0.25">
      <c r="A32186" s="2">
        <v>540</v>
      </c>
      <c r="B32186">
        <v>44217</v>
      </c>
      <c r="C32186" s="3">
        <v>1242.186148</v>
      </c>
      <c r="D32186" s="2"/>
    </row>
    <row r="32187" spans="1:4" x14ac:dyDescent="0.25">
      <c r="A32187" s="2">
        <v>540</v>
      </c>
      <c r="B32187">
        <v>44219</v>
      </c>
      <c r="C32187" s="3">
        <v>1711.5899179999999</v>
      </c>
      <c r="D32187" s="2"/>
    </row>
    <row r="32188" spans="1:4" x14ac:dyDescent="0.25">
      <c r="A32188" s="2">
        <v>540</v>
      </c>
      <c r="B32188">
        <v>44220</v>
      </c>
      <c r="C32188" s="3">
        <v>1065.5398869999999</v>
      </c>
      <c r="D32188" s="2"/>
    </row>
    <row r="32189" spans="1:4" x14ac:dyDescent="0.25">
      <c r="A32189" s="2">
        <v>540</v>
      </c>
      <c r="B32189">
        <v>44221</v>
      </c>
      <c r="C32189" s="3">
        <v>571.74672999999996</v>
      </c>
      <c r="D32189" s="2"/>
    </row>
    <row r="32190" spans="1:4" x14ac:dyDescent="0.25">
      <c r="A32190" s="2">
        <v>540</v>
      </c>
      <c r="B32190">
        <v>44222</v>
      </c>
      <c r="C32190" s="3">
        <v>1655.778849</v>
      </c>
      <c r="D32190" s="2"/>
    </row>
    <row r="32191" spans="1:4" x14ac:dyDescent="0.25">
      <c r="A32191" s="2">
        <v>540</v>
      </c>
      <c r="B32191">
        <v>44223</v>
      </c>
      <c r="C32191" s="3">
        <v>56.811069000000003</v>
      </c>
      <c r="D32191" s="2"/>
    </row>
    <row r="32192" spans="1:4" x14ac:dyDescent="0.25">
      <c r="A32192" s="2">
        <v>540</v>
      </c>
      <c r="B32192">
        <v>44224</v>
      </c>
      <c r="C32192" s="3">
        <v>688.76889900000003</v>
      </c>
      <c r="D32192" s="2"/>
    </row>
    <row r="32193" spans="1:4" x14ac:dyDescent="0.25">
      <c r="A32193" s="2">
        <v>540</v>
      </c>
      <c r="B32193">
        <v>44225</v>
      </c>
      <c r="C32193" s="3">
        <v>688.76889900000003</v>
      </c>
      <c r="D32193" s="2"/>
    </row>
    <row r="32194" spans="1:4" x14ac:dyDescent="0.25">
      <c r="A32194" s="2">
        <v>540</v>
      </c>
      <c r="B32194">
        <v>44226</v>
      </c>
      <c r="C32194" s="3">
        <v>720.52786900000001</v>
      </c>
      <c r="D32194" s="2"/>
    </row>
    <row r="32195" spans="1:4" x14ac:dyDescent="0.25">
      <c r="A32195" s="2">
        <v>540</v>
      </c>
      <c r="B32195">
        <v>44227</v>
      </c>
      <c r="C32195" s="3">
        <v>336.26178499999997</v>
      </c>
      <c r="D32195" s="2"/>
    </row>
    <row r="32196" spans="1:4" x14ac:dyDescent="0.25">
      <c r="A32196" s="2">
        <v>540</v>
      </c>
      <c r="B32196">
        <v>44228</v>
      </c>
      <c r="C32196" s="3">
        <v>0</v>
      </c>
      <c r="D32196" s="2"/>
    </row>
    <row r="32197" spans="1:4" x14ac:dyDescent="0.25">
      <c r="A32197" s="2">
        <v>540</v>
      </c>
      <c r="B32197">
        <v>44229</v>
      </c>
      <c r="C32197" s="3">
        <v>462.31034799999998</v>
      </c>
      <c r="D32197" s="2"/>
    </row>
    <row r="32198" spans="1:4" x14ac:dyDescent="0.25">
      <c r="A32198" s="2">
        <v>540</v>
      </c>
      <c r="B32198">
        <v>44230</v>
      </c>
      <c r="C32198" s="3">
        <v>2177.3828290000001</v>
      </c>
      <c r="D32198" s="2"/>
    </row>
    <row r="32199" spans="1:4" x14ac:dyDescent="0.25">
      <c r="A32199" s="2">
        <v>540</v>
      </c>
      <c r="B32199">
        <v>44231</v>
      </c>
      <c r="C32199" s="3">
        <v>462.31034799999998</v>
      </c>
      <c r="D32199" s="2"/>
    </row>
    <row r="32200" spans="1:4" x14ac:dyDescent="0.25">
      <c r="A32200" s="2">
        <v>540</v>
      </c>
      <c r="B32200">
        <v>44232</v>
      </c>
      <c r="C32200" s="3">
        <v>336.26178499999997</v>
      </c>
      <c r="D32200" s="2"/>
    </row>
    <row r="32201" spans="1:4" x14ac:dyDescent="0.25">
      <c r="A32201" s="2">
        <v>540</v>
      </c>
      <c r="B32201">
        <v>44233</v>
      </c>
      <c r="C32201" s="3">
        <v>3283.4264990000001</v>
      </c>
      <c r="D32201" s="2"/>
    </row>
    <row r="32202" spans="1:4" x14ac:dyDescent="0.25">
      <c r="A32202" s="2">
        <v>540</v>
      </c>
      <c r="B32202">
        <v>44234</v>
      </c>
      <c r="C32202" s="3">
        <v>3283.4264990000001</v>
      </c>
      <c r="D32202" s="2"/>
    </row>
    <row r="32203" spans="1:4" x14ac:dyDescent="0.25">
      <c r="A32203" s="2">
        <v>540</v>
      </c>
      <c r="B32203">
        <v>44235</v>
      </c>
      <c r="C32203" s="3">
        <v>160.45386999999999</v>
      </c>
      <c r="D32203" s="2"/>
    </row>
    <row r="32204" spans="1:4" x14ac:dyDescent="0.25">
      <c r="A32204" s="2">
        <v>540</v>
      </c>
      <c r="B32204">
        <v>44236</v>
      </c>
      <c r="C32204" s="3">
        <v>406.25447800000001</v>
      </c>
      <c r="D32204" s="2"/>
    </row>
    <row r="32205" spans="1:4" x14ac:dyDescent="0.25">
      <c r="A32205" s="2">
        <v>540</v>
      </c>
      <c r="B32205">
        <v>44237</v>
      </c>
      <c r="C32205" s="3">
        <v>85.698948000000001</v>
      </c>
      <c r="D32205" s="2"/>
    </row>
    <row r="32206" spans="1:4" x14ac:dyDescent="0.25">
      <c r="A32206" s="2">
        <v>540</v>
      </c>
      <c r="B32206">
        <v>44238</v>
      </c>
      <c r="C32206" s="3">
        <v>85.698948000000001</v>
      </c>
      <c r="D32206" s="2"/>
    </row>
    <row r="32207" spans="1:4" x14ac:dyDescent="0.25">
      <c r="A32207" s="2">
        <v>540</v>
      </c>
      <c r="B32207">
        <v>44239</v>
      </c>
      <c r="C32207" s="3">
        <v>381.213459</v>
      </c>
      <c r="D32207" s="2"/>
    </row>
    <row r="32208" spans="1:4" x14ac:dyDescent="0.25">
      <c r="A32208" s="2">
        <v>540</v>
      </c>
      <c r="B32208">
        <v>44240</v>
      </c>
      <c r="C32208" s="3">
        <v>319.64395000000002</v>
      </c>
      <c r="D32208" s="2"/>
    </row>
    <row r="32209" spans="1:4" x14ac:dyDescent="0.25">
      <c r="A32209" s="2">
        <v>540</v>
      </c>
      <c r="B32209">
        <v>44241</v>
      </c>
      <c r="C32209" s="3">
        <v>381.213459</v>
      </c>
      <c r="D32209" s="2"/>
    </row>
    <row r="32210" spans="1:4" x14ac:dyDescent="0.25">
      <c r="A32210" s="2">
        <v>540</v>
      </c>
      <c r="B32210">
        <v>44242</v>
      </c>
      <c r="C32210" s="3">
        <v>319.64395000000002</v>
      </c>
      <c r="D32210" s="2"/>
    </row>
    <row r="32211" spans="1:4" x14ac:dyDescent="0.25">
      <c r="A32211" s="2">
        <v>540</v>
      </c>
      <c r="B32211">
        <v>44243</v>
      </c>
      <c r="C32211" s="3">
        <v>787.746173</v>
      </c>
      <c r="D32211" s="2"/>
    </row>
    <row r="32212" spans="1:4" x14ac:dyDescent="0.25">
      <c r="A32212" s="2">
        <v>540</v>
      </c>
      <c r="B32212">
        <v>44244</v>
      </c>
      <c r="C32212" s="3">
        <v>2177.3828290000001</v>
      </c>
      <c r="D32212" s="2"/>
    </row>
    <row r="32213" spans="1:4" x14ac:dyDescent="0.25">
      <c r="A32213" s="2">
        <v>540</v>
      </c>
      <c r="B32213">
        <v>44245</v>
      </c>
      <c r="C32213" s="3">
        <v>0</v>
      </c>
      <c r="D32213" s="2"/>
    </row>
    <row r="32214" spans="1:4" x14ac:dyDescent="0.25">
      <c r="A32214" s="2">
        <v>540</v>
      </c>
      <c r="B32214">
        <v>44246</v>
      </c>
      <c r="C32214" s="3">
        <v>160.45386999999999</v>
      </c>
      <c r="D32214" s="2"/>
    </row>
    <row r="32215" spans="1:4" x14ac:dyDescent="0.25">
      <c r="A32215" s="2">
        <v>540</v>
      </c>
      <c r="B32215">
        <v>44247</v>
      </c>
      <c r="C32215" s="3">
        <v>787.746173</v>
      </c>
      <c r="D32215" s="2"/>
    </row>
    <row r="32216" spans="1:4" x14ac:dyDescent="0.25">
      <c r="A32216" s="2">
        <v>540</v>
      </c>
      <c r="B32216">
        <v>44248</v>
      </c>
      <c r="C32216" s="3">
        <v>803.00794900000005</v>
      </c>
      <c r="D32216" s="2"/>
    </row>
    <row r="32217" spans="1:4" x14ac:dyDescent="0.25">
      <c r="A32217" s="2">
        <v>540</v>
      </c>
      <c r="B32217">
        <v>44249</v>
      </c>
      <c r="C32217" s="3">
        <v>406.25447800000001</v>
      </c>
      <c r="D32217" s="2"/>
    </row>
    <row r="32218" spans="1:4" x14ac:dyDescent="0.25">
      <c r="A32218" s="2">
        <v>540</v>
      </c>
      <c r="B32218">
        <v>44250</v>
      </c>
      <c r="C32218" s="3">
        <v>803.00794900000005</v>
      </c>
      <c r="D32218" s="2"/>
    </row>
    <row r="32219" spans="1:4" x14ac:dyDescent="0.25">
      <c r="A32219" s="2">
        <v>540</v>
      </c>
      <c r="B32219">
        <v>44251</v>
      </c>
      <c r="C32219" s="3">
        <v>667.31930999999997</v>
      </c>
      <c r="D32219" s="2"/>
    </row>
    <row r="32220" spans="1:4" x14ac:dyDescent="0.25">
      <c r="A32220" s="2">
        <v>540</v>
      </c>
      <c r="B32220">
        <v>44255</v>
      </c>
      <c r="C32220" s="3">
        <v>6023.3190930000001</v>
      </c>
      <c r="D32220" s="2"/>
    </row>
    <row r="32221" spans="1:4" x14ac:dyDescent="0.25">
      <c r="A32221" s="2">
        <v>540</v>
      </c>
      <c r="B32221">
        <v>44256</v>
      </c>
      <c r="C32221" s="3">
        <v>6023.3190930000001</v>
      </c>
      <c r="D32221" s="2"/>
    </row>
    <row r="32222" spans="1:4" x14ac:dyDescent="0.25">
      <c r="A32222" s="2">
        <v>540</v>
      </c>
      <c r="B32222">
        <v>44257</v>
      </c>
      <c r="C32222" s="3">
        <v>7726.4173479999999</v>
      </c>
      <c r="D32222" s="2"/>
    </row>
    <row r="32223" spans="1:4" x14ac:dyDescent="0.25">
      <c r="A32223" s="2">
        <v>540</v>
      </c>
      <c r="B32223">
        <v>44258</v>
      </c>
      <c r="C32223" s="3">
        <v>7726.4173479999999</v>
      </c>
      <c r="D32223" s="2"/>
    </row>
    <row r="32224" spans="1:4" x14ac:dyDescent="0.25">
      <c r="A32224" s="2">
        <v>540</v>
      </c>
      <c r="B32224">
        <v>44259</v>
      </c>
      <c r="C32224" s="3">
        <v>308.64936599999999</v>
      </c>
      <c r="D32224" s="2"/>
    </row>
    <row r="32225" spans="1:4" x14ac:dyDescent="0.25">
      <c r="A32225" s="2">
        <v>540</v>
      </c>
      <c r="B32225">
        <v>44260</v>
      </c>
      <c r="C32225" s="3">
        <v>310.64936599999999</v>
      </c>
      <c r="D32225" s="2"/>
    </row>
    <row r="32226" spans="1:4" x14ac:dyDescent="0.25">
      <c r="A32226" s="2">
        <v>540</v>
      </c>
      <c r="B32226">
        <v>44261</v>
      </c>
      <c r="C32226" s="3">
        <v>95.620097000000001</v>
      </c>
      <c r="D32226" s="2"/>
    </row>
    <row r="32227" spans="1:4" x14ac:dyDescent="0.25">
      <c r="A32227" s="2">
        <v>540</v>
      </c>
      <c r="B32227">
        <v>44262</v>
      </c>
      <c r="C32227" s="3">
        <v>4962.1003959999998</v>
      </c>
      <c r="D32227" s="2"/>
    </row>
    <row r="32228" spans="1:4" x14ac:dyDescent="0.25">
      <c r="A32228" s="2">
        <v>540</v>
      </c>
      <c r="B32228">
        <v>44263</v>
      </c>
      <c r="C32228" s="3">
        <v>3770.057264</v>
      </c>
      <c r="D32228" s="2"/>
    </row>
    <row r="32229" spans="1:4" x14ac:dyDescent="0.25">
      <c r="A32229" s="2">
        <v>540</v>
      </c>
      <c r="B32229">
        <v>44264</v>
      </c>
      <c r="C32229" s="3">
        <v>79.951633000000001</v>
      </c>
      <c r="D32229" s="2"/>
    </row>
    <row r="32230" spans="1:4" x14ac:dyDescent="0.25">
      <c r="A32230" s="2">
        <v>540</v>
      </c>
      <c r="B32230">
        <v>44265</v>
      </c>
      <c r="C32230" s="3">
        <v>1452.691272</v>
      </c>
      <c r="D32230" s="2"/>
    </row>
    <row r="32231" spans="1:4" x14ac:dyDescent="0.25">
      <c r="A32231" s="2">
        <v>540</v>
      </c>
      <c r="B32231">
        <v>44266</v>
      </c>
      <c r="C32231" s="3">
        <v>2869.4392349999998</v>
      </c>
      <c r="D32231" s="2"/>
    </row>
    <row r="32232" spans="1:4" x14ac:dyDescent="0.25">
      <c r="A32232" s="2">
        <v>540</v>
      </c>
      <c r="B32232">
        <v>44267</v>
      </c>
      <c r="C32232" s="3">
        <v>3220.323664</v>
      </c>
      <c r="D32232" s="2"/>
    </row>
    <row r="32233" spans="1:4" x14ac:dyDescent="0.25">
      <c r="A32233" s="2">
        <v>540</v>
      </c>
      <c r="B32233">
        <v>44268</v>
      </c>
      <c r="C32233" s="3">
        <v>0</v>
      </c>
      <c r="D32233" s="2"/>
    </row>
    <row r="32234" spans="1:4" x14ac:dyDescent="0.25">
      <c r="A32234" s="2">
        <v>540</v>
      </c>
      <c r="B32234">
        <v>44269</v>
      </c>
      <c r="C32234" s="3">
        <v>0</v>
      </c>
      <c r="D32234" s="2"/>
    </row>
    <row r="32235" spans="1:4" x14ac:dyDescent="0.25">
      <c r="A32235" s="2">
        <v>540</v>
      </c>
      <c r="B32235">
        <v>44270</v>
      </c>
      <c r="C32235" s="3">
        <v>561.843977</v>
      </c>
      <c r="D32235" s="2"/>
    </row>
    <row r="32236" spans="1:4" x14ac:dyDescent="0.25">
      <c r="A32236" s="2">
        <v>540</v>
      </c>
      <c r="B32236">
        <v>44271</v>
      </c>
      <c r="C32236" s="3">
        <v>481.649292</v>
      </c>
      <c r="D32236" s="2"/>
    </row>
    <row r="32237" spans="1:4" x14ac:dyDescent="0.25">
      <c r="A32237" s="2">
        <v>540</v>
      </c>
      <c r="B32237">
        <v>44272</v>
      </c>
      <c r="C32237" s="3">
        <v>561.843977</v>
      </c>
      <c r="D32237" s="2"/>
    </row>
    <row r="32238" spans="1:4" x14ac:dyDescent="0.25">
      <c r="A32238" s="2">
        <v>540</v>
      </c>
      <c r="B32238">
        <v>44273</v>
      </c>
      <c r="C32238" s="3">
        <v>481.649292</v>
      </c>
      <c r="D32238" s="2"/>
    </row>
    <row r="32239" spans="1:4" x14ac:dyDescent="0.25">
      <c r="A32239" s="2">
        <v>540</v>
      </c>
      <c r="B32239">
        <v>44274</v>
      </c>
      <c r="C32239" s="3">
        <v>887.09539700000005</v>
      </c>
      <c r="D32239" s="2"/>
    </row>
    <row r="32240" spans="1:4" x14ac:dyDescent="0.25">
      <c r="A32240" s="2">
        <v>540</v>
      </c>
      <c r="B32240">
        <v>44275</v>
      </c>
      <c r="C32240" s="3">
        <v>1143.7915049999999</v>
      </c>
      <c r="D32240" s="2"/>
    </row>
    <row r="32241" spans="1:4" x14ac:dyDescent="0.25">
      <c r="A32241" s="2">
        <v>540</v>
      </c>
      <c r="B32241">
        <v>44276</v>
      </c>
      <c r="C32241" s="3">
        <v>2030.886902</v>
      </c>
      <c r="D32241" s="2"/>
    </row>
    <row r="32242" spans="1:4" x14ac:dyDescent="0.25">
      <c r="A32242" s="2">
        <v>540</v>
      </c>
      <c r="B32242">
        <v>44277</v>
      </c>
      <c r="C32242" s="3">
        <v>2030.886902</v>
      </c>
      <c r="D32242" s="2"/>
    </row>
    <row r="32243" spans="1:4" x14ac:dyDescent="0.25">
      <c r="A32243" s="2">
        <v>540</v>
      </c>
      <c r="B32243">
        <v>44278</v>
      </c>
      <c r="C32243" s="3">
        <v>232.09885399999999</v>
      </c>
      <c r="D32243" s="2"/>
    </row>
    <row r="32244" spans="1:4" x14ac:dyDescent="0.25">
      <c r="A32244" s="2">
        <v>540</v>
      </c>
      <c r="B32244">
        <v>44279</v>
      </c>
      <c r="C32244" s="3">
        <v>1483.0867820000001</v>
      </c>
      <c r="D32244" s="2"/>
    </row>
    <row r="32245" spans="1:4" x14ac:dyDescent="0.25">
      <c r="A32245" s="2">
        <v>540</v>
      </c>
      <c r="B32245">
        <v>44280</v>
      </c>
      <c r="C32245" s="3">
        <v>1483.0867820000001</v>
      </c>
      <c r="D32245" s="2"/>
    </row>
    <row r="32246" spans="1:4" x14ac:dyDescent="0.25">
      <c r="A32246" s="2">
        <v>540</v>
      </c>
      <c r="B32246">
        <v>44282</v>
      </c>
      <c r="C32246" s="3">
        <v>261.449297</v>
      </c>
      <c r="D32246" s="2"/>
    </row>
    <row r="32247" spans="1:4" x14ac:dyDescent="0.25">
      <c r="A32247" s="2">
        <v>540</v>
      </c>
      <c r="B32247">
        <v>44283</v>
      </c>
      <c r="C32247" s="3">
        <v>29.350444</v>
      </c>
      <c r="D32247" s="2"/>
    </row>
    <row r="32248" spans="1:4" x14ac:dyDescent="0.25">
      <c r="A32248" s="2">
        <v>540</v>
      </c>
      <c r="B32248">
        <v>44284</v>
      </c>
      <c r="C32248" s="3">
        <v>261.449297</v>
      </c>
      <c r="D32248" s="2"/>
    </row>
    <row r="32249" spans="1:4" x14ac:dyDescent="0.25">
      <c r="A32249" s="2">
        <v>540</v>
      </c>
      <c r="B32249">
        <v>44285</v>
      </c>
      <c r="C32249" s="3">
        <v>1963.614707</v>
      </c>
      <c r="D32249" s="2"/>
    </row>
    <row r="32250" spans="1:4" x14ac:dyDescent="0.25">
      <c r="A32250" s="2">
        <v>540</v>
      </c>
      <c r="B32250">
        <v>44286</v>
      </c>
      <c r="C32250" s="3">
        <v>1462.0535850000001</v>
      </c>
      <c r="D32250" s="2"/>
    </row>
    <row r="32251" spans="1:4" x14ac:dyDescent="0.25">
      <c r="A32251" s="2">
        <v>540</v>
      </c>
      <c r="B32251">
        <v>44287</v>
      </c>
      <c r="C32251" s="3">
        <v>2814.8597119999999</v>
      </c>
      <c r="D32251" s="2"/>
    </row>
    <row r="32252" spans="1:4" x14ac:dyDescent="0.25">
      <c r="A32252" s="2">
        <v>540</v>
      </c>
      <c r="B32252">
        <v>44288</v>
      </c>
      <c r="C32252" s="3">
        <v>29.350444</v>
      </c>
      <c r="D32252" s="2"/>
    </row>
    <row r="32253" spans="1:4" x14ac:dyDescent="0.25">
      <c r="A32253" s="2">
        <v>540</v>
      </c>
      <c r="B32253">
        <v>44289</v>
      </c>
      <c r="C32253" s="3">
        <v>2814.8597119999999</v>
      </c>
      <c r="D32253" s="2"/>
    </row>
    <row r="32254" spans="1:4" x14ac:dyDescent="0.25">
      <c r="A32254" s="2">
        <v>540</v>
      </c>
      <c r="B32254">
        <v>44290</v>
      </c>
      <c r="C32254" s="3">
        <v>1963.614707</v>
      </c>
      <c r="D32254" s="2"/>
    </row>
    <row r="32255" spans="1:4" x14ac:dyDescent="0.25">
      <c r="A32255" s="2">
        <v>540</v>
      </c>
      <c r="B32255">
        <v>44291</v>
      </c>
      <c r="C32255" s="3">
        <v>3053.4958940000001</v>
      </c>
      <c r="D32255" s="2"/>
    </row>
    <row r="32256" spans="1:4" x14ac:dyDescent="0.25">
      <c r="A32256" s="2">
        <v>540</v>
      </c>
      <c r="B32256">
        <v>44292</v>
      </c>
      <c r="C32256" s="3">
        <v>925.63984000000005</v>
      </c>
      <c r="D32256" s="2"/>
    </row>
    <row r="32257" spans="1:4" x14ac:dyDescent="0.25">
      <c r="A32257" s="2">
        <v>540</v>
      </c>
      <c r="B32257">
        <v>44293</v>
      </c>
      <c r="C32257" s="3">
        <v>3053.4958940000001</v>
      </c>
      <c r="D32257" s="2"/>
    </row>
    <row r="32258" spans="1:4" x14ac:dyDescent="0.25">
      <c r="A32258" s="2">
        <v>540</v>
      </c>
      <c r="B32258">
        <v>44294</v>
      </c>
      <c r="C32258" s="3">
        <v>925.63984000000005</v>
      </c>
      <c r="D32258" s="2"/>
    </row>
    <row r="32259" spans="1:4" x14ac:dyDescent="0.25">
      <c r="A32259" s="2">
        <v>540</v>
      </c>
      <c r="B32259">
        <v>44295</v>
      </c>
      <c r="C32259" s="3">
        <v>3008.0293109999998</v>
      </c>
      <c r="D32259" s="2"/>
    </row>
    <row r="32260" spans="1:4" x14ac:dyDescent="0.25">
      <c r="A32260" s="2">
        <v>540</v>
      </c>
      <c r="B32260">
        <v>44296</v>
      </c>
      <c r="C32260" s="3">
        <v>3008.0293109999998</v>
      </c>
      <c r="D32260" s="2"/>
    </row>
    <row r="32261" spans="1:4" x14ac:dyDescent="0.25">
      <c r="A32261" s="2">
        <v>540</v>
      </c>
      <c r="B32261">
        <v>44297</v>
      </c>
      <c r="C32261" s="3">
        <v>37.710718</v>
      </c>
      <c r="D32261" s="2"/>
    </row>
    <row r="32262" spans="1:4" x14ac:dyDescent="0.25">
      <c r="A32262" s="2">
        <v>540</v>
      </c>
      <c r="B32262">
        <v>44298</v>
      </c>
      <c r="C32262" s="3">
        <v>37.710718</v>
      </c>
      <c r="D32262" s="2"/>
    </row>
    <row r="32263" spans="1:4" x14ac:dyDescent="0.25">
      <c r="A32263" s="2">
        <v>540</v>
      </c>
      <c r="B32263">
        <v>44299</v>
      </c>
      <c r="C32263" s="3">
        <v>1208.7321939999999</v>
      </c>
      <c r="D32263" s="2"/>
    </row>
    <row r="32264" spans="1:4" x14ac:dyDescent="0.25">
      <c r="A32264" s="2">
        <v>540</v>
      </c>
      <c r="B32264">
        <v>44300</v>
      </c>
      <c r="C32264" s="3">
        <v>10.843714</v>
      </c>
      <c r="D32264" s="2"/>
    </row>
    <row r="32265" spans="1:4" x14ac:dyDescent="0.25">
      <c r="A32265" s="2">
        <v>540</v>
      </c>
      <c r="B32265">
        <v>44301</v>
      </c>
      <c r="C32265" s="3">
        <v>745.15375800000004</v>
      </c>
      <c r="D32265" s="2"/>
    </row>
    <row r="32266" spans="1:4" x14ac:dyDescent="0.25">
      <c r="A32266" s="2">
        <v>540</v>
      </c>
      <c r="B32266">
        <v>44302</v>
      </c>
      <c r="C32266" s="3">
        <v>228.109487</v>
      </c>
      <c r="D32266" s="2"/>
    </row>
    <row r="32267" spans="1:4" x14ac:dyDescent="0.25">
      <c r="A32267" s="2">
        <v>540</v>
      </c>
      <c r="B32267">
        <v>44303</v>
      </c>
      <c r="C32267" s="3">
        <v>745.15375800000004</v>
      </c>
      <c r="D32267" s="2"/>
    </row>
    <row r="32268" spans="1:4" x14ac:dyDescent="0.25">
      <c r="A32268" s="2">
        <v>540</v>
      </c>
      <c r="B32268">
        <v>44304</v>
      </c>
      <c r="C32268" s="3">
        <v>228.109487</v>
      </c>
      <c r="D32268" s="2"/>
    </row>
    <row r="32269" spans="1:4" x14ac:dyDescent="0.25">
      <c r="A32269" s="2">
        <v>540</v>
      </c>
      <c r="B32269">
        <v>44305</v>
      </c>
      <c r="C32269" s="3">
        <v>487.95330300000001</v>
      </c>
      <c r="D32269" s="2"/>
    </row>
    <row r="32270" spans="1:4" x14ac:dyDescent="0.25">
      <c r="A32270" s="2">
        <v>540</v>
      </c>
      <c r="B32270">
        <v>44306</v>
      </c>
      <c r="C32270" s="3">
        <v>494.262674</v>
      </c>
      <c r="D32270" s="2"/>
    </row>
    <row r="32271" spans="1:4" x14ac:dyDescent="0.25">
      <c r="A32271" s="2">
        <v>540</v>
      </c>
      <c r="B32271">
        <v>44307</v>
      </c>
      <c r="C32271" s="3">
        <v>487.95330300000001</v>
      </c>
      <c r="D32271" s="2"/>
    </row>
    <row r="32272" spans="1:4" x14ac:dyDescent="0.25">
      <c r="A32272" s="2">
        <v>540</v>
      </c>
      <c r="B32272">
        <v>44308</v>
      </c>
      <c r="C32272" s="3">
        <v>494.262674</v>
      </c>
      <c r="D32272" s="2"/>
    </row>
    <row r="32273" spans="1:4" x14ac:dyDescent="0.25">
      <c r="A32273" s="2">
        <v>540</v>
      </c>
      <c r="B32273">
        <v>44309</v>
      </c>
      <c r="C32273" s="3">
        <v>553.90604099999996</v>
      </c>
      <c r="D32273" s="2"/>
    </row>
    <row r="32274" spans="1:4" x14ac:dyDescent="0.25">
      <c r="A32274" s="2">
        <v>540</v>
      </c>
      <c r="B32274">
        <v>44310</v>
      </c>
      <c r="C32274" s="3">
        <v>553.90604099999996</v>
      </c>
      <c r="D32274" s="2"/>
    </row>
    <row r="32275" spans="1:4" x14ac:dyDescent="0.25">
      <c r="A32275" s="2">
        <v>540</v>
      </c>
      <c r="B32275">
        <v>44311</v>
      </c>
      <c r="C32275" s="3">
        <v>308.72391599999997</v>
      </c>
      <c r="D32275" s="2"/>
    </row>
    <row r="32276" spans="1:4" x14ac:dyDescent="0.25">
      <c r="A32276" s="2">
        <v>540</v>
      </c>
      <c r="B32276">
        <v>44312</v>
      </c>
      <c r="C32276" s="3">
        <v>1853.554042</v>
      </c>
      <c r="D32276" s="2"/>
    </row>
    <row r="32277" spans="1:4" x14ac:dyDescent="0.25">
      <c r="A32277" s="2">
        <v>540</v>
      </c>
      <c r="B32277">
        <v>44313</v>
      </c>
      <c r="C32277" s="3">
        <v>2015.4234160000001</v>
      </c>
      <c r="D32277" s="2"/>
    </row>
    <row r="32278" spans="1:4" x14ac:dyDescent="0.25">
      <c r="A32278" s="2">
        <v>540</v>
      </c>
      <c r="B32278">
        <v>44314</v>
      </c>
      <c r="C32278" s="3">
        <v>3316.1095599999999</v>
      </c>
      <c r="D32278" s="2"/>
    </row>
    <row r="32279" spans="1:4" x14ac:dyDescent="0.25">
      <c r="A32279" s="2">
        <v>540</v>
      </c>
      <c r="B32279">
        <v>44315</v>
      </c>
      <c r="C32279" s="3">
        <v>584.41833399999996</v>
      </c>
      <c r="D32279" s="2"/>
    </row>
    <row r="32280" spans="1:4" x14ac:dyDescent="0.25">
      <c r="A32280" s="2">
        <v>540</v>
      </c>
      <c r="B32280">
        <v>44316</v>
      </c>
      <c r="C32280" s="3">
        <v>3316.1095599999999</v>
      </c>
      <c r="D32280" s="2"/>
    </row>
    <row r="32281" spans="1:4" x14ac:dyDescent="0.25">
      <c r="A32281" s="2">
        <v>540</v>
      </c>
      <c r="B32281">
        <v>44317</v>
      </c>
      <c r="C32281" s="3">
        <v>861.42478800000004</v>
      </c>
      <c r="D32281" s="2"/>
    </row>
    <row r="32282" spans="1:4" x14ac:dyDescent="0.25">
      <c r="A32282" s="2">
        <v>540</v>
      </c>
      <c r="B32282">
        <v>44318</v>
      </c>
      <c r="C32282" s="3">
        <v>861.42478800000004</v>
      </c>
      <c r="D32282" s="2"/>
    </row>
    <row r="32283" spans="1:4" x14ac:dyDescent="0.25">
      <c r="A32283" s="2">
        <v>540</v>
      </c>
      <c r="B32283">
        <v>44319</v>
      </c>
      <c r="C32283" s="3">
        <v>584.41833399999996</v>
      </c>
      <c r="D32283" s="2"/>
    </row>
    <row r="32284" spans="1:4" x14ac:dyDescent="0.25">
      <c r="A32284" s="2">
        <v>540</v>
      </c>
      <c r="B32284">
        <v>44320</v>
      </c>
      <c r="C32284" s="3">
        <v>721.14056800000003</v>
      </c>
      <c r="D32284" s="2"/>
    </row>
    <row r="32285" spans="1:4" x14ac:dyDescent="0.25">
      <c r="A32285" s="2">
        <v>540</v>
      </c>
      <c r="B32285">
        <v>44321</v>
      </c>
      <c r="C32285" s="3">
        <v>473.51725499999998</v>
      </c>
      <c r="D32285" s="2"/>
    </row>
    <row r="32286" spans="1:4" x14ac:dyDescent="0.25">
      <c r="A32286" s="2">
        <v>540</v>
      </c>
      <c r="B32286">
        <v>44322</v>
      </c>
      <c r="C32286" s="3">
        <v>721.14056800000003</v>
      </c>
      <c r="D32286" s="2"/>
    </row>
    <row r="32287" spans="1:4" x14ac:dyDescent="0.25">
      <c r="A32287" s="2">
        <v>540</v>
      </c>
      <c r="B32287">
        <v>44323</v>
      </c>
      <c r="C32287" s="3">
        <v>473.51725499999998</v>
      </c>
      <c r="D32287" s="2"/>
    </row>
    <row r="32288" spans="1:4" x14ac:dyDescent="0.25">
      <c r="A32288" s="2">
        <v>540</v>
      </c>
      <c r="B32288">
        <v>44324</v>
      </c>
      <c r="C32288" s="3">
        <v>1139.5875940000001</v>
      </c>
      <c r="D32288" s="2"/>
    </row>
    <row r="32289" spans="1:4" x14ac:dyDescent="0.25">
      <c r="A32289" s="2">
        <v>540</v>
      </c>
      <c r="B32289">
        <v>44325</v>
      </c>
      <c r="C32289" s="3">
        <v>938.89804100000003</v>
      </c>
      <c r="D32289" s="2"/>
    </row>
    <row r="32290" spans="1:4" x14ac:dyDescent="0.25">
      <c r="A32290" s="2">
        <v>540</v>
      </c>
      <c r="B32290">
        <v>44326</v>
      </c>
      <c r="C32290" s="3">
        <v>894.33339599999999</v>
      </c>
      <c r="D32290" s="2"/>
    </row>
    <row r="32291" spans="1:4" x14ac:dyDescent="0.25">
      <c r="A32291" s="2">
        <v>540</v>
      </c>
      <c r="B32291">
        <v>44327</v>
      </c>
      <c r="C32291" s="3">
        <v>1139.5875940000001</v>
      </c>
      <c r="D32291" s="2"/>
    </row>
    <row r="32292" spans="1:4" x14ac:dyDescent="0.25">
      <c r="A32292" s="2">
        <v>540</v>
      </c>
      <c r="B32292">
        <v>44328</v>
      </c>
      <c r="C32292" s="3">
        <v>938.89804100000003</v>
      </c>
      <c r="D32292" s="2"/>
    </row>
    <row r="32293" spans="1:4" x14ac:dyDescent="0.25">
      <c r="A32293" s="2">
        <v>540</v>
      </c>
      <c r="B32293">
        <v>44329</v>
      </c>
      <c r="C32293" s="3">
        <v>894.33339599999999</v>
      </c>
      <c r="D32293" s="2"/>
    </row>
    <row r="32294" spans="1:4" x14ac:dyDescent="0.25">
      <c r="A32294" s="2">
        <v>540</v>
      </c>
      <c r="B32294">
        <v>44330</v>
      </c>
      <c r="C32294" s="3">
        <v>18.431456000000001</v>
      </c>
      <c r="D32294" s="2"/>
    </row>
    <row r="32295" spans="1:4" x14ac:dyDescent="0.25">
      <c r="A32295" s="2">
        <v>540</v>
      </c>
      <c r="B32295">
        <v>44331</v>
      </c>
      <c r="C32295" s="3">
        <v>803.49130500000001</v>
      </c>
      <c r="D32295" s="2"/>
    </row>
    <row r="32296" spans="1:4" x14ac:dyDescent="0.25">
      <c r="A32296" s="2">
        <v>540</v>
      </c>
      <c r="B32296">
        <v>44332</v>
      </c>
      <c r="C32296" s="3">
        <v>1208.5831310000001</v>
      </c>
      <c r="D32296" s="2"/>
    </row>
    <row r="32297" spans="1:4" x14ac:dyDescent="0.25">
      <c r="A32297" s="2">
        <v>540</v>
      </c>
      <c r="B32297">
        <v>44333</v>
      </c>
      <c r="C32297" s="3">
        <v>1.302945</v>
      </c>
      <c r="D32297" s="2"/>
    </row>
    <row r="32298" spans="1:4" x14ac:dyDescent="0.25">
      <c r="A32298" s="2">
        <v>540</v>
      </c>
      <c r="B32298">
        <v>44334</v>
      </c>
      <c r="C32298" s="3">
        <v>1208.5831310000001</v>
      </c>
      <c r="D32298" s="2"/>
    </row>
    <row r="32299" spans="1:4" x14ac:dyDescent="0.25">
      <c r="A32299" s="2">
        <v>540</v>
      </c>
      <c r="B32299">
        <v>44335</v>
      </c>
      <c r="C32299" s="3">
        <v>1.302945</v>
      </c>
      <c r="D32299" s="2"/>
    </row>
    <row r="32300" spans="1:4" x14ac:dyDescent="0.25">
      <c r="A32300" s="2">
        <v>540</v>
      </c>
      <c r="B32300">
        <v>44336</v>
      </c>
      <c r="C32300" s="3">
        <v>18.431456000000001</v>
      </c>
      <c r="D32300" s="2"/>
    </row>
    <row r="32301" spans="1:4" x14ac:dyDescent="0.25">
      <c r="A32301" s="2">
        <v>540</v>
      </c>
      <c r="B32301">
        <v>44337</v>
      </c>
      <c r="C32301" s="3">
        <v>803.49130500000001</v>
      </c>
      <c r="D32301" s="2"/>
    </row>
    <row r="32302" spans="1:4" x14ac:dyDescent="0.25">
      <c r="A32302" s="2">
        <v>540</v>
      </c>
      <c r="B32302">
        <v>44338</v>
      </c>
      <c r="C32302" s="3">
        <v>69.470099000000005</v>
      </c>
      <c r="D32302" s="2"/>
    </row>
    <row r="32303" spans="1:4" x14ac:dyDescent="0.25">
      <c r="A32303" s="2">
        <v>540</v>
      </c>
      <c r="B32303">
        <v>44339</v>
      </c>
      <c r="C32303" s="3">
        <v>136.791528</v>
      </c>
      <c r="D32303" s="2"/>
    </row>
    <row r="32304" spans="1:4" x14ac:dyDescent="0.25">
      <c r="A32304" s="2">
        <v>540</v>
      </c>
      <c r="B32304">
        <v>44340</v>
      </c>
      <c r="C32304" s="3">
        <v>305.91674599999999</v>
      </c>
      <c r="D32304" s="2"/>
    </row>
    <row r="32305" spans="1:4" x14ac:dyDescent="0.25">
      <c r="A32305" s="2">
        <v>540</v>
      </c>
      <c r="B32305">
        <v>44341</v>
      </c>
      <c r="C32305" s="3">
        <v>305.91674599999999</v>
      </c>
      <c r="D32305" s="2"/>
    </row>
    <row r="32306" spans="1:4" x14ac:dyDescent="0.25">
      <c r="A32306" s="2">
        <v>540</v>
      </c>
      <c r="B32306">
        <v>44342</v>
      </c>
      <c r="C32306" s="3">
        <v>69.470099000000005</v>
      </c>
      <c r="D32306" s="2"/>
    </row>
    <row r="32307" spans="1:4" x14ac:dyDescent="0.25">
      <c r="A32307" s="2">
        <v>540</v>
      </c>
      <c r="B32307">
        <v>44343</v>
      </c>
      <c r="C32307" s="3">
        <v>136.791528</v>
      </c>
      <c r="D32307" s="2"/>
    </row>
    <row r="32308" spans="1:4" x14ac:dyDescent="0.25">
      <c r="A32308" s="2">
        <v>540</v>
      </c>
      <c r="B32308">
        <v>44344</v>
      </c>
      <c r="C32308" s="3">
        <v>909.44104000000004</v>
      </c>
      <c r="D32308" s="2"/>
    </row>
    <row r="32309" spans="1:4" x14ac:dyDescent="0.25">
      <c r="A32309" s="2">
        <v>540</v>
      </c>
      <c r="B32309">
        <v>44345</v>
      </c>
      <c r="C32309" s="3">
        <v>1486.3729410000001</v>
      </c>
      <c r="D32309" s="2"/>
    </row>
    <row r="32310" spans="1:4" x14ac:dyDescent="0.25">
      <c r="A32310" s="2">
        <v>540</v>
      </c>
      <c r="B32310">
        <v>44346</v>
      </c>
      <c r="C32310" s="3">
        <v>1136.564623</v>
      </c>
      <c r="D32310" s="2"/>
    </row>
    <row r="32311" spans="1:4" x14ac:dyDescent="0.25">
      <c r="A32311" s="2">
        <v>540</v>
      </c>
      <c r="B32311">
        <v>44347</v>
      </c>
      <c r="C32311" s="3">
        <v>909.44104000000004</v>
      </c>
      <c r="D32311" s="2"/>
    </row>
    <row r="32312" spans="1:4" x14ac:dyDescent="0.25">
      <c r="A32312" s="2">
        <v>540</v>
      </c>
      <c r="B32312">
        <v>44348</v>
      </c>
      <c r="C32312" s="3">
        <v>1136.564623</v>
      </c>
      <c r="D32312" s="2"/>
    </row>
    <row r="32313" spans="1:4" x14ac:dyDescent="0.25">
      <c r="A32313" s="2">
        <v>540</v>
      </c>
      <c r="B32313">
        <v>44349</v>
      </c>
      <c r="C32313" s="3">
        <v>1486.3729410000001</v>
      </c>
      <c r="D32313" s="2"/>
    </row>
    <row r="32314" spans="1:4" x14ac:dyDescent="0.25">
      <c r="A32314" s="2">
        <v>540</v>
      </c>
      <c r="B32314">
        <v>44350</v>
      </c>
      <c r="C32314" s="3">
        <v>279.46391199999999</v>
      </c>
      <c r="D32314" s="2"/>
    </row>
    <row r="32315" spans="1:4" x14ac:dyDescent="0.25">
      <c r="A32315" s="2">
        <v>540</v>
      </c>
      <c r="B32315">
        <v>44351</v>
      </c>
      <c r="C32315" s="3">
        <v>1671.9885389999999</v>
      </c>
      <c r="D32315" s="2"/>
    </row>
    <row r="32316" spans="1:4" x14ac:dyDescent="0.25">
      <c r="A32316" s="2">
        <v>540</v>
      </c>
      <c r="B32316">
        <v>44352</v>
      </c>
      <c r="C32316" s="3">
        <v>564.19096000000002</v>
      </c>
      <c r="D32316" s="2"/>
    </row>
    <row r="32317" spans="1:4" x14ac:dyDescent="0.25">
      <c r="A32317" s="2">
        <v>540</v>
      </c>
      <c r="B32317">
        <v>44353</v>
      </c>
      <c r="C32317" s="3">
        <v>139.40902600000001</v>
      </c>
      <c r="D32317" s="2"/>
    </row>
    <row r="32318" spans="1:4" x14ac:dyDescent="0.25">
      <c r="A32318" s="2">
        <v>540</v>
      </c>
      <c r="B32318">
        <v>44354</v>
      </c>
      <c r="C32318" s="3">
        <v>564.19096000000002</v>
      </c>
      <c r="D32318" s="2"/>
    </row>
    <row r="32319" spans="1:4" x14ac:dyDescent="0.25">
      <c r="A32319" s="2">
        <v>540</v>
      </c>
      <c r="B32319">
        <v>44355</v>
      </c>
      <c r="C32319" s="3">
        <v>139.40902600000001</v>
      </c>
      <c r="D32319" s="2"/>
    </row>
    <row r="32320" spans="1:4" x14ac:dyDescent="0.25">
      <c r="A32320" s="2">
        <v>540</v>
      </c>
      <c r="B32320">
        <v>44356</v>
      </c>
      <c r="C32320" s="3">
        <v>1671.9885389999999</v>
      </c>
      <c r="D32320" s="2"/>
    </row>
    <row r="32321" spans="1:4" x14ac:dyDescent="0.25">
      <c r="A32321" s="2">
        <v>540</v>
      </c>
      <c r="B32321">
        <v>44357</v>
      </c>
      <c r="C32321" s="3">
        <v>577.41758400000003</v>
      </c>
      <c r="D32321" s="2"/>
    </row>
    <row r="32322" spans="1:4" x14ac:dyDescent="0.25">
      <c r="A32322" s="2">
        <v>540</v>
      </c>
      <c r="B32322">
        <v>44358</v>
      </c>
      <c r="C32322" s="3">
        <v>253.411159</v>
      </c>
      <c r="D32322" s="2"/>
    </row>
    <row r="32323" spans="1:4" x14ac:dyDescent="0.25">
      <c r="A32323" s="2">
        <v>540</v>
      </c>
      <c r="B32323">
        <v>44359</v>
      </c>
      <c r="C32323" s="3">
        <v>311.42670600000002</v>
      </c>
      <c r="D32323" s="2"/>
    </row>
    <row r="32324" spans="1:4" x14ac:dyDescent="0.25">
      <c r="A32324" s="2">
        <v>540</v>
      </c>
      <c r="B32324">
        <v>44360</v>
      </c>
      <c r="C32324" s="3">
        <v>311.42670600000002</v>
      </c>
      <c r="D32324" s="2"/>
    </row>
    <row r="32325" spans="1:4" x14ac:dyDescent="0.25">
      <c r="A32325" s="2">
        <v>540</v>
      </c>
      <c r="B32325">
        <v>44361</v>
      </c>
      <c r="C32325" s="3">
        <v>577.41758400000003</v>
      </c>
      <c r="D32325" s="2"/>
    </row>
    <row r="32326" spans="1:4" x14ac:dyDescent="0.25">
      <c r="A32326" s="2">
        <v>540</v>
      </c>
      <c r="B32326">
        <v>44362</v>
      </c>
      <c r="C32326" s="3">
        <v>253.411159</v>
      </c>
      <c r="D32326" s="2"/>
    </row>
    <row r="32327" spans="1:4" x14ac:dyDescent="0.25">
      <c r="A32327" s="2">
        <v>540</v>
      </c>
      <c r="B32327">
        <v>44363</v>
      </c>
      <c r="C32327" s="3">
        <v>354.87023499999998</v>
      </c>
      <c r="D32327" s="2"/>
    </row>
    <row r="32328" spans="1:4" x14ac:dyDescent="0.25">
      <c r="A32328" s="2">
        <v>540</v>
      </c>
      <c r="B32328">
        <v>44364</v>
      </c>
      <c r="C32328" s="3">
        <v>547.34947599999998</v>
      </c>
      <c r="D32328" s="2"/>
    </row>
    <row r="32329" spans="1:4" x14ac:dyDescent="0.25">
      <c r="A32329" s="2">
        <v>540</v>
      </c>
      <c r="B32329">
        <v>44365</v>
      </c>
      <c r="C32329" s="3">
        <v>354.87023499999998</v>
      </c>
      <c r="D32329" s="2"/>
    </row>
    <row r="32330" spans="1:4" x14ac:dyDescent="0.25">
      <c r="A32330" s="2">
        <v>540</v>
      </c>
      <c r="B32330">
        <v>44366</v>
      </c>
      <c r="C32330" s="3">
        <v>547.34947599999998</v>
      </c>
      <c r="D32330" s="2"/>
    </row>
    <row r="32331" spans="1:4" x14ac:dyDescent="0.25">
      <c r="A32331" s="2">
        <v>540</v>
      </c>
      <c r="B32331">
        <v>44367</v>
      </c>
      <c r="C32331" s="3">
        <v>1150.390339</v>
      </c>
      <c r="D32331" s="2"/>
    </row>
    <row r="32332" spans="1:4" x14ac:dyDescent="0.25">
      <c r="A32332" s="2">
        <v>540</v>
      </c>
      <c r="B32332">
        <v>44368</v>
      </c>
      <c r="C32332" s="3">
        <v>1665.4964150000001</v>
      </c>
      <c r="D32332" s="2"/>
    </row>
    <row r="32333" spans="1:4" x14ac:dyDescent="0.25">
      <c r="A32333" s="2">
        <v>540</v>
      </c>
      <c r="B32333">
        <v>44369</v>
      </c>
      <c r="C32333" s="3">
        <v>1324.034294</v>
      </c>
      <c r="D32333" s="2"/>
    </row>
    <row r="32334" spans="1:4" x14ac:dyDescent="0.25">
      <c r="A32334" s="2">
        <v>540</v>
      </c>
      <c r="B32334">
        <v>44370</v>
      </c>
      <c r="C32334" s="3">
        <v>9125.7705079999996</v>
      </c>
      <c r="D32334" s="2"/>
    </row>
    <row r="32335" spans="1:4" x14ac:dyDescent="0.25">
      <c r="A32335" s="2">
        <v>540</v>
      </c>
      <c r="B32335">
        <v>44371</v>
      </c>
      <c r="C32335" s="3">
        <v>6448.4177060000002</v>
      </c>
      <c r="D32335" s="2"/>
    </row>
    <row r="32336" spans="1:4" x14ac:dyDescent="0.25">
      <c r="A32336" s="2">
        <v>540</v>
      </c>
      <c r="B32336">
        <v>44372</v>
      </c>
      <c r="C32336" s="3">
        <v>4601.4979519999997</v>
      </c>
      <c r="D32336" s="2"/>
    </row>
    <row r="32337" spans="1:4" x14ac:dyDescent="0.25">
      <c r="A32337" s="2">
        <v>540</v>
      </c>
      <c r="B32337">
        <v>44373</v>
      </c>
      <c r="C32337" s="3">
        <v>9379.4478029999991</v>
      </c>
      <c r="D32337" s="2"/>
    </row>
    <row r="32338" spans="1:4" x14ac:dyDescent="0.25">
      <c r="A32338" s="2">
        <v>540</v>
      </c>
      <c r="B32338">
        <v>44374</v>
      </c>
      <c r="C32338" s="3">
        <v>3510.7145460000002</v>
      </c>
      <c r="D32338" s="2"/>
    </row>
    <row r="32339" spans="1:4" x14ac:dyDescent="0.25">
      <c r="A32339" s="2">
        <v>540</v>
      </c>
      <c r="B32339">
        <v>44375</v>
      </c>
      <c r="C32339" s="3">
        <v>4095.5246179999999</v>
      </c>
      <c r="D32339" s="2"/>
    </row>
    <row r="32340" spans="1:4" x14ac:dyDescent="0.25">
      <c r="A32340" s="2">
        <v>540</v>
      </c>
      <c r="B32340">
        <v>44377</v>
      </c>
      <c r="C32340" s="3">
        <v>2615.5657649999998</v>
      </c>
      <c r="D32340" s="2"/>
    </row>
    <row r="32341" spans="1:4" x14ac:dyDescent="0.25">
      <c r="A32341" s="2">
        <v>540</v>
      </c>
      <c r="B32341">
        <v>44378</v>
      </c>
      <c r="C32341" s="3">
        <v>4757.5929150000002</v>
      </c>
      <c r="D32341" s="2"/>
    </row>
    <row r="32342" spans="1:4" x14ac:dyDescent="0.25">
      <c r="A32342" s="2">
        <v>540</v>
      </c>
      <c r="B32342">
        <v>44379</v>
      </c>
      <c r="C32342" s="3">
        <v>279.46391199999999</v>
      </c>
      <c r="D32342" s="2"/>
    </row>
    <row r="32343" spans="1:4" x14ac:dyDescent="0.25">
      <c r="A32343" s="2">
        <v>540</v>
      </c>
      <c r="B32343">
        <v>44380</v>
      </c>
      <c r="C32343" s="3">
        <v>526.15217199999995</v>
      </c>
      <c r="D32343" s="2"/>
    </row>
    <row r="32344" spans="1:4" x14ac:dyDescent="0.25">
      <c r="A32344" s="2">
        <v>540</v>
      </c>
      <c r="B32344">
        <v>44381</v>
      </c>
      <c r="C32344" s="3">
        <v>532.06157800000005</v>
      </c>
      <c r="D32344" s="2"/>
    </row>
    <row r="32345" spans="1:4" x14ac:dyDescent="0.25">
      <c r="A32345" s="2">
        <v>540</v>
      </c>
      <c r="B32345">
        <v>44382</v>
      </c>
      <c r="C32345" s="3">
        <v>236.027153</v>
      </c>
      <c r="D32345" s="2"/>
    </row>
    <row r="32346" spans="1:4" x14ac:dyDescent="0.25">
      <c r="A32346" s="2">
        <v>540</v>
      </c>
      <c r="B32346">
        <v>44383</v>
      </c>
      <c r="C32346" s="3">
        <v>532.06157800000005</v>
      </c>
      <c r="D32346" s="2"/>
    </row>
    <row r="32347" spans="1:4" x14ac:dyDescent="0.25">
      <c r="A32347" s="2">
        <v>540</v>
      </c>
      <c r="B32347">
        <v>44384</v>
      </c>
      <c r="C32347" s="3">
        <v>236.027153</v>
      </c>
      <c r="D32347" s="2"/>
    </row>
    <row r="32348" spans="1:4" x14ac:dyDescent="0.25">
      <c r="A32348" s="2">
        <v>540</v>
      </c>
      <c r="B32348">
        <v>44385</v>
      </c>
      <c r="C32348" s="3">
        <v>0</v>
      </c>
      <c r="D32348" s="2"/>
    </row>
    <row r="32349" spans="1:4" x14ac:dyDescent="0.25">
      <c r="A32349" s="2">
        <v>540</v>
      </c>
      <c r="B32349">
        <v>44386</v>
      </c>
      <c r="C32349" s="3">
        <v>663.93549199999995</v>
      </c>
      <c r="D32349" s="2"/>
    </row>
    <row r="32350" spans="1:4" x14ac:dyDescent="0.25">
      <c r="A32350" s="2">
        <v>540</v>
      </c>
      <c r="B32350">
        <v>44387</v>
      </c>
      <c r="C32350" s="3">
        <v>663.93549199999995</v>
      </c>
      <c r="D32350" s="2"/>
    </row>
    <row r="32351" spans="1:4" x14ac:dyDescent="0.25">
      <c r="A32351" s="2">
        <v>540</v>
      </c>
      <c r="B32351">
        <v>44388</v>
      </c>
      <c r="C32351" s="3">
        <v>725.79769599999997</v>
      </c>
      <c r="D32351" s="2"/>
    </row>
    <row r="32352" spans="1:4" x14ac:dyDescent="0.25">
      <c r="A32352" s="2">
        <v>540</v>
      </c>
      <c r="B32352">
        <v>44389</v>
      </c>
      <c r="C32352" s="3">
        <v>2097.9417170000002</v>
      </c>
      <c r="D32352" s="2"/>
    </row>
    <row r="32353" spans="1:4" x14ac:dyDescent="0.25">
      <c r="A32353" s="2">
        <v>540</v>
      </c>
      <c r="B32353">
        <v>44390</v>
      </c>
      <c r="C32353" s="3">
        <v>501.819997</v>
      </c>
      <c r="D32353" s="2"/>
    </row>
    <row r="32354" spans="1:4" x14ac:dyDescent="0.25">
      <c r="A32354" s="2">
        <v>540</v>
      </c>
      <c r="B32354">
        <v>44391</v>
      </c>
      <c r="C32354" s="3">
        <v>725.79769599999997</v>
      </c>
      <c r="D32354" s="2"/>
    </row>
    <row r="32355" spans="1:4" x14ac:dyDescent="0.25">
      <c r="A32355" s="2">
        <v>540</v>
      </c>
      <c r="B32355">
        <v>44392</v>
      </c>
      <c r="C32355" s="3">
        <v>501.819997</v>
      </c>
      <c r="D32355" s="2"/>
    </row>
    <row r="32356" spans="1:4" x14ac:dyDescent="0.25">
      <c r="A32356" s="2">
        <v>540</v>
      </c>
      <c r="B32356">
        <v>44393</v>
      </c>
      <c r="C32356" s="3">
        <v>746.62378200000001</v>
      </c>
      <c r="D32356" s="2"/>
    </row>
    <row r="32357" spans="1:4" x14ac:dyDescent="0.25">
      <c r="A32357" s="2">
        <v>540</v>
      </c>
      <c r="B32357">
        <v>44394</v>
      </c>
      <c r="C32357" s="3">
        <v>746.62378200000001</v>
      </c>
      <c r="D32357" s="2"/>
    </row>
    <row r="32358" spans="1:4" x14ac:dyDescent="0.25">
      <c r="A32358" s="2">
        <v>540</v>
      </c>
      <c r="B32358">
        <v>44395</v>
      </c>
      <c r="C32358" s="3">
        <v>874.446867</v>
      </c>
      <c r="D32358" s="2"/>
    </row>
    <row r="32359" spans="1:4" x14ac:dyDescent="0.25">
      <c r="A32359" s="2">
        <v>540</v>
      </c>
      <c r="B32359">
        <v>44396</v>
      </c>
      <c r="C32359" s="3">
        <v>39.687105000000003</v>
      </c>
      <c r="D32359" s="2"/>
    </row>
    <row r="32360" spans="1:4" x14ac:dyDescent="0.25">
      <c r="A32360" s="2">
        <v>540</v>
      </c>
      <c r="B32360">
        <v>44397</v>
      </c>
      <c r="C32360" s="3">
        <v>874.446867</v>
      </c>
      <c r="D32360" s="2"/>
    </row>
    <row r="32361" spans="1:4" x14ac:dyDescent="0.25">
      <c r="A32361" s="2">
        <v>540</v>
      </c>
      <c r="B32361">
        <v>44398</v>
      </c>
      <c r="C32361" s="3">
        <v>39.687105000000003</v>
      </c>
      <c r="D32361" s="2"/>
    </row>
    <row r="32362" spans="1:4" x14ac:dyDescent="0.25">
      <c r="A32362" s="2">
        <v>540</v>
      </c>
      <c r="B32362">
        <v>44399</v>
      </c>
      <c r="C32362" s="3">
        <v>1865.9612520000001</v>
      </c>
      <c r="D32362" s="2"/>
    </row>
    <row r="32363" spans="1:4" x14ac:dyDescent="0.25">
      <c r="A32363" s="2">
        <v>540</v>
      </c>
      <c r="B32363">
        <v>44400</v>
      </c>
      <c r="C32363" s="3">
        <v>76.390676999999997</v>
      </c>
      <c r="D32363" s="2"/>
    </row>
    <row r="32364" spans="1:4" x14ac:dyDescent="0.25">
      <c r="A32364" s="2">
        <v>540</v>
      </c>
      <c r="B32364">
        <v>44401</v>
      </c>
      <c r="C32364" s="3">
        <v>2197.0495230000001</v>
      </c>
      <c r="D32364" s="2"/>
    </row>
    <row r="32365" spans="1:4" x14ac:dyDescent="0.25">
      <c r="A32365" s="2">
        <v>540</v>
      </c>
      <c r="B32365">
        <v>44402</v>
      </c>
      <c r="C32365" s="3">
        <v>718.52914199999998</v>
      </c>
      <c r="D32365" s="2"/>
    </row>
    <row r="32366" spans="1:4" x14ac:dyDescent="0.25">
      <c r="A32366" s="2">
        <v>540</v>
      </c>
      <c r="B32366">
        <v>44403</v>
      </c>
      <c r="C32366" s="3">
        <v>1496.427649</v>
      </c>
      <c r="D32366" s="2"/>
    </row>
    <row r="32367" spans="1:4" x14ac:dyDescent="0.25">
      <c r="A32367" s="2">
        <v>540</v>
      </c>
      <c r="B32367">
        <v>44404</v>
      </c>
      <c r="C32367" s="3">
        <v>1496.427649</v>
      </c>
      <c r="D32367" s="2"/>
    </row>
    <row r="32368" spans="1:4" x14ac:dyDescent="0.25">
      <c r="A32368" s="2">
        <v>540</v>
      </c>
      <c r="B32368">
        <v>44405</v>
      </c>
      <c r="C32368" s="3">
        <v>1865.9612520000001</v>
      </c>
      <c r="D32368" s="2"/>
    </row>
    <row r="32369" spans="1:4" x14ac:dyDescent="0.25">
      <c r="A32369" s="2">
        <v>540</v>
      </c>
      <c r="B32369">
        <v>44406</v>
      </c>
      <c r="C32369" s="3">
        <v>718.52914199999998</v>
      </c>
      <c r="D32369" s="2"/>
    </row>
    <row r="32370" spans="1:4" x14ac:dyDescent="0.25">
      <c r="A32370" s="2">
        <v>540</v>
      </c>
      <c r="B32370">
        <v>44407</v>
      </c>
      <c r="C32370" s="3">
        <v>135.28455600000001</v>
      </c>
      <c r="D32370" s="2"/>
    </row>
    <row r="32371" spans="1:4" x14ac:dyDescent="0.25">
      <c r="A32371" s="2">
        <v>540</v>
      </c>
      <c r="B32371">
        <v>44408</v>
      </c>
      <c r="C32371" s="3">
        <v>135.28455600000001</v>
      </c>
      <c r="D32371" s="2"/>
    </row>
    <row r="32372" spans="1:4" x14ac:dyDescent="0.25">
      <c r="A32372" s="2">
        <v>540</v>
      </c>
      <c r="B32372">
        <v>44409</v>
      </c>
      <c r="C32372" s="3">
        <v>718.52914199999998</v>
      </c>
      <c r="D32372" s="2"/>
    </row>
    <row r="32373" spans="1:4" x14ac:dyDescent="0.25">
      <c r="A32373" s="2">
        <v>540</v>
      </c>
      <c r="B32373">
        <v>44410</v>
      </c>
      <c r="C32373" s="3">
        <v>2827.4119519999999</v>
      </c>
      <c r="D32373" s="2"/>
    </row>
    <row r="32374" spans="1:4" x14ac:dyDescent="0.25">
      <c r="A32374" s="2">
        <v>540</v>
      </c>
      <c r="B32374">
        <v>44411</v>
      </c>
      <c r="C32374" s="3">
        <v>3646.1969779999999</v>
      </c>
      <c r="D32374" s="2"/>
    </row>
    <row r="32375" spans="1:4" x14ac:dyDescent="0.25">
      <c r="A32375" s="2">
        <v>540</v>
      </c>
      <c r="B32375">
        <v>44412</v>
      </c>
      <c r="C32375" s="3">
        <v>2827.4119519999999</v>
      </c>
      <c r="D32375" s="2"/>
    </row>
    <row r="32376" spans="1:4" x14ac:dyDescent="0.25">
      <c r="A32376" s="2">
        <v>540</v>
      </c>
      <c r="B32376">
        <v>44413</v>
      </c>
      <c r="C32376" s="3">
        <v>3646.1969779999999</v>
      </c>
      <c r="D32376" s="2"/>
    </row>
    <row r="32377" spans="1:4" x14ac:dyDescent="0.25">
      <c r="A32377" s="2">
        <v>540</v>
      </c>
      <c r="B32377">
        <v>44414</v>
      </c>
      <c r="C32377" s="3">
        <v>1192.024649</v>
      </c>
      <c r="D32377" s="2"/>
    </row>
    <row r="32378" spans="1:4" x14ac:dyDescent="0.25">
      <c r="A32378" s="2">
        <v>540</v>
      </c>
      <c r="B32378">
        <v>44415</v>
      </c>
      <c r="C32378" s="3">
        <v>3623.3883129999999</v>
      </c>
      <c r="D32378" s="2"/>
    </row>
    <row r="32379" spans="1:4" x14ac:dyDescent="0.25">
      <c r="A32379" s="2">
        <v>540</v>
      </c>
      <c r="B32379">
        <v>44416</v>
      </c>
      <c r="C32379" s="3">
        <v>1192.024649</v>
      </c>
      <c r="D32379" s="2"/>
    </row>
    <row r="32380" spans="1:4" x14ac:dyDescent="0.25">
      <c r="A32380" s="2">
        <v>540</v>
      </c>
      <c r="B32380">
        <v>44417</v>
      </c>
      <c r="C32380" s="3">
        <v>3623.3883129999999</v>
      </c>
      <c r="D32380" s="2"/>
    </row>
    <row r="32381" spans="1:4" x14ac:dyDescent="0.25">
      <c r="A32381" s="2">
        <v>540</v>
      </c>
      <c r="B32381">
        <v>44418</v>
      </c>
      <c r="C32381" s="3">
        <v>2587.460266</v>
      </c>
      <c r="D32381" s="2"/>
    </row>
    <row r="32382" spans="1:4" x14ac:dyDescent="0.25">
      <c r="A32382" s="2">
        <v>540</v>
      </c>
      <c r="B32382">
        <v>44419</v>
      </c>
      <c r="C32382" s="3">
        <v>2587.460266</v>
      </c>
      <c r="D32382" s="2"/>
    </row>
    <row r="32383" spans="1:4" x14ac:dyDescent="0.25">
      <c r="A32383" s="2">
        <v>540</v>
      </c>
      <c r="B32383">
        <v>44420</v>
      </c>
      <c r="C32383" s="3">
        <v>2097.9417170000002</v>
      </c>
      <c r="D32383" s="2"/>
    </row>
    <row r="32384" spans="1:4" x14ac:dyDescent="0.25">
      <c r="A32384" s="2">
        <v>540</v>
      </c>
      <c r="B32384">
        <v>44421</v>
      </c>
      <c r="C32384" s="3">
        <v>76.390676999999997</v>
      </c>
      <c r="D32384" s="2"/>
    </row>
    <row r="32385" spans="1:4" x14ac:dyDescent="0.25">
      <c r="A32385" s="2">
        <v>540</v>
      </c>
      <c r="B32385">
        <v>44422</v>
      </c>
      <c r="C32385" s="3">
        <v>0</v>
      </c>
      <c r="D32385" s="2"/>
    </row>
    <row r="32386" spans="1:4" x14ac:dyDescent="0.25">
      <c r="A32386" s="2">
        <v>540</v>
      </c>
      <c r="B32386">
        <v>44423</v>
      </c>
      <c r="C32386" s="3">
        <v>8562.8122970000004</v>
      </c>
      <c r="D32386" s="2"/>
    </row>
    <row r="32387" spans="1:4" x14ac:dyDescent="0.25">
      <c r="A32387" s="2">
        <v>540</v>
      </c>
      <c r="B32387">
        <v>44424</v>
      </c>
      <c r="C32387" s="3">
        <v>0</v>
      </c>
      <c r="D32387" s="2"/>
    </row>
    <row r="32388" spans="1:4" x14ac:dyDescent="0.25">
      <c r="A32388" s="2">
        <v>540</v>
      </c>
      <c r="B32388">
        <v>44425</v>
      </c>
      <c r="C32388" s="3">
        <v>31744.700710000001</v>
      </c>
      <c r="D32388" s="2"/>
    </row>
    <row r="32389" spans="1:4" x14ac:dyDescent="0.25">
      <c r="A32389" s="2">
        <v>540</v>
      </c>
      <c r="B32389">
        <v>44426</v>
      </c>
      <c r="C32389" s="3">
        <v>8562.8122970000004</v>
      </c>
      <c r="D32389" s="2"/>
    </row>
    <row r="32390" spans="1:4" x14ac:dyDescent="0.25">
      <c r="A32390" s="2">
        <v>540</v>
      </c>
      <c r="B32390">
        <v>44427</v>
      </c>
      <c r="C32390" s="3">
        <v>31744.700710000001</v>
      </c>
      <c r="D32390" s="2"/>
    </row>
    <row r="32391" spans="1:4" x14ac:dyDescent="0.25">
      <c r="A32391" s="2">
        <v>540</v>
      </c>
      <c r="B32391">
        <v>44428</v>
      </c>
      <c r="C32391" s="3">
        <v>0</v>
      </c>
      <c r="D32391" s="2"/>
    </row>
    <row r="32392" spans="1:4" x14ac:dyDescent="0.25">
      <c r="A32392" s="2">
        <v>540</v>
      </c>
      <c r="B32392">
        <v>44429</v>
      </c>
      <c r="C32392" s="3">
        <v>0</v>
      </c>
      <c r="D32392" s="2"/>
    </row>
    <row r="32393" spans="1:4" x14ac:dyDescent="0.25">
      <c r="A32393" s="2">
        <v>540</v>
      </c>
      <c r="B32393">
        <v>44430</v>
      </c>
      <c r="C32393" s="3">
        <v>1645.187015</v>
      </c>
      <c r="D32393" s="2"/>
    </row>
    <row r="32394" spans="1:4" x14ac:dyDescent="0.25">
      <c r="A32394" s="2">
        <v>540</v>
      </c>
      <c r="B32394">
        <v>44431</v>
      </c>
      <c r="C32394" s="3">
        <v>137.295267</v>
      </c>
      <c r="D32394" s="2"/>
    </row>
    <row r="32395" spans="1:4" x14ac:dyDescent="0.25">
      <c r="A32395" s="2">
        <v>540</v>
      </c>
      <c r="B32395">
        <v>44433</v>
      </c>
      <c r="C32395" s="3">
        <v>1731.0089820000001</v>
      </c>
      <c r="D32395" s="2"/>
    </row>
    <row r="32396" spans="1:4" x14ac:dyDescent="0.25">
      <c r="A32396" s="2">
        <v>540</v>
      </c>
      <c r="B32396">
        <v>44434</v>
      </c>
      <c r="C32396" s="3">
        <v>1731.0089820000001</v>
      </c>
      <c r="D32396" s="2"/>
    </row>
    <row r="32397" spans="1:4" x14ac:dyDescent="0.25">
      <c r="A32397" s="2">
        <v>540</v>
      </c>
      <c r="B32397">
        <v>44435</v>
      </c>
      <c r="C32397" s="3">
        <v>137.295267</v>
      </c>
      <c r="D32397" s="2"/>
    </row>
    <row r="32398" spans="1:4" x14ac:dyDescent="0.25">
      <c r="A32398" s="2">
        <v>540</v>
      </c>
      <c r="B32398">
        <v>44436</v>
      </c>
      <c r="C32398" s="3">
        <v>434.14086099999997</v>
      </c>
      <c r="D32398" s="2"/>
    </row>
    <row r="32399" spans="1:4" x14ac:dyDescent="0.25">
      <c r="A32399" s="2">
        <v>540</v>
      </c>
      <c r="B32399">
        <v>44437</v>
      </c>
      <c r="C32399" s="3">
        <v>434.14086099999997</v>
      </c>
      <c r="D32399" s="2"/>
    </row>
    <row r="32400" spans="1:4" x14ac:dyDescent="0.25">
      <c r="A32400" s="2">
        <v>540</v>
      </c>
      <c r="B32400">
        <v>44438</v>
      </c>
      <c r="C32400" s="3">
        <v>575.19362999999998</v>
      </c>
      <c r="D32400" s="2"/>
    </row>
    <row r="32401" spans="1:4" x14ac:dyDescent="0.25">
      <c r="A32401" s="2">
        <v>540</v>
      </c>
      <c r="B32401">
        <v>44439</v>
      </c>
      <c r="C32401" s="3">
        <v>575.19362999999998</v>
      </c>
      <c r="D32401" s="2"/>
    </row>
    <row r="32402" spans="1:4" x14ac:dyDescent="0.25">
      <c r="A32402" s="2">
        <v>540</v>
      </c>
      <c r="B32402">
        <v>44440</v>
      </c>
      <c r="C32402" s="3">
        <v>333.22308900000002</v>
      </c>
      <c r="D32402" s="2"/>
    </row>
    <row r="32403" spans="1:4" x14ac:dyDescent="0.25">
      <c r="A32403" s="2">
        <v>540</v>
      </c>
      <c r="B32403">
        <v>44441</v>
      </c>
      <c r="C32403" s="3">
        <v>815.19408099999998</v>
      </c>
      <c r="D32403" s="2"/>
    </row>
    <row r="32404" spans="1:4" x14ac:dyDescent="0.25">
      <c r="A32404" s="2">
        <v>540</v>
      </c>
      <c r="B32404">
        <v>44442</v>
      </c>
      <c r="C32404" s="3">
        <v>333.22308900000002</v>
      </c>
      <c r="D32404" s="2"/>
    </row>
    <row r="32405" spans="1:4" x14ac:dyDescent="0.25">
      <c r="A32405" s="2">
        <v>540</v>
      </c>
      <c r="B32405">
        <v>44443</v>
      </c>
      <c r="C32405" s="3">
        <v>815.19408099999998</v>
      </c>
      <c r="D32405" s="2"/>
    </row>
    <row r="32406" spans="1:4" x14ac:dyDescent="0.25">
      <c r="A32406" s="2">
        <v>540</v>
      </c>
      <c r="B32406">
        <v>44444</v>
      </c>
      <c r="C32406" s="3">
        <v>2.5506060000000002</v>
      </c>
      <c r="D32406" s="2"/>
    </row>
    <row r="32407" spans="1:4" x14ac:dyDescent="0.25">
      <c r="A32407" s="2">
        <v>540</v>
      </c>
      <c r="B32407">
        <v>44445</v>
      </c>
      <c r="C32407" s="3">
        <v>1063.6602720000001</v>
      </c>
      <c r="D32407" s="2"/>
    </row>
    <row r="32408" spans="1:4" x14ac:dyDescent="0.25">
      <c r="A32408" s="2">
        <v>540</v>
      </c>
      <c r="B32408">
        <v>44446</v>
      </c>
      <c r="C32408" s="3">
        <v>2.5506060000000002</v>
      </c>
      <c r="D32408" s="2"/>
    </row>
    <row r="32409" spans="1:4" x14ac:dyDescent="0.25">
      <c r="A32409" s="2">
        <v>540</v>
      </c>
      <c r="B32409">
        <v>44447</v>
      </c>
      <c r="C32409" s="3">
        <v>1063.6602720000001</v>
      </c>
      <c r="D32409" s="2"/>
    </row>
    <row r="32410" spans="1:4" x14ac:dyDescent="0.25">
      <c r="A32410" s="2">
        <v>540</v>
      </c>
      <c r="B32410">
        <v>44448</v>
      </c>
      <c r="C32410" s="3">
        <v>979.76210700000001</v>
      </c>
      <c r="D32410" s="2"/>
    </row>
    <row r="32411" spans="1:4" x14ac:dyDescent="0.25">
      <c r="A32411" s="2">
        <v>540</v>
      </c>
      <c r="B32411">
        <v>44449</v>
      </c>
      <c r="C32411" s="3">
        <v>1563.293952</v>
      </c>
      <c r="D32411" s="2"/>
    </row>
    <row r="32412" spans="1:4" x14ac:dyDescent="0.25">
      <c r="A32412" s="2">
        <v>540</v>
      </c>
      <c r="B32412">
        <v>44450</v>
      </c>
      <c r="C32412" s="3">
        <v>979.76210700000001</v>
      </c>
      <c r="D32412" s="2"/>
    </row>
    <row r="32413" spans="1:4" x14ac:dyDescent="0.25">
      <c r="A32413" s="2">
        <v>540</v>
      </c>
      <c r="B32413">
        <v>44451</v>
      </c>
      <c r="C32413" s="3">
        <v>1563.293952</v>
      </c>
      <c r="D32413" s="2"/>
    </row>
    <row r="32414" spans="1:4" x14ac:dyDescent="0.25">
      <c r="A32414" s="2">
        <v>540</v>
      </c>
      <c r="B32414">
        <v>44452</v>
      </c>
      <c r="C32414" s="3">
        <v>431.29869200000002</v>
      </c>
      <c r="D32414" s="2"/>
    </row>
    <row r="32415" spans="1:4" x14ac:dyDescent="0.25">
      <c r="A32415" s="2">
        <v>540</v>
      </c>
      <c r="B32415">
        <v>44453</v>
      </c>
      <c r="C32415" s="3">
        <v>137.89292499999999</v>
      </c>
      <c r="D32415" s="2"/>
    </row>
    <row r="32416" spans="1:4" x14ac:dyDescent="0.25">
      <c r="A32416" s="2">
        <v>540</v>
      </c>
      <c r="B32416">
        <v>44454</v>
      </c>
      <c r="C32416" s="3">
        <v>431.29869200000002</v>
      </c>
      <c r="D32416" s="2"/>
    </row>
    <row r="32417" spans="1:4" x14ac:dyDescent="0.25">
      <c r="A32417" s="2">
        <v>540</v>
      </c>
      <c r="B32417">
        <v>44455</v>
      </c>
      <c r="C32417" s="3">
        <v>137.89292499999999</v>
      </c>
      <c r="D32417" s="2"/>
    </row>
    <row r="32418" spans="1:4" x14ac:dyDescent="0.25">
      <c r="A32418" s="2">
        <v>540</v>
      </c>
      <c r="B32418">
        <v>44456</v>
      </c>
      <c r="C32418" s="3">
        <v>118.541219</v>
      </c>
      <c r="D32418" s="2"/>
    </row>
    <row r="32419" spans="1:4" x14ac:dyDescent="0.25">
      <c r="A32419" s="2">
        <v>540</v>
      </c>
      <c r="B32419">
        <v>44457</v>
      </c>
      <c r="C32419" s="3">
        <v>2451.9440810000001</v>
      </c>
      <c r="D32419" s="2"/>
    </row>
    <row r="32420" spans="1:4" x14ac:dyDescent="0.25">
      <c r="A32420" s="2">
        <v>540</v>
      </c>
      <c r="B32420">
        <v>44458</v>
      </c>
      <c r="C32420" s="3">
        <v>2451.9440810000001</v>
      </c>
      <c r="D32420" s="2"/>
    </row>
    <row r="32421" spans="1:4" x14ac:dyDescent="0.25">
      <c r="A32421" s="2">
        <v>540</v>
      </c>
      <c r="B32421">
        <v>44459</v>
      </c>
      <c r="C32421" s="3">
        <v>111.664236</v>
      </c>
      <c r="D32421" s="2"/>
    </row>
    <row r="32422" spans="1:4" x14ac:dyDescent="0.25">
      <c r="A32422" s="2">
        <v>540</v>
      </c>
      <c r="B32422">
        <v>44460</v>
      </c>
      <c r="C32422" s="3">
        <v>63.963329000000002</v>
      </c>
      <c r="D32422" s="2"/>
    </row>
    <row r="32423" spans="1:4" x14ac:dyDescent="0.25">
      <c r="A32423" s="2">
        <v>540</v>
      </c>
      <c r="B32423">
        <v>44461</v>
      </c>
      <c r="C32423" s="3">
        <v>1728.222974</v>
      </c>
      <c r="D32423" s="2"/>
    </row>
    <row r="32424" spans="1:4" x14ac:dyDescent="0.25">
      <c r="A32424" s="2">
        <v>540</v>
      </c>
      <c r="B32424">
        <v>44462</v>
      </c>
      <c r="C32424" s="3">
        <v>1728.222974</v>
      </c>
      <c r="D32424" s="2"/>
    </row>
    <row r="32425" spans="1:4" x14ac:dyDescent="0.25">
      <c r="A32425" s="2">
        <v>540</v>
      </c>
      <c r="B32425">
        <v>44463</v>
      </c>
      <c r="C32425" s="3">
        <v>63.963329000000002</v>
      </c>
      <c r="D32425" s="2"/>
    </row>
    <row r="32426" spans="1:4" x14ac:dyDescent="0.25">
      <c r="A32426" s="2">
        <v>540</v>
      </c>
      <c r="B32426">
        <v>44464</v>
      </c>
      <c r="C32426" s="3">
        <v>1524.5162270000001</v>
      </c>
      <c r="D32426" s="2"/>
    </row>
    <row r="32427" spans="1:4" x14ac:dyDescent="0.25">
      <c r="A32427" s="2">
        <v>540</v>
      </c>
      <c r="B32427">
        <v>44466</v>
      </c>
      <c r="C32427" s="3">
        <v>749.514094</v>
      </c>
      <c r="D32427" s="2"/>
    </row>
    <row r="32428" spans="1:4" x14ac:dyDescent="0.25">
      <c r="A32428" s="2">
        <v>540</v>
      </c>
      <c r="B32428">
        <v>44467</v>
      </c>
      <c r="C32428" s="3">
        <v>749.514094</v>
      </c>
      <c r="D32428" s="2"/>
    </row>
    <row r="32429" spans="1:4" x14ac:dyDescent="0.25">
      <c r="A32429" s="2">
        <v>540</v>
      </c>
      <c r="B32429">
        <v>44468</v>
      </c>
      <c r="C32429" s="3">
        <v>1029.482366</v>
      </c>
      <c r="D32429" s="2"/>
    </row>
    <row r="32430" spans="1:4" x14ac:dyDescent="0.25">
      <c r="A32430" s="2">
        <v>540</v>
      </c>
      <c r="B32430">
        <v>44469</v>
      </c>
      <c r="C32430" s="3">
        <v>1029.482366</v>
      </c>
      <c r="D32430" s="2"/>
    </row>
    <row r="32431" spans="1:4" x14ac:dyDescent="0.25">
      <c r="A32431" s="2">
        <v>540</v>
      </c>
      <c r="B32431">
        <v>44470</v>
      </c>
      <c r="C32431" s="3">
        <v>10.843714</v>
      </c>
      <c r="D32431" s="2"/>
    </row>
    <row r="32432" spans="1:4" x14ac:dyDescent="0.25">
      <c r="A32432" s="2">
        <v>540</v>
      </c>
      <c r="B32432">
        <v>44471</v>
      </c>
      <c r="C32432" s="3">
        <v>784.82972199999995</v>
      </c>
      <c r="D32432" s="2"/>
    </row>
    <row r="32433" spans="1:4" x14ac:dyDescent="0.25">
      <c r="A32433" s="2">
        <v>540</v>
      </c>
      <c r="B32433">
        <v>44472</v>
      </c>
      <c r="C32433" s="3">
        <v>621.38346799999999</v>
      </c>
      <c r="D32433" s="2"/>
    </row>
    <row r="32434" spans="1:4" x14ac:dyDescent="0.25">
      <c r="A32434" s="2">
        <v>540</v>
      </c>
      <c r="B32434">
        <v>44473</v>
      </c>
      <c r="C32434" s="3">
        <v>621.38346799999999</v>
      </c>
      <c r="D32434" s="2"/>
    </row>
    <row r="32435" spans="1:4" x14ac:dyDescent="0.25">
      <c r="A32435" s="2">
        <v>540</v>
      </c>
      <c r="B32435">
        <v>44474</v>
      </c>
      <c r="C32435" s="3">
        <v>372.07633800000002</v>
      </c>
      <c r="D32435" s="2"/>
    </row>
    <row r="32436" spans="1:4" x14ac:dyDescent="0.25">
      <c r="A32436" s="2">
        <v>540</v>
      </c>
      <c r="B32436">
        <v>44475</v>
      </c>
      <c r="C32436" s="3">
        <v>372.07633800000002</v>
      </c>
      <c r="D32436" s="2"/>
    </row>
    <row r="32437" spans="1:4" x14ac:dyDescent="0.25">
      <c r="A32437" s="2">
        <v>540</v>
      </c>
      <c r="B32437">
        <v>44476</v>
      </c>
      <c r="C32437" s="3">
        <v>63.691617000000001</v>
      </c>
      <c r="D32437" s="2"/>
    </row>
    <row r="32438" spans="1:4" x14ac:dyDescent="0.25">
      <c r="A32438" s="2">
        <v>540</v>
      </c>
      <c r="B32438">
        <v>44477</v>
      </c>
      <c r="C32438" s="3">
        <v>63.691617000000001</v>
      </c>
      <c r="D32438" s="2"/>
    </row>
    <row r="32439" spans="1:4" x14ac:dyDescent="0.25">
      <c r="A32439" s="2">
        <v>540</v>
      </c>
      <c r="B32439">
        <v>44478</v>
      </c>
      <c r="C32439" s="3">
        <v>1719.9662539999999</v>
      </c>
      <c r="D32439" s="2"/>
    </row>
    <row r="32440" spans="1:4" x14ac:dyDescent="0.25">
      <c r="A32440" s="2">
        <v>540</v>
      </c>
      <c r="B32440">
        <v>44479</v>
      </c>
      <c r="C32440" s="3">
        <v>2969.0694699999999</v>
      </c>
      <c r="D32440" s="2"/>
    </row>
    <row r="32441" spans="1:4" x14ac:dyDescent="0.25">
      <c r="A32441" s="2">
        <v>540</v>
      </c>
      <c r="B32441">
        <v>44480</v>
      </c>
      <c r="C32441" s="3">
        <v>2969.0694699999999</v>
      </c>
      <c r="D32441" s="2"/>
    </row>
    <row r="32442" spans="1:4" x14ac:dyDescent="0.25">
      <c r="A32442" s="2">
        <v>540</v>
      </c>
      <c r="B32442">
        <v>44481</v>
      </c>
      <c r="C32442" s="3">
        <v>1719.9662539999999</v>
      </c>
      <c r="D32442" s="2"/>
    </row>
    <row r="32443" spans="1:4" x14ac:dyDescent="0.25">
      <c r="A32443" s="2">
        <v>540</v>
      </c>
      <c r="B32443">
        <v>44482</v>
      </c>
      <c r="C32443" s="3">
        <v>199.38575399999999</v>
      </c>
      <c r="D32443" s="2"/>
    </row>
    <row r="32444" spans="1:4" x14ac:dyDescent="0.25">
      <c r="A32444" s="2">
        <v>540</v>
      </c>
      <c r="B32444">
        <v>44483</v>
      </c>
      <c r="C32444" s="3">
        <v>224.542643</v>
      </c>
      <c r="D32444" s="2"/>
    </row>
    <row r="32445" spans="1:4" x14ac:dyDescent="0.25">
      <c r="A32445" s="2">
        <v>540</v>
      </c>
      <c r="B32445">
        <v>44484</v>
      </c>
      <c r="C32445" s="3">
        <v>1928.304856</v>
      </c>
      <c r="D32445" s="2"/>
    </row>
    <row r="32446" spans="1:4" x14ac:dyDescent="0.25">
      <c r="A32446" s="2">
        <v>540</v>
      </c>
      <c r="B32446">
        <v>44485</v>
      </c>
      <c r="C32446" s="3">
        <v>199.38575399999999</v>
      </c>
      <c r="D32446" s="2"/>
    </row>
    <row r="32447" spans="1:4" x14ac:dyDescent="0.25">
      <c r="A32447" s="2">
        <v>540</v>
      </c>
      <c r="B32447">
        <v>44486</v>
      </c>
      <c r="C32447" s="3">
        <v>1928.304856</v>
      </c>
      <c r="D32447" s="2"/>
    </row>
    <row r="32448" spans="1:4" x14ac:dyDescent="0.25">
      <c r="A32448" s="2">
        <v>540</v>
      </c>
      <c r="B32448">
        <v>44487</v>
      </c>
      <c r="C32448" s="3">
        <v>224.542643</v>
      </c>
      <c r="D32448" s="2"/>
    </row>
    <row r="32449" spans="1:4" x14ac:dyDescent="0.25">
      <c r="A32449" s="2">
        <v>540</v>
      </c>
      <c r="B32449">
        <v>44488</v>
      </c>
      <c r="C32449" s="3">
        <v>1208.7321939999999</v>
      </c>
      <c r="D32449" s="2"/>
    </row>
    <row r="32450" spans="1:4" x14ac:dyDescent="0.25">
      <c r="A32450" s="2">
        <v>540</v>
      </c>
      <c r="B32450">
        <v>44489</v>
      </c>
      <c r="C32450" s="3">
        <v>1234.869271</v>
      </c>
      <c r="D32450" s="2"/>
    </row>
    <row r="32451" spans="1:4" x14ac:dyDescent="0.25">
      <c r="A32451" s="2">
        <v>540</v>
      </c>
      <c r="B32451">
        <v>44490</v>
      </c>
      <c r="C32451" s="3">
        <v>1234.869271</v>
      </c>
      <c r="D32451" s="2"/>
    </row>
    <row r="32452" spans="1:4" x14ac:dyDescent="0.25">
      <c r="A32452" s="2">
        <v>540</v>
      </c>
      <c r="B32452">
        <v>44491</v>
      </c>
      <c r="C32452" s="3">
        <v>613.932368</v>
      </c>
      <c r="D32452" s="2"/>
    </row>
    <row r="32453" spans="1:4" x14ac:dyDescent="0.25">
      <c r="A32453" s="2">
        <v>540</v>
      </c>
      <c r="B32453">
        <v>44492</v>
      </c>
      <c r="C32453" s="3">
        <v>556.09079099999997</v>
      </c>
      <c r="D32453" s="2"/>
    </row>
    <row r="32454" spans="1:4" x14ac:dyDescent="0.25">
      <c r="A32454" s="2">
        <v>540</v>
      </c>
      <c r="B32454">
        <v>44493</v>
      </c>
      <c r="C32454" s="3">
        <v>1098.3457820000001</v>
      </c>
      <c r="D32454" s="2"/>
    </row>
    <row r="32455" spans="1:4" x14ac:dyDescent="0.25">
      <c r="A32455" s="2">
        <v>540</v>
      </c>
      <c r="B32455">
        <v>44494</v>
      </c>
      <c r="C32455" s="3">
        <v>556.09079099999997</v>
      </c>
      <c r="D32455" s="2"/>
    </row>
    <row r="32456" spans="1:4" x14ac:dyDescent="0.25">
      <c r="A32456" s="2">
        <v>540</v>
      </c>
      <c r="B32456">
        <v>44495</v>
      </c>
      <c r="C32456" s="3">
        <v>613.932368</v>
      </c>
      <c r="D32456" s="2"/>
    </row>
    <row r="32457" spans="1:4" x14ac:dyDescent="0.25">
      <c r="A32457" s="2">
        <v>540</v>
      </c>
      <c r="B32457">
        <v>44496</v>
      </c>
      <c r="C32457" s="3">
        <v>1098.3457820000001</v>
      </c>
      <c r="D32457" s="2"/>
    </row>
    <row r="32458" spans="1:4" x14ac:dyDescent="0.25">
      <c r="A32458" s="2">
        <v>540</v>
      </c>
      <c r="B32458">
        <v>44497</v>
      </c>
      <c r="C32458" s="3">
        <v>821.43390699999998</v>
      </c>
      <c r="D32458" s="2"/>
    </row>
    <row r="32459" spans="1:4" x14ac:dyDescent="0.25">
      <c r="A32459" s="2">
        <v>540</v>
      </c>
      <c r="B32459">
        <v>44498</v>
      </c>
      <c r="C32459" s="3">
        <v>484.48593099999999</v>
      </c>
      <c r="D32459" s="2"/>
    </row>
    <row r="32460" spans="1:4" x14ac:dyDescent="0.25">
      <c r="A32460" s="2">
        <v>540</v>
      </c>
      <c r="B32460">
        <v>44499</v>
      </c>
      <c r="C32460" s="3">
        <v>484.48593099999999</v>
      </c>
      <c r="D32460" s="2"/>
    </row>
    <row r="32461" spans="1:4" x14ac:dyDescent="0.25">
      <c r="A32461" s="2">
        <v>540</v>
      </c>
      <c r="B32461">
        <v>44500</v>
      </c>
      <c r="C32461" s="3">
        <v>821.43390699999998</v>
      </c>
      <c r="D32461" s="2"/>
    </row>
    <row r="32462" spans="1:4" x14ac:dyDescent="0.25">
      <c r="A32462" s="2">
        <v>540</v>
      </c>
      <c r="B32462">
        <v>44501</v>
      </c>
      <c r="C32462" s="3">
        <v>2666.5937749999998</v>
      </c>
      <c r="D32462" s="2"/>
    </row>
    <row r="32463" spans="1:4" x14ac:dyDescent="0.25">
      <c r="A32463" s="2">
        <v>540</v>
      </c>
      <c r="B32463">
        <v>44502</v>
      </c>
      <c r="C32463" s="3">
        <v>909.49112400000001</v>
      </c>
      <c r="D32463" s="2"/>
    </row>
    <row r="32464" spans="1:4" x14ac:dyDescent="0.25">
      <c r="A32464" s="2">
        <v>540</v>
      </c>
      <c r="B32464">
        <v>44503</v>
      </c>
      <c r="C32464" s="3">
        <v>909.49112400000001</v>
      </c>
      <c r="D32464" s="2"/>
    </row>
    <row r="32465" spans="1:4" x14ac:dyDescent="0.25">
      <c r="A32465" s="2">
        <v>540</v>
      </c>
      <c r="B32465">
        <v>44504</v>
      </c>
      <c r="C32465" s="3">
        <v>2666.5937749999998</v>
      </c>
      <c r="D32465" s="2"/>
    </row>
    <row r="32466" spans="1:4" x14ac:dyDescent="0.25">
      <c r="A32466" s="2">
        <v>540</v>
      </c>
      <c r="B32466">
        <v>44505</v>
      </c>
      <c r="C32466" s="3">
        <v>65.894752999999994</v>
      </c>
      <c r="D32466" s="2"/>
    </row>
    <row r="32467" spans="1:4" x14ac:dyDescent="0.25">
      <c r="A32467" s="2">
        <v>540</v>
      </c>
      <c r="B32467">
        <v>44506</v>
      </c>
      <c r="C32467" s="3">
        <v>6213.5727960000004</v>
      </c>
      <c r="D32467" s="2"/>
    </row>
    <row r="32468" spans="1:4" x14ac:dyDescent="0.25">
      <c r="A32468" s="2">
        <v>540</v>
      </c>
      <c r="B32468">
        <v>44507</v>
      </c>
      <c r="C32468" s="3">
        <v>13324.064533000001</v>
      </c>
      <c r="D32468" s="2"/>
    </row>
    <row r="32469" spans="1:4" x14ac:dyDescent="0.25">
      <c r="A32469" s="2">
        <v>540</v>
      </c>
      <c r="B32469">
        <v>44508</v>
      </c>
      <c r="C32469" s="3">
        <v>6213.5727960000004</v>
      </c>
      <c r="D32469" s="2"/>
    </row>
    <row r="32470" spans="1:4" x14ac:dyDescent="0.25">
      <c r="A32470" s="2">
        <v>540</v>
      </c>
      <c r="B32470">
        <v>44509</v>
      </c>
      <c r="C32470" s="3">
        <v>13324.064533000001</v>
      </c>
      <c r="D32470" s="2"/>
    </row>
    <row r="32471" spans="1:4" x14ac:dyDescent="0.25">
      <c r="A32471" s="2">
        <v>540</v>
      </c>
      <c r="B32471">
        <v>44510</v>
      </c>
      <c r="C32471" s="3">
        <v>65.894752999999994</v>
      </c>
      <c r="D32471" s="2"/>
    </row>
    <row r="32472" spans="1:4" x14ac:dyDescent="0.25">
      <c r="A32472" s="2">
        <v>540</v>
      </c>
      <c r="B32472">
        <v>44511</v>
      </c>
      <c r="C32472" s="3">
        <v>1537.5775739999999</v>
      </c>
      <c r="D32472" s="2"/>
    </row>
    <row r="32473" spans="1:4" x14ac:dyDescent="0.25">
      <c r="A32473" s="2">
        <v>540</v>
      </c>
      <c r="B32473">
        <v>44512</v>
      </c>
      <c r="C32473" s="3">
        <v>1537.5775739999999</v>
      </c>
      <c r="D32473" s="2"/>
    </row>
    <row r="32474" spans="1:4" x14ac:dyDescent="0.25">
      <c r="A32474" s="2">
        <v>540</v>
      </c>
      <c r="B32474">
        <v>44513</v>
      </c>
      <c r="C32474" s="3">
        <v>3734.3168369999999</v>
      </c>
      <c r="D32474" s="2"/>
    </row>
    <row r="32475" spans="1:4" x14ac:dyDescent="0.25">
      <c r="A32475" s="2">
        <v>540</v>
      </c>
      <c r="B32475">
        <v>44514</v>
      </c>
      <c r="C32475" s="3">
        <v>771.02279499999997</v>
      </c>
      <c r="D32475" s="2"/>
    </row>
    <row r="32476" spans="1:4" x14ac:dyDescent="0.25">
      <c r="A32476" s="2">
        <v>540</v>
      </c>
      <c r="B32476">
        <v>44515</v>
      </c>
      <c r="C32476" s="3">
        <v>3734.3168369999999</v>
      </c>
      <c r="D32476" s="2"/>
    </row>
    <row r="32477" spans="1:4" x14ac:dyDescent="0.25">
      <c r="A32477" s="2">
        <v>540</v>
      </c>
      <c r="B32477">
        <v>44516</v>
      </c>
      <c r="C32477" s="3">
        <v>771.02279499999997</v>
      </c>
      <c r="D32477" s="2"/>
    </row>
    <row r="32478" spans="1:4" x14ac:dyDescent="0.25">
      <c r="A32478" s="2">
        <v>540</v>
      </c>
      <c r="B32478">
        <v>44517</v>
      </c>
      <c r="C32478" s="3">
        <v>2455.105395</v>
      </c>
      <c r="D32478" s="2"/>
    </row>
    <row r="32479" spans="1:4" x14ac:dyDescent="0.25">
      <c r="A32479" s="2">
        <v>540</v>
      </c>
      <c r="B32479">
        <v>44518</v>
      </c>
      <c r="C32479" s="3">
        <v>7057.9481489999998</v>
      </c>
      <c r="D32479" s="2"/>
    </row>
    <row r="32480" spans="1:4" x14ac:dyDescent="0.25">
      <c r="A32480" s="2">
        <v>540</v>
      </c>
      <c r="B32480">
        <v>44519</v>
      </c>
      <c r="C32480" s="3">
        <v>1769.7712509999999</v>
      </c>
      <c r="D32480" s="2"/>
    </row>
    <row r="32481" spans="1:4" x14ac:dyDescent="0.25">
      <c r="A32481" s="2">
        <v>540</v>
      </c>
      <c r="B32481">
        <v>44520</v>
      </c>
      <c r="C32481" s="3">
        <v>103.10993000000001</v>
      </c>
      <c r="D32481" s="2"/>
    </row>
    <row r="32482" spans="1:4" x14ac:dyDescent="0.25">
      <c r="A32482" s="2">
        <v>540</v>
      </c>
      <c r="B32482">
        <v>44521</v>
      </c>
      <c r="C32482" s="3">
        <v>7057.9481489999998</v>
      </c>
      <c r="D32482" s="2"/>
    </row>
    <row r="32483" spans="1:4" x14ac:dyDescent="0.25">
      <c r="A32483" s="2">
        <v>540</v>
      </c>
      <c r="B32483">
        <v>44522</v>
      </c>
      <c r="C32483" s="3">
        <v>2455.105395</v>
      </c>
      <c r="D32483" s="2"/>
    </row>
    <row r="32484" spans="1:4" x14ac:dyDescent="0.25">
      <c r="A32484" s="2">
        <v>540</v>
      </c>
      <c r="B32484">
        <v>44523</v>
      </c>
      <c r="C32484" s="3">
        <v>103.10993000000001</v>
      </c>
      <c r="D32484" s="2"/>
    </row>
    <row r="32485" spans="1:4" x14ac:dyDescent="0.25">
      <c r="A32485" s="2">
        <v>540</v>
      </c>
      <c r="B32485">
        <v>44524</v>
      </c>
      <c r="C32485" s="3">
        <v>1769.7712509999999</v>
      </c>
      <c r="D32485" s="2"/>
    </row>
    <row r="32486" spans="1:4" x14ac:dyDescent="0.25">
      <c r="A32486" s="2">
        <v>540</v>
      </c>
      <c r="B32486">
        <v>44525</v>
      </c>
      <c r="C32486" s="3">
        <v>2821.726443</v>
      </c>
      <c r="D32486" s="2"/>
    </row>
    <row r="32487" spans="1:4" x14ac:dyDescent="0.25">
      <c r="A32487" s="2">
        <v>540</v>
      </c>
      <c r="B32487">
        <v>44526</v>
      </c>
      <c r="C32487" s="3">
        <v>1926.4351320000001</v>
      </c>
      <c r="D32487" s="2"/>
    </row>
    <row r="32488" spans="1:4" x14ac:dyDescent="0.25">
      <c r="A32488" s="2">
        <v>540</v>
      </c>
      <c r="B32488">
        <v>44527</v>
      </c>
      <c r="C32488" s="3">
        <v>1926.4351320000001</v>
      </c>
      <c r="D32488" s="2"/>
    </row>
    <row r="32489" spans="1:4" x14ac:dyDescent="0.25">
      <c r="A32489" s="2">
        <v>540</v>
      </c>
      <c r="B32489">
        <v>44528</v>
      </c>
      <c r="C32489" s="3">
        <v>2821.726443</v>
      </c>
      <c r="D32489" s="2"/>
    </row>
    <row r="32490" spans="1:4" x14ac:dyDescent="0.25">
      <c r="A32490" s="2">
        <v>540</v>
      </c>
      <c r="B32490">
        <v>44529</v>
      </c>
      <c r="C32490" s="3">
        <v>2077.1106540000001</v>
      </c>
      <c r="D32490" s="2"/>
    </row>
    <row r="32491" spans="1:4" x14ac:dyDescent="0.25">
      <c r="A32491" s="2">
        <v>540</v>
      </c>
      <c r="B32491">
        <v>44530</v>
      </c>
      <c r="C32491" s="3">
        <v>1528.5955140000001</v>
      </c>
      <c r="D32491" s="2"/>
    </row>
    <row r="32492" spans="1:4" x14ac:dyDescent="0.25">
      <c r="A32492" s="2">
        <v>540</v>
      </c>
      <c r="B32492">
        <v>44531</v>
      </c>
      <c r="C32492" s="3">
        <v>14.852456</v>
      </c>
      <c r="D32492" s="2"/>
    </row>
    <row r="32493" spans="1:4" x14ac:dyDescent="0.25">
      <c r="A32493" s="2">
        <v>540</v>
      </c>
      <c r="B32493">
        <v>44532</v>
      </c>
      <c r="C32493" s="3">
        <v>179.08820600000001</v>
      </c>
      <c r="D32493" s="2"/>
    </row>
    <row r="32494" spans="1:4" x14ac:dyDescent="0.25">
      <c r="A32494" s="2">
        <v>540</v>
      </c>
      <c r="B32494">
        <v>44533</v>
      </c>
      <c r="C32494" s="3">
        <v>3596.642648</v>
      </c>
      <c r="D32494" s="2"/>
    </row>
    <row r="32495" spans="1:4" x14ac:dyDescent="0.25">
      <c r="A32495" s="2">
        <v>540</v>
      </c>
      <c r="B32495">
        <v>44534</v>
      </c>
      <c r="C32495" s="3">
        <v>1528.5955140000001</v>
      </c>
      <c r="D32495" s="2"/>
    </row>
    <row r="32496" spans="1:4" x14ac:dyDescent="0.25">
      <c r="A32496" s="2">
        <v>540</v>
      </c>
      <c r="B32496">
        <v>44535</v>
      </c>
      <c r="C32496" s="3">
        <v>2077.1106540000001</v>
      </c>
      <c r="D32496" s="2"/>
    </row>
    <row r="32497" spans="1:4" x14ac:dyDescent="0.25">
      <c r="A32497" s="2">
        <v>540</v>
      </c>
      <c r="B32497">
        <v>44536</v>
      </c>
      <c r="C32497" s="3">
        <v>14.852456</v>
      </c>
      <c r="D32497" s="2"/>
    </row>
    <row r="32498" spans="1:4" x14ac:dyDescent="0.25">
      <c r="A32498" s="2">
        <v>540</v>
      </c>
      <c r="B32498">
        <v>44537</v>
      </c>
      <c r="C32498" s="3">
        <v>3596.642648</v>
      </c>
      <c r="D32498" s="2"/>
    </row>
    <row r="32499" spans="1:4" x14ac:dyDescent="0.25">
      <c r="A32499" s="2">
        <v>540</v>
      </c>
      <c r="B32499">
        <v>44538</v>
      </c>
      <c r="C32499" s="3">
        <v>1132.3849540000001</v>
      </c>
      <c r="D32499" s="2"/>
    </row>
    <row r="32500" spans="1:4" x14ac:dyDescent="0.25">
      <c r="A32500" s="2">
        <v>540</v>
      </c>
      <c r="B32500">
        <v>44539</v>
      </c>
      <c r="C32500" s="3">
        <v>956.17200200000002</v>
      </c>
      <c r="D32500" s="2"/>
    </row>
    <row r="32501" spans="1:4" x14ac:dyDescent="0.25">
      <c r="A32501" s="2">
        <v>540</v>
      </c>
      <c r="B32501">
        <v>44540</v>
      </c>
      <c r="C32501" s="3">
        <v>1105.3203759999999</v>
      </c>
      <c r="D32501" s="2"/>
    </row>
    <row r="32502" spans="1:4" x14ac:dyDescent="0.25">
      <c r="A32502" s="2">
        <v>540</v>
      </c>
      <c r="B32502">
        <v>44541</v>
      </c>
      <c r="C32502" s="3">
        <v>1132.3849540000001</v>
      </c>
      <c r="D32502" s="2"/>
    </row>
    <row r="32503" spans="1:4" x14ac:dyDescent="0.25">
      <c r="A32503" s="2">
        <v>540</v>
      </c>
      <c r="B32503">
        <v>44542</v>
      </c>
      <c r="C32503" s="3">
        <v>1105.3203759999999</v>
      </c>
      <c r="D32503" s="2"/>
    </row>
    <row r="32504" spans="1:4" x14ac:dyDescent="0.25">
      <c r="A32504" s="2">
        <v>540</v>
      </c>
      <c r="B32504">
        <v>44543</v>
      </c>
      <c r="C32504" s="3">
        <v>956.17200200000002</v>
      </c>
      <c r="D32504" s="2"/>
    </row>
    <row r="32505" spans="1:4" x14ac:dyDescent="0.25">
      <c r="A32505" s="2">
        <v>540</v>
      </c>
      <c r="B32505">
        <v>44544</v>
      </c>
      <c r="C32505" s="3">
        <v>215.53502399999999</v>
      </c>
      <c r="D32505" s="2"/>
    </row>
    <row r="32506" spans="1:4" x14ac:dyDescent="0.25">
      <c r="A32506" s="2">
        <v>540</v>
      </c>
      <c r="B32506">
        <v>44546</v>
      </c>
      <c r="C32506" s="3">
        <v>1867.219098</v>
      </c>
      <c r="D32506" s="2"/>
    </row>
    <row r="32507" spans="1:4" x14ac:dyDescent="0.25">
      <c r="A32507" s="2">
        <v>540</v>
      </c>
      <c r="B32507">
        <v>44547</v>
      </c>
      <c r="C32507" s="3">
        <v>3861.818217</v>
      </c>
      <c r="D32507" s="2"/>
    </row>
    <row r="32508" spans="1:4" x14ac:dyDescent="0.25">
      <c r="A32508" s="2">
        <v>540</v>
      </c>
      <c r="B32508">
        <v>44548</v>
      </c>
      <c r="C32508" s="3">
        <v>0</v>
      </c>
      <c r="D32508" s="2"/>
    </row>
    <row r="32509" spans="1:4" x14ac:dyDescent="0.25">
      <c r="A32509" s="2">
        <v>540</v>
      </c>
      <c r="B32509">
        <v>44549</v>
      </c>
      <c r="C32509" s="3">
        <v>1867.219098</v>
      </c>
      <c r="D32509" s="2"/>
    </row>
    <row r="32510" spans="1:4" x14ac:dyDescent="0.25">
      <c r="A32510" s="2">
        <v>540</v>
      </c>
      <c r="B32510">
        <v>44550</v>
      </c>
      <c r="C32510" s="3">
        <v>3861.818217</v>
      </c>
      <c r="D32510" s="2"/>
    </row>
    <row r="32511" spans="1:4" x14ac:dyDescent="0.25">
      <c r="A32511" s="2">
        <v>540</v>
      </c>
      <c r="B32511">
        <v>44551</v>
      </c>
      <c r="C32511" s="3">
        <v>0</v>
      </c>
      <c r="D32511" s="2"/>
    </row>
    <row r="32512" spans="1:4" x14ac:dyDescent="0.25">
      <c r="A32512" s="2">
        <v>540</v>
      </c>
      <c r="B32512">
        <v>44552</v>
      </c>
      <c r="C32512" s="3">
        <v>1634.420447</v>
      </c>
      <c r="D32512" s="2"/>
    </row>
    <row r="32513" spans="1:4" x14ac:dyDescent="0.25">
      <c r="A32513" s="2">
        <v>540</v>
      </c>
      <c r="B32513">
        <v>44553</v>
      </c>
      <c r="C32513" s="3">
        <v>2957.7151180000001</v>
      </c>
      <c r="D32513" s="2"/>
    </row>
    <row r="32514" spans="1:4" x14ac:dyDescent="0.25">
      <c r="A32514" s="2">
        <v>540</v>
      </c>
      <c r="B32514">
        <v>44554</v>
      </c>
      <c r="C32514" s="3">
        <v>1634.420447</v>
      </c>
      <c r="D32514" s="2"/>
    </row>
    <row r="32515" spans="1:4" x14ac:dyDescent="0.25">
      <c r="A32515" s="2">
        <v>540</v>
      </c>
      <c r="B32515">
        <v>44555</v>
      </c>
      <c r="C32515" s="3">
        <v>2957.7151180000001</v>
      </c>
      <c r="D32515" s="2"/>
    </row>
    <row r="32516" spans="1:4" x14ac:dyDescent="0.25">
      <c r="A32516" s="2">
        <v>540</v>
      </c>
      <c r="B32516">
        <v>44556</v>
      </c>
      <c r="C32516" s="3">
        <v>142.91493</v>
      </c>
      <c r="D32516" s="2"/>
    </row>
    <row r="32517" spans="1:4" x14ac:dyDescent="0.25">
      <c r="A32517" s="2">
        <v>540</v>
      </c>
      <c r="B32517">
        <v>44557</v>
      </c>
      <c r="C32517" s="3">
        <v>773.11200399999996</v>
      </c>
      <c r="D32517" s="2"/>
    </row>
    <row r="32518" spans="1:4" x14ac:dyDescent="0.25">
      <c r="A32518" s="2">
        <v>540</v>
      </c>
      <c r="B32518">
        <v>44558</v>
      </c>
      <c r="C32518" s="3">
        <v>2010.98173</v>
      </c>
      <c r="D32518" s="2"/>
    </row>
    <row r="32519" spans="1:4" x14ac:dyDescent="0.25">
      <c r="A32519" s="2">
        <v>540</v>
      </c>
      <c r="B32519">
        <v>44559</v>
      </c>
      <c r="C32519" s="3">
        <v>2010.98173</v>
      </c>
      <c r="D32519" s="2"/>
    </row>
    <row r="32520" spans="1:4" x14ac:dyDescent="0.25">
      <c r="A32520" s="2">
        <v>540</v>
      </c>
      <c r="B32520">
        <v>44560</v>
      </c>
      <c r="C32520" s="3">
        <v>142.91493</v>
      </c>
      <c r="D32520" s="2"/>
    </row>
    <row r="32521" spans="1:4" x14ac:dyDescent="0.25">
      <c r="A32521" s="2">
        <v>540</v>
      </c>
      <c r="B32521">
        <v>44561</v>
      </c>
      <c r="C32521" s="3">
        <v>773.11200399999996</v>
      </c>
      <c r="D32521" s="2"/>
    </row>
    <row r="32522" spans="1:4" x14ac:dyDescent="0.25">
      <c r="A32522" s="2">
        <v>540</v>
      </c>
      <c r="B32522">
        <v>44562</v>
      </c>
      <c r="C32522" s="3">
        <v>2552.0171789999999</v>
      </c>
      <c r="D32522" s="2"/>
    </row>
    <row r="32523" spans="1:4" x14ac:dyDescent="0.25">
      <c r="A32523" s="2">
        <v>540</v>
      </c>
      <c r="B32523">
        <v>44563</v>
      </c>
      <c r="C32523" s="3">
        <v>2912.3002350000002</v>
      </c>
      <c r="D32523" s="2"/>
    </row>
    <row r="32524" spans="1:4" x14ac:dyDescent="0.25">
      <c r="A32524" s="2">
        <v>540</v>
      </c>
      <c r="B32524">
        <v>44564</v>
      </c>
      <c r="C32524" s="3">
        <v>2552.0171789999999</v>
      </c>
      <c r="D32524" s="2"/>
    </row>
    <row r="32525" spans="1:4" x14ac:dyDescent="0.25">
      <c r="A32525" s="2">
        <v>540</v>
      </c>
      <c r="B32525">
        <v>44565</v>
      </c>
      <c r="C32525" s="3">
        <v>2912.3002350000002</v>
      </c>
      <c r="D32525" s="2"/>
    </row>
    <row r="32526" spans="1:4" x14ac:dyDescent="0.25">
      <c r="A32526" s="2">
        <v>540</v>
      </c>
      <c r="B32526">
        <v>44566</v>
      </c>
      <c r="C32526" s="3">
        <v>523.45650000000001</v>
      </c>
      <c r="D32526" s="2"/>
    </row>
    <row r="32527" spans="1:4" x14ac:dyDescent="0.25">
      <c r="A32527" s="2">
        <v>540</v>
      </c>
      <c r="B32527">
        <v>44567</v>
      </c>
      <c r="C32527" s="3">
        <v>368.93910099999999</v>
      </c>
      <c r="D32527" s="2"/>
    </row>
    <row r="32528" spans="1:4" x14ac:dyDescent="0.25">
      <c r="A32528" s="2">
        <v>540</v>
      </c>
      <c r="B32528">
        <v>44568</v>
      </c>
      <c r="C32528" s="3">
        <v>523.45650000000001</v>
      </c>
      <c r="D32528" s="2"/>
    </row>
    <row r="32529" spans="1:4" x14ac:dyDescent="0.25">
      <c r="A32529" s="2">
        <v>540</v>
      </c>
      <c r="B32529">
        <v>44569</v>
      </c>
      <c r="C32529" s="3">
        <v>368.93910099999999</v>
      </c>
      <c r="D32529" s="2"/>
    </row>
    <row r="32530" spans="1:4" x14ac:dyDescent="0.25">
      <c r="A32530" s="2">
        <v>540</v>
      </c>
      <c r="B32530">
        <v>44570</v>
      </c>
      <c r="C32530" s="3">
        <v>1877.150584</v>
      </c>
      <c r="D32530" s="2"/>
    </row>
    <row r="32531" spans="1:4" x14ac:dyDescent="0.25">
      <c r="A32531" s="2">
        <v>540</v>
      </c>
      <c r="B32531">
        <v>44571</v>
      </c>
      <c r="C32531" s="3">
        <v>3093.8156159999999</v>
      </c>
      <c r="D32531" s="2"/>
    </row>
    <row r="32532" spans="1:4" x14ac:dyDescent="0.25">
      <c r="A32532" s="2">
        <v>540</v>
      </c>
      <c r="B32532">
        <v>44572</v>
      </c>
      <c r="C32532" s="3">
        <v>3265.7901700000002</v>
      </c>
      <c r="D32532" s="2"/>
    </row>
    <row r="32533" spans="1:4" x14ac:dyDescent="0.25">
      <c r="A32533" s="2">
        <v>540</v>
      </c>
      <c r="B32533">
        <v>44573</v>
      </c>
      <c r="C32533" s="3">
        <v>3093.8156159999999</v>
      </c>
      <c r="D32533" s="2"/>
    </row>
    <row r="32534" spans="1:4" x14ac:dyDescent="0.25">
      <c r="A32534" s="2">
        <v>540</v>
      </c>
      <c r="B32534">
        <v>44574</v>
      </c>
      <c r="C32534" s="3">
        <v>3265.7901700000002</v>
      </c>
      <c r="D32534" s="2"/>
    </row>
    <row r="32535" spans="1:4" x14ac:dyDescent="0.25">
      <c r="A32535" s="2">
        <v>540</v>
      </c>
      <c r="B32535">
        <v>44575</v>
      </c>
      <c r="C32535" s="3">
        <v>1877.150584</v>
      </c>
      <c r="D32535" s="2"/>
    </row>
    <row r="32536" spans="1:4" x14ac:dyDescent="0.25">
      <c r="A32536" s="2">
        <v>540</v>
      </c>
      <c r="B32536">
        <v>44576</v>
      </c>
      <c r="C32536" s="3">
        <v>3461.8528839999999</v>
      </c>
      <c r="D32536" s="2"/>
    </row>
    <row r="32537" spans="1:4" x14ac:dyDescent="0.25">
      <c r="A32537" s="2">
        <v>540</v>
      </c>
      <c r="B32537">
        <v>44577</v>
      </c>
      <c r="C32537" s="3">
        <v>5272.3613050000004</v>
      </c>
      <c r="D32537" s="2"/>
    </row>
    <row r="32538" spans="1:4" x14ac:dyDescent="0.25">
      <c r="A32538" s="2">
        <v>540</v>
      </c>
      <c r="B32538">
        <v>44578</v>
      </c>
      <c r="C32538" s="3">
        <v>5272.3613050000004</v>
      </c>
      <c r="D32538" s="2"/>
    </row>
    <row r="32539" spans="1:4" x14ac:dyDescent="0.25">
      <c r="A32539" s="2">
        <v>540</v>
      </c>
      <c r="B32539">
        <v>44579</v>
      </c>
      <c r="C32539" s="3">
        <v>3461.8528839999999</v>
      </c>
      <c r="D32539" s="2"/>
    </row>
    <row r="32540" spans="1:4" x14ac:dyDescent="0.25">
      <c r="A32540" s="2">
        <v>540</v>
      </c>
      <c r="B32540">
        <v>44580</v>
      </c>
      <c r="C32540" s="3">
        <v>1716.0587499999999</v>
      </c>
      <c r="D32540" s="2"/>
    </row>
    <row r="32541" spans="1:4" x14ac:dyDescent="0.25">
      <c r="A32541" s="2">
        <v>540</v>
      </c>
      <c r="B32541">
        <v>44581</v>
      </c>
      <c r="C32541" s="3">
        <v>139.617974</v>
      </c>
      <c r="D32541" s="2"/>
    </row>
    <row r="32542" spans="1:4" x14ac:dyDescent="0.25">
      <c r="A32542" s="2">
        <v>540</v>
      </c>
      <c r="B32542">
        <v>44582</v>
      </c>
      <c r="C32542" s="3">
        <v>1530.8652810000001</v>
      </c>
      <c r="D32542" s="2"/>
    </row>
    <row r="32543" spans="1:4" x14ac:dyDescent="0.25">
      <c r="A32543" s="2">
        <v>540</v>
      </c>
      <c r="B32543">
        <v>44583</v>
      </c>
      <c r="C32543" s="3">
        <v>1530.8652810000001</v>
      </c>
      <c r="D32543" s="2"/>
    </row>
    <row r="32544" spans="1:4" x14ac:dyDescent="0.25">
      <c r="A32544" s="2">
        <v>540</v>
      </c>
      <c r="B32544">
        <v>44584</v>
      </c>
      <c r="C32544" s="3">
        <v>139.617974</v>
      </c>
      <c r="D32544" s="2"/>
    </row>
    <row r="32545" spans="1:4" x14ac:dyDescent="0.25">
      <c r="A32545" s="2">
        <v>540</v>
      </c>
      <c r="B32545">
        <v>44585</v>
      </c>
      <c r="C32545" s="3">
        <v>1588.9223460000001</v>
      </c>
      <c r="D32545" s="2"/>
    </row>
    <row r="32546" spans="1:4" x14ac:dyDescent="0.25">
      <c r="A32546" s="2">
        <v>540</v>
      </c>
      <c r="B32546">
        <v>44586</v>
      </c>
      <c r="C32546" s="3">
        <v>1566.5833319999999</v>
      </c>
      <c r="D32546" s="2"/>
    </row>
    <row r="32547" spans="1:4" x14ac:dyDescent="0.25">
      <c r="A32547" s="2">
        <v>540</v>
      </c>
      <c r="B32547">
        <v>44587</v>
      </c>
      <c r="C32547" s="3">
        <v>1566.5833319999999</v>
      </c>
      <c r="D32547" s="2"/>
    </row>
    <row r="32548" spans="1:4" x14ac:dyDescent="0.25">
      <c r="A32548" s="2">
        <v>540</v>
      </c>
      <c r="B32548">
        <v>44588</v>
      </c>
      <c r="C32548" s="3">
        <v>1588.9223460000001</v>
      </c>
      <c r="D32548" s="2"/>
    </row>
    <row r="32549" spans="1:4" x14ac:dyDescent="0.25">
      <c r="A32549" s="2">
        <v>540</v>
      </c>
      <c r="B32549">
        <v>44589</v>
      </c>
      <c r="C32549" s="3">
        <v>2522.4042450000002</v>
      </c>
      <c r="D32549" s="2"/>
    </row>
    <row r="32550" spans="1:4" x14ac:dyDescent="0.25">
      <c r="A32550" s="2">
        <v>540</v>
      </c>
      <c r="B32550">
        <v>44590</v>
      </c>
      <c r="C32550" s="3">
        <v>757.39567399999999</v>
      </c>
      <c r="D32550" s="2"/>
    </row>
    <row r="32551" spans="1:4" x14ac:dyDescent="0.25">
      <c r="A32551" s="2">
        <v>540</v>
      </c>
      <c r="B32551">
        <v>44591</v>
      </c>
      <c r="C32551" s="3">
        <v>757.39567399999999</v>
      </c>
      <c r="D32551" s="2"/>
    </row>
    <row r="32552" spans="1:4" x14ac:dyDescent="0.25">
      <c r="A32552" s="2">
        <v>540</v>
      </c>
      <c r="B32552">
        <v>44592</v>
      </c>
      <c r="C32552" s="3">
        <v>2522.4042450000002</v>
      </c>
      <c r="D32552" s="2"/>
    </row>
    <row r="32553" spans="1:4" x14ac:dyDescent="0.25">
      <c r="A32553" s="2">
        <v>540</v>
      </c>
      <c r="B32553">
        <v>44593</v>
      </c>
      <c r="C32553" s="3">
        <v>2795.9275630000002</v>
      </c>
      <c r="D32553" s="2"/>
    </row>
    <row r="32554" spans="1:4" x14ac:dyDescent="0.25">
      <c r="A32554" s="2">
        <v>540</v>
      </c>
      <c r="B32554">
        <v>44594</v>
      </c>
      <c r="C32554" s="3">
        <v>5190.031027</v>
      </c>
      <c r="D32554" s="2"/>
    </row>
    <row r="32555" spans="1:4" x14ac:dyDescent="0.25">
      <c r="A32555" s="2">
        <v>540</v>
      </c>
      <c r="B32555">
        <v>44595</v>
      </c>
      <c r="C32555" s="3">
        <v>2795.9275630000002</v>
      </c>
      <c r="D32555" s="2"/>
    </row>
    <row r="32556" spans="1:4" x14ac:dyDescent="0.25">
      <c r="A32556" s="2">
        <v>540</v>
      </c>
      <c r="B32556">
        <v>44596</v>
      </c>
      <c r="C32556" s="3">
        <v>5190.031027</v>
      </c>
      <c r="D32556" s="2"/>
    </row>
    <row r="32557" spans="1:4" x14ac:dyDescent="0.25">
      <c r="A32557" s="2">
        <v>540</v>
      </c>
      <c r="B32557">
        <v>44597</v>
      </c>
      <c r="C32557" s="3">
        <v>140.90978100000001</v>
      </c>
      <c r="D32557" s="2"/>
    </row>
    <row r="32558" spans="1:4" x14ac:dyDescent="0.25">
      <c r="A32558" s="2">
        <v>540</v>
      </c>
      <c r="B32558">
        <v>44598</v>
      </c>
      <c r="C32558" s="3">
        <v>140.90978100000001</v>
      </c>
      <c r="D32558" s="2"/>
    </row>
    <row r="32559" spans="1:4" x14ac:dyDescent="0.25">
      <c r="A32559" s="2">
        <v>540</v>
      </c>
      <c r="B32559">
        <v>44599</v>
      </c>
      <c r="C32559" s="3">
        <v>4923.683344</v>
      </c>
      <c r="D32559" s="2"/>
    </row>
    <row r="32560" spans="1:4" x14ac:dyDescent="0.25">
      <c r="A32560" s="2">
        <v>540</v>
      </c>
      <c r="B32560">
        <v>44600</v>
      </c>
      <c r="C32560" s="3">
        <v>4923.683344</v>
      </c>
      <c r="D32560" s="2"/>
    </row>
    <row r="32561" spans="1:4" x14ac:dyDescent="0.25">
      <c r="A32561" s="2">
        <v>540</v>
      </c>
      <c r="B32561">
        <v>44601</v>
      </c>
      <c r="C32561" s="3">
        <v>382.955129</v>
      </c>
      <c r="D32561" s="2"/>
    </row>
    <row r="32562" spans="1:4" x14ac:dyDescent="0.25">
      <c r="A32562" s="2">
        <v>540</v>
      </c>
      <c r="B32562">
        <v>44603</v>
      </c>
      <c r="C32562" s="3">
        <v>34.717182999999999</v>
      </c>
      <c r="D32562" s="2"/>
    </row>
    <row r="32563" spans="1:4" x14ac:dyDescent="0.25">
      <c r="A32563" s="2">
        <v>540</v>
      </c>
      <c r="B32563">
        <v>44604</v>
      </c>
      <c r="C32563" s="3">
        <v>82.854309000000001</v>
      </c>
      <c r="D32563" s="2"/>
    </row>
    <row r="32564" spans="1:4" x14ac:dyDescent="0.25">
      <c r="A32564" s="2">
        <v>540</v>
      </c>
      <c r="B32564">
        <v>44605</v>
      </c>
      <c r="C32564" s="3">
        <v>82.854309000000001</v>
      </c>
      <c r="D32564" s="2"/>
    </row>
    <row r="32565" spans="1:4" x14ac:dyDescent="0.25">
      <c r="A32565" s="2">
        <v>540</v>
      </c>
      <c r="B32565">
        <v>44606</v>
      </c>
      <c r="C32565" s="3">
        <v>34.717182999999999</v>
      </c>
      <c r="D32565" s="2"/>
    </row>
    <row r="32566" spans="1:4" x14ac:dyDescent="0.25">
      <c r="A32566" s="2">
        <v>540</v>
      </c>
      <c r="B32566">
        <v>44607</v>
      </c>
      <c r="C32566" s="3">
        <v>382.955129</v>
      </c>
      <c r="D32566" s="2"/>
    </row>
    <row r="32567" spans="1:4" x14ac:dyDescent="0.25">
      <c r="A32567" s="2">
        <v>540</v>
      </c>
      <c r="B32567">
        <v>44608</v>
      </c>
      <c r="C32567" s="3">
        <v>340.53080299999999</v>
      </c>
      <c r="D32567" s="2"/>
    </row>
    <row r="32568" spans="1:4" x14ac:dyDescent="0.25">
      <c r="A32568" s="2">
        <v>540</v>
      </c>
      <c r="B32568">
        <v>44609</v>
      </c>
      <c r="C32568" s="3">
        <v>44.587313999999999</v>
      </c>
      <c r="D32568" s="2"/>
    </row>
    <row r="32569" spans="1:4" x14ac:dyDescent="0.25">
      <c r="A32569" s="2">
        <v>540</v>
      </c>
      <c r="B32569">
        <v>44610</v>
      </c>
      <c r="C32569" s="3">
        <v>44.587313999999999</v>
      </c>
      <c r="D32569" s="2"/>
    </row>
    <row r="32570" spans="1:4" x14ac:dyDescent="0.25">
      <c r="A32570" s="2">
        <v>540</v>
      </c>
      <c r="B32570">
        <v>44611</v>
      </c>
      <c r="C32570" s="3">
        <v>340.53080299999999</v>
      </c>
      <c r="D32570" s="2"/>
    </row>
    <row r="32571" spans="1:4" x14ac:dyDescent="0.25">
      <c r="A32571" s="2">
        <v>540</v>
      </c>
      <c r="B32571">
        <v>44612</v>
      </c>
      <c r="C32571" s="3">
        <v>989.99101499999995</v>
      </c>
      <c r="D32571" s="2"/>
    </row>
    <row r="32572" spans="1:4" x14ac:dyDescent="0.25">
      <c r="A32572" s="2">
        <v>540</v>
      </c>
      <c r="B32572">
        <v>44613</v>
      </c>
      <c r="C32572" s="3">
        <v>989.99101499999995</v>
      </c>
      <c r="D32572" s="2"/>
    </row>
    <row r="32573" spans="1:4" x14ac:dyDescent="0.25">
      <c r="A32573" s="2">
        <v>540</v>
      </c>
      <c r="B32573">
        <v>44614</v>
      </c>
      <c r="C32573" s="3">
        <v>1716.0587499999999</v>
      </c>
      <c r="D32573" s="2"/>
    </row>
    <row r="32574" spans="1:4" x14ac:dyDescent="0.25">
      <c r="A32574" s="2">
        <v>540</v>
      </c>
      <c r="B32574">
        <v>44615</v>
      </c>
      <c r="C32574" s="3">
        <v>3314.2096000000001</v>
      </c>
      <c r="D32574" s="2"/>
    </row>
    <row r="32575" spans="1:4" x14ac:dyDescent="0.25">
      <c r="A32575" s="2">
        <v>540</v>
      </c>
      <c r="B32575">
        <v>44616</v>
      </c>
      <c r="C32575" s="3">
        <v>3314.2096000000001</v>
      </c>
      <c r="D32575" s="2"/>
    </row>
    <row r="32576" spans="1:4" x14ac:dyDescent="0.25">
      <c r="A32576" s="2">
        <v>540</v>
      </c>
      <c r="B32576">
        <v>44617</v>
      </c>
      <c r="C32576" s="3">
        <v>0</v>
      </c>
      <c r="D32576" s="2"/>
    </row>
    <row r="32577" spans="1:4" x14ac:dyDescent="0.25">
      <c r="A32577" s="2">
        <v>540</v>
      </c>
      <c r="B32577">
        <v>44618</v>
      </c>
      <c r="C32577" s="3">
        <v>0</v>
      </c>
      <c r="D32577" s="2"/>
    </row>
    <row r="32578" spans="1:4" x14ac:dyDescent="0.25">
      <c r="A32578" s="2">
        <v>540</v>
      </c>
      <c r="B32578">
        <v>44619</v>
      </c>
      <c r="C32578" s="3">
        <v>3277.6650730000001</v>
      </c>
      <c r="D32578" s="2"/>
    </row>
    <row r="32579" spans="1:4" x14ac:dyDescent="0.25">
      <c r="A32579" s="2">
        <v>540</v>
      </c>
      <c r="B32579">
        <v>44620</v>
      </c>
      <c r="C32579" s="3">
        <v>3277.6650730000001</v>
      </c>
      <c r="D32579" s="2"/>
    </row>
    <row r="32580" spans="1:4" x14ac:dyDescent="0.25">
      <c r="A32580" s="2">
        <v>540</v>
      </c>
      <c r="B32580">
        <v>44621</v>
      </c>
      <c r="C32580" s="3">
        <v>1263.608154</v>
      </c>
      <c r="D32580" s="2"/>
    </row>
    <row r="32581" spans="1:4" x14ac:dyDescent="0.25">
      <c r="A32581" s="2">
        <v>540</v>
      </c>
      <c r="B32581">
        <v>44622</v>
      </c>
      <c r="C32581" s="3">
        <v>619.07414200000005</v>
      </c>
      <c r="D32581" s="2"/>
    </row>
    <row r="32582" spans="1:4" x14ac:dyDescent="0.25">
      <c r="A32582" s="2">
        <v>540</v>
      </c>
      <c r="B32582">
        <v>44623</v>
      </c>
      <c r="C32582" s="3">
        <v>619.07414200000005</v>
      </c>
      <c r="D32582" s="2"/>
    </row>
    <row r="32583" spans="1:4" x14ac:dyDescent="0.25">
      <c r="A32583" s="2">
        <v>540</v>
      </c>
      <c r="B32583">
        <v>44624</v>
      </c>
      <c r="C32583" s="3">
        <v>1263.608154</v>
      </c>
      <c r="D32583" s="2"/>
    </row>
    <row r="32584" spans="1:4" x14ac:dyDescent="0.25">
      <c r="A32584" s="2">
        <v>540</v>
      </c>
      <c r="B32584">
        <v>44625</v>
      </c>
      <c r="C32584" s="3">
        <v>292.43491399999999</v>
      </c>
      <c r="D32584" s="2"/>
    </row>
    <row r="32585" spans="1:4" x14ac:dyDescent="0.25">
      <c r="A32585" s="2">
        <v>540</v>
      </c>
      <c r="B32585">
        <v>44626</v>
      </c>
      <c r="C32585" s="3">
        <v>709.237392</v>
      </c>
      <c r="D32585" s="2"/>
    </row>
    <row r="32586" spans="1:4" x14ac:dyDescent="0.25">
      <c r="A32586" s="2">
        <v>540</v>
      </c>
      <c r="B32586">
        <v>44627</v>
      </c>
      <c r="C32586" s="3">
        <v>709.237392</v>
      </c>
      <c r="D32586" s="2"/>
    </row>
    <row r="32587" spans="1:4" x14ac:dyDescent="0.25">
      <c r="A32587" s="2">
        <v>540</v>
      </c>
      <c r="B32587">
        <v>44628</v>
      </c>
      <c r="C32587" s="3">
        <v>292.43491399999999</v>
      </c>
      <c r="D32587" s="2"/>
    </row>
    <row r="32588" spans="1:4" x14ac:dyDescent="0.25">
      <c r="A32588" s="2">
        <v>540</v>
      </c>
      <c r="B32588">
        <v>44629</v>
      </c>
      <c r="C32588" s="3">
        <v>1269.80171</v>
      </c>
      <c r="D32588" s="2"/>
    </row>
    <row r="32589" spans="1:4" x14ac:dyDescent="0.25">
      <c r="A32589" s="2">
        <v>540</v>
      </c>
      <c r="B32589">
        <v>44630</v>
      </c>
      <c r="C32589" s="3">
        <v>458.98235899999997</v>
      </c>
      <c r="D32589" s="2"/>
    </row>
    <row r="32590" spans="1:4" x14ac:dyDescent="0.25">
      <c r="A32590" s="2">
        <v>540</v>
      </c>
      <c r="B32590">
        <v>44631</v>
      </c>
      <c r="C32590" s="3">
        <v>1269.80171</v>
      </c>
      <c r="D32590" s="2"/>
    </row>
    <row r="32591" spans="1:4" x14ac:dyDescent="0.25">
      <c r="A32591" s="2">
        <v>540</v>
      </c>
      <c r="B32591">
        <v>44632</v>
      </c>
      <c r="C32591" s="3">
        <v>458.98235899999997</v>
      </c>
      <c r="D32591" s="2"/>
    </row>
    <row r="32592" spans="1:4" x14ac:dyDescent="0.25">
      <c r="A32592" s="2">
        <v>540</v>
      </c>
      <c r="B32592">
        <v>44633</v>
      </c>
      <c r="C32592" s="3">
        <v>794.667778</v>
      </c>
      <c r="D32592" s="2"/>
    </row>
    <row r="32593" spans="1:4" x14ac:dyDescent="0.25">
      <c r="A32593" s="2">
        <v>540</v>
      </c>
      <c r="B32593">
        <v>44634</v>
      </c>
      <c r="C32593" s="3">
        <v>422.38114400000001</v>
      </c>
      <c r="D32593" s="2"/>
    </row>
    <row r="32594" spans="1:4" x14ac:dyDescent="0.25">
      <c r="A32594" s="2">
        <v>540</v>
      </c>
      <c r="B32594">
        <v>44635</v>
      </c>
      <c r="C32594" s="3">
        <v>276.54360200000002</v>
      </c>
      <c r="D32594" s="2"/>
    </row>
    <row r="32595" spans="1:4" x14ac:dyDescent="0.25">
      <c r="A32595" s="2">
        <v>540</v>
      </c>
      <c r="B32595">
        <v>44636</v>
      </c>
      <c r="C32595" s="3">
        <v>374.29002100000002</v>
      </c>
      <c r="D32595" s="2"/>
    </row>
    <row r="32596" spans="1:4" x14ac:dyDescent="0.25">
      <c r="A32596" s="2">
        <v>540</v>
      </c>
      <c r="B32596">
        <v>44637</v>
      </c>
      <c r="C32596" s="3">
        <v>276.54360200000002</v>
      </c>
      <c r="D32596" s="2"/>
    </row>
    <row r="32597" spans="1:4" x14ac:dyDescent="0.25">
      <c r="A32597" s="2">
        <v>540</v>
      </c>
      <c r="B32597">
        <v>44638</v>
      </c>
      <c r="C32597" s="3">
        <v>125.065848</v>
      </c>
      <c r="D32597" s="2"/>
    </row>
    <row r="32598" spans="1:4" x14ac:dyDescent="0.25">
      <c r="A32598" s="2">
        <v>540</v>
      </c>
      <c r="B32598">
        <v>44639</v>
      </c>
      <c r="C32598" s="3">
        <v>116.333517</v>
      </c>
      <c r="D32598" s="2"/>
    </row>
    <row r="32599" spans="1:4" x14ac:dyDescent="0.25">
      <c r="A32599" s="2">
        <v>540</v>
      </c>
      <c r="B32599">
        <v>44640</v>
      </c>
      <c r="C32599" s="3">
        <v>348.64259499999997</v>
      </c>
      <c r="D32599" s="2"/>
    </row>
    <row r="32600" spans="1:4" x14ac:dyDescent="0.25">
      <c r="A32600" s="2">
        <v>540</v>
      </c>
      <c r="B32600">
        <v>44641</v>
      </c>
      <c r="C32600" s="3">
        <v>464.97139299999998</v>
      </c>
      <c r="D32600" s="2"/>
    </row>
    <row r="32601" spans="1:4" x14ac:dyDescent="0.25">
      <c r="A32601" s="2">
        <v>540</v>
      </c>
      <c r="B32601">
        <v>44642</v>
      </c>
      <c r="C32601" s="3">
        <v>116.333517</v>
      </c>
      <c r="D32601" s="2"/>
    </row>
    <row r="32602" spans="1:4" x14ac:dyDescent="0.25">
      <c r="A32602" s="2">
        <v>540</v>
      </c>
      <c r="B32602">
        <v>44643</v>
      </c>
      <c r="C32602" s="3">
        <v>348.64259499999997</v>
      </c>
      <c r="D32602" s="2"/>
    </row>
    <row r="32603" spans="1:4" x14ac:dyDescent="0.25">
      <c r="A32603" s="2">
        <v>540</v>
      </c>
      <c r="B32603">
        <v>44644</v>
      </c>
      <c r="C32603" s="3">
        <v>758.27412200000003</v>
      </c>
      <c r="D32603" s="2"/>
    </row>
    <row r="32604" spans="1:4" x14ac:dyDescent="0.25">
      <c r="A32604" s="2">
        <v>540</v>
      </c>
      <c r="B32604">
        <v>44645</v>
      </c>
      <c r="C32604" s="3">
        <v>337.69967600000001</v>
      </c>
      <c r="D32604" s="2"/>
    </row>
    <row r="32605" spans="1:4" x14ac:dyDescent="0.25">
      <c r="A32605" s="2">
        <v>540</v>
      </c>
      <c r="B32605">
        <v>44646</v>
      </c>
      <c r="C32605" s="3">
        <v>608.40796999999998</v>
      </c>
      <c r="D32605" s="2"/>
    </row>
    <row r="32606" spans="1:4" x14ac:dyDescent="0.25">
      <c r="A32606" s="2">
        <v>540</v>
      </c>
      <c r="B32606">
        <v>44647</v>
      </c>
      <c r="C32606" s="3">
        <v>608.40796999999998</v>
      </c>
      <c r="D32606" s="2"/>
    </row>
    <row r="32607" spans="1:4" x14ac:dyDescent="0.25">
      <c r="A32607" s="2">
        <v>540</v>
      </c>
      <c r="B32607">
        <v>44648</v>
      </c>
      <c r="C32607" s="3">
        <v>758.27412200000003</v>
      </c>
      <c r="D32607" s="2"/>
    </row>
    <row r="32608" spans="1:4" x14ac:dyDescent="0.25">
      <c r="A32608" s="2">
        <v>540</v>
      </c>
      <c r="B32608">
        <v>44649</v>
      </c>
      <c r="C32608" s="3">
        <v>947.74084500000004</v>
      </c>
      <c r="D32608" s="2"/>
    </row>
    <row r="32609" spans="1:4" x14ac:dyDescent="0.25">
      <c r="A32609" s="2">
        <v>540</v>
      </c>
      <c r="B32609">
        <v>44651</v>
      </c>
      <c r="C32609" s="3">
        <v>344.411744</v>
      </c>
      <c r="D32609" s="2"/>
    </row>
    <row r="32610" spans="1:4" x14ac:dyDescent="0.25">
      <c r="A32610" s="2">
        <v>540</v>
      </c>
      <c r="B32610">
        <v>44652</v>
      </c>
      <c r="C32610" s="3">
        <v>1069.404777</v>
      </c>
      <c r="D32610" s="2"/>
    </row>
    <row r="32611" spans="1:4" x14ac:dyDescent="0.25">
      <c r="A32611" s="2">
        <v>540</v>
      </c>
      <c r="B32611">
        <v>44653</v>
      </c>
      <c r="C32611" s="3">
        <v>516.91037600000004</v>
      </c>
      <c r="D32611" s="2"/>
    </row>
    <row r="32612" spans="1:4" x14ac:dyDescent="0.25">
      <c r="A32612" s="2">
        <v>540</v>
      </c>
      <c r="B32612">
        <v>44654</v>
      </c>
      <c r="C32612" s="3">
        <v>344.411744</v>
      </c>
      <c r="D32612" s="2"/>
    </row>
    <row r="32613" spans="1:4" x14ac:dyDescent="0.25">
      <c r="A32613" s="2">
        <v>540</v>
      </c>
      <c r="B32613">
        <v>44655</v>
      </c>
      <c r="C32613" s="3">
        <v>1069.404777</v>
      </c>
      <c r="D32613" s="2"/>
    </row>
    <row r="32614" spans="1:4" x14ac:dyDescent="0.25">
      <c r="A32614" s="2">
        <v>540</v>
      </c>
      <c r="B32614">
        <v>44656</v>
      </c>
      <c r="C32614" s="3">
        <v>947.74084500000004</v>
      </c>
      <c r="D32614" s="2"/>
    </row>
    <row r="32615" spans="1:4" x14ac:dyDescent="0.25">
      <c r="A32615" s="2">
        <v>540</v>
      </c>
      <c r="B32615">
        <v>44657</v>
      </c>
      <c r="C32615" s="3">
        <v>337.69967600000001</v>
      </c>
      <c r="D32615" s="2"/>
    </row>
    <row r="32616" spans="1:4" x14ac:dyDescent="0.25">
      <c r="A32616" s="2">
        <v>540</v>
      </c>
      <c r="B32616">
        <v>44658</v>
      </c>
      <c r="C32616" s="3">
        <v>1609.468273</v>
      </c>
      <c r="D32616" s="2"/>
    </row>
    <row r="32617" spans="1:4" x14ac:dyDescent="0.25">
      <c r="A32617" s="2">
        <v>540</v>
      </c>
      <c r="B32617">
        <v>44659</v>
      </c>
      <c r="C32617" s="3">
        <v>582.66529300000002</v>
      </c>
      <c r="D32617" s="2"/>
    </row>
    <row r="32618" spans="1:4" x14ac:dyDescent="0.25">
      <c r="A32618" s="2">
        <v>540</v>
      </c>
      <c r="B32618">
        <v>44660</v>
      </c>
      <c r="C32618" s="3">
        <v>69.788034999999994</v>
      </c>
      <c r="D32618" s="2"/>
    </row>
    <row r="32619" spans="1:4" x14ac:dyDescent="0.25">
      <c r="A32619" s="2">
        <v>540</v>
      </c>
      <c r="B32619">
        <v>44661</v>
      </c>
      <c r="C32619" s="3">
        <v>516.91037600000004</v>
      </c>
      <c r="D32619" s="2"/>
    </row>
    <row r="32620" spans="1:4" x14ac:dyDescent="0.25">
      <c r="A32620" s="2">
        <v>540</v>
      </c>
      <c r="B32620">
        <v>44662</v>
      </c>
      <c r="C32620" s="3">
        <v>69.788034999999994</v>
      </c>
      <c r="D32620" s="2"/>
    </row>
    <row r="32621" spans="1:4" x14ac:dyDescent="0.25">
      <c r="A32621" s="2">
        <v>540</v>
      </c>
      <c r="B32621">
        <v>44664</v>
      </c>
      <c r="C32621" s="3">
        <v>504.61273299999999</v>
      </c>
      <c r="D32621" s="2"/>
    </row>
    <row r="32622" spans="1:4" x14ac:dyDescent="0.25">
      <c r="A32622" s="2">
        <v>540</v>
      </c>
      <c r="B32622">
        <v>44665</v>
      </c>
      <c r="C32622" s="3">
        <v>968.47811400000001</v>
      </c>
      <c r="D32622" s="2"/>
    </row>
    <row r="32623" spans="1:4" x14ac:dyDescent="0.25">
      <c r="A32623" s="2">
        <v>540</v>
      </c>
      <c r="B32623">
        <v>44666</v>
      </c>
      <c r="C32623" s="3">
        <v>968.47811400000001</v>
      </c>
      <c r="D32623" s="2"/>
    </row>
    <row r="32624" spans="1:4" x14ac:dyDescent="0.25">
      <c r="A32624" s="2">
        <v>540</v>
      </c>
      <c r="B32624">
        <v>44667</v>
      </c>
      <c r="C32624" s="3">
        <v>582.66529300000002</v>
      </c>
      <c r="D32624" s="2"/>
    </row>
    <row r="32625" spans="1:4" x14ac:dyDescent="0.25">
      <c r="A32625" s="2">
        <v>540</v>
      </c>
      <c r="B32625">
        <v>44668</v>
      </c>
      <c r="C32625" s="3">
        <v>504.61273299999999</v>
      </c>
      <c r="D32625" s="2"/>
    </row>
    <row r="32626" spans="1:4" x14ac:dyDescent="0.25">
      <c r="A32626" s="2">
        <v>540</v>
      </c>
      <c r="B32626">
        <v>44669</v>
      </c>
      <c r="C32626" s="3">
        <v>1353.9148700000001</v>
      </c>
      <c r="D32626" s="2"/>
    </row>
    <row r="32627" spans="1:4" x14ac:dyDescent="0.25">
      <c r="A32627" s="2">
        <v>540</v>
      </c>
      <c r="B32627">
        <v>44670</v>
      </c>
      <c r="C32627" s="3">
        <v>2430.6069870000001</v>
      </c>
      <c r="D32627" s="2"/>
    </row>
    <row r="32628" spans="1:4" x14ac:dyDescent="0.25">
      <c r="A32628" s="2">
        <v>540</v>
      </c>
      <c r="B32628">
        <v>44671</v>
      </c>
      <c r="C32628" s="3">
        <v>101.03989300000001</v>
      </c>
      <c r="D32628" s="2"/>
    </row>
    <row r="32629" spans="1:4" x14ac:dyDescent="0.25">
      <c r="A32629" s="2">
        <v>540</v>
      </c>
      <c r="B32629">
        <v>44672</v>
      </c>
      <c r="C32629" s="3">
        <v>101.03989300000001</v>
      </c>
      <c r="D32629" s="2"/>
    </row>
    <row r="32630" spans="1:4" x14ac:dyDescent="0.25">
      <c r="A32630" s="2">
        <v>540</v>
      </c>
      <c r="B32630">
        <v>44673</v>
      </c>
      <c r="C32630" s="3">
        <v>137.36901499999999</v>
      </c>
      <c r="D32630" s="2"/>
    </row>
    <row r="32631" spans="1:4" x14ac:dyDescent="0.25">
      <c r="A32631" s="2">
        <v>540</v>
      </c>
      <c r="B32631">
        <v>44674</v>
      </c>
      <c r="C32631" s="3">
        <v>38.916944000000001</v>
      </c>
      <c r="D32631" s="2"/>
    </row>
    <row r="32632" spans="1:4" x14ac:dyDescent="0.25">
      <c r="A32632" s="2">
        <v>540</v>
      </c>
      <c r="B32632">
        <v>44675</v>
      </c>
      <c r="C32632" s="3">
        <v>502.80049400000001</v>
      </c>
      <c r="D32632" s="2"/>
    </row>
    <row r="32633" spans="1:4" x14ac:dyDescent="0.25">
      <c r="A32633" s="2">
        <v>540</v>
      </c>
      <c r="B32633">
        <v>44676</v>
      </c>
      <c r="C32633" s="3">
        <v>137.36901499999999</v>
      </c>
      <c r="D32633" s="2"/>
    </row>
    <row r="32634" spans="1:4" x14ac:dyDescent="0.25">
      <c r="A32634" s="2">
        <v>540</v>
      </c>
      <c r="B32634">
        <v>44677</v>
      </c>
      <c r="C32634" s="3">
        <v>38.916944000000001</v>
      </c>
      <c r="D32634" s="2"/>
    </row>
    <row r="32635" spans="1:4" x14ac:dyDescent="0.25">
      <c r="A32635" s="2">
        <v>540</v>
      </c>
      <c r="B32635">
        <v>44678</v>
      </c>
      <c r="C32635" s="3">
        <v>502.80049400000001</v>
      </c>
      <c r="D32635" s="2"/>
    </row>
    <row r="32636" spans="1:4" x14ac:dyDescent="0.25">
      <c r="A32636" s="2">
        <v>540</v>
      </c>
      <c r="B32636">
        <v>44679</v>
      </c>
      <c r="C32636" s="3">
        <v>721.39261199999999</v>
      </c>
      <c r="D32636" s="2"/>
    </row>
    <row r="32637" spans="1:4" x14ac:dyDescent="0.25">
      <c r="A32637" s="2">
        <v>540</v>
      </c>
      <c r="B32637">
        <v>44680</v>
      </c>
      <c r="C32637" s="3">
        <v>421.065879</v>
      </c>
      <c r="D32637" s="2"/>
    </row>
    <row r="32638" spans="1:4" x14ac:dyDescent="0.25">
      <c r="A32638" s="2">
        <v>540</v>
      </c>
      <c r="B32638">
        <v>44681</v>
      </c>
      <c r="C32638" s="3">
        <v>702.88000899999997</v>
      </c>
      <c r="D32638" s="2"/>
    </row>
    <row r="32639" spans="1:4" x14ac:dyDescent="0.25">
      <c r="A32639" s="2">
        <v>540</v>
      </c>
      <c r="B32639">
        <v>44682</v>
      </c>
      <c r="C32639" s="3">
        <v>721.39261199999999</v>
      </c>
      <c r="D32639" s="2"/>
    </row>
    <row r="32640" spans="1:4" x14ac:dyDescent="0.25">
      <c r="A32640" s="2">
        <v>540</v>
      </c>
      <c r="B32640">
        <v>44683</v>
      </c>
      <c r="C32640" s="3">
        <v>702.88000899999997</v>
      </c>
      <c r="D32640" s="2"/>
    </row>
    <row r="32641" spans="1:4" x14ac:dyDescent="0.25">
      <c r="A32641" s="2">
        <v>540</v>
      </c>
      <c r="B32641">
        <v>44684</v>
      </c>
      <c r="C32641" s="3">
        <v>421.065879</v>
      </c>
      <c r="D32641" s="2"/>
    </row>
    <row r="32642" spans="1:4" x14ac:dyDescent="0.25">
      <c r="A32642" s="2">
        <v>540</v>
      </c>
      <c r="B32642">
        <v>44685</v>
      </c>
      <c r="C32642" s="3">
        <v>1738.509916</v>
      </c>
      <c r="D32642" s="2"/>
    </row>
    <row r="32643" spans="1:4" x14ac:dyDescent="0.25">
      <c r="A32643" s="2">
        <v>540</v>
      </c>
      <c r="B32643">
        <v>44686</v>
      </c>
      <c r="C32643" s="3">
        <v>1582.9977329999999</v>
      </c>
      <c r="D32643" s="2"/>
    </row>
    <row r="32644" spans="1:4" x14ac:dyDescent="0.25">
      <c r="A32644" s="2">
        <v>540</v>
      </c>
      <c r="B32644">
        <v>44687</v>
      </c>
      <c r="C32644" s="3">
        <v>1738.509916</v>
      </c>
      <c r="D32644" s="2"/>
    </row>
    <row r="32645" spans="1:4" x14ac:dyDescent="0.25">
      <c r="A32645" s="2">
        <v>540</v>
      </c>
      <c r="B32645">
        <v>44688</v>
      </c>
      <c r="C32645" s="3">
        <v>1582.9977329999999</v>
      </c>
      <c r="D32645" s="2"/>
    </row>
    <row r="32646" spans="1:4" x14ac:dyDescent="0.25">
      <c r="A32646" s="2">
        <v>540</v>
      </c>
      <c r="B32646">
        <v>44689</v>
      </c>
      <c r="C32646" s="3">
        <v>555.11897399999998</v>
      </c>
      <c r="D32646" s="2"/>
    </row>
    <row r="32647" spans="1:4" x14ac:dyDescent="0.25">
      <c r="A32647" s="2">
        <v>540</v>
      </c>
      <c r="B32647">
        <v>44690</v>
      </c>
      <c r="C32647" s="3">
        <v>1511.7034169999999</v>
      </c>
      <c r="D32647" s="2"/>
    </row>
    <row r="32648" spans="1:4" x14ac:dyDescent="0.25">
      <c r="A32648" s="2">
        <v>540</v>
      </c>
      <c r="B32648">
        <v>44691</v>
      </c>
      <c r="C32648" s="3">
        <v>0</v>
      </c>
      <c r="D32648" s="2"/>
    </row>
    <row r="32649" spans="1:4" x14ac:dyDescent="0.25">
      <c r="A32649" s="2">
        <v>540</v>
      </c>
      <c r="B32649">
        <v>44692</v>
      </c>
      <c r="C32649" s="3">
        <v>1511.7034169999999</v>
      </c>
      <c r="D32649" s="2"/>
    </row>
    <row r="32650" spans="1:4" x14ac:dyDescent="0.25">
      <c r="A32650" s="2">
        <v>540</v>
      </c>
      <c r="B32650">
        <v>44693</v>
      </c>
      <c r="C32650" s="3">
        <v>0</v>
      </c>
      <c r="D32650" s="2"/>
    </row>
    <row r="32651" spans="1:4" x14ac:dyDescent="0.25">
      <c r="A32651" s="2">
        <v>540</v>
      </c>
      <c r="B32651">
        <v>44694</v>
      </c>
      <c r="C32651" s="3">
        <v>1252.4317289999999</v>
      </c>
      <c r="D32651" s="2"/>
    </row>
    <row r="32652" spans="1:4" x14ac:dyDescent="0.25">
      <c r="A32652" s="2">
        <v>540</v>
      </c>
      <c r="B32652">
        <v>44695</v>
      </c>
      <c r="C32652" s="3">
        <v>1497.8953449999999</v>
      </c>
      <c r="D32652" s="2"/>
    </row>
    <row r="32653" spans="1:4" x14ac:dyDescent="0.25">
      <c r="A32653" s="2">
        <v>540</v>
      </c>
      <c r="B32653">
        <v>44696</v>
      </c>
      <c r="C32653" s="3">
        <v>1497.8953449999999</v>
      </c>
      <c r="D32653" s="2"/>
    </row>
    <row r="32654" spans="1:4" x14ac:dyDescent="0.25">
      <c r="A32654" s="2">
        <v>540</v>
      </c>
      <c r="B32654">
        <v>44697</v>
      </c>
      <c r="C32654" s="3">
        <v>1252.4317289999999</v>
      </c>
      <c r="D32654" s="2"/>
    </row>
    <row r="32655" spans="1:4" x14ac:dyDescent="0.25">
      <c r="A32655" s="2">
        <v>540</v>
      </c>
      <c r="B32655">
        <v>44698</v>
      </c>
      <c r="C32655" s="3">
        <v>1146.2650819999999</v>
      </c>
      <c r="D32655" s="2"/>
    </row>
    <row r="32656" spans="1:4" x14ac:dyDescent="0.25">
      <c r="A32656" s="2">
        <v>540</v>
      </c>
      <c r="B32656">
        <v>44699</v>
      </c>
      <c r="C32656" s="3">
        <v>20.791947</v>
      </c>
      <c r="D32656" s="2"/>
    </row>
    <row r="32657" spans="1:4" x14ac:dyDescent="0.25">
      <c r="A32657" s="2">
        <v>540</v>
      </c>
      <c r="B32657">
        <v>44700</v>
      </c>
      <c r="C32657" s="3">
        <v>4018.944035</v>
      </c>
      <c r="D32657" s="2"/>
    </row>
    <row r="32658" spans="1:4" x14ac:dyDescent="0.25">
      <c r="A32658" s="2">
        <v>540</v>
      </c>
      <c r="B32658">
        <v>44701</v>
      </c>
      <c r="C32658" s="3">
        <v>4011.1490960000001</v>
      </c>
      <c r="D32658" s="2"/>
    </row>
    <row r="32659" spans="1:4" x14ac:dyDescent="0.25">
      <c r="A32659" s="2">
        <v>540</v>
      </c>
      <c r="B32659">
        <v>44703</v>
      </c>
      <c r="C32659" s="3">
        <v>4011.1490960000001</v>
      </c>
      <c r="D32659" s="2"/>
    </row>
    <row r="32660" spans="1:4" x14ac:dyDescent="0.25">
      <c r="A32660" s="2">
        <v>540</v>
      </c>
      <c r="B32660">
        <v>44704</v>
      </c>
      <c r="C32660" s="3">
        <v>20.791947</v>
      </c>
      <c r="D32660" s="2"/>
    </row>
    <row r="32661" spans="1:4" x14ac:dyDescent="0.25">
      <c r="A32661" s="2">
        <v>540</v>
      </c>
      <c r="B32661">
        <v>44705</v>
      </c>
      <c r="C32661" s="3">
        <v>4018.944035</v>
      </c>
      <c r="D32661" s="2"/>
    </row>
    <row r="32662" spans="1:4" x14ac:dyDescent="0.25">
      <c r="A32662" s="2">
        <v>540</v>
      </c>
      <c r="B32662">
        <v>44706</v>
      </c>
      <c r="C32662" s="3">
        <v>555.11897399999998</v>
      </c>
      <c r="D32662" s="2"/>
    </row>
    <row r="32663" spans="1:4" x14ac:dyDescent="0.25">
      <c r="A32663" s="2">
        <v>540</v>
      </c>
      <c r="B32663">
        <v>44707</v>
      </c>
      <c r="C32663" s="3">
        <v>171.34498600000001</v>
      </c>
      <c r="D32663" s="2"/>
    </row>
    <row r="32664" spans="1:4" x14ac:dyDescent="0.25">
      <c r="A32664" s="2">
        <v>540</v>
      </c>
      <c r="B32664">
        <v>44708</v>
      </c>
      <c r="C32664" s="3">
        <v>1145.2296260000001</v>
      </c>
      <c r="D32664" s="2"/>
    </row>
    <row r="32665" spans="1:4" x14ac:dyDescent="0.25">
      <c r="A32665" s="2">
        <v>540</v>
      </c>
      <c r="B32665">
        <v>44709</v>
      </c>
      <c r="C32665" s="3">
        <v>1240.646027</v>
      </c>
      <c r="D32665" s="2"/>
    </row>
    <row r="32666" spans="1:4" x14ac:dyDescent="0.25">
      <c r="A32666" s="2">
        <v>540</v>
      </c>
      <c r="B32666">
        <v>44710</v>
      </c>
      <c r="C32666" s="3">
        <v>2251.9026909999998</v>
      </c>
      <c r="D32666" s="2"/>
    </row>
    <row r="32667" spans="1:4" x14ac:dyDescent="0.25">
      <c r="A32667" s="2">
        <v>540</v>
      </c>
      <c r="B32667">
        <v>44711</v>
      </c>
      <c r="C32667" s="3">
        <v>1145.2296260000001</v>
      </c>
      <c r="D32667" s="2"/>
    </row>
    <row r="32668" spans="1:4" x14ac:dyDescent="0.25">
      <c r="A32668" s="2">
        <v>540</v>
      </c>
      <c r="B32668">
        <v>44712</v>
      </c>
      <c r="C32668" s="3">
        <v>171.34498600000001</v>
      </c>
      <c r="D32668" s="2"/>
    </row>
    <row r="32669" spans="1:4" x14ac:dyDescent="0.25">
      <c r="A32669" s="2">
        <v>540</v>
      </c>
      <c r="B32669">
        <v>44713</v>
      </c>
      <c r="C32669" s="3">
        <v>1240.646027</v>
      </c>
      <c r="D32669" s="2"/>
    </row>
    <row r="32670" spans="1:4" x14ac:dyDescent="0.25">
      <c r="A32670" s="2">
        <v>540</v>
      </c>
      <c r="B32670">
        <v>44714</v>
      </c>
      <c r="C32670" s="3">
        <v>1048.776924</v>
      </c>
      <c r="D32670" s="2"/>
    </row>
    <row r="32671" spans="1:4" x14ac:dyDescent="0.25">
      <c r="A32671" s="2">
        <v>540</v>
      </c>
      <c r="B32671">
        <v>44715</v>
      </c>
      <c r="C32671" s="3">
        <v>905.624729</v>
      </c>
      <c r="D32671" s="2"/>
    </row>
    <row r="32672" spans="1:4" x14ac:dyDescent="0.25">
      <c r="A32672" s="2">
        <v>540</v>
      </c>
      <c r="B32672">
        <v>44716</v>
      </c>
      <c r="C32672" s="3">
        <v>1048.776924</v>
      </c>
      <c r="D32672" s="2"/>
    </row>
    <row r="32673" spans="1:4" x14ac:dyDescent="0.25">
      <c r="A32673" s="2">
        <v>540</v>
      </c>
      <c r="B32673">
        <v>44717</v>
      </c>
      <c r="C32673" s="3">
        <v>905.624729</v>
      </c>
      <c r="D32673" s="2"/>
    </row>
    <row r="32674" spans="1:4" x14ac:dyDescent="0.25">
      <c r="A32674" s="2">
        <v>540</v>
      </c>
      <c r="B32674">
        <v>44718</v>
      </c>
      <c r="C32674" s="3">
        <v>1055.172474</v>
      </c>
      <c r="D32674" s="2"/>
    </row>
    <row r="32675" spans="1:4" x14ac:dyDescent="0.25">
      <c r="A32675" s="2">
        <v>540</v>
      </c>
      <c r="B32675">
        <v>44719</v>
      </c>
      <c r="C32675" s="3">
        <v>1037.1868449999999</v>
      </c>
      <c r="D32675" s="2"/>
    </row>
    <row r="32676" spans="1:4" x14ac:dyDescent="0.25">
      <c r="A32676" s="2">
        <v>540</v>
      </c>
      <c r="B32676">
        <v>44720</v>
      </c>
      <c r="C32676" s="3">
        <v>874.157104</v>
      </c>
      <c r="D32676" s="2"/>
    </row>
    <row r="32677" spans="1:4" x14ac:dyDescent="0.25">
      <c r="A32677" s="2">
        <v>540</v>
      </c>
      <c r="B32677">
        <v>44721</v>
      </c>
      <c r="C32677" s="3">
        <v>481.22410400000001</v>
      </c>
      <c r="D32677" s="2"/>
    </row>
    <row r="32678" spans="1:4" x14ac:dyDescent="0.25">
      <c r="A32678" s="2">
        <v>540</v>
      </c>
      <c r="B32678">
        <v>44722</v>
      </c>
      <c r="C32678" s="3">
        <v>106.660307</v>
      </c>
      <c r="D32678" s="2"/>
    </row>
    <row r="32679" spans="1:4" x14ac:dyDescent="0.25">
      <c r="A32679" s="2">
        <v>540</v>
      </c>
      <c r="B32679">
        <v>44723</v>
      </c>
      <c r="C32679" s="3">
        <v>3084.0855860000001</v>
      </c>
      <c r="D32679" s="2"/>
    </row>
    <row r="32680" spans="1:4" x14ac:dyDescent="0.25">
      <c r="A32680" s="2">
        <v>540</v>
      </c>
      <c r="B32680">
        <v>44724</v>
      </c>
      <c r="C32680" s="3">
        <v>3084.0855860000001</v>
      </c>
      <c r="D32680" s="2"/>
    </row>
    <row r="32681" spans="1:4" x14ac:dyDescent="0.25">
      <c r="A32681" s="2">
        <v>540</v>
      </c>
      <c r="B32681">
        <v>44725</v>
      </c>
      <c r="C32681" s="3">
        <v>481.22410400000001</v>
      </c>
      <c r="D32681" s="2"/>
    </row>
    <row r="32682" spans="1:4" x14ac:dyDescent="0.25">
      <c r="A32682" s="2">
        <v>540</v>
      </c>
      <c r="B32682">
        <v>44726</v>
      </c>
      <c r="C32682" s="3">
        <v>106.660307</v>
      </c>
      <c r="D32682" s="2"/>
    </row>
    <row r="32683" spans="1:4" x14ac:dyDescent="0.25">
      <c r="A32683" s="2">
        <v>540</v>
      </c>
      <c r="B32683">
        <v>44727</v>
      </c>
      <c r="C32683" s="3">
        <v>1055.172474</v>
      </c>
      <c r="D32683" s="2"/>
    </row>
    <row r="32684" spans="1:4" x14ac:dyDescent="0.25">
      <c r="A32684" s="2">
        <v>540</v>
      </c>
      <c r="B32684">
        <v>44728</v>
      </c>
      <c r="C32684" s="3">
        <v>3648.446637</v>
      </c>
      <c r="D32684" s="2"/>
    </row>
    <row r="32685" spans="1:4" x14ac:dyDescent="0.25">
      <c r="A32685" s="2">
        <v>540</v>
      </c>
      <c r="B32685">
        <v>44729</v>
      </c>
      <c r="C32685" s="3">
        <v>2251.9026909999998</v>
      </c>
      <c r="D32685" s="2"/>
    </row>
    <row r="32686" spans="1:4" x14ac:dyDescent="0.25">
      <c r="A32686" s="2">
        <v>540</v>
      </c>
      <c r="B32686">
        <v>44730</v>
      </c>
      <c r="C32686" s="3">
        <v>874.157104</v>
      </c>
      <c r="D32686" s="2"/>
    </row>
    <row r="32687" spans="1:4" x14ac:dyDescent="0.25">
      <c r="A32687" s="2">
        <v>540</v>
      </c>
      <c r="B32687">
        <v>44731</v>
      </c>
      <c r="C32687" s="3">
        <v>3648.446637</v>
      </c>
      <c r="D32687" s="2"/>
    </row>
    <row r="32688" spans="1:4" x14ac:dyDescent="0.25">
      <c r="A32688" s="2">
        <v>540</v>
      </c>
      <c r="B32688">
        <v>44732</v>
      </c>
      <c r="C32688" s="3">
        <v>15.142803000000001</v>
      </c>
      <c r="D32688" s="2"/>
    </row>
    <row r="32689" spans="1:4" x14ac:dyDescent="0.25">
      <c r="A32689" s="2">
        <v>540</v>
      </c>
      <c r="B32689">
        <v>44733</v>
      </c>
      <c r="C32689" s="3">
        <v>783.96318499999995</v>
      </c>
      <c r="D32689" s="2"/>
    </row>
    <row r="32690" spans="1:4" x14ac:dyDescent="0.25">
      <c r="A32690" s="2">
        <v>540</v>
      </c>
      <c r="B32690">
        <v>44734</v>
      </c>
      <c r="C32690" s="3">
        <v>1017.836904</v>
      </c>
      <c r="D32690" s="2"/>
    </row>
    <row r="32691" spans="1:4" x14ac:dyDescent="0.25">
      <c r="A32691" s="2">
        <v>540</v>
      </c>
      <c r="B32691">
        <v>44735</v>
      </c>
      <c r="C32691" s="3">
        <v>1017.836904</v>
      </c>
      <c r="D32691" s="2"/>
    </row>
    <row r="32692" spans="1:4" x14ac:dyDescent="0.25">
      <c r="A32692" s="2">
        <v>540</v>
      </c>
      <c r="B32692">
        <v>44736</v>
      </c>
      <c r="C32692" s="3">
        <v>783.96318499999995</v>
      </c>
      <c r="D32692" s="2"/>
    </row>
    <row r="32693" spans="1:4" x14ac:dyDescent="0.25">
      <c r="A32693" s="2">
        <v>540</v>
      </c>
      <c r="B32693">
        <v>44737</v>
      </c>
      <c r="C32693" s="3">
        <v>1218.131224</v>
      </c>
      <c r="D32693" s="2"/>
    </row>
    <row r="32694" spans="1:4" x14ac:dyDescent="0.25">
      <c r="A32694" s="2">
        <v>540</v>
      </c>
      <c r="B32694">
        <v>44738</v>
      </c>
      <c r="C32694" s="3">
        <v>254.691633</v>
      </c>
      <c r="D32694" s="2"/>
    </row>
    <row r="32695" spans="1:4" x14ac:dyDescent="0.25">
      <c r="A32695" s="2">
        <v>540</v>
      </c>
      <c r="B32695">
        <v>44739</v>
      </c>
      <c r="C32695" s="3">
        <v>1218.131224</v>
      </c>
      <c r="D32695" s="2"/>
    </row>
    <row r="32696" spans="1:4" x14ac:dyDescent="0.25">
      <c r="A32696" s="2">
        <v>540</v>
      </c>
      <c r="B32696">
        <v>44740</v>
      </c>
      <c r="C32696" s="3">
        <v>254.691633</v>
      </c>
      <c r="D32696" s="2"/>
    </row>
    <row r="32697" spans="1:4" x14ac:dyDescent="0.25">
      <c r="A32697" s="2">
        <v>540</v>
      </c>
      <c r="B32697">
        <v>44741</v>
      </c>
      <c r="C32697" s="3">
        <v>364.80864000000003</v>
      </c>
      <c r="D32697" s="2"/>
    </row>
    <row r="32698" spans="1:4" x14ac:dyDescent="0.25">
      <c r="A32698" s="2">
        <v>540</v>
      </c>
      <c r="B32698">
        <v>44742</v>
      </c>
      <c r="C32698" s="3">
        <v>307.50551400000001</v>
      </c>
      <c r="D32698" s="2"/>
    </row>
    <row r="32699" spans="1:4" x14ac:dyDescent="0.25">
      <c r="A32699" s="2">
        <v>540</v>
      </c>
      <c r="B32699">
        <v>44743</v>
      </c>
      <c r="C32699" s="3">
        <v>1639.0021839999999</v>
      </c>
      <c r="D32699" s="2"/>
    </row>
    <row r="32700" spans="1:4" x14ac:dyDescent="0.25">
      <c r="A32700" s="2">
        <v>540</v>
      </c>
      <c r="B32700">
        <v>44744</v>
      </c>
      <c r="C32700" s="3">
        <v>1639.0021839999999</v>
      </c>
      <c r="D32700" s="2"/>
    </row>
    <row r="32701" spans="1:4" x14ac:dyDescent="0.25">
      <c r="A32701" s="2">
        <v>540</v>
      </c>
      <c r="B32701">
        <v>44745</v>
      </c>
      <c r="C32701" s="3">
        <v>307.50551400000001</v>
      </c>
      <c r="D32701" s="2"/>
    </row>
    <row r="32702" spans="1:4" x14ac:dyDescent="0.25">
      <c r="A32702" s="2">
        <v>540</v>
      </c>
      <c r="B32702">
        <v>44746</v>
      </c>
      <c r="C32702" s="3">
        <v>364.80864000000003</v>
      </c>
      <c r="D32702" s="2"/>
    </row>
    <row r="32703" spans="1:4" x14ac:dyDescent="0.25">
      <c r="A32703" s="2">
        <v>540</v>
      </c>
      <c r="B32703">
        <v>44747</v>
      </c>
      <c r="C32703" s="3">
        <v>3038.408864</v>
      </c>
      <c r="D32703" s="2"/>
    </row>
    <row r="32704" spans="1:4" x14ac:dyDescent="0.25">
      <c r="A32704" s="2">
        <v>540</v>
      </c>
      <c r="B32704">
        <v>44748</v>
      </c>
      <c r="C32704" s="3">
        <v>4237.8493060000001</v>
      </c>
      <c r="D32704" s="2"/>
    </row>
    <row r="32705" spans="1:4" x14ac:dyDescent="0.25">
      <c r="A32705" s="2">
        <v>540</v>
      </c>
      <c r="B32705">
        <v>44749</v>
      </c>
      <c r="C32705" s="3">
        <v>394.59228899999999</v>
      </c>
      <c r="D32705" s="2"/>
    </row>
    <row r="32706" spans="1:4" x14ac:dyDescent="0.25">
      <c r="A32706" s="2">
        <v>540</v>
      </c>
      <c r="B32706">
        <v>44750</v>
      </c>
      <c r="C32706" s="3">
        <v>3038.408864</v>
      </c>
      <c r="D32706" s="2"/>
    </row>
    <row r="32707" spans="1:4" x14ac:dyDescent="0.25">
      <c r="A32707" s="2">
        <v>540</v>
      </c>
      <c r="B32707">
        <v>44751</v>
      </c>
      <c r="C32707" s="3">
        <v>394.59228899999999</v>
      </c>
      <c r="D32707" s="2"/>
    </row>
    <row r="32708" spans="1:4" x14ac:dyDescent="0.25">
      <c r="A32708" s="2">
        <v>540</v>
      </c>
      <c r="B32708">
        <v>44752</v>
      </c>
      <c r="C32708" s="3">
        <v>4053.9917439999999</v>
      </c>
      <c r="D32708" s="2"/>
    </row>
    <row r="32709" spans="1:4" x14ac:dyDescent="0.25">
      <c r="A32709" s="2">
        <v>540</v>
      </c>
      <c r="B32709">
        <v>44753</v>
      </c>
      <c r="C32709" s="3">
        <v>427.901049</v>
      </c>
      <c r="D32709" s="2"/>
    </row>
    <row r="32710" spans="1:4" x14ac:dyDescent="0.25">
      <c r="A32710" s="2">
        <v>540</v>
      </c>
      <c r="B32710">
        <v>44754</v>
      </c>
      <c r="C32710" s="3">
        <v>592.46680900000001</v>
      </c>
      <c r="D32710" s="2"/>
    </row>
    <row r="32711" spans="1:4" x14ac:dyDescent="0.25">
      <c r="A32711" s="2">
        <v>540</v>
      </c>
      <c r="B32711">
        <v>44755</v>
      </c>
      <c r="C32711" s="3">
        <v>4053.9917439999999</v>
      </c>
      <c r="D32711" s="2"/>
    </row>
    <row r="32712" spans="1:4" x14ac:dyDescent="0.25">
      <c r="A32712" s="2">
        <v>540</v>
      </c>
      <c r="B32712">
        <v>44756</v>
      </c>
      <c r="C32712" s="3">
        <v>427.901049</v>
      </c>
      <c r="D32712" s="2"/>
    </row>
    <row r="32713" spans="1:4" x14ac:dyDescent="0.25">
      <c r="A32713" s="2">
        <v>540</v>
      </c>
      <c r="B32713">
        <v>44757</v>
      </c>
      <c r="C32713" s="3">
        <v>937.23012500000004</v>
      </c>
      <c r="D32713" s="2"/>
    </row>
    <row r="32714" spans="1:4" x14ac:dyDescent="0.25">
      <c r="A32714" s="2">
        <v>540</v>
      </c>
      <c r="B32714">
        <v>44759</v>
      </c>
      <c r="C32714" s="3">
        <v>765.84968500000002</v>
      </c>
      <c r="D32714" s="2"/>
    </row>
    <row r="32715" spans="1:4" x14ac:dyDescent="0.25">
      <c r="A32715" s="2">
        <v>540</v>
      </c>
      <c r="B32715">
        <v>44760</v>
      </c>
      <c r="C32715" s="3">
        <v>937.23012500000004</v>
      </c>
      <c r="D32715" s="2"/>
    </row>
    <row r="32716" spans="1:4" x14ac:dyDescent="0.25">
      <c r="A32716" s="2">
        <v>540</v>
      </c>
      <c r="B32716">
        <v>44761</v>
      </c>
      <c r="C32716" s="3">
        <v>592.46680900000001</v>
      </c>
      <c r="D32716" s="2"/>
    </row>
    <row r="32717" spans="1:4" x14ac:dyDescent="0.25">
      <c r="A32717" s="2">
        <v>540</v>
      </c>
      <c r="B32717">
        <v>44762</v>
      </c>
      <c r="C32717" s="3">
        <v>765.84968500000002</v>
      </c>
      <c r="D32717" s="2"/>
    </row>
    <row r="32718" spans="1:4" x14ac:dyDescent="0.25">
      <c r="A32718" s="2">
        <v>540</v>
      </c>
      <c r="B32718">
        <v>44763</v>
      </c>
      <c r="C32718" s="3">
        <v>641.47308599999997</v>
      </c>
      <c r="D32718" s="2"/>
    </row>
    <row r="32719" spans="1:4" x14ac:dyDescent="0.25">
      <c r="A32719" s="2">
        <v>540</v>
      </c>
      <c r="B32719">
        <v>44764</v>
      </c>
      <c r="C32719" s="3">
        <v>61.849842000000002</v>
      </c>
      <c r="D32719" s="2"/>
    </row>
    <row r="32720" spans="1:4" x14ac:dyDescent="0.25">
      <c r="A32720" s="2">
        <v>540</v>
      </c>
      <c r="B32720">
        <v>44765</v>
      </c>
      <c r="C32720" s="3">
        <v>1930.3445750000001</v>
      </c>
      <c r="D32720" s="2"/>
    </row>
    <row r="32721" spans="1:4" x14ac:dyDescent="0.25">
      <c r="A32721" s="2">
        <v>540</v>
      </c>
      <c r="B32721">
        <v>44766</v>
      </c>
      <c r="C32721" s="3">
        <v>641.47308599999997</v>
      </c>
      <c r="D32721" s="2"/>
    </row>
    <row r="32722" spans="1:4" x14ac:dyDescent="0.25">
      <c r="A32722" s="2">
        <v>540</v>
      </c>
      <c r="B32722">
        <v>44767</v>
      </c>
      <c r="C32722" s="3">
        <v>1622.833484</v>
      </c>
      <c r="D32722" s="2"/>
    </row>
    <row r="32723" spans="1:4" x14ac:dyDescent="0.25">
      <c r="A32723" s="2">
        <v>540</v>
      </c>
      <c r="B32723">
        <v>44768</v>
      </c>
      <c r="C32723" s="3">
        <v>61.849842000000002</v>
      </c>
      <c r="D32723" s="2"/>
    </row>
    <row r="32724" spans="1:4" x14ac:dyDescent="0.25">
      <c r="A32724" s="2">
        <v>540</v>
      </c>
      <c r="B32724">
        <v>44769</v>
      </c>
      <c r="C32724" s="3">
        <v>1930.3445750000001</v>
      </c>
      <c r="D32724" s="2"/>
    </row>
    <row r="32725" spans="1:4" x14ac:dyDescent="0.25">
      <c r="A32725" s="2">
        <v>540</v>
      </c>
      <c r="B32725">
        <v>44770</v>
      </c>
      <c r="C32725" s="3">
        <v>0</v>
      </c>
      <c r="D32725" s="2"/>
    </row>
    <row r="32726" spans="1:4" x14ac:dyDescent="0.25">
      <c r="A32726" s="2">
        <v>540</v>
      </c>
      <c r="B32726">
        <v>44771</v>
      </c>
      <c r="C32726" s="3">
        <v>4639.4135900000001</v>
      </c>
      <c r="D32726" s="2"/>
    </row>
    <row r="32727" spans="1:4" x14ac:dyDescent="0.25">
      <c r="A32727" s="2">
        <v>540</v>
      </c>
      <c r="B32727">
        <v>44772</v>
      </c>
      <c r="C32727" s="3">
        <v>4075.358448</v>
      </c>
      <c r="D32727" s="2"/>
    </row>
    <row r="32728" spans="1:4" x14ac:dyDescent="0.25">
      <c r="A32728" s="2">
        <v>540</v>
      </c>
      <c r="B32728">
        <v>44773</v>
      </c>
      <c r="C32728" s="3">
        <v>2071.523514</v>
      </c>
      <c r="D32728" s="2"/>
    </row>
    <row r="32729" spans="1:4" x14ac:dyDescent="0.25">
      <c r="A32729" s="2">
        <v>540</v>
      </c>
      <c r="B32729">
        <v>44774</v>
      </c>
      <c r="C32729" s="3">
        <v>4639.4135900000001</v>
      </c>
      <c r="D32729" s="2"/>
    </row>
    <row r="32730" spans="1:4" x14ac:dyDescent="0.25">
      <c r="A32730" s="2">
        <v>540</v>
      </c>
      <c r="B32730">
        <v>44775</v>
      </c>
      <c r="C32730" s="3">
        <v>4075.358448</v>
      </c>
      <c r="D32730" s="2"/>
    </row>
    <row r="32731" spans="1:4" x14ac:dyDescent="0.25">
      <c r="A32731" s="2">
        <v>540</v>
      </c>
      <c r="B32731">
        <v>44776</v>
      </c>
      <c r="C32731" s="3">
        <v>1907.034165</v>
      </c>
      <c r="D32731" s="2"/>
    </row>
    <row r="32732" spans="1:4" x14ac:dyDescent="0.25">
      <c r="A32732" s="2">
        <v>540</v>
      </c>
      <c r="B32732">
        <v>44777</v>
      </c>
      <c r="C32732" s="3">
        <v>3569.5159520000002</v>
      </c>
      <c r="D32732" s="2"/>
    </row>
    <row r="32733" spans="1:4" x14ac:dyDescent="0.25">
      <c r="A32733" s="2">
        <v>540</v>
      </c>
      <c r="B32733">
        <v>44778</v>
      </c>
      <c r="C32733" s="3">
        <v>0</v>
      </c>
      <c r="D32733" s="2"/>
    </row>
    <row r="32734" spans="1:4" x14ac:dyDescent="0.25">
      <c r="A32734" s="2">
        <v>540</v>
      </c>
      <c r="B32734">
        <v>44779</v>
      </c>
      <c r="C32734" s="3">
        <v>0</v>
      </c>
      <c r="D32734" s="2"/>
    </row>
    <row r="32735" spans="1:4" x14ac:dyDescent="0.25">
      <c r="A32735" s="2">
        <v>540</v>
      </c>
      <c r="B32735">
        <v>44780</v>
      </c>
      <c r="C32735" s="3">
        <v>3569.5159520000002</v>
      </c>
      <c r="D32735" s="2"/>
    </row>
    <row r="32736" spans="1:4" x14ac:dyDescent="0.25">
      <c r="A32736" s="2">
        <v>540</v>
      </c>
      <c r="B32736">
        <v>44781</v>
      </c>
      <c r="C32736" s="3">
        <v>2071.523514</v>
      </c>
      <c r="D32736" s="2"/>
    </row>
    <row r="32737" spans="1:4" x14ac:dyDescent="0.25">
      <c r="A32737" s="2">
        <v>540</v>
      </c>
      <c r="B32737">
        <v>44782</v>
      </c>
      <c r="C32737" s="3">
        <v>0</v>
      </c>
      <c r="D32737" s="2"/>
    </row>
    <row r="32738" spans="1:4" x14ac:dyDescent="0.25">
      <c r="A32738" s="2">
        <v>540</v>
      </c>
      <c r="B32738">
        <v>44783</v>
      </c>
      <c r="C32738" s="3">
        <v>13079.494337</v>
      </c>
      <c r="D32738" s="2"/>
    </row>
    <row r="32739" spans="1:4" x14ac:dyDescent="0.25">
      <c r="A32739" s="2">
        <v>540</v>
      </c>
      <c r="B32739">
        <v>44785</v>
      </c>
      <c r="C32739" s="3">
        <v>11796.976424</v>
      </c>
      <c r="D32739" s="2"/>
    </row>
    <row r="32740" spans="1:4" x14ac:dyDescent="0.25">
      <c r="A32740" s="2">
        <v>540</v>
      </c>
      <c r="B32740">
        <v>44786</v>
      </c>
      <c r="C32740" s="3">
        <v>2023.207026</v>
      </c>
      <c r="D32740" s="2"/>
    </row>
    <row r="32741" spans="1:4" x14ac:dyDescent="0.25">
      <c r="A32741" s="2">
        <v>540</v>
      </c>
      <c r="B32741">
        <v>44787</v>
      </c>
      <c r="C32741" s="3">
        <v>11796.976424</v>
      </c>
      <c r="D32741" s="2"/>
    </row>
    <row r="32742" spans="1:4" x14ac:dyDescent="0.25">
      <c r="A32742" s="2">
        <v>540</v>
      </c>
      <c r="B32742">
        <v>44788</v>
      </c>
      <c r="C32742" s="3">
        <v>13079.494337</v>
      </c>
      <c r="D32742" s="2"/>
    </row>
    <row r="32743" spans="1:4" x14ac:dyDescent="0.25">
      <c r="A32743" s="2">
        <v>540</v>
      </c>
      <c r="B32743">
        <v>44789</v>
      </c>
      <c r="C32743" s="3">
        <v>1995.486022</v>
      </c>
      <c r="D32743" s="2"/>
    </row>
    <row r="32744" spans="1:4" x14ac:dyDescent="0.25">
      <c r="A32744" s="2">
        <v>540</v>
      </c>
      <c r="B32744">
        <v>44790</v>
      </c>
      <c r="C32744" s="3">
        <v>0</v>
      </c>
      <c r="D32744" s="2"/>
    </row>
    <row r="32745" spans="1:4" x14ac:dyDescent="0.25">
      <c r="A32745" s="2">
        <v>540</v>
      </c>
      <c r="B32745">
        <v>44791</v>
      </c>
      <c r="C32745" s="3">
        <v>1907.034165</v>
      </c>
      <c r="D32745" s="2"/>
    </row>
    <row r="32746" spans="1:4" x14ac:dyDescent="0.25">
      <c r="A32746" s="2">
        <v>540</v>
      </c>
      <c r="B32746">
        <v>44792</v>
      </c>
      <c r="C32746" s="3">
        <v>0</v>
      </c>
      <c r="D32746" s="2"/>
    </row>
    <row r="32747" spans="1:4" x14ac:dyDescent="0.25">
      <c r="A32747" s="2">
        <v>540</v>
      </c>
      <c r="B32747">
        <v>44793</v>
      </c>
      <c r="C32747" s="3">
        <v>1995.486022</v>
      </c>
      <c r="D32747" s="2"/>
    </row>
    <row r="32748" spans="1:4" x14ac:dyDescent="0.25">
      <c r="A32748" s="2">
        <v>540</v>
      </c>
      <c r="B32748">
        <v>44794</v>
      </c>
      <c r="C32748" s="3">
        <v>907.64137000000005</v>
      </c>
      <c r="D32748" s="2"/>
    </row>
    <row r="32749" spans="1:4" x14ac:dyDescent="0.25">
      <c r="A32749" s="2">
        <v>540</v>
      </c>
      <c r="B32749">
        <v>44795</v>
      </c>
      <c r="C32749" s="3">
        <v>907.64137000000005</v>
      </c>
      <c r="D32749" s="2"/>
    </row>
    <row r="32750" spans="1:4" x14ac:dyDescent="0.25">
      <c r="A32750" s="2">
        <v>540</v>
      </c>
      <c r="B32750">
        <v>44796</v>
      </c>
      <c r="C32750" s="3">
        <v>3508.452777</v>
      </c>
      <c r="D32750" s="2"/>
    </row>
    <row r="32751" spans="1:4" x14ac:dyDescent="0.25">
      <c r="A32751" s="2">
        <v>540</v>
      </c>
      <c r="B32751">
        <v>44797</v>
      </c>
      <c r="C32751" s="3">
        <v>3508.452777</v>
      </c>
      <c r="D32751" s="2"/>
    </row>
    <row r="32752" spans="1:4" x14ac:dyDescent="0.25">
      <c r="A32752" s="2">
        <v>540</v>
      </c>
      <c r="B32752">
        <v>44798</v>
      </c>
      <c r="C32752" s="3">
        <v>1907.3694029999999</v>
      </c>
      <c r="D32752" s="2"/>
    </row>
    <row r="32753" spans="1:4" x14ac:dyDescent="0.25">
      <c r="A32753" s="2">
        <v>540</v>
      </c>
      <c r="B32753">
        <v>44799</v>
      </c>
      <c r="C32753" s="3">
        <v>2547.775639</v>
      </c>
      <c r="D32753" s="2"/>
    </row>
    <row r="32754" spans="1:4" x14ac:dyDescent="0.25">
      <c r="A32754" s="2">
        <v>540</v>
      </c>
      <c r="B32754">
        <v>44800</v>
      </c>
      <c r="C32754" s="3">
        <v>746.03276000000005</v>
      </c>
      <c r="D32754" s="2"/>
    </row>
    <row r="32755" spans="1:4" x14ac:dyDescent="0.25">
      <c r="A32755" s="2">
        <v>540</v>
      </c>
      <c r="B32755">
        <v>44801</v>
      </c>
      <c r="C32755" s="3">
        <v>1907.3694029999999</v>
      </c>
      <c r="D32755" s="2"/>
    </row>
    <row r="32756" spans="1:4" x14ac:dyDescent="0.25">
      <c r="A32756" s="2">
        <v>540</v>
      </c>
      <c r="B32756">
        <v>44802</v>
      </c>
      <c r="C32756" s="3">
        <v>746.03276000000005</v>
      </c>
      <c r="D32756" s="2"/>
    </row>
    <row r="32757" spans="1:4" x14ac:dyDescent="0.25">
      <c r="A32757" s="2">
        <v>540</v>
      </c>
      <c r="B32757">
        <v>44803</v>
      </c>
      <c r="C32757" s="3">
        <v>2600.9186890000001</v>
      </c>
      <c r="D32757" s="2"/>
    </row>
    <row r="32758" spans="1:4" x14ac:dyDescent="0.25">
      <c r="A32758" s="2">
        <v>540</v>
      </c>
      <c r="B32758">
        <v>44804</v>
      </c>
      <c r="C32758" s="3">
        <v>4186.8353559999996</v>
      </c>
      <c r="D32758" s="2"/>
    </row>
    <row r="32759" spans="1:4" x14ac:dyDescent="0.25">
      <c r="A32759" s="2">
        <v>540</v>
      </c>
      <c r="B32759">
        <v>44805</v>
      </c>
      <c r="C32759" s="3">
        <v>2600.9186890000001</v>
      </c>
      <c r="D32759" s="2"/>
    </row>
    <row r="32760" spans="1:4" x14ac:dyDescent="0.25">
      <c r="A32760" s="2">
        <v>540</v>
      </c>
      <c r="B32760">
        <v>44806</v>
      </c>
      <c r="C32760" s="3">
        <v>4186.8353559999996</v>
      </c>
      <c r="D32760" s="2"/>
    </row>
    <row r="32761" spans="1:4" x14ac:dyDescent="0.25">
      <c r="A32761" s="2">
        <v>540</v>
      </c>
      <c r="B32761">
        <v>44807</v>
      </c>
      <c r="C32761" s="3">
        <v>3393.242913</v>
      </c>
      <c r="D32761" s="2"/>
    </row>
    <row r="32762" spans="1:4" x14ac:dyDescent="0.25">
      <c r="A32762" s="2">
        <v>540</v>
      </c>
      <c r="B32762">
        <v>44808</v>
      </c>
      <c r="C32762" s="3">
        <v>626.39647100000002</v>
      </c>
      <c r="D32762" s="2"/>
    </row>
    <row r="32763" spans="1:4" x14ac:dyDescent="0.25">
      <c r="A32763" s="2">
        <v>540</v>
      </c>
      <c r="B32763">
        <v>44809</v>
      </c>
      <c r="C32763" s="3">
        <v>2541.6425680000002</v>
      </c>
      <c r="D32763" s="2"/>
    </row>
    <row r="32764" spans="1:4" x14ac:dyDescent="0.25">
      <c r="A32764" s="2">
        <v>540</v>
      </c>
      <c r="B32764">
        <v>44810</v>
      </c>
      <c r="C32764" s="3">
        <v>3393.242913</v>
      </c>
      <c r="D32764" s="2"/>
    </row>
    <row r="32765" spans="1:4" x14ac:dyDescent="0.25">
      <c r="A32765" s="2">
        <v>540</v>
      </c>
      <c r="B32765">
        <v>44811</v>
      </c>
      <c r="C32765" s="3">
        <v>626.39647100000002</v>
      </c>
      <c r="D32765" s="2"/>
    </row>
    <row r="32766" spans="1:4" x14ac:dyDescent="0.25">
      <c r="A32766" s="2">
        <v>540</v>
      </c>
      <c r="B32766">
        <v>44812</v>
      </c>
      <c r="C32766" s="3">
        <v>2541.6425680000002</v>
      </c>
      <c r="D32766" s="2"/>
    </row>
    <row r="32767" spans="1:4" x14ac:dyDescent="0.25">
      <c r="A32767" s="2">
        <v>540</v>
      </c>
      <c r="B32767">
        <v>44813</v>
      </c>
      <c r="C32767" s="3">
        <v>2969.3273370000002</v>
      </c>
      <c r="D32767" s="2"/>
    </row>
    <row r="32768" spans="1:4" x14ac:dyDescent="0.25">
      <c r="A32768" s="2">
        <v>540</v>
      </c>
      <c r="B32768">
        <v>44814</v>
      </c>
      <c r="C32768" s="3">
        <v>2761.7283470000002</v>
      </c>
      <c r="D32768" s="2"/>
    </row>
    <row r="32769" spans="1:4" x14ac:dyDescent="0.25">
      <c r="A32769" s="2">
        <v>540</v>
      </c>
      <c r="B32769">
        <v>44815</v>
      </c>
      <c r="C32769" s="3">
        <v>889.80080399999997</v>
      </c>
      <c r="D32769" s="2"/>
    </row>
    <row r="32770" spans="1:4" x14ac:dyDescent="0.25">
      <c r="A32770" s="2">
        <v>540</v>
      </c>
      <c r="B32770">
        <v>44816</v>
      </c>
      <c r="C32770" s="3">
        <v>2761.7283470000002</v>
      </c>
      <c r="D32770" s="2"/>
    </row>
    <row r="32771" spans="1:4" x14ac:dyDescent="0.25">
      <c r="A32771" s="2">
        <v>540</v>
      </c>
      <c r="B32771">
        <v>44817</v>
      </c>
      <c r="C32771" s="3">
        <v>889.80080399999997</v>
      </c>
      <c r="D32771" s="2"/>
    </row>
    <row r="32772" spans="1:4" x14ac:dyDescent="0.25">
      <c r="A32772" s="2">
        <v>540</v>
      </c>
      <c r="B32772">
        <v>44818</v>
      </c>
      <c r="C32772" s="3">
        <v>2969.3273370000002</v>
      </c>
      <c r="D32772" s="2"/>
    </row>
    <row r="32773" spans="1:4" x14ac:dyDescent="0.25">
      <c r="A32773" s="2">
        <v>540</v>
      </c>
      <c r="B32773">
        <v>44819</v>
      </c>
      <c r="C32773" s="3">
        <v>4174.4827850000001</v>
      </c>
      <c r="D32773" s="2"/>
    </row>
    <row r="32774" spans="1:4" x14ac:dyDescent="0.25">
      <c r="A32774" s="2">
        <v>540</v>
      </c>
      <c r="B32774">
        <v>44820</v>
      </c>
      <c r="C32774" s="3">
        <v>4063.0275940000001</v>
      </c>
      <c r="D32774" s="2"/>
    </row>
    <row r="32775" spans="1:4" x14ac:dyDescent="0.25">
      <c r="A32775" s="2">
        <v>540</v>
      </c>
      <c r="B32775">
        <v>44821</v>
      </c>
      <c r="C32775" s="3">
        <v>8103.0629669999998</v>
      </c>
      <c r="D32775" s="2"/>
    </row>
    <row r="32776" spans="1:4" x14ac:dyDescent="0.25">
      <c r="A32776" s="2">
        <v>540</v>
      </c>
      <c r="B32776">
        <v>44822</v>
      </c>
      <c r="C32776" s="3">
        <v>637.86400600000002</v>
      </c>
      <c r="D32776" s="2"/>
    </row>
    <row r="32777" spans="1:4" x14ac:dyDescent="0.25">
      <c r="A32777" s="2">
        <v>540</v>
      </c>
      <c r="B32777">
        <v>44823</v>
      </c>
      <c r="C32777" s="3">
        <v>7317.1916000000001</v>
      </c>
      <c r="D32777" s="2"/>
    </row>
    <row r="32778" spans="1:4" x14ac:dyDescent="0.25">
      <c r="A32778" s="2">
        <v>540</v>
      </c>
      <c r="B32778">
        <v>44824</v>
      </c>
      <c r="C32778" s="3">
        <v>1173.2516969999999</v>
      </c>
      <c r="D32778" s="2"/>
    </row>
    <row r="32779" spans="1:4" x14ac:dyDescent="0.25">
      <c r="A32779" s="2">
        <v>540</v>
      </c>
      <c r="B32779">
        <v>44825</v>
      </c>
      <c r="C32779" s="3">
        <v>8103.0629669999998</v>
      </c>
      <c r="D32779" s="2"/>
    </row>
    <row r="32780" spans="1:4" x14ac:dyDescent="0.25">
      <c r="A32780" s="2">
        <v>540</v>
      </c>
      <c r="B32780">
        <v>44826</v>
      </c>
      <c r="C32780" s="3">
        <v>637.86400600000002</v>
      </c>
      <c r="D32780" s="2"/>
    </row>
    <row r="32781" spans="1:4" x14ac:dyDescent="0.25">
      <c r="A32781" s="2">
        <v>540</v>
      </c>
      <c r="B32781">
        <v>44827</v>
      </c>
      <c r="C32781" s="3">
        <v>7317.1916000000001</v>
      </c>
      <c r="D32781" s="2"/>
    </row>
    <row r="32782" spans="1:4" x14ac:dyDescent="0.25">
      <c r="A32782" s="2">
        <v>540</v>
      </c>
      <c r="B32782">
        <v>44828</v>
      </c>
      <c r="C32782" s="3">
        <v>554.79381699999999</v>
      </c>
      <c r="D32782" s="2"/>
    </row>
    <row r="32783" spans="1:4" x14ac:dyDescent="0.25">
      <c r="A32783" s="2">
        <v>540</v>
      </c>
      <c r="B32783">
        <v>44829</v>
      </c>
      <c r="C32783" s="3">
        <v>640.11000799999999</v>
      </c>
      <c r="D32783" s="2"/>
    </row>
    <row r="32784" spans="1:4" x14ac:dyDescent="0.25">
      <c r="A32784" s="2">
        <v>540</v>
      </c>
      <c r="B32784">
        <v>44830</v>
      </c>
      <c r="C32784" s="3">
        <v>28.882489</v>
      </c>
      <c r="D32784" s="2"/>
    </row>
    <row r="32785" spans="1:4" x14ac:dyDescent="0.25">
      <c r="A32785" s="2">
        <v>540</v>
      </c>
      <c r="B32785">
        <v>44831</v>
      </c>
      <c r="C32785" s="3">
        <v>554.79381699999999</v>
      </c>
      <c r="D32785" s="2"/>
    </row>
    <row r="32786" spans="1:4" x14ac:dyDescent="0.25">
      <c r="A32786" s="2">
        <v>540</v>
      </c>
      <c r="B32786">
        <v>44832</v>
      </c>
      <c r="C32786" s="3">
        <v>640.11000799999999</v>
      </c>
      <c r="D32786" s="2"/>
    </row>
    <row r="32787" spans="1:4" x14ac:dyDescent="0.25">
      <c r="A32787" s="2">
        <v>540</v>
      </c>
      <c r="B32787">
        <v>44833</v>
      </c>
      <c r="C32787" s="3">
        <v>6288.5808539999998</v>
      </c>
      <c r="D32787" s="2"/>
    </row>
    <row r="32788" spans="1:4" x14ac:dyDescent="0.25">
      <c r="A32788" s="2">
        <v>540</v>
      </c>
      <c r="B32788">
        <v>44834</v>
      </c>
      <c r="C32788" s="3">
        <v>1580.8746799999999</v>
      </c>
      <c r="D32788" s="2"/>
    </row>
    <row r="32789" spans="1:4" x14ac:dyDescent="0.25">
      <c r="A32789" s="2">
        <v>540</v>
      </c>
      <c r="B32789">
        <v>44835</v>
      </c>
      <c r="C32789" s="3">
        <v>0</v>
      </c>
      <c r="D32789" s="2"/>
    </row>
    <row r="32790" spans="1:4" x14ac:dyDescent="0.25">
      <c r="A32790" s="2">
        <v>540</v>
      </c>
      <c r="B32790">
        <v>44837</v>
      </c>
      <c r="C32790" s="3">
        <v>3020.289687</v>
      </c>
      <c r="D32790" s="2"/>
    </row>
    <row r="32791" spans="1:4" x14ac:dyDescent="0.25">
      <c r="A32791" s="2">
        <v>540</v>
      </c>
      <c r="B32791">
        <v>44838</v>
      </c>
      <c r="C32791" s="3">
        <v>1030.489176</v>
      </c>
      <c r="D32791" s="2"/>
    </row>
    <row r="32792" spans="1:4" x14ac:dyDescent="0.25">
      <c r="A32792" s="2">
        <v>540</v>
      </c>
      <c r="B32792">
        <v>44839</v>
      </c>
      <c r="C32792" s="3">
        <v>2289.6298379999998</v>
      </c>
      <c r="D32792" s="2"/>
    </row>
    <row r="32793" spans="1:4" x14ac:dyDescent="0.25">
      <c r="A32793" s="2">
        <v>540</v>
      </c>
      <c r="B32793">
        <v>44840</v>
      </c>
      <c r="C32793" s="3">
        <v>686.73842000000002</v>
      </c>
      <c r="D32793" s="2"/>
    </row>
    <row r="32794" spans="1:4" x14ac:dyDescent="0.25">
      <c r="A32794" s="2">
        <v>540</v>
      </c>
      <c r="B32794">
        <v>44841</v>
      </c>
      <c r="C32794" s="3">
        <v>1030.489176</v>
      </c>
      <c r="D32794" s="2"/>
    </row>
    <row r="32795" spans="1:4" x14ac:dyDescent="0.25">
      <c r="A32795" s="2">
        <v>540</v>
      </c>
      <c r="B32795">
        <v>44842</v>
      </c>
      <c r="C32795" s="3">
        <v>1173.2516969999999</v>
      </c>
      <c r="D32795" s="2"/>
    </row>
    <row r="32796" spans="1:4" x14ac:dyDescent="0.25">
      <c r="A32796" s="2">
        <v>540</v>
      </c>
      <c r="B32796">
        <v>44843</v>
      </c>
      <c r="C32796" s="3">
        <v>686.73842000000002</v>
      </c>
      <c r="D32796" s="2"/>
    </row>
    <row r="32797" spans="1:4" x14ac:dyDescent="0.25">
      <c r="A32797" s="2">
        <v>540</v>
      </c>
      <c r="B32797">
        <v>44844</v>
      </c>
      <c r="C32797" s="3">
        <v>3020.289687</v>
      </c>
      <c r="D32797" s="2"/>
    </row>
    <row r="32798" spans="1:4" x14ac:dyDescent="0.25">
      <c r="A32798" s="2">
        <v>540</v>
      </c>
      <c r="B32798">
        <v>44845</v>
      </c>
      <c r="C32798" s="3">
        <v>0</v>
      </c>
      <c r="D32798" s="2"/>
    </row>
    <row r="32799" spans="1:4" x14ac:dyDescent="0.25">
      <c r="A32799" s="2">
        <v>540</v>
      </c>
      <c r="B32799">
        <v>44846</v>
      </c>
      <c r="C32799" s="3">
        <v>2289.6298379999998</v>
      </c>
      <c r="D32799" s="2"/>
    </row>
    <row r="32800" spans="1:4" x14ac:dyDescent="0.25">
      <c r="A32800" s="2">
        <v>540</v>
      </c>
      <c r="B32800">
        <v>44847</v>
      </c>
      <c r="C32800" s="3">
        <v>6288.5808539999998</v>
      </c>
      <c r="D32800" s="2"/>
    </row>
    <row r="32801" spans="1:4" x14ac:dyDescent="0.25">
      <c r="A32801" s="2">
        <v>540</v>
      </c>
      <c r="B32801">
        <v>44848</v>
      </c>
      <c r="C32801" s="3">
        <v>28.882489</v>
      </c>
      <c r="D32801" s="2"/>
    </row>
    <row r="32802" spans="1:4" x14ac:dyDescent="0.25">
      <c r="A32802" s="2">
        <v>540</v>
      </c>
      <c r="B32802">
        <v>44849</v>
      </c>
      <c r="C32802" s="3">
        <v>923.25456099999997</v>
      </c>
      <c r="D32802" s="2"/>
    </row>
    <row r="32803" spans="1:4" x14ac:dyDescent="0.25">
      <c r="A32803" s="2">
        <v>540</v>
      </c>
      <c r="B32803">
        <v>44850</v>
      </c>
      <c r="C32803" s="3">
        <v>923.25456099999997</v>
      </c>
      <c r="D32803" s="2"/>
    </row>
    <row r="32804" spans="1:4" x14ac:dyDescent="0.25">
      <c r="A32804" s="2">
        <v>540</v>
      </c>
      <c r="B32804">
        <v>44851</v>
      </c>
      <c r="C32804" s="3">
        <v>1580.8746799999999</v>
      </c>
      <c r="D32804" s="2"/>
    </row>
    <row r="32805" spans="1:4" x14ac:dyDescent="0.25">
      <c r="A32805" s="2">
        <v>540</v>
      </c>
      <c r="B32805">
        <v>44852</v>
      </c>
      <c r="C32805" s="3">
        <v>3468.4294690000002</v>
      </c>
      <c r="D32805" s="2"/>
    </row>
    <row r="32806" spans="1:4" x14ac:dyDescent="0.25">
      <c r="A32806" s="2">
        <v>540</v>
      </c>
      <c r="B32806">
        <v>44853</v>
      </c>
      <c r="C32806" s="3">
        <v>3468.4294690000002</v>
      </c>
      <c r="D32806" s="2"/>
    </row>
    <row r="32807" spans="1:4" x14ac:dyDescent="0.25">
      <c r="A32807" s="2">
        <v>540</v>
      </c>
      <c r="B32807">
        <v>44854</v>
      </c>
      <c r="C32807" s="3">
        <v>10922.347199</v>
      </c>
      <c r="D32807" s="2"/>
    </row>
    <row r="32808" spans="1:4" x14ac:dyDescent="0.25">
      <c r="A32808" s="2">
        <v>540</v>
      </c>
      <c r="B32808">
        <v>44856</v>
      </c>
      <c r="C32808" s="3">
        <v>5316.7636490000004</v>
      </c>
      <c r="D32808" s="2"/>
    </row>
    <row r="32809" spans="1:4" x14ac:dyDescent="0.25">
      <c r="A32809" s="2">
        <v>540</v>
      </c>
      <c r="B32809">
        <v>44857</v>
      </c>
      <c r="C32809" s="3">
        <v>5316.7636490000004</v>
      </c>
      <c r="D32809" s="2"/>
    </row>
    <row r="32810" spans="1:4" x14ac:dyDescent="0.25">
      <c r="A32810" s="2">
        <v>540</v>
      </c>
      <c r="B32810">
        <v>44858</v>
      </c>
      <c r="C32810" s="3">
        <v>10922.347199</v>
      </c>
      <c r="D32810" s="2"/>
    </row>
    <row r="32811" spans="1:4" x14ac:dyDescent="0.25">
      <c r="A32811" s="2">
        <v>540</v>
      </c>
      <c r="B32811">
        <v>44859</v>
      </c>
      <c r="C32811" s="3">
        <v>4578.843793</v>
      </c>
      <c r="D32811" s="2"/>
    </row>
    <row r="32812" spans="1:4" x14ac:dyDescent="0.25">
      <c r="A32812" s="2">
        <v>540</v>
      </c>
      <c r="B32812">
        <v>44860</v>
      </c>
      <c r="C32812" s="3">
        <v>3300.7642820000001</v>
      </c>
      <c r="D32812" s="2"/>
    </row>
    <row r="32813" spans="1:4" x14ac:dyDescent="0.25">
      <c r="A32813" s="2">
        <v>540</v>
      </c>
      <c r="B32813">
        <v>44861</v>
      </c>
      <c r="C32813" s="3">
        <v>3300.7642820000001</v>
      </c>
      <c r="D32813" s="2"/>
    </row>
    <row r="32814" spans="1:4" x14ac:dyDescent="0.25">
      <c r="A32814" s="2">
        <v>540</v>
      </c>
      <c r="B32814">
        <v>44862</v>
      </c>
      <c r="C32814" s="3">
        <v>4578.843793</v>
      </c>
      <c r="D32814" s="2"/>
    </row>
    <row r="32815" spans="1:4" x14ac:dyDescent="0.25">
      <c r="A32815" s="2">
        <v>540</v>
      </c>
      <c r="B32815">
        <v>44863</v>
      </c>
      <c r="C32815" s="3">
        <v>775.40340300000003</v>
      </c>
      <c r="D32815" s="2"/>
    </row>
    <row r="32816" spans="1:4" x14ac:dyDescent="0.25">
      <c r="A32816" s="2">
        <v>540</v>
      </c>
      <c r="B32816">
        <v>44864</v>
      </c>
      <c r="C32816" s="3">
        <v>775.40340300000003</v>
      </c>
      <c r="D32816" s="2"/>
    </row>
    <row r="32817" spans="1:4" x14ac:dyDescent="0.25">
      <c r="A32817" s="2">
        <v>540</v>
      </c>
      <c r="B32817">
        <v>44865</v>
      </c>
      <c r="C32817" s="3">
        <v>4013.3427919999999</v>
      </c>
      <c r="D32817" s="2"/>
    </row>
    <row r="32818" spans="1:4" x14ac:dyDescent="0.25">
      <c r="A32818" s="2">
        <v>540</v>
      </c>
      <c r="B32818">
        <v>44866</v>
      </c>
      <c r="C32818" s="3">
        <v>4013.3427919999999</v>
      </c>
      <c r="D32818" s="2"/>
    </row>
    <row r="32819" spans="1:4" x14ac:dyDescent="0.25">
      <c r="A32819" s="2">
        <v>540</v>
      </c>
      <c r="B32819">
        <v>44867</v>
      </c>
      <c r="C32819" s="3">
        <v>941.02758500000004</v>
      </c>
      <c r="D32819" s="2"/>
    </row>
    <row r="32820" spans="1:4" x14ac:dyDescent="0.25">
      <c r="A32820" s="2">
        <v>540</v>
      </c>
      <c r="B32820">
        <v>44868</v>
      </c>
      <c r="C32820" s="3">
        <v>596.60427400000003</v>
      </c>
      <c r="D32820" s="2"/>
    </row>
    <row r="32821" spans="1:4" x14ac:dyDescent="0.25">
      <c r="A32821" s="2">
        <v>540</v>
      </c>
      <c r="B32821">
        <v>44869</v>
      </c>
      <c r="C32821" s="3">
        <v>3098.330406</v>
      </c>
      <c r="D32821" s="2"/>
    </row>
    <row r="32822" spans="1:4" x14ac:dyDescent="0.25">
      <c r="A32822" s="2">
        <v>540</v>
      </c>
      <c r="B32822">
        <v>44870</v>
      </c>
      <c r="C32822" s="3">
        <v>617.25418400000001</v>
      </c>
      <c r="D32822" s="2"/>
    </row>
    <row r="32823" spans="1:4" x14ac:dyDescent="0.25">
      <c r="A32823" s="2">
        <v>540</v>
      </c>
      <c r="B32823">
        <v>44871</v>
      </c>
      <c r="C32823" s="3">
        <v>941.02758500000004</v>
      </c>
      <c r="D32823" s="2"/>
    </row>
    <row r="32824" spans="1:4" x14ac:dyDescent="0.25">
      <c r="A32824" s="2">
        <v>540</v>
      </c>
      <c r="B32824">
        <v>44872</v>
      </c>
      <c r="C32824" s="3">
        <v>15.142803000000001</v>
      </c>
      <c r="D32824" s="2"/>
    </row>
    <row r="32825" spans="1:4" x14ac:dyDescent="0.25">
      <c r="A32825" s="2">
        <v>540</v>
      </c>
      <c r="B32825">
        <v>44873</v>
      </c>
      <c r="C32825" s="3">
        <v>596.60427400000003</v>
      </c>
      <c r="D32825" s="2"/>
    </row>
    <row r="32826" spans="1:4" x14ac:dyDescent="0.25">
      <c r="A32826" s="2">
        <v>540</v>
      </c>
      <c r="B32826">
        <v>44874</v>
      </c>
      <c r="C32826" s="3">
        <v>617.25418400000001</v>
      </c>
      <c r="D32826" s="2"/>
    </row>
    <row r="32827" spans="1:4" x14ac:dyDescent="0.25">
      <c r="A32827" s="2">
        <v>540</v>
      </c>
      <c r="B32827">
        <v>44875</v>
      </c>
      <c r="C32827" s="3">
        <v>3098.330406</v>
      </c>
      <c r="D32827" s="2"/>
    </row>
    <row r="32828" spans="1:4" x14ac:dyDescent="0.25">
      <c r="A32828" s="2">
        <v>540</v>
      </c>
      <c r="B32828">
        <v>44876</v>
      </c>
      <c r="C32828" s="3">
        <v>2736.4163859999999</v>
      </c>
      <c r="D32828" s="2"/>
    </row>
    <row r="32829" spans="1:4" x14ac:dyDescent="0.25">
      <c r="A32829" s="2">
        <v>540</v>
      </c>
      <c r="B32829">
        <v>44877</v>
      </c>
      <c r="C32829" s="3">
        <v>2261.5925160000002</v>
      </c>
      <c r="D32829" s="2"/>
    </row>
    <row r="32830" spans="1:4" x14ac:dyDescent="0.25">
      <c r="A32830" s="2">
        <v>540</v>
      </c>
      <c r="B32830">
        <v>44878</v>
      </c>
      <c r="C32830" s="3">
        <v>1459.594171</v>
      </c>
      <c r="D32830" s="2"/>
    </row>
    <row r="32831" spans="1:4" x14ac:dyDescent="0.25">
      <c r="A32831" s="2">
        <v>540</v>
      </c>
      <c r="B32831">
        <v>44879</v>
      </c>
      <c r="C32831" s="3">
        <v>2736.4163859999999</v>
      </c>
      <c r="D32831" s="2"/>
    </row>
    <row r="32832" spans="1:4" x14ac:dyDescent="0.25">
      <c r="A32832" s="2">
        <v>540</v>
      </c>
      <c r="B32832">
        <v>44880</v>
      </c>
      <c r="C32832" s="3">
        <v>2261.5925160000002</v>
      </c>
      <c r="D32832" s="2"/>
    </row>
    <row r="32833" spans="1:4" x14ac:dyDescent="0.25">
      <c r="A32833" s="2">
        <v>540</v>
      </c>
      <c r="B32833">
        <v>44881</v>
      </c>
      <c r="C32833" s="3">
        <v>1459.594171</v>
      </c>
      <c r="D32833" s="2"/>
    </row>
    <row r="32834" spans="1:4" x14ac:dyDescent="0.25">
      <c r="A32834" s="2">
        <v>540</v>
      </c>
      <c r="B32834">
        <v>44882</v>
      </c>
      <c r="C32834" s="3">
        <v>483.39277099999998</v>
      </c>
      <c r="D32834" s="2"/>
    </row>
    <row r="32835" spans="1:4" x14ac:dyDescent="0.25">
      <c r="A32835" s="2">
        <v>540</v>
      </c>
      <c r="B32835">
        <v>44883</v>
      </c>
      <c r="C32835" s="3">
        <v>2400.808853</v>
      </c>
      <c r="D32835" s="2"/>
    </row>
    <row r="32836" spans="1:4" x14ac:dyDescent="0.25">
      <c r="A32836" s="2">
        <v>540</v>
      </c>
      <c r="B32836">
        <v>44884</v>
      </c>
      <c r="C32836" s="3">
        <v>2400.808853</v>
      </c>
      <c r="D32836" s="2"/>
    </row>
    <row r="32837" spans="1:4" x14ac:dyDescent="0.25">
      <c r="A32837" s="2">
        <v>540</v>
      </c>
      <c r="B32837">
        <v>44885</v>
      </c>
      <c r="C32837" s="3">
        <v>483.39277099999998</v>
      </c>
      <c r="D32837" s="2"/>
    </row>
    <row r="32838" spans="1:4" x14ac:dyDescent="0.25">
      <c r="A32838" s="2">
        <v>540</v>
      </c>
      <c r="B32838">
        <v>44886</v>
      </c>
      <c r="C32838" s="3">
        <v>3.2956210000000001</v>
      </c>
      <c r="D32838" s="2"/>
    </row>
    <row r="32839" spans="1:4" x14ac:dyDescent="0.25">
      <c r="A32839" s="2">
        <v>540</v>
      </c>
      <c r="B32839">
        <v>44887</v>
      </c>
      <c r="C32839" s="3">
        <v>3.2956210000000001</v>
      </c>
      <c r="D32839" s="2"/>
    </row>
    <row r="32840" spans="1:4" x14ac:dyDescent="0.25">
      <c r="A32840" s="2">
        <v>540</v>
      </c>
      <c r="B32840">
        <v>44888</v>
      </c>
      <c r="C32840" s="3">
        <v>490.203079</v>
      </c>
      <c r="D32840" s="2"/>
    </row>
    <row r="32841" spans="1:4" x14ac:dyDescent="0.25">
      <c r="A32841" s="2">
        <v>540</v>
      </c>
      <c r="B32841">
        <v>44889</v>
      </c>
      <c r="C32841" s="3">
        <v>490.203079</v>
      </c>
      <c r="D32841" s="2"/>
    </row>
    <row r="32842" spans="1:4" x14ac:dyDescent="0.25">
      <c r="A32842" s="2">
        <v>540</v>
      </c>
      <c r="B32842">
        <v>44890</v>
      </c>
      <c r="C32842" s="3">
        <v>425.89843300000001</v>
      </c>
      <c r="D32842" s="2"/>
    </row>
    <row r="32843" spans="1:4" x14ac:dyDescent="0.25">
      <c r="A32843" s="2">
        <v>540</v>
      </c>
      <c r="B32843">
        <v>44892</v>
      </c>
      <c r="C32843" s="3">
        <v>1412.832891</v>
      </c>
      <c r="D32843" s="2"/>
    </row>
    <row r="32844" spans="1:4" x14ac:dyDescent="0.25">
      <c r="A32844" s="2">
        <v>540</v>
      </c>
      <c r="B32844">
        <v>44893</v>
      </c>
      <c r="C32844" s="3">
        <v>1412.832891</v>
      </c>
      <c r="D32844" s="2"/>
    </row>
    <row r="32845" spans="1:4" x14ac:dyDescent="0.25">
      <c r="A32845" s="2">
        <v>540</v>
      </c>
      <c r="B32845">
        <v>44894</v>
      </c>
      <c r="C32845" s="3">
        <v>425.89843300000001</v>
      </c>
      <c r="D32845" s="2"/>
    </row>
    <row r="32846" spans="1:4" x14ac:dyDescent="0.25">
      <c r="A32846" s="2">
        <v>540</v>
      </c>
      <c r="B32846">
        <v>44897</v>
      </c>
      <c r="C32846" s="3">
        <v>11597.581996999999</v>
      </c>
      <c r="D32846" s="2"/>
    </row>
    <row r="32847" spans="1:4" x14ac:dyDescent="0.25">
      <c r="A32847" s="2">
        <v>540</v>
      </c>
      <c r="B32847">
        <v>44898</v>
      </c>
      <c r="C32847" s="3">
        <v>4069.3972709999998</v>
      </c>
      <c r="D32847" s="2"/>
    </row>
    <row r="32848" spans="1:4" x14ac:dyDescent="0.25">
      <c r="A32848" s="2">
        <v>540</v>
      </c>
      <c r="B32848">
        <v>44900</v>
      </c>
      <c r="C32848" s="3">
        <v>2297.036959</v>
      </c>
      <c r="D32848" s="2"/>
    </row>
    <row r="32849" spans="1:4" x14ac:dyDescent="0.25">
      <c r="A32849" s="2">
        <v>540</v>
      </c>
      <c r="B32849">
        <v>44901</v>
      </c>
      <c r="C32849" s="3">
        <v>2297.036959</v>
      </c>
      <c r="D32849" s="2"/>
    </row>
    <row r="32850" spans="1:4" x14ac:dyDescent="0.25">
      <c r="A32850" s="2">
        <v>540</v>
      </c>
      <c r="B32850">
        <v>44902</v>
      </c>
      <c r="C32850" s="3">
        <v>546.65016300000002</v>
      </c>
      <c r="D32850" s="2"/>
    </row>
    <row r="32851" spans="1:4" x14ac:dyDescent="0.25">
      <c r="A32851" s="2">
        <v>540</v>
      </c>
      <c r="B32851">
        <v>44903</v>
      </c>
      <c r="C32851" s="3">
        <v>3.009814</v>
      </c>
      <c r="D32851" s="2"/>
    </row>
    <row r="32852" spans="1:4" x14ac:dyDescent="0.25">
      <c r="A32852" s="2">
        <v>540</v>
      </c>
      <c r="B32852">
        <v>44904</v>
      </c>
      <c r="C32852" s="3">
        <v>546.65016300000002</v>
      </c>
      <c r="D32852" s="2"/>
    </row>
    <row r="32853" spans="1:4" x14ac:dyDescent="0.25">
      <c r="A32853" s="2">
        <v>540</v>
      </c>
      <c r="B32853">
        <v>44905</v>
      </c>
      <c r="C32853" s="3">
        <v>3.009814</v>
      </c>
      <c r="D32853" s="2"/>
    </row>
    <row r="32854" spans="1:4" x14ac:dyDescent="0.25">
      <c r="A32854" s="2">
        <v>540</v>
      </c>
      <c r="B32854">
        <v>44906</v>
      </c>
      <c r="C32854" s="3">
        <v>1419.9452679999999</v>
      </c>
      <c r="D32854" s="2"/>
    </row>
    <row r="32855" spans="1:4" x14ac:dyDescent="0.25">
      <c r="A32855" s="2">
        <v>540</v>
      </c>
      <c r="B32855">
        <v>44907</v>
      </c>
      <c r="C32855" s="3">
        <v>6040.3641289999996</v>
      </c>
      <c r="D32855" s="2"/>
    </row>
    <row r="32856" spans="1:4" x14ac:dyDescent="0.25">
      <c r="A32856" s="2">
        <v>540</v>
      </c>
      <c r="B32856">
        <v>44908</v>
      </c>
      <c r="C32856" s="3">
        <v>1419.9452679999999</v>
      </c>
      <c r="D32856" s="2"/>
    </row>
    <row r="32857" spans="1:4" x14ac:dyDescent="0.25">
      <c r="A32857" s="2">
        <v>540</v>
      </c>
      <c r="B32857">
        <v>44909</v>
      </c>
      <c r="C32857" s="3">
        <v>6040.3641289999996</v>
      </c>
      <c r="D32857" s="2"/>
    </row>
    <row r="32858" spans="1:4" x14ac:dyDescent="0.25">
      <c r="A32858" s="2">
        <v>540</v>
      </c>
      <c r="B32858">
        <v>44910</v>
      </c>
      <c r="C32858" s="3">
        <v>2620.329663</v>
      </c>
      <c r="D32858" s="2"/>
    </row>
    <row r="32859" spans="1:4" x14ac:dyDescent="0.25">
      <c r="A32859" s="2">
        <v>540</v>
      </c>
      <c r="B32859">
        <v>44911</v>
      </c>
      <c r="C32859" s="3">
        <v>1845.878498</v>
      </c>
      <c r="D32859" s="2"/>
    </row>
    <row r="32860" spans="1:4" x14ac:dyDescent="0.25">
      <c r="A32860" s="2">
        <v>540</v>
      </c>
      <c r="B32860">
        <v>44912</v>
      </c>
      <c r="C32860" s="3">
        <v>1845.878498</v>
      </c>
      <c r="D32860" s="2"/>
    </row>
    <row r="32861" spans="1:4" x14ac:dyDescent="0.25">
      <c r="A32861" s="2">
        <v>540</v>
      </c>
      <c r="B32861">
        <v>44913</v>
      </c>
      <c r="C32861" s="3">
        <v>2620.329663</v>
      </c>
      <c r="D32861" s="2"/>
    </row>
    <row r="32862" spans="1:4" x14ac:dyDescent="0.25">
      <c r="A32862" s="2">
        <v>540</v>
      </c>
      <c r="B32862">
        <v>44914</v>
      </c>
      <c r="C32862" s="3">
        <v>1950.2189539999999</v>
      </c>
      <c r="D32862" s="2"/>
    </row>
    <row r="32863" spans="1:4" x14ac:dyDescent="0.25">
      <c r="A32863" s="2">
        <v>540</v>
      </c>
      <c r="B32863">
        <v>44915</v>
      </c>
      <c r="C32863" s="3">
        <v>1240.79465</v>
      </c>
      <c r="D32863" s="2"/>
    </row>
    <row r="32864" spans="1:4" x14ac:dyDescent="0.25">
      <c r="A32864" s="2">
        <v>540</v>
      </c>
      <c r="B32864">
        <v>44916</v>
      </c>
      <c r="C32864" s="3">
        <v>1950.2189539999999</v>
      </c>
      <c r="D32864" s="2"/>
    </row>
    <row r="32865" spans="1:4" x14ac:dyDescent="0.25">
      <c r="A32865" s="2">
        <v>540</v>
      </c>
      <c r="B32865">
        <v>44917</v>
      </c>
      <c r="C32865" s="3">
        <v>1240.79465</v>
      </c>
      <c r="D32865" s="2"/>
    </row>
    <row r="32866" spans="1:4" x14ac:dyDescent="0.25">
      <c r="A32866" s="2">
        <v>540</v>
      </c>
      <c r="B32866">
        <v>44918</v>
      </c>
      <c r="C32866" s="3">
        <v>2631.526355</v>
      </c>
      <c r="D32866" s="2"/>
    </row>
    <row r="32867" spans="1:4" x14ac:dyDescent="0.25">
      <c r="A32867" s="2">
        <v>540</v>
      </c>
      <c r="B32867">
        <v>44919</v>
      </c>
      <c r="C32867" s="3">
        <v>383.72137300000003</v>
      </c>
      <c r="D32867" s="2"/>
    </row>
    <row r="32868" spans="1:4" x14ac:dyDescent="0.25">
      <c r="A32868" s="2">
        <v>540</v>
      </c>
      <c r="B32868">
        <v>44920</v>
      </c>
      <c r="C32868" s="3">
        <v>2100.233209</v>
      </c>
      <c r="D32868" s="2"/>
    </row>
    <row r="32869" spans="1:4" x14ac:dyDescent="0.25">
      <c r="A32869" s="2">
        <v>540</v>
      </c>
      <c r="B32869">
        <v>44921</v>
      </c>
      <c r="C32869" s="3">
        <v>2631.526355</v>
      </c>
      <c r="D32869" s="2"/>
    </row>
    <row r="32870" spans="1:4" x14ac:dyDescent="0.25">
      <c r="A32870" s="2">
        <v>540</v>
      </c>
      <c r="B32870">
        <v>44922</v>
      </c>
      <c r="C32870" s="3">
        <v>383.72137300000003</v>
      </c>
      <c r="D32870" s="2"/>
    </row>
    <row r="32871" spans="1:4" x14ac:dyDescent="0.25">
      <c r="A32871" s="2">
        <v>540</v>
      </c>
      <c r="B32871">
        <v>44923</v>
      </c>
      <c r="C32871" s="3">
        <v>2100.233209</v>
      </c>
      <c r="D32871" s="2"/>
    </row>
    <row r="32872" spans="1:4" x14ac:dyDescent="0.25">
      <c r="A32872" s="2">
        <v>540</v>
      </c>
      <c r="B32872">
        <v>44924</v>
      </c>
      <c r="C32872" s="3">
        <v>1601.903513</v>
      </c>
      <c r="D32872" s="2"/>
    </row>
    <row r="32873" spans="1:4" x14ac:dyDescent="0.25">
      <c r="A32873" s="2">
        <v>540</v>
      </c>
      <c r="B32873">
        <v>44925</v>
      </c>
      <c r="C32873" s="3">
        <v>2633.1297690000001</v>
      </c>
      <c r="D32873" s="2"/>
    </row>
    <row r="32874" spans="1:4" x14ac:dyDescent="0.25">
      <c r="A32874" s="2">
        <v>540</v>
      </c>
      <c r="B32874">
        <v>44926</v>
      </c>
      <c r="C32874" s="3">
        <v>1037.1868449999999</v>
      </c>
      <c r="D32874" s="2"/>
    </row>
    <row r="32875" spans="1:4" x14ac:dyDescent="0.25">
      <c r="A32875" s="2">
        <v>540</v>
      </c>
      <c r="B32875">
        <v>44927</v>
      </c>
      <c r="C32875" s="3">
        <v>1601.903513</v>
      </c>
      <c r="D32875" s="2"/>
    </row>
    <row r="32876" spans="1:4" x14ac:dyDescent="0.25">
      <c r="A32876" s="2">
        <v>540</v>
      </c>
      <c r="B32876">
        <v>44928</v>
      </c>
      <c r="C32876" s="3">
        <v>2633.1297690000001</v>
      </c>
      <c r="D32876" s="2"/>
    </row>
    <row r="32877" spans="1:4" x14ac:dyDescent="0.25">
      <c r="A32877" s="2">
        <v>540</v>
      </c>
      <c r="B32877">
        <v>44929</v>
      </c>
      <c r="C32877" s="3">
        <v>993.26634899999999</v>
      </c>
      <c r="D32877" s="2"/>
    </row>
    <row r="32878" spans="1:4" x14ac:dyDescent="0.25">
      <c r="A32878" s="2">
        <v>540</v>
      </c>
      <c r="B32878">
        <v>44930</v>
      </c>
      <c r="C32878" s="3">
        <v>613.56481599999995</v>
      </c>
      <c r="D32878" s="2"/>
    </row>
    <row r="32879" spans="1:4" x14ac:dyDescent="0.25">
      <c r="A32879" s="2">
        <v>540</v>
      </c>
      <c r="B32879">
        <v>44931</v>
      </c>
      <c r="C32879" s="3">
        <v>714.32467199999996</v>
      </c>
      <c r="D32879" s="2"/>
    </row>
    <row r="32880" spans="1:4" x14ac:dyDescent="0.25">
      <c r="A32880" s="2">
        <v>540</v>
      </c>
      <c r="B32880">
        <v>44932</v>
      </c>
      <c r="C32880" s="3">
        <v>714.32467199999996</v>
      </c>
      <c r="D32880" s="2"/>
    </row>
    <row r="32881" spans="1:4" x14ac:dyDescent="0.25">
      <c r="A32881" s="2">
        <v>540</v>
      </c>
      <c r="B32881">
        <v>44933</v>
      </c>
      <c r="C32881" s="3">
        <v>993.26634899999999</v>
      </c>
      <c r="D32881" s="2"/>
    </row>
    <row r="32882" spans="1:4" x14ac:dyDescent="0.25">
      <c r="A32882" s="2">
        <v>540</v>
      </c>
      <c r="B32882">
        <v>44934</v>
      </c>
      <c r="C32882" s="3">
        <v>613.56481599999995</v>
      </c>
      <c r="D32882" s="2"/>
    </row>
    <row r="32883" spans="1:4" x14ac:dyDescent="0.25">
      <c r="A32883" s="2">
        <v>540</v>
      </c>
      <c r="B32883">
        <v>44935</v>
      </c>
      <c r="C32883" s="3">
        <v>245.15645499999999</v>
      </c>
      <c r="D32883" s="2"/>
    </row>
    <row r="32884" spans="1:4" x14ac:dyDescent="0.25">
      <c r="A32884" s="2">
        <v>540</v>
      </c>
      <c r="B32884">
        <v>44936</v>
      </c>
      <c r="C32884" s="3">
        <v>1143.6951959999999</v>
      </c>
      <c r="D32884" s="2"/>
    </row>
    <row r="32885" spans="1:4" x14ac:dyDescent="0.25">
      <c r="A32885" s="2">
        <v>540</v>
      </c>
      <c r="B32885">
        <v>44937</v>
      </c>
      <c r="C32885" s="3">
        <v>934.28788499999996</v>
      </c>
      <c r="D32885" s="2"/>
    </row>
    <row r="32886" spans="1:4" x14ac:dyDescent="0.25">
      <c r="A32886" s="2">
        <v>540</v>
      </c>
      <c r="B32886">
        <v>44938</v>
      </c>
      <c r="C32886" s="3">
        <v>552.459969</v>
      </c>
      <c r="D32886" s="2"/>
    </row>
    <row r="32887" spans="1:4" x14ac:dyDescent="0.25">
      <c r="A32887" s="2">
        <v>540</v>
      </c>
      <c r="B32887">
        <v>44939</v>
      </c>
      <c r="C32887" s="3">
        <v>524.30083100000002</v>
      </c>
      <c r="D32887" s="2"/>
    </row>
    <row r="32888" spans="1:4" x14ac:dyDescent="0.25">
      <c r="A32888" s="2">
        <v>540</v>
      </c>
      <c r="B32888">
        <v>44940</v>
      </c>
      <c r="C32888" s="3">
        <v>524.30083100000002</v>
      </c>
      <c r="D32888" s="2"/>
    </row>
    <row r="32889" spans="1:4" x14ac:dyDescent="0.25">
      <c r="A32889" s="2">
        <v>540</v>
      </c>
      <c r="B32889">
        <v>44941</v>
      </c>
      <c r="C32889" s="3">
        <v>552.459969</v>
      </c>
      <c r="D32889" s="2"/>
    </row>
    <row r="32890" spans="1:4" x14ac:dyDescent="0.25">
      <c r="A32890" s="2">
        <v>540</v>
      </c>
      <c r="B32890">
        <v>44942</v>
      </c>
      <c r="C32890" s="3">
        <v>245.15645499999999</v>
      </c>
      <c r="D32890" s="2"/>
    </row>
    <row r="32891" spans="1:4" x14ac:dyDescent="0.25">
      <c r="A32891" s="2">
        <v>540</v>
      </c>
      <c r="B32891">
        <v>44943</v>
      </c>
      <c r="C32891" s="3">
        <v>1622.742193</v>
      </c>
      <c r="D32891" s="2"/>
    </row>
    <row r="32892" spans="1:4" x14ac:dyDescent="0.25">
      <c r="A32892" s="2">
        <v>540</v>
      </c>
      <c r="B32892">
        <v>44944</v>
      </c>
      <c r="C32892" s="3">
        <v>1923.8928940000001</v>
      </c>
      <c r="D32892" s="2"/>
    </row>
    <row r="32893" spans="1:4" x14ac:dyDescent="0.25">
      <c r="A32893" s="2">
        <v>540</v>
      </c>
      <c r="B32893">
        <v>44945</v>
      </c>
      <c r="C32893" s="3">
        <v>934.28788499999996</v>
      </c>
      <c r="D32893" s="2"/>
    </row>
    <row r="32894" spans="1:4" x14ac:dyDescent="0.25">
      <c r="A32894" s="2">
        <v>540</v>
      </c>
      <c r="B32894">
        <v>44946</v>
      </c>
      <c r="C32894" s="3">
        <v>1622.742193</v>
      </c>
      <c r="D32894" s="2"/>
    </row>
    <row r="32895" spans="1:4" x14ac:dyDescent="0.25">
      <c r="A32895" s="2">
        <v>540</v>
      </c>
      <c r="B32895">
        <v>44947</v>
      </c>
      <c r="C32895" s="3">
        <v>1923.8928940000001</v>
      </c>
      <c r="D32895" s="2"/>
    </row>
    <row r="32896" spans="1:4" x14ac:dyDescent="0.25">
      <c r="A32896" s="2">
        <v>540</v>
      </c>
      <c r="B32896">
        <v>44948</v>
      </c>
      <c r="C32896" s="3">
        <v>113.22615399999999</v>
      </c>
      <c r="D32896" s="2"/>
    </row>
    <row r="32897" spans="1:4" x14ac:dyDescent="0.25">
      <c r="A32897" s="2">
        <v>540</v>
      </c>
      <c r="B32897">
        <v>44949</v>
      </c>
      <c r="C32897" s="3">
        <v>735.86341700000003</v>
      </c>
      <c r="D32897" s="2"/>
    </row>
    <row r="32898" spans="1:4" x14ac:dyDescent="0.25">
      <c r="A32898" s="2">
        <v>540</v>
      </c>
      <c r="B32898">
        <v>44950</v>
      </c>
      <c r="C32898" s="3">
        <v>755.10369400000002</v>
      </c>
      <c r="D32898" s="2"/>
    </row>
    <row r="32899" spans="1:4" x14ac:dyDescent="0.25">
      <c r="A32899" s="2">
        <v>540</v>
      </c>
      <c r="B32899">
        <v>44951</v>
      </c>
      <c r="C32899" s="3">
        <v>735.86341700000003</v>
      </c>
      <c r="D32899" s="2"/>
    </row>
    <row r="32900" spans="1:4" x14ac:dyDescent="0.25">
      <c r="A32900" s="2">
        <v>540</v>
      </c>
      <c r="B32900">
        <v>44952</v>
      </c>
      <c r="C32900" s="3">
        <v>113.22615399999999</v>
      </c>
      <c r="D32900" s="2"/>
    </row>
    <row r="32901" spans="1:4" x14ac:dyDescent="0.25">
      <c r="A32901" s="2">
        <v>540</v>
      </c>
      <c r="B32901">
        <v>44953</v>
      </c>
      <c r="C32901" s="3">
        <v>755.10369400000002</v>
      </c>
      <c r="D32901" s="2"/>
    </row>
    <row r="32902" spans="1:4" x14ac:dyDescent="0.25">
      <c r="A32902" s="2">
        <v>540</v>
      </c>
      <c r="B32902">
        <v>44954</v>
      </c>
      <c r="C32902" s="3">
        <v>1338.6365539999999</v>
      </c>
      <c r="D32902" s="2"/>
    </row>
    <row r="32903" spans="1:4" x14ac:dyDescent="0.25">
      <c r="A32903" s="2">
        <v>540</v>
      </c>
      <c r="B32903">
        <v>44955</v>
      </c>
      <c r="C32903" s="3">
        <v>1511.0935159999999</v>
      </c>
      <c r="D32903" s="2"/>
    </row>
    <row r="32904" spans="1:4" x14ac:dyDescent="0.25">
      <c r="A32904" s="2">
        <v>540</v>
      </c>
      <c r="B32904">
        <v>44956</v>
      </c>
      <c r="C32904" s="3">
        <v>1477.629146</v>
      </c>
      <c r="D32904" s="2"/>
    </row>
    <row r="32905" spans="1:4" x14ac:dyDescent="0.25">
      <c r="A32905" s="2">
        <v>540</v>
      </c>
      <c r="B32905">
        <v>44957</v>
      </c>
      <c r="C32905" s="3">
        <v>1477.629146</v>
      </c>
      <c r="D32905" s="2"/>
    </row>
    <row r="32906" spans="1:4" x14ac:dyDescent="0.25">
      <c r="A32906" s="2">
        <v>540</v>
      </c>
      <c r="B32906">
        <v>44958</v>
      </c>
      <c r="C32906" s="3">
        <v>1511.0935159999999</v>
      </c>
      <c r="D32906" s="2"/>
    </row>
    <row r="32907" spans="1:4" x14ac:dyDescent="0.25">
      <c r="A32907" s="2">
        <v>540</v>
      </c>
      <c r="B32907">
        <v>44959</v>
      </c>
      <c r="C32907" s="3">
        <v>2067.7819420000001</v>
      </c>
      <c r="D32907" s="2"/>
    </row>
    <row r="32908" spans="1:4" x14ac:dyDescent="0.25">
      <c r="A32908" s="2">
        <v>540</v>
      </c>
      <c r="B32908">
        <v>44960</v>
      </c>
      <c r="C32908" s="3">
        <v>3767.3530369999999</v>
      </c>
      <c r="D32908" s="2"/>
    </row>
    <row r="32909" spans="1:4" x14ac:dyDescent="0.25">
      <c r="A32909" s="2">
        <v>540</v>
      </c>
      <c r="B32909">
        <v>44961</v>
      </c>
      <c r="C32909" s="3">
        <v>437.95291400000002</v>
      </c>
      <c r="D32909" s="2"/>
    </row>
    <row r="32910" spans="1:4" x14ac:dyDescent="0.25">
      <c r="A32910" s="2">
        <v>540</v>
      </c>
      <c r="B32910">
        <v>44962</v>
      </c>
      <c r="C32910" s="3">
        <v>437.95291400000002</v>
      </c>
      <c r="D32910" s="2"/>
    </row>
    <row r="32911" spans="1:4" x14ac:dyDescent="0.25">
      <c r="A32911" s="2">
        <v>540</v>
      </c>
      <c r="B32911">
        <v>44963</v>
      </c>
      <c r="C32911" s="3">
        <v>1012.1728429999999</v>
      </c>
      <c r="D32911" s="2"/>
    </row>
    <row r="32912" spans="1:4" x14ac:dyDescent="0.25">
      <c r="A32912" s="2">
        <v>540</v>
      </c>
      <c r="B32912">
        <v>44964</v>
      </c>
      <c r="C32912" s="3">
        <v>1308.1868039999999</v>
      </c>
      <c r="D32912" s="2"/>
    </row>
    <row r="32913" spans="1:4" x14ac:dyDescent="0.25">
      <c r="A32913" s="2">
        <v>540</v>
      </c>
      <c r="B32913">
        <v>44965</v>
      </c>
      <c r="C32913" s="3">
        <v>1012.1728429999999</v>
      </c>
      <c r="D32913" s="2"/>
    </row>
    <row r="32914" spans="1:4" x14ac:dyDescent="0.25">
      <c r="A32914" s="2">
        <v>540</v>
      </c>
      <c r="B32914">
        <v>44966</v>
      </c>
      <c r="C32914" s="3">
        <v>53.595807000000001</v>
      </c>
      <c r="D32914" s="2"/>
    </row>
    <row r="32915" spans="1:4" x14ac:dyDescent="0.25">
      <c r="A32915" s="2">
        <v>540</v>
      </c>
      <c r="B32915">
        <v>44970</v>
      </c>
      <c r="C32915" s="3">
        <v>533.32463900000005</v>
      </c>
      <c r="D32915" s="2"/>
    </row>
    <row r="32916" spans="1:4" x14ac:dyDescent="0.25">
      <c r="A32916" s="2">
        <v>540</v>
      </c>
      <c r="B32916">
        <v>44971</v>
      </c>
      <c r="C32916" s="3">
        <v>533.32463900000005</v>
      </c>
      <c r="D32916" s="2"/>
    </row>
    <row r="32917" spans="1:4" x14ac:dyDescent="0.25">
      <c r="A32917" s="2">
        <v>540</v>
      </c>
      <c r="B32917">
        <v>44972</v>
      </c>
      <c r="C32917" s="3">
        <v>8471.0933060000007</v>
      </c>
      <c r="D32917" s="2"/>
    </row>
    <row r="32918" spans="1:4" x14ac:dyDescent="0.25">
      <c r="A32918" s="2">
        <v>540</v>
      </c>
      <c r="B32918">
        <v>44974</v>
      </c>
      <c r="C32918" s="3">
        <v>8471.0933060000007</v>
      </c>
      <c r="D32918" s="2"/>
    </row>
    <row r="32919" spans="1:4" x14ac:dyDescent="0.25">
      <c r="A32919" s="2">
        <v>540</v>
      </c>
      <c r="B32919">
        <v>44975</v>
      </c>
      <c r="C32919" s="3">
        <v>2066.1255329999999</v>
      </c>
      <c r="D32919" s="2"/>
    </row>
    <row r="32920" spans="1:4" x14ac:dyDescent="0.25">
      <c r="A32920" s="2">
        <v>540</v>
      </c>
      <c r="B32920">
        <v>44976</v>
      </c>
      <c r="C32920" s="3">
        <v>2066.1255329999999</v>
      </c>
      <c r="D32920" s="2"/>
    </row>
    <row r="32921" spans="1:4" x14ac:dyDescent="0.25">
      <c r="A32921" s="2">
        <v>540</v>
      </c>
      <c r="B32921">
        <v>44977</v>
      </c>
      <c r="C32921" s="3">
        <v>953.464966</v>
      </c>
      <c r="D32921" s="2"/>
    </row>
    <row r="32922" spans="1:4" x14ac:dyDescent="0.25">
      <c r="A32922" s="2">
        <v>540</v>
      </c>
      <c r="B32922">
        <v>44978</v>
      </c>
      <c r="C32922" s="3">
        <v>2001.6181079999999</v>
      </c>
      <c r="D32922" s="2"/>
    </row>
    <row r="32923" spans="1:4" x14ac:dyDescent="0.25">
      <c r="A32923" s="2">
        <v>540</v>
      </c>
      <c r="B32923">
        <v>44979</v>
      </c>
      <c r="C32923" s="3">
        <v>953.464966</v>
      </c>
      <c r="D32923" s="2"/>
    </row>
    <row r="32924" spans="1:4" x14ac:dyDescent="0.25">
      <c r="A32924" s="2">
        <v>540</v>
      </c>
      <c r="B32924">
        <v>44980</v>
      </c>
      <c r="C32924" s="3">
        <v>2001.6181079999999</v>
      </c>
      <c r="D32924" s="2"/>
    </row>
    <row r="32925" spans="1:4" x14ac:dyDescent="0.25">
      <c r="A32925" s="2">
        <v>540</v>
      </c>
      <c r="B32925">
        <v>44981</v>
      </c>
      <c r="C32925" s="3">
        <v>4088.320624</v>
      </c>
      <c r="D32925" s="2"/>
    </row>
    <row r="32926" spans="1:4" x14ac:dyDescent="0.25">
      <c r="A32926" s="2">
        <v>540</v>
      </c>
      <c r="B32926">
        <v>44982</v>
      </c>
      <c r="C32926" s="3">
        <v>2809.4954080000002</v>
      </c>
      <c r="D32926" s="2"/>
    </row>
    <row r="32927" spans="1:4" x14ac:dyDescent="0.25">
      <c r="A32927" s="2">
        <v>540</v>
      </c>
      <c r="B32927">
        <v>44983</v>
      </c>
      <c r="C32927" s="3">
        <v>1754.586325</v>
      </c>
      <c r="D32927" s="2"/>
    </row>
    <row r="32928" spans="1:4" x14ac:dyDescent="0.25">
      <c r="A32928" s="2">
        <v>540</v>
      </c>
      <c r="B32928">
        <v>44984</v>
      </c>
      <c r="C32928" s="3">
        <v>122.511481</v>
      </c>
      <c r="D32928" s="2"/>
    </row>
    <row r="32929" spans="1:4" x14ac:dyDescent="0.25">
      <c r="A32929" s="2">
        <v>540</v>
      </c>
      <c r="B32929">
        <v>44985</v>
      </c>
      <c r="C32929" s="3">
        <v>122.511481</v>
      </c>
      <c r="D32929" s="2"/>
    </row>
    <row r="32930" spans="1:4" x14ac:dyDescent="0.25">
      <c r="A32930" s="2">
        <v>540</v>
      </c>
      <c r="B32930">
        <v>44986</v>
      </c>
      <c r="C32930" s="3">
        <v>2809.4954080000002</v>
      </c>
      <c r="D32930" s="2"/>
    </row>
    <row r="32931" spans="1:4" x14ac:dyDescent="0.25">
      <c r="A32931" s="2">
        <v>540</v>
      </c>
      <c r="B32931">
        <v>44987</v>
      </c>
      <c r="C32931" s="3">
        <v>1754.586325</v>
      </c>
      <c r="D32931" s="2"/>
    </row>
    <row r="32932" spans="1:4" x14ac:dyDescent="0.25">
      <c r="A32932" s="2">
        <v>540</v>
      </c>
      <c r="B32932">
        <v>44988</v>
      </c>
      <c r="C32932" s="3">
        <v>4088.320624</v>
      </c>
      <c r="D32932" s="2"/>
    </row>
    <row r="32933" spans="1:4" x14ac:dyDescent="0.25">
      <c r="A32933" s="2">
        <v>540</v>
      </c>
      <c r="B32933">
        <v>44989</v>
      </c>
      <c r="C32933" s="3">
        <v>6132.2954959999997</v>
      </c>
      <c r="D32933" s="2"/>
    </row>
    <row r="32934" spans="1:4" x14ac:dyDescent="0.25">
      <c r="A32934" s="2">
        <v>540</v>
      </c>
      <c r="B32934">
        <v>44990</v>
      </c>
      <c r="C32934" s="3">
        <v>34.634324999999997</v>
      </c>
      <c r="D32934" s="2"/>
    </row>
    <row r="32935" spans="1:4" x14ac:dyDescent="0.25">
      <c r="A32935" s="2">
        <v>540</v>
      </c>
      <c r="B32935">
        <v>44991</v>
      </c>
      <c r="C32935" s="3">
        <v>1087.822733</v>
      </c>
      <c r="D32935" s="2"/>
    </row>
    <row r="32936" spans="1:4" x14ac:dyDescent="0.25">
      <c r="A32936" s="2">
        <v>540</v>
      </c>
      <c r="B32936">
        <v>44992</v>
      </c>
      <c r="C32936" s="3">
        <v>840.13964099999998</v>
      </c>
      <c r="D32936" s="2"/>
    </row>
    <row r="32937" spans="1:4" x14ac:dyDescent="0.25">
      <c r="A32937" s="2">
        <v>540</v>
      </c>
      <c r="B32937">
        <v>44993</v>
      </c>
      <c r="C32937" s="3">
        <v>34.634324999999997</v>
      </c>
      <c r="D32937" s="2"/>
    </row>
    <row r="32938" spans="1:4" x14ac:dyDescent="0.25">
      <c r="A32938" s="2">
        <v>540</v>
      </c>
      <c r="B32938">
        <v>44994</v>
      </c>
      <c r="C32938" s="3">
        <v>840.13964099999998</v>
      </c>
      <c r="D32938" s="2"/>
    </row>
    <row r="32939" spans="1:4" x14ac:dyDescent="0.25">
      <c r="A32939" s="2">
        <v>540</v>
      </c>
      <c r="B32939">
        <v>44995</v>
      </c>
      <c r="C32939" s="3">
        <v>1087.822733</v>
      </c>
      <c r="D32939" s="2"/>
    </row>
    <row r="32940" spans="1:4" x14ac:dyDescent="0.25">
      <c r="A32940" s="2">
        <v>540</v>
      </c>
      <c r="B32940">
        <v>44996</v>
      </c>
      <c r="C32940" s="3">
        <v>89.266658000000007</v>
      </c>
      <c r="D32940" s="2"/>
    </row>
    <row r="32941" spans="1:4" x14ac:dyDescent="0.25">
      <c r="A32941" s="2">
        <v>540</v>
      </c>
      <c r="B32941">
        <v>44997</v>
      </c>
      <c r="C32941" s="3">
        <v>253.84199799999999</v>
      </c>
      <c r="D32941" s="2"/>
    </row>
    <row r="32942" spans="1:4" x14ac:dyDescent="0.25">
      <c r="A32942" s="2">
        <v>540</v>
      </c>
      <c r="B32942">
        <v>44998</v>
      </c>
      <c r="C32942" s="3">
        <v>840.37619400000005</v>
      </c>
      <c r="D32942" s="2"/>
    </row>
    <row r="32943" spans="1:4" x14ac:dyDescent="0.25">
      <c r="A32943" s="2">
        <v>540</v>
      </c>
      <c r="B32943">
        <v>44999</v>
      </c>
      <c r="C32943" s="3">
        <v>1415.0002959999999</v>
      </c>
      <c r="D32943" s="2"/>
    </row>
    <row r="32944" spans="1:4" x14ac:dyDescent="0.25">
      <c r="A32944" s="2">
        <v>540</v>
      </c>
      <c r="B32944">
        <v>45000</v>
      </c>
      <c r="C32944" s="3">
        <v>253.84199799999999</v>
      </c>
      <c r="D32944" s="2"/>
    </row>
    <row r="32945" spans="1:4" x14ac:dyDescent="0.25">
      <c r="A32945" s="2">
        <v>540</v>
      </c>
      <c r="B32945">
        <v>45001</v>
      </c>
      <c r="C32945" s="3">
        <v>840.37619400000005</v>
      </c>
      <c r="D32945" s="2"/>
    </row>
    <row r="32946" spans="1:4" x14ac:dyDescent="0.25">
      <c r="A32946" s="2">
        <v>540</v>
      </c>
      <c r="B32946">
        <v>45002</v>
      </c>
      <c r="C32946" s="3">
        <v>1415.0002959999999</v>
      </c>
      <c r="D32946" s="2"/>
    </row>
    <row r="32947" spans="1:4" x14ac:dyDescent="0.25">
      <c r="A32947" s="2">
        <v>540</v>
      </c>
      <c r="B32947">
        <v>45004</v>
      </c>
      <c r="C32947" s="3">
        <v>64.514055999999997</v>
      </c>
      <c r="D32947" s="2"/>
    </row>
    <row r="32948" spans="1:4" x14ac:dyDescent="0.25">
      <c r="A32948" s="2">
        <v>540</v>
      </c>
      <c r="B32948">
        <v>45005</v>
      </c>
      <c r="C32948" s="3">
        <v>2180.5757330000001</v>
      </c>
      <c r="D32948" s="2"/>
    </row>
    <row r="32949" spans="1:4" x14ac:dyDescent="0.25">
      <c r="A32949" s="2">
        <v>540</v>
      </c>
      <c r="B32949">
        <v>45006</v>
      </c>
      <c r="C32949" s="3">
        <v>2180.5757330000001</v>
      </c>
      <c r="D32949" s="2"/>
    </row>
    <row r="32950" spans="1:4" x14ac:dyDescent="0.25">
      <c r="A32950" s="2">
        <v>540</v>
      </c>
      <c r="B32950">
        <v>45008</v>
      </c>
      <c r="C32950" s="3">
        <v>64.514055999999997</v>
      </c>
      <c r="D32950" s="2"/>
    </row>
    <row r="32951" spans="1:4" x14ac:dyDescent="0.25">
      <c r="A32951" s="2">
        <v>540</v>
      </c>
      <c r="B32951">
        <v>45009</v>
      </c>
      <c r="C32951" s="3">
        <v>163.94526400000001</v>
      </c>
      <c r="D32951" s="2"/>
    </row>
    <row r="32952" spans="1:4" x14ac:dyDescent="0.25">
      <c r="A32952" s="2">
        <v>540</v>
      </c>
      <c r="B32952">
        <v>45010</v>
      </c>
      <c r="C32952" s="3">
        <v>955.75333999999998</v>
      </c>
      <c r="D32952" s="2"/>
    </row>
    <row r="32953" spans="1:4" x14ac:dyDescent="0.25">
      <c r="A32953" s="2">
        <v>540</v>
      </c>
      <c r="B32953">
        <v>45011</v>
      </c>
      <c r="C32953" s="3">
        <v>700.06811100000004</v>
      </c>
      <c r="D32953" s="2"/>
    </row>
    <row r="32954" spans="1:4" x14ac:dyDescent="0.25">
      <c r="A32954" s="2">
        <v>540</v>
      </c>
      <c r="B32954">
        <v>45012</v>
      </c>
      <c r="C32954" s="3">
        <v>700.06811100000004</v>
      </c>
      <c r="D32954" s="2"/>
    </row>
    <row r="32955" spans="1:4" x14ac:dyDescent="0.25">
      <c r="A32955" s="2">
        <v>540</v>
      </c>
      <c r="B32955">
        <v>45013</v>
      </c>
      <c r="C32955" s="3">
        <v>1308.1868039999999</v>
      </c>
      <c r="D32955" s="2"/>
    </row>
    <row r="32956" spans="1:4" x14ac:dyDescent="0.25">
      <c r="A32956" s="2">
        <v>540</v>
      </c>
      <c r="B32956">
        <v>45014</v>
      </c>
      <c r="C32956" s="3">
        <v>955.75333999999998</v>
      </c>
      <c r="D32956" s="2"/>
    </row>
    <row r="32957" spans="1:4" x14ac:dyDescent="0.25">
      <c r="A32957" s="2">
        <v>540</v>
      </c>
      <c r="B32957">
        <v>45015</v>
      </c>
      <c r="C32957" s="3">
        <v>2388.8266159999998</v>
      </c>
      <c r="D32957" s="2"/>
    </row>
    <row r="32958" spans="1:4" x14ac:dyDescent="0.25">
      <c r="A32958" s="2">
        <v>540</v>
      </c>
      <c r="B32958">
        <v>45016</v>
      </c>
      <c r="C32958" s="3">
        <v>1417.2147869999999</v>
      </c>
      <c r="D32958" s="2"/>
    </row>
    <row r="32959" spans="1:4" x14ac:dyDescent="0.25">
      <c r="A32959" s="2">
        <v>540</v>
      </c>
      <c r="B32959">
        <v>45017</v>
      </c>
      <c r="C32959" s="3">
        <v>878.24030500000003</v>
      </c>
      <c r="D32959" s="2"/>
    </row>
    <row r="32960" spans="1:4" x14ac:dyDescent="0.25">
      <c r="A32960" s="2">
        <v>540</v>
      </c>
      <c r="B32960">
        <v>45018</v>
      </c>
      <c r="C32960" s="3">
        <v>3158.5880950000001</v>
      </c>
      <c r="D32960" s="2"/>
    </row>
    <row r="32961" spans="1:4" x14ac:dyDescent="0.25">
      <c r="A32961" s="2">
        <v>540</v>
      </c>
      <c r="B32961">
        <v>45019</v>
      </c>
      <c r="C32961" s="3">
        <v>163.94526400000001</v>
      </c>
      <c r="D32961" s="2"/>
    </row>
    <row r="32962" spans="1:4" x14ac:dyDescent="0.25">
      <c r="A32962" s="2">
        <v>540</v>
      </c>
      <c r="B32962">
        <v>45020</v>
      </c>
      <c r="C32962" s="3">
        <v>878.24030500000003</v>
      </c>
      <c r="D32962" s="2"/>
    </row>
    <row r="32963" spans="1:4" x14ac:dyDescent="0.25">
      <c r="A32963" s="2">
        <v>540</v>
      </c>
      <c r="B32963">
        <v>45021</v>
      </c>
      <c r="C32963" s="3">
        <v>3158.5880950000001</v>
      </c>
      <c r="D32963" s="2"/>
    </row>
    <row r="32964" spans="1:4" x14ac:dyDescent="0.25">
      <c r="A32964" s="2">
        <v>540</v>
      </c>
      <c r="B32964">
        <v>45022</v>
      </c>
      <c r="C32964" s="3">
        <v>439.09029299999997</v>
      </c>
      <c r="D32964" s="2"/>
    </row>
    <row r="32965" spans="1:4" x14ac:dyDescent="0.25">
      <c r="A32965" s="2">
        <v>540</v>
      </c>
      <c r="B32965">
        <v>45023</v>
      </c>
      <c r="C32965" s="3">
        <v>4891.9044270000004</v>
      </c>
      <c r="D32965" s="2"/>
    </row>
    <row r="32966" spans="1:4" x14ac:dyDescent="0.25">
      <c r="A32966" s="2">
        <v>540</v>
      </c>
      <c r="B32966">
        <v>45024</v>
      </c>
      <c r="C32966" s="3">
        <v>414.79984999999999</v>
      </c>
      <c r="D32966" s="2"/>
    </row>
    <row r="32967" spans="1:4" x14ac:dyDescent="0.25">
      <c r="A32967" s="2">
        <v>540</v>
      </c>
      <c r="B32967">
        <v>45025</v>
      </c>
      <c r="C32967" s="3">
        <v>439.09029299999997</v>
      </c>
      <c r="D32967" s="2"/>
    </row>
    <row r="32968" spans="1:4" x14ac:dyDescent="0.25">
      <c r="A32968" s="2">
        <v>540</v>
      </c>
      <c r="B32968">
        <v>45026</v>
      </c>
      <c r="C32968" s="3">
        <v>414.79984999999999</v>
      </c>
      <c r="D32968" s="2"/>
    </row>
    <row r="32969" spans="1:4" x14ac:dyDescent="0.25">
      <c r="A32969" s="2">
        <v>540</v>
      </c>
      <c r="B32969">
        <v>45027</v>
      </c>
      <c r="C32969" s="3">
        <v>89.266658000000007</v>
      </c>
      <c r="D32969" s="2"/>
    </row>
    <row r="32970" spans="1:4" x14ac:dyDescent="0.25">
      <c r="A32970" s="2">
        <v>540</v>
      </c>
      <c r="B32970">
        <v>45028</v>
      </c>
      <c r="C32970" s="3">
        <v>3689.299086</v>
      </c>
      <c r="D32970" s="2"/>
    </row>
    <row r="32971" spans="1:4" x14ac:dyDescent="0.25">
      <c r="A32971" s="2">
        <v>540</v>
      </c>
      <c r="B32971">
        <v>45029</v>
      </c>
      <c r="C32971" s="3">
        <v>220.23089300000001</v>
      </c>
      <c r="D32971" s="2"/>
    </row>
    <row r="32972" spans="1:4" x14ac:dyDescent="0.25">
      <c r="A32972" s="2">
        <v>540</v>
      </c>
      <c r="B32972">
        <v>45030</v>
      </c>
      <c r="C32972" s="3">
        <v>3105.6860160000001</v>
      </c>
      <c r="D32972" s="2"/>
    </row>
    <row r="32973" spans="1:4" x14ac:dyDescent="0.25">
      <c r="A32973" s="2">
        <v>540</v>
      </c>
      <c r="B32973">
        <v>45031</v>
      </c>
      <c r="C32973" s="3">
        <v>220.23089300000001</v>
      </c>
      <c r="D32973" s="2"/>
    </row>
    <row r="32974" spans="1:4" x14ac:dyDescent="0.25">
      <c r="A32974" s="2">
        <v>540</v>
      </c>
      <c r="B32974">
        <v>45032</v>
      </c>
      <c r="C32974" s="3">
        <v>3689.299086</v>
      </c>
      <c r="D32974" s="2"/>
    </row>
    <row r="32975" spans="1:4" x14ac:dyDescent="0.25">
      <c r="A32975" s="2">
        <v>540</v>
      </c>
      <c r="B32975">
        <v>45033</v>
      </c>
      <c r="C32975" s="3">
        <v>4891.9044270000004</v>
      </c>
      <c r="D32975" s="2"/>
    </row>
    <row r="32976" spans="1:4" x14ac:dyDescent="0.25">
      <c r="A32976" s="2">
        <v>540</v>
      </c>
      <c r="B32976">
        <v>45034</v>
      </c>
      <c r="C32976" s="3">
        <v>3105.6860160000001</v>
      </c>
      <c r="D32976" s="2"/>
    </row>
    <row r="32977" spans="1:4" x14ac:dyDescent="0.25">
      <c r="A32977" s="2">
        <v>540</v>
      </c>
      <c r="B32977">
        <v>45035</v>
      </c>
      <c r="C32977" s="3">
        <v>10017.657488999999</v>
      </c>
      <c r="D32977" s="2"/>
    </row>
    <row r="32978" spans="1:4" x14ac:dyDescent="0.25">
      <c r="A32978" s="2">
        <v>540</v>
      </c>
      <c r="B32978">
        <v>45036</v>
      </c>
      <c r="C32978" s="3">
        <v>10017.657488999999</v>
      </c>
      <c r="D32978" s="2"/>
    </row>
    <row r="32979" spans="1:4" x14ac:dyDescent="0.25">
      <c r="A32979" s="2">
        <v>540</v>
      </c>
      <c r="B32979">
        <v>45037</v>
      </c>
      <c r="C32979" s="3">
        <v>6132.2954959999997</v>
      </c>
      <c r="D32979" s="2"/>
    </row>
    <row r="32980" spans="1:4" x14ac:dyDescent="0.25">
      <c r="A32980" s="2">
        <v>540</v>
      </c>
      <c r="B32980">
        <v>45038</v>
      </c>
      <c r="C32980" s="3">
        <v>325.00127400000002</v>
      </c>
      <c r="D32980" s="2"/>
    </row>
    <row r="32981" spans="1:4" x14ac:dyDescent="0.25">
      <c r="A32981" s="2">
        <v>540</v>
      </c>
      <c r="B32981">
        <v>45039</v>
      </c>
      <c r="C32981" s="3">
        <v>438.93932699999999</v>
      </c>
      <c r="D32981" s="2"/>
    </row>
    <row r="32982" spans="1:4" x14ac:dyDescent="0.25">
      <c r="A32982" s="2">
        <v>540</v>
      </c>
      <c r="B32982">
        <v>45040</v>
      </c>
      <c r="C32982" s="3">
        <v>2050.423714</v>
      </c>
      <c r="D32982" s="2"/>
    </row>
    <row r="32983" spans="1:4" x14ac:dyDescent="0.25">
      <c r="A32983" s="2">
        <v>540</v>
      </c>
      <c r="B32983">
        <v>45041</v>
      </c>
      <c r="C32983" s="3">
        <v>2050.423714</v>
      </c>
      <c r="D32983" s="2"/>
    </row>
    <row r="32984" spans="1:4" x14ac:dyDescent="0.25">
      <c r="A32984" s="2">
        <v>540</v>
      </c>
      <c r="B32984">
        <v>45042</v>
      </c>
      <c r="C32984" s="3">
        <v>438.93932699999999</v>
      </c>
      <c r="D32984" s="2"/>
    </row>
    <row r="32985" spans="1:4" x14ac:dyDescent="0.25">
      <c r="A32985" s="2">
        <v>540</v>
      </c>
      <c r="B32985">
        <v>45043</v>
      </c>
      <c r="C32985" s="3">
        <v>325.00127400000002</v>
      </c>
      <c r="D32985" s="2"/>
    </row>
    <row r="32986" spans="1:4" x14ac:dyDescent="0.25">
      <c r="A32986" s="2">
        <v>540</v>
      </c>
      <c r="B32986">
        <v>45044</v>
      </c>
      <c r="C32986" s="3">
        <v>2869.7091420000002</v>
      </c>
      <c r="D32986" s="2"/>
    </row>
    <row r="32987" spans="1:4" x14ac:dyDescent="0.25">
      <c r="A32987" s="2">
        <v>540</v>
      </c>
      <c r="B32987">
        <v>45045</v>
      </c>
      <c r="C32987" s="3">
        <v>1638.732651</v>
      </c>
      <c r="D32987" s="2"/>
    </row>
    <row r="32988" spans="1:4" x14ac:dyDescent="0.25">
      <c r="A32988" s="2">
        <v>540</v>
      </c>
      <c r="B32988">
        <v>45046</v>
      </c>
      <c r="C32988" s="3">
        <v>2869.7091420000002</v>
      </c>
      <c r="D32988" s="2"/>
    </row>
    <row r="32989" spans="1:4" x14ac:dyDescent="0.25">
      <c r="A32989" s="2">
        <v>540</v>
      </c>
      <c r="B32989">
        <v>45047</v>
      </c>
      <c r="C32989" s="3">
        <v>1638.732651</v>
      </c>
      <c r="D32989" s="2"/>
    </row>
    <row r="32990" spans="1:4" x14ac:dyDescent="0.25">
      <c r="A32990" s="2">
        <v>540</v>
      </c>
      <c r="B32990">
        <v>45048</v>
      </c>
      <c r="C32990" s="3">
        <v>1148.8374080000001</v>
      </c>
      <c r="D32990" s="2"/>
    </row>
    <row r="32991" spans="1:4" x14ac:dyDescent="0.25">
      <c r="A32991" s="2">
        <v>540</v>
      </c>
      <c r="B32991">
        <v>45049</v>
      </c>
      <c r="C32991" s="3">
        <v>736.29717500000004</v>
      </c>
      <c r="D32991" s="2"/>
    </row>
    <row r="32992" spans="1:4" x14ac:dyDescent="0.25">
      <c r="A32992" s="2">
        <v>540</v>
      </c>
      <c r="B32992">
        <v>45050</v>
      </c>
      <c r="C32992" s="3">
        <v>363.07075400000002</v>
      </c>
      <c r="D32992" s="2"/>
    </row>
    <row r="32993" spans="1:4" x14ac:dyDescent="0.25">
      <c r="A32993" s="2">
        <v>540</v>
      </c>
      <c r="B32993">
        <v>45051</v>
      </c>
      <c r="C32993" s="3">
        <v>2186.6674440000002</v>
      </c>
      <c r="D32993" s="2"/>
    </row>
    <row r="32994" spans="1:4" x14ac:dyDescent="0.25">
      <c r="A32994" s="2">
        <v>540</v>
      </c>
      <c r="B32994">
        <v>45052</v>
      </c>
      <c r="C32994" s="3">
        <v>466.19808499999999</v>
      </c>
      <c r="D32994" s="2"/>
    </row>
    <row r="32995" spans="1:4" x14ac:dyDescent="0.25">
      <c r="A32995" s="2">
        <v>540</v>
      </c>
      <c r="B32995">
        <v>45053</v>
      </c>
      <c r="C32995" s="3">
        <v>466.19808499999999</v>
      </c>
      <c r="D32995" s="2"/>
    </row>
    <row r="32996" spans="1:4" x14ac:dyDescent="0.25">
      <c r="A32996" s="2">
        <v>540</v>
      </c>
      <c r="B32996">
        <v>45054</v>
      </c>
      <c r="C32996" s="3">
        <v>1148.8374080000001</v>
      </c>
      <c r="D32996" s="2"/>
    </row>
    <row r="32997" spans="1:4" x14ac:dyDescent="0.25">
      <c r="A32997" s="2">
        <v>540</v>
      </c>
      <c r="B32997">
        <v>45055</v>
      </c>
      <c r="C32997" s="3">
        <v>736.29717500000004</v>
      </c>
      <c r="D32997" s="2"/>
    </row>
    <row r="32998" spans="1:4" x14ac:dyDescent="0.25">
      <c r="A32998" s="2">
        <v>540</v>
      </c>
      <c r="B32998">
        <v>45056</v>
      </c>
      <c r="C32998" s="3">
        <v>363.07075400000002</v>
      </c>
      <c r="D32998" s="2"/>
    </row>
    <row r="32999" spans="1:4" x14ac:dyDescent="0.25">
      <c r="A32999" s="2">
        <v>540</v>
      </c>
      <c r="B32999">
        <v>45057</v>
      </c>
      <c r="C32999" s="3">
        <v>990.06027800000004</v>
      </c>
      <c r="D32999" s="2"/>
    </row>
    <row r="33000" spans="1:4" x14ac:dyDescent="0.25">
      <c r="A33000" s="2">
        <v>540</v>
      </c>
      <c r="B33000">
        <v>45058</v>
      </c>
      <c r="C33000" s="3">
        <v>1088.876119</v>
      </c>
      <c r="D33000" s="2"/>
    </row>
    <row r="33001" spans="1:4" x14ac:dyDescent="0.25">
      <c r="A33001" s="2">
        <v>540</v>
      </c>
      <c r="B33001">
        <v>45059</v>
      </c>
      <c r="C33001" s="3">
        <v>1191.5091359999999</v>
      </c>
      <c r="D33001" s="2"/>
    </row>
    <row r="33002" spans="1:4" x14ac:dyDescent="0.25">
      <c r="A33002" s="2">
        <v>540</v>
      </c>
      <c r="B33002">
        <v>45060</v>
      </c>
      <c r="C33002" s="3">
        <v>990.06027800000004</v>
      </c>
      <c r="D33002" s="2"/>
    </row>
    <row r="33003" spans="1:4" x14ac:dyDescent="0.25">
      <c r="A33003" s="2">
        <v>540</v>
      </c>
      <c r="B33003">
        <v>45061</v>
      </c>
      <c r="C33003" s="3">
        <v>1088.876119</v>
      </c>
      <c r="D33003" s="2"/>
    </row>
    <row r="33004" spans="1:4" x14ac:dyDescent="0.25">
      <c r="A33004" s="2">
        <v>540</v>
      </c>
      <c r="B33004">
        <v>45062</v>
      </c>
      <c r="C33004" s="3">
        <v>1191.5091359999999</v>
      </c>
      <c r="D33004" s="2"/>
    </row>
    <row r="33005" spans="1:4" x14ac:dyDescent="0.25">
      <c r="A33005" s="2">
        <v>540</v>
      </c>
      <c r="B33005">
        <v>45063</v>
      </c>
      <c r="C33005" s="3">
        <v>466.62378699999999</v>
      </c>
      <c r="D33005" s="2"/>
    </row>
    <row r="33006" spans="1:4" x14ac:dyDescent="0.25">
      <c r="A33006" s="2">
        <v>540</v>
      </c>
      <c r="B33006">
        <v>45064</v>
      </c>
      <c r="C33006" s="3">
        <v>293.06766800000003</v>
      </c>
      <c r="D33006" s="2"/>
    </row>
    <row r="33007" spans="1:4" x14ac:dyDescent="0.25">
      <c r="A33007" s="2">
        <v>540</v>
      </c>
      <c r="B33007">
        <v>45065</v>
      </c>
      <c r="C33007" s="3">
        <v>466.62378699999999</v>
      </c>
      <c r="D33007" s="2"/>
    </row>
    <row r="33008" spans="1:4" x14ac:dyDescent="0.25">
      <c r="A33008" s="2">
        <v>540</v>
      </c>
      <c r="B33008">
        <v>45066</v>
      </c>
      <c r="C33008" s="3">
        <v>293.06766800000003</v>
      </c>
      <c r="D33008" s="2"/>
    </row>
    <row r="33009" spans="1:4" x14ac:dyDescent="0.25">
      <c r="A33009" s="2">
        <v>540</v>
      </c>
      <c r="B33009">
        <v>45067</v>
      </c>
      <c r="C33009" s="3">
        <v>1890.135706</v>
      </c>
      <c r="D33009" s="2"/>
    </row>
    <row r="33010" spans="1:4" x14ac:dyDescent="0.25">
      <c r="A33010" s="2">
        <v>540</v>
      </c>
      <c r="B33010">
        <v>45068</v>
      </c>
      <c r="C33010" s="3">
        <v>3134.692552</v>
      </c>
      <c r="D33010" s="2"/>
    </row>
    <row r="33011" spans="1:4" x14ac:dyDescent="0.25">
      <c r="A33011" s="2">
        <v>540</v>
      </c>
      <c r="B33011">
        <v>45069</v>
      </c>
      <c r="C33011" s="3">
        <v>3134.692552</v>
      </c>
      <c r="D33011" s="2"/>
    </row>
    <row r="33012" spans="1:4" x14ac:dyDescent="0.25">
      <c r="A33012" s="2">
        <v>540</v>
      </c>
      <c r="B33012">
        <v>45070</v>
      </c>
      <c r="C33012" s="3">
        <v>1890.135706</v>
      </c>
      <c r="D33012" s="2"/>
    </row>
    <row r="33013" spans="1:4" x14ac:dyDescent="0.25">
      <c r="A33013" s="2">
        <v>540</v>
      </c>
      <c r="B33013">
        <v>45071</v>
      </c>
      <c r="C33013" s="3">
        <v>178.03652299999999</v>
      </c>
      <c r="D33013" s="2"/>
    </row>
    <row r="33014" spans="1:4" x14ac:dyDescent="0.25">
      <c r="A33014" s="2">
        <v>540</v>
      </c>
      <c r="B33014">
        <v>45072</v>
      </c>
      <c r="C33014" s="3">
        <v>2547.775639</v>
      </c>
      <c r="D33014" s="2"/>
    </row>
    <row r="33015" spans="1:4" x14ac:dyDescent="0.25">
      <c r="A33015" s="2">
        <v>540</v>
      </c>
      <c r="B33015">
        <v>45073</v>
      </c>
      <c r="C33015" s="3">
        <v>178.03652299999999</v>
      </c>
      <c r="D33015" s="2"/>
    </row>
    <row r="33016" spans="1:4" x14ac:dyDescent="0.25">
      <c r="A33016" s="2">
        <v>540</v>
      </c>
      <c r="B33016">
        <v>45074</v>
      </c>
      <c r="C33016" s="3">
        <v>1132.5854420000001</v>
      </c>
      <c r="D33016" s="2"/>
    </row>
    <row r="33017" spans="1:4" x14ac:dyDescent="0.25">
      <c r="A33017" s="2">
        <v>540</v>
      </c>
      <c r="B33017">
        <v>45075</v>
      </c>
      <c r="C33017" s="3">
        <v>1338.6365539999999</v>
      </c>
      <c r="D33017" s="2"/>
    </row>
    <row r="33018" spans="1:4" x14ac:dyDescent="0.25">
      <c r="A33018" s="2">
        <v>540</v>
      </c>
      <c r="B33018">
        <v>45076</v>
      </c>
      <c r="C33018" s="3">
        <v>12.240572999999999</v>
      </c>
      <c r="D33018" s="2"/>
    </row>
    <row r="33019" spans="1:4" x14ac:dyDescent="0.25">
      <c r="A33019" s="2">
        <v>540</v>
      </c>
      <c r="B33019">
        <v>45077</v>
      </c>
      <c r="C33019" s="3">
        <v>12.240572999999999</v>
      </c>
      <c r="D33019" s="2"/>
    </row>
    <row r="33020" spans="1:4" x14ac:dyDescent="0.25">
      <c r="A33020" s="2">
        <v>540</v>
      </c>
      <c r="B33020">
        <v>45078</v>
      </c>
      <c r="C33020" s="3">
        <v>414.49578200000002</v>
      </c>
      <c r="D33020" s="2"/>
    </row>
    <row r="33021" spans="1:4" x14ac:dyDescent="0.25">
      <c r="A33021" s="2">
        <v>540</v>
      </c>
      <c r="B33021">
        <v>45079</v>
      </c>
      <c r="C33021" s="3">
        <v>414.49578200000002</v>
      </c>
      <c r="D33021" s="2"/>
    </row>
    <row r="33022" spans="1:4" x14ac:dyDescent="0.25">
      <c r="A33022" s="2">
        <v>540</v>
      </c>
      <c r="B33022">
        <v>45081</v>
      </c>
      <c r="C33022" s="3">
        <v>1323.8969529999999</v>
      </c>
      <c r="D33022" s="2"/>
    </row>
    <row r="33023" spans="1:4" x14ac:dyDescent="0.25">
      <c r="A33023" s="2">
        <v>540</v>
      </c>
      <c r="B33023">
        <v>45082</v>
      </c>
      <c r="C33023" s="3">
        <v>1323.8969529999999</v>
      </c>
      <c r="D33023" s="2"/>
    </row>
    <row r="33024" spans="1:4" x14ac:dyDescent="0.25">
      <c r="A33024" s="2">
        <v>540</v>
      </c>
      <c r="B33024">
        <v>45083</v>
      </c>
      <c r="C33024" s="3">
        <v>16190.239908</v>
      </c>
      <c r="D33024" s="2"/>
    </row>
    <row r="33025" spans="1:4" x14ac:dyDescent="0.25">
      <c r="A33025" s="2">
        <v>540</v>
      </c>
      <c r="B33025">
        <v>45084</v>
      </c>
      <c r="C33025" s="3">
        <v>16190.239908</v>
      </c>
      <c r="D33025" s="2"/>
    </row>
    <row r="33026" spans="1:4" x14ac:dyDescent="0.25">
      <c r="A33026" s="2">
        <v>540</v>
      </c>
      <c r="B33026">
        <v>45085</v>
      </c>
      <c r="C33026" s="3">
        <v>6091.7822690000003</v>
      </c>
      <c r="D33026" s="2"/>
    </row>
    <row r="33027" spans="1:4" x14ac:dyDescent="0.25">
      <c r="A33027" s="2">
        <v>540</v>
      </c>
      <c r="B33027">
        <v>45086</v>
      </c>
      <c r="C33027" s="3">
        <v>6091.7822690000003</v>
      </c>
      <c r="D33027" s="2"/>
    </row>
    <row r="33028" spans="1:4" x14ac:dyDescent="0.25">
      <c r="A33028" s="2">
        <v>540</v>
      </c>
      <c r="B33028">
        <v>45087</v>
      </c>
      <c r="C33028" s="3">
        <v>261.151656</v>
      </c>
      <c r="D33028" s="2"/>
    </row>
    <row r="33029" spans="1:4" x14ac:dyDescent="0.25">
      <c r="A33029" s="2">
        <v>540</v>
      </c>
      <c r="B33029">
        <v>45088</v>
      </c>
      <c r="C33029" s="3">
        <v>3348.2258529999999</v>
      </c>
      <c r="D33029" s="2"/>
    </row>
    <row r="33030" spans="1:4" x14ac:dyDescent="0.25">
      <c r="A33030" s="2">
        <v>540</v>
      </c>
      <c r="B33030">
        <v>45089</v>
      </c>
      <c r="C33030" s="3">
        <v>3348.2258529999999</v>
      </c>
      <c r="D33030" s="2"/>
    </row>
    <row r="33031" spans="1:4" x14ac:dyDescent="0.25">
      <c r="A33031" s="2">
        <v>540</v>
      </c>
      <c r="B33031">
        <v>45090</v>
      </c>
      <c r="C33031" s="3">
        <v>4859.2654560000001</v>
      </c>
      <c r="D33031" s="2"/>
    </row>
    <row r="33032" spans="1:4" x14ac:dyDescent="0.25">
      <c r="A33032" s="2">
        <v>540</v>
      </c>
      <c r="B33032">
        <v>45091</v>
      </c>
      <c r="C33032" s="3">
        <v>5414.7586229999997</v>
      </c>
      <c r="D33032" s="2"/>
    </row>
    <row r="33033" spans="1:4" x14ac:dyDescent="0.25">
      <c r="A33033" s="2">
        <v>540</v>
      </c>
      <c r="B33033">
        <v>45092</v>
      </c>
      <c r="C33033" s="3">
        <v>1032.1062159999999</v>
      </c>
      <c r="D33033" s="2"/>
    </row>
    <row r="33034" spans="1:4" x14ac:dyDescent="0.25">
      <c r="A33034" s="2">
        <v>540</v>
      </c>
      <c r="B33034">
        <v>45093</v>
      </c>
      <c r="C33034" s="3">
        <v>2545.941096</v>
      </c>
      <c r="D33034" s="2"/>
    </row>
    <row r="33035" spans="1:4" x14ac:dyDescent="0.25">
      <c r="A33035" s="2">
        <v>540</v>
      </c>
      <c r="B33035">
        <v>45094</v>
      </c>
      <c r="C33035" s="3">
        <v>1032.1062159999999</v>
      </c>
      <c r="D33035" s="2"/>
    </row>
    <row r="33036" spans="1:4" x14ac:dyDescent="0.25">
      <c r="A33036" s="2">
        <v>540</v>
      </c>
      <c r="B33036">
        <v>45095</v>
      </c>
      <c r="C33036" s="3">
        <v>2545.941096</v>
      </c>
      <c r="D33036" s="2"/>
    </row>
    <row r="33037" spans="1:4" x14ac:dyDescent="0.25">
      <c r="A33037" s="2">
        <v>540</v>
      </c>
      <c r="B33037">
        <v>45096</v>
      </c>
      <c r="C33037" s="3">
        <v>3806.4308489999999</v>
      </c>
      <c r="D33037" s="2"/>
    </row>
    <row r="33038" spans="1:4" x14ac:dyDescent="0.25">
      <c r="A33038" s="2">
        <v>540</v>
      </c>
      <c r="B33038">
        <v>45097</v>
      </c>
      <c r="C33038" s="3">
        <v>815.47403199999997</v>
      </c>
      <c r="D33038" s="2"/>
    </row>
    <row r="33039" spans="1:4" x14ac:dyDescent="0.25">
      <c r="A33039" s="2">
        <v>540</v>
      </c>
      <c r="B33039">
        <v>45098</v>
      </c>
      <c r="C33039" s="3">
        <v>1580.6097050000001</v>
      </c>
      <c r="D33039" s="2"/>
    </row>
    <row r="33040" spans="1:4" x14ac:dyDescent="0.25">
      <c r="A33040" s="2">
        <v>540</v>
      </c>
      <c r="B33040">
        <v>45099</v>
      </c>
      <c r="C33040" s="3">
        <v>815.47403199999997</v>
      </c>
      <c r="D33040" s="2"/>
    </row>
    <row r="33041" spans="1:4" x14ac:dyDescent="0.25">
      <c r="A33041" s="2">
        <v>540</v>
      </c>
      <c r="B33041">
        <v>45100</v>
      </c>
      <c r="C33041" s="3">
        <v>1580.6097050000001</v>
      </c>
      <c r="D33041" s="2"/>
    </row>
    <row r="33042" spans="1:4" x14ac:dyDescent="0.25">
      <c r="A33042" s="2">
        <v>540</v>
      </c>
      <c r="B33042">
        <v>45101</v>
      </c>
      <c r="C33042" s="3">
        <v>616.83179700000005</v>
      </c>
      <c r="D33042" s="2"/>
    </row>
    <row r="33043" spans="1:4" x14ac:dyDescent="0.25">
      <c r="A33043" s="2">
        <v>540</v>
      </c>
      <c r="B33043">
        <v>45102</v>
      </c>
      <c r="C33043" s="3">
        <v>268.99193700000001</v>
      </c>
      <c r="D33043" s="2"/>
    </row>
    <row r="33044" spans="1:4" x14ac:dyDescent="0.25">
      <c r="A33044" s="2">
        <v>540</v>
      </c>
      <c r="B33044">
        <v>45103</v>
      </c>
      <c r="C33044" s="3">
        <v>268.99193700000001</v>
      </c>
      <c r="D33044" s="2"/>
    </row>
    <row r="33045" spans="1:4" x14ac:dyDescent="0.25">
      <c r="A33045" s="2">
        <v>540</v>
      </c>
      <c r="B33045">
        <v>45104</v>
      </c>
      <c r="C33045" s="3">
        <v>616.83179700000005</v>
      </c>
      <c r="D33045" s="2"/>
    </row>
    <row r="33046" spans="1:4" x14ac:dyDescent="0.25">
      <c r="A33046" s="2">
        <v>540</v>
      </c>
      <c r="B33046">
        <v>45105</v>
      </c>
      <c r="C33046" s="3">
        <v>928.516121</v>
      </c>
      <c r="D33046" s="2"/>
    </row>
    <row r="33047" spans="1:4" x14ac:dyDescent="0.25">
      <c r="A33047" s="2">
        <v>540</v>
      </c>
      <c r="B33047">
        <v>45106</v>
      </c>
      <c r="C33047" s="3">
        <v>928.516121</v>
      </c>
      <c r="D33047" s="2"/>
    </row>
    <row r="33048" spans="1:4" x14ac:dyDescent="0.25">
      <c r="A33048" s="2">
        <v>540</v>
      </c>
      <c r="B33048">
        <v>45107</v>
      </c>
      <c r="C33048" s="3">
        <v>2186.6674440000002</v>
      </c>
      <c r="D33048" s="2"/>
    </row>
    <row r="33049" spans="1:4" x14ac:dyDescent="0.25">
      <c r="A33049" s="2">
        <v>540</v>
      </c>
      <c r="B33049">
        <v>45108</v>
      </c>
      <c r="C33049" s="3">
        <v>1436.0412120000001</v>
      </c>
      <c r="D33049" s="2"/>
    </row>
    <row r="33050" spans="1:4" x14ac:dyDescent="0.25">
      <c r="A33050" s="2">
        <v>540</v>
      </c>
      <c r="B33050">
        <v>45109</v>
      </c>
      <c r="C33050" s="3">
        <v>399.095844</v>
      </c>
      <c r="D33050" s="2"/>
    </row>
    <row r="33051" spans="1:4" x14ac:dyDescent="0.25">
      <c r="A33051" s="2">
        <v>540</v>
      </c>
      <c r="B33051">
        <v>45110</v>
      </c>
      <c r="C33051" s="3">
        <v>399.095844</v>
      </c>
      <c r="D33051" s="2"/>
    </row>
    <row r="33052" spans="1:4" x14ac:dyDescent="0.25">
      <c r="A33052" s="2">
        <v>540</v>
      </c>
      <c r="B33052">
        <v>45111</v>
      </c>
      <c r="C33052" s="3">
        <v>1436.0412120000001</v>
      </c>
      <c r="D33052" s="2"/>
    </row>
    <row r="33053" spans="1:4" x14ac:dyDescent="0.25">
      <c r="A33053" s="2">
        <v>540</v>
      </c>
      <c r="B33053">
        <v>45112</v>
      </c>
      <c r="C33053" s="3">
        <v>1100.2253350000001</v>
      </c>
      <c r="D33053" s="2"/>
    </row>
    <row r="33054" spans="1:4" x14ac:dyDescent="0.25">
      <c r="A33054" s="2">
        <v>540</v>
      </c>
      <c r="B33054">
        <v>45113</v>
      </c>
      <c r="C33054" s="3">
        <v>7.1190920000000002</v>
      </c>
      <c r="D33054" s="2"/>
    </row>
    <row r="33055" spans="1:4" x14ac:dyDescent="0.25">
      <c r="A33055" s="2">
        <v>540</v>
      </c>
      <c r="B33055">
        <v>45114</v>
      </c>
      <c r="C33055" s="3">
        <v>1949.445606</v>
      </c>
      <c r="D33055" s="2"/>
    </row>
    <row r="33056" spans="1:4" x14ac:dyDescent="0.25">
      <c r="A33056" s="2">
        <v>540</v>
      </c>
      <c r="B33056">
        <v>45115</v>
      </c>
      <c r="C33056" s="3">
        <v>7.1190920000000002</v>
      </c>
      <c r="D33056" s="2"/>
    </row>
    <row r="33057" spans="1:4" x14ac:dyDescent="0.25">
      <c r="A33057" s="2">
        <v>540</v>
      </c>
      <c r="B33057">
        <v>45116</v>
      </c>
      <c r="C33057" s="3">
        <v>1949.445606</v>
      </c>
      <c r="D33057" s="2"/>
    </row>
    <row r="33058" spans="1:4" x14ac:dyDescent="0.25">
      <c r="A33058" s="2">
        <v>540</v>
      </c>
      <c r="B33058">
        <v>45117</v>
      </c>
      <c r="C33058" s="3">
        <v>1107.344425</v>
      </c>
      <c r="D33058" s="2"/>
    </row>
    <row r="33059" spans="1:4" x14ac:dyDescent="0.25">
      <c r="A33059" s="2">
        <v>540</v>
      </c>
      <c r="B33059">
        <v>45118</v>
      </c>
      <c r="C33059" s="3">
        <v>534.67934200000002</v>
      </c>
      <c r="D33059" s="2"/>
    </row>
    <row r="33060" spans="1:4" x14ac:dyDescent="0.25">
      <c r="A33060" s="2">
        <v>540</v>
      </c>
      <c r="B33060">
        <v>45119</v>
      </c>
      <c r="C33060" s="3">
        <v>259.71148099999999</v>
      </c>
      <c r="D33060" s="2"/>
    </row>
    <row r="33061" spans="1:4" x14ac:dyDescent="0.25">
      <c r="A33061" s="2">
        <v>540</v>
      </c>
      <c r="B33061">
        <v>45120</v>
      </c>
      <c r="C33061" s="3">
        <v>1107.344425</v>
      </c>
      <c r="D33061" s="2"/>
    </row>
    <row r="33062" spans="1:4" x14ac:dyDescent="0.25">
      <c r="A33062" s="2">
        <v>540</v>
      </c>
      <c r="B33062">
        <v>45121</v>
      </c>
      <c r="C33062" s="3">
        <v>259.71148099999999</v>
      </c>
      <c r="D33062" s="2"/>
    </row>
    <row r="33063" spans="1:4" x14ac:dyDescent="0.25">
      <c r="A33063" s="2">
        <v>540</v>
      </c>
      <c r="B33063">
        <v>45122</v>
      </c>
      <c r="C33063" s="3">
        <v>534.67934200000002</v>
      </c>
      <c r="D33063" s="2"/>
    </row>
    <row r="33064" spans="1:4" x14ac:dyDescent="0.25">
      <c r="A33064" s="2">
        <v>540</v>
      </c>
      <c r="B33064">
        <v>45123</v>
      </c>
      <c r="C33064" s="3">
        <v>493.06844999999998</v>
      </c>
      <c r="D33064" s="2"/>
    </row>
    <row r="33065" spans="1:4" x14ac:dyDescent="0.25">
      <c r="A33065" s="2">
        <v>540</v>
      </c>
      <c r="B33065">
        <v>45124</v>
      </c>
      <c r="C33065" s="3">
        <v>62.450156</v>
      </c>
      <c r="D33065" s="2"/>
    </row>
    <row r="33066" spans="1:4" x14ac:dyDescent="0.25">
      <c r="A33066" s="2">
        <v>540</v>
      </c>
      <c r="B33066">
        <v>45125</v>
      </c>
      <c r="C33066" s="3">
        <v>514.36235299999998</v>
      </c>
      <c r="D33066" s="2"/>
    </row>
    <row r="33067" spans="1:4" x14ac:dyDescent="0.25">
      <c r="A33067" s="2">
        <v>540</v>
      </c>
      <c r="B33067">
        <v>45126</v>
      </c>
      <c r="C33067" s="3">
        <v>635.86997899999994</v>
      </c>
      <c r="D33067" s="2"/>
    </row>
    <row r="33068" spans="1:4" x14ac:dyDescent="0.25">
      <c r="A33068" s="2">
        <v>540</v>
      </c>
      <c r="B33068">
        <v>45127</v>
      </c>
      <c r="C33068" s="3">
        <v>514.36235299999998</v>
      </c>
      <c r="D33068" s="2"/>
    </row>
    <row r="33069" spans="1:4" x14ac:dyDescent="0.25">
      <c r="A33069" s="2">
        <v>540</v>
      </c>
      <c r="B33069">
        <v>45128</v>
      </c>
      <c r="C33069" s="3">
        <v>635.86997899999994</v>
      </c>
      <c r="D33069" s="2"/>
    </row>
    <row r="33070" spans="1:4" x14ac:dyDescent="0.25">
      <c r="A33070" s="2">
        <v>540</v>
      </c>
      <c r="B33070">
        <v>45129</v>
      </c>
      <c r="C33070" s="3">
        <v>62.450156</v>
      </c>
      <c r="D33070" s="2"/>
    </row>
    <row r="33071" spans="1:4" x14ac:dyDescent="0.25">
      <c r="A33071" s="2">
        <v>540</v>
      </c>
      <c r="B33071">
        <v>45130</v>
      </c>
      <c r="C33071" s="3">
        <v>493.06844999999998</v>
      </c>
      <c r="D33071" s="2"/>
    </row>
    <row r="33072" spans="1:4" x14ac:dyDescent="0.25">
      <c r="A33072" s="2">
        <v>540</v>
      </c>
      <c r="B33072">
        <v>45131</v>
      </c>
      <c r="C33072" s="3">
        <v>534.302277</v>
      </c>
      <c r="D33072" s="2"/>
    </row>
    <row r="33073" spans="1:4" x14ac:dyDescent="0.25">
      <c r="A33073" s="2">
        <v>540</v>
      </c>
      <c r="B33073">
        <v>45132</v>
      </c>
      <c r="C33073" s="3">
        <v>138.95635200000001</v>
      </c>
      <c r="D33073" s="2"/>
    </row>
    <row r="33074" spans="1:4" x14ac:dyDescent="0.25">
      <c r="A33074" s="2">
        <v>540</v>
      </c>
      <c r="B33074">
        <v>45133</v>
      </c>
      <c r="C33074" s="3">
        <v>534.302277</v>
      </c>
      <c r="D33074" s="2"/>
    </row>
    <row r="33075" spans="1:4" x14ac:dyDescent="0.25">
      <c r="A33075" s="2">
        <v>540</v>
      </c>
      <c r="B33075">
        <v>45134</v>
      </c>
      <c r="C33075" s="3">
        <v>138.95635200000001</v>
      </c>
      <c r="D33075" s="2"/>
    </row>
    <row r="33076" spans="1:4" x14ac:dyDescent="0.25">
      <c r="A33076" s="2">
        <v>540</v>
      </c>
      <c r="B33076">
        <v>45135</v>
      </c>
      <c r="C33076" s="3">
        <v>22.700959999999998</v>
      </c>
      <c r="D33076" s="2"/>
    </row>
    <row r="33077" spans="1:4" x14ac:dyDescent="0.25">
      <c r="A33077" s="2">
        <v>540</v>
      </c>
      <c r="B33077">
        <v>45136</v>
      </c>
      <c r="C33077" s="3">
        <v>863.26907500000004</v>
      </c>
      <c r="D33077" s="2"/>
    </row>
    <row r="33078" spans="1:4" x14ac:dyDescent="0.25">
      <c r="A33078" s="2">
        <v>540</v>
      </c>
      <c r="B33078">
        <v>45137</v>
      </c>
      <c r="C33078" s="3">
        <v>635.94686999999999</v>
      </c>
      <c r="D33078" s="2"/>
    </row>
    <row r="33079" spans="1:4" x14ac:dyDescent="0.25">
      <c r="A33079" s="2">
        <v>540</v>
      </c>
      <c r="B33079">
        <v>45138</v>
      </c>
      <c r="C33079" s="3">
        <v>1706.054601</v>
      </c>
      <c r="D33079" s="2"/>
    </row>
    <row r="33080" spans="1:4" x14ac:dyDescent="0.25">
      <c r="A33080" s="2">
        <v>540</v>
      </c>
      <c r="B33080">
        <v>45139</v>
      </c>
      <c r="C33080" s="3">
        <v>3806.4308489999999</v>
      </c>
      <c r="D33080" s="2"/>
    </row>
    <row r="33081" spans="1:4" x14ac:dyDescent="0.25">
      <c r="A33081" s="2">
        <v>540</v>
      </c>
      <c r="B33081">
        <v>45140</v>
      </c>
      <c r="C33081" s="3">
        <v>1706.054601</v>
      </c>
      <c r="D33081" s="2"/>
    </row>
    <row r="33082" spans="1:4" x14ac:dyDescent="0.25">
      <c r="A33082" s="2">
        <v>540</v>
      </c>
      <c r="B33082">
        <v>45141</v>
      </c>
      <c r="C33082" s="3">
        <v>863.26907500000004</v>
      </c>
      <c r="D33082" s="2"/>
    </row>
    <row r="33083" spans="1:4" x14ac:dyDescent="0.25">
      <c r="A33083" s="2">
        <v>540</v>
      </c>
      <c r="B33083">
        <v>45142</v>
      </c>
      <c r="C33083" s="3">
        <v>635.94686999999999</v>
      </c>
      <c r="D33083" s="2"/>
    </row>
    <row r="33084" spans="1:4" x14ac:dyDescent="0.25">
      <c r="A33084" s="2">
        <v>540</v>
      </c>
      <c r="B33084">
        <v>45143</v>
      </c>
      <c r="C33084" s="3">
        <v>1686.214009</v>
      </c>
      <c r="D33084" s="2"/>
    </row>
    <row r="33085" spans="1:4" x14ac:dyDescent="0.25">
      <c r="A33085" s="2">
        <v>540</v>
      </c>
      <c r="B33085">
        <v>45144</v>
      </c>
      <c r="C33085" s="3">
        <v>475.032264</v>
      </c>
      <c r="D33085" s="2"/>
    </row>
    <row r="33086" spans="1:4" x14ac:dyDescent="0.25">
      <c r="A33086" s="2">
        <v>540</v>
      </c>
      <c r="B33086">
        <v>45145</v>
      </c>
      <c r="C33086" s="3">
        <v>1220.824466</v>
      </c>
      <c r="D33086" s="2"/>
    </row>
    <row r="33087" spans="1:4" x14ac:dyDescent="0.25">
      <c r="A33087" s="2">
        <v>540</v>
      </c>
      <c r="B33087">
        <v>45146</v>
      </c>
      <c r="C33087" s="3">
        <v>550.14528099999995</v>
      </c>
      <c r="D33087" s="2"/>
    </row>
    <row r="33088" spans="1:4" x14ac:dyDescent="0.25">
      <c r="A33088" s="2">
        <v>540</v>
      </c>
      <c r="B33088">
        <v>45147</v>
      </c>
      <c r="C33088" s="3">
        <v>786.30429200000003</v>
      </c>
      <c r="D33088" s="2"/>
    </row>
    <row r="33089" spans="1:4" x14ac:dyDescent="0.25">
      <c r="A33089" s="2">
        <v>540</v>
      </c>
      <c r="B33089">
        <v>45148</v>
      </c>
      <c r="C33089" s="3">
        <v>236.15901199999999</v>
      </c>
      <c r="D33089" s="2"/>
    </row>
    <row r="33090" spans="1:4" x14ac:dyDescent="0.25">
      <c r="A33090" s="2">
        <v>540</v>
      </c>
      <c r="B33090">
        <v>45149</v>
      </c>
      <c r="C33090" s="3">
        <v>1220.824466</v>
      </c>
      <c r="D33090" s="2"/>
    </row>
    <row r="33091" spans="1:4" x14ac:dyDescent="0.25">
      <c r="A33091" s="2">
        <v>540</v>
      </c>
      <c r="B33091">
        <v>45150</v>
      </c>
      <c r="C33091" s="3">
        <v>550.14528099999995</v>
      </c>
      <c r="D33091" s="2"/>
    </row>
    <row r="33092" spans="1:4" x14ac:dyDescent="0.25">
      <c r="A33092" s="2">
        <v>540</v>
      </c>
      <c r="B33092">
        <v>45151</v>
      </c>
      <c r="C33092" s="3">
        <v>475.032264</v>
      </c>
      <c r="D33092" s="2"/>
    </row>
    <row r="33093" spans="1:4" x14ac:dyDescent="0.25">
      <c r="A33093" s="2">
        <v>540</v>
      </c>
      <c r="B33093">
        <v>45152</v>
      </c>
      <c r="C33093" s="3">
        <v>236.15901199999999</v>
      </c>
      <c r="D33093" s="2"/>
    </row>
    <row r="33094" spans="1:4" x14ac:dyDescent="0.25">
      <c r="A33094" s="2">
        <v>540</v>
      </c>
      <c r="B33094">
        <v>45153</v>
      </c>
      <c r="C33094" s="3">
        <v>473.18140699999998</v>
      </c>
      <c r="D33094" s="2"/>
    </row>
    <row r="33095" spans="1:4" x14ac:dyDescent="0.25">
      <c r="A33095" s="2">
        <v>540</v>
      </c>
      <c r="B33095">
        <v>45154</v>
      </c>
      <c r="C33095" s="3">
        <v>1127.0240020000001</v>
      </c>
      <c r="D33095" s="2"/>
    </row>
    <row r="33096" spans="1:4" x14ac:dyDescent="0.25">
      <c r="A33096" s="2">
        <v>540</v>
      </c>
      <c r="B33096">
        <v>45155</v>
      </c>
      <c r="C33096" s="3">
        <v>2040.297388</v>
      </c>
      <c r="D33096" s="2"/>
    </row>
    <row r="33097" spans="1:4" x14ac:dyDescent="0.25">
      <c r="A33097" s="2">
        <v>540</v>
      </c>
      <c r="B33097">
        <v>45156</v>
      </c>
      <c r="C33097" s="3">
        <v>1082.1305</v>
      </c>
      <c r="D33097" s="2"/>
    </row>
    <row r="33098" spans="1:4" x14ac:dyDescent="0.25">
      <c r="A33098" s="2">
        <v>540</v>
      </c>
      <c r="B33098">
        <v>45157</v>
      </c>
      <c r="C33098" s="3">
        <v>47.496315000000003</v>
      </c>
      <c r="D33098" s="2"/>
    </row>
    <row r="33099" spans="1:4" x14ac:dyDescent="0.25">
      <c r="A33099" s="2">
        <v>540</v>
      </c>
      <c r="B33099">
        <v>45158</v>
      </c>
      <c r="C33099" s="3">
        <v>917.30187799999999</v>
      </c>
      <c r="D33099" s="2"/>
    </row>
    <row r="33100" spans="1:4" x14ac:dyDescent="0.25">
      <c r="A33100" s="2">
        <v>540</v>
      </c>
      <c r="B33100">
        <v>45159</v>
      </c>
      <c r="C33100" s="3">
        <v>261.151656</v>
      </c>
      <c r="D33100" s="2"/>
    </row>
    <row r="33101" spans="1:4" x14ac:dyDescent="0.25">
      <c r="A33101" s="2">
        <v>540</v>
      </c>
      <c r="B33101">
        <v>45160</v>
      </c>
      <c r="C33101" s="3">
        <v>47.496315000000003</v>
      </c>
      <c r="D33101" s="2"/>
    </row>
    <row r="33102" spans="1:4" x14ac:dyDescent="0.25">
      <c r="A33102" s="2">
        <v>540</v>
      </c>
      <c r="B33102">
        <v>45161</v>
      </c>
      <c r="C33102" s="3">
        <v>917.30187799999999</v>
      </c>
      <c r="D33102" s="2"/>
    </row>
    <row r="33103" spans="1:4" x14ac:dyDescent="0.25">
      <c r="A33103" s="2">
        <v>540</v>
      </c>
      <c r="B33103">
        <v>45162</v>
      </c>
      <c r="C33103" s="3">
        <v>473.18140699999998</v>
      </c>
      <c r="D33103" s="2"/>
    </row>
    <row r="33104" spans="1:4" x14ac:dyDescent="0.25">
      <c r="A33104" s="2">
        <v>540</v>
      </c>
      <c r="B33104">
        <v>45163</v>
      </c>
      <c r="C33104" s="3">
        <v>1082.1305</v>
      </c>
      <c r="D33104" s="2"/>
    </row>
    <row r="33105" spans="1:4" x14ac:dyDescent="0.25">
      <c r="A33105" s="2">
        <v>540</v>
      </c>
      <c r="B33105">
        <v>45164</v>
      </c>
      <c r="C33105" s="3">
        <v>742.58196799999996</v>
      </c>
      <c r="D33105" s="2"/>
    </row>
    <row r="33106" spans="1:4" x14ac:dyDescent="0.25">
      <c r="A33106" s="2">
        <v>540</v>
      </c>
      <c r="B33106">
        <v>45166</v>
      </c>
      <c r="C33106" s="3">
        <v>1253.569266</v>
      </c>
      <c r="D33106" s="2"/>
    </row>
    <row r="33107" spans="1:4" x14ac:dyDescent="0.25">
      <c r="A33107" s="2">
        <v>540</v>
      </c>
      <c r="B33107">
        <v>45167</v>
      </c>
      <c r="C33107" s="3">
        <v>742.58196799999996</v>
      </c>
      <c r="D33107" s="2"/>
    </row>
    <row r="33108" spans="1:4" x14ac:dyDescent="0.25">
      <c r="A33108" s="2">
        <v>540</v>
      </c>
      <c r="B33108">
        <v>45168</v>
      </c>
      <c r="C33108" s="3">
        <v>1253.569266</v>
      </c>
      <c r="D33108" s="2"/>
    </row>
    <row r="33109" spans="1:4" x14ac:dyDescent="0.25">
      <c r="A33109" s="2">
        <v>540</v>
      </c>
      <c r="B33109">
        <v>45169</v>
      </c>
      <c r="C33109" s="3">
        <v>467.89736299999998</v>
      </c>
      <c r="D33109" s="2"/>
    </row>
    <row r="33110" spans="1:4" x14ac:dyDescent="0.25">
      <c r="A33110" s="2">
        <v>540</v>
      </c>
      <c r="B33110">
        <v>45170</v>
      </c>
      <c r="C33110" s="3">
        <v>0</v>
      </c>
      <c r="D33110" s="2"/>
    </row>
    <row r="33111" spans="1:4" x14ac:dyDescent="0.25">
      <c r="A33111" s="2">
        <v>540</v>
      </c>
      <c r="B33111">
        <v>45173</v>
      </c>
      <c r="C33111" s="3">
        <v>467.89736299999998</v>
      </c>
      <c r="D33111" s="2"/>
    </row>
    <row r="33112" spans="1:4" x14ac:dyDescent="0.25">
      <c r="A33112" s="2">
        <v>540</v>
      </c>
      <c r="B33112">
        <v>45174</v>
      </c>
      <c r="C33112" s="3">
        <v>0</v>
      </c>
      <c r="D33112" s="2"/>
    </row>
    <row r="33113" spans="1:4" x14ac:dyDescent="0.25">
      <c r="A33113" s="2">
        <v>540</v>
      </c>
      <c r="B33113">
        <v>45175</v>
      </c>
      <c r="C33113" s="3">
        <v>5499.2207129999997</v>
      </c>
      <c r="D33113" s="2"/>
    </row>
    <row r="33114" spans="1:4" x14ac:dyDescent="0.25">
      <c r="A33114" s="2">
        <v>540</v>
      </c>
      <c r="B33114">
        <v>45176</v>
      </c>
      <c r="C33114" s="3">
        <v>5499.2207129999997</v>
      </c>
      <c r="D33114" s="2"/>
    </row>
    <row r="33115" spans="1:4" x14ac:dyDescent="0.25">
      <c r="A33115" s="2">
        <v>540</v>
      </c>
      <c r="B33115">
        <v>45177</v>
      </c>
      <c r="C33115" s="3">
        <v>1922.543543</v>
      </c>
      <c r="D33115" s="2"/>
    </row>
    <row r="33116" spans="1:4" x14ac:dyDescent="0.25">
      <c r="A33116" s="2">
        <v>540</v>
      </c>
      <c r="B33116">
        <v>45178</v>
      </c>
      <c r="C33116" s="3">
        <v>6013.0711579999997</v>
      </c>
      <c r="D33116" s="2"/>
    </row>
    <row r="33117" spans="1:4" x14ac:dyDescent="0.25">
      <c r="A33117" s="2">
        <v>540</v>
      </c>
      <c r="B33117">
        <v>45179</v>
      </c>
      <c r="C33117" s="3">
        <v>6013.0711579999997</v>
      </c>
      <c r="D33117" s="2"/>
    </row>
    <row r="33118" spans="1:4" x14ac:dyDescent="0.25">
      <c r="A33118" s="2">
        <v>540</v>
      </c>
      <c r="B33118">
        <v>45181</v>
      </c>
      <c r="C33118" s="3">
        <v>133.98004499999999</v>
      </c>
      <c r="D33118" s="2"/>
    </row>
    <row r="33119" spans="1:4" x14ac:dyDescent="0.25">
      <c r="A33119" s="2">
        <v>540</v>
      </c>
      <c r="B33119">
        <v>45182</v>
      </c>
      <c r="C33119" s="3">
        <v>164.35019700000001</v>
      </c>
      <c r="D33119" s="2"/>
    </row>
    <row r="33120" spans="1:4" x14ac:dyDescent="0.25">
      <c r="A33120" s="2">
        <v>540</v>
      </c>
      <c r="B33120">
        <v>45183</v>
      </c>
      <c r="C33120" s="3">
        <v>804.29666699999996</v>
      </c>
      <c r="D33120" s="2"/>
    </row>
    <row r="33121" spans="1:4" x14ac:dyDescent="0.25">
      <c r="A33121" s="2">
        <v>540</v>
      </c>
      <c r="B33121">
        <v>45185</v>
      </c>
      <c r="C33121" s="3">
        <v>2489.054963</v>
      </c>
      <c r="D33121" s="2"/>
    </row>
    <row r="33122" spans="1:4" x14ac:dyDescent="0.25">
      <c r="A33122" s="2">
        <v>540</v>
      </c>
      <c r="B33122">
        <v>45186</v>
      </c>
      <c r="C33122" s="3">
        <v>2489.054963</v>
      </c>
      <c r="D33122" s="2"/>
    </row>
    <row r="33123" spans="1:4" x14ac:dyDescent="0.25">
      <c r="A33123" s="2">
        <v>540</v>
      </c>
      <c r="B33123">
        <v>45188</v>
      </c>
      <c r="C33123" s="3">
        <v>2513.6867820000002</v>
      </c>
      <c r="D33123" s="2"/>
    </row>
    <row r="33124" spans="1:4" x14ac:dyDescent="0.25">
      <c r="A33124" s="2">
        <v>540</v>
      </c>
      <c r="B33124">
        <v>45191</v>
      </c>
      <c r="C33124" s="3">
        <v>578.42054099999996</v>
      </c>
      <c r="D33124" s="2"/>
    </row>
    <row r="33125" spans="1:4" x14ac:dyDescent="0.25">
      <c r="A33125" s="2">
        <v>540</v>
      </c>
      <c r="B33125">
        <v>45193</v>
      </c>
      <c r="C33125" s="3">
        <v>578.42054099999996</v>
      </c>
      <c r="D33125" s="2"/>
    </row>
    <row r="33126" spans="1:4" x14ac:dyDescent="0.25">
      <c r="A33126" s="2">
        <v>540</v>
      </c>
      <c r="B33126">
        <v>45194</v>
      </c>
      <c r="C33126" s="3">
        <v>2200.898291</v>
      </c>
      <c r="D33126" s="2"/>
    </row>
    <row r="33127" spans="1:4" x14ac:dyDescent="0.25">
      <c r="A33127" s="2">
        <v>540</v>
      </c>
      <c r="B33127">
        <v>45195</v>
      </c>
      <c r="C33127" s="3">
        <v>2200.898291</v>
      </c>
      <c r="D33127" s="2"/>
    </row>
    <row r="33128" spans="1:4" x14ac:dyDescent="0.25">
      <c r="A33128" s="2">
        <v>540</v>
      </c>
      <c r="B33128">
        <v>45196</v>
      </c>
      <c r="C33128" s="3">
        <v>233.23622</v>
      </c>
      <c r="D33128" s="2"/>
    </row>
    <row r="33129" spans="1:4" x14ac:dyDescent="0.25">
      <c r="A33129" s="2">
        <v>540</v>
      </c>
      <c r="B33129">
        <v>45197</v>
      </c>
      <c r="C33129" s="3">
        <v>767.06282499999998</v>
      </c>
      <c r="D33129" s="2"/>
    </row>
    <row r="33130" spans="1:4" x14ac:dyDescent="0.25">
      <c r="A33130" s="2">
        <v>540</v>
      </c>
      <c r="B33130">
        <v>45198</v>
      </c>
      <c r="C33130" s="3">
        <v>233.23622</v>
      </c>
      <c r="D33130" s="2"/>
    </row>
    <row r="33131" spans="1:4" x14ac:dyDescent="0.25">
      <c r="A33131" s="2">
        <v>540</v>
      </c>
      <c r="B33131">
        <v>45199</v>
      </c>
      <c r="C33131" s="3">
        <v>767.06282499999998</v>
      </c>
      <c r="D33131" s="2"/>
    </row>
    <row r="33132" spans="1:4" x14ac:dyDescent="0.25">
      <c r="A33132" s="2">
        <v>540</v>
      </c>
      <c r="B33132">
        <v>45200</v>
      </c>
      <c r="C33132" s="3">
        <v>0</v>
      </c>
      <c r="D33132" s="2"/>
    </row>
    <row r="33133" spans="1:4" x14ac:dyDescent="0.25">
      <c r="A33133" s="2">
        <v>540</v>
      </c>
      <c r="B33133">
        <v>45201</v>
      </c>
      <c r="C33133" s="3">
        <v>586.961051</v>
      </c>
      <c r="D33133" s="2"/>
    </row>
    <row r="33134" spans="1:4" x14ac:dyDescent="0.25">
      <c r="A33134" s="2">
        <v>540</v>
      </c>
      <c r="B33134">
        <v>45202</v>
      </c>
      <c r="C33134" s="3">
        <v>0</v>
      </c>
      <c r="D33134" s="2"/>
    </row>
    <row r="33135" spans="1:4" x14ac:dyDescent="0.25">
      <c r="A33135" s="2">
        <v>540</v>
      </c>
      <c r="B33135">
        <v>45203</v>
      </c>
      <c r="C33135" s="3">
        <v>586.961051</v>
      </c>
      <c r="D33135" s="2"/>
    </row>
    <row r="33136" spans="1:4" x14ac:dyDescent="0.25">
      <c r="A33136" s="2">
        <v>540</v>
      </c>
      <c r="B33136">
        <v>45204</v>
      </c>
      <c r="C33136" s="3">
        <v>2497.8341839999998</v>
      </c>
      <c r="D33136" s="2"/>
    </row>
    <row r="33137" spans="1:4" x14ac:dyDescent="0.25">
      <c r="A33137" s="2">
        <v>540</v>
      </c>
      <c r="B33137">
        <v>45205</v>
      </c>
      <c r="C33137" s="3">
        <v>640.26306799999998</v>
      </c>
      <c r="D33137" s="2"/>
    </row>
    <row r="33138" spans="1:4" x14ac:dyDescent="0.25">
      <c r="A33138" s="2">
        <v>540</v>
      </c>
      <c r="B33138">
        <v>45206</v>
      </c>
      <c r="C33138" s="3">
        <v>1881.0756710000001</v>
      </c>
      <c r="D33138" s="2"/>
    </row>
    <row r="33139" spans="1:4" x14ac:dyDescent="0.25">
      <c r="A33139" s="2">
        <v>540</v>
      </c>
      <c r="B33139">
        <v>45207</v>
      </c>
      <c r="C33139" s="3">
        <v>1123.833592</v>
      </c>
      <c r="D33139" s="2"/>
    </row>
    <row r="33140" spans="1:4" x14ac:dyDescent="0.25">
      <c r="A33140" s="2">
        <v>540</v>
      </c>
      <c r="B33140">
        <v>45208</v>
      </c>
      <c r="C33140" s="3">
        <v>1417.2147869999999</v>
      </c>
      <c r="D33140" s="2"/>
    </row>
    <row r="33141" spans="1:4" x14ac:dyDescent="0.25">
      <c r="A33141" s="2">
        <v>540</v>
      </c>
      <c r="B33141">
        <v>45209</v>
      </c>
      <c r="C33141" s="3">
        <v>640.26306799999998</v>
      </c>
      <c r="D33141" s="2"/>
    </row>
    <row r="33142" spans="1:4" x14ac:dyDescent="0.25">
      <c r="A33142" s="2">
        <v>540</v>
      </c>
      <c r="B33142">
        <v>45210</v>
      </c>
      <c r="C33142" s="3">
        <v>1123.833592</v>
      </c>
      <c r="D33142" s="2"/>
    </row>
    <row r="33143" spans="1:4" x14ac:dyDescent="0.25">
      <c r="A33143" s="2">
        <v>540</v>
      </c>
      <c r="B33143">
        <v>45211</v>
      </c>
      <c r="C33143" s="3">
        <v>1881.0756710000001</v>
      </c>
      <c r="D33143" s="2"/>
    </row>
    <row r="33144" spans="1:4" x14ac:dyDescent="0.25">
      <c r="A33144" s="2">
        <v>540</v>
      </c>
      <c r="B33144">
        <v>45213</v>
      </c>
      <c r="C33144" s="3">
        <v>350.41371400000003</v>
      </c>
      <c r="D33144" s="2"/>
    </row>
    <row r="33145" spans="1:4" x14ac:dyDescent="0.25">
      <c r="A33145" s="2">
        <v>540</v>
      </c>
      <c r="B33145">
        <v>45214</v>
      </c>
      <c r="C33145" s="3">
        <v>810.892157</v>
      </c>
      <c r="D33145" s="2"/>
    </row>
    <row r="33146" spans="1:4" x14ac:dyDescent="0.25">
      <c r="A33146" s="2">
        <v>540</v>
      </c>
      <c r="B33146">
        <v>45215</v>
      </c>
      <c r="C33146" s="3">
        <v>350.41371400000003</v>
      </c>
      <c r="D33146" s="2"/>
    </row>
    <row r="33147" spans="1:4" x14ac:dyDescent="0.25">
      <c r="A33147" s="2">
        <v>540</v>
      </c>
      <c r="B33147">
        <v>45216</v>
      </c>
      <c r="C33147" s="3">
        <v>810.892157</v>
      </c>
      <c r="D33147" s="2"/>
    </row>
    <row r="33148" spans="1:4" x14ac:dyDescent="0.25">
      <c r="A33148" s="2">
        <v>540</v>
      </c>
      <c r="B33148">
        <v>45218</v>
      </c>
      <c r="C33148" s="3">
        <v>2773.2005829999998</v>
      </c>
      <c r="D33148" s="2"/>
    </row>
    <row r="33149" spans="1:4" x14ac:dyDescent="0.25">
      <c r="A33149" s="2">
        <v>540</v>
      </c>
      <c r="B33149">
        <v>45219</v>
      </c>
      <c r="C33149" s="3">
        <v>2773.2005829999998</v>
      </c>
      <c r="D33149" s="2"/>
    </row>
    <row r="33150" spans="1:4" x14ac:dyDescent="0.25">
      <c r="A33150" s="2">
        <v>540</v>
      </c>
      <c r="B33150">
        <v>45220</v>
      </c>
      <c r="C33150" s="3">
        <v>10120.110705999999</v>
      </c>
      <c r="D33150" s="2"/>
    </row>
    <row r="33151" spans="1:4" x14ac:dyDescent="0.25">
      <c r="A33151" s="2">
        <v>540</v>
      </c>
      <c r="B33151">
        <v>45221</v>
      </c>
      <c r="C33151" s="3">
        <v>6178.1669000000002</v>
      </c>
      <c r="D33151" s="2"/>
    </row>
    <row r="33152" spans="1:4" x14ac:dyDescent="0.25">
      <c r="A33152" s="2">
        <v>540</v>
      </c>
      <c r="B33152">
        <v>45222</v>
      </c>
      <c r="C33152" s="3">
        <v>6178.1669000000002</v>
      </c>
      <c r="D33152" s="2"/>
    </row>
    <row r="33153" spans="1:4" x14ac:dyDescent="0.25">
      <c r="A33153" s="2">
        <v>540</v>
      </c>
      <c r="B33153">
        <v>45225</v>
      </c>
      <c r="C33153" s="3">
        <v>2135.7077279999999</v>
      </c>
      <c r="D33153" s="2"/>
    </row>
    <row r="33154" spans="1:4" x14ac:dyDescent="0.25">
      <c r="A33154" s="2">
        <v>540</v>
      </c>
      <c r="B33154">
        <v>45226</v>
      </c>
      <c r="C33154" s="3">
        <v>2135.7077279999999</v>
      </c>
      <c r="D33154" s="2"/>
    </row>
    <row r="33155" spans="1:4" x14ac:dyDescent="0.25">
      <c r="A33155" s="2">
        <v>540</v>
      </c>
      <c r="B33155">
        <v>45227</v>
      </c>
      <c r="C33155" s="3">
        <v>3758.071246</v>
      </c>
      <c r="D33155" s="2"/>
    </row>
    <row r="33156" spans="1:4" x14ac:dyDescent="0.25">
      <c r="A33156" s="2">
        <v>540</v>
      </c>
      <c r="B33156">
        <v>45229</v>
      </c>
      <c r="C33156" s="3">
        <v>3164.7234370000001</v>
      </c>
      <c r="D33156" s="2"/>
    </row>
    <row r="33157" spans="1:4" x14ac:dyDescent="0.25">
      <c r="A33157" s="2">
        <v>540</v>
      </c>
      <c r="B33157">
        <v>45231</v>
      </c>
      <c r="C33157" s="3">
        <v>3758.071246</v>
      </c>
      <c r="D33157" s="2"/>
    </row>
    <row r="33158" spans="1:4" x14ac:dyDescent="0.25">
      <c r="A33158" s="2">
        <v>540</v>
      </c>
      <c r="B33158">
        <v>45232</v>
      </c>
      <c r="C33158" s="3">
        <v>3164.7234370000001</v>
      </c>
      <c r="D33158" s="2"/>
    </row>
    <row r="33159" spans="1:4" x14ac:dyDescent="0.25">
      <c r="A33159" s="2">
        <v>540</v>
      </c>
      <c r="B33159">
        <v>45233</v>
      </c>
      <c r="C33159" s="3">
        <v>1526.740679</v>
      </c>
      <c r="D33159" s="2"/>
    </row>
    <row r="33160" spans="1:4" x14ac:dyDescent="0.25">
      <c r="A33160" s="2">
        <v>540</v>
      </c>
      <c r="B33160">
        <v>45234</v>
      </c>
      <c r="C33160" s="3">
        <v>2164.737693</v>
      </c>
      <c r="D33160" s="2"/>
    </row>
    <row r="33161" spans="1:4" x14ac:dyDescent="0.25">
      <c r="A33161" s="2">
        <v>540</v>
      </c>
      <c r="B33161">
        <v>45235</v>
      </c>
      <c r="C33161" s="3">
        <v>114.53307</v>
      </c>
      <c r="D33161" s="2"/>
    </row>
    <row r="33162" spans="1:4" x14ac:dyDescent="0.25">
      <c r="A33162" s="2">
        <v>540</v>
      </c>
      <c r="B33162">
        <v>45237</v>
      </c>
      <c r="C33162" s="3">
        <v>42.785632</v>
      </c>
      <c r="D33162" s="2"/>
    </row>
    <row r="33163" spans="1:4" x14ac:dyDescent="0.25">
      <c r="A33163" s="2">
        <v>540</v>
      </c>
      <c r="B33163">
        <v>45238</v>
      </c>
      <c r="C33163" s="3">
        <v>1526.740679</v>
      </c>
      <c r="D33163" s="2"/>
    </row>
    <row r="33164" spans="1:4" x14ac:dyDescent="0.25">
      <c r="A33164" s="2">
        <v>540</v>
      </c>
      <c r="B33164">
        <v>45239</v>
      </c>
      <c r="C33164" s="3">
        <v>42.785632</v>
      </c>
      <c r="D33164" s="2"/>
    </row>
    <row r="33165" spans="1:4" x14ac:dyDescent="0.25">
      <c r="A33165" s="2">
        <v>540</v>
      </c>
      <c r="B33165">
        <v>45240</v>
      </c>
      <c r="C33165" s="3">
        <v>114.53307</v>
      </c>
      <c r="D33165" s="2"/>
    </row>
    <row r="33166" spans="1:4" x14ac:dyDescent="0.25">
      <c r="A33166" s="2">
        <v>540</v>
      </c>
      <c r="B33166">
        <v>45241</v>
      </c>
      <c r="C33166" s="3">
        <v>2164.737693</v>
      </c>
      <c r="D33166" s="2"/>
    </row>
    <row r="33167" spans="1:4" x14ac:dyDescent="0.25">
      <c r="A33167" s="2">
        <v>540</v>
      </c>
      <c r="B33167">
        <v>45243</v>
      </c>
      <c r="C33167" s="3">
        <v>759.15344700000003</v>
      </c>
      <c r="D33167" s="2"/>
    </row>
    <row r="33168" spans="1:4" x14ac:dyDescent="0.25">
      <c r="A33168" s="2">
        <v>540</v>
      </c>
      <c r="B33168">
        <v>45244</v>
      </c>
      <c r="C33168" s="3">
        <v>759.15344700000003</v>
      </c>
      <c r="D33168" s="2"/>
    </row>
    <row r="33169" spans="1:4" x14ac:dyDescent="0.25">
      <c r="A33169" s="2">
        <v>540</v>
      </c>
      <c r="B33169">
        <v>45246</v>
      </c>
      <c r="C33169" s="3">
        <v>364.62662</v>
      </c>
      <c r="D33169" s="2"/>
    </row>
    <row r="33170" spans="1:4" x14ac:dyDescent="0.25">
      <c r="A33170" s="2">
        <v>540</v>
      </c>
      <c r="B33170">
        <v>45247</v>
      </c>
      <c r="C33170" s="3">
        <v>127.671144</v>
      </c>
      <c r="D33170" s="2"/>
    </row>
    <row r="33171" spans="1:4" x14ac:dyDescent="0.25">
      <c r="A33171" s="2">
        <v>540</v>
      </c>
      <c r="B33171">
        <v>45248</v>
      </c>
      <c r="C33171" s="3">
        <v>236.95547400000001</v>
      </c>
      <c r="D33171" s="2"/>
    </row>
    <row r="33172" spans="1:4" x14ac:dyDescent="0.25">
      <c r="A33172" s="2">
        <v>540</v>
      </c>
      <c r="B33172">
        <v>45249</v>
      </c>
      <c r="C33172" s="3">
        <v>236.95547400000001</v>
      </c>
      <c r="D33172" s="2"/>
    </row>
    <row r="33173" spans="1:4" x14ac:dyDescent="0.25">
      <c r="A33173" s="2">
        <v>540</v>
      </c>
      <c r="B33173">
        <v>45250</v>
      </c>
      <c r="C33173" s="3">
        <v>203.73809800000001</v>
      </c>
      <c r="D33173" s="2"/>
    </row>
    <row r="33174" spans="1:4" x14ac:dyDescent="0.25">
      <c r="A33174" s="2">
        <v>540</v>
      </c>
      <c r="B33174">
        <v>45251</v>
      </c>
      <c r="C33174" s="3">
        <v>203.73809800000001</v>
      </c>
      <c r="D33174" s="2"/>
    </row>
    <row r="33175" spans="1:4" x14ac:dyDescent="0.25">
      <c r="A33175" s="2">
        <v>540</v>
      </c>
      <c r="B33175">
        <v>45253</v>
      </c>
      <c r="C33175" s="3">
        <v>322.15142800000001</v>
      </c>
      <c r="D33175" s="2"/>
    </row>
    <row r="33176" spans="1:4" x14ac:dyDescent="0.25">
      <c r="A33176" s="2">
        <v>540</v>
      </c>
      <c r="B33176">
        <v>45254</v>
      </c>
      <c r="C33176" s="3">
        <v>15.876760000000001</v>
      </c>
      <c r="D33176" s="2"/>
    </row>
    <row r="33177" spans="1:4" x14ac:dyDescent="0.25">
      <c r="A33177" s="2">
        <v>540</v>
      </c>
      <c r="B33177">
        <v>45255</v>
      </c>
      <c r="C33177" s="3">
        <v>277.52976100000001</v>
      </c>
      <c r="D33177" s="2"/>
    </row>
    <row r="33178" spans="1:4" x14ac:dyDescent="0.25">
      <c r="A33178" s="2">
        <v>540</v>
      </c>
      <c r="B33178">
        <v>45256</v>
      </c>
      <c r="C33178" s="3">
        <v>322.15142800000001</v>
      </c>
      <c r="D33178" s="2"/>
    </row>
    <row r="33179" spans="1:4" x14ac:dyDescent="0.25">
      <c r="A33179" s="2">
        <v>540</v>
      </c>
      <c r="B33179">
        <v>45257</v>
      </c>
      <c r="C33179" s="3">
        <v>277.52976100000001</v>
      </c>
      <c r="D33179" s="2"/>
    </row>
    <row r="33180" spans="1:4" x14ac:dyDescent="0.25">
      <c r="A33180" s="2">
        <v>540</v>
      </c>
      <c r="B33180">
        <v>45258</v>
      </c>
      <c r="C33180" s="3">
        <v>15.876760000000001</v>
      </c>
      <c r="D33180" s="2"/>
    </row>
    <row r="33181" spans="1:4" x14ac:dyDescent="0.25">
      <c r="A33181" s="2">
        <v>540</v>
      </c>
      <c r="B33181">
        <v>45259</v>
      </c>
      <c r="C33181" s="3">
        <v>8</v>
      </c>
      <c r="D33181" s="2"/>
    </row>
    <row r="33182" spans="1:4" x14ac:dyDescent="0.25">
      <c r="A33182" s="2">
        <v>540</v>
      </c>
      <c r="B33182">
        <v>45260</v>
      </c>
      <c r="C33182" s="3">
        <v>8</v>
      </c>
      <c r="D33182" s="2"/>
    </row>
    <row r="33183" spans="1:4" x14ac:dyDescent="0.25">
      <c r="A33183" s="2">
        <v>540</v>
      </c>
      <c r="B33183">
        <v>45261</v>
      </c>
      <c r="C33183" s="3">
        <v>0</v>
      </c>
      <c r="D33183" s="2"/>
    </row>
    <row r="33184" spans="1:4" x14ac:dyDescent="0.25">
      <c r="A33184" s="2">
        <v>540</v>
      </c>
      <c r="B33184">
        <v>45262</v>
      </c>
      <c r="C33184" s="3">
        <v>0</v>
      </c>
      <c r="D33184" s="2"/>
    </row>
    <row r="33185" spans="1:4" x14ac:dyDescent="0.25">
      <c r="A33185" s="2">
        <v>540</v>
      </c>
      <c r="B33185">
        <v>45263</v>
      </c>
      <c r="C33185" s="3">
        <v>518.34981100000005</v>
      </c>
      <c r="D33185" s="2"/>
    </row>
    <row r="33186" spans="1:4" x14ac:dyDescent="0.25">
      <c r="A33186" s="2">
        <v>540</v>
      </c>
      <c r="B33186">
        <v>45264</v>
      </c>
      <c r="C33186" s="3">
        <v>518.34981100000005</v>
      </c>
      <c r="D33186" s="2"/>
    </row>
    <row r="33187" spans="1:4" x14ac:dyDescent="0.25">
      <c r="A33187" s="2">
        <v>540</v>
      </c>
      <c r="B33187">
        <v>45265</v>
      </c>
      <c r="C33187" s="3">
        <v>103.036706</v>
      </c>
      <c r="D33187" s="2"/>
    </row>
    <row r="33188" spans="1:4" x14ac:dyDescent="0.25">
      <c r="A33188" s="2">
        <v>540</v>
      </c>
      <c r="B33188">
        <v>45266</v>
      </c>
      <c r="C33188" s="3">
        <v>76.085706000000002</v>
      </c>
      <c r="D33188" s="2"/>
    </row>
    <row r="33189" spans="1:4" x14ac:dyDescent="0.25">
      <c r="A33189" s="2">
        <v>540</v>
      </c>
      <c r="B33189">
        <v>45267</v>
      </c>
      <c r="C33189" s="3">
        <v>76.085706000000002</v>
      </c>
      <c r="D33189" s="2"/>
    </row>
    <row r="33190" spans="1:4" x14ac:dyDescent="0.25">
      <c r="A33190" s="2">
        <v>540</v>
      </c>
      <c r="B33190">
        <v>45268</v>
      </c>
      <c r="C33190" s="3">
        <v>103.036706</v>
      </c>
      <c r="D33190" s="2"/>
    </row>
    <row r="33191" spans="1:4" x14ac:dyDescent="0.25">
      <c r="A33191" s="2">
        <v>540</v>
      </c>
      <c r="B33191">
        <v>45269</v>
      </c>
      <c r="C33191" s="3">
        <v>194.03524899999999</v>
      </c>
      <c r="D33191" s="2"/>
    </row>
    <row r="33192" spans="1:4" x14ac:dyDescent="0.25">
      <c r="A33192" s="2">
        <v>540</v>
      </c>
      <c r="B33192">
        <v>45270</v>
      </c>
      <c r="C33192" s="3">
        <v>194.03524899999999</v>
      </c>
      <c r="D33192" s="2"/>
    </row>
    <row r="33193" spans="1:4" x14ac:dyDescent="0.25">
      <c r="A33193" s="2">
        <v>540</v>
      </c>
      <c r="B33193">
        <v>45271</v>
      </c>
      <c r="C33193" s="3">
        <v>808.46222699999998</v>
      </c>
      <c r="D33193" s="2"/>
    </row>
    <row r="33194" spans="1:4" x14ac:dyDescent="0.25">
      <c r="A33194" s="2">
        <v>540</v>
      </c>
      <c r="B33194">
        <v>45272</v>
      </c>
      <c r="C33194" s="3">
        <v>92.887502999999995</v>
      </c>
      <c r="D33194" s="2"/>
    </row>
    <row r="33195" spans="1:4" x14ac:dyDescent="0.25">
      <c r="A33195" s="2">
        <v>540</v>
      </c>
      <c r="B33195">
        <v>45275</v>
      </c>
      <c r="C33195" s="3">
        <v>808.46222699999998</v>
      </c>
      <c r="D33195" s="2"/>
    </row>
    <row r="33196" spans="1:4" x14ac:dyDescent="0.25">
      <c r="A33196" s="2">
        <v>540</v>
      </c>
      <c r="B33196">
        <v>45276</v>
      </c>
      <c r="C33196" s="3">
        <v>92.887502999999995</v>
      </c>
      <c r="D33196" s="2"/>
    </row>
    <row r="33197" spans="1:4" x14ac:dyDescent="0.25">
      <c r="A33197" s="2">
        <v>540</v>
      </c>
      <c r="B33197">
        <v>45277</v>
      </c>
      <c r="C33197" s="3">
        <v>258.21565500000003</v>
      </c>
      <c r="D33197" s="2"/>
    </row>
    <row r="33198" spans="1:4" x14ac:dyDescent="0.25">
      <c r="A33198" s="2">
        <v>540</v>
      </c>
      <c r="B33198">
        <v>45278</v>
      </c>
      <c r="C33198" s="3">
        <v>316.193397</v>
      </c>
      <c r="D33198" s="2"/>
    </row>
    <row r="33199" spans="1:4" x14ac:dyDescent="0.25">
      <c r="A33199" s="2">
        <v>540</v>
      </c>
      <c r="B33199">
        <v>45279</v>
      </c>
      <c r="C33199" s="3">
        <v>258.21565500000003</v>
      </c>
      <c r="D33199" s="2"/>
    </row>
    <row r="33200" spans="1:4" x14ac:dyDescent="0.25">
      <c r="A33200" s="2">
        <v>540</v>
      </c>
      <c r="B33200">
        <v>45280</v>
      </c>
      <c r="C33200" s="3">
        <v>316.193397</v>
      </c>
      <c r="D33200" s="2"/>
    </row>
    <row r="33201" spans="1:4" x14ac:dyDescent="0.25">
      <c r="A33201" s="2">
        <v>540</v>
      </c>
      <c r="B33201">
        <v>45281</v>
      </c>
      <c r="C33201" s="3">
        <v>557.35968500000001</v>
      </c>
      <c r="D33201" s="2"/>
    </row>
    <row r="33202" spans="1:4" x14ac:dyDescent="0.25">
      <c r="A33202" s="2">
        <v>540</v>
      </c>
      <c r="B33202">
        <v>45282</v>
      </c>
      <c r="C33202" s="3">
        <v>691.225236</v>
      </c>
      <c r="D33202" s="2"/>
    </row>
    <row r="33203" spans="1:4" x14ac:dyDescent="0.25">
      <c r="A33203" s="2">
        <v>540</v>
      </c>
      <c r="B33203">
        <v>45283</v>
      </c>
      <c r="C33203" s="3">
        <v>0.52458000000000005</v>
      </c>
      <c r="D33203" s="2"/>
    </row>
    <row r="33204" spans="1:4" x14ac:dyDescent="0.25">
      <c r="A33204" s="2">
        <v>540</v>
      </c>
      <c r="B33204">
        <v>45284</v>
      </c>
      <c r="C33204" s="3">
        <v>161.920672</v>
      </c>
      <c r="D33204" s="2"/>
    </row>
    <row r="33205" spans="1:4" x14ac:dyDescent="0.25">
      <c r="A33205" s="2">
        <v>540</v>
      </c>
      <c r="B33205">
        <v>45285</v>
      </c>
      <c r="C33205" s="3">
        <v>1.3485609999999999</v>
      </c>
      <c r="D33205" s="2"/>
    </row>
    <row r="33206" spans="1:4" x14ac:dyDescent="0.25">
      <c r="A33206" s="2">
        <v>540</v>
      </c>
      <c r="B33206">
        <v>45286</v>
      </c>
      <c r="C33206" s="3">
        <v>557.35968500000001</v>
      </c>
      <c r="D33206" s="2"/>
    </row>
    <row r="33207" spans="1:4" x14ac:dyDescent="0.25">
      <c r="A33207" s="2">
        <v>540</v>
      </c>
      <c r="B33207">
        <v>45287</v>
      </c>
      <c r="C33207" s="3">
        <v>691.225236</v>
      </c>
      <c r="D33207" s="2"/>
    </row>
    <row r="33208" spans="1:4" x14ac:dyDescent="0.25">
      <c r="A33208" s="2">
        <v>540</v>
      </c>
      <c r="B33208">
        <v>45288</v>
      </c>
      <c r="C33208" s="3">
        <v>0.82398099999999996</v>
      </c>
      <c r="D33208" s="2"/>
    </row>
    <row r="33209" spans="1:4" x14ac:dyDescent="0.25">
      <c r="A33209" s="2">
        <v>540</v>
      </c>
      <c r="B33209">
        <v>45289</v>
      </c>
      <c r="C33209" s="3">
        <v>161.920672</v>
      </c>
      <c r="D33209" s="2"/>
    </row>
    <row r="33210" spans="1:4" x14ac:dyDescent="0.25">
      <c r="A33210" s="2">
        <v>540</v>
      </c>
      <c r="B33210">
        <v>45290</v>
      </c>
      <c r="C33210" s="3">
        <v>433.89606500000002</v>
      </c>
      <c r="D33210" s="2"/>
    </row>
    <row r="33211" spans="1:4" x14ac:dyDescent="0.25">
      <c r="A33211" s="2">
        <v>540</v>
      </c>
      <c r="B33211">
        <v>45291</v>
      </c>
      <c r="C33211" s="3">
        <v>257.087602</v>
      </c>
      <c r="D33211" s="2"/>
    </row>
    <row r="33212" spans="1:4" x14ac:dyDescent="0.25">
      <c r="A33212" s="2">
        <v>540</v>
      </c>
      <c r="B33212">
        <v>45292</v>
      </c>
      <c r="C33212" s="3">
        <v>103.471098</v>
      </c>
      <c r="D33212" s="2"/>
    </row>
    <row r="33213" spans="1:4" x14ac:dyDescent="0.25">
      <c r="A33213" s="2">
        <v>540</v>
      </c>
      <c r="B33213">
        <v>45293</v>
      </c>
      <c r="C33213" s="3">
        <v>257.087602</v>
      </c>
      <c r="D33213" s="2"/>
    </row>
    <row r="33214" spans="1:4" x14ac:dyDescent="0.25">
      <c r="A33214" s="2">
        <v>540</v>
      </c>
      <c r="B33214">
        <v>45294</v>
      </c>
      <c r="C33214" s="3">
        <v>103.471098</v>
      </c>
      <c r="D33214" s="2"/>
    </row>
    <row r="33215" spans="1:4" x14ac:dyDescent="0.25">
      <c r="A33215" s="2">
        <v>540</v>
      </c>
      <c r="B33215">
        <v>45296</v>
      </c>
      <c r="C33215" s="3">
        <v>378.09329700000001</v>
      </c>
      <c r="D33215" s="2"/>
    </row>
    <row r="33216" spans="1:4" x14ac:dyDescent="0.25">
      <c r="A33216" s="2">
        <v>540</v>
      </c>
      <c r="B33216">
        <v>45297</v>
      </c>
      <c r="C33216" s="3">
        <v>1424.490822</v>
      </c>
      <c r="D33216" s="2"/>
    </row>
    <row r="33217" spans="1:4" x14ac:dyDescent="0.25">
      <c r="A33217" s="2">
        <v>540</v>
      </c>
      <c r="B33217">
        <v>45298</v>
      </c>
      <c r="C33217" s="3">
        <v>1424.490822</v>
      </c>
      <c r="D33217" s="2"/>
    </row>
    <row r="33218" spans="1:4" x14ac:dyDescent="0.25">
      <c r="A33218" s="2">
        <v>540</v>
      </c>
      <c r="B33218">
        <v>45299</v>
      </c>
      <c r="C33218" s="3">
        <v>378.09329700000001</v>
      </c>
      <c r="D33218" s="2"/>
    </row>
    <row r="33219" spans="1:4" x14ac:dyDescent="0.25">
      <c r="A33219" s="2">
        <v>540</v>
      </c>
      <c r="B33219">
        <v>45300</v>
      </c>
      <c r="C33219" s="3">
        <v>1083.3094619999999</v>
      </c>
      <c r="D33219" s="2"/>
    </row>
    <row r="33220" spans="1:4" x14ac:dyDescent="0.25">
      <c r="A33220" s="2">
        <v>540</v>
      </c>
      <c r="B33220">
        <v>45301</v>
      </c>
      <c r="C33220" s="3">
        <v>1083.3094619999999</v>
      </c>
      <c r="D33220" s="2"/>
    </row>
    <row r="33221" spans="1:4" x14ac:dyDescent="0.25">
      <c r="A33221" s="2">
        <v>540</v>
      </c>
      <c r="B33221">
        <v>45302</v>
      </c>
      <c r="C33221" s="3">
        <v>433.89606500000002</v>
      </c>
      <c r="D33221" s="2"/>
    </row>
    <row r="33222" spans="1:4" x14ac:dyDescent="0.25">
      <c r="A33222" s="2">
        <v>540</v>
      </c>
      <c r="B33222">
        <v>45303</v>
      </c>
      <c r="C33222" s="3">
        <v>421.71349600000002</v>
      </c>
      <c r="D33222" s="2"/>
    </row>
    <row r="33223" spans="1:4" x14ac:dyDescent="0.25">
      <c r="A33223" s="2">
        <v>540</v>
      </c>
      <c r="B33223">
        <v>45304</v>
      </c>
      <c r="C33223" s="3">
        <v>1131.822547</v>
      </c>
      <c r="D33223" s="2"/>
    </row>
    <row r="33224" spans="1:4" x14ac:dyDescent="0.25">
      <c r="A33224" s="2">
        <v>540</v>
      </c>
      <c r="B33224">
        <v>45305</v>
      </c>
      <c r="C33224" s="3">
        <v>421.71349600000002</v>
      </c>
      <c r="D33224" s="2"/>
    </row>
    <row r="33225" spans="1:4" x14ac:dyDescent="0.25">
      <c r="A33225" s="2">
        <v>540</v>
      </c>
      <c r="B33225">
        <v>45306</v>
      </c>
      <c r="C33225" s="3">
        <v>1131.822547</v>
      </c>
      <c r="D33225" s="2"/>
    </row>
    <row r="33226" spans="1:4" x14ac:dyDescent="0.25">
      <c r="A33226" s="2">
        <v>540</v>
      </c>
      <c r="B33226">
        <v>45307</v>
      </c>
      <c r="C33226" s="3">
        <v>1028.9981049999999</v>
      </c>
      <c r="D33226" s="2"/>
    </row>
    <row r="33227" spans="1:4" x14ac:dyDescent="0.25">
      <c r="A33227" s="2">
        <v>540</v>
      </c>
      <c r="B33227">
        <v>45308</v>
      </c>
      <c r="C33227" s="3">
        <v>462.79274400000003</v>
      </c>
      <c r="D33227" s="2"/>
    </row>
    <row r="33228" spans="1:4" x14ac:dyDescent="0.25">
      <c r="A33228" s="2">
        <v>540</v>
      </c>
      <c r="B33228">
        <v>45309</v>
      </c>
      <c r="C33228" s="3">
        <v>1148.3512820000001</v>
      </c>
      <c r="D33228" s="2"/>
    </row>
    <row r="33229" spans="1:4" x14ac:dyDescent="0.25">
      <c r="A33229" s="2">
        <v>540</v>
      </c>
      <c r="B33229">
        <v>45310</v>
      </c>
      <c r="C33229" s="3">
        <v>442.21535899999998</v>
      </c>
      <c r="D33229" s="2"/>
    </row>
    <row r="33230" spans="1:4" x14ac:dyDescent="0.25">
      <c r="A33230" s="2">
        <v>540</v>
      </c>
      <c r="B33230">
        <v>45311</v>
      </c>
      <c r="C33230" s="3">
        <v>462.79274400000003</v>
      </c>
      <c r="D33230" s="2"/>
    </row>
    <row r="33231" spans="1:4" x14ac:dyDescent="0.25">
      <c r="A33231" s="2">
        <v>540</v>
      </c>
      <c r="B33231">
        <v>45312</v>
      </c>
      <c r="C33231" s="3">
        <v>1028.9981049999999</v>
      </c>
      <c r="D33231" s="2"/>
    </row>
    <row r="33232" spans="1:4" x14ac:dyDescent="0.25">
      <c r="A33232" s="2">
        <v>540</v>
      </c>
      <c r="B33232">
        <v>45313</v>
      </c>
      <c r="C33232" s="3">
        <v>1148.3512820000001</v>
      </c>
      <c r="D33232" s="2"/>
    </row>
    <row r="33233" spans="1:4" x14ac:dyDescent="0.25">
      <c r="A33233" s="2">
        <v>540</v>
      </c>
      <c r="B33233">
        <v>45314</v>
      </c>
      <c r="C33233" s="3">
        <v>1622.913378</v>
      </c>
      <c r="D33233" s="2"/>
    </row>
    <row r="33234" spans="1:4" x14ac:dyDescent="0.25">
      <c r="A33234" s="2">
        <v>540</v>
      </c>
      <c r="B33234">
        <v>45315</v>
      </c>
      <c r="C33234" s="3">
        <v>1622.913378</v>
      </c>
      <c r="D33234" s="2"/>
    </row>
    <row r="33235" spans="1:4" x14ac:dyDescent="0.25">
      <c r="A33235" s="2">
        <v>540</v>
      </c>
      <c r="B33235">
        <v>45316</v>
      </c>
      <c r="C33235" s="3">
        <v>945.63093600000002</v>
      </c>
      <c r="D33235" s="2"/>
    </row>
    <row r="33236" spans="1:4" x14ac:dyDescent="0.25">
      <c r="A33236" s="2">
        <v>540</v>
      </c>
      <c r="B33236">
        <v>45317</v>
      </c>
      <c r="C33236" s="3">
        <v>959.12379799999997</v>
      </c>
      <c r="D33236" s="2"/>
    </row>
    <row r="33237" spans="1:4" x14ac:dyDescent="0.25">
      <c r="A33237" s="2">
        <v>540</v>
      </c>
      <c r="B33237">
        <v>45318</v>
      </c>
      <c r="C33237" s="3">
        <v>959.12379799999997</v>
      </c>
      <c r="D33237" s="2"/>
    </row>
    <row r="33238" spans="1:4" x14ac:dyDescent="0.25">
      <c r="A33238" s="2">
        <v>540</v>
      </c>
      <c r="B33238">
        <v>45319</v>
      </c>
      <c r="C33238" s="3">
        <v>945.63093600000002</v>
      </c>
      <c r="D33238" s="2"/>
    </row>
    <row r="33239" spans="1:4" x14ac:dyDescent="0.25">
      <c r="A33239" s="2">
        <v>540</v>
      </c>
      <c r="B33239">
        <v>45320</v>
      </c>
      <c r="C33239" s="3">
        <v>1622.913378</v>
      </c>
      <c r="D33239" s="2"/>
    </row>
    <row r="33240" spans="1:4" x14ac:dyDescent="0.25">
      <c r="A33240" s="2">
        <v>540</v>
      </c>
      <c r="B33240">
        <v>45321</v>
      </c>
      <c r="C33240" s="3">
        <v>1072.688451</v>
      </c>
      <c r="D33240" s="2"/>
    </row>
    <row r="33241" spans="1:4" x14ac:dyDescent="0.25">
      <c r="A33241" s="2">
        <v>540</v>
      </c>
      <c r="B33241">
        <v>45322</v>
      </c>
      <c r="C33241" s="3">
        <v>5977.3616190000002</v>
      </c>
      <c r="D33241" s="2"/>
    </row>
    <row r="33242" spans="1:4" x14ac:dyDescent="0.25">
      <c r="A33242" s="2">
        <v>540</v>
      </c>
      <c r="B33242">
        <v>45323</v>
      </c>
      <c r="C33242" s="3">
        <v>0</v>
      </c>
      <c r="D33242" s="2"/>
    </row>
    <row r="33243" spans="1:4" x14ac:dyDescent="0.25">
      <c r="A33243" s="2">
        <v>540</v>
      </c>
      <c r="B33243">
        <v>45324</v>
      </c>
      <c r="C33243" s="3">
        <v>0</v>
      </c>
      <c r="D33243" s="2"/>
    </row>
    <row r="33244" spans="1:4" x14ac:dyDescent="0.25">
      <c r="A33244" s="2">
        <v>540</v>
      </c>
      <c r="B33244">
        <v>45325</v>
      </c>
      <c r="C33244" s="3">
        <v>5977.3616190000002</v>
      </c>
      <c r="D33244" s="2"/>
    </row>
    <row r="33245" spans="1:4" x14ac:dyDescent="0.25">
      <c r="A33245" s="2">
        <v>540</v>
      </c>
      <c r="B33245">
        <v>45326</v>
      </c>
      <c r="C33245" s="3">
        <v>183.084655</v>
      </c>
      <c r="D33245" s="2"/>
    </row>
    <row r="33246" spans="1:4" x14ac:dyDescent="0.25">
      <c r="A33246" s="2">
        <v>540</v>
      </c>
      <c r="B33246">
        <v>45327</v>
      </c>
      <c r="C33246" s="3">
        <v>183.084655</v>
      </c>
      <c r="D33246" s="2"/>
    </row>
    <row r="33247" spans="1:4" x14ac:dyDescent="0.25">
      <c r="A33247" s="2">
        <v>540</v>
      </c>
      <c r="B33247">
        <v>45328</v>
      </c>
      <c r="C33247" s="3">
        <v>259.176534</v>
      </c>
      <c r="D33247" s="2"/>
    </row>
    <row r="33248" spans="1:4" x14ac:dyDescent="0.25">
      <c r="A33248" s="2">
        <v>540</v>
      </c>
      <c r="B33248">
        <v>45329</v>
      </c>
      <c r="C33248" s="3">
        <v>259.176534</v>
      </c>
      <c r="D33248" s="2"/>
    </row>
    <row r="33249" spans="1:4" x14ac:dyDescent="0.25">
      <c r="A33249" s="2">
        <v>540</v>
      </c>
      <c r="B33249">
        <v>45330</v>
      </c>
      <c r="C33249" s="3">
        <v>399.15419900000001</v>
      </c>
      <c r="D33249" s="2"/>
    </row>
    <row r="33250" spans="1:4" x14ac:dyDescent="0.25">
      <c r="A33250" s="2">
        <v>540</v>
      </c>
      <c r="B33250">
        <v>45331</v>
      </c>
      <c r="C33250" s="3">
        <v>1547.548595</v>
      </c>
      <c r="D33250" s="2"/>
    </row>
    <row r="33251" spans="1:4" x14ac:dyDescent="0.25">
      <c r="A33251" s="2">
        <v>540</v>
      </c>
      <c r="B33251">
        <v>45332</v>
      </c>
      <c r="C33251" s="3">
        <v>399.15419900000001</v>
      </c>
      <c r="D33251" s="2"/>
    </row>
    <row r="33252" spans="1:4" x14ac:dyDescent="0.25">
      <c r="A33252" s="2">
        <v>540</v>
      </c>
      <c r="B33252">
        <v>45333</v>
      </c>
      <c r="C33252" s="3">
        <v>1547.548595</v>
      </c>
      <c r="D33252" s="2"/>
    </row>
    <row r="33253" spans="1:4" x14ac:dyDescent="0.25">
      <c r="A33253" s="2">
        <v>540</v>
      </c>
      <c r="B33253">
        <v>45334</v>
      </c>
      <c r="C33253" s="3">
        <v>1689.890877</v>
      </c>
      <c r="D33253" s="2"/>
    </row>
    <row r="33254" spans="1:4" x14ac:dyDescent="0.25">
      <c r="A33254" s="2">
        <v>540</v>
      </c>
      <c r="B33254">
        <v>45335</v>
      </c>
      <c r="C33254" s="3">
        <v>2576.8279889999999</v>
      </c>
      <c r="D33254" s="2"/>
    </row>
    <row r="33255" spans="1:4" x14ac:dyDescent="0.25">
      <c r="A33255" s="2">
        <v>540</v>
      </c>
      <c r="B33255">
        <v>45336</v>
      </c>
      <c r="C33255" s="3">
        <v>782.35266200000001</v>
      </c>
      <c r="D33255" s="2"/>
    </row>
    <row r="33256" spans="1:4" x14ac:dyDescent="0.25">
      <c r="A33256" s="2">
        <v>540</v>
      </c>
      <c r="B33256">
        <v>45337</v>
      </c>
      <c r="C33256" s="3">
        <v>1691.498814</v>
      </c>
      <c r="D33256" s="2"/>
    </row>
    <row r="33257" spans="1:4" x14ac:dyDescent="0.25">
      <c r="A33257" s="2">
        <v>540</v>
      </c>
      <c r="B33257">
        <v>45338</v>
      </c>
      <c r="C33257" s="3">
        <v>933.92876200000001</v>
      </c>
      <c r="D33257" s="2"/>
    </row>
    <row r="33258" spans="1:4" x14ac:dyDescent="0.25">
      <c r="A33258" s="2">
        <v>540</v>
      </c>
      <c r="B33258">
        <v>45339</v>
      </c>
      <c r="C33258" s="3">
        <v>682.20537899999999</v>
      </c>
      <c r="D33258" s="2"/>
    </row>
    <row r="33259" spans="1:4" x14ac:dyDescent="0.25">
      <c r="A33259" s="2">
        <v>540</v>
      </c>
      <c r="B33259">
        <v>45340</v>
      </c>
      <c r="C33259" s="3">
        <v>933.92876200000001</v>
      </c>
      <c r="D33259" s="2"/>
    </row>
    <row r="33260" spans="1:4" x14ac:dyDescent="0.25">
      <c r="A33260" s="2">
        <v>540</v>
      </c>
      <c r="B33260">
        <v>45341</v>
      </c>
      <c r="C33260" s="3">
        <v>682.20537899999999</v>
      </c>
      <c r="D33260" s="2"/>
    </row>
    <row r="33261" spans="1:4" x14ac:dyDescent="0.25">
      <c r="A33261" s="2">
        <v>540</v>
      </c>
      <c r="B33261">
        <v>45342</v>
      </c>
      <c r="C33261" s="3">
        <v>712.26187900000002</v>
      </c>
      <c r="D33261" s="2"/>
    </row>
    <row r="33262" spans="1:4" x14ac:dyDescent="0.25">
      <c r="A33262" s="2">
        <v>540</v>
      </c>
      <c r="B33262">
        <v>45343</v>
      </c>
      <c r="C33262" s="3">
        <v>551.75871700000005</v>
      </c>
      <c r="D33262" s="2"/>
    </row>
    <row r="33263" spans="1:4" x14ac:dyDescent="0.25">
      <c r="A33263" s="2">
        <v>540</v>
      </c>
      <c r="B33263">
        <v>45344</v>
      </c>
      <c r="C33263" s="3">
        <v>617.14219500000002</v>
      </c>
      <c r="D33263" s="2"/>
    </row>
    <row r="33264" spans="1:4" x14ac:dyDescent="0.25">
      <c r="A33264" s="2">
        <v>540</v>
      </c>
      <c r="B33264">
        <v>45345</v>
      </c>
      <c r="C33264" s="3">
        <v>551.75871700000005</v>
      </c>
      <c r="D33264" s="2"/>
    </row>
    <row r="33265" spans="1:4" x14ac:dyDescent="0.25">
      <c r="A33265" s="2">
        <v>540</v>
      </c>
      <c r="B33265">
        <v>45346</v>
      </c>
      <c r="C33265" s="3">
        <v>712.26187900000002</v>
      </c>
      <c r="D33265" s="2"/>
    </row>
    <row r="33266" spans="1:4" x14ac:dyDescent="0.25">
      <c r="A33266" s="2">
        <v>540</v>
      </c>
      <c r="B33266">
        <v>45347</v>
      </c>
      <c r="C33266" s="3">
        <v>617.14219500000002</v>
      </c>
      <c r="D33266" s="2"/>
    </row>
    <row r="33267" spans="1:4" x14ac:dyDescent="0.25">
      <c r="A33267" s="2">
        <v>540</v>
      </c>
      <c r="B33267">
        <v>45348</v>
      </c>
      <c r="C33267" s="3">
        <v>2137.821367</v>
      </c>
      <c r="D33267" s="2"/>
    </row>
    <row r="33268" spans="1:4" x14ac:dyDescent="0.25">
      <c r="A33268" s="2">
        <v>540</v>
      </c>
      <c r="B33268">
        <v>45349</v>
      </c>
      <c r="C33268" s="3">
        <v>1653.909934</v>
      </c>
      <c r="D33268" s="2"/>
    </row>
    <row r="33269" spans="1:4" x14ac:dyDescent="0.25">
      <c r="A33269" s="2">
        <v>540</v>
      </c>
      <c r="B33269">
        <v>45350</v>
      </c>
      <c r="C33269" s="3">
        <v>1653.909934</v>
      </c>
      <c r="D33269" s="2"/>
    </row>
    <row r="33270" spans="1:4" x14ac:dyDescent="0.25">
      <c r="A33270" s="2">
        <v>540</v>
      </c>
      <c r="B33270">
        <v>45351</v>
      </c>
      <c r="C33270" s="3">
        <v>2137.821367</v>
      </c>
      <c r="D33270" s="2"/>
    </row>
    <row r="33271" spans="1:4" x14ac:dyDescent="0.25">
      <c r="A33271" s="2">
        <v>540</v>
      </c>
      <c r="B33271">
        <v>45352</v>
      </c>
      <c r="C33271" s="3">
        <v>189.26894899999999</v>
      </c>
      <c r="D33271" s="2"/>
    </row>
    <row r="33272" spans="1:4" x14ac:dyDescent="0.25">
      <c r="A33272" s="2">
        <v>540</v>
      </c>
      <c r="B33272">
        <v>45353</v>
      </c>
      <c r="C33272" s="3">
        <v>254.27161799999999</v>
      </c>
      <c r="D33272" s="2"/>
    </row>
    <row r="33273" spans="1:4" x14ac:dyDescent="0.25">
      <c r="A33273" s="2">
        <v>540</v>
      </c>
      <c r="B33273">
        <v>45354</v>
      </c>
      <c r="C33273" s="3">
        <v>552.84891900000002</v>
      </c>
      <c r="D33273" s="2"/>
    </row>
    <row r="33274" spans="1:4" x14ac:dyDescent="0.25">
      <c r="A33274" s="2">
        <v>540</v>
      </c>
      <c r="B33274">
        <v>45355</v>
      </c>
      <c r="C33274" s="3">
        <v>301.59881300000001</v>
      </c>
      <c r="D33274" s="2"/>
    </row>
    <row r="33275" spans="1:4" x14ac:dyDescent="0.25">
      <c r="A33275" s="2">
        <v>540</v>
      </c>
      <c r="B33275">
        <v>45356</v>
      </c>
      <c r="C33275" s="3">
        <v>254.27161799999999</v>
      </c>
      <c r="D33275" s="2"/>
    </row>
    <row r="33276" spans="1:4" x14ac:dyDescent="0.25">
      <c r="A33276" s="2">
        <v>540</v>
      </c>
      <c r="B33276">
        <v>45357</v>
      </c>
      <c r="C33276" s="3">
        <v>189.26894899999999</v>
      </c>
      <c r="D33276" s="2"/>
    </row>
    <row r="33277" spans="1:4" x14ac:dyDescent="0.25">
      <c r="A33277" s="2">
        <v>540</v>
      </c>
      <c r="B33277">
        <v>45358</v>
      </c>
      <c r="C33277" s="3">
        <v>301.59881300000001</v>
      </c>
      <c r="D33277" s="2"/>
    </row>
    <row r="33278" spans="1:4" x14ac:dyDescent="0.25">
      <c r="A33278" s="2">
        <v>540</v>
      </c>
      <c r="B33278">
        <v>45359</v>
      </c>
      <c r="C33278" s="3">
        <v>187.436498</v>
      </c>
      <c r="D33278" s="2"/>
    </row>
    <row r="33279" spans="1:4" x14ac:dyDescent="0.25">
      <c r="A33279" s="2">
        <v>540</v>
      </c>
      <c r="B33279">
        <v>45360</v>
      </c>
      <c r="C33279" s="3">
        <v>187.436498</v>
      </c>
      <c r="D33279" s="2"/>
    </row>
    <row r="33280" spans="1:4" x14ac:dyDescent="0.25">
      <c r="A33280" s="2">
        <v>540</v>
      </c>
      <c r="B33280">
        <v>45361</v>
      </c>
      <c r="C33280" s="3">
        <v>68.479409000000004</v>
      </c>
      <c r="D33280" s="2"/>
    </row>
    <row r="33281" spans="1:4" x14ac:dyDescent="0.25">
      <c r="A33281" s="2">
        <v>540</v>
      </c>
      <c r="B33281">
        <v>45362</v>
      </c>
      <c r="C33281" s="3">
        <v>782.35266200000001</v>
      </c>
      <c r="D33281" s="2"/>
    </row>
    <row r="33282" spans="1:4" x14ac:dyDescent="0.25">
      <c r="A33282" s="2">
        <v>540</v>
      </c>
      <c r="B33282">
        <v>45363</v>
      </c>
      <c r="C33282" s="3">
        <v>782.35266200000001</v>
      </c>
      <c r="D33282" s="2"/>
    </row>
    <row r="33283" spans="1:4" x14ac:dyDescent="0.25">
      <c r="A33283" s="2">
        <v>540</v>
      </c>
      <c r="B33283">
        <v>45364</v>
      </c>
      <c r="C33283" s="3">
        <v>810.25682099999995</v>
      </c>
      <c r="D33283" s="2"/>
    </row>
    <row r="33284" spans="1:4" x14ac:dyDescent="0.25">
      <c r="A33284" s="2">
        <v>540</v>
      </c>
      <c r="B33284">
        <v>45365</v>
      </c>
      <c r="C33284" s="3">
        <v>810.25682099999995</v>
      </c>
      <c r="D33284" s="2"/>
    </row>
    <row r="33285" spans="1:4" x14ac:dyDescent="0.25">
      <c r="A33285" s="2">
        <v>540</v>
      </c>
      <c r="B33285">
        <v>45366</v>
      </c>
      <c r="C33285" s="3">
        <v>1689.890877</v>
      </c>
      <c r="D33285" s="2"/>
    </row>
    <row r="33286" spans="1:4" x14ac:dyDescent="0.25">
      <c r="A33286" s="2">
        <v>540</v>
      </c>
      <c r="B33286">
        <v>45367</v>
      </c>
      <c r="C33286" s="3">
        <v>1075.4093359999999</v>
      </c>
      <c r="D33286" s="2"/>
    </row>
    <row r="33287" spans="1:4" x14ac:dyDescent="0.25">
      <c r="A33287" s="2">
        <v>540</v>
      </c>
      <c r="B33287">
        <v>45368</v>
      </c>
      <c r="C33287" s="3">
        <v>1069.7338649999999</v>
      </c>
      <c r="D33287" s="2"/>
    </row>
    <row r="33288" spans="1:4" x14ac:dyDescent="0.25">
      <c r="A33288" s="2">
        <v>540</v>
      </c>
      <c r="B33288">
        <v>45369</v>
      </c>
      <c r="C33288" s="3">
        <v>33.866965</v>
      </c>
      <c r="D33288" s="2"/>
    </row>
    <row r="33289" spans="1:4" x14ac:dyDescent="0.25">
      <c r="A33289" s="2">
        <v>540</v>
      </c>
      <c r="B33289">
        <v>45370</v>
      </c>
      <c r="C33289" s="3">
        <v>6.743404</v>
      </c>
      <c r="D33289" s="2"/>
    </row>
    <row r="33290" spans="1:4" x14ac:dyDescent="0.25">
      <c r="A33290" s="2">
        <v>540</v>
      </c>
      <c r="B33290">
        <v>45371</v>
      </c>
      <c r="C33290" s="3">
        <v>1810.6292960000001</v>
      </c>
      <c r="D33290" s="2"/>
    </row>
    <row r="33291" spans="1:4" x14ac:dyDescent="0.25">
      <c r="A33291" s="2">
        <v>540</v>
      </c>
      <c r="B33291">
        <v>45372</v>
      </c>
      <c r="C33291" s="3">
        <v>6.743404</v>
      </c>
      <c r="D33291" s="2"/>
    </row>
    <row r="33292" spans="1:4" x14ac:dyDescent="0.25">
      <c r="A33292" s="2">
        <v>540</v>
      </c>
      <c r="B33292">
        <v>45373</v>
      </c>
      <c r="C33292" s="3">
        <v>33.866965</v>
      </c>
      <c r="D33292" s="2"/>
    </row>
    <row r="33293" spans="1:4" x14ac:dyDescent="0.25">
      <c r="A33293" s="2">
        <v>540</v>
      </c>
      <c r="B33293">
        <v>45374</v>
      </c>
      <c r="C33293" s="3">
        <v>1810.6292960000001</v>
      </c>
      <c r="D33293" s="2"/>
    </row>
    <row r="33294" spans="1:4" x14ac:dyDescent="0.25">
      <c r="A33294" s="2">
        <v>540</v>
      </c>
      <c r="B33294">
        <v>45375</v>
      </c>
      <c r="C33294" s="3">
        <v>68.479409000000004</v>
      </c>
      <c r="D33294" s="2"/>
    </row>
    <row r="33295" spans="1:4" x14ac:dyDescent="0.25">
      <c r="A33295" s="2">
        <v>540</v>
      </c>
      <c r="B33295">
        <v>45376</v>
      </c>
      <c r="C33295" s="3">
        <v>1075.4093359999999</v>
      </c>
      <c r="D33295" s="2"/>
    </row>
    <row r="33296" spans="1:4" x14ac:dyDescent="0.25">
      <c r="A33296" s="2">
        <v>540</v>
      </c>
      <c r="B33296">
        <v>45377</v>
      </c>
      <c r="C33296" s="3">
        <v>1701.323547</v>
      </c>
      <c r="D33296" s="2"/>
    </row>
    <row r="33297" spans="1:4" x14ac:dyDescent="0.25">
      <c r="A33297" s="2">
        <v>540</v>
      </c>
      <c r="B33297">
        <v>45378</v>
      </c>
      <c r="C33297" s="3">
        <v>387.857148</v>
      </c>
      <c r="D33297" s="2"/>
    </row>
    <row r="33298" spans="1:4" x14ac:dyDescent="0.25">
      <c r="A33298" s="2">
        <v>540</v>
      </c>
      <c r="B33298">
        <v>45379</v>
      </c>
      <c r="C33298" s="3">
        <v>12.418873</v>
      </c>
      <c r="D33298" s="2"/>
    </row>
    <row r="33299" spans="1:4" x14ac:dyDescent="0.25">
      <c r="A33299" s="2">
        <v>540</v>
      </c>
      <c r="B33299">
        <v>45380</v>
      </c>
      <c r="C33299" s="3">
        <v>12.418873</v>
      </c>
      <c r="D33299" s="2"/>
    </row>
    <row r="33300" spans="1:4" x14ac:dyDescent="0.25">
      <c r="A33300" s="2">
        <v>540</v>
      </c>
      <c r="B33300">
        <v>45381</v>
      </c>
      <c r="C33300" s="3">
        <v>387.857148</v>
      </c>
      <c r="D33300" s="2"/>
    </row>
    <row r="33301" spans="1:4" x14ac:dyDescent="0.25">
      <c r="A33301" s="2">
        <v>540</v>
      </c>
      <c r="B33301">
        <v>45382</v>
      </c>
      <c r="C33301" s="3">
        <v>390.15127899999999</v>
      </c>
      <c r="D33301" s="2"/>
    </row>
    <row r="33302" spans="1:4" x14ac:dyDescent="0.25">
      <c r="A33302" s="2">
        <v>540</v>
      </c>
      <c r="B33302">
        <v>45383</v>
      </c>
      <c r="C33302" s="3">
        <v>390.15127899999999</v>
      </c>
      <c r="D33302" s="2"/>
    </row>
    <row r="33303" spans="1:4" x14ac:dyDescent="0.25">
      <c r="A33303" s="2">
        <v>540</v>
      </c>
      <c r="B33303">
        <v>45384</v>
      </c>
      <c r="C33303" s="3">
        <v>2243.9108160000001</v>
      </c>
      <c r="D33303" s="2"/>
    </row>
    <row r="33304" spans="1:4" x14ac:dyDescent="0.25">
      <c r="A33304" s="2">
        <v>540</v>
      </c>
      <c r="B33304">
        <v>45385</v>
      </c>
      <c r="C33304" s="3">
        <v>2484.946254</v>
      </c>
      <c r="D33304" s="2"/>
    </row>
    <row r="33305" spans="1:4" x14ac:dyDescent="0.25">
      <c r="A33305" s="2">
        <v>540</v>
      </c>
      <c r="B33305">
        <v>45386</v>
      </c>
      <c r="C33305" s="3">
        <v>1001.059274</v>
      </c>
      <c r="D33305" s="2"/>
    </row>
    <row r="33306" spans="1:4" x14ac:dyDescent="0.25">
      <c r="A33306" s="2">
        <v>540</v>
      </c>
      <c r="B33306">
        <v>45387</v>
      </c>
      <c r="C33306" s="3">
        <v>591.53848200000004</v>
      </c>
      <c r="D33306" s="2"/>
    </row>
    <row r="33307" spans="1:4" x14ac:dyDescent="0.25">
      <c r="A33307" s="2">
        <v>540</v>
      </c>
      <c r="B33307">
        <v>45388</v>
      </c>
      <c r="C33307" s="3">
        <v>827.79481399999997</v>
      </c>
      <c r="D33307" s="2"/>
    </row>
    <row r="33308" spans="1:4" x14ac:dyDescent="0.25">
      <c r="A33308" s="2">
        <v>540</v>
      </c>
      <c r="B33308">
        <v>45389</v>
      </c>
      <c r="C33308" s="3">
        <v>827.79481399999997</v>
      </c>
      <c r="D33308" s="2"/>
    </row>
    <row r="33309" spans="1:4" x14ac:dyDescent="0.25">
      <c r="A33309" s="2">
        <v>540</v>
      </c>
      <c r="B33309">
        <v>45390</v>
      </c>
      <c r="C33309" s="3">
        <v>1001.059274</v>
      </c>
      <c r="D33309" s="2"/>
    </row>
    <row r="33310" spans="1:4" x14ac:dyDescent="0.25">
      <c r="A33310" s="2">
        <v>540</v>
      </c>
      <c r="B33310">
        <v>45391</v>
      </c>
      <c r="C33310" s="3">
        <v>591.53848200000004</v>
      </c>
      <c r="D33310" s="2"/>
    </row>
    <row r="33311" spans="1:4" x14ac:dyDescent="0.25">
      <c r="A33311" s="2">
        <v>540</v>
      </c>
      <c r="B33311">
        <v>45392</v>
      </c>
      <c r="C33311" s="3">
        <v>731.27875600000004</v>
      </c>
      <c r="D33311" s="2"/>
    </row>
    <row r="33312" spans="1:4" x14ac:dyDescent="0.25">
      <c r="A33312" s="2">
        <v>540</v>
      </c>
      <c r="B33312">
        <v>45393</v>
      </c>
      <c r="C33312" s="3">
        <v>509.71258899999998</v>
      </c>
      <c r="D33312" s="2"/>
    </row>
    <row r="33313" spans="1:4" x14ac:dyDescent="0.25">
      <c r="A33313" s="2">
        <v>540</v>
      </c>
      <c r="B33313">
        <v>45394</v>
      </c>
      <c r="C33313" s="3">
        <v>9.9209340000000008</v>
      </c>
      <c r="D33313" s="2"/>
    </row>
    <row r="33314" spans="1:4" x14ac:dyDescent="0.25">
      <c r="A33314" s="2">
        <v>540</v>
      </c>
      <c r="B33314">
        <v>45395</v>
      </c>
      <c r="C33314" s="3">
        <v>509.71258899999998</v>
      </c>
      <c r="D33314" s="2"/>
    </row>
    <row r="33315" spans="1:4" x14ac:dyDescent="0.25">
      <c r="A33315" s="2">
        <v>540</v>
      </c>
      <c r="B33315">
        <v>45396</v>
      </c>
      <c r="C33315" s="3">
        <v>9.9209340000000008</v>
      </c>
      <c r="D33315" s="2"/>
    </row>
    <row r="33316" spans="1:4" x14ac:dyDescent="0.25">
      <c r="A33316" s="2">
        <v>540</v>
      </c>
      <c r="B33316">
        <v>45397</v>
      </c>
      <c r="C33316" s="3">
        <v>731.27875600000004</v>
      </c>
      <c r="D33316" s="2"/>
    </row>
    <row r="33317" spans="1:4" x14ac:dyDescent="0.25">
      <c r="A33317" s="2">
        <v>540</v>
      </c>
      <c r="B33317">
        <v>45398</v>
      </c>
      <c r="C33317" s="3">
        <v>930.19436599999995</v>
      </c>
      <c r="D33317" s="2"/>
    </row>
    <row r="33318" spans="1:4" x14ac:dyDescent="0.25">
      <c r="A33318" s="2">
        <v>540</v>
      </c>
      <c r="B33318">
        <v>45399</v>
      </c>
      <c r="C33318" s="3">
        <v>1136.274234</v>
      </c>
      <c r="D33318" s="2"/>
    </row>
    <row r="33319" spans="1:4" x14ac:dyDescent="0.25">
      <c r="A33319" s="2">
        <v>540</v>
      </c>
      <c r="B33319">
        <v>45400</v>
      </c>
      <c r="C33319" s="3">
        <v>930.19436599999995</v>
      </c>
      <c r="D33319" s="2"/>
    </row>
    <row r="33320" spans="1:4" x14ac:dyDescent="0.25">
      <c r="A33320" s="2">
        <v>540</v>
      </c>
      <c r="B33320">
        <v>45401</v>
      </c>
      <c r="C33320" s="3">
        <v>1136.274234</v>
      </c>
      <c r="D33320" s="2"/>
    </row>
    <row r="33321" spans="1:4" x14ac:dyDescent="0.25">
      <c r="A33321" s="2">
        <v>540</v>
      </c>
      <c r="B33321">
        <v>45402</v>
      </c>
      <c r="C33321" s="3">
        <v>835.11069999999995</v>
      </c>
      <c r="D33321" s="2"/>
    </row>
    <row r="33322" spans="1:4" x14ac:dyDescent="0.25">
      <c r="A33322" s="2">
        <v>540</v>
      </c>
      <c r="B33322">
        <v>45403</v>
      </c>
      <c r="C33322" s="3">
        <v>835.11069999999995</v>
      </c>
      <c r="D33322" s="2"/>
    </row>
    <row r="33323" spans="1:4" x14ac:dyDescent="0.25">
      <c r="A33323" s="2">
        <v>540</v>
      </c>
      <c r="B33323">
        <v>45404</v>
      </c>
      <c r="C33323" s="3">
        <v>120.44504999999999</v>
      </c>
      <c r="D33323" s="2"/>
    </row>
    <row r="33324" spans="1:4" x14ac:dyDescent="0.25">
      <c r="A33324" s="2">
        <v>540</v>
      </c>
      <c r="B33324">
        <v>45405</v>
      </c>
      <c r="C33324" s="3">
        <v>87.320676000000006</v>
      </c>
      <c r="D33324" s="2"/>
    </row>
    <row r="33325" spans="1:4" x14ac:dyDescent="0.25">
      <c r="A33325" s="2">
        <v>540</v>
      </c>
      <c r="B33325">
        <v>45406</v>
      </c>
      <c r="C33325" s="3">
        <v>11.017255</v>
      </c>
      <c r="D33325" s="2"/>
    </row>
    <row r="33326" spans="1:4" x14ac:dyDescent="0.25">
      <c r="A33326" s="2">
        <v>540</v>
      </c>
      <c r="B33326">
        <v>45407</v>
      </c>
      <c r="C33326" s="3">
        <v>51.058247000000001</v>
      </c>
      <c r="D33326" s="2"/>
    </row>
    <row r="33327" spans="1:4" x14ac:dyDescent="0.25">
      <c r="A33327" s="2">
        <v>540</v>
      </c>
      <c r="B33327">
        <v>45408</v>
      </c>
      <c r="C33327" s="3">
        <v>11.017255</v>
      </c>
      <c r="D33327" s="2"/>
    </row>
    <row r="33328" spans="1:4" x14ac:dyDescent="0.25">
      <c r="A33328" s="2">
        <v>540</v>
      </c>
      <c r="B33328">
        <v>45409</v>
      </c>
      <c r="C33328" s="3">
        <v>51.058247000000001</v>
      </c>
      <c r="D33328" s="2"/>
    </row>
    <row r="33329" spans="1:4" x14ac:dyDescent="0.25">
      <c r="A33329" s="2">
        <v>540</v>
      </c>
      <c r="B33329">
        <v>45410</v>
      </c>
      <c r="C33329" s="3">
        <v>290.89843100000002</v>
      </c>
      <c r="D33329" s="2"/>
    </row>
    <row r="33330" spans="1:4" x14ac:dyDescent="0.25">
      <c r="A33330" s="2">
        <v>540</v>
      </c>
      <c r="B33330">
        <v>45411</v>
      </c>
      <c r="C33330" s="3">
        <v>120.44504999999999</v>
      </c>
      <c r="D33330" s="2"/>
    </row>
    <row r="33331" spans="1:4" x14ac:dyDescent="0.25">
      <c r="A33331" s="2">
        <v>540</v>
      </c>
      <c r="B33331">
        <v>45412</v>
      </c>
      <c r="C33331" s="3">
        <v>290.89843100000002</v>
      </c>
      <c r="D33331" s="2"/>
    </row>
    <row r="33332" spans="1:4" x14ac:dyDescent="0.25">
      <c r="A33332" s="2">
        <v>540</v>
      </c>
      <c r="B33332">
        <v>45413</v>
      </c>
      <c r="C33332" s="3">
        <v>594.11517300000003</v>
      </c>
      <c r="D33332" s="2"/>
    </row>
    <row r="33333" spans="1:4" x14ac:dyDescent="0.25">
      <c r="A33333" s="2">
        <v>540</v>
      </c>
      <c r="B33333">
        <v>45414</v>
      </c>
      <c r="C33333" s="3">
        <v>538.86722299999997</v>
      </c>
      <c r="D33333" s="2"/>
    </row>
    <row r="33334" spans="1:4" x14ac:dyDescent="0.25">
      <c r="A33334" s="2">
        <v>540</v>
      </c>
      <c r="B33334">
        <v>45415</v>
      </c>
      <c r="C33334" s="3">
        <v>1318.741808</v>
      </c>
      <c r="D33334" s="2"/>
    </row>
    <row r="33335" spans="1:4" x14ac:dyDescent="0.25">
      <c r="A33335" s="2">
        <v>540</v>
      </c>
      <c r="B33335">
        <v>45416</v>
      </c>
      <c r="C33335" s="3">
        <v>788.87124900000003</v>
      </c>
      <c r="D33335" s="2"/>
    </row>
    <row r="33336" spans="1:4" x14ac:dyDescent="0.25">
      <c r="A33336" s="2">
        <v>540</v>
      </c>
      <c r="B33336">
        <v>45417</v>
      </c>
      <c r="C33336" s="3">
        <v>87.320676000000006</v>
      </c>
      <c r="D33336" s="2"/>
    </row>
    <row r="33337" spans="1:4" x14ac:dyDescent="0.25">
      <c r="A33337" s="2">
        <v>540</v>
      </c>
      <c r="B33337">
        <v>45418</v>
      </c>
      <c r="C33337" s="3">
        <v>538.86722299999997</v>
      </c>
      <c r="D33337" s="2"/>
    </row>
    <row r="33338" spans="1:4" x14ac:dyDescent="0.25">
      <c r="A33338" s="2">
        <v>540</v>
      </c>
      <c r="B33338">
        <v>45419</v>
      </c>
      <c r="C33338" s="3">
        <v>594.11517300000003</v>
      </c>
      <c r="D33338" s="2"/>
    </row>
    <row r="33339" spans="1:4" x14ac:dyDescent="0.25">
      <c r="A33339" s="2">
        <v>540</v>
      </c>
      <c r="B33339">
        <v>45420</v>
      </c>
      <c r="C33339" s="3">
        <v>600.66923999999995</v>
      </c>
      <c r="D33339" s="2"/>
    </row>
    <row r="33340" spans="1:4" x14ac:dyDescent="0.25">
      <c r="A33340" s="2">
        <v>540</v>
      </c>
      <c r="B33340">
        <v>45421</v>
      </c>
      <c r="C33340" s="3">
        <v>586.50340900000003</v>
      </c>
      <c r="D33340" s="2"/>
    </row>
    <row r="33341" spans="1:4" x14ac:dyDescent="0.25">
      <c r="A33341" s="2">
        <v>540</v>
      </c>
      <c r="B33341">
        <v>45422</v>
      </c>
      <c r="C33341" s="3">
        <v>600.66923999999995</v>
      </c>
      <c r="D33341" s="2"/>
    </row>
    <row r="33342" spans="1:4" x14ac:dyDescent="0.25">
      <c r="A33342" s="2">
        <v>540</v>
      </c>
      <c r="B33342">
        <v>45423</v>
      </c>
      <c r="C33342" s="3">
        <v>421.55692900000003</v>
      </c>
      <c r="D33342" s="2"/>
    </row>
    <row r="33343" spans="1:4" x14ac:dyDescent="0.25">
      <c r="A33343" s="2">
        <v>540</v>
      </c>
      <c r="B33343">
        <v>45424</v>
      </c>
      <c r="C33343" s="3">
        <v>1365.2928959999999</v>
      </c>
      <c r="D33343" s="2"/>
    </row>
    <row r="33344" spans="1:4" x14ac:dyDescent="0.25">
      <c r="A33344" s="2">
        <v>540</v>
      </c>
      <c r="B33344">
        <v>45425</v>
      </c>
      <c r="C33344" s="3">
        <v>1365.2928959999999</v>
      </c>
      <c r="D33344" s="2"/>
    </row>
    <row r="33345" spans="1:4" x14ac:dyDescent="0.25">
      <c r="A33345" s="2">
        <v>540</v>
      </c>
      <c r="B33345">
        <v>45426</v>
      </c>
      <c r="C33345" s="3">
        <v>421.55692900000003</v>
      </c>
      <c r="D33345" s="2"/>
    </row>
    <row r="33346" spans="1:4" x14ac:dyDescent="0.25">
      <c r="A33346" s="2">
        <v>540</v>
      </c>
      <c r="B33346">
        <v>45427</v>
      </c>
      <c r="C33346" s="3">
        <v>890.40470100000005</v>
      </c>
      <c r="D33346" s="2"/>
    </row>
    <row r="33347" spans="1:4" x14ac:dyDescent="0.25">
      <c r="A33347" s="2">
        <v>540</v>
      </c>
      <c r="B33347">
        <v>45428</v>
      </c>
      <c r="C33347" s="3">
        <v>1102.1316099999999</v>
      </c>
      <c r="D33347" s="2"/>
    </row>
    <row r="33348" spans="1:4" x14ac:dyDescent="0.25">
      <c r="A33348" s="2">
        <v>540</v>
      </c>
      <c r="B33348">
        <v>45429</v>
      </c>
      <c r="C33348" s="3">
        <v>1102.1316099999999</v>
      </c>
      <c r="D33348" s="2"/>
    </row>
    <row r="33349" spans="1:4" x14ac:dyDescent="0.25">
      <c r="A33349" s="2">
        <v>540</v>
      </c>
      <c r="B33349">
        <v>45430</v>
      </c>
      <c r="C33349" s="3">
        <v>890.40470100000005</v>
      </c>
      <c r="D33349" s="2"/>
    </row>
    <row r="33350" spans="1:4" x14ac:dyDescent="0.25">
      <c r="A33350" s="2">
        <v>540</v>
      </c>
      <c r="B33350">
        <v>45431</v>
      </c>
      <c r="C33350" s="3">
        <v>1477.7078799999999</v>
      </c>
      <c r="D33350" s="2"/>
    </row>
    <row r="33351" spans="1:4" x14ac:dyDescent="0.25">
      <c r="A33351" s="2">
        <v>540</v>
      </c>
      <c r="B33351">
        <v>45432</v>
      </c>
      <c r="C33351" s="3">
        <v>167.84738899999999</v>
      </c>
      <c r="D33351" s="2"/>
    </row>
    <row r="33352" spans="1:4" x14ac:dyDescent="0.25">
      <c r="A33352" s="2">
        <v>540</v>
      </c>
      <c r="B33352">
        <v>45433</v>
      </c>
      <c r="C33352" s="3">
        <v>1320.825928</v>
      </c>
      <c r="D33352" s="2"/>
    </row>
    <row r="33353" spans="1:4" x14ac:dyDescent="0.25">
      <c r="A33353" s="2">
        <v>540</v>
      </c>
      <c r="B33353">
        <v>45434</v>
      </c>
      <c r="C33353" s="3">
        <v>297.49078100000003</v>
      </c>
      <c r="D33353" s="2"/>
    </row>
    <row r="33354" spans="1:4" x14ac:dyDescent="0.25">
      <c r="A33354" s="2">
        <v>540</v>
      </c>
      <c r="B33354">
        <v>45435</v>
      </c>
      <c r="C33354" s="3">
        <v>1831.113425</v>
      </c>
      <c r="D33354" s="2"/>
    </row>
    <row r="33355" spans="1:4" x14ac:dyDescent="0.25">
      <c r="A33355" s="2">
        <v>540</v>
      </c>
      <c r="B33355">
        <v>45436</v>
      </c>
      <c r="C33355" s="3">
        <v>0</v>
      </c>
      <c r="D33355" s="2"/>
    </row>
    <row r="33356" spans="1:4" x14ac:dyDescent="0.25">
      <c r="A33356" s="2">
        <v>540</v>
      </c>
      <c r="B33356">
        <v>45437</v>
      </c>
      <c r="C33356" s="3">
        <v>985.99890200000004</v>
      </c>
      <c r="D33356" s="2"/>
    </row>
    <row r="33357" spans="1:4" x14ac:dyDescent="0.25">
      <c r="A33357" s="2">
        <v>540</v>
      </c>
      <c r="B33357">
        <v>45438</v>
      </c>
      <c r="C33357" s="3">
        <v>911.58567200000005</v>
      </c>
      <c r="D33357" s="2"/>
    </row>
    <row r="33358" spans="1:4" x14ac:dyDescent="0.25">
      <c r="A33358" s="2">
        <v>540</v>
      </c>
      <c r="B33358">
        <v>45439</v>
      </c>
      <c r="C33358" s="3">
        <v>167.84738899999999</v>
      </c>
      <c r="D33358" s="2"/>
    </row>
    <row r="33359" spans="1:4" x14ac:dyDescent="0.25">
      <c r="A33359" s="2">
        <v>540</v>
      </c>
      <c r="B33359">
        <v>45440</v>
      </c>
      <c r="C33359" s="3">
        <v>297.49078100000003</v>
      </c>
      <c r="D33359" s="2"/>
    </row>
    <row r="33360" spans="1:4" x14ac:dyDescent="0.25">
      <c r="A33360" s="2">
        <v>540</v>
      </c>
      <c r="B33360">
        <v>45441</v>
      </c>
      <c r="C33360" s="3">
        <v>985.99890200000004</v>
      </c>
      <c r="D33360" s="2"/>
    </row>
    <row r="33361" spans="1:4" x14ac:dyDescent="0.25">
      <c r="A33361" s="2">
        <v>540</v>
      </c>
      <c r="B33361">
        <v>45442</v>
      </c>
      <c r="C33361" s="3">
        <v>1320.825928</v>
      </c>
      <c r="D33361" s="2"/>
    </row>
    <row r="33362" spans="1:4" x14ac:dyDescent="0.25">
      <c r="A33362" s="2">
        <v>540</v>
      </c>
      <c r="B33362">
        <v>45443</v>
      </c>
      <c r="C33362" s="3">
        <v>0</v>
      </c>
      <c r="D33362" s="2"/>
    </row>
    <row r="33363" spans="1:4" x14ac:dyDescent="0.25">
      <c r="A33363" s="2">
        <v>540</v>
      </c>
      <c r="B33363">
        <v>45444</v>
      </c>
      <c r="C33363" s="3">
        <v>241.085499</v>
      </c>
      <c r="D33363" s="2"/>
    </row>
    <row r="33364" spans="1:4" x14ac:dyDescent="0.25">
      <c r="A33364" s="2">
        <v>540</v>
      </c>
      <c r="B33364">
        <v>45445</v>
      </c>
      <c r="C33364" s="3">
        <v>241.085499</v>
      </c>
      <c r="D33364" s="2"/>
    </row>
    <row r="33365" spans="1:4" x14ac:dyDescent="0.25">
      <c r="A33365" s="2">
        <v>540</v>
      </c>
      <c r="B33365">
        <v>45446</v>
      </c>
      <c r="C33365" s="3">
        <v>1722.7392030000001</v>
      </c>
      <c r="D33365" s="2"/>
    </row>
    <row r="33366" spans="1:4" x14ac:dyDescent="0.25">
      <c r="A33366" s="2">
        <v>540</v>
      </c>
      <c r="B33366">
        <v>45447</v>
      </c>
      <c r="C33366" s="3">
        <v>241.085499</v>
      </c>
      <c r="D33366" s="2"/>
    </row>
    <row r="33367" spans="1:4" x14ac:dyDescent="0.25">
      <c r="A33367" s="2">
        <v>540</v>
      </c>
      <c r="B33367">
        <v>45448</v>
      </c>
      <c r="C33367" s="3">
        <v>911.58567200000005</v>
      </c>
      <c r="D33367" s="2"/>
    </row>
    <row r="33368" spans="1:4" x14ac:dyDescent="0.25">
      <c r="A33368" s="2">
        <v>540</v>
      </c>
      <c r="B33368">
        <v>45449</v>
      </c>
      <c r="C33368" s="3">
        <v>1722.7392030000001</v>
      </c>
      <c r="D33368" s="2"/>
    </row>
    <row r="33369" spans="1:4" x14ac:dyDescent="0.25">
      <c r="A33369" s="2">
        <v>540</v>
      </c>
      <c r="B33369">
        <v>45450</v>
      </c>
      <c r="C33369" s="3">
        <v>904.81871899999999</v>
      </c>
      <c r="D33369" s="2"/>
    </row>
    <row r="33370" spans="1:4" x14ac:dyDescent="0.25">
      <c r="A33370" s="2">
        <v>540</v>
      </c>
      <c r="B33370">
        <v>45451</v>
      </c>
      <c r="C33370" s="3">
        <v>833.16952000000003</v>
      </c>
      <c r="D33370" s="2"/>
    </row>
    <row r="33371" spans="1:4" x14ac:dyDescent="0.25">
      <c r="A33371" s="2">
        <v>540</v>
      </c>
      <c r="B33371">
        <v>45452</v>
      </c>
      <c r="C33371" s="3">
        <v>293.534695</v>
      </c>
      <c r="D33371" s="2"/>
    </row>
    <row r="33372" spans="1:4" x14ac:dyDescent="0.25">
      <c r="A33372" s="2">
        <v>540</v>
      </c>
      <c r="B33372">
        <v>45453</v>
      </c>
      <c r="C33372" s="3">
        <v>0</v>
      </c>
      <c r="D33372" s="2"/>
    </row>
    <row r="33373" spans="1:4" x14ac:dyDescent="0.25">
      <c r="A33373" s="2">
        <v>540</v>
      </c>
      <c r="B33373">
        <v>45454</v>
      </c>
      <c r="C33373" s="3">
        <v>904.81871899999999</v>
      </c>
      <c r="D33373" s="2"/>
    </row>
    <row r="33374" spans="1:4" x14ac:dyDescent="0.25">
      <c r="A33374" s="2">
        <v>540</v>
      </c>
      <c r="B33374">
        <v>45455</v>
      </c>
      <c r="C33374" s="3">
        <v>0</v>
      </c>
      <c r="D33374" s="2"/>
    </row>
    <row r="33375" spans="1:4" x14ac:dyDescent="0.25">
      <c r="A33375" s="2">
        <v>540</v>
      </c>
      <c r="B33375">
        <v>45456</v>
      </c>
      <c r="C33375" s="3">
        <v>293.534695</v>
      </c>
      <c r="D33375" s="2"/>
    </row>
    <row r="33376" spans="1:4" x14ac:dyDescent="0.25">
      <c r="A33376" s="2">
        <v>540</v>
      </c>
      <c r="B33376">
        <v>45457</v>
      </c>
      <c r="C33376" s="3">
        <v>833.16952000000003</v>
      </c>
      <c r="D33376" s="2"/>
    </row>
    <row r="33377" spans="1:4" x14ac:dyDescent="0.25">
      <c r="A33377" s="2">
        <v>540</v>
      </c>
      <c r="B33377">
        <v>45458</v>
      </c>
      <c r="C33377" s="3">
        <v>880.27499499999999</v>
      </c>
      <c r="D33377" s="2"/>
    </row>
    <row r="33378" spans="1:4" x14ac:dyDescent="0.25">
      <c r="A33378" s="2">
        <v>540</v>
      </c>
      <c r="B33378">
        <v>45459</v>
      </c>
      <c r="C33378" s="3">
        <v>1034.692356</v>
      </c>
      <c r="D33378" s="2"/>
    </row>
    <row r="33379" spans="1:4" x14ac:dyDescent="0.25">
      <c r="A33379" s="2">
        <v>540</v>
      </c>
      <c r="B33379">
        <v>45460</v>
      </c>
      <c r="C33379" s="3">
        <v>880.27499499999999</v>
      </c>
      <c r="D33379" s="2"/>
    </row>
    <row r="33380" spans="1:4" x14ac:dyDescent="0.25">
      <c r="A33380" s="2">
        <v>540</v>
      </c>
      <c r="B33380">
        <v>45461</v>
      </c>
      <c r="C33380" s="3">
        <v>1034.692356</v>
      </c>
      <c r="D33380" s="2"/>
    </row>
    <row r="33381" spans="1:4" x14ac:dyDescent="0.25">
      <c r="A33381" s="2">
        <v>540</v>
      </c>
      <c r="B33381">
        <v>45462</v>
      </c>
      <c r="C33381" s="3">
        <v>467.79473999999999</v>
      </c>
      <c r="D33381" s="2"/>
    </row>
    <row r="33382" spans="1:4" x14ac:dyDescent="0.25">
      <c r="A33382" s="2">
        <v>540</v>
      </c>
      <c r="B33382">
        <v>45463</v>
      </c>
      <c r="C33382" s="3">
        <v>2021.488038</v>
      </c>
      <c r="D33382" s="2"/>
    </row>
    <row r="33383" spans="1:4" x14ac:dyDescent="0.25">
      <c r="A33383" s="2">
        <v>540</v>
      </c>
      <c r="B33383">
        <v>45464</v>
      </c>
      <c r="C33383" s="3">
        <v>467.79473999999999</v>
      </c>
      <c r="D33383" s="2"/>
    </row>
    <row r="33384" spans="1:4" x14ac:dyDescent="0.25">
      <c r="A33384" s="2">
        <v>540</v>
      </c>
      <c r="B33384">
        <v>45465</v>
      </c>
      <c r="C33384" s="3">
        <v>0</v>
      </c>
      <c r="D33384" s="2"/>
    </row>
    <row r="33385" spans="1:4" x14ac:dyDescent="0.25">
      <c r="A33385" s="2">
        <v>540</v>
      </c>
      <c r="B33385">
        <v>45466</v>
      </c>
      <c r="C33385" s="3">
        <v>1073.025954</v>
      </c>
      <c r="D33385" s="2"/>
    </row>
    <row r="33386" spans="1:4" x14ac:dyDescent="0.25">
      <c r="A33386" s="2">
        <v>540</v>
      </c>
      <c r="B33386">
        <v>45467</v>
      </c>
      <c r="C33386" s="3">
        <v>124.565873</v>
      </c>
      <c r="D33386" s="2"/>
    </row>
    <row r="33387" spans="1:4" x14ac:dyDescent="0.25">
      <c r="A33387" s="2">
        <v>540</v>
      </c>
      <c r="B33387">
        <v>45468</v>
      </c>
      <c r="C33387" s="3">
        <v>2021.488038</v>
      </c>
      <c r="D33387" s="2"/>
    </row>
    <row r="33388" spans="1:4" x14ac:dyDescent="0.25">
      <c r="A33388" s="2">
        <v>540</v>
      </c>
      <c r="B33388">
        <v>45469</v>
      </c>
      <c r="C33388" s="3">
        <v>1073.025954</v>
      </c>
      <c r="D33388" s="2"/>
    </row>
    <row r="33389" spans="1:4" x14ac:dyDescent="0.25">
      <c r="A33389" s="2">
        <v>540</v>
      </c>
      <c r="B33389">
        <v>45470</v>
      </c>
      <c r="C33389" s="3">
        <v>59.941943000000002</v>
      </c>
      <c r="D33389" s="2"/>
    </row>
    <row r="33390" spans="1:4" x14ac:dyDescent="0.25">
      <c r="A33390" s="2">
        <v>540</v>
      </c>
      <c r="B33390">
        <v>45471</v>
      </c>
      <c r="C33390" s="3">
        <v>778.61325399999998</v>
      </c>
      <c r="D33390" s="2"/>
    </row>
    <row r="33391" spans="1:4" x14ac:dyDescent="0.25">
      <c r="A33391" s="2">
        <v>540</v>
      </c>
      <c r="B33391">
        <v>45472</v>
      </c>
      <c r="C33391" s="3">
        <v>2543.9813779999999</v>
      </c>
      <c r="D33391" s="2"/>
    </row>
    <row r="33392" spans="1:4" x14ac:dyDescent="0.25">
      <c r="A33392" s="2">
        <v>540</v>
      </c>
      <c r="B33392">
        <v>45473</v>
      </c>
      <c r="C33392" s="3">
        <v>2087.2295859999999</v>
      </c>
      <c r="D33392" s="2"/>
    </row>
    <row r="33393" spans="1:4" x14ac:dyDescent="0.25">
      <c r="A33393" s="2">
        <v>540</v>
      </c>
      <c r="B33393">
        <v>45474</v>
      </c>
      <c r="C33393" s="3">
        <v>778.61325399999998</v>
      </c>
      <c r="D33393" s="2"/>
    </row>
    <row r="33394" spans="1:4" x14ac:dyDescent="0.25">
      <c r="A33394" s="2">
        <v>540</v>
      </c>
      <c r="B33394">
        <v>45475</v>
      </c>
      <c r="C33394" s="3">
        <v>59.941943000000002</v>
      </c>
      <c r="D33394" s="2"/>
    </row>
    <row r="33395" spans="1:4" x14ac:dyDescent="0.25">
      <c r="A33395" s="2">
        <v>540</v>
      </c>
      <c r="B33395">
        <v>45476</v>
      </c>
      <c r="C33395" s="3">
        <v>230.31058300000001</v>
      </c>
      <c r="D33395" s="2"/>
    </row>
    <row r="33396" spans="1:4" x14ac:dyDescent="0.25">
      <c r="A33396" s="2">
        <v>540</v>
      </c>
      <c r="B33396">
        <v>45477</v>
      </c>
      <c r="C33396" s="3">
        <v>560.54556600000001</v>
      </c>
      <c r="D33396" s="2"/>
    </row>
    <row r="33397" spans="1:4" x14ac:dyDescent="0.25">
      <c r="A33397" s="2">
        <v>540</v>
      </c>
      <c r="B33397">
        <v>45478</v>
      </c>
      <c r="C33397" s="3">
        <v>3955.8987200000001</v>
      </c>
      <c r="D33397" s="2"/>
    </row>
    <row r="33398" spans="1:4" x14ac:dyDescent="0.25">
      <c r="A33398" s="2">
        <v>540</v>
      </c>
      <c r="B33398">
        <v>45479</v>
      </c>
      <c r="C33398" s="3">
        <v>3385.9615549999999</v>
      </c>
      <c r="D33398" s="2"/>
    </row>
    <row r="33399" spans="1:4" x14ac:dyDescent="0.25">
      <c r="A33399" s="2">
        <v>540</v>
      </c>
      <c r="B33399">
        <v>45480</v>
      </c>
      <c r="C33399" s="3">
        <v>2087.2295859999999</v>
      </c>
      <c r="D33399" s="2"/>
    </row>
    <row r="33400" spans="1:4" x14ac:dyDescent="0.25">
      <c r="A33400" s="2">
        <v>540</v>
      </c>
      <c r="B33400">
        <v>45481</v>
      </c>
      <c r="C33400" s="3">
        <v>2543.9813779999999</v>
      </c>
      <c r="D33400" s="2"/>
    </row>
    <row r="33401" spans="1:4" x14ac:dyDescent="0.25">
      <c r="A33401" s="2">
        <v>540</v>
      </c>
      <c r="B33401">
        <v>45482</v>
      </c>
      <c r="C33401" s="3">
        <v>3753.5941339999999</v>
      </c>
      <c r="D33401" s="2"/>
    </row>
    <row r="33402" spans="1:4" x14ac:dyDescent="0.25">
      <c r="A33402" s="2">
        <v>540</v>
      </c>
      <c r="B33402">
        <v>45483</v>
      </c>
      <c r="C33402" s="3">
        <v>879.56751699999995</v>
      </c>
      <c r="D33402" s="2"/>
    </row>
    <row r="33403" spans="1:4" x14ac:dyDescent="0.25">
      <c r="A33403" s="2">
        <v>540</v>
      </c>
      <c r="B33403">
        <v>45484</v>
      </c>
      <c r="C33403" s="3">
        <v>3348.9186970000001</v>
      </c>
      <c r="D33403" s="2"/>
    </row>
    <row r="33404" spans="1:4" x14ac:dyDescent="0.25">
      <c r="A33404" s="2">
        <v>540</v>
      </c>
      <c r="B33404">
        <v>45485</v>
      </c>
      <c r="C33404" s="3">
        <v>3813.5136539999999</v>
      </c>
      <c r="D33404" s="2"/>
    </row>
    <row r="33405" spans="1:4" x14ac:dyDescent="0.25">
      <c r="A33405" s="2">
        <v>540</v>
      </c>
      <c r="B33405">
        <v>45486</v>
      </c>
      <c r="C33405" s="3">
        <v>3348.9186970000001</v>
      </c>
      <c r="D33405" s="2"/>
    </row>
    <row r="33406" spans="1:4" x14ac:dyDescent="0.25">
      <c r="A33406" s="2">
        <v>540</v>
      </c>
      <c r="B33406">
        <v>45487</v>
      </c>
      <c r="C33406" s="3">
        <v>3813.5136539999999</v>
      </c>
      <c r="D33406" s="2"/>
    </row>
    <row r="33407" spans="1:4" x14ac:dyDescent="0.25">
      <c r="A33407" s="2">
        <v>540</v>
      </c>
      <c r="B33407">
        <v>45488</v>
      </c>
      <c r="C33407" s="3">
        <v>6066.9589880000003</v>
      </c>
      <c r="D33407" s="2"/>
    </row>
    <row r="33408" spans="1:4" x14ac:dyDescent="0.25">
      <c r="A33408" s="2">
        <v>540</v>
      </c>
      <c r="B33408">
        <v>45489</v>
      </c>
      <c r="C33408" s="3">
        <v>1488.581187</v>
      </c>
      <c r="D33408" s="2"/>
    </row>
    <row r="33409" spans="1:4" x14ac:dyDescent="0.25">
      <c r="A33409" s="2">
        <v>540</v>
      </c>
      <c r="B33409">
        <v>45490</v>
      </c>
      <c r="C33409" s="3">
        <v>865.05506200000002</v>
      </c>
      <c r="D33409" s="2"/>
    </row>
    <row r="33410" spans="1:4" x14ac:dyDescent="0.25">
      <c r="A33410" s="2">
        <v>540</v>
      </c>
      <c r="B33410">
        <v>45491</v>
      </c>
      <c r="C33410" s="3">
        <v>699.74840700000004</v>
      </c>
      <c r="D33410" s="2"/>
    </row>
    <row r="33411" spans="1:4" x14ac:dyDescent="0.25">
      <c r="A33411" s="2">
        <v>540</v>
      </c>
      <c r="B33411">
        <v>45492</v>
      </c>
      <c r="C33411" s="3">
        <v>1584.987619</v>
      </c>
      <c r="D33411" s="2"/>
    </row>
    <row r="33412" spans="1:4" x14ac:dyDescent="0.25">
      <c r="A33412" s="2">
        <v>540</v>
      </c>
      <c r="B33412">
        <v>45493</v>
      </c>
      <c r="C33412" s="3">
        <v>2170.9109520000002</v>
      </c>
      <c r="D33412" s="2"/>
    </row>
    <row r="33413" spans="1:4" x14ac:dyDescent="0.25">
      <c r="A33413" s="2">
        <v>540</v>
      </c>
      <c r="B33413">
        <v>45494</v>
      </c>
      <c r="C33413" s="3">
        <v>524.26213600000005</v>
      </c>
      <c r="D33413" s="2"/>
    </row>
    <row r="33414" spans="1:4" x14ac:dyDescent="0.25">
      <c r="A33414" s="2">
        <v>540</v>
      </c>
      <c r="B33414">
        <v>45495</v>
      </c>
      <c r="C33414" s="3">
        <v>1584.987619</v>
      </c>
      <c r="D33414" s="2"/>
    </row>
    <row r="33415" spans="1:4" x14ac:dyDescent="0.25">
      <c r="A33415" s="2">
        <v>540</v>
      </c>
      <c r="B33415">
        <v>45496</v>
      </c>
      <c r="C33415" s="3">
        <v>2170.9109520000002</v>
      </c>
      <c r="D33415" s="2"/>
    </row>
    <row r="33416" spans="1:4" x14ac:dyDescent="0.25">
      <c r="A33416" s="2">
        <v>540</v>
      </c>
      <c r="B33416">
        <v>45497</v>
      </c>
      <c r="C33416" s="3">
        <v>699.74840700000004</v>
      </c>
      <c r="D33416" s="2"/>
    </row>
    <row r="33417" spans="1:4" x14ac:dyDescent="0.25">
      <c r="A33417" s="2">
        <v>540</v>
      </c>
      <c r="B33417">
        <v>45498</v>
      </c>
      <c r="C33417" s="3">
        <v>567.88024800000005</v>
      </c>
      <c r="D33417" s="2"/>
    </row>
    <row r="33418" spans="1:4" x14ac:dyDescent="0.25">
      <c r="A33418" s="2">
        <v>540</v>
      </c>
      <c r="B33418">
        <v>45499</v>
      </c>
      <c r="C33418" s="3">
        <v>567.88024800000005</v>
      </c>
      <c r="D33418" s="2"/>
    </row>
    <row r="33419" spans="1:4" x14ac:dyDescent="0.25">
      <c r="A33419" s="2">
        <v>540</v>
      </c>
      <c r="B33419">
        <v>45500</v>
      </c>
      <c r="C33419" s="3">
        <v>761.396522</v>
      </c>
      <c r="D33419" s="2"/>
    </row>
    <row r="33420" spans="1:4" x14ac:dyDescent="0.25">
      <c r="A33420" s="2">
        <v>540</v>
      </c>
      <c r="B33420">
        <v>45501</v>
      </c>
      <c r="C33420" s="3">
        <v>524.26213600000005</v>
      </c>
      <c r="D33420" s="2"/>
    </row>
    <row r="33421" spans="1:4" x14ac:dyDescent="0.25">
      <c r="A33421" s="2">
        <v>540</v>
      </c>
      <c r="B33421">
        <v>45502</v>
      </c>
      <c r="C33421" s="3">
        <v>761.396522</v>
      </c>
      <c r="D33421" s="2"/>
    </row>
    <row r="33422" spans="1:4" x14ac:dyDescent="0.25">
      <c r="A33422" s="2">
        <v>540</v>
      </c>
      <c r="B33422">
        <v>45503</v>
      </c>
      <c r="C33422" s="3">
        <v>251.78672800000001</v>
      </c>
      <c r="D33422" s="2"/>
    </row>
    <row r="33423" spans="1:4" x14ac:dyDescent="0.25">
      <c r="A33423" s="2">
        <v>540</v>
      </c>
      <c r="B33423">
        <v>45504</v>
      </c>
      <c r="C33423" s="3">
        <v>301.08612699999998</v>
      </c>
      <c r="D33423" s="2"/>
    </row>
    <row r="33424" spans="1:4" x14ac:dyDescent="0.25">
      <c r="A33424" s="2">
        <v>540</v>
      </c>
      <c r="B33424">
        <v>45505</v>
      </c>
      <c r="C33424" s="3">
        <v>998.63389099999995</v>
      </c>
      <c r="D33424" s="2"/>
    </row>
    <row r="33425" spans="1:4" x14ac:dyDescent="0.25">
      <c r="A33425" s="2">
        <v>540</v>
      </c>
      <c r="B33425">
        <v>45506</v>
      </c>
      <c r="C33425" s="3">
        <v>251.78672800000001</v>
      </c>
      <c r="D33425" s="2"/>
    </row>
    <row r="33426" spans="1:4" x14ac:dyDescent="0.25">
      <c r="A33426" s="2">
        <v>540</v>
      </c>
      <c r="B33426">
        <v>45507</v>
      </c>
      <c r="C33426" s="3">
        <v>998.63389099999995</v>
      </c>
      <c r="D33426" s="2"/>
    </row>
    <row r="33427" spans="1:4" x14ac:dyDescent="0.25">
      <c r="A33427" s="2">
        <v>540</v>
      </c>
      <c r="B33427">
        <v>45508</v>
      </c>
      <c r="C33427" s="3">
        <v>301.08612699999998</v>
      </c>
      <c r="D33427" s="2"/>
    </row>
    <row r="33428" spans="1:4" x14ac:dyDescent="0.25">
      <c r="A33428" s="2">
        <v>540</v>
      </c>
      <c r="B33428">
        <v>45509</v>
      </c>
      <c r="C33428" s="3">
        <v>141.56653499999999</v>
      </c>
      <c r="D33428" s="2"/>
    </row>
    <row r="33429" spans="1:4" x14ac:dyDescent="0.25">
      <c r="A33429" s="2">
        <v>540</v>
      </c>
      <c r="B33429">
        <v>45510</v>
      </c>
      <c r="C33429" s="3">
        <v>124.565873</v>
      </c>
      <c r="D33429" s="2"/>
    </row>
    <row r="33430" spans="1:4" x14ac:dyDescent="0.25">
      <c r="A33430" s="2">
        <v>540</v>
      </c>
      <c r="B33430">
        <v>45511</v>
      </c>
      <c r="C33430" s="3">
        <v>141.56653499999999</v>
      </c>
      <c r="D33430" s="2"/>
    </row>
    <row r="33431" spans="1:4" x14ac:dyDescent="0.25">
      <c r="A33431" s="2">
        <v>540</v>
      </c>
      <c r="B33431">
        <v>45512</v>
      </c>
      <c r="C33431" s="3">
        <v>577.88293999999996</v>
      </c>
      <c r="D33431" s="2"/>
    </row>
    <row r="33432" spans="1:4" x14ac:dyDescent="0.25">
      <c r="A33432" s="2">
        <v>540</v>
      </c>
      <c r="B33432">
        <v>45513</v>
      </c>
      <c r="C33432" s="3">
        <v>485.57169900000002</v>
      </c>
      <c r="D33432" s="2"/>
    </row>
    <row r="33433" spans="1:4" x14ac:dyDescent="0.25">
      <c r="A33433" s="2">
        <v>540</v>
      </c>
      <c r="B33433">
        <v>45514</v>
      </c>
      <c r="C33433" s="3">
        <v>335.32695100000001</v>
      </c>
      <c r="D33433" s="2"/>
    </row>
    <row r="33434" spans="1:4" x14ac:dyDescent="0.25">
      <c r="A33434" s="2">
        <v>540</v>
      </c>
      <c r="B33434">
        <v>45515</v>
      </c>
      <c r="C33434" s="3">
        <v>335.32695100000001</v>
      </c>
      <c r="D33434" s="2"/>
    </row>
    <row r="33435" spans="1:4" x14ac:dyDescent="0.25">
      <c r="A33435" s="2">
        <v>540</v>
      </c>
      <c r="B33435">
        <v>45516</v>
      </c>
      <c r="C33435" s="3">
        <v>485.57169900000002</v>
      </c>
      <c r="D33435" s="2"/>
    </row>
    <row r="33436" spans="1:4" x14ac:dyDescent="0.25">
      <c r="A33436" s="2">
        <v>540</v>
      </c>
      <c r="B33436">
        <v>45517</v>
      </c>
      <c r="C33436" s="3">
        <v>577.88293999999996</v>
      </c>
      <c r="D33436" s="2"/>
    </row>
    <row r="33437" spans="1:4" x14ac:dyDescent="0.25">
      <c r="A33437" s="2">
        <v>540</v>
      </c>
      <c r="B33437">
        <v>45518</v>
      </c>
      <c r="C33437" s="3">
        <v>1626.8039699999999</v>
      </c>
      <c r="D33437" s="2"/>
    </row>
    <row r="33438" spans="1:4" x14ac:dyDescent="0.25">
      <c r="A33438" s="2">
        <v>540</v>
      </c>
      <c r="B33438">
        <v>45519</v>
      </c>
      <c r="C33438" s="3">
        <v>1626.8039699999999</v>
      </c>
      <c r="D33438" s="2"/>
    </row>
    <row r="33439" spans="1:4" x14ac:dyDescent="0.25">
      <c r="A33439" s="2">
        <v>540</v>
      </c>
      <c r="B33439">
        <v>45520</v>
      </c>
      <c r="C33439" s="3">
        <v>1370.184152</v>
      </c>
      <c r="D33439" s="2"/>
    </row>
    <row r="33440" spans="1:4" x14ac:dyDescent="0.25">
      <c r="A33440" s="2">
        <v>540</v>
      </c>
      <c r="B33440">
        <v>45521</v>
      </c>
      <c r="C33440" s="3">
        <v>1370.184152</v>
      </c>
      <c r="D33440" s="2"/>
    </row>
    <row r="33441" spans="1:4" x14ac:dyDescent="0.25">
      <c r="A33441" s="2">
        <v>540</v>
      </c>
      <c r="B33441">
        <v>45522</v>
      </c>
      <c r="C33441" s="3">
        <v>38.613304999999997</v>
      </c>
      <c r="D33441" s="2"/>
    </row>
    <row r="33442" spans="1:4" x14ac:dyDescent="0.25">
      <c r="A33442" s="2">
        <v>540</v>
      </c>
      <c r="B33442">
        <v>45523</v>
      </c>
      <c r="C33442" s="3">
        <v>41.017777000000002</v>
      </c>
      <c r="D33442" s="2"/>
    </row>
    <row r="33443" spans="1:4" x14ac:dyDescent="0.25">
      <c r="A33443" s="2">
        <v>540</v>
      </c>
      <c r="B33443">
        <v>45524</v>
      </c>
      <c r="C33443" s="3">
        <v>38.613304999999997</v>
      </c>
      <c r="D33443" s="2"/>
    </row>
    <row r="33444" spans="1:4" x14ac:dyDescent="0.25">
      <c r="A33444" s="2">
        <v>540</v>
      </c>
      <c r="B33444">
        <v>45525</v>
      </c>
      <c r="C33444" s="3">
        <v>41.017777000000002</v>
      </c>
      <c r="D33444" s="2"/>
    </row>
    <row r="33445" spans="1:4" x14ac:dyDescent="0.25">
      <c r="A33445" s="2">
        <v>540</v>
      </c>
      <c r="B33445">
        <v>45526</v>
      </c>
      <c r="C33445" s="3">
        <v>1275.3568519999999</v>
      </c>
      <c r="D33445" s="2"/>
    </row>
    <row r="33446" spans="1:4" x14ac:dyDescent="0.25">
      <c r="A33446" s="2">
        <v>540</v>
      </c>
      <c r="B33446">
        <v>45527</v>
      </c>
      <c r="C33446" s="3">
        <v>420.89434699999998</v>
      </c>
      <c r="D33446" s="2"/>
    </row>
    <row r="33447" spans="1:4" x14ac:dyDescent="0.25">
      <c r="A33447" s="2">
        <v>540</v>
      </c>
      <c r="B33447">
        <v>45528</v>
      </c>
      <c r="C33447" s="3">
        <v>1275.3568519999999</v>
      </c>
      <c r="D33447" s="2"/>
    </row>
    <row r="33448" spans="1:4" x14ac:dyDescent="0.25">
      <c r="A33448" s="2">
        <v>540</v>
      </c>
      <c r="B33448">
        <v>45529</v>
      </c>
      <c r="C33448" s="3">
        <v>420.89434699999998</v>
      </c>
      <c r="D33448" s="2"/>
    </row>
    <row r="33449" spans="1:4" x14ac:dyDescent="0.25">
      <c r="A33449" s="2">
        <v>540</v>
      </c>
      <c r="B33449">
        <v>45530</v>
      </c>
      <c r="C33449" s="3">
        <v>383.40559400000001</v>
      </c>
      <c r="D33449" s="2"/>
    </row>
    <row r="33450" spans="1:4" x14ac:dyDescent="0.25">
      <c r="A33450" s="2">
        <v>540</v>
      </c>
      <c r="B33450">
        <v>45531</v>
      </c>
      <c r="C33450" s="3">
        <v>128.86308600000001</v>
      </c>
      <c r="D33450" s="2"/>
    </row>
    <row r="33451" spans="1:4" x14ac:dyDescent="0.25">
      <c r="A33451" s="2">
        <v>540</v>
      </c>
      <c r="B33451">
        <v>45532</v>
      </c>
      <c r="C33451" s="3">
        <v>383.40559400000001</v>
      </c>
      <c r="D33451" s="2"/>
    </row>
    <row r="33452" spans="1:4" x14ac:dyDescent="0.25">
      <c r="A33452" s="2">
        <v>540</v>
      </c>
      <c r="B33452">
        <v>45533</v>
      </c>
      <c r="C33452" s="3">
        <v>128.86308600000001</v>
      </c>
      <c r="D33452" s="2"/>
    </row>
    <row r="33453" spans="1:4" x14ac:dyDescent="0.25">
      <c r="A33453" s="2">
        <v>540</v>
      </c>
      <c r="B33453">
        <v>45534</v>
      </c>
      <c r="C33453" s="3">
        <v>1710.983669</v>
      </c>
      <c r="D33453" s="2"/>
    </row>
    <row r="33454" spans="1:4" x14ac:dyDescent="0.25">
      <c r="A33454" s="2">
        <v>540</v>
      </c>
      <c r="B33454">
        <v>45535</v>
      </c>
      <c r="C33454" s="3">
        <v>2364.8607459999998</v>
      </c>
      <c r="D33454" s="2"/>
    </row>
    <row r="33455" spans="1:4" x14ac:dyDescent="0.25">
      <c r="A33455" s="2">
        <v>540</v>
      </c>
      <c r="B33455">
        <v>45536</v>
      </c>
      <c r="C33455" s="3">
        <v>384.68233500000002</v>
      </c>
      <c r="D33455" s="2"/>
    </row>
    <row r="33456" spans="1:4" x14ac:dyDescent="0.25">
      <c r="A33456" s="2">
        <v>540</v>
      </c>
      <c r="B33456">
        <v>45537</v>
      </c>
      <c r="C33456" s="3">
        <v>2364.8607459999998</v>
      </c>
      <c r="D33456" s="2"/>
    </row>
    <row r="33457" spans="1:4" x14ac:dyDescent="0.25">
      <c r="A33457" s="2">
        <v>540</v>
      </c>
      <c r="B33457">
        <v>45538</v>
      </c>
      <c r="C33457" s="3">
        <v>384.68233500000002</v>
      </c>
      <c r="D33457" s="2"/>
    </row>
    <row r="33458" spans="1:4" x14ac:dyDescent="0.25">
      <c r="A33458" s="2">
        <v>540</v>
      </c>
      <c r="B33458">
        <v>45539</v>
      </c>
      <c r="C33458" s="3">
        <v>1710.983669</v>
      </c>
      <c r="D33458" s="2"/>
    </row>
    <row r="33459" spans="1:4" x14ac:dyDescent="0.25">
      <c r="A33459" s="2">
        <v>540</v>
      </c>
      <c r="B33459">
        <v>45540</v>
      </c>
      <c r="C33459" s="3">
        <v>670.71781599999997</v>
      </c>
      <c r="D33459" s="2"/>
    </row>
    <row r="33460" spans="1:4" x14ac:dyDescent="0.25">
      <c r="A33460" s="2">
        <v>540</v>
      </c>
      <c r="B33460">
        <v>45541</v>
      </c>
      <c r="C33460" s="3">
        <v>1244.849516</v>
      </c>
      <c r="D33460" s="2"/>
    </row>
    <row r="33461" spans="1:4" x14ac:dyDescent="0.25">
      <c r="A33461" s="2">
        <v>540</v>
      </c>
      <c r="B33461">
        <v>45542</v>
      </c>
      <c r="C33461" s="3">
        <v>1244.849516</v>
      </c>
      <c r="D33461" s="2"/>
    </row>
    <row r="33462" spans="1:4" x14ac:dyDescent="0.25">
      <c r="A33462" s="2">
        <v>540</v>
      </c>
      <c r="B33462">
        <v>45543</v>
      </c>
      <c r="C33462" s="3">
        <v>670.71781599999997</v>
      </c>
      <c r="D33462" s="2"/>
    </row>
    <row r="33463" spans="1:4" x14ac:dyDescent="0.25">
      <c r="A33463" s="2">
        <v>540</v>
      </c>
      <c r="B33463">
        <v>45544</v>
      </c>
      <c r="C33463" s="3">
        <v>4504.999718</v>
      </c>
      <c r="D33463" s="2"/>
    </row>
    <row r="33464" spans="1:4" x14ac:dyDescent="0.25">
      <c r="A33464" s="2">
        <v>540</v>
      </c>
      <c r="B33464">
        <v>45545</v>
      </c>
      <c r="C33464" s="3">
        <v>1711.7385200000001</v>
      </c>
      <c r="D33464" s="2"/>
    </row>
    <row r="33465" spans="1:4" x14ac:dyDescent="0.25">
      <c r="A33465" s="2">
        <v>540</v>
      </c>
      <c r="B33465">
        <v>45546</v>
      </c>
      <c r="C33465" s="3">
        <v>516.99503000000004</v>
      </c>
      <c r="D33465" s="2"/>
    </row>
    <row r="33466" spans="1:4" x14ac:dyDescent="0.25">
      <c r="A33466" s="2">
        <v>540</v>
      </c>
      <c r="B33466">
        <v>45547</v>
      </c>
      <c r="C33466" s="3">
        <v>315.93587400000001</v>
      </c>
      <c r="D33466" s="2"/>
    </row>
    <row r="33467" spans="1:4" x14ac:dyDescent="0.25">
      <c r="A33467" s="2">
        <v>540</v>
      </c>
      <c r="B33467">
        <v>45548</v>
      </c>
      <c r="C33467" s="3">
        <v>1711.7385200000001</v>
      </c>
      <c r="D33467" s="2"/>
    </row>
    <row r="33468" spans="1:4" x14ac:dyDescent="0.25">
      <c r="A33468" s="2">
        <v>540</v>
      </c>
      <c r="B33468">
        <v>45549</v>
      </c>
      <c r="C33468" s="3">
        <v>315.93587400000001</v>
      </c>
      <c r="D33468" s="2"/>
    </row>
    <row r="33469" spans="1:4" x14ac:dyDescent="0.25">
      <c r="A33469" s="2">
        <v>540</v>
      </c>
      <c r="B33469">
        <v>45550</v>
      </c>
      <c r="C33469" s="3">
        <v>516.99503000000004</v>
      </c>
      <c r="D33469" s="2"/>
    </row>
    <row r="33470" spans="1:4" x14ac:dyDescent="0.25">
      <c r="A33470" s="2">
        <v>540</v>
      </c>
      <c r="B33470">
        <v>45551</v>
      </c>
      <c r="C33470" s="3">
        <v>709.00358600000004</v>
      </c>
      <c r="D33470" s="2"/>
    </row>
    <row r="33471" spans="1:4" x14ac:dyDescent="0.25">
      <c r="A33471" s="2">
        <v>540</v>
      </c>
      <c r="B33471">
        <v>45552</v>
      </c>
      <c r="C33471" s="3">
        <v>709.00358600000004</v>
      </c>
      <c r="D33471" s="2"/>
    </row>
    <row r="33472" spans="1:4" x14ac:dyDescent="0.25">
      <c r="A33472" s="2">
        <v>540</v>
      </c>
      <c r="B33472">
        <v>45553</v>
      </c>
      <c r="C33472" s="3">
        <v>378.66836799999999</v>
      </c>
      <c r="D33472" s="2"/>
    </row>
    <row r="33473" spans="1:4" x14ac:dyDescent="0.25">
      <c r="A33473" s="2">
        <v>540</v>
      </c>
      <c r="B33473">
        <v>45554</v>
      </c>
      <c r="C33473" s="3">
        <v>356.06951099999998</v>
      </c>
      <c r="D33473" s="2"/>
    </row>
    <row r="33474" spans="1:4" x14ac:dyDescent="0.25">
      <c r="A33474" s="2">
        <v>540</v>
      </c>
      <c r="B33474">
        <v>45555</v>
      </c>
      <c r="C33474" s="3">
        <v>378.66836799999999</v>
      </c>
      <c r="D33474" s="2"/>
    </row>
    <row r="33475" spans="1:4" x14ac:dyDescent="0.25">
      <c r="A33475" s="2">
        <v>540</v>
      </c>
      <c r="B33475">
        <v>45556</v>
      </c>
      <c r="C33475" s="3">
        <v>356.06951099999998</v>
      </c>
      <c r="D33475" s="2"/>
    </row>
    <row r="33476" spans="1:4" x14ac:dyDescent="0.25">
      <c r="A33476" s="2">
        <v>540</v>
      </c>
      <c r="B33476">
        <v>45557</v>
      </c>
      <c r="C33476" s="3">
        <v>1937.5779620000001</v>
      </c>
      <c r="D33476" s="2"/>
    </row>
    <row r="33477" spans="1:4" x14ac:dyDescent="0.25">
      <c r="A33477" s="2">
        <v>540</v>
      </c>
      <c r="B33477">
        <v>45558</v>
      </c>
      <c r="C33477" s="3">
        <v>1606.0893160000001</v>
      </c>
      <c r="D33477" s="2"/>
    </row>
    <row r="33478" spans="1:4" x14ac:dyDescent="0.25">
      <c r="A33478" s="2">
        <v>540</v>
      </c>
      <c r="B33478">
        <v>45559</v>
      </c>
      <c r="C33478" s="3">
        <v>423.90290800000002</v>
      </c>
      <c r="D33478" s="2"/>
    </row>
    <row r="33479" spans="1:4" x14ac:dyDescent="0.25">
      <c r="A33479" s="2">
        <v>540</v>
      </c>
      <c r="B33479">
        <v>45560</v>
      </c>
      <c r="C33479" s="3">
        <v>1937.5779620000001</v>
      </c>
      <c r="D33479" s="2"/>
    </row>
    <row r="33480" spans="1:4" x14ac:dyDescent="0.25">
      <c r="A33480" s="2">
        <v>540</v>
      </c>
      <c r="B33480">
        <v>45561</v>
      </c>
      <c r="C33480" s="3">
        <v>423.90290800000002</v>
      </c>
      <c r="D33480" s="2"/>
    </row>
    <row r="33481" spans="1:4" x14ac:dyDescent="0.25">
      <c r="A33481" s="2">
        <v>540</v>
      </c>
      <c r="B33481">
        <v>45562</v>
      </c>
      <c r="C33481" s="3">
        <v>540.45733199999995</v>
      </c>
      <c r="D33481" s="2"/>
    </row>
    <row r="33482" spans="1:4" x14ac:dyDescent="0.25">
      <c r="A33482" s="2">
        <v>540</v>
      </c>
      <c r="B33482">
        <v>45563</v>
      </c>
      <c r="C33482" s="3">
        <v>540.45733199999995</v>
      </c>
      <c r="D33482" s="2"/>
    </row>
    <row r="33483" spans="1:4" x14ac:dyDescent="0.25">
      <c r="A33483" s="2">
        <v>540</v>
      </c>
      <c r="B33483">
        <v>45564</v>
      </c>
      <c r="C33483" s="3">
        <v>25.692473</v>
      </c>
      <c r="D33483" s="2"/>
    </row>
    <row r="33484" spans="1:4" x14ac:dyDescent="0.25">
      <c r="A33484" s="2">
        <v>540</v>
      </c>
      <c r="B33484">
        <v>45565</v>
      </c>
      <c r="C33484" s="3">
        <v>1606.0893160000001</v>
      </c>
      <c r="D33484" s="2"/>
    </row>
    <row r="33485" spans="1:4" x14ac:dyDescent="0.25">
      <c r="A33485" s="2">
        <v>540</v>
      </c>
      <c r="B33485">
        <v>45566</v>
      </c>
      <c r="C33485" s="3">
        <v>25.692473</v>
      </c>
      <c r="D33485" s="2"/>
    </row>
    <row r="33486" spans="1:4" x14ac:dyDescent="0.25">
      <c r="A33486" s="2">
        <v>540</v>
      </c>
      <c r="B33486">
        <v>45567</v>
      </c>
      <c r="C33486" s="3">
        <v>1522.738891</v>
      </c>
      <c r="D33486" s="2"/>
    </row>
    <row r="33487" spans="1:4" x14ac:dyDescent="0.25">
      <c r="A33487" s="2">
        <v>540</v>
      </c>
      <c r="B33487">
        <v>45568</v>
      </c>
      <c r="C33487" s="3">
        <v>13.067171999999999</v>
      </c>
      <c r="D33487" s="2"/>
    </row>
    <row r="33488" spans="1:4" x14ac:dyDescent="0.25">
      <c r="A33488" s="2">
        <v>540</v>
      </c>
      <c r="B33488">
        <v>45569</v>
      </c>
      <c r="C33488" s="3">
        <v>13.067171999999999</v>
      </c>
      <c r="D33488" s="2"/>
    </row>
    <row r="33489" spans="1:4" x14ac:dyDescent="0.25">
      <c r="A33489" s="2">
        <v>540</v>
      </c>
      <c r="B33489">
        <v>45570</v>
      </c>
      <c r="C33489" s="3">
        <v>1522.738891</v>
      </c>
      <c r="D33489" s="2"/>
    </row>
    <row r="33490" spans="1:4" x14ac:dyDescent="0.25">
      <c r="A33490" s="2">
        <v>540</v>
      </c>
      <c r="B33490">
        <v>45571</v>
      </c>
      <c r="C33490" s="3">
        <v>258.34871299999998</v>
      </c>
      <c r="D33490" s="2"/>
    </row>
    <row r="33491" spans="1:4" x14ac:dyDescent="0.25">
      <c r="A33491" s="2">
        <v>540</v>
      </c>
      <c r="B33491">
        <v>45572</v>
      </c>
      <c r="C33491" s="3">
        <v>258.34871299999998</v>
      </c>
      <c r="D33491" s="2"/>
    </row>
    <row r="33492" spans="1:4" x14ac:dyDescent="0.25">
      <c r="A33492" s="2">
        <v>540</v>
      </c>
      <c r="B33492">
        <v>45573</v>
      </c>
      <c r="C33492" s="3">
        <v>373.27159999999998</v>
      </c>
      <c r="D33492" s="2"/>
    </row>
    <row r="33493" spans="1:4" x14ac:dyDescent="0.25">
      <c r="A33493" s="2">
        <v>540</v>
      </c>
      <c r="B33493">
        <v>45574</v>
      </c>
      <c r="C33493" s="3">
        <v>1560.881388</v>
      </c>
      <c r="D33493" s="2"/>
    </row>
    <row r="33494" spans="1:4" x14ac:dyDescent="0.25">
      <c r="A33494" s="2">
        <v>540</v>
      </c>
      <c r="B33494">
        <v>45575</v>
      </c>
      <c r="C33494" s="3">
        <v>1560.881388</v>
      </c>
      <c r="D33494" s="2"/>
    </row>
    <row r="33495" spans="1:4" x14ac:dyDescent="0.25">
      <c r="A33495" s="2">
        <v>540</v>
      </c>
      <c r="B33495">
        <v>45576</v>
      </c>
      <c r="C33495" s="3">
        <v>373.27159999999998</v>
      </c>
      <c r="D33495" s="2"/>
    </row>
    <row r="33496" spans="1:4" x14ac:dyDescent="0.25">
      <c r="A33496" s="2">
        <v>540</v>
      </c>
      <c r="B33496">
        <v>45577</v>
      </c>
      <c r="C33496" s="3">
        <v>644.48165600000004</v>
      </c>
      <c r="D33496" s="2"/>
    </row>
    <row r="33497" spans="1:4" x14ac:dyDescent="0.25">
      <c r="A33497" s="2">
        <v>540</v>
      </c>
      <c r="B33497">
        <v>45578</v>
      </c>
      <c r="C33497" s="3">
        <v>266.51745799999998</v>
      </c>
      <c r="D33497" s="2"/>
    </row>
    <row r="33498" spans="1:4" x14ac:dyDescent="0.25">
      <c r="A33498" s="2">
        <v>540</v>
      </c>
      <c r="B33498">
        <v>45579</v>
      </c>
      <c r="C33498" s="3">
        <v>397.00009799999998</v>
      </c>
      <c r="D33498" s="2"/>
    </row>
    <row r="33499" spans="1:4" x14ac:dyDescent="0.25">
      <c r="A33499" s="2">
        <v>540</v>
      </c>
      <c r="B33499">
        <v>45580</v>
      </c>
      <c r="C33499" s="3">
        <v>310.51835</v>
      </c>
      <c r="D33499" s="2"/>
    </row>
    <row r="33500" spans="1:4" x14ac:dyDescent="0.25">
      <c r="A33500" s="2">
        <v>540</v>
      </c>
      <c r="B33500">
        <v>45581</v>
      </c>
      <c r="C33500" s="3">
        <v>397.00009799999998</v>
      </c>
      <c r="D33500" s="2"/>
    </row>
    <row r="33501" spans="1:4" x14ac:dyDescent="0.25">
      <c r="A33501" s="2">
        <v>540</v>
      </c>
      <c r="B33501">
        <v>45582</v>
      </c>
      <c r="C33501" s="3">
        <v>310.51835</v>
      </c>
      <c r="D33501" s="2"/>
    </row>
    <row r="33502" spans="1:4" x14ac:dyDescent="0.25">
      <c r="A33502" s="2">
        <v>540</v>
      </c>
      <c r="B33502">
        <v>45583</v>
      </c>
      <c r="C33502" s="3">
        <v>380.852329</v>
      </c>
      <c r="D33502" s="2"/>
    </row>
    <row r="33503" spans="1:4" x14ac:dyDescent="0.25">
      <c r="A33503" s="2">
        <v>540</v>
      </c>
      <c r="B33503">
        <v>45584</v>
      </c>
      <c r="C33503" s="3">
        <v>380.852329</v>
      </c>
      <c r="D33503" s="2"/>
    </row>
    <row r="33504" spans="1:4" x14ac:dyDescent="0.25">
      <c r="A33504" s="2">
        <v>540</v>
      </c>
      <c r="B33504">
        <v>45585</v>
      </c>
      <c r="C33504" s="3">
        <v>266.51745799999998</v>
      </c>
      <c r="D33504" s="2"/>
    </row>
    <row r="33505" spans="1:4" x14ac:dyDescent="0.25">
      <c r="A33505" s="2">
        <v>540</v>
      </c>
      <c r="B33505">
        <v>45586</v>
      </c>
      <c r="C33505" s="3">
        <v>366.75944099999998</v>
      </c>
      <c r="D33505" s="2"/>
    </row>
    <row r="33506" spans="1:4" x14ac:dyDescent="0.25">
      <c r="A33506" s="2">
        <v>540</v>
      </c>
      <c r="B33506">
        <v>45587</v>
      </c>
      <c r="C33506" s="3">
        <v>278.69377800000001</v>
      </c>
      <c r="D33506" s="2"/>
    </row>
    <row r="33507" spans="1:4" x14ac:dyDescent="0.25">
      <c r="A33507" s="2">
        <v>540</v>
      </c>
      <c r="B33507">
        <v>45588</v>
      </c>
      <c r="C33507" s="3">
        <v>248.739744</v>
      </c>
      <c r="D33507" s="2"/>
    </row>
    <row r="33508" spans="1:4" x14ac:dyDescent="0.25">
      <c r="A33508" s="2">
        <v>540</v>
      </c>
      <c r="B33508">
        <v>45589</v>
      </c>
      <c r="C33508" s="3">
        <v>15.853697</v>
      </c>
      <c r="D33508" s="2"/>
    </row>
    <row r="33509" spans="1:4" x14ac:dyDescent="0.25">
      <c r="A33509" s="2">
        <v>540</v>
      </c>
      <c r="B33509">
        <v>45590</v>
      </c>
      <c r="C33509" s="3">
        <v>366.75944099999998</v>
      </c>
      <c r="D33509" s="2"/>
    </row>
    <row r="33510" spans="1:4" x14ac:dyDescent="0.25">
      <c r="A33510" s="2">
        <v>540</v>
      </c>
      <c r="B33510">
        <v>45591</v>
      </c>
      <c r="C33510" s="3">
        <v>248.739744</v>
      </c>
      <c r="D33510" s="2"/>
    </row>
    <row r="33511" spans="1:4" x14ac:dyDescent="0.25">
      <c r="A33511" s="2">
        <v>540</v>
      </c>
      <c r="B33511">
        <v>45592</v>
      </c>
      <c r="C33511" s="3">
        <v>15.853697</v>
      </c>
      <c r="D33511" s="2"/>
    </row>
    <row r="33512" spans="1:4" x14ac:dyDescent="0.25">
      <c r="A33512" s="2">
        <v>540</v>
      </c>
      <c r="B33512">
        <v>45593</v>
      </c>
      <c r="C33512" s="3">
        <v>278.69377800000001</v>
      </c>
      <c r="D33512" s="2"/>
    </row>
    <row r="33513" spans="1:4" x14ac:dyDescent="0.25">
      <c r="A33513" s="2">
        <v>540</v>
      </c>
      <c r="B33513">
        <v>45594</v>
      </c>
      <c r="C33513" s="3">
        <v>348.67761400000001</v>
      </c>
      <c r="D33513" s="2"/>
    </row>
    <row r="33514" spans="1:4" x14ac:dyDescent="0.25">
      <c r="A33514" s="2">
        <v>540</v>
      </c>
      <c r="B33514">
        <v>45595</v>
      </c>
      <c r="C33514" s="3">
        <v>343.62540300000001</v>
      </c>
      <c r="D33514" s="2"/>
    </row>
    <row r="33515" spans="1:4" x14ac:dyDescent="0.25">
      <c r="A33515" s="2">
        <v>540</v>
      </c>
      <c r="B33515">
        <v>45596</v>
      </c>
      <c r="C33515" s="3">
        <v>348.67761400000001</v>
      </c>
      <c r="D33515" s="2"/>
    </row>
    <row r="33516" spans="1:4" x14ac:dyDescent="0.25">
      <c r="A33516" s="2">
        <v>540</v>
      </c>
      <c r="B33516">
        <v>45597</v>
      </c>
      <c r="C33516" s="3">
        <v>343.62540300000001</v>
      </c>
      <c r="D33516" s="2"/>
    </row>
    <row r="33517" spans="1:4" x14ac:dyDescent="0.25">
      <c r="A33517" s="2">
        <v>540</v>
      </c>
      <c r="B33517">
        <v>45598</v>
      </c>
      <c r="C33517" s="3">
        <v>13.067171999999999</v>
      </c>
      <c r="D33517" s="2"/>
    </row>
    <row r="33518" spans="1:4" x14ac:dyDescent="0.25">
      <c r="A33518" s="2">
        <v>540</v>
      </c>
      <c r="B33518">
        <v>45599</v>
      </c>
      <c r="C33518" s="3">
        <v>545.35028399999999</v>
      </c>
      <c r="D33518" s="2"/>
    </row>
    <row r="33519" spans="1:4" x14ac:dyDescent="0.25">
      <c r="A33519" s="2">
        <v>540</v>
      </c>
      <c r="B33519">
        <v>45600</v>
      </c>
      <c r="C33519" s="3">
        <v>13.067171999999999</v>
      </c>
      <c r="D33519" s="2"/>
    </row>
    <row r="33520" spans="1:4" x14ac:dyDescent="0.25">
      <c r="A33520" s="2">
        <v>540</v>
      </c>
      <c r="B33520">
        <v>45601</v>
      </c>
      <c r="C33520" s="3">
        <v>545.35028399999999</v>
      </c>
      <c r="D33520" s="2"/>
    </row>
    <row r="33521" spans="1:4" x14ac:dyDescent="0.25">
      <c r="A33521" s="2">
        <v>540</v>
      </c>
      <c r="B33521">
        <v>45602</v>
      </c>
      <c r="C33521" s="3">
        <v>351.88257700000003</v>
      </c>
      <c r="D33521" s="2"/>
    </row>
    <row r="33522" spans="1:4" x14ac:dyDescent="0.25">
      <c r="A33522" s="2">
        <v>540</v>
      </c>
      <c r="B33522">
        <v>45603</v>
      </c>
      <c r="C33522" s="3">
        <v>3.8261630000000002</v>
      </c>
      <c r="D33522" s="2"/>
    </row>
    <row r="33523" spans="1:4" x14ac:dyDescent="0.25">
      <c r="A33523" s="2">
        <v>540</v>
      </c>
      <c r="B33523">
        <v>45604</v>
      </c>
      <c r="C33523" s="3">
        <v>3.8261630000000002</v>
      </c>
      <c r="D33523" s="2"/>
    </row>
    <row r="33524" spans="1:4" x14ac:dyDescent="0.25">
      <c r="A33524" s="2">
        <v>540</v>
      </c>
      <c r="B33524">
        <v>45605</v>
      </c>
      <c r="C33524" s="3">
        <v>351.88257700000003</v>
      </c>
      <c r="D33524" s="2"/>
    </row>
    <row r="33525" spans="1:4" x14ac:dyDescent="0.25">
      <c r="A33525" s="2">
        <v>540</v>
      </c>
      <c r="B33525">
        <v>45606</v>
      </c>
      <c r="C33525" s="3">
        <v>8980.4865790000003</v>
      </c>
      <c r="D33525" s="2"/>
    </row>
    <row r="33526" spans="1:4" x14ac:dyDescent="0.25">
      <c r="A33526" s="2">
        <v>540</v>
      </c>
      <c r="B33526">
        <v>45607</v>
      </c>
      <c r="C33526" s="3">
        <v>8980.4865790000003</v>
      </c>
      <c r="D33526" s="2"/>
    </row>
    <row r="33527" spans="1:4" x14ac:dyDescent="0.25">
      <c r="A33527" s="2">
        <v>540</v>
      </c>
      <c r="B33527">
        <v>45608</v>
      </c>
      <c r="C33527" s="3">
        <v>8605.8374769999991</v>
      </c>
      <c r="D33527" s="2"/>
    </row>
    <row r="33528" spans="1:4" x14ac:dyDescent="0.25">
      <c r="A33528" s="2">
        <v>540</v>
      </c>
      <c r="B33528">
        <v>45612</v>
      </c>
      <c r="C33528" s="3">
        <v>4195.6489369999999</v>
      </c>
      <c r="D33528" s="2"/>
    </row>
    <row r="33529" spans="1:4" x14ac:dyDescent="0.25">
      <c r="A33529" s="2">
        <v>540</v>
      </c>
      <c r="B33529">
        <v>45613</v>
      </c>
      <c r="C33529" s="3">
        <v>2413.8511330000001</v>
      </c>
      <c r="D33529" s="2"/>
    </row>
    <row r="33530" spans="1:4" x14ac:dyDescent="0.25">
      <c r="A33530" s="2">
        <v>540</v>
      </c>
      <c r="B33530">
        <v>45614</v>
      </c>
      <c r="C33530" s="3">
        <v>2413.8511330000001</v>
      </c>
      <c r="D33530" s="2"/>
    </row>
    <row r="33531" spans="1:4" x14ac:dyDescent="0.25">
      <c r="A33531" s="2">
        <v>540</v>
      </c>
      <c r="B33531">
        <v>45615</v>
      </c>
      <c r="C33531" s="3">
        <v>2216.3177340000002</v>
      </c>
      <c r="D33531" s="2"/>
    </row>
    <row r="33532" spans="1:4" x14ac:dyDescent="0.25">
      <c r="A33532" s="2">
        <v>540</v>
      </c>
      <c r="B33532">
        <v>45616</v>
      </c>
      <c r="C33532" s="3">
        <v>2216.3177340000002</v>
      </c>
      <c r="D33532" s="2"/>
    </row>
    <row r="33533" spans="1:4" x14ac:dyDescent="0.25">
      <c r="A33533" s="2">
        <v>540</v>
      </c>
      <c r="B33533">
        <v>45618</v>
      </c>
      <c r="C33533" s="3">
        <v>669.87780299999997</v>
      </c>
      <c r="D33533" s="2"/>
    </row>
    <row r="33534" spans="1:4" x14ac:dyDescent="0.25">
      <c r="A33534" s="2">
        <v>540</v>
      </c>
      <c r="B33534">
        <v>45619</v>
      </c>
      <c r="C33534" s="3">
        <v>3648.7362309999999</v>
      </c>
      <c r="D33534" s="2"/>
    </row>
    <row r="33535" spans="1:4" x14ac:dyDescent="0.25">
      <c r="A33535" s="2">
        <v>540</v>
      </c>
      <c r="B33535">
        <v>45620</v>
      </c>
      <c r="C33535" s="3">
        <v>3648.7362309999999</v>
      </c>
      <c r="D33535" s="2"/>
    </row>
    <row r="33536" spans="1:4" x14ac:dyDescent="0.25">
      <c r="A33536" s="2">
        <v>540</v>
      </c>
      <c r="B33536">
        <v>45621</v>
      </c>
      <c r="C33536" s="3">
        <v>845.20395299999996</v>
      </c>
      <c r="D33536" s="2"/>
    </row>
    <row r="33537" spans="1:4" x14ac:dyDescent="0.25">
      <c r="A33537" s="2">
        <v>540</v>
      </c>
      <c r="B33537">
        <v>45622</v>
      </c>
      <c r="C33537" s="3">
        <v>669.87780299999997</v>
      </c>
      <c r="D33537" s="2"/>
    </row>
    <row r="33538" spans="1:4" x14ac:dyDescent="0.25">
      <c r="A33538" s="2">
        <v>540</v>
      </c>
      <c r="B33538">
        <v>45623</v>
      </c>
      <c r="C33538" s="3">
        <v>2699.2719510000002</v>
      </c>
      <c r="D33538" s="2"/>
    </row>
    <row r="33539" spans="1:4" x14ac:dyDescent="0.25">
      <c r="A33539" s="2">
        <v>540</v>
      </c>
      <c r="B33539">
        <v>45624</v>
      </c>
      <c r="C33539" s="3">
        <v>1004.092164</v>
      </c>
      <c r="D33539" s="2"/>
    </row>
    <row r="33540" spans="1:4" x14ac:dyDescent="0.25">
      <c r="A33540" s="2">
        <v>540</v>
      </c>
      <c r="B33540">
        <v>45625</v>
      </c>
      <c r="C33540" s="3">
        <v>2201.5077350000001</v>
      </c>
      <c r="D33540" s="2"/>
    </row>
    <row r="33541" spans="1:4" x14ac:dyDescent="0.25">
      <c r="A33541" s="2">
        <v>540</v>
      </c>
      <c r="B33541">
        <v>45626</v>
      </c>
      <c r="C33541" s="3">
        <v>1004.092164</v>
      </c>
      <c r="D33541" s="2"/>
    </row>
    <row r="33542" spans="1:4" x14ac:dyDescent="0.25">
      <c r="A33542" s="2">
        <v>540</v>
      </c>
      <c r="B33542">
        <v>45627</v>
      </c>
      <c r="C33542" s="3">
        <v>2201.5077350000001</v>
      </c>
      <c r="D33542" s="2"/>
    </row>
    <row r="33543" spans="1:4" x14ac:dyDescent="0.25">
      <c r="A33543" s="2">
        <v>540</v>
      </c>
      <c r="B33543">
        <v>45628</v>
      </c>
      <c r="C33543" s="3">
        <v>663.74352599999997</v>
      </c>
      <c r="D33543" s="2"/>
    </row>
    <row r="33544" spans="1:4" x14ac:dyDescent="0.25">
      <c r="A33544" s="2">
        <v>540</v>
      </c>
      <c r="B33544">
        <v>45629</v>
      </c>
      <c r="C33544" s="3">
        <v>272.342513</v>
      </c>
      <c r="D33544" s="2"/>
    </row>
    <row r="33545" spans="1:4" x14ac:dyDescent="0.25">
      <c r="A33545" s="2">
        <v>540</v>
      </c>
      <c r="B33545">
        <v>45630</v>
      </c>
      <c r="C33545" s="3">
        <v>663.74352599999997</v>
      </c>
      <c r="D33545" s="2"/>
    </row>
    <row r="33546" spans="1:4" x14ac:dyDescent="0.25">
      <c r="A33546" s="2">
        <v>540</v>
      </c>
      <c r="B33546">
        <v>45631</v>
      </c>
      <c r="C33546" s="3">
        <v>272.342513</v>
      </c>
      <c r="D33546" s="2"/>
    </row>
    <row r="33547" spans="1:4" x14ac:dyDescent="0.25">
      <c r="A33547" s="2">
        <v>540</v>
      </c>
      <c r="B33547">
        <v>45632</v>
      </c>
      <c r="C33547" s="3">
        <v>225.77209400000001</v>
      </c>
      <c r="D33547" s="2"/>
    </row>
    <row r="33548" spans="1:4" x14ac:dyDescent="0.25">
      <c r="A33548" s="2">
        <v>540</v>
      </c>
      <c r="B33548">
        <v>45633</v>
      </c>
      <c r="C33548" s="3">
        <v>1090.0767659999999</v>
      </c>
      <c r="D33548" s="2"/>
    </row>
    <row r="33549" spans="1:4" x14ac:dyDescent="0.25">
      <c r="A33549" s="2">
        <v>540</v>
      </c>
      <c r="B33549">
        <v>45634</v>
      </c>
      <c r="C33549" s="3">
        <v>788.86955399999999</v>
      </c>
      <c r="D33549" s="2"/>
    </row>
    <row r="33550" spans="1:4" x14ac:dyDescent="0.25">
      <c r="A33550" s="2">
        <v>540</v>
      </c>
      <c r="B33550">
        <v>45635</v>
      </c>
      <c r="C33550" s="3">
        <v>225.77209400000001</v>
      </c>
      <c r="D33550" s="2"/>
    </row>
    <row r="33551" spans="1:4" x14ac:dyDescent="0.25">
      <c r="A33551" s="2">
        <v>540</v>
      </c>
      <c r="B33551">
        <v>45636</v>
      </c>
      <c r="C33551" s="3">
        <v>450.97300999999999</v>
      </c>
      <c r="D33551" s="2"/>
    </row>
    <row r="33552" spans="1:4" x14ac:dyDescent="0.25">
      <c r="A33552" s="2">
        <v>540</v>
      </c>
      <c r="B33552">
        <v>45637</v>
      </c>
      <c r="C33552" s="3">
        <v>450.97300999999999</v>
      </c>
      <c r="D33552" s="2"/>
    </row>
    <row r="33553" spans="1:4" x14ac:dyDescent="0.25">
      <c r="A33553" s="2">
        <v>540</v>
      </c>
      <c r="B33553">
        <v>45638</v>
      </c>
      <c r="C33553" s="3">
        <v>823.54824299999996</v>
      </c>
      <c r="D33553" s="2"/>
    </row>
    <row r="33554" spans="1:4" x14ac:dyDescent="0.25">
      <c r="A33554" s="2">
        <v>540</v>
      </c>
      <c r="B33554">
        <v>45639</v>
      </c>
      <c r="C33554" s="3">
        <v>948.01451999999995</v>
      </c>
      <c r="D33554" s="2"/>
    </row>
    <row r="33555" spans="1:4" x14ac:dyDescent="0.25">
      <c r="A33555" s="2">
        <v>540</v>
      </c>
      <c r="B33555">
        <v>45640</v>
      </c>
      <c r="C33555" s="3">
        <v>948.01451999999995</v>
      </c>
      <c r="D33555" s="2"/>
    </row>
    <row r="33556" spans="1:4" x14ac:dyDescent="0.25">
      <c r="A33556" s="2">
        <v>540</v>
      </c>
      <c r="B33556">
        <v>45641</v>
      </c>
      <c r="C33556" s="3">
        <v>291.52775000000003</v>
      </c>
      <c r="D33556" s="2"/>
    </row>
    <row r="33557" spans="1:4" x14ac:dyDescent="0.25">
      <c r="A33557" s="2">
        <v>540</v>
      </c>
      <c r="B33557">
        <v>45642</v>
      </c>
      <c r="C33557" s="3">
        <v>204.467939</v>
      </c>
      <c r="D33557" s="2"/>
    </row>
    <row r="33558" spans="1:4" x14ac:dyDescent="0.25">
      <c r="A33558" s="2">
        <v>540</v>
      </c>
      <c r="B33558">
        <v>45643</v>
      </c>
      <c r="C33558" s="3">
        <v>202.007453</v>
      </c>
      <c r="D33558" s="2"/>
    </row>
    <row r="33559" spans="1:4" x14ac:dyDescent="0.25">
      <c r="A33559" s="2">
        <v>540</v>
      </c>
      <c r="B33559">
        <v>45644</v>
      </c>
      <c r="C33559" s="3">
        <v>204.467939</v>
      </c>
      <c r="D33559" s="2"/>
    </row>
    <row r="33560" spans="1:4" x14ac:dyDescent="0.25">
      <c r="A33560" s="2">
        <v>540</v>
      </c>
      <c r="B33560">
        <v>45645</v>
      </c>
      <c r="C33560" s="3">
        <v>202.007453</v>
      </c>
      <c r="D33560" s="2"/>
    </row>
    <row r="33561" spans="1:4" x14ac:dyDescent="0.25">
      <c r="A33561" s="2">
        <v>540</v>
      </c>
      <c r="B33561">
        <v>45646</v>
      </c>
      <c r="C33561" s="3">
        <v>3653.297673</v>
      </c>
      <c r="D33561" s="2"/>
    </row>
    <row r="33562" spans="1:4" x14ac:dyDescent="0.25">
      <c r="A33562" s="2">
        <v>540</v>
      </c>
      <c r="B33562">
        <v>45647</v>
      </c>
      <c r="C33562" s="3">
        <v>1758.931943</v>
      </c>
      <c r="D33562" s="2"/>
    </row>
    <row r="33563" spans="1:4" x14ac:dyDescent="0.25">
      <c r="A33563" s="2">
        <v>540</v>
      </c>
      <c r="B33563">
        <v>45648</v>
      </c>
      <c r="C33563" s="3">
        <v>2235.3335649999999</v>
      </c>
      <c r="D33563" s="2"/>
    </row>
    <row r="33564" spans="1:4" x14ac:dyDescent="0.25">
      <c r="A33564" s="2">
        <v>540</v>
      </c>
      <c r="B33564">
        <v>45649</v>
      </c>
      <c r="C33564" s="3">
        <v>526.254997</v>
      </c>
      <c r="D33564" s="2"/>
    </row>
    <row r="33565" spans="1:4" x14ac:dyDescent="0.25">
      <c r="A33565" s="2">
        <v>540</v>
      </c>
      <c r="B33565">
        <v>45650</v>
      </c>
      <c r="C33565" s="3">
        <v>60.051003000000001</v>
      </c>
      <c r="D33565" s="2"/>
    </row>
    <row r="33566" spans="1:4" x14ac:dyDescent="0.25">
      <c r="A33566" s="2">
        <v>540</v>
      </c>
      <c r="B33566">
        <v>45651</v>
      </c>
      <c r="C33566" s="3">
        <v>2235.3335649999999</v>
      </c>
      <c r="D33566" s="2"/>
    </row>
    <row r="33567" spans="1:4" x14ac:dyDescent="0.25">
      <c r="A33567" s="2">
        <v>540</v>
      </c>
      <c r="B33567">
        <v>45652</v>
      </c>
      <c r="C33567" s="3">
        <v>3653.297673</v>
      </c>
      <c r="D33567" s="2"/>
    </row>
    <row r="33568" spans="1:4" x14ac:dyDescent="0.25">
      <c r="A33568" s="2">
        <v>540</v>
      </c>
      <c r="B33568">
        <v>45653</v>
      </c>
      <c r="C33568" s="3">
        <v>1758.931943</v>
      </c>
      <c r="D33568" s="2"/>
    </row>
    <row r="33569" spans="1:4" x14ac:dyDescent="0.25">
      <c r="A33569" s="2">
        <v>540</v>
      </c>
      <c r="B33569">
        <v>45654</v>
      </c>
      <c r="C33569" s="3">
        <v>60.051003000000001</v>
      </c>
      <c r="D33569" s="2"/>
    </row>
    <row r="33570" spans="1:4" x14ac:dyDescent="0.25">
      <c r="A33570" s="2">
        <v>540</v>
      </c>
      <c r="B33570">
        <v>45655</v>
      </c>
      <c r="C33570" s="3">
        <v>671.53434000000004</v>
      </c>
      <c r="D33570" s="2"/>
    </row>
    <row r="33571" spans="1:4" x14ac:dyDescent="0.25">
      <c r="A33571" s="2">
        <v>540</v>
      </c>
      <c r="B33571">
        <v>45656</v>
      </c>
      <c r="C33571" s="3">
        <v>697.991128</v>
      </c>
      <c r="D33571" s="2"/>
    </row>
    <row r="33572" spans="1:4" x14ac:dyDescent="0.25">
      <c r="A33572" s="2">
        <v>540</v>
      </c>
      <c r="B33572">
        <v>45657</v>
      </c>
      <c r="C33572" s="3">
        <v>202.89253199999999</v>
      </c>
      <c r="D33572" s="2"/>
    </row>
    <row r="33573" spans="1:4" x14ac:dyDescent="0.25">
      <c r="A33573" s="2">
        <v>540</v>
      </c>
      <c r="B33573">
        <v>45658</v>
      </c>
      <c r="C33573" s="3">
        <v>671.53434000000004</v>
      </c>
      <c r="D33573" s="2"/>
    </row>
    <row r="33574" spans="1:4" x14ac:dyDescent="0.25">
      <c r="A33574" s="2">
        <v>540</v>
      </c>
      <c r="B33574">
        <v>45659</v>
      </c>
      <c r="C33574" s="3">
        <v>697.991128</v>
      </c>
      <c r="D33574" s="2"/>
    </row>
    <row r="33575" spans="1:4" x14ac:dyDescent="0.25">
      <c r="A33575" s="2">
        <v>540</v>
      </c>
      <c r="B33575">
        <v>45660</v>
      </c>
      <c r="C33575" s="3">
        <v>202.89253199999999</v>
      </c>
      <c r="D33575" s="2"/>
    </row>
    <row r="33576" spans="1:4" x14ac:dyDescent="0.25">
      <c r="A33576" s="2">
        <v>540</v>
      </c>
      <c r="B33576">
        <v>45661</v>
      </c>
      <c r="C33576" s="3">
        <v>269.76090299999998</v>
      </c>
      <c r="D33576" s="2"/>
    </row>
    <row r="33577" spans="1:4" x14ac:dyDescent="0.25">
      <c r="A33577" s="2">
        <v>540</v>
      </c>
      <c r="B33577">
        <v>45662</v>
      </c>
      <c r="C33577" s="3">
        <v>412.43855100000002</v>
      </c>
      <c r="D33577" s="2"/>
    </row>
    <row r="33578" spans="1:4" x14ac:dyDescent="0.25">
      <c r="A33578" s="2">
        <v>540</v>
      </c>
      <c r="B33578">
        <v>45663</v>
      </c>
      <c r="C33578" s="3">
        <v>433.45778300000001</v>
      </c>
      <c r="D33578" s="2"/>
    </row>
    <row r="33579" spans="1:4" x14ac:dyDescent="0.25">
      <c r="A33579" s="2">
        <v>540</v>
      </c>
      <c r="B33579">
        <v>45664</v>
      </c>
      <c r="C33579" s="3">
        <v>596.79547600000001</v>
      </c>
      <c r="D33579" s="2"/>
    </row>
    <row r="33580" spans="1:4" x14ac:dyDescent="0.25">
      <c r="A33580" s="2">
        <v>540</v>
      </c>
      <c r="B33580">
        <v>45665</v>
      </c>
      <c r="C33580" s="3">
        <v>269.76090299999998</v>
      </c>
      <c r="D33580" s="2"/>
    </row>
    <row r="33581" spans="1:4" x14ac:dyDescent="0.25">
      <c r="A33581" s="2">
        <v>540</v>
      </c>
      <c r="B33581">
        <v>45666</v>
      </c>
      <c r="C33581" s="3">
        <v>130.55964399999999</v>
      </c>
      <c r="D33581" s="2"/>
    </row>
    <row r="33582" spans="1:4" x14ac:dyDescent="0.25">
      <c r="A33582" s="2">
        <v>540</v>
      </c>
      <c r="B33582">
        <v>45667</v>
      </c>
      <c r="C33582" s="3">
        <v>433.45778300000001</v>
      </c>
      <c r="D33582" s="2"/>
    </row>
    <row r="33583" spans="1:4" x14ac:dyDescent="0.25">
      <c r="A33583" s="2">
        <v>540</v>
      </c>
      <c r="B33583">
        <v>45668</v>
      </c>
      <c r="C33583" s="3">
        <v>412.43855100000002</v>
      </c>
      <c r="D33583" s="2"/>
    </row>
    <row r="33584" spans="1:4" x14ac:dyDescent="0.25">
      <c r="A33584" s="2">
        <v>540</v>
      </c>
      <c r="B33584">
        <v>45669</v>
      </c>
      <c r="C33584" s="3">
        <v>538.88479199999995</v>
      </c>
      <c r="D33584" s="2"/>
    </row>
    <row r="33585" spans="1:4" x14ac:dyDescent="0.25">
      <c r="A33585" s="2">
        <v>540</v>
      </c>
      <c r="B33585">
        <v>45670</v>
      </c>
      <c r="C33585" s="3">
        <v>254.77973</v>
      </c>
      <c r="D33585" s="2"/>
    </row>
    <row r="33586" spans="1:4" x14ac:dyDescent="0.25">
      <c r="A33586" s="2">
        <v>540</v>
      </c>
      <c r="B33586">
        <v>45671</v>
      </c>
      <c r="C33586" s="3">
        <v>290.66652299999998</v>
      </c>
      <c r="D33586" s="2"/>
    </row>
    <row r="33587" spans="1:4" x14ac:dyDescent="0.25">
      <c r="A33587" s="2">
        <v>540</v>
      </c>
      <c r="B33587">
        <v>45672</v>
      </c>
      <c r="C33587" s="3">
        <v>290.66652299999998</v>
      </c>
      <c r="D33587" s="2"/>
    </row>
    <row r="33588" spans="1:4" x14ac:dyDescent="0.25">
      <c r="A33588" s="2">
        <v>540</v>
      </c>
      <c r="B33588">
        <v>45673</v>
      </c>
      <c r="C33588" s="3">
        <v>538.88479199999995</v>
      </c>
      <c r="D33588" s="2"/>
    </row>
    <row r="33589" spans="1:4" x14ac:dyDescent="0.25">
      <c r="A33589" s="2">
        <v>540</v>
      </c>
      <c r="B33589">
        <v>45675</v>
      </c>
      <c r="C33589" s="3">
        <v>243.790119</v>
      </c>
      <c r="D33589" s="2"/>
    </row>
    <row r="33590" spans="1:4" x14ac:dyDescent="0.25">
      <c r="A33590" s="2">
        <v>540</v>
      </c>
      <c r="B33590">
        <v>45676</v>
      </c>
      <c r="C33590" s="3">
        <v>243.790119</v>
      </c>
      <c r="D33590" s="2"/>
    </row>
    <row r="33591" spans="1:4" x14ac:dyDescent="0.25">
      <c r="A33591" s="2">
        <v>540</v>
      </c>
      <c r="B33591">
        <v>45677</v>
      </c>
      <c r="C33591" s="3">
        <v>475.55074400000001</v>
      </c>
      <c r="D33591" s="2"/>
    </row>
    <row r="33592" spans="1:4" x14ac:dyDescent="0.25">
      <c r="A33592" s="2">
        <v>540</v>
      </c>
      <c r="B33592">
        <v>45678</v>
      </c>
      <c r="C33592" s="3">
        <v>0</v>
      </c>
      <c r="D33592" s="2"/>
    </row>
    <row r="33593" spans="1:4" x14ac:dyDescent="0.25">
      <c r="A33593" s="2">
        <v>540</v>
      </c>
      <c r="B33593">
        <v>45679</v>
      </c>
      <c r="C33593" s="3">
        <v>0</v>
      </c>
      <c r="D33593" s="2"/>
    </row>
    <row r="33594" spans="1:4" x14ac:dyDescent="0.25">
      <c r="A33594" s="2">
        <v>540</v>
      </c>
      <c r="B33594">
        <v>45680</v>
      </c>
      <c r="C33594" s="3">
        <v>1081.6652610000001</v>
      </c>
      <c r="D33594" s="2"/>
    </row>
    <row r="33595" spans="1:4" x14ac:dyDescent="0.25">
      <c r="A33595" s="2">
        <v>540</v>
      </c>
      <c r="B33595">
        <v>45681</v>
      </c>
      <c r="C33595" s="3">
        <v>1081.6652610000001</v>
      </c>
      <c r="D33595" s="2"/>
    </row>
    <row r="33596" spans="1:4" x14ac:dyDescent="0.25">
      <c r="A33596" s="2">
        <v>540</v>
      </c>
      <c r="B33596">
        <v>45682</v>
      </c>
      <c r="C33596" s="3">
        <v>254.77973</v>
      </c>
      <c r="D33596" s="2"/>
    </row>
    <row r="33597" spans="1:4" x14ac:dyDescent="0.25">
      <c r="A33597" s="2">
        <v>540</v>
      </c>
      <c r="B33597">
        <v>45683</v>
      </c>
      <c r="C33597" s="3">
        <v>1145.958721</v>
      </c>
      <c r="D33597" s="2"/>
    </row>
    <row r="33598" spans="1:4" x14ac:dyDescent="0.25">
      <c r="A33598" s="2">
        <v>540</v>
      </c>
      <c r="B33598">
        <v>45684</v>
      </c>
      <c r="C33598" s="3">
        <v>377.60222900000002</v>
      </c>
      <c r="D33598" s="2"/>
    </row>
    <row r="33599" spans="1:4" x14ac:dyDescent="0.25">
      <c r="A33599" s="2">
        <v>540</v>
      </c>
      <c r="B33599">
        <v>45685</v>
      </c>
      <c r="C33599" s="3">
        <v>198.071574</v>
      </c>
      <c r="D33599" s="2"/>
    </row>
    <row r="33600" spans="1:4" x14ac:dyDescent="0.25">
      <c r="A33600" s="2">
        <v>540</v>
      </c>
      <c r="B33600">
        <v>45686</v>
      </c>
      <c r="C33600" s="3">
        <v>222.77352400000001</v>
      </c>
      <c r="D33600" s="2"/>
    </row>
    <row r="33601" spans="1:4" x14ac:dyDescent="0.25">
      <c r="A33601" s="2">
        <v>540</v>
      </c>
      <c r="B33601">
        <v>45687</v>
      </c>
      <c r="C33601" s="3">
        <v>24.701948999999999</v>
      </c>
      <c r="D33601" s="2"/>
    </row>
    <row r="33602" spans="1:4" x14ac:dyDescent="0.25">
      <c r="A33602" s="2">
        <v>540</v>
      </c>
      <c r="B33602">
        <v>45688</v>
      </c>
      <c r="C33602" s="3">
        <v>222.77352400000001</v>
      </c>
      <c r="D33602" s="2"/>
    </row>
    <row r="33603" spans="1:4" x14ac:dyDescent="0.25">
      <c r="A33603" s="2">
        <v>540</v>
      </c>
      <c r="B33603">
        <v>45689</v>
      </c>
      <c r="C33603" s="3">
        <v>377.60222900000002</v>
      </c>
      <c r="D33603" s="2"/>
    </row>
    <row r="33604" spans="1:4" x14ac:dyDescent="0.25">
      <c r="A33604" s="2">
        <v>540</v>
      </c>
      <c r="B33604">
        <v>45690</v>
      </c>
      <c r="C33604" s="3">
        <v>1145.958721</v>
      </c>
      <c r="D33604" s="2"/>
    </row>
    <row r="33605" spans="1:4" x14ac:dyDescent="0.25">
      <c r="A33605" s="2">
        <v>540</v>
      </c>
      <c r="B33605">
        <v>45691</v>
      </c>
      <c r="C33605" s="3">
        <v>2370.2583869999999</v>
      </c>
      <c r="D33605" s="2"/>
    </row>
    <row r="33606" spans="1:4" x14ac:dyDescent="0.25">
      <c r="A33606" s="2">
        <v>540</v>
      </c>
      <c r="B33606">
        <v>45692</v>
      </c>
      <c r="C33606" s="3">
        <v>5.0624089999999997</v>
      </c>
      <c r="D33606" s="2"/>
    </row>
    <row r="33607" spans="1:4" x14ac:dyDescent="0.25">
      <c r="A33607" s="2">
        <v>540</v>
      </c>
      <c r="B33607">
        <v>45693</v>
      </c>
      <c r="C33607" s="3">
        <v>2370.2583869999999</v>
      </c>
      <c r="D33607" s="2"/>
    </row>
    <row r="33608" spans="1:4" x14ac:dyDescent="0.25">
      <c r="A33608" s="2">
        <v>540</v>
      </c>
      <c r="B33608">
        <v>45694</v>
      </c>
      <c r="C33608" s="3">
        <v>24.701948999999999</v>
      </c>
      <c r="D33608" s="2"/>
    </row>
    <row r="33609" spans="1:4" x14ac:dyDescent="0.25">
      <c r="A33609" s="2">
        <v>540</v>
      </c>
      <c r="B33609">
        <v>45695</v>
      </c>
      <c r="C33609" s="3">
        <v>5.0624089999999997</v>
      </c>
      <c r="D33609" s="2"/>
    </row>
    <row r="33610" spans="1:4" x14ac:dyDescent="0.25">
      <c r="A33610" s="2">
        <v>540</v>
      </c>
      <c r="B33610">
        <v>45696</v>
      </c>
      <c r="C33610" s="3">
        <v>193.10948200000001</v>
      </c>
      <c r="D33610" s="2"/>
    </row>
    <row r="33611" spans="1:4" x14ac:dyDescent="0.25">
      <c r="A33611" s="2">
        <v>540</v>
      </c>
      <c r="B33611">
        <v>45698</v>
      </c>
      <c r="C33611" s="3">
        <v>193.10948200000001</v>
      </c>
      <c r="D33611" s="2"/>
    </row>
    <row r="33612" spans="1:4" x14ac:dyDescent="0.25">
      <c r="A33612" s="2">
        <v>540</v>
      </c>
      <c r="B33612">
        <v>45699</v>
      </c>
      <c r="C33612" s="3">
        <v>497.90378900000002</v>
      </c>
      <c r="D33612" s="2"/>
    </row>
    <row r="33613" spans="1:4" x14ac:dyDescent="0.25">
      <c r="A33613" s="2">
        <v>540</v>
      </c>
      <c r="B33613">
        <v>45700</v>
      </c>
      <c r="C33613" s="3">
        <v>920.77316699999994</v>
      </c>
      <c r="D33613" s="2"/>
    </row>
    <row r="33614" spans="1:4" x14ac:dyDescent="0.25">
      <c r="A33614" s="2">
        <v>540</v>
      </c>
      <c r="B33614">
        <v>45701</v>
      </c>
      <c r="C33614" s="3">
        <v>497.90378900000002</v>
      </c>
      <c r="D33614" s="2"/>
    </row>
    <row r="33615" spans="1:4" x14ac:dyDescent="0.25">
      <c r="A33615" s="2">
        <v>540</v>
      </c>
      <c r="B33615">
        <v>45702</v>
      </c>
      <c r="C33615" s="3">
        <v>920.77316699999994</v>
      </c>
      <c r="D33615" s="2"/>
    </row>
    <row r="33616" spans="1:4" x14ac:dyDescent="0.25">
      <c r="A33616" s="2">
        <v>540</v>
      </c>
      <c r="B33616">
        <v>45703</v>
      </c>
      <c r="C33616" s="3">
        <v>822.85276399999998</v>
      </c>
      <c r="D33616" s="2"/>
    </row>
    <row r="33617" spans="1:4" x14ac:dyDescent="0.25">
      <c r="A33617" s="2">
        <v>540</v>
      </c>
      <c r="B33617">
        <v>45704</v>
      </c>
      <c r="C33617" s="3">
        <v>662.34858699999995</v>
      </c>
      <c r="D33617" s="2"/>
    </row>
    <row r="33618" spans="1:4" x14ac:dyDescent="0.25">
      <c r="A33618" s="2">
        <v>540</v>
      </c>
      <c r="B33618">
        <v>45705</v>
      </c>
      <c r="C33618" s="3">
        <v>163.57147900000001</v>
      </c>
      <c r="D33618" s="2"/>
    </row>
    <row r="33619" spans="1:4" x14ac:dyDescent="0.25">
      <c r="A33619" s="2">
        <v>540</v>
      </c>
      <c r="B33619">
        <v>45706</v>
      </c>
      <c r="C33619" s="3">
        <v>116.694174</v>
      </c>
      <c r="D33619" s="2"/>
    </row>
    <row r="33620" spans="1:4" x14ac:dyDescent="0.25">
      <c r="A33620" s="2">
        <v>540</v>
      </c>
      <c r="B33620">
        <v>45707</v>
      </c>
      <c r="C33620" s="3">
        <v>116.694174</v>
      </c>
      <c r="D33620" s="2"/>
    </row>
    <row r="33621" spans="1:4" x14ac:dyDescent="0.25">
      <c r="A33621" s="2">
        <v>540</v>
      </c>
      <c r="B33621">
        <v>45708</v>
      </c>
      <c r="C33621" s="3">
        <v>163.57147900000001</v>
      </c>
      <c r="D33621" s="2"/>
    </row>
    <row r="33622" spans="1:4" x14ac:dyDescent="0.25">
      <c r="A33622" s="2">
        <v>540</v>
      </c>
      <c r="B33622">
        <v>45709</v>
      </c>
      <c r="C33622" s="3">
        <v>421.23030399999999</v>
      </c>
      <c r="D33622" s="2"/>
    </row>
    <row r="33623" spans="1:4" x14ac:dyDescent="0.25">
      <c r="A33623" s="2">
        <v>540</v>
      </c>
      <c r="B33623">
        <v>45710</v>
      </c>
      <c r="C33623" s="3">
        <v>421.23030399999999</v>
      </c>
      <c r="D33623" s="2"/>
    </row>
    <row r="33624" spans="1:4" x14ac:dyDescent="0.25">
      <c r="A33624" s="2">
        <v>540</v>
      </c>
      <c r="B33624">
        <v>45711</v>
      </c>
      <c r="C33624" s="3">
        <v>662.34858699999995</v>
      </c>
      <c r="D33624" s="2"/>
    </row>
    <row r="33625" spans="1:4" x14ac:dyDescent="0.25">
      <c r="A33625" s="2">
        <v>540</v>
      </c>
      <c r="B33625">
        <v>45712</v>
      </c>
      <c r="C33625" s="3">
        <v>14.630266000000001</v>
      </c>
      <c r="D33625" s="2"/>
    </row>
    <row r="33626" spans="1:4" x14ac:dyDescent="0.25">
      <c r="A33626" s="2">
        <v>540</v>
      </c>
      <c r="B33626">
        <v>45713</v>
      </c>
      <c r="C33626" s="3">
        <v>586.58823600000005</v>
      </c>
      <c r="D33626" s="2"/>
    </row>
    <row r="33627" spans="1:4" x14ac:dyDescent="0.25">
      <c r="A33627" s="2">
        <v>540</v>
      </c>
      <c r="B33627">
        <v>45716</v>
      </c>
      <c r="C33627" s="3">
        <v>586.58823600000005</v>
      </c>
      <c r="D33627" s="2"/>
    </row>
    <row r="33628" spans="1:4" x14ac:dyDescent="0.25">
      <c r="A33628" s="2">
        <v>540</v>
      </c>
      <c r="B33628">
        <v>45717</v>
      </c>
      <c r="C33628" s="3">
        <v>1338.187786</v>
      </c>
      <c r="D33628" s="2"/>
    </row>
    <row r="33629" spans="1:4" x14ac:dyDescent="0.25">
      <c r="A33629" s="2">
        <v>540</v>
      </c>
      <c r="B33629">
        <v>45718</v>
      </c>
      <c r="C33629" s="3">
        <v>1338.187786</v>
      </c>
      <c r="D33629" s="2"/>
    </row>
    <row r="33630" spans="1:4" x14ac:dyDescent="0.25">
      <c r="A33630" s="2">
        <v>540</v>
      </c>
      <c r="B33630">
        <v>45719</v>
      </c>
      <c r="C33630" s="3">
        <v>376.99841300000003</v>
      </c>
      <c r="D33630" s="2"/>
    </row>
    <row r="33631" spans="1:4" x14ac:dyDescent="0.25">
      <c r="A33631" s="2">
        <v>540</v>
      </c>
      <c r="B33631">
        <v>45720</v>
      </c>
      <c r="C33631" s="3">
        <v>1382.8203000000001</v>
      </c>
      <c r="D33631" s="2"/>
    </row>
    <row r="33632" spans="1:4" x14ac:dyDescent="0.25">
      <c r="A33632" s="2">
        <v>540</v>
      </c>
      <c r="B33632">
        <v>45721</v>
      </c>
      <c r="C33632" s="3">
        <v>378.10281900000001</v>
      </c>
      <c r="D33632" s="2"/>
    </row>
    <row r="33633" spans="1:4" x14ac:dyDescent="0.25">
      <c r="A33633" s="2">
        <v>540</v>
      </c>
      <c r="B33633">
        <v>45722</v>
      </c>
      <c r="C33633" s="3">
        <v>1382.8203000000001</v>
      </c>
      <c r="D33633" s="2"/>
    </row>
    <row r="33634" spans="1:4" x14ac:dyDescent="0.25">
      <c r="A33634" s="2">
        <v>540</v>
      </c>
      <c r="B33634">
        <v>45723</v>
      </c>
      <c r="C33634" s="3">
        <v>378.10281900000001</v>
      </c>
      <c r="D33634" s="2"/>
    </row>
    <row r="33635" spans="1:4" x14ac:dyDescent="0.25">
      <c r="A33635" s="2">
        <v>540</v>
      </c>
      <c r="B33635">
        <v>45724</v>
      </c>
      <c r="C33635" s="3">
        <v>376.99841300000003</v>
      </c>
      <c r="D33635" s="2"/>
    </row>
    <row r="33636" spans="1:4" x14ac:dyDescent="0.25">
      <c r="A33636" s="2">
        <v>540</v>
      </c>
      <c r="B33636">
        <v>45725</v>
      </c>
      <c r="C33636" s="3">
        <v>531.47254599999997</v>
      </c>
      <c r="D33636" s="2"/>
    </row>
    <row r="33637" spans="1:4" x14ac:dyDescent="0.25">
      <c r="A33637" s="2">
        <v>540</v>
      </c>
      <c r="B33637">
        <v>45726</v>
      </c>
      <c r="C33637" s="3">
        <v>246.90625299999999</v>
      </c>
      <c r="D33637" s="2"/>
    </row>
    <row r="33638" spans="1:4" x14ac:dyDescent="0.25">
      <c r="A33638" s="2">
        <v>540</v>
      </c>
      <c r="B33638">
        <v>45727</v>
      </c>
      <c r="C33638" s="3">
        <v>61.634867</v>
      </c>
      <c r="D33638" s="2"/>
    </row>
    <row r="33639" spans="1:4" x14ac:dyDescent="0.25">
      <c r="A33639" s="2">
        <v>540</v>
      </c>
      <c r="B33639">
        <v>45728</v>
      </c>
      <c r="C33639" s="3">
        <v>554.86280699999998</v>
      </c>
      <c r="D33639" s="2"/>
    </row>
    <row r="33640" spans="1:4" x14ac:dyDescent="0.25">
      <c r="A33640" s="2">
        <v>540</v>
      </c>
      <c r="B33640">
        <v>45729</v>
      </c>
      <c r="C33640" s="3">
        <v>4.3912469999999999</v>
      </c>
      <c r="D33640" s="2"/>
    </row>
    <row r="33641" spans="1:4" x14ac:dyDescent="0.25">
      <c r="A33641" s="2">
        <v>540</v>
      </c>
      <c r="B33641">
        <v>45730</v>
      </c>
      <c r="C33641" s="3">
        <v>4.3912469999999999</v>
      </c>
      <c r="D33641" s="2"/>
    </row>
    <row r="33642" spans="1:4" x14ac:dyDescent="0.25">
      <c r="A33642" s="2">
        <v>540</v>
      </c>
      <c r="B33642">
        <v>45731</v>
      </c>
      <c r="C33642" s="3">
        <v>554.86280699999998</v>
      </c>
      <c r="D33642" s="2"/>
    </row>
    <row r="33643" spans="1:4" x14ac:dyDescent="0.25">
      <c r="A33643" s="2">
        <v>540</v>
      </c>
      <c r="B33643">
        <v>45732</v>
      </c>
      <c r="C33643" s="3">
        <v>531.47254599999997</v>
      </c>
      <c r="D33643" s="2"/>
    </row>
    <row r="33644" spans="1:4" x14ac:dyDescent="0.25">
      <c r="A33644" s="2">
        <v>540</v>
      </c>
      <c r="B33644">
        <v>45733</v>
      </c>
      <c r="C33644" s="3">
        <v>132.07856699999999</v>
      </c>
      <c r="D33644" s="2"/>
    </row>
    <row r="33645" spans="1:4" x14ac:dyDescent="0.25">
      <c r="A33645" s="2">
        <v>540</v>
      </c>
      <c r="B33645">
        <v>45734</v>
      </c>
      <c r="C33645" s="3">
        <v>2043.385638</v>
      </c>
      <c r="D33645" s="2"/>
    </row>
    <row r="33646" spans="1:4" x14ac:dyDescent="0.25">
      <c r="A33646" s="2">
        <v>540</v>
      </c>
      <c r="B33646">
        <v>45735</v>
      </c>
      <c r="C33646" s="3">
        <v>1450.7588009999999</v>
      </c>
      <c r="D33646" s="2"/>
    </row>
    <row r="33647" spans="1:4" x14ac:dyDescent="0.25">
      <c r="A33647" s="2">
        <v>540</v>
      </c>
      <c r="B33647">
        <v>45736</v>
      </c>
      <c r="C33647" s="3">
        <v>1450.7588009999999</v>
      </c>
      <c r="D33647" s="2"/>
    </row>
    <row r="33648" spans="1:4" x14ac:dyDescent="0.25">
      <c r="A33648" s="2">
        <v>540</v>
      </c>
      <c r="B33648">
        <v>45737</v>
      </c>
      <c r="C33648" s="3">
        <v>61.634867</v>
      </c>
      <c r="D33648" s="2"/>
    </row>
    <row r="33649" spans="1:4" x14ac:dyDescent="0.25">
      <c r="A33649" s="2">
        <v>540</v>
      </c>
      <c r="B33649">
        <v>45738</v>
      </c>
      <c r="C33649" s="3">
        <v>2043.385638</v>
      </c>
      <c r="D33649" s="2"/>
    </row>
    <row r="33650" spans="1:4" x14ac:dyDescent="0.25">
      <c r="A33650" s="2">
        <v>540</v>
      </c>
      <c r="B33650">
        <v>45739</v>
      </c>
      <c r="C33650" s="3">
        <v>87.444867000000002</v>
      </c>
      <c r="D33650" s="2"/>
    </row>
    <row r="33651" spans="1:4" x14ac:dyDescent="0.25">
      <c r="A33651" s="2">
        <v>540</v>
      </c>
      <c r="B33651">
        <v>45740</v>
      </c>
      <c r="C33651" s="3">
        <v>1131.4049460000001</v>
      </c>
      <c r="D33651" s="2"/>
    </row>
    <row r="33652" spans="1:4" x14ac:dyDescent="0.25">
      <c r="A33652" s="2">
        <v>540</v>
      </c>
      <c r="B33652">
        <v>45741</v>
      </c>
      <c r="C33652" s="3">
        <v>1131.4049460000001</v>
      </c>
      <c r="D33652" s="2"/>
    </row>
    <row r="33653" spans="1:4" x14ac:dyDescent="0.25">
      <c r="A33653" s="2">
        <v>540</v>
      </c>
      <c r="B33653">
        <v>45742</v>
      </c>
      <c r="C33653" s="3">
        <v>87.444867000000002</v>
      </c>
      <c r="D33653" s="2"/>
    </row>
    <row r="33654" spans="1:4" x14ac:dyDescent="0.25">
      <c r="A33654" s="2">
        <v>540</v>
      </c>
      <c r="B33654">
        <v>45743</v>
      </c>
      <c r="C33654" s="3">
        <v>736.32718799999998</v>
      </c>
      <c r="D33654" s="2"/>
    </row>
    <row r="33655" spans="1:4" x14ac:dyDescent="0.25">
      <c r="A33655" s="2">
        <v>540</v>
      </c>
      <c r="B33655">
        <v>45744</v>
      </c>
      <c r="C33655" s="3">
        <v>736.32718799999998</v>
      </c>
      <c r="D33655" s="2"/>
    </row>
    <row r="33656" spans="1:4" x14ac:dyDescent="0.25">
      <c r="A33656" s="2">
        <v>540</v>
      </c>
      <c r="B33656">
        <v>45745</v>
      </c>
      <c r="C33656" s="3">
        <v>526.254997</v>
      </c>
      <c r="D33656" s="2"/>
    </row>
    <row r="33657" spans="1:4" x14ac:dyDescent="0.25">
      <c r="A33657" s="2">
        <v>540</v>
      </c>
      <c r="B33657">
        <v>45746</v>
      </c>
      <c r="C33657" s="3">
        <v>213.51869600000001</v>
      </c>
      <c r="D33657" s="2"/>
    </row>
    <row r="33658" spans="1:4" x14ac:dyDescent="0.25">
      <c r="A33658" s="2">
        <v>540</v>
      </c>
      <c r="B33658">
        <v>45747</v>
      </c>
      <c r="C33658" s="3">
        <v>603.64682000000005</v>
      </c>
      <c r="D33658" s="2"/>
    </row>
    <row r="33659" spans="1:4" x14ac:dyDescent="0.25">
      <c r="A33659" s="2">
        <v>540</v>
      </c>
      <c r="B33659">
        <v>45748</v>
      </c>
      <c r="C33659" s="3">
        <v>200.4906</v>
      </c>
      <c r="D33659" s="2"/>
    </row>
    <row r="33660" spans="1:4" x14ac:dyDescent="0.25">
      <c r="A33660" s="2">
        <v>540</v>
      </c>
      <c r="B33660">
        <v>45749</v>
      </c>
      <c r="C33660" s="3">
        <v>200.4906</v>
      </c>
      <c r="D33660" s="2"/>
    </row>
    <row r="33661" spans="1:4" x14ac:dyDescent="0.25">
      <c r="A33661" s="2">
        <v>540</v>
      </c>
      <c r="B33661">
        <v>45750</v>
      </c>
      <c r="C33661" s="3">
        <v>213.51869600000001</v>
      </c>
      <c r="D33661" s="2"/>
    </row>
    <row r="33662" spans="1:4" x14ac:dyDescent="0.25">
      <c r="A33662" s="2">
        <v>540</v>
      </c>
      <c r="B33662">
        <v>45751</v>
      </c>
      <c r="C33662" s="3">
        <v>603.64682000000005</v>
      </c>
      <c r="D33662" s="2"/>
    </row>
    <row r="33663" spans="1:4" x14ac:dyDescent="0.25">
      <c r="A33663" s="2">
        <v>540</v>
      </c>
      <c r="B33663">
        <v>45752</v>
      </c>
      <c r="C33663" s="3">
        <v>381.90062999999998</v>
      </c>
      <c r="D33663" s="2"/>
    </row>
    <row r="33664" spans="1:4" x14ac:dyDescent="0.25">
      <c r="A33664" s="2">
        <v>540</v>
      </c>
      <c r="B33664">
        <v>45753</v>
      </c>
      <c r="C33664" s="3">
        <v>121.304512</v>
      </c>
      <c r="D33664" s="2"/>
    </row>
    <row r="33665" spans="1:4" x14ac:dyDescent="0.25">
      <c r="A33665" s="2">
        <v>540</v>
      </c>
      <c r="B33665">
        <v>45754</v>
      </c>
      <c r="C33665" s="3">
        <v>381.90062999999998</v>
      </c>
      <c r="D33665" s="2"/>
    </row>
    <row r="33666" spans="1:4" x14ac:dyDescent="0.25">
      <c r="A33666" s="2">
        <v>540</v>
      </c>
      <c r="B33666">
        <v>45755</v>
      </c>
      <c r="C33666" s="3">
        <v>233.26430500000001</v>
      </c>
      <c r="D33666" s="2"/>
    </row>
    <row r="33667" spans="1:4" x14ac:dyDescent="0.25">
      <c r="A33667" s="2">
        <v>540</v>
      </c>
      <c r="B33667">
        <v>45756</v>
      </c>
      <c r="C33667" s="3">
        <v>270.72110400000003</v>
      </c>
      <c r="D33667" s="2"/>
    </row>
    <row r="33668" spans="1:4" x14ac:dyDescent="0.25">
      <c r="A33668" s="2">
        <v>540</v>
      </c>
      <c r="B33668">
        <v>45757</v>
      </c>
      <c r="C33668" s="3">
        <v>574.97208799999999</v>
      </c>
      <c r="D33668" s="2"/>
    </row>
    <row r="33669" spans="1:4" x14ac:dyDescent="0.25">
      <c r="A33669" s="2">
        <v>540</v>
      </c>
      <c r="B33669">
        <v>45758</v>
      </c>
      <c r="C33669" s="3">
        <v>233.26430500000001</v>
      </c>
      <c r="D33669" s="2"/>
    </row>
    <row r="33670" spans="1:4" x14ac:dyDescent="0.25">
      <c r="A33670" s="2">
        <v>540</v>
      </c>
      <c r="B33670">
        <v>45759</v>
      </c>
      <c r="C33670" s="3">
        <v>574.97208799999999</v>
      </c>
      <c r="D33670" s="2"/>
    </row>
    <row r="33671" spans="1:4" x14ac:dyDescent="0.25">
      <c r="A33671" s="2">
        <v>540</v>
      </c>
      <c r="B33671">
        <v>45760</v>
      </c>
      <c r="C33671" s="3">
        <v>578.97027200000002</v>
      </c>
      <c r="D33671" s="2"/>
    </row>
    <row r="33672" spans="1:4" x14ac:dyDescent="0.25">
      <c r="A33672" s="2">
        <v>540</v>
      </c>
      <c r="B33672">
        <v>45761</v>
      </c>
      <c r="C33672" s="3">
        <v>76.885531</v>
      </c>
      <c r="D33672" s="2"/>
    </row>
    <row r="33673" spans="1:4" x14ac:dyDescent="0.25">
      <c r="A33673" s="2">
        <v>540</v>
      </c>
      <c r="B33673">
        <v>45762</v>
      </c>
      <c r="C33673" s="3">
        <v>270.72110400000003</v>
      </c>
      <c r="D33673" s="2"/>
    </row>
    <row r="33674" spans="1:4" x14ac:dyDescent="0.25">
      <c r="A33674" s="2">
        <v>540</v>
      </c>
      <c r="B33674">
        <v>45763</v>
      </c>
      <c r="C33674" s="3">
        <v>76.885531</v>
      </c>
      <c r="D33674" s="2"/>
    </row>
    <row r="33675" spans="1:4" x14ac:dyDescent="0.25">
      <c r="A33675" s="2">
        <v>540</v>
      </c>
      <c r="B33675">
        <v>45764</v>
      </c>
      <c r="C33675" s="3">
        <v>578.97027200000002</v>
      </c>
      <c r="D33675" s="2"/>
    </row>
    <row r="33676" spans="1:4" x14ac:dyDescent="0.25">
      <c r="A33676" s="2">
        <v>540</v>
      </c>
      <c r="B33676">
        <v>45765</v>
      </c>
      <c r="C33676" s="3">
        <v>0</v>
      </c>
      <c r="D33676" s="2"/>
    </row>
    <row r="33677" spans="1:4" x14ac:dyDescent="0.25">
      <c r="A33677" s="2">
        <v>540</v>
      </c>
      <c r="B33677">
        <v>45766</v>
      </c>
      <c r="C33677" s="3">
        <v>14.630266000000001</v>
      </c>
      <c r="D33677" s="2"/>
    </row>
    <row r="33678" spans="1:4" x14ac:dyDescent="0.25">
      <c r="A33678" s="2">
        <v>540</v>
      </c>
      <c r="B33678">
        <v>45767</v>
      </c>
      <c r="C33678" s="3">
        <v>830.544352</v>
      </c>
      <c r="D33678" s="2"/>
    </row>
    <row r="33679" spans="1:4" x14ac:dyDescent="0.25">
      <c r="A33679" s="2">
        <v>540</v>
      </c>
      <c r="B33679">
        <v>45768</v>
      </c>
      <c r="C33679" s="3">
        <v>830.544352</v>
      </c>
      <c r="D33679" s="2"/>
    </row>
    <row r="33680" spans="1:4" x14ac:dyDescent="0.25">
      <c r="A33680" s="2">
        <v>540</v>
      </c>
      <c r="B33680">
        <v>45769</v>
      </c>
      <c r="C33680" s="3">
        <v>0</v>
      </c>
      <c r="D33680" s="2"/>
    </row>
    <row r="33681" spans="1:4" x14ac:dyDescent="0.25">
      <c r="A33681" s="2">
        <v>540</v>
      </c>
      <c r="B33681">
        <v>45770</v>
      </c>
      <c r="C33681" s="3">
        <v>14.630266000000001</v>
      </c>
      <c r="D33681" s="2"/>
    </row>
    <row r="33682" spans="1:4" x14ac:dyDescent="0.25">
      <c r="A33682" s="2">
        <v>540</v>
      </c>
      <c r="B33682">
        <v>45771</v>
      </c>
      <c r="C33682" s="3">
        <v>250.94664800000001</v>
      </c>
      <c r="D33682" s="2"/>
    </row>
    <row r="33683" spans="1:4" x14ac:dyDescent="0.25">
      <c r="A33683" s="2">
        <v>540</v>
      </c>
      <c r="B33683">
        <v>45772</v>
      </c>
      <c r="C33683" s="3">
        <v>1056.0799059999999</v>
      </c>
      <c r="D33683" s="2"/>
    </row>
    <row r="33684" spans="1:4" x14ac:dyDescent="0.25">
      <c r="A33684" s="2">
        <v>540</v>
      </c>
      <c r="B33684">
        <v>45773</v>
      </c>
      <c r="C33684" s="3">
        <v>14.630266000000001</v>
      </c>
      <c r="D33684" s="2"/>
    </row>
    <row r="33685" spans="1:4" x14ac:dyDescent="0.25">
      <c r="A33685" s="2">
        <v>540</v>
      </c>
      <c r="B33685">
        <v>45774</v>
      </c>
      <c r="C33685" s="3">
        <v>250.94664800000001</v>
      </c>
      <c r="D33685" s="2"/>
    </row>
    <row r="33686" spans="1:4" x14ac:dyDescent="0.25">
      <c r="A33686" s="2">
        <v>540</v>
      </c>
      <c r="B33686">
        <v>45775</v>
      </c>
      <c r="C33686" s="3">
        <v>1056.0799059999999</v>
      </c>
      <c r="D33686" s="2"/>
    </row>
    <row r="33687" spans="1:4" x14ac:dyDescent="0.25">
      <c r="A33687" s="2">
        <v>540</v>
      </c>
      <c r="B33687">
        <v>45776</v>
      </c>
      <c r="C33687" s="3">
        <v>30.802613999999998</v>
      </c>
      <c r="D33687" s="2"/>
    </row>
    <row r="33688" spans="1:4" x14ac:dyDescent="0.25">
      <c r="A33688" s="2">
        <v>540</v>
      </c>
      <c r="B33688">
        <v>45777</v>
      </c>
      <c r="C33688" s="3">
        <v>30.802613999999998</v>
      </c>
      <c r="D33688" s="2"/>
    </row>
    <row r="33689" spans="1:4" x14ac:dyDescent="0.25">
      <c r="A33689" s="2">
        <v>540</v>
      </c>
      <c r="B33689">
        <v>45778</v>
      </c>
      <c r="C33689" s="3">
        <v>229.33038400000001</v>
      </c>
      <c r="D33689" s="2"/>
    </row>
    <row r="33690" spans="1:4" x14ac:dyDescent="0.25">
      <c r="A33690" s="2">
        <v>540</v>
      </c>
      <c r="B33690">
        <v>45779</v>
      </c>
      <c r="C33690" s="3">
        <v>168.700097</v>
      </c>
      <c r="D33690" s="2"/>
    </row>
    <row r="33691" spans="1:4" x14ac:dyDescent="0.25">
      <c r="A33691" s="2">
        <v>540</v>
      </c>
      <c r="B33691">
        <v>45780</v>
      </c>
      <c r="C33691" s="3">
        <v>229.33038400000001</v>
      </c>
      <c r="D33691" s="2"/>
    </row>
    <row r="33692" spans="1:4" x14ac:dyDescent="0.25">
      <c r="A33692" s="2">
        <v>540</v>
      </c>
      <c r="B33692">
        <v>45781</v>
      </c>
      <c r="C33692" s="3">
        <v>168.700097</v>
      </c>
      <c r="D33692" s="2"/>
    </row>
    <row r="33693" spans="1:4" x14ac:dyDescent="0.25">
      <c r="A33693" s="2">
        <v>540</v>
      </c>
      <c r="B33693">
        <v>45782</v>
      </c>
      <c r="C33693" s="3">
        <v>224.19249099999999</v>
      </c>
      <c r="D33693" s="2"/>
    </row>
    <row r="33694" spans="1:4" x14ac:dyDescent="0.25">
      <c r="A33694" s="2">
        <v>540</v>
      </c>
      <c r="B33694">
        <v>45783</v>
      </c>
      <c r="C33694" s="3">
        <v>366.72443399999997</v>
      </c>
      <c r="D33694" s="2"/>
    </row>
    <row r="33695" spans="1:4" x14ac:dyDescent="0.25">
      <c r="A33695" s="2">
        <v>540</v>
      </c>
      <c r="B33695">
        <v>45785</v>
      </c>
      <c r="C33695" s="3">
        <v>224.19249099999999</v>
      </c>
      <c r="D33695" s="2"/>
    </row>
    <row r="33696" spans="1:4" x14ac:dyDescent="0.25">
      <c r="A33696" s="2">
        <v>540</v>
      </c>
      <c r="B33696">
        <v>45786</v>
      </c>
      <c r="C33696" s="3">
        <v>366.72443399999997</v>
      </c>
      <c r="D33696" s="2"/>
    </row>
    <row r="33697" spans="1:4" x14ac:dyDescent="0.25">
      <c r="A33697" s="2">
        <v>540</v>
      </c>
      <c r="B33697">
        <v>45787</v>
      </c>
      <c r="C33697" s="3">
        <v>845.33173699999998</v>
      </c>
      <c r="D33697" s="2"/>
    </row>
    <row r="33698" spans="1:4" x14ac:dyDescent="0.25">
      <c r="A33698" s="2">
        <v>540</v>
      </c>
      <c r="B33698">
        <v>45789</v>
      </c>
      <c r="C33698" s="3">
        <v>1518.51485</v>
      </c>
      <c r="D33698" s="2"/>
    </row>
    <row r="33699" spans="1:4" x14ac:dyDescent="0.25">
      <c r="A33699" s="2">
        <v>540</v>
      </c>
      <c r="B33699">
        <v>45790</v>
      </c>
      <c r="C33699" s="3">
        <v>1518.51485</v>
      </c>
      <c r="D33699" s="2"/>
    </row>
    <row r="33700" spans="1:4" x14ac:dyDescent="0.25">
      <c r="A33700" s="2">
        <v>540</v>
      </c>
      <c r="B33700">
        <v>45791</v>
      </c>
      <c r="C33700" s="3">
        <v>901.143597</v>
      </c>
      <c r="D33700" s="2"/>
    </row>
    <row r="33701" spans="1:4" x14ac:dyDescent="0.25">
      <c r="A33701" s="2">
        <v>540</v>
      </c>
      <c r="B33701">
        <v>45792</v>
      </c>
      <c r="C33701" s="3">
        <v>0.58966399999999997</v>
      </c>
      <c r="D33701" s="2"/>
    </row>
    <row r="33702" spans="1:4" x14ac:dyDescent="0.25">
      <c r="A33702" s="2">
        <v>540</v>
      </c>
      <c r="B33702">
        <v>45793</v>
      </c>
      <c r="C33702" s="3">
        <v>901.73326199999997</v>
      </c>
      <c r="D33702" s="2"/>
    </row>
    <row r="33703" spans="1:4" x14ac:dyDescent="0.25">
      <c r="A33703" s="2">
        <v>540</v>
      </c>
      <c r="B33703">
        <v>45794</v>
      </c>
      <c r="C33703" s="3">
        <v>893.04948400000001</v>
      </c>
      <c r="D33703" s="2"/>
    </row>
    <row r="33704" spans="1:4" x14ac:dyDescent="0.25">
      <c r="A33704" s="2">
        <v>540</v>
      </c>
      <c r="B33704">
        <v>45795</v>
      </c>
      <c r="C33704" s="3">
        <v>105.86215799999999</v>
      </c>
      <c r="D33704" s="2"/>
    </row>
    <row r="33705" spans="1:4" x14ac:dyDescent="0.25">
      <c r="A33705" s="2">
        <v>540</v>
      </c>
      <c r="B33705">
        <v>45796</v>
      </c>
      <c r="C33705" s="3">
        <v>339.81106999999997</v>
      </c>
      <c r="D33705" s="2"/>
    </row>
    <row r="33706" spans="1:4" x14ac:dyDescent="0.25">
      <c r="A33706" s="2">
        <v>540</v>
      </c>
      <c r="B33706">
        <v>45797</v>
      </c>
      <c r="C33706" s="3">
        <v>105.86215799999999</v>
      </c>
      <c r="D33706" s="2"/>
    </row>
    <row r="33707" spans="1:4" x14ac:dyDescent="0.25">
      <c r="A33707" s="2">
        <v>540</v>
      </c>
      <c r="B33707">
        <v>45798</v>
      </c>
      <c r="C33707" s="3">
        <v>339.81106999999997</v>
      </c>
      <c r="D33707" s="2"/>
    </row>
    <row r="33708" spans="1:4" x14ac:dyDescent="0.25">
      <c r="A33708" s="2">
        <v>540</v>
      </c>
      <c r="B33708">
        <v>45799</v>
      </c>
      <c r="C33708" s="3">
        <v>0.58966399999999997</v>
      </c>
      <c r="D33708" s="2"/>
    </row>
    <row r="33709" spans="1:4" x14ac:dyDescent="0.25">
      <c r="A33709" s="2">
        <v>540</v>
      </c>
      <c r="B33709">
        <v>45800</v>
      </c>
      <c r="C33709" s="3">
        <v>440.61923899999999</v>
      </c>
      <c r="D33709" s="2"/>
    </row>
    <row r="33710" spans="1:4" x14ac:dyDescent="0.25">
      <c r="A33710" s="2">
        <v>540</v>
      </c>
      <c r="B33710">
        <v>45801</v>
      </c>
      <c r="C33710" s="3">
        <v>227.921065</v>
      </c>
      <c r="D33710" s="2"/>
    </row>
    <row r="33711" spans="1:4" x14ac:dyDescent="0.25">
      <c r="A33711" s="2">
        <v>540</v>
      </c>
      <c r="B33711">
        <v>45802</v>
      </c>
      <c r="C33711" s="3">
        <v>12.695985</v>
      </c>
      <c r="D33711" s="2"/>
    </row>
    <row r="33712" spans="1:4" x14ac:dyDescent="0.25">
      <c r="A33712" s="2">
        <v>540</v>
      </c>
      <c r="B33712">
        <v>45803</v>
      </c>
      <c r="C33712" s="3">
        <v>5.0635880000000002</v>
      </c>
      <c r="D33712" s="2"/>
    </row>
    <row r="33713" spans="1:4" x14ac:dyDescent="0.25">
      <c r="A33713" s="2">
        <v>540</v>
      </c>
      <c r="B33713">
        <v>45804</v>
      </c>
      <c r="C33713" s="3">
        <v>13.688922</v>
      </c>
      <c r="D33713" s="2"/>
    </row>
    <row r="33714" spans="1:4" x14ac:dyDescent="0.25">
      <c r="A33714" s="2">
        <v>540</v>
      </c>
      <c r="B33714">
        <v>45805</v>
      </c>
      <c r="C33714" s="3">
        <v>227.921065</v>
      </c>
      <c r="D33714" s="2"/>
    </row>
    <row r="33715" spans="1:4" x14ac:dyDescent="0.25">
      <c r="A33715" s="2">
        <v>540</v>
      </c>
      <c r="B33715">
        <v>45806</v>
      </c>
      <c r="C33715" s="3">
        <v>5.0635880000000002</v>
      </c>
      <c r="D33715" s="2"/>
    </row>
    <row r="33716" spans="1:4" x14ac:dyDescent="0.25">
      <c r="A33716" s="2">
        <v>540</v>
      </c>
      <c r="B33716">
        <v>45807</v>
      </c>
      <c r="C33716" s="3">
        <v>440.61923899999999</v>
      </c>
      <c r="D33716" s="2"/>
    </row>
    <row r="33717" spans="1:4" x14ac:dyDescent="0.25">
      <c r="A33717" s="2">
        <v>540</v>
      </c>
      <c r="B33717">
        <v>45808</v>
      </c>
      <c r="C33717" s="3">
        <v>105.358518</v>
      </c>
      <c r="D33717" s="2"/>
    </row>
    <row r="33718" spans="1:4" x14ac:dyDescent="0.25">
      <c r="A33718" s="2">
        <v>540</v>
      </c>
      <c r="B33718">
        <v>45809</v>
      </c>
      <c r="C33718" s="3">
        <v>333.19262500000002</v>
      </c>
      <c r="D33718" s="2"/>
    </row>
    <row r="33719" spans="1:4" x14ac:dyDescent="0.25">
      <c r="A33719" s="2">
        <v>540</v>
      </c>
      <c r="B33719">
        <v>45810</v>
      </c>
      <c r="C33719" s="3">
        <v>13.688922</v>
      </c>
      <c r="D33719" s="2"/>
    </row>
    <row r="33720" spans="1:4" x14ac:dyDescent="0.25">
      <c r="A33720" s="2">
        <v>540</v>
      </c>
      <c r="B33720">
        <v>45811</v>
      </c>
      <c r="C33720" s="3">
        <v>105.358518</v>
      </c>
      <c r="D33720" s="2"/>
    </row>
    <row r="33721" spans="1:4" x14ac:dyDescent="0.25">
      <c r="A33721" s="2">
        <v>540</v>
      </c>
      <c r="B33721">
        <v>45812</v>
      </c>
      <c r="C33721" s="3">
        <v>333.19262500000002</v>
      </c>
      <c r="D33721" s="2"/>
    </row>
    <row r="33722" spans="1:4" x14ac:dyDescent="0.25">
      <c r="A33722" s="2">
        <v>540</v>
      </c>
      <c r="B33722">
        <v>45813</v>
      </c>
      <c r="C33722" s="3">
        <v>493.75756699999999</v>
      </c>
      <c r="D33722" s="2"/>
    </row>
    <row r="33723" spans="1:4" x14ac:dyDescent="0.25">
      <c r="A33723" s="2">
        <v>540</v>
      </c>
      <c r="B33723">
        <v>45814</v>
      </c>
      <c r="C33723" s="3">
        <v>520.31170099999997</v>
      </c>
      <c r="D33723" s="2"/>
    </row>
    <row r="33724" spans="1:4" x14ac:dyDescent="0.25">
      <c r="A33724" s="2">
        <v>540</v>
      </c>
      <c r="B33724">
        <v>45815</v>
      </c>
      <c r="C33724" s="3">
        <v>672.70079999999996</v>
      </c>
      <c r="D33724" s="2"/>
    </row>
    <row r="33725" spans="1:4" x14ac:dyDescent="0.25">
      <c r="A33725" s="2">
        <v>540</v>
      </c>
      <c r="B33725">
        <v>45816</v>
      </c>
      <c r="C33725" s="3">
        <v>520.31170099999997</v>
      </c>
      <c r="D33725" s="2"/>
    </row>
    <row r="33726" spans="1:4" x14ac:dyDescent="0.25">
      <c r="A33726" s="2">
        <v>540</v>
      </c>
      <c r="B33726">
        <v>45817</v>
      </c>
      <c r="C33726" s="3">
        <v>493.75756699999999</v>
      </c>
      <c r="D33726" s="2"/>
    </row>
    <row r="33727" spans="1:4" x14ac:dyDescent="0.25">
      <c r="A33727" s="2">
        <v>540</v>
      </c>
      <c r="B33727">
        <v>45818</v>
      </c>
      <c r="C33727" s="3">
        <v>672.70079999999996</v>
      </c>
      <c r="D33727" s="2"/>
    </row>
    <row r="33728" spans="1:4" x14ac:dyDescent="0.25">
      <c r="A33728" s="2">
        <v>540</v>
      </c>
      <c r="B33728">
        <v>45819</v>
      </c>
      <c r="C33728" s="3">
        <v>318.211523</v>
      </c>
      <c r="D33728" s="2"/>
    </row>
    <row r="33729" spans="1:4" x14ac:dyDescent="0.25">
      <c r="A33729" s="2">
        <v>540</v>
      </c>
      <c r="B33729">
        <v>45820</v>
      </c>
      <c r="C33729" s="3">
        <v>1008.858082</v>
      </c>
      <c r="D33729" s="2"/>
    </row>
    <row r="33730" spans="1:4" x14ac:dyDescent="0.25">
      <c r="A33730" s="2">
        <v>540</v>
      </c>
      <c r="B33730">
        <v>45821</v>
      </c>
      <c r="C33730" s="3">
        <v>616.74687600000004</v>
      </c>
      <c r="D33730" s="2"/>
    </row>
    <row r="33731" spans="1:4" x14ac:dyDescent="0.25">
      <c r="A33731" s="2">
        <v>540</v>
      </c>
      <c r="B33731">
        <v>45822</v>
      </c>
      <c r="C33731" s="3">
        <v>1008.858082</v>
      </c>
      <c r="D33731" s="2"/>
    </row>
    <row r="33732" spans="1:4" x14ac:dyDescent="0.25">
      <c r="A33732" s="2">
        <v>540</v>
      </c>
      <c r="B33732">
        <v>45823</v>
      </c>
      <c r="C33732" s="3">
        <v>616.74687600000004</v>
      </c>
      <c r="D33732" s="2"/>
    </row>
    <row r="33733" spans="1:4" x14ac:dyDescent="0.25">
      <c r="A33733" s="2">
        <v>540</v>
      </c>
      <c r="B33733">
        <v>45824</v>
      </c>
      <c r="C33733" s="3">
        <v>318.211523</v>
      </c>
      <c r="D33733" s="2"/>
    </row>
    <row r="33734" spans="1:4" x14ac:dyDescent="0.25">
      <c r="A33734" s="2">
        <v>540</v>
      </c>
      <c r="B33734">
        <v>45825</v>
      </c>
      <c r="C33734" s="3">
        <v>955.61850100000004</v>
      </c>
      <c r="D33734" s="2"/>
    </row>
    <row r="33735" spans="1:4" x14ac:dyDescent="0.25">
      <c r="A33735" s="2">
        <v>540</v>
      </c>
      <c r="B33735">
        <v>45826</v>
      </c>
      <c r="C33735" s="3">
        <v>955.61850100000004</v>
      </c>
      <c r="D33735" s="2"/>
    </row>
    <row r="33736" spans="1:4" x14ac:dyDescent="0.25">
      <c r="A33736" s="2">
        <v>540</v>
      </c>
      <c r="B33736">
        <v>45827</v>
      </c>
      <c r="C33736" s="3">
        <v>582.191734</v>
      </c>
      <c r="D33736" s="2"/>
    </row>
    <row r="33737" spans="1:4" x14ac:dyDescent="0.25">
      <c r="A33737" s="2">
        <v>540</v>
      </c>
      <c r="B33737">
        <v>45828</v>
      </c>
      <c r="C33737" s="3">
        <v>322.70153699999997</v>
      </c>
      <c r="D33737" s="2"/>
    </row>
    <row r="33738" spans="1:4" x14ac:dyDescent="0.25">
      <c r="A33738" s="2">
        <v>540</v>
      </c>
      <c r="B33738">
        <v>45829</v>
      </c>
      <c r="C33738" s="3">
        <v>582.191734</v>
      </c>
      <c r="D33738" s="2"/>
    </row>
    <row r="33739" spans="1:4" x14ac:dyDescent="0.25">
      <c r="A33739" s="2">
        <v>540</v>
      </c>
      <c r="B33739">
        <v>45830</v>
      </c>
      <c r="C33739" s="3">
        <v>85.439357999999999</v>
      </c>
      <c r="D33739" s="2"/>
    </row>
    <row r="33740" spans="1:4" x14ac:dyDescent="0.25">
      <c r="A33740" s="2">
        <v>540</v>
      </c>
      <c r="B33740">
        <v>45831</v>
      </c>
      <c r="C33740" s="3">
        <v>237.433291</v>
      </c>
      <c r="D33740" s="2"/>
    </row>
    <row r="33741" spans="1:4" x14ac:dyDescent="0.25">
      <c r="A33741" s="2">
        <v>540</v>
      </c>
      <c r="B33741">
        <v>45832</v>
      </c>
      <c r="C33741" s="3">
        <v>237.433291</v>
      </c>
      <c r="D33741" s="2"/>
    </row>
    <row r="33742" spans="1:4" x14ac:dyDescent="0.25">
      <c r="A33742" s="2">
        <v>540</v>
      </c>
      <c r="B33742">
        <v>45833</v>
      </c>
      <c r="C33742" s="3">
        <v>109.685593</v>
      </c>
      <c r="D33742" s="2"/>
    </row>
    <row r="33743" spans="1:4" x14ac:dyDescent="0.25">
      <c r="A33743" s="2">
        <v>540</v>
      </c>
      <c r="B33743">
        <v>45834</v>
      </c>
      <c r="C33743" s="3">
        <v>109.685593</v>
      </c>
      <c r="D33743" s="2"/>
    </row>
    <row r="33744" spans="1:4" x14ac:dyDescent="0.25">
      <c r="A33744" s="2">
        <v>540</v>
      </c>
      <c r="B33744">
        <v>45835</v>
      </c>
      <c r="C33744" s="3">
        <v>135.58413200000001</v>
      </c>
      <c r="D33744" s="2"/>
    </row>
    <row r="33745" spans="1:4" x14ac:dyDescent="0.25">
      <c r="A33745" s="2">
        <v>540</v>
      </c>
      <c r="B33745">
        <v>45836</v>
      </c>
      <c r="C33745" s="3">
        <v>135.58413200000001</v>
      </c>
      <c r="D33745" s="2"/>
    </row>
    <row r="33746" spans="1:4" x14ac:dyDescent="0.25">
      <c r="A33746" s="2">
        <v>540</v>
      </c>
      <c r="B33746">
        <v>45837</v>
      </c>
      <c r="C33746" s="3">
        <v>4744.3374819999999</v>
      </c>
      <c r="D33746" s="2"/>
    </row>
    <row r="33747" spans="1:4" x14ac:dyDescent="0.25">
      <c r="A33747" s="2">
        <v>540</v>
      </c>
      <c r="B33747">
        <v>45838</v>
      </c>
      <c r="C33747" s="3">
        <v>4744.3374819999999</v>
      </c>
      <c r="D33747" s="2"/>
    </row>
    <row r="33748" spans="1:4" x14ac:dyDescent="0.25">
      <c r="A33748" s="2">
        <v>540</v>
      </c>
      <c r="B33748">
        <v>45839</v>
      </c>
      <c r="C33748" s="3">
        <v>0</v>
      </c>
      <c r="D33748" s="2"/>
    </row>
    <row r="33749" spans="1:4" x14ac:dyDescent="0.25">
      <c r="A33749" s="2">
        <v>540</v>
      </c>
      <c r="B33749">
        <v>45840</v>
      </c>
      <c r="C33749" s="3">
        <v>0</v>
      </c>
      <c r="D33749" s="2"/>
    </row>
    <row r="33750" spans="1:4" x14ac:dyDescent="0.25">
      <c r="A33750" s="2">
        <v>540</v>
      </c>
      <c r="B33750">
        <v>45841</v>
      </c>
      <c r="C33750" s="3">
        <v>0</v>
      </c>
      <c r="D33750" s="2"/>
    </row>
    <row r="33751" spans="1:4" x14ac:dyDescent="0.25">
      <c r="A33751" s="2">
        <v>540</v>
      </c>
      <c r="B33751">
        <v>45842</v>
      </c>
      <c r="C33751" s="3">
        <v>2483.2240830000001</v>
      </c>
      <c r="D33751" s="2"/>
    </row>
    <row r="33752" spans="1:4" x14ac:dyDescent="0.25">
      <c r="A33752" s="2">
        <v>540</v>
      </c>
      <c r="B33752">
        <v>45843</v>
      </c>
      <c r="C33752" s="3">
        <v>2483.2240830000001</v>
      </c>
      <c r="D33752" s="2"/>
    </row>
    <row r="33753" spans="1:4" x14ac:dyDescent="0.25">
      <c r="A33753" s="2">
        <v>540</v>
      </c>
      <c r="B33753">
        <v>45844</v>
      </c>
      <c r="C33753" s="3">
        <v>395.30313200000001</v>
      </c>
      <c r="D33753" s="2"/>
    </row>
    <row r="33754" spans="1:4" x14ac:dyDescent="0.25">
      <c r="A33754" s="2">
        <v>540</v>
      </c>
      <c r="B33754">
        <v>45845</v>
      </c>
      <c r="C33754" s="3">
        <v>395.30313200000001</v>
      </c>
      <c r="D33754" s="2"/>
    </row>
    <row r="33755" spans="1:4" x14ac:dyDescent="0.25">
      <c r="A33755" s="2">
        <v>540</v>
      </c>
      <c r="B33755">
        <v>45846</v>
      </c>
      <c r="C33755" s="3">
        <v>230.04085799999999</v>
      </c>
      <c r="D33755" s="2"/>
    </row>
    <row r="33756" spans="1:4" x14ac:dyDescent="0.25">
      <c r="A33756" s="2">
        <v>540</v>
      </c>
      <c r="B33756">
        <v>45847</v>
      </c>
      <c r="C33756" s="3">
        <v>276.15432900000002</v>
      </c>
      <c r="D33756" s="2"/>
    </row>
    <row r="33757" spans="1:4" x14ac:dyDescent="0.25">
      <c r="A33757" s="2">
        <v>540</v>
      </c>
      <c r="B33757">
        <v>45848</v>
      </c>
      <c r="C33757" s="3">
        <v>1083.761861</v>
      </c>
      <c r="D33757" s="2"/>
    </row>
    <row r="33758" spans="1:4" x14ac:dyDescent="0.25">
      <c r="A33758" s="2">
        <v>540</v>
      </c>
      <c r="B33758">
        <v>45849</v>
      </c>
      <c r="C33758" s="3">
        <v>15.067788</v>
      </c>
      <c r="D33758" s="2"/>
    </row>
    <row r="33759" spans="1:4" x14ac:dyDescent="0.25">
      <c r="A33759" s="2">
        <v>540</v>
      </c>
      <c r="B33759">
        <v>45850</v>
      </c>
      <c r="C33759" s="3">
        <v>1083.761861</v>
      </c>
      <c r="D33759" s="2"/>
    </row>
    <row r="33760" spans="1:4" x14ac:dyDescent="0.25">
      <c r="A33760" s="2">
        <v>540</v>
      </c>
      <c r="B33760">
        <v>45851</v>
      </c>
      <c r="C33760" s="3">
        <v>230.04085799999999</v>
      </c>
      <c r="D33760" s="2"/>
    </row>
    <row r="33761" spans="1:4" x14ac:dyDescent="0.25">
      <c r="A33761" s="2">
        <v>540</v>
      </c>
      <c r="B33761">
        <v>45852</v>
      </c>
      <c r="C33761" s="3">
        <v>15.067788</v>
      </c>
      <c r="D33761" s="2"/>
    </row>
    <row r="33762" spans="1:4" x14ac:dyDescent="0.25">
      <c r="A33762" s="2">
        <v>540</v>
      </c>
      <c r="B33762">
        <v>45853</v>
      </c>
      <c r="C33762" s="3">
        <v>1209.8285430000001</v>
      </c>
      <c r="D33762" s="2"/>
    </row>
    <row r="33763" spans="1:4" x14ac:dyDescent="0.25">
      <c r="A33763" s="2">
        <v>540</v>
      </c>
      <c r="B33763">
        <v>45854</v>
      </c>
      <c r="C33763" s="3">
        <v>118.004806</v>
      </c>
      <c r="D33763" s="2"/>
    </row>
    <row r="33764" spans="1:4" x14ac:dyDescent="0.25">
      <c r="A33764" s="2">
        <v>540</v>
      </c>
      <c r="B33764">
        <v>45855</v>
      </c>
      <c r="C33764" s="3">
        <v>1209.8285430000001</v>
      </c>
      <c r="D33764" s="2"/>
    </row>
    <row r="33765" spans="1:4" x14ac:dyDescent="0.25">
      <c r="A33765" s="2">
        <v>540</v>
      </c>
      <c r="B33765">
        <v>45856</v>
      </c>
      <c r="C33765" s="3">
        <v>118.004806</v>
      </c>
      <c r="D33765" s="2"/>
    </row>
    <row r="33766" spans="1:4" x14ac:dyDescent="0.25">
      <c r="A33766" s="2">
        <v>540</v>
      </c>
      <c r="B33766">
        <v>45857</v>
      </c>
      <c r="C33766" s="3">
        <v>1854.68398</v>
      </c>
      <c r="D33766" s="2"/>
    </row>
    <row r="33767" spans="1:4" x14ac:dyDescent="0.25">
      <c r="A33767" s="2">
        <v>540</v>
      </c>
      <c r="B33767">
        <v>45858</v>
      </c>
      <c r="C33767" s="3">
        <v>276.15432900000002</v>
      </c>
      <c r="D33767" s="2"/>
    </row>
    <row r="33768" spans="1:4" x14ac:dyDescent="0.25">
      <c r="A33768" s="2">
        <v>540</v>
      </c>
      <c r="B33768">
        <v>45859</v>
      </c>
      <c r="C33768" s="3">
        <v>1854.68398</v>
      </c>
      <c r="D33768" s="2"/>
    </row>
    <row r="33769" spans="1:4" x14ac:dyDescent="0.25">
      <c r="A33769" s="2">
        <v>540</v>
      </c>
      <c r="B33769">
        <v>45860</v>
      </c>
      <c r="C33769" s="3">
        <v>780.00990899999999</v>
      </c>
      <c r="D33769" s="2"/>
    </row>
    <row r="33770" spans="1:4" x14ac:dyDescent="0.25">
      <c r="A33770" s="2">
        <v>540</v>
      </c>
      <c r="B33770">
        <v>45861</v>
      </c>
      <c r="C33770" s="3">
        <v>70.709738999999999</v>
      </c>
      <c r="D33770" s="2"/>
    </row>
    <row r="33771" spans="1:4" x14ac:dyDescent="0.25">
      <c r="A33771" s="2">
        <v>540</v>
      </c>
      <c r="B33771">
        <v>45862</v>
      </c>
      <c r="C33771" s="3">
        <v>205.23313099999999</v>
      </c>
      <c r="D33771" s="2"/>
    </row>
    <row r="33772" spans="1:4" x14ac:dyDescent="0.25">
      <c r="A33772" s="2">
        <v>540</v>
      </c>
      <c r="B33772">
        <v>45863</v>
      </c>
      <c r="C33772" s="3">
        <v>70.709738999999999</v>
      </c>
      <c r="D33772" s="2"/>
    </row>
    <row r="33773" spans="1:4" x14ac:dyDescent="0.25">
      <c r="A33773" s="2">
        <v>540</v>
      </c>
      <c r="B33773">
        <v>45864</v>
      </c>
      <c r="C33773" s="3">
        <v>780.00990899999999</v>
      </c>
      <c r="D33773" s="2"/>
    </row>
    <row r="33774" spans="1:4" x14ac:dyDescent="0.25">
      <c r="A33774" s="2">
        <v>540</v>
      </c>
      <c r="B33774">
        <v>45865</v>
      </c>
      <c r="C33774" s="3">
        <v>205.23313099999999</v>
      </c>
      <c r="D33774" s="2"/>
    </row>
    <row r="33775" spans="1:4" x14ac:dyDescent="0.25">
      <c r="A33775" s="2">
        <v>540</v>
      </c>
      <c r="B33775">
        <v>45866</v>
      </c>
      <c r="C33775" s="3">
        <v>179.25269900000001</v>
      </c>
      <c r="D33775" s="2"/>
    </row>
    <row r="33776" spans="1:4" x14ac:dyDescent="0.25">
      <c r="A33776" s="2">
        <v>540</v>
      </c>
      <c r="B33776">
        <v>45868</v>
      </c>
      <c r="C33776" s="3">
        <v>802.51744299999996</v>
      </c>
      <c r="D33776" s="2"/>
    </row>
    <row r="33777" spans="1:4" x14ac:dyDescent="0.25">
      <c r="A33777" s="2">
        <v>540</v>
      </c>
      <c r="B33777">
        <v>45869</v>
      </c>
      <c r="C33777" s="3">
        <v>802.51744299999996</v>
      </c>
      <c r="D33777" s="2"/>
    </row>
    <row r="33778" spans="1:4" x14ac:dyDescent="0.25">
      <c r="A33778" s="2">
        <v>540</v>
      </c>
      <c r="B33778">
        <v>45870</v>
      </c>
      <c r="C33778" s="3">
        <v>179.25269900000001</v>
      </c>
      <c r="D33778" s="2"/>
    </row>
    <row r="33779" spans="1:4" x14ac:dyDescent="0.25">
      <c r="A33779" s="2">
        <v>540</v>
      </c>
      <c r="B33779">
        <v>45871</v>
      </c>
      <c r="C33779" s="3">
        <v>391.25071400000002</v>
      </c>
      <c r="D33779" s="2"/>
    </row>
    <row r="33780" spans="1:4" x14ac:dyDescent="0.25">
      <c r="A33780" s="2">
        <v>540</v>
      </c>
      <c r="B33780">
        <v>45872</v>
      </c>
      <c r="C33780" s="3">
        <v>391.25071400000002</v>
      </c>
      <c r="D33780" s="2"/>
    </row>
    <row r="33781" spans="1:4" x14ac:dyDescent="0.25">
      <c r="A33781" s="2">
        <v>540</v>
      </c>
      <c r="B33781">
        <v>45873</v>
      </c>
      <c r="C33781" s="3">
        <v>288.58702199999999</v>
      </c>
      <c r="D33781" s="2"/>
    </row>
    <row r="33782" spans="1:4" x14ac:dyDescent="0.25">
      <c r="A33782" s="2">
        <v>540</v>
      </c>
      <c r="B33782">
        <v>45874</v>
      </c>
      <c r="C33782" s="3">
        <v>273.95980100000003</v>
      </c>
      <c r="D33782" s="2"/>
    </row>
    <row r="33783" spans="1:4" x14ac:dyDescent="0.25">
      <c r="A33783" s="2">
        <v>540</v>
      </c>
      <c r="B33783">
        <v>45875</v>
      </c>
      <c r="C33783" s="3">
        <v>537.97728800000004</v>
      </c>
      <c r="D33783" s="2"/>
    </row>
    <row r="33784" spans="1:4" x14ac:dyDescent="0.25">
      <c r="A33784" s="2">
        <v>540</v>
      </c>
      <c r="B33784">
        <v>45876</v>
      </c>
      <c r="C33784" s="3">
        <v>308.88375500000001</v>
      </c>
      <c r="D33784" s="2"/>
    </row>
    <row r="33785" spans="1:4" x14ac:dyDescent="0.25">
      <c r="A33785" s="2">
        <v>540</v>
      </c>
      <c r="B33785">
        <v>45877</v>
      </c>
      <c r="C33785" s="3">
        <v>845.33173699999998</v>
      </c>
      <c r="D33785" s="2"/>
    </row>
    <row r="33786" spans="1:4" x14ac:dyDescent="0.25">
      <c r="A33786" s="2">
        <v>540</v>
      </c>
      <c r="B33786">
        <v>45878</v>
      </c>
      <c r="C33786" s="3">
        <v>412.62068099999999</v>
      </c>
      <c r="D33786" s="2"/>
    </row>
    <row r="33787" spans="1:4" x14ac:dyDescent="0.25">
      <c r="A33787" s="2">
        <v>540</v>
      </c>
      <c r="B33787">
        <v>45879</v>
      </c>
      <c r="C33787" s="3">
        <v>344.10523699999999</v>
      </c>
      <c r="D33787" s="2"/>
    </row>
    <row r="33788" spans="1:4" x14ac:dyDescent="0.25">
      <c r="A33788" s="2">
        <v>540</v>
      </c>
      <c r="B33788">
        <v>45880</v>
      </c>
      <c r="C33788" s="3">
        <v>428.10518300000001</v>
      </c>
      <c r="D33788" s="2"/>
    </row>
    <row r="33789" spans="1:4" x14ac:dyDescent="0.25">
      <c r="A33789" s="2">
        <v>540</v>
      </c>
      <c r="B33789">
        <v>45881</v>
      </c>
      <c r="C33789" s="3">
        <v>233.079746</v>
      </c>
      <c r="D33789" s="2"/>
    </row>
    <row r="33790" spans="1:4" x14ac:dyDescent="0.25">
      <c r="A33790" s="2">
        <v>540</v>
      </c>
      <c r="B33790">
        <v>45882</v>
      </c>
      <c r="C33790" s="3">
        <v>412.62068099999999</v>
      </c>
      <c r="D33790" s="2"/>
    </row>
    <row r="33791" spans="1:4" x14ac:dyDescent="0.25">
      <c r="A33791" s="2">
        <v>540</v>
      </c>
      <c r="B33791">
        <v>45883</v>
      </c>
      <c r="C33791" s="3">
        <v>428.10518300000001</v>
      </c>
      <c r="D33791" s="2"/>
    </row>
    <row r="33792" spans="1:4" x14ac:dyDescent="0.25">
      <c r="A33792" s="2">
        <v>540</v>
      </c>
      <c r="B33792">
        <v>45884</v>
      </c>
      <c r="C33792" s="3">
        <v>344.10523699999999</v>
      </c>
      <c r="D33792" s="2"/>
    </row>
    <row r="33793" spans="1:4" x14ac:dyDescent="0.25">
      <c r="A33793" s="2">
        <v>540</v>
      </c>
      <c r="B33793">
        <v>45886</v>
      </c>
      <c r="C33793" s="3">
        <v>250.12419199999999</v>
      </c>
      <c r="D33793" s="2"/>
    </row>
    <row r="33794" spans="1:4" x14ac:dyDescent="0.25">
      <c r="A33794" s="2">
        <v>540</v>
      </c>
      <c r="B33794">
        <v>45887</v>
      </c>
      <c r="C33794" s="3">
        <v>250.12419199999999</v>
      </c>
      <c r="D33794" s="2"/>
    </row>
    <row r="33795" spans="1:4" x14ac:dyDescent="0.25">
      <c r="A33795" s="2">
        <v>540</v>
      </c>
      <c r="B33795">
        <v>45888</v>
      </c>
      <c r="C33795" s="3">
        <v>1941.8977609999999</v>
      </c>
      <c r="D33795" s="2"/>
    </row>
    <row r="33796" spans="1:4" x14ac:dyDescent="0.25">
      <c r="A33796" s="2">
        <v>540</v>
      </c>
      <c r="B33796">
        <v>45889</v>
      </c>
      <c r="C33796" s="3">
        <v>1941.8977609999999</v>
      </c>
      <c r="D33796" s="2"/>
    </row>
    <row r="33797" spans="1:4" x14ac:dyDescent="0.25">
      <c r="A33797" s="2">
        <v>540</v>
      </c>
      <c r="B33797">
        <v>45890</v>
      </c>
      <c r="C33797" s="3">
        <v>1869.2356360000001</v>
      </c>
      <c r="D33797" s="2"/>
    </row>
    <row r="33798" spans="1:4" x14ac:dyDescent="0.25">
      <c r="A33798" s="2">
        <v>540</v>
      </c>
      <c r="B33798">
        <v>45891</v>
      </c>
      <c r="C33798" s="3">
        <v>1869.2356360000001</v>
      </c>
      <c r="D33798" s="2"/>
    </row>
    <row r="33799" spans="1:4" x14ac:dyDescent="0.25">
      <c r="A33799" s="2">
        <v>540</v>
      </c>
      <c r="B33799">
        <v>45892</v>
      </c>
      <c r="C33799" s="3">
        <v>28.176932000000001</v>
      </c>
      <c r="D33799" s="2"/>
    </row>
    <row r="33800" spans="1:4" x14ac:dyDescent="0.25">
      <c r="A33800" s="2">
        <v>540</v>
      </c>
      <c r="B33800">
        <v>45893</v>
      </c>
      <c r="C33800" s="3">
        <v>28.176932000000001</v>
      </c>
      <c r="D33800" s="2"/>
    </row>
    <row r="33801" spans="1:4" x14ac:dyDescent="0.25">
      <c r="A33801" s="2">
        <v>540</v>
      </c>
      <c r="B33801">
        <v>45894</v>
      </c>
      <c r="C33801" s="3">
        <v>2630.722233</v>
      </c>
      <c r="D33801" s="2"/>
    </row>
    <row r="33802" spans="1:4" x14ac:dyDescent="0.25">
      <c r="A33802" s="2">
        <v>540</v>
      </c>
      <c r="B33802">
        <v>45895</v>
      </c>
      <c r="C33802" s="3">
        <v>334.63267100000002</v>
      </c>
      <c r="D33802" s="2"/>
    </row>
    <row r="33803" spans="1:4" x14ac:dyDescent="0.25">
      <c r="A33803" s="2">
        <v>540</v>
      </c>
      <c r="B33803">
        <v>45896</v>
      </c>
      <c r="C33803" s="3">
        <v>334.63267100000002</v>
      </c>
      <c r="D33803" s="2"/>
    </row>
    <row r="33804" spans="1:4" x14ac:dyDescent="0.25">
      <c r="A33804" s="2">
        <v>540</v>
      </c>
      <c r="B33804">
        <v>45897</v>
      </c>
      <c r="C33804" s="3">
        <v>2630.722233</v>
      </c>
      <c r="D33804" s="2"/>
    </row>
    <row r="33805" spans="1:4" x14ac:dyDescent="0.25">
      <c r="A33805" s="2">
        <v>540</v>
      </c>
      <c r="B33805">
        <v>45900</v>
      </c>
      <c r="C33805" s="3">
        <v>1180.110623</v>
      </c>
      <c r="D33805" s="2"/>
    </row>
    <row r="33806" spans="1:4" x14ac:dyDescent="0.25">
      <c r="A33806" s="2">
        <v>540</v>
      </c>
      <c r="B33806">
        <v>45901</v>
      </c>
      <c r="C33806" s="3">
        <v>1180.110623</v>
      </c>
      <c r="D33806" s="2"/>
    </row>
    <row r="33807" spans="1:4" x14ac:dyDescent="0.25">
      <c r="A33807" s="2">
        <v>540</v>
      </c>
      <c r="B33807">
        <v>45904</v>
      </c>
      <c r="C33807" s="3">
        <v>622.80054900000005</v>
      </c>
      <c r="D33807" s="2"/>
    </row>
    <row r="33808" spans="1:4" x14ac:dyDescent="0.25">
      <c r="A33808" s="2">
        <v>540</v>
      </c>
      <c r="B33808">
        <v>45905</v>
      </c>
      <c r="C33808" s="3">
        <v>366.242232</v>
      </c>
      <c r="D33808" s="2"/>
    </row>
    <row r="33809" spans="1:4" x14ac:dyDescent="0.25">
      <c r="A33809" s="2">
        <v>540</v>
      </c>
      <c r="B33809">
        <v>45906</v>
      </c>
      <c r="C33809" s="3">
        <v>925.26891699999999</v>
      </c>
      <c r="D33809" s="2"/>
    </row>
    <row r="33810" spans="1:4" x14ac:dyDescent="0.25">
      <c r="A33810" s="2">
        <v>540</v>
      </c>
      <c r="B33810">
        <v>45907</v>
      </c>
      <c r="C33810" s="3">
        <v>925.26891699999999</v>
      </c>
      <c r="D33810" s="2"/>
    </row>
    <row r="33811" spans="1:4" x14ac:dyDescent="0.25">
      <c r="A33811" s="2">
        <v>540</v>
      </c>
      <c r="B33811">
        <v>45908</v>
      </c>
      <c r="C33811" s="3">
        <v>622.80054900000005</v>
      </c>
      <c r="D33811" s="2"/>
    </row>
    <row r="33812" spans="1:4" x14ac:dyDescent="0.25">
      <c r="A33812" s="2">
        <v>540</v>
      </c>
      <c r="B33812">
        <v>45909</v>
      </c>
      <c r="C33812" s="3">
        <v>366.242232</v>
      </c>
      <c r="D33812" s="2"/>
    </row>
    <row r="33813" spans="1:4" x14ac:dyDescent="0.25">
      <c r="A33813" s="2">
        <v>540</v>
      </c>
      <c r="B33813">
        <v>45910</v>
      </c>
      <c r="C33813" s="3">
        <v>922.52011900000002</v>
      </c>
      <c r="D33813" s="2"/>
    </row>
    <row r="33814" spans="1:4" x14ac:dyDescent="0.25">
      <c r="A33814" s="2">
        <v>540</v>
      </c>
      <c r="B33814">
        <v>45911</v>
      </c>
      <c r="C33814" s="3">
        <v>243.549352</v>
      </c>
      <c r="D33814" s="2"/>
    </row>
    <row r="33815" spans="1:4" x14ac:dyDescent="0.25">
      <c r="A33815" s="2">
        <v>540</v>
      </c>
      <c r="B33815">
        <v>45912</v>
      </c>
      <c r="C33815" s="3">
        <v>243.549352</v>
      </c>
      <c r="D33815" s="2"/>
    </row>
    <row r="33816" spans="1:4" x14ac:dyDescent="0.25">
      <c r="A33816" s="2">
        <v>540</v>
      </c>
      <c r="B33816">
        <v>45913</v>
      </c>
      <c r="C33816" s="3">
        <v>922.52011900000002</v>
      </c>
      <c r="D33816" s="2"/>
    </row>
    <row r="33817" spans="1:4" x14ac:dyDescent="0.25">
      <c r="A33817" s="2">
        <v>540</v>
      </c>
      <c r="B33817">
        <v>45914</v>
      </c>
      <c r="C33817" s="3">
        <v>1139.636931</v>
      </c>
      <c r="D33817" s="2"/>
    </row>
    <row r="33818" spans="1:4" x14ac:dyDescent="0.25">
      <c r="A33818" s="2">
        <v>540</v>
      </c>
      <c r="B33818">
        <v>45915</v>
      </c>
      <c r="C33818" s="3">
        <v>1246.0831049999999</v>
      </c>
      <c r="D33818" s="2"/>
    </row>
    <row r="33819" spans="1:4" x14ac:dyDescent="0.25">
      <c r="A33819" s="2">
        <v>540</v>
      </c>
      <c r="B33819">
        <v>45916</v>
      </c>
      <c r="C33819" s="3">
        <v>1139.636931</v>
      </c>
      <c r="D33819" s="2"/>
    </row>
    <row r="33820" spans="1:4" x14ac:dyDescent="0.25">
      <c r="A33820" s="2">
        <v>540</v>
      </c>
      <c r="B33820">
        <v>45917</v>
      </c>
      <c r="C33820" s="3">
        <v>1246.0831049999999</v>
      </c>
      <c r="D33820" s="2"/>
    </row>
    <row r="33821" spans="1:4" x14ac:dyDescent="0.25">
      <c r="A33821" s="2">
        <v>540</v>
      </c>
      <c r="B33821">
        <v>45918</v>
      </c>
      <c r="C33821" s="3">
        <v>19.707159000000001</v>
      </c>
      <c r="D33821" s="2"/>
    </row>
    <row r="33822" spans="1:4" x14ac:dyDescent="0.25">
      <c r="A33822" s="2">
        <v>540</v>
      </c>
      <c r="B33822">
        <v>45919</v>
      </c>
      <c r="C33822" s="3">
        <v>84.462463</v>
      </c>
      <c r="D33822" s="2"/>
    </row>
    <row r="33823" spans="1:4" x14ac:dyDescent="0.25">
      <c r="A33823" s="2">
        <v>540</v>
      </c>
      <c r="B33823">
        <v>45920</v>
      </c>
      <c r="C33823" s="3">
        <v>19.707159000000001</v>
      </c>
      <c r="D33823" s="2"/>
    </row>
    <row r="33824" spans="1:4" x14ac:dyDescent="0.25">
      <c r="A33824" s="2">
        <v>540</v>
      </c>
      <c r="B33824">
        <v>45921</v>
      </c>
      <c r="C33824" s="3">
        <v>84.462463</v>
      </c>
      <c r="D33824" s="2"/>
    </row>
    <row r="33825" spans="1:4" x14ac:dyDescent="0.25">
      <c r="A33825" s="2">
        <v>540</v>
      </c>
      <c r="B33825">
        <v>45923</v>
      </c>
      <c r="C33825" s="3">
        <v>2003.1420230000001</v>
      </c>
      <c r="D33825" s="2"/>
    </row>
    <row r="33826" spans="1:4" x14ac:dyDescent="0.25">
      <c r="A33826" s="2">
        <v>540</v>
      </c>
      <c r="B33826">
        <v>45925</v>
      </c>
      <c r="C33826" s="3">
        <v>960.00592099999994</v>
      </c>
      <c r="D33826" s="2"/>
    </row>
    <row r="33827" spans="1:4" x14ac:dyDescent="0.25">
      <c r="A33827" s="2">
        <v>540</v>
      </c>
      <c r="B33827">
        <v>45926</v>
      </c>
      <c r="C33827" s="3">
        <v>972.71731199999999</v>
      </c>
      <c r="D33827" s="2"/>
    </row>
    <row r="33828" spans="1:4" x14ac:dyDescent="0.25">
      <c r="A33828" s="2">
        <v>540</v>
      </c>
      <c r="B33828">
        <v>45927</v>
      </c>
      <c r="C33828" s="3">
        <v>32.664451</v>
      </c>
      <c r="D33828" s="2"/>
    </row>
    <row r="33829" spans="1:4" x14ac:dyDescent="0.25">
      <c r="A33829" s="2">
        <v>540</v>
      </c>
      <c r="B33829">
        <v>45928</v>
      </c>
      <c r="C33829" s="3">
        <v>776.98193100000003</v>
      </c>
      <c r="D33829" s="2"/>
    </row>
    <row r="33830" spans="1:4" x14ac:dyDescent="0.25">
      <c r="A33830" s="2">
        <v>540</v>
      </c>
      <c r="B33830">
        <v>45929</v>
      </c>
      <c r="C33830" s="3">
        <v>204.986324</v>
      </c>
      <c r="D33830" s="2"/>
    </row>
    <row r="33831" spans="1:4" x14ac:dyDescent="0.25">
      <c r="A33831" s="2">
        <v>540</v>
      </c>
      <c r="B33831">
        <v>45930</v>
      </c>
      <c r="C33831" s="3">
        <v>32.664451</v>
      </c>
      <c r="D33831" s="2"/>
    </row>
    <row r="33832" spans="1:4" x14ac:dyDescent="0.25">
      <c r="A33832" s="2">
        <v>540</v>
      </c>
      <c r="B33832">
        <v>45931</v>
      </c>
      <c r="C33832" s="3">
        <v>2358.6601219999998</v>
      </c>
      <c r="D33832" s="2"/>
    </row>
    <row r="33833" spans="1:4" x14ac:dyDescent="0.25">
      <c r="A33833" s="2">
        <v>540</v>
      </c>
      <c r="B33833">
        <v>45932</v>
      </c>
      <c r="C33833" s="3">
        <v>191.81721099999999</v>
      </c>
      <c r="D33833" s="2"/>
    </row>
    <row r="33834" spans="1:4" x14ac:dyDescent="0.25">
      <c r="A33834" s="2">
        <v>540</v>
      </c>
      <c r="B33834">
        <v>45933</v>
      </c>
      <c r="C33834" s="3">
        <v>489.28187400000002</v>
      </c>
      <c r="D33834" s="2"/>
    </row>
    <row r="33835" spans="1:4" x14ac:dyDescent="0.25">
      <c r="A33835" s="2">
        <v>540</v>
      </c>
      <c r="B33835">
        <v>45934</v>
      </c>
      <c r="C33835" s="3">
        <v>2358.6601219999998</v>
      </c>
      <c r="D33835" s="2"/>
    </row>
    <row r="33836" spans="1:4" x14ac:dyDescent="0.25">
      <c r="A33836" s="2">
        <v>540</v>
      </c>
      <c r="B33836">
        <v>45935</v>
      </c>
      <c r="C33836" s="3">
        <v>489.28187400000002</v>
      </c>
      <c r="D33836" s="2"/>
    </row>
    <row r="33837" spans="1:4" x14ac:dyDescent="0.25">
      <c r="A33837" s="2">
        <v>540</v>
      </c>
      <c r="B33837">
        <v>45936</v>
      </c>
      <c r="C33837" s="3">
        <v>1120.622026</v>
      </c>
      <c r="D33837" s="2"/>
    </row>
    <row r="33838" spans="1:4" x14ac:dyDescent="0.25">
      <c r="A33838" s="2">
        <v>540</v>
      </c>
      <c r="B33838">
        <v>45937</v>
      </c>
      <c r="C33838" s="3">
        <v>199.41639699999999</v>
      </c>
      <c r="D33838" s="2"/>
    </row>
    <row r="33839" spans="1:4" x14ac:dyDescent="0.25">
      <c r="A33839" s="2">
        <v>540</v>
      </c>
      <c r="B33839">
        <v>45938</v>
      </c>
      <c r="C33839" s="3">
        <v>316.120833</v>
      </c>
      <c r="D33839" s="2"/>
    </row>
    <row r="33840" spans="1:4" x14ac:dyDescent="0.25">
      <c r="A33840" s="2">
        <v>540</v>
      </c>
      <c r="B33840">
        <v>45939</v>
      </c>
      <c r="C33840" s="3">
        <v>199.41639699999999</v>
      </c>
      <c r="D33840" s="2"/>
    </row>
    <row r="33841" spans="1:4" x14ac:dyDescent="0.25">
      <c r="A33841" s="2">
        <v>540</v>
      </c>
      <c r="B33841">
        <v>45940</v>
      </c>
      <c r="C33841" s="3">
        <v>316.120833</v>
      </c>
      <c r="D33841" s="2"/>
    </row>
    <row r="33842" spans="1:4" x14ac:dyDescent="0.25">
      <c r="A33842" s="2">
        <v>540</v>
      </c>
      <c r="B33842">
        <v>45941</v>
      </c>
      <c r="C33842" s="3">
        <v>587.39833699999997</v>
      </c>
      <c r="D33842" s="2"/>
    </row>
    <row r="33843" spans="1:4" x14ac:dyDescent="0.25">
      <c r="A33843" s="2">
        <v>540</v>
      </c>
      <c r="B33843">
        <v>45942</v>
      </c>
      <c r="C33843" s="3">
        <v>233.079746</v>
      </c>
      <c r="D33843" s="2"/>
    </row>
    <row r="33844" spans="1:4" x14ac:dyDescent="0.25">
      <c r="A33844" s="2">
        <v>540</v>
      </c>
      <c r="B33844">
        <v>45943</v>
      </c>
      <c r="C33844" s="3">
        <v>587.39833699999997</v>
      </c>
      <c r="D33844" s="2"/>
    </row>
    <row r="33845" spans="1:4" x14ac:dyDescent="0.25">
      <c r="A33845" s="2">
        <v>540</v>
      </c>
      <c r="B33845">
        <v>45950</v>
      </c>
      <c r="C33845" s="3">
        <v>374.92009100000001</v>
      </c>
      <c r="D33845" s="2"/>
    </row>
    <row r="33846" spans="1:4" x14ac:dyDescent="0.25">
      <c r="A33846" s="2">
        <v>540</v>
      </c>
      <c r="B33846">
        <v>45951</v>
      </c>
      <c r="C33846" s="3">
        <v>187.42978400000001</v>
      </c>
      <c r="D33846" s="2"/>
    </row>
    <row r="33847" spans="1:4" x14ac:dyDescent="0.25">
      <c r="A33847" s="2">
        <v>540</v>
      </c>
      <c r="B33847">
        <v>45952</v>
      </c>
      <c r="C33847" s="3">
        <v>374.92009100000001</v>
      </c>
      <c r="D33847" s="2"/>
    </row>
    <row r="33848" spans="1:4" x14ac:dyDescent="0.25">
      <c r="A33848" s="2">
        <v>540</v>
      </c>
      <c r="B33848">
        <v>45953</v>
      </c>
      <c r="C33848" s="3">
        <v>137.97701000000001</v>
      </c>
      <c r="D33848" s="2"/>
    </row>
    <row r="33849" spans="1:4" x14ac:dyDescent="0.25">
      <c r="A33849" s="2">
        <v>540</v>
      </c>
      <c r="B33849">
        <v>45954</v>
      </c>
      <c r="C33849" s="3">
        <v>356.90718600000002</v>
      </c>
      <c r="D33849" s="2"/>
    </row>
    <row r="33850" spans="1:4" x14ac:dyDescent="0.25">
      <c r="A33850" s="2">
        <v>540</v>
      </c>
      <c r="B33850">
        <v>45955</v>
      </c>
      <c r="C33850" s="3">
        <v>772.31390999999996</v>
      </c>
      <c r="D33850" s="2"/>
    </row>
    <row r="33851" spans="1:4" x14ac:dyDescent="0.25">
      <c r="A33851" s="2">
        <v>540</v>
      </c>
      <c r="B33851">
        <v>45956</v>
      </c>
      <c r="C33851" s="3">
        <v>1228.4702809999999</v>
      </c>
      <c r="D33851" s="2"/>
    </row>
    <row r="33852" spans="1:4" x14ac:dyDescent="0.25">
      <c r="A33852" s="2">
        <v>540</v>
      </c>
      <c r="B33852">
        <v>45957</v>
      </c>
      <c r="C33852" s="3">
        <v>361.901836</v>
      </c>
      <c r="D33852" s="2"/>
    </row>
    <row r="33853" spans="1:4" x14ac:dyDescent="0.25">
      <c r="A33853" s="2">
        <v>540</v>
      </c>
      <c r="B33853">
        <v>45958</v>
      </c>
      <c r="C33853" s="3">
        <v>356.90718600000002</v>
      </c>
      <c r="D33853" s="2"/>
    </row>
    <row r="33854" spans="1:4" x14ac:dyDescent="0.25">
      <c r="A33854" s="2">
        <v>540</v>
      </c>
      <c r="B33854">
        <v>45959</v>
      </c>
      <c r="C33854" s="3">
        <v>1228.4702809999999</v>
      </c>
      <c r="D33854" s="2"/>
    </row>
    <row r="33855" spans="1:4" x14ac:dyDescent="0.25">
      <c r="A33855" s="2">
        <v>540</v>
      </c>
      <c r="B33855">
        <v>45960</v>
      </c>
      <c r="C33855" s="3">
        <v>137.97701000000001</v>
      </c>
      <c r="D33855" s="2"/>
    </row>
    <row r="33856" spans="1:4" x14ac:dyDescent="0.25">
      <c r="A33856" s="2">
        <v>540</v>
      </c>
      <c r="B33856">
        <v>45961</v>
      </c>
      <c r="C33856" s="3">
        <v>514.74414100000001</v>
      </c>
      <c r="D33856" s="2"/>
    </row>
    <row r="33857" spans="1:4" x14ac:dyDescent="0.25">
      <c r="A33857" s="2">
        <v>540</v>
      </c>
      <c r="B33857">
        <v>45962</v>
      </c>
      <c r="C33857" s="3">
        <v>472.75731100000002</v>
      </c>
      <c r="D33857" s="2"/>
    </row>
    <row r="33858" spans="1:4" x14ac:dyDescent="0.25">
      <c r="A33858" s="2">
        <v>540</v>
      </c>
      <c r="B33858">
        <v>45963</v>
      </c>
      <c r="C33858" s="3">
        <v>91.810361999999998</v>
      </c>
      <c r="D33858" s="2"/>
    </row>
    <row r="33859" spans="1:4" x14ac:dyDescent="0.25">
      <c r="A33859" s="2">
        <v>540</v>
      </c>
      <c r="B33859">
        <v>45964</v>
      </c>
      <c r="C33859" s="3">
        <v>514.74414100000001</v>
      </c>
      <c r="D33859" s="2"/>
    </row>
    <row r="33860" spans="1:4" x14ac:dyDescent="0.25">
      <c r="A33860" s="2">
        <v>540</v>
      </c>
      <c r="B33860">
        <v>45965</v>
      </c>
      <c r="C33860" s="3">
        <v>361.901836</v>
      </c>
      <c r="D33860" s="2"/>
    </row>
    <row r="33861" spans="1:4" x14ac:dyDescent="0.25">
      <c r="A33861" s="2">
        <v>540</v>
      </c>
      <c r="B33861">
        <v>45966</v>
      </c>
      <c r="C33861" s="3">
        <v>91.810361999999998</v>
      </c>
      <c r="D33861" s="2"/>
    </row>
    <row r="33862" spans="1:4" x14ac:dyDescent="0.25">
      <c r="A33862" s="2">
        <v>540</v>
      </c>
      <c r="B33862">
        <v>45967</v>
      </c>
      <c r="C33862" s="3">
        <v>2991.3524109999998</v>
      </c>
      <c r="D33862" s="2"/>
    </row>
    <row r="33863" spans="1:4" x14ac:dyDescent="0.25">
      <c r="A33863" s="2">
        <v>540</v>
      </c>
      <c r="B33863">
        <v>45968</v>
      </c>
      <c r="C33863" s="3">
        <v>0</v>
      </c>
      <c r="D33863" s="2"/>
    </row>
    <row r="33864" spans="1:4" x14ac:dyDescent="0.25">
      <c r="A33864" s="2">
        <v>540</v>
      </c>
      <c r="B33864">
        <v>45969</v>
      </c>
      <c r="C33864" s="3">
        <v>0</v>
      </c>
      <c r="D33864" s="2"/>
    </row>
    <row r="33865" spans="1:4" x14ac:dyDescent="0.25">
      <c r="A33865" s="2">
        <v>540</v>
      </c>
      <c r="B33865">
        <v>45970</v>
      </c>
      <c r="C33865" s="3">
        <v>2991.3524109999998</v>
      </c>
      <c r="D33865" s="2"/>
    </row>
    <row r="33866" spans="1:4" x14ac:dyDescent="0.25">
      <c r="A33866" s="2">
        <v>540</v>
      </c>
      <c r="B33866">
        <v>45971</v>
      </c>
      <c r="C33866" s="3">
        <v>472.75731100000002</v>
      </c>
      <c r="D33866" s="2"/>
    </row>
    <row r="33867" spans="1:4" x14ac:dyDescent="0.25">
      <c r="A33867" s="2">
        <v>540</v>
      </c>
      <c r="B33867">
        <v>45972</v>
      </c>
      <c r="C33867" s="3">
        <v>772.31390999999996</v>
      </c>
      <c r="D33867" s="2"/>
    </row>
    <row r="33868" spans="1:4" x14ac:dyDescent="0.25">
      <c r="A33868" s="2">
        <v>540</v>
      </c>
      <c r="B33868">
        <v>45973</v>
      </c>
      <c r="C33868" s="3">
        <v>2136.4485490000002</v>
      </c>
      <c r="D33868" s="2"/>
    </row>
    <row r="33869" spans="1:4" x14ac:dyDescent="0.25">
      <c r="A33869" s="2">
        <v>540</v>
      </c>
      <c r="B33869">
        <v>45974</v>
      </c>
      <c r="C33869" s="3">
        <v>516.01570700000002</v>
      </c>
      <c r="D33869" s="2"/>
    </row>
    <row r="33870" spans="1:4" x14ac:dyDescent="0.25">
      <c r="A33870" s="2">
        <v>540</v>
      </c>
      <c r="B33870">
        <v>45975</v>
      </c>
      <c r="C33870" s="3">
        <v>2136.4485490000002</v>
      </c>
      <c r="D33870" s="2"/>
    </row>
    <row r="33871" spans="1:4" x14ac:dyDescent="0.25">
      <c r="A33871" s="2">
        <v>540</v>
      </c>
      <c r="B33871">
        <v>45976</v>
      </c>
      <c r="C33871" s="3">
        <v>516.01570700000002</v>
      </c>
      <c r="D33871" s="2"/>
    </row>
    <row r="33872" spans="1:4" x14ac:dyDescent="0.25">
      <c r="A33872" s="2">
        <v>540</v>
      </c>
      <c r="B33872">
        <v>45977</v>
      </c>
      <c r="C33872" s="3">
        <v>70.123157000000006</v>
      </c>
      <c r="D33872" s="2"/>
    </row>
    <row r="33873" spans="1:4" x14ac:dyDescent="0.25">
      <c r="A33873" s="2">
        <v>540</v>
      </c>
      <c r="B33873">
        <v>45978</v>
      </c>
      <c r="C33873" s="3">
        <v>70.123157000000006</v>
      </c>
      <c r="D33873" s="2"/>
    </row>
    <row r="33874" spans="1:4" x14ac:dyDescent="0.25">
      <c r="A33874" s="2">
        <v>540</v>
      </c>
      <c r="B33874">
        <v>45979</v>
      </c>
      <c r="C33874" s="3">
        <v>177.626442</v>
      </c>
      <c r="D33874" s="2"/>
    </row>
    <row r="33875" spans="1:4" x14ac:dyDescent="0.25">
      <c r="A33875" s="2">
        <v>540</v>
      </c>
      <c r="B33875">
        <v>45980</v>
      </c>
      <c r="C33875" s="3">
        <v>473.547979</v>
      </c>
      <c r="D33875" s="2"/>
    </row>
    <row r="33876" spans="1:4" x14ac:dyDescent="0.25">
      <c r="A33876" s="2">
        <v>540</v>
      </c>
      <c r="B33876">
        <v>45981</v>
      </c>
      <c r="C33876" s="3">
        <v>473.547979</v>
      </c>
      <c r="D33876" s="2"/>
    </row>
    <row r="33877" spans="1:4" x14ac:dyDescent="0.25">
      <c r="A33877" s="2">
        <v>540</v>
      </c>
      <c r="B33877">
        <v>45982</v>
      </c>
      <c r="C33877" s="3">
        <v>177.626442</v>
      </c>
      <c r="D33877" s="2"/>
    </row>
    <row r="33878" spans="1:4" x14ac:dyDescent="0.25">
      <c r="A33878" s="2">
        <v>540</v>
      </c>
      <c r="B33878">
        <v>45983</v>
      </c>
      <c r="C33878" s="3">
        <v>898.81641100000002</v>
      </c>
      <c r="D33878" s="2"/>
    </row>
    <row r="33879" spans="1:4" x14ac:dyDescent="0.25">
      <c r="A33879" s="2">
        <v>540</v>
      </c>
      <c r="B33879">
        <v>45984</v>
      </c>
      <c r="C33879" s="3">
        <v>898.81641100000002</v>
      </c>
      <c r="D33879" s="2"/>
    </row>
    <row r="33880" spans="1:4" x14ac:dyDescent="0.25">
      <c r="A33880" s="2">
        <v>540</v>
      </c>
      <c r="B33880">
        <v>45985</v>
      </c>
      <c r="C33880" s="3">
        <v>348.66813300000001</v>
      </c>
      <c r="D33880" s="2"/>
    </row>
    <row r="33881" spans="1:4" x14ac:dyDescent="0.25">
      <c r="A33881" s="2">
        <v>540</v>
      </c>
      <c r="B33881">
        <v>45986</v>
      </c>
      <c r="C33881" s="3">
        <v>166.143305</v>
      </c>
      <c r="D33881" s="2"/>
    </row>
    <row r="33882" spans="1:4" x14ac:dyDescent="0.25">
      <c r="A33882" s="2">
        <v>540</v>
      </c>
      <c r="B33882">
        <v>45987</v>
      </c>
      <c r="C33882" s="3">
        <v>166.143305</v>
      </c>
      <c r="D33882" s="2"/>
    </row>
    <row r="33883" spans="1:4" x14ac:dyDescent="0.25">
      <c r="A33883" s="2">
        <v>540</v>
      </c>
      <c r="B33883">
        <v>45988</v>
      </c>
      <c r="C33883" s="3">
        <v>348.66813300000001</v>
      </c>
      <c r="D33883" s="2"/>
    </row>
    <row r="33884" spans="1:4" x14ac:dyDescent="0.25">
      <c r="A33884" s="2">
        <v>540</v>
      </c>
      <c r="B33884">
        <v>45989</v>
      </c>
      <c r="C33884" s="3">
        <v>172.998515</v>
      </c>
      <c r="D33884" s="2"/>
    </row>
    <row r="33885" spans="1:4" x14ac:dyDescent="0.25">
      <c r="A33885" s="2">
        <v>540</v>
      </c>
      <c r="B33885">
        <v>45990</v>
      </c>
      <c r="C33885" s="3">
        <v>562.291786</v>
      </c>
      <c r="D33885" s="2"/>
    </row>
    <row r="33886" spans="1:4" x14ac:dyDescent="0.25">
      <c r="A33886" s="2">
        <v>540</v>
      </c>
      <c r="B33886">
        <v>45991</v>
      </c>
      <c r="C33886" s="3">
        <v>562.291786</v>
      </c>
      <c r="D33886" s="2"/>
    </row>
    <row r="33887" spans="1:4" x14ac:dyDescent="0.25">
      <c r="A33887" s="2">
        <v>540</v>
      </c>
      <c r="B33887">
        <v>45992</v>
      </c>
      <c r="C33887" s="3">
        <v>671.67649800000004</v>
      </c>
      <c r="D33887" s="2"/>
    </row>
    <row r="33888" spans="1:4" x14ac:dyDescent="0.25">
      <c r="A33888" s="2">
        <v>540</v>
      </c>
      <c r="B33888">
        <v>45993</v>
      </c>
      <c r="C33888" s="3">
        <v>671.67649800000004</v>
      </c>
      <c r="D33888" s="2"/>
    </row>
    <row r="33889" spans="1:4" x14ac:dyDescent="0.25">
      <c r="A33889" s="2">
        <v>540</v>
      </c>
      <c r="B33889">
        <v>45995</v>
      </c>
      <c r="C33889" s="3">
        <v>423.38781699999998</v>
      </c>
      <c r="D33889" s="2"/>
    </row>
    <row r="33890" spans="1:4" x14ac:dyDescent="0.25">
      <c r="A33890" s="2">
        <v>540</v>
      </c>
      <c r="B33890">
        <v>45996</v>
      </c>
      <c r="C33890" s="3">
        <v>1152.7563769999999</v>
      </c>
      <c r="D33890" s="2"/>
    </row>
    <row r="33891" spans="1:4" x14ac:dyDescent="0.25">
      <c r="A33891" s="2">
        <v>540</v>
      </c>
      <c r="B33891">
        <v>45998</v>
      </c>
      <c r="C33891" s="3">
        <v>1152.7563769999999</v>
      </c>
      <c r="D33891" s="2"/>
    </row>
    <row r="33892" spans="1:4" x14ac:dyDescent="0.25">
      <c r="A33892" s="2">
        <v>540</v>
      </c>
      <c r="B33892">
        <v>45999</v>
      </c>
      <c r="C33892" s="3">
        <v>423.38781699999998</v>
      </c>
      <c r="D33892" s="2"/>
    </row>
    <row r="33893" spans="1:4" x14ac:dyDescent="0.25">
      <c r="A33893" s="2">
        <v>540</v>
      </c>
      <c r="B33893">
        <v>46000</v>
      </c>
      <c r="C33893" s="3">
        <v>126.22045300000001</v>
      </c>
      <c r="D33893" s="2"/>
    </row>
    <row r="33894" spans="1:4" x14ac:dyDescent="0.25">
      <c r="A33894" s="2">
        <v>540</v>
      </c>
      <c r="B33894">
        <v>46001</v>
      </c>
      <c r="C33894" s="3">
        <v>68.958789999999993</v>
      </c>
      <c r="D33894" s="2"/>
    </row>
    <row r="33895" spans="1:4" x14ac:dyDescent="0.25">
      <c r="A33895" s="2">
        <v>540</v>
      </c>
      <c r="B33895">
        <v>46002</v>
      </c>
      <c r="C33895" s="3">
        <v>192.051658</v>
      </c>
      <c r="D33895" s="2"/>
    </row>
    <row r="33896" spans="1:4" x14ac:dyDescent="0.25">
      <c r="A33896" s="2">
        <v>540</v>
      </c>
      <c r="B33896">
        <v>46003</v>
      </c>
      <c r="C33896" s="3">
        <v>192.051658</v>
      </c>
      <c r="D33896" s="2"/>
    </row>
    <row r="33897" spans="1:4" x14ac:dyDescent="0.25">
      <c r="A33897" s="2">
        <v>540</v>
      </c>
      <c r="B33897">
        <v>46004</v>
      </c>
      <c r="C33897" s="3">
        <v>126.22045300000001</v>
      </c>
      <c r="D33897" s="2"/>
    </row>
    <row r="33898" spans="1:4" x14ac:dyDescent="0.25">
      <c r="A33898" s="2">
        <v>540</v>
      </c>
      <c r="B33898">
        <v>46005</v>
      </c>
      <c r="C33898" s="3">
        <v>68.958789999999993</v>
      </c>
      <c r="D33898" s="2"/>
    </row>
    <row r="33899" spans="1:4" x14ac:dyDescent="0.25">
      <c r="A33899" s="2">
        <v>540</v>
      </c>
      <c r="B33899">
        <v>46008</v>
      </c>
      <c r="C33899" s="3">
        <v>235.19715600000001</v>
      </c>
      <c r="D33899" s="2"/>
    </row>
    <row r="33900" spans="1:4" x14ac:dyDescent="0.25">
      <c r="A33900" s="2">
        <v>540</v>
      </c>
      <c r="B33900">
        <v>46009</v>
      </c>
      <c r="C33900" s="3">
        <v>235.19715600000001</v>
      </c>
      <c r="D33900" s="2"/>
    </row>
    <row r="33901" spans="1:4" x14ac:dyDescent="0.25">
      <c r="A33901" s="2">
        <v>540</v>
      </c>
      <c r="B33901">
        <v>46010</v>
      </c>
      <c r="C33901" s="3">
        <v>37.288485000000001</v>
      </c>
      <c r="D33901" s="2"/>
    </row>
    <row r="33902" spans="1:4" x14ac:dyDescent="0.25">
      <c r="A33902" s="2">
        <v>540</v>
      </c>
      <c r="B33902">
        <v>46011</v>
      </c>
      <c r="C33902" s="3">
        <v>458.63121100000001</v>
      </c>
      <c r="D33902" s="2"/>
    </row>
    <row r="33903" spans="1:4" x14ac:dyDescent="0.25">
      <c r="A33903" s="2">
        <v>540</v>
      </c>
      <c r="B33903">
        <v>46012</v>
      </c>
      <c r="C33903" s="3">
        <v>458.63121100000001</v>
      </c>
      <c r="D33903" s="2"/>
    </row>
    <row r="33904" spans="1:4" x14ac:dyDescent="0.25">
      <c r="A33904" s="2">
        <v>540</v>
      </c>
      <c r="B33904">
        <v>46013</v>
      </c>
      <c r="C33904" s="3">
        <v>37.288485000000001</v>
      </c>
      <c r="D33904" s="2"/>
    </row>
    <row r="33905" spans="1:4" x14ac:dyDescent="0.25">
      <c r="A33905" s="2">
        <v>540</v>
      </c>
      <c r="B33905">
        <v>46014</v>
      </c>
      <c r="C33905" s="3">
        <v>32.361961000000001</v>
      </c>
      <c r="D33905" s="2"/>
    </row>
    <row r="33906" spans="1:4" x14ac:dyDescent="0.25">
      <c r="A33906" s="2">
        <v>540</v>
      </c>
      <c r="B33906">
        <v>46015</v>
      </c>
      <c r="C33906" s="3">
        <v>1296.9190819999999</v>
      </c>
      <c r="D33906" s="2"/>
    </row>
    <row r="33907" spans="1:4" x14ac:dyDescent="0.25">
      <c r="A33907" s="2">
        <v>540</v>
      </c>
      <c r="B33907">
        <v>46016</v>
      </c>
      <c r="C33907" s="3">
        <v>19.849073000000001</v>
      </c>
      <c r="D33907" s="2"/>
    </row>
    <row r="33908" spans="1:4" x14ac:dyDescent="0.25">
      <c r="A33908" s="2">
        <v>540</v>
      </c>
      <c r="B33908">
        <v>46017</v>
      </c>
      <c r="C33908" s="3">
        <v>32.361961000000001</v>
      </c>
      <c r="D33908" s="2"/>
    </row>
    <row r="33909" spans="1:4" x14ac:dyDescent="0.25">
      <c r="A33909" s="2">
        <v>540</v>
      </c>
      <c r="B33909">
        <v>46018</v>
      </c>
      <c r="C33909" s="3">
        <v>19.849073000000001</v>
      </c>
      <c r="D33909" s="2"/>
    </row>
    <row r="33910" spans="1:4" x14ac:dyDescent="0.25">
      <c r="A33910" s="2">
        <v>540</v>
      </c>
      <c r="B33910">
        <v>46019</v>
      </c>
      <c r="C33910" s="3">
        <v>1296.9190819999999</v>
      </c>
      <c r="D33910" s="2"/>
    </row>
    <row r="33911" spans="1:4" x14ac:dyDescent="0.25">
      <c r="A33911" s="2">
        <v>540</v>
      </c>
      <c r="B33911">
        <v>46020</v>
      </c>
      <c r="C33911" s="3">
        <v>89.717416</v>
      </c>
      <c r="D33911" s="2"/>
    </row>
    <row r="33912" spans="1:4" x14ac:dyDescent="0.25">
      <c r="A33912" s="2">
        <v>540</v>
      </c>
      <c r="B33912">
        <v>46021</v>
      </c>
      <c r="C33912" s="3">
        <v>800.55607399999997</v>
      </c>
      <c r="D33912" s="2"/>
    </row>
    <row r="33913" spans="1:4" x14ac:dyDescent="0.25">
      <c r="A33913" s="2">
        <v>540</v>
      </c>
      <c r="B33913">
        <v>46022</v>
      </c>
      <c r="C33913" s="3">
        <v>89.717416</v>
      </c>
      <c r="D33913" s="2"/>
    </row>
    <row r="33914" spans="1:4" x14ac:dyDescent="0.25">
      <c r="A33914" s="2">
        <v>540</v>
      </c>
      <c r="B33914">
        <v>46023</v>
      </c>
      <c r="C33914" s="3">
        <v>26.242521</v>
      </c>
      <c r="D33914" s="2"/>
    </row>
    <row r="33915" spans="1:4" x14ac:dyDescent="0.25">
      <c r="A33915" s="2">
        <v>540</v>
      </c>
      <c r="B33915">
        <v>46024</v>
      </c>
      <c r="C33915" s="3">
        <v>800.55607399999997</v>
      </c>
      <c r="D33915" s="2"/>
    </row>
    <row r="33916" spans="1:4" x14ac:dyDescent="0.25">
      <c r="A33916" s="2">
        <v>540</v>
      </c>
      <c r="B33916">
        <v>46025</v>
      </c>
      <c r="C33916" s="3">
        <v>41.027583</v>
      </c>
      <c r="D33916" s="2"/>
    </row>
    <row r="33917" spans="1:4" x14ac:dyDescent="0.25">
      <c r="A33917" s="2">
        <v>540</v>
      </c>
      <c r="B33917">
        <v>46027</v>
      </c>
      <c r="C33917" s="3">
        <v>149.40537900000001</v>
      </c>
      <c r="D33917" s="2"/>
    </row>
    <row r="33918" spans="1:4" x14ac:dyDescent="0.25">
      <c r="A33918" s="2">
        <v>540</v>
      </c>
      <c r="B33918">
        <v>46028</v>
      </c>
      <c r="C33918" s="3">
        <v>775.03394300000002</v>
      </c>
      <c r="D33918" s="2"/>
    </row>
    <row r="33919" spans="1:4" x14ac:dyDescent="0.25">
      <c r="A33919" s="2">
        <v>540</v>
      </c>
      <c r="B33919">
        <v>46029</v>
      </c>
      <c r="C33919" s="3">
        <v>73.109598000000005</v>
      </c>
      <c r="D33919" s="2"/>
    </row>
    <row r="33920" spans="1:4" x14ac:dyDescent="0.25">
      <c r="A33920" s="2">
        <v>540</v>
      </c>
      <c r="B33920">
        <v>46030</v>
      </c>
      <c r="C33920" s="3">
        <v>775.03394300000002</v>
      </c>
      <c r="D33920" s="2"/>
    </row>
    <row r="33921" spans="1:4" x14ac:dyDescent="0.25">
      <c r="A33921" s="2">
        <v>540</v>
      </c>
      <c r="B33921">
        <v>46031</v>
      </c>
      <c r="C33921" s="3">
        <v>79.236711999999997</v>
      </c>
      <c r="D33921" s="2"/>
    </row>
    <row r="33922" spans="1:4" x14ac:dyDescent="0.25">
      <c r="A33922" s="2">
        <v>540</v>
      </c>
      <c r="B33922">
        <v>46032</v>
      </c>
      <c r="C33922" s="3">
        <v>79.943145000000001</v>
      </c>
      <c r="D33922" s="2"/>
    </row>
    <row r="33923" spans="1:4" x14ac:dyDescent="0.25">
      <c r="A33923" s="2">
        <v>540</v>
      </c>
      <c r="B33923">
        <v>46033</v>
      </c>
      <c r="C33923" s="3">
        <v>289.81701399999997</v>
      </c>
      <c r="D33923" s="2"/>
    </row>
    <row r="33924" spans="1:4" x14ac:dyDescent="0.25">
      <c r="A33924" s="2">
        <v>540</v>
      </c>
      <c r="B33924">
        <v>46034</v>
      </c>
      <c r="C33924" s="3">
        <v>265.34569199999999</v>
      </c>
      <c r="D33924" s="2"/>
    </row>
    <row r="33925" spans="1:4" x14ac:dyDescent="0.25">
      <c r="A33925" s="2">
        <v>540</v>
      </c>
      <c r="B33925">
        <v>46035</v>
      </c>
      <c r="C33925" s="3">
        <v>79.236711999999997</v>
      </c>
      <c r="D33925" s="2"/>
    </row>
    <row r="33926" spans="1:4" x14ac:dyDescent="0.25">
      <c r="A33926" s="2">
        <v>540</v>
      </c>
      <c r="B33926">
        <v>46037</v>
      </c>
      <c r="C33926" s="3">
        <v>79.943145000000001</v>
      </c>
      <c r="D33926" s="2"/>
    </row>
    <row r="33927" spans="1:4" x14ac:dyDescent="0.25">
      <c r="A33927" s="2">
        <v>540</v>
      </c>
      <c r="B33927">
        <v>46038</v>
      </c>
      <c r="C33927" s="3">
        <v>114.727419</v>
      </c>
      <c r="D33927" s="2"/>
    </row>
    <row r="33928" spans="1:4" x14ac:dyDescent="0.25">
      <c r="A33928" s="2">
        <v>540</v>
      </c>
      <c r="B33928">
        <v>46039</v>
      </c>
      <c r="C33928" s="3">
        <v>556.53590999999994</v>
      </c>
      <c r="D33928" s="2"/>
    </row>
    <row r="33929" spans="1:4" x14ac:dyDescent="0.25">
      <c r="A33929" s="2">
        <v>540</v>
      </c>
      <c r="B33929">
        <v>46040</v>
      </c>
      <c r="C33929" s="3">
        <v>114.727419</v>
      </c>
      <c r="D33929" s="2"/>
    </row>
    <row r="33930" spans="1:4" x14ac:dyDescent="0.25">
      <c r="A33930" s="2">
        <v>540</v>
      </c>
      <c r="B33930">
        <v>46041</v>
      </c>
      <c r="C33930" s="3">
        <v>556.53590999999994</v>
      </c>
      <c r="D33930" s="2"/>
    </row>
    <row r="33931" spans="1:4" x14ac:dyDescent="0.25">
      <c r="A33931" s="2">
        <v>540</v>
      </c>
      <c r="B33931">
        <v>46042</v>
      </c>
      <c r="C33931" s="3">
        <v>204.666786</v>
      </c>
      <c r="D33931" s="2"/>
    </row>
    <row r="33932" spans="1:4" x14ac:dyDescent="0.25">
      <c r="A33932" s="2">
        <v>540</v>
      </c>
      <c r="B33932">
        <v>46043</v>
      </c>
      <c r="C33932" s="3">
        <v>204.666786</v>
      </c>
      <c r="D33932" s="2"/>
    </row>
    <row r="33933" spans="1:4" x14ac:dyDescent="0.25">
      <c r="A33933" s="2">
        <v>540</v>
      </c>
      <c r="B33933">
        <v>46044</v>
      </c>
      <c r="C33933" s="3">
        <v>18.973158000000002</v>
      </c>
      <c r="D33933" s="2"/>
    </row>
    <row r="33934" spans="1:4" x14ac:dyDescent="0.25">
      <c r="A33934" s="2">
        <v>540</v>
      </c>
      <c r="B33934">
        <v>46045</v>
      </c>
      <c r="C33934" s="3">
        <v>77.997724000000005</v>
      </c>
      <c r="D33934" s="2"/>
    </row>
    <row r="33935" spans="1:4" x14ac:dyDescent="0.25">
      <c r="A33935" s="2">
        <v>540</v>
      </c>
      <c r="B33935">
        <v>46046</v>
      </c>
      <c r="C33935" s="3">
        <v>248.496441</v>
      </c>
      <c r="D33935" s="2"/>
    </row>
    <row r="33936" spans="1:4" x14ac:dyDescent="0.25">
      <c r="A33936" s="2">
        <v>540</v>
      </c>
      <c r="B33936">
        <v>46047</v>
      </c>
      <c r="C33936" s="3">
        <v>595.92393900000002</v>
      </c>
      <c r="D33936" s="2"/>
    </row>
    <row r="33937" spans="1:4" x14ac:dyDescent="0.25">
      <c r="A33937" s="2">
        <v>540</v>
      </c>
      <c r="B33937">
        <v>46048</v>
      </c>
      <c r="C33937" s="3">
        <v>77.997724000000005</v>
      </c>
      <c r="D33937" s="2"/>
    </row>
    <row r="33938" spans="1:4" x14ac:dyDescent="0.25">
      <c r="A33938" s="2">
        <v>540</v>
      </c>
      <c r="B33938">
        <v>46049</v>
      </c>
      <c r="C33938" s="3">
        <v>248.496441</v>
      </c>
      <c r="D33938" s="2"/>
    </row>
    <row r="33939" spans="1:4" x14ac:dyDescent="0.25">
      <c r="A33939" s="2">
        <v>540</v>
      </c>
      <c r="B33939">
        <v>46050</v>
      </c>
      <c r="C33939" s="3">
        <v>595.92393900000002</v>
      </c>
      <c r="D33939" s="2"/>
    </row>
    <row r="33940" spans="1:4" x14ac:dyDescent="0.25">
      <c r="A33940" s="2">
        <v>540</v>
      </c>
      <c r="B33940">
        <v>46051</v>
      </c>
      <c r="C33940" s="3">
        <v>85.459986999999998</v>
      </c>
      <c r="D33940" s="2"/>
    </row>
    <row r="33941" spans="1:4" x14ac:dyDescent="0.25">
      <c r="A33941" s="2">
        <v>540</v>
      </c>
      <c r="B33941">
        <v>46052</v>
      </c>
      <c r="C33941" s="3">
        <v>1082.239568</v>
      </c>
      <c r="D33941" s="2"/>
    </row>
    <row r="33942" spans="1:4" x14ac:dyDescent="0.25">
      <c r="A33942" s="2">
        <v>540</v>
      </c>
      <c r="B33942">
        <v>46054</v>
      </c>
      <c r="C33942" s="3">
        <v>322.199545</v>
      </c>
      <c r="D33942" s="2"/>
    </row>
    <row r="33943" spans="1:4" x14ac:dyDescent="0.25">
      <c r="A33943" s="2">
        <v>540</v>
      </c>
      <c r="B33943">
        <v>46055</v>
      </c>
      <c r="C33943" s="3">
        <v>85.459986999999998</v>
      </c>
      <c r="D33943" s="2"/>
    </row>
    <row r="33944" spans="1:4" x14ac:dyDescent="0.25">
      <c r="A33944" s="2">
        <v>540</v>
      </c>
      <c r="B33944">
        <v>46056</v>
      </c>
      <c r="C33944" s="3">
        <v>1082.239568</v>
      </c>
      <c r="D33944" s="2"/>
    </row>
    <row r="33945" spans="1:4" x14ac:dyDescent="0.25">
      <c r="A33945" s="2">
        <v>540</v>
      </c>
      <c r="B33945">
        <v>46057</v>
      </c>
      <c r="C33945" s="3">
        <v>322.199545</v>
      </c>
      <c r="D33945" s="2"/>
    </row>
    <row r="33946" spans="1:4" x14ac:dyDescent="0.25">
      <c r="A33946" s="2">
        <v>540</v>
      </c>
      <c r="B33946">
        <v>46058</v>
      </c>
      <c r="C33946" s="3">
        <v>159.76388299999999</v>
      </c>
      <c r="D33946" s="2"/>
    </row>
    <row r="33947" spans="1:4" x14ac:dyDescent="0.25">
      <c r="A33947" s="2">
        <v>540</v>
      </c>
      <c r="B33947">
        <v>46059</v>
      </c>
      <c r="C33947" s="3">
        <v>0</v>
      </c>
      <c r="D33947" s="2"/>
    </row>
    <row r="33948" spans="1:4" x14ac:dyDescent="0.25">
      <c r="A33948" s="2">
        <v>540</v>
      </c>
      <c r="B33948">
        <v>46060</v>
      </c>
      <c r="C33948" s="3">
        <v>159.76388299999999</v>
      </c>
      <c r="D33948" s="2"/>
    </row>
    <row r="33949" spans="1:4" x14ac:dyDescent="0.25">
      <c r="A33949" s="2">
        <v>540</v>
      </c>
      <c r="B33949">
        <v>46061</v>
      </c>
      <c r="C33949" s="3">
        <v>0</v>
      </c>
      <c r="D33949" s="2"/>
    </row>
    <row r="33950" spans="1:4" x14ac:dyDescent="0.25">
      <c r="A33950" s="2">
        <v>540</v>
      </c>
      <c r="B33950">
        <v>46062</v>
      </c>
      <c r="C33950" s="3">
        <v>878.06316200000003</v>
      </c>
      <c r="D33950" s="2"/>
    </row>
    <row r="33951" spans="1:4" x14ac:dyDescent="0.25">
      <c r="A33951" s="2">
        <v>540</v>
      </c>
      <c r="B33951">
        <v>46063</v>
      </c>
      <c r="C33951" s="3">
        <v>560.77573800000005</v>
      </c>
      <c r="D33951" s="2"/>
    </row>
    <row r="33952" spans="1:4" x14ac:dyDescent="0.25">
      <c r="A33952" s="2">
        <v>540</v>
      </c>
      <c r="B33952">
        <v>46064</v>
      </c>
      <c r="C33952" s="3">
        <v>354.08383199999997</v>
      </c>
      <c r="D33952" s="2"/>
    </row>
    <row r="33953" spans="1:4" x14ac:dyDescent="0.25">
      <c r="A33953" s="2">
        <v>540</v>
      </c>
      <c r="B33953">
        <v>46065</v>
      </c>
      <c r="C33953" s="3">
        <v>354.08383199999997</v>
      </c>
      <c r="D33953" s="2"/>
    </row>
    <row r="33954" spans="1:4" x14ac:dyDescent="0.25">
      <c r="A33954" s="2">
        <v>540</v>
      </c>
      <c r="B33954">
        <v>46066</v>
      </c>
      <c r="C33954" s="3">
        <v>6880.3899380000003</v>
      </c>
      <c r="D33954" s="2"/>
    </row>
    <row r="33955" spans="1:4" x14ac:dyDescent="0.25">
      <c r="A33955" s="2">
        <v>540</v>
      </c>
      <c r="B33955">
        <v>46067</v>
      </c>
      <c r="C33955" s="3">
        <v>6880.3899380000003</v>
      </c>
      <c r="D33955" s="2"/>
    </row>
    <row r="33956" spans="1:4" x14ac:dyDescent="0.25">
      <c r="A33956" s="2">
        <v>540</v>
      </c>
      <c r="B33956">
        <v>46068</v>
      </c>
      <c r="C33956" s="3">
        <v>479.13707099999999</v>
      </c>
      <c r="D33956" s="2"/>
    </row>
    <row r="33957" spans="1:4" x14ac:dyDescent="0.25">
      <c r="A33957" s="2">
        <v>540</v>
      </c>
      <c r="B33957">
        <v>46069</v>
      </c>
      <c r="C33957" s="3">
        <v>479.13707099999999</v>
      </c>
      <c r="D33957" s="2"/>
    </row>
    <row r="33958" spans="1:4" x14ac:dyDescent="0.25">
      <c r="A33958" s="2">
        <v>540</v>
      </c>
      <c r="B33958">
        <v>46070</v>
      </c>
      <c r="C33958" s="3">
        <v>579.064258</v>
      </c>
      <c r="D33958" s="2"/>
    </row>
    <row r="33959" spans="1:4" x14ac:dyDescent="0.25">
      <c r="A33959" s="2">
        <v>540</v>
      </c>
      <c r="B33959">
        <v>46071</v>
      </c>
      <c r="C33959" s="3">
        <v>6</v>
      </c>
      <c r="D33959" s="2"/>
    </row>
    <row r="33960" spans="1:4" x14ac:dyDescent="0.25">
      <c r="A33960" s="2">
        <v>540</v>
      </c>
      <c r="B33960">
        <v>46072</v>
      </c>
      <c r="C33960" s="3">
        <v>1349.2074030000001</v>
      </c>
      <c r="D33960" s="2"/>
    </row>
    <row r="33961" spans="1:4" x14ac:dyDescent="0.25">
      <c r="A33961" s="2">
        <v>540</v>
      </c>
      <c r="B33961">
        <v>46073</v>
      </c>
      <c r="C33961" s="3">
        <v>1349.2074030000001</v>
      </c>
      <c r="D33961" s="2"/>
    </row>
    <row r="33962" spans="1:4" x14ac:dyDescent="0.25">
      <c r="A33962" s="2">
        <v>540</v>
      </c>
      <c r="B33962">
        <v>46074</v>
      </c>
      <c r="C33962" s="3">
        <v>579.064258</v>
      </c>
      <c r="D33962" s="2"/>
    </row>
    <row r="33963" spans="1:4" x14ac:dyDescent="0.25">
      <c r="A33963" s="2">
        <v>540</v>
      </c>
      <c r="B33963">
        <v>46075</v>
      </c>
      <c r="C33963" s="3">
        <v>6</v>
      </c>
      <c r="D33963" s="2"/>
    </row>
    <row r="33964" spans="1:4" x14ac:dyDescent="0.25">
      <c r="A33964" s="2">
        <v>540</v>
      </c>
      <c r="B33964">
        <v>46076</v>
      </c>
      <c r="C33964" s="3">
        <v>560.77573800000005</v>
      </c>
      <c r="D33964" s="2"/>
    </row>
    <row r="33965" spans="1:4" x14ac:dyDescent="0.25">
      <c r="A33965" s="2">
        <v>540</v>
      </c>
      <c r="B33965">
        <v>46078</v>
      </c>
      <c r="C33965" s="3">
        <v>2329.0352929999999</v>
      </c>
      <c r="D33965" s="2"/>
    </row>
    <row r="33966" spans="1:4" x14ac:dyDescent="0.25">
      <c r="A33966" s="2">
        <v>540</v>
      </c>
      <c r="B33966">
        <v>46079</v>
      </c>
      <c r="C33966" s="3">
        <v>2329.0352929999999</v>
      </c>
      <c r="D33966" s="2"/>
    </row>
    <row r="33967" spans="1:4" x14ac:dyDescent="0.25">
      <c r="A33967" s="2">
        <v>540</v>
      </c>
      <c r="B33967">
        <v>46080</v>
      </c>
      <c r="C33967" s="3">
        <v>585.48954200000003</v>
      </c>
      <c r="D33967" s="2"/>
    </row>
    <row r="33968" spans="1:4" x14ac:dyDescent="0.25">
      <c r="A33968" s="2">
        <v>540</v>
      </c>
      <c r="B33968">
        <v>46081</v>
      </c>
      <c r="C33968" s="3">
        <v>799.39973199999997</v>
      </c>
      <c r="D33968" s="2"/>
    </row>
    <row r="33969" spans="1:4" x14ac:dyDescent="0.25">
      <c r="A33969" s="2">
        <v>540</v>
      </c>
      <c r="B33969">
        <v>46082</v>
      </c>
      <c r="C33969" s="3">
        <v>191.02402499999999</v>
      </c>
      <c r="D33969" s="2"/>
    </row>
    <row r="33970" spans="1:4" x14ac:dyDescent="0.25">
      <c r="A33970" s="2">
        <v>540</v>
      </c>
      <c r="B33970">
        <v>46083</v>
      </c>
      <c r="C33970" s="3">
        <v>191.02402499999999</v>
      </c>
      <c r="D33970" s="2"/>
    </row>
    <row r="33971" spans="1:4" x14ac:dyDescent="0.25">
      <c r="A33971" s="2">
        <v>540</v>
      </c>
      <c r="B33971">
        <v>46084</v>
      </c>
      <c r="C33971" s="3">
        <v>2104.7985269999999</v>
      </c>
      <c r="D33971" s="2"/>
    </row>
    <row r="33972" spans="1:4" x14ac:dyDescent="0.25">
      <c r="A33972" s="2">
        <v>540</v>
      </c>
      <c r="B33972">
        <v>46085</v>
      </c>
      <c r="C33972" s="3">
        <v>2104.7985269999999</v>
      </c>
      <c r="D33972" s="2"/>
    </row>
    <row r="33973" spans="1:4" x14ac:dyDescent="0.25">
      <c r="A33973" s="2">
        <v>540</v>
      </c>
      <c r="B33973">
        <v>46086</v>
      </c>
      <c r="C33973" s="3">
        <v>799.39973199999997</v>
      </c>
      <c r="D33973" s="2"/>
    </row>
    <row r="33974" spans="1:4" x14ac:dyDescent="0.25">
      <c r="A33974" s="2">
        <v>540</v>
      </c>
      <c r="B33974">
        <v>46088</v>
      </c>
      <c r="C33974" s="3">
        <v>1197.0025390000001</v>
      </c>
      <c r="D33974" s="2"/>
    </row>
    <row r="33975" spans="1:4" x14ac:dyDescent="0.25">
      <c r="A33975" s="2">
        <v>540</v>
      </c>
      <c r="B33975">
        <v>46089</v>
      </c>
      <c r="C33975" s="3">
        <v>1197.0025390000001</v>
      </c>
      <c r="D33975" s="2"/>
    </row>
    <row r="33976" spans="1:4" x14ac:dyDescent="0.25">
      <c r="A33976" s="2">
        <v>540</v>
      </c>
      <c r="B33976">
        <v>46092</v>
      </c>
      <c r="C33976" s="3">
        <v>61.245966000000003</v>
      </c>
      <c r="D33976" s="2"/>
    </row>
    <row r="33977" spans="1:4" x14ac:dyDescent="0.25">
      <c r="A33977" s="2">
        <v>540</v>
      </c>
      <c r="B33977">
        <v>46093</v>
      </c>
      <c r="C33977" s="3">
        <v>140.02517800000001</v>
      </c>
      <c r="D33977" s="2"/>
    </row>
    <row r="33978" spans="1:4" x14ac:dyDescent="0.25">
      <c r="A33978" s="2">
        <v>540</v>
      </c>
      <c r="B33978">
        <v>46094</v>
      </c>
      <c r="C33978" s="3">
        <v>61.245966000000003</v>
      </c>
      <c r="D33978" s="2"/>
    </row>
    <row r="33979" spans="1:4" x14ac:dyDescent="0.25">
      <c r="A33979" s="2">
        <v>540</v>
      </c>
      <c r="B33979">
        <v>46095</v>
      </c>
      <c r="C33979" s="3">
        <v>140.02517800000001</v>
      </c>
      <c r="D33979" s="2"/>
    </row>
    <row r="33980" spans="1:4" x14ac:dyDescent="0.25">
      <c r="A33980" s="2">
        <v>540</v>
      </c>
      <c r="B33980">
        <v>46096</v>
      </c>
      <c r="C33980" s="3">
        <v>6757.6707189999997</v>
      </c>
      <c r="D33980" s="2"/>
    </row>
    <row r="33981" spans="1:4" x14ac:dyDescent="0.25">
      <c r="A33981" s="2">
        <v>540</v>
      </c>
      <c r="B33981">
        <v>46097</v>
      </c>
      <c r="C33981" s="3">
        <v>4173.4276970000001</v>
      </c>
      <c r="D33981" s="2"/>
    </row>
    <row r="33982" spans="1:4" x14ac:dyDescent="0.25">
      <c r="A33982" s="2">
        <v>540</v>
      </c>
      <c r="B33982">
        <v>46098</v>
      </c>
      <c r="C33982" s="3">
        <v>6757.6707189999997</v>
      </c>
      <c r="D33982" s="2"/>
    </row>
    <row r="33983" spans="1:4" x14ac:dyDescent="0.25">
      <c r="A33983" s="2">
        <v>540</v>
      </c>
      <c r="B33983">
        <v>46099</v>
      </c>
      <c r="C33983" s="3">
        <v>4173.4276970000001</v>
      </c>
      <c r="D33983" s="2"/>
    </row>
    <row r="33984" spans="1:4" x14ac:dyDescent="0.25">
      <c r="A33984" s="2">
        <v>540</v>
      </c>
      <c r="B33984">
        <v>46100</v>
      </c>
      <c r="C33984" s="3">
        <v>160.43078</v>
      </c>
      <c r="D33984" s="2"/>
    </row>
    <row r="33985" spans="1:4" x14ac:dyDescent="0.25">
      <c r="A33985" s="2">
        <v>540</v>
      </c>
      <c r="B33985">
        <v>46101</v>
      </c>
      <c r="C33985" s="3">
        <v>1200.764455</v>
      </c>
      <c r="D33985" s="2"/>
    </row>
    <row r="33986" spans="1:4" x14ac:dyDescent="0.25">
      <c r="A33986" s="2">
        <v>540</v>
      </c>
      <c r="B33986">
        <v>46102</v>
      </c>
      <c r="C33986" s="3">
        <v>160.43078</v>
      </c>
      <c r="D33986" s="2"/>
    </row>
    <row r="33987" spans="1:4" x14ac:dyDescent="0.25">
      <c r="A33987" s="2">
        <v>540</v>
      </c>
      <c r="B33987">
        <v>46103</v>
      </c>
      <c r="C33987" s="3">
        <v>1200.764455</v>
      </c>
      <c r="D33987" s="2"/>
    </row>
    <row r="33988" spans="1:4" x14ac:dyDescent="0.25">
      <c r="A33988" s="2">
        <v>540</v>
      </c>
      <c r="B33988">
        <v>46104</v>
      </c>
      <c r="C33988" s="3">
        <v>1190.7199459999999</v>
      </c>
      <c r="D33988" s="2"/>
    </row>
    <row r="33989" spans="1:4" x14ac:dyDescent="0.25">
      <c r="A33989" s="2">
        <v>540</v>
      </c>
      <c r="B33989">
        <v>46105</v>
      </c>
      <c r="C33989" s="3">
        <v>1190.7199459999999</v>
      </c>
      <c r="D33989" s="2"/>
    </row>
    <row r="33990" spans="1:4" x14ac:dyDescent="0.25">
      <c r="A33990" s="2">
        <v>540</v>
      </c>
      <c r="B33990">
        <v>46106</v>
      </c>
      <c r="C33990" s="3">
        <v>319.271118</v>
      </c>
      <c r="D33990" s="2"/>
    </row>
    <row r="33991" spans="1:4" x14ac:dyDescent="0.25">
      <c r="A33991" s="2">
        <v>540</v>
      </c>
      <c r="B33991">
        <v>46107</v>
      </c>
      <c r="C33991" s="3">
        <v>319.271118</v>
      </c>
      <c r="D33991" s="2"/>
    </row>
    <row r="33992" spans="1:4" x14ac:dyDescent="0.25">
      <c r="A33992" s="2">
        <v>540</v>
      </c>
      <c r="B33992">
        <v>46108</v>
      </c>
      <c r="C33992" s="3">
        <v>243.25433799999999</v>
      </c>
      <c r="D33992" s="2"/>
    </row>
    <row r="33993" spans="1:4" x14ac:dyDescent="0.25">
      <c r="A33993" s="2">
        <v>540</v>
      </c>
      <c r="B33993">
        <v>46109</v>
      </c>
      <c r="C33993" s="3">
        <v>243.25433799999999</v>
      </c>
      <c r="D33993" s="2"/>
    </row>
    <row r="33994" spans="1:4" x14ac:dyDescent="0.25">
      <c r="A33994" s="2">
        <v>540</v>
      </c>
      <c r="B33994">
        <v>46110</v>
      </c>
      <c r="C33994" s="3">
        <v>310.96960899999999</v>
      </c>
      <c r="D33994" s="2"/>
    </row>
    <row r="33995" spans="1:4" x14ac:dyDescent="0.25">
      <c r="A33995" s="2">
        <v>540</v>
      </c>
      <c r="B33995">
        <v>46111</v>
      </c>
      <c r="C33995" s="3">
        <v>90.115781999999996</v>
      </c>
      <c r="D33995" s="2"/>
    </row>
    <row r="33996" spans="1:4" x14ac:dyDescent="0.25">
      <c r="A33996" s="2">
        <v>540</v>
      </c>
      <c r="B33996">
        <v>46112</v>
      </c>
      <c r="C33996" s="3">
        <v>310.96960899999999</v>
      </c>
      <c r="D33996" s="2"/>
    </row>
    <row r="33997" spans="1:4" x14ac:dyDescent="0.25">
      <c r="A33997" s="2">
        <v>540</v>
      </c>
      <c r="B33997">
        <v>46113</v>
      </c>
      <c r="C33997" s="3">
        <v>90.115781999999996</v>
      </c>
      <c r="D33997" s="2"/>
    </row>
    <row r="33998" spans="1:4" x14ac:dyDescent="0.25">
      <c r="A33998" s="2">
        <v>540</v>
      </c>
      <c r="B33998">
        <v>46114</v>
      </c>
      <c r="C33998" s="3">
        <v>408.76967200000001</v>
      </c>
      <c r="D33998" s="2"/>
    </row>
    <row r="33999" spans="1:4" x14ac:dyDescent="0.25">
      <c r="A33999" s="2">
        <v>540</v>
      </c>
      <c r="B33999">
        <v>46115</v>
      </c>
      <c r="C33999" s="3">
        <v>282.48844600000001</v>
      </c>
      <c r="D33999" s="2"/>
    </row>
    <row r="34000" spans="1:4" x14ac:dyDescent="0.25">
      <c r="A34000" s="2">
        <v>540</v>
      </c>
      <c r="B34000">
        <v>46116</v>
      </c>
      <c r="C34000" s="3">
        <v>408.76967200000001</v>
      </c>
      <c r="D34000" s="2"/>
    </row>
    <row r="34001" spans="1:4" x14ac:dyDescent="0.25">
      <c r="A34001" s="2">
        <v>540</v>
      </c>
      <c r="B34001">
        <v>46117</v>
      </c>
      <c r="C34001" s="3">
        <v>140.62657100000001</v>
      </c>
      <c r="D34001" s="2"/>
    </row>
    <row r="34002" spans="1:4" x14ac:dyDescent="0.25">
      <c r="A34002" s="2">
        <v>540</v>
      </c>
      <c r="B34002">
        <v>46118</v>
      </c>
      <c r="C34002" s="3">
        <v>282.48844600000001</v>
      </c>
      <c r="D34002" s="2"/>
    </row>
    <row r="34003" spans="1:4" x14ac:dyDescent="0.25">
      <c r="A34003" s="2">
        <v>540</v>
      </c>
      <c r="B34003">
        <v>46119</v>
      </c>
      <c r="C34003" s="3">
        <v>140.62657100000001</v>
      </c>
      <c r="D34003" s="2"/>
    </row>
    <row r="34004" spans="1:4" x14ac:dyDescent="0.25">
      <c r="A34004" s="2">
        <v>540</v>
      </c>
      <c r="B34004">
        <v>46120</v>
      </c>
      <c r="C34004" s="3">
        <v>118.011743</v>
      </c>
      <c r="D34004" s="2"/>
    </row>
    <row r="34005" spans="1:4" x14ac:dyDescent="0.25">
      <c r="A34005" s="2">
        <v>540</v>
      </c>
      <c r="B34005">
        <v>46121</v>
      </c>
      <c r="C34005" s="3">
        <v>19.881098000000001</v>
      </c>
      <c r="D34005" s="2"/>
    </row>
    <row r="34006" spans="1:4" x14ac:dyDescent="0.25">
      <c r="A34006" s="2">
        <v>540</v>
      </c>
      <c r="B34006">
        <v>46122</v>
      </c>
      <c r="C34006" s="3">
        <v>118.011743</v>
      </c>
      <c r="D34006" s="2"/>
    </row>
    <row r="34007" spans="1:4" x14ac:dyDescent="0.25">
      <c r="A34007" s="2">
        <v>540</v>
      </c>
      <c r="B34007">
        <v>46123</v>
      </c>
      <c r="C34007" s="3">
        <v>19.881098000000001</v>
      </c>
      <c r="D34007" s="2"/>
    </row>
    <row r="34008" spans="1:4" x14ac:dyDescent="0.25">
      <c r="A34008" s="2">
        <v>540</v>
      </c>
      <c r="B34008">
        <v>46124</v>
      </c>
      <c r="C34008" s="3">
        <v>319.57401499999997</v>
      </c>
      <c r="D34008" s="2"/>
    </row>
    <row r="34009" spans="1:4" x14ac:dyDescent="0.25">
      <c r="A34009" s="2">
        <v>540</v>
      </c>
      <c r="B34009">
        <v>46125</v>
      </c>
      <c r="C34009" s="3">
        <v>319.57401499999997</v>
      </c>
      <c r="D34009" s="2"/>
    </row>
    <row r="34010" spans="1:4" x14ac:dyDescent="0.25">
      <c r="A34010" s="2">
        <v>540</v>
      </c>
      <c r="B34010">
        <v>46126</v>
      </c>
      <c r="C34010" s="3">
        <v>97.751405000000005</v>
      </c>
      <c r="D34010" s="2"/>
    </row>
    <row r="34011" spans="1:4" x14ac:dyDescent="0.25">
      <c r="A34011" s="2">
        <v>540</v>
      </c>
      <c r="B34011">
        <v>46127</v>
      </c>
      <c r="C34011" s="3">
        <v>198.88609099999999</v>
      </c>
      <c r="D34011" s="2"/>
    </row>
    <row r="34012" spans="1:4" x14ac:dyDescent="0.25">
      <c r="A34012" s="2">
        <v>540</v>
      </c>
      <c r="B34012">
        <v>46128</v>
      </c>
      <c r="C34012" s="3">
        <v>97.751405000000005</v>
      </c>
      <c r="D34012" s="2"/>
    </row>
    <row r="34013" spans="1:4" x14ac:dyDescent="0.25">
      <c r="A34013" s="2">
        <v>540</v>
      </c>
      <c r="B34013">
        <v>46129</v>
      </c>
      <c r="C34013" s="3">
        <v>198.88609099999999</v>
      </c>
      <c r="D34013" s="2"/>
    </row>
    <row r="34014" spans="1:4" x14ac:dyDescent="0.25">
      <c r="A34014" s="2">
        <v>540</v>
      </c>
      <c r="B34014">
        <v>46130</v>
      </c>
      <c r="C34014" s="3">
        <v>59.738914999999999</v>
      </c>
      <c r="D34014" s="2"/>
    </row>
    <row r="34015" spans="1:4" x14ac:dyDescent="0.25">
      <c r="A34015" s="2">
        <v>540</v>
      </c>
      <c r="B34015">
        <v>46131</v>
      </c>
      <c r="C34015" s="3">
        <v>329.52804200000003</v>
      </c>
      <c r="D34015" s="2"/>
    </row>
    <row r="34016" spans="1:4" x14ac:dyDescent="0.25">
      <c r="A34016" s="2">
        <v>540</v>
      </c>
      <c r="B34016">
        <v>46132</v>
      </c>
      <c r="C34016" s="3">
        <v>357.74946399999999</v>
      </c>
      <c r="D34016" s="2"/>
    </row>
    <row r="34017" spans="1:4" x14ac:dyDescent="0.25">
      <c r="A34017" s="2">
        <v>540</v>
      </c>
      <c r="B34017">
        <v>46133</v>
      </c>
      <c r="C34017" s="3">
        <v>60.513663000000001</v>
      </c>
      <c r="D34017" s="2"/>
    </row>
    <row r="34018" spans="1:4" x14ac:dyDescent="0.25">
      <c r="A34018" s="2">
        <v>540</v>
      </c>
      <c r="B34018">
        <v>46134</v>
      </c>
      <c r="C34018" s="3">
        <v>26.593574</v>
      </c>
      <c r="D34018" s="2"/>
    </row>
    <row r="34019" spans="1:4" x14ac:dyDescent="0.25">
      <c r="A34019" s="2">
        <v>540</v>
      </c>
      <c r="B34019">
        <v>46135</v>
      </c>
      <c r="C34019" s="3">
        <v>60.513663000000001</v>
      </c>
      <c r="D34019" s="2"/>
    </row>
    <row r="34020" spans="1:4" x14ac:dyDescent="0.25">
      <c r="A34020" s="2">
        <v>540</v>
      </c>
      <c r="B34020">
        <v>46136</v>
      </c>
      <c r="C34020" s="3">
        <v>329.52804200000003</v>
      </c>
      <c r="D34020" s="2"/>
    </row>
    <row r="34021" spans="1:4" x14ac:dyDescent="0.25">
      <c r="A34021" s="2">
        <v>540</v>
      </c>
      <c r="B34021">
        <v>46137</v>
      </c>
      <c r="C34021" s="3">
        <v>131.12474599999999</v>
      </c>
      <c r="D34021" s="2"/>
    </row>
    <row r="34022" spans="1:4" x14ac:dyDescent="0.25">
      <c r="A34022" s="2">
        <v>540</v>
      </c>
      <c r="B34022">
        <v>46138</v>
      </c>
      <c r="C34022" s="3">
        <v>131.12474599999999</v>
      </c>
      <c r="D34022" s="2"/>
    </row>
    <row r="34023" spans="1:4" x14ac:dyDescent="0.25">
      <c r="A34023" s="2">
        <v>540</v>
      </c>
      <c r="B34023">
        <v>46139</v>
      </c>
      <c r="C34023" s="3">
        <v>357.74946399999999</v>
      </c>
      <c r="D34023" s="2"/>
    </row>
    <row r="34024" spans="1:4" x14ac:dyDescent="0.25">
      <c r="A34024" s="2">
        <v>540</v>
      </c>
      <c r="B34024">
        <v>46140</v>
      </c>
      <c r="C34024" s="3">
        <v>519.99199799999997</v>
      </c>
      <c r="D34024" s="2"/>
    </row>
    <row r="34025" spans="1:4" x14ac:dyDescent="0.25">
      <c r="A34025" s="2">
        <v>540</v>
      </c>
      <c r="B34025">
        <v>46141</v>
      </c>
      <c r="C34025" s="3">
        <v>2366.0870620000001</v>
      </c>
      <c r="D34025" s="2"/>
    </row>
    <row r="34026" spans="1:4" x14ac:dyDescent="0.25">
      <c r="A34026" s="2">
        <v>540</v>
      </c>
      <c r="B34026">
        <v>46142</v>
      </c>
      <c r="C34026" s="3">
        <v>519.99199799999997</v>
      </c>
      <c r="D34026" s="2"/>
    </row>
    <row r="34027" spans="1:4" x14ac:dyDescent="0.25">
      <c r="A34027" s="2">
        <v>540</v>
      </c>
      <c r="B34027">
        <v>46143</v>
      </c>
      <c r="C34027" s="3">
        <v>274.362481</v>
      </c>
      <c r="D34027" s="2"/>
    </row>
    <row r="34028" spans="1:4" x14ac:dyDescent="0.25">
      <c r="A34028" s="2">
        <v>540</v>
      </c>
      <c r="B34028">
        <v>46144</v>
      </c>
      <c r="C34028" s="3">
        <v>2366.0870620000001</v>
      </c>
      <c r="D34028" s="2"/>
    </row>
    <row r="34029" spans="1:4" x14ac:dyDescent="0.25">
      <c r="A34029" s="2">
        <v>540</v>
      </c>
      <c r="B34029">
        <v>46145</v>
      </c>
      <c r="C34029" s="3">
        <v>154.91178300000001</v>
      </c>
      <c r="D34029" s="2"/>
    </row>
    <row r="34030" spans="1:4" x14ac:dyDescent="0.25">
      <c r="A34030" s="2">
        <v>540</v>
      </c>
      <c r="B34030">
        <v>46146</v>
      </c>
      <c r="C34030" s="3">
        <v>27.218125000000001</v>
      </c>
      <c r="D34030" s="2"/>
    </row>
    <row r="34031" spans="1:4" x14ac:dyDescent="0.25">
      <c r="A34031" s="2">
        <v>540</v>
      </c>
      <c r="B34031">
        <v>46147</v>
      </c>
      <c r="C34031" s="3">
        <v>134.713269</v>
      </c>
      <c r="D34031" s="2"/>
    </row>
    <row r="34032" spans="1:4" x14ac:dyDescent="0.25">
      <c r="A34032" s="2">
        <v>540</v>
      </c>
      <c r="B34032">
        <v>46148</v>
      </c>
      <c r="C34032" s="3">
        <v>445.52220999999997</v>
      </c>
      <c r="D34032" s="2"/>
    </row>
    <row r="34033" spans="1:4" x14ac:dyDescent="0.25">
      <c r="A34033" s="2">
        <v>540</v>
      </c>
      <c r="B34033">
        <v>46149</v>
      </c>
      <c r="C34033" s="3">
        <v>27.218125000000001</v>
      </c>
      <c r="D34033" s="2"/>
    </row>
    <row r="34034" spans="1:4" x14ac:dyDescent="0.25">
      <c r="A34034" s="2">
        <v>540</v>
      </c>
      <c r="B34034">
        <v>46150</v>
      </c>
      <c r="C34034" s="3">
        <v>445.52220999999997</v>
      </c>
      <c r="D34034" s="2"/>
    </row>
    <row r="34035" spans="1:4" x14ac:dyDescent="0.25">
      <c r="A34035" s="2">
        <v>540</v>
      </c>
      <c r="B34035">
        <v>46151</v>
      </c>
      <c r="C34035" s="3">
        <v>154.91178300000001</v>
      </c>
      <c r="D34035" s="2"/>
    </row>
    <row r="34036" spans="1:4" x14ac:dyDescent="0.25">
      <c r="A34036" s="2">
        <v>540</v>
      </c>
      <c r="B34036">
        <v>46152</v>
      </c>
      <c r="C34036" s="3">
        <v>363.38542100000001</v>
      </c>
      <c r="D34036" s="2"/>
    </row>
    <row r="34037" spans="1:4" x14ac:dyDescent="0.25">
      <c r="A34037" s="2">
        <v>540</v>
      </c>
      <c r="B34037">
        <v>46153</v>
      </c>
      <c r="C34037" s="3">
        <v>43.021123000000003</v>
      </c>
      <c r="D34037" s="2"/>
    </row>
    <row r="34038" spans="1:4" x14ac:dyDescent="0.25">
      <c r="A34038" s="2">
        <v>540</v>
      </c>
      <c r="B34038">
        <v>46154</v>
      </c>
      <c r="C34038" s="3">
        <v>59.738914999999999</v>
      </c>
      <c r="D34038" s="2"/>
    </row>
    <row r="34039" spans="1:4" x14ac:dyDescent="0.25">
      <c r="A34039" s="2">
        <v>540</v>
      </c>
      <c r="B34039">
        <v>46155</v>
      </c>
      <c r="C34039" s="3">
        <v>363.38542100000001</v>
      </c>
      <c r="D34039" s="2"/>
    </row>
    <row r="34040" spans="1:4" x14ac:dyDescent="0.25">
      <c r="A34040" s="2">
        <v>540</v>
      </c>
      <c r="B34040">
        <v>46156</v>
      </c>
      <c r="C34040" s="3">
        <v>75.822857999999997</v>
      </c>
      <c r="D34040" s="2"/>
    </row>
    <row r="34041" spans="1:4" x14ac:dyDescent="0.25">
      <c r="A34041" s="2">
        <v>540</v>
      </c>
      <c r="B34041">
        <v>46157</v>
      </c>
      <c r="C34041" s="3">
        <v>2356.6849710000001</v>
      </c>
      <c r="D34041" s="2"/>
    </row>
    <row r="34042" spans="1:4" x14ac:dyDescent="0.25">
      <c r="A34042" s="2">
        <v>540</v>
      </c>
      <c r="B34042">
        <v>46158</v>
      </c>
      <c r="C34042" s="3">
        <v>400.20814300000001</v>
      </c>
      <c r="D34042" s="2"/>
    </row>
    <row r="34043" spans="1:4" x14ac:dyDescent="0.25">
      <c r="A34043" s="2">
        <v>540</v>
      </c>
      <c r="B34043">
        <v>46159</v>
      </c>
      <c r="C34043" s="3">
        <v>2356.6849710000001</v>
      </c>
      <c r="D34043" s="2"/>
    </row>
    <row r="34044" spans="1:4" x14ac:dyDescent="0.25">
      <c r="A34044" s="2">
        <v>540</v>
      </c>
      <c r="B34044">
        <v>46160</v>
      </c>
      <c r="C34044" s="3">
        <v>75.822857999999997</v>
      </c>
      <c r="D34044" s="2"/>
    </row>
    <row r="34045" spans="1:4" x14ac:dyDescent="0.25">
      <c r="A34045" s="2">
        <v>540</v>
      </c>
      <c r="B34045">
        <v>46161</v>
      </c>
      <c r="C34045" s="3">
        <v>400.20814300000001</v>
      </c>
      <c r="D34045" s="2"/>
    </row>
    <row r="34046" spans="1:4" x14ac:dyDescent="0.25">
      <c r="A34046" s="2">
        <v>540</v>
      </c>
      <c r="B34046">
        <v>46162</v>
      </c>
      <c r="C34046" s="3">
        <v>143.271218</v>
      </c>
      <c r="D34046" s="2"/>
    </row>
    <row r="34047" spans="1:4" x14ac:dyDescent="0.25">
      <c r="A34047" s="2">
        <v>540</v>
      </c>
      <c r="B34047">
        <v>46163</v>
      </c>
      <c r="C34047" s="3">
        <v>21.228836999999999</v>
      </c>
      <c r="D34047" s="2"/>
    </row>
    <row r="34048" spans="1:4" x14ac:dyDescent="0.25">
      <c r="A34048" s="2">
        <v>540</v>
      </c>
      <c r="B34048">
        <v>46164</v>
      </c>
      <c r="C34048" s="3">
        <v>21.228836999999999</v>
      </c>
      <c r="D34048" s="2"/>
    </row>
    <row r="34049" spans="1:4" x14ac:dyDescent="0.25">
      <c r="A34049" s="2">
        <v>540</v>
      </c>
      <c r="B34049">
        <v>46165</v>
      </c>
      <c r="C34049" s="3">
        <v>143.271218</v>
      </c>
      <c r="D34049" s="2"/>
    </row>
    <row r="34050" spans="1:4" x14ac:dyDescent="0.25">
      <c r="A34050" s="2">
        <v>540</v>
      </c>
      <c r="B34050">
        <v>46166</v>
      </c>
      <c r="C34050" s="3">
        <v>84.543031999999997</v>
      </c>
      <c r="D34050" s="2"/>
    </row>
    <row r="34051" spans="1:4" x14ac:dyDescent="0.25">
      <c r="A34051" s="2">
        <v>540</v>
      </c>
      <c r="B34051">
        <v>46167</v>
      </c>
      <c r="C34051" s="3">
        <v>794.82776000000001</v>
      </c>
      <c r="D34051" s="2"/>
    </row>
    <row r="34052" spans="1:4" x14ac:dyDescent="0.25">
      <c r="A34052" s="2">
        <v>540</v>
      </c>
      <c r="B34052">
        <v>46168</v>
      </c>
      <c r="C34052" s="3">
        <v>84.543031999999997</v>
      </c>
      <c r="D34052" s="2"/>
    </row>
    <row r="34053" spans="1:4" x14ac:dyDescent="0.25">
      <c r="A34053" s="2">
        <v>540</v>
      </c>
      <c r="B34053">
        <v>46169</v>
      </c>
      <c r="C34053" s="3">
        <v>794.82776000000001</v>
      </c>
      <c r="D34053" s="2"/>
    </row>
    <row r="34054" spans="1:4" x14ac:dyDescent="0.25">
      <c r="A34054" s="2">
        <v>540</v>
      </c>
      <c r="B34054">
        <v>46170</v>
      </c>
      <c r="C34054" s="3">
        <v>62.044651000000002</v>
      </c>
      <c r="D34054" s="2"/>
    </row>
    <row r="34055" spans="1:4" x14ac:dyDescent="0.25">
      <c r="A34055" s="2">
        <v>540</v>
      </c>
      <c r="B34055">
        <v>46171</v>
      </c>
      <c r="C34055" s="3">
        <v>84.080718000000005</v>
      </c>
      <c r="D34055" s="2"/>
    </row>
    <row r="34056" spans="1:4" x14ac:dyDescent="0.25">
      <c r="A34056" s="2">
        <v>540</v>
      </c>
      <c r="B34056">
        <v>46172</v>
      </c>
      <c r="C34056" s="3">
        <v>686.32473200000004</v>
      </c>
      <c r="D34056" s="2"/>
    </row>
    <row r="34057" spans="1:4" x14ac:dyDescent="0.25">
      <c r="A34057" s="2">
        <v>540</v>
      </c>
      <c r="B34057">
        <v>46173</v>
      </c>
      <c r="C34057" s="3">
        <v>62.044651000000002</v>
      </c>
      <c r="D34057" s="2"/>
    </row>
    <row r="34058" spans="1:4" x14ac:dyDescent="0.25">
      <c r="A34058" s="2">
        <v>540</v>
      </c>
      <c r="B34058">
        <v>46174</v>
      </c>
      <c r="C34058" s="3">
        <v>43.021123000000003</v>
      </c>
      <c r="D34058" s="2"/>
    </row>
    <row r="34059" spans="1:4" x14ac:dyDescent="0.25">
      <c r="A34059" s="2">
        <v>540</v>
      </c>
      <c r="B34059">
        <v>46175</v>
      </c>
      <c r="C34059" s="3">
        <v>686.32473200000004</v>
      </c>
      <c r="D34059" s="2"/>
    </row>
    <row r="34060" spans="1:4" x14ac:dyDescent="0.25">
      <c r="A34060" s="2">
        <v>540</v>
      </c>
      <c r="B34060">
        <v>46176</v>
      </c>
      <c r="C34060" s="3">
        <v>341.05208699999997</v>
      </c>
      <c r="D34060" s="2"/>
    </row>
    <row r="34061" spans="1:4" x14ac:dyDescent="0.25">
      <c r="A34061" s="2">
        <v>540</v>
      </c>
      <c r="B34061">
        <v>46177</v>
      </c>
      <c r="C34061" s="3">
        <v>84.080718000000005</v>
      </c>
      <c r="D34061" s="2"/>
    </row>
    <row r="34062" spans="1:4" x14ac:dyDescent="0.25">
      <c r="A34062" s="2">
        <v>540</v>
      </c>
      <c r="B34062">
        <v>46178</v>
      </c>
      <c r="C34062" s="3">
        <v>341.05208699999997</v>
      </c>
      <c r="D34062" s="2"/>
    </row>
    <row r="34063" spans="1:4" x14ac:dyDescent="0.25">
      <c r="A34063" s="2">
        <v>540</v>
      </c>
      <c r="B34063">
        <v>46179</v>
      </c>
      <c r="C34063" s="3">
        <v>69.657687999999993</v>
      </c>
      <c r="D34063" s="2"/>
    </row>
    <row r="34064" spans="1:4" x14ac:dyDescent="0.25">
      <c r="A34064" s="2">
        <v>540</v>
      </c>
      <c r="B34064">
        <v>46180</v>
      </c>
      <c r="C34064" s="3">
        <v>790.00623299999995</v>
      </c>
      <c r="D34064" s="2"/>
    </row>
    <row r="34065" spans="1:4" x14ac:dyDescent="0.25">
      <c r="A34065" s="2">
        <v>540</v>
      </c>
      <c r="B34065">
        <v>46181</v>
      </c>
      <c r="C34065" s="3">
        <v>243.94141300000001</v>
      </c>
      <c r="D34065" s="2"/>
    </row>
    <row r="34066" spans="1:4" x14ac:dyDescent="0.25">
      <c r="A34066" s="2">
        <v>540</v>
      </c>
      <c r="B34066">
        <v>46182</v>
      </c>
      <c r="C34066" s="3">
        <v>789.59600699999999</v>
      </c>
      <c r="D34066" s="2"/>
    </row>
    <row r="34067" spans="1:4" x14ac:dyDescent="0.25">
      <c r="A34067" s="2">
        <v>540</v>
      </c>
      <c r="B34067">
        <v>46183</v>
      </c>
      <c r="C34067" s="3">
        <v>69.657687999999993</v>
      </c>
      <c r="D34067" s="2"/>
    </row>
    <row r="34068" spans="1:4" x14ac:dyDescent="0.25">
      <c r="A34068" s="2">
        <v>540</v>
      </c>
      <c r="B34068">
        <v>46184</v>
      </c>
      <c r="C34068" s="3">
        <v>789.59600699999999</v>
      </c>
      <c r="D34068" s="2"/>
    </row>
    <row r="34069" spans="1:4" x14ac:dyDescent="0.25">
      <c r="A34069" s="2">
        <v>540</v>
      </c>
      <c r="B34069">
        <v>46185</v>
      </c>
      <c r="C34069" s="3">
        <v>243.94141300000001</v>
      </c>
      <c r="D34069" s="2"/>
    </row>
    <row r="34070" spans="1:4" x14ac:dyDescent="0.25">
      <c r="A34070" s="2">
        <v>540</v>
      </c>
      <c r="B34070">
        <v>46186</v>
      </c>
      <c r="C34070" s="3">
        <v>136.80834200000001</v>
      </c>
      <c r="D34070" s="2"/>
    </row>
    <row r="34071" spans="1:4" x14ac:dyDescent="0.25">
      <c r="A34071" s="2">
        <v>540</v>
      </c>
      <c r="B34071">
        <v>46187</v>
      </c>
      <c r="C34071" s="3">
        <v>297.46202499999998</v>
      </c>
      <c r="D34071" s="2"/>
    </row>
    <row r="34072" spans="1:4" x14ac:dyDescent="0.25">
      <c r="A34072" s="2">
        <v>540</v>
      </c>
      <c r="B34072">
        <v>46188</v>
      </c>
      <c r="C34072" s="3">
        <v>514.95248200000003</v>
      </c>
      <c r="D34072" s="2"/>
    </row>
    <row r="34073" spans="1:4" x14ac:dyDescent="0.25">
      <c r="A34073" s="2">
        <v>540</v>
      </c>
      <c r="B34073">
        <v>46189</v>
      </c>
      <c r="C34073" s="3">
        <v>514.95248200000003</v>
      </c>
      <c r="D34073" s="2"/>
    </row>
    <row r="34074" spans="1:4" x14ac:dyDescent="0.25">
      <c r="A34074" s="2">
        <v>540</v>
      </c>
      <c r="B34074">
        <v>46190</v>
      </c>
      <c r="C34074" s="3">
        <v>136.80834200000001</v>
      </c>
      <c r="D34074" s="2"/>
    </row>
    <row r="34075" spans="1:4" x14ac:dyDescent="0.25">
      <c r="A34075" s="2">
        <v>540</v>
      </c>
      <c r="B34075">
        <v>46191</v>
      </c>
      <c r="C34075" s="3">
        <v>297.46202499999998</v>
      </c>
      <c r="D34075" s="2"/>
    </row>
    <row r="34076" spans="1:4" x14ac:dyDescent="0.25">
      <c r="A34076" s="2">
        <v>540</v>
      </c>
      <c r="B34076">
        <v>46192</v>
      </c>
      <c r="C34076" s="3">
        <v>66.861014999999995</v>
      </c>
      <c r="D34076" s="2"/>
    </row>
    <row r="34077" spans="1:4" x14ac:dyDescent="0.25">
      <c r="A34077" s="2">
        <v>540</v>
      </c>
      <c r="B34077">
        <v>46193</v>
      </c>
      <c r="C34077" s="3">
        <v>4.1491429999999996</v>
      </c>
      <c r="D34077" s="2"/>
    </row>
    <row r="34078" spans="1:4" x14ac:dyDescent="0.25">
      <c r="A34078" s="2">
        <v>540</v>
      </c>
      <c r="B34078">
        <v>46194</v>
      </c>
      <c r="C34078" s="3">
        <v>66.861014999999995</v>
      </c>
      <c r="D34078" s="2"/>
    </row>
    <row r="34079" spans="1:4" x14ac:dyDescent="0.25">
      <c r="A34079" s="2">
        <v>540</v>
      </c>
      <c r="B34079">
        <v>46195</v>
      </c>
      <c r="C34079" s="3">
        <v>790.00623299999995</v>
      </c>
      <c r="D34079" s="2"/>
    </row>
    <row r="34080" spans="1:4" x14ac:dyDescent="0.25">
      <c r="A34080" s="2">
        <v>540</v>
      </c>
      <c r="B34080">
        <v>46196</v>
      </c>
      <c r="C34080" s="3">
        <v>4.1491429999999996</v>
      </c>
      <c r="D34080" s="2"/>
    </row>
    <row r="34081" spans="1:4" x14ac:dyDescent="0.25">
      <c r="A34081" s="2">
        <v>540</v>
      </c>
      <c r="B34081">
        <v>46197</v>
      </c>
      <c r="C34081" s="3">
        <v>679.62251700000002</v>
      </c>
      <c r="D34081" s="2"/>
    </row>
    <row r="34082" spans="1:4" x14ac:dyDescent="0.25">
      <c r="A34082" s="2">
        <v>540</v>
      </c>
      <c r="B34082">
        <v>46198</v>
      </c>
      <c r="C34082" s="3">
        <v>24.317542</v>
      </c>
      <c r="D34082" s="2"/>
    </row>
    <row r="34083" spans="1:4" x14ac:dyDescent="0.25">
      <c r="A34083" s="2">
        <v>540</v>
      </c>
      <c r="B34083">
        <v>46199</v>
      </c>
      <c r="C34083" s="3">
        <v>304.795863</v>
      </c>
      <c r="D34083" s="2"/>
    </row>
    <row r="34084" spans="1:4" x14ac:dyDescent="0.25">
      <c r="A34084" s="2">
        <v>540</v>
      </c>
      <c r="B34084">
        <v>46200</v>
      </c>
      <c r="C34084" s="3">
        <v>679.62251700000002</v>
      </c>
      <c r="D34084" s="2"/>
    </row>
    <row r="34085" spans="1:4" x14ac:dyDescent="0.25">
      <c r="A34085" s="2">
        <v>540</v>
      </c>
      <c r="B34085">
        <v>46201</v>
      </c>
      <c r="C34085" s="3">
        <v>24.317542</v>
      </c>
      <c r="D34085" s="2"/>
    </row>
    <row r="34086" spans="1:4" x14ac:dyDescent="0.25">
      <c r="A34086" s="2">
        <v>540</v>
      </c>
      <c r="B34086">
        <v>46202</v>
      </c>
      <c r="C34086" s="3">
        <v>304.795863</v>
      </c>
      <c r="D34086" s="2"/>
    </row>
    <row r="34087" spans="1:4" x14ac:dyDescent="0.25">
      <c r="A34087" s="2">
        <v>540</v>
      </c>
      <c r="B34087">
        <v>46203</v>
      </c>
      <c r="C34087" s="3">
        <v>662.79296599999998</v>
      </c>
      <c r="D34087" s="2"/>
    </row>
    <row r="34088" spans="1:4" x14ac:dyDescent="0.25">
      <c r="A34088" s="2">
        <v>540</v>
      </c>
      <c r="B34088">
        <v>46204</v>
      </c>
      <c r="C34088" s="3">
        <v>497.04552699999999</v>
      </c>
      <c r="D34088" s="2"/>
    </row>
    <row r="34089" spans="1:4" x14ac:dyDescent="0.25">
      <c r="A34089" s="2">
        <v>540</v>
      </c>
      <c r="B34089">
        <v>46205</v>
      </c>
      <c r="C34089" s="3">
        <v>662.79296599999998</v>
      </c>
      <c r="D34089" s="2"/>
    </row>
    <row r="34090" spans="1:4" x14ac:dyDescent="0.25">
      <c r="A34090" s="2">
        <v>540</v>
      </c>
      <c r="B34090">
        <v>46206</v>
      </c>
      <c r="C34090" s="3">
        <v>497.04552699999999</v>
      </c>
      <c r="D34090" s="2"/>
    </row>
    <row r="34091" spans="1:4" x14ac:dyDescent="0.25">
      <c r="A34091" s="2">
        <v>540</v>
      </c>
      <c r="B34091">
        <v>46207</v>
      </c>
      <c r="C34091" s="3">
        <v>790.49015499999996</v>
      </c>
      <c r="D34091" s="2"/>
    </row>
    <row r="34092" spans="1:4" x14ac:dyDescent="0.25">
      <c r="A34092" s="2">
        <v>540</v>
      </c>
      <c r="B34092">
        <v>46208</v>
      </c>
      <c r="C34092" s="3">
        <v>790.49015499999996</v>
      </c>
      <c r="D34092" s="2"/>
    </row>
    <row r="34093" spans="1:4" x14ac:dyDescent="0.25">
      <c r="A34093" s="2">
        <v>540</v>
      </c>
      <c r="B34093">
        <v>46209</v>
      </c>
      <c r="C34093" s="3">
        <v>470.01957499999997</v>
      </c>
      <c r="D34093" s="2"/>
    </row>
    <row r="34094" spans="1:4" x14ac:dyDescent="0.25">
      <c r="A34094" s="2">
        <v>540</v>
      </c>
      <c r="B34094">
        <v>46210</v>
      </c>
      <c r="C34094" s="3">
        <v>470.01957499999997</v>
      </c>
      <c r="D34094" s="2"/>
    </row>
    <row r="34095" spans="1:4" x14ac:dyDescent="0.25">
      <c r="A34095" s="2">
        <v>540</v>
      </c>
      <c r="B34095">
        <v>46211</v>
      </c>
      <c r="C34095" s="3">
        <v>41.095826000000002</v>
      </c>
      <c r="D34095" s="2"/>
    </row>
    <row r="34096" spans="1:4" x14ac:dyDescent="0.25">
      <c r="A34096" s="2">
        <v>540</v>
      </c>
      <c r="B34096">
        <v>46213</v>
      </c>
      <c r="C34096" s="3">
        <v>55.955036999999997</v>
      </c>
      <c r="D34096" s="2"/>
    </row>
    <row r="34097" spans="1:4" x14ac:dyDescent="0.25">
      <c r="A34097" s="2">
        <v>540</v>
      </c>
      <c r="B34097">
        <v>46214</v>
      </c>
      <c r="C34097" s="3">
        <v>167.79844600000001</v>
      </c>
      <c r="D34097" s="2"/>
    </row>
    <row r="34098" spans="1:4" x14ac:dyDescent="0.25">
      <c r="A34098" s="2">
        <v>540</v>
      </c>
      <c r="B34098">
        <v>46215</v>
      </c>
      <c r="C34098" s="3">
        <v>78.543985000000006</v>
      </c>
      <c r="D34098" s="2"/>
    </row>
    <row r="34099" spans="1:4" x14ac:dyDescent="0.25">
      <c r="A34099" s="2">
        <v>540</v>
      </c>
      <c r="B34099">
        <v>46216</v>
      </c>
      <c r="C34099" s="3">
        <v>55.955036999999997</v>
      </c>
      <c r="D34099" s="2"/>
    </row>
    <row r="34100" spans="1:4" x14ac:dyDescent="0.25">
      <c r="A34100" s="2">
        <v>540</v>
      </c>
      <c r="B34100">
        <v>46217</v>
      </c>
      <c r="C34100" s="3">
        <v>167.79844600000001</v>
      </c>
      <c r="D34100" s="2"/>
    </row>
    <row r="34101" spans="1:4" x14ac:dyDescent="0.25">
      <c r="A34101" s="2">
        <v>540</v>
      </c>
      <c r="B34101">
        <v>46218</v>
      </c>
      <c r="C34101" s="3">
        <v>63.167292000000003</v>
      </c>
      <c r="D34101" s="2"/>
    </row>
    <row r="34102" spans="1:4" x14ac:dyDescent="0.25">
      <c r="A34102" s="2">
        <v>540</v>
      </c>
      <c r="B34102">
        <v>46219</v>
      </c>
      <c r="C34102" s="3">
        <v>1843.6043749999999</v>
      </c>
      <c r="D34102" s="2"/>
    </row>
    <row r="34103" spans="1:4" x14ac:dyDescent="0.25">
      <c r="A34103" s="2">
        <v>540</v>
      </c>
      <c r="B34103">
        <v>46220</v>
      </c>
      <c r="C34103" s="3">
        <v>63.167292000000003</v>
      </c>
      <c r="D34103" s="2"/>
    </row>
    <row r="34104" spans="1:4" x14ac:dyDescent="0.25">
      <c r="A34104" s="2">
        <v>540</v>
      </c>
      <c r="B34104">
        <v>46221</v>
      </c>
      <c r="C34104" s="3">
        <v>1843.6043749999999</v>
      </c>
      <c r="D34104" s="2"/>
    </row>
    <row r="34105" spans="1:4" x14ac:dyDescent="0.25">
      <c r="A34105" s="2">
        <v>540</v>
      </c>
      <c r="B34105">
        <v>46222</v>
      </c>
      <c r="C34105" s="3">
        <v>803.273323</v>
      </c>
      <c r="D34105" s="2"/>
    </row>
    <row r="34106" spans="1:4" x14ac:dyDescent="0.25">
      <c r="A34106" s="2">
        <v>540</v>
      </c>
      <c r="B34106">
        <v>46223</v>
      </c>
      <c r="C34106" s="3">
        <v>349.24664999999999</v>
      </c>
      <c r="D34106" s="2"/>
    </row>
    <row r="34107" spans="1:4" x14ac:dyDescent="0.25">
      <c r="A34107" s="2">
        <v>540</v>
      </c>
      <c r="B34107">
        <v>46224</v>
      </c>
      <c r="C34107" s="3">
        <v>803.273323</v>
      </c>
      <c r="D34107" s="2"/>
    </row>
    <row r="34108" spans="1:4" x14ac:dyDescent="0.25">
      <c r="A34108" s="2">
        <v>540</v>
      </c>
      <c r="B34108">
        <v>46225</v>
      </c>
      <c r="C34108" s="3">
        <v>349.24664999999999</v>
      </c>
      <c r="D34108" s="2"/>
    </row>
    <row r="34109" spans="1:4" x14ac:dyDescent="0.25">
      <c r="A34109" s="2">
        <v>540</v>
      </c>
      <c r="B34109">
        <v>46227</v>
      </c>
      <c r="C34109" s="3">
        <v>26.072633</v>
      </c>
      <c r="D34109" s="2"/>
    </row>
    <row r="34110" spans="1:4" x14ac:dyDescent="0.25">
      <c r="A34110" s="2">
        <v>540</v>
      </c>
      <c r="B34110">
        <v>46228</v>
      </c>
      <c r="C34110" s="3">
        <v>377.00268699999998</v>
      </c>
      <c r="D34110" s="2"/>
    </row>
    <row r="34111" spans="1:4" x14ac:dyDescent="0.25">
      <c r="A34111" s="2">
        <v>540</v>
      </c>
      <c r="B34111">
        <v>46229</v>
      </c>
      <c r="C34111" s="3">
        <v>26.072633</v>
      </c>
      <c r="D34111" s="2"/>
    </row>
    <row r="34112" spans="1:4" x14ac:dyDescent="0.25">
      <c r="A34112" s="2">
        <v>540</v>
      </c>
      <c r="B34112">
        <v>46230</v>
      </c>
      <c r="C34112" s="3">
        <v>377.00268699999998</v>
      </c>
      <c r="D34112" s="2"/>
    </row>
    <row r="34113" spans="1:4" x14ac:dyDescent="0.25">
      <c r="A34113" s="2">
        <v>540</v>
      </c>
      <c r="B34113">
        <v>46231</v>
      </c>
      <c r="C34113" s="3">
        <v>155.354344</v>
      </c>
      <c r="D34113" s="2"/>
    </row>
    <row r="34114" spans="1:4" x14ac:dyDescent="0.25">
      <c r="A34114" s="2">
        <v>540</v>
      </c>
      <c r="B34114">
        <v>46232</v>
      </c>
      <c r="C34114" s="3">
        <v>394.558582</v>
      </c>
      <c r="D34114" s="2"/>
    </row>
    <row r="34115" spans="1:4" x14ac:dyDescent="0.25">
      <c r="A34115" s="2">
        <v>540</v>
      </c>
      <c r="B34115">
        <v>46233</v>
      </c>
      <c r="C34115" s="3">
        <v>394.558582</v>
      </c>
      <c r="D34115" s="2"/>
    </row>
    <row r="34116" spans="1:4" x14ac:dyDescent="0.25">
      <c r="A34116" s="2">
        <v>540</v>
      </c>
      <c r="B34116">
        <v>46234</v>
      </c>
      <c r="C34116" s="3">
        <v>762.95484199999999</v>
      </c>
      <c r="D34116" s="2"/>
    </row>
    <row r="34117" spans="1:4" x14ac:dyDescent="0.25">
      <c r="A34117" s="2">
        <v>540</v>
      </c>
      <c r="B34117">
        <v>46235</v>
      </c>
      <c r="C34117" s="3">
        <v>899.47454600000003</v>
      </c>
      <c r="D34117" s="2"/>
    </row>
    <row r="34118" spans="1:4" x14ac:dyDescent="0.25">
      <c r="A34118" s="2">
        <v>540</v>
      </c>
      <c r="B34118">
        <v>46237</v>
      </c>
      <c r="C34118" s="3">
        <v>2358.9977159999999</v>
      </c>
      <c r="D34118" s="2"/>
    </row>
    <row r="34119" spans="1:4" x14ac:dyDescent="0.25">
      <c r="A34119" s="2">
        <v>540</v>
      </c>
      <c r="B34119">
        <v>46238</v>
      </c>
      <c r="C34119" s="3">
        <v>96.895172000000002</v>
      </c>
      <c r="D34119" s="2"/>
    </row>
    <row r="34120" spans="1:4" x14ac:dyDescent="0.25">
      <c r="A34120" s="2">
        <v>540</v>
      </c>
      <c r="B34120">
        <v>46239</v>
      </c>
      <c r="C34120" s="3">
        <v>859.85001</v>
      </c>
      <c r="D34120" s="2"/>
    </row>
    <row r="34121" spans="1:4" x14ac:dyDescent="0.25">
      <c r="A34121" s="2">
        <v>540</v>
      </c>
      <c r="B34121">
        <v>46240</v>
      </c>
      <c r="C34121" s="3">
        <v>218.926727</v>
      </c>
      <c r="D34121" s="2"/>
    </row>
    <row r="34122" spans="1:4" x14ac:dyDescent="0.25">
      <c r="A34122" s="2">
        <v>540</v>
      </c>
      <c r="B34122">
        <v>46241</v>
      </c>
      <c r="C34122" s="3">
        <v>218.926727</v>
      </c>
      <c r="D34122" s="2"/>
    </row>
    <row r="34123" spans="1:4" x14ac:dyDescent="0.25">
      <c r="A34123" s="2">
        <v>540</v>
      </c>
      <c r="B34123">
        <v>46242</v>
      </c>
      <c r="C34123" s="3">
        <v>859.85001</v>
      </c>
      <c r="D34123" s="2"/>
    </row>
    <row r="34124" spans="1:4" x14ac:dyDescent="0.25">
      <c r="A34124" s="2">
        <v>540</v>
      </c>
      <c r="B34124">
        <v>46243</v>
      </c>
      <c r="C34124" s="3">
        <v>899.47454600000003</v>
      </c>
      <c r="D34124" s="2"/>
    </row>
    <row r="34125" spans="1:4" x14ac:dyDescent="0.25">
      <c r="A34125" s="2">
        <v>540</v>
      </c>
      <c r="B34125">
        <v>46244</v>
      </c>
      <c r="C34125" s="3">
        <v>2358.9977159999999</v>
      </c>
      <c r="D34125" s="2"/>
    </row>
    <row r="34126" spans="1:4" x14ac:dyDescent="0.25">
      <c r="A34126" s="2">
        <v>540</v>
      </c>
      <c r="B34126">
        <v>46245</v>
      </c>
      <c r="C34126" s="3">
        <v>96.895172000000002</v>
      </c>
      <c r="D34126" s="2"/>
    </row>
    <row r="34127" spans="1:4" x14ac:dyDescent="0.25">
      <c r="A34127" s="2">
        <v>540</v>
      </c>
      <c r="B34127">
        <v>46246</v>
      </c>
      <c r="C34127" s="3">
        <v>225.060508</v>
      </c>
      <c r="D34127" s="2"/>
    </row>
    <row r="34128" spans="1:4" x14ac:dyDescent="0.25">
      <c r="A34128" s="2">
        <v>540</v>
      </c>
      <c r="B34128">
        <v>46247</v>
      </c>
      <c r="C34128" s="3">
        <v>1.6566559999999999</v>
      </c>
      <c r="D34128" s="2"/>
    </row>
    <row r="34129" spans="1:4" x14ac:dyDescent="0.25">
      <c r="A34129" s="2">
        <v>540</v>
      </c>
      <c r="B34129">
        <v>46248</v>
      </c>
      <c r="C34129" s="3">
        <v>1.6566559999999999</v>
      </c>
      <c r="D34129" s="2"/>
    </row>
    <row r="34130" spans="1:4" x14ac:dyDescent="0.25">
      <c r="A34130" s="2">
        <v>540</v>
      </c>
      <c r="B34130">
        <v>46249</v>
      </c>
      <c r="C34130" s="3">
        <v>225.060508</v>
      </c>
      <c r="D34130" s="2"/>
    </row>
    <row r="34131" spans="1:4" x14ac:dyDescent="0.25">
      <c r="A34131" s="2">
        <v>540</v>
      </c>
      <c r="B34131">
        <v>46250</v>
      </c>
      <c r="C34131" s="3">
        <v>119.984655</v>
      </c>
      <c r="D34131" s="2"/>
    </row>
    <row r="34132" spans="1:4" x14ac:dyDescent="0.25">
      <c r="A34132" s="2">
        <v>540</v>
      </c>
      <c r="B34132">
        <v>46251</v>
      </c>
      <c r="C34132" s="3">
        <v>262.31102399999997</v>
      </c>
      <c r="D34132" s="2"/>
    </row>
    <row r="34133" spans="1:4" x14ac:dyDescent="0.25">
      <c r="A34133" s="2">
        <v>540</v>
      </c>
      <c r="B34133">
        <v>46252</v>
      </c>
      <c r="C34133" s="3">
        <v>155.354344</v>
      </c>
      <c r="D34133" s="2"/>
    </row>
    <row r="34134" spans="1:4" x14ac:dyDescent="0.25">
      <c r="A34134" s="2">
        <v>540</v>
      </c>
      <c r="B34134">
        <v>46253</v>
      </c>
      <c r="C34134" s="3">
        <v>119.984655</v>
      </c>
      <c r="D34134" s="2"/>
    </row>
    <row r="34135" spans="1:4" x14ac:dyDescent="0.25">
      <c r="A34135" s="2">
        <v>540</v>
      </c>
      <c r="B34135">
        <v>46254</v>
      </c>
      <c r="C34135" s="3">
        <v>262.31102399999997</v>
      </c>
      <c r="D34135" s="2"/>
    </row>
    <row r="34136" spans="1:4" x14ac:dyDescent="0.25">
      <c r="A34136" s="2">
        <v>540</v>
      </c>
      <c r="B34136">
        <v>46255</v>
      </c>
      <c r="C34136" s="3">
        <v>34.286163000000002</v>
      </c>
      <c r="D34136" s="2"/>
    </row>
    <row r="34137" spans="1:4" x14ac:dyDescent="0.25">
      <c r="A34137" s="2">
        <v>540</v>
      </c>
      <c r="B34137">
        <v>46256</v>
      </c>
      <c r="C34137" s="3">
        <v>68.203036999999995</v>
      </c>
      <c r="D34137" s="2"/>
    </row>
    <row r="34138" spans="1:4" x14ac:dyDescent="0.25">
      <c r="A34138" s="2">
        <v>540</v>
      </c>
      <c r="B34138">
        <v>46257</v>
      </c>
      <c r="C34138" s="3">
        <v>53.868709000000003</v>
      </c>
      <c r="D34138" s="2"/>
    </row>
    <row r="34139" spans="1:4" x14ac:dyDescent="0.25">
      <c r="A34139" s="2">
        <v>540</v>
      </c>
      <c r="B34139">
        <v>46258</v>
      </c>
      <c r="C34139" s="3">
        <v>342.51241299999998</v>
      </c>
      <c r="D34139" s="2"/>
    </row>
    <row r="34140" spans="1:4" x14ac:dyDescent="0.25">
      <c r="A34140" s="2">
        <v>540</v>
      </c>
      <c r="B34140">
        <v>46259</v>
      </c>
      <c r="C34140" s="3">
        <v>68.203036999999995</v>
      </c>
      <c r="D34140" s="2"/>
    </row>
    <row r="34141" spans="1:4" x14ac:dyDescent="0.25">
      <c r="A34141" s="2">
        <v>540</v>
      </c>
      <c r="B34141">
        <v>46260</v>
      </c>
      <c r="C34141" s="3">
        <v>53.868709000000003</v>
      </c>
      <c r="D34141" s="2"/>
    </row>
    <row r="34142" spans="1:4" x14ac:dyDescent="0.25">
      <c r="A34142" s="2">
        <v>540</v>
      </c>
      <c r="B34142">
        <v>46261</v>
      </c>
      <c r="C34142" s="3">
        <v>342.51241299999998</v>
      </c>
      <c r="D34142" s="2"/>
    </row>
    <row r="34143" spans="1:4" x14ac:dyDescent="0.25">
      <c r="A34143" s="2">
        <v>540</v>
      </c>
      <c r="B34143">
        <v>46262</v>
      </c>
      <c r="C34143" s="3">
        <v>34.286163000000002</v>
      </c>
      <c r="D34143" s="2"/>
    </row>
    <row r="34144" spans="1:4" x14ac:dyDescent="0.25">
      <c r="A34144" s="2">
        <v>540</v>
      </c>
      <c r="B34144">
        <v>46263</v>
      </c>
      <c r="C34144" s="3">
        <v>1051.98928</v>
      </c>
      <c r="D34144" s="2"/>
    </row>
    <row r="34145" spans="1:4" x14ac:dyDescent="0.25">
      <c r="A34145" s="2">
        <v>540</v>
      </c>
      <c r="B34145">
        <v>46264</v>
      </c>
      <c r="C34145" s="3">
        <v>264.78890100000001</v>
      </c>
      <c r="D34145" s="2"/>
    </row>
    <row r="34146" spans="1:4" x14ac:dyDescent="0.25">
      <c r="A34146" s="2">
        <v>540</v>
      </c>
      <c r="B34146">
        <v>46265</v>
      </c>
      <c r="C34146" s="3">
        <v>878.30751099999998</v>
      </c>
      <c r="D34146" s="2"/>
    </row>
    <row r="34147" spans="1:4" x14ac:dyDescent="0.25">
      <c r="A34147" s="2">
        <v>540</v>
      </c>
      <c r="B34147">
        <v>46266</v>
      </c>
      <c r="C34147" s="3">
        <v>264.78890100000001</v>
      </c>
      <c r="D34147" s="2"/>
    </row>
    <row r="34148" spans="1:4" x14ac:dyDescent="0.25">
      <c r="A34148" s="2">
        <v>540</v>
      </c>
      <c r="B34148">
        <v>46267</v>
      </c>
      <c r="C34148" s="3">
        <v>878.30751099999998</v>
      </c>
      <c r="D34148" s="2"/>
    </row>
    <row r="34149" spans="1:4" x14ac:dyDescent="0.25">
      <c r="A34149" s="2">
        <v>540</v>
      </c>
      <c r="B34149">
        <v>46268</v>
      </c>
      <c r="C34149" s="3">
        <v>1051.98928</v>
      </c>
      <c r="D34149" s="2"/>
    </row>
    <row r="34150" spans="1:4" x14ac:dyDescent="0.25">
      <c r="A34150" s="2">
        <v>540</v>
      </c>
      <c r="B34150">
        <v>46269</v>
      </c>
      <c r="C34150" s="3">
        <v>270.52558800000003</v>
      </c>
      <c r="D34150" s="2"/>
    </row>
    <row r="34151" spans="1:4" x14ac:dyDescent="0.25">
      <c r="A34151" s="2">
        <v>540</v>
      </c>
      <c r="B34151">
        <v>46270</v>
      </c>
      <c r="C34151" s="3">
        <v>45.983240000000002</v>
      </c>
      <c r="D34151" s="2"/>
    </row>
    <row r="34152" spans="1:4" x14ac:dyDescent="0.25">
      <c r="A34152" s="2">
        <v>540</v>
      </c>
      <c r="B34152">
        <v>46271</v>
      </c>
      <c r="C34152" s="3">
        <v>45.983240000000002</v>
      </c>
      <c r="D34152" s="2"/>
    </row>
    <row r="34153" spans="1:4" x14ac:dyDescent="0.25">
      <c r="A34153" s="2">
        <v>540</v>
      </c>
      <c r="B34153">
        <v>46272</v>
      </c>
      <c r="C34153" s="3">
        <v>270.52558800000003</v>
      </c>
      <c r="D34153" s="2"/>
    </row>
    <row r="34154" spans="1:4" x14ac:dyDescent="0.25">
      <c r="A34154" s="2">
        <v>540</v>
      </c>
      <c r="B34154">
        <v>46273</v>
      </c>
      <c r="C34154" s="3">
        <v>106.085868</v>
      </c>
      <c r="D34154" s="2"/>
    </row>
    <row r="34155" spans="1:4" x14ac:dyDescent="0.25">
      <c r="A34155" s="2">
        <v>540</v>
      </c>
      <c r="B34155">
        <v>46274</v>
      </c>
      <c r="C34155" s="3">
        <v>707.86799599999995</v>
      </c>
      <c r="D34155" s="2"/>
    </row>
    <row r="34156" spans="1:4" x14ac:dyDescent="0.25">
      <c r="A34156" s="2">
        <v>540</v>
      </c>
      <c r="B34156">
        <v>46275</v>
      </c>
      <c r="C34156" s="3">
        <v>106.085868</v>
      </c>
      <c r="D34156" s="2"/>
    </row>
    <row r="34157" spans="1:4" x14ac:dyDescent="0.25">
      <c r="A34157" s="2">
        <v>540</v>
      </c>
      <c r="B34157">
        <v>46276</v>
      </c>
      <c r="C34157" s="3">
        <v>707.86799599999995</v>
      </c>
      <c r="D34157" s="2"/>
    </row>
    <row r="34158" spans="1:4" x14ac:dyDescent="0.25">
      <c r="A34158" s="2">
        <v>540</v>
      </c>
      <c r="B34158">
        <v>46277</v>
      </c>
      <c r="C34158" s="3">
        <v>15.6411</v>
      </c>
      <c r="D34158" s="2"/>
    </row>
    <row r="34159" spans="1:4" x14ac:dyDescent="0.25">
      <c r="A34159" s="2">
        <v>540</v>
      </c>
      <c r="B34159">
        <v>46278</v>
      </c>
      <c r="C34159" s="3">
        <v>389.18805400000002</v>
      </c>
      <c r="D34159" s="2"/>
    </row>
    <row r="34160" spans="1:4" x14ac:dyDescent="0.25">
      <c r="A34160" s="2">
        <v>540</v>
      </c>
      <c r="B34160">
        <v>46279</v>
      </c>
      <c r="C34160" s="3">
        <v>134.713269</v>
      </c>
      <c r="D34160" s="2"/>
    </row>
    <row r="34161" spans="1:4" x14ac:dyDescent="0.25">
      <c r="A34161" s="2">
        <v>540</v>
      </c>
      <c r="B34161">
        <v>46280</v>
      </c>
      <c r="C34161" s="3">
        <v>389.18805400000002</v>
      </c>
      <c r="D34161" s="2"/>
    </row>
    <row r="34162" spans="1:4" x14ac:dyDescent="0.25">
      <c r="A34162" s="2">
        <v>540</v>
      </c>
      <c r="B34162">
        <v>46281</v>
      </c>
      <c r="C34162" s="3">
        <v>15.6411</v>
      </c>
      <c r="D34162" s="2"/>
    </row>
    <row r="34163" spans="1:4" x14ac:dyDescent="0.25">
      <c r="A34163" s="2">
        <v>540</v>
      </c>
      <c r="B34163">
        <v>46282</v>
      </c>
      <c r="C34163" s="3">
        <v>109.29593800000001</v>
      </c>
      <c r="D34163" s="2"/>
    </row>
    <row r="34164" spans="1:4" x14ac:dyDescent="0.25">
      <c r="A34164" s="2">
        <v>540</v>
      </c>
      <c r="B34164">
        <v>46283</v>
      </c>
      <c r="C34164" s="3">
        <v>207.893441</v>
      </c>
      <c r="D34164" s="2"/>
    </row>
    <row r="34165" spans="1:4" x14ac:dyDescent="0.25">
      <c r="A34165" s="2">
        <v>540</v>
      </c>
      <c r="B34165">
        <v>46284</v>
      </c>
      <c r="C34165" s="3">
        <v>15.6411</v>
      </c>
      <c r="D34165" s="2"/>
    </row>
    <row r="34166" spans="1:4" x14ac:dyDescent="0.25">
      <c r="A34166" s="2">
        <v>540</v>
      </c>
      <c r="B34166">
        <v>46285</v>
      </c>
      <c r="C34166" s="3">
        <v>2214.4768389999999</v>
      </c>
      <c r="D34166" s="2"/>
    </row>
    <row r="34167" spans="1:4" x14ac:dyDescent="0.25">
      <c r="A34167" s="2">
        <v>540</v>
      </c>
      <c r="B34167">
        <v>46286</v>
      </c>
      <c r="C34167" s="3">
        <v>207.893441</v>
      </c>
      <c r="D34167" s="2"/>
    </row>
    <row r="34168" spans="1:4" x14ac:dyDescent="0.25">
      <c r="A34168" s="2">
        <v>540</v>
      </c>
      <c r="B34168">
        <v>46287</v>
      </c>
      <c r="C34168" s="3">
        <v>109.29593800000001</v>
      </c>
      <c r="D34168" s="2"/>
    </row>
    <row r="34169" spans="1:4" x14ac:dyDescent="0.25">
      <c r="A34169" s="2">
        <v>540</v>
      </c>
      <c r="B34169">
        <v>46288</v>
      </c>
      <c r="C34169" s="3">
        <v>2214.4768389999999</v>
      </c>
      <c r="D34169" s="2"/>
    </row>
    <row r="34170" spans="1:4" x14ac:dyDescent="0.25">
      <c r="A34170" s="2">
        <v>540</v>
      </c>
      <c r="B34170">
        <v>46289</v>
      </c>
      <c r="C34170" s="3">
        <v>15.6411</v>
      </c>
      <c r="D34170" s="2"/>
    </row>
    <row r="34171" spans="1:4" x14ac:dyDescent="0.25">
      <c r="A34171" s="2">
        <v>540</v>
      </c>
      <c r="B34171">
        <v>46290</v>
      </c>
      <c r="C34171" s="3">
        <v>706.50565200000005</v>
      </c>
      <c r="D34171" s="2"/>
    </row>
    <row r="34172" spans="1:4" x14ac:dyDescent="0.25">
      <c r="A34172" s="2">
        <v>540</v>
      </c>
      <c r="B34172">
        <v>46291</v>
      </c>
      <c r="C34172" s="3">
        <v>706.50565200000005</v>
      </c>
      <c r="D34172" s="2"/>
    </row>
    <row r="34173" spans="1:4" x14ac:dyDescent="0.25">
      <c r="A34173" s="2">
        <v>540</v>
      </c>
      <c r="B34173">
        <v>46292</v>
      </c>
      <c r="C34173" s="3">
        <v>118.690246</v>
      </c>
      <c r="D34173" s="2"/>
    </row>
    <row r="34174" spans="1:4" x14ac:dyDescent="0.25">
      <c r="A34174" s="2">
        <v>540</v>
      </c>
      <c r="B34174">
        <v>46293</v>
      </c>
      <c r="C34174" s="3">
        <v>333.99624399999999</v>
      </c>
      <c r="D34174" s="2"/>
    </row>
    <row r="34175" spans="1:4" x14ac:dyDescent="0.25">
      <c r="A34175" s="2">
        <v>540</v>
      </c>
      <c r="B34175">
        <v>46294</v>
      </c>
      <c r="C34175" s="3">
        <v>118.690246</v>
      </c>
      <c r="D34175" s="2"/>
    </row>
    <row r="34176" spans="1:4" x14ac:dyDescent="0.25">
      <c r="A34176" s="2">
        <v>540</v>
      </c>
      <c r="B34176">
        <v>46295</v>
      </c>
      <c r="C34176" s="3">
        <v>333.99624399999999</v>
      </c>
      <c r="D34176" s="2"/>
    </row>
    <row r="34177" spans="1:4" x14ac:dyDescent="0.25">
      <c r="A34177" s="2">
        <v>540</v>
      </c>
      <c r="B34177">
        <v>46296</v>
      </c>
      <c r="C34177" s="3">
        <v>302.521389</v>
      </c>
      <c r="D34177" s="2"/>
    </row>
    <row r="34178" spans="1:4" x14ac:dyDescent="0.25">
      <c r="A34178" s="2">
        <v>540</v>
      </c>
      <c r="B34178">
        <v>46297</v>
      </c>
      <c r="C34178" s="3">
        <v>115.07702399999999</v>
      </c>
      <c r="D34178" s="2"/>
    </row>
    <row r="34179" spans="1:4" x14ac:dyDescent="0.25">
      <c r="A34179" s="2">
        <v>540</v>
      </c>
      <c r="B34179">
        <v>46298</v>
      </c>
      <c r="C34179" s="3">
        <v>27.827953999999998</v>
      </c>
      <c r="D34179" s="2"/>
    </row>
    <row r="34180" spans="1:4" x14ac:dyDescent="0.25">
      <c r="A34180" s="2">
        <v>540</v>
      </c>
      <c r="B34180">
        <v>46299</v>
      </c>
      <c r="C34180" s="3">
        <v>1122.482659</v>
      </c>
      <c r="D34180" s="2"/>
    </row>
    <row r="34181" spans="1:4" x14ac:dyDescent="0.25">
      <c r="A34181" s="2">
        <v>540</v>
      </c>
      <c r="B34181">
        <v>46300</v>
      </c>
      <c r="C34181" s="3">
        <v>1122.482659</v>
      </c>
      <c r="D34181" s="2"/>
    </row>
    <row r="34182" spans="1:4" x14ac:dyDescent="0.25">
      <c r="A34182" s="2">
        <v>540</v>
      </c>
      <c r="B34182">
        <v>46301</v>
      </c>
      <c r="C34182" s="3">
        <v>27.827953999999998</v>
      </c>
      <c r="D34182" s="2"/>
    </row>
    <row r="34183" spans="1:4" x14ac:dyDescent="0.25">
      <c r="A34183" s="2">
        <v>540</v>
      </c>
      <c r="B34183">
        <v>46302</v>
      </c>
      <c r="C34183" s="3">
        <v>302.521389</v>
      </c>
      <c r="D34183" s="2"/>
    </row>
    <row r="34184" spans="1:4" x14ac:dyDescent="0.25">
      <c r="A34184" s="2">
        <v>540</v>
      </c>
      <c r="B34184">
        <v>46303</v>
      </c>
      <c r="C34184" s="3">
        <v>870.30112199999996</v>
      </c>
      <c r="D34184" s="2"/>
    </row>
    <row r="34185" spans="1:4" x14ac:dyDescent="0.25">
      <c r="A34185" s="2">
        <v>540</v>
      </c>
      <c r="B34185">
        <v>46304</v>
      </c>
      <c r="C34185" s="3">
        <v>232.166552</v>
      </c>
      <c r="D34185" s="2"/>
    </row>
    <row r="34186" spans="1:4" x14ac:dyDescent="0.25">
      <c r="A34186" s="2">
        <v>540</v>
      </c>
      <c r="B34186">
        <v>46305</v>
      </c>
      <c r="C34186" s="3">
        <v>232.166552</v>
      </c>
      <c r="D34186" s="2"/>
    </row>
    <row r="34187" spans="1:4" x14ac:dyDescent="0.25">
      <c r="A34187" s="2">
        <v>540</v>
      </c>
      <c r="B34187">
        <v>46306</v>
      </c>
      <c r="C34187" s="3">
        <v>870.30112199999996</v>
      </c>
      <c r="D34187" s="2"/>
    </row>
    <row r="34188" spans="1:4" x14ac:dyDescent="0.25">
      <c r="A34188" s="2">
        <v>540</v>
      </c>
      <c r="B34188">
        <v>46307</v>
      </c>
      <c r="C34188" s="3">
        <v>115.07702399999999</v>
      </c>
      <c r="D34188" s="2"/>
    </row>
    <row r="34189" spans="1:4" x14ac:dyDescent="0.25">
      <c r="A34189" s="2">
        <v>540</v>
      </c>
      <c r="B34189">
        <v>46308</v>
      </c>
      <c r="C34189" s="3">
        <v>1720.2435129999999</v>
      </c>
      <c r="D34189" s="2"/>
    </row>
    <row r="34190" spans="1:4" x14ac:dyDescent="0.25">
      <c r="A34190" s="2">
        <v>540</v>
      </c>
      <c r="B34190">
        <v>46309</v>
      </c>
      <c r="C34190" s="3">
        <v>229.798934</v>
      </c>
      <c r="D34190" s="2"/>
    </row>
    <row r="34191" spans="1:4" x14ac:dyDescent="0.25">
      <c r="A34191" s="2">
        <v>540</v>
      </c>
      <c r="B34191">
        <v>46310</v>
      </c>
      <c r="C34191" s="3">
        <v>34.215434000000002</v>
      </c>
      <c r="D34191" s="2"/>
    </row>
    <row r="34192" spans="1:4" x14ac:dyDescent="0.25">
      <c r="A34192" s="2">
        <v>540</v>
      </c>
      <c r="B34192">
        <v>46311</v>
      </c>
      <c r="C34192" s="3">
        <v>34.215434000000002</v>
      </c>
      <c r="D34192" s="2"/>
    </row>
    <row r="34193" spans="1:4" x14ac:dyDescent="0.25">
      <c r="A34193" s="2">
        <v>540</v>
      </c>
      <c r="B34193">
        <v>46312</v>
      </c>
      <c r="C34193" s="3">
        <v>1608.3308280000001</v>
      </c>
      <c r="D34193" s="2"/>
    </row>
    <row r="34194" spans="1:4" x14ac:dyDescent="0.25">
      <c r="A34194" s="2">
        <v>540</v>
      </c>
      <c r="B34194">
        <v>46313</v>
      </c>
      <c r="C34194" s="3">
        <v>229.798934</v>
      </c>
      <c r="D34194" s="2"/>
    </row>
    <row r="34195" spans="1:4" x14ac:dyDescent="0.25">
      <c r="A34195" s="2">
        <v>540</v>
      </c>
      <c r="B34195">
        <v>46314</v>
      </c>
      <c r="C34195" s="3">
        <v>463.18375300000002</v>
      </c>
      <c r="D34195" s="2"/>
    </row>
    <row r="34196" spans="1:4" x14ac:dyDescent="0.25">
      <c r="A34196" s="2">
        <v>540</v>
      </c>
      <c r="B34196">
        <v>46315</v>
      </c>
      <c r="C34196" s="3">
        <v>463.18375300000002</v>
      </c>
      <c r="D34196" s="2"/>
    </row>
    <row r="34197" spans="1:4" x14ac:dyDescent="0.25">
      <c r="A34197" s="2">
        <v>540</v>
      </c>
      <c r="B34197">
        <v>46316</v>
      </c>
      <c r="C34197" s="3">
        <v>1188.1968400000001</v>
      </c>
      <c r="D34197" s="2"/>
    </row>
    <row r="34198" spans="1:4" x14ac:dyDescent="0.25">
      <c r="A34198" s="2">
        <v>540</v>
      </c>
      <c r="B34198">
        <v>46317</v>
      </c>
      <c r="C34198" s="3">
        <v>187.48626400000001</v>
      </c>
      <c r="D34198" s="2"/>
    </row>
    <row r="34199" spans="1:4" x14ac:dyDescent="0.25">
      <c r="A34199" s="2">
        <v>540</v>
      </c>
      <c r="B34199">
        <v>46318</v>
      </c>
      <c r="C34199" s="3">
        <v>1188.1968400000001</v>
      </c>
      <c r="D34199" s="2"/>
    </row>
    <row r="34200" spans="1:4" x14ac:dyDescent="0.25">
      <c r="A34200" s="2">
        <v>540</v>
      </c>
      <c r="B34200">
        <v>46319</v>
      </c>
      <c r="C34200" s="3">
        <v>33.936177999999998</v>
      </c>
      <c r="D34200" s="2"/>
    </row>
    <row r="34201" spans="1:4" x14ac:dyDescent="0.25">
      <c r="A34201" s="2">
        <v>540</v>
      </c>
      <c r="B34201">
        <v>46320</v>
      </c>
      <c r="C34201" s="3">
        <v>202.581176</v>
      </c>
      <c r="D34201" s="2"/>
    </row>
    <row r="34202" spans="1:4" x14ac:dyDescent="0.25">
      <c r="A34202" s="2">
        <v>540</v>
      </c>
      <c r="B34202">
        <v>46321</v>
      </c>
      <c r="C34202" s="3">
        <v>202.581176</v>
      </c>
      <c r="D34202" s="2"/>
    </row>
    <row r="34203" spans="1:4" x14ac:dyDescent="0.25">
      <c r="A34203" s="2">
        <v>540</v>
      </c>
      <c r="B34203">
        <v>46322</v>
      </c>
      <c r="C34203" s="3">
        <v>33.936177999999998</v>
      </c>
      <c r="D34203" s="2"/>
    </row>
    <row r="34204" spans="1:4" x14ac:dyDescent="0.25">
      <c r="A34204" s="2">
        <v>540</v>
      </c>
      <c r="B34204">
        <v>46323</v>
      </c>
      <c r="C34204" s="3">
        <v>159.16071199999999</v>
      </c>
      <c r="D34204" s="2"/>
    </row>
    <row r="34205" spans="1:4" x14ac:dyDescent="0.25">
      <c r="A34205" s="2">
        <v>540</v>
      </c>
      <c r="B34205">
        <v>46324</v>
      </c>
      <c r="C34205" s="3">
        <v>13.692644</v>
      </c>
      <c r="D34205" s="2"/>
    </row>
    <row r="34206" spans="1:4" x14ac:dyDescent="0.25">
      <c r="A34206" s="2">
        <v>540</v>
      </c>
      <c r="B34206">
        <v>46325</v>
      </c>
      <c r="C34206" s="3">
        <v>13.692644</v>
      </c>
      <c r="D34206" s="2"/>
    </row>
    <row r="34207" spans="1:4" x14ac:dyDescent="0.25">
      <c r="A34207" s="2">
        <v>540</v>
      </c>
      <c r="B34207">
        <v>46326</v>
      </c>
      <c r="C34207" s="3">
        <v>159.16071199999999</v>
      </c>
      <c r="D34207" s="2"/>
    </row>
    <row r="34208" spans="1:4" x14ac:dyDescent="0.25">
      <c r="A34208" s="2">
        <v>540</v>
      </c>
      <c r="B34208">
        <v>46327</v>
      </c>
      <c r="C34208" s="3">
        <v>350.88411400000001</v>
      </c>
      <c r="D34208" s="2"/>
    </row>
    <row r="34209" spans="1:4" x14ac:dyDescent="0.25">
      <c r="A34209" s="2">
        <v>540</v>
      </c>
      <c r="B34209">
        <v>46328</v>
      </c>
      <c r="C34209" s="3">
        <v>350.88411400000001</v>
      </c>
      <c r="D34209" s="2"/>
    </row>
    <row r="34210" spans="1:4" x14ac:dyDescent="0.25">
      <c r="A34210" s="2">
        <v>540</v>
      </c>
      <c r="B34210">
        <v>46329</v>
      </c>
      <c r="C34210" s="3">
        <v>623.87735399999997</v>
      </c>
      <c r="D34210" s="2"/>
    </row>
    <row r="34211" spans="1:4" x14ac:dyDescent="0.25">
      <c r="A34211" s="2">
        <v>540</v>
      </c>
      <c r="B34211">
        <v>46330</v>
      </c>
      <c r="C34211" s="3">
        <v>168.066047</v>
      </c>
      <c r="D34211" s="2"/>
    </row>
    <row r="34212" spans="1:4" x14ac:dyDescent="0.25">
      <c r="A34212" s="2">
        <v>540</v>
      </c>
      <c r="B34212">
        <v>46331</v>
      </c>
      <c r="C34212" s="3">
        <v>623.87735399999997</v>
      </c>
      <c r="D34212" s="2"/>
    </row>
    <row r="34213" spans="1:4" x14ac:dyDescent="0.25">
      <c r="A34213" s="2">
        <v>540</v>
      </c>
      <c r="B34213">
        <v>46332</v>
      </c>
      <c r="C34213" s="3">
        <v>168.066047</v>
      </c>
      <c r="D34213" s="2"/>
    </row>
    <row r="34214" spans="1:4" x14ac:dyDescent="0.25">
      <c r="A34214" s="2">
        <v>540</v>
      </c>
      <c r="B34214">
        <v>46333</v>
      </c>
      <c r="C34214" s="3">
        <v>4.9573559999999999</v>
      </c>
      <c r="D34214" s="2"/>
    </row>
    <row r="34215" spans="1:4" x14ac:dyDescent="0.25">
      <c r="A34215" s="2">
        <v>540</v>
      </c>
      <c r="B34215">
        <v>46334</v>
      </c>
      <c r="C34215" s="3">
        <v>397.13491800000003</v>
      </c>
      <c r="D34215" s="2"/>
    </row>
    <row r="34216" spans="1:4" x14ac:dyDescent="0.25">
      <c r="A34216" s="2">
        <v>540</v>
      </c>
      <c r="B34216">
        <v>46335</v>
      </c>
      <c r="C34216" s="3">
        <v>127.27404300000001</v>
      </c>
      <c r="D34216" s="2"/>
    </row>
    <row r="34217" spans="1:4" x14ac:dyDescent="0.25">
      <c r="A34217" s="2">
        <v>540</v>
      </c>
      <c r="B34217">
        <v>46336</v>
      </c>
      <c r="C34217" s="3">
        <v>127.27404300000001</v>
      </c>
      <c r="D34217" s="2"/>
    </row>
    <row r="34218" spans="1:4" x14ac:dyDescent="0.25">
      <c r="A34218" s="2">
        <v>540</v>
      </c>
      <c r="B34218">
        <v>46337</v>
      </c>
      <c r="C34218" s="3">
        <v>4.9573559999999999</v>
      </c>
      <c r="D34218" s="2"/>
    </row>
    <row r="34219" spans="1:4" x14ac:dyDescent="0.25">
      <c r="A34219" s="2">
        <v>540</v>
      </c>
      <c r="B34219">
        <v>46338</v>
      </c>
      <c r="C34219" s="3">
        <v>397.13491800000003</v>
      </c>
      <c r="D34219" s="2"/>
    </row>
    <row r="34220" spans="1:4" x14ac:dyDescent="0.25">
      <c r="A34220" s="2">
        <v>540</v>
      </c>
      <c r="B34220">
        <v>46339</v>
      </c>
      <c r="C34220" s="3">
        <v>127.27404300000001</v>
      </c>
      <c r="D34220" s="2"/>
    </row>
    <row r="34221" spans="1:4" x14ac:dyDescent="0.25">
      <c r="A34221" s="2">
        <v>540</v>
      </c>
      <c r="B34221">
        <v>46340</v>
      </c>
      <c r="C34221" s="3">
        <v>335.45172600000001</v>
      </c>
      <c r="D34221" s="2"/>
    </row>
    <row r="34222" spans="1:4" x14ac:dyDescent="0.25">
      <c r="A34222" s="2">
        <v>540</v>
      </c>
      <c r="B34222">
        <v>46341</v>
      </c>
      <c r="C34222" s="3">
        <v>245.58138199999999</v>
      </c>
      <c r="D34222" s="2"/>
    </row>
    <row r="34223" spans="1:4" x14ac:dyDescent="0.25">
      <c r="A34223" s="2">
        <v>540</v>
      </c>
      <c r="B34223">
        <v>46342</v>
      </c>
      <c r="C34223" s="3">
        <v>245.58138199999999</v>
      </c>
      <c r="D34223" s="2"/>
    </row>
    <row r="34224" spans="1:4" x14ac:dyDescent="0.25">
      <c r="A34224" s="2">
        <v>540</v>
      </c>
      <c r="B34224">
        <v>46343</v>
      </c>
      <c r="C34224" s="3">
        <v>335.45172600000001</v>
      </c>
      <c r="D34224" s="2"/>
    </row>
    <row r="34225" spans="1:4" x14ac:dyDescent="0.25">
      <c r="A34225" s="2">
        <v>540</v>
      </c>
      <c r="B34225">
        <v>46344</v>
      </c>
      <c r="C34225" s="3">
        <v>572.80260099999998</v>
      </c>
      <c r="D34225" s="2"/>
    </row>
    <row r="34226" spans="1:4" x14ac:dyDescent="0.25">
      <c r="A34226" s="2">
        <v>540</v>
      </c>
      <c r="B34226">
        <v>46345</v>
      </c>
      <c r="C34226" s="3">
        <v>572.80260099999998</v>
      </c>
      <c r="D34226" s="2"/>
    </row>
    <row r="34227" spans="1:4" x14ac:dyDescent="0.25">
      <c r="A34227" s="2">
        <v>540</v>
      </c>
      <c r="B34227">
        <v>46346</v>
      </c>
      <c r="C34227" s="3">
        <v>63.028861999999997</v>
      </c>
      <c r="D34227" s="2"/>
    </row>
    <row r="34228" spans="1:4" x14ac:dyDescent="0.25">
      <c r="A34228" s="2">
        <v>540</v>
      </c>
      <c r="B34228">
        <v>46347</v>
      </c>
      <c r="C34228" s="3">
        <v>386.99198100000001</v>
      </c>
      <c r="D34228" s="2"/>
    </row>
    <row r="34229" spans="1:4" x14ac:dyDescent="0.25">
      <c r="A34229" s="2">
        <v>540</v>
      </c>
      <c r="B34229">
        <v>46348</v>
      </c>
      <c r="C34229" s="3">
        <v>63.028861999999997</v>
      </c>
      <c r="D34229" s="2"/>
    </row>
    <row r="34230" spans="1:4" x14ac:dyDescent="0.25">
      <c r="A34230" s="2">
        <v>540</v>
      </c>
      <c r="B34230">
        <v>46350</v>
      </c>
      <c r="C34230" s="3">
        <v>1031.263858</v>
      </c>
      <c r="D34230" s="2"/>
    </row>
    <row r="34231" spans="1:4" x14ac:dyDescent="0.25">
      <c r="A34231" s="2">
        <v>540</v>
      </c>
      <c r="B34231">
        <v>46351</v>
      </c>
      <c r="C34231" s="3">
        <v>1031.263858</v>
      </c>
      <c r="D34231" s="2"/>
    </row>
    <row r="34232" spans="1:4" x14ac:dyDescent="0.25">
      <c r="A34232" s="2">
        <v>540</v>
      </c>
      <c r="B34232">
        <v>46353</v>
      </c>
      <c r="C34232" s="3">
        <v>7928.6988899999997</v>
      </c>
      <c r="D34232" s="2"/>
    </row>
    <row r="34233" spans="1:4" x14ac:dyDescent="0.25">
      <c r="A34233" s="2">
        <v>540</v>
      </c>
      <c r="B34233">
        <v>46354</v>
      </c>
      <c r="C34233" s="3">
        <v>750.53421600000001</v>
      </c>
      <c r="D34233" s="2"/>
    </row>
    <row r="34234" spans="1:4" x14ac:dyDescent="0.25">
      <c r="A34234" s="2">
        <v>540</v>
      </c>
      <c r="B34234">
        <v>46355</v>
      </c>
      <c r="C34234" s="3">
        <v>41.095826000000002</v>
      </c>
      <c r="D34234" s="2"/>
    </row>
    <row r="34235" spans="1:4" x14ac:dyDescent="0.25">
      <c r="A34235" s="2">
        <v>540</v>
      </c>
      <c r="B34235">
        <v>46356</v>
      </c>
      <c r="C34235" s="3">
        <v>750.53421600000001</v>
      </c>
      <c r="D34235" s="2"/>
    </row>
    <row r="34236" spans="1:4" x14ac:dyDescent="0.25">
      <c r="A34236" s="2">
        <v>540</v>
      </c>
      <c r="B34236">
        <v>46357</v>
      </c>
      <c r="C34236" s="3">
        <v>2095.0498499999999</v>
      </c>
      <c r="D34236" s="2"/>
    </row>
    <row r="34237" spans="1:4" x14ac:dyDescent="0.25">
      <c r="A34237" s="2">
        <v>540</v>
      </c>
      <c r="B34237">
        <v>46358</v>
      </c>
      <c r="C34237" s="3">
        <v>2095.0498499999999</v>
      </c>
      <c r="D34237" s="2"/>
    </row>
    <row r="34238" spans="1:4" x14ac:dyDescent="0.25">
      <c r="A34238" s="2">
        <v>540</v>
      </c>
      <c r="B34238">
        <v>46359</v>
      </c>
      <c r="C34238" s="3">
        <v>239.148944</v>
      </c>
      <c r="D34238" s="2"/>
    </row>
    <row r="34239" spans="1:4" x14ac:dyDescent="0.25">
      <c r="A34239" s="2">
        <v>540</v>
      </c>
      <c r="B34239">
        <v>46360</v>
      </c>
      <c r="C34239" s="3">
        <v>386.99198100000001</v>
      </c>
      <c r="D34239" s="2"/>
    </row>
    <row r="34240" spans="1:4" x14ac:dyDescent="0.25">
      <c r="A34240" s="2">
        <v>540</v>
      </c>
      <c r="B34240">
        <v>46361</v>
      </c>
      <c r="C34240" s="3">
        <v>239.148944</v>
      </c>
      <c r="D34240" s="2"/>
    </row>
    <row r="34241" spans="1:4" x14ac:dyDescent="0.25">
      <c r="A34241" s="2">
        <v>540</v>
      </c>
      <c r="B34241">
        <v>46362</v>
      </c>
      <c r="C34241" s="3">
        <v>463.16413699999998</v>
      </c>
      <c r="D34241" s="2"/>
    </row>
    <row r="34242" spans="1:4" x14ac:dyDescent="0.25">
      <c r="A34242" s="2">
        <v>540</v>
      </c>
      <c r="B34242">
        <v>46363</v>
      </c>
      <c r="C34242" s="3">
        <v>951.78434500000003</v>
      </c>
      <c r="D34242" s="2"/>
    </row>
    <row r="34243" spans="1:4" x14ac:dyDescent="0.25">
      <c r="A34243" s="2">
        <v>540</v>
      </c>
      <c r="B34243">
        <v>46364</v>
      </c>
      <c r="C34243" s="3">
        <v>951.78434500000003</v>
      </c>
      <c r="D34243" s="2"/>
    </row>
    <row r="34244" spans="1:4" x14ac:dyDescent="0.25">
      <c r="A34244" s="2">
        <v>540</v>
      </c>
      <c r="B34244">
        <v>46365</v>
      </c>
      <c r="C34244" s="3">
        <v>463.16413699999998</v>
      </c>
      <c r="D34244" s="2"/>
    </row>
    <row r="34245" spans="1:4" x14ac:dyDescent="0.25">
      <c r="A34245" s="2">
        <v>540</v>
      </c>
      <c r="B34245">
        <v>46366</v>
      </c>
      <c r="C34245" s="3">
        <v>124.613817</v>
      </c>
      <c r="D34245" s="2"/>
    </row>
    <row r="34246" spans="1:4" x14ac:dyDescent="0.25">
      <c r="A34246" s="2">
        <v>540</v>
      </c>
      <c r="B34246">
        <v>46367</v>
      </c>
      <c r="C34246" s="3">
        <v>124.613817</v>
      </c>
      <c r="D34246" s="2"/>
    </row>
    <row r="34247" spans="1:4" x14ac:dyDescent="0.25">
      <c r="A34247" s="2">
        <v>540</v>
      </c>
      <c r="B34247">
        <v>46368</v>
      </c>
      <c r="C34247" s="3">
        <v>624.40688399999999</v>
      </c>
      <c r="D34247" s="2"/>
    </row>
    <row r="34248" spans="1:4" x14ac:dyDescent="0.25">
      <c r="A34248" s="2">
        <v>540</v>
      </c>
      <c r="B34248">
        <v>46369</v>
      </c>
      <c r="C34248" s="3">
        <v>56.649155999999998</v>
      </c>
      <c r="D34248" s="2"/>
    </row>
    <row r="34249" spans="1:4" x14ac:dyDescent="0.25">
      <c r="A34249" s="2">
        <v>540</v>
      </c>
      <c r="B34249">
        <v>46370</v>
      </c>
      <c r="C34249" s="3">
        <v>567.76238699999999</v>
      </c>
      <c r="D34249" s="2"/>
    </row>
    <row r="34250" spans="1:4" x14ac:dyDescent="0.25">
      <c r="A34250" s="2">
        <v>540</v>
      </c>
      <c r="B34250">
        <v>46371</v>
      </c>
      <c r="C34250" s="3">
        <v>567.76238699999999</v>
      </c>
      <c r="D34250" s="2"/>
    </row>
    <row r="34251" spans="1:4" x14ac:dyDescent="0.25">
      <c r="A34251" s="2">
        <v>540</v>
      </c>
      <c r="B34251">
        <v>46372</v>
      </c>
      <c r="C34251" s="3">
        <v>555.21588199999997</v>
      </c>
      <c r="D34251" s="2"/>
    </row>
    <row r="34252" spans="1:4" x14ac:dyDescent="0.25">
      <c r="A34252" s="2">
        <v>540</v>
      </c>
      <c r="B34252">
        <v>46373</v>
      </c>
      <c r="C34252" s="3">
        <v>969.90758300000005</v>
      </c>
      <c r="D34252" s="2"/>
    </row>
    <row r="34253" spans="1:4" x14ac:dyDescent="0.25">
      <c r="A34253" s="2">
        <v>540</v>
      </c>
      <c r="B34253">
        <v>46374</v>
      </c>
      <c r="C34253" s="3">
        <v>969.90758300000005</v>
      </c>
      <c r="D34253" s="2"/>
    </row>
    <row r="34254" spans="1:4" x14ac:dyDescent="0.25">
      <c r="A34254" s="2">
        <v>540</v>
      </c>
      <c r="B34254">
        <v>46375</v>
      </c>
      <c r="C34254" s="3">
        <v>555.21588199999997</v>
      </c>
      <c r="D34254" s="2"/>
    </row>
    <row r="34255" spans="1:4" x14ac:dyDescent="0.25">
      <c r="A34255" s="2">
        <v>540</v>
      </c>
      <c r="B34255">
        <v>46376</v>
      </c>
      <c r="C34255" s="3">
        <v>329.20664900000003</v>
      </c>
      <c r="D34255" s="2"/>
    </row>
    <row r="34256" spans="1:4" x14ac:dyDescent="0.25">
      <c r="A34256" s="2">
        <v>540</v>
      </c>
      <c r="B34256">
        <v>46377</v>
      </c>
      <c r="C34256" s="3">
        <v>396.006665</v>
      </c>
      <c r="D34256" s="2"/>
    </row>
    <row r="34257" spans="1:4" x14ac:dyDescent="0.25">
      <c r="A34257" s="2">
        <v>540</v>
      </c>
      <c r="B34257">
        <v>46378</v>
      </c>
      <c r="C34257" s="3">
        <v>1022.72243</v>
      </c>
      <c r="D34257" s="2"/>
    </row>
    <row r="34258" spans="1:4" x14ac:dyDescent="0.25">
      <c r="A34258" s="2">
        <v>540</v>
      </c>
      <c r="B34258">
        <v>46379</v>
      </c>
      <c r="C34258" s="3">
        <v>1022.72243</v>
      </c>
      <c r="D34258" s="2"/>
    </row>
    <row r="34259" spans="1:4" x14ac:dyDescent="0.25">
      <c r="A34259" s="2">
        <v>540</v>
      </c>
      <c r="B34259">
        <v>46380</v>
      </c>
      <c r="C34259" s="3">
        <v>396.006665</v>
      </c>
      <c r="D34259" s="2"/>
    </row>
    <row r="34260" spans="1:4" x14ac:dyDescent="0.25">
      <c r="A34260" s="2">
        <v>540</v>
      </c>
      <c r="B34260">
        <v>46381</v>
      </c>
      <c r="C34260" s="3">
        <v>329.20664900000003</v>
      </c>
      <c r="D34260" s="2"/>
    </row>
    <row r="34261" spans="1:4" x14ac:dyDescent="0.25">
      <c r="A34261" s="2">
        <v>540</v>
      </c>
      <c r="B34261">
        <v>46382</v>
      </c>
      <c r="C34261" s="3">
        <v>2387.9515329999999</v>
      </c>
      <c r="D34261" s="2"/>
    </row>
    <row r="34262" spans="1:4" x14ac:dyDescent="0.25">
      <c r="A34262" s="2">
        <v>540</v>
      </c>
      <c r="B34262">
        <v>46383</v>
      </c>
      <c r="C34262" s="3">
        <v>2387.9515329999999</v>
      </c>
      <c r="D34262" s="2"/>
    </row>
    <row r="34263" spans="1:4" x14ac:dyDescent="0.25">
      <c r="A34263" s="2">
        <v>540</v>
      </c>
      <c r="B34263">
        <v>46384</v>
      </c>
      <c r="C34263" s="3">
        <v>14097.88207</v>
      </c>
      <c r="D34263" s="2"/>
    </row>
    <row r="34264" spans="1:4" x14ac:dyDescent="0.25">
      <c r="A34264" s="2">
        <v>540</v>
      </c>
      <c r="B34264">
        <v>46385</v>
      </c>
      <c r="C34264" s="3">
        <v>6008.7207820000003</v>
      </c>
      <c r="D34264" s="2"/>
    </row>
    <row r="34265" spans="1:4" x14ac:dyDescent="0.25">
      <c r="A34265" s="2">
        <v>540</v>
      </c>
      <c r="B34265">
        <v>46386</v>
      </c>
      <c r="C34265" s="3">
        <v>0</v>
      </c>
      <c r="D34265" s="2"/>
    </row>
    <row r="34266" spans="1:4" x14ac:dyDescent="0.25">
      <c r="A34266" s="2">
        <v>540</v>
      </c>
      <c r="B34266">
        <v>46387</v>
      </c>
      <c r="C34266" s="3">
        <v>21</v>
      </c>
      <c r="D34266" s="2"/>
    </row>
    <row r="34267" spans="1:4" x14ac:dyDescent="0.25">
      <c r="A34267" s="2">
        <v>540</v>
      </c>
      <c r="B34267">
        <v>46388</v>
      </c>
      <c r="C34267" s="3">
        <v>25</v>
      </c>
      <c r="D34267" s="2"/>
    </row>
    <row r="34268" spans="1:4" x14ac:dyDescent="0.25">
      <c r="A34268" s="2">
        <v>540</v>
      </c>
      <c r="B34268">
        <v>46389</v>
      </c>
      <c r="C34268" s="3">
        <v>63.895209000000001</v>
      </c>
      <c r="D34268" s="2"/>
    </row>
    <row r="34269" spans="1:4" x14ac:dyDescent="0.25">
      <c r="A34269" s="2">
        <v>540</v>
      </c>
      <c r="B34269">
        <v>46390</v>
      </c>
      <c r="C34269" s="3">
        <v>63.895209000000001</v>
      </c>
      <c r="D34269" s="2"/>
    </row>
    <row r="34270" spans="1:4" x14ac:dyDescent="0.25">
      <c r="A34270" s="2">
        <v>540</v>
      </c>
      <c r="B34270">
        <v>46391</v>
      </c>
      <c r="C34270" s="3">
        <v>21</v>
      </c>
      <c r="D34270" s="2"/>
    </row>
    <row r="34271" spans="1:4" x14ac:dyDescent="0.25">
      <c r="A34271" s="2">
        <v>540</v>
      </c>
      <c r="B34271">
        <v>46392</v>
      </c>
      <c r="C34271" s="3">
        <v>25</v>
      </c>
      <c r="D34271" s="2"/>
    </row>
    <row r="34272" spans="1:4" x14ac:dyDescent="0.25">
      <c r="A34272" s="2">
        <v>540</v>
      </c>
      <c r="B34272">
        <v>46393</v>
      </c>
      <c r="C34272" s="3">
        <v>122.907023</v>
      </c>
      <c r="D34272" s="2"/>
    </row>
    <row r="34273" spans="1:4" x14ac:dyDescent="0.25">
      <c r="A34273" s="2">
        <v>540</v>
      </c>
      <c r="B34273">
        <v>46394</v>
      </c>
      <c r="C34273" s="3">
        <v>122.907023</v>
      </c>
      <c r="D34273" s="2"/>
    </row>
    <row r="34274" spans="1:4" x14ac:dyDescent="0.25">
      <c r="A34274" s="2">
        <v>540</v>
      </c>
      <c r="B34274">
        <v>46395</v>
      </c>
      <c r="C34274" s="3">
        <v>61.716338</v>
      </c>
      <c r="D34274" s="2"/>
    </row>
    <row r="34275" spans="1:4" x14ac:dyDescent="0.25">
      <c r="A34275" s="2">
        <v>540</v>
      </c>
      <c r="B34275">
        <v>46396</v>
      </c>
      <c r="C34275" s="3">
        <v>61.716338</v>
      </c>
      <c r="D34275" s="2"/>
    </row>
    <row r="34276" spans="1:4" x14ac:dyDescent="0.25">
      <c r="A34276" s="2">
        <v>540</v>
      </c>
      <c r="B34276">
        <v>46397</v>
      </c>
      <c r="C34276" s="3">
        <v>328.19151199999999</v>
      </c>
      <c r="D34276" s="2"/>
    </row>
    <row r="34277" spans="1:4" x14ac:dyDescent="0.25">
      <c r="A34277" s="2">
        <v>540</v>
      </c>
      <c r="B34277">
        <v>46398</v>
      </c>
      <c r="C34277" s="3">
        <v>328.19151199999999</v>
      </c>
      <c r="D34277" s="2"/>
    </row>
    <row r="34278" spans="1:4" x14ac:dyDescent="0.25">
      <c r="A34278" s="2">
        <v>540</v>
      </c>
      <c r="B34278">
        <v>46399</v>
      </c>
      <c r="C34278" s="3">
        <v>95.687394999999995</v>
      </c>
      <c r="D34278" s="2"/>
    </row>
    <row r="34279" spans="1:4" x14ac:dyDescent="0.25">
      <c r="A34279" s="2">
        <v>540</v>
      </c>
      <c r="B34279">
        <v>46400</v>
      </c>
      <c r="C34279" s="3">
        <v>95.687394999999995</v>
      </c>
      <c r="D34279" s="2"/>
    </row>
    <row r="34280" spans="1:4" x14ac:dyDescent="0.25">
      <c r="A34280" s="2">
        <v>540</v>
      </c>
      <c r="B34280">
        <v>46401</v>
      </c>
      <c r="C34280" s="3">
        <v>592.25326700000005</v>
      </c>
      <c r="D34280" s="2"/>
    </row>
    <row r="34281" spans="1:4" x14ac:dyDescent="0.25">
      <c r="A34281" s="2">
        <v>540</v>
      </c>
      <c r="B34281">
        <v>46402</v>
      </c>
      <c r="C34281" s="3">
        <v>592.25326700000005</v>
      </c>
      <c r="D34281" s="2"/>
    </row>
    <row r="34282" spans="1:4" x14ac:dyDescent="0.25">
      <c r="A34282" s="2">
        <v>540</v>
      </c>
      <c r="B34282">
        <v>46403</v>
      </c>
      <c r="C34282" s="3">
        <v>49.60942</v>
      </c>
      <c r="D34282" s="2"/>
    </row>
    <row r="34283" spans="1:4" x14ac:dyDescent="0.25">
      <c r="A34283" s="2">
        <v>540</v>
      </c>
      <c r="B34283">
        <v>46404</v>
      </c>
      <c r="C34283" s="3">
        <v>5.1280409999999996</v>
      </c>
      <c r="D34283" s="2"/>
    </row>
    <row r="34284" spans="1:4" x14ac:dyDescent="0.25">
      <c r="A34284" s="2">
        <v>540</v>
      </c>
      <c r="B34284">
        <v>46405</v>
      </c>
      <c r="C34284" s="3">
        <v>5.1280409999999996</v>
      </c>
      <c r="D34284" s="2"/>
    </row>
    <row r="34285" spans="1:4" x14ac:dyDescent="0.25">
      <c r="A34285" s="2">
        <v>540</v>
      </c>
      <c r="B34285">
        <v>46406</v>
      </c>
      <c r="C34285" s="3">
        <v>49.60942</v>
      </c>
      <c r="D34285" s="2"/>
    </row>
    <row r="34286" spans="1:4" x14ac:dyDescent="0.25">
      <c r="A34286" s="2">
        <v>540</v>
      </c>
      <c r="B34286">
        <v>46407</v>
      </c>
      <c r="C34286" s="3">
        <v>904.81456900000001</v>
      </c>
      <c r="D34286" s="2"/>
    </row>
    <row r="34287" spans="1:4" x14ac:dyDescent="0.25">
      <c r="A34287" s="2">
        <v>540</v>
      </c>
      <c r="B34287">
        <v>46408</v>
      </c>
      <c r="C34287" s="3">
        <v>844.382023</v>
      </c>
      <c r="D34287" s="2"/>
    </row>
    <row r="34288" spans="1:4" x14ac:dyDescent="0.25">
      <c r="A34288" s="2">
        <v>540</v>
      </c>
      <c r="B34288">
        <v>46409</v>
      </c>
      <c r="C34288" s="3">
        <v>844.382023</v>
      </c>
      <c r="D34288" s="2"/>
    </row>
    <row r="34289" spans="1:4" x14ac:dyDescent="0.25">
      <c r="A34289" s="2">
        <v>540</v>
      </c>
      <c r="B34289">
        <v>46410</v>
      </c>
      <c r="C34289" s="3">
        <v>904.81456900000001</v>
      </c>
      <c r="D34289" s="2"/>
    </row>
    <row r="34290" spans="1:4" x14ac:dyDescent="0.25">
      <c r="A34290" s="2">
        <v>540</v>
      </c>
      <c r="B34290">
        <v>46411</v>
      </c>
      <c r="C34290" s="3">
        <v>1425.7788869999999</v>
      </c>
      <c r="D34290" s="2"/>
    </row>
    <row r="34291" spans="1:4" x14ac:dyDescent="0.25">
      <c r="A34291" s="2">
        <v>540</v>
      </c>
      <c r="B34291">
        <v>46412</v>
      </c>
      <c r="C34291" s="3">
        <v>1425.7788869999999</v>
      </c>
      <c r="D34291" s="2"/>
    </row>
    <row r="34292" spans="1:4" x14ac:dyDescent="0.25">
      <c r="A34292" s="2">
        <v>540</v>
      </c>
      <c r="B34292">
        <v>46413</v>
      </c>
      <c r="C34292" s="3">
        <v>7868.2024099999999</v>
      </c>
      <c r="D34292" s="2"/>
    </row>
    <row r="34293" spans="1:4" x14ac:dyDescent="0.25">
      <c r="A34293" s="2">
        <v>540</v>
      </c>
      <c r="B34293">
        <v>46414</v>
      </c>
      <c r="C34293" s="3">
        <v>3838.238511</v>
      </c>
      <c r="D34293" s="2"/>
    </row>
    <row r="34294" spans="1:4" x14ac:dyDescent="0.25">
      <c r="A34294" s="2">
        <v>540</v>
      </c>
      <c r="B34294">
        <v>46415</v>
      </c>
      <c r="C34294" s="3">
        <v>4029.9638970000001</v>
      </c>
      <c r="D34294" s="2"/>
    </row>
    <row r="34295" spans="1:4" x14ac:dyDescent="0.25">
      <c r="A34295" s="2">
        <v>540</v>
      </c>
      <c r="B34295">
        <v>46416</v>
      </c>
      <c r="C34295" s="3">
        <v>2462.2881729999999</v>
      </c>
      <c r="D34295" s="2"/>
    </row>
    <row r="34296" spans="1:4" x14ac:dyDescent="0.25">
      <c r="A34296" s="2">
        <v>540</v>
      </c>
      <c r="B34296">
        <v>46417</v>
      </c>
      <c r="C34296" s="3">
        <v>98.743531000000004</v>
      </c>
      <c r="D34296" s="2"/>
    </row>
    <row r="34297" spans="1:4" x14ac:dyDescent="0.25">
      <c r="A34297" s="2">
        <v>540</v>
      </c>
      <c r="B34297">
        <v>46418</v>
      </c>
      <c r="C34297" s="3">
        <v>1715.1835940000001</v>
      </c>
      <c r="D34297" s="2"/>
    </row>
    <row r="34298" spans="1:4" x14ac:dyDescent="0.25">
      <c r="A34298" s="2">
        <v>540</v>
      </c>
      <c r="B34298">
        <v>46419</v>
      </c>
      <c r="C34298" s="3">
        <v>1715.1835940000001</v>
      </c>
      <c r="D34298" s="2"/>
    </row>
    <row r="34299" spans="1:4" x14ac:dyDescent="0.25">
      <c r="A34299" s="2">
        <v>540</v>
      </c>
      <c r="B34299">
        <v>46420</v>
      </c>
      <c r="C34299" s="3">
        <v>2462.2881729999999</v>
      </c>
      <c r="D34299" s="2"/>
    </row>
    <row r="34300" spans="1:4" x14ac:dyDescent="0.25">
      <c r="A34300" s="2">
        <v>540</v>
      </c>
      <c r="B34300">
        <v>46421</v>
      </c>
      <c r="C34300" s="3">
        <v>3838.238511</v>
      </c>
      <c r="D34300" s="2"/>
    </row>
    <row r="34301" spans="1:4" x14ac:dyDescent="0.25">
      <c r="A34301" s="2">
        <v>540</v>
      </c>
      <c r="B34301">
        <v>46422</v>
      </c>
      <c r="C34301" s="3">
        <v>98.743531000000004</v>
      </c>
      <c r="D34301" s="2"/>
    </row>
    <row r="34302" spans="1:4" x14ac:dyDescent="0.25">
      <c r="A34302" s="2">
        <v>540</v>
      </c>
      <c r="B34302">
        <v>46423</v>
      </c>
      <c r="C34302" s="3">
        <v>906.22566600000005</v>
      </c>
      <c r="D34302" s="2"/>
    </row>
    <row r="34303" spans="1:4" x14ac:dyDescent="0.25">
      <c r="A34303" s="2">
        <v>540</v>
      </c>
      <c r="B34303">
        <v>46424</v>
      </c>
      <c r="C34303" s="3">
        <v>906.22566600000005</v>
      </c>
      <c r="D34303" s="2"/>
    </row>
    <row r="34304" spans="1:4" x14ac:dyDescent="0.25">
      <c r="A34304" s="2">
        <v>540</v>
      </c>
      <c r="B34304">
        <v>46425</v>
      </c>
      <c r="C34304" s="3">
        <v>1034.325957</v>
      </c>
      <c r="D34304" s="2"/>
    </row>
    <row r="34305" spans="1:4" x14ac:dyDescent="0.25">
      <c r="A34305" s="2">
        <v>540</v>
      </c>
      <c r="B34305">
        <v>46426</v>
      </c>
      <c r="C34305" s="3">
        <v>735.95112500000005</v>
      </c>
      <c r="D34305" s="2"/>
    </row>
    <row r="34306" spans="1:4" x14ac:dyDescent="0.25">
      <c r="A34306" s="2">
        <v>540</v>
      </c>
      <c r="B34306">
        <v>46427</v>
      </c>
      <c r="C34306" s="3">
        <v>735.95112500000005</v>
      </c>
      <c r="D34306" s="2"/>
    </row>
    <row r="34307" spans="1:4" x14ac:dyDescent="0.25">
      <c r="A34307" s="2">
        <v>540</v>
      </c>
      <c r="B34307">
        <v>46428</v>
      </c>
      <c r="C34307" s="3">
        <v>1034.325957</v>
      </c>
      <c r="D34307" s="2"/>
    </row>
    <row r="34308" spans="1:4" x14ac:dyDescent="0.25">
      <c r="A34308" s="2">
        <v>540</v>
      </c>
      <c r="B34308">
        <v>46429</v>
      </c>
      <c r="C34308" s="3">
        <v>1292.867029</v>
      </c>
      <c r="D34308" s="2"/>
    </row>
    <row r="34309" spans="1:4" x14ac:dyDescent="0.25">
      <c r="A34309" s="2">
        <v>540</v>
      </c>
      <c r="B34309">
        <v>46430</v>
      </c>
      <c r="C34309" s="3">
        <v>1292.867029</v>
      </c>
      <c r="D34309" s="2"/>
    </row>
    <row r="34310" spans="1:4" x14ac:dyDescent="0.25">
      <c r="A34310" s="2">
        <v>540</v>
      </c>
      <c r="B34310">
        <v>46431</v>
      </c>
      <c r="C34310" s="3">
        <v>3760.746564</v>
      </c>
      <c r="D34310" s="2"/>
    </row>
    <row r="34311" spans="1:4" x14ac:dyDescent="0.25">
      <c r="A34311" s="2">
        <v>540</v>
      </c>
      <c r="B34311">
        <v>46432</v>
      </c>
      <c r="C34311" s="3">
        <v>5569.7784149999998</v>
      </c>
      <c r="D34311" s="2"/>
    </row>
    <row r="34312" spans="1:4" x14ac:dyDescent="0.25">
      <c r="A34312" s="2">
        <v>540</v>
      </c>
      <c r="B34312">
        <v>46434</v>
      </c>
      <c r="C34312" s="3">
        <v>586.71104300000002</v>
      </c>
      <c r="D34312" s="2"/>
    </row>
    <row r="34313" spans="1:4" x14ac:dyDescent="0.25">
      <c r="A34313" s="2">
        <v>540</v>
      </c>
      <c r="B34313">
        <v>46435</v>
      </c>
      <c r="C34313" s="3">
        <v>586.71104300000002</v>
      </c>
      <c r="D34313" s="2"/>
    </row>
    <row r="34314" spans="1:4" x14ac:dyDescent="0.25">
      <c r="A34314" s="2">
        <v>540</v>
      </c>
      <c r="B34314">
        <v>46436</v>
      </c>
      <c r="C34314" s="3">
        <v>6939.2559670000001</v>
      </c>
      <c r="D34314" s="2"/>
    </row>
    <row r="34315" spans="1:4" x14ac:dyDescent="0.25">
      <c r="A34315" s="2">
        <v>540</v>
      </c>
      <c r="B34315">
        <v>46437</v>
      </c>
      <c r="C34315" s="3">
        <v>6939.2559670000001</v>
      </c>
      <c r="D34315" s="2"/>
    </row>
    <row r="34316" spans="1:4" x14ac:dyDescent="0.25">
      <c r="A34316" s="2">
        <v>540</v>
      </c>
      <c r="B34316">
        <v>46438</v>
      </c>
      <c r="C34316" s="3">
        <v>15710.75101</v>
      </c>
      <c r="D34316" s="2"/>
    </row>
    <row r="34317" spans="1:4" x14ac:dyDescent="0.25">
      <c r="A34317" s="2">
        <v>540</v>
      </c>
      <c r="B34317">
        <v>46439</v>
      </c>
      <c r="C34317" s="3">
        <v>15710.75101</v>
      </c>
      <c r="D34317" s="2"/>
    </row>
    <row r="34318" spans="1:4" x14ac:dyDescent="0.25">
      <c r="A34318" s="2">
        <v>540</v>
      </c>
      <c r="B34318">
        <v>46440</v>
      </c>
      <c r="C34318" s="3">
        <v>13927.211912999999</v>
      </c>
      <c r="D34318" s="2"/>
    </row>
    <row r="34319" spans="1:4" x14ac:dyDescent="0.25">
      <c r="A34319" s="2">
        <v>540</v>
      </c>
      <c r="B34319">
        <v>46441</v>
      </c>
      <c r="C34319" s="3">
        <v>13927.211912999999</v>
      </c>
      <c r="D34319" s="2"/>
    </row>
    <row r="34320" spans="1:4" x14ac:dyDescent="0.25">
      <c r="A34320" s="2">
        <v>540</v>
      </c>
      <c r="B34320">
        <v>46442</v>
      </c>
      <c r="C34320" s="3">
        <v>1996.1401860000001</v>
      </c>
      <c r="D34320" s="2"/>
    </row>
    <row r="34321" spans="1:4" x14ac:dyDescent="0.25">
      <c r="A34321" s="2">
        <v>540</v>
      </c>
      <c r="B34321">
        <v>46443</v>
      </c>
      <c r="C34321" s="3">
        <v>1996.1401860000001</v>
      </c>
      <c r="D34321" s="2"/>
    </row>
    <row r="34322" spans="1:4" x14ac:dyDescent="0.25">
      <c r="A34322" s="2">
        <v>540</v>
      </c>
      <c r="B34322">
        <v>46444</v>
      </c>
      <c r="C34322" s="3">
        <v>2700.1445319999998</v>
      </c>
      <c r="D34322" s="2"/>
    </row>
    <row r="34323" spans="1:4" x14ac:dyDescent="0.25">
      <c r="A34323" s="2">
        <v>540</v>
      </c>
      <c r="B34323">
        <v>46445</v>
      </c>
      <c r="C34323" s="3">
        <v>2498.8139449999999</v>
      </c>
      <c r="D34323" s="2"/>
    </row>
    <row r="34324" spans="1:4" x14ac:dyDescent="0.25">
      <c r="A34324" s="2">
        <v>540</v>
      </c>
      <c r="B34324">
        <v>46446</v>
      </c>
      <c r="C34324" s="3">
        <v>397.50092899999999</v>
      </c>
      <c r="D34324" s="2"/>
    </row>
    <row r="34325" spans="1:4" x14ac:dyDescent="0.25">
      <c r="A34325" s="2">
        <v>540</v>
      </c>
      <c r="B34325">
        <v>46447</v>
      </c>
      <c r="C34325" s="3">
        <v>397.50092899999999</v>
      </c>
      <c r="D34325" s="2"/>
    </row>
    <row r="34326" spans="1:4" x14ac:dyDescent="0.25">
      <c r="A34326" s="2">
        <v>540</v>
      </c>
      <c r="B34326">
        <v>46448</v>
      </c>
      <c r="C34326" s="3">
        <v>205.599467</v>
      </c>
      <c r="D34326" s="2"/>
    </row>
    <row r="34327" spans="1:4" x14ac:dyDescent="0.25">
      <c r="A34327" s="2">
        <v>540</v>
      </c>
      <c r="B34327">
        <v>46449</v>
      </c>
      <c r="C34327" s="3">
        <v>2519.4715660000002</v>
      </c>
      <c r="D34327" s="2"/>
    </row>
    <row r="34328" spans="1:4" x14ac:dyDescent="0.25">
      <c r="A34328" s="2">
        <v>540</v>
      </c>
      <c r="B34328">
        <v>46450</v>
      </c>
      <c r="C34328" s="3">
        <v>1328.792655</v>
      </c>
      <c r="D34328" s="2"/>
    </row>
    <row r="34329" spans="1:4" x14ac:dyDescent="0.25">
      <c r="A34329" s="2">
        <v>540</v>
      </c>
      <c r="B34329">
        <v>46451</v>
      </c>
      <c r="C34329" s="3">
        <v>2251.7463459999999</v>
      </c>
      <c r="D34329" s="2"/>
    </row>
    <row r="34330" spans="1:4" x14ac:dyDescent="0.25">
      <c r="A34330" s="2">
        <v>540</v>
      </c>
      <c r="B34330">
        <v>46452</v>
      </c>
      <c r="C34330" s="3">
        <v>1039.1217509999999</v>
      </c>
      <c r="D34330" s="2"/>
    </row>
    <row r="34331" spans="1:4" x14ac:dyDescent="0.25">
      <c r="A34331" s="2">
        <v>540</v>
      </c>
      <c r="B34331">
        <v>46453</v>
      </c>
      <c r="C34331" s="3">
        <v>1039.1217509999999</v>
      </c>
      <c r="D34331" s="2"/>
    </row>
    <row r="34332" spans="1:4" x14ac:dyDescent="0.25">
      <c r="A34332" s="2">
        <v>540</v>
      </c>
      <c r="B34332">
        <v>46454</v>
      </c>
      <c r="C34332" s="3">
        <v>7276.3258610000003</v>
      </c>
      <c r="D34332" s="2"/>
    </row>
    <row r="34333" spans="1:4" x14ac:dyDescent="0.25">
      <c r="A34333" s="2">
        <v>540</v>
      </c>
      <c r="B34333">
        <v>46455</v>
      </c>
      <c r="C34333" s="3">
        <v>4076.3558950000001</v>
      </c>
      <c r="D34333" s="2"/>
    </row>
    <row r="34334" spans="1:4" x14ac:dyDescent="0.25">
      <c r="A34334" s="2">
        <v>540</v>
      </c>
      <c r="B34334">
        <v>46456</v>
      </c>
      <c r="C34334" s="3">
        <v>4076.3558950000001</v>
      </c>
      <c r="D34334" s="2"/>
    </row>
    <row r="34335" spans="1:4" x14ac:dyDescent="0.25">
      <c r="A34335" s="2">
        <v>540</v>
      </c>
      <c r="B34335">
        <v>46457</v>
      </c>
      <c r="C34335" s="3">
        <v>6024.5173569999997</v>
      </c>
      <c r="D34335" s="2"/>
    </row>
    <row r="34336" spans="1:4" x14ac:dyDescent="0.25">
      <c r="A34336" s="2">
        <v>540</v>
      </c>
      <c r="B34336">
        <v>46458</v>
      </c>
      <c r="C34336" s="3">
        <v>6024.5173569999997</v>
      </c>
      <c r="D34336" s="2"/>
    </row>
    <row r="34337" spans="1:4" x14ac:dyDescent="0.25">
      <c r="A34337" s="2">
        <v>540</v>
      </c>
      <c r="B34337">
        <v>46460</v>
      </c>
      <c r="C34337" s="3">
        <v>2536.8386070000001</v>
      </c>
      <c r="D34337" s="2"/>
    </row>
    <row r="34338" spans="1:4" x14ac:dyDescent="0.25">
      <c r="A34338" s="2">
        <v>540</v>
      </c>
      <c r="B34338">
        <v>46461</v>
      </c>
      <c r="C34338" s="3">
        <v>2536.8386070000001</v>
      </c>
      <c r="D34338" s="2"/>
    </row>
    <row r="34339" spans="1:4" x14ac:dyDescent="0.25">
      <c r="A34339" s="2">
        <v>540</v>
      </c>
      <c r="B34339">
        <v>46462</v>
      </c>
      <c r="C34339" s="3">
        <v>693.74459300000001</v>
      </c>
      <c r="D34339" s="2"/>
    </row>
    <row r="34340" spans="1:4" x14ac:dyDescent="0.25">
      <c r="A34340" s="2">
        <v>540</v>
      </c>
      <c r="B34340">
        <v>46463</v>
      </c>
      <c r="C34340" s="3">
        <v>693.74459300000001</v>
      </c>
      <c r="D34340" s="2"/>
    </row>
    <row r="34341" spans="1:4" x14ac:dyDescent="0.25">
      <c r="A34341" s="2">
        <v>540</v>
      </c>
      <c r="B34341">
        <v>46464</v>
      </c>
      <c r="C34341" s="3">
        <v>191.95940300000001</v>
      </c>
      <c r="D34341" s="2"/>
    </row>
    <row r="34342" spans="1:4" x14ac:dyDescent="0.25">
      <c r="A34342" s="2">
        <v>540</v>
      </c>
      <c r="B34342">
        <v>46465</v>
      </c>
      <c r="C34342" s="3">
        <v>191.95940300000001</v>
      </c>
      <c r="D34342" s="2"/>
    </row>
    <row r="34343" spans="1:4" x14ac:dyDescent="0.25">
      <c r="A34343" s="2">
        <v>540</v>
      </c>
      <c r="B34343">
        <v>46467</v>
      </c>
      <c r="C34343" s="3">
        <v>7107.5122719999999</v>
      </c>
      <c r="D34343" s="2"/>
    </row>
    <row r="34344" spans="1:4" x14ac:dyDescent="0.25">
      <c r="A34344" s="2">
        <v>540</v>
      </c>
      <c r="B34344">
        <v>46468</v>
      </c>
      <c r="C34344" s="3">
        <v>0</v>
      </c>
      <c r="D34344" s="2"/>
    </row>
    <row r="34345" spans="1:4" x14ac:dyDescent="0.25">
      <c r="A34345" s="2">
        <v>540</v>
      </c>
      <c r="B34345">
        <v>46469</v>
      </c>
      <c r="C34345" s="3">
        <v>8583.2604059999994</v>
      </c>
      <c r="D34345" s="2"/>
    </row>
    <row r="34346" spans="1:4" x14ac:dyDescent="0.25">
      <c r="A34346" s="2">
        <v>540</v>
      </c>
      <c r="B34346">
        <v>46470</v>
      </c>
      <c r="C34346" s="3">
        <v>8583.2604059999994</v>
      </c>
      <c r="D34346" s="2"/>
    </row>
    <row r="34347" spans="1:4" x14ac:dyDescent="0.25">
      <c r="A34347" s="2">
        <v>540</v>
      </c>
      <c r="B34347">
        <v>46471</v>
      </c>
      <c r="C34347" s="3">
        <v>3562.7038990000001</v>
      </c>
      <c r="D34347" s="2"/>
    </row>
    <row r="34348" spans="1:4" x14ac:dyDescent="0.25">
      <c r="A34348" s="2">
        <v>540</v>
      </c>
      <c r="B34348">
        <v>46472</v>
      </c>
      <c r="C34348" s="3">
        <v>2794.165019</v>
      </c>
      <c r="D34348" s="2"/>
    </row>
    <row r="34349" spans="1:4" x14ac:dyDescent="0.25">
      <c r="A34349" s="2">
        <v>540</v>
      </c>
      <c r="B34349">
        <v>46473</v>
      </c>
      <c r="C34349" s="3">
        <v>2958.70271</v>
      </c>
      <c r="D34349" s="2"/>
    </row>
    <row r="34350" spans="1:4" x14ac:dyDescent="0.25">
      <c r="A34350" s="2">
        <v>540</v>
      </c>
      <c r="B34350">
        <v>46474</v>
      </c>
      <c r="C34350" s="3">
        <v>2958.70271</v>
      </c>
      <c r="D34350" s="2"/>
    </row>
    <row r="34351" spans="1:4" x14ac:dyDescent="0.25">
      <c r="A34351" s="2">
        <v>540</v>
      </c>
      <c r="B34351">
        <v>46475</v>
      </c>
      <c r="C34351" s="3">
        <v>2794.165019</v>
      </c>
      <c r="D34351" s="2"/>
    </row>
    <row r="34352" spans="1:4" x14ac:dyDescent="0.25">
      <c r="A34352" s="2">
        <v>540</v>
      </c>
      <c r="B34352">
        <v>46476</v>
      </c>
      <c r="C34352" s="3">
        <v>1091.16104</v>
      </c>
      <c r="D34352" s="2"/>
    </row>
    <row r="34353" spans="1:4" x14ac:dyDescent="0.25">
      <c r="A34353" s="2">
        <v>540</v>
      </c>
      <c r="B34353">
        <v>46477</v>
      </c>
      <c r="C34353" s="3">
        <v>1091.16104</v>
      </c>
      <c r="D34353" s="2"/>
    </row>
    <row r="34354" spans="1:4" x14ac:dyDescent="0.25">
      <c r="A34354" s="2">
        <v>540</v>
      </c>
      <c r="B34354">
        <v>46478</v>
      </c>
      <c r="C34354" s="3">
        <v>1134.19048</v>
      </c>
      <c r="D34354" s="2"/>
    </row>
    <row r="34355" spans="1:4" x14ac:dyDescent="0.25">
      <c r="A34355" s="2">
        <v>540</v>
      </c>
      <c r="B34355">
        <v>46479</v>
      </c>
      <c r="C34355" s="3">
        <v>326.11420600000002</v>
      </c>
      <c r="D34355" s="2"/>
    </row>
    <row r="34356" spans="1:4" x14ac:dyDescent="0.25">
      <c r="A34356" s="2">
        <v>540</v>
      </c>
      <c r="B34356">
        <v>46480</v>
      </c>
      <c r="C34356" s="3">
        <v>1134.19048</v>
      </c>
      <c r="D34356" s="2"/>
    </row>
    <row r="34357" spans="1:4" x14ac:dyDescent="0.25">
      <c r="A34357" s="2">
        <v>540</v>
      </c>
      <c r="B34357">
        <v>46481</v>
      </c>
      <c r="C34357" s="3">
        <v>326.11420600000002</v>
      </c>
      <c r="D34357" s="2"/>
    </row>
    <row r="34358" spans="1:4" x14ac:dyDescent="0.25">
      <c r="A34358" s="2">
        <v>540</v>
      </c>
      <c r="B34358">
        <v>46482</v>
      </c>
      <c r="C34358" s="3">
        <v>2000.1752080000001</v>
      </c>
      <c r="D34358" s="2"/>
    </row>
    <row r="34359" spans="1:4" x14ac:dyDescent="0.25">
      <c r="A34359" s="2">
        <v>540</v>
      </c>
      <c r="B34359">
        <v>46483</v>
      </c>
      <c r="C34359" s="3">
        <v>0</v>
      </c>
      <c r="D34359" s="2"/>
    </row>
    <row r="34360" spans="1:4" x14ac:dyDescent="0.25">
      <c r="A34360" s="2">
        <v>540</v>
      </c>
      <c r="B34360">
        <v>46484</v>
      </c>
      <c r="C34360" s="3">
        <v>2000.1752080000001</v>
      </c>
      <c r="D34360" s="2"/>
    </row>
    <row r="34361" spans="1:4" x14ac:dyDescent="0.25">
      <c r="A34361" s="2">
        <v>540</v>
      </c>
      <c r="B34361">
        <v>46485</v>
      </c>
      <c r="C34361" s="3">
        <v>0</v>
      </c>
      <c r="D34361" s="2"/>
    </row>
    <row r="34362" spans="1:4" x14ac:dyDescent="0.25">
      <c r="A34362" s="2">
        <v>540</v>
      </c>
      <c r="B34362">
        <v>46486</v>
      </c>
      <c r="C34362" s="3">
        <v>667.58451300000002</v>
      </c>
      <c r="D34362" s="2"/>
    </row>
    <row r="34363" spans="1:4" x14ac:dyDescent="0.25">
      <c r="A34363" s="2">
        <v>540</v>
      </c>
      <c r="B34363">
        <v>46487</v>
      </c>
      <c r="C34363" s="3">
        <v>667.58451300000002</v>
      </c>
      <c r="D34363" s="2"/>
    </row>
    <row r="34364" spans="1:4" x14ac:dyDescent="0.25">
      <c r="A34364" s="2">
        <v>540</v>
      </c>
      <c r="B34364">
        <v>46488</v>
      </c>
      <c r="C34364" s="3">
        <v>1747.970579</v>
      </c>
      <c r="D34364" s="2"/>
    </row>
    <row r="34365" spans="1:4" x14ac:dyDescent="0.25">
      <c r="A34365" s="2">
        <v>540</v>
      </c>
      <c r="B34365">
        <v>46489</v>
      </c>
      <c r="C34365" s="3">
        <v>97.602553999999998</v>
      </c>
      <c r="D34365" s="2"/>
    </row>
    <row r="34366" spans="1:4" x14ac:dyDescent="0.25">
      <c r="A34366" s="2">
        <v>540</v>
      </c>
      <c r="B34366">
        <v>46490</v>
      </c>
      <c r="C34366" s="3">
        <v>97.602553999999998</v>
      </c>
      <c r="D34366" s="2"/>
    </row>
    <row r="34367" spans="1:4" x14ac:dyDescent="0.25">
      <c r="A34367" s="2">
        <v>540</v>
      </c>
      <c r="B34367">
        <v>46491</v>
      </c>
      <c r="C34367" s="3">
        <v>1053.0844689999999</v>
      </c>
      <c r="D34367" s="2"/>
    </row>
    <row r="34368" spans="1:4" x14ac:dyDescent="0.25">
      <c r="A34368" s="2">
        <v>540</v>
      </c>
      <c r="B34368">
        <v>46492</v>
      </c>
      <c r="C34368" s="3">
        <v>1495.8830840000001</v>
      </c>
      <c r="D34368" s="2"/>
    </row>
    <row r="34369" spans="1:4" x14ac:dyDescent="0.25">
      <c r="A34369" s="2">
        <v>540</v>
      </c>
      <c r="B34369">
        <v>46493</v>
      </c>
      <c r="C34369" s="3">
        <v>1053.0844689999999</v>
      </c>
      <c r="D34369" s="2"/>
    </row>
    <row r="34370" spans="1:4" x14ac:dyDescent="0.25">
      <c r="A34370" s="2">
        <v>540</v>
      </c>
      <c r="B34370">
        <v>46494</v>
      </c>
      <c r="C34370" s="3">
        <v>1495.8830840000001</v>
      </c>
      <c r="D34370" s="2"/>
    </row>
    <row r="34371" spans="1:4" x14ac:dyDescent="0.25">
      <c r="A34371" s="2">
        <v>540</v>
      </c>
      <c r="B34371">
        <v>46495</v>
      </c>
      <c r="C34371" s="3">
        <v>765.376668</v>
      </c>
      <c r="D34371" s="2"/>
    </row>
    <row r="34372" spans="1:4" x14ac:dyDescent="0.25">
      <c r="A34372" s="2">
        <v>540</v>
      </c>
      <c r="B34372">
        <v>46496</v>
      </c>
      <c r="C34372" s="3">
        <v>7.0852000000000004</v>
      </c>
      <c r="D34372" s="2"/>
    </row>
    <row r="34373" spans="1:4" x14ac:dyDescent="0.25">
      <c r="A34373" s="2">
        <v>540</v>
      </c>
      <c r="B34373">
        <v>46497</v>
      </c>
      <c r="C34373" s="3">
        <v>268.57246300000003</v>
      </c>
      <c r="D34373" s="2"/>
    </row>
    <row r="34374" spans="1:4" x14ac:dyDescent="0.25">
      <c r="A34374" s="2">
        <v>540</v>
      </c>
      <c r="B34374">
        <v>46498</v>
      </c>
      <c r="C34374" s="3">
        <v>1.0848100000000001</v>
      </c>
      <c r="D34374" s="2"/>
    </row>
    <row r="34375" spans="1:4" x14ac:dyDescent="0.25">
      <c r="A34375" s="2">
        <v>540</v>
      </c>
      <c r="B34375">
        <v>46499</v>
      </c>
      <c r="C34375" s="3">
        <v>268.57246300000003</v>
      </c>
      <c r="D34375" s="2"/>
    </row>
    <row r="34376" spans="1:4" x14ac:dyDescent="0.25">
      <c r="A34376" s="2">
        <v>540</v>
      </c>
      <c r="B34376">
        <v>46500</v>
      </c>
      <c r="C34376" s="3">
        <v>1.0848100000000001</v>
      </c>
      <c r="D34376" s="2"/>
    </row>
    <row r="34377" spans="1:4" x14ac:dyDescent="0.25">
      <c r="A34377" s="2">
        <v>540</v>
      </c>
      <c r="B34377">
        <v>46501</v>
      </c>
      <c r="C34377" s="3">
        <v>765.376668</v>
      </c>
      <c r="D34377" s="2"/>
    </row>
    <row r="34378" spans="1:4" x14ac:dyDescent="0.25">
      <c r="A34378" s="2">
        <v>540</v>
      </c>
      <c r="B34378">
        <v>46502</v>
      </c>
      <c r="C34378" s="3">
        <v>7.0852000000000004</v>
      </c>
      <c r="D34378" s="2"/>
    </row>
    <row r="34379" spans="1:4" x14ac:dyDescent="0.25">
      <c r="A34379" s="2">
        <v>540</v>
      </c>
      <c r="B34379">
        <v>46503</v>
      </c>
      <c r="C34379" s="3">
        <v>342.082922</v>
      </c>
      <c r="D34379" s="2"/>
    </row>
    <row r="34380" spans="1:4" x14ac:dyDescent="0.25">
      <c r="A34380" s="2">
        <v>540</v>
      </c>
      <c r="B34380">
        <v>46504</v>
      </c>
      <c r="C34380" s="3">
        <v>100.424508</v>
      </c>
      <c r="D34380" s="2"/>
    </row>
    <row r="34381" spans="1:4" x14ac:dyDescent="0.25">
      <c r="A34381" s="2">
        <v>540</v>
      </c>
      <c r="B34381">
        <v>46505</v>
      </c>
      <c r="C34381" s="3">
        <v>306.97836000000001</v>
      </c>
      <c r="D34381" s="2"/>
    </row>
    <row r="34382" spans="1:4" x14ac:dyDescent="0.25">
      <c r="A34382" s="2">
        <v>540</v>
      </c>
      <c r="B34382">
        <v>46506</v>
      </c>
      <c r="C34382" s="3">
        <v>100.424508</v>
      </c>
      <c r="D34382" s="2"/>
    </row>
    <row r="34383" spans="1:4" x14ac:dyDescent="0.25">
      <c r="A34383" s="2">
        <v>540</v>
      </c>
      <c r="B34383">
        <v>46507</v>
      </c>
      <c r="C34383" s="3">
        <v>306.97836000000001</v>
      </c>
      <c r="D34383" s="2"/>
    </row>
    <row r="34384" spans="1:4" x14ac:dyDescent="0.25">
      <c r="A34384" s="2">
        <v>540</v>
      </c>
      <c r="B34384">
        <v>46508</v>
      </c>
      <c r="C34384" s="3">
        <v>342.082922</v>
      </c>
      <c r="D34384" s="2"/>
    </row>
    <row r="34385" spans="1:4" x14ac:dyDescent="0.25">
      <c r="A34385" s="2">
        <v>540</v>
      </c>
      <c r="B34385">
        <v>46509</v>
      </c>
      <c r="C34385" s="3">
        <v>108.390286</v>
      </c>
      <c r="D34385" s="2"/>
    </row>
    <row r="34386" spans="1:4" x14ac:dyDescent="0.25">
      <c r="A34386" s="2">
        <v>540</v>
      </c>
      <c r="B34386">
        <v>46510</v>
      </c>
      <c r="C34386" s="3">
        <v>945.499325</v>
      </c>
      <c r="D34386" s="2"/>
    </row>
    <row r="34387" spans="1:4" x14ac:dyDescent="0.25">
      <c r="A34387" s="2">
        <v>540</v>
      </c>
      <c r="B34387">
        <v>46511</v>
      </c>
      <c r="C34387" s="3">
        <v>945.499325</v>
      </c>
      <c r="D34387" s="2"/>
    </row>
    <row r="34388" spans="1:4" x14ac:dyDescent="0.25">
      <c r="A34388" s="2">
        <v>540</v>
      </c>
      <c r="B34388">
        <v>46512</v>
      </c>
      <c r="C34388" s="3">
        <v>108.390286</v>
      </c>
      <c r="D34388" s="2"/>
    </row>
    <row r="34389" spans="1:4" x14ac:dyDescent="0.25">
      <c r="A34389" s="2">
        <v>540</v>
      </c>
      <c r="B34389">
        <v>46513</v>
      </c>
      <c r="C34389" s="3">
        <v>847.59727399999997</v>
      </c>
      <c r="D34389" s="2"/>
    </row>
    <row r="34390" spans="1:4" x14ac:dyDescent="0.25">
      <c r="A34390" s="2">
        <v>540</v>
      </c>
      <c r="B34390">
        <v>46514</v>
      </c>
      <c r="C34390" s="3">
        <v>491.19125300000002</v>
      </c>
      <c r="D34390" s="2"/>
    </row>
    <row r="34391" spans="1:4" x14ac:dyDescent="0.25">
      <c r="A34391" s="2">
        <v>540</v>
      </c>
      <c r="B34391">
        <v>46515</v>
      </c>
      <c r="C34391" s="3">
        <v>847.59727399999997</v>
      </c>
      <c r="D34391" s="2"/>
    </row>
    <row r="34392" spans="1:4" x14ac:dyDescent="0.25">
      <c r="A34392" s="2">
        <v>540</v>
      </c>
      <c r="B34392">
        <v>46516</v>
      </c>
      <c r="C34392" s="3">
        <v>491.19125300000002</v>
      </c>
      <c r="D34392" s="2"/>
    </row>
    <row r="34393" spans="1:4" x14ac:dyDescent="0.25">
      <c r="A34393" s="2">
        <v>540</v>
      </c>
      <c r="B34393">
        <v>46517</v>
      </c>
      <c r="C34393" s="3">
        <v>390.11058400000002</v>
      </c>
      <c r="D34393" s="2"/>
    </row>
    <row r="34394" spans="1:4" x14ac:dyDescent="0.25">
      <c r="A34394" s="2">
        <v>540</v>
      </c>
      <c r="B34394">
        <v>46518</v>
      </c>
      <c r="C34394" s="3">
        <v>390.11058400000002</v>
      </c>
      <c r="D34394" s="2"/>
    </row>
    <row r="34395" spans="1:4" x14ac:dyDescent="0.25">
      <c r="A34395" s="2">
        <v>540</v>
      </c>
      <c r="B34395">
        <v>46520</v>
      </c>
      <c r="C34395" s="3">
        <v>1513.4213540000001</v>
      </c>
      <c r="D34395" s="2"/>
    </row>
    <row r="34396" spans="1:4" x14ac:dyDescent="0.25">
      <c r="A34396" s="2">
        <v>540</v>
      </c>
      <c r="B34396">
        <v>46521</v>
      </c>
      <c r="C34396" s="3">
        <v>1513.4213540000001</v>
      </c>
      <c r="D34396" s="2"/>
    </row>
    <row r="34397" spans="1:4" x14ac:dyDescent="0.25">
      <c r="A34397" s="2">
        <v>540</v>
      </c>
      <c r="B34397">
        <v>46522</v>
      </c>
      <c r="C34397" s="3">
        <v>14.697604</v>
      </c>
      <c r="D34397" s="2"/>
    </row>
    <row r="34398" spans="1:4" x14ac:dyDescent="0.25">
      <c r="A34398" s="2">
        <v>540</v>
      </c>
      <c r="B34398">
        <v>46524</v>
      </c>
      <c r="C34398" s="3">
        <v>5496.3346179999999</v>
      </c>
      <c r="D34398" s="2"/>
    </row>
    <row r="34399" spans="1:4" x14ac:dyDescent="0.25">
      <c r="A34399" s="2">
        <v>540</v>
      </c>
      <c r="B34399">
        <v>46525</v>
      </c>
      <c r="C34399" s="3">
        <v>5496.3346179999999</v>
      </c>
      <c r="D34399" s="2"/>
    </row>
    <row r="34400" spans="1:4" x14ac:dyDescent="0.25">
      <c r="A34400" s="2">
        <v>540</v>
      </c>
      <c r="B34400">
        <v>46526</v>
      </c>
      <c r="C34400" s="3">
        <v>1252.8774619999999</v>
      </c>
      <c r="D34400" s="2"/>
    </row>
    <row r="34401" spans="1:4" x14ac:dyDescent="0.25">
      <c r="A34401" s="2">
        <v>540</v>
      </c>
      <c r="B34401">
        <v>46527</v>
      </c>
      <c r="C34401" s="3">
        <v>11825.740757</v>
      </c>
      <c r="D34401" s="2"/>
    </row>
    <row r="34402" spans="1:4" x14ac:dyDescent="0.25">
      <c r="A34402" s="2">
        <v>540</v>
      </c>
      <c r="B34402">
        <v>46528</v>
      </c>
      <c r="C34402" s="3">
        <v>1252.8774619999999</v>
      </c>
      <c r="D34402" s="2"/>
    </row>
    <row r="34403" spans="1:4" x14ac:dyDescent="0.25">
      <c r="A34403" s="2">
        <v>540</v>
      </c>
      <c r="B34403">
        <v>46529</v>
      </c>
      <c r="C34403" s="3">
        <v>7611.4518699999999</v>
      </c>
      <c r="D34403" s="2"/>
    </row>
    <row r="34404" spans="1:4" x14ac:dyDescent="0.25">
      <c r="A34404" s="2">
        <v>540</v>
      </c>
      <c r="B34404">
        <v>46530</v>
      </c>
      <c r="C34404" s="3">
        <v>907.67343300000005</v>
      </c>
      <c r="D34404" s="2"/>
    </row>
    <row r="34405" spans="1:4" x14ac:dyDescent="0.25">
      <c r="A34405" s="2">
        <v>540</v>
      </c>
      <c r="B34405">
        <v>46531</v>
      </c>
      <c r="C34405" s="3">
        <v>907.67343300000005</v>
      </c>
      <c r="D34405" s="2"/>
    </row>
    <row r="34406" spans="1:4" x14ac:dyDescent="0.25">
      <c r="A34406" s="2">
        <v>540</v>
      </c>
      <c r="B34406">
        <v>46532</v>
      </c>
      <c r="C34406" s="3">
        <v>590.57330100000001</v>
      </c>
      <c r="D34406" s="2"/>
    </row>
    <row r="34407" spans="1:4" x14ac:dyDescent="0.25">
      <c r="A34407" s="2">
        <v>540</v>
      </c>
      <c r="B34407">
        <v>46533</v>
      </c>
      <c r="C34407" s="3">
        <v>590.57330100000001</v>
      </c>
      <c r="D34407" s="2"/>
    </row>
    <row r="34408" spans="1:4" x14ac:dyDescent="0.25">
      <c r="A34408" s="2">
        <v>540</v>
      </c>
      <c r="B34408">
        <v>46534</v>
      </c>
      <c r="C34408" s="3">
        <v>25.398202999999999</v>
      </c>
      <c r="D34408" s="2"/>
    </row>
    <row r="34409" spans="1:4" x14ac:dyDescent="0.25">
      <c r="A34409" s="2">
        <v>540</v>
      </c>
      <c r="B34409">
        <v>46535</v>
      </c>
      <c r="C34409" s="3">
        <v>25.398202999999999</v>
      </c>
      <c r="D34409" s="2"/>
    </row>
    <row r="34410" spans="1:4" x14ac:dyDescent="0.25">
      <c r="A34410" s="2">
        <v>540</v>
      </c>
      <c r="B34410">
        <v>46536</v>
      </c>
      <c r="C34410" s="3">
        <v>1735.6373799999999</v>
      </c>
      <c r="D34410" s="2"/>
    </row>
    <row r="34411" spans="1:4" x14ac:dyDescent="0.25">
      <c r="A34411" s="2">
        <v>540</v>
      </c>
      <c r="B34411">
        <v>46537</v>
      </c>
      <c r="C34411" s="3">
        <v>1735.6373799999999</v>
      </c>
      <c r="D34411" s="2"/>
    </row>
    <row r="34412" spans="1:4" x14ac:dyDescent="0.25">
      <c r="A34412" s="2">
        <v>540</v>
      </c>
      <c r="B34412">
        <v>46538</v>
      </c>
      <c r="C34412" s="3">
        <v>110.151994</v>
      </c>
      <c r="D34412" s="2"/>
    </row>
    <row r="34413" spans="1:4" x14ac:dyDescent="0.25">
      <c r="A34413" s="2">
        <v>540</v>
      </c>
      <c r="B34413">
        <v>46539</v>
      </c>
      <c r="C34413" s="3">
        <v>14962.778278</v>
      </c>
      <c r="D34413" s="2"/>
    </row>
    <row r="34414" spans="1:4" x14ac:dyDescent="0.25">
      <c r="A34414" s="2">
        <v>540</v>
      </c>
      <c r="B34414">
        <v>46540</v>
      </c>
      <c r="C34414" s="3">
        <v>110.151994</v>
      </c>
      <c r="D34414" s="2"/>
    </row>
    <row r="34415" spans="1:4" x14ac:dyDescent="0.25">
      <c r="A34415" s="2">
        <v>540</v>
      </c>
      <c r="B34415">
        <v>46541</v>
      </c>
      <c r="C34415" s="3">
        <v>92.988333999999995</v>
      </c>
      <c r="D34415" s="2"/>
    </row>
    <row r="34416" spans="1:4" x14ac:dyDescent="0.25">
      <c r="A34416" s="2">
        <v>540</v>
      </c>
      <c r="B34416">
        <v>46542</v>
      </c>
      <c r="C34416" s="3">
        <v>2461.7179289999999</v>
      </c>
      <c r="D34416" s="2"/>
    </row>
    <row r="34417" spans="1:4" x14ac:dyDescent="0.25">
      <c r="A34417" s="2">
        <v>540</v>
      </c>
      <c r="B34417">
        <v>46543</v>
      </c>
      <c r="C34417" s="3">
        <v>0</v>
      </c>
      <c r="D34417" s="2"/>
    </row>
    <row r="34418" spans="1:4" x14ac:dyDescent="0.25">
      <c r="A34418" s="2">
        <v>540</v>
      </c>
      <c r="B34418">
        <v>46544</v>
      </c>
      <c r="C34418" s="3">
        <v>2461.7179289999999</v>
      </c>
      <c r="D34418" s="2"/>
    </row>
    <row r="34419" spans="1:4" x14ac:dyDescent="0.25">
      <c r="A34419" s="2">
        <v>540</v>
      </c>
      <c r="B34419">
        <v>46545</v>
      </c>
      <c r="C34419" s="3">
        <v>0</v>
      </c>
      <c r="D34419" s="2"/>
    </row>
    <row r="34420" spans="1:4" x14ac:dyDescent="0.25">
      <c r="A34420" s="2">
        <v>540</v>
      </c>
      <c r="B34420">
        <v>46546</v>
      </c>
      <c r="C34420" s="3">
        <v>8.6156999999999997E-2</v>
      </c>
      <c r="D34420" s="2"/>
    </row>
    <row r="34421" spans="1:4" x14ac:dyDescent="0.25">
      <c r="A34421" s="2">
        <v>540</v>
      </c>
      <c r="B34421">
        <v>46547</v>
      </c>
      <c r="C34421" s="3">
        <v>8.6156999999999997E-2</v>
      </c>
      <c r="D34421" s="2"/>
    </row>
    <row r="34422" spans="1:4" x14ac:dyDescent="0.25">
      <c r="A34422" s="2">
        <v>540</v>
      </c>
      <c r="B34422">
        <v>46548</v>
      </c>
      <c r="C34422" s="3">
        <v>0</v>
      </c>
      <c r="D34422" s="2"/>
    </row>
    <row r="34423" spans="1:4" x14ac:dyDescent="0.25">
      <c r="A34423" s="2">
        <v>540</v>
      </c>
      <c r="B34423">
        <v>46549</v>
      </c>
      <c r="C34423" s="3">
        <v>0</v>
      </c>
      <c r="D34423" s="2"/>
    </row>
    <row r="34424" spans="1:4" x14ac:dyDescent="0.25">
      <c r="A34424" s="2">
        <v>540</v>
      </c>
      <c r="B34424">
        <v>46550</v>
      </c>
      <c r="C34424" s="3">
        <v>5122.1938890000001</v>
      </c>
      <c r="D34424" s="2"/>
    </row>
    <row r="34425" spans="1:4" x14ac:dyDescent="0.25">
      <c r="A34425" s="2">
        <v>540</v>
      </c>
      <c r="B34425">
        <v>46551</v>
      </c>
      <c r="C34425" s="3">
        <v>8935.052173</v>
      </c>
      <c r="D34425" s="2"/>
    </row>
    <row r="34426" spans="1:4" x14ac:dyDescent="0.25">
      <c r="A34426" s="2">
        <v>540</v>
      </c>
      <c r="B34426">
        <v>46552</v>
      </c>
      <c r="C34426" s="3">
        <v>5122.1938890000001</v>
      </c>
      <c r="D34426" s="2"/>
    </row>
    <row r="34427" spans="1:4" x14ac:dyDescent="0.25">
      <c r="A34427" s="2">
        <v>540</v>
      </c>
      <c r="B34427">
        <v>46553</v>
      </c>
      <c r="C34427" s="3">
        <v>8935.052173</v>
      </c>
      <c r="D34427" s="2"/>
    </row>
    <row r="34428" spans="1:4" x14ac:dyDescent="0.25">
      <c r="A34428" s="2">
        <v>540</v>
      </c>
      <c r="B34428">
        <v>46554</v>
      </c>
      <c r="C34428" s="3">
        <v>522.43925100000001</v>
      </c>
      <c r="D34428" s="2"/>
    </row>
    <row r="34429" spans="1:4" x14ac:dyDescent="0.25">
      <c r="A34429" s="2">
        <v>540</v>
      </c>
      <c r="B34429">
        <v>46555</v>
      </c>
      <c r="C34429" s="3">
        <v>522.43925100000001</v>
      </c>
      <c r="D34429" s="2"/>
    </row>
    <row r="34430" spans="1:4" x14ac:dyDescent="0.25">
      <c r="A34430" s="2">
        <v>540</v>
      </c>
      <c r="B34430">
        <v>46556</v>
      </c>
      <c r="C34430" s="3">
        <v>2225.9091640000001</v>
      </c>
      <c r="D34430" s="2"/>
    </row>
    <row r="34431" spans="1:4" x14ac:dyDescent="0.25">
      <c r="A34431" s="2">
        <v>540</v>
      </c>
      <c r="B34431">
        <v>46557</v>
      </c>
      <c r="C34431" s="3">
        <v>1885.591232</v>
      </c>
      <c r="D34431" s="2"/>
    </row>
    <row r="34432" spans="1:4" x14ac:dyDescent="0.25">
      <c r="A34432" s="2">
        <v>540</v>
      </c>
      <c r="B34432">
        <v>46558</v>
      </c>
      <c r="C34432" s="3">
        <v>8329.6500610000003</v>
      </c>
      <c r="D34432" s="2"/>
    </row>
    <row r="34433" spans="1:4" x14ac:dyDescent="0.25">
      <c r="A34433" s="2">
        <v>540</v>
      </c>
      <c r="B34433">
        <v>46560</v>
      </c>
      <c r="C34433" s="3">
        <v>244.54068899999999</v>
      </c>
      <c r="D34433" s="2"/>
    </row>
    <row r="34434" spans="1:4" x14ac:dyDescent="0.25">
      <c r="A34434" s="2">
        <v>540</v>
      </c>
      <c r="B34434">
        <v>46561</v>
      </c>
      <c r="C34434" s="3">
        <v>244.54068899999999</v>
      </c>
      <c r="D34434" s="2"/>
    </row>
    <row r="34435" spans="1:4" x14ac:dyDescent="0.25">
      <c r="A34435" s="2">
        <v>540</v>
      </c>
      <c r="B34435">
        <v>46562</v>
      </c>
      <c r="C34435" s="3">
        <v>1134.9172160000001</v>
      </c>
      <c r="D34435" s="2"/>
    </row>
    <row r="34436" spans="1:4" x14ac:dyDescent="0.25">
      <c r="A34436" s="2">
        <v>540</v>
      </c>
      <c r="B34436">
        <v>46563</v>
      </c>
      <c r="C34436" s="3">
        <v>53.998009000000003</v>
      </c>
      <c r="D34436" s="2"/>
    </row>
    <row r="34437" spans="1:4" x14ac:dyDescent="0.25">
      <c r="A34437" s="2">
        <v>540</v>
      </c>
      <c r="B34437">
        <v>46564</v>
      </c>
      <c r="C34437" s="3">
        <v>53.998009000000003</v>
      </c>
      <c r="D34437" s="2"/>
    </row>
    <row r="34438" spans="1:4" x14ac:dyDescent="0.25">
      <c r="A34438" s="2">
        <v>540</v>
      </c>
      <c r="B34438">
        <v>46565</v>
      </c>
      <c r="C34438" s="3">
        <v>1134.9172160000001</v>
      </c>
      <c r="D34438" s="2"/>
    </row>
    <row r="34439" spans="1:4" x14ac:dyDescent="0.25">
      <c r="A34439" s="2">
        <v>540</v>
      </c>
      <c r="B34439">
        <v>46566</v>
      </c>
      <c r="C34439" s="3">
        <v>514.38878299999999</v>
      </c>
      <c r="D34439" s="2"/>
    </row>
    <row r="34440" spans="1:4" x14ac:dyDescent="0.25">
      <c r="A34440" s="2">
        <v>540</v>
      </c>
      <c r="B34440">
        <v>46567</v>
      </c>
      <c r="C34440" s="3">
        <v>514.38878299999999</v>
      </c>
      <c r="D34440" s="2"/>
    </row>
    <row r="34441" spans="1:4" x14ac:dyDescent="0.25">
      <c r="A34441" s="2">
        <v>540</v>
      </c>
      <c r="B34441">
        <v>46568</v>
      </c>
      <c r="C34441" s="3">
        <v>6.0201560000000001</v>
      </c>
      <c r="D34441" s="2"/>
    </row>
    <row r="34442" spans="1:4" x14ac:dyDescent="0.25">
      <c r="A34442" s="2">
        <v>540</v>
      </c>
      <c r="B34442">
        <v>46569</v>
      </c>
      <c r="C34442" s="3">
        <v>519.17799600000001</v>
      </c>
      <c r="D34442" s="2"/>
    </row>
    <row r="34443" spans="1:4" x14ac:dyDescent="0.25">
      <c r="A34443" s="2">
        <v>540</v>
      </c>
      <c r="B34443">
        <v>46570</v>
      </c>
      <c r="C34443" s="3">
        <v>519.17799600000001</v>
      </c>
      <c r="D34443" s="2"/>
    </row>
    <row r="34444" spans="1:4" x14ac:dyDescent="0.25">
      <c r="A34444" s="2">
        <v>540</v>
      </c>
      <c r="B34444">
        <v>46571</v>
      </c>
      <c r="C34444" s="3">
        <v>6.0201560000000001</v>
      </c>
      <c r="D34444" s="2"/>
    </row>
    <row r="34445" spans="1:4" x14ac:dyDescent="0.25">
      <c r="A34445" s="2">
        <v>540</v>
      </c>
      <c r="B34445">
        <v>46572</v>
      </c>
      <c r="C34445" s="3">
        <v>1236.0793329999999</v>
      </c>
      <c r="D34445" s="2"/>
    </row>
    <row r="34446" spans="1:4" x14ac:dyDescent="0.25">
      <c r="A34446" s="2">
        <v>540</v>
      </c>
      <c r="B34446">
        <v>46573</v>
      </c>
      <c r="C34446" s="3">
        <v>1107.597168</v>
      </c>
      <c r="D34446" s="2"/>
    </row>
    <row r="34447" spans="1:4" x14ac:dyDescent="0.25">
      <c r="A34447" s="2">
        <v>540</v>
      </c>
      <c r="B34447">
        <v>46574</v>
      </c>
      <c r="C34447" s="3">
        <v>1107.597168</v>
      </c>
      <c r="D34447" s="2"/>
    </row>
    <row r="34448" spans="1:4" x14ac:dyDescent="0.25">
      <c r="A34448" s="2">
        <v>540</v>
      </c>
      <c r="B34448">
        <v>46575</v>
      </c>
      <c r="C34448" s="3">
        <v>1236.0793329999999</v>
      </c>
      <c r="D34448" s="2"/>
    </row>
    <row r="34449" spans="1:4" x14ac:dyDescent="0.25">
      <c r="A34449" s="2">
        <v>540</v>
      </c>
      <c r="B34449">
        <v>46576</v>
      </c>
      <c r="C34449" s="3">
        <v>269.05157400000002</v>
      </c>
      <c r="D34449" s="2"/>
    </row>
    <row r="34450" spans="1:4" x14ac:dyDescent="0.25">
      <c r="A34450" s="2">
        <v>540</v>
      </c>
      <c r="B34450">
        <v>46577</v>
      </c>
      <c r="C34450" s="3">
        <v>269.05157400000002</v>
      </c>
      <c r="D34450" s="2"/>
    </row>
    <row r="34451" spans="1:4" x14ac:dyDescent="0.25">
      <c r="A34451" s="2">
        <v>540</v>
      </c>
      <c r="B34451">
        <v>46578</v>
      </c>
      <c r="C34451" s="3">
        <v>232.03143</v>
      </c>
      <c r="D34451" s="2"/>
    </row>
    <row r="34452" spans="1:4" x14ac:dyDescent="0.25">
      <c r="A34452" s="2">
        <v>540</v>
      </c>
      <c r="B34452">
        <v>46579</v>
      </c>
      <c r="C34452" s="3">
        <v>232.03143</v>
      </c>
      <c r="D34452" s="2"/>
    </row>
    <row r="34453" spans="1:4" x14ac:dyDescent="0.25">
      <c r="A34453" s="2">
        <v>540</v>
      </c>
      <c r="B34453">
        <v>46580</v>
      </c>
      <c r="C34453" s="3">
        <v>979.93582100000003</v>
      </c>
      <c r="D34453" s="2"/>
    </row>
    <row r="34454" spans="1:4" x14ac:dyDescent="0.25">
      <c r="A34454" s="2">
        <v>540</v>
      </c>
      <c r="B34454">
        <v>46581</v>
      </c>
      <c r="C34454" s="3">
        <v>979.93582100000003</v>
      </c>
      <c r="D34454" s="2"/>
    </row>
    <row r="34455" spans="1:4" x14ac:dyDescent="0.25">
      <c r="A34455" s="2">
        <v>540</v>
      </c>
      <c r="B34455">
        <v>46582</v>
      </c>
      <c r="C34455" s="3">
        <v>296.61218200000002</v>
      </c>
      <c r="D34455" s="2"/>
    </row>
    <row r="34456" spans="1:4" x14ac:dyDescent="0.25">
      <c r="A34456" s="2">
        <v>540</v>
      </c>
      <c r="B34456">
        <v>46583</v>
      </c>
      <c r="C34456" s="3">
        <v>296.61218200000002</v>
      </c>
      <c r="D34456" s="2"/>
    </row>
    <row r="34457" spans="1:4" x14ac:dyDescent="0.25">
      <c r="A34457" s="2">
        <v>540</v>
      </c>
      <c r="B34457">
        <v>46584</v>
      </c>
      <c r="C34457" s="3">
        <v>1352.8896999999999</v>
      </c>
      <c r="D34457" s="2"/>
    </row>
    <row r="34458" spans="1:4" x14ac:dyDescent="0.25">
      <c r="A34458" s="2">
        <v>540</v>
      </c>
      <c r="B34458">
        <v>46585</v>
      </c>
      <c r="C34458" s="3">
        <v>1352.8896999999999</v>
      </c>
      <c r="D34458" s="2"/>
    </row>
    <row r="34459" spans="1:4" x14ac:dyDescent="0.25">
      <c r="A34459" s="2">
        <v>540</v>
      </c>
      <c r="B34459">
        <v>46587</v>
      </c>
      <c r="C34459" s="3">
        <v>0.33321800000000001</v>
      </c>
      <c r="D34459" s="2"/>
    </row>
    <row r="34460" spans="1:4" x14ac:dyDescent="0.25">
      <c r="A34460" s="2">
        <v>540</v>
      </c>
      <c r="B34460">
        <v>46588</v>
      </c>
      <c r="C34460" s="3">
        <v>96.404970000000006</v>
      </c>
      <c r="D34460" s="2"/>
    </row>
    <row r="34461" spans="1:4" x14ac:dyDescent="0.25">
      <c r="A34461" s="2">
        <v>540</v>
      </c>
      <c r="B34461">
        <v>46589</v>
      </c>
      <c r="C34461" s="3">
        <v>245.44949</v>
      </c>
      <c r="D34461" s="2"/>
    </row>
    <row r="34462" spans="1:4" x14ac:dyDescent="0.25">
      <c r="A34462" s="2">
        <v>540</v>
      </c>
      <c r="B34462">
        <v>46590</v>
      </c>
      <c r="C34462" s="3">
        <v>96.404970000000006</v>
      </c>
      <c r="D34462" s="2"/>
    </row>
    <row r="34463" spans="1:4" x14ac:dyDescent="0.25">
      <c r="A34463" s="2">
        <v>540</v>
      </c>
      <c r="B34463">
        <v>46591</v>
      </c>
      <c r="C34463" s="3">
        <v>0.33321800000000001</v>
      </c>
      <c r="D34463" s="2"/>
    </row>
    <row r="34464" spans="1:4" x14ac:dyDescent="0.25">
      <c r="A34464" s="2">
        <v>540</v>
      </c>
      <c r="B34464">
        <v>46592</v>
      </c>
      <c r="C34464" s="3">
        <v>670.27124000000003</v>
      </c>
      <c r="D34464" s="2"/>
    </row>
    <row r="34465" spans="1:4" x14ac:dyDescent="0.25">
      <c r="A34465" s="2">
        <v>540</v>
      </c>
      <c r="B34465">
        <v>46593</v>
      </c>
      <c r="C34465" s="3">
        <v>245.44949</v>
      </c>
      <c r="D34465" s="2"/>
    </row>
    <row r="34466" spans="1:4" x14ac:dyDescent="0.25">
      <c r="A34466" s="2">
        <v>540</v>
      </c>
      <c r="B34466">
        <v>46594</v>
      </c>
      <c r="C34466" s="3">
        <v>670.27124000000003</v>
      </c>
      <c r="D34466" s="2"/>
    </row>
    <row r="34467" spans="1:4" x14ac:dyDescent="0.25">
      <c r="A34467" s="2">
        <v>540</v>
      </c>
      <c r="B34467">
        <v>46595</v>
      </c>
      <c r="C34467" s="3">
        <v>57.762757000000001</v>
      </c>
      <c r="D34467" s="2"/>
    </row>
    <row r="34468" spans="1:4" x14ac:dyDescent="0.25">
      <c r="A34468" s="2">
        <v>540</v>
      </c>
      <c r="B34468">
        <v>46596</v>
      </c>
      <c r="C34468" s="3">
        <v>141.10683599999999</v>
      </c>
      <c r="D34468" s="2"/>
    </row>
    <row r="34469" spans="1:4" x14ac:dyDescent="0.25">
      <c r="A34469" s="2">
        <v>540</v>
      </c>
      <c r="B34469">
        <v>46597</v>
      </c>
      <c r="C34469" s="3">
        <v>57.762757000000001</v>
      </c>
      <c r="D34469" s="2"/>
    </row>
    <row r="34470" spans="1:4" x14ac:dyDescent="0.25">
      <c r="A34470" s="2">
        <v>540</v>
      </c>
      <c r="B34470">
        <v>46598</v>
      </c>
      <c r="C34470" s="3">
        <v>141.10683599999999</v>
      </c>
      <c r="D34470" s="2"/>
    </row>
    <row r="34471" spans="1:4" x14ac:dyDescent="0.25">
      <c r="A34471" s="2">
        <v>540</v>
      </c>
      <c r="B34471">
        <v>46599</v>
      </c>
      <c r="C34471" s="3">
        <v>49.844805000000001</v>
      </c>
      <c r="D34471" s="2"/>
    </row>
    <row r="34472" spans="1:4" x14ac:dyDescent="0.25">
      <c r="A34472" s="2">
        <v>540</v>
      </c>
      <c r="B34472">
        <v>46600</v>
      </c>
      <c r="C34472" s="3">
        <v>12.534388</v>
      </c>
      <c r="D34472" s="2"/>
    </row>
    <row r="34473" spans="1:4" x14ac:dyDescent="0.25">
      <c r="A34473" s="2">
        <v>540</v>
      </c>
      <c r="B34473">
        <v>46601</v>
      </c>
      <c r="C34473" s="3">
        <v>12.534388</v>
      </c>
      <c r="D34473" s="2"/>
    </row>
    <row r="34474" spans="1:4" x14ac:dyDescent="0.25">
      <c r="A34474" s="2">
        <v>540</v>
      </c>
      <c r="B34474">
        <v>46602</v>
      </c>
      <c r="C34474" s="3">
        <v>49.844805000000001</v>
      </c>
      <c r="D34474" s="2"/>
    </row>
    <row r="34475" spans="1:4" x14ac:dyDescent="0.25">
      <c r="A34475" s="2">
        <v>540</v>
      </c>
      <c r="B34475">
        <v>46603</v>
      </c>
      <c r="C34475" s="3">
        <v>3.0017140000000002</v>
      </c>
      <c r="D34475" s="2"/>
    </row>
    <row r="34476" spans="1:4" x14ac:dyDescent="0.25">
      <c r="A34476" s="2">
        <v>540</v>
      </c>
      <c r="B34476">
        <v>46604</v>
      </c>
      <c r="C34476" s="3">
        <v>2842.0176649999999</v>
      </c>
      <c r="D34476" s="2"/>
    </row>
    <row r="34477" spans="1:4" x14ac:dyDescent="0.25">
      <c r="A34477" s="2">
        <v>540</v>
      </c>
      <c r="B34477">
        <v>46605</v>
      </c>
      <c r="C34477" s="3">
        <v>336.06897199999997</v>
      </c>
      <c r="D34477" s="2"/>
    </row>
    <row r="34478" spans="1:4" x14ac:dyDescent="0.25">
      <c r="A34478" s="2">
        <v>540</v>
      </c>
      <c r="B34478">
        <v>46606</v>
      </c>
      <c r="C34478" s="3">
        <v>3.0017140000000002</v>
      </c>
      <c r="D34478" s="2"/>
    </row>
    <row r="34479" spans="1:4" x14ac:dyDescent="0.25">
      <c r="A34479" s="2">
        <v>540</v>
      </c>
      <c r="B34479">
        <v>46607</v>
      </c>
      <c r="C34479" s="3">
        <v>712.18861600000002</v>
      </c>
      <c r="D34479" s="2"/>
    </row>
    <row r="34480" spans="1:4" x14ac:dyDescent="0.25">
      <c r="A34480" s="2">
        <v>540</v>
      </c>
      <c r="B34480">
        <v>46608</v>
      </c>
      <c r="C34480" s="3">
        <v>104.120958</v>
      </c>
      <c r="D34480" s="2"/>
    </row>
    <row r="34481" spans="1:4" x14ac:dyDescent="0.25">
      <c r="A34481" s="2">
        <v>540</v>
      </c>
      <c r="B34481">
        <v>46609</v>
      </c>
      <c r="C34481" s="3">
        <v>104.120958</v>
      </c>
      <c r="D34481" s="2"/>
    </row>
    <row r="34482" spans="1:4" x14ac:dyDescent="0.25">
      <c r="A34482" s="2">
        <v>540</v>
      </c>
      <c r="B34482">
        <v>46610</v>
      </c>
      <c r="C34482" s="3">
        <v>581.513735</v>
      </c>
      <c r="D34482" s="2"/>
    </row>
    <row r="34483" spans="1:4" x14ac:dyDescent="0.25">
      <c r="A34483" s="2">
        <v>540</v>
      </c>
      <c r="B34483">
        <v>46611</v>
      </c>
      <c r="C34483" s="3">
        <v>581.513735</v>
      </c>
      <c r="D34483" s="2"/>
    </row>
    <row r="34484" spans="1:4" x14ac:dyDescent="0.25">
      <c r="A34484" s="2">
        <v>540</v>
      </c>
      <c r="B34484">
        <v>46612</v>
      </c>
      <c r="C34484" s="3">
        <v>183.70414400000001</v>
      </c>
      <c r="D34484" s="2"/>
    </row>
    <row r="34485" spans="1:4" x14ac:dyDescent="0.25">
      <c r="A34485" s="2">
        <v>540</v>
      </c>
      <c r="B34485">
        <v>46613</v>
      </c>
      <c r="C34485" s="3">
        <v>198.10933700000001</v>
      </c>
      <c r="D34485" s="2"/>
    </row>
    <row r="34486" spans="1:4" x14ac:dyDescent="0.25">
      <c r="A34486" s="2">
        <v>540</v>
      </c>
      <c r="B34486">
        <v>46614</v>
      </c>
      <c r="C34486" s="3">
        <v>198.10933700000001</v>
      </c>
      <c r="D34486" s="2"/>
    </row>
    <row r="34487" spans="1:4" x14ac:dyDescent="0.25">
      <c r="A34487" s="2">
        <v>540</v>
      </c>
      <c r="B34487">
        <v>46615</v>
      </c>
      <c r="C34487" s="3">
        <v>183.70414400000001</v>
      </c>
      <c r="D34487" s="2"/>
    </row>
    <row r="34488" spans="1:4" x14ac:dyDescent="0.25">
      <c r="A34488" s="2">
        <v>540</v>
      </c>
      <c r="B34488">
        <v>46616</v>
      </c>
      <c r="C34488" s="3">
        <v>567.03758600000003</v>
      </c>
      <c r="D34488" s="2"/>
    </row>
    <row r="34489" spans="1:4" x14ac:dyDescent="0.25">
      <c r="A34489" s="2">
        <v>540</v>
      </c>
      <c r="B34489">
        <v>46617</v>
      </c>
      <c r="C34489" s="3">
        <v>567.03758600000003</v>
      </c>
      <c r="D34489" s="2"/>
    </row>
    <row r="34490" spans="1:4" x14ac:dyDescent="0.25">
      <c r="A34490" s="2">
        <v>540</v>
      </c>
      <c r="B34490">
        <v>46618</v>
      </c>
      <c r="C34490" s="3">
        <v>319.66053199999999</v>
      </c>
      <c r="D34490" s="2"/>
    </row>
    <row r="34491" spans="1:4" x14ac:dyDescent="0.25">
      <c r="A34491" s="2">
        <v>540</v>
      </c>
      <c r="B34491">
        <v>46619</v>
      </c>
      <c r="C34491" s="3">
        <v>319.66053199999999</v>
      </c>
      <c r="D34491" s="2"/>
    </row>
    <row r="34492" spans="1:4" x14ac:dyDescent="0.25">
      <c r="A34492" s="2">
        <v>540</v>
      </c>
      <c r="B34492">
        <v>46620</v>
      </c>
      <c r="C34492" s="3">
        <v>136.275914</v>
      </c>
      <c r="D34492" s="2"/>
    </row>
    <row r="34493" spans="1:4" x14ac:dyDescent="0.25">
      <c r="A34493" s="2">
        <v>540</v>
      </c>
      <c r="B34493">
        <v>46621</v>
      </c>
      <c r="C34493" s="3">
        <v>136.275914</v>
      </c>
      <c r="D34493" s="2"/>
    </row>
    <row r="34494" spans="1:4" x14ac:dyDescent="0.25">
      <c r="A34494" s="2">
        <v>540</v>
      </c>
      <c r="B34494">
        <v>46622</v>
      </c>
      <c r="C34494" s="3">
        <v>382.02686699999998</v>
      </c>
      <c r="D34494" s="2"/>
    </row>
    <row r="34495" spans="1:4" x14ac:dyDescent="0.25">
      <c r="A34495" s="2">
        <v>540</v>
      </c>
      <c r="B34495">
        <v>46623</v>
      </c>
      <c r="C34495" s="3">
        <v>382.02686699999998</v>
      </c>
      <c r="D34495" s="2"/>
    </row>
    <row r="34496" spans="1:4" x14ac:dyDescent="0.25">
      <c r="A34496" s="2">
        <v>540</v>
      </c>
      <c r="B34496">
        <v>46624</v>
      </c>
      <c r="C34496" s="3">
        <v>4631.8559400000004</v>
      </c>
      <c r="D34496" s="2"/>
    </row>
    <row r="34497" spans="1:4" x14ac:dyDescent="0.25">
      <c r="A34497" s="2">
        <v>540</v>
      </c>
      <c r="B34497">
        <v>46625</v>
      </c>
      <c r="C34497" s="3">
        <v>2995.682992</v>
      </c>
      <c r="D34497" s="2"/>
    </row>
    <row r="34498" spans="1:4" x14ac:dyDescent="0.25">
      <c r="A34498" s="2">
        <v>540</v>
      </c>
      <c r="B34498">
        <v>46626</v>
      </c>
      <c r="C34498" s="3">
        <v>10256.284605999999</v>
      </c>
      <c r="D34498" s="2"/>
    </row>
    <row r="34499" spans="1:4" x14ac:dyDescent="0.25">
      <c r="A34499" s="2">
        <v>540</v>
      </c>
      <c r="B34499">
        <v>46632</v>
      </c>
      <c r="C34499" s="3">
        <v>967.22534599999994</v>
      </c>
      <c r="D34499" s="2"/>
    </row>
    <row r="34500" spans="1:4" x14ac:dyDescent="0.25">
      <c r="A34500" s="2">
        <v>540</v>
      </c>
      <c r="B34500">
        <v>46633</v>
      </c>
      <c r="C34500" s="3">
        <v>4902.8476179999998</v>
      </c>
      <c r="D34500" s="2"/>
    </row>
    <row r="34501" spans="1:4" x14ac:dyDescent="0.25">
      <c r="A34501" s="2">
        <v>540</v>
      </c>
      <c r="B34501">
        <v>46634</v>
      </c>
      <c r="C34501" s="3">
        <v>2912.3902739999999</v>
      </c>
      <c r="D34501" s="2"/>
    </row>
    <row r="34502" spans="1:4" x14ac:dyDescent="0.25">
      <c r="A34502" s="2">
        <v>540</v>
      </c>
      <c r="B34502">
        <v>46635</v>
      </c>
      <c r="C34502" s="3">
        <v>4902.8476179999998</v>
      </c>
      <c r="D34502" s="2"/>
    </row>
    <row r="34503" spans="1:4" x14ac:dyDescent="0.25">
      <c r="A34503" s="2">
        <v>540</v>
      </c>
      <c r="B34503">
        <v>46636</v>
      </c>
      <c r="C34503" s="3">
        <v>2912.3902739999999</v>
      </c>
      <c r="D34503" s="2"/>
    </row>
    <row r="34504" spans="1:4" x14ac:dyDescent="0.25">
      <c r="A34504" s="2">
        <v>540</v>
      </c>
      <c r="B34504">
        <v>46637</v>
      </c>
      <c r="C34504" s="3">
        <v>2160.2137670000002</v>
      </c>
      <c r="D34504" s="2"/>
    </row>
    <row r="34505" spans="1:4" x14ac:dyDescent="0.25">
      <c r="A34505" s="2">
        <v>540</v>
      </c>
      <c r="B34505">
        <v>46638</v>
      </c>
      <c r="C34505" s="3">
        <v>5466.0870180000002</v>
      </c>
      <c r="D34505" s="2"/>
    </row>
    <row r="34506" spans="1:4" x14ac:dyDescent="0.25">
      <c r="A34506" s="2">
        <v>540</v>
      </c>
      <c r="B34506">
        <v>46639</v>
      </c>
      <c r="C34506" s="3">
        <v>5466.0870180000002</v>
      </c>
      <c r="D34506" s="2"/>
    </row>
    <row r="34507" spans="1:4" x14ac:dyDescent="0.25">
      <c r="A34507" s="2">
        <v>540</v>
      </c>
      <c r="B34507">
        <v>46640</v>
      </c>
      <c r="C34507" s="3">
        <v>2160.2137670000002</v>
      </c>
      <c r="D34507" s="2"/>
    </row>
    <row r="34508" spans="1:4" x14ac:dyDescent="0.25">
      <c r="A34508" s="2">
        <v>540</v>
      </c>
      <c r="B34508">
        <v>46641</v>
      </c>
      <c r="C34508" s="3">
        <v>0</v>
      </c>
      <c r="D34508" s="2"/>
    </row>
    <row r="34509" spans="1:4" x14ac:dyDescent="0.25">
      <c r="A34509" s="2">
        <v>540</v>
      </c>
      <c r="B34509">
        <v>46642</v>
      </c>
      <c r="C34509" s="3">
        <v>4483.0894200000002</v>
      </c>
      <c r="D34509" s="2"/>
    </row>
    <row r="34510" spans="1:4" x14ac:dyDescent="0.25">
      <c r="A34510" s="2">
        <v>540</v>
      </c>
      <c r="B34510">
        <v>46643</v>
      </c>
      <c r="C34510" s="3">
        <v>4483.0894200000002</v>
      </c>
      <c r="D34510" s="2"/>
    </row>
    <row r="34511" spans="1:4" x14ac:dyDescent="0.25">
      <c r="A34511" s="2">
        <v>540</v>
      </c>
      <c r="B34511">
        <v>46644</v>
      </c>
      <c r="C34511" s="3">
        <v>0</v>
      </c>
      <c r="D34511" s="2"/>
    </row>
    <row r="34512" spans="1:4" x14ac:dyDescent="0.25">
      <c r="A34512" s="2">
        <v>540</v>
      </c>
      <c r="B34512">
        <v>46645</v>
      </c>
      <c r="C34512" s="3">
        <v>186.82523699999999</v>
      </c>
      <c r="D34512" s="2"/>
    </row>
    <row r="34513" spans="1:4" x14ac:dyDescent="0.25">
      <c r="A34513" s="2">
        <v>540</v>
      </c>
      <c r="B34513">
        <v>46646</v>
      </c>
      <c r="C34513" s="3">
        <v>186.82523699999999</v>
      </c>
      <c r="D34513" s="2"/>
    </row>
    <row r="34514" spans="1:4" x14ac:dyDescent="0.25">
      <c r="A34514" s="2">
        <v>540</v>
      </c>
      <c r="B34514">
        <v>46647</v>
      </c>
      <c r="C34514" s="3">
        <v>0</v>
      </c>
      <c r="D34514" s="2"/>
    </row>
    <row r="34515" spans="1:4" x14ac:dyDescent="0.25">
      <c r="A34515" s="2">
        <v>540</v>
      </c>
      <c r="B34515">
        <v>46648</v>
      </c>
      <c r="C34515" s="3">
        <v>0</v>
      </c>
      <c r="D34515" s="2"/>
    </row>
    <row r="34516" spans="1:4" x14ac:dyDescent="0.25">
      <c r="A34516" s="2">
        <v>540</v>
      </c>
      <c r="B34516">
        <v>46649</v>
      </c>
      <c r="C34516" s="3">
        <v>1714.4023999999999</v>
      </c>
      <c r="D34516" s="2"/>
    </row>
    <row r="34517" spans="1:4" x14ac:dyDescent="0.25">
      <c r="A34517" s="2">
        <v>540</v>
      </c>
      <c r="B34517">
        <v>46651</v>
      </c>
      <c r="C34517" s="3">
        <v>18646.267878999999</v>
      </c>
      <c r="D34517" s="2"/>
    </row>
    <row r="34518" spans="1:4" x14ac:dyDescent="0.25">
      <c r="A34518" s="2">
        <v>540</v>
      </c>
      <c r="B34518">
        <v>46652</v>
      </c>
      <c r="C34518" s="3">
        <v>18646.267878999999</v>
      </c>
      <c r="D34518" s="2"/>
    </row>
    <row r="34519" spans="1:4" x14ac:dyDescent="0.25">
      <c r="A34519" s="2">
        <v>540</v>
      </c>
      <c r="B34519">
        <v>46653</v>
      </c>
      <c r="C34519" s="3">
        <v>263.37432799999999</v>
      </c>
      <c r="D34519" s="2"/>
    </row>
    <row r="34520" spans="1:4" x14ac:dyDescent="0.25">
      <c r="A34520" s="2">
        <v>540</v>
      </c>
      <c r="B34520">
        <v>46654</v>
      </c>
      <c r="C34520" s="3">
        <v>263.37432799999999</v>
      </c>
      <c r="D34520" s="2"/>
    </row>
    <row r="34521" spans="1:4" x14ac:dyDescent="0.25">
      <c r="A34521" s="2">
        <v>540</v>
      </c>
      <c r="B34521">
        <v>46655</v>
      </c>
      <c r="C34521" s="3">
        <v>2171.4094049999999</v>
      </c>
      <c r="D34521" s="2"/>
    </row>
    <row r="34522" spans="1:4" x14ac:dyDescent="0.25">
      <c r="A34522" s="2">
        <v>540</v>
      </c>
      <c r="B34522">
        <v>46656</v>
      </c>
      <c r="C34522" s="3">
        <v>2171.4094049999999</v>
      </c>
      <c r="D34522" s="2"/>
    </row>
    <row r="34523" spans="1:4" x14ac:dyDescent="0.25">
      <c r="A34523" s="2">
        <v>540</v>
      </c>
      <c r="B34523">
        <v>46657</v>
      </c>
      <c r="C34523" s="3">
        <v>0</v>
      </c>
      <c r="D34523" s="2"/>
    </row>
    <row r="34524" spans="1:4" x14ac:dyDescent="0.25">
      <c r="A34524" s="2">
        <v>540</v>
      </c>
      <c r="B34524">
        <v>46658</v>
      </c>
      <c r="C34524" s="3">
        <v>0</v>
      </c>
      <c r="D34524" s="2"/>
    </row>
    <row r="34525" spans="1:4" x14ac:dyDescent="0.25">
      <c r="A34525" s="2">
        <v>540</v>
      </c>
      <c r="B34525">
        <v>46659</v>
      </c>
      <c r="C34525" s="3">
        <v>329.84083900000002</v>
      </c>
      <c r="D34525" s="2"/>
    </row>
    <row r="34526" spans="1:4" x14ac:dyDescent="0.25">
      <c r="A34526" s="2">
        <v>540</v>
      </c>
      <c r="B34526">
        <v>46660</v>
      </c>
      <c r="C34526" s="3">
        <v>48.788003000000003</v>
      </c>
      <c r="D34526" s="2"/>
    </row>
    <row r="34527" spans="1:4" x14ac:dyDescent="0.25">
      <c r="A34527" s="2">
        <v>540</v>
      </c>
      <c r="B34527">
        <v>46661</v>
      </c>
      <c r="C34527" s="3">
        <v>48.788003000000003</v>
      </c>
      <c r="D34527" s="2"/>
    </row>
    <row r="34528" spans="1:4" x14ac:dyDescent="0.25">
      <c r="A34528" s="2">
        <v>540</v>
      </c>
      <c r="B34528">
        <v>46662</v>
      </c>
      <c r="C34528" s="3">
        <v>329.84083900000002</v>
      </c>
      <c r="D34528" s="2"/>
    </row>
    <row r="34529" spans="1:4" x14ac:dyDescent="0.25">
      <c r="A34529" s="2">
        <v>540</v>
      </c>
      <c r="B34529">
        <v>46663</v>
      </c>
      <c r="C34529" s="3">
        <v>2552.2862439999999</v>
      </c>
      <c r="D34529" s="2"/>
    </row>
    <row r="34530" spans="1:4" x14ac:dyDescent="0.25">
      <c r="A34530" s="2">
        <v>540</v>
      </c>
      <c r="B34530">
        <v>46664</v>
      </c>
      <c r="C34530" s="3">
        <v>2552.2862439999999</v>
      </c>
      <c r="D34530" s="2"/>
    </row>
    <row r="34531" spans="1:4" x14ac:dyDescent="0.25">
      <c r="A34531" s="2">
        <v>540</v>
      </c>
      <c r="B34531">
        <v>46665</v>
      </c>
      <c r="C34531" s="3">
        <v>7171.8019249999998</v>
      </c>
      <c r="D34531" s="2"/>
    </row>
    <row r="34532" spans="1:4" x14ac:dyDescent="0.25">
      <c r="A34532" s="2">
        <v>540</v>
      </c>
      <c r="B34532">
        <v>46666</v>
      </c>
      <c r="C34532" s="3">
        <v>740.63978899999995</v>
      </c>
      <c r="D34532" s="2"/>
    </row>
    <row r="34533" spans="1:4" x14ac:dyDescent="0.25">
      <c r="A34533" s="2">
        <v>540</v>
      </c>
      <c r="B34533">
        <v>46667</v>
      </c>
      <c r="C34533" s="3">
        <v>2447.0944330000002</v>
      </c>
      <c r="D34533" s="2"/>
    </row>
    <row r="34534" spans="1:4" x14ac:dyDescent="0.25">
      <c r="A34534" s="2">
        <v>540</v>
      </c>
      <c r="B34534">
        <v>46668</v>
      </c>
      <c r="C34534" s="3">
        <v>740.63978899999995</v>
      </c>
      <c r="D34534" s="2"/>
    </row>
    <row r="34535" spans="1:4" x14ac:dyDescent="0.25">
      <c r="A34535" s="2">
        <v>540</v>
      </c>
      <c r="B34535">
        <v>46669</v>
      </c>
      <c r="C34535" s="3">
        <v>2447.0944330000002</v>
      </c>
      <c r="D34535" s="2"/>
    </row>
    <row r="34536" spans="1:4" x14ac:dyDescent="0.25">
      <c r="A34536" s="2">
        <v>540</v>
      </c>
      <c r="B34536">
        <v>46670</v>
      </c>
      <c r="C34536" s="3">
        <v>2185.2082789999999</v>
      </c>
      <c r="D34536" s="2"/>
    </row>
    <row r="34537" spans="1:4" x14ac:dyDescent="0.25">
      <c r="A34537" s="2">
        <v>540</v>
      </c>
      <c r="B34537">
        <v>46671</v>
      </c>
      <c r="C34537" s="3">
        <v>2185.2082789999999</v>
      </c>
      <c r="D34537" s="2"/>
    </row>
    <row r="34538" spans="1:4" x14ac:dyDescent="0.25">
      <c r="A34538" s="2">
        <v>540</v>
      </c>
      <c r="B34538">
        <v>46672</v>
      </c>
      <c r="C34538" s="3">
        <v>2756.9756769999999</v>
      </c>
      <c r="D34538" s="2"/>
    </row>
    <row r="34539" spans="1:4" x14ac:dyDescent="0.25">
      <c r="A34539" s="2">
        <v>540</v>
      </c>
      <c r="B34539">
        <v>46673</v>
      </c>
      <c r="C34539" s="3">
        <v>2756.9756769999999</v>
      </c>
      <c r="D34539" s="2"/>
    </row>
    <row r="34540" spans="1:4" x14ac:dyDescent="0.25">
      <c r="A34540" s="2">
        <v>540</v>
      </c>
      <c r="B34540">
        <v>46674</v>
      </c>
      <c r="C34540" s="3">
        <v>944.51455299999998</v>
      </c>
      <c r="D34540" s="2"/>
    </row>
    <row r="34541" spans="1:4" x14ac:dyDescent="0.25">
      <c r="A34541" s="2">
        <v>540</v>
      </c>
      <c r="B34541">
        <v>46675</v>
      </c>
      <c r="C34541" s="3">
        <v>944.51455299999998</v>
      </c>
      <c r="D34541" s="2"/>
    </row>
    <row r="34542" spans="1:4" x14ac:dyDescent="0.25">
      <c r="A34542" s="2">
        <v>540</v>
      </c>
      <c r="B34542">
        <v>46676</v>
      </c>
      <c r="C34542" s="3">
        <v>7275.6475119999996</v>
      </c>
      <c r="D34542" s="2"/>
    </row>
    <row r="34543" spans="1:4" x14ac:dyDescent="0.25">
      <c r="A34543" s="2">
        <v>540</v>
      </c>
      <c r="B34543">
        <v>46677</v>
      </c>
      <c r="C34543" s="3">
        <v>11138.904737000001</v>
      </c>
      <c r="D34543" s="2"/>
    </row>
    <row r="34544" spans="1:4" x14ac:dyDescent="0.25">
      <c r="A34544" s="2">
        <v>540</v>
      </c>
      <c r="B34544">
        <v>46678</v>
      </c>
      <c r="C34544" s="3">
        <v>7275.6475119999996</v>
      </c>
      <c r="D34544" s="2"/>
    </row>
    <row r="34545" spans="1:4" x14ac:dyDescent="0.25">
      <c r="A34545" s="2">
        <v>540</v>
      </c>
      <c r="B34545">
        <v>46679</v>
      </c>
      <c r="C34545" s="3">
        <v>11138.904737000001</v>
      </c>
      <c r="D34545" s="2"/>
    </row>
    <row r="34546" spans="1:4" x14ac:dyDescent="0.25">
      <c r="A34546" s="2">
        <v>540</v>
      </c>
      <c r="B34546">
        <v>46680</v>
      </c>
      <c r="C34546" s="3">
        <v>12.788555000000001</v>
      </c>
      <c r="D34546" s="2"/>
    </row>
    <row r="34547" spans="1:4" x14ac:dyDescent="0.25">
      <c r="A34547" s="2">
        <v>540</v>
      </c>
      <c r="B34547">
        <v>46683</v>
      </c>
      <c r="C34547" s="3">
        <v>136.95098999999999</v>
      </c>
      <c r="D34547" s="2"/>
    </row>
    <row r="34548" spans="1:4" x14ac:dyDescent="0.25">
      <c r="A34548" s="2">
        <v>540</v>
      </c>
      <c r="B34548">
        <v>46684</v>
      </c>
      <c r="C34548" s="3">
        <v>136.95098999999999</v>
      </c>
      <c r="D34548" s="2"/>
    </row>
    <row r="34549" spans="1:4" x14ac:dyDescent="0.25">
      <c r="A34549" s="2">
        <v>540</v>
      </c>
      <c r="B34549">
        <v>46685</v>
      </c>
      <c r="C34549" s="3">
        <v>12.788555000000001</v>
      </c>
      <c r="D34549" s="2"/>
    </row>
    <row r="34550" spans="1:4" x14ac:dyDescent="0.25">
      <c r="A34550" s="2">
        <v>540</v>
      </c>
      <c r="B34550">
        <v>46686</v>
      </c>
      <c r="C34550" s="3">
        <v>68.733264000000005</v>
      </c>
      <c r="D34550" s="2"/>
    </row>
    <row r="34551" spans="1:4" x14ac:dyDescent="0.25">
      <c r="A34551" s="2">
        <v>540</v>
      </c>
      <c r="B34551">
        <v>46687</v>
      </c>
      <c r="C34551" s="3">
        <v>697.27333599999997</v>
      </c>
      <c r="D34551" s="2"/>
    </row>
    <row r="34552" spans="1:4" x14ac:dyDescent="0.25">
      <c r="A34552" s="2">
        <v>540</v>
      </c>
      <c r="B34552">
        <v>46688</v>
      </c>
      <c r="C34552" s="3">
        <v>697.27333599999997</v>
      </c>
      <c r="D34552" s="2"/>
    </row>
    <row r="34553" spans="1:4" x14ac:dyDescent="0.25">
      <c r="A34553" s="2">
        <v>540</v>
      </c>
      <c r="B34553">
        <v>46689</v>
      </c>
      <c r="C34553" s="3">
        <v>68.733264000000005</v>
      </c>
      <c r="D34553" s="2"/>
    </row>
    <row r="34554" spans="1:4" x14ac:dyDescent="0.25">
      <c r="A34554" s="2">
        <v>540</v>
      </c>
      <c r="B34554">
        <v>46690</v>
      </c>
      <c r="C34554" s="3">
        <v>352.92299400000002</v>
      </c>
      <c r="D34554" s="2"/>
    </row>
    <row r="34555" spans="1:4" x14ac:dyDescent="0.25">
      <c r="A34555" s="2">
        <v>540</v>
      </c>
      <c r="B34555">
        <v>46691</v>
      </c>
      <c r="C34555" s="3">
        <v>352.92299400000002</v>
      </c>
      <c r="D34555" s="2"/>
    </row>
    <row r="34556" spans="1:4" x14ac:dyDescent="0.25">
      <c r="A34556" s="2">
        <v>540</v>
      </c>
      <c r="B34556">
        <v>46692</v>
      </c>
      <c r="C34556" s="3">
        <v>375.97206299999999</v>
      </c>
      <c r="D34556" s="2"/>
    </row>
    <row r="34557" spans="1:4" x14ac:dyDescent="0.25">
      <c r="A34557" s="2">
        <v>540</v>
      </c>
      <c r="B34557">
        <v>46693</v>
      </c>
      <c r="C34557" s="3">
        <v>196.08363399999999</v>
      </c>
      <c r="D34557" s="2"/>
    </row>
    <row r="34558" spans="1:4" x14ac:dyDescent="0.25">
      <c r="A34558" s="2">
        <v>540</v>
      </c>
      <c r="B34558">
        <v>46694</v>
      </c>
      <c r="C34558" s="3">
        <v>0</v>
      </c>
      <c r="D34558" s="2"/>
    </row>
    <row r="34559" spans="1:4" x14ac:dyDescent="0.25">
      <c r="A34559" s="2">
        <v>540</v>
      </c>
      <c r="B34559">
        <v>46695</v>
      </c>
      <c r="C34559" s="3">
        <v>375.97206299999999</v>
      </c>
      <c r="D34559" s="2"/>
    </row>
    <row r="34560" spans="1:4" x14ac:dyDescent="0.25">
      <c r="A34560" s="2">
        <v>540</v>
      </c>
      <c r="B34560">
        <v>46696</v>
      </c>
      <c r="C34560" s="3">
        <v>196.08363399999999</v>
      </c>
      <c r="D34560" s="2"/>
    </row>
    <row r="34561" spans="1:4" x14ac:dyDescent="0.25">
      <c r="A34561" s="2">
        <v>540</v>
      </c>
      <c r="B34561">
        <v>46697</v>
      </c>
      <c r="C34561" s="3">
        <v>0</v>
      </c>
      <c r="D34561" s="2"/>
    </row>
    <row r="34562" spans="1:4" x14ac:dyDescent="0.25">
      <c r="A34562" s="2">
        <v>540</v>
      </c>
      <c r="B34562">
        <v>46699</v>
      </c>
      <c r="C34562" s="3">
        <v>4161.3578820000002</v>
      </c>
      <c r="D34562" s="2"/>
    </row>
    <row r="34563" spans="1:4" x14ac:dyDescent="0.25">
      <c r="A34563" s="2">
        <v>540</v>
      </c>
      <c r="B34563">
        <v>46700</v>
      </c>
      <c r="C34563" s="3">
        <v>815.77832699999999</v>
      </c>
      <c r="D34563" s="2"/>
    </row>
    <row r="34564" spans="1:4" x14ac:dyDescent="0.25">
      <c r="A34564" s="2">
        <v>540</v>
      </c>
      <c r="B34564">
        <v>46701</v>
      </c>
      <c r="C34564" s="3">
        <v>4161.3578820000002</v>
      </c>
      <c r="D34564" s="2"/>
    </row>
    <row r="34565" spans="1:4" x14ac:dyDescent="0.25">
      <c r="A34565" s="2">
        <v>540</v>
      </c>
      <c r="B34565">
        <v>46702</v>
      </c>
      <c r="C34565" s="3">
        <v>815.77832699999999</v>
      </c>
      <c r="D34565" s="2"/>
    </row>
    <row r="34566" spans="1:4" x14ac:dyDescent="0.25">
      <c r="A34566" s="2">
        <v>540</v>
      </c>
      <c r="B34566">
        <v>46703</v>
      </c>
      <c r="C34566" s="3">
        <v>2464.0649549999998</v>
      </c>
      <c r="D34566" s="2"/>
    </row>
    <row r="34567" spans="1:4" x14ac:dyDescent="0.25">
      <c r="A34567" s="2">
        <v>540</v>
      </c>
      <c r="B34567">
        <v>46704</v>
      </c>
      <c r="C34567" s="3">
        <v>1703.7392809999999</v>
      </c>
      <c r="D34567" s="2"/>
    </row>
    <row r="34568" spans="1:4" x14ac:dyDescent="0.25">
      <c r="A34568" s="2">
        <v>540</v>
      </c>
      <c r="B34568">
        <v>46705</v>
      </c>
      <c r="C34568" s="3">
        <v>2464.0649549999998</v>
      </c>
      <c r="D34568" s="2"/>
    </row>
    <row r="34569" spans="1:4" x14ac:dyDescent="0.25">
      <c r="A34569" s="2">
        <v>540</v>
      </c>
      <c r="B34569">
        <v>46706</v>
      </c>
      <c r="C34569" s="3">
        <v>1703.7392809999999</v>
      </c>
      <c r="D34569" s="2"/>
    </row>
    <row r="34570" spans="1:4" x14ac:dyDescent="0.25">
      <c r="A34570" s="2">
        <v>540</v>
      </c>
      <c r="B34570">
        <v>46707</v>
      </c>
      <c r="C34570" s="3">
        <v>1716.0647530000001</v>
      </c>
      <c r="D34570" s="2"/>
    </row>
    <row r="34571" spans="1:4" x14ac:dyDescent="0.25">
      <c r="A34571" s="2">
        <v>540</v>
      </c>
      <c r="B34571">
        <v>46708</v>
      </c>
      <c r="C34571" s="3">
        <v>483.63192400000003</v>
      </c>
      <c r="D34571" s="2"/>
    </row>
    <row r="34572" spans="1:4" x14ac:dyDescent="0.25">
      <c r="A34572" s="2">
        <v>540</v>
      </c>
      <c r="B34572">
        <v>46709</v>
      </c>
      <c r="C34572" s="3">
        <v>483.63192400000003</v>
      </c>
      <c r="D34572" s="2"/>
    </row>
    <row r="34573" spans="1:4" x14ac:dyDescent="0.25">
      <c r="A34573" s="2">
        <v>540</v>
      </c>
      <c r="B34573">
        <v>46710</v>
      </c>
      <c r="C34573" s="3">
        <v>1716.0647530000001</v>
      </c>
      <c r="D34573" s="2"/>
    </row>
    <row r="34574" spans="1:4" x14ac:dyDescent="0.25">
      <c r="A34574" s="2">
        <v>540</v>
      </c>
      <c r="B34574">
        <v>46711</v>
      </c>
      <c r="C34574" s="3">
        <v>895.12656900000002</v>
      </c>
      <c r="D34574" s="2"/>
    </row>
    <row r="34575" spans="1:4" x14ac:dyDescent="0.25">
      <c r="A34575" s="2">
        <v>540</v>
      </c>
      <c r="B34575">
        <v>46712</v>
      </c>
      <c r="C34575" s="3">
        <v>338.33333800000003</v>
      </c>
      <c r="D34575" s="2"/>
    </row>
    <row r="34576" spans="1:4" x14ac:dyDescent="0.25">
      <c r="A34576" s="2">
        <v>540</v>
      </c>
      <c r="B34576">
        <v>46713</v>
      </c>
      <c r="C34576" s="3">
        <v>542.36326399999996</v>
      </c>
      <c r="D34576" s="2"/>
    </row>
    <row r="34577" spans="1:4" x14ac:dyDescent="0.25">
      <c r="A34577" s="2">
        <v>540</v>
      </c>
      <c r="B34577">
        <v>46714</v>
      </c>
      <c r="C34577" s="3">
        <v>542.36326399999996</v>
      </c>
      <c r="D34577" s="2"/>
    </row>
    <row r="34578" spans="1:4" x14ac:dyDescent="0.25">
      <c r="A34578" s="2">
        <v>540</v>
      </c>
      <c r="B34578">
        <v>46715</v>
      </c>
      <c r="C34578" s="3">
        <v>895.12656900000002</v>
      </c>
      <c r="D34578" s="2"/>
    </row>
    <row r="34579" spans="1:4" x14ac:dyDescent="0.25">
      <c r="A34579" s="2">
        <v>540</v>
      </c>
      <c r="B34579">
        <v>46716</v>
      </c>
      <c r="C34579" s="3">
        <v>338.33333800000003</v>
      </c>
      <c r="D34579" s="2"/>
    </row>
    <row r="34580" spans="1:4" x14ac:dyDescent="0.25">
      <c r="A34580" s="2">
        <v>540</v>
      </c>
      <c r="B34580">
        <v>46717</v>
      </c>
      <c r="C34580" s="3">
        <v>1545.7311609999999</v>
      </c>
      <c r="D34580" s="2"/>
    </row>
    <row r="34581" spans="1:4" x14ac:dyDescent="0.25">
      <c r="A34581" s="2">
        <v>540</v>
      </c>
      <c r="B34581">
        <v>46718</v>
      </c>
      <c r="C34581" s="3">
        <v>1545.7311609999999</v>
      </c>
      <c r="D34581" s="2"/>
    </row>
    <row r="34582" spans="1:4" x14ac:dyDescent="0.25">
      <c r="A34582" s="2">
        <v>540</v>
      </c>
      <c r="B34582">
        <v>46719</v>
      </c>
      <c r="C34582" s="3">
        <v>57.644691000000002</v>
      </c>
      <c r="D34582" s="2"/>
    </row>
    <row r="34583" spans="1:4" x14ac:dyDescent="0.25">
      <c r="A34583" s="2">
        <v>540</v>
      </c>
      <c r="B34583">
        <v>46720</v>
      </c>
      <c r="C34583" s="3">
        <v>1083.407952</v>
      </c>
      <c r="D34583" s="2"/>
    </row>
    <row r="34584" spans="1:4" x14ac:dyDescent="0.25">
      <c r="A34584" s="2">
        <v>540</v>
      </c>
      <c r="B34584">
        <v>46721</v>
      </c>
      <c r="C34584" s="3">
        <v>1083.407952</v>
      </c>
      <c r="D34584" s="2"/>
    </row>
    <row r="34585" spans="1:4" x14ac:dyDescent="0.25">
      <c r="A34585" s="2">
        <v>540</v>
      </c>
      <c r="B34585">
        <v>46722</v>
      </c>
      <c r="C34585" s="3">
        <v>9929.5934930000003</v>
      </c>
      <c r="D34585" s="2"/>
    </row>
    <row r="34586" spans="1:4" x14ac:dyDescent="0.25">
      <c r="A34586" s="2">
        <v>540</v>
      </c>
      <c r="B34586">
        <v>46723</v>
      </c>
      <c r="C34586" s="3">
        <v>9929.5934930000003</v>
      </c>
      <c r="D34586" s="2"/>
    </row>
    <row r="34587" spans="1:4" x14ac:dyDescent="0.25">
      <c r="A34587" s="2">
        <v>540</v>
      </c>
      <c r="B34587">
        <v>46725</v>
      </c>
      <c r="C34587" s="3">
        <v>10261.436876</v>
      </c>
      <c r="D34587" s="2"/>
    </row>
    <row r="34588" spans="1:4" x14ac:dyDescent="0.25">
      <c r="A34588" s="2">
        <v>540</v>
      </c>
      <c r="B34588">
        <v>46726</v>
      </c>
      <c r="C34588" s="3">
        <v>10261.436876</v>
      </c>
      <c r="D34588" s="2"/>
    </row>
    <row r="34589" spans="1:4" x14ac:dyDescent="0.25">
      <c r="A34589" s="2">
        <v>540</v>
      </c>
      <c r="B34589">
        <v>46727</v>
      </c>
      <c r="C34589" s="3">
        <v>6044.0037730000004</v>
      </c>
      <c r="D34589" s="2"/>
    </row>
    <row r="34590" spans="1:4" x14ac:dyDescent="0.25">
      <c r="A34590" s="2">
        <v>540</v>
      </c>
      <c r="B34590">
        <v>46728</v>
      </c>
      <c r="C34590" s="3">
        <v>3455.5564020000002</v>
      </c>
      <c r="D34590" s="2"/>
    </row>
    <row r="34591" spans="1:4" x14ac:dyDescent="0.25">
      <c r="A34591" s="2">
        <v>540</v>
      </c>
      <c r="B34591">
        <v>46729</v>
      </c>
      <c r="C34591" s="3">
        <v>3455.5564020000002</v>
      </c>
      <c r="D34591" s="2"/>
    </row>
    <row r="34592" spans="1:4" x14ac:dyDescent="0.25">
      <c r="A34592" s="2">
        <v>540</v>
      </c>
      <c r="B34592">
        <v>46730</v>
      </c>
      <c r="C34592" s="3">
        <v>2678.1118740000002</v>
      </c>
      <c r="D34592" s="2"/>
    </row>
    <row r="34593" spans="1:4" x14ac:dyDescent="0.25">
      <c r="A34593" s="2">
        <v>540</v>
      </c>
      <c r="B34593">
        <v>46731</v>
      </c>
      <c r="C34593" s="3">
        <v>7385.3892310000001</v>
      </c>
      <c r="D34593" s="2"/>
    </row>
    <row r="34594" spans="1:4" x14ac:dyDescent="0.25">
      <c r="A34594" s="2">
        <v>540</v>
      </c>
      <c r="B34594">
        <v>46732</v>
      </c>
      <c r="C34594" s="3">
        <v>1887.5447549999999</v>
      </c>
      <c r="D34594" s="2"/>
    </row>
    <row r="34595" spans="1:4" x14ac:dyDescent="0.25">
      <c r="A34595" s="2">
        <v>540</v>
      </c>
      <c r="B34595">
        <v>46733</v>
      </c>
      <c r="C34595" s="3">
        <v>1887.5447549999999</v>
      </c>
      <c r="D34595" s="2"/>
    </row>
    <row r="34596" spans="1:4" x14ac:dyDescent="0.25">
      <c r="A34596" s="2">
        <v>540</v>
      </c>
      <c r="B34596">
        <v>46734</v>
      </c>
      <c r="C34596" s="3">
        <v>7385.3892310000001</v>
      </c>
      <c r="D34596" s="2"/>
    </row>
    <row r="34597" spans="1:4" x14ac:dyDescent="0.25">
      <c r="A34597" s="2">
        <v>540</v>
      </c>
      <c r="B34597">
        <v>46735</v>
      </c>
      <c r="C34597" s="3">
        <v>2400.0369009999999</v>
      </c>
      <c r="D34597" s="2"/>
    </row>
    <row r="34598" spans="1:4" x14ac:dyDescent="0.25">
      <c r="A34598" s="2">
        <v>540</v>
      </c>
      <c r="B34598">
        <v>46736</v>
      </c>
      <c r="C34598" s="3">
        <v>2400.0369009999999</v>
      </c>
      <c r="D34598" s="2"/>
    </row>
    <row r="34599" spans="1:4" x14ac:dyDescent="0.25">
      <c r="A34599" s="2">
        <v>540</v>
      </c>
      <c r="B34599">
        <v>46737</v>
      </c>
      <c r="C34599" s="3">
        <v>1319.4295070000001</v>
      </c>
      <c r="D34599" s="2"/>
    </row>
    <row r="34600" spans="1:4" x14ac:dyDescent="0.25">
      <c r="A34600" s="2">
        <v>540</v>
      </c>
      <c r="B34600">
        <v>46738</v>
      </c>
      <c r="C34600" s="3">
        <v>2476.0185900000001</v>
      </c>
      <c r="D34600" s="2"/>
    </row>
    <row r="34601" spans="1:4" x14ac:dyDescent="0.25">
      <c r="A34601" s="2">
        <v>540</v>
      </c>
      <c r="B34601">
        <v>46739</v>
      </c>
      <c r="C34601" s="3">
        <v>2476.0185900000001</v>
      </c>
      <c r="D34601" s="2"/>
    </row>
    <row r="34602" spans="1:4" x14ac:dyDescent="0.25">
      <c r="A34602" s="2">
        <v>540</v>
      </c>
      <c r="B34602">
        <v>46741</v>
      </c>
      <c r="C34602" s="3">
        <v>1319.4295070000001</v>
      </c>
      <c r="D34602" s="2"/>
    </row>
    <row r="34603" spans="1:4" x14ac:dyDescent="0.25">
      <c r="A34603" s="2">
        <v>540</v>
      </c>
      <c r="B34603">
        <v>46742</v>
      </c>
      <c r="C34603" s="3">
        <v>2696.006171</v>
      </c>
      <c r="D34603" s="2"/>
    </row>
    <row r="34604" spans="1:4" x14ac:dyDescent="0.25">
      <c r="A34604" s="2">
        <v>540</v>
      </c>
      <c r="B34604">
        <v>46743</v>
      </c>
      <c r="C34604" s="3">
        <v>2696.006171</v>
      </c>
      <c r="D34604" s="2"/>
    </row>
    <row r="34605" spans="1:4" x14ac:dyDescent="0.25">
      <c r="A34605" s="2">
        <v>540</v>
      </c>
      <c r="B34605">
        <v>46744</v>
      </c>
      <c r="C34605" s="3">
        <v>2486.8622110000001</v>
      </c>
      <c r="D34605" s="2"/>
    </row>
    <row r="34606" spans="1:4" x14ac:dyDescent="0.25">
      <c r="A34606" s="2">
        <v>540</v>
      </c>
      <c r="B34606">
        <v>46745</v>
      </c>
      <c r="C34606" s="3">
        <v>5854.1688720000002</v>
      </c>
      <c r="D34606" s="2"/>
    </row>
    <row r="34607" spans="1:4" x14ac:dyDescent="0.25">
      <c r="A34607" s="2">
        <v>540</v>
      </c>
      <c r="B34607">
        <v>46746</v>
      </c>
      <c r="C34607" s="3">
        <v>5854.1688720000002</v>
      </c>
      <c r="D34607" s="2"/>
    </row>
    <row r="34608" spans="1:4" x14ac:dyDescent="0.25">
      <c r="A34608" s="2">
        <v>540</v>
      </c>
      <c r="B34608">
        <v>46748</v>
      </c>
      <c r="C34608" s="3">
        <v>2486.8622110000001</v>
      </c>
      <c r="D34608" s="2"/>
    </row>
    <row r="34609" spans="1:4" x14ac:dyDescent="0.25">
      <c r="A34609" s="2">
        <v>540</v>
      </c>
      <c r="B34609">
        <v>46749</v>
      </c>
      <c r="C34609" s="3">
        <v>1828.4720500000001</v>
      </c>
      <c r="D34609" s="2"/>
    </row>
    <row r="34610" spans="1:4" x14ac:dyDescent="0.25">
      <c r="A34610" s="2">
        <v>540</v>
      </c>
      <c r="B34610">
        <v>46750</v>
      </c>
      <c r="C34610" s="3">
        <v>1828.4720500000001</v>
      </c>
      <c r="D34610" s="2"/>
    </row>
    <row r="34611" spans="1:4" x14ac:dyDescent="0.25">
      <c r="A34611" s="2">
        <v>540</v>
      </c>
      <c r="B34611">
        <v>46751</v>
      </c>
      <c r="C34611" s="3">
        <v>105.638648</v>
      </c>
      <c r="D34611" s="2"/>
    </row>
    <row r="34612" spans="1:4" x14ac:dyDescent="0.25">
      <c r="A34612" s="2">
        <v>540</v>
      </c>
      <c r="B34612">
        <v>46752</v>
      </c>
      <c r="C34612" s="3">
        <v>105.638648</v>
      </c>
      <c r="D34612" s="2"/>
    </row>
    <row r="34613" spans="1:4" x14ac:dyDescent="0.25">
      <c r="A34613" s="2">
        <v>540</v>
      </c>
      <c r="B34613">
        <v>46753</v>
      </c>
      <c r="C34613" s="3">
        <v>5257.6983060000002</v>
      </c>
      <c r="D34613" s="2"/>
    </row>
    <row r="34614" spans="1:4" x14ac:dyDescent="0.25">
      <c r="A34614" s="2">
        <v>540</v>
      </c>
      <c r="B34614">
        <v>46754</v>
      </c>
      <c r="C34614" s="3">
        <v>5257.6983060000002</v>
      </c>
      <c r="D34614" s="2"/>
    </row>
    <row r="34615" spans="1:4" x14ac:dyDescent="0.25">
      <c r="A34615" s="2">
        <v>540</v>
      </c>
      <c r="B34615">
        <v>46755</v>
      </c>
      <c r="C34615" s="3">
        <v>454.21474899999998</v>
      </c>
      <c r="D34615" s="2"/>
    </row>
    <row r="34616" spans="1:4" x14ac:dyDescent="0.25">
      <c r="A34616" s="2">
        <v>540</v>
      </c>
      <c r="B34616">
        <v>46756</v>
      </c>
      <c r="C34616" s="3">
        <v>5601.3680199999999</v>
      </c>
      <c r="D34616" s="2"/>
    </row>
    <row r="34617" spans="1:4" x14ac:dyDescent="0.25">
      <c r="A34617" s="2">
        <v>540</v>
      </c>
      <c r="B34617">
        <v>46757</v>
      </c>
      <c r="C34617" s="3">
        <v>5601.3680199999999</v>
      </c>
      <c r="D34617" s="2"/>
    </row>
    <row r="34618" spans="1:4" x14ac:dyDescent="0.25">
      <c r="A34618" s="2">
        <v>540</v>
      </c>
      <c r="B34618">
        <v>46758</v>
      </c>
      <c r="C34618" s="3">
        <v>2490.3639910000002</v>
      </c>
      <c r="D34618" s="2"/>
    </row>
    <row r="34619" spans="1:4" x14ac:dyDescent="0.25">
      <c r="A34619" s="2">
        <v>540</v>
      </c>
      <c r="B34619">
        <v>46759</v>
      </c>
      <c r="C34619" s="3">
        <v>579.18135099999995</v>
      </c>
      <c r="D34619" s="2"/>
    </row>
    <row r="34620" spans="1:4" x14ac:dyDescent="0.25">
      <c r="A34620" s="2">
        <v>540</v>
      </c>
      <c r="B34620">
        <v>46760</v>
      </c>
      <c r="C34620" s="3">
        <v>579.18135099999995</v>
      </c>
      <c r="D34620" s="2"/>
    </row>
    <row r="34621" spans="1:4" x14ac:dyDescent="0.25">
      <c r="A34621" s="2">
        <v>540</v>
      </c>
      <c r="B34621">
        <v>46761</v>
      </c>
      <c r="C34621" s="3">
        <v>6204.3332339999997</v>
      </c>
      <c r="D34621" s="2"/>
    </row>
    <row r="34622" spans="1:4" x14ac:dyDescent="0.25">
      <c r="A34622" s="2">
        <v>540</v>
      </c>
      <c r="B34622">
        <v>46762</v>
      </c>
      <c r="C34622" s="3">
        <v>2799.9314260000001</v>
      </c>
      <c r="D34622" s="2"/>
    </row>
    <row r="34623" spans="1:4" x14ac:dyDescent="0.25">
      <c r="A34623" s="2">
        <v>540</v>
      </c>
      <c r="B34623">
        <v>46763</v>
      </c>
      <c r="C34623" s="3">
        <v>2799.9314260000001</v>
      </c>
      <c r="D34623" s="2"/>
    </row>
    <row r="34624" spans="1:4" x14ac:dyDescent="0.25">
      <c r="A34624" s="2">
        <v>540</v>
      </c>
      <c r="B34624">
        <v>46764</v>
      </c>
      <c r="C34624" s="3">
        <v>2727.9551040000001</v>
      </c>
      <c r="D34624" s="2"/>
    </row>
    <row r="34625" spans="1:4" x14ac:dyDescent="0.25">
      <c r="A34625" s="2">
        <v>540</v>
      </c>
      <c r="B34625">
        <v>46765</v>
      </c>
      <c r="C34625" s="3">
        <v>1731.400873</v>
      </c>
      <c r="D34625" s="2"/>
    </row>
    <row r="34626" spans="1:4" x14ac:dyDescent="0.25">
      <c r="A34626" s="2">
        <v>540</v>
      </c>
      <c r="B34626">
        <v>46766</v>
      </c>
      <c r="C34626" s="3">
        <v>1253.1153879999999</v>
      </c>
      <c r="D34626" s="2"/>
    </row>
    <row r="34627" spans="1:4" x14ac:dyDescent="0.25">
      <c r="A34627" s="2">
        <v>540</v>
      </c>
      <c r="B34627">
        <v>46767</v>
      </c>
      <c r="C34627" s="3">
        <v>1687.81575</v>
      </c>
      <c r="D34627" s="2"/>
    </row>
    <row r="34628" spans="1:4" x14ac:dyDescent="0.25">
      <c r="A34628" s="2">
        <v>540</v>
      </c>
      <c r="B34628">
        <v>46768</v>
      </c>
      <c r="C34628" s="3">
        <v>3422.8791270000002</v>
      </c>
      <c r="D34628" s="2"/>
    </row>
    <row r="34629" spans="1:4" x14ac:dyDescent="0.25">
      <c r="A34629" s="2">
        <v>540</v>
      </c>
      <c r="B34629">
        <v>46769</v>
      </c>
      <c r="C34629" s="3">
        <v>6951.7463280000002</v>
      </c>
      <c r="D34629" s="2"/>
    </row>
    <row r="34630" spans="1:4" x14ac:dyDescent="0.25">
      <c r="A34630" s="2">
        <v>540</v>
      </c>
      <c r="B34630">
        <v>46770</v>
      </c>
      <c r="C34630" s="3">
        <v>4743.7390809999997</v>
      </c>
      <c r="D34630" s="2"/>
    </row>
    <row r="34631" spans="1:4" x14ac:dyDescent="0.25">
      <c r="A34631" s="2">
        <v>540</v>
      </c>
      <c r="B34631">
        <v>46771</v>
      </c>
      <c r="C34631" s="3">
        <v>4156.7425199999998</v>
      </c>
      <c r="D34631" s="2"/>
    </row>
    <row r="34632" spans="1:4" x14ac:dyDescent="0.25">
      <c r="A34632" s="2">
        <v>540</v>
      </c>
      <c r="B34632">
        <v>46772</v>
      </c>
      <c r="C34632" s="3">
        <v>4156.7425199999998</v>
      </c>
      <c r="D34632" s="2"/>
    </row>
    <row r="34633" spans="1:4" x14ac:dyDescent="0.25">
      <c r="A34633" s="2">
        <v>540</v>
      </c>
      <c r="B34633">
        <v>46773</v>
      </c>
      <c r="C34633" s="3">
        <v>540.14466900000002</v>
      </c>
      <c r="D34633" s="2"/>
    </row>
    <row r="34634" spans="1:4" x14ac:dyDescent="0.25">
      <c r="A34634" s="2">
        <v>540</v>
      </c>
      <c r="B34634">
        <v>46774</v>
      </c>
      <c r="C34634" s="3">
        <v>540.14466900000002</v>
      </c>
      <c r="D34634" s="2"/>
    </row>
    <row r="34635" spans="1:4" x14ac:dyDescent="0.25">
      <c r="A34635" s="2">
        <v>540</v>
      </c>
      <c r="B34635">
        <v>46775</v>
      </c>
      <c r="C34635" s="3">
        <v>144.86916199999999</v>
      </c>
      <c r="D34635" s="2"/>
    </row>
    <row r="34636" spans="1:4" x14ac:dyDescent="0.25">
      <c r="A34636" s="2">
        <v>540</v>
      </c>
      <c r="B34636">
        <v>46776</v>
      </c>
      <c r="C34636" s="3">
        <v>7.10548</v>
      </c>
      <c r="D34636" s="2"/>
    </row>
    <row r="34637" spans="1:4" x14ac:dyDescent="0.25">
      <c r="A34637" s="2">
        <v>540</v>
      </c>
      <c r="B34637">
        <v>46777</v>
      </c>
      <c r="C34637" s="3">
        <v>1001.0547319999999</v>
      </c>
      <c r="D34637" s="2"/>
    </row>
    <row r="34638" spans="1:4" x14ac:dyDescent="0.25">
      <c r="A34638" s="2">
        <v>540</v>
      </c>
      <c r="B34638">
        <v>46778</v>
      </c>
      <c r="C34638" s="3">
        <v>1617.2176609999999</v>
      </c>
      <c r="D34638" s="2"/>
    </row>
    <row r="34639" spans="1:4" x14ac:dyDescent="0.25">
      <c r="A34639" s="2">
        <v>540</v>
      </c>
      <c r="B34639">
        <v>46779</v>
      </c>
      <c r="C34639" s="3">
        <v>1617.2176609999999</v>
      </c>
      <c r="D34639" s="2"/>
    </row>
    <row r="34640" spans="1:4" x14ac:dyDescent="0.25">
      <c r="A34640" s="2">
        <v>540</v>
      </c>
      <c r="B34640">
        <v>46780</v>
      </c>
      <c r="C34640" s="3">
        <v>1001.0547319999999</v>
      </c>
      <c r="D34640" s="2"/>
    </row>
    <row r="34641" spans="1:4" x14ac:dyDescent="0.25">
      <c r="A34641" s="2">
        <v>540</v>
      </c>
      <c r="B34641">
        <v>46781</v>
      </c>
      <c r="C34641" s="3">
        <v>2267.876119</v>
      </c>
      <c r="D34641" s="2"/>
    </row>
    <row r="34642" spans="1:4" x14ac:dyDescent="0.25">
      <c r="A34642" s="2">
        <v>540</v>
      </c>
      <c r="B34642">
        <v>46783</v>
      </c>
      <c r="C34642" s="3">
        <v>1290.662423</v>
      </c>
      <c r="D34642" s="2"/>
    </row>
    <row r="34643" spans="1:4" x14ac:dyDescent="0.25">
      <c r="A34643" s="2">
        <v>540</v>
      </c>
      <c r="B34643">
        <v>46785</v>
      </c>
      <c r="C34643" s="3">
        <v>2267.876119</v>
      </c>
      <c r="D34643" s="2"/>
    </row>
    <row r="34644" spans="1:4" x14ac:dyDescent="0.25">
      <c r="A34644" s="2">
        <v>540</v>
      </c>
      <c r="B34644">
        <v>46786</v>
      </c>
      <c r="C34644" s="3">
        <v>1290.662423</v>
      </c>
      <c r="D34644" s="2"/>
    </row>
    <row r="34645" spans="1:4" x14ac:dyDescent="0.25">
      <c r="A34645" s="2">
        <v>540</v>
      </c>
      <c r="B34645">
        <v>46787</v>
      </c>
      <c r="C34645" s="3">
        <v>489.97515800000002</v>
      </c>
      <c r="D34645" s="2"/>
    </row>
    <row r="34646" spans="1:4" x14ac:dyDescent="0.25">
      <c r="A34646" s="2">
        <v>540</v>
      </c>
      <c r="B34646">
        <v>46788</v>
      </c>
      <c r="C34646" s="3">
        <v>0</v>
      </c>
      <c r="D34646" s="2"/>
    </row>
    <row r="34647" spans="1:4" x14ac:dyDescent="0.25">
      <c r="A34647" s="2">
        <v>540</v>
      </c>
      <c r="B34647">
        <v>46789</v>
      </c>
      <c r="C34647" s="3">
        <v>489.97515800000002</v>
      </c>
      <c r="D34647" s="2"/>
    </row>
    <row r="34648" spans="1:4" x14ac:dyDescent="0.25">
      <c r="A34648" s="2">
        <v>540</v>
      </c>
      <c r="B34648">
        <v>46790</v>
      </c>
      <c r="C34648" s="3">
        <v>0</v>
      </c>
      <c r="D34648" s="2"/>
    </row>
    <row r="34649" spans="1:4" x14ac:dyDescent="0.25">
      <c r="A34649" s="2">
        <v>540</v>
      </c>
      <c r="B34649">
        <v>46791</v>
      </c>
      <c r="C34649" s="3">
        <v>794.05168900000001</v>
      </c>
      <c r="D34649" s="2"/>
    </row>
    <row r="34650" spans="1:4" x14ac:dyDescent="0.25">
      <c r="A34650" s="2">
        <v>540</v>
      </c>
      <c r="B34650">
        <v>46792</v>
      </c>
      <c r="C34650" s="3">
        <v>794.05168900000001</v>
      </c>
      <c r="D34650" s="2"/>
    </row>
    <row r="34651" spans="1:4" x14ac:dyDescent="0.25">
      <c r="A34651" s="2">
        <v>540</v>
      </c>
      <c r="B34651">
        <v>46793</v>
      </c>
      <c r="C34651" s="3">
        <v>2737.2744259999999</v>
      </c>
      <c r="D34651" s="2"/>
    </row>
    <row r="34652" spans="1:4" x14ac:dyDescent="0.25">
      <c r="A34652" s="2">
        <v>540</v>
      </c>
      <c r="B34652">
        <v>46794</v>
      </c>
      <c r="C34652" s="3">
        <v>850.58618799999999</v>
      </c>
      <c r="D34652" s="2"/>
    </row>
    <row r="34653" spans="1:4" x14ac:dyDescent="0.25">
      <c r="A34653" s="2">
        <v>540</v>
      </c>
      <c r="B34653">
        <v>46795</v>
      </c>
      <c r="C34653" s="3">
        <v>850.58618799999999</v>
      </c>
      <c r="D34653" s="2"/>
    </row>
    <row r="34654" spans="1:4" x14ac:dyDescent="0.25">
      <c r="A34654" s="2">
        <v>540</v>
      </c>
      <c r="B34654">
        <v>46796</v>
      </c>
      <c r="C34654" s="3">
        <v>2737.2744259999999</v>
      </c>
      <c r="D34654" s="2"/>
    </row>
    <row r="34655" spans="1:4" x14ac:dyDescent="0.25">
      <c r="A34655" s="2">
        <v>540</v>
      </c>
      <c r="B34655">
        <v>46797</v>
      </c>
      <c r="C34655" s="3">
        <v>5100.1931050000003</v>
      </c>
      <c r="D34655" s="2"/>
    </row>
    <row r="34656" spans="1:4" x14ac:dyDescent="0.25">
      <c r="A34656" s="2">
        <v>540</v>
      </c>
      <c r="B34656">
        <v>46798</v>
      </c>
      <c r="C34656" s="3">
        <v>885.07769800000005</v>
      </c>
      <c r="D34656" s="2"/>
    </row>
    <row r="34657" spans="1:4" x14ac:dyDescent="0.25">
      <c r="A34657" s="2">
        <v>540</v>
      </c>
      <c r="B34657">
        <v>46799</v>
      </c>
      <c r="C34657" s="3">
        <v>885.07769800000005</v>
      </c>
      <c r="D34657" s="2"/>
    </row>
    <row r="34658" spans="1:4" x14ac:dyDescent="0.25">
      <c r="A34658" s="2">
        <v>540</v>
      </c>
      <c r="B34658">
        <v>46800</v>
      </c>
      <c r="C34658" s="3">
        <v>5100.1931050000003</v>
      </c>
      <c r="D34658" s="2"/>
    </row>
    <row r="34659" spans="1:4" x14ac:dyDescent="0.25">
      <c r="A34659" s="2">
        <v>540</v>
      </c>
      <c r="B34659">
        <v>46801</v>
      </c>
      <c r="C34659" s="3">
        <v>1424.301289</v>
      </c>
      <c r="D34659" s="2"/>
    </row>
    <row r="34660" spans="1:4" x14ac:dyDescent="0.25">
      <c r="A34660" s="2">
        <v>540</v>
      </c>
      <c r="B34660">
        <v>46802</v>
      </c>
      <c r="C34660" s="3">
        <v>1424.301289</v>
      </c>
      <c r="D34660" s="2"/>
    </row>
    <row r="34661" spans="1:4" x14ac:dyDescent="0.25">
      <c r="A34661" s="2">
        <v>540</v>
      </c>
      <c r="B34661">
        <v>46803</v>
      </c>
      <c r="C34661" s="3">
        <v>0</v>
      </c>
      <c r="D34661" s="2"/>
    </row>
    <row r="34662" spans="1:4" x14ac:dyDescent="0.25">
      <c r="A34662" s="2">
        <v>540</v>
      </c>
      <c r="B34662">
        <v>46804</v>
      </c>
      <c r="C34662" s="3">
        <v>13268.048697</v>
      </c>
      <c r="D34662" s="2"/>
    </row>
    <row r="34663" spans="1:4" x14ac:dyDescent="0.25">
      <c r="A34663" s="2">
        <v>540</v>
      </c>
      <c r="B34663">
        <v>46805</v>
      </c>
      <c r="C34663" s="3">
        <v>193.073083</v>
      </c>
      <c r="D34663" s="2"/>
    </row>
    <row r="34664" spans="1:4" x14ac:dyDescent="0.25">
      <c r="A34664" s="2">
        <v>540</v>
      </c>
      <c r="B34664">
        <v>46806</v>
      </c>
      <c r="C34664" s="3">
        <v>1140.8366269999999</v>
      </c>
      <c r="D34664" s="2"/>
    </row>
    <row r="34665" spans="1:4" x14ac:dyDescent="0.25">
      <c r="A34665" s="2">
        <v>540</v>
      </c>
      <c r="B34665">
        <v>46807</v>
      </c>
      <c r="C34665" s="3">
        <v>532.01531299999999</v>
      </c>
      <c r="D34665" s="2"/>
    </row>
    <row r="34666" spans="1:4" x14ac:dyDescent="0.25">
      <c r="A34666" s="2">
        <v>540</v>
      </c>
      <c r="B34666">
        <v>46808</v>
      </c>
      <c r="C34666" s="3">
        <v>532.01531299999999</v>
      </c>
      <c r="D34666" s="2"/>
    </row>
    <row r="34667" spans="1:4" x14ac:dyDescent="0.25">
      <c r="A34667" s="2">
        <v>540</v>
      </c>
      <c r="B34667">
        <v>46809</v>
      </c>
      <c r="C34667" s="3">
        <v>1140.8366269999999</v>
      </c>
      <c r="D34667" s="2"/>
    </row>
    <row r="34668" spans="1:4" x14ac:dyDescent="0.25">
      <c r="A34668" s="2">
        <v>540</v>
      </c>
      <c r="B34668">
        <v>46810</v>
      </c>
      <c r="C34668" s="3">
        <v>1525.628103</v>
      </c>
      <c r="D34668" s="2"/>
    </row>
    <row r="34669" spans="1:4" x14ac:dyDescent="0.25">
      <c r="A34669" s="2">
        <v>540</v>
      </c>
      <c r="B34669">
        <v>46811</v>
      </c>
      <c r="C34669" s="3">
        <v>55</v>
      </c>
      <c r="D34669" s="2"/>
    </row>
    <row r="34670" spans="1:4" x14ac:dyDescent="0.25">
      <c r="A34670" s="2">
        <v>540</v>
      </c>
      <c r="B34670">
        <v>46812</v>
      </c>
      <c r="C34670" s="3">
        <v>1580.628103</v>
      </c>
      <c r="D34670" s="2"/>
    </row>
    <row r="34671" spans="1:4" x14ac:dyDescent="0.25">
      <c r="A34671" s="2">
        <v>540</v>
      </c>
      <c r="B34671">
        <v>46813</v>
      </c>
      <c r="C34671" s="3">
        <v>6324.3671850000001</v>
      </c>
      <c r="D34671" s="2"/>
    </row>
    <row r="34672" spans="1:4" x14ac:dyDescent="0.25">
      <c r="A34672" s="2">
        <v>540</v>
      </c>
      <c r="B34672">
        <v>46814</v>
      </c>
      <c r="C34672" s="3">
        <v>2766.935082</v>
      </c>
      <c r="D34672" s="2"/>
    </row>
    <row r="34673" spans="1:4" x14ac:dyDescent="0.25">
      <c r="A34673" s="2">
        <v>540</v>
      </c>
      <c r="B34673">
        <v>46815</v>
      </c>
      <c r="C34673" s="3">
        <v>277.38913000000002</v>
      </c>
      <c r="D34673" s="2"/>
    </row>
    <row r="34674" spans="1:4" x14ac:dyDescent="0.25">
      <c r="A34674" s="2">
        <v>540</v>
      </c>
      <c r="B34674">
        <v>46816</v>
      </c>
      <c r="C34674" s="3">
        <v>2766.935082</v>
      </c>
      <c r="D34674" s="2"/>
    </row>
    <row r="34675" spans="1:4" x14ac:dyDescent="0.25">
      <c r="A34675" s="2">
        <v>540</v>
      </c>
      <c r="B34675">
        <v>46817</v>
      </c>
      <c r="C34675" s="3">
        <v>277.38913000000002</v>
      </c>
      <c r="D34675" s="2"/>
    </row>
    <row r="34676" spans="1:4" x14ac:dyDescent="0.25">
      <c r="A34676" s="2">
        <v>540</v>
      </c>
      <c r="B34676">
        <v>46818</v>
      </c>
      <c r="C34676" s="3">
        <v>1105.32392</v>
      </c>
      <c r="D34676" s="2"/>
    </row>
    <row r="34677" spans="1:4" x14ac:dyDescent="0.25">
      <c r="A34677" s="2">
        <v>540</v>
      </c>
      <c r="B34677">
        <v>46819</v>
      </c>
      <c r="C34677" s="3">
        <v>0</v>
      </c>
      <c r="D34677" s="2"/>
    </row>
    <row r="34678" spans="1:4" x14ac:dyDescent="0.25">
      <c r="A34678" s="2">
        <v>540</v>
      </c>
      <c r="B34678">
        <v>46820</v>
      </c>
      <c r="C34678" s="3">
        <v>6724.7218640000001</v>
      </c>
      <c r="D34678" s="2"/>
    </row>
    <row r="34679" spans="1:4" x14ac:dyDescent="0.25">
      <c r="A34679" s="2">
        <v>540</v>
      </c>
      <c r="B34679">
        <v>46821</v>
      </c>
      <c r="C34679" s="3">
        <v>6724.7218640000001</v>
      </c>
      <c r="D34679" s="2"/>
    </row>
    <row r="34680" spans="1:4" x14ac:dyDescent="0.25">
      <c r="A34680" s="2">
        <v>540</v>
      </c>
      <c r="B34680">
        <v>46822</v>
      </c>
      <c r="C34680" s="3">
        <v>222.80977899999999</v>
      </c>
      <c r="D34680" s="2"/>
    </row>
    <row r="34681" spans="1:4" x14ac:dyDescent="0.25">
      <c r="A34681" s="2">
        <v>540</v>
      </c>
      <c r="B34681">
        <v>46823</v>
      </c>
      <c r="C34681" s="3">
        <v>23.775751</v>
      </c>
      <c r="D34681" s="2"/>
    </row>
    <row r="34682" spans="1:4" x14ac:dyDescent="0.25">
      <c r="A34682" s="2">
        <v>540</v>
      </c>
      <c r="B34682">
        <v>46824</v>
      </c>
      <c r="C34682" s="3">
        <v>306.267944</v>
      </c>
      <c r="D34682" s="2"/>
    </row>
    <row r="34683" spans="1:4" x14ac:dyDescent="0.25">
      <c r="A34683" s="2">
        <v>540</v>
      </c>
      <c r="B34683">
        <v>46825</v>
      </c>
      <c r="C34683" s="3">
        <v>107.161658</v>
      </c>
      <c r="D34683" s="2"/>
    </row>
    <row r="34684" spans="1:4" x14ac:dyDescent="0.25">
      <c r="A34684" s="2">
        <v>540</v>
      </c>
      <c r="B34684">
        <v>46826</v>
      </c>
      <c r="C34684" s="3">
        <v>107.161658</v>
      </c>
      <c r="D34684" s="2"/>
    </row>
    <row r="34685" spans="1:4" x14ac:dyDescent="0.25">
      <c r="A34685" s="2">
        <v>540</v>
      </c>
      <c r="B34685">
        <v>46827</v>
      </c>
      <c r="C34685" s="3">
        <v>306.267944</v>
      </c>
      <c r="D34685" s="2"/>
    </row>
    <row r="34686" spans="1:4" x14ac:dyDescent="0.25">
      <c r="A34686" s="2">
        <v>540</v>
      </c>
      <c r="B34686">
        <v>46828</v>
      </c>
      <c r="C34686" s="3">
        <v>783.66964599999994</v>
      </c>
      <c r="D34686" s="2"/>
    </row>
    <row r="34687" spans="1:4" x14ac:dyDescent="0.25">
      <c r="A34687" s="2">
        <v>540</v>
      </c>
      <c r="B34687">
        <v>46829</v>
      </c>
      <c r="C34687" s="3">
        <v>783.66964599999994</v>
      </c>
      <c r="D34687" s="2"/>
    </row>
    <row r="34688" spans="1:4" x14ac:dyDescent="0.25">
      <c r="A34688" s="2">
        <v>540</v>
      </c>
      <c r="B34688">
        <v>46830</v>
      </c>
      <c r="C34688" s="3">
        <v>602.28703900000005</v>
      </c>
      <c r="D34688" s="2"/>
    </row>
    <row r="34689" spans="1:4" x14ac:dyDescent="0.25">
      <c r="A34689" s="2">
        <v>540</v>
      </c>
      <c r="B34689">
        <v>46831</v>
      </c>
      <c r="C34689" s="3">
        <v>602.28703900000005</v>
      </c>
      <c r="D34689" s="2"/>
    </row>
    <row r="34690" spans="1:4" x14ac:dyDescent="0.25">
      <c r="A34690" s="2">
        <v>540</v>
      </c>
      <c r="B34690">
        <v>46832</v>
      </c>
      <c r="C34690" s="3">
        <v>65.093421000000006</v>
      </c>
      <c r="D34690" s="2"/>
    </row>
    <row r="34691" spans="1:4" x14ac:dyDescent="0.25">
      <c r="A34691" s="2">
        <v>540</v>
      </c>
      <c r="B34691">
        <v>46833</v>
      </c>
      <c r="C34691" s="3">
        <v>173.32600199999999</v>
      </c>
      <c r="D34691" s="2"/>
    </row>
    <row r="34692" spans="1:4" x14ac:dyDescent="0.25">
      <c r="A34692" s="2">
        <v>540</v>
      </c>
      <c r="B34692">
        <v>46834</v>
      </c>
      <c r="C34692" s="3">
        <v>979.01757499999997</v>
      </c>
      <c r="D34692" s="2"/>
    </row>
    <row r="34693" spans="1:4" x14ac:dyDescent="0.25">
      <c r="A34693" s="2">
        <v>540</v>
      </c>
      <c r="B34693">
        <v>46835</v>
      </c>
      <c r="C34693" s="3">
        <v>173.32600199999999</v>
      </c>
      <c r="D34693" s="2"/>
    </row>
    <row r="34694" spans="1:4" x14ac:dyDescent="0.25">
      <c r="A34694" s="2">
        <v>540</v>
      </c>
      <c r="B34694">
        <v>46836</v>
      </c>
      <c r="C34694" s="3">
        <v>65.093421000000006</v>
      </c>
      <c r="D34694" s="2"/>
    </row>
    <row r="34695" spans="1:4" x14ac:dyDescent="0.25">
      <c r="A34695" s="2">
        <v>540</v>
      </c>
      <c r="B34695">
        <v>46837</v>
      </c>
      <c r="C34695" s="3">
        <v>492.57443599999999</v>
      </c>
      <c r="D34695" s="2"/>
    </row>
    <row r="34696" spans="1:4" x14ac:dyDescent="0.25">
      <c r="A34696" s="2">
        <v>540</v>
      </c>
      <c r="B34696">
        <v>46838</v>
      </c>
      <c r="C34696" s="3">
        <v>418.44050499999997</v>
      </c>
      <c r="D34696" s="2"/>
    </row>
    <row r="34697" spans="1:4" x14ac:dyDescent="0.25">
      <c r="A34697" s="2">
        <v>540</v>
      </c>
      <c r="B34697">
        <v>46839</v>
      </c>
      <c r="C34697" s="3">
        <v>418.44050499999997</v>
      </c>
      <c r="D34697" s="2"/>
    </row>
    <row r="34698" spans="1:4" x14ac:dyDescent="0.25">
      <c r="A34698" s="2">
        <v>540</v>
      </c>
      <c r="B34698">
        <v>46840</v>
      </c>
      <c r="C34698" s="3">
        <v>492.57443599999999</v>
      </c>
      <c r="D34698" s="2"/>
    </row>
    <row r="34699" spans="1:4" x14ac:dyDescent="0.25">
      <c r="A34699" s="2">
        <v>540</v>
      </c>
      <c r="B34699">
        <v>46841</v>
      </c>
      <c r="C34699" s="3">
        <v>1195.4462719999999</v>
      </c>
      <c r="D34699" s="2"/>
    </row>
    <row r="34700" spans="1:4" x14ac:dyDescent="0.25">
      <c r="A34700" s="2">
        <v>540</v>
      </c>
      <c r="B34700">
        <v>46842</v>
      </c>
      <c r="C34700" s="3">
        <v>0</v>
      </c>
      <c r="D34700" s="2"/>
    </row>
    <row r="34701" spans="1:4" x14ac:dyDescent="0.25">
      <c r="A34701" s="2">
        <v>540</v>
      </c>
      <c r="B34701">
        <v>46843</v>
      </c>
      <c r="C34701" s="3">
        <v>765.92652099999998</v>
      </c>
      <c r="D34701" s="2"/>
    </row>
    <row r="34702" spans="1:4" x14ac:dyDescent="0.25">
      <c r="A34702" s="2">
        <v>540</v>
      </c>
      <c r="B34702">
        <v>46844</v>
      </c>
      <c r="C34702" s="3">
        <v>765.92652099999998</v>
      </c>
      <c r="D34702" s="2"/>
    </row>
    <row r="34703" spans="1:4" x14ac:dyDescent="0.25">
      <c r="A34703" s="2">
        <v>540</v>
      </c>
      <c r="B34703">
        <v>46845</v>
      </c>
      <c r="C34703" s="3">
        <v>0</v>
      </c>
      <c r="D34703" s="2"/>
    </row>
    <row r="34704" spans="1:4" x14ac:dyDescent="0.25">
      <c r="A34704" s="2">
        <v>540</v>
      </c>
      <c r="B34704">
        <v>46846</v>
      </c>
      <c r="C34704" s="3">
        <v>0</v>
      </c>
      <c r="D34704" s="2"/>
    </row>
    <row r="34705" spans="1:4" x14ac:dyDescent="0.25">
      <c r="A34705" s="2">
        <v>540</v>
      </c>
      <c r="B34705">
        <v>46847</v>
      </c>
      <c r="C34705" s="3">
        <v>682.97889299999997</v>
      </c>
      <c r="D34705" s="2"/>
    </row>
    <row r="34706" spans="1:4" x14ac:dyDescent="0.25">
      <c r="A34706" s="2">
        <v>540</v>
      </c>
      <c r="B34706">
        <v>46848</v>
      </c>
      <c r="C34706" s="3">
        <v>0</v>
      </c>
      <c r="D34706" s="2"/>
    </row>
    <row r="34707" spans="1:4" x14ac:dyDescent="0.25">
      <c r="A34707" s="2">
        <v>540</v>
      </c>
      <c r="B34707">
        <v>46849</v>
      </c>
      <c r="C34707" s="3">
        <v>682.97889299999997</v>
      </c>
      <c r="D34707" s="2"/>
    </row>
    <row r="34708" spans="1:4" x14ac:dyDescent="0.25">
      <c r="A34708" s="2">
        <v>540</v>
      </c>
      <c r="B34708">
        <v>46850</v>
      </c>
      <c r="C34708" s="3">
        <v>0</v>
      </c>
      <c r="D34708" s="2"/>
    </row>
    <row r="34709" spans="1:4" x14ac:dyDescent="0.25">
      <c r="A34709" s="2">
        <v>540</v>
      </c>
      <c r="B34709">
        <v>46851</v>
      </c>
      <c r="C34709" s="3">
        <v>2774.0543440000001</v>
      </c>
      <c r="D34709" s="2"/>
    </row>
    <row r="34710" spans="1:4" x14ac:dyDescent="0.25">
      <c r="A34710" s="2">
        <v>540</v>
      </c>
      <c r="B34710">
        <v>46852</v>
      </c>
      <c r="C34710" s="3">
        <v>2774.0543440000001</v>
      </c>
      <c r="D34710" s="2"/>
    </row>
    <row r="34711" spans="1:4" x14ac:dyDescent="0.25">
      <c r="A34711" s="2">
        <v>540</v>
      </c>
      <c r="B34711">
        <v>46853</v>
      </c>
      <c r="C34711" s="3">
        <v>0</v>
      </c>
      <c r="D34711" s="2"/>
    </row>
    <row r="34712" spans="1:4" x14ac:dyDescent="0.25">
      <c r="A34712" s="2">
        <v>540</v>
      </c>
      <c r="B34712">
        <v>46854</v>
      </c>
      <c r="C34712" s="3">
        <v>0</v>
      </c>
      <c r="D34712" s="2"/>
    </row>
    <row r="34713" spans="1:4" x14ac:dyDescent="0.25">
      <c r="A34713" s="2">
        <v>540</v>
      </c>
      <c r="B34713">
        <v>46855</v>
      </c>
      <c r="C34713" s="3">
        <v>0</v>
      </c>
      <c r="D34713" s="2"/>
    </row>
    <row r="34714" spans="1:4" x14ac:dyDescent="0.25">
      <c r="A34714" s="2">
        <v>540</v>
      </c>
      <c r="B34714">
        <v>46856</v>
      </c>
      <c r="C34714" s="3">
        <v>2116.967138</v>
      </c>
      <c r="D34714" s="2"/>
    </row>
    <row r="34715" spans="1:4" x14ac:dyDescent="0.25">
      <c r="A34715" s="2">
        <v>540</v>
      </c>
      <c r="B34715">
        <v>46857</v>
      </c>
      <c r="C34715" s="3">
        <v>66.632062000000005</v>
      </c>
      <c r="D34715" s="2"/>
    </row>
    <row r="34716" spans="1:4" x14ac:dyDescent="0.25">
      <c r="A34716" s="2">
        <v>540</v>
      </c>
      <c r="B34716">
        <v>46858</v>
      </c>
      <c r="C34716" s="3">
        <v>66.632062000000005</v>
      </c>
      <c r="D34716" s="2"/>
    </row>
    <row r="34717" spans="1:4" x14ac:dyDescent="0.25">
      <c r="A34717" s="2">
        <v>540</v>
      </c>
      <c r="B34717">
        <v>46859</v>
      </c>
      <c r="C34717" s="3">
        <v>2116.967138</v>
      </c>
      <c r="D34717" s="2"/>
    </row>
    <row r="34718" spans="1:4" x14ac:dyDescent="0.25">
      <c r="A34718" s="2">
        <v>540</v>
      </c>
      <c r="B34718">
        <v>46862</v>
      </c>
      <c r="C34718" s="3">
        <v>3186.936933</v>
      </c>
      <c r="D34718" s="2"/>
    </row>
    <row r="34719" spans="1:4" x14ac:dyDescent="0.25">
      <c r="A34719" s="2">
        <v>540</v>
      </c>
      <c r="B34719">
        <v>46863</v>
      </c>
      <c r="C34719" s="3">
        <v>3186.936933</v>
      </c>
      <c r="D34719" s="2"/>
    </row>
    <row r="34720" spans="1:4" x14ac:dyDescent="0.25">
      <c r="A34720" s="2">
        <v>540</v>
      </c>
      <c r="B34720">
        <v>46864</v>
      </c>
      <c r="C34720" s="3">
        <v>2678.9568680000002</v>
      </c>
      <c r="D34720" s="2"/>
    </row>
    <row r="34721" spans="1:4" x14ac:dyDescent="0.25">
      <c r="A34721" s="2">
        <v>540</v>
      </c>
      <c r="B34721">
        <v>46865</v>
      </c>
      <c r="C34721" s="3">
        <v>2678.9568680000002</v>
      </c>
      <c r="D34721" s="2"/>
    </row>
    <row r="34722" spans="1:4" x14ac:dyDescent="0.25">
      <c r="A34722" s="2">
        <v>540</v>
      </c>
      <c r="B34722">
        <v>46866</v>
      </c>
      <c r="C34722" s="3">
        <v>6676.4108740000001</v>
      </c>
      <c r="D34722" s="2"/>
    </row>
    <row r="34723" spans="1:4" x14ac:dyDescent="0.25">
      <c r="A34723" s="2">
        <v>540</v>
      </c>
      <c r="B34723">
        <v>46867</v>
      </c>
      <c r="C34723" s="3">
        <v>6676.4108740000001</v>
      </c>
      <c r="D34723" s="2"/>
    </row>
    <row r="34724" spans="1:4" x14ac:dyDescent="0.25">
      <c r="A34724" s="2">
        <v>540</v>
      </c>
      <c r="B34724">
        <v>46868</v>
      </c>
      <c r="C34724" s="3">
        <v>1414.7587129999999</v>
      </c>
      <c r="D34724" s="2"/>
    </row>
    <row r="34725" spans="1:4" x14ac:dyDescent="0.25">
      <c r="A34725" s="2">
        <v>540</v>
      </c>
      <c r="B34725">
        <v>46869</v>
      </c>
      <c r="C34725" s="3">
        <v>1414.7587129999999</v>
      </c>
      <c r="D34725" s="2"/>
    </row>
    <row r="34726" spans="1:4" x14ac:dyDescent="0.25">
      <c r="A34726" s="2">
        <v>540</v>
      </c>
      <c r="B34726">
        <v>46870</v>
      </c>
      <c r="C34726" s="3">
        <v>5677.9145150000004</v>
      </c>
      <c r="D34726" s="2"/>
    </row>
    <row r="34727" spans="1:4" x14ac:dyDescent="0.25">
      <c r="A34727" s="2">
        <v>540</v>
      </c>
      <c r="B34727">
        <v>46871</v>
      </c>
      <c r="C34727" s="3">
        <v>1023.676745</v>
      </c>
      <c r="D34727" s="2"/>
    </row>
    <row r="34728" spans="1:4" x14ac:dyDescent="0.25">
      <c r="A34728" s="2">
        <v>540</v>
      </c>
      <c r="B34728">
        <v>46872</v>
      </c>
      <c r="C34728" s="3">
        <v>5677.9145150000004</v>
      </c>
      <c r="D34728" s="2"/>
    </row>
    <row r="34729" spans="1:4" x14ac:dyDescent="0.25">
      <c r="A34729" s="2">
        <v>540</v>
      </c>
      <c r="B34729">
        <v>46873</v>
      </c>
      <c r="C34729" s="3">
        <v>1023.676745</v>
      </c>
      <c r="D34729" s="2"/>
    </row>
    <row r="34730" spans="1:4" x14ac:dyDescent="0.25">
      <c r="A34730" s="2">
        <v>540</v>
      </c>
      <c r="B34730">
        <v>46874</v>
      </c>
      <c r="C34730" s="3">
        <v>6289.0451640000001</v>
      </c>
      <c r="D34730" s="2"/>
    </row>
    <row r="34731" spans="1:4" x14ac:dyDescent="0.25">
      <c r="A34731" s="2">
        <v>540</v>
      </c>
      <c r="B34731">
        <v>46875</v>
      </c>
      <c r="C34731" s="3">
        <v>2151.822009</v>
      </c>
      <c r="D34731" s="2"/>
    </row>
    <row r="34732" spans="1:4" x14ac:dyDescent="0.25">
      <c r="A34732" s="2">
        <v>540</v>
      </c>
      <c r="B34732">
        <v>46876</v>
      </c>
      <c r="C34732" s="3">
        <v>2151.822009</v>
      </c>
      <c r="D34732" s="2"/>
    </row>
    <row r="34733" spans="1:4" x14ac:dyDescent="0.25">
      <c r="A34733" s="2">
        <v>540</v>
      </c>
      <c r="B34733">
        <v>46877</v>
      </c>
      <c r="C34733" s="3">
        <v>246.11871500000001</v>
      </c>
      <c r="D34733" s="2"/>
    </row>
    <row r="34734" spans="1:4" x14ac:dyDescent="0.25">
      <c r="A34734" s="2">
        <v>540</v>
      </c>
      <c r="B34734">
        <v>46878</v>
      </c>
      <c r="C34734" s="3">
        <v>1951.8441130000001</v>
      </c>
      <c r="D34734" s="2"/>
    </row>
    <row r="34735" spans="1:4" x14ac:dyDescent="0.25">
      <c r="A34735" s="2">
        <v>540</v>
      </c>
      <c r="B34735">
        <v>46879</v>
      </c>
      <c r="C34735" s="3">
        <v>246.11871500000001</v>
      </c>
      <c r="D34735" s="2"/>
    </row>
    <row r="34736" spans="1:4" x14ac:dyDescent="0.25">
      <c r="A34736" s="2">
        <v>540</v>
      </c>
      <c r="B34736">
        <v>46880</v>
      </c>
      <c r="C34736" s="3">
        <v>9230.163622</v>
      </c>
      <c r="D34736" s="2"/>
    </row>
    <row r="34737" spans="1:4" x14ac:dyDescent="0.25">
      <c r="A34737" s="2">
        <v>540</v>
      </c>
      <c r="B34737">
        <v>46881</v>
      </c>
      <c r="C34737" s="3">
        <v>165.03697500000001</v>
      </c>
      <c r="D34737" s="2"/>
    </row>
    <row r="34738" spans="1:4" x14ac:dyDescent="0.25">
      <c r="A34738" s="2">
        <v>540</v>
      </c>
      <c r="B34738">
        <v>46882</v>
      </c>
      <c r="C34738" s="3">
        <v>165.03697500000001</v>
      </c>
      <c r="D34738" s="2"/>
    </row>
    <row r="34739" spans="1:4" x14ac:dyDescent="0.25">
      <c r="A34739" s="2">
        <v>540</v>
      </c>
      <c r="B34739">
        <v>46884</v>
      </c>
      <c r="C34739" s="3">
        <v>216.68717599999999</v>
      </c>
      <c r="D34739" s="2"/>
    </row>
    <row r="34740" spans="1:4" x14ac:dyDescent="0.25">
      <c r="A34740" s="2">
        <v>540</v>
      </c>
      <c r="B34740">
        <v>46886</v>
      </c>
      <c r="C34740" s="3">
        <v>216.68717599999999</v>
      </c>
      <c r="D34740" s="2"/>
    </row>
    <row r="34741" spans="1:4" x14ac:dyDescent="0.25">
      <c r="A34741" s="2">
        <v>540</v>
      </c>
      <c r="B34741">
        <v>46887</v>
      </c>
      <c r="C34741" s="3">
        <v>0</v>
      </c>
      <c r="D34741" s="2"/>
    </row>
    <row r="34742" spans="1:4" x14ac:dyDescent="0.25">
      <c r="A34742" s="2">
        <v>540</v>
      </c>
      <c r="B34742">
        <v>46888</v>
      </c>
      <c r="C34742" s="3">
        <v>2347.1198300000001</v>
      </c>
      <c r="D34742" s="2"/>
    </row>
    <row r="34743" spans="1:4" x14ac:dyDescent="0.25">
      <c r="A34743" s="2">
        <v>540</v>
      </c>
      <c r="B34743">
        <v>46889</v>
      </c>
      <c r="C34743" s="3">
        <v>0</v>
      </c>
      <c r="D34743" s="2"/>
    </row>
    <row r="34744" spans="1:4" x14ac:dyDescent="0.25">
      <c r="A34744" s="2">
        <v>540</v>
      </c>
      <c r="B34744">
        <v>46890</v>
      </c>
      <c r="C34744" s="3">
        <v>2347.1198300000001</v>
      </c>
      <c r="D34744" s="2"/>
    </row>
    <row r="34745" spans="1:4" x14ac:dyDescent="0.25">
      <c r="A34745" s="2">
        <v>540</v>
      </c>
      <c r="B34745">
        <v>46891</v>
      </c>
      <c r="C34745" s="3">
        <v>1635.5227259999999</v>
      </c>
      <c r="D34745" s="2"/>
    </row>
    <row r="34746" spans="1:4" x14ac:dyDescent="0.25">
      <c r="A34746" s="2">
        <v>540</v>
      </c>
      <c r="B34746">
        <v>46892</v>
      </c>
      <c r="C34746" s="3">
        <v>1433.897058</v>
      </c>
      <c r="D34746" s="2"/>
    </row>
    <row r="34747" spans="1:4" x14ac:dyDescent="0.25">
      <c r="A34747" s="2">
        <v>540</v>
      </c>
      <c r="B34747">
        <v>46893</v>
      </c>
      <c r="C34747" s="3">
        <v>1481.2420099999999</v>
      </c>
      <c r="D34747" s="2"/>
    </row>
    <row r="34748" spans="1:4" x14ac:dyDescent="0.25">
      <c r="A34748" s="2">
        <v>540</v>
      </c>
      <c r="B34748">
        <v>46894</v>
      </c>
      <c r="C34748" s="3">
        <v>2534.894691</v>
      </c>
      <c r="D34748" s="2"/>
    </row>
    <row r="34749" spans="1:4" x14ac:dyDescent="0.25">
      <c r="A34749" s="2">
        <v>540</v>
      </c>
      <c r="B34749">
        <v>46895</v>
      </c>
      <c r="C34749" s="3">
        <v>887.94381199999998</v>
      </c>
      <c r="D34749" s="2"/>
    </row>
    <row r="34750" spans="1:4" x14ac:dyDescent="0.25">
      <c r="A34750" s="2">
        <v>540</v>
      </c>
      <c r="B34750">
        <v>46896</v>
      </c>
      <c r="C34750" s="3">
        <v>266.12487099999998</v>
      </c>
      <c r="D34750" s="2"/>
    </row>
    <row r="34751" spans="1:4" x14ac:dyDescent="0.25">
      <c r="A34751" s="2">
        <v>540</v>
      </c>
      <c r="B34751">
        <v>46898</v>
      </c>
      <c r="C34751" s="3">
        <v>2911.0388440000002</v>
      </c>
      <c r="D34751" s="2"/>
    </row>
    <row r="34752" spans="1:4" x14ac:dyDescent="0.25">
      <c r="A34752" s="2">
        <v>540</v>
      </c>
      <c r="B34752">
        <v>46899</v>
      </c>
      <c r="C34752" s="3">
        <v>605.44609500000001</v>
      </c>
      <c r="D34752" s="2"/>
    </row>
    <row r="34753" spans="1:4" x14ac:dyDescent="0.25">
      <c r="A34753" s="2">
        <v>540</v>
      </c>
      <c r="B34753">
        <v>46900</v>
      </c>
      <c r="C34753" s="3">
        <v>605.44609500000001</v>
      </c>
      <c r="D34753" s="2"/>
    </row>
    <row r="34754" spans="1:4" x14ac:dyDescent="0.25">
      <c r="A34754" s="2">
        <v>540</v>
      </c>
      <c r="B34754">
        <v>46901</v>
      </c>
      <c r="C34754" s="3">
        <v>624.79452400000002</v>
      </c>
      <c r="D34754" s="2"/>
    </row>
    <row r="34755" spans="1:4" x14ac:dyDescent="0.25">
      <c r="A34755" s="2">
        <v>540</v>
      </c>
      <c r="B34755">
        <v>46902</v>
      </c>
      <c r="C34755" s="3">
        <v>1759.7790649999999</v>
      </c>
      <c r="D34755" s="2"/>
    </row>
    <row r="34756" spans="1:4" x14ac:dyDescent="0.25">
      <c r="A34756" s="2">
        <v>540</v>
      </c>
      <c r="B34756">
        <v>46903</v>
      </c>
      <c r="C34756" s="3">
        <v>993.06232399999999</v>
      </c>
      <c r="D34756" s="2"/>
    </row>
    <row r="34757" spans="1:4" x14ac:dyDescent="0.25">
      <c r="A34757" s="2">
        <v>540</v>
      </c>
      <c r="B34757">
        <v>46904</v>
      </c>
      <c r="C34757" s="3">
        <v>961.51956800000005</v>
      </c>
      <c r="D34757" s="2"/>
    </row>
    <row r="34758" spans="1:4" x14ac:dyDescent="0.25">
      <c r="A34758" s="2">
        <v>540</v>
      </c>
      <c r="B34758">
        <v>46905</v>
      </c>
      <c r="C34758" s="3">
        <v>993.06232399999999</v>
      </c>
      <c r="D34758" s="2"/>
    </row>
    <row r="34759" spans="1:4" x14ac:dyDescent="0.25">
      <c r="A34759" s="2">
        <v>540</v>
      </c>
      <c r="B34759">
        <v>46906</v>
      </c>
      <c r="C34759" s="3">
        <v>961.51956800000005</v>
      </c>
      <c r="D34759" s="2"/>
    </row>
    <row r="34760" spans="1:4" x14ac:dyDescent="0.25">
      <c r="A34760" s="2">
        <v>540</v>
      </c>
      <c r="B34760">
        <v>46907</v>
      </c>
      <c r="C34760" s="3">
        <v>1256.1233629999999</v>
      </c>
      <c r="D34760" s="2"/>
    </row>
    <row r="34761" spans="1:4" x14ac:dyDescent="0.25">
      <c r="A34761" s="2">
        <v>540</v>
      </c>
      <c r="B34761">
        <v>46908</v>
      </c>
      <c r="C34761" s="3">
        <v>4552.7635019999998</v>
      </c>
      <c r="D34761" s="2"/>
    </row>
    <row r="34762" spans="1:4" x14ac:dyDescent="0.25">
      <c r="A34762" s="2">
        <v>540</v>
      </c>
      <c r="B34762">
        <v>46910</v>
      </c>
      <c r="C34762" s="3">
        <v>2036.4401780000001</v>
      </c>
      <c r="D34762" s="2"/>
    </row>
    <row r="34763" spans="1:4" x14ac:dyDescent="0.25">
      <c r="A34763" s="2">
        <v>540</v>
      </c>
      <c r="B34763">
        <v>46911</v>
      </c>
      <c r="C34763" s="3">
        <v>3242.306223</v>
      </c>
      <c r="D34763" s="2"/>
    </row>
    <row r="34764" spans="1:4" x14ac:dyDescent="0.25">
      <c r="A34764" s="2">
        <v>540</v>
      </c>
      <c r="B34764">
        <v>46912</v>
      </c>
      <c r="C34764" s="3">
        <v>2036.4401780000001</v>
      </c>
      <c r="D34764" s="2"/>
    </row>
    <row r="34765" spans="1:4" x14ac:dyDescent="0.25">
      <c r="A34765" s="2">
        <v>540</v>
      </c>
      <c r="B34765">
        <v>46913</v>
      </c>
      <c r="C34765" s="3">
        <v>0</v>
      </c>
      <c r="D34765" s="2"/>
    </row>
    <row r="34766" spans="1:4" x14ac:dyDescent="0.25">
      <c r="A34766" s="2">
        <v>540</v>
      </c>
      <c r="B34766">
        <v>46914</v>
      </c>
      <c r="C34766" s="3">
        <v>8840.8209330000009</v>
      </c>
      <c r="D34766" s="2"/>
    </row>
    <row r="34767" spans="1:4" x14ac:dyDescent="0.25">
      <c r="A34767" s="2">
        <v>540</v>
      </c>
      <c r="B34767">
        <v>46915</v>
      </c>
      <c r="C34767" s="3">
        <v>1012.448965</v>
      </c>
      <c r="D34767" s="2"/>
    </row>
    <row r="34768" spans="1:4" x14ac:dyDescent="0.25">
      <c r="A34768" s="2">
        <v>540</v>
      </c>
      <c r="B34768">
        <v>46916</v>
      </c>
      <c r="C34768" s="3">
        <v>1165.0169719999999</v>
      </c>
      <c r="D34768" s="2"/>
    </row>
    <row r="34769" spans="1:4" x14ac:dyDescent="0.25">
      <c r="A34769" s="2">
        <v>540</v>
      </c>
      <c r="B34769">
        <v>46917</v>
      </c>
      <c r="C34769" s="3">
        <v>0</v>
      </c>
      <c r="D34769" s="2"/>
    </row>
    <row r="34770" spans="1:4" x14ac:dyDescent="0.25">
      <c r="A34770" s="2">
        <v>540</v>
      </c>
      <c r="B34770">
        <v>46918</v>
      </c>
      <c r="C34770" s="3">
        <v>1012.448965</v>
      </c>
      <c r="D34770" s="2"/>
    </row>
    <row r="34771" spans="1:4" x14ac:dyDescent="0.25">
      <c r="A34771" s="2">
        <v>540</v>
      </c>
      <c r="B34771">
        <v>46919</v>
      </c>
      <c r="C34771" s="3">
        <v>8840.8209330000009</v>
      </c>
      <c r="D34771" s="2"/>
    </row>
    <row r="34772" spans="1:4" x14ac:dyDescent="0.25">
      <c r="A34772" s="2">
        <v>540</v>
      </c>
      <c r="B34772">
        <v>46920</v>
      </c>
      <c r="C34772" s="3">
        <v>7765.201247</v>
      </c>
      <c r="D34772" s="2"/>
    </row>
    <row r="34773" spans="1:4" x14ac:dyDescent="0.25">
      <c r="A34773" s="2">
        <v>540</v>
      </c>
      <c r="B34773">
        <v>46921</v>
      </c>
      <c r="C34773" s="3">
        <v>575.35598600000003</v>
      </c>
      <c r="D34773" s="2"/>
    </row>
    <row r="34774" spans="1:4" x14ac:dyDescent="0.25">
      <c r="A34774" s="2">
        <v>540</v>
      </c>
      <c r="B34774">
        <v>46922</v>
      </c>
      <c r="C34774" s="3">
        <v>2397.677862</v>
      </c>
      <c r="D34774" s="2"/>
    </row>
    <row r="34775" spans="1:4" x14ac:dyDescent="0.25">
      <c r="A34775" s="2">
        <v>540</v>
      </c>
      <c r="B34775">
        <v>46923</v>
      </c>
      <c r="C34775" s="3">
        <v>2397.677862</v>
      </c>
      <c r="D34775" s="2"/>
    </row>
    <row r="34776" spans="1:4" x14ac:dyDescent="0.25">
      <c r="A34776" s="2">
        <v>540</v>
      </c>
      <c r="B34776">
        <v>46924</v>
      </c>
      <c r="C34776" s="3">
        <v>2565.2724520000002</v>
      </c>
      <c r="D34776" s="2"/>
    </row>
    <row r="34777" spans="1:4" x14ac:dyDescent="0.25">
      <c r="A34777" s="2">
        <v>540</v>
      </c>
      <c r="B34777">
        <v>46925</v>
      </c>
      <c r="C34777" s="3">
        <v>1585.406839</v>
      </c>
      <c r="D34777" s="2"/>
    </row>
    <row r="34778" spans="1:4" x14ac:dyDescent="0.25">
      <c r="A34778" s="2">
        <v>540</v>
      </c>
      <c r="B34778">
        <v>46926</v>
      </c>
      <c r="C34778" s="3">
        <v>2565.2724520000002</v>
      </c>
      <c r="D34778" s="2"/>
    </row>
    <row r="34779" spans="1:4" x14ac:dyDescent="0.25">
      <c r="A34779" s="2">
        <v>540</v>
      </c>
      <c r="B34779">
        <v>46927</v>
      </c>
      <c r="C34779" s="3">
        <v>1473.925336</v>
      </c>
      <c r="D34779" s="2"/>
    </row>
    <row r="34780" spans="1:4" x14ac:dyDescent="0.25">
      <c r="A34780" s="2">
        <v>540</v>
      </c>
      <c r="B34780">
        <v>46928</v>
      </c>
      <c r="C34780" s="3">
        <v>6516.6279009999998</v>
      </c>
      <c r="D34780" s="2"/>
    </row>
    <row r="34781" spans="1:4" x14ac:dyDescent="0.25">
      <c r="A34781" s="2">
        <v>540</v>
      </c>
      <c r="B34781">
        <v>46929</v>
      </c>
      <c r="C34781" s="3">
        <v>1694.9887530000001</v>
      </c>
      <c r="D34781" s="2"/>
    </row>
    <row r="34782" spans="1:4" x14ac:dyDescent="0.25">
      <c r="A34782" s="2">
        <v>540</v>
      </c>
      <c r="B34782">
        <v>46930</v>
      </c>
      <c r="C34782" s="3">
        <v>1694.9887530000001</v>
      </c>
      <c r="D34782" s="2"/>
    </row>
    <row r="34783" spans="1:4" x14ac:dyDescent="0.25">
      <c r="A34783" s="2">
        <v>540</v>
      </c>
      <c r="B34783">
        <v>46931</v>
      </c>
      <c r="C34783" s="3">
        <v>653.194616</v>
      </c>
      <c r="D34783" s="2"/>
    </row>
    <row r="34784" spans="1:4" x14ac:dyDescent="0.25">
      <c r="A34784" s="2">
        <v>540</v>
      </c>
      <c r="B34784">
        <v>46932</v>
      </c>
      <c r="C34784" s="3">
        <v>2663.4749510000001</v>
      </c>
      <c r="D34784" s="2"/>
    </row>
    <row r="34785" spans="1:4" x14ac:dyDescent="0.25">
      <c r="A34785" s="2">
        <v>540</v>
      </c>
      <c r="B34785">
        <v>46933</v>
      </c>
      <c r="C34785" s="3">
        <v>471.70297799999997</v>
      </c>
      <c r="D34785" s="2"/>
    </row>
    <row r="34786" spans="1:4" x14ac:dyDescent="0.25">
      <c r="A34786" s="2">
        <v>540</v>
      </c>
      <c r="B34786">
        <v>46934</v>
      </c>
      <c r="C34786" s="3">
        <v>471.70297799999997</v>
      </c>
      <c r="D34786" s="2"/>
    </row>
    <row r="34787" spans="1:4" x14ac:dyDescent="0.25">
      <c r="A34787" s="2">
        <v>540</v>
      </c>
      <c r="B34787">
        <v>46935</v>
      </c>
      <c r="C34787" s="3">
        <v>1541.55305</v>
      </c>
      <c r="D34787" s="2"/>
    </row>
    <row r="34788" spans="1:4" x14ac:dyDescent="0.25">
      <c r="A34788" s="2">
        <v>540</v>
      </c>
      <c r="B34788">
        <v>46936</v>
      </c>
      <c r="C34788" s="3">
        <v>1541.55305</v>
      </c>
      <c r="D34788" s="2"/>
    </row>
    <row r="34789" spans="1:4" x14ac:dyDescent="0.25">
      <c r="A34789" s="2">
        <v>540</v>
      </c>
      <c r="B34789">
        <v>46937</v>
      </c>
      <c r="C34789" s="3">
        <v>1537.2709199999999</v>
      </c>
      <c r="D34789" s="2"/>
    </row>
    <row r="34790" spans="1:4" x14ac:dyDescent="0.25">
      <c r="A34790" s="2">
        <v>540</v>
      </c>
      <c r="B34790">
        <v>46938</v>
      </c>
      <c r="C34790" s="3">
        <v>217.54816600000001</v>
      </c>
      <c r="D34790" s="2"/>
    </row>
    <row r="34791" spans="1:4" x14ac:dyDescent="0.25">
      <c r="A34791" s="2">
        <v>540</v>
      </c>
      <c r="B34791">
        <v>46939</v>
      </c>
      <c r="C34791" s="3">
        <v>222.315618</v>
      </c>
      <c r="D34791" s="2"/>
    </row>
    <row r="34792" spans="1:4" x14ac:dyDescent="0.25">
      <c r="A34792" s="2">
        <v>540</v>
      </c>
      <c r="B34792">
        <v>46940</v>
      </c>
      <c r="C34792" s="3">
        <v>276.71185300000002</v>
      </c>
      <c r="D34792" s="2"/>
    </row>
    <row r="34793" spans="1:4" x14ac:dyDescent="0.25">
      <c r="A34793" s="2">
        <v>540</v>
      </c>
      <c r="B34793">
        <v>46941</v>
      </c>
      <c r="C34793" s="3">
        <v>276.71185300000002</v>
      </c>
      <c r="D34793" s="2"/>
    </row>
    <row r="34794" spans="1:4" x14ac:dyDescent="0.25">
      <c r="A34794" s="2">
        <v>540</v>
      </c>
      <c r="B34794">
        <v>46942</v>
      </c>
      <c r="C34794" s="3">
        <v>222.315618</v>
      </c>
      <c r="D34794" s="2"/>
    </row>
    <row r="34795" spans="1:4" x14ac:dyDescent="0.25">
      <c r="A34795" s="2">
        <v>540</v>
      </c>
      <c r="B34795">
        <v>46943</v>
      </c>
      <c r="C34795" s="3">
        <v>86.405957999999998</v>
      </c>
      <c r="D34795" s="2"/>
    </row>
    <row r="34796" spans="1:4" x14ac:dyDescent="0.25">
      <c r="A34796" s="2">
        <v>540</v>
      </c>
      <c r="B34796">
        <v>46944</v>
      </c>
      <c r="C34796" s="3">
        <v>298.96096199999999</v>
      </c>
      <c r="D34796" s="2"/>
    </row>
    <row r="34797" spans="1:4" x14ac:dyDescent="0.25">
      <c r="A34797" s="2">
        <v>540</v>
      </c>
      <c r="B34797">
        <v>46945</v>
      </c>
      <c r="C34797" s="3">
        <v>410.68802499999998</v>
      </c>
      <c r="D34797" s="2"/>
    </row>
    <row r="34798" spans="1:4" x14ac:dyDescent="0.25">
      <c r="A34798" s="2">
        <v>540</v>
      </c>
      <c r="B34798">
        <v>46946</v>
      </c>
      <c r="C34798" s="3">
        <v>358.81807300000003</v>
      </c>
      <c r="D34798" s="2"/>
    </row>
    <row r="34799" spans="1:4" x14ac:dyDescent="0.25">
      <c r="A34799" s="2">
        <v>540</v>
      </c>
      <c r="B34799">
        <v>46947</v>
      </c>
      <c r="C34799" s="3">
        <v>234.40713199999999</v>
      </c>
      <c r="D34799" s="2"/>
    </row>
    <row r="34800" spans="1:4" x14ac:dyDescent="0.25">
      <c r="A34800" s="2">
        <v>540</v>
      </c>
      <c r="B34800">
        <v>46948</v>
      </c>
      <c r="C34800" s="3">
        <v>358.81807300000003</v>
      </c>
      <c r="D34800" s="2"/>
    </row>
    <row r="34801" spans="1:4" x14ac:dyDescent="0.25">
      <c r="A34801" s="2">
        <v>540</v>
      </c>
      <c r="B34801">
        <v>46949</v>
      </c>
      <c r="C34801" s="3">
        <v>298.96096199999999</v>
      </c>
      <c r="D34801" s="2"/>
    </row>
    <row r="34802" spans="1:4" x14ac:dyDescent="0.25">
      <c r="A34802" s="2">
        <v>540</v>
      </c>
      <c r="B34802">
        <v>46950</v>
      </c>
      <c r="C34802" s="3">
        <v>979.01757499999997</v>
      </c>
      <c r="D34802" s="2"/>
    </row>
    <row r="34803" spans="1:4" x14ac:dyDescent="0.25">
      <c r="A34803" s="2">
        <v>540</v>
      </c>
      <c r="B34803">
        <v>46951</v>
      </c>
      <c r="C34803" s="3">
        <v>86.405957999999998</v>
      </c>
      <c r="D34803" s="2"/>
    </row>
    <row r="34804" spans="1:4" x14ac:dyDescent="0.25">
      <c r="A34804" s="2">
        <v>540</v>
      </c>
      <c r="B34804">
        <v>46952</v>
      </c>
      <c r="C34804" s="3">
        <v>921.79744300000004</v>
      </c>
      <c r="D34804" s="2"/>
    </row>
    <row r="34805" spans="1:4" x14ac:dyDescent="0.25">
      <c r="A34805" s="2">
        <v>540</v>
      </c>
      <c r="B34805">
        <v>46953</v>
      </c>
      <c r="C34805" s="3">
        <v>1481.0742849999999</v>
      </c>
      <c r="D34805" s="2"/>
    </row>
    <row r="34806" spans="1:4" x14ac:dyDescent="0.25">
      <c r="A34806" s="2">
        <v>540</v>
      </c>
      <c r="B34806">
        <v>46954</v>
      </c>
      <c r="C34806" s="3">
        <v>1481.0742849999999</v>
      </c>
      <c r="D34806" s="2"/>
    </row>
    <row r="34807" spans="1:4" x14ac:dyDescent="0.25">
      <c r="A34807" s="2">
        <v>540</v>
      </c>
      <c r="B34807">
        <v>46955</v>
      </c>
      <c r="C34807" s="3">
        <v>921.79744300000004</v>
      </c>
      <c r="D34807" s="2"/>
    </row>
    <row r="34808" spans="1:4" x14ac:dyDescent="0.25">
      <c r="A34808" s="2">
        <v>540</v>
      </c>
      <c r="B34808">
        <v>46956</v>
      </c>
      <c r="C34808" s="3">
        <v>511.35075000000001</v>
      </c>
      <c r="D34808" s="2"/>
    </row>
    <row r="34809" spans="1:4" x14ac:dyDescent="0.25">
      <c r="A34809" s="2">
        <v>540</v>
      </c>
      <c r="B34809">
        <v>46957</v>
      </c>
      <c r="C34809" s="3">
        <v>197.40479300000001</v>
      </c>
      <c r="D34809" s="2"/>
    </row>
    <row r="34810" spans="1:4" x14ac:dyDescent="0.25">
      <c r="A34810" s="2">
        <v>540</v>
      </c>
      <c r="B34810">
        <v>46958</v>
      </c>
      <c r="C34810" s="3">
        <v>197.40479300000001</v>
      </c>
      <c r="D34810" s="2"/>
    </row>
    <row r="34811" spans="1:4" x14ac:dyDescent="0.25">
      <c r="A34811" s="2">
        <v>540</v>
      </c>
      <c r="B34811">
        <v>46959</v>
      </c>
      <c r="C34811" s="3">
        <v>511.35075000000001</v>
      </c>
      <c r="D34811" s="2"/>
    </row>
    <row r="34812" spans="1:4" x14ac:dyDescent="0.25">
      <c r="A34812" s="2">
        <v>540</v>
      </c>
      <c r="B34812">
        <v>46960</v>
      </c>
      <c r="C34812" s="3">
        <v>310.492008</v>
      </c>
      <c r="D34812" s="2"/>
    </row>
    <row r="34813" spans="1:4" x14ac:dyDescent="0.25">
      <c r="A34813" s="2">
        <v>540</v>
      </c>
      <c r="B34813">
        <v>46961</v>
      </c>
      <c r="C34813" s="3">
        <v>132.81334200000001</v>
      </c>
      <c r="D34813" s="2"/>
    </row>
    <row r="34814" spans="1:4" x14ac:dyDescent="0.25">
      <c r="A34814" s="2">
        <v>540</v>
      </c>
      <c r="B34814">
        <v>46962</v>
      </c>
      <c r="C34814" s="3">
        <v>87.334266999999997</v>
      </c>
      <c r="D34814" s="2"/>
    </row>
    <row r="34815" spans="1:4" x14ac:dyDescent="0.25">
      <c r="A34815" s="2">
        <v>540</v>
      </c>
      <c r="B34815">
        <v>46963</v>
      </c>
      <c r="C34815" s="3">
        <v>310.492008</v>
      </c>
      <c r="D34815" s="2"/>
    </row>
    <row r="34816" spans="1:4" x14ac:dyDescent="0.25">
      <c r="A34816" s="2">
        <v>540</v>
      </c>
      <c r="B34816">
        <v>46964</v>
      </c>
      <c r="C34816" s="3">
        <v>230.916538</v>
      </c>
      <c r="D34816" s="2"/>
    </row>
    <row r="34817" spans="1:4" x14ac:dyDescent="0.25">
      <c r="A34817" s="2">
        <v>540</v>
      </c>
      <c r="B34817">
        <v>46965</v>
      </c>
      <c r="C34817" s="3">
        <v>180.057255</v>
      </c>
      <c r="D34817" s="2"/>
    </row>
    <row r="34818" spans="1:4" x14ac:dyDescent="0.25">
      <c r="A34818" s="2">
        <v>540</v>
      </c>
      <c r="B34818">
        <v>46966</v>
      </c>
      <c r="C34818" s="3">
        <v>59.482107999999997</v>
      </c>
      <c r="D34818" s="2"/>
    </row>
    <row r="34819" spans="1:4" x14ac:dyDescent="0.25">
      <c r="A34819" s="2">
        <v>540</v>
      </c>
      <c r="B34819">
        <v>46967</v>
      </c>
      <c r="C34819" s="3">
        <v>59.482107999999997</v>
      </c>
      <c r="D34819" s="2"/>
    </row>
    <row r="34820" spans="1:4" x14ac:dyDescent="0.25">
      <c r="A34820" s="2">
        <v>540</v>
      </c>
      <c r="B34820">
        <v>46968</v>
      </c>
      <c r="C34820" s="3">
        <v>230.916538</v>
      </c>
      <c r="D34820" s="2"/>
    </row>
    <row r="34821" spans="1:4" x14ac:dyDescent="0.25">
      <c r="A34821" s="2">
        <v>540</v>
      </c>
      <c r="B34821">
        <v>46969</v>
      </c>
      <c r="C34821" s="3">
        <v>75.062590999999998</v>
      </c>
      <c r="D34821" s="2"/>
    </row>
    <row r="34822" spans="1:4" x14ac:dyDescent="0.25">
      <c r="A34822" s="2">
        <v>540</v>
      </c>
      <c r="B34822">
        <v>46970</v>
      </c>
      <c r="C34822" s="3">
        <v>75.062590999999998</v>
      </c>
      <c r="D34822" s="2"/>
    </row>
    <row r="34823" spans="1:4" x14ac:dyDescent="0.25">
      <c r="A34823" s="2">
        <v>540</v>
      </c>
      <c r="B34823">
        <v>46971</v>
      </c>
      <c r="C34823" s="3">
        <v>223.967265</v>
      </c>
      <c r="D34823" s="2"/>
    </row>
    <row r="34824" spans="1:4" x14ac:dyDescent="0.25">
      <c r="A34824" s="2">
        <v>540</v>
      </c>
      <c r="B34824">
        <v>46972</v>
      </c>
      <c r="C34824" s="3">
        <v>473.689256</v>
      </c>
      <c r="D34824" s="2"/>
    </row>
    <row r="34825" spans="1:4" x14ac:dyDescent="0.25">
      <c r="A34825" s="2">
        <v>540</v>
      </c>
      <c r="B34825">
        <v>46973</v>
      </c>
      <c r="C34825" s="3">
        <v>152.07974300000001</v>
      </c>
      <c r="D34825" s="2"/>
    </row>
    <row r="34826" spans="1:4" x14ac:dyDescent="0.25">
      <c r="A34826" s="2">
        <v>540</v>
      </c>
      <c r="B34826">
        <v>46974</v>
      </c>
      <c r="C34826" s="3">
        <v>473.689256</v>
      </c>
      <c r="D34826" s="2"/>
    </row>
    <row r="34827" spans="1:4" x14ac:dyDescent="0.25">
      <c r="A34827" s="2">
        <v>540</v>
      </c>
      <c r="B34827">
        <v>46975</v>
      </c>
      <c r="C34827" s="3">
        <v>223.967265</v>
      </c>
      <c r="D34827" s="2"/>
    </row>
    <row r="34828" spans="1:4" x14ac:dyDescent="0.25">
      <c r="A34828" s="2">
        <v>540</v>
      </c>
      <c r="B34828">
        <v>46976</v>
      </c>
      <c r="C34828" s="3">
        <v>180.057255</v>
      </c>
      <c r="D34828" s="2"/>
    </row>
    <row r="34829" spans="1:4" x14ac:dyDescent="0.25">
      <c r="A34829" s="2">
        <v>540</v>
      </c>
      <c r="B34829">
        <v>46977</v>
      </c>
      <c r="C34829" s="3">
        <v>1370.6556129999999</v>
      </c>
      <c r="D34829" s="2"/>
    </row>
    <row r="34830" spans="1:4" x14ac:dyDescent="0.25">
      <c r="A34830" s="2">
        <v>540</v>
      </c>
      <c r="B34830">
        <v>46978</v>
      </c>
      <c r="C34830" s="3">
        <v>1370.6556129999999</v>
      </c>
      <c r="D34830" s="2"/>
    </row>
    <row r="34831" spans="1:4" x14ac:dyDescent="0.25">
      <c r="A34831" s="2">
        <v>540</v>
      </c>
      <c r="B34831">
        <v>46979</v>
      </c>
      <c r="C34831" s="3">
        <v>610.36512900000002</v>
      </c>
      <c r="D34831" s="2"/>
    </row>
    <row r="34832" spans="1:4" x14ac:dyDescent="0.25">
      <c r="A34832" s="2">
        <v>540</v>
      </c>
      <c r="B34832">
        <v>46980</v>
      </c>
      <c r="C34832" s="3">
        <v>80.718518000000003</v>
      </c>
      <c r="D34832" s="2"/>
    </row>
    <row r="34833" spans="1:4" x14ac:dyDescent="0.25">
      <c r="A34833" s="2">
        <v>540</v>
      </c>
      <c r="B34833">
        <v>46981</v>
      </c>
      <c r="C34833" s="3">
        <v>575.569029</v>
      </c>
      <c r="D34833" s="2"/>
    </row>
    <row r="34834" spans="1:4" x14ac:dyDescent="0.25">
      <c r="A34834" s="2">
        <v>540</v>
      </c>
      <c r="B34834">
        <v>46982</v>
      </c>
      <c r="C34834" s="3">
        <v>575.569029</v>
      </c>
      <c r="D34834" s="2"/>
    </row>
    <row r="34835" spans="1:4" x14ac:dyDescent="0.25">
      <c r="A34835" s="2">
        <v>540</v>
      </c>
      <c r="B34835">
        <v>46983</v>
      </c>
      <c r="C34835" s="3">
        <v>152.07974300000001</v>
      </c>
      <c r="D34835" s="2"/>
    </row>
    <row r="34836" spans="1:4" x14ac:dyDescent="0.25">
      <c r="A34836" s="2">
        <v>540</v>
      </c>
      <c r="B34836">
        <v>46984</v>
      </c>
      <c r="C34836" s="3">
        <v>80.718518000000003</v>
      </c>
      <c r="D34836" s="2"/>
    </row>
    <row r="34837" spans="1:4" x14ac:dyDescent="0.25">
      <c r="A34837" s="2">
        <v>540</v>
      </c>
      <c r="B34837">
        <v>46985</v>
      </c>
      <c r="C34837" s="3">
        <v>212.74708200000001</v>
      </c>
      <c r="D34837" s="2"/>
    </row>
    <row r="34838" spans="1:4" x14ac:dyDescent="0.25">
      <c r="A34838" s="2">
        <v>540</v>
      </c>
      <c r="B34838">
        <v>46986</v>
      </c>
      <c r="C34838" s="3">
        <v>212.74708200000001</v>
      </c>
      <c r="D34838" s="2"/>
    </row>
    <row r="34839" spans="1:4" x14ac:dyDescent="0.25">
      <c r="A34839" s="2">
        <v>540</v>
      </c>
      <c r="B34839">
        <v>46987</v>
      </c>
      <c r="C34839" s="3">
        <v>1170.8989260000001</v>
      </c>
      <c r="D34839" s="2"/>
    </row>
    <row r="34840" spans="1:4" x14ac:dyDescent="0.25">
      <c r="A34840" s="2">
        <v>540</v>
      </c>
      <c r="B34840">
        <v>46988</v>
      </c>
      <c r="C34840" s="3">
        <v>69.261870000000002</v>
      </c>
      <c r="D34840" s="2"/>
    </row>
    <row r="34841" spans="1:4" x14ac:dyDescent="0.25">
      <c r="A34841" s="2">
        <v>540</v>
      </c>
      <c r="B34841">
        <v>46989</v>
      </c>
      <c r="C34841" s="3">
        <v>69.261870000000002</v>
      </c>
      <c r="D34841" s="2"/>
    </row>
    <row r="34842" spans="1:4" x14ac:dyDescent="0.25">
      <c r="A34842" s="2">
        <v>540</v>
      </c>
      <c r="B34842">
        <v>46990</v>
      </c>
      <c r="C34842" s="3">
        <v>1170.8989260000001</v>
      </c>
      <c r="D34842" s="2"/>
    </row>
    <row r="34843" spans="1:4" x14ac:dyDescent="0.25">
      <c r="A34843" s="2">
        <v>540</v>
      </c>
      <c r="B34843">
        <v>46991</v>
      </c>
      <c r="C34843" s="3">
        <v>298.24151899999998</v>
      </c>
      <c r="D34843" s="2"/>
    </row>
    <row r="34844" spans="1:4" x14ac:dyDescent="0.25">
      <c r="A34844" s="2">
        <v>540</v>
      </c>
      <c r="B34844">
        <v>46992</v>
      </c>
      <c r="C34844" s="3">
        <v>127.286715</v>
      </c>
      <c r="D34844" s="2"/>
    </row>
    <row r="34845" spans="1:4" x14ac:dyDescent="0.25">
      <c r="A34845" s="2">
        <v>540</v>
      </c>
      <c r="B34845">
        <v>46993</v>
      </c>
      <c r="C34845" s="3">
        <v>70.454092000000003</v>
      </c>
      <c r="D34845" s="2"/>
    </row>
    <row r="34846" spans="1:4" x14ac:dyDescent="0.25">
      <c r="A34846" s="2">
        <v>540</v>
      </c>
      <c r="B34846">
        <v>46994</v>
      </c>
      <c r="C34846" s="3">
        <v>46.800128000000001</v>
      </c>
      <c r="D34846" s="2"/>
    </row>
    <row r="34847" spans="1:4" x14ac:dyDescent="0.25">
      <c r="A34847" s="2">
        <v>540</v>
      </c>
      <c r="B34847">
        <v>46995</v>
      </c>
      <c r="C34847" s="3">
        <v>21.439947</v>
      </c>
      <c r="D34847" s="2"/>
    </row>
    <row r="34848" spans="1:4" x14ac:dyDescent="0.25">
      <c r="A34848" s="2">
        <v>540</v>
      </c>
      <c r="B34848">
        <v>46997</v>
      </c>
      <c r="C34848" s="3">
        <v>21.439947</v>
      </c>
      <c r="D34848" s="2"/>
    </row>
    <row r="34849" spans="1:4" x14ac:dyDescent="0.25">
      <c r="A34849" s="2">
        <v>540</v>
      </c>
      <c r="B34849">
        <v>46999</v>
      </c>
      <c r="C34849" s="3">
        <v>2256.2544389999998</v>
      </c>
      <c r="D34849" s="2"/>
    </row>
    <row r="34850" spans="1:4" x14ac:dyDescent="0.25">
      <c r="A34850" s="2">
        <v>540</v>
      </c>
      <c r="B34850">
        <v>47000</v>
      </c>
      <c r="C34850" s="3">
        <v>3490.7054800000001</v>
      </c>
      <c r="D34850" s="2"/>
    </row>
    <row r="34851" spans="1:4" x14ac:dyDescent="0.25">
      <c r="A34851" s="2">
        <v>540</v>
      </c>
      <c r="B34851">
        <v>47003</v>
      </c>
      <c r="C34851" s="3">
        <v>1887.9176789999999</v>
      </c>
      <c r="D34851" s="2"/>
    </row>
    <row r="34852" spans="1:4" x14ac:dyDescent="0.25">
      <c r="A34852" s="2">
        <v>540</v>
      </c>
      <c r="B34852">
        <v>47004</v>
      </c>
      <c r="C34852" s="3">
        <v>1887.9176789999999</v>
      </c>
      <c r="D34852" s="2"/>
    </row>
    <row r="34853" spans="1:4" x14ac:dyDescent="0.25">
      <c r="A34853" s="2">
        <v>540</v>
      </c>
      <c r="B34853">
        <v>47005</v>
      </c>
      <c r="C34853" s="3">
        <v>1849.1791209999999</v>
      </c>
      <c r="D34853" s="2"/>
    </row>
    <row r="34854" spans="1:4" x14ac:dyDescent="0.25">
      <c r="A34854" s="2">
        <v>540</v>
      </c>
      <c r="B34854">
        <v>47006</v>
      </c>
      <c r="C34854" s="3">
        <v>1849.1791209999999</v>
      </c>
      <c r="D34854" s="2"/>
    </row>
    <row r="34855" spans="1:4" x14ac:dyDescent="0.25">
      <c r="A34855" s="2">
        <v>540</v>
      </c>
      <c r="B34855">
        <v>47007</v>
      </c>
      <c r="C34855" s="3">
        <v>1654.0422160000001</v>
      </c>
      <c r="D34855" s="2"/>
    </row>
    <row r="34856" spans="1:4" x14ac:dyDescent="0.25">
      <c r="A34856" s="2">
        <v>540</v>
      </c>
      <c r="B34856">
        <v>47008</v>
      </c>
      <c r="C34856" s="3">
        <v>642.05069200000003</v>
      </c>
      <c r="D34856" s="2"/>
    </row>
    <row r="34857" spans="1:4" x14ac:dyDescent="0.25">
      <c r="A34857" s="2">
        <v>540</v>
      </c>
      <c r="B34857">
        <v>47010</v>
      </c>
      <c r="C34857" s="3">
        <v>1670.232121</v>
      </c>
      <c r="D34857" s="2"/>
    </row>
    <row r="34858" spans="1:4" x14ac:dyDescent="0.25">
      <c r="A34858" s="2">
        <v>540</v>
      </c>
      <c r="B34858">
        <v>47011</v>
      </c>
      <c r="C34858" s="3">
        <v>642.05069200000003</v>
      </c>
      <c r="D34858" s="2"/>
    </row>
    <row r="34859" spans="1:4" x14ac:dyDescent="0.25">
      <c r="A34859" s="2">
        <v>540</v>
      </c>
      <c r="B34859">
        <v>47012</v>
      </c>
      <c r="C34859" s="3">
        <v>76.296406000000005</v>
      </c>
      <c r="D34859" s="2"/>
    </row>
    <row r="34860" spans="1:4" x14ac:dyDescent="0.25">
      <c r="A34860" s="2">
        <v>540</v>
      </c>
      <c r="B34860">
        <v>47013</v>
      </c>
      <c r="C34860" s="3">
        <v>609.38485000000003</v>
      </c>
      <c r="D34860" s="2"/>
    </row>
    <row r="34861" spans="1:4" x14ac:dyDescent="0.25">
      <c r="A34861" s="2">
        <v>540</v>
      </c>
      <c r="B34861">
        <v>47014</v>
      </c>
      <c r="C34861" s="3">
        <v>609.38485000000003</v>
      </c>
      <c r="D34861" s="2"/>
    </row>
    <row r="34862" spans="1:4" x14ac:dyDescent="0.25">
      <c r="A34862" s="2">
        <v>540</v>
      </c>
      <c r="B34862">
        <v>47015</v>
      </c>
      <c r="C34862" s="3">
        <v>363.85950400000002</v>
      </c>
      <c r="D34862" s="2"/>
    </row>
    <row r="34863" spans="1:4" x14ac:dyDescent="0.25">
      <c r="A34863" s="2">
        <v>540</v>
      </c>
      <c r="B34863">
        <v>47016</v>
      </c>
      <c r="C34863" s="3">
        <v>363.85950400000002</v>
      </c>
      <c r="D34863" s="2"/>
    </row>
    <row r="34864" spans="1:4" x14ac:dyDescent="0.25">
      <c r="A34864" s="2">
        <v>540</v>
      </c>
      <c r="B34864">
        <v>47017</v>
      </c>
      <c r="C34864" s="3">
        <v>727.38281700000005</v>
      </c>
      <c r="D34864" s="2"/>
    </row>
    <row r="34865" spans="1:4" x14ac:dyDescent="0.25">
      <c r="A34865" s="2">
        <v>540</v>
      </c>
      <c r="B34865">
        <v>47018</v>
      </c>
      <c r="C34865" s="3">
        <v>3951.1179790000001</v>
      </c>
      <c r="D34865" s="2"/>
    </row>
    <row r="34866" spans="1:4" x14ac:dyDescent="0.25">
      <c r="A34866" s="2">
        <v>540</v>
      </c>
      <c r="B34866">
        <v>47021</v>
      </c>
      <c r="C34866" s="3">
        <v>5133.0756499999998</v>
      </c>
      <c r="D34866" s="2"/>
    </row>
    <row r="34867" spans="1:4" x14ac:dyDescent="0.25">
      <c r="A34867" s="2">
        <v>540</v>
      </c>
      <c r="B34867">
        <v>47022</v>
      </c>
      <c r="C34867" s="3">
        <v>2295.231781</v>
      </c>
      <c r="D34867" s="2"/>
    </row>
    <row r="34868" spans="1:4" x14ac:dyDescent="0.25">
      <c r="A34868" s="2">
        <v>540</v>
      </c>
      <c r="B34868">
        <v>47023</v>
      </c>
      <c r="C34868" s="3">
        <v>3951.1179790000001</v>
      </c>
      <c r="D34868" s="2"/>
    </row>
    <row r="34869" spans="1:4" x14ac:dyDescent="0.25">
      <c r="A34869" s="2">
        <v>540</v>
      </c>
      <c r="B34869">
        <v>47024</v>
      </c>
      <c r="C34869" s="3">
        <v>5738.759446</v>
      </c>
      <c r="D34869" s="2"/>
    </row>
    <row r="34870" spans="1:4" x14ac:dyDescent="0.25">
      <c r="A34870" s="2">
        <v>540</v>
      </c>
      <c r="B34870">
        <v>47025</v>
      </c>
      <c r="C34870" s="3">
        <v>0</v>
      </c>
      <c r="D34870" s="2"/>
    </row>
    <row r="34871" spans="1:4" x14ac:dyDescent="0.25">
      <c r="A34871" s="2">
        <v>540</v>
      </c>
      <c r="B34871">
        <v>47026</v>
      </c>
      <c r="C34871" s="3">
        <v>5738.759446</v>
      </c>
      <c r="D34871" s="2"/>
    </row>
    <row r="34872" spans="1:4" x14ac:dyDescent="0.25">
      <c r="A34872" s="2">
        <v>540</v>
      </c>
      <c r="B34872">
        <v>47027</v>
      </c>
      <c r="C34872" s="3">
        <v>0</v>
      </c>
      <c r="D34872" s="2"/>
    </row>
    <row r="34873" spans="1:4" x14ac:dyDescent="0.25">
      <c r="A34873" s="2">
        <v>540</v>
      </c>
      <c r="B34873">
        <v>47028</v>
      </c>
      <c r="C34873" s="3">
        <v>413.09834899999998</v>
      </c>
      <c r="D34873" s="2"/>
    </row>
    <row r="34874" spans="1:4" x14ac:dyDescent="0.25">
      <c r="A34874" s="2">
        <v>540</v>
      </c>
      <c r="B34874">
        <v>47029</v>
      </c>
      <c r="C34874" s="3">
        <v>133.65533500000001</v>
      </c>
      <c r="D34874" s="2"/>
    </row>
    <row r="34875" spans="1:4" x14ac:dyDescent="0.25">
      <c r="A34875" s="2">
        <v>540</v>
      </c>
      <c r="B34875">
        <v>47030</v>
      </c>
      <c r="C34875" s="3">
        <v>133.65533500000001</v>
      </c>
      <c r="D34875" s="2"/>
    </row>
    <row r="34876" spans="1:4" x14ac:dyDescent="0.25">
      <c r="A34876" s="2">
        <v>540</v>
      </c>
      <c r="B34876">
        <v>47031</v>
      </c>
      <c r="C34876" s="3">
        <v>413.09834899999998</v>
      </c>
      <c r="D34876" s="2"/>
    </row>
    <row r="34877" spans="1:4" x14ac:dyDescent="0.25">
      <c r="A34877" s="2">
        <v>540</v>
      </c>
      <c r="B34877">
        <v>47033</v>
      </c>
      <c r="C34877" s="3">
        <v>964.45625800000005</v>
      </c>
      <c r="D34877" s="2"/>
    </row>
    <row r="34878" spans="1:4" x14ac:dyDescent="0.25">
      <c r="A34878" s="2">
        <v>540</v>
      </c>
      <c r="B34878">
        <v>47034</v>
      </c>
      <c r="C34878" s="3">
        <v>3078.7855920000002</v>
      </c>
      <c r="D34878" s="2"/>
    </row>
    <row r="34879" spans="1:4" x14ac:dyDescent="0.25">
      <c r="A34879" s="2">
        <v>540</v>
      </c>
      <c r="B34879">
        <v>47035</v>
      </c>
      <c r="C34879" s="3">
        <v>964.45625800000005</v>
      </c>
      <c r="D34879" s="2"/>
    </row>
    <row r="34880" spans="1:4" x14ac:dyDescent="0.25">
      <c r="A34880" s="2">
        <v>540</v>
      </c>
      <c r="B34880">
        <v>47036</v>
      </c>
      <c r="C34880" s="3">
        <v>3648.706807</v>
      </c>
      <c r="D34880" s="2"/>
    </row>
    <row r="34881" spans="1:4" x14ac:dyDescent="0.25">
      <c r="A34881" s="2">
        <v>540</v>
      </c>
      <c r="B34881">
        <v>47037</v>
      </c>
      <c r="C34881" s="3">
        <v>3410.797043</v>
      </c>
      <c r="D34881" s="2"/>
    </row>
    <row r="34882" spans="1:4" x14ac:dyDescent="0.25">
      <c r="A34882" s="2">
        <v>540</v>
      </c>
      <c r="B34882">
        <v>47038</v>
      </c>
      <c r="C34882" s="3">
        <v>3648.706807</v>
      </c>
      <c r="D34882" s="2"/>
    </row>
    <row r="34883" spans="1:4" x14ac:dyDescent="0.25">
      <c r="A34883" s="2">
        <v>540</v>
      </c>
      <c r="B34883">
        <v>47040</v>
      </c>
      <c r="C34883" s="3">
        <v>1943.3763469999999</v>
      </c>
      <c r="D34883" s="2"/>
    </row>
    <row r="34884" spans="1:4" x14ac:dyDescent="0.25">
      <c r="A34884" s="2">
        <v>540</v>
      </c>
      <c r="B34884">
        <v>47041</v>
      </c>
      <c r="C34884" s="3">
        <v>3525.5635189999998</v>
      </c>
      <c r="D34884" s="2"/>
    </row>
    <row r="34885" spans="1:4" x14ac:dyDescent="0.25">
      <c r="A34885" s="2">
        <v>540</v>
      </c>
      <c r="B34885">
        <v>47042</v>
      </c>
      <c r="C34885" s="3">
        <v>2532.3743850000001</v>
      </c>
      <c r="D34885" s="2"/>
    </row>
    <row r="34886" spans="1:4" x14ac:dyDescent="0.25">
      <c r="A34886" s="2">
        <v>540</v>
      </c>
      <c r="B34886">
        <v>47043</v>
      </c>
      <c r="C34886" s="3">
        <v>683.97699699999998</v>
      </c>
      <c r="D34886" s="2"/>
    </row>
    <row r="34887" spans="1:4" x14ac:dyDescent="0.25">
      <c r="A34887" s="2">
        <v>540</v>
      </c>
      <c r="B34887">
        <v>47044</v>
      </c>
      <c r="C34887" s="3">
        <v>1093.382251</v>
      </c>
      <c r="D34887" s="2"/>
    </row>
    <row r="34888" spans="1:4" x14ac:dyDescent="0.25">
      <c r="A34888" s="2">
        <v>540</v>
      </c>
      <c r="B34888">
        <v>47045</v>
      </c>
      <c r="C34888" s="3">
        <v>1093.382251</v>
      </c>
      <c r="D34888" s="2"/>
    </row>
    <row r="34889" spans="1:4" x14ac:dyDescent="0.25">
      <c r="A34889" s="2">
        <v>540</v>
      </c>
      <c r="B34889">
        <v>47046</v>
      </c>
      <c r="C34889" s="3">
        <v>709.45613100000003</v>
      </c>
      <c r="D34889" s="2"/>
    </row>
    <row r="34890" spans="1:4" x14ac:dyDescent="0.25">
      <c r="A34890" s="2">
        <v>540</v>
      </c>
      <c r="B34890">
        <v>47047</v>
      </c>
      <c r="C34890" s="3">
        <v>0</v>
      </c>
      <c r="D34890" s="2"/>
    </row>
    <row r="34891" spans="1:4" x14ac:dyDescent="0.25">
      <c r="A34891" s="2">
        <v>540</v>
      </c>
      <c r="B34891">
        <v>47048</v>
      </c>
      <c r="C34891" s="3">
        <v>0</v>
      </c>
      <c r="D34891" s="2"/>
    </row>
    <row r="34892" spans="1:4" x14ac:dyDescent="0.25">
      <c r="A34892" s="2">
        <v>540</v>
      </c>
      <c r="B34892">
        <v>47049</v>
      </c>
      <c r="C34892" s="3">
        <v>1211.8020610000001</v>
      </c>
      <c r="D34892" s="2"/>
    </row>
    <row r="34893" spans="1:4" x14ac:dyDescent="0.25">
      <c r="A34893" s="2">
        <v>540</v>
      </c>
      <c r="B34893">
        <v>47050</v>
      </c>
      <c r="C34893" s="3">
        <v>271.466318</v>
      </c>
      <c r="D34893" s="2"/>
    </row>
    <row r="34894" spans="1:4" x14ac:dyDescent="0.25">
      <c r="A34894" s="2">
        <v>540</v>
      </c>
      <c r="B34894">
        <v>47051</v>
      </c>
      <c r="C34894" s="3">
        <v>271.466318</v>
      </c>
      <c r="D34894" s="2"/>
    </row>
    <row r="34895" spans="1:4" x14ac:dyDescent="0.25">
      <c r="A34895" s="2">
        <v>540</v>
      </c>
      <c r="B34895">
        <v>47052</v>
      </c>
      <c r="C34895" s="3">
        <v>1211.8020610000001</v>
      </c>
      <c r="D34895" s="2"/>
    </row>
    <row r="34896" spans="1:4" x14ac:dyDescent="0.25">
      <c r="A34896" s="2">
        <v>540</v>
      </c>
      <c r="B34896">
        <v>47053</v>
      </c>
      <c r="C34896" s="3">
        <v>0</v>
      </c>
      <c r="D34896" s="2"/>
    </row>
    <row r="34897" spans="1:4" x14ac:dyDescent="0.25">
      <c r="A34897" s="2">
        <v>540</v>
      </c>
      <c r="B34897">
        <v>47054</v>
      </c>
      <c r="C34897" s="3">
        <v>0</v>
      </c>
      <c r="D34897" s="2"/>
    </row>
    <row r="34898" spans="1:4" x14ac:dyDescent="0.25">
      <c r="A34898" s="2">
        <v>540</v>
      </c>
      <c r="B34898">
        <v>47055</v>
      </c>
      <c r="C34898" s="3">
        <v>0</v>
      </c>
      <c r="D34898" s="2"/>
    </row>
    <row r="34899" spans="1:4" x14ac:dyDescent="0.25">
      <c r="A34899" s="2">
        <v>540</v>
      </c>
      <c r="B34899">
        <v>47056</v>
      </c>
      <c r="C34899" s="3">
        <v>0</v>
      </c>
      <c r="D34899" s="2"/>
    </row>
    <row r="34900" spans="1:4" x14ac:dyDescent="0.25">
      <c r="A34900" s="2">
        <v>540</v>
      </c>
      <c r="B34900">
        <v>47057</v>
      </c>
      <c r="C34900" s="3">
        <v>0</v>
      </c>
      <c r="D34900" s="2"/>
    </row>
    <row r="34901" spans="1:4" x14ac:dyDescent="0.25">
      <c r="A34901" s="2">
        <v>540</v>
      </c>
      <c r="B34901">
        <v>47058</v>
      </c>
      <c r="C34901" s="3">
        <v>0</v>
      </c>
      <c r="D34901" s="2"/>
    </row>
    <row r="34902" spans="1:4" x14ac:dyDescent="0.25">
      <c r="A34902" s="2">
        <v>540</v>
      </c>
      <c r="B34902">
        <v>47059</v>
      </c>
      <c r="C34902" s="3">
        <v>385.34031499999998</v>
      </c>
      <c r="D34902" s="2"/>
    </row>
    <row r="34903" spans="1:4" x14ac:dyDescent="0.25">
      <c r="A34903" s="2">
        <v>540</v>
      </c>
      <c r="B34903">
        <v>47060</v>
      </c>
      <c r="C34903" s="3">
        <v>0</v>
      </c>
      <c r="D34903" s="2"/>
    </row>
    <row r="34904" spans="1:4" x14ac:dyDescent="0.25">
      <c r="A34904" s="2">
        <v>540</v>
      </c>
      <c r="B34904">
        <v>47061</v>
      </c>
      <c r="C34904" s="3">
        <v>11.180210000000001</v>
      </c>
      <c r="D34904" s="2"/>
    </row>
    <row r="34905" spans="1:4" x14ac:dyDescent="0.25">
      <c r="A34905" s="2">
        <v>540</v>
      </c>
      <c r="B34905">
        <v>47062</v>
      </c>
      <c r="C34905" s="3">
        <v>0</v>
      </c>
      <c r="D34905" s="2"/>
    </row>
    <row r="34906" spans="1:4" x14ac:dyDescent="0.25">
      <c r="A34906" s="2">
        <v>540</v>
      </c>
      <c r="B34906">
        <v>47063</v>
      </c>
      <c r="C34906" s="3">
        <v>0</v>
      </c>
      <c r="D34906" s="2"/>
    </row>
    <row r="34907" spans="1:4" x14ac:dyDescent="0.25">
      <c r="A34907" s="2">
        <v>540</v>
      </c>
      <c r="B34907">
        <v>47064</v>
      </c>
      <c r="C34907" s="3">
        <v>385.34031499999998</v>
      </c>
      <c r="D34907" s="2"/>
    </row>
    <row r="34908" spans="1:4" x14ac:dyDescent="0.25">
      <c r="A34908" s="2">
        <v>540</v>
      </c>
      <c r="B34908">
        <v>47065</v>
      </c>
      <c r="C34908" s="3">
        <v>11.180210000000001</v>
      </c>
      <c r="D34908" s="2"/>
    </row>
    <row r="34909" spans="1:4" x14ac:dyDescent="0.25">
      <c r="A34909" s="2">
        <v>540</v>
      </c>
      <c r="B34909">
        <v>47066</v>
      </c>
      <c r="C34909" s="3">
        <v>0</v>
      </c>
      <c r="D34909" s="2"/>
    </row>
    <row r="34910" spans="1:4" x14ac:dyDescent="0.25">
      <c r="A34910" s="2">
        <v>540</v>
      </c>
      <c r="B34910">
        <v>47067</v>
      </c>
      <c r="C34910" s="3">
        <v>2.9398000000000001E-2</v>
      </c>
      <c r="D34910" s="2"/>
    </row>
    <row r="34911" spans="1:4" x14ac:dyDescent="0.25">
      <c r="A34911" s="2">
        <v>540</v>
      </c>
      <c r="B34911">
        <v>47068</v>
      </c>
      <c r="C34911" s="3">
        <v>2.9398000000000001E-2</v>
      </c>
      <c r="D34911" s="2"/>
    </row>
    <row r="34912" spans="1:4" x14ac:dyDescent="0.25">
      <c r="A34912" s="2">
        <v>540</v>
      </c>
      <c r="B34912">
        <v>47069</v>
      </c>
      <c r="C34912" s="3">
        <v>2.9398000000000001E-2</v>
      </c>
      <c r="D34912" s="2"/>
    </row>
    <row r="34913" spans="1:4" x14ac:dyDescent="0.25">
      <c r="A34913" s="2">
        <v>540</v>
      </c>
      <c r="B34913">
        <v>47070</v>
      </c>
      <c r="C34913" s="3">
        <v>85.788916</v>
      </c>
      <c r="D34913" s="2"/>
    </row>
    <row r="34914" spans="1:4" x14ac:dyDescent="0.25">
      <c r="A34914" s="2">
        <v>540</v>
      </c>
      <c r="B34914">
        <v>47071</v>
      </c>
      <c r="C34914" s="3">
        <v>253.78742500000001</v>
      </c>
      <c r="D34914" s="2"/>
    </row>
    <row r="34915" spans="1:4" x14ac:dyDescent="0.25">
      <c r="A34915" s="2">
        <v>540</v>
      </c>
      <c r="B34915">
        <v>47072</v>
      </c>
      <c r="C34915" s="3">
        <v>0</v>
      </c>
      <c r="D34915" s="2"/>
    </row>
    <row r="34916" spans="1:4" x14ac:dyDescent="0.25">
      <c r="A34916" s="2">
        <v>540</v>
      </c>
      <c r="B34916">
        <v>47073</v>
      </c>
      <c r="C34916" s="3">
        <v>50.739916999999998</v>
      </c>
      <c r="D34916" s="2"/>
    </row>
    <row r="34917" spans="1:4" x14ac:dyDescent="0.25">
      <c r="A34917" s="2">
        <v>540</v>
      </c>
      <c r="B34917">
        <v>47074</v>
      </c>
      <c r="C34917" s="3">
        <v>50.739916999999998</v>
      </c>
      <c r="D34917" s="2"/>
    </row>
    <row r="34918" spans="1:4" x14ac:dyDescent="0.25">
      <c r="A34918" s="2">
        <v>540</v>
      </c>
      <c r="B34918">
        <v>47075</v>
      </c>
      <c r="C34918" s="3">
        <v>208.23196300000001</v>
      </c>
      <c r="D34918" s="2"/>
    </row>
    <row r="34919" spans="1:4" x14ac:dyDescent="0.25">
      <c r="A34919" s="2">
        <v>540</v>
      </c>
      <c r="B34919">
        <v>47076</v>
      </c>
      <c r="C34919" s="3">
        <v>126.512101</v>
      </c>
      <c r="D34919" s="2"/>
    </row>
    <row r="34920" spans="1:4" x14ac:dyDescent="0.25">
      <c r="A34920" s="2">
        <v>540</v>
      </c>
      <c r="B34920">
        <v>47077</v>
      </c>
      <c r="C34920" s="3">
        <v>126.512101</v>
      </c>
      <c r="D34920" s="2"/>
    </row>
    <row r="34921" spans="1:4" x14ac:dyDescent="0.25">
      <c r="A34921" s="2">
        <v>540</v>
      </c>
      <c r="B34921">
        <v>47078</v>
      </c>
      <c r="C34921" s="3">
        <v>208.23196300000001</v>
      </c>
      <c r="D34921" s="2"/>
    </row>
    <row r="34922" spans="1:4" x14ac:dyDescent="0.25">
      <c r="A34922" s="2">
        <v>540</v>
      </c>
      <c r="B34922">
        <v>47079</v>
      </c>
      <c r="C34922" s="3">
        <v>0</v>
      </c>
      <c r="D34922" s="2"/>
    </row>
    <row r="34923" spans="1:4" x14ac:dyDescent="0.25">
      <c r="A34923" s="2">
        <v>540</v>
      </c>
      <c r="B34923">
        <v>47080</v>
      </c>
      <c r="C34923" s="3">
        <v>0</v>
      </c>
      <c r="D34923" s="2"/>
    </row>
    <row r="34924" spans="1:4" x14ac:dyDescent="0.25">
      <c r="A34924" s="2">
        <v>540</v>
      </c>
      <c r="B34924">
        <v>47081</v>
      </c>
      <c r="C34924" s="3">
        <v>0</v>
      </c>
      <c r="D34924" s="2"/>
    </row>
    <row r="34925" spans="1:4" x14ac:dyDescent="0.25">
      <c r="A34925" s="2">
        <v>540</v>
      </c>
      <c r="B34925">
        <v>47082</v>
      </c>
      <c r="C34925" s="3">
        <v>0</v>
      </c>
      <c r="D34925" s="2"/>
    </row>
    <row r="34926" spans="1:4" x14ac:dyDescent="0.25">
      <c r="A34926" s="2">
        <v>540</v>
      </c>
      <c r="B34926">
        <v>47083</v>
      </c>
      <c r="C34926" s="3">
        <v>0</v>
      </c>
      <c r="D34926" s="2"/>
    </row>
    <row r="34927" spans="1:4" x14ac:dyDescent="0.25">
      <c r="A34927" s="2">
        <v>540</v>
      </c>
      <c r="B34927">
        <v>47084</v>
      </c>
      <c r="C34927" s="3">
        <v>18.276624000000002</v>
      </c>
      <c r="D34927" s="2"/>
    </row>
    <row r="34928" spans="1:4" x14ac:dyDescent="0.25">
      <c r="A34928" s="2">
        <v>540</v>
      </c>
      <c r="B34928">
        <v>47085</v>
      </c>
      <c r="C34928" s="3">
        <v>28.209520999999999</v>
      </c>
      <c r="D34928" s="2"/>
    </row>
    <row r="34929" spans="1:4" x14ac:dyDescent="0.25">
      <c r="A34929" s="2">
        <v>540</v>
      </c>
      <c r="B34929">
        <v>47086</v>
      </c>
      <c r="C34929" s="3">
        <v>28.209520999999999</v>
      </c>
      <c r="D34929" s="2"/>
    </row>
    <row r="34930" spans="1:4" x14ac:dyDescent="0.25">
      <c r="A34930" s="2">
        <v>540</v>
      </c>
      <c r="B34930">
        <v>47087</v>
      </c>
      <c r="C34930" s="3">
        <v>18.276624000000002</v>
      </c>
      <c r="D34930" s="2"/>
    </row>
    <row r="34931" spans="1:4" x14ac:dyDescent="0.25">
      <c r="A34931" s="2">
        <v>540</v>
      </c>
      <c r="B34931">
        <v>47088</v>
      </c>
      <c r="C34931" s="3">
        <v>0</v>
      </c>
      <c r="D34931" s="2"/>
    </row>
    <row r="34932" spans="1:4" x14ac:dyDescent="0.25">
      <c r="A34932" s="2">
        <v>540</v>
      </c>
      <c r="B34932">
        <v>47089</v>
      </c>
      <c r="C34932" s="3">
        <v>0</v>
      </c>
      <c r="D34932" s="2"/>
    </row>
    <row r="34933" spans="1:4" x14ac:dyDescent="0.25">
      <c r="A34933" s="2">
        <v>540</v>
      </c>
      <c r="B34933">
        <v>47090</v>
      </c>
      <c r="C34933" s="3">
        <v>178.84312199999999</v>
      </c>
      <c r="D34933" s="2"/>
    </row>
    <row r="34934" spans="1:4" x14ac:dyDescent="0.25">
      <c r="A34934" s="2">
        <v>540</v>
      </c>
      <c r="B34934">
        <v>47091</v>
      </c>
      <c r="C34934" s="3">
        <v>132.836524</v>
      </c>
      <c r="D34934" s="2"/>
    </row>
    <row r="34935" spans="1:4" x14ac:dyDescent="0.25">
      <c r="A34935" s="2">
        <v>540</v>
      </c>
      <c r="B34935">
        <v>47092</v>
      </c>
      <c r="C34935" s="3">
        <v>178.84312199999999</v>
      </c>
      <c r="D34935" s="2"/>
    </row>
    <row r="34936" spans="1:4" x14ac:dyDescent="0.25">
      <c r="A34936" s="2">
        <v>540</v>
      </c>
      <c r="B34936">
        <v>47093</v>
      </c>
      <c r="C34936" s="3">
        <v>132.836524</v>
      </c>
      <c r="D34936" s="2"/>
    </row>
    <row r="34937" spans="1:4" x14ac:dyDescent="0.25">
      <c r="A34937" s="2">
        <v>540</v>
      </c>
      <c r="B34937">
        <v>47094</v>
      </c>
      <c r="C34937" s="3">
        <v>24.906780000000001</v>
      </c>
      <c r="D34937" s="2"/>
    </row>
    <row r="34938" spans="1:4" x14ac:dyDescent="0.25">
      <c r="A34938" s="2">
        <v>540</v>
      </c>
      <c r="B34938">
        <v>47095</v>
      </c>
      <c r="C34938" s="3">
        <v>2.1628750000000001</v>
      </c>
      <c r="D34938" s="2"/>
    </row>
    <row r="34939" spans="1:4" x14ac:dyDescent="0.25">
      <c r="A34939" s="2">
        <v>540</v>
      </c>
      <c r="B34939">
        <v>47096</v>
      </c>
      <c r="C34939" s="3">
        <v>24.906780000000001</v>
      </c>
      <c r="D34939" s="2"/>
    </row>
    <row r="34940" spans="1:4" x14ac:dyDescent="0.25">
      <c r="A34940" s="2">
        <v>540</v>
      </c>
      <c r="B34940">
        <v>47097</v>
      </c>
      <c r="C34940" s="3">
        <v>48.516776999999998</v>
      </c>
      <c r="D34940" s="2"/>
    </row>
    <row r="34941" spans="1:4" x14ac:dyDescent="0.25">
      <c r="A34941" s="2">
        <v>540</v>
      </c>
      <c r="B34941">
        <v>47098</v>
      </c>
      <c r="C34941" s="3">
        <v>48.516776999999998</v>
      </c>
      <c r="D34941" s="2"/>
    </row>
    <row r="34942" spans="1:4" x14ac:dyDescent="0.25">
      <c r="A34942" s="2">
        <v>540</v>
      </c>
      <c r="B34942">
        <v>47099</v>
      </c>
      <c r="C34942" s="3">
        <v>14.120609</v>
      </c>
      <c r="D34942" s="2"/>
    </row>
    <row r="34943" spans="1:4" x14ac:dyDescent="0.25">
      <c r="A34943" s="2">
        <v>540</v>
      </c>
      <c r="B34943">
        <v>47100</v>
      </c>
      <c r="C34943" s="3">
        <v>14.425022</v>
      </c>
      <c r="D34943" s="2"/>
    </row>
    <row r="34944" spans="1:4" x14ac:dyDescent="0.25">
      <c r="A34944" s="2">
        <v>540</v>
      </c>
      <c r="B34944">
        <v>47101</v>
      </c>
      <c r="C34944" s="3">
        <v>14.120609</v>
      </c>
      <c r="D34944" s="2"/>
    </row>
    <row r="34945" spans="1:4" x14ac:dyDescent="0.25">
      <c r="A34945" s="2">
        <v>540</v>
      </c>
      <c r="B34945">
        <v>47102</v>
      </c>
      <c r="C34945" s="3">
        <v>14.425022</v>
      </c>
      <c r="D34945" s="2"/>
    </row>
    <row r="34946" spans="1:4" x14ac:dyDescent="0.25">
      <c r="A34946" s="2">
        <v>540</v>
      </c>
      <c r="B34946">
        <v>47103</v>
      </c>
      <c r="C34946" s="3">
        <v>445.339223</v>
      </c>
      <c r="D34946" s="2"/>
    </row>
    <row r="34947" spans="1:4" x14ac:dyDescent="0.25">
      <c r="A34947" s="2">
        <v>540</v>
      </c>
      <c r="B34947">
        <v>47104</v>
      </c>
      <c r="C34947" s="3">
        <v>445.339223</v>
      </c>
      <c r="D34947" s="2"/>
    </row>
    <row r="34948" spans="1:4" x14ac:dyDescent="0.25">
      <c r="A34948" s="2">
        <v>540</v>
      </c>
      <c r="B34948">
        <v>47105</v>
      </c>
      <c r="C34948" s="3">
        <v>86.502724999999998</v>
      </c>
      <c r="D34948" s="2"/>
    </row>
    <row r="34949" spans="1:4" x14ac:dyDescent="0.25">
      <c r="A34949" s="2">
        <v>540</v>
      </c>
      <c r="B34949">
        <v>47106</v>
      </c>
      <c r="C34949" s="3">
        <v>86.502724999999998</v>
      </c>
      <c r="D34949" s="2"/>
    </row>
    <row r="34950" spans="1:4" x14ac:dyDescent="0.25">
      <c r="A34950" s="2">
        <v>540</v>
      </c>
      <c r="B34950">
        <v>47107</v>
      </c>
      <c r="C34950" s="3">
        <v>6337.5872939999999</v>
      </c>
      <c r="D34950" s="2"/>
    </row>
    <row r="34951" spans="1:4" x14ac:dyDescent="0.25">
      <c r="A34951" s="2">
        <v>540</v>
      </c>
      <c r="B34951">
        <v>47109</v>
      </c>
      <c r="C34951" s="3">
        <v>1751.2173749999999</v>
      </c>
      <c r="D34951" s="2"/>
    </row>
    <row r="34952" spans="1:4" x14ac:dyDescent="0.25">
      <c r="A34952" s="2">
        <v>540</v>
      </c>
      <c r="B34952">
        <v>47110</v>
      </c>
      <c r="C34952" s="3">
        <v>1751.2173749999999</v>
      </c>
      <c r="D34952" s="2"/>
    </row>
    <row r="34953" spans="1:4" x14ac:dyDescent="0.25">
      <c r="A34953" s="2">
        <v>540</v>
      </c>
      <c r="B34953">
        <v>47113</v>
      </c>
      <c r="C34953" s="3">
        <v>836.40429300000005</v>
      </c>
      <c r="D34953" s="2"/>
    </row>
    <row r="34954" spans="1:4" x14ac:dyDescent="0.25">
      <c r="A34954" s="2">
        <v>540</v>
      </c>
      <c r="B34954">
        <v>47114</v>
      </c>
      <c r="C34954" s="3">
        <v>836.40429300000005</v>
      </c>
      <c r="D34954" s="2"/>
    </row>
    <row r="34955" spans="1:4" x14ac:dyDescent="0.25">
      <c r="A34955" s="2">
        <v>540</v>
      </c>
      <c r="B34955">
        <v>47115</v>
      </c>
      <c r="C34955" s="3">
        <v>672.14211599999999</v>
      </c>
      <c r="D34955" s="2"/>
    </row>
    <row r="34956" spans="1:4" x14ac:dyDescent="0.25">
      <c r="A34956" s="2">
        <v>540</v>
      </c>
      <c r="B34956">
        <v>47116</v>
      </c>
      <c r="C34956" s="3">
        <v>962.61901699999999</v>
      </c>
      <c r="D34956" s="2"/>
    </row>
    <row r="34957" spans="1:4" x14ac:dyDescent="0.25">
      <c r="A34957" s="2">
        <v>540</v>
      </c>
      <c r="B34957">
        <v>47117</v>
      </c>
      <c r="C34957" s="3">
        <v>2989.1458830000001</v>
      </c>
      <c r="D34957" s="2"/>
    </row>
    <row r="34958" spans="1:4" x14ac:dyDescent="0.25">
      <c r="A34958" s="2">
        <v>540</v>
      </c>
      <c r="B34958">
        <v>47118</v>
      </c>
      <c r="C34958" s="3">
        <v>2989.1458830000001</v>
      </c>
      <c r="D34958" s="2"/>
    </row>
    <row r="34959" spans="1:4" x14ac:dyDescent="0.25">
      <c r="A34959" s="2">
        <v>540</v>
      </c>
      <c r="B34959">
        <v>47120</v>
      </c>
      <c r="C34959" s="3">
        <v>87.428404</v>
      </c>
      <c r="D34959" s="2"/>
    </row>
    <row r="34960" spans="1:4" x14ac:dyDescent="0.25">
      <c r="A34960" s="2">
        <v>540</v>
      </c>
      <c r="B34960">
        <v>47121</v>
      </c>
      <c r="C34960" s="3">
        <v>0</v>
      </c>
      <c r="D34960" s="2"/>
    </row>
    <row r="34961" spans="1:4" x14ac:dyDescent="0.25">
      <c r="A34961" s="2">
        <v>540</v>
      </c>
      <c r="B34961">
        <v>47123</v>
      </c>
      <c r="C34961" s="3">
        <v>0</v>
      </c>
      <c r="D34961" s="2"/>
    </row>
    <row r="34962" spans="1:4" x14ac:dyDescent="0.25">
      <c r="A34962" s="2">
        <v>540</v>
      </c>
      <c r="B34962">
        <v>47124</v>
      </c>
      <c r="C34962" s="3">
        <v>880.12940500000002</v>
      </c>
      <c r="D34962" s="2"/>
    </row>
    <row r="34963" spans="1:4" x14ac:dyDescent="0.25">
      <c r="A34963" s="2">
        <v>540</v>
      </c>
      <c r="B34963">
        <v>47125</v>
      </c>
      <c r="C34963" s="3">
        <v>3059.0508129999998</v>
      </c>
      <c r="D34963" s="2"/>
    </row>
    <row r="34964" spans="1:4" x14ac:dyDescent="0.25">
      <c r="A34964" s="2">
        <v>540</v>
      </c>
      <c r="B34964">
        <v>47126</v>
      </c>
      <c r="C34964" s="3">
        <v>2157.5137719999998</v>
      </c>
      <c r="D34964" s="2"/>
    </row>
    <row r="34965" spans="1:4" x14ac:dyDescent="0.25">
      <c r="A34965" s="2">
        <v>540</v>
      </c>
      <c r="B34965">
        <v>47127</v>
      </c>
      <c r="C34965" s="3">
        <v>2157.5137719999998</v>
      </c>
      <c r="D34965" s="2"/>
    </row>
    <row r="34966" spans="1:4" x14ac:dyDescent="0.25">
      <c r="A34966" s="2">
        <v>540</v>
      </c>
      <c r="B34966">
        <v>47128</v>
      </c>
      <c r="C34966" s="3">
        <v>961.18534999999997</v>
      </c>
      <c r="D34966" s="2"/>
    </row>
    <row r="34967" spans="1:4" x14ac:dyDescent="0.25">
      <c r="A34967" s="2">
        <v>540</v>
      </c>
      <c r="B34967">
        <v>47129</v>
      </c>
      <c r="C34967" s="3">
        <v>961.18534999999997</v>
      </c>
      <c r="D34967" s="2"/>
    </row>
    <row r="34968" spans="1:4" x14ac:dyDescent="0.25">
      <c r="A34968" s="2">
        <v>540</v>
      </c>
      <c r="B34968">
        <v>47131</v>
      </c>
      <c r="C34968" s="3">
        <v>0</v>
      </c>
      <c r="D34968" s="2"/>
    </row>
    <row r="34969" spans="1:4" x14ac:dyDescent="0.25">
      <c r="A34969" s="2">
        <v>540</v>
      </c>
      <c r="B34969">
        <v>47132</v>
      </c>
      <c r="C34969" s="3">
        <v>10042.644732999999</v>
      </c>
      <c r="D34969" s="2"/>
    </row>
    <row r="34970" spans="1:4" x14ac:dyDescent="0.25">
      <c r="A34970" s="2">
        <v>540</v>
      </c>
      <c r="B34970">
        <v>47133</v>
      </c>
      <c r="C34970" s="3">
        <v>10042.644732999999</v>
      </c>
      <c r="D34970" s="2"/>
    </row>
    <row r="34971" spans="1:4" x14ac:dyDescent="0.25">
      <c r="A34971" s="2">
        <v>540</v>
      </c>
      <c r="B34971">
        <v>47136</v>
      </c>
      <c r="C34971" s="3">
        <v>3617.40598</v>
      </c>
      <c r="D34971" s="2"/>
    </row>
    <row r="34972" spans="1:4" x14ac:dyDescent="0.25">
      <c r="A34972" s="2">
        <v>540</v>
      </c>
      <c r="B34972">
        <v>47137</v>
      </c>
      <c r="C34972" s="3">
        <v>3617.40598</v>
      </c>
      <c r="D34972" s="2"/>
    </row>
    <row r="34973" spans="1:4" x14ac:dyDescent="0.25">
      <c r="A34973" s="2">
        <v>540</v>
      </c>
      <c r="B34973">
        <v>47138</v>
      </c>
      <c r="C34973" s="3">
        <v>1034.4439219999999</v>
      </c>
      <c r="D34973" s="2"/>
    </row>
    <row r="34974" spans="1:4" x14ac:dyDescent="0.25">
      <c r="A34974" s="2">
        <v>540</v>
      </c>
      <c r="B34974">
        <v>47139</v>
      </c>
      <c r="C34974" s="3">
        <v>885.23029899999995</v>
      </c>
      <c r="D34974" s="2"/>
    </row>
    <row r="34975" spans="1:4" x14ac:dyDescent="0.25">
      <c r="A34975" s="2">
        <v>540</v>
      </c>
      <c r="B34975">
        <v>47140</v>
      </c>
      <c r="C34975" s="3">
        <v>885.23029899999995</v>
      </c>
      <c r="D34975" s="2"/>
    </row>
    <row r="34976" spans="1:4" x14ac:dyDescent="0.25">
      <c r="A34976" s="2">
        <v>540</v>
      </c>
      <c r="B34976">
        <v>47141</v>
      </c>
      <c r="C34976" s="3">
        <v>2056.182088</v>
      </c>
      <c r="D34976" s="2"/>
    </row>
    <row r="34977" spans="1:4" x14ac:dyDescent="0.25">
      <c r="A34977" s="2">
        <v>540</v>
      </c>
      <c r="B34977">
        <v>47142</v>
      </c>
      <c r="C34977" s="3">
        <v>519.32293800000002</v>
      </c>
      <c r="D34977" s="2"/>
    </row>
    <row r="34978" spans="1:4" x14ac:dyDescent="0.25">
      <c r="A34978" s="2">
        <v>540</v>
      </c>
      <c r="B34978">
        <v>47143</v>
      </c>
      <c r="C34978" s="3">
        <v>2126.1462289999999</v>
      </c>
      <c r="D34978" s="2"/>
    </row>
    <row r="34979" spans="1:4" x14ac:dyDescent="0.25">
      <c r="A34979" s="2">
        <v>540</v>
      </c>
      <c r="B34979">
        <v>47144</v>
      </c>
      <c r="C34979" s="3">
        <v>0</v>
      </c>
      <c r="D34979" s="2"/>
    </row>
    <row r="34980" spans="1:4" x14ac:dyDescent="0.25">
      <c r="A34980" s="2">
        <v>540</v>
      </c>
      <c r="B34980">
        <v>47145</v>
      </c>
      <c r="C34980" s="3">
        <v>0</v>
      </c>
      <c r="D34980" s="2"/>
    </row>
    <row r="34981" spans="1:4" x14ac:dyDescent="0.25">
      <c r="A34981" s="2">
        <v>540</v>
      </c>
      <c r="B34981">
        <v>47146</v>
      </c>
      <c r="C34981" s="3">
        <v>2126.1462289999999</v>
      </c>
      <c r="D34981" s="2"/>
    </row>
    <row r="34982" spans="1:4" x14ac:dyDescent="0.25">
      <c r="A34982" s="2">
        <v>540</v>
      </c>
      <c r="B34982">
        <v>47147</v>
      </c>
      <c r="C34982" s="3">
        <v>775.20678199999998</v>
      </c>
      <c r="D34982" s="2"/>
    </row>
    <row r="34983" spans="1:4" x14ac:dyDescent="0.25">
      <c r="A34983" s="2">
        <v>540</v>
      </c>
      <c r="B34983">
        <v>47148</v>
      </c>
      <c r="C34983" s="3">
        <v>775.20678199999998</v>
      </c>
      <c r="D34983" s="2"/>
    </row>
    <row r="34984" spans="1:4" x14ac:dyDescent="0.25">
      <c r="A34984" s="2">
        <v>540</v>
      </c>
      <c r="B34984">
        <v>47149</v>
      </c>
      <c r="C34984" s="3">
        <v>781.76347099999998</v>
      </c>
      <c r="D34984" s="2"/>
    </row>
    <row r="34985" spans="1:4" x14ac:dyDescent="0.25">
      <c r="A34985" s="2">
        <v>540</v>
      </c>
      <c r="B34985">
        <v>47150</v>
      </c>
      <c r="C34985" s="3">
        <v>781.76347099999998</v>
      </c>
      <c r="D34985" s="2"/>
    </row>
    <row r="34986" spans="1:4" x14ac:dyDescent="0.25">
      <c r="A34986" s="2">
        <v>540</v>
      </c>
      <c r="B34986">
        <v>47151</v>
      </c>
      <c r="C34986" s="3">
        <v>463.07437399999998</v>
      </c>
      <c r="D34986" s="2"/>
    </row>
    <row r="34987" spans="1:4" x14ac:dyDescent="0.25">
      <c r="A34987" s="2">
        <v>540</v>
      </c>
      <c r="B34987">
        <v>47152</v>
      </c>
      <c r="C34987" s="3">
        <v>2.2048130000000001</v>
      </c>
      <c r="D34987" s="2"/>
    </row>
    <row r="34988" spans="1:4" x14ac:dyDescent="0.25">
      <c r="A34988" s="2">
        <v>540</v>
      </c>
      <c r="B34988">
        <v>47153</v>
      </c>
      <c r="C34988" s="3">
        <v>463.07437399999998</v>
      </c>
      <c r="D34988" s="2"/>
    </row>
    <row r="34989" spans="1:4" x14ac:dyDescent="0.25">
      <c r="A34989" s="2">
        <v>540</v>
      </c>
      <c r="B34989">
        <v>47154</v>
      </c>
      <c r="C34989" s="3">
        <v>2.2048130000000001</v>
      </c>
      <c r="D34989" s="2"/>
    </row>
    <row r="34990" spans="1:4" x14ac:dyDescent="0.25">
      <c r="A34990" s="2">
        <v>540</v>
      </c>
      <c r="B34990">
        <v>47155</v>
      </c>
      <c r="C34990" s="3">
        <v>427.653662</v>
      </c>
      <c r="D34990" s="2"/>
    </row>
    <row r="34991" spans="1:4" x14ac:dyDescent="0.25">
      <c r="A34991" s="2">
        <v>540</v>
      </c>
      <c r="B34991">
        <v>47156</v>
      </c>
      <c r="C34991" s="3">
        <v>412.51662099999999</v>
      </c>
      <c r="D34991" s="2"/>
    </row>
    <row r="34992" spans="1:4" x14ac:dyDescent="0.25">
      <c r="A34992" s="2">
        <v>540</v>
      </c>
      <c r="B34992">
        <v>47157</v>
      </c>
      <c r="C34992" s="3">
        <v>412.51662099999999</v>
      </c>
      <c r="D34992" s="2"/>
    </row>
    <row r="34993" spans="1:4" x14ac:dyDescent="0.25">
      <c r="A34993" s="2">
        <v>540</v>
      </c>
      <c r="B34993">
        <v>47158</v>
      </c>
      <c r="C34993" s="3">
        <v>427.653662</v>
      </c>
      <c r="D34993" s="2"/>
    </row>
    <row r="34994" spans="1:4" x14ac:dyDescent="0.25">
      <c r="A34994" s="2">
        <v>540</v>
      </c>
      <c r="B34994">
        <v>47159</v>
      </c>
      <c r="C34994" s="3">
        <v>7.9521870000000003</v>
      </c>
      <c r="D34994" s="2"/>
    </row>
    <row r="34995" spans="1:4" x14ac:dyDescent="0.25">
      <c r="A34995" s="2">
        <v>540</v>
      </c>
      <c r="B34995">
        <v>47160</v>
      </c>
      <c r="C34995" s="3">
        <v>560.43355799999995</v>
      </c>
      <c r="D34995" s="2"/>
    </row>
    <row r="34996" spans="1:4" x14ac:dyDescent="0.25">
      <c r="A34996" s="2">
        <v>540</v>
      </c>
      <c r="B34996">
        <v>47161</v>
      </c>
      <c r="C34996" s="3">
        <v>560.43355799999995</v>
      </c>
      <c r="D34996" s="2"/>
    </row>
    <row r="34997" spans="1:4" x14ac:dyDescent="0.25">
      <c r="A34997" s="2">
        <v>540</v>
      </c>
      <c r="B34997">
        <v>47162</v>
      </c>
      <c r="C34997" s="3">
        <v>7.9521870000000003</v>
      </c>
      <c r="D34997" s="2"/>
    </row>
    <row r="34998" spans="1:4" x14ac:dyDescent="0.25">
      <c r="A34998" s="2">
        <v>540</v>
      </c>
      <c r="B34998">
        <v>47163</v>
      </c>
      <c r="C34998" s="3">
        <v>4524.8928910000004</v>
      </c>
      <c r="D34998" s="2"/>
    </row>
    <row r="34999" spans="1:4" x14ac:dyDescent="0.25">
      <c r="A34999" s="2">
        <v>540</v>
      </c>
      <c r="B34999">
        <v>47164</v>
      </c>
      <c r="C34999" s="3">
        <v>1380.55422</v>
      </c>
      <c r="D34999" s="2"/>
    </row>
    <row r="35000" spans="1:4" x14ac:dyDescent="0.25">
      <c r="A35000" s="2">
        <v>540</v>
      </c>
      <c r="B35000">
        <v>47165</v>
      </c>
      <c r="C35000" s="3">
        <v>0</v>
      </c>
      <c r="D35000" s="2"/>
    </row>
    <row r="35001" spans="1:4" x14ac:dyDescent="0.25">
      <c r="A35001" s="2">
        <v>540</v>
      </c>
      <c r="B35001">
        <v>47166</v>
      </c>
      <c r="C35001" s="3">
        <v>1017.093956</v>
      </c>
      <c r="D35001" s="2"/>
    </row>
    <row r="35002" spans="1:4" x14ac:dyDescent="0.25">
      <c r="A35002" s="2">
        <v>540</v>
      </c>
      <c r="B35002">
        <v>47167</v>
      </c>
      <c r="C35002" s="3">
        <v>0</v>
      </c>
      <c r="D35002" s="2"/>
    </row>
    <row r="35003" spans="1:4" x14ac:dyDescent="0.25">
      <c r="A35003" s="2">
        <v>540</v>
      </c>
      <c r="B35003">
        <v>47168</v>
      </c>
      <c r="C35003" s="3">
        <v>950.62719900000002</v>
      </c>
      <c r="D35003" s="2"/>
    </row>
    <row r="35004" spans="1:4" x14ac:dyDescent="0.25">
      <c r="A35004" s="2">
        <v>540</v>
      </c>
      <c r="B35004">
        <v>47169</v>
      </c>
      <c r="C35004" s="3">
        <v>10203.55365</v>
      </c>
      <c r="D35004" s="2"/>
    </row>
    <row r="35005" spans="1:4" x14ac:dyDescent="0.25">
      <c r="A35005" s="2">
        <v>540</v>
      </c>
      <c r="B35005">
        <v>47170</v>
      </c>
      <c r="C35005" s="3">
        <v>10203.55365</v>
      </c>
      <c r="D35005" s="2"/>
    </row>
    <row r="35006" spans="1:4" x14ac:dyDescent="0.25">
      <c r="A35006" s="2">
        <v>540</v>
      </c>
      <c r="B35006">
        <v>47171</v>
      </c>
      <c r="C35006" s="3">
        <v>3158.0925309999998</v>
      </c>
      <c r="D35006" s="2"/>
    </row>
    <row r="35007" spans="1:4" x14ac:dyDescent="0.25">
      <c r="A35007" s="2">
        <v>540</v>
      </c>
      <c r="B35007">
        <v>47172</v>
      </c>
      <c r="C35007" s="3">
        <v>3411.0357260000001</v>
      </c>
      <c r="D35007" s="2"/>
    </row>
    <row r="35008" spans="1:4" x14ac:dyDescent="0.25">
      <c r="A35008" s="2">
        <v>540</v>
      </c>
      <c r="B35008">
        <v>47173</v>
      </c>
      <c r="C35008" s="3">
        <v>147.906676</v>
      </c>
      <c r="D35008" s="2"/>
    </row>
    <row r="35009" spans="1:4" x14ac:dyDescent="0.25">
      <c r="A35009" s="2">
        <v>540</v>
      </c>
      <c r="B35009">
        <v>47174</v>
      </c>
      <c r="C35009" s="3">
        <v>2450.268415</v>
      </c>
      <c r="D35009" s="2"/>
    </row>
    <row r="35010" spans="1:4" x14ac:dyDescent="0.25">
      <c r="A35010" s="2">
        <v>540</v>
      </c>
      <c r="B35010">
        <v>47175</v>
      </c>
      <c r="C35010" s="3">
        <v>147.906676</v>
      </c>
      <c r="D35010" s="2"/>
    </row>
    <row r="35011" spans="1:4" x14ac:dyDescent="0.25">
      <c r="A35011" s="2">
        <v>540</v>
      </c>
      <c r="B35011">
        <v>47176</v>
      </c>
      <c r="C35011" s="3">
        <v>2683.2958659999999</v>
      </c>
      <c r="D35011" s="2"/>
    </row>
    <row r="35012" spans="1:4" x14ac:dyDescent="0.25">
      <c r="A35012" s="2">
        <v>540</v>
      </c>
      <c r="B35012">
        <v>47177</v>
      </c>
      <c r="C35012" s="3">
        <v>2683.2958659999999</v>
      </c>
      <c r="D35012" s="2"/>
    </row>
    <row r="35013" spans="1:4" x14ac:dyDescent="0.25">
      <c r="A35013" s="2">
        <v>540</v>
      </c>
      <c r="B35013">
        <v>47178</v>
      </c>
      <c r="C35013" s="3">
        <v>7472.6501399999997</v>
      </c>
      <c r="D35013" s="2"/>
    </row>
    <row r="35014" spans="1:4" x14ac:dyDescent="0.25">
      <c r="A35014" s="2">
        <v>540</v>
      </c>
      <c r="B35014">
        <v>47179</v>
      </c>
      <c r="C35014" s="3">
        <v>587.89915599999995</v>
      </c>
      <c r="D35014" s="2"/>
    </row>
    <row r="35015" spans="1:4" x14ac:dyDescent="0.25">
      <c r="A35015" s="2">
        <v>540</v>
      </c>
      <c r="B35015">
        <v>47180</v>
      </c>
      <c r="C35015" s="3">
        <v>7472.6501399999997</v>
      </c>
      <c r="D35015" s="2"/>
    </row>
    <row r="35016" spans="1:4" x14ac:dyDescent="0.25">
      <c r="A35016" s="2">
        <v>540</v>
      </c>
      <c r="B35016">
        <v>47181</v>
      </c>
      <c r="C35016" s="3">
        <v>722.79909799999996</v>
      </c>
      <c r="D35016" s="2"/>
    </row>
    <row r="35017" spans="1:4" x14ac:dyDescent="0.25">
      <c r="A35017" s="2">
        <v>540</v>
      </c>
      <c r="B35017">
        <v>47182</v>
      </c>
      <c r="C35017" s="3">
        <v>722.79909799999996</v>
      </c>
      <c r="D35017" s="2"/>
    </row>
    <row r="35018" spans="1:4" x14ac:dyDescent="0.25">
      <c r="A35018" s="2">
        <v>540</v>
      </c>
      <c r="B35018">
        <v>47183</v>
      </c>
      <c r="C35018" s="3">
        <v>0</v>
      </c>
      <c r="D35018" s="2"/>
    </row>
    <row r="35019" spans="1:4" x14ac:dyDescent="0.25">
      <c r="A35019" s="2">
        <v>540</v>
      </c>
      <c r="B35019">
        <v>47184</v>
      </c>
      <c r="C35019" s="3">
        <v>3411.0357260000001</v>
      </c>
      <c r="D35019" s="2"/>
    </row>
    <row r="35020" spans="1:4" x14ac:dyDescent="0.25">
      <c r="A35020" s="2">
        <v>540</v>
      </c>
      <c r="B35020">
        <v>47185</v>
      </c>
      <c r="C35020" s="3">
        <v>587.89915599999995</v>
      </c>
      <c r="D35020" s="2"/>
    </row>
    <row r="35021" spans="1:4" x14ac:dyDescent="0.25">
      <c r="A35021" s="2">
        <v>540</v>
      </c>
      <c r="B35021">
        <v>47186</v>
      </c>
      <c r="C35021" s="3">
        <v>0</v>
      </c>
      <c r="D35021" s="2"/>
    </row>
    <row r="35022" spans="1:4" x14ac:dyDescent="0.25">
      <c r="A35022" s="2">
        <v>540</v>
      </c>
      <c r="B35022">
        <v>47187</v>
      </c>
      <c r="C35022" s="3">
        <v>1205.661175</v>
      </c>
      <c r="D35022" s="2"/>
    </row>
    <row r="35023" spans="1:4" x14ac:dyDescent="0.25">
      <c r="A35023" s="2">
        <v>540</v>
      </c>
      <c r="B35023">
        <v>47188</v>
      </c>
      <c r="C35023" s="3">
        <v>1293.089579</v>
      </c>
      <c r="D35023" s="2"/>
    </row>
    <row r="35024" spans="1:4" x14ac:dyDescent="0.25">
      <c r="A35024" s="2">
        <v>540</v>
      </c>
      <c r="B35024">
        <v>47189</v>
      </c>
      <c r="C35024" s="3">
        <v>814.76930200000004</v>
      </c>
      <c r="D35024" s="2"/>
    </row>
    <row r="35025" spans="1:4" x14ac:dyDescent="0.25">
      <c r="A35025" s="2">
        <v>540</v>
      </c>
      <c r="B35025">
        <v>47190</v>
      </c>
      <c r="C35025" s="3">
        <v>1965.6484399999999</v>
      </c>
      <c r="D35025" s="2"/>
    </row>
    <row r="35026" spans="1:4" x14ac:dyDescent="0.25">
      <c r="A35026" s="2">
        <v>540</v>
      </c>
      <c r="B35026">
        <v>47191</v>
      </c>
      <c r="C35026" s="3">
        <v>280.81504000000001</v>
      </c>
      <c r="D35026" s="2"/>
    </row>
    <row r="35027" spans="1:4" x14ac:dyDescent="0.25">
      <c r="A35027" s="2">
        <v>540</v>
      </c>
      <c r="B35027">
        <v>47192</v>
      </c>
      <c r="C35027" s="3">
        <v>1974.991344</v>
      </c>
      <c r="D35027" s="2"/>
    </row>
    <row r="35028" spans="1:4" x14ac:dyDescent="0.25">
      <c r="A35028" s="2">
        <v>540</v>
      </c>
      <c r="B35028">
        <v>47193</v>
      </c>
      <c r="C35028" s="3">
        <v>847.32458299999996</v>
      </c>
      <c r="D35028" s="2"/>
    </row>
    <row r="35029" spans="1:4" x14ac:dyDescent="0.25">
      <c r="A35029" s="2">
        <v>540</v>
      </c>
      <c r="B35029">
        <v>47194</v>
      </c>
      <c r="C35029" s="3">
        <v>1025.2049400000001</v>
      </c>
      <c r="D35029" s="2"/>
    </row>
    <row r="35030" spans="1:4" x14ac:dyDescent="0.25">
      <c r="A35030" s="2">
        <v>540</v>
      </c>
      <c r="B35030">
        <v>47195</v>
      </c>
      <c r="C35030" s="3">
        <v>61.098801999999999</v>
      </c>
      <c r="D35030" s="2"/>
    </row>
    <row r="35031" spans="1:4" x14ac:dyDescent="0.25">
      <c r="A35031" s="2">
        <v>540</v>
      </c>
      <c r="B35031">
        <v>47197</v>
      </c>
      <c r="C35031" s="3">
        <v>12.5</v>
      </c>
      <c r="D35031" s="2"/>
    </row>
    <row r="35032" spans="1:4" x14ac:dyDescent="0.25">
      <c r="A35032" s="2">
        <v>540</v>
      </c>
      <c r="B35032">
        <v>47198</v>
      </c>
      <c r="C35032" s="3">
        <v>4161.8097749999997</v>
      </c>
      <c r="D35032" s="2"/>
    </row>
    <row r="35033" spans="1:4" x14ac:dyDescent="0.25">
      <c r="A35033" s="2">
        <v>540</v>
      </c>
      <c r="B35033">
        <v>47199</v>
      </c>
      <c r="C35033" s="3">
        <v>361.622681</v>
      </c>
      <c r="D35033" s="2"/>
    </row>
    <row r="35034" spans="1:4" x14ac:dyDescent="0.25">
      <c r="A35034" s="2">
        <v>540</v>
      </c>
      <c r="B35034">
        <v>47200</v>
      </c>
      <c r="C35034" s="3">
        <v>361.622681</v>
      </c>
      <c r="D35034" s="2"/>
    </row>
    <row r="35035" spans="1:4" x14ac:dyDescent="0.25">
      <c r="A35035" s="2">
        <v>540</v>
      </c>
      <c r="B35035">
        <v>47201</v>
      </c>
      <c r="C35035" s="3">
        <v>4161.8097749999997</v>
      </c>
      <c r="D35035" s="2"/>
    </row>
    <row r="35036" spans="1:4" x14ac:dyDescent="0.25">
      <c r="A35036" s="2">
        <v>540</v>
      </c>
      <c r="B35036">
        <v>47202</v>
      </c>
      <c r="C35036" s="3">
        <v>1661.0691200000001</v>
      </c>
      <c r="D35036" s="2"/>
    </row>
    <row r="35037" spans="1:4" x14ac:dyDescent="0.25">
      <c r="A35037" s="2">
        <v>540</v>
      </c>
      <c r="B35037">
        <v>47203</v>
      </c>
      <c r="C35037" s="3">
        <v>1661.0691200000001</v>
      </c>
      <c r="D35037" s="2"/>
    </row>
    <row r="35038" spans="1:4" x14ac:dyDescent="0.25">
      <c r="A35038" s="2">
        <v>540</v>
      </c>
      <c r="B35038">
        <v>47204</v>
      </c>
      <c r="C35038" s="3">
        <v>1757.747766</v>
      </c>
      <c r="D35038" s="2"/>
    </row>
    <row r="35039" spans="1:4" x14ac:dyDescent="0.25">
      <c r="A35039" s="2">
        <v>540</v>
      </c>
      <c r="B35039">
        <v>47205</v>
      </c>
      <c r="C35039" s="3">
        <v>1757.747766</v>
      </c>
      <c r="D35039" s="2"/>
    </row>
    <row r="35040" spans="1:4" x14ac:dyDescent="0.25">
      <c r="A35040" s="2">
        <v>540</v>
      </c>
      <c r="B35040">
        <v>47206</v>
      </c>
      <c r="C35040" s="3">
        <v>139.81661600000001</v>
      </c>
      <c r="D35040" s="2"/>
    </row>
    <row r="35041" spans="1:4" x14ac:dyDescent="0.25">
      <c r="A35041" s="2">
        <v>540</v>
      </c>
      <c r="B35041">
        <v>47207</v>
      </c>
      <c r="C35041" s="3">
        <v>583.76262799999995</v>
      </c>
      <c r="D35041" s="2"/>
    </row>
    <row r="35042" spans="1:4" x14ac:dyDescent="0.25">
      <c r="A35042" s="2">
        <v>540</v>
      </c>
      <c r="B35042">
        <v>47209</v>
      </c>
      <c r="C35042" s="3">
        <v>2348.3514169999999</v>
      </c>
      <c r="D35042" s="2"/>
    </row>
    <row r="35043" spans="1:4" x14ac:dyDescent="0.25">
      <c r="A35043" s="2">
        <v>540</v>
      </c>
      <c r="B35043">
        <v>47210</v>
      </c>
      <c r="C35043" s="3">
        <v>2348.3514169999999</v>
      </c>
      <c r="D35043" s="2"/>
    </row>
    <row r="35044" spans="1:4" x14ac:dyDescent="0.25">
      <c r="A35044" s="2">
        <v>540</v>
      </c>
      <c r="B35044">
        <v>47211</v>
      </c>
      <c r="C35044" s="3">
        <v>1676.3646839999999</v>
      </c>
      <c r="D35044" s="2"/>
    </row>
    <row r="35045" spans="1:4" x14ac:dyDescent="0.25">
      <c r="A35045" s="2">
        <v>540</v>
      </c>
      <c r="B35045">
        <v>47212</v>
      </c>
      <c r="C35045" s="3">
        <v>0</v>
      </c>
      <c r="D35045" s="2"/>
    </row>
    <row r="35046" spans="1:4" x14ac:dyDescent="0.25">
      <c r="A35046" s="2">
        <v>540</v>
      </c>
      <c r="B35046">
        <v>47213</v>
      </c>
      <c r="C35046" s="3">
        <v>0</v>
      </c>
      <c r="D35046" s="2"/>
    </row>
    <row r="35047" spans="1:4" x14ac:dyDescent="0.25">
      <c r="A35047" s="2">
        <v>540</v>
      </c>
      <c r="B35047">
        <v>47214</v>
      </c>
      <c r="C35047" s="3">
        <v>1676.3646839999999</v>
      </c>
      <c r="D35047" s="2"/>
    </row>
    <row r="35048" spans="1:4" x14ac:dyDescent="0.25">
      <c r="A35048" s="2">
        <v>540</v>
      </c>
      <c r="B35048">
        <v>47215</v>
      </c>
      <c r="C35048" s="3">
        <v>0</v>
      </c>
      <c r="D35048" s="2"/>
    </row>
    <row r="35049" spans="1:4" x14ac:dyDescent="0.25">
      <c r="A35049" s="2">
        <v>540</v>
      </c>
      <c r="B35049">
        <v>47216</v>
      </c>
      <c r="C35049" s="3">
        <v>0</v>
      </c>
      <c r="D35049" s="2"/>
    </row>
    <row r="35050" spans="1:4" x14ac:dyDescent="0.25">
      <c r="A35050" s="2">
        <v>540</v>
      </c>
      <c r="B35050">
        <v>47217</v>
      </c>
      <c r="C35050" s="3">
        <v>2852.909709</v>
      </c>
      <c r="D35050" s="2"/>
    </row>
    <row r="35051" spans="1:4" x14ac:dyDescent="0.25">
      <c r="A35051" s="2">
        <v>540</v>
      </c>
      <c r="B35051">
        <v>47218</v>
      </c>
      <c r="C35051" s="3">
        <v>0</v>
      </c>
      <c r="D35051" s="2"/>
    </row>
    <row r="35052" spans="1:4" x14ac:dyDescent="0.25">
      <c r="A35052" s="2">
        <v>540</v>
      </c>
      <c r="B35052">
        <v>47219</v>
      </c>
      <c r="C35052" s="3">
        <v>0</v>
      </c>
      <c r="D35052" s="2"/>
    </row>
    <row r="35053" spans="1:4" x14ac:dyDescent="0.25">
      <c r="A35053" s="2">
        <v>540</v>
      </c>
      <c r="B35053">
        <v>47220</v>
      </c>
      <c r="C35053" s="3">
        <v>0</v>
      </c>
      <c r="D35053" s="2"/>
    </row>
    <row r="35054" spans="1:4" x14ac:dyDescent="0.25">
      <c r="A35054" s="2">
        <v>540</v>
      </c>
      <c r="B35054">
        <v>47221</v>
      </c>
      <c r="C35054" s="3">
        <v>2852.909709</v>
      </c>
      <c r="D35054" s="2"/>
    </row>
    <row r="35055" spans="1:4" x14ac:dyDescent="0.25">
      <c r="A35055" s="2">
        <v>540</v>
      </c>
      <c r="B35055">
        <v>47222</v>
      </c>
      <c r="C35055" s="3">
        <v>0</v>
      </c>
      <c r="D35055" s="2"/>
    </row>
    <row r="35056" spans="1:4" x14ac:dyDescent="0.25">
      <c r="A35056" s="2">
        <v>540</v>
      </c>
      <c r="B35056">
        <v>47223</v>
      </c>
      <c r="C35056" s="3">
        <v>0</v>
      </c>
      <c r="D35056" s="2"/>
    </row>
    <row r="35057" spans="1:4" x14ac:dyDescent="0.25">
      <c r="A35057" s="2">
        <v>540</v>
      </c>
      <c r="B35057">
        <v>47224</v>
      </c>
      <c r="C35057" s="3">
        <v>0</v>
      </c>
      <c r="D35057" s="2"/>
    </row>
    <row r="35058" spans="1:4" x14ac:dyDescent="0.25">
      <c r="A35058" s="2">
        <v>540</v>
      </c>
      <c r="B35058">
        <v>47225</v>
      </c>
      <c r="C35058" s="3">
        <v>318.80125199999998</v>
      </c>
      <c r="D35058" s="2"/>
    </row>
    <row r="35059" spans="1:4" x14ac:dyDescent="0.25">
      <c r="A35059" s="2">
        <v>540</v>
      </c>
      <c r="B35059">
        <v>47226</v>
      </c>
      <c r="C35059" s="3">
        <v>318.80125199999998</v>
      </c>
      <c r="D35059" s="2"/>
    </row>
    <row r="35060" spans="1:4" x14ac:dyDescent="0.25">
      <c r="A35060" s="2">
        <v>540</v>
      </c>
      <c r="B35060">
        <v>47227</v>
      </c>
      <c r="C35060" s="3">
        <v>502.67432100000002</v>
      </c>
      <c r="D35060" s="2"/>
    </row>
    <row r="35061" spans="1:4" x14ac:dyDescent="0.25">
      <c r="A35061" s="2">
        <v>540</v>
      </c>
      <c r="B35061">
        <v>47228</v>
      </c>
      <c r="C35061" s="3">
        <v>502.67432100000002</v>
      </c>
      <c r="D35061" s="2"/>
    </row>
    <row r="35062" spans="1:4" x14ac:dyDescent="0.25">
      <c r="A35062" s="2">
        <v>540</v>
      </c>
      <c r="B35062">
        <v>47229</v>
      </c>
      <c r="C35062" s="3">
        <v>2756.7431409999999</v>
      </c>
      <c r="D35062" s="2"/>
    </row>
    <row r="35063" spans="1:4" x14ac:dyDescent="0.25">
      <c r="A35063" s="2">
        <v>540</v>
      </c>
      <c r="B35063">
        <v>47230</v>
      </c>
      <c r="C35063" s="3">
        <v>2756.7431409999999</v>
      </c>
      <c r="D35063" s="2"/>
    </row>
    <row r="35064" spans="1:4" x14ac:dyDescent="0.25">
      <c r="A35064" s="2">
        <v>540</v>
      </c>
      <c r="B35064">
        <v>47232</v>
      </c>
      <c r="C35064" s="3">
        <v>1827.5543130000001</v>
      </c>
      <c r="D35064" s="2"/>
    </row>
    <row r="35065" spans="1:4" x14ac:dyDescent="0.25">
      <c r="A35065" s="2">
        <v>540</v>
      </c>
      <c r="B35065">
        <v>47234</v>
      </c>
      <c r="C35065" s="3">
        <v>1028.061465</v>
      </c>
      <c r="D35065" s="2"/>
    </row>
    <row r="35066" spans="1:4" x14ac:dyDescent="0.25">
      <c r="A35066" s="2">
        <v>540</v>
      </c>
      <c r="B35066">
        <v>47235</v>
      </c>
      <c r="C35066" s="3">
        <v>2855.6157779999999</v>
      </c>
      <c r="D35066" s="2"/>
    </row>
    <row r="35067" spans="1:4" x14ac:dyDescent="0.25">
      <c r="A35067" s="2">
        <v>540</v>
      </c>
      <c r="B35067">
        <v>47236</v>
      </c>
      <c r="C35067" s="3">
        <v>1149.773647</v>
      </c>
      <c r="D35067" s="2"/>
    </row>
    <row r="35068" spans="1:4" x14ac:dyDescent="0.25">
      <c r="A35068" s="2">
        <v>540</v>
      </c>
      <c r="B35068">
        <v>47237</v>
      </c>
      <c r="C35068" s="3">
        <v>1149.773647</v>
      </c>
      <c r="D35068" s="2"/>
    </row>
    <row r="35069" spans="1:4" x14ac:dyDescent="0.25">
      <c r="A35069" s="2">
        <v>540</v>
      </c>
      <c r="B35069">
        <v>47238</v>
      </c>
      <c r="C35069" s="3">
        <v>4197.5969930000001</v>
      </c>
      <c r="D35069" s="2"/>
    </row>
    <row r="35070" spans="1:4" x14ac:dyDescent="0.25">
      <c r="A35070" s="2">
        <v>540</v>
      </c>
      <c r="B35070">
        <v>47239</v>
      </c>
      <c r="C35070" s="3">
        <v>4197.5969930000001</v>
      </c>
      <c r="D35070" s="2"/>
    </row>
    <row r="35071" spans="1:4" x14ac:dyDescent="0.25">
      <c r="A35071" s="2">
        <v>540</v>
      </c>
      <c r="B35071">
        <v>47240</v>
      </c>
      <c r="C35071" s="3">
        <v>3012.267081</v>
      </c>
      <c r="D35071" s="2"/>
    </row>
    <row r="35072" spans="1:4" x14ac:dyDescent="0.25">
      <c r="A35072" s="2">
        <v>540</v>
      </c>
      <c r="B35072">
        <v>47241</v>
      </c>
      <c r="C35072" s="3">
        <v>113.05587800000001</v>
      </c>
      <c r="D35072" s="2"/>
    </row>
    <row r="35073" spans="1:4" x14ac:dyDescent="0.25">
      <c r="A35073" s="2">
        <v>540</v>
      </c>
      <c r="B35073">
        <v>47242</v>
      </c>
      <c r="C35073" s="3">
        <v>444.81588499999998</v>
      </c>
      <c r="D35073" s="2"/>
    </row>
    <row r="35074" spans="1:4" x14ac:dyDescent="0.25">
      <c r="A35074" s="2">
        <v>540</v>
      </c>
      <c r="B35074">
        <v>47243</v>
      </c>
      <c r="C35074" s="3">
        <v>3.0223360000000001</v>
      </c>
      <c r="D35074" s="2"/>
    </row>
    <row r="35075" spans="1:4" x14ac:dyDescent="0.25">
      <c r="A35075" s="2">
        <v>540</v>
      </c>
      <c r="B35075">
        <v>47244</v>
      </c>
      <c r="C35075" s="3">
        <v>3.0223360000000001</v>
      </c>
      <c r="D35075" s="2"/>
    </row>
    <row r="35076" spans="1:4" x14ac:dyDescent="0.25">
      <c r="A35076" s="2">
        <v>540</v>
      </c>
      <c r="B35076">
        <v>47245</v>
      </c>
      <c r="C35076" s="3">
        <v>113.05587800000001</v>
      </c>
      <c r="D35076" s="2"/>
    </row>
    <row r="35077" spans="1:4" x14ac:dyDescent="0.25">
      <c r="A35077" s="2">
        <v>540</v>
      </c>
      <c r="B35077">
        <v>47246</v>
      </c>
      <c r="C35077" s="3">
        <v>444.81588499999998</v>
      </c>
      <c r="D35077" s="2"/>
    </row>
    <row r="35078" spans="1:4" x14ac:dyDescent="0.25">
      <c r="A35078" s="2">
        <v>540</v>
      </c>
      <c r="B35078">
        <v>47247</v>
      </c>
      <c r="C35078" s="3">
        <v>21.062227</v>
      </c>
      <c r="D35078" s="2"/>
    </row>
    <row r="35079" spans="1:4" x14ac:dyDescent="0.25">
      <c r="A35079" s="2">
        <v>540</v>
      </c>
      <c r="B35079">
        <v>47248</v>
      </c>
      <c r="C35079" s="3">
        <v>172.956602</v>
      </c>
      <c r="D35079" s="2"/>
    </row>
    <row r="35080" spans="1:4" x14ac:dyDescent="0.25">
      <c r="A35080" s="2">
        <v>540</v>
      </c>
      <c r="B35080">
        <v>47249</v>
      </c>
      <c r="C35080" s="3">
        <v>172.956602</v>
      </c>
      <c r="D35080" s="2"/>
    </row>
    <row r="35081" spans="1:4" x14ac:dyDescent="0.25">
      <c r="A35081" s="2">
        <v>540</v>
      </c>
      <c r="B35081">
        <v>47250</v>
      </c>
      <c r="C35081" s="3">
        <v>21.062227</v>
      </c>
      <c r="D35081" s="2"/>
    </row>
    <row r="35082" spans="1:4" x14ac:dyDescent="0.25">
      <c r="A35082" s="2">
        <v>540</v>
      </c>
      <c r="B35082">
        <v>47251</v>
      </c>
      <c r="C35082" s="3">
        <v>132.52319700000001</v>
      </c>
      <c r="D35082" s="2"/>
    </row>
    <row r="35083" spans="1:4" x14ac:dyDescent="0.25">
      <c r="A35083" s="2">
        <v>540</v>
      </c>
      <c r="B35083">
        <v>47252</v>
      </c>
      <c r="C35083" s="3">
        <v>132.52319700000001</v>
      </c>
      <c r="D35083" s="2"/>
    </row>
    <row r="35084" spans="1:4" x14ac:dyDescent="0.25">
      <c r="A35084" s="2">
        <v>540</v>
      </c>
      <c r="B35084">
        <v>47253</v>
      </c>
      <c r="C35084" s="3">
        <v>390.14762999999999</v>
      </c>
      <c r="D35084" s="2"/>
    </row>
    <row r="35085" spans="1:4" x14ac:dyDescent="0.25">
      <c r="A35085" s="2">
        <v>540</v>
      </c>
      <c r="B35085">
        <v>47254</v>
      </c>
      <c r="C35085" s="3">
        <v>390.14762999999999</v>
      </c>
      <c r="D35085" s="2"/>
    </row>
    <row r="35086" spans="1:4" x14ac:dyDescent="0.25">
      <c r="A35086" s="2">
        <v>540</v>
      </c>
      <c r="B35086">
        <v>47255</v>
      </c>
      <c r="C35086" s="3">
        <v>83.621492000000003</v>
      </c>
      <c r="D35086" s="2"/>
    </row>
    <row r="35087" spans="1:4" x14ac:dyDescent="0.25">
      <c r="A35087" s="2">
        <v>540</v>
      </c>
      <c r="B35087">
        <v>47256</v>
      </c>
      <c r="C35087" s="3">
        <v>1236.121071</v>
      </c>
      <c r="D35087" s="2"/>
    </row>
    <row r="35088" spans="1:4" x14ac:dyDescent="0.25">
      <c r="A35088" s="2">
        <v>540</v>
      </c>
      <c r="B35088">
        <v>47257</v>
      </c>
      <c r="C35088" s="3">
        <v>83.621492000000003</v>
      </c>
      <c r="D35088" s="2"/>
    </row>
    <row r="35089" spans="1:4" x14ac:dyDescent="0.25">
      <c r="A35089" s="2">
        <v>540</v>
      </c>
      <c r="B35089">
        <v>47258</v>
      </c>
      <c r="C35089" s="3">
        <v>1236.121071</v>
      </c>
      <c r="D35089" s="2"/>
    </row>
    <row r="35090" spans="1:4" x14ac:dyDescent="0.25">
      <c r="A35090" s="2">
        <v>540</v>
      </c>
      <c r="B35090">
        <v>47259</v>
      </c>
      <c r="C35090" s="3">
        <v>103.552053</v>
      </c>
      <c r="D35090" s="2"/>
    </row>
    <row r="35091" spans="1:4" x14ac:dyDescent="0.25">
      <c r="A35091" s="2">
        <v>540</v>
      </c>
      <c r="B35091">
        <v>47260</v>
      </c>
      <c r="C35091" s="3">
        <v>2502.3541</v>
      </c>
      <c r="D35091" s="2"/>
    </row>
    <row r="35092" spans="1:4" x14ac:dyDescent="0.25">
      <c r="A35092" s="2">
        <v>540</v>
      </c>
      <c r="B35092">
        <v>47261</v>
      </c>
      <c r="C35092" s="3">
        <v>103.552053</v>
      </c>
      <c r="D35092" s="2"/>
    </row>
    <row r="35093" spans="1:4" x14ac:dyDescent="0.25">
      <c r="A35093" s="2">
        <v>540</v>
      </c>
      <c r="B35093">
        <v>47262</v>
      </c>
      <c r="C35093" s="3">
        <v>2502.3541</v>
      </c>
      <c r="D35093" s="2"/>
    </row>
    <row r="35094" spans="1:4" x14ac:dyDescent="0.25">
      <c r="A35094" s="2">
        <v>540</v>
      </c>
      <c r="B35094">
        <v>47263</v>
      </c>
      <c r="C35094" s="3">
        <v>2456.2171490000001</v>
      </c>
      <c r="D35094" s="2"/>
    </row>
    <row r="35095" spans="1:4" x14ac:dyDescent="0.25">
      <c r="A35095" s="2">
        <v>540</v>
      </c>
      <c r="B35095">
        <v>47264</v>
      </c>
      <c r="C35095" s="3">
        <v>2456.2171490000001</v>
      </c>
      <c r="D35095" s="2"/>
    </row>
    <row r="35096" spans="1:4" x14ac:dyDescent="0.25">
      <c r="A35096" s="2">
        <v>540</v>
      </c>
      <c r="B35096">
        <v>47265</v>
      </c>
      <c r="C35096" s="3">
        <v>239.03563199999999</v>
      </c>
      <c r="D35096" s="2"/>
    </row>
    <row r="35097" spans="1:4" x14ac:dyDescent="0.25">
      <c r="A35097" s="2">
        <v>540</v>
      </c>
      <c r="B35097">
        <v>47266</v>
      </c>
      <c r="C35097" s="3">
        <v>59.433007000000003</v>
      </c>
      <c r="D35097" s="2"/>
    </row>
    <row r="35098" spans="1:4" x14ac:dyDescent="0.25">
      <c r="A35098" s="2">
        <v>540</v>
      </c>
      <c r="B35098">
        <v>47267</v>
      </c>
      <c r="C35098" s="3">
        <v>1119.238364</v>
      </c>
      <c r="D35098" s="2"/>
    </row>
    <row r="35099" spans="1:4" x14ac:dyDescent="0.25">
      <c r="A35099" s="2">
        <v>540</v>
      </c>
      <c r="B35099">
        <v>47268</v>
      </c>
      <c r="C35099" s="3">
        <v>281.63939900000003</v>
      </c>
      <c r="D35099" s="2"/>
    </row>
    <row r="35100" spans="1:4" x14ac:dyDescent="0.25">
      <c r="A35100" s="2">
        <v>540</v>
      </c>
      <c r="B35100">
        <v>47269</v>
      </c>
      <c r="C35100" s="3">
        <v>2838.3584380000002</v>
      </c>
      <c r="D35100" s="2"/>
    </row>
    <row r="35101" spans="1:4" x14ac:dyDescent="0.25">
      <c r="A35101" s="2">
        <v>540</v>
      </c>
      <c r="B35101">
        <v>47270</v>
      </c>
      <c r="C35101" s="3">
        <v>1393.07314</v>
      </c>
      <c r="D35101" s="2"/>
    </row>
    <row r="35102" spans="1:4" x14ac:dyDescent="0.25">
      <c r="A35102" s="2">
        <v>540</v>
      </c>
      <c r="B35102">
        <v>47271</v>
      </c>
      <c r="C35102" s="3">
        <v>380.69988799999999</v>
      </c>
      <c r="D35102" s="2"/>
    </row>
    <row r="35103" spans="1:4" x14ac:dyDescent="0.25">
      <c r="A35103" s="2">
        <v>540</v>
      </c>
      <c r="B35103">
        <v>47272</v>
      </c>
      <c r="C35103" s="3">
        <v>380.69988799999999</v>
      </c>
      <c r="D35103" s="2"/>
    </row>
    <row r="35104" spans="1:4" x14ac:dyDescent="0.25">
      <c r="A35104" s="2">
        <v>540</v>
      </c>
      <c r="B35104">
        <v>47273</v>
      </c>
      <c r="C35104" s="3">
        <v>1817.8590380000001</v>
      </c>
      <c r="D35104" s="2"/>
    </row>
    <row r="35105" spans="1:4" x14ac:dyDescent="0.25">
      <c r="A35105" s="2">
        <v>540</v>
      </c>
      <c r="B35105">
        <v>47274</v>
      </c>
      <c r="C35105" s="3">
        <v>20716.515899000002</v>
      </c>
      <c r="D35105" s="2"/>
    </row>
    <row r="35106" spans="1:4" x14ac:dyDescent="0.25">
      <c r="A35106" s="2">
        <v>540</v>
      </c>
      <c r="B35106">
        <v>47275</v>
      </c>
      <c r="C35106" s="3">
        <v>7158.0573430000004</v>
      </c>
      <c r="D35106" s="2"/>
    </row>
    <row r="35107" spans="1:4" x14ac:dyDescent="0.25">
      <c r="A35107" s="2">
        <v>540</v>
      </c>
      <c r="B35107">
        <v>47276</v>
      </c>
      <c r="C35107" s="3">
        <v>616.49258399999997</v>
      </c>
      <c r="D35107" s="2"/>
    </row>
    <row r="35108" spans="1:4" x14ac:dyDescent="0.25">
      <c r="A35108" s="2">
        <v>540</v>
      </c>
      <c r="B35108">
        <v>47277</v>
      </c>
      <c r="C35108" s="3">
        <v>6869.3530559999999</v>
      </c>
      <c r="D35108" s="2"/>
    </row>
    <row r="35109" spans="1:4" x14ac:dyDescent="0.25">
      <c r="A35109" s="2">
        <v>540</v>
      </c>
      <c r="B35109">
        <v>47278</v>
      </c>
      <c r="C35109" s="3">
        <v>1431.6970329999999</v>
      </c>
      <c r="D35109" s="2"/>
    </row>
    <row r="35110" spans="1:4" x14ac:dyDescent="0.25">
      <c r="A35110" s="2">
        <v>540</v>
      </c>
      <c r="B35110">
        <v>47279</v>
      </c>
      <c r="C35110" s="3">
        <v>4834.6275999999998</v>
      </c>
      <c r="D35110" s="2"/>
    </row>
    <row r="35111" spans="1:4" x14ac:dyDescent="0.25">
      <c r="A35111" s="2">
        <v>540</v>
      </c>
      <c r="B35111">
        <v>47280</v>
      </c>
      <c r="C35111" s="3">
        <v>5888.2411689999999</v>
      </c>
      <c r="D35111" s="2"/>
    </row>
    <row r="35112" spans="1:4" x14ac:dyDescent="0.25">
      <c r="A35112" s="2">
        <v>540</v>
      </c>
      <c r="B35112">
        <v>47281</v>
      </c>
      <c r="C35112" s="3">
        <v>1971.529288</v>
      </c>
      <c r="D35112" s="2"/>
    </row>
    <row r="35113" spans="1:4" x14ac:dyDescent="0.25">
      <c r="A35113" s="2">
        <v>540</v>
      </c>
      <c r="B35113">
        <v>47282</v>
      </c>
      <c r="C35113" s="3">
        <v>9306.4576429999997</v>
      </c>
      <c r="D35113" s="2"/>
    </row>
    <row r="35114" spans="1:4" x14ac:dyDescent="0.25">
      <c r="A35114" s="2">
        <v>540</v>
      </c>
      <c r="B35114">
        <v>47284</v>
      </c>
      <c r="C35114" s="3">
        <v>219.58838499999999</v>
      </c>
      <c r="D35114" s="2"/>
    </row>
    <row r="35115" spans="1:4" x14ac:dyDescent="0.25">
      <c r="A35115" s="2">
        <v>540</v>
      </c>
      <c r="B35115">
        <v>47285</v>
      </c>
      <c r="C35115" s="3">
        <v>153.18552199999999</v>
      </c>
      <c r="D35115" s="2"/>
    </row>
    <row r="35116" spans="1:4" x14ac:dyDescent="0.25">
      <c r="A35116" s="2">
        <v>540</v>
      </c>
      <c r="B35116">
        <v>47286</v>
      </c>
      <c r="C35116" s="3">
        <v>4028.9713099999999</v>
      </c>
      <c r="D35116" s="2"/>
    </row>
    <row r="35117" spans="1:4" x14ac:dyDescent="0.25">
      <c r="A35117" s="2">
        <v>540</v>
      </c>
      <c r="B35117">
        <v>47287</v>
      </c>
      <c r="C35117" s="3">
        <v>3203.6630140000002</v>
      </c>
      <c r="D35117" s="2"/>
    </row>
    <row r="35118" spans="1:4" x14ac:dyDescent="0.25">
      <c r="A35118" s="2">
        <v>540</v>
      </c>
      <c r="B35118">
        <v>47288</v>
      </c>
      <c r="C35118" s="3">
        <v>180.88466</v>
      </c>
      <c r="D35118" s="2"/>
    </row>
    <row r="35119" spans="1:4" x14ac:dyDescent="0.25">
      <c r="A35119" s="2">
        <v>540</v>
      </c>
      <c r="B35119">
        <v>47291</v>
      </c>
      <c r="C35119" s="3">
        <v>2518.8200510000001</v>
      </c>
      <c r="D35119" s="2"/>
    </row>
    <row r="35120" spans="1:4" x14ac:dyDescent="0.25">
      <c r="A35120" s="2">
        <v>540</v>
      </c>
      <c r="B35120">
        <v>47292</v>
      </c>
      <c r="C35120" s="3">
        <v>135.96381500000001</v>
      </c>
      <c r="D35120" s="2"/>
    </row>
    <row r="35121" spans="1:4" x14ac:dyDescent="0.25">
      <c r="A35121" s="2">
        <v>540</v>
      </c>
      <c r="B35121">
        <v>47293</v>
      </c>
      <c r="C35121" s="3">
        <v>135.96381500000001</v>
      </c>
      <c r="D35121" s="2"/>
    </row>
    <row r="35122" spans="1:4" x14ac:dyDescent="0.25">
      <c r="A35122" s="2">
        <v>540</v>
      </c>
      <c r="B35122">
        <v>47294</v>
      </c>
      <c r="C35122" s="3">
        <v>697.55339900000001</v>
      </c>
      <c r="D35122" s="2"/>
    </row>
    <row r="35123" spans="1:4" x14ac:dyDescent="0.25">
      <c r="A35123" s="2">
        <v>540</v>
      </c>
      <c r="B35123">
        <v>47295</v>
      </c>
      <c r="C35123" s="3">
        <v>3156.5850599999999</v>
      </c>
      <c r="D35123" s="2"/>
    </row>
    <row r="35124" spans="1:4" x14ac:dyDescent="0.25">
      <c r="A35124" s="2">
        <v>540</v>
      </c>
      <c r="B35124">
        <v>47296</v>
      </c>
      <c r="C35124" s="3">
        <v>1265.259618</v>
      </c>
      <c r="D35124" s="2"/>
    </row>
    <row r="35125" spans="1:4" x14ac:dyDescent="0.25">
      <c r="A35125" s="2">
        <v>540</v>
      </c>
      <c r="B35125">
        <v>47297</v>
      </c>
      <c r="C35125" s="3">
        <v>811.38325599999996</v>
      </c>
      <c r="D35125" s="2"/>
    </row>
    <row r="35126" spans="1:4" x14ac:dyDescent="0.25">
      <c r="A35126" s="2">
        <v>540</v>
      </c>
      <c r="B35126">
        <v>47298</v>
      </c>
      <c r="C35126" s="3">
        <v>0</v>
      </c>
      <c r="D35126" s="2"/>
    </row>
    <row r="35127" spans="1:4" x14ac:dyDescent="0.25">
      <c r="A35127" s="2">
        <v>540</v>
      </c>
      <c r="B35127">
        <v>47299</v>
      </c>
      <c r="C35127" s="3">
        <v>0</v>
      </c>
      <c r="D35127" s="2"/>
    </row>
    <row r="35128" spans="1:4" x14ac:dyDescent="0.25">
      <c r="A35128" s="2">
        <v>540</v>
      </c>
      <c r="B35128">
        <v>47300</v>
      </c>
      <c r="C35128" s="3">
        <v>1603.6214660000001</v>
      </c>
      <c r="D35128" s="2"/>
    </row>
    <row r="35129" spans="1:4" x14ac:dyDescent="0.25">
      <c r="A35129" s="2">
        <v>540</v>
      </c>
      <c r="B35129">
        <v>47301</v>
      </c>
      <c r="C35129" s="3">
        <v>1603.6214660000001</v>
      </c>
      <c r="D35129" s="2"/>
    </row>
    <row r="35130" spans="1:4" x14ac:dyDescent="0.25">
      <c r="A35130" s="2">
        <v>540</v>
      </c>
      <c r="B35130">
        <v>47302</v>
      </c>
      <c r="C35130" s="3">
        <v>1345.025742</v>
      </c>
      <c r="D35130" s="2"/>
    </row>
    <row r="35131" spans="1:4" x14ac:dyDescent="0.25">
      <c r="A35131" s="2">
        <v>540</v>
      </c>
      <c r="B35131">
        <v>47303</v>
      </c>
      <c r="C35131" s="3">
        <v>1345.025742</v>
      </c>
      <c r="D35131" s="2"/>
    </row>
    <row r="35132" spans="1:4" x14ac:dyDescent="0.25">
      <c r="A35132" s="2">
        <v>540</v>
      </c>
      <c r="B35132">
        <v>47304</v>
      </c>
      <c r="C35132" s="3">
        <v>0</v>
      </c>
      <c r="D35132" s="2"/>
    </row>
    <row r="35133" spans="1:4" x14ac:dyDescent="0.25">
      <c r="A35133" s="2">
        <v>540</v>
      </c>
      <c r="B35133">
        <v>47306</v>
      </c>
      <c r="C35133" s="3">
        <v>599.09971399999995</v>
      </c>
      <c r="D35133" s="2"/>
    </row>
    <row r="35134" spans="1:4" x14ac:dyDescent="0.25">
      <c r="A35134" s="2">
        <v>540</v>
      </c>
      <c r="B35134">
        <v>47307</v>
      </c>
      <c r="C35134" s="3">
        <v>599.09971399999995</v>
      </c>
      <c r="D35134" s="2"/>
    </row>
    <row r="35135" spans="1:4" x14ac:dyDescent="0.25">
      <c r="A35135" s="2">
        <v>540</v>
      </c>
      <c r="B35135">
        <v>47308</v>
      </c>
      <c r="C35135" s="3">
        <v>252.97018700000001</v>
      </c>
      <c r="D35135" s="2"/>
    </row>
    <row r="35136" spans="1:4" x14ac:dyDescent="0.25">
      <c r="A35136" s="2">
        <v>540</v>
      </c>
      <c r="B35136">
        <v>47309</v>
      </c>
      <c r="C35136" s="3">
        <v>47.297654000000001</v>
      </c>
      <c r="D35136" s="2"/>
    </row>
    <row r="35137" spans="1:4" x14ac:dyDescent="0.25">
      <c r="A35137" s="2">
        <v>540</v>
      </c>
      <c r="B35137">
        <v>47310</v>
      </c>
      <c r="C35137" s="3">
        <v>252.97018700000001</v>
      </c>
      <c r="D35137" s="2"/>
    </row>
    <row r="35138" spans="1:4" x14ac:dyDescent="0.25">
      <c r="A35138" s="2">
        <v>540</v>
      </c>
      <c r="B35138">
        <v>47311</v>
      </c>
      <c r="C35138" s="3">
        <v>1267.1673169999999</v>
      </c>
      <c r="D35138" s="2"/>
    </row>
    <row r="35139" spans="1:4" x14ac:dyDescent="0.25">
      <c r="A35139" s="2">
        <v>540</v>
      </c>
      <c r="B35139">
        <v>47312</v>
      </c>
      <c r="C35139" s="3">
        <v>1267.1673169999999</v>
      </c>
      <c r="D35139" s="2"/>
    </row>
    <row r="35140" spans="1:4" x14ac:dyDescent="0.25">
      <c r="A35140" s="2">
        <v>540</v>
      </c>
      <c r="B35140">
        <v>47313</v>
      </c>
      <c r="C35140" s="3">
        <v>2.0107460000000001</v>
      </c>
      <c r="D35140" s="2"/>
    </row>
    <row r="35141" spans="1:4" x14ac:dyDescent="0.25">
      <c r="A35141" s="2">
        <v>540</v>
      </c>
      <c r="B35141">
        <v>47314</v>
      </c>
      <c r="C35141" s="3">
        <v>756.18795</v>
      </c>
      <c r="D35141" s="2"/>
    </row>
    <row r="35142" spans="1:4" x14ac:dyDescent="0.25">
      <c r="A35142" s="2">
        <v>540</v>
      </c>
      <c r="B35142">
        <v>47315</v>
      </c>
      <c r="C35142" s="3">
        <v>756.18795</v>
      </c>
      <c r="D35142" s="2"/>
    </row>
    <row r="35143" spans="1:4" x14ac:dyDescent="0.25">
      <c r="A35143" s="2">
        <v>540</v>
      </c>
      <c r="B35143">
        <v>47316</v>
      </c>
      <c r="C35143" s="3">
        <v>2.0107460000000001</v>
      </c>
      <c r="D35143" s="2"/>
    </row>
    <row r="35144" spans="1:4" x14ac:dyDescent="0.25">
      <c r="A35144" s="2">
        <v>540</v>
      </c>
      <c r="B35144">
        <v>47317</v>
      </c>
      <c r="C35144" s="3">
        <v>3053.145994</v>
      </c>
      <c r="D35144" s="2"/>
    </row>
    <row r="35145" spans="1:4" x14ac:dyDescent="0.25">
      <c r="A35145" s="2">
        <v>540</v>
      </c>
      <c r="B35145">
        <v>47318</v>
      </c>
      <c r="C35145" s="3">
        <v>3053.145994</v>
      </c>
      <c r="D35145" s="2"/>
    </row>
    <row r="35146" spans="1:4" x14ac:dyDescent="0.25">
      <c r="A35146" s="2">
        <v>540</v>
      </c>
      <c r="B35146">
        <v>47319</v>
      </c>
      <c r="C35146" s="3">
        <v>313.28976499999999</v>
      </c>
      <c r="D35146" s="2"/>
    </row>
    <row r="35147" spans="1:4" x14ac:dyDescent="0.25">
      <c r="A35147" s="2">
        <v>540</v>
      </c>
      <c r="B35147">
        <v>47320</v>
      </c>
      <c r="C35147" s="3">
        <v>313.28976499999999</v>
      </c>
      <c r="D35147" s="2"/>
    </row>
    <row r="35148" spans="1:4" x14ac:dyDescent="0.25">
      <c r="A35148" s="2">
        <v>540</v>
      </c>
      <c r="B35148">
        <v>47321</v>
      </c>
      <c r="C35148" s="3">
        <v>565.58024699999999</v>
      </c>
      <c r="D35148" s="2"/>
    </row>
    <row r="35149" spans="1:4" x14ac:dyDescent="0.25">
      <c r="A35149" s="2">
        <v>540</v>
      </c>
      <c r="B35149">
        <v>47322</v>
      </c>
      <c r="C35149" s="3">
        <v>565.58024699999999</v>
      </c>
      <c r="D35149" s="2"/>
    </row>
    <row r="35150" spans="1:4" x14ac:dyDescent="0.25">
      <c r="A35150" s="2">
        <v>540</v>
      </c>
      <c r="B35150">
        <v>47324</v>
      </c>
      <c r="C35150" s="3">
        <v>335.89864699999998</v>
      </c>
      <c r="D35150" s="2"/>
    </row>
    <row r="35151" spans="1:4" x14ac:dyDescent="0.25">
      <c r="A35151" s="2">
        <v>540</v>
      </c>
      <c r="B35151">
        <v>47325</v>
      </c>
      <c r="C35151" s="3">
        <v>2.3053849999999998</v>
      </c>
      <c r="D35151" s="2"/>
    </row>
    <row r="35152" spans="1:4" x14ac:dyDescent="0.25">
      <c r="A35152" s="2">
        <v>540</v>
      </c>
      <c r="B35152">
        <v>47326</v>
      </c>
      <c r="C35152" s="3">
        <v>338.20403099999999</v>
      </c>
      <c r="D35152" s="2"/>
    </row>
    <row r="35153" spans="1:4" x14ac:dyDescent="0.25">
      <c r="A35153" s="2">
        <v>540</v>
      </c>
      <c r="B35153">
        <v>47327</v>
      </c>
      <c r="C35153" s="3">
        <v>3112.7470520000002</v>
      </c>
      <c r="D35153" s="2"/>
    </row>
    <row r="35154" spans="1:4" x14ac:dyDescent="0.25">
      <c r="A35154" s="2">
        <v>540</v>
      </c>
      <c r="B35154">
        <v>47328</v>
      </c>
      <c r="C35154" s="3">
        <v>836.22518300000002</v>
      </c>
      <c r="D35154" s="2"/>
    </row>
    <row r="35155" spans="1:4" x14ac:dyDescent="0.25">
      <c r="A35155" s="2">
        <v>540</v>
      </c>
      <c r="B35155">
        <v>47329</v>
      </c>
      <c r="C35155" s="3">
        <v>1443.995921</v>
      </c>
      <c r="D35155" s="2"/>
    </row>
    <row r="35156" spans="1:4" x14ac:dyDescent="0.25">
      <c r="A35156" s="2">
        <v>540</v>
      </c>
      <c r="B35156">
        <v>47330</v>
      </c>
      <c r="C35156" s="3">
        <v>6546.6325219999999</v>
      </c>
      <c r="D35156" s="2"/>
    </row>
    <row r="35157" spans="1:4" x14ac:dyDescent="0.25">
      <c r="A35157" s="2">
        <v>540</v>
      </c>
      <c r="B35157">
        <v>47331</v>
      </c>
      <c r="C35157" s="3">
        <v>1443.995921</v>
      </c>
      <c r="D35157" s="2"/>
    </row>
    <row r="35158" spans="1:4" x14ac:dyDescent="0.25">
      <c r="A35158" s="2">
        <v>540</v>
      </c>
      <c r="B35158">
        <v>47332</v>
      </c>
      <c r="C35158" s="3">
        <v>6546.6325219999999</v>
      </c>
      <c r="D35158" s="2"/>
    </row>
    <row r="35159" spans="1:4" x14ac:dyDescent="0.25">
      <c r="A35159" s="2">
        <v>540</v>
      </c>
      <c r="B35159">
        <v>47333</v>
      </c>
      <c r="C35159" s="3">
        <v>2011.6360380000001</v>
      </c>
      <c r="D35159" s="2"/>
    </row>
    <row r="35160" spans="1:4" x14ac:dyDescent="0.25">
      <c r="A35160" s="2">
        <v>540</v>
      </c>
      <c r="B35160">
        <v>47334</v>
      </c>
      <c r="C35160" s="3">
        <v>2441.0951420000001</v>
      </c>
      <c r="D35160" s="2"/>
    </row>
    <row r="35161" spans="1:4" x14ac:dyDescent="0.25">
      <c r="A35161" s="2">
        <v>540</v>
      </c>
      <c r="B35161">
        <v>47335</v>
      </c>
      <c r="C35161" s="3">
        <v>2011.6360380000001</v>
      </c>
      <c r="D35161" s="2"/>
    </row>
    <row r="35162" spans="1:4" x14ac:dyDescent="0.25">
      <c r="A35162" s="2">
        <v>540</v>
      </c>
      <c r="B35162">
        <v>47336</v>
      </c>
      <c r="C35162" s="3">
        <v>2441.0951420000001</v>
      </c>
      <c r="D35162" s="2"/>
    </row>
    <row r="35163" spans="1:4" x14ac:dyDescent="0.25">
      <c r="A35163" s="2">
        <v>540</v>
      </c>
      <c r="B35163">
        <v>47337</v>
      </c>
      <c r="C35163" s="3">
        <v>1141.1108979999999</v>
      </c>
      <c r="D35163" s="2"/>
    </row>
    <row r="35164" spans="1:4" x14ac:dyDescent="0.25">
      <c r="A35164" s="2">
        <v>540</v>
      </c>
      <c r="B35164">
        <v>47338</v>
      </c>
      <c r="C35164" s="3">
        <v>336.74563999999998</v>
      </c>
      <c r="D35164" s="2"/>
    </row>
    <row r="35165" spans="1:4" x14ac:dyDescent="0.25">
      <c r="A35165" s="2">
        <v>540</v>
      </c>
      <c r="B35165">
        <v>47339</v>
      </c>
      <c r="C35165" s="3">
        <v>1141.1108979999999</v>
      </c>
      <c r="D35165" s="2"/>
    </row>
    <row r="35166" spans="1:4" x14ac:dyDescent="0.25">
      <c r="A35166" s="2">
        <v>540</v>
      </c>
      <c r="B35166">
        <v>47340</v>
      </c>
      <c r="C35166" s="3">
        <v>341.27210500000001</v>
      </c>
      <c r="D35166" s="2"/>
    </row>
    <row r="35167" spans="1:4" x14ac:dyDescent="0.25">
      <c r="A35167" s="2">
        <v>540</v>
      </c>
      <c r="B35167">
        <v>47341</v>
      </c>
      <c r="C35167" s="3">
        <v>4.5264660000000001</v>
      </c>
      <c r="D35167" s="2"/>
    </row>
    <row r="35168" spans="1:4" x14ac:dyDescent="0.25">
      <c r="A35168" s="2">
        <v>540</v>
      </c>
      <c r="B35168">
        <v>47342</v>
      </c>
      <c r="C35168" s="3">
        <v>669.72869000000003</v>
      </c>
      <c r="D35168" s="2"/>
    </row>
    <row r="35169" spans="1:4" x14ac:dyDescent="0.25">
      <c r="A35169" s="2">
        <v>540</v>
      </c>
      <c r="B35169">
        <v>47343</v>
      </c>
      <c r="C35169" s="3">
        <v>1804.070528</v>
      </c>
      <c r="D35169" s="2"/>
    </row>
    <row r="35170" spans="1:4" x14ac:dyDescent="0.25">
      <c r="A35170" s="2">
        <v>540</v>
      </c>
      <c r="B35170">
        <v>47344</v>
      </c>
      <c r="C35170" s="3">
        <v>669.72869000000003</v>
      </c>
      <c r="D35170" s="2"/>
    </row>
    <row r="35171" spans="1:4" x14ac:dyDescent="0.25">
      <c r="A35171" s="2">
        <v>540</v>
      </c>
      <c r="B35171">
        <v>47345</v>
      </c>
      <c r="C35171" s="3">
        <v>1804.070528</v>
      </c>
      <c r="D35171" s="2"/>
    </row>
    <row r="35172" spans="1:4" x14ac:dyDescent="0.25">
      <c r="A35172" s="2">
        <v>540</v>
      </c>
      <c r="B35172">
        <v>47346</v>
      </c>
      <c r="C35172" s="3">
        <v>151.39827099999999</v>
      </c>
      <c r="D35172" s="2"/>
    </row>
    <row r="35173" spans="1:4" x14ac:dyDescent="0.25">
      <c r="A35173" s="2">
        <v>540</v>
      </c>
      <c r="B35173">
        <v>47347</v>
      </c>
      <c r="C35173" s="3">
        <v>2005.8964109999999</v>
      </c>
      <c r="D35173" s="2"/>
    </row>
    <row r="35174" spans="1:4" x14ac:dyDescent="0.25">
      <c r="A35174" s="2">
        <v>540</v>
      </c>
      <c r="B35174">
        <v>47348</v>
      </c>
      <c r="C35174" s="3">
        <v>2005.8964109999999</v>
      </c>
      <c r="D35174" s="2"/>
    </row>
    <row r="35175" spans="1:4" x14ac:dyDescent="0.25">
      <c r="A35175" s="2">
        <v>540</v>
      </c>
      <c r="B35175">
        <v>47349</v>
      </c>
      <c r="C35175" s="3">
        <v>3632.565681</v>
      </c>
      <c r="D35175" s="2"/>
    </row>
    <row r="35176" spans="1:4" x14ac:dyDescent="0.25">
      <c r="A35176" s="2">
        <v>540</v>
      </c>
      <c r="B35176">
        <v>47350</v>
      </c>
      <c r="C35176" s="3">
        <v>3632.565681</v>
      </c>
      <c r="D35176" s="2"/>
    </row>
    <row r="35177" spans="1:4" x14ac:dyDescent="0.25">
      <c r="A35177" s="2">
        <v>540</v>
      </c>
      <c r="B35177">
        <v>47351</v>
      </c>
      <c r="C35177" s="3">
        <v>6102.6506470000004</v>
      </c>
      <c r="D35177" s="2"/>
    </row>
    <row r="35178" spans="1:4" x14ac:dyDescent="0.25">
      <c r="A35178" s="2">
        <v>540</v>
      </c>
      <c r="B35178">
        <v>47352</v>
      </c>
      <c r="C35178" s="3">
        <v>1602.827217</v>
      </c>
      <c r="D35178" s="2"/>
    </row>
    <row r="35179" spans="1:4" x14ac:dyDescent="0.25">
      <c r="A35179" s="2">
        <v>540</v>
      </c>
      <c r="B35179">
        <v>47353</v>
      </c>
      <c r="C35179" s="3">
        <v>1602.827217</v>
      </c>
      <c r="D35179" s="2"/>
    </row>
    <row r="35180" spans="1:4" x14ac:dyDescent="0.25">
      <c r="A35180" s="2">
        <v>540</v>
      </c>
      <c r="B35180">
        <v>47354</v>
      </c>
      <c r="C35180" s="3">
        <v>6102.6506470000004</v>
      </c>
      <c r="D35180" s="2"/>
    </row>
    <row r="35181" spans="1:4" x14ac:dyDescent="0.25">
      <c r="A35181" s="2">
        <v>540</v>
      </c>
      <c r="B35181">
        <v>47355</v>
      </c>
      <c r="C35181" s="3">
        <v>655.410482</v>
      </c>
      <c r="D35181" s="2"/>
    </row>
    <row r="35182" spans="1:4" x14ac:dyDescent="0.25">
      <c r="A35182" s="2">
        <v>540</v>
      </c>
      <c r="B35182">
        <v>47356</v>
      </c>
      <c r="C35182" s="3">
        <v>4942.918705</v>
      </c>
      <c r="D35182" s="2"/>
    </row>
    <row r="35183" spans="1:4" x14ac:dyDescent="0.25">
      <c r="A35183" s="2">
        <v>540</v>
      </c>
      <c r="B35183">
        <v>47357</v>
      </c>
      <c r="C35183" s="3">
        <v>4942.918705</v>
      </c>
      <c r="D35183" s="2"/>
    </row>
    <row r="35184" spans="1:4" x14ac:dyDescent="0.25">
      <c r="A35184" s="2">
        <v>540</v>
      </c>
      <c r="B35184">
        <v>47358</v>
      </c>
      <c r="C35184" s="3">
        <v>655.410482</v>
      </c>
      <c r="D35184" s="2"/>
    </row>
    <row r="35185" spans="1:4" x14ac:dyDescent="0.25">
      <c r="A35185" s="2">
        <v>540</v>
      </c>
      <c r="B35185">
        <v>47359</v>
      </c>
      <c r="C35185" s="3">
        <v>575.27466300000003</v>
      </c>
      <c r="D35185" s="2"/>
    </row>
    <row r="35186" spans="1:4" x14ac:dyDescent="0.25">
      <c r="A35186" s="2">
        <v>540</v>
      </c>
      <c r="B35186">
        <v>47360</v>
      </c>
      <c r="C35186" s="3">
        <v>575.27466300000003</v>
      </c>
      <c r="D35186" s="2"/>
    </row>
    <row r="35187" spans="1:4" x14ac:dyDescent="0.25">
      <c r="A35187" s="2">
        <v>540</v>
      </c>
      <c r="B35187">
        <v>47361</v>
      </c>
      <c r="C35187" s="3">
        <v>969.60917400000005</v>
      </c>
      <c r="D35187" s="2"/>
    </row>
    <row r="35188" spans="1:4" x14ac:dyDescent="0.25">
      <c r="A35188" s="2">
        <v>540</v>
      </c>
      <c r="B35188">
        <v>47362</v>
      </c>
      <c r="C35188" s="3">
        <v>6456.6138000000001</v>
      </c>
      <c r="D35188" s="2"/>
    </row>
    <row r="35189" spans="1:4" x14ac:dyDescent="0.25">
      <c r="A35189" s="2">
        <v>540</v>
      </c>
      <c r="B35189">
        <v>47363</v>
      </c>
      <c r="C35189" s="3">
        <v>0</v>
      </c>
      <c r="D35189" s="2"/>
    </row>
    <row r="35190" spans="1:4" x14ac:dyDescent="0.25">
      <c r="A35190" s="2">
        <v>540</v>
      </c>
      <c r="B35190">
        <v>47364</v>
      </c>
      <c r="C35190" s="3">
        <v>0</v>
      </c>
      <c r="D35190" s="2"/>
    </row>
    <row r="35191" spans="1:4" x14ac:dyDescent="0.25">
      <c r="A35191" s="2">
        <v>540</v>
      </c>
      <c r="B35191">
        <v>47365</v>
      </c>
      <c r="C35191" s="3">
        <v>424.220844</v>
      </c>
      <c r="D35191" s="2"/>
    </row>
    <row r="35192" spans="1:4" x14ac:dyDescent="0.25">
      <c r="A35192" s="2">
        <v>540</v>
      </c>
      <c r="B35192">
        <v>47366</v>
      </c>
      <c r="C35192" s="3">
        <v>424.220844</v>
      </c>
      <c r="D35192" s="2"/>
    </row>
    <row r="35193" spans="1:4" x14ac:dyDescent="0.25">
      <c r="A35193" s="2">
        <v>540</v>
      </c>
      <c r="B35193">
        <v>47367</v>
      </c>
      <c r="C35193" s="3">
        <v>1040.6573679999999</v>
      </c>
      <c r="D35193" s="2"/>
    </row>
    <row r="35194" spans="1:4" x14ac:dyDescent="0.25">
      <c r="A35194" s="2">
        <v>540</v>
      </c>
      <c r="B35194">
        <v>47368</v>
      </c>
      <c r="C35194" s="3">
        <v>1040.6573679999999</v>
      </c>
      <c r="D35194" s="2"/>
    </row>
    <row r="35195" spans="1:4" x14ac:dyDescent="0.25">
      <c r="A35195" s="2">
        <v>540</v>
      </c>
      <c r="B35195">
        <v>47369</v>
      </c>
      <c r="C35195" s="3">
        <v>148.212953</v>
      </c>
      <c r="D35195" s="2"/>
    </row>
    <row r="35196" spans="1:4" x14ac:dyDescent="0.25">
      <c r="A35196" s="2">
        <v>540</v>
      </c>
      <c r="B35196">
        <v>47370</v>
      </c>
      <c r="C35196" s="3">
        <v>148.212953</v>
      </c>
      <c r="D35196" s="2"/>
    </row>
    <row r="35197" spans="1:4" x14ac:dyDescent="0.25">
      <c r="A35197" s="2">
        <v>540</v>
      </c>
      <c r="B35197">
        <v>47371</v>
      </c>
      <c r="C35197" s="3">
        <v>389.71571799999998</v>
      </c>
      <c r="D35197" s="2"/>
    </row>
    <row r="35198" spans="1:4" x14ac:dyDescent="0.25">
      <c r="A35198" s="2">
        <v>540</v>
      </c>
      <c r="B35198">
        <v>47372</v>
      </c>
      <c r="C35198" s="3">
        <v>389.71571799999998</v>
      </c>
      <c r="D35198" s="2"/>
    </row>
    <row r="35199" spans="1:4" x14ac:dyDescent="0.25">
      <c r="A35199" s="2">
        <v>540</v>
      </c>
      <c r="B35199">
        <v>47373</v>
      </c>
      <c r="C35199" s="3">
        <v>213.49857900000001</v>
      </c>
      <c r="D35199" s="2"/>
    </row>
    <row r="35200" spans="1:4" x14ac:dyDescent="0.25">
      <c r="A35200" s="2">
        <v>540</v>
      </c>
      <c r="B35200">
        <v>47374</v>
      </c>
      <c r="C35200" s="3">
        <v>213.49857900000001</v>
      </c>
      <c r="D35200" s="2"/>
    </row>
    <row r="35201" spans="1:4" x14ac:dyDescent="0.25">
      <c r="A35201" s="2">
        <v>540</v>
      </c>
      <c r="B35201">
        <v>47375</v>
      </c>
      <c r="C35201" s="3">
        <v>93.944867000000002</v>
      </c>
      <c r="D35201" s="2"/>
    </row>
    <row r="35202" spans="1:4" x14ac:dyDescent="0.25">
      <c r="A35202" s="2">
        <v>540</v>
      </c>
      <c r="B35202">
        <v>47376</v>
      </c>
      <c r="C35202" s="3">
        <v>93.944867000000002</v>
      </c>
      <c r="D35202" s="2"/>
    </row>
    <row r="35203" spans="1:4" x14ac:dyDescent="0.25">
      <c r="A35203" s="2">
        <v>540</v>
      </c>
      <c r="B35203">
        <v>47379</v>
      </c>
      <c r="C35203" s="3">
        <v>40.524611</v>
      </c>
      <c r="D35203" s="2"/>
    </row>
    <row r="35204" spans="1:4" x14ac:dyDescent="0.25">
      <c r="A35204" s="2">
        <v>540</v>
      </c>
      <c r="B35204">
        <v>47380</v>
      </c>
      <c r="C35204" s="3">
        <v>40.524611</v>
      </c>
      <c r="D35204" s="2"/>
    </row>
    <row r="35205" spans="1:4" x14ac:dyDescent="0.25">
      <c r="A35205" s="2">
        <v>540</v>
      </c>
      <c r="B35205">
        <v>47381</v>
      </c>
      <c r="C35205" s="3">
        <v>759.98894900000005</v>
      </c>
      <c r="D35205" s="2"/>
    </row>
    <row r="35206" spans="1:4" x14ac:dyDescent="0.25">
      <c r="A35206" s="2">
        <v>540</v>
      </c>
      <c r="B35206">
        <v>47382</v>
      </c>
      <c r="C35206" s="3">
        <v>28.457317</v>
      </c>
      <c r="D35206" s="2"/>
    </row>
    <row r="35207" spans="1:4" x14ac:dyDescent="0.25">
      <c r="A35207" s="2">
        <v>540</v>
      </c>
      <c r="B35207">
        <v>47385</v>
      </c>
      <c r="C35207" s="3">
        <v>28.457317</v>
      </c>
      <c r="D35207" s="2"/>
    </row>
    <row r="35208" spans="1:4" x14ac:dyDescent="0.25">
      <c r="A35208" s="2">
        <v>540</v>
      </c>
      <c r="B35208">
        <v>47386</v>
      </c>
      <c r="C35208" s="3">
        <v>147.40164799999999</v>
      </c>
      <c r="D35208" s="2"/>
    </row>
    <row r="35209" spans="1:4" x14ac:dyDescent="0.25">
      <c r="A35209" s="2">
        <v>540</v>
      </c>
      <c r="B35209">
        <v>47387</v>
      </c>
      <c r="C35209" s="3">
        <v>147.40164799999999</v>
      </c>
      <c r="D35209" s="2"/>
    </row>
    <row r="35210" spans="1:4" x14ac:dyDescent="0.25">
      <c r="A35210" s="2">
        <v>540</v>
      </c>
      <c r="B35210">
        <v>47388</v>
      </c>
      <c r="C35210" s="3">
        <v>473.370721</v>
      </c>
      <c r="D35210" s="2"/>
    </row>
    <row r="35211" spans="1:4" x14ac:dyDescent="0.25">
      <c r="A35211" s="2">
        <v>540</v>
      </c>
      <c r="B35211">
        <v>47389</v>
      </c>
      <c r="C35211" s="3">
        <v>473.370721</v>
      </c>
      <c r="D35211" s="2"/>
    </row>
    <row r="35212" spans="1:4" x14ac:dyDescent="0.25">
      <c r="A35212" s="2">
        <v>540</v>
      </c>
      <c r="B35212">
        <v>47391</v>
      </c>
      <c r="C35212" s="3">
        <v>1997.293651</v>
      </c>
      <c r="D35212" s="2"/>
    </row>
    <row r="35213" spans="1:4" x14ac:dyDescent="0.25">
      <c r="A35213" s="2">
        <v>540</v>
      </c>
      <c r="B35213">
        <v>47392</v>
      </c>
      <c r="C35213" s="3">
        <v>1997.293651</v>
      </c>
      <c r="D35213" s="2"/>
    </row>
    <row r="35214" spans="1:4" x14ac:dyDescent="0.25">
      <c r="A35214" s="2">
        <v>540</v>
      </c>
      <c r="B35214">
        <v>47393</v>
      </c>
      <c r="C35214" s="3">
        <v>752.61645299999998</v>
      </c>
      <c r="D35214" s="2"/>
    </row>
    <row r="35215" spans="1:4" x14ac:dyDescent="0.25">
      <c r="A35215" s="2">
        <v>540</v>
      </c>
      <c r="B35215">
        <v>47394</v>
      </c>
      <c r="C35215" s="3">
        <v>641.93730800000003</v>
      </c>
      <c r="D35215" s="2"/>
    </row>
    <row r="35216" spans="1:4" x14ac:dyDescent="0.25">
      <c r="A35216" s="2">
        <v>540</v>
      </c>
      <c r="B35216">
        <v>47395</v>
      </c>
      <c r="C35216" s="3">
        <v>3298.0624830000002</v>
      </c>
      <c r="D35216" s="2"/>
    </row>
    <row r="35217" spans="1:4" x14ac:dyDescent="0.25">
      <c r="A35217" s="2">
        <v>540</v>
      </c>
      <c r="B35217">
        <v>47398</v>
      </c>
      <c r="C35217" s="3">
        <v>577.95665299999996</v>
      </c>
      <c r="D35217" s="2"/>
    </row>
    <row r="35218" spans="1:4" x14ac:dyDescent="0.25">
      <c r="A35218" s="2">
        <v>540</v>
      </c>
      <c r="B35218">
        <v>47399</v>
      </c>
      <c r="C35218" s="3">
        <v>577.95665299999996</v>
      </c>
      <c r="D35218" s="2"/>
    </row>
    <row r="35219" spans="1:4" x14ac:dyDescent="0.25">
      <c r="A35219" s="2">
        <v>540</v>
      </c>
      <c r="B35219">
        <v>47400</v>
      </c>
      <c r="C35219" s="3">
        <v>2954.4113080000002</v>
      </c>
      <c r="D35219" s="2"/>
    </row>
    <row r="35220" spans="1:4" x14ac:dyDescent="0.25">
      <c r="A35220" s="2">
        <v>540</v>
      </c>
      <c r="B35220">
        <v>47401</v>
      </c>
      <c r="C35220" s="3">
        <v>36.819020000000002</v>
      </c>
      <c r="D35220" s="2"/>
    </row>
    <row r="35221" spans="1:4" x14ac:dyDescent="0.25">
      <c r="A35221" s="2">
        <v>540</v>
      </c>
      <c r="B35221">
        <v>47402</v>
      </c>
      <c r="C35221" s="3">
        <v>3345.2864730000001</v>
      </c>
      <c r="D35221" s="2"/>
    </row>
    <row r="35222" spans="1:4" x14ac:dyDescent="0.25">
      <c r="A35222" s="2">
        <v>540</v>
      </c>
      <c r="B35222">
        <v>47403</v>
      </c>
      <c r="C35222" s="3">
        <v>0</v>
      </c>
      <c r="D35222" s="2"/>
    </row>
    <row r="35223" spans="1:4" x14ac:dyDescent="0.25">
      <c r="A35223" s="2">
        <v>540</v>
      </c>
      <c r="B35223">
        <v>47404</v>
      </c>
      <c r="C35223" s="3">
        <v>0</v>
      </c>
      <c r="D35223" s="2"/>
    </row>
    <row r="35224" spans="1:4" x14ac:dyDescent="0.25">
      <c r="A35224" s="2">
        <v>540</v>
      </c>
      <c r="B35224">
        <v>47405</v>
      </c>
      <c r="C35224" s="3">
        <v>621.71441800000002</v>
      </c>
      <c r="D35224" s="2"/>
    </row>
    <row r="35225" spans="1:4" x14ac:dyDescent="0.25">
      <c r="A35225" s="2">
        <v>540</v>
      </c>
      <c r="B35225">
        <v>47406</v>
      </c>
      <c r="C35225" s="3">
        <v>621.71441800000002</v>
      </c>
      <c r="D35225" s="2"/>
    </row>
    <row r="35226" spans="1:4" x14ac:dyDescent="0.25">
      <c r="A35226" s="2">
        <v>540</v>
      </c>
      <c r="B35226">
        <v>47407</v>
      </c>
      <c r="C35226" s="3">
        <v>3214.1554540000002</v>
      </c>
      <c r="D35226" s="2"/>
    </row>
    <row r="35227" spans="1:4" x14ac:dyDescent="0.25">
      <c r="A35227" s="2">
        <v>540</v>
      </c>
      <c r="B35227">
        <v>47408</v>
      </c>
      <c r="C35227" s="3">
        <v>1007.977984</v>
      </c>
      <c r="D35227" s="2"/>
    </row>
    <row r="35228" spans="1:4" x14ac:dyDescent="0.25">
      <c r="A35228" s="2">
        <v>540</v>
      </c>
      <c r="B35228">
        <v>47409</v>
      </c>
      <c r="C35228" s="3">
        <v>3214.1554540000002</v>
      </c>
      <c r="D35228" s="2"/>
    </row>
    <row r="35229" spans="1:4" x14ac:dyDescent="0.25">
      <c r="A35229" s="2">
        <v>540</v>
      </c>
      <c r="B35229">
        <v>47410</v>
      </c>
      <c r="C35229" s="3">
        <v>971.89518199999998</v>
      </c>
      <c r="D35229" s="2"/>
    </row>
    <row r="35230" spans="1:4" x14ac:dyDescent="0.25">
      <c r="A35230" s="2">
        <v>540</v>
      </c>
      <c r="B35230">
        <v>47411</v>
      </c>
      <c r="C35230" s="3">
        <v>971.89518199999998</v>
      </c>
      <c r="D35230" s="2"/>
    </row>
    <row r="35231" spans="1:4" x14ac:dyDescent="0.25">
      <c r="A35231" s="2">
        <v>540</v>
      </c>
      <c r="B35231">
        <v>47412</v>
      </c>
      <c r="C35231" s="3">
        <v>0</v>
      </c>
      <c r="D35231" s="2"/>
    </row>
    <row r="35232" spans="1:4" x14ac:dyDescent="0.25">
      <c r="A35232" s="2">
        <v>540</v>
      </c>
      <c r="B35232">
        <v>47413</v>
      </c>
      <c r="C35232" s="3">
        <v>5150.8278929999997</v>
      </c>
      <c r="D35232" s="2"/>
    </row>
    <row r="35233" spans="1:4" x14ac:dyDescent="0.25">
      <c r="A35233" s="2">
        <v>540</v>
      </c>
      <c r="B35233">
        <v>47414</v>
      </c>
      <c r="C35233" s="3">
        <v>5150.8278929999997</v>
      </c>
      <c r="D35233" s="2"/>
    </row>
    <row r="35234" spans="1:4" x14ac:dyDescent="0.25">
      <c r="A35234" s="2">
        <v>540</v>
      </c>
      <c r="B35234">
        <v>47415</v>
      </c>
      <c r="C35234" s="3">
        <v>0</v>
      </c>
      <c r="D35234" s="2"/>
    </row>
    <row r="35235" spans="1:4" x14ac:dyDescent="0.25">
      <c r="A35235" s="2">
        <v>540</v>
      </c>
      <c r="B35235">
        <v>47416</v>
      </c>
      <c r="C35235" s="3">
        <v>0</v>
      </c>
      <c r="D35235" s="2"/>
    </row>
    <row r="35236" spans="1:4" x14ac:dyDescent="0.25">
      <c r="A35236" s="2">
        <v>540</v>
      </c>
      <c r="B35236">
        <v>47417</v>
      </c>
      <c r="C35236" s="3">
        <v>813.92863499999999</v>
      </c>
      <c r="D35236" s="2"/>
    </row>
    <row r="35237" spans="1:4" x14ac:dyDescent="0.25">
      <c r="A35237" s="2">
        <v>540</v>
      </c>
      <c r="B35237">
        <v>47418</v>
      </c>
      <c r="C35237" s="3">
        <v>813.92863499999999</v>
      </c>
      <c r="D35237" s="2"/>
    </row>
    <row r="35238" spans="1:4" x14ac:dyDescent="0.25">
      <c r="A35238" s="2">
        <v>540</v>
      </c>
      <c r="B35238">
        <v>47419</v>
      </c>
      <c r="C35238" s="3">
        <v>0</v>
      </c>
      <c r="D35238" s="2"/>
    </row>
    <row r="35239" spans="1:4" x14ac:dyDescent="0.25">
      <c r="A35239" s="2">
        <v>540</v>
      </c>
      <c r="B35239">
        <v>47420</v>
      </c>
      <c r="C35239" s="3">
        <v>3152.091942</v>
      </c>
      <c r="D35239" s="2"/>
    </row>
    <row r="35240" spans="1:4" x14ac:dyDescent="0.25">
      <c r="A35240" s="2">
        <v>540</v>
      </c>
      <c r="B35240">
        <v>47421</v>
      </c>
      <c r="C35240" s="3">
        <v>3152.091942</v>
      </c>
      <c r="D35240" s="2"/>
    </row>
    <row r="35241" spans="1:4" x14ac:dyDescent="0.25">
      <c r="A35241" s="2">
        <v>540</v>
      </c>
      <c r="B35241">
        <v>47422</v>
      </c>
      <c r="C35241" s="3">
        <v>516.05486099999996</v>
      </c>
      <c r="D35241" s="2"/>
    </row>
    <row r="35242" spans="1:4" x14ac:dyDescent="0.25">
      <c r="A35242" s="2">
        <v>540</v>
      </c>
      <c r="B35242">
        <v>47423</v>
      </c>
      <c r="C35242" s="3">
        <v>516.05486099999996</v>
      </c>
      <c r="D35242" s="2"/>
    </row>
    <row r="35243" spans="1:4" x14ac:dyDescent="0.25">
      <c r="A35243" s="2">
        <v>540</v>
      </c>
      <c r="B35243">
        <v>47424</v>
      </c>
      <c r="C35243" s="3">
        <v>2617.6991950000001</v>
      </c>
      <c r="D35243" s="2"/>
    </row>
    <row r="35244" spans="1:4" x14ac:dyDescent="0.25">
      <c r="A35244" s="2">
        <v>540</v>
      </c>
      <c r="B35244">
        <v>47425</v>
      </c>
      <c r="C35244" s="3">
        <v>2617.6991950000001</v>
      </c>
      <c r="D35244" s="2"/>
    </row>
    <row r="35245" spans="1:4" x14ac:dyDescent="0.25">
      <c r="A35245" s="2">
        <v>540</v>
      </c>
      <c r="B35245">
        <v>47426</v>
      </c>
      <c r="C35245" s="3">
        <v>2138.3933160000001</v>
      </c>
      <c r="D35245" s="2"/>
    </row>
    <row r="35246" spans="1:4" x14ac:dyDescent="0.25">
      <c r="A35246" s="2">
        <v>540</v>
      </c>
      <c r="B35246">
        <v>47427</v>
      </c>
      <c r="C35246" s="3">
        <v>2138.3933160000001</v>
      </c>
      <c r="D35246" s="2"/>
    </row>
    <row r="35247" spans="1:4" x14ac:dyDescent="0.25">
      <c r="A35247" s="2">
        <v>540</v>
      </c>
      <c r="B35247">
        <v>47428</v>
      </c>
      <c r="C35247" s="3">
        <v>10380.679222000001</v>
      </c>
      <c r="D35247" s="2"/>
    </row>
    <row r="35248" spans="1:4" x14ac:dyDescent="0.25">
      <c r="A35248" s="2">
        <v>540</v>
      </c>
      <c r="B35248">
        <v>47429</v>
      </c>
      <c r="C35248" s="3">
        <v>793.77858800000001</v>
      </c>
      <c r="D35248" s="2"/>
    </row>
    <row r="35249" spans="1:4" x14ac:dyDescent="0.25">
      <c r="A35249" s="2">
        <v>540</v>
      </c>
      <c r="B35249">
        <v>47430</v>
      </c>
      <c r="C35249" s="3">
        <v>793.77858800000001</v>
      </c>
      <c r="D35249" s="2"/>
    </row>
    <row r="35250" spans="1:4" x14ac:dyDescent="0.25">
      <c r="A35250" s="2">
        <v>540</v>
      </c>
      <c r="B35250">
        <v>47431</v>
      </c>
      <c r="C35250" s="3">
        <v>1702.7778499999999</v>
      </c>
      <c r="D35250" s="2"/>
    </row>
    <row r="35251" spans="1:4" x14ac:dyDescent="0.25">
      <c r="A35251" s="2">
        <v>540</v>
      </c>
      <c r="B35251">
        <v>47432</v>
      </c>
      <c r="C35251" s="3">
        <v>4181.9925890000004</v>
      </c>
      <c r="D35251" s="2"/>
    </row>
    <row r="35252" spans="1:4" x14ac:dyDescent="0.25">
      <c r="A35252" s="2">
        <v>540</v>
      </c>
      <c r="B35252">
        <v>47433</v>
      </c>
      <c r="C35252" s="3">
        <v>1702.7778499999999</v>
      </c>
      <c r="D35252" s="2"/>
    </row>
    <row r="35253" spans="1:4" x14ac:dyDescent="0.25">
      <c r="A35253" s="2">
        <v>540</v>
      </c>
      <c r="B35253">
        <v>47434</v>
      </c>
      <c r="C35253" s="3">
        <v>4181.9925890000004</v>
      </c>
      <c r="D35253" s="2"/>
    </row>
    <row r="35254" spans="1:4" x14ac:dyDescent="0.25">
      <c r="A35254" s="2">
        <v>540</v>
      </c>
      <c r="B35254">
        <v>47436</v>
      </c>
      <c r="C35254" s="3">
        <v>42.497005000000001</v>
      </c>
      <c r="D35254" s="2"/>
    </row>
    <row r="35255" spans="1:4" x14ac:dyDescent="0.25">
      <c r="A35255" s="2">
        <v>540</v>
      </c>
      <c r="B35255">
        <v>47437</v>
      </c>
      <c r="C35255" s="3">
        <v>3421.5085370000002</v>
      </c>
      <c r="D35255" s="2"/>
    </row>
    <row r="35256" spans="1:4" x14ac:dyDescent="0.25">
      <c r="A35256" s="2">
        <v>540</v>
      </c>
      <c r="B35256">
        <v>47438</v>
      </c>
      <c r="C35256" s="3">
        <v>0</v>
      </c>
      <c r="D35256" s="2"/>
    </row>
    <row r="35257" spans="1:4" x14ac:dyDescent="0.25">
      <c r="A35257" s="2">
        <v>540</v>
      </c>
      <c r="B35257">
        <v>47439</v>
      </c>
      <c r="C35257" s="3">
        <v>3421.5085370000002</v>
      </c>
      <c r="D35257" s="2"/>
    </row>
    <row r="35258" spans="1:4" x14ac:dyDescent="0.25">
      <c r="A35258" s="2">
        <v>540</v>
      </c>
      <c r="B35258">
        <v>47440</v>
      </c>
      <c r="C35258" s="3">
        <v>1</v>
      </c>
      <c r="D35258" s="2"/>
    </row>
    <row r="35259" spans="1:4" x14ac:dyDescent="0.25">
      <c r="A35259" s="2">
        <v>540</v>
      </c>
      <c r="B35259">
        <v>47441</v>
      </c>
      <c r="C35259" s="3">
        <v>1</v>
      </c>
      <c r="D35259" s="2"/>
    </row>
    <row r="35260" spans="1:4" x14ac:dyDescent="0.25">
      <c r="A35260" s="2">
        <v>540</v>
      </c>
      <c r="B35260">
        <v>47442</v>
      </c>
      <c r="C35260" s="3">
        <v>46.077688999999999</v>
      </c>
      <c r="D35260" s="2"/>
    </row>
    <row r="35261" spans="1:4" x14ac:dyDescent="0.25">
      <c r="A35261" s="2">
        <v>540</v>
      </c>
      <c r="B35261">
        <v>47443</v>
      </c>
      <c r="C35261" s="3">
        <v>46.077688999999999</v>
      </c>
      <c r="D35261" s="2"/>
    </row>
    <row r="35262" spans="1:4" x14ac:dyDescent="0.25">
      <c r="A35262" s="2">
        <v>540</v>
      </c>
      <c r="B35262">
        <v>47444</v>
      </c>
      <c r="C35262" s="3">
        <v>2653.3249329999999</v>
      </c>
      <c r="D35262" s="2"/>
    </row>
    <row r="35263" spans="1:4" x14ac:dyDescent="0.25">
      <c r="A35263" s="2">
        <v>540</v>
      </c>
      <c r="B35263">
        <v>47445</v>
      </c>
      <c r="C35263" s="3">
        <v>2653.3249329999999</v>
      </c>
      <c r="D35263" s="2"/>
    </row>
    <row r="35264" spans="1:4" x14ac:dyDescent="0.25">
      <c r="A35264" s="2">
        <v>540</v>
      </c>
      <c r="B35264">
        <v>47446</v>
      </c>
      <c r="C35264" s="3">
        <v>401.07906800000001</v>
      </c>
      <c r="D35264" s="2"/>
    </row>
    <row r="35265" spans="1:4" x14ac:dyDescent="0.25">
      <c r="A35265" s="2">
        <v>540</v>
      </c>
      <c r="B35265">
        <v>47447</v>
      </c>
      <c r="C35265" s="3">
        <v>401.07906800000001</v>
      </c>
      <c r="D35265" s="2"/>
    </row>
    <row r="35266" spans="1:4" x14ac:dyDescent="0.25">
      <c r="A35266" s="2">
        <v>540</v>
      </c>
      <c r="B35266">
        <v>47448</v>
      </c>
      <c r="C35266" s="3">
        <v>418.57628</v>
      </c>
      <c r="D35266" s="2"/>
    </row>
    <row r="35267" spans="1:4" x14ac:dyDescent="0.25">
      <c r="A35267" s="2">
        <v>540</v>
      </c>
      <c r="B35267">
        <v>47449</v>
      </c>
      <c r="C35267" s="3">
        <v>418.57628</v>
      </c>
      <c r="D35267" s="2"/>
    </row>
    <row r="35268" spans="1:4" x14ac:dyDescent="0.25">
      <c r="A35268" s="2">
        <v>540</v>
      </c>
      <c r="B35268">
        <v>47450</v>
      </c>
      <c r="C35268" s="3">
        <v>136.156271</v>
      </c>
      <c r="D35268" s="2"/>
    </row>
    <row r="35269" spans="1:4" x14ac:dyDescent="0.25">
      <c r="A35269" s="2">
        <v>540</v>
      </c>
      <c r="B35269">
        <v>47451</v>
      </c>
      <c r="C35269" s="3">
        <v>136.156271</v>
      </c>
      <c r="D35269" s="2"/>
    </row>
    <row r="35270" spans="1:4" x14ac:dyDescent="0.25">
      <c r="A35270" s="2">
        <v>540</v>
      </c>
      <c r="B35270">
        <v>47452</v>
      </c>
      <c r="C35270" s="3">
        <v>124.48308400000001</v>
      </c>
      <c r="D35270" s="2"/>
    </row>
    <row r="35271" spans="1:4" x14ac:dyDescent="0.25">
      <c r="A35271" s="2">
        <v>540</v>
      </c>
      <c r="B35271">
        <v>47453</v>
      </c>
      <c r="C35271" s="3">
        <v>34.930945999999999</v>
      </c>
      <c r="D35271" s="2"/>
    </row>
    <row r="35272" spans="1:4" x14ac:dyDescent="0.25">
      <c r="A35272" s="2">
        <v>540</v>
      </c>
      <c r="B35272">
        <v>47454</v>
      </c>
      <c r="C35272" s="3">
        <v>34.930945999999999</v>
      </c>
      <c r="D35272" s="2"/>
    </row>
    <row r="35273" spans="1:4" x14ac:dyDescent="0.25">
      <c r="A35273" s="2">
        <v>540</v>
      </c>
      <c r="B35273">
        <v>47455</v>
      </c>
      <c r="C35273" s="3">
        <v>124.48308400000001</v>
      </c>
      <c r="D35273" s="2"/>
    </row>
    <row r="35274" spans="1:4" x14ac:dyDescent="0.25">
      <c r="A35274" s="2">
        <v>540</v>
      </c>
      <c r="B35274">
        <v>47456</v>
      </c>
      <c r="C35274" s="3">
        <v>0</v>
      </c>
      <c r="D35274" s="2"/>
    </row>
    <row r="35275" spans="1:4" x14ac:dyDescent="0.25">
      <c r="A35275" s="2">
        <v>540</v>
      </c>
      <c r="B35275">
        <v>47457</v>
      </c>
      <c r="C35275" s="3">
        <v>330.07039600000002</v>
      </c>
      <c r="D35275" s="2"/>
    </row>
    <row r="35276" spans="1:4" x14ac:dyDescent="0.25">
      <c r="A35276" s="2">
        <v>540</v>
      </c>
      <c r="B35276">
        <v>47458</v>
      </c>
      <c r="C35276" s="3">
        <v>330.07039600000002</v>
      </c>
      <c r="D35276" s="2"/>
    </row>
    <row r="35277" spans="1:4" x14ac:dyDescent="0.25">
      <c r="A35277" s="2">
        <v>540</v>
      </c>
      <c r="B35277">
        <v>47459</v>
      </c>
      <c r="C35277" s="3">
        <v>0</v>
      </c>
      <c r="D35277" s="2"/>
    </row>
    <row r="35278" spans="1:4" x14ac:dyDescent="0.25">
      <c r="A35278" s="2">
        <v>540</v>
      </c>
      <c r="B35278">
        <v>47460</v>
      </c>
      <c r="C35278" s="3">
        <v>196.12653299999999</v>
      </c>
      <c r="D35278" s="2"/>
    </row>
    <row r="35279" spans="1:4" x14ac:dyDescent="0.25">
      <c r="A35279" s="2">
        <v>540</v>
      </c>
      <c r="B35279">
        <v>47461</v>
      </c>
      <c r="C35279" s="3">
        <v>196.12653299999999</v>
      </c>
      <c r="D35279" s="2"/>
    </row>
    <row r="35280" spans="1:4" x14ac:dyDescent="0.25">
      <c r="A35280" s="2">
        <v>540</v>
      </c>
      <c r="B35280">
        <v>47462</v>
      </c>
      <c r="C35280" s="3">
        <v>151.34521100000001</v>
      </c>
      <c r="D35280" s="2"/>
    </row>
    <row r="35281" spans="1:4" x14ac:dyDescent="0.25">
      <c r="A35281" s="2">
        <v>540</v>
      </c>
      <c r="B35281">
        <v>47463</v>
      </c>
      <c r="C35281" s="3">
        <v>2048.2728010000001</v>
      </c>
      <c r="D35281" s="2"/>
    </row>
    <row r="35282" spans="1:4" x14ac:dyDescent="0.25">
      <c r="A35282" s="2">
        <v>540</v>
      </c>
      <c r="B35282">
        <v>47464</v>
      </c>
      <c r="C35282" s="3">
        <v>2048.2728010000001</v>
      </c>
      <c r="D35282" s="2"/>
    </row>
    <row r="35283" spans="1:4" x14ac:dyDescent="0.25">
      <c r="A35283" s="2">
        <v>540</v>
      </c>
      <c r="B35283">
        <v>47465</v>
      </c>
      <c r="C35283" s="3">
        <v>151.34521100000001</v>
      </c>
      <c r="D35283" s="2"/>
    </row>
    <row r="35284" spans="1:4" x14ac:dyDescent="0.25">
      <c r="A35284" s="2">
        <v>540</v>
      </c>
      <c r="B35284">
        <v>47466</v>
      </c>
      <c r="C35284" s="3">
        <v>0</v>
      </c>
      <c r="D35284" s="2"/>
    </row>
    <row r="35285" spans="1:4" x14ac:dyDescent="0.25">
      <c r="A35285" s="2">
        <v>540</v>
      </c>
      <c r="B35285">
        <v>47467</v>
      </c>
      <c r="C35285" s="3">
        <v>0</v>
      </c>
      <c r="D35285" s="2"/>
    </row>
    <row r="35286" spans="1:4" x14ac:dyDescent="0.25">
      <c r="A35286" s="2">
        <v>540</v>
      </c>
      <c r="B35286">
        <v>47470</v>
      </c>
      <c r="C35286" s="3">
        <v>142.29160999999999</v>
      </c>
      <c r="D35286" s="2"/>
    </row>
    <row r="35287" spans="1:4" x14ac:dyDescent="0.25">
      <c r="A35287" s="2">
        <v>540</v>
      </c>
      <c r="B35287">
        <v>47471</v>
      </c>
      <c r="C35287" s="3">
        <v>142.29160999999999</v>
      </c>
      <c r="D35287" s="2"/>
    </row>
    <row r="35288" spans="1:4" x14ac:dyDescent="0.25">
      <c r="A35288" s="2">
        <v>540</v>
      </c>
      <c r="B35288">
        <v>47472</v>
      </c>
      <c r="C35288" s="3">
        <v>30.382061</v>
      </c>
      <c r="D35288" s="2"/>
    </row>
    <row r="35289" spans="1:4" x14ac:dyDescent="0.25">
      <c r="A35289" s="2">
        <v>540</v>
      </c>
      <c r="B35289">
        <v>47473</v>
      </c>
      <c r="C35289" s="3">
        <v>30.382061</v>
      </c>
      <c r="D35289" s="2"/>
    </row>
    <row r="35290" spans="1:4" x14ac:dyDescent="0.25">
      <c r="A35290" s="2">
        <v>540</v>
      </c>
      <c r="B35290">
        <v>47474</v>
      </c>
      <c r="C35290" s="3">
        <v>0</v>
      </c>
      <c r="D35290" s="2"/>
    </row>
    <row r="35291" spans="1:4" x14ac:dyDescent="0.25">
      <c r="A35291" s="2">
        <v>540</v>
      </c>
      <c r="B35291">
        <v>47475</v>
      </c>
      <c r="C35291" s="3">
        <v>0</v>
      </c>
      <c r="D35291" s="2"/>
    </row>
    <row r="35292" spans="1:4" x14ac:dyDescent="0.25">
      <c r="A35292" s="2">
        <v>540</v>
      </c>
      <c r="B35292">
        <v>47476</v>
      </c>
      <c r="C35292" s="3">
        <v>6151.9773969999997</v>
      </c>
      <c r="D35292" s="2"/>
    </row>
    <row r="35293" spans="1:4" x14ac:dyDescent="0.25">
      <c r="A35293" s="2">
        <v>540</v>
      </c>
      <c r="B35293">
        <v>47479</v>
      </c>
      <c r="C35293" s="3">
        <v>286.601878</v>
      </c>
      <c r="D35293" s="2"/>
    </row>
    <row r="35294" spans="1:4" x14ac:dyDescent="0.25">
      <c r="A35294" s="2">
        <v>540</v>
      </c>
      <c r="B35294">
        <v>47480</v>
      </c>
      <c r="C35294" s="3">
        <v>286.601878</v>
      </c>
      <c r="D35294" s="2"/>
    </row>
    <row r="35295" spans="1:4" x14ac:dyDescent="0.25">
      <c r="A35295" s="2">
        <v>540</v>
      </c>
      <c r="B35295">
        <v>47481</v>
      </c>
      <c r="C35295" s="3">
        <v>6151.9773969999997</v>
      </c>
      <c r="D35295" s="2"/>
    </row>
    <row r="35296" spans="1:4" x14ac:dyDescent="0.25">
      <c r="A35296" s="2">
        <v>540</v>
      </c>
      <c r="B35296">
        <v>47482</v>
      </c>
      <c r="C35296" s="3">
        <v>0</v>
      </c>
      <c r="D35296" s="2"/>
    </row>
    <row r="35297" spans="1:4" x14ac:dyDescent="0.25">
      <c r="A35297" s="2">
        <v>540</v>
      </c>
      <c r="B35297">
        <v>47483</v>
      </c>
      <c r="C35297" s="3">
        <v>0</v>
      </c>
      <c r="D35297" s="2"/>
    </row>
    <row r="35298" spans="1:4" x14ac:dyDescent="0.25">
      <c r="A35298" s="2">
        <v>540</v>
      </c>
      <c r="B35298">
        <v>47484</v>
      </c>
      <c r="C35298" s="3">
        <v>0</v>
      </c>
      <c r="D35298" s="2"/>
    </row>
    <row r="35299" spans="1:4" x14ac:dyDescent="0.25">
      <c r="A35299" s="2">
        <v>540</v>
      </c>
      <c r="B35299">
        <v>47485</v>
      </c>
      <c r="C35299" s="3">
        <v>0</v>
      </c>
      <c r="D35299" s="2"/>
    </row>
    <row r="35300" spans="1:4" x14ac:dyDescent="0.25">
      <c r="A35300" s="2">
        <v>540</v>
      </c>
      <c r="B35300">
        <v>47486</v>
      </c>
      <c r="C35300" s="3">
        <v>1210.726535</v>
      </c>
      <c r="D35300" s="2"/>
    </row>
    <row r="35301" spans="1:4" x14ac:dyDescent="0.25">
      <c r="A35301" s="2">
        <v>540</v>
      </c>
      <c r="B35301">
        <v>47487</v>
      </c>
      <c r="C35301" s="3">
        <v>561.71227799999997</v>
      </c>
      <c r="D35301" s="2"/>
    </row>
    <row r="35302" spans="1:4" x14ac:dyDescent="0.25">
      <c r="A35302" s="2">
        <v>540</v>
      </c>
      <c r="B35302">
        <v>47488</v>
      </c>
      <c r="C35302" s="3">
        <v>561.71227799999997</v>
      </c>
      <c r="D35302" s="2"/>
    </row>
    <row r="35303" spans="1:4" x14ac:dyDescent="0.25">
      <c r="A35303" s="2">
        <v>540</v>
      </c>
      <c r="B35303">
        <v>47490</v>
      </c>
      <c r="C35303" s="3">
        <v>3.4879410000000002</v>
      </c>
      <c r="D35303" s="2"/>
    </row>
    <row r="35304" spans="1:4" x14ac:dyDescent="0.25">
      <c r="A35304" s="2">
        <v>540</v>
      </c>
      <c r="B35304">
        <v>47491</v>
      </c>
      <c r="C35304" s="3">
        <v>872.30941600000006</v>
      </c>
      <c r="D35304" s="2"/>
    </row>
    <row r="35305" spans="1:4" x14ac:dyDescent="0.25">
      <c r="A35305" s="2">
        <v>540</v>
      </c>
      <c r="B35305">
        <v>47492</v>
      </c>
      <c r="C35305" s="3">
        <v>3.4879410000000002</v>
      </c>
      <c r="D35305" s="2"/>
    </row>
    <row r="35306" spans="1:4" x14ac:dyDescent="0.25">
      <c r="A35306" s="2">
        <v>540</v>
      </c>
      <c r="B35306">
        <v>47493</v>
      </c>
      <c r="C35306" s="3">
        <v>2402.0363259999999</v>
      </c>
      <c r="D35306" s="2"/>
    </row>
    <row r="35307" spans="1:4" x14ac:dyDescent="0.25">
      <c r="A35307" s="2">
        <v>540</v>
      </c>
      <c r="B35307">
        <v>47494</v>
      </c>
      <c r="C35307" s="3">
        <v>2402.0363259999999</v>
      </c>
      <c r="D35307" s="2"/>
    </row>
    <row r="35308" spans="1:4" x14ac:dyDescent="0.25">
      <c r="A35308" s="2">
        <v>540</v>
      </c>
      <c r="B35308">
        <v>47495</v>
      </c>
      <c r="C35308" s="3">
        <v>872.30941600000006</v>
      </c>
      <c r="D35308" s="2"/>
    </row>
    <row r="35309" spans="1:4" x14ac:dyDescent="0.25">
      <c r="A35309" s="2">
        <v>540</v>
      </c>
      <c r="B35309">
        <v>47497</v>
      </c>
      <c r="C35309" s="3">
        <v>2064.6403529999998</v>
      </c>
      <c r="D35309" s="2"/>
    </row>
    <row r="35310" spans="1:4" x14ac:dyDescent="0.25">
      <c r="A35310" s="2">
        <v>540</v>
      </c>
      <c r="B35310">
        <v>47498</v>
      </c>
      <c r="C35310" s="3">
        <v>2064.6403529999998</v>
      </c>
      <c r="D35310" s="2"/>
    </row>
    <row r="35311" spans="1:4" x14ac:dyDescent="0.25">
      <c r="A35311" s="2">
        <v>540</v>
      </c>
      <c r="B35311">
        <v>47499</v>
      </c>
      <c r="C35311" s="3">
        <v>1336.394648</v>
      </c>
      <c r="D35311" s="2"/>
    </row>
    <row r="35312" spans="1:4" x14ac:dyDescent="0.25">
      <c r="A35312" s="2">
        <v>540</v>
      </c>
      <c r="B35312">
        <v>47500</v>
      </c>
      <c r="C35312" s="3">
        <v>1336.394648</v>
      </c>
      <c r="D35312" s="2"/>
    </row>
    <row r="35313" spans="1:4" x14ac:dyDescent="0.25">
      <c r="A35313" s="2">
        <v>540</v>
      </c>
      <c r="B35313">
        <v>47501</v>
      </c>
      <c r="C35313" s="3">
        <v>0</v>
      </c>
      <c r="D35313" s="2"/>
    </row>
    <row r="35314" spans="1:4" x14ac:dyDescent="0.25">
      <c r="A35314" s="2">
        <v>540</v>
      </c>
      <c r="B35314">
        <v>47502</v>
      </c>
      <c r="C35314" s="3">
        <v>1783.5231779999999</v>
      </c>
      <c r="D35314" s="2"/>
    </row>
    <row r="35315" spans="1:4" x14ac:dyDescent="0.25">
      <c r="A35315" s="2">
        <v>540</v>
      </c>
      <c r="B35315">
        <v>47503</v>
      </c>
      <c r="C35315" s="3">
        <v>862.04637600000001</v>
      </c>
      <c r="D35315" s="2"/>
    </row>
    <row r="35316" spans="1:4" x14ac:dyDescent="0.25">
      <c r="A35316" s="2">
        <v>540</v>
      </c>
      <c r="B35316">
        <v>47504</v>
      </c>
      <c r="C35316" s="3">
        <v>1932.8808329999999</v>
      </c>
      <c r="D35316" s="2"/>
    </row>
    <row r="35317" spans="1:4" x14ac:dyDescent="0.25">
      <c r="A35317" s="2">
        <v>540</v>
      </c>
      <c r="B35317">
        <v>47505</v>
      </c>
      <c r="C35317" s="3">
        <v>6190.4617710000002</v>
      </c>
      <c r="D35317" s="2"/>
    </row>
    <row r="35318" spans="1:4" x14ac:dyDescent="0.25">
      <c r="A35318" s="2">
        <v>540</v>
      </c>
      <c r="B35318">
        <v>47506</v>
      </c>
      <c r="C35318" s="3">
        <v>1472.3556080000001</v>
      </c>
      <c r="D35318" s="2"/>
    </row>
    <row r="35319" spans="1:4" x14ac:dyDescent="0.25">
      <c r="A35319" s="2">
        <v>540</v>
      </c>
      <c r="B35319">
        <v>47507</v>
      </c>
      <c r="C35319" s="3">
        <v>8308.3256299999994</v>
      </c>
      <c r="D35319" s="2"/>
    </row>
    <row r="35320" spans="1:4" x14ac:dyDescent="0.25">
      <c r="A35320" s="2">
        <v>540</v>
      </c>
      <c r="B35320">
        <v>47508</v>
      </c>
      <c r="C35320" s="3">
        <v>7703.3685619999997</v>
      </c>
      <c r="D35320" s="2"/>
    </row>
    <row r="35321" spans="1:4" x14ac:dyDescent="0.25">
      <c r="A35321" s="2">
        <v>540</v>
      </c>
      <c r="B35321">
        <v>47509</v>
      </c>
      <c r="C35321" s="3">
        <v>794.06477800000005</v>
      </c>
      <c r="D35321" s="2"/>
    </row>
    <row r="35322" spans="1:4" x14ac:dyDescent="0.25">
      <c r="A35322" s="2">
        <v>540</v>
      </c>
      <c r="B35322">
        <v>47510</v>
      </c>
      <c r="C35322" s="3">
        <v>181.26203799999999</v>
      </c>
      <c r="D35322" s="2"/>
    </row>
    <row r="35323" spans="1:4" x14ac:dyDescent="0.25">
      <c r="A35323" s="2">
        <v>540</v>
      </c>
      <c r="B35323">
        <v>47511</v>
      </c>
      <c r="C35323" s="3">
        <v>14619.855927000001</v>
      </c>
      <c r="D35323" s="2"/>
    </row>
    <row r="35324" spans="1:4" x14ac:dyDescent="0.25">
      <c r="A35324" s="2">
        <v>540</v>
      </c>
      <c r="B35324">
        <v>47512</v>
      </c>
      <c r="C35324" s="3">
        <v>14619.855927000001</v>
      </c>
      <c r="D35324" s="2"/>
    </row>
    <row r="35325" spans="1:4" x14ac:dyDescent="0.25">
      <c r="A35325" s="2">
        <v>540</v>
      </c>
      <c r="B35325">
        <v>47513</v>
      </c>
      <c r="C35325" s="3">
        <v>128.44046399999999</v>
      </c>
      <c r="D35325" s="2"/>
    </row>
    <row r="35326" spans="1:4" x14ac:dyDescent="0.25">
      <c r="A35326" s="2">
        <v>540</v>
      </c>
      <c r="B35326">
        <v>47514</v>
      </c>
      <c r="C35326" s="3">
        <v>3709.4857139999999</v>
      </c>
      <c r="D35326" s="2"/>
    </row>
    <row r="35327" spans="1:4" x14ac:dyDescent="0.25">
      <c r="A35327" s="2">
        <v>540</v>
      </c>
      <c r="B35327">
        <v>47515</v>
      </c>
      <c r="C35327" s="3">
        <v>2753.40344</v>
      </c>
      <c r="D35327" s="2"/>
    </row>
    <row r="35328" spans="1:4" x14ac:dyDescent="0.25">
      <c r="A35328" s="2">
        <v>540</v>
      </c>
      <c r="B35328">
        <v>47516</v>
      </c>
      <c r="C35328" s="3">
        <v>687.601496</v>
      </c>
      <c r="D35328" s="2"/>
    </row>
    <row r="35329" spans="1:4" x14ac:dyDescent="0.25">
      <c r="A35329" s="2">
        <v>540</v>
      </c>
      <c r="B35329">
        <v>47517</v>
      </c>
      <c r="C35329" s="3">
        <v>2753.40344</v>
      </c>
      <c r="D35329" s="2"/>
    </row>
    <row r="35330" spans="1:4" x14ac:dyDescent="0.25">
      <c r="A35330" s="2">
        <v>540</v>
      </c>
      <c r="B35330">
        <v>47518</v>
      </c>
      <c r="C35330" s="3">
        <v>687.601496</v>
      </c>
      <c r="D35330" s="2"/>
    </row>
    <row r="35331" spans="1:4" x14ac:dyDescent="0.25">
      <c r="A35331" s="2">
        <v>540</v>
      </c>
      <c r="B35331">
        <v>47519</v>
      </c>
      <c r="C35331" s="3">
        <v>2742.9293779999998</v>
      </c>
      <c r="D35331" s="2"/>
    </row>
    <row r="35332" spans="1:4" x14ac:dyDescent="0.25">
      <c r="A35332" s="2">
        <v>540</v>
      </c>
      <c r="B35332">
        <v>47520</v>
      </c>
      <c r="C35332" s="3">
        <v>2742.9293779999998</v>
      </c>
      <c r="D35332" s="2"/>
    </row>
    <row r="35333" spans="1:4" x14ac:dyDescent="0.25">
      <c r="A35333" s="2">
        <v>540</v>
      </c>
      <c r="B35333">
        <v>47522</v>
      </c>
      <c r="C35333" s="3">
        <v>3300.7395259999998</v>
      </c>
      <c r="D35333" s="2"/>
    </row>
    <row r="35334" spans="1:4" x14ac:dyDescent="0.25">
      <c r="A35334" s="2">
        <v>540</v>
      </c>
      <c r="B35334">
        <v>47523</v>
      </c>
      <c r="C35334" s="3">
        <v>513.47078499999998</v>
      </c>
      <c r="D35334" s="2"/>
    </row>
    <row r="35335" spans="1:4" x14ac:dyDescent="0.25">
      <c r="A35335" s="2">
        <v>540</v>
      </c>
      <c r="B35335">
        <v>47524</v>
      </c>
      <c r="C35335" s="3">
        <v>513.47078499999998</v>
      </c>
      <c r="D35335" s="2"/>
    </row>
    <row r="35336" spans="1:4" x14ac:dyDescent="0.25">
      <c r="A35336" s="2">
        <v>540</v>
      </c>
      <c r="B35336">
        <v>47525</v>
      </c>
      <c r="C35336" s="3">
        <v>3300.7395259999998</v>
      </c>
      <c r="D35336" s="2"/>
    </row>
    <row r="35337" spans="1:4" x14ac:dyDescent="0.25">
      <c r="A35337" s="2">
        <v>540</v>
      </c>
      <c r="B35337">
        <v>47526</v>
      </c>
      <c r="C35337" s="3">
        <v>1882.237165</v>
      </c>
      <c r="D35337" s="2"/>
    </row>
    <row r="35338" spans="1:4" x14ac:dyDescent="0.25">
      <c r="A35338" s="2">
        <v>540</v>
      </c>
      <c r="B35338">
        <v>47527</v>
      </c>
      <c r="C35338" s="3">
        <v>1882.237165</v>
      </c>
      <c r="D35338" s="2"/>
    </row>
    <row r="35339" spans="1:4" x14ac:dyDescent="0.25">
      <c r="A35339" s="2">
        <v>540</v>
      </c>
      <c r="B35339">
        <v>47528</v>
      </c>
      <c r="C35339" s="3">
        <v>3714.758977</v>
      </c>
      <c r="D35339" s="2"/>
    </row>
    <row r="35340" spans="1:4" x14ac:dyDescent="0.25">
      <c r="A35340" s="2">
        <v>540</v>
      </c>
      <c r="B35340">
        <v>47529</v>
      </c>
      <c r="C35340" s="3">
        <v>0</v>
      </c>
      <c r="D35340" s="2"/>
    </row>
    <row r="35341" spans="1:4" x14ac:dyDescent="0.25">
      <c r="A35341" s="2">
        <v>540</v>
      </c>
      <c r="B35341">
        <v>47530</v>
      </c>
      <c r="C35341" s="3">
        <v>3714.758977</v>
      </c>
      <c r="D35341" s="2"/>
    </row>
    <row r="35342" spans="1:4" x14ac:dyDescent="0.25">
      <c r="A35342" s="2">
        <v>540</v>
      </c>
      <c r="B35342">
        <v>47531</v>
      </c>
      <c r="C35342" s="3">
        <v>2743.1087429999998</v>
      </c>
      <c r="D35342" s="2"/>
    </row>
    <row r="35343" spans="1:4" x14ac:dyDescent="0.25">
      <c r="A35343" s="2">
        <v>540</v>
      </c>
      <c r="B35343">
        <v>47532</v>
      </c>
      <c r="C35343" s="3">
        <v>1064.0358309999999</v>
      </c>
      <c r="D35343" s="2"/>
    </row>
    <row r="35344" spans="1:4" x14ac:dyDescent="0.25">
      <c r="A35344" s="2">
        <v>540</v>
      </c>
      <c r="B35344">
        <v>47535</v>
      </c>
      <c r="C35344" s="3">
        <v>2743.1087429999998</v>
      </c>
      <c r="D35344" s="2"/>
    </row>
    <row r="35345" spans="1:4" x14ac:dyDescent="0.25">
      <c r="A35345" s="2">
        <v>540</v>
      </c>
      <c r="B35345">
        <v>47536</v>
      </c>
      <c r="C35345" s="3">
        <v>1064.0358309999999</v>
      </c>
      <c r="D35345" s="2"/>
    </row>
    <row r="35346" spans="1:4" x14ac:dyDescent="0.25">
      <c r="A35346" s="2">
        <v>540</v>
      </c>
      <c r="B35346">
        <v>47538</v>
      </c>
      <c r="C35346" s="3">
        <v>28029.154691</v>
      </c>
      <c r="D35346" s="2"/>
    </row>
    <row r="35347" spans="1:4" x14ac:dyDescent="0.25">
      <c r="A35347" s="2">
        <v>540</v>
      </c>
      <c r="B35347">
        <v>47540</v>
      </c>
      <c r="C35347" s="3">
        <v>6049.5507379999999</v>
      </c>
      <c r="D35347" s="2"/>
    </row>
    <row r="35348" spans="1:4" x14ac:dyDescent="0.25">
      <c r="A35348" s="2">
        <v>540</v>
      </c>
      <c r="B35348">
        <v>47541</v>
      </c>
      <c r="C35348" s="3">
        <v>6049.5507379999999</v>
      </c>
      <c r="D35348" s="2"/>
    </row>
    <row r="35349" spans="1:4" x14ac:dyDescent="0.25">
      <c r="A35349" s="2">
        <v>540</v>
      </c>
      <c r="B35349">
        <v>47542</v>
      </c>
      <c r="C35349" s="3">
        <v>28029.154691</v>
      </c>
      <c r="D35349" s="2"/>
    </row>
    <row r="35350" spans="1:4" x14ac:dyDescent="0.25">
      <c r="A35350" s="2">
        <v>540</v>
      </c>
      <c r="B35350">
        <v>47543</v>
      </c>
      <c r="C35350" s="3">
        <v>8932.4588800000001</v>
      </c>
      <c r="D35350" s="2"/>
    </row>
    <row r="35351" spans="1:4" x14ac:dyDescent="0.25">
      <c r="A35351" s="2">
        <v>540</v>
      </c>
      <c r="B35351">
        <v>47544</v>
      </c>
      <c r="C35351" s="3">
        <v>759.50849500000004</v>
      </c>
      <c r="D35351" s="2"/>
    </row>
    <row r="35352" spans="1:4" x14ac:dyDescent="0.25">
      <c r="A35352" s="2">
        <v>540</v>
      </c>
      <c r="B35352">
        <v>47545</v>
      </c>
      <c r="C35352" s="3">
        <v>1737.5470270000001</v>
      </c>
      <c r="D35352" s="2"/>
    </row>
    <row r="35353" spans="1:4" x14ac:dyDescent="0.25">
      <c r="A35353" s="2">
        <v>540</v>
      </c>
      <c r="B35353">
        <v>47546</v>
      </c>
      <c r="C35353" s="3">
        <v>1737.5470270000001</v>
      </c>
      <c r="D35353" s="2"/>
    </row>
    <row r="35354" spans="1:4" x14ac:dyDescent="0.25">
      <c r="A35354" s="2">
        <v>540</v>
      </c>
      <c r="B35354">
        <v>47547</v>
      </c>
      <c r="C35354" s="3">
        <v>95.746987000000004</v>
      </c>
      <c r="D35354" s="2"/>
    </row>
    <row r="35355" spans="1:4" x14ac:dyDescent="0.25">
      <c r="A35355" s="2">
        <v>540</v>
      </c>
      <c r="B35355">
        <v>47548</v>
      </c>
      <c r="C35355" s="3">
        <v>95.746987000000004</v>
      </c>
      <c r="D35355" s="2"/>
    </row>
    <row r="35356" spans="1:4" x14ac:dyDescent="0.25">
      <c r="A35356" s="2">
        <v>540</v>
      </c>
      <c r="B35356">
        <v>47549</v>
      </c>
      <c r="C35356" s="3">
        <v>6440.3382650000003</v>
      </c>
      <c r="D35356" s="2"/>
    </row>
    <row r="35357" spans="1:4" x14ac:dyDescent="0.25">
      <c r="A35357" s="2">
        <v>540</v>
      </c>
      <c r="B35357">
        <v>47550</v>
      </c>
      <c r="C35357" s="3">
        <v>6440.3382650000003</v>
      </c>
      <c r="D35357" s="2"/>
    </row>
    <row r="35358" spans="1:4" x14ac:dyDescent="0.25">
      <c r="A35358" s="2">
        <v>540</v>
      </c>
      <c r="B35358">
        <v>47551</v>
      </c>
      <c r="C35358" s="3">
        <v>93.773683000000005</v>
      </c>
      <c r="D35358" s="2"/>
    </row>
    <row r="35359" spans="1:4" x14ac:dyDescent="0.25">
      <c r="A35359" s="2">
        <v>540</v>
      </c>
      <c r="B35359">
        <v>47554</v>
      </c>
      <c r="C35359" s="3">
        <v>93.773683000000005</v>
      </c>
      <c r="D35359" s="2"/>
    </row>
    <row r="35360" spans="1:4" x14ac:dyDescent="0.25">
      <c r="A35360" s="2">
        <v>540</v>
      </c>
      <c r="B35360">
        <v>47555</v>
      </c>
      <c r="C35360" s="3">
        <v>1207.431159</v>
      </c>
      <c r="D35360" s="2"/>
    </row>
    <row r="35361" spans="1:4" x14ac:dyDescent="0.25">
      <c r="A35361" s="2">
        <v>540</v>
      </c>
      <c r="B35361">
        <v>47556</v>
      </c>
      <c r="C35361" s="3">
        <v>1250.102635</v>
      </c>
      <c r="D35361" s="2"/>
    </row>
    <row r="35362" spans="1:4" x14ac:dyDescent="0.25">
      <c r="A35362" s="2">
        <v>540</v>
      </c>
      <c r="B35362">
        <v>47557</v>
      </c>
      <c r="C35362" s="3">
        <v>1207.431159</v>
      </c>
      <c r="D35362" s="2"/>
    </row>
    <row r="35363" spans="1:4" x14ac:dyDescent="0.25">
      <c r="A35363" s="2">
        <v>540</v>
      </c>
      <c r="B35363">
        <v>47558</v>
      </c>
      <c r="C35363" s="3">
        <v>1250.102635</v>
      </c>
      <c r="D35363" s="2"/>
    </row>
    <row r="35364" spans="1:4" x14ac:dyDescent="0.25">
      <c r="A35364" s="2">
        <v>540</v>
      </c>
      <c r="B35364">
        <v>47559</v>
      </c>
      <c r="C35364" s="3">
        <v>1167.9732349999999</v>
      </c>
      <c r="D35364" s="2"/>
    </row>
    <row r="35365" spans="1:4" x14ac:dyDescent="0.25">
      <c r="A35365" s="2">
        <v>540</v>
      </c>
      <c r="B35365">
        <v>47560</v>
      </c>
      <c r="C35365" s="3">
        <v>1176.4433469999999</v>
      </c>
      <c r="D35365" s="2"/>
    </row>
    <row r="35366" spans="1:4" x14ac:dyDescent="0.25">
      <c r="A35366" s="2">
        <v>540</v>
      </c>
      <c r="B35366">
        <v>47561</v>
      </c>
      <c r="C35366" s="3">
        <v>1167.9732349999999</v>
      </c>
      <c r="D35366" s="2"/>
    </row>
    <row r="35367" spans="1:4" x14ac:dyDescent="0.25">
      <c r="A35367" s="2">
        <v>540</v>
      </c>
      <c r="B35367">
        <v>47562</v>
      </c>
      <c r="C35367" s="3">
        <v>1176.4433469999999</v>
      </c>
      <c r="D35367" s="2"/>
    </row>
    <row r="35368" spans="1:4" x14ac:dyDescent="0.25">
      <c r="A35368" s="2">
        <v>540</v>
      </c>
      <c r="B35368">
        <v>47563</v>
      </c>
      <c r="C35368" s="3">
        <v>135.739293</v>
      </c>
      <c r="D35368" s="2"/>
    </row>
    <row r="35369" spans="1:4" x14ac:dyDescent="0.25">
      <c r="A35369" s="2">
        <v>540</v>
      </c>
      <c r="B35369">
        <v>47564</v>
      </c>
      <c r="C35369" s="3">
        <v>4197.0537750000003</v>
      </c>
      <c r="D35369" s="2"/>
    </row>
    <row r="35370" spans="1:4" x14ac:dyDescent="0.25">
      <c r="A35370" s="2">
        <v>540</v>
      </c>
      <c r="B35370">
        <v>47565</v>
      </c>
      <c r="C35370" s="3">
        <v>135.739293</v>
      </c>
      <c r="D35370" s="2"/>
    </row>
    <row r="35371" spans="1:4" x14ac:dyDescent="0.25">
      <c r="A35371" s="2">
        <v>540</v>
      </c>
      <c r="B35371">
        <v>47566</v>
      </c>
      <c r="C35371" s="3">
        <v>4197.0537750000003</v>
      </c>
      <c r="D35371" s="2"/>
    </row>
    <row r="35372" spans="1:4" x14ac:dyDescent="0.25">
      <c r="A35372" s="2">
        <v>540</v>
      </c>
      <c r="B35372">
        <v>47567</v>
      </c>
      <c r="C35372" s="3">
        <v>64.914467999999999</v>
      </c>
      <c r="D35372" s="2"/>
    </row>
    <row r="35373" spans="1:4" x14ac:dyDescent="0.25">
      <c r="A35373" s="2">
        <v>540</v>
      </c>
      <c r="B35373">
        <v>47570</v>
      </c>
      <c r="C35373" s="3">
        <v>0</v>
      </c>
      <c r="D35373" s="2"/>
    </row>
    <row r="35374" spans="1:4" x14ac:dyDescent="0.25">
      <c r="A35374" s="2">
        <v>540</v>
      </c>
      <c r="B35374">
        <v>47571</v>
      </c>
      <c r="C35374" s="3">
        <v>3085.7387760000001</v>
      </c>
      <c r="D35374" s="2"/>
    </row>
    <row r="35375" spans="1:4" x14ac:dyDescent="0.25">
      <c r="A35375" s="2">
        <v>540</v>
      </c>
      <c r="B35375">
        <v>47572</v>
      </c>
      <c r="C35375" s="3">
        <v>3085.7387760000001</v>
      </c>
      <c r="D35375" s="2"/>
    </row>
    <row r="35376" spans="1:4" x14ac:dyDescent="0.25">
      <c r="A35376" s="2">
        <v>540</v>
      </c>
      <c r="B35376">
        <v>47573</v>
      </c>
      <c r="C35376" s="3">
        <v>1000.330999</v>
      </c>
      <c r="D35376" s="2"/>
    </row>
    <row r="35377" spans="1:4" x14ac:dyDescent="0.25">
      <c r="A35377" s="2">
        <v>540</v>
      </c>
      <c r="B35377">
        <v>47574</v>
      </c>
      <c r="C35377" s="3">
        <v>1000.330999</v>
      </c>
      <c r="D35377" s="2"/>
    </row>
    <row r="35378" spans="1:4" x14ac:dyDescent="0.25">
      <c r="A35378" s="2">
        <v>540</v>
      </c>
      <c r="B35378">
        <v>47575</v>
      </c>
      <c r="C35378" s="3">
        <v>2541.2829019999999</v>
      </c>
      <c r="D35378" s="2"/>
    </row>
    <row r="35379" spans="1:4" x14ac:dyDescent="0.25">
      <c r="A35379" s="2">
        <v>540</v>
      </c>
      <c r="B35379">
        <v>47576</v>
      </c>
      <c r="C35379" s="3">
        <v>891.68105400000002</v>
      </c>
      <c r="D35379" s="2"/>
    </row>
    <row r="35380" spans="1:4" x14ac:dyDescent="0.25">
      <c r="A35380" s="2">
        <v>540</v>
      </c>
      <c r="B35380">
        <v>47577</v>
      </c>
      <c r="C35380" s="3">
        <v>2541.2829019999999</v>
      </c>
      <c r="D35380" s="2"/>
    </row>
    <row r="35381" spans="1:4" x14ac:dyDescent="0.25">
      <c r="A35381" s="2">
        <v>540</v>
      </c>
      <c r="B35381">
        <v>47578</v>
      </c>
      <c r="C35381" s="3">
        <v>891.68105400000002</v>
      </c>
      <c r="D35381" s="2"/>
    </row>
    <row r="35382" spans="1:4" x14ac:dyDescent="0.25">
      <c r="A35382" s="2">
        <v>540</v>
      </c>
      <c r="B35382">
        <v>47579</v>
      </c>
      <c r="C35382" s="3">
        <v>3550.9505709999999</v>
      </c>
      <c r="D35382" s="2"/>
    </row>
    <row r="35383" spans="1:4" x14ac:dyDescent="0.25">
      <c r="A35383" s="2">
        <v>540</v>
      </c>
      <c r="B35383">
        <v>47580</v>
      </c>
      <c r="C35383" s="3">
        <v>3550.9505709999999</v>
      </c>
      <c r="D35383" s="2"/>
    </row>
    <row r="35384" spans="1:4" x14ac:dyDescent="0.25">
      <c r="A35384" s="2">
        <v>540</v>
      </c>
      <c r="B35384">
        <v>47581</v>
      </c>
      <c r="C35384" s="3">
        <v>2045.9739950000001</v>
      </c>
      <c r="D35384" s="2"/>
    </row>
    <row r="35385" spans="1:4" x14ac:dyDescent="0.25">
      <c r="A35385" s="2">
        <v>540</v>
      </c>
      <c r="B35385">
        <v>47582</v>
      </c>
      <c r="C35385" s="3">
        <v>5785.249444</v>
      </c>
      <c r="D35385" s="2"/>
    </row>
    <row r="35386" spans="1:4" x14ac:dyDescent="0.25">
      <c r="A35386" s="2">
        <v>540</v>
      </c>
      <c r="B35386">
        <v>47583</v>
      </c>
      <c r="C35386" s="3">
        <v>5785.249444</v>
      </c>
      <c r="D35386" s="2"/>
    </row>
    <row r="35387" spans="1:4" x14ac:dyDescent="0.25">
      <c r="A35387" s="2">
        <v>540</v>
      </c>
      <c r="B35387">
        <v>47584</v>
      </c>
      <c r="C35387" s="3">
        <v>2045.9739950000001</v>
      </c>
      <c r="D35387" s="2"/>
    </row>
    <row r="35388" spans="1:4" x14ac:dyDescent="0.25">
      <c r="A35388" s="2">
        <v>540</v>
      </c>
      <c r="B35388">
        <v>47585</v>
      </c>
      <c r="C35388" s="3">
        <v>2315.0567540000002</v>
      </c>
      <c r="D35388" s="2"/>
    </row>
    <row r="35389" spans="1:4" x14ac:dyDescent="0.25">
      <c r="A35389" s="2">
        <v>540</v>
      </c>
      <c r="B35389">
        <v>47586</v>
      </c>
      <c r="C35389" s="3">
        <v>2315.0567540000002</v>
      </c>
      <c r="D35389" s="2"/>
    </row>
    <row r="35390" spans="1:4" x14ac:dyDescent="0.25">
      <c r="A35390" s="2">
        <v>540</v>
      </c>
      <c r="B35390">
        <v>47587</v>
      </c>
      <c r="C35390" s="3">
        <v>1824.226754</v>
      </c>
      <c r="D35390" s="2"/>
    </row>
    <row r="35391" spans="1:4" x14ac:dyDescent="0.25">
      <c r="A35391" s="2">
        <v>540</v>
      </c>
      <c r="B35391">
        <v>47588</v>
      </c>
      <c r="C35391" s="3">
        <v>1824.226754</v>
      </c>
      <c r="D35391" s="2"/>
    </row>
    <row r="35392" spans="1:4" x14ac:dyDescent="0.25">
      <c r="A35392" s="2">
        <v>540</v>
      </c>
      <c r="B35392">
        <v>47589</v>
      </c>
      <c r="C35392" s="3">
        <v>3585.5675940000001</v>
      </c>
      <c r="D35392" s="2"/>
    </row>
    <row r="35393" spans="1:4" x14ac:dyDescent="0.25">
      <c r="A35393" s="2">
        <v>540</v>
      </c>
      <c r="B35393">
        <v>47590</v>
      </c>
      <c r="C35393" s="3">
        <v>3585.5675940000001</v>
      </c>
      <c r="D35393" s="2"/>
    </row>
    <row r="35394" spans="1:4" x14ac:dyDescent="0.25">
      <c r="A35394" s="2">
        <v>540</v>
      </c>
      <c r="B35394">
        <v>47591</v>
      </c>
      <c r="C35394" s="3">
        <v>1236.877839</v>
      </c>
      <c r="D35394" s="2"/>
    </row>
    <row r="35395" spans="1:4" x14ac:dyDescent="0.25">
      <c r="A35395" s="2">
        <v>540</v>
      </c>
      <c r="B35395">
        <v>47592</v>
      </c>
      <c r="C35395" s="3">
        <v>1236.877839</v>
      </c>
      <c r="D35395" s="2"/>
    </row>
    <row r="35396" spans="1:4" x14ac:dyDescent="0.25">
      <c r="A35396" s="2">
        <v>540</v>
      </c>
      <c r="B35396">
        <v>47593</v>
      </c>
      <c r="C35396" s="3">
        <v>2884.0682839999999</v>
      </c>
      <c r="D35396" s="2"/>
    </row>
    <row r="35397" spans="1:4" x14ac:dyDescent="0.25">
      <c r="A35397" s="2">
        <v>540</v>
      </c>
      <c r="B35397">
        <v>47594</v>
      </c>
      <c r="C35397" s="3">
        <v>2884.0682839999999</v>
      </c>
      <c r="D35397" s="2"/>
    </row>
    <row r="35398" spans="1:4" x14ac:dyDescent="0.25">
      <c r="A35398" s="2">
        <v>540</v>
      </c>
      <c r="B35398">
        <v>47595</v>
      </c>
      <c r="C35398" s="3">
        <v>8561.218578</v>
      </c>
      <c r="D35398" s="2"/>
    </row>
    <row r="35399" spans="1:4" x14ac:dyDescent="0.25">
      <c r="A35399" s="2">
        <v>540</v>
      </c>
      <c r="B35399">
        <v>47596</v>
      </c>
      <c r="C35399" s="3">
        <v>8561.218578</v>
      </c>
      <c r="D35399" s="2"/>
    </row>
    <row r="35400" spans="1:4" x14ac:dyDescent="0.25">
      <c r="A35400" s="2">
        <v>540</v>
      </c>
      <c r="B35400">
        <v>47598</v>
      </c>
      <c r="C35400" s="3">
        <v>468.94415400000003</v>
      </c>
      <c r="D35400" s="2"/>
    </row>
    <row r="35401" spans="1:4" x14ac:dyDescent="0.25">
      <c r="A35401" s="2">
        <v>540</v>
      </c>
      <c r="B35401">
        <v>47599</v>
      </c>
      <c r="C35401" s="3">
        <v>1828.975678</v>
      </c>
      <c r="D35401" s="2"/>
    </row>
    <row r="35402" spans="1:4" x14ac:dyDescent="0.25">
      <c r="A35402" s="2">
        <v>540</v>
      </c>
      <c r="B35402">
        <v>47600</v>
      </c>
      <c r="C35402" s="3">
        <v>1367.255142</v>
      </c>
      <c r="D35402" s="2"/>
    </row>
    <row r="35403" spans="1:4" x14ac:dyDescent="0.25">
      <c r="A35403" s="2">
        <v>540</v>
      </c>
      <c r="B35403">
        <v>47601</v>
      </c>
      <c r="C35403" s="3">
        <v>1017.159147</v>
      </c>
      <c r="D35403" s="2"/>
    </row>
    <row r="35404" spans="1:4" x14ac:dyDescent="0.25">
      <c r="A35404" s="2">
        <v>540</v>
      </c>
      <c r="B35404">
        <v>47602</v>
      </c>
      <c r="C35404" s="3">
        <v>1367.255142</v>
      </c>
      <c r="D35404" s="2"/>
    </row>
    <row r="35405" spans="1:4" x14ac:dyDescent="0.25">
      <c r="A35405" s="2">
        <v>540</v>
      </c>
      <c r="B35405">
        <v>47603</v>
      </c>
      <c r="C35405" s="3">
        <v>1017.159147</v>
      </c>
      <c r="D35405" s="2"/>
    </row>
    <row r="35406" spans="1:4" x14ac:dyDescent="0.25">
      <c r="A35406" s="2">
        <v>540</v>
      </c>
      <c r="B35406">
        <v>47604</v>
      </c>
      <c r="C35406" s="3">
        <v>1795.6977589999999</v>
      </c>
      <c r="D35406" s="2"/>
    </row>
    <row r="35407" spans="1:4" x14ac:dyDescent="0.25">
      <c r="A35407" s="2">
        <v>540</v>
      </c>
      <c r="B35407">
        <v>47605</v>
      </c>
      <c r="C35407" s="3">
        <v>110.34481700000001</v>
      </c>
      <c r="D35407" s="2"/>
    </row>
    <row r="35408" spans="1:4" x14ac:dyDescent="0.25">
      <c r="A35408" s="2">
        <v>540</v>
      </c>
      <c r="B35408">
        <v>47606</v>
      </c>
      <c r="C35408" s="3">
        <v>2623.505975</v>
      </c>
      <c r="D35408" s="2"/>
    </row>
    <row r="35409" spans="1:4" x14ac:dyDescent="0.25">
      <c r="A35409" s="2">
        <v>540</v>
      </c>
      <c r="B35409">
        <v>47607</v>
      </c>
      <c r="C35409" s="3">
        <v>0</v>
      </c>
      <c r="D35409" s="2"/>
    </row>
    <row r="35410" spans="1:4" x14ac:dyDescent="0.25">
      <c r="A35410" s="2">
        <v>540</v>
      </c>
      <c r="B35410">
        <v>47608</v>
      </c>
      <c r="C35410" s="3">
        <v>0</v>
      </c>
      <c r="D35410" s="2"/>
    </row>
    <row r="35411" spans="1:4" x14ac:dyDescent="0.25">
      <c r="A35411" s="2">
        <v>540</v>
      </c>
      <c r="B35411">
        <v>47612</v>
      </c>
      <c r="C35411" s="3">
        <v>48.340465999999999</v>
      </c>
      <c r="D35411" s="2"/>
    </row>
    <row r="35412" spans="1:4" x14ac:dyDescent="0.25">
      <c r="A35412" s="2">
        <v>540</v>
      </c>
      <c r="B35412">
        <v>47613</v>
      </c>
      <c r="C35412" s="3">
        <v>509.79433399999999</v>
      </c>
      <c r="D35412" s="2"/>
    </row>
    <row r="35413" spans="1:4" x14ac:dyDescent="0.25">
      <c r="A35413" s="2">
        <v>540</v>
      </c>
      <c r="B35413">
        <v>47614</v>
      </c>
      <c r="C35413" s="3">
        <v>558.13480000000004</v>
      </c>
      <c r="D35413" s="2"/>
    </row>
    <row r="35414" spans="1:4" x14ac:dyDescent="0.25">
      <c r="A35414" s="2">
        <v>540</v>
      </c>
      <c r="B35414">
        <v>47615</v>
      </c>
      <c r="C35414" s="3">
        <v>1445.992708</v>
      </c>
      <c r="D35414" s="2"/>
    </row>
    <row r="35415" spans="1:4" x14ac:dyDescent="0.25">
      <c r="A35415" s="2">
        <v>540</v>
      </c>
      <c r="B35415">
        <v>47616</v>
      </c>
      <c r="C35415" s="3">
        <v>483.80042800000001</v>
      </c>
      <c r="D35415" s="2"/>
    </row>
    <row r="35416" spans="1:4" x14ac:dyDescent="0.25">
      <c r="A35416" s="2">
        <v>540</v>
      </c>
      <c r="B35416">
        <v>47617</v>
      </c>
      <c r="C35416" s="3">
        <v>711.008287</v>
      </c>
      <c r="D35416" s="2"/>
    </row>
    <row r="35417" spans="1:4" x14ac:dyDescent="0.25">
      <c r="A35417" s="2">
        <v>540</v>
      </c>
      <c r="B35417">
        <v>47618</v>
      </c>
      <c r="C35417" s="3">
        <v>5018.9187860000002</v>
      </c>
      <c r="D35417" s="2"/>
    </row>
    <row r="35418" spans="1:4" x14ac:dyDescent="0.25">
      <c r="A35418" s="2">
        <v>540</v>
      </c>
      <c r="B35418">
        <v>47619</v>
      </c>
      <c r="C35418" s="3">
        <v>5018.9187860000002</v>
      </c>
      <c r="D35418" s="2"/>
    </row>
    <row r="35419" spans="1:4" x14ac:dyDescent="0.25">
      <c r="A35419" s="2">
        <v>540</v>
      </c>
      <c r="B35419">
        <v>47620</v>
      </c>
      <c r="C35419" s="3">
        <v>3358.8688959999999</v>
      </c>
      <c r="D35419" s="2"/>
    </row>
    <row r="35420" spans="1:4" x14ac:dyDescent="0.25">
      <c r="A35420" s="2">
        <v>540</v>
      </c>
      <c r="B35420">
        <v>47621</v>
      </c>
      <c r="C35420" s="3">
        <v>711.008287</v>
      </c>
      <c r="D35420" s="2"/>
    </row>
    <row r="35421" spans="1:4" x14ac:dyDescent="0.25">
      <c r="A35421" s="2">
        <v>540</v>
      </c>
      <c r="B35421">
        <v>47622</v>
      </c>
      <c r="C35421" s="3">
        <v>0</v>
      </c>
      <c r="D35421" s="2"/>
    </row>
    <row r="35422" spans="1:4" x14ac:dyDescent="0.25">
      <c r="A35422" s="2">
        <v>540</v>
      </c>
      <c r="B35422">
        <v>47623</v>
      </c>
      <c r="C35422" s="3">
        <v>0</v>
      </c>
      <c r="D35422" s="2"/>
    </row>
    <row r="35423" spans="1:4" x14ac:dyDescent="0.25">
      <c r="A35423" s="2">
        <v>540</v>
      </c>
      <c r="B35423">
        <v>47624</v>
      </c>
      <c r="C35423" s="3">
        <v>93.803376999999998</v>
      </c>
      <c r="D35423" s="2"/>
    </row>
    <row r="35424" spans="1:4" x14ac:dyDescent="0.25">
      <c r="A35424" s="2">
        <v>540</v>
      </c>
      <c r="B35424">
        <v>47625</v>
      </c>
      <c r="C35424" s="3">
        <v>1143.0431020000001</v>
      </c>
      <c r="D35424" s="2"/>
    </row>
    <row r="35425" spans="1:4" x14ac:dyDescent="0.25">
      <c r="A35425" s="2">
        <v>540</v>
      </c>
      <c r="B35425">
        <v>47626</v>
      </c>
      <c r="C35425" s="3">
        <v>93.803376999999998</v>
      </c>
      <c r="D35425" s="2"/>
    </row>
    <row r="35426" spans="1:4" x14ac:dyDescent="0.25">
      <c r="A35426" s="2">
        <v>540</v>
      </c>
      <c r="B35426">
        <v>47627</v>
      </c>
      <c r="C35426" s="3">
        <v>1161.1694339999999</v>
      </c>
      <c r="D35426" s="2"/>
    </row>
    <row r="35427" spans="1:4" x14ac:dyDescent="0.25">
      <c r="A35427" s="2">
        <v>540</v>
      </c>
      <c r="B35427">
        <v>47628</v>
      </c>
      <c r="C35427" s="3">
        <v>5815.5849079999998</v>
      </c>
      <c r="D35427" s="2"/>
    </row>
    <row r="35428" spans="1:4" x14ac:dyDescent="0.25">
      <c r="A35428" s="2">
        <v>540</v>
      </c>
      <c r="B35428">
        <v>47629</v>
      </c>
      <c r="C35428" s="3">
        <v>11175.499728000001</v>
      </c>
      <c r="D35428" s="2"/>
    </row>
    <row r="35429" spans="1:4" x14ac:dyDescent="0.25">
      <c r="A35429" s="2">
        <v>540</v>
      </c>
      <c r="B35429">
        <v>47630</v>
      </c>
      <c r="C35429" s="3">
        <v>3971.1936310000001</v>
      </c>
      <c r="D35429" s="2"/>
    </row>
    <row r="35430" spans="1:4" x14ac:dyDescent="0.25">
      <c r="A35430" s="2">
        <v>540</v>
      </c>
      <c r="B35430">
        <v>47631</v>
      </c>
      <c r="C35430" s="3">
        <v>3971.1936310000001</v>
      </c>
      <c r="D35430" s="2"/>
    </row>
    <row r="35431" spans="1:4" x14ac:dyDescent="0.25">
      <c r="A35431" s="2">
        <v>540</v>
      </c>
      <c r="B35431">
        <v>47633</v>
      </c>
      <c r="C35431" s="3">
        <v>13197.11629</v>
      </c>
      <c r="D35431" s="2"/>
    </row>
    <row r="35432" spans="1:4" x14ac:dyDescent="0.25">
      <c r="A35432" s="2">
        <v>540</v>
      </c>
      <c r="B35432">
        <v>47635</v>
      </c>
      <c r="C35432" s="3">
        <v>4777.4823189999997</v>
      </c>
      <c r="D35432" s="2"/>
    </row>
    <row r="35433" spans="1:4" x14ac:dyDescent="0.25">
      <c r="A35433" s="2">
        <v>540</v>
      </c>
      <c r="B35433">
        <v>47636</v>
      </c>
      <c r="C35433" s="3">
        <v>4777.4823189999997</v>
      </c>
      <c r="D35433" s="2"/>
    </row>
    <row r="35434" spans="1:4" x14ac:dyDescent="0.25">
      <c r="A35434" s="2">
        <v>540</v>
      </c>
      <c r="B35434">
        <v>47637</v>
      </c>
      <c r="C35434" s="3">
        <v>3623.0203839999999</v>
      </c>
      <c r="D35434" s="2"/>
    </row>
    <row r="35435" spans="1:4" x14ac:dyDescent="0.25">
      <c r="A35435" s="2">
        <v>540</v>
      </c>
      <c r="B35435">
        <v>47638</v>
      </c>
      <c r="C35435" s="3">
        <v>3623.0203839999999</v>
      </c>
      <c r="D35435" s="2"/>
    </row>
    <row r="35436" spans="1:4" x14ac:dyDescent="0.25">
      <c r="A35436" s="2">
        <v>540</v>
      </c>
      <c r="B35436">
        <v>47639</v>
      </c>
      <c r="C35436" s="3">
        <v>2535.3024479999999</v>
      </c>
      <c r="D35436" s="2"/>
    </row>
    <row r="35437" spans="1:4" x14ac:dyDescent="0.25">
      <c r="A35437" s="2">
        <v>540</v>
      </c>
      <c r="B35437">
        <v>47640</v>
      </c>
      <c r="C35437" s="3">
        <v>26.070509000000001</v>
      </c>
      <c r="D35437" s="2"/>
    </row>
    <row r="35438" spans="1:4" x14ac:dyDescent="0.25">
      <c r="A35438" s="2">
        <v>540</v>
      </c>
      <c r="B35438">
        <v>47641</v>
      </c>
      <c r="C35438" s="3">
        <v>9050.9778349999997</v>
      </c>
      <c r="D35438" s="2"/>
    </row>
    <row r="35439" spans="1:4" x14ac:dyDescent="0.25">
      <c r="A35439" s="2">
        <v>540</v>
      </c>
      <c r="B35439">
        <v>47642</v>
      </c>
      <c r="C35439" s="3">
        <v>1543.588536</v>
      </c>
      <c r="D35439" s="2"/>
    </row>
    <row r="35440" spans="1:4" x14ac:dyDescent="0.25">
      <c r="A35440" s="2">
        <v>540</v>
      </c>
      <c r="B35440">
        <v>47643</v>
      </c>
      <c r="C35440" s="3">
        <v>84.544589000000002</v>
      </c>
      <c r="D35440" s="2"/>
    </row>
    <row r="35441" spans="1:4" x14ac:dyDescent="0.25">
      <c r="A35441" s="2">
        <v>540</v>
      </c>
      <c r="B35441">
        <v>47645</v>
      </c>
      <c r="C35441" s="3">
        <v>6126.6249559999997</v>
      </c>
      <c r="D35441" s="2"/>
    </row>
    <row r="35442" spans="1:4" x14ac:dyDescent="0.25">
      <c r="A35442" s="2">
        <v>540</v>
      </c>
      <c r="B35442">
        <v>47646</v>
      </c>
      <c r="C35442" s="3">
        <v>84.544589000000002</v>
      </c>
      <c r="D35442" s="2"/>
    </row>
    <row r="35443" spans="1:4" x14ac:dyDescent="0.25">
      <c r="A35443" s="2">
        <v>540</v>
      </c>
      <c r="B35443">
        <v>47647</v>
      </c>
      <c r="C35443" s="3">
        <v>1730.1249909999999</v>
      </c>
      <c r="D35443" s="2"/>
    </row>
    <row r="35444" spans="1:4" x14ac:dyDescent="0.25">
      <c r="A35444" s="2">
        <v>540</v>
      </c>
      <c r="B35444">
        <v>47648</v>
      </c>
      <c r="C35444" s="3">
        <v>3072.9755479999999</v>
      </c>
      <c r="D35444" s="2"/>
    </row>
    <row r="35445" spans="1:4" x14ac:dyDescent="0.25">
      <c r="A35445" s="2">
        <v>540</v>
      </c>
      <c r="B35445">
        <v>47649</v>
      </c>
      <c r="C35445" s="3">
        <v>3072.9755479999999</v>
      </c>
      <c r="D35445" s="2"/>
    </row>
    <row r="35446" spans="1:4" x14ac:dyDescent="0.25">
      <c r="A35446" s="2">
        <v>540</v>
      </c>
      <c r="B35446">
        <v>47650</v>
      </c>
      <c r="C35446" s="3">
        <v>5678.4718489999996</v>
      </c>
      <c r="D35446" s="2"/>
    </row>
    <row r="35447" spans="1:4" x14ac:dyDescent="0.25">
      <c r="A35447" s="2">
        <v>540</v>
      </c>
      <c r="B35447">
        <v>47651</v>
      </c>
      <c r="C35447" s="3">
        <v>5678.4718489999996</v>
      </c>
      <c r="D35447" s="2"/>
    </row>
    <row r="35448" spans="1:4" x14ac:dyDescent="0.25">
      <c r="A35448" s="2">
        <v>540</v>
      </c>
      <c r="B35448">
        <v>47652</v>
      </c>
      <c r="C35448" s="3">
        <v>0</v>
      </c>
      <c r="D35448" s="2"/>
    </row>
    <row r="35449" spans="1:4" x14ac:dyDescent="0.25">
      <c r="A35449" s="2">
        <v>540</v>
      </c>
      <c r="B35449">
        <v>47653</v>
      </c>
      <c r="C35449" s="3">
        <v>3874.772027</v>
      </c>
      <c r="D35449" s="2"/>
    </row>
    <row r="35450" spans="1:4" x14ac:dyDescent="0.25">
      <c r="A35450" s="2">
        <v>540</v>
      </c>
      <c r="B35450">
        <v>47654</v>
      </c>
      <c r="C35450" s="3">
        <v>8292.2405710000003</v>
      </c>
      <c r="D35450" s="2"/>
    </row>
    <row r="35451" spans="1:4" x14ac:dyDescent="0.25">
      <c r="A35451" s="2">
        <v>540</v>
      </c>
      <c r="B35451">
        <v>47655</v>
      </c>
      <c r="C35451" s="3">
        <v>2743.62592</v>
      </c>
      <c r="D35451" s="2"/>
    </row>
    <row r="35452" spans="1:4" x14ac:dyDescent="0.25">
      <c r="A35452" s="2">
        <v>540</v>
      </c>
      <c r="B35452">
        <v>47656</v>
      </c>
      <c r="C35452" s="3">
        <v>5645.6216869999998</v>
      </c>
      <c r="D35452" s="2"/>
    </row>
    <row r="35453" spans="1:4" x14ac:dyDescent="0.25">
      <c r="A35453" s="2">
        <v>540</v>
      </c>
      <c r="B35453">
        <v>47657</v>
      </c>
      <c r="C35453" s="3">
        <v>3874.772027</v>
      </c>
      <c r="D35453" s="2"/>
    </row>
    <row r="35454" spans="1:4" x14ac:dyDescent="0.25">
      <c r="A35454" s="2">
        <v>540</v>
      </c>
      <c r="B35454">
        <v>47658</v>
      </c>
      <c r="C35454" s="3">
        <v>0</v>
      </c>
      <c r="D35454" s="2"/>
    </row>
    <row r="35455" spans="1:4" x14ac:dyDescent="0.25">
      <c r="A35455" s="2">
        <v>540</v>
      </c>
      <c r="B35455">
        <v>47659</v>
      </c>
      <c r="C35455" s="3">
        <v>152.892214</v>
      </c>
      <c r="D35455" s="2"/>
    </row>
    <row r="35456" spans="1:4" x14ac:dyDescent="0.25">
      <c r="A35456" s="2">
        <v>540</v>
      </c>
      <c r="B35456">
        <v>47660</v>
      </c>
      <c r="C35456" s="3">
        <v>152.892214</v>
      </c>
      <c r="D35456" s="2"/>
    </row>
    <row r="35457" spans="1:4" x14ac:dyDescent="0.25">
      <c r="A35457" s="2">
        <v>540</v>
      </c>
      <c r="B35457">
        <v>47661</v>
      </c>
      <c r="C35457" s="3">
        <v>353.13425899999999</v>
      </c>
      <c r="D35457" s="2"/>
    </row>
    <row r="35458" spans="1:4" x14ac:dyDescent="0.25">
      <c r="A35458" s="2">
        <v>540</v>
      </c>
      <c r="B35458">
        <v>47662</v>
      </c>
      <c r="C35458" s="3">
        <v>97.689708999999993</v>
      </c>
      <c r="D35458" s="2"/>
    </row>
    <row r="35459" spans="1:4" x14ac:dyDescent="0.25">
      <c r="A35459" s="2">
        <v>540</v>
      </c>
      <c r="B35459">
        <v>47663</v>
      </c>
      <c r="C35459" s="3">
        <v>97.689708999999993</v>
      </c>
      <c r="D35459" s="2"/>
    </row>
    <row r="35460" spans="1:4" x14ac:dyDescent="0.25">
      <c r="A35460" s="2">
        <v>540</v>
      </c>
      <c r="B35460">
        <v>47664</v>
      </c>
      <c r="C35460" s="3">
        <v>353.13425899999999</v>
      </c>
      <c r="D35460" s="2"/>
    </row>
    <row r="35461" spans="1:4" x14ac:dyDescent="0.25">
      <c r="A35461" s="2">
        <v>540</v>
      </c>
      <c r="B35461">
        <v>47665</v>
      </c>
      <c r="C35461" s="3">
        <v>0</v>
      </c>
      <c r="D35461" s="2"/>
    </row>
    <row r="35462" spans="1:4" x14ac:dyDescent="0.25">
      <c r="A35462" s="2">
        <v>540</v>
      </c>
      <c r="B35462">
        <v>47666</v>
      </c>
      <c r="C35462" s="3">
        <v>0</v>
      </c>
      <c r="D35462" s="2"/>
    </row>
    <row r="35463" spans="1:4" x14ac:dyDescent="0.25">
      <c r="A35463" s="2">
        <v>540</v>
      </c>
      <c r="B35463">
        <v>47667</v>
      </c>
      <c r="C35463" s="3">
        <v>2397.9215239999999</v>
      </c>
      <c r="D35463" s="2"/>
    </row>
    <row r="35464" spans="1:4" x14ac:dyDescent="0.25">
      <c r="A35464" s="2">
        <v>540</v>
      </c>
      <c r="B35464">
        <v>47668</v>
      </c>
      <c r="C35464" s="3">
        <v>11635.959495999999</v>
      </c>
      <c r="D35464" s="2"/>
    </row>
    <row r="35465" spans="1:4" x14ac:dyDescent="0.25">
      <c r="A35465" s="2">
        <v>540</v>
      </c>
      <c r="B35465">
        <v>47669</v>
      </c>
      <c r="C35465" s="3">
        <v>7337.8129479999998</v>
      </c>
      <c r="D35465" s="2"/>
    </row>
    <row r="35466" spans="1:4" x14ac:dyDescent="0.25">
      <c r="A35466" s="2">
        <v>540</v>
      </c>
      <c r="B35466">
        <v>47670</v>
      </c>
      <c r="C35466" s="3">
        <v>11635.959495999999</v>
      </c>
      <c r="D35466" s="2"/>
    </row>
    <row r="35467" spans="1:4" x14ac:dyDescent="0.25">
      <c r="A35467" s="2">
        <v>540</v>
      </c>
      <c r="B35467">
        <v>47671</v>
      </c>
      <c r="C35467" s="3">
        <v>7337.8129479999998</v>
      </c>
      <c r="D35467" s="2"/>
    </row>
    <row r="35468" spans="1:4" x14ac:dyDescent="0.25">
      <c r="A35468" s="2">
        <v>540</v>
      </c>
      <c r="B35468">
        <v>47672</v>
      </c>
      <c r="C35468" s="3">
        <v>6731.8788219999997</v>
      </c>
      <c r="D35468" s="2"/>
    </row>
    <row r="35469" spans="1:4" x14ac:dyDescent="0.25">
      <c r="A35469" s="2">
        <v>540</v>
      </c>
      <c r="B35469">
        <v>47673</v>
      </c>
      <c r="C35469" s="3">
        <v>1657.2002070000001</v>
      </c>
      <c r="D35469" s="2"/>
    </row>
    <row r="35470" spans="1:4" x14ac:dyDescent="0.25">
      <c r="A35470" s="2">
        <v>540</v>
      </c>
      <c r="B35470">
        <v>47674</v>
      </c>
      <c r="C35470" s="3">
        <v>313.58765399999999</v>
      </c>
      <c r="D35470" s="2"/>
    </row>
    <row r="35471" spans="1:4" x14ac:dyDescent="0.25">
      <c r="A35471" s="2">
        <v>540</v>
      </c>
      <c r="B35471">
        <v>47676</v>
      </c>
      <c r="C35471" s="3">
        <v>5650.1796000000004</v>
      </c>
      <c r="D35471" s="2"/>
    </row>
    <row r="35472" spans="1:4" x14ac:dyDescent="0.25">
      <c r="A35472" s="2">
        <v>540</v>
      </c>
      <c r="B35472">
        <v>47677</v>
      </c>
      <c r="C35472" s="3">
        <v>5650.1796000000004</v>
      </c>
      <c r="D35472" s="2"/>
    </row>
    <row r="35473" spans="1:4" x14ac:dyDescent="0.25">
      <c r="A35473" s="2">
        <v>540</v>
      </c>
      <c r="B35473">
        <v>47678</v>
      </c>
      <c r="C35473" s="3">
        <v>313.58765399999999</v>
      </c>
      <c r="D35473" s="2"/>
    </row>
    <row r="35474" spans="1:4" x14ac:dyDescent="0.25">
      <c r="A35474" s="2">
        <v>540</v>
      </c>
      <c r="B35474">
        <v>47679</v>
      </c>
      <c r="C35474" s="3">
        <v>1657.2002070000001</v>
      </c>
      <c r="D35474" s="2"/>
    </row>
    <row r="35475" spans="1:4" x14ac:dyDescent="0.25">
      <c r="A35475" s="2">
        <v>540</v>
      </c>
      <c r="B35475">
        <v>47680</v>
      </c>
      <c r="C35475" s="3">
        <v>6731.8788219999997</v>
      </c>
      <c r="D35475" s="2"/>
    </row>
    <row r="35476" spans="1:4" x14ac:dyDescent="0.25">
      <c r="A35476" s="2">
        <v>540</v>
      </c>
      <c r="B35476">
        <v>47681</v>
      </c>
      <c r="C35476" s="3">
        <v>5707.347111</v>
      </c>
      <c r="D35476" s="2"/>
    </row>
    <row r="35477" spans="1:4" x14ac:dyDescent="0.25">
      <c r="A35477" s="2">
        <v>540</v>
      </c>
      <c r="B35477">
        <v>47682</v>
      </c>
      <c r="C35477" s="3">
        <v>5707.347111</v>
      </c>
      <c r="D35477" s="2"/>
    </row>
    <row r="35478" spans="1:4" x14ac:dyDescent="0.25">
      <c r="A35478" s="2">
        <v>540</v>
      </c>
      <c r="B35478">
        <v>47683</v>
      </c>
      <c r="C35478" s="3">
        <v>881.53653199999997</v>
      </c>
      <c r="D35478" s="2"/>
    </row>
    <row r="35479" spans="1:4" x14ac:dyDescent="0.25">
      <c r="A35479" s="2">
        <v>540</v>
      </c>
      <c r="B35479">
        <v>47684</v>
      </c>
      <c r="C35479" s="3">
        <v>3421.0944559999998</v>
      </c>
      <c r="D35479" s="2"/>
    </row>
    <row r="35480" spans="1:4" x14ac:dyDescent="0.25">
      <c r="A35480" s="2">
        <v>540</v>
      </c>
      <c r="B35480">
        <v>47685</v>
      </c>
      <c r="C35480" s="3">
        <v>250.590878</v>
      </c>
      <c r="D35480" s="2"/>
    </row>
    <row r="35481" spans="1:4" x14ac:dyDescent="0.25">
      <c r="A35481" s="2">
        <v>540</v>
      </c>
      <c r="B35481">
        <v>47686</v>
      </c>
      <c r="C35481" s="3">
        <v>4.8187150000000001</v>
      </c>
      <c r="D35481" s="2"/>
    </row>
    <row r="35482" spans="1:4" x14ac:dyDescent="0.25">
      <c r="A35482" s="2">
        <v>540</v>
      </c>
      <c r="B35482">
        <v>47687</v>
      </c>
      <c r="C35482" s="3">
        <v>250.590878</v>
      </c>
      <c r="D35482" s="2"/>
    </row>
    <row r="35483" spans="1:4" x14ac:dyDescent="0.25">
      <c r="A35483" s="2">
        <v>540</v>
      </c>
      <c r="B35483">
        <v>47688</v>
      </c>
      <c r="C35483" s="3">
        <v>886.35524599999997</v>
      </c>
      <c r="D35483" s="2"/>
    </row>
    <row r="35484" spans="1:4" x14ac:dyDescent="0.25">
      <c r="A35484" s="2">
        <v>540</v>
      </c>
      <c r="B35484">
        <v>47689</v>
      </c>
      <c r="C35484" s="3">
        <v>3421.0944559999998</v>
      </c>
      <c r="D35484" s="2"/>
    </row>
    <row r="35485" spans="1:4" x14ac:dyDescent="0.25">
      <c r="A35485" s="2">
        <v>540</v>
      </c>
      <c r="B35485">
        <v>47690</v>
      </c>
      <c r="C35485" s="3">
        <v>1383.792332</v>
      </c>
      <c r="D35485" s="2"/>
    </row>
    <row r="35486" spans="1:4" x14ac:dyDescent="0.25">
      <c r="A35486" s="2">
        <v>540</v>
      </c>
      <c r="B35486">
        <v>47691</v>
      </c>
      <c r="C35486" s="3">
        <v>1213.12446</v>
      </c>
      <c r="D35486" s="2"/>
    </row>
    <row r="35487" spans="1:4" x14ac:dyDescent="0.25">
      <c r="A35487" s="2">
        <v>540</v>
      </c>
      <c r="B35487">
        <v>47692</v>
      </c>
      <c r="C35487" s="3">
        <v>1213.12446</v>
      </c>
      <c r="D35487" s="2"/>
    </row>
    <row r="35488" spans="1:4" x14ac:dyDescent="0.25">
      <c r="A35488" s="2">
        <v>540</v>
      </c>
      <c r="B35488">
        <v>47693</v>
      </c>
      <c r="C35488" s="3">
        <v>0</v>
      </c>
      <c r="D35488" s="2"/>
    </row>
    <row r="35489" spans="1:4" x14ac:dyDescent="0.25">
      <c r="A35489" s="2">
        <v>540</v>
      </c>
      <c r="B35489">
        <v>47694</v>
      </c>
      <c r="C35489" s="3">
        <v>0</v>
      </c>
      <c r="D35489" s="2"/>
    </row>
    <row r="35490" spans="1:4" x14ac:dyDescent="0.25">
      <c r="A35490" s="2">
        <v>540</v>
      </c>
      <c r="B35490">
        <v>47695</v>
      </c>
      <c r="C35490" s="3">
        <v>1086.6283169999999</v>
      </c>
      <c r="D35490" s="2"/>
    </row>
    <row r="35491" spans="1:4" x14ac:dyDescent="0.25">
      <c r="A35491" s="2">
        <v>540</v>
      </c>
      <c r="B35491">
        <v>47696</v>
      </c>
      <c r="C35491" s="3">
        <v>890.94473300000004</v>
      </c>
      <c r="D35491" s="2"/>
    </row>
    <row r="35492" spans="1:4" x14ac:dyDescent="0.25">
      <c r="A35492" s="2">
        <v>540</v>
      </c>
      <c r="B35492">
        <v>47697</v>
      </c>
      <c r="C35492" s="3">
        <v>20.22335</v>
      </c>
      <c r="D35492" s="2"/>
    </row>
    <row r="35493" spans="1:4" x14ac:dyDescent="0.25">
      <c r="A35493" s="2">
        <v>540</v>
      </c>
      <c r="B35493">
        <v>47698</v>
      </c>
      <c r="C35493" s="3">
        <v>20.22335</v>
      </c>
      <c r="D35493" s="2"/>
    </row>
    <row r="35494" spans="1:4" x14ac:dyDescent="0.25">
      <c r="A35494" s="2">
        <v>540</v>
      </c>
      <c r="B35494">
        <v>47699</v>
      </c>
      <c r="C35494" s="3">
        <v>817.68536500000005</v>
      </c>
      <c r="D35494" s="2"/>
    </row>
    <row r="35495" spans="1:4" x14ac:dyDescent="0.25">
      <c r="A35495" s="2">
        <v>540</v>
      </c>
      <c r="B35495">
        <v>47700</v>
      </c>
      <c r="C35495" s="3">
        <v>5437.4061309999997</v>
      </c>
      <c r="D35495" s="2"/>
    </row>
    <row r="35496" spans="1:4" x14ac:dyDescent="0.25">
      <c r="A35496" s="2">
        <v>540</v>
      </c>
      <c r="B35496">
        <v>47701</v>
      </c>
      <c r="C35496" s="3">
        <v>817.68536500000005</v>
      </c>
      <c r="D35496" s="2"/>
    </row>
    <row r="35497" spans="1:4" x14ac:dyDescent="0.25">
      <c r="A35497" s="2">
        <v>540</v>
      </c>
      <c r="B35497">
        <v>47702</v>
      </c>
      <c r="C35497" s="3">
        <v>1139.526026</v>
      </c>
      <c r="D35497" s="2"/>
    </row>
    <row r="35498" spans="1:4" x14ac:dyDescent="0.25">
      <c r="A35498" s="2">
        <v>540</v>
      </c>
      <c r="B35498">
        <v>47703</v>
      </c>
      <c r="C35498" s="3">
        <v>293.37098700000001</v>
      </c>
      <c r="D35498" s="2"/>
    </row>
    <row r="35499" spans="1:4" x14ac:dyDescent="0.25">
      <c r="A35499" s="2">
        <v>540</v>
      </c>
      <c r="B35499">
        <v>47704</v>
      </c>
      <c r="C35499" s="3">
        <v>5437.4061309999997</v>
      </c>
      <c r="D35499" s="2"/>
    </row>
    <row r="35500" spans="1:4" x14ac:dyDescent="0.25">
      <c r="A35500" s="2">
        <v>540</v>
      </c>
      <c r="B35500">
        <v>47705</v>
      </c>
      <c r="C35500" s="3">
        <v>167.03494800000001</v>
      </c>
      <c r="D35500" s="2"/>
    </row>
    <row r="35501" spans="1:4" x14ac:dyDescent="0.25">
      <c r="A35501" s="2">
        <v>540</v>
      </c>
      <c r="B35501">
        <v>47706</v>
      </c>
      <c r="C35501" s="3">
        <v>2950.4799159999998</v>
      </c>
      <c r="D35501" s="2"/>
    </row>
    <row r="35502" spans="1:4" x14ac:dyDescent="0.25">
      <c r="A35502" s="2">
        <v>540</v>
      </c>
      <c r="B35502">
        <v>47707</v>
      </c>
      <c r="C35502" s="3">
        <v>1453.3903459999999</v>
      </c>
      <c r="D35502" s="2"/>
    </row>
    <row r="35503" spans="1:4" x14ac:dyDescent="0.25">
      <c r="A35503" s="2">
        <v>540</v>
      </c>
      <c r="B35503">
        <v>47708</v>
      </c>
      <c r="C35503" s="3">
        <v>1453.3903459999999</v>
      </c>
      <c r="D35503" s="2"/>
    </row>
    <row r="35504" spans="1:4" x14ac:dyDescent="0.25">
      <c r="A35504" s="2">
        <v>540</v>
      </c>
      <c r="B35504">
        <v>47709</v>
      </c>
      <c r="C35504" s="3">
        <v>7765.201247</v>
      </c>
      <c r="D35504" s="2"/>
    </row>
    <row r="35505" spans="1:4" x14ac:dyDescent="0.25">
      <c r="A35505" s="2">
        <v>540</v>
      </c>
      <c r="B35505">
        <v>47711</v>
      </c>
      <c r="C35505" s="3">
        <v>9.1586750000000006</v>
      </c>
      <c r="D35505" s="2"/>
    </row>
    <row r="35506" spans="1:4" x14ac:dyDescent="0.25">
      <c r="A35506" s="2">
        <v>540</v>
      </c>
      <c r="B35506">
        <v>47712</v>
      </c>
      <c r="C35506" s="3">
        <v>332.05690199999998</v>
      </c>
      <c r="D35506" s="2"/>
    </row>
    <row r="35507" spans="1:4" x14ac:dyDescent="0.25">
      <c r="A35507" s="2">
        <v>540</v>
      </c>
      <c r="B35507">
        <v>47713</v>
      </c>
      <c r="C35507" s="3">
        <v>322.89822700000002</v>
      </c>
      <c r="D35507" s="2"/>
    </row>
    <row r="35508" spans="1:4" x14ac:dyDescent="0.25">
      <c r="A35508" s="2">
        <v>540</v>
      </c>
      <c r="B35508">
        <v>47714</v>
      </c>
      <c r="C35508" s="3">
        <v>2176.9223270000002</v>
      </c>
      <c r="D35508" s="2"/>
    </row>
    <row r="35509" spans="1:4" x14ac:dyDescent="0.25">
      <c r="A35509" s="2">
        <v>540</v>
      </c>
      <c r="B35509">
        <v>47715</v>
      </c>
      <c r="C35509" s="3">
        <v>8699.5939109999999</v>
      </c>
      <c r="D35509" s="2"/>
    </row>
    <row r="35510" spans="1:4" x14ac:dyDescent="0.25">
      <c r="A35510" s="2">
        <v>540</v>
      </c>
      <c r="B35510">
        <v>47716</v>
      </c>
      <c r="C35510" s="3">
        <v>2176.9223270000002</v>
      </c>
      <c r="D35510" s="2"/>
    </row>
    <row r="35511" spans="1:4" x14ac:dyDescent="0.25">
      <c r="A35511" s="2">
        <v>540</v>
      </c>
      <c r="B35511">
        <v>47717</v>
      </c>
      <c r="C35511" s="3">
        <v>60.999547</v>
      </c>
      <c r="D35511" s="2"/>
    </row>
    <row r="35512" spans="1:4" x14ac:dyDescent="0.25">
      <c r="A35512" s="2">
        <v>540</v>
      </c>
      <c r="B35512">
        <v>47718</v>
      </c>
      <c r="C35512" s="3">
        <v>8699.5939109999999</v>
      </c>
      <c r="D35512" s="2"/>
    </row>
    <row r="35513" spans="1:4" x14ac:dyDescent="0.25">
      <c r="A35513" s="2">
        <v>540</v>
      </c>
      <c r="B35513">
        <v>47719</v>
      </c>
      <c r="C35513" s="3">
        <v>1142.419001</v>
      </c>
      <c r="D35513" s="2"/>
    </row>
    <row r="35514" spans="1:4" x14ac:dyDescent="0.25">
      <c r="A35514" s="2">
        <v>540</v>
      </c>
      <c r="B35514">
        <v>47720</v>
      </c>
      <c r="C35514" s="3">
        <v>1195.3150559999999</v>
      </c>
      <c r="D35514" s="2"/>
    </row>
    <row r="35515" spans="1:4" x14ac:dyDescent="0.25">
      <c r="A35515" s="2">
        <v>540</v>
      </c>
      <c r="B35515">
        <v>47721</v>
      </c>
      <c r="C35515" s="3">
        <v>1142.419001</v>
      </c>
      <c r="D35515" s="2"/>
    </row>
    <row r="35516" spans="1:4" x14ac:dyDescent="0.25">
      <c r="A35516" s="2">
        <v>540</v>
      </c>
      <c r="B35516">
        <v>47722</v>
      </c>
      <c r="C35516" s="3">
        <v>333.038431</v>
      </c>
      <c r="D35516" s="2"/>
    </row>
    <row r="35517" spans="1:4" x14ac:dyDescent="0.25">
      <c r="A35517" s="2">
        <v>540</v>
      </c>
      <c r="B35517">
        <v>47723</v>
      </c>
      <c r="C35517" s="3">
        <v>1067.475651</v>
      </c>
      <c r="D35517" s="2"/>
    </row>
    <row r="35518" spans="1:4" x14ac:dyDescent="0.25">
      <c r="A35518" s="2">
        <v>540</v>
      </c>
      <c r="B35518">
        <v>47724</v>
      </c>
      <c r="C35518" s="3">
        <v>1400.5140819999999</v>
      </c>
      <c r="D35518" s="2"/>
    </row>
    <row r="35519" spans="1:4" x14ac:dyDescent="0.25">
      <c r="A35519" s="2">
        <v>540</v>
      </c>
      <c r="B35519">
        <v>47725</v>
      </c>
      <c r="C35519" s="3">
        <v>46.973987000000001</v>
      </c>
      <c r="D35519" s="2"/>
    </row>
    <row r="35520" spans="1:4" x14ac:dyDescent="0.25">
      <c r="A35520" s="2">
        <v>540</v>
      </c>
      <c r="B35520">
        <v>47726</v>
      </c>
      <c r="C35520" s="3">
        <v>119.30228700000001</v>
      </c>
      <c r="D35520" s="2"/>
    </row>
    <row r="35521" spans="1:4" x14ac:dyDescent="0.25">
      <c r="A35521" s="2">
        <v>540</v>
      </c>
      <c r="B35521">
        <v>47727</v>
      </c>
      <c r="C35521" s="3">
        <v>119.30228700000001</v>
      </c>
      <c r="D35521" s="2"/>
    </row>
    <row r="35522" spans="1:4" x14ac:dyDescent="0.25">
      <c r="A35522" s="2">
        <v>540</v>
      </c>
      <c r="B35522">
        <v>47728</v>
      </c>
      <c r="C35522" s="3">
        <v>46.973987000000001</v>
      </c>
      <c r="D35522" s="2"/>
    </row>
    <row r="35523" spans="1:4" x14ac:dyDescent="0.25">
      <c r="A35523" s="2">
        <v>540</v>
      </c>
      <c r="B35523">
        <v>47729</v>
      </c>
      <c r="C35523" s="3">
        <v>975.25930400000004</v>
      </c>
      <c r="D35523" s="2"/>
    </row>
    <row r="35524" spans="1:4" x14ac:dyDescent="0.25">
      <c r="A35524" s="2">
        <v>540</v>
      </c>
      <c r="B35524">
        <v>47730</v>
      </c>
      <c r="C35524" s="3">
        <v>163.83608799999999</v>
      </c>
      <c r="D35524" s="2"/>
    </row>
    <row r="35525" spans="1:4" x14ac:dyDescent="0.25">
      <c r="A35525" s="2">
        <v>540</v>
      </c>
      <c r="B35525">
        <v>47731</v>
      </c>
      <c r="C35525" s="3">
        <v>227.35513599999999</v>
      </c>
      <c r="D35525" s="2"/>
    </row>
    <row r="35526" spans="1:4" x14ac:dyDescent="0.25">
      <c r="A35526" s="2">
        <v>540</v>
      </c>
      <c r="B35526">
        <v>47732</v>
      </c>
      <c r="C35526" s="3">
        <v>227.35513599999999</v>
      </c>
      <c r="D35526" s="2"/>
    </row>
    <row r="35527" spans="1:4" x14ac:dyDescent="0.25">
      <c r="A35527" s="2">
        <v>540</v>
      </c>
      <c r="B35527">
        <v>47733</v>
      </c>
      <c r="C35527" s="3">
        <v>163.83608799999999</v>
      </c>
      <c r="D35527" s="2"/>
    </row>
    <row r="35528" spans="1:4" x14ac:dyDescent="0.25">
      <c r="A35528" s="2">
        <v>540</v>
      </c>
      <c r="B35528">
        <v>47734</v>
      </c>
      <c r="C35528" s="3">
        <v>975.25930400000004</v>
      </c>
      <c r="D35528" s="2"/>
    </row>
    <row r="35529" spans="1:4" x14ac:dyDescent="0.25">
      <c r="A35529" s="2">
        <v>540</v>
      </c>
      <c r="B35529">
        <v>47735</v>
      </c>
      <c r="C35529" s="3">
        <v>69.333456999999996</v>
      </c>
      <c r="D35529" s="2"/>
    </row>
    <row r="35530" spans="1:4" x14ac:dyDescent="0.25">
      <c r="A35530" s="2">
        <v>540</v>
      </c>
      <c r="B35530">
        <v>47736</v>
      </c>
      <c r="C35530" s="3">
        <v>814.54756599999996</v>
      </c>
      <c r="D35530" s="2"/>
    </row>
    <row r="35531" spans="1:4" x14ac:dyDescent="0.25">
      <c r="A35531" s="2">
        <v>540</v>
      </c>
      <c r="B35531">
        <v>47737</v>
      </c>
      <c r="C35531" s="3">
        <v>814.54756599999996</v>
      </c>
      <c r="D35531" s="2"/>
    </row>
    <row r="35532" spans="1:4" x14ac:dyDescent="0.25">
      <c r="A35532" s="2">
        <v>540</v>
      </c>
      <c r="B35532">
        <v>47738</v>
      </c>
      <c r="C35532" s="3">
        <v>69.333456999999996</v>
      </c>
      <c r="D35532" s="2"/>
    </row>
    <row r="35533" spans="1:4" x14ac:dyDescent="0.25">
      <c r="A35533" s="2">
        <v>540</v>
      </c>
      <c r="B35533">
        <v>47739</v>
      </c>
      <c r="C35533" s="3">
        <v>1922.973062</v>
      </c>
      <c r="D35533" s="2"/>
    </row>
    <row r="35534" spans="1:4" x14ac:dyDescent="0.25">
      <c r="A35534" s="2">
        <v>540</v>
      </c>
      <c r="B35534">
        <v>47740</v>
      </c>
      <c r="C35534" s="3">
        <v>1424.3860709999999</v>
      </c>
      <c r="D35534" s="2"/>
    </row>
    <row r="35535" spans="1:4" x14ac:dyDescent="0.25">
      <c r="A35535" s="2">
        <v>540</v>
      </c>
      <c r="B35535">
        <v>47741</v>
      </c>
      <c r="C35535" s="3">
        <v>1922.973062</v>
      </c>
      <c r="D35535" s="2"/>
    </row>
    <row r="35536" spans="1:4" x14ac:dyDescent="0.25">
      <c r="A35536" s="2">
        <v>540</v>
      </c>
      <c r="B35536">
        <v>47742</v>
      </c>
      <c r="C35536" s="3">
        <v>1424.3860709999999</v>
      </c>
      <c r="D35536" s="2"/>
    </row>
    <row r="35537" spans="1:4" x14ac:dyDescent="0.25">
      <c r="A35537" s="2">
        <v>540</v>
      </c>
      <c r="B35537">
        <v>47743</v>
      </c>
      <c r="C35537" s="3">
        <v>289.18669199999999</v>
      </c>
      <c r="D35537" s="2"/>
    </row>
    <row r="35538" spans="1:4" x14ac:dyDescent="0.25">
      <c r="A35538" s="2">
        <v>540</v>
      </c>
      <c r="B35538">
        <v>47744</v>
      </c>
      <c r="C35538" s="3">
        <v>289.18669199999999</v>
      </c>
      <c r="D35538" s="2"/>
    </row>
    <row r="35539" spans="1:4" x14ac:dyDescent="0.25">
      <c r="A35539" s="2">
        <v>540</v>
      </c>
      <c r="B35539">
        <v>47745</v>
      </c>
      <c r="C35539" s="3">
        <v>457.62175300000001</v>
      </c>
      <c r="D35539" s="2"/>
    </row>
    <row r="35540" spans="1:4" x14ac:dyDescent="0.25">
      <c r="A35540" s="2">
        <v>540</v>
      </c>
      <c r="B35540">
        <v>47746</v>
      </c>
      <c r="C35540" s="3">
        <v>26.019390000000001</v>
      </c>
      <c r="D35540" s="2"/>
    </row>
    <row r="35541" spans="1:4" x14ac:dyDescent="0.25">
      <c r="A35541" s="2">
        <v>540</v>
      </c>
      <c r="B35541">
        <v>47747</v>
      </c>
      <c r="C35541" s="3">
        <v>26.019390000000001</v>
      </c>
      <c r="D35541" s="2"/>
    </row>
    <row r="35542" spans="1:4" x14ac:dyDescent="0.25">
      <c r="A35542" s="2">
        <v>540</v>
      </c>
      <c r="B35542">
        <v>47748</v>
      </c>
      <c r="C35542" s="3">
        <v>457.62175300000001</v>
      </c>
      <c r="D35542" s="2"/>
    </row>
    <row r="35543" spans="1:4" x14ac:dyDescent="0.25">
      <c r="A35543" s="2">
        <v>540</v>
      </c>
      <c r="B35543">
        <v>47749</v>
      </c>
      <c r="C35543" s="3">
        <v>346.91176999999999</v>
      </c>
      <c r="D35543" s="2"/>
    </row>
    <row r="35544" spans="1:4" x14ac:dyDescent="0.25">
      <c r="A35544" s="2">
        <v>540</v>
      </c>
      <c r="B35544">
        <v>47750</v>
      </c>
      <c r="C35544" s="3">
        <v>92.399585000000002</v>
      </c>
      <c r="D35544" s="2"/>
    </row>
    <row r="35545" spans="1:4" x14ac:dyDescent="0.25">
      <c r="A35545" s="2">
        <v>540</v>
      </c>
      <c r="B35545">
        <v>47751</v>
      </c>
      <c r="C35545" s="3">
        <v>286.15414600000003</v>
      </c>
      <c r="D35545" s="2"/>
    </row>
    <row r="35546" spans="1:4" x14ac:dyDescent="0.25">
      <c r="A35546" s="2">
        <v>540</v>
      </c>
      <c r="B35546">
        <v>47752</v>
      </c>
      <c r="C35546" s="3">
        <v>520.54458199999999</v>
      </c>
      <c r="D35546" s="2"/>
    </row>
    <row r="35547" spans="1:4" x14ac:dyDescent="0.25">
      <c r="A35547" s="2">
        <v>540</v>
      </c>
      <c r="B35547">
        <v>47753</v>
      </c>
      <c r="C35547" s="3">
        <v>520.54458199999999</v>
      </c>
      <c r="D35547" s="2"/>
    </row>
    <row r="35548" spans="1:4" x14ac:dyDescent="0.25">
      <c r="A35548" s="2">
        <v>540</v>
      </c>
      <c r="B35548">
        <v>47754</v>
      </c>
      <c r="C35548" s="3">
        <v>92.399585000000002</v>
      </c>
      <c r="D35548" s="2"/>
    </row>
    <row r="35549" spans="1:4" x14ac:dyDescent="0.25">
      <c r="A35549" s="2">
        <v>540</v>
      </c>
      <c r="B35549">
        <v>47755</v>
      </c>
      <c r="C35549" s="3">
        <v>1803.4566380000001</v>
      </c>
      <c r="D35549" s="2"/>
    </row>
    <row r="35550" spans="1:4" x14ac:dyDescent="0.25">
      <c r="A35550" s="2">
        <v>540</v>
      </c>
      <c r="B35550">
        <v>47756</v>
      </c>
      <c r="C35550" s="3">
        <v>0.39859699999999998</v>
      </c>
      <c r="D35550" s="2"/>
    </row>
    <row r="35551" spans="1:4" x14ac:dyDescent="0.25">
      <c r="A35551" s="2">
        <v>540</v>
      </c>
      <c r="B35551">
        <v>47757</v>
      </c>
      <c r="C35551" s="3">
        <v>288.50861200000003</v>
      </c>
      <c r="D35551" s="2"/>
    </row>
    <row r="35552" spans="1:4" x14ac:dyDescent="0.25">
      <c r="A35552" s="2">
        <v>540</v>
      </c>
      <c r="B35552">
        <v>47758</v>
      </c>
      <c r="C35552" s="3">
        <v>288.50861200000003</v>
      </c>
      <c r="D35552" s="2"/>
    </row>
    <row r="35553" spans="1:4" x14ac:dyDescent="0.25">
      <c r="A35553" s="2">
        <v>540</v>
      </c>
      <c r="B35553">
        <v>47759</v>
      </c>
      <c r="C35553" s="3">
        <v>0.39859699999999998</v>
      </c>
      <c r="D35553" s="2"/>
    </row>
    <row r="35554" spans="1:4" x14ac:dyDescent="0.25">
      <c r="A35554" s="2">
        <v>540</v>
      </c>
      <c r="B35554">
        <v>47760</v>
      </c>
      <c r="C35554" s="3">
        <v>1803.4566380000001</v>
      </c>
      <c r="D35554" s="2"/>
    </row>
    <row r="35555" spans="1:4" x14ac:dyDescent="0.25">
      <c r="A35555" s="2">
        <v>540</v>
      </c>
      <c r="B35555">
        <v>47761</v>
      </c>
      <c r="C35555" s="3">
        <v>1909.9868329999999</v>
      </c>
      <c r="D35555" s="2"/>
    </row>
    <row r="35556" spans="1:4" x14ac:dyDescent="0.25">
      <c r="A35556" s="2">
        <v>540</v>
      </c>
      <c r="B35556">
        <v>47762</v>
      </c>
      <c r="C35556" s="3">
        <v>172.09722300000001</v>
      </c>
      <c r="D35556" s="2"/>
    </row>
    <row r="35557" spans="1:4" x14ac:dyDescent="0.25">
      <c r="A35557" s="2">
        <v>540</v>
      </c>
      <c r="B35557">
        <v>47763</v>
      </c>
      <c r="C35557" s="3">
        <v>172.09722300000001</v>
      </c>
      <c r="D35557" s="2"/>
    </row>
    <row r="35558" spans="1:4" x14ac:dyDescent="0.25">
      <c r="A35558" s="2">
        <v>540</v>
      </c>
      <c r="B35558">
        <v>47764</v>
      </c>
      <c r="C35558" s="3">
        <v>1909.9868329999999</v>
      </c>
      <c r="D35558" s="2"/>
    </row>
    <row r="35559" spans="1:4" x14ac:dyDescent="0.25">
      <c r="A35559" s="2">
        <v>540</v>
      </c>
      <c r="B35559">
        <v>47765</v>
      </c>
      <c r="C35559" s="3">
        <v>296.17407200000002</v>
      </c>
      <c r="D35559" s="2"/>
    </row>
    <row r="35560" spans="1:4" x14ac:dyDescent="0.25">
      <c r="A35560" s="2">
        <v>540</v>
      </c>
      <c r="B35560">
        <v>47766</v>
      </c>
      <c r="C35560" s="3">
        <v>271.08907900000003</v>
      </c>
      <c r="D35560" s="2"/>
    </row>
    <row r="35561" spans="1:4" x14ac:dyDescent="0.25">
      <c r="A35561" s="2">
        <v>540</v>
      </c>
      <c r="B35561">
        <v>47767</v>
      </c>
      <c r="C35561" s="3">
        <v>271.08907900000003</v>
      </c>
      <c r="D35561" s="2"/>
    </row>
    <row r="35562" spans="1:4" x14ac:dyDescent="0.25">
      <c r="A35562" s="2">
        <v>540</v>
      </c>
      <c r="B35562">
        <v>47768</v>
      </c>
      <c r="C35562" s="3">
        <v>296.17407200000002</v>
      </c>
      <c r="D35562" s="2"/>
    </row>
    <row r="35563" spans="1:4" x14ac:dyDescent="0.25">
      <c r="A35563" s="2">
        <v>540</v>
      </c>
      <c r="B35563">
        <v>47769</v>
      </c>
      <c r="C35563" s="3">
        <v>18.904769000000002</v>
      </c>
      <c r="D35563" s="2"/>
    </row>
    <row r="35564" spans="1:4" x14ac:dyDescent="0.25">
      <c r="A35564" s="2">
        <v>540</v>
      </c>
      <c r="B35564">
        <v>47770</v>
      </c>
      <c r="C35564" s="3">
        <v>425.58805799999999</v>
      </c>
      <c r="D35564" s="2"/>
    </row>
    <row r="35565" spans="1:4" x14ac:dyDescent="0.25">
      <c r="A35565" s="2">
        <v>540</v>
      </c>
      <c r="B35565">
        <v>47771</v>
      </c>
      <c r="C35565" s="3">
        <v>673.55674699999997</v>
      </c>
      <c r="D35565" s="2"/>
    </row>
    <row r="35566" spans="1:4" x14ac:dyDescent="0.25">
      <c r="A35566" s="2">
        <v>540</v>
      </c>
      <c r="B35566">
        <v>47772</v>
      </c>
      <c r="C35566" s="3">
        <v>673.55674699999997</v>
      </c>
      <c r="D35566" s="2"/>
    </row>
    <row r="35567" spans="1:4" x14ac:dyDescent="0.25">
      <c r="A35567" s="2">
        <v>540</v>
      </c>
      <c r="B35567">
        <v>47773</v>
      </c>
      <c r="C35567" s="3">
        <v>425.58805799999999</v>
      </c>
      <c r="D35567" s="2"/>
    </row>
    <row r="35568" spans="1:4" x14ac:dyDescent="0.25">
      <c r="A35568" s="2">
        <v>540</v>
      </c>
      <c r="B35568">
        <v>47774</v>
      </c>
      <c r="C35568" s="3">
        <v>1349.2408700000001</v>
      </c>
      <c r="D35568" s="2"/>
    </row>
    <row r="35569" spans="1:4" x14ac:dyDescent="0.25">
      <c r="A35569" s="2">
        <v>540</v>
      </c>
      <c r="B35569">
        <v>47775</v>
      </c>
      <c r="C35569" s="3">
        <v>51.635657000000002</v>
      </c>
      <c r="D35569" s="2"/>
    </row>
    <row r="35570" spans="1:4" x14ac:dyDescent="0.25">
      <c r="A35570" s="2">
        <v>540</v>
      </c>
      <c r="B35570">
        <v>47776</v>
      </c>
      <c r="C35570" s="3">
        <v>1349.2408700000001</v>
      </c>
      <c r="D35570" s="2"/>
    </row>
    <row r="35571" spans="1:4" x14ac:dyDescent="0.25">
      <c r="A35571" s="2">
        <v>540</v>
      </c>
      <c r="B35571">
        <v>47777</v>
      </c>
      <c r="C35571" s="3">
        <v>51.635657000000002</v>
      </c>
      <c r="D35571" s="2"/>
    </row>
    <row r="35572" spans="1:4" x14ac:dyDescent="0.25">
      <c r="A35572" s="2">
        <v>540</v>
      </c>
      <c r="B35572">
        <v>47778</v>
      </c>
      <c r="C35572" s="3">
        <v>977.29584599999998</v>
      </c>
      <c r="D35572" s="2"/>
    </row>
    <row r="35573" spans="1:4" x14ac:dyDescent="0.25">
      <c r="A35573" s="2">
        <v>540</v>
      </c>
      <c r="B35573">
        <v>47779</v>
      </c>
      <c r="C35573" s="3">
        <v>1918.3712519999999</v>
      </c>
      <c r="D35573" s="2"/>
    </row>
    <row r="35574" spans="1:4" x14ac:dyDescent="0.25">
      <c r="A35574" s="2">
        <v>540</v>
      </c>
      <c r="B35574">
        <v>47780</v>
      </c>
      <c r="C35574" s="3">
        <v>977.29584599999998</v>
      </c>
      <c r="D35574" s="2"/>
    </row>
    <row r="35575" spans="1:4" x14ac:dyDescent="0.25">
      <c r="A35575" s="2">
        <v>540</v>
      </c>
      <c r="B35575">
        <v>47781</v>
      </c>
      <c r="C35575" s="3">
        <v>2742.0307459999999</v>
      </c>
      <c r="D35575" s="2"/>
    </row>
    <row r="35576" spans="1:4" x14ac:dyDescent="0.25">
      <c r="A35576" s="2">
        <v>540</v>
      </c>
      <c r="B35576">
        <v>47782</v>
      </c>
      <c r="C35576" s="3">
        <v>2742.0307459999999</v>
      </c>
      <c r="D35576" s="2"/>
    </row>
    <row r="35577" spans="1:4" x14ac:dyDescent="0.25">
      <c r="A35577" s="2">
        <v>540</v>
      </c>
      <c r="B35577">
        <v>47783</v>
      </c>
      <c r="C35577" s="3">
        <v>68.932115999999994</v>
      </c>
      <c r="D35577" s="2"/>
    </row>
    <row r="35578" spans="1:4" x14ac:dyDescent="0.25">
      <c r="A35578" s="2">
        <v>540</v>
      </c>
      <c r="B35578">
        <v>47784</v>
      </c>
      <c r="C35578" s="3">
        <v>4968.5126280000004</v>
      </c>
      <c r="D35578" s="2"/>
    </row>
    <row r="35579" spans="1:4" x14ac:dyDescent="0.25">
      <c r="A35579" s="2">
        <v>540</v>
      </c>
      <c r="B35579">
        <v>47785</v>
      </c>
      <c r="C35579" s="3">
        <v>4968.5126280000004</v>
      </c>
      <c r="D35579" s="2"/>
    </row>
    <row r="35580" spans="1:4" x14ac:dyDescent="0.25">
      <c r="A35580" s="2">
        <v>540</v>
      </c>
      <c r="B35580">
        <v>47786</v>
      </c>
      <c r="C35580" s="3">
        <v>1395.8452010000001</v>
      </c>
      <c r="D35580" s="2"/>
    </row>
    <row r="35581" spans="1:4" x14ac:dyDescent="0.25">
      <c r="A35581" s="2">
        <v>540</v>
      </c>
      <c r="B35581">
        <v>47787</v>
      </c>
      <c r="C35581" s="3">
        <v>445.62620299999998</v>
      </c>
      <c r="D35581" s="2"/>
    </row>
    <row r="35582" spans="1:4" x14ac:dyDescent="0.25">
      <c r="A35582" s="2">
        <v>540</v>
      </c>
      <c r="B35582">
        <v>47788</v>
      </c>
      <c r="C35582" s="3">
        <v>1395.8452010000001</v>
      </c>
      <c r="D35582" s="2"/>
    </row>
    <row r="35583" spans="1:4" x14ac:dyDescent="0.25">
      <c r="A35583" s="2">
        <v>540</v>
      </c>
      <c r="B35583">
        <v>47789</v>
      </c>
      <c r="C35583" s="3">
        <v>445.62620299999998</v>
      </c>
      <c r="D35583" s="2"/>
    </row>
    <row r="35584" spans="1:4" x14ac:dyDescent="0.25">
      <c r="A35584" s="2">
        <v>540</v>
      </c>
      <c r="B35584">
        <v>47790</v>
      </c>
      <c r="C35584" s="3">
        <v>1466.679934</v>
      </c>
      <c r="D35584" s="2"/>
    </row>
    <row r="35585" spans="1:4" x14ac:dyDescent="0.25">
      <c r="A35585" s="2">
        <v>540</v>
      </c>
      <c r="B35585">
        <v>47791</v>
      </c>
      <c r="C35585" s="3">
        <v>1466.679934</v>
      </c>
      <c r="D35585" s="2"/>
    </row>
    <row r="35586" spans="1:4" x14ac:dyDescent="0.25">
      <c r="A35586" s="2">
        <v>540</v>
      </c>
      <c r="B35586">
        <v>47792</v>
      </c>
      <c r="C35586" s="3">
        <v>1102.5365179999999</v>
      </c>
      <c r="D35586" s="2"/>
    </row>
    <row r="35587" spans="1:4" x14ac:dyDescent="0.25">
      <c r="A35587" s="2">
        <v>540</v>
      </c>
      <c r="B35587">
        <v>47793</v>
      </c>
      <c r="C35587" s="3">
        <v>1102.5365179999999</v>
      </c>
      <c r="D35587" s="2"/>
    </row>
    <row r="35588" spans="1:4" x14ac:dyDescent="0.25">
      <c r="A35588" s="2">
        <v>540</v>
      </c>
      <c r="B35588">
        <v>47794</v>
      </c>
      <c r="C35588" s="3">
        <v>0</v>
      </c>
      <c r="D35588" s="2"/>
    </row>
    <row r="35589" spans="1:4" x14ac:dyDescent="0.25">
      <c r="A35589" s="2">
        <v>540</v>
      </c>
      <c r="B35589">
        <v>47795</v>
      </c>
      <c r="C35589" s="3">
        <v>0</v>
      </c>
      <c r="D35589" s="2"/>
    </row>
    <row r="35590" spans="1:4" x14ac:dyDescent="0.25">
      <c r="A35590" s="2">
        <v>540</v>
      </c>
      <c r="B35590">
        <v>47796</v>
      </c>
      <c r="C35590" s="3">
        <v>3605.969114</v>
      </c>
      <c r="D35590" s="2"/>
    </row>
    <row r="35591" spans="1:4" x14ac:dyDescent="0.25">
      <c r="A35591" s="2">
        <v>540</v>
      </c>
      <c r="B35591">
        <v>47798</v>
      </c>
      <c r="C35591" s="3">
        <v>0</v>
      </c>
      <c r="D35591" s="2"/>
    </row>
    <row r="35592" spans="1:4" x14ac:dyDescent="0.25">
      <c r="A35592" s="2">
        <v>540</v>
      </c>
      <c r="B35592">
        <v>47799</v>
      </c>
      <c r="C35592" s="3">
        <v>0</v>
      </c>
      <c r="D35592" s="2"/>
    </row>
    <row r="35593" spans="1:4" x14ac:dyDescent="0.25">
      <c r="A35593" s="2">
        <v>540</v>
      </c>
      <c r="B35593">
        <v>47800</v>
      </c>
      <c r="C35593" s="3">
        <v>3605.969114</v>
      </c>
      <c r="D35593" s="2"/>
    </row>
    <row r="35594" spans="1:4" x14ac:dyDescent="0.25">
      <c r="A35594" s="2">
        <v>540</v>
      </c>
      <c r="B35594">
        <v>47801</v>
      </c>
      <c r="C35594" s="3">
        <v>0</v>
      </c>
      <c r="D35594" s="2"/>
    </row>
    <row r="35595" spans="1:4" x14ac:dyDescent="0.25">
      <c r="A35595" s="2">
        <v>540</v>
      </c>
      <c r="B35595">
        <v>47802</v>
      </c>
      <c r="C35595" s="3">
        <v>3605.969114</v>
      </c>
      <c r="D35595" s="2"/>
    </row>
    <row r="35596" spans="1:4" x14ac:dyDescent="0.25">
      <c r="A35596" s="2">
        <v>540</v>
      </c>
      <c r="B35596">
        <v>47803</v>
      </c>
      <c r="C35596" s="3">
        <v>1075.407332</v>
      </c>
      <c r="D35596" s="2"/>
    </row>
    <row r="35597" spans="1:4" x14ac:dyDescent="0.25">
      <c r="A35597" s="2">
        <v>540</v>
      </c>
      <c r="B35597">
        <v>47804</v>
      </c>
      <c r="C35597" s="3">
        <v>4681.3764469999996</v>
      </c>
      <c r="D35597" s="2"/>
    </row>
    <row r="35598" spans="1:4" x14ac:dyDescent="0.25">
      <c r="A35598" s="2">
        <v>540</v>
      </c>
      <c r="B35598">
        <v>47806</v>
      </c>
      <c r="C35598" s="3">
        <v>0</v>
      </c>
      <c r="D35598" s="2"/>
    </row>
    <row r="35599" spans="1:4" x14ac:dyDescent="0.25">
      <c r="A35599" s="2">
        <v>540</v>
      </c>
      <c r="B35599">
        <v>47807</v>
      </c>
      <c r="C35599" s="3">
        <v>0</v>
      </c>
      <c r="D35599" s="2"/>
    </row>
    <row r="35600" spans="1:4" x14ac:dyDescent="0.25">
      <c r="A35600" s="2">
        <v>540</v>
      </c>
      <c r="B35600">
        <v>47808</v>
      </c>
      <c r="C35600" s="3">
        <v>0</v>
      </c>
      <c r="D35600" s="2"/>
    </row>
    <row r="35601" spans="1:4" x14ac:dyDescent="0.25">
      <c r="A35601" s="2">
        <v>540</v>
      </c>
      <c r="B35601">
        <v>47809</v>
      </c>
      <c r="C35601" s="3">
        <v>0</v>
      </c>
      <c r="D35601" s="2"/>
    </row>
    <row r="35602" spans="1:4" x14ac:dyDescent="0.25">
      <c r="A35602" s="2">
        <v>540</v>
      </c>
      <c r="B35602">
        <v>47810</v>
      </c>
      <c r="C35602" s="3">
        <v>0</v>
      </c>
      <c r="D35602" s="2"/>
    </row>
    <row r="35603" spans="1:4" x14ac:dyDescent="0.25">
      <c r="A35603" s="2">
        <v>540</v>
      </c>
      <c r="B35603">
        <v>47811</v>
      </c>
      <c r="C35603" s="3">
        <v>0</v>
      </c>
      <c r="D35603" s="2"/>
    </row>
    <row r="35604" spans="1:4" x14ac:dyDescent="0.25">
      <c r="A35604" s="2">
        <v>540</v>
      </c>
      <c r="B35604">
        <v>47812</v>
      </c>
      <c r="C35604" s="3">
        <v>1219.6665849999999</v>
      </c>
      <c r="D35604" s="2"/>
    </row>
    <row r="35605" spans="1:4" x14ac:dyDescent="0.25">
      <c r="A35605" s="2">
        <v>540</v>
      </c>
      <c r="B35605">
        <v>47813</v>
      </c>
      <c r="C35605" s="3">
        <v>214.93236899999999</v>
      </c>
      <c r="D35605" s="2"/>
    </row>
    <row r="35606" spans="1:4" x14ac:dyDescent="0.25">
      <c r="A35606" s="2">
        <v>540</v>
      </c>
      <c r="B35606">
        <v>47814</v>
      </c>
      <c r="C35606" s="3">
        <v>214.93236899999999</v>
      </c>
      <c r="D35606" s="2"/>
    </row>
    <row r="35607" spans="1:4" x14ac:dyDescent="0.25">
      <c r="A35607" s="2">
        <v>540</v>
      </c>
      <c r="B35607">
        <v>47815</v>
      </c>
      <c r="C35607" s="3">
        <v>1219.6665849999999</v>
      </c>
      <c r="D35607" s="2"/>
    </row>
    <row r="35608" spans="1:4" x14ac:dyDescent="0.25">
      <c r="A35608" s="2">
        <v>540</v>
      </c>
      <c r="B35608">
        <v>47816</v>
      </c>
      <c r="C35608" s="3">
        <v>448.84394900000001</v>
      </c>
      <c r="D35608" s="2"/>
    </row>
    <row r="35609" spans="1:4" x14ac:dyDescent="0.25">
      <c r="A35609" s="2">
        <v>540</v>
      </c>
      <c r="B35609">
        <v>47818</v>
      </c>
      <c r="C35609" s="3">
        <v>448.84394900000001</v>
      </c>
      <c r="D35609" s="2"/>
    </row>
    <row r="35610" spans="1:4" x14ac:dyDescent="0.25">
      <c r="A35610" s="2">
        <v>540</v>
      </c>
      <c r="B35610">
        <v>47819</v>
      </c>
      <c r="C35610" s="3">
        <v>599.46515799999997</v>
      </c>
      <c r="D35610" s="2"/>
    </row>
    <row r="35611" spans="1:4" x14ac:dyDescent="0.25">
      <c r="A35611" s="2">
        <v>540</v>
      </c>
      <c r="B35611">
        <v>47820</v>
      </c>
      <c r="C35611" s="3">
        <v>589.51781100000005</v>
      </c>
      <c r="D35611" s="2"/>
    </row>
    <row r="35612" spans="1:4" x14ac:dyDescent="0.25">
      <c r="A35612" s="2">
        <v>540</v>
      </c>
      <c r="B35612">
        <v>47821</v>
      </c>
      <c r="C35612" s="3">
        <v>589.51781100000005</v>
      </c>
      <c r="D35612" s="2"/>
    </row>
    <row r="35613" spans="1:4" x14ac:dyDescent="0.25">
      <c r="A35613" s="2">
        <v>540</v>
      </c>
      <c r="B35613">
        <v>47822</v>
      </c>
      <c r="C35613" s="3">
        <v>4227.6909480000004</v>
      </c>
      <c r="D35613" s="2"/>
    </row>
    <row r="35614" spans="1:4" x14ac:dyDescent="0.25">
      <c r="A35614" s="2">
        <v>540</v>
      </c>
      <c r="B35614">
        <v>47823</v>
      </c>
      <c r="C35614" s="3">
        <v>4227.6909480000004</v>
      </c>
      <c r="D35614" s="2"/>
    </row>
    <row r="35615" spans="1:4" x14ac:dyDescent="0.25">
      <c r="A35615" s="2">
        <v>540</v>
      </c>
      <c r="B35615">
        <v>47824</v>
      </c>
      <c r="C35615" s="3">
        <v>309.34224599999999</v>
      </c>
      <c r="D35615" s="2"/>
    </row>
    <row r="35616" spans="1:4" x14ac:dyDescent="0.25">
      <c r="A35616" s="2">
        <v>540</v>
      </c>
      <c r="B35616">
        <v>47825</v>
      </c>
      <c r="C35616" s="3">
        <v>122.392532</v>
      </c>
      <c r="D35616" s="2"/>
    </row>
    <row r="35617" spans="1:4" x14ac:dyDescent="0.25">
      <c r="A35617" s="2">
        <v>540</v>
      </c>
      <c r="B35617">
        <v>47826</v>
      </c>
      <c r="C35617" s="3">
        <v>321.15705400000002</v>
      </c>
      <c r="D35617" s="2"/>
    </row>
    <row r="35618" spans="1:4" x14ac:dyDescent="0.25">
      <c r="A35618" s="2">
        <v>540</v>
      </c>
      <c r="B35618">
        <v>47827</v>
      </c>
      <c r="C35618" s="3">
        <v>321.15705400000002</v>
      </c>
      <c r="D35618" s="2"/>
    </row>
    <row r="35619" spans="1:4" x14ac:dyDescent="0.25">
      <c r="A35619" s="2">
        <v>540</v>
      </c>
      <c r="B35619">
        <v>47828</v>
      </c>
      <c r="C35619" s="3">
        <v>122.392532</v>
      </c>
      <c r="D35619" s="2"/>
    </row>
    <row r="35620" spans="1:4" x14ac:dyDescent="0.25">
      <c r="A35620" s="2">
        <v>540</v>
      </c>
      <c r="B35620">
        <v>47829</v>
      </c>
      <c r="C35620" s="3">
        <v>1.2820670000000001</v>
      </c>
      <c r="D35620" s="2"/>
    </row>
    <row r="35621" spans="1:4" x14ac:dyDescent="0.25">
      <c r="A35621" s="2">
        <v>540</v>
      </c>
      <c r="B35621">
        <v>47830</v>
      </c>
      <c r="C35621" s="3">
        <v>280.83974799999999</v>
      </c>
      <c r="D35621" s="2"/>
    </row>
    <row r="35622" spans="1:4" x14ac:dyDescent="0.25">
      <c r="A35622" s="2">
        <v>540</v>
      </c>
      <c r="B35622">
        <v>47831</v>
      </c>
      <c r="C35622" s="3">
        <v>681.35653300000001</v>
      </c>
      <c r="D35622" s="2"/>
    </row>
    <row r="35623" spans="1:4" x14ac:dyDescent="0.25">
      <c r="A35623" s="2">
        <v>540</v>
      </c>
      <c r="B35623">
        <v>47832</v>
      </c>
      <c r="C35623" s="3">
        <v>1.2820670000000001</v>
      </c>
      <c r="D35623" s="2"/>
    </row>
    <row r="35624" spans="1:4" x14ac:dyDescent="0.25">
      <c r="A35624" s="2">
        <v>540</v>
      </c>
      <c r="B35624">
        <v>47833</v>
      </c>
      <c r="C35624" s="3">
        <v>280.83974799999999</v>
      </c>
      <c r="D35624" s="2"/>
    </row>
    <row r="35625" spans="1:4" x14ac:dyDescent="0.25">
      <c r="A35625" s="2">
        <v>540</v>
      </c>
      <c r="B35625">
        <v>47834</v>
      </c>
      <c r="C35625" s="3">
        <v>681.35653300000001</v>
      </c>
      <c r="D35625" s="2"/>
    </row>
    <row r="35626" spans="1:4" x14ac:dyDescent="0.25">
      <c r="A35626" s="2">
        <v>540</v>
      </c>
      <c r="B35626">
        <v>47835</v>
      </c>
      <c r="C35626" s="3">
        <v>2477.219552</v>
      </c>
      <c r="D35626" s="2"/>
    </row>
    <row r="35627" spans="1:4" x14ac:dyDescent="0.25">
      <c r="A35627" s="2">
        <v>540</v>
      </c>
      <c r="B35627">
        <v>47836</v>
      </c>
      <c r="C35627" s="3">
        <v>1216.3448940000001</v>
      </c>
      <c r="D35627" s="2"/>
    </row>
    <row r="35628" spans="1:4" x14ac:dyDescent="0.25">
      <c r="A35628" s="2">
        <v>540</v>
      </c>
      <c r="B35628">
        <v>47837</v>
      </c>
      <c r="C35628" s="3">
        <v>72.416864000000004</v>
      </c>
      <c r="D35628" s="2"/>
    </row>
    <row r="35629" spans="1:4" x14ac:dyDescent="0.25">
      <c r="A35629" s="2">
        <v>540</v>
      </c>
      <c r="B35629">
        <v>47838</v>
      </c>
      <c r="C35629" s="3">
        <v>907.25059899999997</v>
      </c>
      <c r="D35629" s="2"/>
    </row>
    <row r="35630" spans="1:4" x14ac:dyDescent="0.25">
      <c r="A35630" s="2">
        <v>540</v>
      </c>
      <c r="B35630">
        <v>47839</v>
      </c>
      <c r="C35630" s="3">
        <v>21.780911</v>
      </c>
      <c r="D35630" s="2"/>
    </row>
    <row r="35631" spans="1:4" x14ac:dyDescent="0.25">
      <c r="A35631" s="2">
        <v>540</v>
      </c>
      <c r="B35631">
        <v>47840</v>
      </c>
      <c r="C35631" s="3">
        <v>21.780911</v>
      </c>
      <c r="D35631" s="2"/>
    </row>
    <row r="35632" spans="1:4" x14ac:dyDescent="0.25">
      <c r="A35632" s="2">
        <v>540</v>
      </c>
      <c r="B35632">
        <v>47841</v>
      </c>
      <c r="C35632" s="3">
        <v>72.416864000000004</v>
      </c>
      <c r="D35632" s="2"/>
    </row>
    <row r="35633" spans="1:4" x14ac:dyDescent="0.25">
      <c r="A35633" s="2">
        <v>540</v>
      </c>
      <c r="B35633">
        <v>47842</v>
      </c>
      <c r="C35633" s="3">
        <v>1216.3448940000001</v>
      </c>
      <c r="D35633" s="2"/>
    </row>
    <row r="35634" spans="1:4" x14ac:dyDescent="0.25">
      <c r="A35634" s="2">
        <v>540</v>
      </c>
      <c r="B35634">
        <v>47843</v>
      </c>
      <c r="C35634" s="3">
        <v>907.25059899999997</v>
      </c>
      <c r="D35634" s="2"/>
    </row>
    <row r="35635" spans="1:4" x14ac:dyDescent="0.25">
      <c r="A35635" s="2">
        <v>540</v>
      </c>
      <c r="B35635">
        <v>47844</v>
      </c>
      <c r="C35635" s="3">
        <v>2618.1360989999998</v>
      </c>
      <c r="D35635" s="2"/>
    </row>
    <row r="35636" spans="1:4" x14ac:dyDescent="0.25">
      <c r="A35636" s="2">
        <v>540</v>
      </c>
      <c r="B35636">
        <v>47845</v>
      </c>
      <c r="C35636" s="3">
        <v>2618.1360989999998</v>
      </c>
      <c r="D35636" s="2"/>
    </row>
    <row r="35637" spans="1:4" x14ac:dyDescent="0.25">
      <c r="A35637" s="2">
        <v>540</v>
      </c>
      <c r="B35637">
        <v>47846</v>
      </c>
      <c r="C35637" s="3">
        <v>3096.4968520000002</v>
      </c>
      <c r="D35637" s="2"/>
    </row>
    <row r="35638" spans="1:4" x14ac:dyDescent="0.25">
      <c r="A35638" s="2">
        <v>540</v>
      </c>
      <c r="B35638">
        <v>47847</v>
      </c>
      <c r="C35638" s="3">
        <v>894.72063100000003</v>
      </c>
      <c r="D35638" s="2"/>
    </row>
    <row r="35639" spans="1:4" x14ac:dyDescent="0.25">
      <c r="A35639" s="2">
        <v>540</v>
      </c>
      <c r="B35639">
        <v>47848</v>
      </c>
      <c r="C35639" s="3">
        <v>17875.563124</v>
      </c>
      <c r="D35639" s="2"/>
    </row>
    <row r="35640" spans="1:4" x14ac:dyDescent="0.25">
      <c r="A35640" s="2">
        <v>540</v>
      </c>
      <c r="B35640">
        <v>47849</v>
      </c>
      <c r="C35640" s="3">
        <v>4270.3638080000001</v>
      </c>
      <c r="D35640" s="2"/>
    </row>
    <row r="35641" spans="1:4" x14ac:dyDescent="0.25">
      <c r="A35641" s="2">
        <v>540</v>
      </c>
      <c r="B35641">
        <v>47850</v>
      </c>
      <c r="C35641" s="3">
        <v>8358.7433079999992</v>
      </c>
      <c r="D35641" s="2"/>
    </row>
    <row r="35642" spans="1:4" x14ac:dyDescent="0.25">
      <c r="A35642" s="2">
        <v>540</v>
      </c>
      <c r="B35642">
        <v>47851</v>
      </c>
      <c r="C35642" s="3">
        <v>0</v>
      </c>
      <c r="D35642" s="2"/>
    </row>
    <row r="35643" spans="1:4" x14ac:dyDescent="0.25">
      <c r="A35643" s="2">
        <v>540</v>
      </c>
      <c r="B35643">
        <v>47852</v>
      </c>
      <c r="C35643" s="3">
        <v>4270.3638080000001</v>
      </c>
      <c r="D35643" s="2"/>
    </row>
    <row r="35644" spans="1:4" x14ac:dyDescent="0.25">
      <c r="A35644" s="2">
        <v>540</v>
      </c>
      <c r="B35644">
        <v>47853</v>
      </c>
      <c r="C35644" s="3">
        <v>0</v>
      </c>
      <c r="D35644" s="2"/>
    </row>
    <row r="35645" spans="1:4" x14ac:dyDescent="0.25">
      <c r="A35645" s="2">
        <v>540</v>
      </c>
      <c r="B35645">
        <v>47854</v>
      </c>
      <c r="C35645" s="3">
        <v>17875.563124</v>
      </c>
      <c r="D35645" s="2"/>
    </row>
    <row r="35646" spans="1:4" x14ac:dyDescent="0.25">
      <c r="A35646" s="2">
        <v>540</v>
      </c>
      <c r="B35646">
        <v>47855</v>
      </c>
      <c r="C35646" s="3">
        <v>894.72063100000003</v>
      </c>
      <c r="D35646" s="2"/>
    </row>
    <row r="35647" spans="1:4" x14ac:dyDescent="0.25">
      <c r="A35647" s="2">
        <v>540</v>
      </c>
      <c r="B35647">
        <v>47856</v>
      </c>
      <c r="C35647" s="3">
        <v>8358.7433079999992</v>
      </c>
      <c r="D35647" s="2"/>
    </row>
    <row r="35648" spans="1:4" x14ac:dyDescent="0.25">
      <c r="A35648" s="2">
        <v>540</v>
      </c>
      <c r="B35648">
        <v>47857</v>
      </c>
      <c r="C35648" s="3">
        <v>0</v>
      </c>
      <c r="D35648" s="2"/>
    </row>
    <row r="35649" spans="1:4" x14ac:dyDescent="0.25">
      <c r="A35649" s="2">
        <v>540</v>
      </c>
      <c r="B35649">
        <v>47858</v>
      </c>
      <c r="C35649" s="3">
        <v>0</v>
      </c>
      <c r="D35649" s="2"/>
    </row>
    <row r="35650" spans="1:4" x14ac:dyDescent="0.25">
      <c r="A35650" s="2">
        <v>540</v>
      </c>
      <c r="B35650">
        <v>47859</v>
      </c>
      <c r="C35650" s="3">
        <v>0</v>
      </c>
      <c r="D35650" s="2"/>
    </row>
    <row r="35651" spans="1:4" x14ac:dyDescent="0.25">
      <c r="A35651" s="2">
        <v>540</v>
      </c>
      <c r="B35651">
        <v>47860</v>
      </c>
      <c r="C35651" s="3">
        <v>0</v>
      </c>
      <c r="D35651" s="2"/>
    </row>
    <row r="35652" spans="1:4" x14ac:dyDescent="0.25">
      <c r="A35652" s="2">
        <v>540</v>
      </c>
      <c r="B35652">
        <v>47861</v>
      </c>
      <c r="C35652" s="3">
        <v>0</v>
      </c>
      <c r="D35652" s="2"/>
    </row>
    <row r="35653" spans="1:4" x14ac:dyDescent="0.25">
      <c r="A35653" s="2">
        <v>540</v>
      </c>
      <c r="B35653">
        <v>47862</v>
      </c>
      <c r="C35653" s="3">
        <v>0</v>
      </c>
      <c r="D35653" s="2"/>
    </row>
    <row r="35654" spans="1:4" x14ac:dyDescent="0.25">
      <c r="A35654" s="2">
        <v>540</v>
      </c>
      <c r="B35654">
        <v>47863</v>
      </c>
      <c r="C35654" s="3">
        <v>12131.126625999999</v>
      </c>
      <c r="D35654" s="2"/>
    </row>
    <row r="35655" spans="1:4" x14ac:dyDescent="0.25">
      <c r="A35655" s="2">
        <v>540</v>
      </c>
      <c r="B35655">
        <v>47864</v>
      </c>
      <c r="C35655" s="3">
        <v>0</v>
      </c>
      <c r="D35655" s="2"/>
    </row>
    <row r="35656" spans="1:4" x14ac:dyDescent="0.25">
      <c r="A35656" s="2">
        <v>540</v>
      </c>
      <c r="B35656">
        <v>47865</v>
      </c>
      <c r="C35656" s="3">
        <v>2215.9744270000001</v>
      </c>
      <c r="D35656" s="2"/>
    </row>
    <row r="35657" spans="1:4" x14ac:dyDescent="0.25">
      <c r="A35657" s="2">
        <v>540</v>
      </c>
      <c r="B35657">
        <v>47866</v>
      </c>
      <c r="C35657" s="3">
        <v>0</v>
      </c>
      <c r="D35657" s="2"/>
    </row>
    <row r="35658" spans="1:4" x14ac:dyDescent="0.25">
      <c r="A35658" s="2">
        <v>540</v>
      </c>
      <c r="B35658">
        <v>47867</v>
      </c>
      <c r="C35658" s="3">
        <v>2215.9744270000001</v>
      </c>
      <c r="D35658" s="2"/>
    </row>
    <row r="35659" spans="1:4" x14ac:dyDescent="0.25">
      <c r="A35659" s="2">
        <v>540</v>
      </c>
      <c r="B35659">
        <v>47868</v>
      </c>
      <c r="C35659" s="3">
        <v>2130.4430280000001</v>
      </c>
      <c r="D35659" s="2"/>
    </row>
    <row r="35660" spans="1:4" x14ac:dyDescent="0.25">
      <c r="A35660" s="2">
        <v>540</v>
      </c>
      <c r="B35660">
        <v>47869</v>
      </c>
      <c r="C35660" s="3">
        <v>2838.2746950000001</v>
      </c>
      <c r="D35660" s="2"/>
    </row>
    <row r="35661" spans="1:4" x14ac:dyDescent="0.25">
      <c r="A35661" s="2">
        <v>540</v>
      </c>
      <c r="B35661">
        <v>47870</v>
      </c>
      <c r="C35661" s="3">
        <v>2838.2746950000001</v>
      </c>
      <c r="D35661" s="2"/>
    </row>
    <row r="35662" spans="1:4" x14ac:dyDescent="0.25">
      <c r="A35662" s="2">
        <v>540</v>
      </c>
      <c r="B35662">
        <v>47873</v>
      </c>
      <c r="C35662" s="3">
        <v>3138.8283259999998</v>
      </c>
      <c r="D35662" s="2"/>
    </row>
    <row r="35663" spans="1:4" x14ac:dyDescent="0.25">
      <c r="A35663" s="2">
        <v>540</v>
      </c>
      <c r="B35663">
        <v>47874</v>
      </c>
      <c r="C35663" s="3">
        <v>3104.7753619999999</v>
      </c>
      <c r="D35663" s="2"/>
    </row>
    <row r="35664" spans="1:4" x14ac:dyDescent="0.25">
      <c r="A35664" s="2">
        <v>540</v>
      </c>
      <c r="B35664">
        <v>47875</v>
      </c>
      <c r="C35664" s="3">
        <v>3138.8283259999998</v>
      </c>
      <c r="D35664" s="2"/>
    </row>
    <row r="35665" spans="1:4" x14ac:dyDescent="0.25">
      <c r="A35665" s="2">
        <v>540</v>
      </c>
      <c r="B35665">
        <v>47876</v>
      </c>
      <c r="C35665" s="3">
        <v>3104.7753619999999</v>
      </c>
      <c r="D35665" s="2"/>
    </row>
    <row r="35666" spans="1:4" x14ac:dyDescent="0.25">
      <c r="A35666" s="2">
        <v>540</v>
      </c>
      <c r="B35666">
        <v>47878</v>
      </c>
      <c r="C35666" s="3">
        <v>1562.758065</v>
      </c>
      <c r="D35666" s="2"/>
    </row>
    <row r="35667" spans="1:4" x14ac:dyDescent="0.25">
      <c r="A35667" s="2">
        <v>540</v>
      </c>
      <c r="B35667">
        <v>47879</v>
      </c>
      <c r="C35667" s="3">
        <v>2605.8774039999998</v>
      </c>
      <c r="D35667" s="2"/>
    </row>
    <row r="35668" spans="1:4" x14ac:dyDescent="0.25">
      <c r="A35668" s="2">
        <v>540</v>
      </c>
      <c r="B35668">
        <v>47880</v>
      </c>
      <c r="C35668" s="3">
        <v>1562.758065</v>
      </c>
      <c r="D35668" s="2"/>
    </row>
    <row r="35669" spans="1:4" x14ac:dyDescent="0.25">
      <c r="A35669" s="2">
        <v>540</v>
      </c>
      <c r="B35669">
        <v>47881</v>
      </c>
      <c r="C35669" s="3">
        <v>5973.1087559999996</v>
      </c>
      <c r="D35669" s="2"/>
    </row>
    <row r="35670" spans="1:4" x14ac:dyDescent="0.25">
      <c r="A35670" s="2">
        <v>540</v>
      </c>
      <c r="B35670">
        <v>47882</v>
      </c>
      <c r="C35670" s="3">
        <v>164.66202000000001</v>
      </c>
      <c r="D35670" s="2"/>
    </row>
    <row r="35671" spans="1:4" x14ac:dyDescent="0.25">
      <c r="A35671" s="2">
        <v>540</v>
      </c>
      <c r="B35671">
        <v>47883</v>
      </c>
      <c r="C35671" s="3">
        <v>1866.800504</v>
      </c>
      <c r="D35671" s="2"/>
    </row>
    <row r="35672" spans="1:4" x14ac:dyDescent="0.25">
      <c r="A35672" s="2">
        <v>540</v>
      </c>
      <c r="B35672">
        <v>47884</v>
      </c>
      <c r="C35672" s="3">
        <v>164.66202000000001</v>
      </c>
      <c r="D35672" s="2"/>
    </row>
    <row r="35673" spans="1:4" x14ac:dyDescent="0.25">
      <c r="A35673" s="2">
        <v>540</v>
      </c>
      <c r="B35673">
        <v>47885</v>
      </c>
      <c r="C35673" s="3">
        <v>2605.8774039999998</v>
      </c>
      <c r="D35673" s="2"/>
    </row>
    <row r="35674" spans="1:4" x14ac:dyDescent="0.25">
      <c r="A35674" s="2">
        <v>540</v>
      </c>
      <c r="B35674">
        <v>47886</v>
      </c>
      <c r="C35674" s="3">
        <v>1347.8714259999999</v>
      </c>
      <c r="D35674" s="2"/>
    </row>
    <row r="35675" spans="1:4" x14ac:dyDescent="0.25">
      <c r="A35675" s="2">
        <v>540</v>
      </c>
      <c r="B35675">
        <v>47887</v>
      </c>
      <c r="C35675" s="3">
        <v>488.17089700000002</v>
      </c>
      <c r="D35675" s="2"/>
    </row>
    <row r="35676" spans="1:4" x14ac:dyDescent="0.25">
      <c r="A35676" s="2">
        <v>540</v>
      </c>
      <c r="B35676">
        <v>47888</v>
      </c>
      <c r="C35676" s="3">
        <v>5140.5904179999998</v>
      </c>
      <c r="D35676" s="2"/>
    </row>
    <row r="35677" spans="1:4" x14ac:dyDescent="0.25">
      <c r="A35677" s="2">
        <v>540</v>
      </c>
      <c r="B35677">
        <v>47889</v>
      </c>
      <c r="C35677" s="3">
        <v>125.33963799999999</v>
      </c>
      <c r="D35677" s="2"/>
    </row>
    <row r="35678" spans="1:4" x14ac:dyDescent="0.25">
      <c r="A35678" s="2">
        <v>540</v>
      </c>
      <c r="B35678">
        <v>47890</v>
      </c>
      <c r="C35678" s="3">
        <v>125.33963799999999</v>
      </c>
      <c r="D35678" s="2"/>
    </row>
    <row r="35679" spans="1:4" x14ac:dyDescent="0.25">
      <c r="A35679" s="2">
        <v>540</v>
      </c>
      <c r="B35679">
        <v>47891</v>
      </c>
      <c r="C35679" s="3">
        <v>5148.5040520000002</v>
      </c>
      <c r="D35679" s="2"/>
    </row>
    <row r="35680" spans="1:4" x14ac:dyDescent="0.25">
      <c r="A35680" s="2">
        <v>540</v>
      </c>
      <c r="B35680">
        <v>47892</v>
      </c>
      <c r="C35680" s="3">
        <v>262.548676</v>
      </c>
      <c r="D35680" s="2"/>
    </row>
    <row r="35681" spans="1:4" x14ac:dyDescent="0.25">
      <c r="A35681" s="2">
        <v>540</v>
      </c>
      <c r="B35681">
        <v>47893</v>
      </c>
      <c r="C35681" s="3">
        <v>3794.8100490000002</v>
      </c>
      <c r="D35681" s="2"/>
    </row>
    <row r="35682" spans="1:4" x14ac:dyDescent="0.25">
      <c r="A35682" s="2">
        <v>540</v>
      </c>
      <c r="B35682">
        <v>47894</v>
      </c>
      <c r="C35682" s="3">
        <v>1486.3927659999999</v>
      </c>
      <c r="D35682" s="2"/>
    </row>
    <row r="35683" spans="1:4" x14ac:dyDescent="0.25">
      <c r="A35683" s="2">
        <v>540</v>
      </c>
      <c r="B35683">
        <v>47895</v>
      </c>
      <c r="C35683" s="3">
        <v>91.296801000000002</v>
      </c>
      <c r="D35683" s="2"/>
    </row>
    <row r="35684" spans="1:4" x14ac:dyDescent="0.25">
      <c r="A35684" s="2">
        <v>540</v>
      </c>
      <c r="B35684">
        <v>47896</v>
      </c>
      <c r="C35684" s="3">
        <v>205.68037100000001</v>
      </c>
      <c r="D35684" s="2"/>
    </row>
    <row r="35685" spans="1:4" x14ac:dyDescent="0.25">
      <c r="A35685" s="2">
        <v>540</v>
      </c>
      <c r="B35685">
        <v>47897</v>
      </c>
      <c r="C35685" s="3">
        <v>91.296801000000002</v>
      </c>
      <c r="D35685" s="2"/>
    </row>
    <row r="35686" spans="1:4" x14ac:dyDescent="0.25">
      <c r="A35686" s="2">
        <v>540</v>
      </c>
      <c r="B35686">
        <v>47898</v>
      </c>
      <c r="C35686" s="3">
        <v>1692.0731390000001</v>
      </c>
      <c r="D35686" s="2"/>
    </row>
    <row r="35687" spans="1:4" x14ac:dyDescent="0.25">
      <c r="A35687" s="2">
        <v>540</v>
      </c>
      <c r="B35687">
        <v>47899</v>
      </c>
      <c r="C35687" s="3">
        <v>7.8573880000000003</v>
      </c>
      <c r="D35687" s="2"/>
    </row>
    <row r="35688" spans="1:4" x14ac:dyDescent="0.25">
      <c r="A35688" s="2">
        <v>540</v>
      </c>
      <c r="B35688">
        <v>47900</v>
      </c>
      <c r="C35688" s="3">
        <v>28.249269999999999</v>
      </c>
      <c r="D35688" s="2"/>
    </row>
    <row r="35689" spans="1:4" x14ac:dyDescent="0.25">
      <c r="A35689" s="2">
        <v>540</v>
      </c>
      <c r="B35689">
        <v>47901</v>
      </c>
      <c r="C35689" s="3">
        <v>3521.5371559999999</v>
      </c>
      <c r="D35689" s="2"/>
    </row>
    <row r="35690" spans="1:4" x14ac:dyDescent="0.25">
      <c r="A35690" s="2">
        <v>540</v>
      </c>
      <c r="B35690">
        <v>47902</v>
      </c>
      <c r="C35690" s="3">
        <v>1760.575511</v>
      </c>
      <c r="D35690" s="2"/>
    </row>
    <row r="35691" spans="1:4" x14ac:dyDescent="0.25">
      <c r="A35691" s="2">
        <v>540</v>
      </c>
      <c r="B35691">
        <v>47905</v>
      </c>
      <c r="C35691" s="3">
        <v>0</v>
      </c>
      <c r="D35691" s="2"/>
    </row>
    <row r="35692" spans="1:4" x14ac:dyDescent="0.25">
      <c r="A35692" s="2">
        <v>540</v>
      </c>
      <c r="B35692">
        <v>47906</v>
      </c>
      <c r="C35692" s="3">
        <v>0</v>
      </c>
      <c r="D35692" s="2"/>
    </row>
    <row r="35693" spans="1:4" x14ac:dyDescent="0.25">
      <c r="A35693" s="2">
        <v>540</v>
      </c>
      <c r="B35693">
        <v>47907</v>
      </c>
      <c r="C35693" s="3">
        <v>1142.3350250000001</v>
      </c>
      <c r="D35693" s="2"/>
    </row>
    <row r="35694" spans="1:4" x14ac:dyDescent="0.25">
      <c r="A35694" s="2">
        <v>540</v>
      </c>
      <c r="B35694">
        <v>47908</v>
      </c>
      <c r="C35694" s="3">
        <v>1142.3350250000001</v>
      </c>
      <c r="D35694" s="2"/>
    </row>
    <row r="35695" spans="1:4" x14ac:dyDescent="0.25">
      <c r="A35695" s="2">
        <v>540</v>
      </c>
      <c r="B35695">
        <v>47909</v>
      </c>
      <c r="C35695" s="3">
        <v>286.15414600000003</v>
      </c>
      <c r="D35695" s="2"/>
    </row>
    <row r="35696" spans="1:4" x14ac:dyDescent="0.25">
      <c r="A35696" s="2">
        <v>540</v>
      </c>
      <c r="B35696">
        <v>47910</v>
      </c>
      <c r="C35696" s="3">
        <v>568.95361800000001</v>
      </c>
      <c r="D35696" s="2"/>
    </row>
    <row r="35697" spans="1:4" x14ac:dyDescent="0.25">
      <c r="A35697" s="2">
        <v>540</v>
      </c>
      <c r="B35697">
        <v>47911</v>
      </c>
      <c r="C35697" s="3">
        <v>1228.684843</v>
      </c>
      <c r="D35697" s="2"/>
    </row>
    <row r="35698" spans="1:4" x14ac:dyDescent="0.25">
      <c r="A35698" s="2">
        <v>540</v>
      </c>
      <c r="B35698">
        <v>47912</v>
      </c>
      <c r="C35698" s="3">
        <v>568.95361800000001</v>
      </c>
      <c r="D35698" s="2"/>
    </row>
    <row r="35699" spans="1:4" x14ac:dyDescent="0.25">
      <c r="A35699" s="2">
        <v>540</v>
      </c>
      <c r="B35699">
        <v>47913</v>
      </c>
      <c r="C35699" s="3">
        <v>356.36159400000003</v>
      </c>
      <c r="D35699" s="2"/>
    </row>
    <row r="35700" spans="1:4" x14ac:dyDescent="0.25">
      <c r="A35700" s="2">
        <v>540</v>
      </c>
      <c r="B35700">
        <v>47914</v>
      </c>
      <c r="C35700" s="3">
        <v>163.85720599999999</v>
      </c>
      <c r="D35700" s="2"/>
    </row>
    <row r="35701" spans="1:4" x14ac:dyDescent="0.25">
      <c r="A35701" s="2">
        <v>540</v>
      </c>
      <c r="B35701">
        <v>47915</v>
      </c>
      <c r="C35701" s="3">
        <v>1228.740873</v>
      </c>
      <c r="D35701" s="2"/>
    </row>
    <row r="35702" spans="1:4" x14ac:dyDescent="0.25">
      <c r="A35702" s="2">
        <v>540</v>
      </c>
      <c r="B35702">
        <v>47916</v>
      </c>
      <c r="C35702" s="3">
        <v>356.36159400000003</v>
      </c>
      <c r="D35702" s="2"/>
    </row>
    <row r="35703" spans="1:4" x14ac:dyDescent="0.25">
      <c r="A35703" s="2">
        <v>540</v>
      </c>
      <c r="B35703">
        <v>47917</v>
      </c>
      <c r="C35703" s="3">
        <v>1228.740873</v>
      </c>
      <c r="D35703" s="2"/>
    </row>
    <row r="35704" spans="1:4" x14ac:dyDescent="0.25">
      <c r="A35704" s="2">
        <v>540</v>
      </c>
      <c r="B35704">
        <v>47918</v>
      </c>
      <c r="C35704" s="3">
        <v>163.85720599999999</v>
      </c>
      <c r="D35704" s="2"/>
    </row>
    <row r="35705" spans="1:4" x14ac:dyDescent="0.25">
      <c r="A35705" s="2">
        <v>540</v>
      </c>
      <c r="B35705">
        <v>47919</v>
      </c>
      <c r="C35705" s="3">
        <v>99.329954000000001</v>
      </c>
      <c r="D35705" s="2"/>
    </row>
    <row r="35706" spans="1:4" x14ac:dyDescent="0.25">
      <c r="A35706" s="2">
        <v>540</v>
      </c>
      <c r="B35706">
        <v>47920</v>
      </c>
      <c r="C35706" s="3">
        <v>381.07735300000002</v>
      </c>
      <c r="D35706" s="2"/>
    </row>
    <row r="35707" spans="1:4" x14ac:dyDescent="0.25">
      <c r="A35707" s="2">
        <v>540</v>
      </c>
      <c r="B35707">
        <v>47921</v>
      </c>
      <c r="C35707" s="3">
        <v>17.955223</v>
      </c>
      <c r="D35707" s="2"/>
    </row>
    <row r="35708" spans="1:4" x14ac:dyDescent="0.25">
      <c r="A35708" s="2">
        <v>540</v>
      </c>
      <c r="B35708">
        <v>47922</v>
      </c>
      <c r="C35708" s="3">
        <v>166.15415999999999</v>
      </c>
      <c r="D35708" s="2"/>
    </row>
    <row r="35709" spans="1:4" x14ac:dyDescent="0.25">
      <c r="A35709" s="2">
        <v>540</v>
      </c>
      <c r="B35709">
        <v>47923</v>
      </c>
      <c r="C35709" s="3">
        <v>166.15415999999999</v>
      </c>
      <c r="D35709" s="2"/>
    </row>
    <row r="35710" spans="1:4" x14ac:dyDescent="0.25">
      <c r="A35710" s="2">
        <v>540</v>
      </c>
      <c r="B35710">
        <v>47924</v>
      </c>
      <c r="C35710" s="3">
        <v>99.329954000000001</v>
      </c>
      <c r="D35710" s="2"/>
    </row>
    <row r="35711" spans="1:4" x14ac:dyDescent="0.25">
      <c r="A35711" s="2">
        <v>540</v>
      </c>
      <c r="B35711">
        <v>47925</v>
      </c>
      <c r="C35711" s="3">
        <v>381.07735300000002</v>
      </c>
      <c r="D35711" s="2"/>
    </row>
    <row r="35712" spans="1:4" x14ac:dyDescent="0.25">
      <c r="A35712" s="2">
        <v>540</v>
      </c>
      <c r="B35712">
        <v>47926</v>
      </c>
      <c r="C35712" s="3">
        <v>283.92266899999998</v>
      </c>
      <c r="D35712" s="2"/>
    </row>
    <row r="35713" spans="1:4" x14ac:dyDescent="0.25">
      <c r="A35713" s="2">
        <v>540</v>
      </c>
      <c r="B35713">
        <v>47927</v>
      </c>
      <c r="C35713" s="3">
        <v>283.92266899999998</v>
      </c>
      <c r="D35713" s="2"/>
    </row>
    <row r="35714" spans="1:4" x14ac:dyDescent="0.25">
      <c r="A35714" s="2">
        <v>540</v>
      </c>
      <c r="B35714">
        <v>47928</v>
      </c>
      <c r="C35714" s="3">
        <v>472.35415</v>
      </c>
      <c r="D35714" s="2"/>
    </row>
    <row r="35715" spans="1:4" x14ac:dyDescent="0.25">
      <c r="A35715" s="2">
        <v>540</v>
      </c>
      <c r="B35715">
        <v>47929</v>
      </c>
      <c r="C35715" s="3">
        <v>283.92266899999998</v>
      </c>
      <c r="D35715" s="2"/>
    </row>
    <row r="35716" spans="1:4" x14ac:dyDescent="0.25">
      <c r="A35716" s="2">
        <v>540</v>
      </c>
      <c r="B35716">
        <v>47930</v>
      </c>
      <c r="C35716" s="3">
        <v>472.35415</v>
      </c>
      <c r="D35716" s="2"/>
    </row>
    <row r="35717" spans="1:4" x14ac:dyDescent="0.25">
      <c r="A35717" s="2">
        <v>540</v>
      </c>
      <c r="B35717">
        <v>47931</v>
      </c>
      <c r="C35717" s="3">
        <v>362.48148300000003</v>
      </c>
      <c r="D35717" s="2"/>
    </row>
    <row r="35718" spans="1:4" x14ac:dyDescent="0.25">
      <c r="A35718" s="2">
        <v>540</v>
      </c>
      <c r="B35718">
        <v>47932</v>
      </c>
      <c r="C35718" s="3">
        <v>51.898761999999998</v>
      </c>
      <c r="D35718" s="2"/>
    </row>
    <row r="35719" spans="1:4" x14ac:dyDescent="0.25">
      <c r="A35719" s="2">
        <v>540</v>
      </c>
      <c r="B35719">
        <v>47933</v>
      </c>
      <c r="C35719" s="3">
        <v>51.898761999999998</v>
      </c>
      <c r="D35719" s="2"/>
    </row>
    <row r="35720" spans="1:4" x14ac:dyDescent="0.25">
      <c r="A35720" s="2">
        <v>540</v>
      </c>
      <c r="B35720">
        <v>47934</v>
      </c>
      <c r="C35720" s="3">
        <v>156.39055300000001</v>
      </c>
      <c r="D35720" s="2"/>
    </row>
    <row r="35721" spans="1:4" x14ac:dyDescent="0.25">
      <c r="A35721" s="2">
        <v>540</v>
      </c>
      <c r="B35721">
        <v>47935</v>
      </c>
      <c r="C35721" s="3">
        <v>156.39055300000001</v>
      </c>
      <c r="D35721" s="2"/>
    </row>
    <row r="35722" spans="1:4" x14ac:dyDescent="0.25">
      <c r="A35722" s="2">
        <v>540</v>
      </c>
      <c r="B35722">
        <v>47936</v>
      </c>
      <c r="C35722" s="3">
        <v>362.48148300000003</v>
      </c>
      <c r="D35722" s="2"/>
    </row>
    <row r="35723" spans="1:4" x14ac:dyDescent="0.25">
      <c r="A35723" s="2">
        <v>540</v>
      </c>
      <c r="B35723">
        <v>47937</v>
      </c>
      <c r="C35723" s="3">
        <v>51.898761999999998</v>
      </c>
      <c r="D35723" s="2"/>
    </row>
    <row r="35724" spans="1:4" x14ac:dyDescent="0.25">
      <c r="A35724" s="2">
        <v>540</v>
      </c>
      <c r="B35724">
        <v>47938</v>
      </c>
      <c r="C35724" s="3">
        <v>440.02526599999999</v>
      </c>
      <c r="D35724" s="2"/>
    </row>
    <row r="35725" spans="1:4" x14ac:dyDescent="0.25">
      <c r="A35725" s="2">
        <v>540</v>
      </c>
      <c r="B35725">
        <v>47939</v>
      </c>
      <c r="C35725" s="3">
        <v>269.48857600000002</v>
      </c>
      <c r="D35725" s="2"/>
    </row>
    <row r="35726" spans="1:4" x14ac:dyDescent="0.25">
      <c r="A35726" s="2">
        <v>540</v>
      </c>
      <c r="B35726">
        <v>47940</v>
      </c>
      <c r="C35726" s="3">
        <v>440.02526599999999</v>
      </c>
      <c r="D35726" s="2"/>
    </row>
    <row r="35727" spans="1:4" x14ac:dyDescent="0.25">
      <c r="A35727" s="2">
        <v>540</v>
      </c>
      <c r="B35727">
        <v>47941</v>
      </c>
      <c r="C35727" s="3">
        <v>269.48857600000002</v>
      </c>
      <c r="D35727" s="2"/>
    </row>
    <row r="35728" spans="1:4" x14ac:dyDescent="0.25">
      <c r="A35728" s="2">
        <v>540</v>
      </c>
      <c r="B35728">
        <v>47942</v>
      </c>
      <c r="C35728" s="3">
        <v>0</v>
      </c>
      <c r="D35728" s="2"/>
    </row>
    <row r="35729" spans="1:4" x14ac:dyDescent="0.25">
      <c r="A35729" s="2">
        <v>540</v>
      </c>
      <c r="B35729">
        <v>47943</v>
      </c>
      <c r="C35729" s="3">
        <v>0</v>
      </c>
      <c r="D35729" s="2"/>
    </row>
    <row r="35730" spans="1:4" x14ac:dyDescent="0.25">
      <c r="A35730" s="2">
        <v>540</v>
      </c>
      <c r="B35730">
        <v>47944</v>
      </c>
      <c r="C35730" s="3">
        <v>4989.4054470000001</v>
      </c>
      <c r="D35730" s="2"/>
    </row>
    <row r="35731" spans="1:4" x14ac:dyDescent="0.25">
      <c r="A35731" s="2">
        <v>540</v>
      </c>
      <c r="B35731">
        <v>47945</v>
      </c>
      <c r="C35731" s="3">
        <v>4989.4054470000001</v>
      </c>
      <c r="D35731" s="2"/>
    </row>
    <row r="35732" spans="1:4" x14ac:dyDescent="0.25">
      <c r="A35732" s="2">
        <v>540</v>
      </c>
      <c r="B35732">
        <v>47946</v>
      </c>
      <c r="C35732" s="3">
        <v>733.42080199999998</v>
      </c>
      <c r="D35732" s="2"/>
    </row>
    <row r="35733" spans="1:4" x14ac:dyDescent="0.25">
      <c r="A35733" s="2">
        <v>540</v>
      </c>
      <c r="B35733">
        <v>47947</v>
      </c>
      <c r="C35733" s="3">
        <v>2416.4506059999999</v>
      </c>
      <c r="D35733" s="2"/>
    </row>
    <row r="35734" spans="1:4" x14ac:dyDescent="0.25">
      <c r="A35734" s="2">
        <v>540</v>
      </c>
      <c r="B35734">
        <v>47948</v>
      </c>
      <c r="C35734" s="3">
        <v>2416.4506059999999</v>
      </c>
      <c r="D35734" s="2"/>
    </row>
    <row r="35735" spans="1:4" x14ac:dyDescent="0.25">
      <c r="A35735" s="2">
        <v>540</v>
      </c>
      <c r="B35735">
        <v>47949</v>
      </c>
      <c r="C35735" s="3">
        <v>733.42080199999998</v>
      </c>
      <c r="D35735" s="2"/>
    </row>
    <row r="35736" spans="1:4" x14ac:dyDescent="0.25">
      <c r="A35736" s="2">
        <v>540</v>
      </c>
      <c r="B35736">
        <v>47950</v>
      </c>
      <c r="C35736" s="3">
        <v>0</v>
      </c>
      <c r="D35736" s="2"/>
    </row>
    <row r="35737" spans="1:4" x14ac:dyDescent="0.25">
      <c r="A35737" s="2">
        <v>540</v>
      </c>
      <c r="B35737">
        <v>47951</v>
      </c>
      <c r="C35737" s="3">
        <v>4374.4410180000004</v>
      </c>
      <c r="D35737" s="2"/>
    </row>
    <row r="35738" spans="1:4" x14ac:dyDescent="0.25">
      <c r="A35738" s="2">
        <v>540</v>
      </c>
      <c r="B35738">
        <v>47952</v>
      </c>
      <c r="C35738" s="3">
        <v>152.014454</v>
      </c>
      <c r="D35738" s="2"/>
    </row>
    <row r="35739" spans="1:4" x14ac:dyDescent="0.25">
      <c r="A35739" s="2">
        <v>540</v>
      </c>
      <c r="B35739">
        <v>47953</v>
      </c>
      <c r="C35739" s="3">
        <v>786.55545600000005</v>
      </c>
      <c r="D35739" s="2"/>
    </row>
    <row r="35740" spans="1:4" x14ac:dyDescent="0.25">
      <c r="A35740" s="2">
        <v>540</v>
      </c>
      <c r="B35740">
        <v>47954</v>
      </c>
      <c r="C35740" s="3">
        <v>3420.8804449999998</v>
      </c>
      <c r="D35740" s="2"/>
    </row>
    <row r="35741" spans="1:4" x14ac:dyDescent="0.25">
      <c r="A35741" s="2">
        <v>540</v>
      </c>
      <c r="B35741">
        <v>47955</v>
      </c>
      <c r="C35741" s="3">
        <v>4374.4410180000004</v>
      </c>
      <c r="D35741" s="2"/>
    </row>
    <row r="35742" spans="1:4" x14ac:dyDescent="0.25">
      <c r="A35742" s="2">
        <v>540</v>
      </c>
      <c r="B35742">
        <v>47956</v>
      </c>
      <c r="C35742" s="3">
        <v>786.55545600000005</v>
      </c>
      <c r="D35742" s="2"/>
    </row>
    <row r="35743" spans="1:4" x14ac:dyDescent="0.25">
      <c r="A35743" s="2">
        <v>540</v>
      </c>
      <c r="B35743">
        <v>47957</v>
      </c>
      <c r="C35743" s="3">
        <v>152.014454</v>
      </c>
      <c r="D35743" s="2"/>
    </row>
    <row r="35744" spans="1:4" x14ac:dyDescent="0.25">
      <c r="A35744" s="2">
        <v>540</v>
      </c>
      <c r="B35744">
        <v>47958</v>
      </c>
      <c r="C35744" s="3">
        <v>3420.8804449999998</v>
      </c>
      <c r="D35744" s="2"/>
    </row>
    <row r="35745" spans="1:4" x14ac:dyDescent="0.25">
      <c r="A35745" s="2">
        <v>540</v>
      </c>
      <c r="B35745">
        <v>47959</v>
      </c>
      <c r="C35745" s="3">
        <v>219.37632600000001</v>
      </c>
      <c r="D35745" s="2"/>
    </row>
    <row r="35746" spans="1:4" x14ac:dyDescent="0.25">
      <c r="A35746" s="2">
        <v>540</v>
      </c>
      <c r="B35746">
        <v>47960</v>
      </c>
      <c r="C35746" s="3">
        <v>258.561578</v>
      </c>
      <c r="D35746" s="2"/>
    </row>
    <row r="35747" spans="1:4" x14ac:dyDescent="0.25">
      <c r="A35747" s="2">
        <v>540</v>
      </c>
      <c r="B35747">
        <v>47961</v>
      </c>
      <c r="C35747" s="3">
        <v>258.561578</v>
      </c>
      <c r="D35747" s="2"/>
    </row>
    <row r="35748" spans="1:4" x14ac:dyDescent="0.25">
      <c r="A35748" s="2">
        <v>540</v>
      </c>
      <c r="B35748">
        <v>47962</v>
      </c>
      <c r="C35748" s="3">
        <v>219.37632600000001</v>
      </c>
      <c r="D35748" s="2"/>
    </row>
    <row r="35749" spans="1:4" x14ac:dyDescent="0.25">
      <c r="A35749" s="2">
        <v>540</v>
      </c>
      <c r="B35749">
        <v>47963</v>
      </c>
      <c r="C35749" s="3">
        <v>27.300291999999999</v>
      </c>
      <c r="D35749" s="2"/>
    </row>
    <row r="35750" spans="1:4" x14ac:dyDescent="0.25">
      <c r="A35750" s="2">
        <v>540</v>
      </c>
      <c r="B35750">
        <v>47964</v>
      </c>
      <c r="C35750" s="3">
        <v>0</v>
      </c>
      <c r="D35750" s="2"/>
    </row>
    <row r="35751" spans="1:4" x14ac:dyDescent="0.25">
      <c r="A35751" s="2">
        <v>540</v>
      </c>
      <c r="B35751">
        <v>47965</v>
      </c>
      <c r="C35751" s="3">
        <v>0</v>
      </c>
      <c r="D35751" s="2"/>
    </row>
    <row r="35752" spans="1:4" x14ac:dyDescent="0.25">
      <c r="A35752" s="2">
        <v>540</v>
      </c>
      <c r="B35752">
        <v>47966</v>
      </c>
      <c r="C35752" s="3">
        <v>0</v>
      </c>
      <c r="D35752" s="2"/>
    </row>
    <row r="35753" spans="1:4" x14ac:dyDescent="0.25">
      <c r="A35753" s="2">
        <v>540</v>
      </c>
      <c r="B35753">
        <v>47967</v>
      </c>
      <c r="C35753" s="3">
        <v>0</v>
      </c>
      <c r="D35753" s="2"/>
    </row>
    <row r="35754" spans="1:4" x14ac:dyDescent="0.25">
      <c r="A35754" s="2">
        <v>540</v>
      </c>
      <c r="B35754">
        <v>47968</v>
      </c>
      <c r="C35754" s="3">
        <v>2461.448774</v>
      </c>
      <c r="D35754" s="2"/>
    </row>
    <row r="35755" spans="1:4" x14ac:dyDescent="0.25">
      <c r="A35755" s="2">
        <v>540</v>
      </c>
      <c r="B35755">
        <v>47969</v>
      </c>
      <c r="C35755" s="3">
        <v>1221.741681</v>
      </c>
      <c r="D35755" s="2"/>
    </row>
    <row r="35756" spans="1:4" x14ac:dyDescent="0.25">
      <c r="A35756" s="2">
        <v>540</v>
      </c>
      <c r="B35756">
        <v>47970</v>
      </c>
      <c r="C35756" s="3">
        <v>462.209923</v>
      </c>
      <c r="D35756" s="2"/>
    </row>
    <row r="35757" spans="1:4" x14ac:dyDescent="0.25">
      <c r="A35757" s="2">
        <v>540</v>
      </c>
      <c r="B35757">
        <v>47971</v>
      </c>
      <c r="C35757" s="3">
        <v>1221.741681</v>
      </c>
      <c r="D35757" s="2"/>
    </row>
    <row r="35758" spans="1:4" x14ac:dyDescent="0.25">
      <c r="A35758" s="2">
        <v>540</v>
      </c>
      <c r="B35758">
        <v>47972</v>
      </c>
      <c r="C35758" s="3">
        <v>2461.448774</v>
      </c>
      <c r="D35758" s="2"/>
    </row>
    <row r="35759" spans="1:4" x14ac:dyDescent="0.25">
      <c r="A35759" s="2">
        <v>540</v>
      </c>
      <c r="B35759">
        <v>47973</v>
      </c>
      <c r="C35759" s="3">
        <v>462.209923</v>
      </c>
      <c r="D35759" s="2"/>
    </row>
    <row r="35760" spans="1:4" x14ac:dyDescent="0.25">
      <c r="A35760" s="2">
        <v>540</v>
      </c>
      <c r="B35760">
        <v>47974</v>
      </c>
      <c r="C35760" s="3">
        <v>1300.9193620000001</v>
      </c>
      <c r="D35760" s="2"/>
    </row>
    <row r="35761" spans="1:4" x14ac:dyDescent="0.25">
      <c r="A35761" s="2">
        <v>540</v>
      </c>
      <c r="B35761">
        <v>47975</v>
      </c>
      <c r="C35761" s="3">
        <v>1300.9193620000001</v>
      </c>
      <c r="D35761" s="2"/>
    </row>
    <row r="35762" spans="1:4" x14ac:dyDescent="0.25">
      <c r="A35762" s="2">
        <v>540</v>
      </c>
      <c r="B35762">
        <v>47976</v>
      </c>
      <c r="C35762" s="3">
        <v>1319.0709710000001</v>
      </c>
      <c r="D35762" s="2"/>
    </row>
    <row r="35763" spans="1:4" x14ac:dyDescent="0.25">
      <c r="A35763" s="2">
        <v>540</v>
      </c>
      <c r="B35763">
        <v>47977</v>
      </c>
      <c r="C35763" s="3">
        <v>1004.540762</v>
      </c>
      <c r="D35763" s="2"/>
    </row>
    <row r="35764" spans="1:4" x14ac:dyDescent="0.25">
      <c r="A35764" s="2">
        <v>540</v>
      </c>
      <c r="B35764">
        <v>47978</v>
      </c>
      <c r="C35764" s="3">
        <v>1004.540762</v>
      </c>
      <c r="D35764" s="2"/>
    </row>
    <row r="35765" spans="1:4" x14ac:dyDescent="0.25">
      <c r="A35765" s="2">
        <v>540</v>
      </c>
      <c r="B35765">
        <v>47979</v>
      </c>
      <c r="C35765" s="3">
        <v>2950.4038089999999</v>
      </c>
      <c r="D35765" s="2"/>
    </row>
    <row r="35766" spans="1:4" x14ac:dyDescent="0.25">
      <c r="A35766" s="2">
        <v>540</v>
      </c>
      <c r="B35766">
        <v>47980</v>
      </c>
      <c r="C35766" s="3">
        <v>2950.4038089999999</v>
      </c>
      <c r="D35766" s="2"/>
    </row>
    <row r="35767" spans="1:4" x14ac:dyDescent="0.25">
      <c r="A35767" s="2">
        <v>540</v>
      </c>
      <c r="B35767">
        <v>47981</v>
      </c>
      <c r="C35767" s="3">
        <v>269.52108700000002</v>
      </c>
      <c r="D35767" s="2"/>
    </row>
    <row r="35768" spans="1:4" x14ac:dyDescent="0.25">
      <c r="A35768" s="2">
        <v>540</v>
      </c>
      <c r="B35768">
        <v>47982</v>
      </c>
      <c r="C35768" s="3">
        <v>4209.7267140000004</v>
      </c>
      <c r="D35768" s="2"/>
    </row>
    <row r="35769" spans="1:4" x14ac:dyDescent="0.25">
      <c r="A35769" s="2">
        <v>540</v>
      </c>
      <c r="B35769">
        <v>47983</v>
      </c>
      <c r="C35769" s="3">
        <v>365.51154400000001</v>
      </c>
      <c r="D35769" s="2"/>
    </row>
    <row r="35770" spans="1:4" x14ac:dyDescent="0.25">
      <c r="A35770" s="2">
        <v>540</v>
      </c>
      <c r="B35770">
        <v>47987</v>
      </c>
      <c r="C35770" s="3">
        <v>912.12524199999996</v>
      </c>
      <c r="D35770" s="2"/>
    </row>
    <row r="35771" spans="1:4" x14ac:dyDescent="0.25">
      <c r="A35771" s="2">
        <v>540</v>
      </c>
      <c r="B35771">
        <v>47988</v>
      </c>
      <c r="C35771" s="3">
        <v>912.12524199999996</v>
      </c>
      <c r="D35771" s="2"/>
    </row>
    <row r="35772" spans="1:4" x14ac:dyDescent="0.25">
      <c r="A35772" s="2">
        <v>540</v>
      </c>
      <c r="B35772">
        <v>47989</v>
      </c>
      <c r="C35772" s="3">
        <v>881.64728000000002</v>
      </c>
      <c r="D35772" s="2"/>
    </row>
    <row r="35773" spans="1:4" x14ac:dyDescent="0.25">
      <c r="A35773" s="2">
        <v>540</v>
      </c>
      <c r="B35773">
        <v>47990</v>
      </c>
      <c r="C35773" s="3">
        <v>881.64728000000002</v>
      </c>
      <c r="D35773" s="2"/>
    </row>
    <row r="35774" spans="1:4" x14ac:dyDescent="0.25">
      <c r="A35774" s="2">
        <v>540</v>
      </c>
      <c r="B35774">
        <v>47991</v>
      </c>
      <c r="C35774" s="3">
        <v>344.69118400000002</v>
      </c>
      <c r="D35774" s="2"/>
    </row>
    <row r="35775" spans="1:4" x14ac:dyDescent="0.25">
      <c r="A35775" s="2">
        <v>540</v>
      </c>
      <c r="B35775">
        <v>47992</v>
      </c>
      <c r="C35775" s="3">
        <v>964.31565799999998</v>
      </c>
      <c r="D35775" s="2"/>
    </row>
    <row r="35776" spans="1:4" x14ac:dyDescent="0.25">
      <c r="A35776" s="2">
        <v>540</v>
      </c>
      <c r="B35776">
        <v>47993</v>
      </c>
      <c r="C35776" s="3">
        <v>0</v>
      </c>
      <c r="D35776" s="2"/>
    </row>
    <row r="35777" spans="1:4" x14ac:dyDescent="0.25">
      <c r="A35777" s="2">
        <v>540</v>
      </c>
      <c r="B35777">
        <v>47994</v>
      </c>
      <c r="C35777" s="3">
        <v>96.413698999999994</v>
      </c>
      <c r="D35777" s="2"/>
    </row>
    <row r="35778" spans="1:4" x14ac:dyDescent="0.25">
      <c r="A35778" s="2">
        <v>540</v>
      </c>
      <c r="B35778">
        <v>47995</v>
      </c>
      <c r="C35778" s="3">
        <v>96.413698999999994</v>
      </c>
      <c r="D35778" s="2"/>
    </row>
    <row r="35779" spans="1:4" x14ac:dyDescent="0.25">
      <c r="A35779" s="2">
        <v>540</v>
      </c>
      <c r="B35779">
        <v>47996</v>
      </c>
      <c r="C35779" s="3">
        <v>6012.3602499999997</v>
      </c>
      <c r="D35779" s="2"/>
    </row>
    <row r="35780" spans="1:4" x14ac:dyDescent="0.25">
      <c r="A35780" s="2">
        <v>540</v>
      </c>
      <c r="B35780">
        <v>47997</v>
      </c>
      <c r="C35780" s="3">
        <v>13702.786139</v>
      </c>
      <c r="D35780" s="2"/>
    </row>
    <row r="35781" spans="1:4" x14ac:dyDescent="0.25">
      <c r="A35781" s="2">
        <v>540</v>
      </c>
      <c r="B35781">
        <v>47998</v>
      </c>
      <c r="C35781" s="3">
        <v>13702.786139</v>
      </c>
      <c r="D35781" s="2"/>
    </row>
    <row r="35782" spans="1:4" x14ac:dyDescent="0.25">
      <c r="A35782" s="2">
        <v>540</v>
      </c>
      <c r="B35782">
        <v>47999</v>
      </c>
      <c r="C35782" s="3">
        <v>6012.3602499999997</v>
      </c>
      <c r="D35782" s="2"/>
    </row>
    <row r="35783" spans="1:4" x14ac:dyDescent="0.25">
      <c r="A35783" s="2">
        <v>540</v>
      </c>
      <c r="B35783">
        <v>48000</v>
      </c>
      <c r="C35783" s="3">
        <v>2162.172877</v>
      </c>
      <c r="D35783" s="2"/>
    </row>
    <row r="35784" spans="1:4" x14ac:dyDescent="0.25">
      <c r="A35784" s="2">
        <v>540</v>
      </c>
      <c r="B35784">
        <v>48001</v>
      </c>
      <c r="C35784" s="3">
        <v>3989.042598</v>
      </c>
      <c r="D35784" s="2"/>
    </row>
    <row r="35785" spans="1:4" x14ac:dyDescent="0.25">
      <c r="A35785" s="2">
        <v>540</v>
      </c>
      <c r="B35785">
        <v>48002</v>
      </c>
      <c r="C35785" s="3">
        <v>3989.042598</v>
      </c>
      <c r="D35785" s="2"/>
    </row>
    <row r="35786" spans="1:4" x14ac:dyDescent="0.25">
      <c r="A35786" s="2">
        <v>540</v>
      </c>
      <c r="B35786">
        <v>48003</v>
      </c>
      <c r="C35786" s="3">
        <v>1543.0192420000001</v>
      </c>
      <c r="D35786" s="2"/>
    </row>
    <row r="35787" spans="1:4" x14ac:dyDescent="0.25">
      <c r="A35787" s="2">
        <v>540</v>
      </c>
      <c r="B35787">
        <v>48004</v>
      </c>
      <c r="C35787" s="3">
        <v>2702.3724130000001</v>
      </c>
      <c r="D35787" s="2"/>
    </row>
    <row r="35788" spans="1:4" x14ac:dyDescent="0.25">
      <c r="A35788" s="2">
        <v>540</v>
      </c>
      <c r="B35788">
        <v>48005</v>
      </c>
      <c r="C35788" s="3">
        <v>0</v>
      </c>
      <c r="D35788" s="2"/>
    </row>
    <row r="35789" spans="1:4" x14ac:dyDescent="0.25">
      <c r="A35789" s="2">
        <v>540</v>
      </c>
      <c r="B35789">
        <v>48006</v>
      </c>
      <c r="C35789" s="3">
        <v>0</v>
      </c>
      <c r="D35789" s="2"/>
    </row>
    <row r="35790" spans="1:4" x14ac:dyDescent="0.25">
      <c r="A35790" s="2">
        <v>540</v>
      </c>
      <c r="B35790">
        <v>48007</v>
      </c>
      <c r="C35790" s="3">
        <v>0</v>
      </c>
      <c r="D35790" s="2"/>
    </row>
    <row r="35791" spans="1:4" x14ac:dyDescent="0.25">
      <c r="A35791" s="2">
        <v>540</v>
      </c>
      <c r="B35791">
        <v>48008</v>
      </c>
      <c r="C35791" s="3">
        <v>0</v>
      </c>
      <c r="D35791" s="2"/>
    </row>
    <row r="35792" spans="1:4" x14ac:dyDescent="0.25">
      <c r="A35792" s="2">
        <v>540</v>
      </c>
      <c r="B35792">
        <v>48009</v>
      </c>
      <c r="C35792" s="3">
        <v>0</v>
      </c>
      <c r="D35792" s="2"/>
    </row>
    <row r="35793" spans="1:4" x14ac:dyDescent="0.25">
      <c r="A35793" s="2">
        <v>540</v>
      </c>
      <c r="B35793">
        <v>48010</v>
      </c>
      <c r="C35793" s="3">
        <v>2702.3724130000001</v>
      </c>
      <c r="D35793" s="2"/>
    </row>
    <row r="35794" spans="1:4" x14ac:dyDescent="0.25">
      <c r="A35794" s="2">
        <v>540</v>
      </c>
      <c r="B35794">
        <v>48011</v>
      </c>
      <c r="C35794" s="3">
        <v>0</v>
      </c>
      <c r="D35794" s="2"/>
    </row>
    <row r="35795" spans="1:4" x14ac:dyDescent="0.25">
      <c r="A35795" s="2">
        <v>540</v>
      </c>
      <c r="B35795">
        <v>48012</v>
      </c>
      <c r="C35795" s="3">
        <v>0</v>
      </c>
      <c r="D35795" s="2"/>
    </row>
    <row r="35796" spans="1:4" x14ac:dyDescent="0.25">
      <c r="A35796" s="2">
        <v>540</v>
      </c>
      <c r="B35796">
        <v>48014</v>
      </c>
      <c r="C35796" s="3">
        <v>1543.0192420000001</v>
      </c>
      <c r="D35796" s="2"/>
    </row>
    <row r="35797" spans="1:4" x14ac:dyDescent="0.25">
      <c r="A35797" s="2">
        <v>540</v>
      </c>
      <c r="B35797">
        <v>48015</v>
      </c>
      <c r="C35797" s="3">
        <v>81.895207999999997</v>
      </c>
      <c r="D35797" s="2"/>
    </row>
    <row r="35798" spans="1:4" x14ac:dyDescent="0.25">
      <c r="A35798" s="2">
        <v>540</v>
      </c>
      <c r="B35798">
        <v>48016</v>
      </c>
      <c r="C35798" s="3">
        <v>81.895207999999997</v>
      </c>
      <c r="D35798" s="2"/>
    </row>
    <row r="35799" spans="1:4" x14ac:dyDescent="0.25">
      <c r="A35799" s="2">
        <v>540</v>
      </c>
      <c r="B35799">
        <v>48017</v>
      </c>
      <c r="C35799" s="3">
        <v>1470.04007</v>
      </c>
      <c r="D35799" s="2"/>
    </row>
    <row r="35800" spans="1:4" x14ac:dyDescent="0.25">
      <c r="A35800" s="2">
        <v>540</v>
      </c>
      <c r="B35800">
        <v>48018</v>
      </c>
      <c r="C35800" s="3">
        <v>1470.04007</v>
      </c>
      <c r="D35800" s="2"/>
    </row>
    <row r="35801" spans="1:4" x14ac:dyDescent="0.25">
      <c r="A35801" s="2">
        <v>540</v>
      </c>
      <c r="B35801">
        <v>48019</v>
      </c>
      <c r="C35801" s="3">
        <v>1633.128561</v>
      </c>
      <c r="D35801" s="2"/>
    </row>
    <row r="35802" spans="1:4" x14ac:dyDescent="0.25">
      <c r="A35802" s="2">
        <v>540</v>
      </c>
      <c r="B35802">
        <v>48020</v>
      </c>
      <c r="C35802" s="3">
        <v>549.43309599999998</v>
      </c>
      <c r="D35802" s="2"/>
    </row>
    <row r="35803" spans="1:4" x14ac:dyDescent="0.25">
      <c r="A35803" s="2">
        <v>540</v>
      </c>
      <c r="B35803">
        <v>48021</v>
      </c>
      <c r="C35803" s="3">
        <v>549.43309599999998</v>
      </c>
      <c r="D35803" s="2"/>
    </row>
    <row r="35804" spans="1:4" x14ac:dyDescent="0.25">
      <c r="A35804" s="2">
        <v>540</v>
      </c>
      <c r="B35804">
        <v>48022</v>
      </c>
      <c r="C35804" s="3">
        <v>1633.128561</v>
      </c>
      <c r="D35804" s="2"/>
    </row>
    <row r="35805" spans="1:4" x14ac:dyDescent="0.25">
      <c r="A35805" s="2">
        <v>540</v>
      </c>
      <c r="B35805">
        <v>48023</v>
      </c>
      <c r="C35805" s="3">
        <v>3152.9103559999999</v>
      </c>
      <c r="D35805" s="2"/>
    </row>
    <row r="35806" spans="1:4" x14ac:dyDescent="0.25">
      <c r="A35806" s="2">
        <v>540</v>
      </c>
      <c r="B35806">
        <v>48024</v>
      </c>
      <c r="C35806" s="3">
        <v>3152.9103559999999</v>
      </c>
      <c r="D35806" s="2"/>
    </row>
    <row r="35807" spans="1:4" x14ac:dyDescent="0.25">
      <c r="A35807" s="2">
        <v>540</v>
      </c>
      <c r="B35807">
        <v>48025</v>
      </c>
      <c r="C35807" s="3">
        <v>66.218638999999996</v>
      </c>
      <c r="D35807" s="2"/>
    </row>
    <row r="35808" spans="1:4" x14ac:dyDescent="0.25">
      <c r="A35808" s="2">
        <v>540</v>
      </c>
      <c r="B35808">
        <v>48026</v>
      </c>
      <c r="C35808" s="3">
        <v>4141.5968949999997</v>
      </c>
      <c r="D35808" s="2"/>
    </row>
    <row r="35809" spans="1:4" x14ac:dyDescent="0.25">
      <c r="A35809" s="2">
        <v>540</v>
      </c>
      <c r="B35809">
        <v>48027</v>
      </c>
      <c r="C35809" s="3">
        <v>4141.5968949999997</v>
      </c>
      <c r="D35809" s="2"/>
    </row>
    <row r="35810" spans="1:4" x14ac:dyDescent="0.25">
      <c r="A35810" s="2">
        <v>540</v>
      </c>
      <c r="B35810">
        <v>48028</v>
      </c>
      <c r="C35810" s="3">
        <v>66.218638999999996</v>
      </c>
      <c r="D35810" s="2"/>
    </row>
    <row r="35811" spans="1:4" x14ac:dyDescent="0.25">
      <c r="A35811" s="2">
        <v>540</v>
      </c>
      <c r="B35811">
        <v>48029</v>
      </c>
      <c r="C35811" s="3">
        <v>4170.9530940000004</v>
      </c>
      <c r="D35811" s="2"/>
    </row>
    <row r="35812" spans="1:4" x14ac:dyDescent="0.25">
      <c r="A35812" s="2">
        <v>540</v>
      </c>
      <c r="B35812">
        <v>48030</v>
      </c>
      <c r="C35812" s="3">
        <v>4170.9530940000004</v>
      </c>
      <c r="D35812" s="2"/>
    </row>
    <row r="35813" spans="1:4" x14ac:dyDescent="0.25">
      <c r="A35813" s="2">
        <v>540</v>
      </c>
      <c r="B35813">
        <v>48031</v>
      </c>
      <c r="C35813" s="3">
        <v>4231.0736619999998</v>
      </c>
      <c r="D35813" s="2"/>
    </row>
    <row r="35814" spans="1:4" x14ac:dyDescent="0.25">
      <c r="A35814" s="2">
        <v>540</v>
      </c>
      <c r="B35814">
        <v>48032</v>
      </c>
      <c r="C35814" s="3">
        <v>1766.7603019999999</v>
      </c>
      <c r="D35814" s="2"/>
    </row>
    <row r="35815" spans="1:4" x14ac:dyDescent="0.25">
      <c r="A35815" s="2">
        <v>540</v>
      </c>
      <c r="B35815">
        <v>48033</v>
      </c>
      <c r="C35815" s="3">
        <v>2632.348348</v>
      </c>
      <c r="D35815" s="2"/>
    </row>
    <row r="35816" spans="1:4" x14ac:dyDescent="0.25">
      <c r="A35816" s="2">
        <v>540</v>
      </c>
      <c r="B35816">
        <v>48034</v>
      </c>
      <c r="C35816" s="3">
        <v>2129.8681489999999</v>
      </c>
      <c r="D35816" s="2"/>
    </row>
    <row r="35817" spans="1:4" x14ac:dyDescent="0.25">
      <c r="A35817" s="2">
        <v>540</v>
      </c>
      <c r="B35817">
        <v>48036</v>
      </c>
      <c r="C35817" s="3">
        <v>34.080331999999999</v>
      </c>
      <c r="D35817" s="2"/>
    </row>
    <row r="35818" spans="1:4" x14ac:dyDescent="0.25">
      <c r="A35818" s="2">
        <v>540</v>
      </c>
      <c r="B35818">
        <v>48037</v>
      </c>
      <c r="C35818" s="3">
        <v>0</v>
      </c>
      <c r="D35818" s="2"/>
    </row>
    <row r="35819" spans="1:4" x14ac:dyDescent="0.25">
      <c r="A35819" s="2">
        <v>540</v>
      </c>
      <c r="B35819">
        <v>48038</v>
      </c>
      <c r="C35819" s="3">
        <v>67.060710999999998</v>
      </c>
      <c r="D35819" s="2"/>
    </row>
    <row r="35820" spans="1:4" x14ac:dyDescent="0.25">
      <c r="A35820" s="2">
        <v>540</v>
      </c>
      <c r="B35820">
        <v>48039</v>
      </c>
      <c r="C35820" s="3">
        <v>2129.8681489999999</v>
      </c>
      <c r="D35820" s="2"/>
    </row>
    <row r="35821" spans="1:4" x14ac:dyDescent="0.25">
      <c r="A35821" s="2">
        <v>540</v>
      </c>
      <c r="B35821">
        <v>48040</v>
      </c>
      <c r="C35821" s="3">
        <v>0</v>
      </c>
      <c r="D35821" s="2"/>
    </row>
    <row r="35822" spans="1:4" x14ac:dyDescent="0.25">
      <c r="A35822" s="2">
        <v>540</v>
      </c>
      <c r="B35822">
        <v>48041</v>
      </c>
      <c r="C35822" s="3">
        <v>67.060710999999998</v>
      </c>
      <c r="D35822" s="2"/>
    </row>
    <row r="35823" spans="1:4" x14ac:dyDescent="0.25">
      <c r="A35823" s="2">
        <v>540</v>
      </c>
      <c r="B35823">
        <v>48042</v>
      </c>
      <c r="C35823" s="3">
        <v>34.080331999999999</v>
      </c>
      <c r="D35823" s="2"/>
    </row>
    <row r="35824" spans="1:4" x14ac:dyDescent="0.25">
      <c r="A35824" s="2">
        <v>540</v>
      </c>
      <c r="B35824">
        <v>48043</v>
      </c>
      <c r="C35824" s="3">
        <v>1025.473569</v>
      </c>
      <c r="D35824" s="2"/>
    </row>
    <row r="35825" spans="1:4" x14ac:dyDescent="0.25">
      <c r="A35825" s="2">
        <v>540</v>
      </c>
      <c r="B35825">
        <v>48045</v>
      </c>
      <c r="C35825" s="3">
        <v>1025.473569</v>
      </c>
      <c r="D35825" s="2"/>
    </row>
    <row r="35826" spans="1:4" x14ac:dyDescent="0.25">
      <c r="A35826" s="2">
        <v>540</v>
      </c>
      <c r="B35826">
        <v>48046</v>
      </c>
      <c r="C35826" s="3">
        <v>3097.8692160000001</v>
      </c>
      <c r="D35826" s="2"/>
    </row>
    <row r="35827" spans="1:4" x14ac:dyDescent="0.25">
      <c r="A35827" s="2">
        <v>540</v>
      </c>
      <c r="B35827">
        <v>48047</v>
      </c>
      <c r="C35827" s="3">
        <v>3097.8692160000001</v>
      </c>
      <c r="D35827" s="2"/>
    </row>
    <row r="35828" spans="1:4" x14ac:dyDescent="0.25">
      <c r="A35828" s="2">
        <v>540</v>
      </c>
      <c r="B35828">
        <v>48048</v>
      </c>
      <c r="C35828" s="3">
        <v>3825.7553149999999</v>
      </c>
      <c r="D35828" s="2"/>
    </row>
    <row r="35829" spans="1:4" x14ac:dyDescent="0.25">
      <c r="A35829" s="2">
        <v>540</v>
      </c>
      <c r="B35829">
        <v>48049</v>
      </c>
      <c r="C35829" s="3">
        <v>3825.7553149999999</v>
      </c>
      <c r="D35829" s="2"/>
    </row>
    <row r="35830" spans="1:4" x14ac:dyDescent="0.25">
      <c r="A35830" s="2">
        <v>540</v>
      </c>
      <c r="B35830">
        <v>48050</v>
      </c>
      <c r="C35830" s="3">
        <v>0</v>
      </c>
      <c r="D35830" s="2"/>
    </row>
    <row r="35831" spans="1:4" x14ac:dyDescent="0.25">
      <c r="A35831" s="2">
        <v>540</v>
      </c>
      <c r="B35831">
        <v>48051</v>
      </c>
      <c r="C35831" s="3">
        <v>3481.2141689999999</v>
      </c>
      <c r="D35831" s="2"/>
    </row>
    <row r="35832" spans="1:4" x14ac:dyDescent="0.25">
      <c r="A35832" s="2">
        <v>540</v>
      </c>
      <c r="B35832">
        <v>48053</v>
      </c>
      <c r="C35832" s="3">
        <v>0</v>
      </c>
      <c r="D35832" s="2"/>
    </row>
    <row r="35833" spans="1:4" x14ac:dyDescent="0.25">
      <c r="A35833" s="2">
        <v>540</v>
      </c>
      <c r="B35833">
        <v>48054</v>
      </c>
      <c r="C35833" s="3">
        <v>0</v>
      </c>
      <c r="D35833" s="2"/>
    </row>
    <row r="35834" spans="1:4" x14ac:dyDescent="0.25">
      <c r="A35834" s="2">
        <v>540</v>
      </c>
      <c r="B35834">
        <v>48055</v>
      </c>
      <c r="C35834" s="3">
        <v>0</v>
      </c>
      <c r="D35834" s="2"/>
    </row>
    <row r="35835" spans="1:4" x14ac:dyDescent="0.25">
      <c r="A35835" s="2">
        <v>540</v>
      </c>
      <c r="B35835">
        <v>48056</v>
      </c>
      <c r="C35835" s="3">
        <v>1295.467447</v>
      </c>
      <c r="D35835" s="2"/>
    </row>
    <row r="35836" spans="1:4" x14ac:dyDescent="0.25">
      <c r="A35836" s="2">
        <v>540</v>
      </c>
      <c r="B35836">
        <v>48057</v>
      </c>
      <c r="C35836" s="3">
        <v>0</v>
      </c>
      <c r="D35836" s="2"/>
    </row>
    <row r="35837" spans="1:4" x14ac:dyDescent="0.25">
      <c r="A35837" s="2">
        <v>540</v>
      </c>
      <c r="B35837">
        <v>48058</v>
      </c>
      <c r="C35837" s="3">
        <v>0</v>
      </c>
      <c r="D35837" s="2"/>
    </row>
    <row r="35838" spans="1:4" x14ac:dyDescent="0.25">
      <c r="A35838" s="2">
        <v>540</v>
      </c>
      <c r="B35838">
        <v>48059</v>
      </c>
      <c r="C35838" s="3">
        <v>3481.2141689999999</v>
      </c>
      <c r="D35838" s="2"/>
    </row>
    <row r="35839" spans="1:4" x14ac:dyDescent="0.25">
      <c r="A35839" s="2">
        <v>540</v>
      </c>
      <c r="B35839">
        <v>48062</v>
      </c>
      <c r="C35839" s="3">
        <v>5455.3503890000002</v>
      </c>
      <c r="D35839" s="2"/>
    </row>
    <row r="35840" spans="1:4" x14ac:dyDescent="0.25">
      <c r="A35840" s="2">
        <v>540</v>
      </c>
      <c r="B35840">
        <v>48063</v>
      </c>
      <c r="C35840" s="3">
        <v>0</v>
      </c>
      <c r="D35840" s="2"/>
    </row>
    <row r="35841" spans="1:4" x14ac:dyDescent="0.25">
      <c r="A35841" s="2">
        <v>540</v>
      </c>
      <c r="B35841">
        <v>48064</v>
      </c>
      <c r="C35841" s="3">
        <v>16.560531999999998</v>
      </c>
      <c r="D35841" s="2"/>
    </row>
    <row r="35842" spans="1:4" x14ac:dyDescent="0.25">
      <c r="A35842" s="2">
        <v>540</v>
      </c>
      <c r="B35842">
        <v>48065</v>
      </c>
      <c r="C35842" s="3">
        <v>0</v>
      </c>
      <c r="D35842" s="2"/>
    </row>
    <row r="35843" spans="1:4" x14ac:dyDescent="0.25">
      <c r="A35843" s="2">
        <v>540</v>
      </c>
      <c r="B35843">
        <v>48068</v>
      </c>
      <c r="C35843" s="3">
        <v>0</v>
      </c>
      <c r="D35843" s="2"/>
    </row>
    <row r="35844" spans="1:4" x14ac:dyDescent="0.25">
      <c r="A35844" s="2">
        <v>540</v>
      </c>
      <c r="B35844">
        <v>48069</v>
      </c>
      <c r="C35844" s="3">
        <v>0</v>
      </c>
      <c r="D35844" s="2"/>
    </row>
    <row r="35845" spans="1:4" x14ac:dyDescent="0.25">
      <c r="A35845" s="2">
        <v>540</v>
      </c>
      <c r="B35845">
        <v>48070</v>
      </c>
      <c r="C35845" s="3">
        <v>0</v>
      </c>
      <c r="D35845" s="2"/>
    </row>
    <row r="35846" spans="1:4" x14ac:dyDescent="0.25">
      <c r="A35846" s="2">
        <v>540</v>
      </c>
      <c r="B35846">
        <v>48071</v>
      </c>
      <c r="C35846" s="3">
        <v>0</v>
      </c>
      <c r="D35846" s="2"/>
    </row>
    <row r="35847" spans="1:4" x14ac:dyDescent="0.25">
      <c r="A35847" s="2">
        <v>540</v>
      </c>
      <c r="B35847">
        <v>48072</v>
      </c>
      <c r="C35847" s="3">
        <v>0</v>
      </c>
      <c r="D35847" s="2"/>
    </row>
    <row r="35848" spans="1:4" x14ac:dyDescent="0.25">
      <c r="A35848" s="2">
        <v>540</v>
      </c>
      <c r="B35848">
        <v>48073</v>
      </c>
      <c r="C35848" s="3">
        <v>4776.6816159999998</v>
      </c>
      <c r="D35848" s="2"/>
    </row>
    <row r="35849" spans="1:4" x14ac:dyDescent="0.25">
      <c r="A35849" s="2">
        <v>540</v>
      </c>
      <c r="B35849">
        <v>48074</v>
      </c>
      <c r="C35849" s="3">
        <v>16.560531999999998</v>
      </c>
      <c r="D35849" s="2"/>
    </row>
    <row r="35850" spans="1:4" x14ac:dyDescent="0.25">
      <c r="A35850" s="2">
        <v>540</v>
      </c>
      <c r="B35850">
        <v>48075</v>
      </c>
      <c r="C35850" s="3">
        <v>5455.3503890000002</v>
      </c>
      <c r="D35850" s="2"/>
    </row>
    <row r="35851" spans="1:4" x14ac:dyDescent="0.25">
      <c r="A35851" s="2">
        <v>540</v>
      </c>
      <c r="B35851">
        <v>48076</v>
      </c>
      <c r="C35851" s="3">
        <v>1840.208969</v>
      </c>
      <c r="D35851" s="2"/>
    </row>
    <row r="35852" spans="1:4" x14ac:dyDescent="0.25">
      <c r="A35852" s="2">
        <v>540</v>
      </c>
      <c r="B35852">
        <v>48077</v>
      </c>
      <c r="C35852" s="3">
        <v>113.795255</v>
      </c>
      <c r="D35852" s="2"/>
    </row>
    <row r="35853" spans="1:4" x14ac:dyDescent="0.25">
      <c r="A35853" s="2">
        <v>540</v>
      </c>
      <c r="B35853">
        <v>48078</v>
      </c>
      <c r="C35853" s="3">
        <v>1840.208969</v>
      </c>
      <c r="D35853" s="2"/>
    </row>
    <row r="35854" spans="1:4" x14ac:dyDescent="0.25">
      <c r="A35854" s="2">
        <v>540</v>
      </c>
      <c r="B35854">
        <v>48079</v>
      </c>
      <c r="C35854" s="3">
        <v>113.795255</v>
      </c>
      <c r="D35854" s="2"/>
    </row>
    <row r="35855" spans="1:4" x14ac:dyDescent="0.25">
      <c r="A35855" s="2">
        <v>540</v>
      </c>
      <c r="B35855">
        <v>48080</v>
      </c>
      <c r="C35855" s="3">
        <v>1949.2380820000001</v>
      </c>
      <c r="D35855" s="2"/>
    </row>
    <row r="35856" spans="1:4" x14ac:dyDescent="0.25">
      <c r="A35856" s="2">
        <v>540</v>
      </c>
      <c r="B35856">
        <v>48081</v>
      </c>
      <c r="C35856" s="3">
        <v>2093.2239479999998</v>
      </c>
      <c r="D35856" s="2"/>
    </row>
    <row r="35857" spans="1:4" x14ac:dyDescent="0.25">
      <c r="A35857" s="2">
        <v>540</v>
      </c>
      <c r="B35857">
        <v>48082</v>
      </c>
      <c r="C35857" s="3">
        <v>2687.191194</v>
      </c>
      <c r="D35857" s="2"/>
    </row>
    <row r="35858" spans="1:4" x14ac:dyDescent="0.25">
      <c r="A35858" s="2">
        <v>540</v>
      </c>
      <c r="B35858">
        <v>48084</v>
      </c>
      <c r="C35858" s="3">
        <v>153.21980199999999</v>
      </c>
      <c r="D35858" s="2"/>
    </row>
    <row r="35859" spans="1:4" x14ac:dyDescent="0.25">
      <c r="A35859" s="2">
        <v>540</v>
      </c>
      <c r="B35859">
        <v>48086</v>
      </c>
      <c r="C35859" s="3">
        <v>1483.5400810000001</v>
      </c>
      <c r="D35859" s="2"/>
    </row>
    <row r="35860" spans="1:4" x14ac:dyDescent="0.25">
      <c r="A35860" s="2">
        <v>540</v>
      </c>
      <c r="B35860">
        <v>48087</v>
      </c>
      <c r="C35860" s="3">
        <v>1452.691272</v>
      </c>
      <c r="D35860" s="2"/>
    </row>
    <row r="35861" spans="1:4" x14ac:dyDescent="0.25">
      <c r="A35861" s="2">
        <v>540</v>
      </c>
      <c r="B35861">
        <v>48088</v>
      </c>
      <c r="C35861" s="3">
        <v>2020.9898020000001</v>
      </c>
      <c r="D35861" s="2"/>
    </row>
    <row r="35862" spans="1:4" x14ac:dyDescent="0.25">
      <c r="A35862" s="2">
        <v>540</v>
      </c>
      <c r="B35862">
        <v>48089</v>
      </c>
      <c r="C35862" s="3">
        <v>2433.3073530000001</v>
      </c>
      <c r="D35862" s="2"/>
    </row>
    <row r="35863" spans="1:4" x14ac:dyDescent="0.25">
      <c r="A35863" s="2">
        <v>540</v>
      </c>
      <c r="B35863">
        <v>48092</v>
      </c>
      <c r="C35863" s="3">
        <v>1290.3831319999999</v>
      </c>
      <c r="D35863" s="2"/>
    </row>
    <row r="35864" spans="1:4" x14ac:dyDescent="0.25">
      <c r="A35864" s="2">
        <v>540</v>
      </c>
      <c r="B35864">
        <v>48093</v>
      </c>
      <c r="C35864" s="3">
        <v>2599.9124980000001</v>
      </c>
      <c r="D35864" s="2"/>
    </row>
    <row r="35865" spans="1:4" x14ac:dyDescent="0.25">
      <c r="A35865" s="2">
        <v>540</v>
      </c>
      <c r="B35865">
        <v>48094</v>
      </c>
      <c r="C35865" s="3">
        <v>4525.3427890000003</v>
      </c>
      <c r="D35865" s="2"/>
    </row>
    <row r="35866" spans="1:4" x14ac:dyDescent="0.25">
      <c r="A35866" s="2">
        <v>540</v>
      </c>
      <c r="B35866">
        <v>48095</v>
      </c>
      <c r="C35866" s="3">
        <v>4525.3427890000003</v>
      </c>
      <c r="D35866" s="2"/>
    </row>
    <row r="35867" spans="1:4" x14ac:dyDescent="0.25">
      <c r="A35867" s="2">
        <v>540</v>
      </c>
      <c r="B35867">
        <v>48096</v>
      </c>
      <c r="C35867" s="3">
        <v>1620.131204</v>
      </c>
      <c r="D35867" s="2"/>
    </row>
    <row r="35868" spans="1:4" x14ac:dyDescent="0.25">
      <c r="A35868" s="2">
        <v>540</v>
      </c>
      <c r="B35868">
        <v>48097</v>
      </c>
      <c r="C35868" s="3">
        <v>573.87726299999997</v>
      </c>
      <c r="D35868" s="2"/>
    </row>
    <row r="35869" spans="1:4" x14ac:dyDescent="0.25">
      <c r="A35869" s="2">
        <v>540</v>
      </c>
      <c r="B35869">
        <v>48098</v>
      </c>
      <c r="C35869" s="3">
        <v>573.87726299999997</v>
      </c>
      <c r="D35869" s="2"/>
    </row>
    <row r="35870" spans="1:4" x14ac:dyDescent="0.25">
      <c r="A35870" s="2">
        <v>540</v>
      </c>
      <c r="B35870">
        <v>48099</v>
      </c>
      <c r="C35870" s="3">
        <v>1620.131204</v>
      </c>
      <c r="D35870" s="2"/>
    </row>
    <row r="35871" spans="1:4" x14ac:dyDescent="0.25">
      <c r="A35871" s="2">
        <v>540</v>
      </c>
      <c r="B35871">
        <v>48100</v>
      </c>
      <c r="C35871" s="3">
        <v>259.67359399999998</v>
      </c>
      <c r="D35871" s="2"/>
    </row>
    <row r="35872" spans="1:4" x14ac:dyDescent="0.25">
      <c r="A35872" s="2">
        <v>540</v>
      </c>
      <c r="B35872">
        <v>48101</v>
      </c>
      <c r="C35872" s="3">
        <v>228.623031</v>
      </c>
      <c r="D35872" s="2"/>
    </row>
    <row r="35873" spans="1:4" x14ac:dyDescent="0.25">
      <c r="A35873" s="2">
        <v>540</v>
      </c>
      <c r="B35873">
        <v>48102</v>
      </c>
      <c r="C35873" s="3">
        <v>228.623031</v>
      </c>
      <c r="D35873" s="2"/>
    </row>
    <row r="35874" spans="1:4" x14ac:dyDescent="0.25">
      <c r="A35874" s="2">
        <v>540</v>
      </c>
      <c r="B35874">
        <v>48103</v>
      </c>
      <c r="C35874" s="3">
        <v>633.97555299999999</v>
      </c>
      <c r="D35874" s="2"/>
    </row>
    <row r="35875" spans="1:4" x14ac:dyDescent="0.25">
      <c r="A35875" s="2">
        <v>540</v>
      </c>
      <c r="B35875">
        <v>48104</v>
      </c>
      <c r="C35875" s="3">
        <v>2343.7030129999998</v>
      </c>
      <c r="D35875" s="2"/>
    </row>
    <row r="35876" spans="1:4" x14ac:dyDescent="0.25">
      <c r="A35876" s="2">
        <v>540</v>
      </c>
      <c r="B35876">
        <v>48105</v>
      </c>
      <c r="C35876" s="3">
        <v>633.97555299999999</v>
      </c>
      <c r="D35876" s="2"/>
    </row>
    <row r="35877" spans="1:4" x14ac:dyDescent="0.25">
      <c r="A35877" s="2">
        <v>540</v>
      </c>
      <c r="B35877">
        <v>48107</v>
      </c>
      <c r="C35877" s="3">
        <v>209.766481</v>
      </c>
      <c r="D35877" s="2"/>
    </row>
    <row r="35878" spans="1:4" x14ac:dyDescent="0.25">
      <c r="A35878" s="2">
        <v>540</v>
      </c>
      <c r="B35878">
        <v>48108</v>
      </c>
      <c r="C35878" s="3">
        <v>173.507361</v>
      </c>
      <c r="D35878" s="2"/>
    </row>
    <row r="35879" spans="1:4" x14ac:dyDescent="0.25">
      <c r="A35879" s="2">
        <v>540</v>
      </c>
      <c r="B35879">
        <v>48109</v>
      </c>
      <c r="C35879" s="3">
        <v>67.200980000000001</v>
      </c>
      <c r="D35879" s="2"/>
    </row>
    <row r="35880" spans="1:4" x14ac:dyDescent="0.25">
      <c r="A35880" s="2">
        <v>540</v>
      </c>
      <c r="B35880">
        <v>48110</v>
      </c>
      <c r="C35880" s="3">
        <v>864.54326600000002</v>
      </c>
      <c r="D35880" s="2"/>
    </row>
    <row r="35881" spans="1:4" x14ac:dyDescent="0.25">
      <c r="A35881" s="2">
        <v>540</v>
      </c>
      <c r="B35881">
        <v>48111</v>
      </c>
      <c r="C35881" s="3">
        <v>864.54326600000002</v>
      </c>
      <c r="D35881" s="2"/>
    </row>
    <row r="35882" spans="1:4" x14ac:dyDescent="0.25">
      <c r="A35882" s="2">
        <v>540</v>
      </c>
      <c r="B35882">
        <v>48112</v>
      </c>
      <c r="C35882" s="3">
        <v>173.507361</v>
      </c>
      <c r="D35882" s="2"/>
    </row>
    <row r="35883" spans="1:4" x14ac:dyDescent="0.25">
      <c r="A35883" s="2">
        <v>540</v>
      </c>
      <c r="B35883">
        <v>48113</v>
      </c>
      <c r="C35883" s="3">
        <v>209.766481</v>
      </c>
      <c r="D35883" s="2"/>
    </row>
    <row r="35884" spans="1:4" x14ac:dyDescent="0.25">
      <c r="A35884" s="2">
        <v>540</v>
      </c>
      <c r="B35884">
        <v>48114</v>
      </c>
      <c r="C35884" s="3">
        <v>17.955223</v>
      </c>
      <c r="D35884" s="2"/>
    </row>
    <row r="35885" spans="1:4" x14ac:dyDescent="0.25">
      <c r="A35885" s="2">
        <v>540</v>
      </c>
      <c r="B35885">
        <v>48115</v>
      </c>
      <c r="C35885" s="3">
        <v>496.47830900000002</v>
      </c>
      <c r="D35885" s="2"/>
    </row>
    <row r="35886" spans="1:4" x14ac:dyDescent="0.25">
      <c r="A35886" s="2">
        <v>540</v>
      </c>
      <c r="B35886">
        <v>48116</v>
      </c>
      <c r="C35886" s="3">
        <v>294.18531400000001</v>
      </c>
      <c r="D35886" s="2"/>
    </row>
    <row r="35887" spans="1:4" x14ac:dyDescent="0.25">
      <c r="A35887" s="2">
        <v>540</v>
      </c>
      <c r="B35887">
        <v>48117</v>
      </c>
      <c r="C35887" s="3">
        <v>997.01093400000002</v>
      </c>
      <c r="D35887" s="2"/>
    </row>
    <row r="35888" spans="1:4" x14ac:dyDescent="0.25">
      <c r="A35888" s="2">
        <v>540</v>
      </c>
      <c r="B35888">
        <v>48118</v>
      </c>
      <c r="C35888" s="3">
        <v>15.036877</v>
      </c>
      <c r="D35888" s="2"/>
    </row>
    <row r="35889" spans="1:4" x14ac:dyDescent="0.25">
      <c r="A35889" s="2">
        <v>540</v>
      </c>
      <c r="B35889">
        <v>48119</v>
      </c>
      <c r="C35889" s="3">
        <v>15.036877</v>
      </c>
      <c r="D35889" s="2"/>
    </row>
    <row r="35890" spans="1:4" x14ac:dyDescent="0.25">
      <c r="A35890" s="2">
        <v>540</v>
      </c>
      <c r="B35890">
        <v>48120</v>
      </c>
      <c r="C35890" s="3">
        <v>997.01093400000002</v>
      </c>
      <c r="D35890" s="2"/>
    </row>
    <row r="35891" spans="1:4" x14ac:dyDescent="0.25">
      <c r="A35891" s="2">
        <v>540</v>
      </c>
      <c r="B35891">
        <v>48121</v>
      </c>
      <c r="C35891" s="3">
        <v>294.18531400000001</v>
      </c>
      <c r="D35891" s="2"/>
    </row>
    <row r="35892" spans="1:4" x14ac:dyDescent="0.25">
      <c r="A35892" s="2">
        <v>540</v>
      </c>
      <c r="B35892">
        <v>48122</v>
      </c>
      <c r="C35892" s="3">
        <v>194.51571100000001</v>
      </c>
      <c r="D35892" s="2"/>
    </row>
    <row r="35893" spans="1:4" x14ac:dyDescent="0.25">
      <c r="A35893" s="2">
        <v>540</v>
      </c>
      <c r="B35893">
        <v>48123</v>
      </c>
      <c r="C35893" s="3">
        <v>20.777670000000001</v>
      </c>
      <c r="D35893" s="2"/>
    </row>
    <row r="35894" spans="1:4" x14ac:dyDescent="0.25">
      <c r="A35894" s="2">
        <v>540</v>
      </c>
      <c r="B35894">
        <v>48124</v>
      </c>
      <c r="C35894" s="3">
        <v>443.91792900000002</v>
      </c>
      <c r="D35894" s="2"/>
    </row>
    <row r="35895" spans="1:4" x14ac:dyDescent="0.25">
      <c r="A35895" s="2">
        <v>540</v>
      </c>
      <c r="B35895">
        <v>48125</v>
      </c>
      <c r="C35895" s="3">
        <v>41.297311000000001</v>
      </c>
      <c r="D35895" s="2"/>
    </row>
    <row r="35896" spans="1:4" x14ac:dyDescent="0.25">
      <c r="A35896" s="2">
        <v>540</v>
      </c>
      <c r="B35896">
        <v>48126</v>
      </c>
      <c r="C35896" s="3">
        <v>890.87085999999999</v>
      </c>
      <c r="D35896" s="2"/>
    </row>
    <row r="35897" spans="1:4" x14ac:dyDescent="0.25">
      <c r="A35897" s="2">
        <v>540</v>
      </c>
      <c r="B35897">
        <v>48127</v>
      </c>
      <c r="C35897" s="3">
        <v>443.91792900000002</v>
      </c>
      <c r="D35897" s="2"/>
    </row>
    <row r="35898" spans="1:4" x14ac:dyDescent="0.25">
      <c r="A35898" s="2">
        <v>540</v>
      </c>
      <c r="B35898">
        <v>48128</v>
      </c>
      <c r="C35898" s="3">
        <v>194.51571100000001</v>
      </c>
      <c r="D35898" s="2"/>
    </row>
    <row r="35899" spans="1:4" x14ac:dyDescent="0.25">
      <c r="A35899" s="2">
        <v>540</v>
      </c>
      <c r="B35899">
        <v>48129</v>
      </c>
      <c r="C35899" s="3">
        <v>890.87085999999999</v>
      </c>
      <c r="D35899" s="2"/>
    </row>
    <row r="35900" spans="1:4" x14ac:dyDescent="0.25">
      <c r="A35900" s="2">
        <v>540</v>
      </c>
      <c r="B35900">
        <v>48130</v>
      </c>
      <c r="C35900" s="3">
        <v>20.777670000000001</v>
      </c>
      <c r="D35900" s="2"/>
    </row>
    <row r="35901" spans="1:4" x14ac:dyDescent="0.25">
      <c r="A35901" s="2">
        <v>540</v>
      </c>
      <c r="B35901">
        <v>48131</v>
      </c>
      <c r="C35901" s="3">
        <v>537.38326300000006</v>
      </c>
      <c r="D35901" s="2"/>
    </row>
    <row r="35902" spans="1:4" x14ac:dyDescent="0.25">
      <c r="A35902" s="2">
        <v>540</v>
      </c>
      <c r="B35902">
        <v>48132</v>
      </c>
      <c r="C35902" s="3">
        <v>537.38326300000006</v>
      </c>
      <c r="D35902" s="2"/>
    </row>
    <row r="35903" spans="1:4" x14ac:dyDescent="0.25">
      <c r="A35903" s="2">
        <v>540</v>
      </c>
      <c r="B35903">
        <v>48133</v>
      </c>
      <c r="C35903" s="3">
        <v>41.297311000000001</v>
      </c>
      <c r="D35903" s="2"/>
    </row>
    <row r="35904" spans="1:4" x14ac:dyDescent="0.25">
      <c r="A35904" s="2">
        <v>540</v>
      </c>
      <c r="B35904">
        <v>48134</v>
      </c>
      <c r="C35904" s="3">
        <v>779.59156199999995</v>
      </c>
      <c r="D35904" s="2"/>
    </row>
    <row r="35905" spans="1:4" x14ac:dyDescent="0.25">
      <c r="A35905" s="2">
        <v>540</v>
      </c>
      <c r="B35905">
        <v>48135</v>
      </c>
      <c r="C35905" s="3">
        <v>7.1924450000000002</v>
      </c>
      <c r="D35905" s="2"/>
    </row>
    <row r="35906" spans="1:4" x14ac:dyDescent="0.25">
      <c r="A35906" s="2">
        <v>540</v>
      </c>
      <c r="B35906">
        <v>48136</v>
      </c>
      <c r="C35906" s="3">
        <v>779.59156199999995</v>
      </c>
      <c r="D35906" s="2"/>
    </row>
    <row r="35907" spans="1:4" x14ac:dyDescent="0.25">
      <c r="A35907" s="2">
        <v>540</v>
      </c>
      <c r="B35907">
        <v>48137</v>
      </c>
      <c r="C35907" s="3">
        <v>496.47830900000002</v>
      </c>
      <c r="D35907" s="2"/>
    </row>
    <row r="35908" spans="1:4" x14ac:dyDescent="0.25">
      <c r="A35908" s="2">
        <v>540</v>
      </c>
      <c r="B35908">
        <v>48138</v>
      </c>
      <c r="C35908" s="3">
        <v>113.49194</v>
      </c>
      <c r="D35908" s="2"/>
    </row>
    <row r="35909" spans="1:4" x14ac:dyDescent="0.25">
      <c r="A35909" s="2">
        <v>540</v>
      </c>
      <c r="B35909">
        <v>48139</v>
      </c>
      <c r="C35909" s="3">
        <v>281.72292199999998</v>
      </c>
      <c r="D35909" s="2"/>
    </row>
    <row r="35910" spans="1:4" x14ac:dyDescent="0.25">
      <c r="A35910" s="2">
        <v>540</v>
      </c>
      <c r="B35910">
        <v>48140</v>
      </c>
      <c r="C35910" s="3">
        <v>281.72292199999998</v>
      </c>
      <c r="D35910" s="2"/>
    </row>
    <row r="35911" spans="1:4" x14ac:dyDescent="0.25">
      <c r="A35911" s="2">
        <v>540</v>
      </c>
      <c r="B35911">
        <v>48141</v>
      </c>
      <c r="C35911" s="3">
        <v>113.49194</v>
      </c>
      <c r="D35911" s="2"/>
    </row>
    <row r="35912" spans="1:4" x14ac:dyDescent="0.25">
      <c r="A35912" s="2">
        <v>540</v>
      </c>
      <c r="B35912">
        <v>48142</v>
      </c>
      <c r="C35912" s="3">
        <v>7.1924450000000002</v>
      </c>
      <c r="D35912" s="2"/>
    </row>
    <row r="35913" spans="1:4" x14ac:dyDescent="0.25">
      <c r="A35913" s="2">
        <v>540</v>
      </c>
      <c r="B35913">
        <v>48143</v>
      </c>
      <c r="C35913" s="3">
        <v>3.187017</v>
      </c>
      <c r="D35913" s="2"/>
    </row>
    <row r="35914" spans="1:4" x14ac:dyDescent="0.25">
      <c r="A35914" s="2">
        <v>540</v>
      </c>
      <c r="B35914">
        <v>48144</v>
      </c>
      <c r="C35914" s="3">
        <v>175.834082</v>
      </c>
      <c r="D35914" s="2"/>
    </row>
    <row r="35915" spans="1:4" x14ac:dyDescent="0.25">
      <c r="A35915" s="2">
        <v>540</v>
      </c>
      <c r="B35915">
        <v>48145</v>
      </c>
      <c r="C35915" s="3">
        <v>271.13496199999997</v>
      </c>
      <c r="D35915" s="2"/>
    </row>
    <row r="35916" spans="1:4" x14ac:dyDescent="0.25">
      <c r="A35916" s="2">
        <v>540</v>
      </c>
      <c r="B35916">
        <v>48146</v>
      </c>
      <c r="C35916" s="3">
        <v>271.13496199999997</v>
      </c>
      <c r="D35916" s="2"/>
    </row>
    <row r="35917" spans="1:4" x14ac:dyDescent="0.25">
      <c r="A35917" s="2">
        <v>540</v>
      </c>
      <c r="B35917">
        <v>48147</v>
      </c>
      <c r="C35917" s="3">
        <v>3.187017</v>
      </c>
      <c r="D35917" s="2"/>
    </row>
    <row r="35918" spans="1:4" x14ac:dyDescent="0.25">
      <c r="A35918" s="2">
        <v>540</v>
      </c>
      <c r="B35918">
        <v>48148</v>
      </c>
      <c r="C35918" s="3">
        <v>175.834082</v>
      </c>
      <c r="D35918" s="2"/>
    </row>
    <row r="35919" spans="1:4" x14ac:dyDescent="0.25">
      <c r="A35919" s="2">
        <v>540</v>
      </c>
      <c r="B35919">
        <v>48149</v>
      </c>
      <c r="C35919" s="3">
        <v>124.406368</v>
      </c>
      <c r="D35919" s="2"/>
    </row>
    <row r="35920" spans="1:4" x14ac:dyDescent="0.25">
      <c r="A35920" s="2">
        <v>540</v>
      </c>
      <c r="B35920">
        <v>48150</v>
      </c>
      <c r="C35920" s="3">
        <v>76.290533999999994</v>
      </c>
      <c r="D35920" s="2"/>
    </row>
    <row r="35921" spans="1:4" x14ac:dyDescent="0.25">
      <c r="A35921" s="2">
        <v>540</v>
      </c>
      <c r="B35921">
        <v>48151</v>
      </c>
      <c r="C35921" s="3">
        <v>76.290533999999994</v>
      </c>
      <c r="D35921" s="2"/>
    </row>
    <row r="35922" spans="1:4" x14ac:dyDescent="0.25">
      <c r="A35922" s="2">
        <v>540</v>
      </c>
      <c r="B35922">
        <v>48152</v>
      </c>
      <c r="C35922" s="3">
        <v>124.406368</v>
      </c>
      <c r="D35922" s="2"/>
    </row>
    <row r="35923" spans="1:4" x14ac:dyDescent="0.25">
      <c r="A35923" s="2">
        <v>540</v>
      </c>
      <c r="B35923">
        <v>48153</v>
      </c>
      <c r="C35923" s="3">
        <v>180.90735699999999</v>
      </c>
      <c r="D35923" s="2"/>
    </row>
    <row r="35924" spans="1:4" x14ac:dyDescent="0.25">
      <c r="A35924" s="2">
        <v>540</v>
      </c>
      <c r="B35924">
        <v>48154</v>
      </c>
      <c r="C35924" s="3">
        <v>155.908917</v>
      </c>
      <c r="D35924" s="2"/>
    </row>
    <row r="35925" spans="1:4" x14ac:dyDescent="0.25">
      <c r="A35925" s="2">
        <v>540</v>
      </c>
      <c r="B35925">
        <v>48155</v>
      </c>
      <c r="C35925" s="3">
        <v>625.99518499999999</v>
      </c>
      <c r="D35925" s="2"/>
    </row>
    <row r="35926" spans="1:4" x14ac:dyDescent="0.25">
      <c r="A35926" s="2">
        <v>540</v>
      </c>
      <c r="B35926">
        <v>48156</v>
      </c>
      <c r="C35926" s="3">
        <v>328.22051399999998</v>
      </c>
      <c r="D35926" s="2"/>
    </row>
    <row r="35927" spans="1:4" x14ac:dyDescent="0.25">
      <c r="A35927" s="2">
        <v>540</v>
      </c>
      <c r="B35927">
        <v>48157</v>
      </c>
      <c r="C35927" s="3">
        <v>180.90735699999999</v>
      </c>
      <c r="D35927" s="2"/>
    </row>
    <row r="35928" spans="1:4" x14ac:dyDescent="0.25">
      <c r="A35928" s="2">
        <v>540</v>
      </c>
      <c r="B35928">
        <v>48158</v>
      </c>
      <c r="C35928" s="3">
        <v>328.22051399999998</v>
      </c>
      <c r="D35928" s="2"/>
    </row>
    <row r="35929" spans="1:4" x14ac:dyDescent="0.25">
      <c r="A35929" s="2">
        <v>540</v>
      </c>
      <c r="B35929">
        <v>48159</v>
      </c>
      <c r="C35929" s="3">
        <v>155.908917</v>
      </c>
      <c r="D35929" s="2"/>
    </row>
    <row r="35930" spans="1:4" x14ac:dyDescent="0.25">
      <c r="A35930" s="2">
        <v>540</v>
      </c>
      <c r="B35930">
        <v>48160</v>
      </c>
      <c r="C35930" s="3">
        <v>625.99518499999999</v>
      </c>
      <c r="D35930" s="2"/>
    </row>
    <row r="35931" spans="1:4" x14ac:dyDescent="0.25">
      <c r="A35931" s="2">
        <v>540</v>
      </c>
      <c r="B35931">
        <v>48161</v>
      </c>
      <c r="C35931" s="3">
        <v>2106.8066450000001</v>
      </c>
      <c r="D35931" s="2"/>
    </row>
    <row r="35932" spans="1:4" x14ac:dyDescent="0.25">
      <c r="A35932" s="2">
        <v>540</v>
      </c>
      <c r="B35932">
        <v>48162</v>
      </c>
      <c r="C35932" s="3">
        <v>3525.4489290000001</v>
      </c>
      <c r="D35932" s="2"/>
    </row>
    <row r="35933" spans="1:4" x14ac:dyDescent="0.25">
      <c r="A35933" s="2">
        <v>540</v>
      </c>
      <c r="B35933">
        <v>48163</v>
      </c>
      <c r="C35933" s="3">
        <v>3846.2550769999998</v>
      </c>
      <c r="D35933" s="2"/>
    </row>
    <row r="35934" spans="1:4" x14ac:dyDescent="0.25">
      <c r="A35934" s="2">
        <v>540</v>
      </c>
      <c r="B35934">
        <v>48164</v>
      </c>
      <c r="C35934" s="3">
        <v>2438.8596459999999</v>
      </c>
      <c r="D35934" s="2"/>
    </row>
    <row r="35935" spans="1:4" x14ac:dyDescent="0.25">
      <c r="A35935" s="2">
        <v>540</v>
      </c>
      <c r="B35935">
        <v>48165</v>
      </c>
      <c r="C35935" s="3">
        <v>2438.8596459999999</v>
      </c>
      <c r="D35935" s="2"/>
    </row>
    <row r="35936" spans="1:4" x14ac:dyDescent="0.25">
      <c r="A35936" s="2">
        <v>540</v>
      </c>
      <c r="B35936">
        <v>48166</v>
      </c>
      <c r="C35936" s="3">
        <v>2106.8066450000001</v>
      </c>
      <c r="D35936" s="2"/>
    </row>
    <row r="35937" spans="1:4" x14ac:dyDescent="0.25">
      <c r="A35937" s="2">
        <v>540</v>
      </c>
      <c r="B35937">
        <v>48167</v>
      </c>
      <c r="C35937" s="3">
        <v>3846.2550769999998</v>
      </c>
      <c r="D35937" s="2"/>
    </row>
    <row r="35938" spans="1:4" x14ac:dyDescent="0.25">
      <c r="A35938" s="2">
        <v>540</v>
      </c>
      <c r="B35938">
        <v>48168</v>
      </c>
      <c r="C35938" s="3">
        <v>497.50096300000001</v>
      </c>
      <c r="D35938" s="2"/>
    </row>
    <row r="35939" spans="1:4" x14ac:dyDescent="0.25">
      <c r="A35939" s="2">
        <v>540</v>
      </c>
      <c r="B35939">
        <v>48169</v>
      </c>
      <c r="C35939" s="3">
        <v>2871.3052550000002</v>
      </c>
      <c r="D35939" s="2"/>
    </row>
    <row r="35940" spans="1:4" x14ac:dyDescent="0.25">
      <c r="A35940" s="2">
        <v>540</v>
      </c>
      <c r="B35940">
        <v>48170</v>
      </c>
      <c r="C35940" s="3">
        <v>136.38326599999999</v>
      </c>
      <c r="D35940" s="2"/>
    </row>
    <row r="35941" spans="1:4" x14ac:dyDescent="0.25">
      <c r="A35941" s="2">
        <v>540</v>
      </c>
      <c r="B35941">
        <v>48172</v>
      </c>
      <c r="C35941" s="3">
        <v>387.33784100000003</v>
      </c>
      <c r="D35941" s="2"/>
    </row>
    <row r="35942" spans="1:4" x14ac:dyDescent="0.25">
      <c r="A35942" s="2">
        <v>540</v>
      </c>
      <c r="B35942">
        <v>48173</v>
      </c>
      <c r="C35942" s="3">
        <v>2139.919801</v>
      </c>
      <c r="D35942" s="2"/>
    </row>
    <row r="35943" spans="1:4" x14ac:dyDescent="0.25">
      <c r="A35943" s="2">
        <v>540</v>
      </c>
      <c r="B35943">
        <v>48174</v>
      </c>
      <c r="C35943" s="3">
        <v>2952.782753</v>
      </c>
      <c r="D35943" s="2"/>
    </row>
    <row r="35944" spans="1:4" x14ac:dyDescent="0.25">
      <c r="A35944" s="2">
        <v>540</v>
      </c>
      <c r="B35944">
        <v>48177</v>
      </c>
      <c r="C35944" s="3">
        <v>2952.782753</v>
      </c>
      <c r="D35944" s="2"/>
    </row>
    <row r="35945" spans="1:4" x14ac:dyDescent="0.25">
      <c r="A35945" s="2">
        <v>540</v>
      </c>
      <c r="B35945">
        <v>48178</v>
      </c>
      <c r="C35945" s="3">
        <v>2871.3052550000002</v>
      </c>
      <c r="D35945" s="2"/>
    </row>
    <row r="35946" spans="1:4" x14ac:dyDescent="0.25">
      <c r="A35946" s="2">
        <v>540</v>
      </c>
      <c r="B35946">
        <v>48179</v>
      </c>
      <c r="C35946" s="3">
        <v>136.38326599999999</v>
      </c>
      <c r="D35946" s="2"/>
    </row>
    <row r="35947" spans="1:4" x14ac:dyDescent="0.25">
      <c r="A35947" s="2">
        <v>540</v>
      </c>
      <c r="B35947">
        <v>48180</v>
      </c>
      <c r="C35947" s="3">
        <v>5160.8362200000001</v>
      </c>
      <c r="D35947" s="2"/>
    </row>
    <row r="35948" spans="1:4" x14ac:dyDescent="0.25">
      <c r="A35948" s="2">
        <v>540</v>
      </c>
      <c r="B35948">
        <v>48181</v>
      </c>
      <c r="C35948" s="3">
        <v>6059.7540040000004</v>
      </c>
      <c r="D35948" s="2"/>
    </row>
    <row r="35949" spans="1:4" x14ac:dyDescent="0.25">
      <c r="A35949" s="2">
        <v>540</v>
      </c>
      <c r="B35949">
        <v>48182</v>
      </c>
      <c r="C35949" s="3">
        <v>7961.1591410000001</v>
      </c>
      <c r="D35949" s="2"/>
    </row>
    <row r="35950" spans="1:4" x14ac:dyDescent="0.25">
      <c r="A35950" s="2">
        <v>540</v>
      </c>
      <c r="B35950">
        <v>48183</v>
      </c>
      <c r="C35950" s="3">
        <v>634.31257800000003</v>
      </c>
      <c r="D35950" s="2"/>
    </row>
    <row r="35951" spans="1:4" x14ac:dyDescent="0.25">
      <c r="A35951" s="2">
        <v>540</v>
      </c>
      <c r="B35951">
        <v>48184</v>
      </c>
      <c r="C35951" s="3">
        <v>634.31257800000003</v>
      </c>
      <c r="D35951" s="2"/>
    </row>
    <row r="35952" spans="1:4" x14ac:dyDescent="0.25">
      <c r="A35952" s="2">
        <v>540</v>
      </c>
      <c r="B35952">
        <v>48185</v>
      </c>
      <c r="C35952" s="3">
        <v>449.836725</v>
      </c>
      <c r="D35952" s="2"/>
    </row>
    <row r="35953" spans="1:4" x14ac:dyDescent="0.25">
      <c r="A35953" s="2">
        <v>540</v>
      </c>
      <c r="B35953">
        <v>48187</v>
      </c>
      <c r="C35953" s="3">
        <v>4962.1003959999998</v>
      </c>
      <c r="D35953" s="2"/>
    </row>
    <row r="35954" spans="1:4" x14ac:dyDescent="0.25">
      <c r="A35954" s="2">
        <v>540</v>
      </c>
      <c r="B35954">
        <v>48188</v>
      </c>
      <c r="C35954" s="3">
        <v>3770.057264</v>
      </c>
      <c r="D35954" s="2"/>
    </row>
    <row r="35955" spans="1:4" x14ac:dyDescent="0.25">
      <c r="A35955" s="2">
        <v>540</v>
      </c>
      <c r="B35955">
        <v>48189</v>
      </c>
      <c r="C35955" s="3">
        <v>0</v>
      </c>
      <c r="D35955" s="2"/>
    </row>
    <row r="35956" spans="1:4" x14ac:dyDescent="0.25">
      <c r="A35956" s="2">
        <v>540</v>
      </c>
      <c r="B35956">
        <v>48190</v>
      </c>
      <c r="C35956" s="3">
        <v>0</v>
      </c>
      <c r="D35956" s="2"/>
    </row>
    <row r="35957" spans="1:4" x14ac:dyDescent="0.25">
      <c r="A35957" s="2">
        <v>540</v>
      </c>
      <c r="B35957">
        <v>48191</v>
      </c>
      <c r="C35957" s="3">
        <v>2518.9316690000001</v>
      </c>
      <c r="D35957" s="2"/>
    </row>
    <row r="35958" spans="1:4" x14ac:dyDescent="0.25">
      <c r="A35958" s="2">
        <v>540</v>
      </c>
      <c r="B35958">
        <v>48192</v>
      </c>
      <c r="C35958" s="3">
        <v>390.11524800000001</v>
      </c>
      <c r="D35958" s="2"/>
    </row>
    <row r="35959" spans="1:4" x14ac:dyDescent="0.25">
      <c r="A35959" s="2">
        <v>540</v>
      </c>
      <c r="B35959">
        <v>48193</v>
      </c>
      <c r="C35959" s="3">
        <v>173.28318999999999</v>
      </c>
      <c r="D35959" s="2"/>
    </row>
    <row r="35960" spans="1:4" x14ac:dyDescent="0.25">
      <c r="A35960" s="2">
        <v>540</v>
      </c>
      <c r="B35960">
        <v>48194</v>
      </c>
      <c r="C35960" s="3">
        <v>151.79129399999999</v>
      </c>
      <c r="D35960" s="2"/>
    </row>
    <row r="35961" spans="1:4" x14ac:dyDescent="0.25">
      <c r="A35961" s="2">
        <v>540</v>
      </c>
      <c r="B35961">
        <v>48195</v>
      </c>
      <c r="C35961" s="3">
        <v>617.19683299999997</v>
      </c>
      <c r="D35961" s="2"/>
    </row>
    <row r="35962" spans="1:4" x14ac:dyDescent="0.25">
      <c r="A35962" s="2">
        <v>540</v>
      </c>
      <c r="B35962">
        <v>48196</v>
      </c>
      <c r="C35962" s="3">
        <v>617.19683299999997</v>
      </c>
      <c r="D35962" s="2"/>
    </row>
    <row r="35963" spans="1:4" x14ac:dyDescent="0.25">
      <c r="A35963" s="2">
        <v>540</v>
      </c>
      <c r="B35963">
        <v>48198</v>
      </c>
      <c r="C35963" s="3">
        <v>2540.4235629999998</v>
      </c>
      <c r="D35963" s="2"/>
    </row>
    <row r="35964" spans="1:4" x14ac:dyDescent="0.25">
      <c r="A35964" s="2">
        <v>540</v>
      </c>
      <c r="B35964">
        <v>48200</v>
      </c>
      <c r="C35964" s="3">
        <v>855.52078600000004</v>
      </c>
      <c r="D35964" s="2"/>
    </row>
    <row r="35965" spans="1:4" x14ac:dyDescent="0.25">
      <c r="A35965" s="2">
        <v>540</v>
      </c>
      <c r="B35965">
        <v>48201</v>
      </c>
      <c r="C35965" s="3">
        <v>693.75062400000002</v>
      </c>
      <c r="D35965" s="2"/>
    </row>
    <row r="35966" spans="1:4" x14ac:dyDescent="0.25">
      <c r="A35966" s="2">
        <v>540</v>
      </c>
      <c r="B35966">
        <v>48202</v>
      </c>
      <c r="C35966" s="3">
        <v>0</v>
      </c>
      <c r="D35966" s="2"/>
    </row>
    <row r="35967" spans="1:4" x14ac:dyDescent="0.25">
      <c r="A35967" s="2">
        <v>540</v>
      </c>
      <c r="B35967">
        <v>48203</v>
      </c>
      <c r="C35967" s="3">
        <v>975.902422</v>
      </c>
      <c r="D35967" s="2"/>
    </row>
    <row r="35968" spans="1:4" x14ac:dyDescent="0.25">
      <c r="A35968" s="2">
        <v>540</v>
      </c>
      <c r="B35968">
        <v>48205</v>
      </c>
      <c r="C35968" s="3">
        <v>789.18222900000001</v>
      </c>
      <c r="D35968" s="2"/>
    </row>
    <row r="35969" spans="1:4" x14ac:dyDescent="0.25">
      <c r="A35969" s="2">
        <v>540</v>
      </c>
      <c r="B35969">
        <v>48206</v>
      </c>
      <c r="C35969" s="3">
        <v>2261.4170779999999</v>
      </c>
      <c r="D35969" s="2"/>
    </row>
    <row r="35970" spans="1:4" x14ac:dyDescent="0.25">
      <c r="A35970" s="2">
        <v>540</v>
      </c>
      <c r="B35970">
        <v>48207</v>
      </c>
      <c r="C35970" s="3">
        <v>884.55795499999999</v>
      </c>
      <c r="D35970" s="2"/>
    </row>
    <row r="35971" spans="1:4" x14ac:dyDescent="0.25">
      <c r="A35971" s="2">
        <v>540</v>
      </c>
      <c r="B35971">
        <v>48208</v>
      </c>
      <c r="C35971" s="3">
        <v>140.641357</v>
      </c>
      <c r="D35971" s="2"/>
    </row>
    <row r="35972" spans="1:4" x14ac:dyDescent="0.25">
      <c r="A35972" s="2">
        <v>540</v>
      </c>
      <c r="B35972">
        <v>48209</v>
      </c>
      <c r="C35972" s="3">
        <v>884.55795499999999</v>
      </c>
      <c r="D35972" s="2"/>
    </row>
    <row r="35973" spans="1:4" x14ac:dyDescent="0.25">
      <c r="A35973" s="2">
        <v>540</v>
      </c>
      <c r="B35973">
        <v>48211</v>
      </c>
      <c r="C35973" s="3">
        <v>140.641357</v>
      </c>
      <c r="D35973" s="2"/>
    </row>
    <row r="35974" spans="1:4" x14ac:dyDescent="0.25">
      <c r="A35974" s="2">
        <v>540</v>
      </c>
      <c r="B35974">
        <v>48212</v>
      </c>
      <c r="C35974" s="3">
        <v>2261.4170779999999</v>
      </c>
      <c r="D35974" s="2"/>
    </row>
    <row r="35975" spans="1:4" x14ac:dyDescent="0.25">
      <c r="A35975" s="2">
        <v>540</v>
      </c>
      <c r="B35975">
        <v>48214</v>
      </c>
      <c r="C35975" s="3">
        <v>789.18222900000001</v>
      </c>
      <c r="D35975" s="2"/>
    </row>
    <row r="35976" spans="1:4" x14ac:dyDescent="0.25">
      <c r="A35976" s="2">
        <v>540</v>
      </c>
      <c r="B35976">
        <v>48215</v>
      </c>
      <c r="C35976" s="3">
        <v>975.902422</v>
      </c>
      <c r="D35976" s="2"/>
    </row>
    <row r="35977" spans="1:4" x14ac:dyDescent="0.25">
      <c r="A35977" s="2">
        <v>540</v>
      </c>
      <c r="B35977">
        <v>48218</v>
      </c>
      <c r="C35977" s="3">
        <v>0</v>
      </c>
      <c r="D35977" s="2"/>
    </row>
    <row r="35978" spans="1:4" x14ac:dyDescent="0.25">
      <c r="A35978" s="2">
        <v>540</v>
      </c>
      <c r="B35978">
        <v>48219</v>
      </c>
      <c r="C35978" s="3">
        <v>331.12039399999998</v>
      </c>
      <c r="D35978" s="2"/>
    </row>
    <row r="35979" spans="1:4" x14ac:dyDescent="0.25">
      <c r="A35979" s="2">
        <v>540</v>
      </c>
      <c r="B35979">
        <v>48220</v>
      </c>
      <c r="C35979" s="3">
        <v>331.12039399999998</v>
      </c>
      <c r="D35979" s="2"/>
    </row>
    <row r="35980" spans="1:4" x14ac:dyDescent="0.25">
      <c r="A35980" s="2">
        <v>540</v>
      </c>
      <c r="B35980">
        <v>48221</v>
      </c>
      <c r="C35980" s="3">
        <v>1318.5502220000001</v>
      </c>
      <c r="D35980" s="2"/>
    </row>
    <row r="35981" spans="1:4" x14ac:dyDescent="0.25">
      <c r="A35981" s="2">
        <v>540</v>
      </c>
      <c r="B35981">
        <v>48222</v>
      </c>
      <c r="C35981" s="3">
        <v>1318.5502220000001</v>
      </c>
      <c r="D35981" s="2"/>
    </row>
    <row r="35982" spans="1:4" x14ac:dyDescent="0.25">
      <c r="A35982" s="2">
        <v>540</v>
      </c>
      <c r="B35982">
        <v>48223</v>
      </c>
      <c r="C35982" s="3">
        <v>1954.9194729999999</v>
      </c>
      <c r="D35982" s="2"/>
    </row>
    <row r="35983" spans="1:4" x14ac:dyDescent="0.25">
      <c r="A35983" s="2">
        <v>540</v>
      </c>
      <c r="B35983">
        <v>48224</v>
      </c>
      <c r="C35983" s="3">
        <v>1954.9194729999999</v>
      </c>
      <c r="D35983" s="2"/>
    </row>
    <row r="35984" spans="1:4" x14ac:dyDescent="0.25">
      <c r="A35984" s="2">
        <v>540</v>
      </c>
      <c r="B35984">
        <v>48225</v>
      </c>
      <c r="C35984" s="3">
        <v>393.72558099999998</v>
      </c>
      <c r="D35984" s="2"/>
    </row>
    <row r="35985" spans="1:4" x14ac:dyDescent="0.25">
      <c r="A35985" s="2">
        <v>540</v>
      </c>
      <c r="B35985">
        <v>48226</v>
      </c>
      <c r="C35985" s="3">
        <v>393.72558099999998</v>
      </c>
      <c r="D35985" s="2"/>
    </row>
    <row r="35986" spans="1:4" x14ac:dyDescent="0.25">
      <c r="A35986" s="2">
        <v>540</v>
      </c>
      <c r="B35986">
        <v>48227</v>
      </c>
      <c r="C35986" s="3">
        <v>553.96600699999999</v>
      </c>
      <c r="D35986" s="2"/>
    </row>
    <row r="35987" spans="1:4" x14ac:dyDescent="0.25">
      <c r="A35987" s="2">
        <v>540</v>
      </c>
      <c r="B35987">
        <v>48228</v>
      </c>
      <c r="C35987" s="3">
        <v>3642.7973050000001</v>
      </c>
      <c r="D35987" s="2"/>
    </row>
    <row r="35988" spans="1:4" x14ac:dyDescent="0.25">
      <c r="A35988" s="2">
        <v>540</v>
      </c>
      <c r="B35988">
        <v>48229</v>
      </c>
      <c r="C35988" s="3">
        <v>553.96600699999999</v>
      </c>
      <c r="D35988" s="2"/>
    </row>
    <row r="35989" spans="1:4" x14ac:dyDescent="0.25">
      <c r="A35989" s="2">
        <v>540</v>
      </c>
      <c r="B35989">
        <v>48230</v>
      </c>
      <c r="C35989" s="3">
        <v>3642.7973050000001</v>
      </c>
      <c r="D35989" s="2"/>
    </row>
    <row r="35990" spans="1:4" x14ac:dyDescent="0.25">
      <c r="A35990" s="2">
        <v>540</v>
      </c>
      <c r="B35990">
        <v>48231</v>
      </c>
      <c r="C35990" s="3">
        <v>714.01646200000005</v>
      </c>
      <c r="D35990" s="2"/>
    </row>
    <row r="35991" spans="1:4" x14ac:dyDescent="0.25">
      <c r="A35991" s="2">
        <v>540</v>
      </c>
      <c r="B35991">
        <v>48232</v>
      </c>
      <c r="C35991" s="3">
        <v>1466.451206</v>
      </c>
      <c r="D35991" s="2"/>
    </row>
    <row r="35992" spans="1:4" x14ac:dyDescent="0.25">
      <c r="A35992" s="2">
        <v>540</v>
      </c>
      <c r="B35992">
        <v>48233</v>
      </c>
      <c r="C35992" s="3">
        <v>1466.451206</v>
      </c>
      <c r="D35992" s="2"/>
    </row>
    <row r="35993" spans="1:4" x14ac:dyDescent="0.25">
      <c r="A35993" s="2">
        <v>540</v>
      </c>
      <c r="B35993">
        <v>48234</v>
      </c>
      <c r="C35993" s="3">
        <v>714.01646200000005</v>
      </c>
      <c r="D35993" s="2"/>
    </row>
    <row r="35994" spans="1:4" x14ac:dyDescent="0.25">
      <c r="A35994" s="2">
        <v>540</v>
      </c>
      <c r="B35994">
        <v>48235</v>
      </c>
      <c r="C35994" s="3">
        <v>0</v>
      </c>
      <c r="D35994" s="2"/>
    </row>
    <row r="35995" spans="1:4" x14ac:dyDescent="0.25">
      <c r="A35995" s="2">
        <v>540</v>
      </c>
      <c r="B35995">
        <v>48236</v>
      </c>
      <c r="C35995" s="3">
        <v>0</v>
      </c>
      <c r="D35995" s="2"/>
    </row>
    <row r="35996" spans="1:4" x14ac:dyDescent="0.25">
      <c r="A35996" s="2">
        <v>540</v>
      </c>
      <c r="B35996">
        <v>48237</v>
      </c>
      <c r="C35996" s="3">
        <v>0</v>
      </c>
      <c r="D35996" s="2"/>
    </row>
    <row r="35997" spans="1:4" x14ac:dyDescent="0.25">
      <c r="A35997" s="2">
        <v>540</v>
      </c>
      <c r="B35997">
        <v>48238</v>
      </c>
      <c r="C35997" s="3">
        <v>0</v>
      </c>
      <c r="D35997" s="2"/>
    </row>
    <row r="35998" spans="1:4" x14ac:dyDescent="0.25">
      <c r="A35998" s="2">
        <v>540</v>
      </c>
      <c r="B35998">
        <v>48239</v>
      </c>
      <c r="C35998" s="3">
        <v>1.5789120000000001</v>
      </c>
      <c r="D35998" s="2"/>
    </row>
    <row r="35999" spans="1:4" x14ac:dyDescent="0.25">
      <c r="A35999" s="2">
        <v>540</v>
      </c>
      <c r="B35999">
        <v>48240</v>
      </c>
      <c r="C35999" s="3">
        <v>1.5789120000000001</v>
      </c>
      <c r="D35999" s="2"/>
    </row>
    <row r="36000" spans="1:4" x14ac:dyDescent="0.25">
      <c r="A36000" s="2">
        <v>540</v>
      </c>
      <c r="B36000">
        <v>48241</v>
      </c>
      <c r="C36000" s="3">
        <v>4594.2820019999999</v>
      </c>
      <c r="D36000" s="2"/>
    </row>
    <row r="36001" spans="1:4" x14ac:dyDescent="0.25">
      <c r="A36001" s="2">
        <v>540</v>
      </c>
      <c r="B36001">
        <v>48243</v>
      </c>
      <c r="C36001" s="3">
        <v>1068.11689</v>
      </c>
      <c r="D36001" s="2"/>
    </row>
    <row r="36002" spans="1:4" x14ac:dyDescent="0.25">
      <c r="A36002" s="2">
        <v>540</v>
      </c>
      <c r="B36002">
        <v>48244</v>
      </c>
      <c r="C36002" s="3">
        <v>624.13696500000003</v>
      </c>
      <c r="D36002" s="2"/>
    </row>
    <row r="36003" spans="1:4" x14ac:dyDescent="0.25">
      <c r="A36003" s="2">
        <v>540</v>
      </c>
      <c r="B36003">
        <v>48245</v>
      </c>
      <c r="C36003" s="3">
        <v>248.676559</v>
      </c>
      <c r="D36003" s="2"/>
    </row>
    <row r="36004" spans="1:4" x14ac:dyDescent="0.25">
      <c r="A36004" s="2">
        <v>540</v>
      </c>
      <c r="B36004">
        <v>48246</v>
      </c>
      <c r="C36004" s="3">
        <v>2457.154419</v>
      </c>
      <c r="D36004" s="2"/>
    </row>
    <row r="36005" spans="1:4" x14ac:dyDescent="0.25">
      <c r="A36005" s="2">
        <v>540</v>
      </c>
      <c r="B36005">
        <v>48247</v>
      </c>
      <c r="C36005" s="3">
        <v>67.896576999999994</v>
      </c>
      <c r="D36005" s="2"/>
    </row>
    <row r="36006" spans="1:4" x14ac:dyDescent="0.25">
      <c r="A36006" s="2">
        <v>540</v>
      </c>
      <c r="B36006">
        <v>48248</v>
      </c>
      <c r="C36006" s="3">
        <v>67.896576999999994</v>
      </c>
      <c r="D36006" s="2"/>
    </row>
    <row r="36007" spans="1:4" x14ac:dyDescent="0.25">
      <c r="A36007" s="2">
        <v>540</v>
      </c>
      <c r="B36007">
        <v>48249</v>
      </c>
      <c r="C36007" s="3">
        <v>3722.1155079999999</v>
      </c>
      <c r="D36007" s="2"/>
    </row>
    <row r="36008" spans="1:4" x14ac:dyDescent="0.25">
      <c r="A36008" s="2">
        <v>540</v>
      </c>
      <c r="B36008">
        <v>48250</v>
      </c>
      <c r="C36008" s="3">
        <v>3722.1155079999999</v>
      </c>
      <c r="D36008" s="2"/>
    </row>
    <row r="36009" spans="1:4" x14ac:dyDescent="0.25">
      <c r="A36009" s="2">
        <v>540</v>
      </c>
      <c r="B36009">
        <v>48251</v>
      </c>
      <c r="C36009" s="3">
        <v>1483.5400810000001</v>
      </c>
      <c r="D36009" s="2"/>
    </row>
    <row r="36010" spans="1:4" x14ac:dyDescent="0.25">
      <c r="A36010" s="2">
        <v>540</v>
      </c>
      <c r="B36010">
        <v>48252</v>
      </c>
      <c r="C36010" s="3">
        <v>4532.1354719999999</v>
      </c>
      <c r="D36010" s="2"/>
    </row>
    <row r="36011" spans="1:4" x14ac:dyDescent="0.25">
      <c r="A36011" s="2">
        <v>540</v>
      </c>
      <c r="B36011">
        <v>48253</v>
      </c>
      <c r="C36011" s="3">
        <v>3000.0898109999998</v>
      </c>
      <c r="D36011" s="2"/>
    </row>
    <row r="36012" spans="1:4" x14ac:dyDescent="0.25">
      <c r="A36012" s="2">
        <v>540</v>
      </c>
      <c r="B36012">
        <v>48254</v>
      </c>
      <c r="C36012" s="3">
        <v>2252.443096</v>
      </c>
      <c r="D36012" s="2"/>
    </row>
    <row r="36013" spans="1:4" x14ac:dyDescent="0.25">
      <c r="A36013" s="2">
        <v>540</v>
      </c>
      <c r="B36013">
        <v>48255</v>
      </c>
      <c r="C36013" s="3">
        <v>3157.7768000000001</v>
      </c>
      <c r="D36013" s="2"/>
    </row>
    <row r="36014" spans="1:4" x14ac:dyDescent="0.25">
      <c r="A36014" s="2">
        <v>540</v>
      </c>
      <c r="B36014">
        <v>48256</v>
      </c>
      <c r="C36014" s="3">
        <v>6385.4857750000001</v>
      </c>
      <c r="D36014" s="2"/>
    </row>
    <row r="36015" spans="1:4" x14ac:dyDescent="0.25">
      <c r="A36015" s="2">
        <v>540</v>
      </c>
      <c r="B36015">
        <v>48257</v>
      </c>
      <c r="C36015" s="3">
        <v>751.05078000000003</v>
      </c>
      <c r="D36015" s="2"/>
    </row>
    <row r="36016" spans="1:4" x14ac:dyDescent="0.25">
      <c r="A36016" s="2">
        <v>540</v>
      </c>
      <c r="B36016">
        <v>48258</v>
      </c>
      <c r="C36016" s="3">
        <v>751.05078000000003</v>
      </c>
      <c r="D36016" s="2"/>
    </row>
    <row r="36017" spans="1:4" x14ac:dyDescent="0.25">
      <c r="A36017" s="2">
        <v>540</v>
      </c>
      <c r="B36017">
        <v>48259</v>
      </c>
      <c r="C36017" s="3">
        <v>755.65196000000003</v>
      </c>
      <c r="D36017" s="2"/>
    </row>
    <row r="36018" spans="1:4" x14ac:dyDescent="0.25">
      <c r="A36018" s="2">
        <v>540</v>
      </c>
      <c r="B36018">
        <v>48260</v>
      </c>
      <c r="C36018" s="3">
        <v>755.65196000000003</v>
      </c>
      <c r="D36018" s="2"/>
    </row>
    <row r="36019" spans="1:4" x14ac:dyDescent="0.25">
      <c r="A36019" s="2">
        <v>540</v>
      </c>
      <c r="B36019">
        <v>48261</v>
      </c>
      <c r="C36019" s="3">
        <v>287.92391099999998</v>
      </c>
      <c r="D36019" s="2"/>
    </row>
    <row r="36020" spans="1:4" x14ac:dyDescent="0.25">
      <c r="A36020" s="2">
        <v>540</v>
      </c>
      <c r="B36020">
        <v>48262</v>
      </c>
      <c r="C36020" s="3">
        <v>287.92391099999998</v>
      </c>
      <c r="D36020" s="2"/>
    </row>
    <row r="36021" spans="1:4" x14ac:dyDescent="0.25">
      <c r="A36021" s="2">
        <v>540</v>
      </c>
      <c r="B36021">
        <v>48264</v>
      </c>
      <c r="C36021" s="3">
        <v>284.58514100000002</v>
      </c>
      <c r="D36021" s="2"/>
    </row>
    <row r="36022" spans="1:4" x14ac:dyDescent="0.25">
      <c r="A36022" s="2">
        <v>540</v>
      </c>
      <c r="B36022">
        <v>48265</v>
      </c>
      <c r="C36022" s="3">
        <v>1178.575499</v>
      </c>
      <c r="D36022" s="2"/>
    </row>
    <row r="36023" spans="1:4" x14ac:dyDescent="0.25">
      <c r="A36023" s="2">
        <v>540</v>
      </c>
      <c r="B36023">
        <v>48266</v>
      </c>
      <c r="C36023" s="3">
        <v>9205.5858750000007</v>
      </c>
      <c r="D36023" s="2"/>
    </row>
    <row r="36024" spans="1:4" x14ac:dyDescent="0.25">
      <c r="A36024" s="2">
        <v>540</v>
      </c>
      <c r="B36024">
        <v>48267</v>
      </c>
      <c r="C36024" s="3">
        <v>6909.249339</v>
      </c>
      <c r="D36024" s="2"/>
    </row>
    <row r="36025" spans="1:4" x14ac:dyDescent="0.25">
      <c r="A36025" s="2">
        <v>540</v>
      </c>
      <c r="B36025">
        <v>48269</v>
      </c>
      <c r="C36025" s="3">
        <v>6909.249339</v>
      </c>
      <c r="D36025" s="2"/>
    </row>
    <row r="36026" spans="1:4" x14ac:dyDescent="0.25">
      <c r="A36026" s="2">
        <v>540</v>
      </c>
      <c r="B36026">
        <v>48270</v>
      </c>
      <c r="C36026" s="3">
        <v>9205.5858750000007</v>
      </c>
      <c r="D36026" s="2"/>
    </row>
    <row r="36027" spans="1:4" x14ac:dyDescent="0.25">
      <c r="A36027" s="2">
        <v>540</v>
      </c>
      <c r="B36027">
        <v>48271</v>
      </c>
      <c r="C36027" s="3">
        <v>9892.4392499999994</v>
      </c>
      <c r="D36027" s="2"/>
    </row>
    <row r="36028" spans="1:4" x14ac:dyDescent="0.25">
      <c r="A36028" s="2">
        <v>540</v>
      </c>
      <c r="B36028">
        <v>48272</v>
      </c>
      <c r="C36028" s="3">
        <v>6351.6558830000004</v>
      </c>
      <c r="D36028" s="2"/>
    </row>
    <row r="36029" spans="1:4" x14ac:dyDescent="0.25">
      <c r="A36029" s="2">
        <v>540</v>
      </c>
      <c r="B36029">
        <v>48273</v>
      </c>
      <c r="C36029" s="3">
        <v>455.27624400000002</v>
      </c>
      <c r="D36029" s="2"/>
    </row>
    <row r="36030" spans="1:4" x14ac:dyDescent="0.25">
      <c r="A36030" s="2">
        <v>540</v>
      </c>
      <c r="B36030">
        <v>48274</v>
      </c>
      <c r="C36030" s="3">
        <v>455.27624400000002</v>
      </c>
      <c r="D36030" s="2"/>
    </row>
    <row r="36031" spans="1:4" x14ac:dyDescent="0.25">
      <c r="A36031" s="2">
        <v>540</v>
      </c>
      <c r="B36031">
        <v>48275</v>
      </c>
      <c r="C36031" s="3">
        <v>6434.1927720000003</v>
      </c>
      <c r="D36031" s="2"/>
    </row>
    <row r="36032" spans="1:4" x14ac:dyDescent="0.25">
      <c r="A36032" s="2">
        <v>540</v>
      </c>
      <c r="B36032">
        <v>48278</v>
      </c>
      <c r="C36032" s="3">
        <v>3730.134924</v>
      </c>
      <c r="D36032" s="2"/>
    </row>
    <row r="36033" spans="1:4" x14ac:dyDescent="0.25">
      <c r="A36033" s="2">
        <v>540</v>
      </c>
      <c r="B36033">
        <v>48281</v>
      </c>
      <c r="C36033" s="3">
        <v>675.68915500000003</v>
      </c>
      <c r="D36033" s="2"/>
    </row>
    <row r="36034" spans="1:4" x14ac:dyDescent="0.25">
      <c r="A36034" s="2">
        <v>540</v>
      </c>
      <c r="B36034">
        <v>48282</v>
      </c>
      <c r="C36034" s="3">
        <v>3730.134924</v>
      </c>
      <c r="D36034" s="2"/>
    </row>
    <row r="36035" spans="1:4" x14ac:dyDescent="0.25">
      <c r="A36035" s="2">
        <v>540</v>
      </c>
      <c r="B36035">
        <v>48283</v>
      </c>
      <c r="C36035" s="3">
        <v>675.68915500000003</v>
      </c>
      <c r="D36035" s="2"/>
    </row>
    <row r="36036" spans="1:4" x14ac:dyDescent="0.25">
      <c r="A36036" s="2">
        <v>540</v>
      </c>
      <c r="B36036">
        <v>48284</v>
      </c>
      <c r="C36036" s="3">
        <v>6434.1927720000003</v>
      </c>
      <c r="D36036" s="2"/>
    </row>
    <row r="36037" spans="1:4" x14ac:dyDescent="0.25">
      <c r="A36037" s="2">
        <v>540</v>
      </c>
      <c r="B36037">
        <v>48285</v>
      </c>
      <c r="C36037" s="3">
        <v>2187.3226800000002</v>
      </c>
      <c r="D36037" s="2"/>
    </row>
    <row r="36038" spans="1:4" x14ac:dyDescent="0.25">
      <c r="A36038" s="2">
        <v>540</v>
      </c>
      <c r="B36038">
        <v>48286</v>
      </c>
      <c r="C36038" s="3">
        <v>2551.6138460000002</v>
      </c>
      <c r="D36038" s="2"/>
    </row>
    <row r="36039" spans="1:4" x14ac:dyDescent="0.25">
      <c r="A36039" s="2">
        <v>540</v>
      </c>
      <c r="B36039">
        <v>48287</v>
      </c>
      <c r="C36039" s="3">
        <v>2551.6138460000002</v>
      </c>
      <c r="D36039" s="2"/>
    </row>
    <row r="36040" spans="1:4" x14ac:dyDescent="0.25">
      <c r="A36040" s="2">
        <v>540</v>
      </c>
      <c r="B36040">
        <v>48288</v>
      </c>
      <c r="C36040" s="3">
        <v>2187.3226800000002</v>
      </c>
      <c r="D36040" s="2"/>
    </row>
    <row r="36041" spans="1:4" x14ac:dyDescent="0.25">
      <c r="A36041" s="2">
        <v>540</v>
      </c>
      <c r="B36041">
        <v>48289</v>
      </c>
      <c r="C36041" s="3">
        <v>387.33784100000003</v>
      </c>
      <c r="D36041" s="2"/>
    </row>
    <row r="36042" spans="1:4" x14ac:dyDescent="0.25">
      <c r="A36042" s="2">
        <v>540</v>
      </c>
      <c r="B36042">
        <v>48290</v>
      </c>
      <c r="C36042" s="3">
        <v>92.443511000000001</v>
      </c>
      <c r="D36042" s="2"/>
    </row>
    <row r="36043" spans="1:4" x14ac:dyDescent="0.25">
      <c r="A36043" s="2">
        <v>540</v>
      </c>
      <c r="B36043">
        <v>48291</v>
      </c>
      <c r="C36043" s="3">
        <v>650.26149199999998</v>
      </c>
      <c r="D36043" s="2"/>
    </row>
    <row r="36044" spans="1:4" x14ac:dyDescent="0.25">
      <c r="A36044" s="2">
        <v>540</v>
      </c>
      <c r="B36044">
        <v>48292</v>
      </c>
      <c r="C36044" s="3">
        <v>781.183266</v>
      </c>
      <c r="D36044" s="2"/>
    </row>
    <row r="36045" spans="1:4" x14ac:dyDescent="0.25">
      <c r="A36045" s="2">
        <v>540</v>
      </c>
      <c r="B36045">
        <v>48293</v>
      </c>
      <c r="C36045" s="3">
        <v>781.183266</v>
      </c>
      <c r="D36045" s="2"/>
    </row>
    <row r="36046" spans="1:4" x14ac:dyDescent="0.25">
      <c r="A36046" s="2">
        <v>540</v>
      </c>
      <c r="B36046">
        <v>48294</v>
      </c>
      <c r="C36046" s="3">
        <v>92.443511000000001</v>
      </c>
      <c r="D36046" s="2"/>
    </row>
    <row r="36047" spans="1:4" x14ac:dyDescent="0.25">
      <c r="A36047" s="2">
        <v>540</v>
      </c>
      <c r="B36047">
        <v>48295</v>
      </c>
      <c r="C36047" s="3">
        <v>650.26149199999998</v>
      </c>
      <c r="D36047" s="2"/>
    </row>
    <row r="36048" spans="1:4" x14ac:dyDescent="0.25">
      <c r="A36048" s="2">
        <v>540</v>
      </c>
      <c r="B36048">
        <v>48296</v>
      </c>
      <c r="C36048" s="3">
        <v>341.08459099999999</v>
      </c>
      <c r="D36048" s="2"/>
    </row>
    <row r="36049" spans="1:4" x14ac:dyDescent="0.25">
      <c r="A36049" s="2">
        <v>540</v>
      </c>
      <c r="B36049">
        <v>48297</v>
      </c>
      <c r="C36049" s="3">
        <v>1183.8260310000001</v>
      </c>
      <c r="D36049" s="2"/>
    </row>
    <row r="36050" spans="1:4" x14ac:dyDescent="0.25">
      <c r="A36050" s="2">
        <v>540</v>
      </c>
      <c r="B36050">
        <v>48298</v>
      </c>
      <c r="C36050" s="3">
        <v>353.60897999999997</v>
      </c>
      <c r="D36050" s="2"/>
    </row>
    <row r="36051" spans="1:4" x14ac:dyDescent="0.25">
      <c r="A36051" s="2">
        <v>540</v>
      </c>
      <c r="B36051">
        <v>48299</v>
      </c>
      <c r="C36051" s="3">
        <v>497.50096300000001</v>
      </c>
      <c r="D36051" s="2"/>
    </row>
    <row r="36052" spans="1:4" x14ac:dyDescent="0.25">
      <c r="A36052" s="2">
        <v>540</v>
      </c>
      <c r="B36052">
        <v>48300</v>
      </c>
      <c r="C36052" s="3">
        <v>341.08459099999999</v>
      </c>
      <c r="D36052" s="2"/>
    </row>
    <row r="36053" spans="1:4" x14ac:dyDescent="0.25">
      <c r="A36053" s="2">
        <v>540</v>
      </c>
      <c r="B36053">
        <v>48301</v>
      </c>
      <c r="C36053" s="3">
        <v>1183.8260310000001</v>
      </c>
      <c r="D36053" s="2"/>
    </row>
    <row r="36054" spans="1:4" x14ac:dyDescent="0.25">
      <c r="A36054" s="2">
        <v>540</v>
      </c>
      <c r="B36054">
        <v>48302</v>
      </c>
      <c r="C36054" s="3">
        <v>353.60897999999997</v>
      </c>
      <c r="D36054" s="2"/>
    </row>
    <row r="36055" spans="1:4" x14ac:dyDescent="0.25">
      <c r="A36055" s="2">
        <v>540</v>
      </c>
      <c r="B36055">
        <v>48303</v>
      </c>
      <c r="C36055" s="3">
        <v>1726.6137200000001</v>
      </c>
      <c r="D36055" s="2"/>
    </row>
    <row r="36056" spans="1:4" x14ac:dyDescent="0.25">
      <c r="A36056" s="2">
        <v>540</v>
      </c>
      <c r="B36056">
        <v>48304</v>
      </c>
      <c r="C36056" s="3">
        <v>1726.6137200000001</v>
      </c>
      <c r="D36056" s="2"/>
    </row>
    <row r="36057" spans="1:4" x14ac:dyDescent="0.25">
      <c r="A36057" s="2">
        <v>540</v>
      </c>
      <c r="B36057">
        <v>48305</v>
      </c>
      <c r="C36057" s="3">
        <v>169.47000600000001</v>
      </c>
      <c r="D36057" s="2"/>
    </row>
    <row r="36058" spans="1:4" x14ac:dyDescent="0.25">
      <c r="A36058" s="2">
        <v>540</v>
      </c>
      <c r="B36058">
        <v>48306</v>
      </c>
      <c r="C36058" s="3">
        <v>50.777765000000002</v>
      </c>
      <c r="D36058" s="2"/>
    </row>
    <row r="36059" spans="1:4" x14ac:dyDescent="0.25">
      <c r="A36059" s="2">
        <v>540</v>
      </c>
      <c r="B36059">
        <v>48307</v>
      </c>
      <c r="C36059" s="3">
        <v>30.566693999999998</v>
      </c>
      <c r="D36059" s="2"/>
    </row>
    <row r="36060" spans="1:4" x14ac:dyDescent="0.25">
      <c r="A36060" s="2">
        <v>540</v>
      </c>
      <c r="B36060">
        <v>48308</v>
      </c>
      <c r="C36060" s="3">
        <v>169.47000600000001</v>
      </c>
      <c r="D36060" s="2"/>
    </row>
    <row r="36061" spans="1:4" x14ac:dyDescent="0.25">
      <c r="A36061" s="2">
        <v>540</v>
      </c>
      <c r="B36061">
        <v>48309</v>
      </c>
      <c r="C36061" s="3">
        <v>30.566693999999998</v>
      </c>
      <c r="D36061" s="2"/>
    </row>
    <row r="36062" spans="1:4" x14ac:dyDescent="0.25">
      <c r="A36062" s="2">
        <v>540</v>
      </c>
      <c r="B36062">
        <v>48310</v>
      </c>
      <c r="C36062" s="3">
        <v>50.777765000000002</v>
      </c>
      <c r="D36062" s="2"/>
    </row>
    <row r="36063" spans="1:4" x14ac:dyDescent="0.25">
      <c r="A36063" s="2">
        <v>540</v>
      </c>
      <c r="B36063">
        <v>48311</v>
      </c>
      <c r="C36063" s="3">
        <v>503.03285</v>
      </c>
      <c r="D36063" s="2"/>
    </row>
    <row r="36064" spans="1:4" x14ac:dyDescent="0.25">
      <c r="A36064" s="2">
        <v>540</v>
      </c>
      <c r="B36064">
        <v>48312</v>
      </c>
      <c r="C36064" s="3">
        <v>0</v>
      </c>
      <c r="D36064" s="2"/>
    </row>
    <row r="36065" spans="1:4" x14ac:dyDescent="0.25">
      <c r="A36065" s="2">
        <v>540</v>
      </c>
      <c r="B36065">
        <v>48313</v>
      </c>
      <c r="C36065" s="3">
        <v>261.70833699999997</v>
      </c>
      <c r="D36065" s="2"/>
    </row>
    <row r="36066" spans="1:4" x14ac:dyDescent="0.25">
      <c r="A36066" s="2">
        <v>540</v>
      </c>
      <c r="B36066">
        <v>48314</v>
      </c>
      <c r="C36066" s="3">
        <v>597.41626799999995</v>
      </c>
      <c r="D36066" s="2"/>
    </row>
    <row r="36067" spans="1:4" x14ac:dyDescent="0.25">
      <c r="A36067" s="2">
        <v>540</v>
      </c>
      <c r="B36067">
        <v>48315</v>
      </c>
      <c r="C36067" s="3">
        <v>503.03285</v>
      </c>
      <c r="D36067" s="2"/>
    </row>
    <row r="36068" spans="1:4" x14ac:dyDescent="0.25">
      <c r="A36068" s="2">
        <v>540</v>
      </c>
      <c r="B36068">
        <v>48316</v>
      </c>
      <c r="C36068" s="3">
        <v>261.70833699999997</v>
      </c>
      <c r="D36068" s="2"/>
    </row>
    <row r="36069" spans="1:4" x14ac:dyDescent="0.25">
      <c r="A36069" s="2">
        <v>540</v>
      </c>
      <c r="B36069">
        <v>48317</v>
      </c>
      <c r="C36069" s="3">
        <v>597.41626799999995</v>
      </c>
      <c r="D36069" s="2"/>
    </row>
    <row r="36070" spans="1:4" x14ac:dyDescent="0.25">
      <c r="A36070" s="2">
        <v>540</v>
      </c>
      <c r="B36070">
        <v>48318</v>
      </c>
      <c r="C36070" s="3">
        <v>0</v>
      </c>
      <c r="D36070" s="2"/>
    </row>
    <row r="36071" spans="1:4" x14ac:dyDescent="0.25">
      <c r="A36071" s="2">
        <v>540</v>
      </c>
      <c r="B36071">
        <v>48319</v>
      </c>
      <c r="C36071" s="3">
        <v>230.75615099999999</v>
      </c>
      <c r="D36071" s="2"/>
    </row>
    <row r="36072" spans="1:4" x14ac:dyDescent="0.25">
      <c r="A36072" s="2">
        <v>540</v>
      </c>
      <c r="B36072">
        <v>48320</v>
      </c>
      <c r="C36072" s="3">
        <v>1014.197017</v>
      </c>
      <c r="D36072" s="2"/>
    </row>
    <row r="36073" spans="1:4" x14ac:dyDescent="0.25">
      <c r="A36073" s="2">
        <v>540</v>
      </c>
      <c r="B36073">
        <v>48321</v>
      </c>
      <c r="C36073" s="3">
        <v>354.86439100000001</v>
      </c>
      <c r="D36073" s="2"/>
    </row>
    <row r="36074" spans="1:4" x14ac:dyDescent="0.25">
      <c r="A36074" s="2">
        <v>540</v>
      </c>
      <c r="B36074">
        <v>48322</v>
      </c>
      <c r="C36074" s="3">
        <v>1014.197017</v>
      </c>
      <c r="D36074" s="2"/>
    </row>
    <row r="36075" spans="1:4" x14ac:dyDescent="0.25">
      <c r="A36075" s="2">
        <v>540</v>
      </c>
      <c r="B36075">
        <v>48323</v>
      </c>
      <c r="C36075" s="3">
        <v>354.86439100000001</v>
      </c>
      <c r="D36075" s="2"/>
    </row>
    <row r="36076" spans="1:4" x14ac:dyDescent="0.25">
      <c r="A36076" s="2">
        <v>540</v>
      </c>
      <c r="B36076">
        <v>48324</v>
      </c>
      <c r="C36076" s="3">
        <v>230.75615099999999</v>
      </c>
      <c r="D36076" s="2"/>
    </row>
    <row r="36077" spans="1:4" x14ac:dyDescent="0.25">
      <c r="A36077" s="2">
        <v>540</v>
      </c>
      <c r="B36077">
        <v>48325</v>
      </c>
      <c r="C36077" s="3">
        <v>284.58514100000002</v>
      </c>
      <c r="D36077" s="2"/>
    </row>
    <row r="36078" spans="1:4" x14ac:dyDescent="0.25">
      <c r="A36078" s="2">
        <v>540</v>
      </c>
      <c r="B36078">
        <v>48326</v>
      </c>
      <c r="C36078" s="3">
        <v>20.777670000000001</v>
      </c>
      <c r="D36078" s="2"/>
    </row>
    <row r="36079" spans="1:4" x14ac:dyDescent="0.25">
      <c r="A36079" s="2">
        <v>540</v>
      </c>
      <c r="B36079">
        <v>48327</v>
      </c>
      <c r="C36079" s="3">
        <v>673.36226399999998</v>
      </c>
      <c r="D36079" s="2"/>
    </row>
    <row r="36080" spans="1:4" x14ac:dyDescent="0.25">
      <c r="A36080" s="2">
        <v>540</v>
      </c>
      <c r="B36080">
        <v>48328</v>
      </c>
      <c r="C36080" s="3">
        <v>1535.29339</v>
      </c>
      <c r="D36080" s="2"/>
    </row>
    <row r="36081" spans="1:4" x14ac:dyDescent="0.25">
      <c r="A36081" s="2">
        <v>540</v>
      </c>
      <c r="B36081">
        <v>48329</v>
      </c>
      <c r="C36081" s="3">
        <v>1535.29339</v>
      </c>
      <c r="D36081" s="2"/>
    </row>
    <row r="36082" spans="1:4" x14ac:dyDescent="0.25">
      <c r="A36082" s="2">
        <v>540</v>
      </c>
      <c r="B36082">
        <v>48330</v>
      </c>
      <c r="C36082" s="3">
        <v>673.36226399999998</v>
      </c>
      <c r="D36082" s="2"/>
    </row>
    <row r="36083" spans="1:4" x14ac:dyDescent="0.25">
      <c r="A36083" s="2">
        <v>540</v>
      </c>
      <c r="B36083">
        <v>48331</v>
      </c>
      <c r="C36083" s="3">
        <v>20.777670000000001</v>
      </c>
      <c r="D36083" s="2"/>
    </row>
    <row r="36084" spans="1:4" x14ac:dyDescent="0.25">
      <c r="A36084" s="2">
        <v>540</v>
      </c>
      <c r="B36084">
        <v>48332</v>
      </c>
      <c r="C36084" s="3">
        <v>661.48952699999995</v>
      </c>
      <c r="D36084" s="2"/>
    </row>
    <row r="36085" spans="1:4" x14ac:dyDescent="0.25">
      <c r="A36085" s="2">
        <v>540</v>
      </c>
      <c r="B36085">
        <v>48333</v>
      </c>
      <c r="C36085" s="3">
        <v>996.54561899999999</v>
      </c>
      <c r="D36085" s="2"/>
    </row>
    <row r="36086" spans="1:4" x14ac:dyDescent="0.25">
      <c r="A36086" s="2">
        <v>540</v>
      </c>
      <c r="B36086">
        <v>48335</v>
      </c>
      <c r="C36086" s="3">
        <v>871.0729</v>
      </c>
      <c r="D36086" s="2"/>
    </row>
    <row r="36087" spans="1:4" x14ac:dyDescent="0.25">
      <c r="A36087" s="2">
        <v>540</v>
      </c>
      <c r="B36087">
        <v>48336</v>
      </c>
      <c r="C36087" s="3">
        <v>871.0729</v>
      </c>
      <c r="D36087" s="2"/>
    </row>
    <row r="36088" spans="1:4" x14ac:dyDescent="0.25">
      <c r="A36088" s="2">
        <v>540</v>
      </c>
      <c r="B36088">
        <v>48337</v>
      </c>
      <c r="C36088" s="3">
        <v>996.54561899999999</v>
      </c>
      <c r="D36088" s="2"/>
    </row>
    <row r="36089" spans="1:4" x14ac:dyDescent="0.25">
      <c r="A36089" s="2">
        <v>540</v>
      </c>
      <c r="B36089">
        <v>48338</v>
      </c>
      <c r="C36089" s="3">
        <v>661.48952699999995</v>
      </c>
      <c r="D36089" s="2"/>
    </row>
    <row r="36090" spans="1:4" x14ac:dyDescent="0.25">
      <c r="A36090" s="2">
        <v>540</v>
      </c>
      <c r="B36090">
        <v>48339</v>
      </c>
      <c r="C36090" s="3">
        <v>2086.9411700000001</v>
      </c>
      <c r="D36090" s="2"/>
    </row>
    <row r="36091" spans="1:4" x14ac:dyDescent="0.25">
      <c r="A36091" s="2">
        <v>540</v>
      </c>
      <c r="B36091">
        <v>48340</v>
      </c>
      <c r="C36091" s="3">
        <v>2518.7355130000001</v>
      </c>
      <c r="D36091" s="2"/>
    </row>
    <row r="36092" spans="1:4" x14ac:dyDescent="0.25">
      <c r="A36092" s="2">
        <v>540</v>
      </c>
      <c r="B36092">
        <v>48341</v>
      </c>
      <c r="C36092" s="3">
        <v>783.31508899999994</v>
      </c>
      <c r="D36092" s="2"/>
    </row>
    <row r="36093" spans="1:4" x14ac:dyDescent="0.25">
      <c r="A36093" s="2">
        <v>540</v>
      </c>
      <c r="B36093">
        <v>48342</v>
      </c>
      <c r="C36093" s="3">
        <v>472.626532</v>
      </c>
      <c r="D36093" s="2"/>
    </row>
    <row r="36094" spans="1:4" x14ac:dyDescent="0.25">
      <c r="A36094" s="2">
        <v>540</v>
      </c>
      <c r="B36094">
        <v>48343</v>
      </c>
      <c r="C36094" s="3">
        <v>472.626532</v>
      </c>
      <c r="D36094" s="2"/>
    </row>
    <row r="36095" spans="1:4" x14ac:dyDescent="0.25">
      <c r="A36095" s="2">
        <v>540</v>
      </c>
      <c r="B36095">
        <v>48344</v>
      </c>
      <c r="C36095" s="3">
        <v>783.31508899999994</v>
      </c>
      <c r="D36095" s="2"/>
    </row>
    <row r="36096" spans="1:4" x14ac:dyDescent="0.25">
      <c r="A36096" s="2">
        <v>540</v>
      </c>
      <c r="B36096">
        <v>48345</v>
      </c>
      <c r="C36096" s="3">
        <v>73.011643000000007</v>
      </c>
      <c r="D36096" s="2"/>
    </row>
    <row r="36097" spans="1:4" x14ac:dyDescent="0.25">
      <c r="A36097" s="2">
        <v>540</v>
      </c>
      <c r="B36097">
        <v>48346</v>
      </c>
      <c r="C36097" s="3">
        <v>721.14283499999999</v>
      </c>
      <c r="D36097" s="2"/>
    </row>
    <row r="36098" spans="1:4" x14ac:dyDescent="0.25">
      <c r="A36098" s="2">
        <v>540</v>
      </c>
      <c r="B36098">
        <v>48347</v>
      </c>
      <c r="C36098" s="3">
        <v>375.31904500000002</v>
      </c>
      <c r="D36098" s="2"/>
    </row>
    <row r="36099" spans="1:4" x14ac:dyDescent="0.25">
      <c r="A36099" s="2">
        <v>540</v>
      </c>
      <c r="B36099">
        <v>48348</v>
      </c>
      <c r="C36099" s="3">
        <v>1113.5359330000001</v>
      </c>
      <c r="D36099" s="2"/>
    </row>
    <row r="36100" spans="1:4" x14ac:dyDescent="0.25">
      <c r="A36100" s="2">
        <v>540</v>
      </c>
      <c r="B36100">
        <v>48349</v>
      </c>
      <c r="C36100" s="3">
        <v>9.0786719999999992</v>
      </c>
      <c r="D36100" s="2"/>
    </row>
    <row r="36101" spans="1:4" x14ac:dyDescent="0.25">
      <c r="A36101" s="2">
        <v>540</v>
      </c>
      <c r="B36101">
        <v>48350</v>
      </c>
      <c r="C36101" s="3">
        <v>10.763489999999999</v>
      </c>
      <c r="D36101" s="2"/>
    </row>
    <row r="36102" spans="1:4" x14ac:dyDescent="0.25">
      <c r="A36102" s="2">
        <v>540</v>
      </c>
      <c r="B36102">
        <v>48351</v>
      </c>
      <c r="C36102" s="3">
        <v>20.643968000000001</v>
      </c>
      <c r="D36102" s="2"/>
    </row>
    <row r="36103" spans="1:4" x14ac:dyDescent="0.25">
      <c r="A36103" s="2">
        <v>540</v>
      </c>
      <c r="B36103">
        <v>48352</v>
      </c>
      <c r="C36103" s="3">
        <v>1113.5359330000001</v>
      </c>
      <c r="D36103" s="2"/>
    </row>
    <row r="36104" spans="1:4" x14ac:dyDescent="0.25">
      <c r="A36104" s="2">
        <v>540</v>
      </c>
      <c r="B36104">
        <v>48353</v>
      </c>
      <c r="C36104" s="3">
        <v>20.643968000000001</v>
      </c>
      <c r="D36104" s="2"/>
    </row>
    <row r="36105" spans="1:4" x14ac:dyDescent="0.25">
      <c r="A36105" s="2">
        <v>540</v>
      </c>
      <c r="B36105">
        <v>48354</v>
      </c>
      <c r="C36105" s="3">
        <v>726.32803699999999</v>
      </c>
      <c r="D36105" s="2"/>
    </row>
    <row r="36106" spans="1:4" x14ac:dyDescent="0.25">
      <c r="A36106" s="2">
        <v>540</v>
      </c>
      <c r="B36106">
        <v>48355</v>
      </c>
      <c r="C36106" s="3">
        <v>73.011643000000007</v>
      </c>
      <c r="D36106" s="2"/>
    </row>
    <row r="36107" spans="1:4" x14ac:dyDescent="0.25">
      <c r="A36107" s="2">
        <v>540</v>
      </c>
      <c r="B36107">
        <v>48356</v>
      </c>
      <c r="C36107" s="3">
        <v>5.185206</v>
      </c>
      <c r="D36107" s="2"/>
    </row>
    <row r="36108" spans="1:4" x14ac:dyDescent="0.25">
      <c r="A36108" s="2">
        <v>540</v>
      </c>
      <c r="B36108">
        <v>48357</v>
      </c>
      <c r="C36108" s="3">
        <v>262.74994099999998</v>
      </c>
      <c r="D36108" s="2"/>
    </row>
    <row r="36109" spans="1:4" x14ac:dyDescent="0.25">
      <c r="A36109" s="2">
        <v>540</v>
      </c>
      <c r="B36109">
        <v>48358</v>
      </c>
      <c r="C36109" s="3">
        <v>741.41584</v>
      </c>
      <c r="D36109" s="2"/>
    </row>
    <row r="36110" spans="1:4" x14ac:dyDescent="0.25">
      <c r="A36110" s="2">
        <v>540</v>
      </c>
      <c r="B36110">
        <v>48359</v>
      </c>
      <c r="C36110" s="3">
        <v>262.74994099999998</v>
      </c>
      <c r="D36110" s="2"/>
    </row>
    <row r="36111" spans="1:4" x14ac:dyDescent="0.25">
      <c r="A36111" s="2">
        <v>540</v>
      </c>
      <c r="B36111">
        <v>48360</v>
      </c>
      <c r="C36111" s="3">
        <v>5.185206</v>
      </c>
      <c r="D36111" s="2"/>
    </row>
    <row r="36112" spans="1:4" x14ac:dyDescent="0.25">
      <c r="A36112" s="2">
        <v>540</v>
      </c>
      <c r="B36112">
        <v>48361</v>
      </c>
      <c r="C36112" s="3">
        <v>9.0786719999999992</v>
      </c>
      <c r="D36112" s="2"/>
    </row>
    <row r="36113" spans="1:4" x14ac:dyDescent="0.25">
      <c r="A36113" s="2">
        <v>540</v>
      </c>
      <c r="B36113">
        <v>48362</v>
      </c>
      <c r="C36113" s="3">
        <v>2080.690024</v>
      </c>
      <c r="D36113" s="2"/>
    </row>
    <row r="36114" spans="1:4" x14ac:dyDescent="0.25">
      <c r="A36114" s="2">
        <v>540</v>
      </c>
      <c r="B36114">
        <v>48363</v>
      </c>
      <c r="C36114" s="3">
        <v>1004.4745830000001</v>
      </c>
      <c r="D36114" s="2"/>
    </row>
    <row r="36115" spans="1:4" x14ac:dyDescent="0.25">
      <c r="A36115" s="2">
        <v>540</v>
      </c>
      <c r="B36115">
        <v>48364</v>
      </c>
      <c r="C36115" s="3">
        <v>1004.4745830000001</v>
      </c>
      <c r="D36115" s="2"/>
    </row>
    <row r="36116" spans="1:4" x14ac:dyDescent="0.25">
      <c r="A36116" s="2">
        <v>540</v>
      </c>
      <c r="B36116">
        <v>48365</v>
      </c>
      <c r="C36116" s="3">
        <v>2080.690024</v>
      </c>
      <c r="D36116" s="2"/>
    </row>
    <row r="36117" spans="1:4" x14ac:dyDescent="0.25">
      <c r="A36117" s="2">
        <v>540</v>
      </c>
      <c r="B36117">
        <v>48366</v>
      </c>
      <c r="C36117" s="3">
        <v>1222.7653089999999</v>
      </c>
      <c r="D36117" s="2"/>
    </row>
    <row r="36118" spans="1:4" x14ac:dyDescent="0.25">
      <c r="A36118" s="2">
        <v>540</v>
      </c>
      <c r="B36118">
        <v>48367</v>
      </c>
      <c r="C36118" s="3">
        <v>1519.1571429999999</v>
      </c>
      <c r="D36118" s="2"/>
    </row>
    <row r="36119" spans="1:4" x14ac:dyDescent="0.25">
      <c r="A36119" s="2">
        <v>540</v>
      </c>
      <c r="B36119">
        <v>48368</v>
      </c>
      <c r="C36119" s="3">
        <v>799.56441900000004</v>
      </c>
      <c r="D36119" s="2"/>
    </row>
    <row r="36120" spans="1:4" x14ac:dyDescent="0.25">
      <c r="A36120" s="2">
        <v>540</v>
      </c>
      <c r="B36120">
        <v>48369</v>
      </c>
      <c r="C36120" s="3">
        <v>427.91318000000001</v>
      </c>
      <c r="D36120" s="2"/>
    </row>
    <row r="36121" spans="1:4" x14ac:dyDescent="0.25">
      <c r="A36121" s="2">
        <v>540</v>
      </c>
      <c r="B36121">
        <v>48370</v>
      </c>
      <c r="C36121" s="3">
        <v>799.56441900000004</v>
      </c>
      <c r="D36121" s="2"/>
    </row>
    <row r="36122" spans="1:4" x14ac:dyDescent="0.25">
      <c r="A36122" s="2">
        <v>540</v>
      </c>
      <c r="B36122">
        <v>48371</v>
      </c>
      <c r="C36122" s="3">
        <v>427.91318000000001</v>
      </c>
      <c r="D36122" s="2"/>
    </row>
    <row r="36123" spans="1:4" x14ac:dyDescent="0.25">
      <c r="A36123" s="2">
        <v>540</v>
      </c>
      <c r="B36123">
        <v>48372</v>
      </c>
      <c r="C36123" s="3">
        <v>300.054981</v>
      </c>
      <c r="D36123" s="2"/>
    </row>
    <row r="36124" spans="1:4" x14ac:dyDescent="0.25">
      <c r="A36124" s="2">
        <v>540</v>
      </c>
      <c r="B36124">
        <v>48373</v>
      </c>
      <c r="C36124" s="3">
        <v>283.44350800000001</v>
      </c>
      <c r="D36124" s="2"/>
    </row>
    <row r="36125" spans="1:4" x14ac:dyDescent="0.25">
      <c r="A36125" s="2">
        <v>540</v>
      </c>
      <c r="B36125">
        <v>48374</v>
      </c>
      <c r="C36125" s="3">
        <v>283.44350800000001</v>
      </c>
      <c r="D36125" s="2"/>
    </row>
    <row r="36126" spans="1:4" x14ac:dyDescent="0.25">
      <c r="A36126" s="2">
        <v>540</v>
      </c>
      <c r="B36126">
        <v>48375</v>
      </c>
      <c r="C36126" s="3">
        <v>312.97580799999997</v>
      </c>
      <c r="D36126" s="2"/>
    </row>
    <row r="36127" spans="1:4" x14ac:dyDescent="0.25">
      <c r="A36127" s="2">
        <v>540</v>
      </c>
      <c r="B36127">
        <v>48376</v>
      </c>
      <c r="C36127" s="3">
        <v>309.98641600000002</v>
      </c>
      <c r="D36127" s="2"/>
    </row>
    <row r="36128" spans="1:4" x14ac:dyDescent="0.25">
      <c r="A36128" s="2">
        <v>540</v>
      </c>
      <c r="B36128">
        <v>48377</v>
      </c>
      <c r="C36128" s="3">
        <v>13.144168000000001</v>
      </c>
      <c r="D36128" s="2"/>
    </row>
    <row r="36129" spans="1:4" x14ac:dyDescent="0.25">
      <c r="A36129" s="2">
        <v>540</v>
      </c>
      <c r="B36129">
        <v>48378</v>
      </c>
      <c r="C36129" s="3">
        <v>15.669426</v>
      </c>
      <c r="D36129" s="2"/>
    </row>
    <row r="36130" spans="1:4" x14ac:dyDescent="0.25">
      <c r="A36130" s="2">
        <v>540</v>
      </c>
      <c r="B36130">
        <v>48379</v>
      </c>
      <c r="C36130" s="3">
        <v>312.97580799999997</v>
      </c>
      <c r="D36130" s="2"/>
    </row>
    <row r="36131" spans="1:4" x14ac:dyDescent="0.25">
      <c r="A36131" s="2">
        <v>540</v>
      </c>
      <c r="B36131">
        <v>48380</v>
      </c>
      <c r="C36131" s="3">
        <v>10.763489999999999</v>
      </c>
      <c r="D36131" s="2"/>
    </row>
    <row r="36132" spans="1:4" x14ac:dyDescent="0.25">
      <c r="A36132" s="2">
        <v>540</v>
      </c>
      <c r="B36132">
        <v>48381</v>
      </c>
      <c r="C36132" s="3">
        <v>13.144168000000001</v>
      </c>
      <c r="D36132" s="2"/>
    </row>
    <row r="36133" spans="1:4" x14ac:dyDescent="0.25">
      <c r="A36133" s="2">
        <v>540</v>
      </c>
      <c r="B36133">
        <v>48382</v>
      </c>
      <c r="C36133" s="3">
        <v>12.022385999999999</v>
      </c>
      <c r="D36133" s="2"/>
    </row>
    <row r="36134" spans="1:4" x14ac:dyDescent="0.25">
      <c r="A36134" s="2">
        <v>540</v>
      </c>
      <c r="B36134">
        <v>48383</v>
      </c>
      <c r="C36134" s="3">
        <v>436.13164399999999</v>
      </c>
      <c r="D36134" s="2"/>
    </row>
    <row r="36135" spans="1:4" x14ac:dyDescent="0.25">
      <c r="A36135" s="2">
        <v>540</v>
      </c>
      <c r="B36135">
        <v>48384</v>
      </c>
      <c r="C36135" s="3">
        <v>436.13164399999999</v>
      </c>
      <c r="D36135" s="2"/>
    </row>
    <row r="36136" spans="1:4" x14ac:dyDescent="0.25">
      <c r="A36136" s="2">
        <v>540</v>
      </c>
      <c r="B36136">
        <v>48385</v>
      </c>
      <c r="C36136" s="3">
        <v>436.13164399999999</v>
      </c>
      <c r="D36136" s="2"/>
    </row>
    <row r="36137" spans="1:4" x14ac:dyDescent="0.25">
      <c r="A36137" s="2">
        <v>540</v>
      </c>
      <c r="B36137">
        <v>48386</v>
      </c>
      <c r="C36137" s="3">
        <v>12.022385999999999</v>
      </c>
      <c r="D36137" s="2"/>
    </row>
    <row r="36138" spans="1:4" x14ac:dyDescent="0.25">
      <c r="A36138" s="2">
        <v>540</v>
      </c>
      <c r="B36138">
        <v>48387</v>
      </c>
      <c r="C36138" s="3">
        <v>15.669426</v>
      </c>
      <c r="D36138" s="2"/>
    </row>
    <row r="36139" spans="1:4" x14ac:dyDescent="0.25">
      <c r="A36139" s="2">
        <v>540</v>
      </c>
      <c r="B36139">
        <v>48388</v>
      </c>
      <c r="C36139" s="3">
        <v>809.13251200000002</v>
      </c>
      <c r="D36139" s="2"/>
    </row>
    <row r="36140" spans="1:4" x14ac:dyDescent="0.25">
      <c r="A36140" s="2">
        <v>540</v>
      </c>
      <c r="B36140">
        <v>48389</v>
      </c>
      <c r="C36140" s="3">
        <v>202.14139900000001</v>
      </c>
      <c r="D36140" s="2"/>
    </row>
    <row r="36141" spans="1:4" x14ac:dyDescent="0.25">
      <c r="A36141" s="2">
        <v>540</v>
      </c>
      <c r="B36141">
        <v>48390</v>
      </c>
      <c r="C36141" s="3">
        <v>130.19680700000001</v>
      </c>
      <c r="D36141" s="2"/>
    </row>
    <row r="36142" spans="1:4" x14ac:dyDescent="0.25">
      <c r="A36142" s="2">
        <v>540</v>
      </c>
      <c r="B36142">
        <v>48391</v>
      </c>
      <c r="C36142" s="3">
        <v>0</v>
      </c>
      <c r="D36142" s="2"/>
    </row>
    <row r="36143" spans="1:4" x14ac:dyDescent="0.25">
      <c r="A36143" s="2">
        <v>540</v>
      </c>
      <c r="B36143">
        <v>48392</v>
      </c>
      <c r="C36143" s="3">
        <v>5.1988390000000004</v>
      </c>
      <c r="D36143" s="2"/>
    </row>
    <row r="36144" spans="1:4" x14ac:dyDescent="0.25">
      <c r="A36144" s="2">
        <v>540</v>
      </c>
      <c r="B36144">
        <v>48393</v>
      </c>
      <c r="C36144" s="3">
        <v>202.14139900000001</v>
      </c>
      <c r="D36144" s="2"/>
    </row>
    <row r="36145" spans="1:4" x14ac:dyDescent="0.25">
      <c r="A36145" s="2">
        <v>540</v>
      </c>
      <c r="B36145">
        <v>48394</v>
      </c>
      <c r="C36145" s="3">
        <v>809.13251200000002</v>
      </c>
      <c r="D36145" s="2"/>
    </row>
    <row r="36146" spans="1:4" x14ac:dyDescent="0.25">
      <c r="A36146" s="2">
        <v>540</v>
      </c>
      <c r="B36146">
        <v>48395</v>
      </c>
      <c r="C36146" s="3">
        <v>5.1988390000000004</v>
      </c>
      <c r="D36146" s="2"/>
    </row>
    <row r="36147" spans="1:4" x14ac:dyDescent="0.25">
      <c r="A36147" s="2">
        <v>540</v>
      </c>
      <c r="B36147">
        <v>48396</v>
      </c>
      <c r="C36147" s="3">
        <v>0</v>
      </c>
      <c r="D36147" s="2"/>
    </row>
    <row r="36148" spans="1:4" x14ac:dyDescent="0.25">
      <c r="A36148" s="2">
        <v>540</v>
      </c>
      <c r="B36148">
        <v>48397</v>
      </c>
      <c r="C36148" s="3">
        <v>205.24667199999999</v>
      </c>
      <c r="D36148" s="2"/>
    </row>
    <row r="36149" spans="1:4" x14ac:dyDescent="0.25">
      <c r="A36149" s="2">
        <v>540</v>
      </c>
      <c r="B36149">
        <v>48398</v>
      </c>
      <c r="C36149" s="3">
        <v>172.10031799999999</v>
      </c>
      <c r="D36149" s="2"/>
    </row>
    <row r="36150" spans="1:4" x14ac:dyDescent="0.25">
      <c r="A36150" s="2">
        <v>540</v>
      </c>
      <c r="B36150">
        <v>48399</v>
      </c>
      <c r="C36150" s="3">
        <v>205.24667199999999</v>
      </c>
      <c r="D36150" s="2"/>
    </row>
    <row r="36151" spans="1:4" x14ac:dyDescent="0.25">
      <c r="A36151" s="2">
        <v>540</v>
      </c>
      <c r="B36151">
        <v>48400</v>
      </c>
      <c r="C36151" s="3">
        <v>172.10031799999999</v>
      </c>
      <c r="D36151" s="2"/>
    </row>
    <row r="36152" spans="1:4" x14ac:dyDescent="0.25">
      <c r="A36152" s="2">
        <v>540</v>
      </c>
      <c r="B36152">
        <v>48401</v>
      </c>
      <c r="C36152" s="3">
        <v>130.19680700000001</v>
      </c>
      <c r="D36152" s="2"/>
    </row>
    <row r="36153" spans="1:4" x14ac:dyDescent="0.25">
      <c r="A36153" s="2">
        <v>540</v>
      </c>
      <c r="B36153">
        <v>48402</v>
      </c>
      <c r="C36153" s="3">
        <v>326.40906899999999</v>
      </c>
      <c r="D36153" s="2"/>
    </row>
    <row r="36154" spans="1:4" x14ac:dyDescent="0.25">
      <c r="A36154" s="2">
        <v>540</v>
      </c>
      <c r="B36154">
        <v>48403</v>
      </c>
      <c r="C36154" s="3">
        <v>534.219065</v>
      </c>
      <c r="D36154" s="2"/>
    </row>
    <row r="36155" spans="1:4" x14ac:dyDescent="0.25">
      <c r="A36155" s="2">
        <v>540</v>
      </c>
      <c r="B36155">
        <v>48404</v>
      </c>
      <c r="C36155" s="3">
        <v>534.219065</v>
      </c>
      <c r="D36155" s="2"/>
    </row>
    <row r="36156" spans="1:4" x14ac:dyDescent="0.25">
      <c r="A36156" s="2">
        <v>540</v>
      </c>
      <c r="B36156">
        <v>48405</v>
      </c>
      <c r="C36156" s="3">
        <v>326.40906899999999</v>
      </c>
      <c r="D36156" s="2"/>
    </row>
    <row r="36157" spans="1:4" x14ac:dyDescent="0.25">
      <c r="A36157" s="2">
        <v>540</v>
      </c>
      <c r="B36157">
        <v>48406</v>
      </c>
      <c r="C36157" s="3">
        <v>17.462779999999999</v>
      </c>
      <c r="D36157" s="2"/>
    </row>
    <row r="36158" spans="1:4" x14ac:dyDescent="0.25">
      <c r="A36158" s="2">
        <v>540</v>
      </c>
      <c r="B36158">
        <v>48407</v>
      </c>
      <c r="C36158" s="3">
        <v>359.90727199999998</v>
      </c>
      <c r="D36158" s="2"/>
    </row>
    <row r="36159" spans="1:4" x14ac:dyDescent="0.25">
      <c r="A36159" s="2">
        <v>540</v>
      </c>
      <c r="B36159">
        <v>48408</v>
      </c>
      <c r="C36159" s="3">
        <v>531.23562800000002</v>
      </c>
      <c r="D36159" s="2"/>
    </row>
    <row r="36160" spans="1:4" x14ac:dyDescent="0.25">
      <c r="A36160" s="2">
        <v>540</v>
      </c>
      <c r="B36160">
        <v>48409</v>
      </c>
      <c r="C36160" s="3">
        <v>359.90727199999998</v>
      </c>
      <c r="D36160" s="2"/>
    </row>
    <row r="36161" spans="1:4" x14ac:dyDescent="0.25">
      <c r="A36161" s="2">
        <v>540</v>
      </c>
      <c r="B36161">
        <v>48410</v>
      </c>
      <c r="C36161" s="3">
        <v>531.23562800000002</v>
      </c>
      <c r="D36161" s="2"/>
    </row>
    <row r="36162" spans="1:4" x14ac:dyDescent="0.25">
      <c r="A36162" s="2">
        <v>540</v>
      </c>
      <c r="B36162">
        <v>48411</v>
      </c>
      <c r="C36162" s="3">
        <v>17.462779999999999</v>
      </c>
      <c r="D36162" s="2"/>
    </row>
    <row r="36163" spans="1:4" x14ac:dyDescent="0.25">
      <c r="A36163" s="2">
        <v>540</v>
      </c>
      <c r="B36163">
        <v>48412</v>
      </c>
      <c r="C36163" s="3">
        <v>0</v>
      </c>
      <c r="D36163" s="2"/>
    </row>
    <row r="36164" spans="1:4" x14ac:dyDescent="0.25">
      <c r="A36164" s="2">
        <v>540</v>
      </c>
      <c r="B36164">
        <v>48413</v>
      </c>
      <c r="C36164" s="3">
        <v>564.96421399999997</v>
      </c>
      <c r="D36164" s="2"/>
    </row>
    <row r="36165" spans="1:4" x14ac:dyDescent="0.25">
      <c r="A36165" s="2">
        <v>540</v>
      </c>
      <c r="B36165">
        <v>48414</v>
      </c>
      <c r="C36165" s="3">
        <v>5498.542985</v>
      </c>
      <c r="D36165" s="2"/>
    </row>
    <row r="36166" spans="1:4" x14ac:dyDescent="0.25">
      <c r="A36166" s="2">
        <v>540</v>
      </c>
      <c r="B36166">
        <v>48415</v>
      </c>
      <c r="C36166" s="3">
        <v>1754.029301</v>
      </c>
      <c r="D36166" s="2"/>
    </row>
    <row r="36167" spans="1:4" x14ac:dyDescent="0.25">
      <c r="A36167" s="2">
        <v>540</v>
      </c>
      <c r="B36167">
        <v>48416</v>
      </c>
      <c r="C36167" s="3">
        <v>5498.542985</v>
      </c>
      <c r="D36167" s="2"/>
    </row>
    <row r="36168" spans="1:4" x14ac:dyDescent="0.25">
      <c r="A36168" s="2">
        <v>540</v>
      </c>
      <c r="B36168">
        <v>48417</v>
      </c>
      <c r="C36168" s="3">
        <v>0</v>
      </c>
      <c r="D36168" s="2"/>
    </row>
    <row r="36169" spans="1:4" x14ac:dyDescent="0.25">
      <c r="A36169" s="2">
        <v>540</v>
      </c>
      <c r="B36169">
        <v>48418</v>
      </c>
      <c r="C36169" s="3">
        <v>3640.4776350000002</v>
      </c>
      <c r="D36169" s="2"/>
    </row>
    <row r="36170" spans="1:4" x14ac:dyDescent="0.25">
      <c r="A36170" s="2">
        <v>540</v>
      </c>
      <c r="B36170">
        <v>48419</v>
      </c>
      <c r="C36170" s="3">
        <v>1154.157547</v>
      </c>
      <c r="D36170" s="2"/>
    </row>
    <row r="36171" spans="1:4" x14ac:dyDescent="0.25">
      <c r="A36171" s="2">
        <v>540</v>
      </c>
      <c r="B36171">
        <v>48420</v>
      </c>
      <c r="C36171" s="3">
        <v>5316.9071899999999</v>
      </c>
      <c r="D36171" s="2"/>
    </row>
    <row r="36172" spans="1:4" x14ac:dyDescent="0.25">
      <c r="A36172" s="2">
        <v>540</v>
      </c>
      <c r="B36172">
        <v>48421</v>
      </c>
      <c r="C36172" s="3">
        <v>5316.9071899999999</v>
      </c>
      <c r="D36172" s="2"/>
    </row>
    <row r="36173" spans="1:4" x14ac:dyDescent="0.25">
      <c r="A36173" s="2">
        <v>540</v>
      </c>
      <c r="B36173">
        <v>48425</v>
      </c>
      <c r="C36173" s="3">
        <v>0</v>
      </c>
      <c r="D36173" s="2"/>
    </row>
    <row r="36174" spans="1:4" x14ac:dyDescent="0.25">
      <c r="A36174" s="2">
        <v>540</v>
      </c>
      <c r="B36174">
        <v>48426</v>
      </c>
      <c r="C36174" s="3">
        <v>3082.8821640000001</v>
      </c>
      <c r="D36174" s="2"/>
    </row>
    <row r="36175" spans="1:4" x14ac:dyDescent="0.25">
      <c r="A36175" s="2">
        <v>540</v>
      </c>
      <c r="B36175">
        <v>48427</v>
      </c>
      <c r="C36175" s="3">
        <v>0</v>
      </c>
      <c r="D36175" s="2"/>
    </row>
    <row r="36176" spans="1:4" x14ac:dyDescent="0.25">
      <c r="A36176" s="2">
        <v>540</v>
      </c>
      <c r="B36176">
        <v>48428</v>
      </c>
      <c r="C36176" s="3">
        <v>3082.8821640000001</v>
      </c>
      <c r="D36176" s="2"/>
    </row>
    <row r="36177" spans="1:4" x14ac:dyDescent="0.25">
      <c r="A36177" s="2">
        <v>540</v>
      </c>
      <c r="B36177">
        <v>48429</v>
      </c>
      <c r="C36177" s="3">
        <v>1684.728155</v>
      </c>
      <c r="D36177" s="2"/>
    </row>
    <row r="36178" spans="1:4" x14ac:dyDescent="0.25">
      <c r="A36178" s="2">
        <v>540</v>
      </c>
      <c r="B36178">
        <v>48430</v>
      </c>
      <c r="C36178" s="3">
        <v>1684.728155</v>
      </c>
      <c r="D36178" s="2"/>
    </row>
    <row r="36179" spans="1:4" x14ac:dyDescent="0.25">
      <c r="A36179" s="2">
        <v>540</v>
      </c>
      <c r="B36179">
        <v>48431</v>
      </c>
      <c r="C36179" s="3">
        <v>8279.3973420000002</v>
      </c>
      <c r="D36179" s="2"/>
    </row>
    <row r="36180" spans="1:4" x14ac:dyDescent="0.25">
      <c r="A36180" s="2">
        <v>540</v>
      </c>
      <c r="B36180">
        <v>48432</v>
      </c>
      <c r="C36180" s="3">
        <v>8279.3973420000002</v>
      </c>
      <c r="D36180" s="2"/>
    </row>
    <row r="36181" spans="1:4" x14ac:dyDescent="0.25">
      <c r="A36181" s="2">
        <v>540</v>
      </c>
      <c r="B36181">
        <v>48433</v>
      </c>
      <c r="C36181" s="3">
        <v>6969.7603019999997</v>
      </c>
      <c r="D36181" s="2"/>
    </row>
    <row r="36182" spans="1:4" x14ac:dyDescent="0.25">
      <c r="A36182" s="2">
        <v>540</v>
      </c>
      <c r="B36182">
        <v>48434</v>
      </c>
      <c r="C36182" s="3">
        <v>6969.7603019999997</v>
      </c>
      <c r="D36182" s="2"/>
    </row>
    <row r="36183" spans="1:4" x14ac:dyDescent="0.25">
      <c r="A36183" s="2">
        <v>540</v>
      </c>
      <c r="B36183">
        <v>48435</v>
      </c>
      <c r="C36183" s="3">
        <v>2326.6332670000002</v>
      </c>
      <c r="D36183" s="2"/>
    </row>
    <row r="36184" spans="1:4" x14ac:dyDescent="0.25">
      <c r="A36184" s="2">
        <v>540</v>
      </c>
      <c r="B36184">
        <v>48436</v>
      </c>
      <c r="C36184" s="3">
        <v>2326.6332670000002</v>
      </c>
      <c r="D36184" s="2"/>
    </row>
    <row r="36185" spans="1:4" x14ac:dyDescent="0.25">
      <c r="A36185" s="2">
        <v>540</v>
      </c>
      <c r="B36185">
        <v>48437</v>
      </c>
      <c r="C36185" s="3">
        <v>2752.5227260000001</v>
      </c>
      <c r="D36185" s="2"/>
    </row>
    <row r="36186" spans="1:4" x14ac:dyDescent="0.25">
      <c r="A36186" s="2">
        <v>540</v>
      </c>
      <c r="B36186">
        <v>48438</v>
      </c>
      <c r="C36186" s="3">
        <v>2752.5227260000001</v>
      </c>
      <c r="D36186" s="2"/>
    </row>
    <row r="36187" spans="1:4" x14ac:dyDescent="0.25">
      <c r="A36187" s="2">
        <v>540</v>
      </c>
      <c r="B36187">
        <v>48439</v>
      </c>
      <c r="C36187" s="3">
        <v>153.19563400000001</v>
      </c>
      <c r="D36187" s="2"/>
    </row>
    <row r="36188" spans="1:4" x14ac:dyDescent="0.25">
      <c r="A36188" s="2">
        <v>540</v>
      </c>
      <c r="B36188">
        <v>48440</v>
      </c>
      <c r="C36188" s="3">
        <v>153.19563400000001</v>
      </c>
      <c r="D36188" s="2"/>
    </row>
    <row r="36189" spans="1:4" x14ac:dyDescent="0.25">
      <c r="A36189" s="2">
        <v>540</v>
      </c>
      <c r="B36189">
        <v>48441</v>
      </c>
      <c r="C36189" s="3">
        <v>1208.615681</v>
      </c>
      <c r="D36189" s="2"/>
    </row>
    <row r="36190" spans="1:4" x14ac:dyDescent="0.25">
      <c r="A36190" s="2">
        <v>540</v>
      </c>
      <c r="B36190">
        <v>48442</v>
      </c>
      <c r="C36190" s="3">
        <v>1208.615681</v>
      </c>
      <c r="D36190" s="2"/>
    </row>
    <row r="36191" spans="1:4" x14ac:dyDescent="0.25">
      <c r="A36191" s="2">
        <v>540</v>
      </c>
      <c r="B36191">
        <v>48443</v>
      </c>
      <c r="C36191" s="3">
        <v>526.13473699999997</v>
      </c>
      <c r="D36191" s="2"/>
    </row>
    <row r="36192" spans="1:4" x14ac:dyDescent="0.25">
      <c r="A36192" s="2">
        <v>540</v>
      </c>
      <c r="B36192">
        <v>48444</v>
      </c>
      <c r="C36192" s="3">
        <v>1054.105296</v>
      </c>
      <c r="D36192" s="2"/>
    </row>
    <row r="36193" spans="1:4" x14ac:dyDescent="0.25">
      <c r="A36193" s="2">
        <v>540</v>
      </c>
      <c r="B36193">
        <v>48445</v>
      </c>
      <c r="C36193" s="3">
        <v>1571.236946</v>
      </c>
      <c r="D36193" s="2"/>
    </row>
    <row r="36194" spans="1:4" x14ac:dyDescent="0.25">
      <c r="A36194" s="2">
        <v>540</v>
      </c>
      <c r="B36194">
        <v>48446</v>
      </c>
      <c r="C36194" s="3">
        <v>1054.105296</v>
      </c>
      <c r="D36194" s="2"/>
    </row>
    <row r="36195" spans="1:4" x14ac:dyDescent="0.25">
      <c r="A36195" s="2">
        <v>540</v>
      </c>
      <c r="B36195">
        <v>48447</v>
      </c>
      <c r="C36195" s="3">
        <v>302.839494</v>
      </c>
      <c r="D36195" s="2"/>
    </row>
    <row r="36196" spans="1:4" x14ac:dyDescent="0.25">
      <c r="A36196" s="2">
        <v>540</v>
      </c>
      <c r="B36196">
        <v>48448</v>
      </c>
      <c r="C36196" s="3">
        <v>307.97962999999999</v>
      </c>
      <c r="D36196" s="2"/>
    </row>
    <row r="36197" spans="1:4" x14ac:dyDescent="0.25">
      <c r="A36197" s="2">
        <v>540</v>
      </c>
      <c r="B36197">
        <v>48449</v>
      </c>
      <c r="C36197" s="3">
        <v>307.97962999999999</v>
      </c>
      <c r="D36197" s="2"/>
    </row>
    <row r="36198" spans="1:4" x14ac:dyDescent="0.25">
      <c r="A36198" s="2">
        <v>540</v>
      </c>
      <c r="B36198">
        <v>48450</v>
      </c>
      <c r="C36198" s="3">
        <v>0</v>
      </c>
      <c r="D36198" s="2"/>
    </row>
    <row r="36199" spans="1:4" x14ac:dyDescent="0.25">
      <c r="A36199" s="2">
        <v>540</v>
      </c>
      <c r="B36199">
        <v>48451</v>
      </c>
      <c r="C36199" s="3">
        <v>0</v>
      </c>
      <c r="D36199" s="2"/>
    </row>
    <row r="36200" spans="1:4" x14ac:dyDescent="0.25">
      <c r="A36200" s="2">
        <v>540</v>
      </c>
      <c r="B36200">
        <v>48452</v>
      </c>
      <c r="C36200" s="3">
        <v>610.81912399999999</v>
      </c>
      <c r="D36200" s="2"/>
    </row>
    <row r="36201" spans="1:4" x14ac:dyDescent="0.25">
      <c r="A36201" s="2">
        <v>540</v>
      </c>
      <c r="B36201">
        <v>48453</v>
      </c>
      <c r="C36201" s="3">
        <v>2625.3422420000002</v>
      </c>
      <c r="D36201" s="2"/>
    </row>
    <row r="36202" spans="1:4" x14ac:dyDescent="0.25">
      <c r="A36202" s="2">
        <v>540</v>
      </c>
      <c r="B36202">
        <v>48454</v>
      </c>
      <c r="C36202" s="3">
        <v>616.83855700000004</v>
      </c>
      <c r="D36202" s="2"/>
    </row>
    <row r="36203" spans="1:4" x14ac:dyDescent="0.25">
      <c r="A36203" s="2">
        <v>540</v>
      </c>
      <c r="B36203">
        <v>48455</v>
      </c>
      <c r="C36203" s="3">
        <v>769.79592500000001</v>
      </c>
      <c r="D36203" s="2"/>
    </row>
    <row r="36204" spans="1:4" x14ac:dyDescent="0.25">
      <c r="A36204" s="2">
        <v>540</v>
      </c>
      <c r="B36204">
        <v>48456</v>
      </c>
      <c r="C36204" s="3">
        <v>5364.0682450000004</v>
      </c>
      <c r="D36204" s="2"/>
    </row>
    <row r="36205" spans="1:4" x14ac:dyDescent="0.25">
      <c r="A36205" s="2">
        <v>540</v>
      </c>
      <c r="B36205">
        <v>48457</v>
      </c>
      <c r="C36205" s="3">
        <v>769.79592500000001</v>
      </c>
      <c r="D36205" s="2"/>
    </row>
    <row r="36206" spans="1:4" x14ac:dyDescent="0.25">
      <c r="A36206" s="2">
        <v>540</v>
      </c>
      <c r="B36206">
        <v>48459</v>
      </c>
      <c r="C36206" s="3">
        <v>291.629704</v>
      </c>
      <c r="D36206" s="2"/>
    </row>
    <row r="36207" spans="1:4" x14ac:dyDescent="0.25">
      <c r="A36207" s="2">
        <v>540</v>
      </c>
      <c r="B36207">
        <v>48460</v>
      </c>
      <c r="C36207" s="3">
        <v>4876.2129530000002</v>
      </c>
      <c r="D36207" s="2"/>
    </row>
    <row r="36208" spans="1:4" x14ac:dyDescent="0.25">
      <c r="A36208" s="2">
        <v>540</v>
      </c>
      <c r="B36208">
        <v>48461</v>
      </c>
      <c r="C36208" s="3">
        <v>625.06764499999997</v>
      </c>
      <c r="D36208" s="2"/>
    </row>
    <row r="36209" spans="1:4" x14ac:dyDescent="0.25">
      <c r="A36209" s="2">
        <v>540</v>
      </c>
      <c r="B36209">
        <v>48462</v>
      </c>
      <c r="C36209" s="3">
        <v>625.06764499999997</v>
      </c>
      <c r="D36209" s="2"/>
    </row>
    <row r="36210" spans="1:4" x14ac:dyDescent="0.25">
      <c r="A36210" s="2">
        <v>540</v>
      </c>
      <c r="B36210">
        <v>48463</v>
      </c>
      <c r="C36210" s="3">
        <v>2765.9334779999999</v>
      </c>
      <c r="D36210" s="2"/>
    </row>
    <row r="36211" spans="1:4" x14ac:dyDescent="0.25">
      <c r="A36211" s="2">
        <v>540</v>
      </c>
      <c r="B36211">
        <v>48464</v>
      </c>
      <c r="C36211" s="3">
        <v>2765.9334779999999</v>
      </c>
      <c r="D36211" s="2"/>
    </row>
    <row r="36212" spans="1:4" x14ac:dyDescent="0.25">
      <c r="A36212" s="2">
        <v>540</v>
      </c>
      <c r="B36212">
        <v>48465</v>
      </c>
      <c r="C36212" s="3">
        <v>256.49730799999998</v>
      </c>
      <c r="D36212" s="2"/>
    </row>
    <row r="36213" spans="1:4" x14ac:dyDescent="0.25">
      <c r="A36213" s="2">
        <v>540</v>
      </c>
      <c r="B36213">
        <v>48466</v>
      </c>
      <c r="C36213" s="3">
        <v>1855.529082</v>
      </c>
      <c r="D36213" s="2"/>
    </row>
    <row r="36214" spans="1:4" x14ac:dyDescent="0.25">
      <c r="A36214" s="2">
        <v>540</v>
      </c>
      <c r="B36214">
        <v>48467</v>
      </c>
      <c r="C36214" s="3">
        <v>1855.529082</v>
      </c>
      <c r="D36214" s="2"/>
    </row>
    <row r="36215" spans="1:4" x14ac:dyDescent="0.25">
      <c r="A36215" s="2">
        <v>540</v>
      </c>
      <c r="B36215">
        <v>48468</v>
      </c>
      <c r="C36215" s="3">
        <v>44.226722000000002</v>
      </c>
      <c r="D36215" s="2"/>
    </row>
    <row r="36216" spans="1:4" x14ac:dyDescent="0.25">
      <c r="A36216" s="2">
        <v>540</v>
      </c>
      <c r="B36216">
        <v>48469</v>
      </c>
      <c r="C36216" s="3">
        <v>812.82576500000005</v>
      </c>
      <c r="D36216" s="2"/>
    </row>
    <row r="36217" spans="1:4" x14ac:dyDescent="0.25">
      <c r="A36217" s="2">
        <v>540</v>
      </c>
      <c r="B36217">
        <v>48470</v>
      </c>
      <c r="C36217" s="3">
        <v>812.82576500000005</v>
      </c>
      <c r="D36217" s="2"/>
    </row>
    <row r="36218" spans="1:4" x14ac:dyDescent="0.25">
      <c r="A36218" s="2">
        <v>540</v>
      </c>
      <c r="B36218">
        <v>48471</v>
      </c>
      <c r="C36218" s="3">
        <v>1347.0109640000001</v>
      </c>
      <c r="D36218" s="2"/>
    </row>
    <row r="36219" spans="1:4" x14ac:dyDescent="0.25">
      <c r="A36219" s="2">
        <v>540</v>
      </c>
      <c r="B36219">
        <v>48472</v>
      </c>
      <c r="C36219" s="3">
        <v>1347.0109640000001</v>
      </c>
      <c r="D36219" s="2"/>
    </row>
    <row r="36220" spans="1:4" x14ac:dyDescent="0.25">
      <c r="A36220" s="2">
        <v>540</v>
      </c>
      <c r="B36220">
        <v>48473</v>
      </c>
      <c r="C36220" s="3">
        <v>1024.4322520000001</v>
      </c>
      <c r="D36220" s="2"/>
    </row>
    <row r="36221" spans="1:4" x14ac:dyDescent="0.25">
      <c r="A36221" s="2">
        <v>540</v>
      </c>
      <c r="B36221">
        <v>48474</v>
      </c>
      <c r="C36221" s="3">
        <v>0</v>
      </c>
      <c r="D36221" s="2"/>
    </row>
    <row r="36222" spans="1:4" x14ac:dyDescent="0.25">
      <c r="A36222" s="2">
        <v>540</v>
      </c>
      <c r="B36222">
        <v>48475</v>
      </c>
      <c r="C36222" s="3">
        <v>1024.4322520000001</v>
      </c>
      <c r="D36222" s="2"/>
    </row>
    <row r="36223" spans="1:4" x14ac:dyDescent="0.25">
      <c r="A36223" s="2">
        <v>540</v>
      </c>
      <c r="B36223">
        <v>48476</v>
      </c>
      <c r="C36223" s="3">
        <v>0</v>
      </c>
      <c r="D36223" s="2"/>
    </row>
    <row r="36224" spans="1:4" x14ac:dyDescent="0.25">
      <c r="A36224" s="2">
        <v>540</v>
      </c>
      <c r="B36224">
        <v>48479</v>
      </c>
      <c r="C36224" s="3">
        <v>8522.8217789999999</v>
      </c>
      <c r="D36224" s="2"/>
    </row>
    <row r="36225" spans="1:4" x14ac:dyDescent="0.25">
      <c r="A36225" s="2">
        <v>540</v>
      </c>
      <c r="B36225">
        <v>48480</v>
      </c>
      <c r="C36225" s="3">
        <v>0</v>
      </c>
      <c r="D36225" s="2"/>
    </row>
    <row r="36226" spans="1:4" x14ac:dyDescent="0.25">
      <c r="A36226" s="2">
        <v>540</v>
      </c>
      <c r="B36226">
        <v>48481</v>
      </c>
      <c r="C36226" s="3">
        <v>3690.8305770000002</v>
      </c>
      <c r="D36226" s="2"/>
    </row>
    <row r="36227" spans="1:4" x14ac:dyDescent="0.25">
      <c r="A36227" s="2">
        <v>540</v>
      </c>
      <c r="B36227">
        <v>48482</v>
      </c>
      <c r="C36227" s="3">
        <v>0</v>
      </c>
      <c r="D36227" s="2"/>
    </row>
    <row r="36228" spans="1:4" x14ac:dyDescent="0.25">
      <c r="A36228" s="2">
        <v>540</v>
      </c>
      <c r="B36228">
        <v>48483</v>
      </c>
      <c r="C36228" s="3">
        <v>3690.8305770000002</v>
      </c>
      <c r="D36228" s="2"/>
    </row>
    <row r="36229" spans="1:4" x14ac:dyDescent="0.25">
      <c r="A36229" s="2">
        <v>540</v>
      </c>
      <c r="B36229">
        <v>48485</v>
      </c>
      <c r="C36229" s="3">
        <v>2534.4411730000002</v>
      </c>
      <c r="D36229" s="2"/>
    </row>
    <row r="36230" spans="1:4" x14ac:dyDescent="0.25">
      <c r="A36230" s="2">
        <v>540</v>
      </c>
      <c r="B36230">
        <v>48487</v>
      </c>
      <c r="C36230" s="3">
        <v>368.80952500000001</v>
      </c>
      <c r="D36230" s="2"/>
    </row>
    <row r="36231" spans="1:4" x14ac:dyDescent="0.25">
      <c r="A36231" s="2">
        <v>540</v>
      </c>
      <c r="B36231">
        <v>48488</v>
      </c>
      <c r="C36231" s="3">
        <v>59.023122000000001</v>
      </c>
      <c r="D36231" s="2"/>
    </row>
    <row r="36232" spans="1:4" x14ac:dyDescent="0.25">
      <c r="A36232" s="2">
        <v>540</v>
      </c>
      <c r="B36232">
        <v>48489</v>
      </c>
      <c r="C36232" s="3">
        <v>3011.836875</v>
      </c>
      <c r="D36232" s="2"/>
    </row>
    <row r="36233" spans="1:4" x14ac:dyDescent="0.25">
      <c r="A36233" s="2">
        <v>540</v>
      </c>
      <c r="B36233">
        <v>48490</v>
      </c>
      <c r="C36233" s="3">
        <v>1945.4342389999999</v>
      </c>
      <c r="D36233" s="2"/>
    </row>
    <row r="36234" spans="1:4" x14ac:dyDescent="0.25">
      <c r="A36234" s="2">
        <v>540</v>
      </c>
      <c r="B36234">
        <v>48491</v>
      </c>
      <c r="C36234" s="3">
        <v>3011.836875</v>
      </c>
      <c r="D36234" s="2"/>
    </row>
    <row r="36235" spans="1:4" x14ac:dyDescent="0.25">
      <c r="A36235" s="2">
        <v>540</v>
      </c>
      <c r="B36235">
        <v>48493</v>
      </c>
      <c r="C36235" s="3">
        <v>782.40729499999998</v>
      </c>
      <c r="D36235" s="2"/>
    </row>
    <row r="36236" spans="1:4" x14ac:dyDescent="0.25">
      <c r="A36236" s="2">
        <v>540</v>
      </c>
      <c r="B36236">
        <v>48494</v>
      </c>
      <c r="C36236" s="3">
        <v>6622.2024430000001</v>
      </c>
      <c r="D36236" s="2"/>
    </row>
    <row r="36237" spans="1:4" x14ac:dyDescent="0.25">
      <c r="A36237" s="2">
        <v>540</v>
      </c>
      <c r="B36237">
        <v>48495</v>
      </c>
      <c r="C36237" s="3">
        <v>465.36681800000002</v>
      </c>
      <c r="D36237" s="2"/>
    </row>
    <row r="36238" spans="1:4" x14ac:dyDescent="0.25">
      <c r="A36238" s="2">
        <v>540</v>
      </c>
      <c r="B36238">
        <v>48496</v>
      </c>
      <c r="C36238" s="3">
        <v>782.40729499999998</v>
      </c>
      <c r="D36238" s="2"/>
    </row>
    <row r="36239" spans="1:4" x14ac:dyDescent="0.25">
      <c r="A36239" s="2">
        <v>540</v>
      </c>
      <c r="B36239">
        <v>48497</v>
      </c>
      <c r="C36239" s="3">
        <v>465.36681800000002</v>
      </c>
      <c r="D36239" s="2"/>
    </row>
    <row r="36240" spans="1:4" x14ac:dyDescent="0.25">
      <c r="A36240" s="2">
        <v>540</v>
      </c>
      <c r="B36240">
        <v>48498</v>
      </c>
      <c r="C36240" s="3">
        <v>1915.5757840000001</v>
      </c>
      <c r="D36240" s="2"/>
    </row>
    <row r="36241" spans="1:4" x14ac:dyDescent="0.25">
      <c r="A36241" s="2">
        <v>540</v>
      </c>
      <c r="B36241">
        <v>48499</v>
      </c>
      <c r="C36241" s="3">
        <v>6622.2024430000001</v>
      </c>
      <c r="D36241" s="2"/>
    </row>
    <row r="36242" spans="1:4" x14ac:dyDescent="0.25">
      <c r="A36242" s="2">
        <v>540</v>
      </c>
      <c r="B36242">
        <v>48500</v>
      </c>
      <c r="C36242" s="3">
        <v>3128.6614589999999</v>
      </c>
      <c r="D36242" s="2"/>
    </row>
    <row r="36243" spans="1:4" x14ac:dyDescent="0.25">
      <c r="A36243" s="2">
        <v>540</v>
      </c>
      <c r="B36243">
        <v>48501</v>
      </c>
      <c r="C36243" s="3">
        <v>3128.6614589999999</v>
      </c>
      <c r="D36243" s="2"/>
    </row>
    <row r="36244" spans="1:4" x14ac:dyDescent="0.25">
      <c r="A36244" s="2">
        <v>540</v>
      </c>
      <c r="B36244">
        <v>48503</v>
      </c>
      <c r="C36244" s="3">
        <v>0</v>
      </c>
      <c r="D36244" s="2"/>
    </row>
    <row r="36245" spans="1:4" x14ac:dyDescent="0.25">
      <c r="A36245" s="2">
        <v>540</v>
      </c>
      <c r="B36245">
        <v>48504</v>
      </c>
      <c r="C36245" s="3">
        <v>748.02597300000002</v>
      </c>
      <c r="D36245" s="2"/>
    </row>
    <row r="36246" spans="1:4" x14ac:dyDescent="0.25">
      <c r="A36246" s="2">
        <v>540</v>
      </c>
      <c r="B36246">
        <v>48505</v>
      </c>
      <c r="C36246" s="3">
        <v>748.02597300000002</v>
      </c>
      <c r="D36246" s="2"/>
    </row>
    <row r="36247" spans="1:4" x14ac:dyDescent="0.25">
      <c r="A36247" s="2">
        <v>540</v>
      </c>
      <c r="B36247">
        <v>48506</v>
      </c>
      <c r="C36247" s="3">
        <v>2970.6982950000001</v>
      </c>
      <c r="D36247" s="2"/>
    </row>
    <row r="36248" spans="1:4" x14ac:dyDescent="0.25">
      <c r="A36248" s="2">
        <v>540</v>
      </c>
      <c r="B36248">
        <v>48508</v>
      </c>
      <c r="C36248" s="3">
        <v>289.966364</v>
      </c>
      <c r="D36248" s="2"/>
    </row>
    <row r="36249" spans="1:4" x14ac:dyDescent="0.25">
      <c r="A36249" s="2">
        <v>540</v>
      </c>
      <c r="B36249">
        <v>48509</v>
      </c>
      <c r="C36249" s="3">
        <v>289.966364</v>
      </c>
      <c r="D36249" s="2"/>
    </row>
    <row r="36250" spans="1:4" x14ac:dyDescent="0.25">
      <c r="A36250" s="2">
        <v>540</v>
      </c>
      <c r="B36250">
        <v>48510</v>
      </c>
      <c r="C36250" s="3">
        <v>1383.603809</v>
      </c>
      <c r="D36250" s="2"/>
    </row>
    <row r="36251" spans="1:4" x14ac:dyDescent="0.25">
      <c r="A36251" s="2">
        <v>540</v>
      </c>
      <c r="B36251">
        <v>48511</v>
      </c>
      <c r="C36251" s="3">
        <v>1383.603809</v>
      </c>
      <c r="D36251" s="2"/>
    </row>
    <row r="36252" spans="1:4" x14ac:dyDescent="0.25">
      <c r="A36252" s="2">
        <v>540</v>
      </c>
      <c r="B36252">
        <v>48512</v>
      </c>
      <c r="C36252" s="3">
        <v>1071.949151</v>
      </c>
      <c r="D36252" s="2"/>
    </row>
    <row r="36253" spans="1:4" x14ac:dyDescent="0.25">
      <c r="A36253" s="2">
        <v>540</v>
      </c>
      <c r="B36253">
        <v>48513</v>
      </c>
      <c r="C36253" s="3">
        <v>1322.90139</v>
      </c>
      <c r="D36253" s="2"/>
    </row>
    <row r="36254" spans="1:4" x14ac:dyDescent="0.25">
      <c r="A36254" s="2">
        <v>540</v>
      </c>
      <c r="B36254">
        <v>48514</v>
      </c>
      <c r="C36254" s="3">
        <v>1071.949151</v>
      </c>
      <c r="D36254" s="2"/>
    </row>
    <row r="36255" spans="1:4" x14ac:dyDescent="0.25">
      <c r="A36255" s="2">
        <v>540</v>
      </c>
      <c r="B36255">
        <v>48515</v>
      </c>
      <c r="C36255" s="3">
        <v>659.77863100000002</v>
      </c>
      <c r="D36255" s="2"/>
    </row>
    <row r="36256" spans="1:4" x14ac:dyDescent="0.25">
      <c r="A36256" s="2">
        <v>540</v>
      </c>
      <c r="B36256">
        <v>48516</v>
      </c>
      <c r="C36256" s="3">
        <v>1322.90139</v>
      </c>
      <c r="D36256" s="2"/>
    </row>
    <row r="36257" spans="1:4" x14ac:dyDescent="0.25">
      <c r="A36257" s="2">
        <v>540</v>
      </c>
      <c r="B36257">
        <v>48517</v>
      </c>
      <c r="C36257" s="3">
        <v>2798.713792</v>
      </c>
      <c r="D36257" s="2"/>
    </row>
    <row r="36258" spans="1:4" x14ac:dyDescent="0.25">
      <c r="A36258" s="2">
        <v>540</v>
      </c>
      <c r="B36258">
        <v>48518</v>
      </c>
      <c r="C36258" s="3">
        <v>2798.713792</v>
      </c>
      <c r="D36258" s="2"/>
    </row>
    <row r="36259" spans="1:4" x14ac:dyDescent="0.25">
      <c r="A36259" s="2">
        <v>540</v>
      </c>
      <c r="B36259">
        <v>48519</v>
      </c>
      <c r="C36259" s="3">
        <v>130.89049</v>
      </c>
      <c r="D36259" s="2"/>
    </row>
    <row r="36260" spans="1:4" x14ac:dyDescent="0.25">
      <c r="A36260" s="2">
        <v>540</v>
      </c>
      <c r="B36260">
        <v>48520</v>
      </c>
      <c r="C36260" s="3">
        <v>328.60889900000001</v>
      </c>
      <c r="D36260" s="2"/>
    </row>
    <row r="36261" spans="1:4" x14ac:dyDescent="0.25">
      <c r="A36261" s="2">
        <v>540</v>
      </c>
      <c r="B36261">
        <v>48521</v>
      </c>
      <c r="C36261" s="3">
        <v>130.89049</v>
      </c>
      <c r="D36261" s="2"/>
    </row>
    <row r="36262" spans="1:4" x14ac:dyDescent="0.25">
      <c r="A36262" s="2">
        <v>540</v>
      </c>
      <c r="B36262">
        <v>48522</v>
      </c>
      <c r="C36262" s="3">
        <v>328.60889900000001</v>
      </c>
      <c r="D36262" s="2"/>
    </row>
    <row r="36263" spans="1:4" x14ac:dyDescent="0.25">
      <c r="A36263" s="2">
        <v>540</v>
      </c>
      <c r="B36263">
        <v>48523</v>
      </c>
      <c r="C36263" s="3">
        <v>0</v>
      </c>
      <c r="D36263" s="2"/>
    </row>
    <row r="36264" spans="1:4" x14ac:dyDescent="0.25">
      <c r="A36264" s="2">
        <v>540</v>
      </c>
      <c r="B36264">
        <v>48524</v>
      </c>
      <c r="C36264" s="3">
        <v>4086.6693620000001</v>
      </c>
      <c r="D36264" s="2"/>
    </row>
    <row r="36265" spans="1:4" x14ac:dyDescent="0.25">
      <c r="A36265" s="2">
        <v>540</v>
      </c>
      <c r="B36265">
        <v>48525</v>
      </c>
      <c r="C36265" s="3">
        <v>483.60533099999998</v>
      </c>
      <c r="D36265" s="2"/>
    </row>
    <row r="36266" spans="1:4" x14ac:dyDescent="0.25">
      <c r="A36266" s="2">
        <v>540</v>
      </c>
      <c r="B36266">
        <v>48526</v>
      </c>
      <c r="C36266" s="3">
        <v>0</v>
      </c>
      <c r="D36266" s="2"/>
    </row>
    <row r="36267" spans="1:4" x14ac:dyDescent="0.25">
      <c r="A36267" s="2">
        <v>540</v>
      </c>
      <c r="B36267">
        <v>48527</v>
      </c>
      <c r="C36267" s="3">
        <v>4086.6693620000001</v>
      </c>
      <c r="D36267" s="2"/>
    </row>
    <row r="36268" spans="1:4" x14ac:dyDescent="0.25">
      <c r="A36268" s="2">
        <v>540</v>
      </c>
      <c r="B36268">
        <v>48528</v>
      </c>
      <c r="C36268" s="3">
        <v>9668.2943599999999</v>
      </c>
      <c r="D36268" s="2"/>
    </row>
    <row r="36269" spans="1:4" x14ac:dyDescent="0.25">
      <c r="A36269" s="2">
        <v>540</v>
      </c>
      <c r="B36269">
        <v>48529</v>
      </c>
      <c r="C36269" s="3">
        <v>29.679352000000002</v>
      </c>
      <c r="D36269" s="2"/>
    </row>
    <row r="36270" spans="1:4" x14ac:dyDescent="0.25">
      <c r="A36270" s="2">
        <v>540</v>
      </c>
      <c r="B36270">
        <v>48530</v>
      </c>
      <c r="C36270" s="3">
        <v>9668.2943599999999</v>
      </c>
      <c r="D36270" s="2"/>
    </row>
    <row r="36271" spans="1:4" x14ac:dyDescent="0.25">
      <c r="A36271" s="2">
        <v>540</v>
      </c>
      <c r="B36271">
        <v>48531</v>
      </c>
      <c r="C36271" s="3">
        <v>1353.9148700000001</v>
      </c>
      <c r="D36271" s="2"/>
    </row>
    <row r="36272" spans="1:4" x14ac:dyDescent="0.25">
      <c r="A36272" s="2">
        <v>540</v>
      </c>
      <c r="B36272">
        <v>48532</v>
      </c>
      <c r="C36272" s="3">
        <v>29.679352000000002</v>
      </c>
      <c r="D36272" s="2"/>
    </row>
    <row r="36273" spans="1:4" x14ac:dyDescent="0.25">
      <c r="A36273" s="2">
        <v>540</v>
      </c>
      <c r="B36273">
        <v>48533</v>
      </c>
      <c r="C36273" s="3">
        <v>0</v>
      </c>
      <c r="D36273" s="2"/>
    </row>
    <row r="36274" spans="1:4" x14ac:dyDescent="0.25">
      <c r="A36274" s="2">
        <v>540</v>
      </c>
      <c r="B36274">
        <v>48534</v>
      </c>
      <c r="C36274" s="3">
        <v>0</v>
      </c>
      <c r="D36274" s="2"/>
    </row>
    <row r="36275" spans="1:4" x14ac:dyDescent="0.25">
      <c r="A36275" s="2">
        <v>540</v>
      </c>
      <c r="B36275">
        <v>48535</v>
      </c>
      <c r="C36275" s="3">
        <v>2430.6069870000001</v>
      </c>
      <c r="D36275" s="2"/>
    </row>
    <row r="36276" spans="1:4" x14ac:dyDescent="0.25">
      <c r="A36276" s="2">
        <v>540</v>
      </c>
      <c r="B36276">
        <v>48536</v>
      </c>
      <c r="C36276" s="3">
        <v>1157.1274330000001</v>
      </c>
      <c r="D36276" s="2"/>
    </row>
    <row r="36277" spans="1:4" x14ac:dyDescent="0.25">
      <c r="A36277" s="2">
        <v>540</v>
      </c>
      <c r="B36277">
        <v>48537</v>
      </c>
      <c r="C36277" s="3">
        <v>0</v>
      </c>
      <c r="D36277" s="2"/>
    </row>
    <row r="36278" spans="1:4" x14ac:dyDescent="0.25">
      <c r="A36278" s="2">
        <v>540</v>
      </c>
      <c r="B36278">
        <v>48538</v>
      </c>
      <c r="C36278" s="3">
        <v>5832.4020119999996</v>
      </c>
      <c r="D36278" s="2"/>
    </row>
    <row r="36279" spans="1:4" x14ac:dyDescent="0.25">
      <c r="A36279" s="2">
        <v>540</v>
      </c>
      <c r="B36279">
        <v>48539</v>
      </c>
      <c r="C36279" s="3">
        <v>2791.865421</v>
      </c>
      <c r="D36279" s="2"/>
    </row>
    <row r="36280" spans="1:4" x14ac:dyDescent="0.25">
      <c r="A36280" s="2">
        <v>540</v>
      </c>
      <c r="B36280">
        <v>48540</v>
      </c>
      <c r="C36280" s="3">
        <v>5832.4020119999996</v>
      </c>
      <c r="D36280" s="2"/>
    </row>
    <row r="36281" spans="1:4" x14ac:dyDescent="0.25">
      <c r="A36281" s="2">
        <v>540</v>
      </c>
      <c r="B36281">
        <v>48541</v>
      </c>
      <c r="C36281" s="3">
        <v>2791.865421</v>
      </c>
      <c r="D36281" s="2"/>
    </row>
    <row r="36282" spans="1:4" x14ac:dyDescent="0.25">
      <c r="A36282" s="2">
        <v>540</v>
      </c>
      <c r="B36282">
        <v>48542</v>
      </c>
      <c r="C36282" s="3">
        <v>4800.1391249999997</v>
      </c>
      <c r="D36282" s="2"/>
    </row>
    <row r="36283" spans="1:4" x14ac:dyDescent="0.25">
      <c r="A36283" s="2">
        <v>540</v>
      </c>
      <c r="B36283">
        <v>48543</v>
      </c>
      <c r="C36283" s="3">
        <v>377.42671200000001</v>
      </c>
      <c r="D36283" s="2"/>
    </row>
    <row r="36284" spans="1:4" x14ac:dyDescent="0.25">
      <c r="A36284" s="2">
        <v>540</v>
      </c>
      <c r="B36284">
        <v>48544</v>
      </c>
      <c r="C36284" s="3">
        <v>377.42671200000001</v>
      </c>
      <c r="D36284" s="2"/>
    </row>
    <row r="36285" spans="1:4" x14ac:dyDescent="0.25">
      <c r="A36285" s="2">
        <v>540</v>
      </c>
      <c r="B36285">
        <v>48545</v>
      </c>
      <c r="C36285" s="3">
        <v>377.42671200000001</v>
      </c>
      <c r="D36285" s="2"/>
    </row>
    <row r="36286" spans="1:4" x14ac:dyDescent="0.25">
      <c r="A36286" s="2">
        <v>540</v>
      </c>
      <c r="B36286">
        <v>48546</v>
      </c>
      <c r="C36286" s="3">
        <v>536.11424699999998</v>
      </c>
      <c r="D36286" s="2"/>
    </row>
    <row r="36287" spans="1:4" x14ac:dyDescent="0.25">
      <c r="A36287" s="2">
        <v>540</v>
      </c>
      <c r="B36287">
        <v>48547</v>
      </c>
      <c r="C36287" s="3">
        <v>1183.497912</v>
      </c>
      <c r="D36287" s="2"/>
    </row>
    <row r="36288" spans="1:4" x14ac:dyDescent="0.25">
      <c r="A36288" s="2">
        <v>540</v>
      </c>
      <c r="B36288">
        <v>48548</v>
      </c>
      <c r="C36288" s="3">
        <v>2139.3755339999998</v>
      </c>
      <c r="D36288" s="2"/>
    </row>
    <row r="36289" spans="1:4" x14ac:dyDescent="0.25">
      <c r="A36289" s="2">
        <v>540</v>
      </c>
      <c r="B36289">
        <v>48551</v>
      </c>
      <c r="C36289" s="3">
        <v>1465.8435239999999</v>
      </c>
      <c r="D36289" s="2"/>
    </row>
    <row r="36290" spans="1:4" x14ac:dyDescent="0.25">
      <c r="A36290" s="2">
        <v>540</v>
      </c>
      <c r="B36290">
        <v>48552</v>
      </c>
      <c r="C36290" s="3">
        <v>2139.3755339999998</v>
      </c>
      <c r="D36290" s="2"/>
    </row>
    <row r="36291" spans="1:4" x14ac:dyDescent="0.25">
      <c r="A36291" s="2">
        <v>540</v>
      </c>
      <c r="B36291">
        <v>48555</v>
      </c>
      <c r="C36291" s="3">
        <v>1465.8435239999999</v>
      </c>
      <c r="D36291" s="2"/>
    </row>
    <row r="36292" spans="1:4" x14ac:dyDescent="0.25">
      <c r="A36292" s="2">
        <v>540</v>
      </c>
      <c r="B36292">
        <v>48560</v>
      </c>
      <c r="C36292" s="3">
        <v>830.280349</v>
      </c>
      <c r="D36292" s="2"/>
    </row>
    <row r="36293" spans="1:4" x14ac:dyDescent="0.25">
      <c r="A36293" s="2">
        <v>540</v>
      </c>
      <c r="B36293">
        <v>48561</v>
      </c>
      <c r="C36293" s="3">
        <v>1195.8578460000001</v>
      </c>
      <c r="D36293" s="2"/>
    </row>
    <row r="36294" spans="1:4" x14ac:dyDescent="0.25">
      <c r="A36294" s="2">
        <v>540</v>
      </c>
      <c r="B36294">
        <v>48562</v>
      </c>
      <c r="C36294" s="3">
        <v>830.280349</v>
      </c>
      <c r="D36294" s="2"/>
    </row>
    <row r="36295" spans="1:4" x14ac:dyDescent="0.25">
      <c r="A36295" s="2">
        <v>540</v>
      </c>
      <c r="B36295">
        <v>48563</v>
      </c>
      <c r="C36295" s="3">
        <v>0</v>
      </c>
      <c r="D36295" s="2"/>
    </row>
    <row r="36296" spans="1:4" x14ac:dyDescent="0.25">
      <c r="A36296" s="2">
        <v>540</v>
      </c>
      <c r="B36296">
        <v>48564</v>
      </c>
      <c r="C36296" s="3">
        <v>538.71274900000003</v>
      </c>
      <c r="D36296" s="2"/>
    </row>
    <row r="36297" spans="1:4" x14ac:dyDescent="0.25">
      <c r="A36297" s="2">
        <v>540</v>
      </c>
      <c r="B36297">
        <v>48565</v>
      </c>
      <c r="C36297" s="3">
        <v>0</v>
      </c>
      <c r="D36297" s="2"/>
    </row>
    <row r="36298" spans="1:4" x14ac:dyDescent="0.25">
      <c r="A36298" s="2">
        <v>540</v>
      </c>
      <c r="B36298">
        <v>48566</v>
      </c>
      <c r="C36298" s="3">
        <v>0</v>
      </c>
      <c r="D36298" s="2"/>
    </row>
    <row r="36299" spans="1:4" x14ac:dyDescent="0.25">
      <c r="A36299" s="2">
        <v>540</v>
      </c>
      <c r="B36299">
        <v>48567</v>
      </c>
      <c r="C36299" s="3">
        <v>0</v>
      </c>
      <c r="D36299" s="2"/>
    </row>
    <row r="36300" spans="1:4" x14ac:dyDescent="0.25">
      <c r="A36300" s="2">
        <v>540</v>
      </c>
      <c r="B36300">
        <v>48568</v>
      </c>
      <c r="C36300" s="3">
        <v>0</v>
      </c>
      <c r="D36300" s="2"/>
    </row>
    <row r="36301" spans="1:4" x14ac:dyDescent="0.25">
      <c r="A36301" s="2">
        <v>540</v>
      </c>
      <c r="B36301">
        <v>48569</v>
      </c>
      <c r="C36301" s="3">
        <v>538.71274900000003</v>
      </c>
      <c r="D36301" s="2"/>
    </row>
    <row r="36302" spans="1:4" x14ac:dyDescent="0.25">
      <c r="A36302" s="2">
        <v>540</v>
      </c>
      <c r="B36302">
        <v>48570</v>
      </c>
      <c r="C36302" s="3">
        <v>0</v>
      </c>
      <c r="D36302" s="2"/>
    </row>
    <row r="36303" spans="1:4" x14ac:dyDescent="0.25">
      <c r="A36303" s="2">
        <v>540</v>
      </c>
      <c r="B36303">
        <v>48571</v>
      </c>
      <c r="C36303" s="3">
        <v>415.15126500000002</v>
      </c>
      <c r="D36303" s="2"/>
    </row>
    <row r="36304" spans="1:4" x14ac:dyDescent="0.25">
      <c r="A36304" s="2">
        <v>540</v>
      </c>
      <c r="B36304">
        <v>48572</v>
      </c>
      <c r="C36304" s="3">
        <v>697.672371</v>
      </c>
      <c r="D36304" s="2"/>
    </row>
    <row r="36305" spans="1:4" x14ac:dyDescent="0.25">
      <c r="A36305" s="2">
        <v>540</v>
      </c>
      <c r="B36305">
        <v>48573</v>
      </c>
      <c r="C36305" s="3">
        <v>2764.4761020000001</v>
      </c>
      <c r="D36305" s="2"/>
    </row>
    <row r="36306" spans="1:4" x14ac:dyDescent="0.25">
      <c r="A36306" s="2">
        <v>540</v>
      </c>
      <c r="B36306">
        <v>48574</v>
      </c>
      <c r="C36306" s="3">
        <v>605.993336</v>
      </c>
      <c r="D36306" s="2"/>
    </row>
    <row r="36307" spans="1:4" x14ac:dyDescent="0.25">
      <c r="A36307" s="2">
        <v>540</v>
      </c>
      <c r="B36307">
        <v>48575</v>
      </c>
      <c r="C36307" s="3">
        <v>2764.4761020000001</v>
      </c>
      <c r="D36307" s="2"/>
    </row>
    <row r="36308" spans="1:4" x14ac:dyDescent="0.25">
      <c r="A36308" s="2">
        <v>540</v>
      </c>
      <c r="B36308">
        <v>48576</v>
      </c>
      <c r="C36308" s="3">
        <v>605.993336</v>
      </c>
      <c r="D36308" s="2"/>
    </row>
    <row r="36309" spans="1:4" x14ac:dyDescent="0.25">
      <c r="A36309" s="2">
        <v>540</v>
      </c>
      <c r="B36309">
        <v>48577</v>
      </c>
      <c r="C36309" s="3">
        <v>1085.1334429999999</v>
      </c>
      <c r="D36309" s="2"/>
    </row>
    <row r="36310" spans="1:4" x14ac:dyDescent="0.25">
      <c r="A36310" s="2">
        <v>540</v>
      </c>
      <c r="B36310">
        <v>48578</v>
      </c>
      <c r="C36310" s="3">
        <v>458.83722399999999</v>
      </c>
      <c r="D36310" s="2"/>
    </row>
    <row r="36311" spans="1:4" x14ac:dyDescent="0.25">
      <c r="A36311" s="2">
        <v>540</v>
      </c>
      <c r="B36311">
        <v>48579</v>
      </c>
      <c r="C36311" s="3">
        <v>458.83722399999999</v>
      </c>
      <c r="D36311" s="2"/>
    </row>
    <row r="36312" spans="1:4" x14ac:dyDescent="0.25">
      <c r="A36312" s="2">
        <v>540</v>
      </c>
      <c r="B36312">
        <v>48582</v>
      </c>
      <c r="C36312" s="3">
        <v>1085.1334429999999</v>
      </c>
      <c r="D36312" s="2"/>
    </row>
    <row r="36313" spans="1:4" x14ac:dyDescent="0.25">
      <c r="A36313" s="2">
        <v>540</v>
      </c>
      <c r="B36313">
        <v>48583</v>
      </c>
      <c r="C36313" s="3">
        <v>973.44904899999995</v>
      </c>
      <c r="D36313" s="2"/>
    </row>
    <row r="36314" spans="1:4" x14ac:dyDescent="0.25">
      <c r="A36314" s="2">
        <v>540</v>
      </c>
      <c r="B36314">
        <v>48584</v>
      </c>
      <c r="C36314" s="3">
        <v>3077.5550469999998</v>
      </c>
      <c r="D36314" s="2"/>
    </row>
    <row r="36315" spans="1:4" x14ac:dyDescent="0.25">
      <c r="A36315" s="2">
        <v>540</v>
      </c>
      <c r="B36315">
        <v>48585</v>
      </c>
      <c r="C36315" s="3">
        <v>973.44904899999995</v>
      </c>
      <c r="D36315" s="2"/>
    </row>
    <row r="36316" spans="1:4" x14ac:dyDescent="0.25">
      <c r="A36316" s="2">
        <v>540</v>
      </c>
      <c r="B36316">
        <v>48586</v>
      </c>
      <c r="C36316" s="3">
        <v>3077.5550469999998</v>
      </c>
      <c r="D36316" s="2"/>
    </row>
    <row r="36317" spans="1:4" x14ac:dyDescent="0.25">
      <c r="A36317" s="2">
        <v>540</v>
      </c>
      <c r="B36317">
        <v>48587</v>
      </c>
      <c r="C36317" s="3">
        <v>669.37032099999999</v>
      </c>
      <c r="D36317" s="2"/>
    </row>
    <row r="36318" spans="1:4" x14ac:dyDescent="0.25">
      <c r="A36318" s="2">
        <v>540</v>
      </c>
      <c r="B36318">
        <v>48588</v>
      </c>
      <c r="C36318" s="3">
        <v>0</v>
      </c>
      <c r="D36318" s="2"/>
    </row>
    <row r="36319" spans="1:4" x14ac:dyDescent="0.25">
      <c r="A36319" s="2">
        <v>540</v>
      </c>
      <c r="B36319">
        <v>48589</v>
      </c>
      <c r="C36319" s="3">
        <v>0</v>
      </c>
      <c r="D36319" s="2"/>
    </row>
    <row r="36320" spans="1:4" x14ac:dyDescent="0.25">
      <c r="A36320" s="2">
        <v>540</v>
      </c>
      <c r="B36320">
        <v>48590</v>
      </c>
      <c r="C36320" s="3">
        <v>669.37032099999999</v>
      </c>
      <c r="D36320" s="2"/>
    </row>
    <row r="36321" spans="1:4" x14ac:dyDescent="0.25">
      <c r="A36321" s="2">
        <v>540</v>
      </c>
      <c r="B36321">
        <v>48591</v>
      </c>
      <c r="C36321" s="3">
        <v>986.84677999999997</v>
      </c>
      <c r="D36321" s="2"/>
    </row>
    <row r="36322" spans="1:4" x14ac:dyDescent="0.25">
      <c r="A36322" s="2">
        <v>540</v>
      </c>
      <c r="B36322">
        <v>48593</v>
      </c>
      <c r="C36322" s="3">
        <v>986.84677999999997</v>
      </c>
      <c r="D36322" s="2"/>
    </row>
    <row r="36323" spans="1:4" x14ac:dyDescent="0.25">
      <c r="A36323" s="2">
        <v>540</v>
      </c>
      <c r="B36323">
        <v>48594</v>
      </c>
      <c r="C36323" s="3">
        <v>2361.2732780000001</v>
      </c>
      <c r="D36323" s="2"/>
    </row>
    <row r="36324" spans="1:4" x14ac:dyDescent="0.25">
      <c r="A36324" s="2">
        <v>540</v>
      </c>
      <c r="B36324">
        <v>48595</v>
      </c>
      <c r="C36324" s="3">
        <v>2361.2732780000001</v>
      </c>
      <c r="D36324" s="2"/>
    </row>
    <row r="36325" spans="1:4" x14ac:dyDescent="0.25">
      <c r="A36325" s="2">
        <v>540</v>
      </c>
      <c r="B36325">
        <v>48596</v>
      </c>
      <c r="C36325" s="3">
        <v>816.97893299999998</v>
      </c>
      <c r="D36325" s="2"/>
    </row>
    <row r="36326" spans="1:4" x14ac:dyDescent="0.25">
      <c r="A36326" s="2">
        <v>540</v>
      </c>
      <c r="B36326">
        <v>48597</v>
      </c>
      <c r="C36326" s="3">
        <v>1387.6661509999999</v>
      </c>
      <c r="D36326" s="2"/>
    </row>
    <row r="36327" spans="1:4" x14ac:dyDescent="0.25">
      <c r="A36327" s="2">
        <v>540</v>
      </c>
      <c r="B36327">
        <v>48599</v>
      </c>
      <c r="C36327" s="3">
        <v>333.39833199999998</v>
      </c>
      <c r="D36327" s="2"/>
    </row>
    <row r="36328" spans="1:4" x14ac:dyDescent="0.25">
      <c r="A36328" s="2">
        <v>540</v>
      </c>
      <c r="B36328">
        <v>48600</v>
      </c>
      <c r="C36328" s="3">
        <v>0</v>
      </c>
      <c r="D36328" s="2"/>
    </row>
    <row r="36329" spans="1:4" x14ac:dyDescent="0.25">
      <c r="A36329" s="2">
        <v>540</v>
      </c>
      <c r="B36329">
        <v>48601</v>
      </c>
      <c r="C36329" s="3">
        <v>333.39833199999998</v>
      </c>
      <c r="D36329" s="2"/>
    </row>
    <row r="36330" spans="1:4" x14ac:dyDescent="0.25">
      <c r="A36330" s="2">
        <v>540</v>
      </c>
      <c r="B36330">
        <v>48602</v>
      </c>
      <c r="C36330" s="3">
        <v>1512.0490749999999</v>
      </c>
      <c r="D36330" s="2"/>
    </row>
    <row r="36331" spans="1:4" x14ac:dyDescent="0.25">
      <c r="A36331" s="2">
        <v>540</v>
      </c>
      <c r="B36331">
        <v>48603</v>
      </c>
      <c r="C36331" s="3">
        <v>2266.0812390000001</v>
      </c>
      <c r="D36331" s="2"/>
    </row>
    <row r="36332" spans="1:4" x14ac:dyDescent="0.25">
      <c r="A36332" s="2">
        <v>540</v>
      </c>
      <c r="B36332">
        <v>48604</v>
      </c>
      <c r="C36332" s="3">
        <v>480.57017000000002</v>
      </c>
      <c r="D36332" s="2"/>
    </row>
    <row r="36333" spans="1:4" x14ac:dyDescent="0.25">
      <c r="A36333" s="2">
        <v>540</v>
      </c>
      <c r="B36333">
        <v>48606</v>
      </c>
      <c r="C36333" s="3">
        <v>5128.5951009999999</v>
      </c>
      <c r="D36333" s="2"/>
    </row>
    <row r="36334" spans="1:4" x14ac:dyDescent="0.25">
      <c r="A36334" s="2">
        <v>540</v>
      </c>
      <c r="B36334">
        <v>48607</v>
      </c>
      <c r="C36334" s="3">
        <v>5128.5951009999999</v>
      </c>
      <c r="D36334" s="2"/>
    </row>
    <row r="36335" spans="1:4" x14ac:dyDescent="0.25">
      <c r="A36335" s="2">
        <v>540</v>
      </c>
      <c r="B36335">
        <v>48608</v>
      </c>
      <c r="C36335" s="3">
        <v>5651.4527369999996</v>
      </c>
      <c r="D36335" s="2"/>
    </row>
    <row r="36336" spans="1:4" x14ac:dyDescent="0.25">
      <c r="A36336" s="2">
        <v>540</v>
      </c>
      <c r="B36336">
        <v>48609</v>
      </c>
      <c r="C36336" s="3">
        <v>1235.738466</v>
      </c>
      <c r="D36336" s="2"/>
    </row>
    <row r="36337" spans="1:4" x14ac:dyDescent="0.25">
      <c r="A36337" s="2">
        <v>540</v>
      </c>
      <c r="B36337">
        <v>48610</v>
      </c>
      <c r="C36337" s="3">
        <v>1235.738466</v>
      </c>
      <c r="D36337" s="2"/>
    </row>
    <row r="36338" spans="1:4" x14ac:dyDescent="0.25">
      <c r="A36338" s="2">
        <v>540</v>
      </c>
      <c r="B36338">
        <v>48611</v>
      </c>
      <c r="C36338" s="3">
        <v>5651.4527369999996</v>
      </c>
      <c r="D36338" s="2"/>
    </row>
    <row r="36339" spans="1:4" x14ac:dyDescent="0.25">
      <c r="A36339" s="2">
        <v>540</v>
      </c>
      <c r="B36339">
        <v>48612</v>
      </c>
      <c r="C36339" s="3">
        <v>2421.3735969999998</v>
      </c>
      <c r="D36339" s="2"/>
    </row>
    <row r="36340" spans="1:4" x14ac:dyDescent="0.25">
      <c r="A36340" s="2">
        <v>540</v>
      </c>
      <c r="B36340">
        <v>48613</v>
      </c>
      <c r="C36340" s="3">
        <v>3191.1461330000002</v>
      </c>
      <c r="D36340" s="2"/>
    </row>
    <row r="36341" spans="1:4" x14ac:dyDescent="0.25">
      <c r="A36341" s="2">
        <v>540</v>
      </c>
      <c r="B36341">
        <v>48614</v>
      </c>
      <c r="C36341" s="3">
        <v>3011.406708</v>
      </c>
      <c r="D36341" s="2"/>
    </row>
    <row r="36342" spans="1:4" x14ac:dyDescent="0.25">
      <c r="A36342" s="2">
        <v>540</v>
      </c>
      <c r="B36342">
        <v>48615</v>
      </c>
      <c r="C36342" s="3">
        <v>1630.017562</v>
      </c>
      <c r="D36342" s="2"/>
    </row>
    <row r="36343" spans="1:4" x14ac:dyDescent="0.25">
      <c r="A36343" s="2">
        <v>540</v>
      </c>
      <c r="B36343">
        <v>48616</v>
      </c>
      <c r="C36343" s="3">
        <v>962.32943</v>
      </c>
      <c r="D36343" s="2"/>
    </row>
    <row r="36344" spans="1:4" x14ac:dyDescent="0.25">
      <c r="A36344" s="2">
        <v>540</v>
      </c>
      <c r="B36344">
        <v>48617</v>
      </c>
      <c r="C36344" s="3">
        <v>163.96395999999999</v>
      </c>
      <c r="D36344" s="2"/>
    </row>
    <row r="36345" spans="1:4" x14ac:dyDescent="0.25">
      <c r="A36345" s="2">
        <v>540</v>
      </c>
      <c r="B36345">
        <v>48619</v>
      </c>
      <c r="C36345" s="3">
        <v>240.543631</v>
      </c>
      <c r="D36345" s="2"/>
    </row>
    <row r="36346" spans="1:4" x14ac:dyDescent="0.25">
      <c r="A36346" s="2">
        <v>540</v>
      </c>
      <c r="B36346">
        <v>48620</v>
      </c>
      <c r="C36346" s="3">
        <v>5835.4204630000004</v>
      </c>
      <c r="D36346" s="2"/>
    </row>
    <row r="36347" spans="1:4" x14ac:dyDescent="0.25">
      <c r="A36347" s="2">
        <v>540</v>
      </c>
      <c r="B36347">
        <v>48621</v>
      </c>
      <c r="C36347" s="3">
        <v>0</v>
      </c>
      <c r="D36347" s="2"/>
    </row>
    <row r="36348" spans="1:4" x14ac:dyDescent="0.25">
      <c r="A36348" s="2">
        <v>540</v>
      </c>
      <c r="B36348">
        <v>48622</v>
      </c>
      <c r="C36348" s="3">
        <v>0</v>
      </c>
      <c r="D36348" s="2"/>
    </row>
    <row r="36349" spans="1:4" x14ac:dyDescent="0.25">
      <c r="A36349" s="2">
        <v>540</v>
      </c>
      <c r="B36349">
        <v>48623</v>
      </c>
      <c r="C36349" s="3">
        <v>71.296090000000007</v>
      </c>
      <c r="D36349" s="2"/>
    </row>
    <row r="36350" spans="1:4" x14ac:dyDescent="0.25">
      <c r="A36350" s="2">
        <v>540</v>
      </c>
      <c r="B36350">
        <v>48624</v>
      </c>
      <c r="C36350" s="3">
        <v>227.983429</v>
      </c>
      <c r="D36350" s="2"/>
    </row>
    <row r="36351" spans="1:4" x14ac:dyDescent="0.25">
      <c r="A36351" s="2">
        <v>540</v>
      </c>
      <c r="B36351">
        <v>48625</v>
      </c>
      <c r="C36351" s="3">
        <v>4998.0283939999999</v>
      </c>
      <c r="D36351" s="2"/>
    </row>
    <row r="36352" spans="1:4" x14ac:dyDescent="0.25">
      <c r="A36352" s="2">
        <v>540</v>
      </c>
      <c r="B36352">
        <v>48626</v>
      </c>
      <c r="C36352" s="3">
        <v>345.45588500000002</v>
      </c>
      <c r="D36352" s="2"/>
    </row>
    <row r="36353" spans="1:4" x14ac:dyDescent="0.25">
      <c r="A36353" s="2">
        <v>540</v>
      </c>
      <c r="B36353">
        <v>48627</v>
      </c>
      <c r="C36353" s="3">
        <v>2014.6296809999999</v>
      </c>
      <c r="D36353" s="2"/>
    </row>
    <row r="36354" spans="1:4" x14ac:dyDescent="0.25">
      <c r="A36354" s="2">
        <v>540</v>
      </c>
      <c r="B36354">
        <v>48628</v>
      </c>
      <c r="C36354" s="3">
        <v>2014.6296809999999</v>
      </c>
      <c r="D36354" s="2"/>
    </row>
    <row r="36355" spans="1:4" x14ac:dyDescent="0.25">
      <c r="A36355" s="2">
        <v>540</v>
      </c>
      <c r="B36355">
        <v>48632</v>
      </c>
      <c r="C36355" s="3">
        <v>1805.075632</v>
      </c>
      <c r="D36355" s="2"/>
    </row>
    <row r="36356" spans="1:4" x14ac:dyDescent="0.25">
      <c r="A36356" s="2">
        <v>540</v>
      </c>
      <c r="B36356">
        <v>48633</v>
      </c>
      <c r="C36356" s="3">
        <v>1805.075632</v>
      </c>
      <c r="D36356" s="2"/>
    </row>
    <row r="36357" spans="1:4" x14ac:dyDescent="0.25">
      <c r="A36357" s="2">
        <v>540</v>
      </c>
      <c r="B36357">
        <v>48634</v>
      </c>
      <c r="C36357" s="3">
        <v>2858.1574209999999</v>
      </c>
      <c r="D36357" s="2"/>
    </row>
    <row r="36358" spans="1:4" x14ac:dyDescent="0.25">
      <c r="A36358" s="2">
        <v>540</v>
      </c>
      <c r="B36358">
        <v>48635</v>
      </c>
      <c r="C36358" s="3">
        <v>2858.1574209999999</v>
      </c>
      <c r="D36358" s="2"/>
    </row>
    <row r="36359" spans="1:4" x14ac:dyDescent="0.25">
      <c r="A36359" s="2">
        <v>540</v>
      </c>
      <c r="B36359">
        <v>48636</v>
      </c>
      <c r="C36359" s="3">
        <v>375.78964000000002</v>
      </c>
      <c r="D36359" s="2"/>
    </row>
    <row r="36360" spans="1:4" x14ac:dyDescent="0.25">
      <c r="A36360" s="2">
        <v>540</v>
      </c>
      <c r="B36360">
        <v>48638</v>
      </c>
      <c r="C36360" s="3">
        <v>375.78964000000002</v>
      </c>
      <c r="D36360" s="2"/>
    </row>
    <row r="36361" spans="1:4" x14ac:dyDescent="0.25">
      <c r="A36361" s="2">
        <v>540</v>
      </c>
      <c r="B36361">
        <v>48639</v>
      </c>
      <c r="C36361" s="3">
        <v>4165.9654840000003</v>
      </c>
      <c r="D36361" s="2"/>
    </row>
    <row r="36362" spans="1:4" x14ac:dyDescent="0.25">
      <c r="A36362" s="2">
        <v>540</v>
      </c>
      <c r="B36362">
        <v>48640</v>
      </c>
      <c r="C36362" s="3">
        <v>809.35647500000005</v>
      </c>
      <c r="D36362" s="2"/>
    </row>
    <row r="36363" spans="1:4" x14ac:dyDescent="0.25">
      <c r="A36363" s="2">
        <v>540</v>
      </c>
      <c r="B36363">
        <v>48641</v>
      </c>
      <c r="C36363" s="3">
        <v>2185.8924980000002</v>
      </c>
      <c r="D36363" s="2"/>
    </row>
    <row r="36364" spans="1:4" x14ac:dyDescent="0.25">
      <c r="A36364" s="2">
        <v>540</v>
      </c>
      <c r="B36364">
        <v>48642</v>
      </c>
      <c r="C36364" s="3">
        <v>703.617974</v>
      </c>
      <c r="D36364" s="2"/>
    </row>
    <row r="36365" spans="1:4" x14ac:dyDescent="0.25">
      <c r="A36365" s="2">
        <v>540</v>
      </c>
      <c r="B36365">
        <v>48643</v>
      </c>
      <c r="C36365" s="3">
        <v>11289.191992</v>
      </c>
      <c r="D36365" s="2"/>
    </row>
    <row r="36366" spans="1:4" x14ac:dyDescent="0.25">
      <c r="A36366" s="2">
        <v>540</v>
      </c>
      <c r="B36366">
        <v>48644</v>
      </c>
      <c r="C36366" s="3">
        <v>11706.441073</v>
      </c>
      <c r="D36366" s="2"/>
    </row>
    <row r="36367" spans="1:4" x14ac:dyDescent="0.25">
      <c r="A36367" s="2">
        <v>540</v>
      </c>
      <c r="B36367">
        <v>48645</v>
      </c>
      <c r="C36367" s="3">
        <v>8614.908367</v>
      </c>
      <c r="D36367" s="2"/>
    </row>
    <row r="36368" spans="1:4" x14ac:dyDescent="0.25">
      <c r="A36368" s="2">
        <v>540</v>
      </c>
      <c r="B36368">
        <v>48646</v>
      </c>
      <c r="C36368" s="3">
        <v>11289.191992</v>
      </c>
      <c r="D36368" s="2"/>
    </row>
    <row r="36369" spans="1:4" x14ac:dyDescent="0.25">
      <c r="A36369" s="2">
        <v>540</v>
      </c>
      <c r="B36369">
        <v>48647</v>
      </c>
      <c r="C36369" s="3">
        <v>8614.908367</v>
      </c>
      <c r="D36369" s="2"/>
    </row>
    <row r="36370" spans="1:4" x14ac:dyDescent="0.25">
      <c r="A36370" s="2">
        <v>540</v>
      </c>
      <c r="B36370">
        <v>48648</v>
      </c>
      <c r="C36370" s="3">
        <v>9709.9729069999994</v>
      </c>
      <c r="D36370" s="2"/>
    </row>
    <row r="36371" spans="1:4" x14ac:dyDescent="0.25">
      <c r="A36371" s="2">
        <v>540</v>
      </c>
      <c r="B36371">
        <v>48649</v>
      </c>
      <c r="C36371" s="3">
        <v>4566.6706830000003</v>
      </c>
      <c r="D36371" s="2"/>
    </row>
    <row r="36372" spans="1:4" x14ac:dyDescent="0.25">
      <c r="A36372" s="2">
        <v>540</v>
      </c>
      <c r="B36372">
        <v>48650</v>
      </c>
      <c r="C36372" s="3">
        <v>4566.6706830000003</v>
      </c>
      <c r="D36372" s="2"/>
    </row>
    <row r="36373" spans="1:4" x14ac:dyDescent="0.25">
      <c r="A36373" s="2">
        <v>540</v>
      </c>
      <c r="B36373">
        <v>48651</v>
      </c>
      <c r="C36373" s="3">
        <v>3740.5669419999999</v>
      </c>
      <c r="D36373" s="2"/>
    </row>
    <row r="36374" spans="1:4" x14ac:dyDescent="0.25">
      <c r="A36374" s="2">
        <v>540</v>
      </c>
      <c r="B36374">
        <v>48652</v>
      </c>
      <c r="C36374" s="3">
        <v>1972.010385</v>
      </c>
      <c r="D36374" s="2"/>
    </row>
    <row r="36375" spans="1:4" x14ac:dyDescent="0.25">
      <c r="A36375" s="2">
        <v>540</v>
      </c>
      <c r="B36375">
        <v>48653</v>
      </c>
      <c r="C36375" s="3">
        <v>2534.6203230000001</v>
      </c>
      <c r="D36375" s="2"/>
    </row>
    <row r="36376" spans="1:4" x14ac:dyDescent="0.25">
      <c r="A36376" s="2">
        <v>540</v>
      </c>
      <c r="B36376">
        <v>48654</v>
      </c>
      <c r="C36376" s="3">
        <v>2534.6203230000001</v>
      </c>
      <c r="D36376" s="2"/>
    </row>
    <row r="36377" spans="1:4" x14ac:dyDescent="0.25">
      <c r="A36377" s="2">
        <v>540</v>
      </c>
      <c r="B36377">
        <v>48655</v>
      </c>
      <c r="C36377" s="3">
        <v>1972.010385</v>
      </c>
      <c r="D36377" s="2"/>
    </row>
    <row r="36378" spans="1:4" x14ac:dyDescent="0.25">
      <c r="A36378" s="2">
        <v>540</v>
      </c>
      <c r="B36378">
        <v>48656</v>
      </c>
      <c r="C36378" s="3">
        <v>0</v>
      </c>
      <c r="D36378" s="2"/>
    </row>
    <row r="36379" spans="1:4" x14ac:dyDescent="0.25">
      <c r="A36379" s="2">
        <v>540</v>
      </c>
      <c r="B36379">
        <v>48657</v>
      </c>
      <c r="C36379" s="3">
        <v>159.146399</v>
      </c>
      <c r="D36379" s="2"/>
    </row>
    <row r="36380" spans="1:4" x14ac:dyDescent="0.25">
      <c r="A36380" s="2">
        <v>540</v>
      </c>
      <c r="B36380">
        <v>48658</v>
      </c>
      <c r="C36380" s="3">
        <v>5145.5111360000001</v>
      </c>
      <c r="D36380" s="2"/>
    </row>
    <row r="36381" spans="1:4" x14ac:dyDescent="0.25">
      <c r="A36381" s="2">
        <v>540</v>
      </c>
      <c r="B36381">
        <v>48659</v>
      </c>
      <c r="C36381" s="3">
        <v>1945.471456</v>
      </c>
      <c r="D36381" s="2"/>
    </row>
    <row r="36382" spans="1:4" x14ac:dyDescent="0.25">
      <c r="A36382" s="2">
        <v>540</v>
      </c>
      <c r="B36382">
        <v>48660</v>
      </c>
      <c r="C36382" s="3">
        <v>11496.543422999999</v>
      </c>
      <c r="D36382" s="2"/>
    </row>
    <row r="36383" spans="1:4" x14ac:dyDescent="0.25">
      <c r="A36383" s="2">
        <v>540</v>
      </c>
      <c r="B36383">
        <v>48661</v>
      </c>
      <c r="C36383" s="3">
        <v>9768.8360100000009</v>
      </c>
      <c r="D36383" s="2"/>
    </row>
    <row r="36384" spans="1:4" x14ac:dyDescent="0.25">
      <c r="A36384" s="2">
        <v>540</v>
      </c>
      <c r="B36384">
        <v>48662</v>
      </c>
      <c r="C36384" s="3">
        <v>741.93926399999998</v>
      </c>
      <c r="D36384" s="2"/>
    </row>
    <row r="36385" spans="1:4" x14ac:dyDescent="0.25">
      <c r="A36385" s="2">
        <v>540</v>
      </c>
      <c r="B36385">
        <v>48663</v>
      </c>
      <c r="C36385" s="3">
        <v>741.93926399999998</v>
      </c>
      <c r="D36385" s="2"/>
    </row>
    <row r="36386" spans="1:4" x14ac:dyDescent="0.25">
      <c r="A36386" s="2">
        <v>540</v>
      </c>
      <c r="B36386">
        <v>48664</v>
      </c>
      <c r="C36386" s="3">
        <v>623.98610199999996</v>
      </c>
      <c r="D36386" s="2"/>
    </row>
    <row r="36387" spans="1:4" x14ac:dyDescent="0.25">
      <c r="A36387" s="2">
        <v>540</v>
      </c>
      <c r="B36387">
        <v>48665</v>
      </c>
      <c r="C36387" s="3">
        <v>1280.0951809999999</v>
      </c>
      <c r="D36387" s="2"/>
    </row>
    <row r="36388" spans="1:4" x14ac:dyDescent="0.25">
      <c r="A36388" s="2">
        <v>540</v>
      </c>
      <c r="B36388">
        <v>48666</v>
      </c>
      <c r="C36388" s="3">
        <v>5145.5111360000001</v>
      </c>
      <c r="D36388" s="2"/>
    </row>
    <row r="36389" spans="1:4" x14ac:dyDescent="0.25">
      <c r="A36389" s="2">
        <v>540</v>
      </c>
      <c r="B36389">
        <v>48667</v>
      </c>
      <c r="C36389" s="3">
        <v>1226.9155619999999</v>
      </c>
      <c r="D36389" s="2"/>
    </row>
    <row r="36390" spans="1:4" x14ac:dyDescent="0.25">
      <c r="A36390" s="2">
        <v>540</v>
      </c>
      <c r="B36390">
        <v>48668</v>
      </c>
      <c r="C36390" s="3">
        <v>8798.1559290000005</v>
      </c>
      <c r="D36390" s="2"/>
    </row>
    <row r="36391" spans="1:4" x14ac:dyDescent="0.25">
      <c r="A36391" s="2">
        <v>540</v>
      </c>
      <c r="B36391">
        <v>48669</v>
      </c>
      <c r="C36391" s="3">
        <v>85.633962999999994</v>
      </c>
      <c r="D36391" s="2"/>
    </row>
    <row r="36392" spans="1:4" x14ac:dyDescent="0.25">
      <c r="A36392" s="2">
        <v>540</v>
      </c>
      <c r="B36392">
        <v>48670</v>
      </c>
      <c r="C36392" s="3">
        <v>420.10892100000001</v>
      </c>
      <c r="D36392" s="2"/>
    </row>
    <row r="36393" spans="1:4" x14ac:dyDescent="0.25">
      <c r="A36393" s="2">
        <v>540</v>
      </c>
      <c r="B36393">
        <v>48671</v>
      </c>
      <c r="C36393" s="3">
        <v>85.633962999999994</v>
      </c>
      <c r="D36393" s="2"/>
    </row>
    <row r="36394" spans="1:4" x14ac:dyDescent="0.25">
      <c r="A36394" s="2">
        <v>540</v>
      </c>
      <c r="B36394">
        <v>48672</v>
      </c>
      <c r="C36394" s="3">
        <v>2801.3934330000002</v>
      </c>
      <c r="D36394" s="2"/>
    </row>
    <row r="36395" spans="1:4" x14ac:dyDescent="0.25">
      <c r="A36395" s="2">
        <v>540</v>
      </c>
      <c r="B36395">
        <v>48673</v>
      </c>
      <c r="C36395" s="3">
        <v>2811.960791</v>
      </c>
      <c r="D36395" s="2"/>
    </row>
    <row r="36396" spans="1:4" x14ac:dyDescent="0.25">
      <c r="A36396" s="2">
        <v>540</v>
      </c>
      <c r="B36396">
        <v>48676</v>
      </c>
      <c r="C36396" s="3">
        <v>10.567358</v>
      </c>
      <c r="D36396" s="2"/>
    </row>
    <row r="36397" spans="1:4" x14ac:dyDescent="0.25">
      <c r="A36397" s="2">
        <v>540</v>
      </c>
      <c r="B36397">
        <v>48677</v>
      </c>
      <c r="C36397" s="3">
        <v>227.78680600000001</v>
      </c>
      <c r="D36397" s="2"/>
    </row>
    <row r="36398" spans="1:4" x14ac:dyDescent="0.25">
      <c r="A36398" s="2">
        <v>540</v>
      </c>
      <c r="B36398">
        <v>48678</v>
      </c>
      <c r="C36398" s="3">
        <v>79.916685000000001</v>
      </c>
      <c r="D36398" s="2"/>
    </row>
    <row r="36399" spans="1:4" x14ac:dyDescent="0.25">
      <c r="A36399" s="2">
        <v>540</v>
      </c>
      <c r="B36399">
        <v>48679</v>
      </c>
      <c r="C36399" s="3">
        <v>1666.126812</v>
      </c>
      <c r="D36399" s="2"/>
    </row>
    <row r="36400" spans="1:4" x14ac:dyDescent="0.25">
      <c r="A36400" s="2">
        <v>540</v>
      </c>
      <c r="B36400">
        <v>48680</v>
      </c>
      <c r="C36400" s="3">
        <v>1143.412591</v>
      </c>
      <c r="D36400" s="2"/>
    </row>
    <row r="36401" spans="1:4" x14ac:dyDescent="0.25">
      <c r="A36401" s="2">
        <v>540</v>
      </c>
      <c r="B36401">
        <v>48681</v>
      </c>
      <c r="C36401" s="3">
        <v>1143.412591</v>
      </c>
      <c r="D36401" s="2"/>
    </row>
    <row r="36402" spans="1:4" x14ac:dyDescent="0.25">
      <c r="A36402" s="2">
        <v>540</v>
      </c>
      <c r="B36402">
        <v>48682</v>
      </c>
      <c r="C36402" s="3">
        <v>1766.0388720000001</v>
      </c>
      <c r="D36402" s="2"/>
    </row>
    <row r="36403" spans="1:4" x14ac:dyDescent="0.25">
      <c r="A36403" s="2">
        <v>540</v>
      </c>
      <c r="B36403">
        <v>48683</v>
      </c>
      <c r="C36403" s="3">
        <v>17.161853000000001</v>
      </c>
      <c r="D36403" s="2"/>
    </row>
    <row r="36404" spans="1:4" x14ac:dyDescent="0.25">
      <c r="A36404" s="2">
        <v>540</v>
      </c>
      <c r="B36404">
        <v>48684</v>
      </c>
      <c r="C36404" s="3">
        <v>379.86875700000002</v>
      </c>
      <c r="D36404" s="2"/>
    </row>
    <row r="36405" spans="1:4" x14ac:dyDescent="0.25">
      <c r="A36405" s="2">
        <v>540</v>
      </c>
      <c r="B36405">
        <v>48685</v>
      </c>
      <c r="C36405" s="3">
        <v>17.161853000000001</v>
      </c>
      <c r="D36405" s="2"/>
    </row>
    <row r="36406" spans="1:4" x14ac:dyDescent="0.25">
      <c r="A36406" s="2">
        <v>540</v>
      </c>
      <c r="B36406">
        <v>48686</v>
      </c>
      <c r="C36406" s="3">
        <v>300.054981</v>
      </c>
      <c r="D36406" s="2"/>
    </row>
    <row r="36407" spans="1:4" x14ac:dyDescent="0.25">
      <c r="A36407" s="2">
        <v>540</v>
      </c>
      <c r="B36407">
        <v>48687</v>
      </c>
      <c r="C36407" s="3">
        <v>379.86875700000002</v>
      </c>
      <c r="D36407" s="2"/>
    </row>
    <row r="36408" spans="1:4" x14ac:dyDescent="0.25">
      <c r="A36408" s="2">
        <v>540</v>
      </c>
      <c r="B36408">
        <v>48688</v>
      </c>
      <c r="C36408" s="3">
        <v>580.82444099999998</v>
      </c>
      <c r="D36408" s="2"/>
    </row>
    <row r="36409" spans="1:4" x14ac:dyDescent="0.25">
      <c r="A36409" s="2">
        <v>540</v>
      </c>
      <c r="B36409">
        <v>48689</v>
      </c>
      <c r="C36409" s="3">
        <v>128.21386699999999</v>
      </c>
      <c r="D36409" s="2"/>
    </row>
    <row r="36410" spans="1:4" x14ac:dyDescent="0.25">
      <c r="A36410" s="2">
        <v>540</v>
      </c>
      <c r="B36410">
        <v>48690</v>
      </c>
      <c r="C36410" s="3">
        <v>452.61057399999999</v>
      </c>
      <c r="D36410" s="2"/>
    </row>
    <row r="36411" spans="1:4" x14ac:dyDescent="0.25">
      <c r="A36411" s="2">
        <v>540</v>
      </c>
      <c r="B36411">
        <v>48691</v>
      </c>
      <c r="C36411" s="3">
        <v>194.871546</v>
      </c>
      <c r="D36411" s="2"/>
    </row>
    <row r="36412" spans="1:4" x14ac:dyDescent="0.25">
      <c r="A36412" s="2">
        <v>540</v>
      </c>
      <c r="B36412">
        <v>48692</v>
      </c>
      <c r="C36412" s="3">
        <v>194.871546</v>
      </c>
      <c r="D36412" s="2"/>
    </row>
    <row r="36413" spans="1:4" x14ac:dyDescent="0.25">
      <c r="A36413" s="2">
        <v>540</v>
      </c>
      <c r="B36413">
        <v>48693</v>
      </c>
      <c r="C36413" s="3">
        <v>128.21386699999999</v>
      </c>
      <c r="D36413" s="2"/>
    </row>
    <row r="36414" spans="1:4" x14ac:dyDescent="0.25">
      <c r="A36414" s="2">
        <v>540</v>
      </c>
      <c r="B36414">
        <v>48694</v>
      </c>
      <c r="C36414" s="3">
        <v>5.832382</v>
      </c>
      <c r="D36414" s="2"/>
    </row>
    <row r="36415" spans="1:4" x14ac:dyDescent="0.25">
      <c r="A36415" s="2">
        <v>540</v>
      </c>
      <c r="B36415">
        <v>48695</v>
      </c>
      <c r="C36415" s="3">
        <v>23.892019999999999</v>
      </c>
      <c r="D36415" s="2"/>
    </row>
    <row r="36416" spans="1:4" x14ac:dyDescent="0.25">
      <c r="A36416" s="2">
        <v>540</v>
      </c>
      <c r="B36416">
        <v>48696</v>
      </c>
      <c r="C36416" s="3">
        <v>503.61876599999999</v>
      </c>
      <c r="D36416" s="2"/>
    </row>
    <row r="36417" spans="1:4" x14ac:dyDescent="0.25">
      <c r="A36417" s="2">
        <v>540</v>
      </c>
      <c r="B36417">
        <v>48697</v>
      </c>
      <c r="C36417" s="3">
        <v>5.832382</v>
      </c>
      <c r="D36417" s="2"/>
    </row>
    <row r="36418" spans="1:4" x14ac:dyDescent="0.25">
      <c r="A36418" s="2">
        <v>540</v>
      </c>
      <c r="B36418">
        <v>48698</v>
      </c>
      <c r="C36418" s="3">
        <v>23.892019999999999</v>
      </c>
      <c r="D36418" s="2"/>
    </row>
    <row r="36419" spans="1:4" x14ac:dyDescent="0.25">
      <c r="A36419" s="2">
        <v>540</v>
      </c>
      <c r="B36419">
        <v>48699</v>
      </c>
      <c r="C36419" s="3">
        <v>503.61876599999999</v>
      </c>
      <c r="D36419" s="2"/>
    </row>
    <row r="36420" spans="1:4" x14ac:dyDescent="0.25">
      <c r="A36420" s="2">
        <v>540</v>
      </c>
      <c r="B36420">
        <v>48700</v>
      </c>
      <c r="C36420" s="3">
        <v>76.961483000000001</v>
      </c>
      <c r="D36420" s="2"/>
    </row>
    <row r="36421" spans="1:4" x14ac:dyDescent="0.25">
      <c r="A36421" s="2">
        <v>540</v>
      </c>
      <c r="B36421">
        <v>48701</v>
      </c>
      <c r="C36421" s="3">
        <v>35.087769999999999</v>
      </c>
      <c r="D36421" s="2"/>
    </row>
    <row r="36422" spans="1:4" x14ac:dyDescent="0.25">
      <c r="A36422" s="2">
        <v>540</v>
      </c>
      <c r="B36422">
        <v>48704</v>
      </c>
      <c r="C36422" s="3">
        <v>76.961483000000001</v>
      </c>
      <c r="D36422" s="2"/>
    </row>
    <row r="36423" spans="1:4" x14ac:dyDescent="0.25">
      <c r="A36423" s="2">
        <v>540</v>
      </c>
      <c r="B36423">
        <v>48705</v>
      </c>
      <c r="C36423" s="3">
        <v>35.087769999999999</v>
      </c>
      <c r="D36423" s="2"/>
    </row>
    <row r="36424" spans="1:4" x14ac:dyDescent="0.25">
      <c r="A36424" s="2">
        <v>540</v>
      </c>
      <c r="B36424">
        <v>48709</v>
      </c>
      <c r="C36424" s="3">
        <v>270.37898100000001</v>
      </c>
      <c r="D36424" s="2"/>
    </row>
    <row r="36425" spans="1:4" x14ac:dyDescent="0.25">
      <c r="A36425" s="2">
        <v>540</v>
      </c>
      <c r="B36425">
        <v>48710</v>
      </c>
      <c r="C36425" s="3">
        <v>187.88227599999999</v>
      </c>
      <c r="D36425" s="2"/>
    </row>
    <row r="36426" spans="1:4" x14ac:dyDescent="0.25">
      <c r="A36426" s="2">
        <v>540</v>
      </c>
      <c r="B36426">
        <v>48711</v>
      </c>
      <c r="C36426" s="3">
        <v>42.823649000000003</v>
      </c>
      <c r="D36426" s="2"/>
    </row>
    <row r="36427" spans="1:4" x14ac:dyDescent="0.25">
      <c r="A36427" s="2">
        <v>540</v>
      </c>
      <c r="B36427">
        <v>48712</v>
      </c>
      <c r="C36427" s="3">
        <v>42.823649000000003</v>
      </c>
      <c r="D36427" s="2"/>
    </row>
    <row r="36428" spans="1:4" x14ac:dyDescent="0.25">
      <c r="A36428" s="2">
        <v>540</v>
      </c>
      <c r="B36428">
        <v>48713</v>
      </c>
      <c r="C36428" s="3">
        <v>270.37898100000001</v>
      </c>
      <c r="D36428" s="2"/>
    </row>
    <row r="36429" spans="1:4" x14ac:dyDescent="0.25">
      <c r="A36429" s="2">
        <v>540</v>
      </c>
      <c r="B36429">
        <v>48714</v>
      </c>
      <c r="C36429" s="3">
        <v>187.88227599999999</v>
      </c>
      <c r="D36429" s="2"/>
    </row>
    <row r="36430" spans="1:4" x14ac:dyDescent="0.25">
      <c r="A36430" s="2">
        <v>540</v>
      </c>
      <c r="B36430">
        <v>48716</v>
      </c>
      <c r="C36430" s="3">
        <v>3822.4356429999998</v>
      </c>
      <c r="D36430" s="2"/>
    </row>
    <row r="36431" spans="1:4" x14ac:dyDescent="0.25">
      <c r="A36431" s="2">
        <v>540</v>
      </c>
      <c r="B36431">
        <v>48717</v>
      </c>
      <c r="C36431" s="3">
        <v>2226.0629869999998</v>
      </c>
      <c r="D36431" s="2"/>
    </row>
    <row r="36432" spans="1:4" x14ac:dyDescent="0.25">
      <c r="A36432" s="2">
        <v>540</v>
      </c>
      <c r="B36432">
        <v>48718</v>
      </c>
      <c r="C36432" s="3">
        <v>2226.0629869999998</v>
      </c>
      <c r="D36432" s="2"/>
    </row>
    <row r="36433" spans="1:4" x14ac:dyDescent="0.25">
      <c r="A36433" s="2">
        <v>540</v>
      </c>
      <c r="B36433">
        <v>48719</v>
      </c>
      <c r="C36433" s="3">
        <v>3822.4356429999998</v>
      </c>
      <c r="D36433" s="2"/>
    </row>
    <row r="36434" spans="1:4" x14ac:dyDescent="0.25">
      <c r="A36434" s="2">
        <v>540</v>
      </c>
      <c r="B36434">
        <v>48720</v>
      </c>
      <c r="C36434" s="3">
        <v>3221.3436200000001</v>
      </c>
      <c r="D36434" s="2"/>
    </row>
    <row r="36435" spans="1:4" x14ac:dyDescent="0.25">
      <c r="A36435" s="2">
        <v>540</v>
      </c>
      <c r="B36435">
        <v>48721</v>
      </c>
      <c r="C36435" s="3">
        <v>835.350326</v>
      </c>
      <c r="D36435" s="2"/>
    </row>
    <row r="36436" spans="1:4" x14ac:dyDescent="0.25">
      <c r="A36436" s="2">
        <v>540</v>
      </c>
      <c r="B36436">
        <v>48722</v>
      </c>
      <c r="C36436" s="3">
        <v>3221.3436200000001</v>
      </c>
      <c r="D36436" s="2"/>
    </row>
    <row r="36437" spans="1:4" x14ac:dyDescent="0.25">
      <c r="A36437" s="2">
        <v>540</v>
      </c>
      <c r="B36437">
        <v>48723</v>
      </c>
      <c r="C36437" s="3">
        <v>1931.1577669999999</v>
      </c>
      <c r="D36437" s="2"/>
    </row>
    <row r="36438" spans="1:4" x14ac:dyDescent="0.25">
      <c r="A36438" s="2">
        <v>540</v>
      </c>
      <c r="B36438">
        <v>48724</v>
      </c>
      <c r="C36438" s="3">
        <v>1931.1577669999999</v>
      </c>
      <c r="D36438" s="2"/>
    </row>
    <row r="36439" spans="1:4" x14ac:dyDescent="0.25">
      <c r="A36439" s="2">
        <v>540</v>
      </c>
      <c r="B36439">
        <v>48725</v>
      </c>
      <c r="C36439" s="3">
        <v>135.358295</v>
      </c>
      <c r="D36439" s="2"/>
    </row>
    <row r="36440" spans="1:4" x14ac:dyDescent="0.25">
      <c r="A36440" s="2">
        <v>540</v>
      </c>
      <c r="B36440">
        <v>48726</v>
      </c>
      <c r="C36440" s="3">
        <v>135.358295</v>
      </c>
      <c r="D36440" s="2"/>
    </row>
    <row r="36441" spans="1:4" x14ac:dyDescent="0.25">
      <c r="A36441" s="2">
        <v>540</v>
      </c>
      <c r="B36441">
        <v>48727</v>
      </c>
      <c r="C36441" s="3">
        <v>620.220279</v>
      </c>
      <c r="D36441" s="2"/>
    </row>
    <row r="36442" spans="1:4" x14ac:dyDescent="0.25">
      <c r="A36442" s="2">
        <v>540</v>
      </c>
      <c r="B36442">
        <v>48728</v>
      </c>
      <c r="C36442" s="3">
        <v>130.842082</v>
      </c>
      <c r="D36442" s="2"/>
    </row>
    <row r="36443" spans="1:4" x14ac:dyDescent="0.25">
      <c r="A36443" s="2">
        <v>540</v>
      </c>
      <c r="B36443">
        <v>48729</v>
      </c>
      <c r="C36443" s="3">
        <v>620.220279</v>
      </c>
      <c r="D36443" s="2"/>
    </row>
    <row r="36444" spans="1:4" x14ac:dyDescent="0.25">
      <c r="A36444" s="2">
        <v>540</v>
      </c>
      <c r="B36444">
        <v>48730</v>
      </c>
      <c r="C36444" s="3">
        <v>130.842082</v>
      </c>
      <c r="D36444" s="2"/>
    </row>
    <row r="36445" spans="1:4" x14ac:dyDescent="0.25">
      <c r="A36445" s="2">
        <v>540</v>
      </c>
      <c r="B36445">
        <v>48731</v>
      </c>
      <c r="C36445" s="3">
        <v>942.35714800000005</v>
      </c>
      <c r="D36445" s="2"/>
    </row>
    <row r="36446" spans="1:4" x14ac:dyDescent="0.25">
      <c r="A36446" s="2">
        <v>540</v>
      </c>
      <c r="B36446">
        <v>48732</v>
      </c>
      <c r="C36446" s="3">
        <v>2955.7237540000001</v>
      </c>
      <c r="D36446" s="2"/>
    </row>
    <row r="36447" spans="1:4" x14ac:dyDescent="0.25">
      <c r="A36447" s="2">
        <v>540</v>
      </c>
      <c r="B36447">
        <v>48733</v>
      </c>
      <c r="C36447" s="3">
        <v>2369.372394</v>
      </c>
      <c r="D36447" s="2"/>
    </row>
    <row r="36448" spans="1:4" x14ac:dyDescent="0.25">
      <c r="A36448" s="2">
        <v>540</v>
      </c>
      <c r="B36448">
        <v>48734</v>
      </c>
      <c r="C36448" s="3">
        <v>1836.6082939999999</v>
      </c>
      <c r="D36448" s="2"/>
    </row>
    <row r="36449" spans="1:4" x14ac:dyDescent="0.25">
      <c r="A36449" s="2">
        <v>540</v>
      </c>
      <c r="B36449">
        <v>48735</v>
      </c>
      <c r="C36449" s="3">
        <v>5914.3222770000002</v>
      </c>
      <c r="D36449" s="2"/>
    </row>
    <row r="36450" spans="1:4" x14ac:dyDescent="0.25">
      <c r="A36450" s="2">
        <v>540</v>
      </c>
      <c r="B36450">
        <v>48736</v>
      </c>
      <c r="C36450" s="3">
        <v>1094.7521489999999</v>
      </c>
      <c r="D36450" s="2"/>
    </row>
    <row r="36451" spans="1:4" x14ac:dyDescent="0.25">
      <c r="A36451" s="2">
        <v>540</v>
      </c>
      <c r="B36451">
        <v>48737</v>
      </c>
      <c r="C36451" s="3">
        <v>1094.7521489999999</v>
      </c>
      <c r="D36451" s="2"/>
    </row>
    <row r="36452" spans="1:4" x14ac:dyDescent="0.25">
      <c r="A36452" s="2">
        <v>540</v>
      </c>
      <c r="B36452">
        <v>48738</v>
      </c>
      <c r="C36452" s="3">
        <v>4531.9067160000004</v>
      </c>
      <c r="D36452" s="2"/>
    </row>
    <row r="36453" spans="1:4" x14ac:dyDescent="0.25">
      <c r="A36453" s="2">
        <v>540</v>
      </c>
      <c r="B36453">
        <v>48739</v>
      </c>
      <c r="C36453" s="3">
        <v>4531.9067160000004</v>
      </c>
      <c r="D36453" s="2"/>
    </row>
    <row r="36454" spans="1:4" x14ac:dyDescent="0.25">
      <c r="A36454" s="2">
        <v>540</v>
      </c>
      <c r="B36454">
        <v>48740</v>
      </c>
      <c r="C36454" s="3">
        <v>2433.0078910000002</v>
      </c>
      <c r="D36454" s="2"/>
    </row>
    <row r="36455" spans="1:4" x14ac:dyDescent="0.25">
      <c r="A36455" s="2">
        <v>540</v>
      </c>
      <c r="B36455">
        <v>48742</v>
      </c>
      <c r="C36455" s="3">
        <v>1836.6082939999999</v>
      </c>
      <c r="D36455" s="2"/>
    </row>
    <row r="36456" spans="1:4" x14ac:dyDescent="0.25">
      <c r="A36456" s="2">
        <v>540</v>
      </c>
      <c r="B36456">
        <v>48744</v>
      </c>
      <c r="C36456" s="3">
        <v>5914.3222770000002</v>
      </c>
      <c r="D36456" s="2"/>
    </row>
    <row r="36457" spans="1:4" x14ac:dyDescent="0.25">
      <c r="A36457" s="2">
        <v>540</v>
      </c>
      <c r="B36457">
        <v>48746</v>
      </c>
      <c r="C36457" s="3">
        <v>955.28536899999995</v>
      </c>
      <c r="D36457" s="2"/>
    </row>
    <row r="36458" spans="1:4" x14ac:dyDescent="0.25">
      <c r="A36458" s="2">
        <v>540</v>
      </c>
      <c r="B36458">
        <v>48747</v>
      </c>
      <c r="C36458" s="3">
        <v>955.28536899999995</v>
      </c>
      <c r="D36458" s="2"/>
    </row>
    <row r="36459" spans="1:4" x14ac:dyDescent="0.25">
      <c r="A36459" s="2">
        <v>540</v>
      </c>
      <c r="B36459">
        <v>48748</v>
      </c>
      <c r="C36459" s="3">
        <v>2538.1829699999998</v>
      </c>
      <c r="D36459" s="2"/>
    </row>
    <row r="36460" spans="1:4" x14ac:dyDescent="0.25">
      <c r="A36460" s="2">
        <v>540</v>
      </c>
      <c r="B36460">
        <v>48749</v>
      </c>
      <c r="C36460" s="3">
        <v>5244.3129920000001</v>
      </c>
      <c r="D36460" s="2"/>
    </row>
    <row r="36461" spans="1:4" x14ac:dyDescent="0.25">
      <c r="A36461" s="2">
        <v>540</v>
      </c>
      <c r="B36461">
        <v>48750</v>
      </c>
      <c r="C36461" s="3">
        <v>1941.1941240000001</v>
      </c>
      <c r="D36461" s="2"/>
    </row>
    <row r="36462" spans="1:4" x14ac:dyDescent="0.25">
      <c r="A36462" s="2">
        <v>540</v>
      </c>
      <c r="B36462">
        <v>48751</v>
      </c>
      <c r="C36462" s="3">
        <v>2538.1829699999998</v>
      </c>
      <c r="D36462" s="2"/>
    </row>
    <row r="36463" spans="1:4" x14ac:dyDescent="0.25">
      <c r="A36463" s="2">
        <v>540</v>
      </c>
      <c r="B36463">
        <v>48752</v>
      </c>
      <c r="C36463" s="3">
        <v>1941.1941240000001</v>
      </c>
      <c r="D36463" s="2"/>
    </row>
    <row r="36464" spans="1:4" x14ac:dyDescent="0.25">
      <c r="A36464" s="2">
        <v>540</v>
      </c>
      <c r="B36464">
        <v>48753</v>
      </c>
      <c r="C36464" s="3">
        <v>5244.3129920000001</v>
      </c>
      <c r="D36464" s="2"/>
    </row>
    <row r="36465" spans="1:4" x14ac:dyDescent="0.25">
      <c r="A36465" s="2">
        <v>540</v>
      </c>
      <c r="B36465">
        <v>48754</v>
      </c>
      <c r="C36465" s="3">
        <v>21480.61868</v>
      </c>
      <c r="D36465" s="2"/>
    </row>
    <row r="36466" spans="1:4" x14ac:dyDescent="0.25">
      <c r="A36466" s="2">
        <v>540</v>
      </c>
      <c r="B36466">
        <v>48755</v>
      </c>
      <c r="C36466" s="3">
        <v>904.07635300000004</v>
      </c>
      <c r="D36466" s="2"/>
    </row>
    <row r="36467" spans="1:4" x14ac:dyDescent="0.25">
      <c r="A36467" s="2">
        <v>540</v>
      </c>
      <c r="B36467">
        <v>48756</v>
      </c>
      <c r="C36467" s="3">
        <v>904.07635300000004</v>
      </c>
      <c r="D36467" s="2"/>
    </row>
    <row r="36468" spans="1:4" x14ac:dyDescent="0.25">
      <c r="A36468" s="2">
        <v>540</v>
      </c>
      <c r="B36468">
        <v>48757</v>
      </c>
      <c r="C36468" s="3">
        <v>3354.5718820000002</v>
      </c>
      <c r="D36468" s="2"/>
    </row>
    <row r="36469" spans="1:4" x14ac:dyDescent="0.25">
      <c r="A36469" s="2">
        <v>540</v>
      </c>
      <c r="B36469">
        <v>48758</v>
      </c>
      <c r="C36469" s="3">
        <v>1777.858986</v>
      </c>
      <c r="D36469" s="2"/>
    </row>
    <row r="36470" spans="1:4" x14ac:dyDescent="0.25">
      <c r="A36470" s="2">
        <v>540</v>
      </c>
      <c r="B36470">
        <v>48759</v>
      </c>
      <c r="C36470" s="3">
        <v>1777.858986</v>
      </c>
      <c r="D36470" s="2"/>
    </row>
    <row r="36471" spans="1:4" x14ac:dyDescent="0.25">
      <c r="A36471" s="2">
        <v>540</v>
      </c>
      <c r="B36471">
        <v>48760</v>
      </c>
      <c r="C36471" s="3">
        <v>448.69161700000001</v>
      </c>
      <c r="D36471" s="2"/>
    </row>
    <row r="36472" spans="1:4" x14ac:dyDescent="0.25">
      <c r="A36472" s="2">
        <v>540</v>
      </c>
      <c r="B36472">
        <v>48761</v>
      </c>
      <c r="C36472" s="3">
        <v>99</v>
      </c>
      <c r="D36472" s="2"/>
    </row>
    <row r="36473" spans="1:4" x14ac:dyDescent="0.25">
      <c r="A36473" s="2">
        <v>540</v>
      </c>
      <c r="B36473">
        <v>48762</v>
      </c>
      <c r="C36473" s="3">
        <v>297.34598699999998</v>
      </c>
      <c r="D36473" s="2"/>
    </row>
    <row r="36474" spans="1:4" x14ac:dyDescent="0.25">
      <c r="A36474" s="2">
        <v>540</v>
      </c>
      <c r="B36474">
        <v>48766</v>
      </c>
      <c r="C36474" s="3">
        <v>647.20229500000005</v>
      </c>
      <c r="D36474" s="2"/>
    </row>
    <row r="36475" spans="1:4" x14ac:dyDescent="0.25">
      <c r="A36475" s="2">
        <v>540</v>
      </c>
      <c r="B36475">
        <v>48767</v>
      </c>
      <c r="C36475" s="3">
        <v>423.47418099999999</v>
      </c>
      <c r="D36475" s="2"/>
    </row>
    <row r="36476" spans="1:4" x14ac:dyDescent="0.25">
      <c r="A36476" s="2">
        <v>540</v>
      </c>
      <c r="B36476">
        <v>48768</v>
      </c>
      <c r="C36476" s="3">
        <v>0</v>
      </c>
      <c r="D36476" s="2"/>
    </row>
    <row r="36477" spans="1:4" x14ac:dyDescent="0.25">
      <c r="A36477" s="2">
        <v>540</v>
      </c>
      <c r="B36477">
        <v>48769</v>
      </c>
      <c r="C36477" s="3">
        <v>123.37018500000001</v>
      </c>
      <c r="D36477" s="2"/>
    </row>
    <row r="36478" spans="1:4" x14ac:dyDescent="0.25">
      <c r="A36478" s="2">
        <v>540</v>
      </c>
      <c r="B36478">
        <v>48770</v>
      </c>
      <c r="C36478" s="3">
        <v>123.37018500000001</v>
      </c>
      <c r="D36478" s="2"/>
    </row>
    <row r="36479" spans="1:4" x14ac:dyDescent="0.25">
      <c r="A36479" s="2">
        <v>540</v>
      </c>
      <c r="B36479">
        <v>48771</v>
      </c>
      <c r="C36479" s="3">
        <v>0</v>
      </c>
      <c r="D36479" s="2"/>
    </row>
    <row r="36480" spans="1:4" x14ac:dyDescent="0.25">
      <c r="A36480" s="2">
        <v>540</v>
      </c>
      <c r="B36480">
        <v>48772</v>
      </c>
      <c r="C36480" s="3">
        <v>423.47418099999999</v>
      </c>
      <c r="D36480" s="2"/>
    </row>
    <row r="36481" spans="1:4" x14ac:dyDescent="0.25">
      <c r="A36481" s="2">
        <v>540</v>
      </c>
      <c r="B36481">
        <v>48773</v>
      </c>
      <c r="C36481" s="3">
        <v>647.20229500000005</v>
      </c>
      <c r="D36481" s="2"/>
    </row>
    <row r="36482" spans="1:4" x14ac:dyDescent="0.25">
      <c r="A36482" s="2">
        <v>540</v>
      </c>
      <c r="B36482">
        <v>48774</v>
      </c>
      <c r="C36482" s="3">
        <v>204.208888</v>
      </c>
      <c r="D36482" s="2"/>
    </row>
    <row r="36483" spans="1:4" x14ac:dyDescent="0.25">
      <c r="A36483" s="2">
        <v>540</v>
      </c>
      <c r="B36483">
        <v>48775</v>
      </c>
      <c r="C36483" s="3">
        <v>1390.568366</v>
      </c>
      <c r="D36483" s="2"/>
    </row>
    <row r="36484" spans="1:4" x14ac:dyDescent="0.25">
      <c r="A36484" s="2">
        <v>540</v>
      </c>
      <c r="B36484">
        <v>48776</v>
      </c>
      <c r="C36484" s="3">
        <v>1390.568366</v>
      </c>
      <c r="D36484" s="2"/>
    </row>
    <row r="36485" spans="1:4" x14ac:dyDescent="0.25">
      <c r="A36485" s="2">
        <v>540</v>
      </c>
      <c r="B36485">
        <v>48777</v>
      </c>
      <c r="C36485" s="3">
        <v>204.208888</v>
      </c>
      <c r="D36485" s="2"/>
    </row>
    <row r="36486" spans="1:4" x14ac:dyDescent="0.25">
      <c r="A36486" s="2">
        <v>540</v>
      </c>
      <c r="B36486">
        <v>48778</v>
      </c>
      <c r="C36486" s="3">
        <v>392.32985600000001</v>
      </c>
      <c r="D36486" s="2"/>
    </row>
    <row r="36487" spans="1:4" x14ac:dyDescent="0.25">
      <c r="A36487" s="2">
        <v>540</v>
      </c>
      <c r="B36487">
        <v>48779</v>
      </c>
      <c r="C36487" s="3">
        <v>392.32985600000001</v>
      </c>
      <c r="D36487" s="2"/>
    </row>
    <row r="36488" spans="1:4" x14ac:dyDescent="0.25">
      <c r="A36488" s="2">
        <v>540</v>
      </c>
      <c r="B36488">
        <v>48780</v>
      </c>
      <c r="C36488" s="3">
        <v>1842.9915430000001</v>
      </c>
      <c r="D36488" s="2"/>
    </row>
    <row r="36489" spans="1:4" x14ac:dyDescent="0.25">
      <c r="A36489" s="2">
        <v>540</v>
      </c>
      <c r="B36489">
        <v>48781</v>
      </c>
      <c r="C36489" s="3">
        <v>209.234398</v>
      </c>
      <c r="D36489" s="2"/>
    </row>
    <row r="36490" spans="1:4" x14ac:dyDescent="0.25">
      <c r="A36490" s="2">
        <v>540</v>
      </c>
      <c r="B36490">
        <v>48782</v>
      </c>
      <c r="C36490" s="3">
        <v>386.21248500000002</v>
      </c>
      <c r="D36490" s="2"/>
    </row>
    <row r="36491" spans="1:4" x14ac:dyDescent="0.25">
      <c r="A36491" s="2">
        <v>540</v>
      </c>
      <c r="B36491">
        <v>48783</v>
      </c>
      <c r="C36491" s="3">
        <v>1842.9915430000001</v>
      </c>
      <c r="D36491" s="2"/>
    </row>
    <row r="36492" spans="1:4" x14ac:dyDescent="0.25">
      <c r="A36492" s="2">
        <v>540</v>
      </c>
      <c r="B36492">
        <v>48784</v>
      </c>
      <c r="C36492" s="3">
        <v>386.21248500000002</v>
      </c>
      <c r="D36492" s="2"/>
    </row>
    <row r="36493" spans="1:4" x14ac:dyDescent="0.25">
      <c r="A36493" s="2">
        <v>540</v>
      </c>
      <c r="B36493">
        <v>48785</v>
      </c>
      <c r="C36493" s="3">
        <v>209.234398</v>
      </c>
      <c r="D36493" s="2"/>
    </row>
    <row r="36494" spans="1:4" x14ac:dyDescent="0.25">
      <c r="A36494" s="2">
        <v>540</v>
      </c>
      <c r="B36494">
        <v>48786</v>
      </c>
      <c r="C36494" s="3">
        <v>84.681404999999998</v>
      </c>
      <c r="D36494" s="2"/>
    </row>
    <row r="36495" spans="1:4" x14ac:dyDescent="0.25">
      <c r="A36495" s="2">
        <v>540</v>
      </c>
      <c r="B36495">
        <v>48787</v>
      </c>
      <c r="C36495" s="3">
        <v>1239.011679</v>
      </c>
      <c r="D36495" s="2"/>
    </row>
    <row r="36496" spans="1:4" x14ac:dyDescent="0.25">
      <c r="A36496" s="2">
        <v>540</v>
      </c>
      <c r="B36496">
        <v>48788</v>
      </c>
      <c r="C36496" s="3">
        <v>468.639521</v>
      </c>
      <c r="D36496" s="2"/>
    </row>
    <row r="36497" spans="1:4" x14ac:dyDescent="0.25">
      <c r="A36497" s="2">
        <v>540</v>
      </c>
      <c r="B36497">
        <v>48789</v>
      </c>
      <c r="C36497" s="3">
        <v>468.639521</v>
      </c>
      <c r="D36497" s="2"/>
    </row>
    <row r="36498" spans="1:4" x14ac:dyDescent="0.25">
      <c r="A36498" s="2">
        <v>540</v>
      </c>
      <c r="B36498">
        <v>48790</v>
      </c>
      <c r="C36498" s="3">
        <v>84.681404999999998</v>
      </c>
      <c r="D36498" s="2"/>
    </row>
    <row r="36499" spans="1:4" x14ac:dyDescent="0.25">
      <c r="A36499" s="2">
        <v>540</v>
      </c>
      <c r="B36499">
        <v>48791</v>
      </c>
      <c r="C36499" s="3">
        <v>1239.011679</v>
      </c>
      <c r="D36499" s="2"/>
    </row>
    <row r="36500" spans="1:4" x14ac:dyDescent="0.25">
      <c r="A36500" s="2">
        <v>540</v>
      </c>
      <c r="B36500">
        <v>48792</v>
      </c>
      <c r="C36500" s="3">
        <v>1821.8711060000001</v>
      </c>
      <c r="D36500" s="2"/>
    </row>
    <row r="36501" spans="1:4" x14ac:dyDescent="0.25">
      <c r="A36501" s="2">
        <v>540</v>
      </c>
      <c r="B36501">
        <v>48793</v>
      </c>
      <c r="C36501" s="3">
        <v>713.26140399999997</v>
      </c>
      <c r="D36501" s="2"/>
    </row>
    <row r="36502" spans="1:4" x14ac:dyDescent="0.25">
      <c r="A36502" s="2">
        <v>540</v>
      </c>
      <c r="B36502">
        <v>48794</v>
      </c>
      <c r="C36502" s="3">
        <v>713.26140399999997</v>
      </c>
      <c r="D36502" s="2"/>
    </row>
    <row r="36503" spans="1:4" x14ac:dyDescent="0.25">
      <c r="A36503" s="2">
        <v>540</v>
      </c>
      <c r="B36503">
        <v>48795</v>
      </c>
      <c r="C36503" s="3">
        <v>204.02466100000001</v>
      </c>
      <c r="D36503" s="2"/>
    </row>
    <row r="36504" spans="1:4" x14ac:dyDescent="0.25">
      <c r="A36504" s="2">
        <v>540</v>
      </c>
      <c r="B36504">
        <v>48796</v>
      </c>
      <c r="C36504" s="3">
        <v>148.70984100000001</v>
      </c>
      <c r="D36504" s="2"/>
    </row>
    <row r="36505" spans="1:4" x14ac:dyDescent="0.25">
      <c r="A36505" s="2">
        <v>540</v>
      </c>
      <c r="B36505">
        <v>48797</v>
      </c>
      <c r="C36505" s="3">
        <v>148.70984100000001</v>
      </c>
      <c r="D36505" s="2"/>
    </row>
    <row r="36506" spans="1:4" x14ac:dyDescent="0.25">
      <c r="A36506" s="2">
        <v>540</v>
      </c>
      <c r="B36506">
        <v>48798</v>
      </c>
      <c r="C36506" s="3">
        <v>204.02466100000001</v>
      </c>
      <c r="D36506" s="2"/>
    </row>
    <row r="36507" spans="1:4" x14ac:dyDescent="0.25">
      <c r="A36507" s="2">
        <v>540</v>
      </c>
      <c r="B36507">
        <v>48799</v>
      </c>
      <c r="C36507" s="3">
        <v>1876.0611329999999</v>
      </c>
      <c r="D36507" s="2"/>
    </row>
    <row r="36508" spans="1:4" x14ac:dyDescent="0.25">
      <c r="A36508" s="2">
        <v>540</v>
      </c>
      <c r="B36508">
        <v>48800</v>
      </c>
      <c r="C36508" s="3">
        <v>1398.877549</v>
      </c>
      <c r="D36508" s="2"/>
    </row>
    <row r="36509" spans="1:4" x14ac:dyDescent="0.25">
      <c r="A36509" s="2">
        <v>540</v>
      </c>
      <c r="B36509">
        <v>48801</v>
      </c>
      <c r="C36509" s="3">
        <v>1426.720581</v>
      </c>
      <c r="D36509" s="2"/>
    </row>
    <row r="36510" spans="1:4" x14ac:dyDescent="0.25">
      <c r="A36510" s="2">
        <v>540</v>
      </c>
      <c r="B36510">
        <v>48802</v>
      </c>
      <c r="C36510" s="3">
        <v>1426.720581</v>
      </c>
      <c r="D36510" s="2"/>
    </row>
    <row r="36511" spans="1:4" x14ac:dyDescent="0.25">
      <c r="A36511" s="2">
        <v>540</v>
      </c>
      <c r="B36511">
        <v>48803</v>
      </c>
      <c r="C36511" s="3">
        <v>1876.0611329999999</v>
      </c>
      <c r="D36511" s="2"/>
    </row>
    <row r="36512" spans="1:4" x14ac:dyDescent="0.25">
      <c r="A36512" s="2">
        <v>540</v>
      </c>
      <c r="B36512">
        <v>48804</v>
      </c>
      <c r="C36512" s="3">
        <v>116.778778</v>
      </c>
      <c r="D36512" s="2"/>
    </row>
    <row r="36513" spans="1:4" x14ac:dyDescent="0.25">
      <c r="A36513" s="2">
        <v>540</v>
      </c>
      <c r="B36513">
        <v>48805</v>
      </c>
      <c r="C36513" s="3">
        <v>992.70459900000003</v>
      </c>
      <c r="D36513" s="2"/>
    </row>
    <row r="36514" spans="1:4" x14ac:dyDescent="0.25">
      <c r="A36514" s="2">
        <v>540</v>
      </c>
      <c r="B36514">
        <v>48807</v>
      </c>
      <c r="C36514" s="3">
        <v>1178.6180569999999</v>
      </c>
      <c r="D36514" s="2"/>
    </row>
    <row r="36515" spans="1:4" x14ac:dyDescent="0.25">
      <c r="A36515" s="2">
        <v>540</v>
      </c>
      <c r="B36515">
        <v>48808</v>
      </c>
      <c r="C36515" s="3">
        <v>1245.396641</v>
      </c>
      <c r="D36515" s="2"/>
    </row>
    <row r="36516" spans="1:4" x14ac:dyDescent="0.25">
      <c r="A36516" s="2">
        <v>540</v>
      </c>
      <c r="B36516">
        <v>48809</v>
      </c>
      <c r="C36516" s="3">
        <v>116.778778</v>
      </c>
      <c r="D36516" s="2"/>
    </row>
    <row r="36517" spans="1:4" x14ac:dyDescent="0.25">
      <c r="A36517" s="2">
        <v>540</v>
      </c>
      <c r="B36517">
        <v>48810</v>
      </c>
      <c r="C36517" s="3">
        <v>1245.396641</v>
      </c>
      <c r="D36517" s="2"/>
    </row>
    <row r="36518" spans="1:4" x14ac:dyDescent="0.25">
      <c r="A36518" s="2">
        <v>540</v>
      </c>
      <c r="B36518">
        <v>48811</v>
      </c>
      <c r="C36518" s="3">
        <v>1178.6180569999999</v>
      </c>
      <c r="D36518" s="2"/>
    </row>
    <row r="36519" spans="1:4" x14ac:dyDescent="0.25">
      <c r="A36519" s="2">
        <v>540</v>
      </c>
      <c r="B36519">
        <v>48812</v>
      </c>
      <c r="C36519" s="3">
        <v>1109.490693</v>
      </c>
      <c r="D36519" s="2"/>
    </row>
    <row r="36520" spans="1:4" x14ac:dyDescent="0.25">
      <c r="A36520" s="2">
        <v>540</v>
      </c>
      <c r="B36520">
        <v>48813</v>
      </c>
      <c r="C36520" s="3">
        <v>1109.490693</v>
      </c>
      <c r="D36520" s="2"/>
    </row>
    <row r="36521" spans="1:4" x14ac:dyDescent="0.25">
      <c r="A36521" s="2">
        <v>540</v>
      </c>
      <c r="B36521">
        <v>48814</v>
      </c>
      <c r="C36521" s="3">
        <v>992.70459900000003</v>
      </c>
      <c r="D36521" s="2"/>
    </row>
    <row r="36522" spans="1:4" x14ac:dyDescent="0.25">
      <c r="A36522" s="2">
        <v>540</v>
      </c>
      <c r="B36522">
        <v>48815</v>
      </c>
      <c r="C36522" s="3">
        <v>919.54105400000003</v>
      </c>
      <c r="D36522" s="2"/>
    </row>
    <row r="36523" spans="1:4" x14ac:dyDescent="0.25">
      <c r="A36523" s="2">
        <v>540</v>
      </c>
      <c r="B36523">
        <v>48816</v>
      </c>
      <c r="C36523" s="3">
        <v>853.96134199999995</v>
      </c>
      <c r="D36523" s="2"/>
    </row>
    <row r="36524" spans="1:4" x14ac:dyDescent="0.25">
      <c r="A36524" s="2">
        <v>540</v>
      </c>
      <c r="B36524">
        <v>48817</v>
      </c>
      <c r="C36524" s="3">
        <v>853.96134199999995</v>
      </c>
      <c r="D36524" s="2"/>
    </row>
    <row r="36525" spans="1:4" x14ac:dyDescent="0.25">
      <c r="A36525" s="2">
        <v>540</v>
      </c>
      <c r="B36525">
        <v>48818</v>
      </c>
      <c r="C36525" s="3">
        <v>919.54105400000003</v>
      </c>
      <c r="D36525" s="2"/>
    </row>
    <row r="36526" spans="1:4" x14ac:dyDescent="0.25">
      <c r="A36526" s="2">
        <v>540</v>
      </c>
      <c r="B36526">
        <v>48819</v>
      </c>
      <c r="C36526" s="3">
        <v>1830.652605</v>
      </c>
      <c r="D36526" s="2"/>
    </row>
    <row r="36527" spans="1:4" x14ac:dyDescent="0.25">
      <c r="A36527" s="2">
        <v>540</v>
      </c>
      <c r="B36527">
        <v>48820</v>
      </c>
      <c r="C36527" s="3">
        <v>1096.2295320000001</v>
      </c>
      <c r="D36527" s="2"/>
    </row>
    <row r="36528" spans="1:4" x14ac:dyDescent="0.25">
      <c r="A36528" s="2">
        <v>540</v>
      </c>
      <c r="B36528">
        <v>48821</v>
      </c>
      <c r="C36528" s="3">
        <v>1830.652605</v>
      </c>
      <c r="D36528" s="2"/>
    </row>
    <row r="36529" spans="1:4" x14ac:dyDescent="0.25">
      <c r="A36529" s="2">
        <v>540</v>
      </c>
      <c r="B36529">
        <v>48822</v>
      </c>
      <c r="C36529" s="3">
        <v>1096.2295320000001</v>
      </c>
      <c r="D36529" s="2"/>
    </row>
    <row r="36530" spans="1:4" x14ac:dyDescent="0.25">
      <c r="A36530" s="2">
        <v>540</v>
      </c>
      <c r="B36530">
        <v>48823</v>
      </c>
      <c r="C36530" s="3">
        <v>1679.8523709999999</v>
      </c>
      <c r="D36530" s="2"/>
    </row>
    <row r="36531" spans="1:4" x14ac:dyDescent="0.25">
      <c r="A36531" s="2">
        <v>540</v>
      </c>
      <c r="B36531">
        <v>48826</v>
      </c>
      <c r="C36531" s="3">
        <v>0</v>
      </c>
      <c r="D36531" s="2"/>
    </row>
    <row r="36532" spans="1:4" x14ac:dyDescent="0.25">
      <c r="A36532" s="2">
        <v>540</v>
      </c>
      <c r="B36532">
        <v>48827</v>
      </c>
      <c r="C36532" s="3">
        <v>0</v>
      </c>
      <c r="D36532" s="2"/>
    </row>
    <row r="36533" spans="1:4" x14ac:dyDescent="0.25">
      <c r="A36533" s="2">
        <v>540</v>
      </c>
      <c r="B36533">
        <v>48828</v>
      </c>
      <c r="C36533" s="3">
        <v>27.358004999999999</v>
      </c>
      <c r="D36533" s="2"/>
    </row>
    <row r="36534" spans="1:4" x14ac:dyDescent="0.25">
      <c r="A36534" s="2">
        <v>540</v>
      </c>
      <c r="B36534">
        <v>48829</v>
      </c>
      <c r="C36534" s="3">
        <v>3937.3363559999998</v>
      </c>
      <c r="D36534" s="2"/>
    </row>
    <row r="36535" spans="1:4" x14ac:dyDescent="0.25">
      <c r="A36535" s="2">
        <v>540</v>
      </c>
      <c r="B36535">
        <v>48830</v>
      </c>
      <c r="C36535" s="3">
        <v>3937.3363559999998</v>
      </c>
      <c r="D36535" s="2"/>
    </row>
    <row r="36536" spans="1:4" x14ac:dyDescent="0.25">
      <c r="A36536" s="2">
        <v>540</v>
      </c>
      <c r="B36536">
        <v>48831</v>
      </c>
      <c r="C36536" s="3">
        <v>6702.0741790000002</v>
      </c>
      <c r="D36536" s="2"/>
    </row>
    <row r="36537" spans="1:4" x14ac:dyDescent="0.25">
      <c r="A36537" s="2">
        <v>540</v>
      </c>
      <c r="B36537">
        <v>48832</v>
      </c>
      <c r="C36537" s="3">
        <v>0</v>
      </c>
      <c r="D36537" s="2"/>
    </row>
    <row r="36538" spans="1:4" x14ac:dyDescent="0.25">
      <c r="A36538" s="2">
        <v>540</v>
      </c>
      <c r="B36538">
        <v>48835</v>
      </c>
      <c r="C36538" s="3">
        <v>1679.8523709999999</v>
      </c>
      <c r="D36538" s="2"/>
    </row>
    <row r="36539" spans="1:4" x14ac:dyDescent="0.25">
      <c r="A36539" s="2">
        <v>540</v>
      </c>
      <c r="B36539">
        <v>48836</v>
      </c>
      <c r="C36539" s="3">
        <v>0</v>
      </c>
      <c r="D36539" s="2"/>
    </row>
    <row r="36540" spans="1:4" x14ac:dyDescent="0.25">
      <c r="A36540" s="2">
        <v>540</v>
      </c>
      <c r="B36540">
        <v>48837</v>
      </c>
      <c r="C36540" s="3">
        <v>27.358004999999999</v>
      </c>
      <c r="D36540" s="2"/>
    </row>
    <row r="36541" spans="1:4" x14ac:dyDescent="0.25">
      <c r="A36541" s="2">
        <v>540</v>
      </c>
      <c r="B36541">
        <v>48838</v>
      </c>
      <c r="C36541" s="3">
        <v>2653.3740240000002</v>
      </c>
      <c r="D36541" s="2"/>
    </row>
    <row r="36542" spans="1:4" x14ac:dyDescent="0.25">
      <c r="A36542" s="2">
        <v>540</v>
      </c>
      <c r="B36542">
        <v>48839</v>
      </c>
      <c r="C36542" s="3">
        <v>5114.0398850000001</v>
      </c>
      <c r="D36542" s="2"/>
    </row>
    <row r="36543" spans="1:4" x14ac:dyDescent="0.25">
      <c r="A36543" s="2">
        <v>540</v>
      </c>
      <c r="B36543">
        <v>48840</v>
      </c>
      <c r="C36543" s="3">
        <v>0</v>
      </c>
      <c r="D36543" s="2"/>
    </row>
    <row r="36544" spans="1:4" x14ac:dyDescent="0.25">
      <c r="A36544" s="2">
        <v>540</v>
      </c>
      <c r="B36544">
        <v>48841</v>
      </c>
      <c r="C36544" s="3">
        <v>5114.0398850000001</v>
      </c>
      <c r="D36544" s="2"/>
    </row>
    <row r="36545" spans="1:4" x14ac:dyDescent="0.25">
      <c r="A36545" s="2">
        <v>540</v>
      </c>
      <c r="B36545">
        <v>48842</v>
      </c>
      <c r="C36545" s="3">
        <v>2057.913356</v>
      </c>
      <c r="D36545" s="2"/>
    </row>
    <row r="36546" spans="1:4" x14ac:dyDescent="0.25">
      <c r="A36546" s="2">
        <v>540</v>
      </c>
      <c r="B36546">
        <v>48843</v>
      </c>
      <c r="C36546" s="3">
        <v>2057.913356</v>
      </c>
      <c r="D36546" s="2"/>
    </row>
    <row r="36547" spans="1:4" x14ac:dyDescent="0.25">
      <c r="A36547" s="2">
        <v>540</v>
      </c>
      <c r="B36547">
        <v>48844</v>
      </c>
      <c r="C36547" s="3">
        <v>749.99164299999995</v>
      </c>
      <c r="D36547" s="2"/>
    </row>
    <row r="36548" spans="1:4" x14ac:dyDescent="0.25">
      <c r="A36548" s="2">
        <v>540</v>
      </c>
      <c r="B36548">
        <v>48845</v>
      </c>
      <c r="C36548" s="3">
        <v>749.99164299999995</v>
      </c>
      <c r="D36548" s="2"/>
    </row>
    <row r="36549" spans="1:4" x14ac:dyDescent="0.25">
      <c r="A36549" s="2">
        <v>540</v>
      </c>
      <c r="B36549">
        <v>48846</v>
      </c>
      <c r="C36549" s="3">
        <v>164.027207</v>
      </c>
      <c r="D36549" s="2"/>
    </row>
    <row r="36550" spans="1:4" x14ac:dyDescent="0.25">
      <c r="A36550" s="2">
        <v>540</v>
      </c>
      <c r="B36550">
        <v>48847</v>
      </c>
      <c r="C36550" s="3">
        <v>3474.3318439999998</v>
      </c>
      <c r="D36550" s="2"/>
    </row>
    <row r="36551" spans="1:4" x14ac:dyDescent="0.25">
      <c r="A36551" s="2">
        <v>540</v>
      </c>
      <c r="B36551">
        <v>48848</v>
      </c>
      <c r="C36551" s="3">
        <v>1964.069661</v>
      </c>
      <c r="D36551" s="2"/>
    </row>
    <row r="36552" spans="1:4" x14ac:dyDescent="0.25">
      <c r="A36552" s="2">
        <v>540</v>
      </c>
      <c r="B36552">
        <v>48849</v>
      </c>
      <c r="C36552" s="3">
        <v>1737.3856029999999</v>
      </c>
      <c r="D36552" s="2"/>
    </row>
    <row r="36553" spans="1:4" x14ac:dyDescent="0.25">
      <c r="A36553" s="2">
        <v>540</v>
      </c>
      <c r="B36553">
        <v>48850</v>
      </c>
      <c r="C36553" s="3">
        <v>33.314991999999997</v>
      </c>
      <c r="D36553" s="2"/>
    </row>
    <row r="36554" spans="1:4" x14ac:dyDescent="0.25">
      <c r="A36554" s="2">
        <v>540</v>
      </c>
      <c r="B36554">
        <v>48851</v>
      </c>
      <c r="C36554" s="3">
        <v>33.314991999999997</v>
      </c>
      <c r="D36554" s="2"/>
    </row>
    <row r="36555" spans="1:4" x14ac:dyDescent="0.25">
      <c r="A36555" s="2">
        <v>540</v>
      </c>
      <c r="B36555">
        <v>48852</v>
      </c>
      <c r="C36555" s="3">
        <v>822.72213099999999</v>
      </c>
      <c r="D36555" s="2"/>
    </row>
    <row r="36556" spans="1:4" x14ac:dyDescent="0.25">
      <c r="A36556" s="2">
        <v>540</v>
      </c>
      <c r="B36556">
        <v>48853</v>
      </c>
      <c r="C36556" s="3">
        <v>822.72213099999999</v>
      </c>
      <c r="D36556" s="2"/>
    </row>
    <row r="36557" spans="1:4" x14ac:dyDescent="0.25">
      <c r="A36557" s="2">
        <v>540</v>
      </c>
      <c r="B36557">
        <v>48854</v>
      </c>
      <c r="C36557" s="3">
        <v>1717.8342749999999</v>
      </c>
      <c r="D36557" s="2"/>
    </row>
    <row r="36558" spans="1:4" x14ac:dyDescent="0.25">
      <c r="A36558" s="2">
        <v>540</v>
      </c>
      <c r="B36558">
        <v>48855</v>
      </c>
      <c r="C36558" s="3">
        <v>4579.909259</v>
      </c>
      <c r="D36558" s="2"/>
    </row>
    <row r="36559" spans="1:4" x14ac:dyDescent="0.25">
      <c r="A36559" s="2">
        <v>540</v>
      </c>
      <c r="B36559">
        <v>48857</v>
      </c>
      <c r="C36559" s="3">
        <v>4579.909259</v>
      </c>
      <c r="D36559" s="2"/>
    </row>
    <row r="36560" spans="1:4" x14ac:dyDescent="0.25">
      <c r="A36560" s="2">
        <v>540</v>
      </c>
      <c r="B36560">
        <v>48858</v>
      </c>
      <c r="C36560" s="3">
        <v>5086.7074750000002</v>
      </c>
      <c r="D36560" s="2"/>
    </row>
    <row r="36561" spans="1:4" x14ac:dyDescent="0.25">
      <c r="A36561" s="2">
        <v>540</v>
      </c>
      <c r="B36561">
        <v>48859</v>
      </c>
      <c r="C36561" s="3">
        <v>11571.728571</v>
      </c>
      <c r="D36561" s="2"/>
    </row>
    <row r="36562" spans="1:4" x14ac:dyDescent="0.25">
      <c r="A36562" s="2">
        <v>540</v>
      </c>
      <c r="B36562">
        <v>48860</v>
      </c>
      <c r="C36562" s="3">
        <v>11571.728571</v>
      </c>
      <c r="D36562" s="2"/>
    </row>
    <row r="36563" spans="1:4" x14ac:dyDescent="0.25">
      <c r="A36563" s="2">
        <v>540</v>
      </c>
      <c r="B36563">
        <v>48861</v>
      </c>
      <c r="C36563" s="3">
        <v>5086.7074750000002</v>
      </c>
      <c r="D36563" s="2"/>
    </row>
    <row r="36564" spans="1:4" x14ac:dyDescent="0.25">
      <c r="A36564" s="2">
        <v>540</v>
      </c>
      <c r="B36564">
        <v>48862</v>
      </c>
      <c r="C36564" s="3">
        <v>4869.7953100000004</v>
      </c>
      <c r="D36564" s="2"/>
    </row>
    <row r="36565" spans="1:4" x14ac:dyDescent="0.25">
      <c r="A36565" s="2">
        <v>540</v>
      </c>
      <c r="B36565">
        <v>48863</v>
      </c>
      <c r="C36565" s="3">
        <v>0</v>
      </c>
      <c r="D36565" s="2"/>
    </row>
    <row r="36566" spans="1:4" x14ac:dyDescent="0.25">
      <c r="A36566" s="2">
        <v>540</v>
      </c>
      <c r="B36566">
        <v>48864</v>
      </c>
      <c r="C36566" s="3">
        <v>0</v>
      </c>
      <c r="D36566" s="2"/>
    </row>
    <row r="36567" spans="1:4" x14ac:dyDescent="0.25">
      <c r="A36567" s="2">
        <v>540</v>
      </c>
      <c r="B36567">
        <v>48865</v>
      </c>
      <c r="C36567" s="3">
        <v>0</v>
      </c>
      <c r="D36567" s="2"/>
    </row>
    <row r="36568" spans="1:4" x14ac:dyDescent="0.25">
      <c r="A36568" s="2">
        <v>540</v>
      </c>
      <c r="B36568">
        <v>48868</v>
      </c>
      <c r="C36568" s="3">
        <v>331.03024900000003</v>
      </c>
      <c r="D36568" s="2"/>
    </row>
    <row r="36569" spans="1:4" x14ac:dyDescent="0.25">
      <c r="A36569" s="2">
        <v>540</v>
      </c>
      <c r="B36569">
        <v>48871</v>
      </c>
      <c r="C36569" s="3">
        <v>3363.7092830000001</v>
      </c>
      <c r="D36569" s="2"/>
    </row>
    <row r="36570" spans="1:4" x14ac:dyDescent="0.25">
      <c r="A36570" s="2">
        <v>540</v>
      </c>
      <c r="B36570">
        <v>48872</v>
      </c>
      <c r="C36570" s="3">
        <v>6560.5599240000001</v>
      </c>
      <c r="D36570" s="2"/>
    </row>
    <row r="36571" spans="1:4" x14ac:dyDescent="0.25">
      <c r="A36571" s="2">
        <v>540</v>
      </c>
      <c r="B36571">
        <v>48873</v>
      </c>
      <c r="C36571" s="3">
        <v>2627.8033799999998</v>
      </c>
      <c r="D36571" s="2"/>
    </row>
    <row r="36572" spans="1:4" x14ac:dyDescent="0.25">
      <c r="A36572" s="2">
        <v>540</v>
      </c>
      <c r="B36572">
        <v>48874</v>
      </c>
      <c r="C36572" s="3">
        <v>2627.8033799999998</v>
      </c>
      <c r="D36572" s="2"/>
    </row>
    <row r="36573" spans="1:4" x14ac:dyDescent="0.25">
      <c r="A36573" s="2">
        <v>540</v>
      </c>
      <c r="B36573">
        <v>48875</v>
      </c>
      <c r="C36573" s="3">
        <v>697.39449000000002</v>
      </c>
      <c r="D36573" s="2"/>
    </row>
    <row r="36574" spans="1:4" x14ac:dyDescent="0.25">
      <c r="A36574" s="2">
        <v>540</v>
      </c>
      <c r="B36574">
        <v>48876</v>
      </c>
      <c r="C36574" s="3">
        <v>106.2257</v>
      </c>
      <c r="D36574" s="2"/>
    </row>
    <row r="36575" spans="1:4" x14ac:dyDescent="0.25">
      <c r="A36575" s="2">
        <v>540</v>
      </c>
      <c r="B36575">
        <v>48877</v>
      </c>
      <c r="C36575" s="3">
        <v>1692.3975780000001</v>
      </c>
      <c r="D36575" s="2"/>
    </row>
    <row r="36576" spans="1:4" x14ac:dyDescent="0.25">
      <c r="A36576" s="2">
        <v>540</v>
      </c>
      <c r="B36576">
        <v>48878</v>
      </c>
      <c r="C36576" s="3">
        <v>3006.4309560000002</v>
      </c>
      <c r="D36576" s="2"/>
    </row>
    <row r="36577" spans="1:4" x14ac:dyDescent="0.25">
      <c r="A36577" s="2">
        <v>540</v>
      </c>
      <c r="B36577">
        <v>48879</v>
      </c>
      <c r="C36577" s="3">
        <v>106.2257</v>
      </c>
      <c r="D36577" s="2"/>
    </row>
    <row r="36578" spans="1:4" x14ac:dyDescent="0.25">
      <c r="A36578" s="2">
        <v>540</v>
      </c>
      <c r="B36578">
        <v>48881</v>
      </c>
      <c r="C36578" s="3">
        <v>1692.3975780000001</v>
      </c>
      <c r="D36578" s="2"/>
    </row>
    <row r="36579" spans="1:4" x14ac:dyDescent="0.25">
      <c r="A36579" s="2">
        <v>540</v>
      </c>
      <c r="B36579">
        <v>48882</v>
      </c>
      <c r="C36579" s="3">
        <v>3006.4309560000002</v>
      </c>
      <c r="D36579" s="2"/>
    </row>
    <row r="36580" spans="1:4" x14ac:dyDescent="0.25">
      <c r="A36580" s="2">
        <v>540</v>
      </c>
      <c r="B36580">
        <v>48883</v>
      </c>
      <c r="C36580" s="3">
        <v>3696.096239</v>
      </c>
      <c r="D36580" s="2"/>
    </row>
    <row r="36581" spans="1:4" x14ac:dyDescent="0.25">
      <c r="A36581" s="2">
        <v>540</v>
      </c>
      <c r="B36581">
        <v>48884</v>
      </c>
      <c r="C36581" s="3">
        <v>1235.5846409999999</v>
      </c>
      <c r="D36581" s="2"/>
    </row>
    <row r="36582" spans="1:4" x14ac:dyDescent="0.25">
      <c r="A36582" s="2">
        <v>540</v>
      </c>
      <c r="B36582">
        <v>48885</v>
      </c>
      <c r="C36582" s="3">
        <v>4323.2226389999996</v>
      </c>
      <c r="D36582" s="2"/>
    </row>
    <row r="36583" spans="1:4" x14ac:dyDescent="0.25">
      <c r="A36583" s="2">
        <v>540</v>
      </c>
      <c r="B36583">
        <v>48886</v>
      </c>
      <c r="C36583" s="3">
        <v>1942.7780399999999</v>
      </c>
      <c r="D36583" s="2"/>
    </row>
    <row r="36584" spans="1:4" x14ac:dyDescent="0.25">
      <c r="A36584" s="2">
        <v>540</v>
      </c>
      <c r="B36584">
        <v>48888</v>
      </c>
      <c r="C36584" s="3">
        <v>6554.7659670000003</v>
      </c>
      <c r="D36584" s="2"/>
    </row>
    <row r="36585" spans="1:4" x14ac:dyDescent="0.25">
      <c r="A36585" s="2">
        <v>540</v>
      </c>
      <c r="B36585">
        <v>48889</v>
      </c>
      <c r="C36585" s="3">
        <v>4115.9862819999998</v>
      </c>
      <c r="D36585" s="2"/>
    </row>
    <row r="36586" spans="1:4" x14ac:dyDescent="0.25">
      <c r="A36586" s="2">
        <v>540</v>
      </c>
      <c r="B36586">
        <v>48890</v>
      </c>
      <c r="C36586" s="3">
        <v>324.46696700000001</v>
      </c>
      <c r="D36586" s="2"/>
    </row>
    <row r="36587" spans="1:4" x14ac:dyDescent="0.25">
      <c r="A36587" s="2">
        <v>540</v>
      </c>
      <c r="B36587">
        <v>48894</v>
      </c>
      <c r="C36587" s="3">
        <v>7110.9956000000002</v>
      </c>
      <c r="D36587" s="2"/>
    </row>
    <row r="36588" spans="1:4" x14ac:dyDescent="0.25">
      <c r="A36588" s="2">
        <v>540</v>
      </c>
      <c r="B36588">
        <v>48895</v>
      </c>
      <c r="C36588" s="3">
        <v>8659.5306209999999</v>
      </c>
      <c r="D36588" s="2"/>
    </row>
    <row r="36589" spans="1:4" x14ac:dyDescent="0.25">
      <c r="A36589" s="2">
        <v>540</v>
      </c>
      <c r="B36589">
        <v>48896</v>
      </c>
      <c r="C36589" s="3">
        <v>12138.438339</v>
      </c>
      <c r="D36589" s="2"/>
    </row>
    <row r="36590" spans="1:4" x14ac:dyDescent="0.25">
      <c r="A36590" s="2">
        <v>540</v>
      </c>
      <c r="B36590">
        <v>48897</v>
      </c>
      <c r="C36590" s="3">
        <v>4288.2051700000002</v>
      </c>
      <c r="D36590" s="2"/>
    </row>
    <row r="36591" spans="1:4" x14ac:dyDescent="0.25">
      <c r="A36591" s="2">
        <v>540</v>
      </c>
      <c r="B36591">
        <v>48898</v>
      </c>
      <c r="C36591" s="3">
        <v>4288.2051700000002</v>
      </c>
      <c r="D36591" s="2"/>
    </row>
    <row r="36592" spans="1:4" x14ac:dyDescent="0.25">
      <c r="A36592" s="2">
        <v>540</v>
      </c>
      <c r="B36592">
        <v>48899</v>
      </c>
      <c r="C36592" s="3">
        <v>1460.262107</v>
      </c>
      <c r="D36592" s="2"/>
    </row>
    <row r="36593" spans="1:4" x14ac:dyDescent="0.25">
      <c r="A36593" s="2">
        <v>540</v>
      </c>
      <c r="B36593">
        <v>48900</v>
      </c>
      <c r="C36593" s="3">
        <v>1460.262107</v>
      </c>
      <c r="D36593" s="2"/>
    </row>
    <row r="36594" spans="1:4" x14ac:dyDescent="0.25">
      <c r="A36594" s="2">
        <v>540</v>
      </c>
      <c r="B36594">
        <v>48901</v>
      </c>
      <c r="C36594" s="3">
        <v>5002.0096940000003</v>
      </c>
      <c r="D36594" s="2"/>
    </row>
    <row r="36595" spans="1:4" x14ac:dyDescent="0.25">
      <c r="A36595" s="2">
        <v>540</v>
      </c>
      <c r="B36595">
        <v>48902</v>
      </c>
      <c r="C36595" s="3">
        <v>5002.0096940000003</v>
      </c>
      <c r="D36595" s="2"/>
    </row>
    <row r="36596" spans="1:4" x14ac:dyDescent="0.25">
      <c r="A36596" s="2">
        <v>540</v>
      </c>
      <c r="B36596">
        <v>48903</v>
      </c>
      <c r="C36596" s="3">
        <v>1426.5813149999999</v>
      </c>
      <c r="D36596" s="2"/>
    </row>
    <row r="36597" spans="1:4" x14ac:dyDescent="0.25">
      <c r="A36597" s="2">
        <v>540</v>
      </c>
      <c r="B36597">
        <v>48904</v>
      </c>
      <c r="C36597" s="3">
        <v>727.210329</v>
      </c>
      <c r="D36597" s="2"/>
    </row>
    <row r="36598" spans="1:4" x14ac:dyDescent="0.25">
      <c r="A36598" s="2">
        <v>540</v>
      </c>
      <c r="B36598">
        <v>48905</v>
      </c>
      <c r="C36598" s="3">
        <v>1426.5813149999999</v>
      </c>
      <c r="D36598" s="2"/>
    </row>
    <row r="36599" spans="1:4" x14ac:dyDescent="0.25">
      <c r="A36599" s="2">
        <v>540</v>
      </c>
      <c r="B36599">
        <v>48906</v>
      </c>
      <c r="C36599" s="3">
        <v>7960.8398729999999</v>
      </c>
      <c r="D36599" s="2"/>
    </row>
    <row r="36600" spans="1:4" x14ac:dyDescent="0.25">
      <c r="A36600" s="2">
        <v>540</v>
      </c>
      <c r="B36600">
        <v>48907</v>
      </c>
      <c r="C36600" s="3">
        <v>7960.8398729999999</v>
      </c>
      <c r="D36600" s="2"/>
    </row>
    <row r="36601" spans="1:4" x14ac:dyDescent="0.25">
      <c r="A36601" s="2">
        <v>540</v>
      </c>
      <c r="B36601">
        <v>48908</v>
      </c>
      <c r="C36601" s="3">
        <v>1465.6343039999999</v>
      </c>
      <c r="D36601" s="2"/>
    </row>
    <row r="36602" spans="1:4" x14ac:dyDescent="0.25">
      <c r="A36602" s="2">
        <v>540</v>
      </c>
      <c r="B36602">
        <v>48909</v>
      </c>
      <c r="C36602" s="3">
        <v>1465.6343039999999</v>
      </c>
      <c r="D36602" s="2"/>
    </row>
    <row r="36603" spans="1:4" x14ac:dyDescent="0.25">
      <c r="A36603" s="2">
        <v>540</v>
      </c>
      <c r="B36603">
        <v>48910</v>
      </c>
      <c r="C36603" s="3">
        <v>1695.7788410000001</v>
      </c>
      <c r="D36603" s="2"/>
    </row>
    <row r="36604" spans="1:4" x14ac:dyDescent="0.25">
      <c r="A36604" s="2">
        <v>540</v>
      </c>
      <c r="B36604">
        <v>48911</v>
      </c>
      <c r="C36604" s="3">
        <v>1695.7788410000001</v>
      </c>
      <c r="D36604" s="2"/>
    </row>
    <row r="36605" spans="1:4" x14ac:dyDescent="0.25">
      <c r="A36605" s="2">
        <v>540</v>
      </c>
      <c r="B36605">
        <v>48912</v>
      </c>
      <c r="C36605" s="3">
        <v>405.956321</v>
      </c>
      <c r="D36605" s="2"/>
    </row>
    <row r="36606" spans="1:4" x14ac:dyDescent="0.25">
      <c r="A36606" s="2">
        <v>540</v>
      </c>
      <c r="B36606">
        <v>48913</v>
      </c>
      <c r="C36606" s="3">
        <v>405.956321</v>
      </c>
      <c r="D36606" s="2"/>
    </row>
    <row r="36607" spans="1:4" x14ac:dyDescent="0.25">
      <c r="A36607" s="2">
        <v>540</v>
      </c>
      <c r="B36607">
        <v>48914</v>
      </c>
      <c r="C36607" s="3">
        <v>2772.2796920000001</v>
      </c>
      <c r="D36607" s="2"/>
    </row>
    <row r="36608" spans="1:4" x14ac:dyDescent="0.25">
      <c r="A36608" s="2">
        <v>540</v>
      </c>
      <c r="B36608">
        <v>48915</v>
      </c>
      <c r="C36608" s="3">
        <v>2772.2796920000001</v>
      </c>
      <c r="D36608" s="2"/>
    </row>
    <row r="36609" spans="1:4" x14ac:dyDescent="0.25">
      <c r="A36609" s="2">
        <v>540</v>
      </c>
      <c r="B36609">
        <v>48916</v>
      </c>
      <c r="C36609" s="3">
        <v>9094.3686710000002</v>
      </c>
      <c r="D36609" s="2"/>
    </row>
    <row r="36610" spans="1:4" x14ac:dyDescent="0.25">
      <c r="A36610" s="2">
        <v>540</v>
      </c>
      <c r="B36610">
        <v>48917</v>
      </c>
      <c r="C36610" s="3">
        <v>6413.243195</v>
      </c>
      <c r="D36610" s="2"/>
    </row>
    <row r="36611" spans="1:4" x14ac:dyDescent="0.25">
      <c r="A36611" s="2">
        <v>540</v>
      </c>
      <c r="B36611">
        <v>48918</v>
      </c>
      <c r="C36611" s="3">
        <v>6735.9040519999999</v>
      </c>
      <c r="D36611" s="2"/>
    </row>
    <row r="36612" spans="1:4" x14ac:dyDescent="0.25">
      <c r="A36612" s="2">
        <v>540</v>
      </c>
      <c r="B36612">
        <v>48919</v>
      </c>
      <c r="C36612" s="3">
        <v>654.56751299999996</v>
      </c>
      <c r="D36612" s="2"/>
    </row>
    <row r="36613" spans="1:4" x14ac:dyDescent="0.25">
      <c r="A36613" s="2">
        <v>540</v>
      </c>
      <c r="B36613">
        <v>48920</v>
      </c>
      <c r="C36613" s="3">
        <v>2734.5151500000002</v>
      </c>
      <c r="D36613" s="2"/>
    </row>
    <row r="36614" spans="1:4" x14ac:dyDescent="0.25">
      <c r="A36614" s="2">
        <v>540</v>
      </c>
      <c r="B36614">
        <v>48921</v>
      </c>
      <c r="C36614" s="3">
        <v>5985.0984710000002</v>
      </c>
      <c r="D36614" s="2"/>
    </row>
    <row r="36615" spans="1:4" x14ac:dyDescent="0.25">
      <c r="A36615" s="2">
        <v>540</v>
      </c>
      <c r="B36615">
        <v>48922</v>
      </c>
      <c r="C36615" s="3">
        <v>948.35711800000001</v>
      </c>
      <c r="D36615" s="2"/>
    </row>
    <row r="36616" spans="1:4" x14ac:dyDescent="0.25">
      <c r="A36616" s="2">
        <v>540</v>
      </c>
      <c r="B36616">
        <v>48923</v>
      </c>
      <c r="C36616" s="3">
        <v>70.546661</v>
      </c>
      <c r="D36616" s="2"/>
    </row>
    <row r="36617" spans="1:4" x14ac:dyDescent="0.25">
      <c r="A36617" s="2">
        <v>540</v>
      </c>
      <c r="B36617">
        <v>48924</v>
      </c>
      <c r="C36617" s="3">
        <v>1352.424622</v>
      </c>
      <c r="D36617" s="2"/>
    </row>
    <row r="36618" spans="1:4" x14ac:dyDescent="0.25">
      <c r="A36618" s="2">
        <v>540</v>
      </c>
      <c r="B36618">
        <v>48925</v>
      </c>
      <c r="C36618" s="3">
        <v>654.56751299999996</v>
      </c>
      <c r="D36618" s="2"/>
    </row>
    <row r="36619" spans="1:4" x14ac:dyDescent="0.25">
      <c r="A36619" s="2">
        <v>540</v>
      </c>
      <c r="B36619">
        <v>48926</v>
      </c>
      <c r="C36619" s="3">
        <v>1352.424622</v>
      </c>
      <c r="D36619" s="2"/>
    </row>
    <row r="36620" spans="1:4" x14ac:dyDescent="0.25">
      <c r="A36620" s="2">
        <v>540</v>
      </c>
      <c r="B36620">
        <v>48927</v>
      </c>
      <c r="C36620" s="3">
        <v>70.546661</v>
      </c>
      <c r="D36620" s="2"/>
    </row>
    <row r="36621" spans="1:4" x14ac:dyDescent="0.25">
      <c r="A36621" s="2">
        <v>540</v>
      </c>
      <c r="B36621">
        <v>48928</v>
      </c>
      <c r="C36621" s="3">
        <v>468.41547700000001</v>
      </c>
      <c r="D36621" s="2"/>
    </row>
    <row r="36622" spans="1:4" x14ac:dyDescent="0.25">
      <c r="A36622" s="2">
        <v>540</v>
      </c>
      <c r="B36622">
        <v>48929</v>
      </c>
      <c r="C36622" s="3">
        <v>468.41547700000001</v>
      </c>
      <c r="D36622" s="2"/>
    </row>
    <row r="36623" spans="1:4" x14ac:dyDescent="0.25">
      <c r="A36623" s="2">
        <v>540</v>
      </c>
      <c r="B36623">
        <v>48930</v>
      </c>
      <c r="C36623" s="3">
        <v>269.40912600000001</v>
      </c>
      <c r="D36623" s="2"/>
    </row>
    <row r="36624" spans="1:4" x14ac:dyDescent="0.25">
      <c r="A36624" s="2">
        <v>540</v>
      </c>
      <c r="B36624">
        <v>48931</v>
      </c>
      <c r="C36624" s="3">
        <v>1397.497993</v>
      </c>
      <c r="D36624" s="2"/>
    </row>
    <row r="36625" spans="1:4" x14ac:dyDescent="0.25">
      <c r="A36625" s="2">
        <v>540</v>
      </c>
      <c r="B36625">
        <v>48932</v>
      </c>
      <c r="C36625" s="3">
        <v>9545.3801449999992</v>
      </c>
      <c r="D36625" s="2"/>
    </row>
    <row r="36626" spans="1:4" x14ac:dyDescent="0.25">
      <c r="A36626" s="2">
        <v>540</v>
      </c>
      <c r="B36626">
        <v>48933</v>
      </c>
      <c r="C36626" s="3">
        <v>2657.1374390000001</v>
      </c>
      <c r="D36626" s="2"/>
    </row>
    <row r="36627" spans="1:4" x14ac:dyDescent="0.25">
      <c r="A36627" s="2">
        <v>540</v>
      </c>
      <c r="B36627">
        <v>48934</v>
      </c>
      <c r="C36627" s="3">
        <v>2657.1374390000001</v>
      </c>
      <c r="D36627" s="2"/>
    </row>
    <row r="36628" spans="1:4" x14ac:dyDescent="0.25">
      <c r="A36628" s="2">
        <v>540</v>
      </c>
      <c r="B36628">
        <v>48935</v>
      </c>
      <c r="C36628" s="3">
        <v>692.04774699999996</v>
      </c>
      <c r="D36628" s="2"/>
    </row>
    <row r="36629" spans="1:4" x14ac:dyDescent="0.25">
      <c r="A36629" s="2">
        <v>540</v>
      </c>
      <c r="B36629">
        <v>48936</v>
      </c>
      <c r="C36629" s="3">
        <v>582.58968200000004</v>
      </c>
      <c r="D36629" s="2"/>
    </row>
    <row r="36630" spans="1:4" x14ac:dyDescent="0.25">
      <c r="A36630" s="2">
        <v>540</v>
      </c>
      <c r="B36630">
        <v>48937</v>
      </c>
      <c r="C36630" s="3">
        <v>582.58968200000004</v>
      </c>
      <c r="D36630" s="2"/>
    </row>
    <row r="36631" spans="1:4" x14ac:dyDescent="0.25">
      <c r="A36631" s="2">
        <v>540</v>
      </c>
      <c r="B36631">
        <v>48938</v>
      </c>
      <c r="C36631" s="3">
        <v>1805.748728</v>
      </c>
      <c r="D36631" s="2"/>
    </row>
    <row r="36632" spans="1:4" x14ac:dyDescent="0.25">
      <c r="A36632" s="2">
        <v>540</v>
      </c>
      <c r="B36632">
        <v>48939</v>
      </c>
      <c r="C36632" s="3">
        <v>1805.748728</v>
      </c>
      <c r="D36632" s="2"/>
    </row>
    <row r="36633" spans="1:4" x14ac:dyDescent="0.25">
      <c r="A36633" s="2">
        <v>540</v>
      </c>
      <c r="B36633">
        <v>48941</v>
      </c>
      <c r="C36633" s="3">
        <v>2931.3963220000001</v>
      </c>
      <c r="D36633" s="2"/>
    </row>
    <row r="36634" spans="1:4" x14ac:dyDescent="0.25">
      <c r="A36634" s="2">
        <v>540</v>
      </c>
      <c r="B36634">
        <v>48942</v>
      </c>
      <c r="C36634" s="3">
        <v>610.41179699999998</v>
      </c>
      <c r="D36634" s="2"/>
    </row>
    <row r="36635" spans="1:4" x14ac:dyDescent="0.25">
      <c r="A36635" s="2">
        <v>540</v>
      </c>
      <c r="B36635">
        <v>48943</v>
      </c>
      <c r="C36635" s="3">
        <v>2931.3963220000001</v>
      </c>
      <c r="D36635" s="2"/>
    </row>
    <row r="36636" spans="1:4" x14ac:dyDescent="0.25">
      <c r="A36636" s="2">
        <v>540</v>
      </c>
      <c r="B36636">
        <v>48944</v>
      </c>
      <c r="C36636" s="3">
        <v>2911.364975</v>
      </c>
      <c r="D36636" s="2"/>
    </row>
    <row r="36637" spans="1:4" x14ac:dyDescent="0.25">
      <c r="A36637" s="2">
        <v>540</v>
      </c>
      <c r="B36637">
        <v>48947</v>
      </c>
      <c r="C36637" s="3">
        <v>2657.2910449999999</v>
      </c>
      <c r="D36637" s="2"/>
    </row>
    <row r="36638" spans="1:4" x14ac:dyDescent="0.25">
      <c r="A36638" s="2">
        <v>540</v>
      </c>
      <c r="B36638">
        <v>48948</v>
      </c>
      <c r="C36638" s="3">
        <v>1752.299526</v>
      </c>
      <c r="D36638" s="2"/>
    </row>
    <row r="36639" spans="1:4" x14ac:dyDescent="0.25">
      <c r="A36639" s="2">
        <v>540</v>
      </c>
      <c r="B36639">
        <v>48949</v>
      </c>
      <c r="C36639" s="3">
        <v>600.02291400000001</v>
      </c>
      <c r="D36639" s="2"/>
    </row>
    <row r="36640" spans="1:4" x14ac:dyDescent="0.25">
      <c r="A36640" s="2">
        <v>540</v>
      </c>
      <c r="B36640">
        <v>48950</v>
      </c>
      <c r="C36640" s="3">
        <v>600.02291400000001</v>
      </c>
      <c r="D36640" s="2"/>
    </row>
    <row r="36641" spans="1:4" x14ac:dyDescent="0.25">
      <c r="A36641" s="2">
        <v>540</v>
      </c>
      <c r="B36641">
        <v>48951</v>
      </c>
      <c r="C36641" s="3">
        <v>2657.2910449999999</v>
      </c>
      <c r="D36641" s="2"/>
    </row>
    <row r="36642" spans="1:4" x14ac:dyDescent="0.25">
      <c r="A36642" s="2">
        <v>540</v>
      </c>
      <c r="B36642">
        <v>48952</v>
      </c>
      <c r="C36642" s="3">
        <v>1752.299526</v>
      </c>
      <c r="D36642" s="2"/>
    </row>
    <row r="36643" spans="1:4" x14ac:dyDescent="0.25">
      <c r="A36643" s="2">
        <v>540</v>
      </c>
      <c r="B36643">
        <v>48953</v>
      </c>
      <c r="C36643" s="3">
        <v>192.014049</v>
      </c>
      <c r="D36643" s="2"/>
    </row>
    <row r="36644" spans="1:4" x14ac:dyDescent="0.25">
      <c r="A36644" s="2">
        <v>540</v>
      </c>
      <c r="B36644">
        <v>48954</v>
      </c>
      <c r="C36644" s="3">
        <v>610.41179699999998</v>
      </c>
      <c r="D36644" s="2"/>
    </row>
    <row r="36645" spans="1:4" x14ac:dyDescent="0.25">
      <c r="A36645" s="2">
        <v>540</v>
      </c>
      <c r="B36645">
        <v>48955</v>
      </c>
      <c r="C36645" s="3">
        <v>452.806423</v>
      </c>
      <c r="D36645" s="2"/>
    </row>
    <row r="36646" spans="1:4" x14ac:dyDescent="0.25">
      <c r="A36646" s="2">
        <v>540</v>
      </c>
      <c r="B36646">
        <v>48956</v>
      </c>
      <c r="C36646" s="3">
        <v>203.94201699999999</v>
      </c>
      <c r="D36646" s="2"/>
    </row>
    <row r="36647" spans="1:4" x14ac:dyDescent="0.25">
      <c r="A36647" s="2">
        <v>540</v>
      </c>
      <c r="B36647">
        <v>48957</v>
      </c>
      <c r="C36647" s="3">
        <v>452.806423</v>
      </c>
      <c r="D36647" s="2"/>
    </row>
    <row r="36648" spans="1:4" x14ac:dyDescent="0.25">
      <c r="A36648" s="2">
        <v>540</v>
      </c>
      <c r="B36648">
        <v>48958</v>
      </c>
      <c r="C36648" s="3">
        <v>2911.364975</v>
      </c>
      <c r="D36648" s="2"/>
    </row>
    <row r="36649" spans="1:4" x14ac:dyDescent="0.25">
      <c r="A36649" s="2">
        <v>540</v>
      </c>
      <c r="B36649">
        <v>48959</v>
      </c>
      <c r="C36649" s="3">
        <v>192.014049</v>
      </c>
      <c r="D36649" s="2"/>
    </row>
    <row r="36650" spans="1:4" x14ac:dyDescent="0.25">
      <c r="A36650" s="2">
        <v>540</v>
      </c>
      <c r="B36650">
        <v>48960</v>
      </c>
      <c r="C36650" s="3">
        <v>203.94201699999999</v>
      </c>
      <c r="D36650" s="2"/>
    </row>
    <row r="36651" spans="1:4" x14ac:dyDescent="0.25">
      <c r="A36651" s="2">
        <v>540</v>
      </c>
      <c r="B36651">
        <v>48961</v>
      </c>
      <c r="C36651" s="3">
        <v>407.67733299999998</v>
      </c>
      <c r="D36651" s="2"/>
    </row>
    <row r="36652" spans="1:4" x14ac:dyDescent="0.25">
      <c r="A36652" s="2">
        <v>540</v>
      </c>
      <c r="B36652">
        <v>48962</v>
      </c>
      <c r="C36652" s="3">
        <v>407.67733299999998</v>
      </c>
      <c r="D36652" s="2"/>
    </row>
    <row r="36653" spans="1:4" x14ac:dyDescent="0.25">
      <c r="A36653" s="2">
        <v>540</v>
      </c>
      <c r="B36653">
        <v>48963</v>
      </c>
      <c r="C36653" s="3">
        <v>111.685148</v>
      </c>
      <c r="D36653" s="2"/>
    </row>
    <row r="36654" spans="1:4" x14ac:dyDescent="0.25">
      <c r="A36654" s="2">
        <v>540</v>
      </c>
      <c r="B36654">
        <v>48964</v>
      </c>
      <c r="C36654" s="3">
        <v>111.685148</v>
      </c>
      <c r="D36654" s="2"/>
    </row>
    <row r="36655" spans="1:4" x14ac:dyDescent="0.25">
      <c r="A36655" s="2">
        <v>540</v>
      </c>
      <c r="B36655">
        <v>48965</v>
      </c>
      <c r="C36655" s="3">
        <v>111.685148</v>
      </c>
      <c r="D36655" s="2"/>
    </row>
    <row r="36656" spans="1:4" x14ac:dyDescent="0.25">
      <c r="A36656" s="2">
        <v>540</v>
      </c>
      <c r="B36656">
        <v>48966</v>
      </c>
      <c r="C36656" s="3">
        <v>1408.897477</v>
      </c>
      <c r="D36656" s="2"/>
    </row>
    <row r="36657" spans="1:4" x14ac:dyDescent="0.25">
      <c r="A36657" s="2">
        <v>540</v>
      </c>
      <c r="B36657">
        <v>48967</v>
      </c>
      <c r="C36657" s="3">
        <v>553.29299600000002</v>
      </c>
      <c r="D36657" s="2"/>
    </row>
    <row r="36658" spans="1:4" x14ac:dyDescent="0.25">
      <c r="A36658" s="2">
        <v>540</v>
      </c>
      <c r="B36658">
        <v>48968</v>
      </c>
      <c r="C36658" s="3">
        <v>553.29299600000002</v>
      </c>
      <c r="D36658" s="2"/>
    </row>
    <row r="36659" spans="1:4" x14ac:dyDescent="0.25">
      <c r="A36659" s="2">
        <v>540</v>
      </c>
      <c r="B36659">
        <v>48969</v>
      </c>
      <c r="C36659" s="3">
        <v>332.17825800000003</v>
      </c>
      <c r="D36659" s="2"/>
    </row>
    <row r="36660" spans="1:4" x14ac:dyDescent="0.25">
      <c r="A36660" s="2">
        <v>540</v>
      </c>
      <c r="B36660">
        <v>48970</v>
      </c>
      <c r="C36660" s="3">
        <v>119.088437</v>
      </c>
      <c r="D36660" s="2"/>
    </row>
    <row r="36661" spans="1:4" x14ac:dyDescent="0.25">
      <c r="A36661" s="2">
        <v>540</v>
      </c>
      <c r="B36661">
        <v>48971</v>
      </c>
      <c r="C36661" s="3">
        <v>119.088437</v>
      </c>
      <c r="D36661" s="2"/>
    </row>
    <row r="36662" spans="1:4" x14ac:dyDescent="0.25">
      <c r="A36662" s="2">
        <v>540</v>
      </c>
      <c r="B36662">
        <v>48972</v>
      </c>
      <c r="C36662" s="3">
        <v>111.685148</v>
      </c>
      <c r="D36662" s="2"/>
    </row>
    <row r="36663" spans="1:4" x14ac:dyDescent="0.25">
      <c r="A36663" s="2">
        <v>540</v>
      </c>
      <c r="B36663">
        <v>48973</v>
      </c>
      <c r="C36663" s="3">
        <v>213.089821</v>
      </c>
      <c r="D36663" s="2"/>
    </row>
    <row r="36664" spans="1:4" x14ac:dyDescent="0.25">
      <c r="A36664" s="2">
        <v>540</v>
      </c>
      <c r="B36664">
        <v>48974</v>
      </c>
      <c r="C36664" s="3">
        <v>213.089821</v>
      </c>
      <c r="D36664" s="2"/>
    </row>
    <row r="36665" spans="1:4" x14ac:dyDescent="0.25">
      <c r="A36665" s="2">
        <v>540</v>
      </c>
      <c r="B36665">
        <v>48975</v>
      </c>
      <c r="C36665" s="3">
        <v>4240.3756130000002</v>
      </c>
      <c r="D36665" s="2"/>
    </row>
    <row r="36666" spans="1:4" x14ac:dyDescent="0.25">
      <c r="A36666" s="2">
        <v>540</v>
      </c>
      <c r="B36666">
        <v>48976</v>
      </c>
      <c r="C36666" s="3">
        <v>1979.964559</v>
      </c>
      <c r="D36666" s="2"/>
    </row>
    <row r="36667" spans="1:4" x14ac:dyDescent="0.25">
      <c r="A36667" s="2">
        <v>540</v>
      </c>
      <c r="B36667">
        <v>48977</v>
      </c>
      <c r="C36667" s="3">
        <v>1979.964559</v>
      </c>
      <c r="D36667" s="2"/>
    </row>
    <row r="36668" spans="1:4" x14ac:dyDescent="0.25">
      <c r="A36668" s="2">
        <v>540</v>
      </c>
      <c r="B36668">
        <v>48978</v>
      </c>
      <c r="C36668" s="3">
        <v>5624.140778</v>
      </c>
      <c r="D36668" s="2"/>
    </row>
    <row r="36669" spans="1:4" x14ac:dyDescent="0.25">
      <c r="A36669" s="2">
        <v>540</v>
      </c>
      <c r="B36669">
        <v>48979</v>
      </c>
      <c r="C36669" s="3">
        <v>725.37799299999995</v>
      </c>
      <c r="D36669" s="2"/>
    </row>
    <row r="36670" spans="1:4" x14ac:dyDescent="0.25">
      <c r="A36670" s="2">
        <v>540</v>
      </c>
      <c r="B36670">
        <v>48980</v>
      </c>
      <c r="C36670" s="3">
        <v>2515.1906009999998</v>
      </c>
      <c r="D36670" s="2"/>
    </row>
    <row r="36671" spans="1:4" x14ac:dyDescent="0.25">
      <c r="A36671" s="2">
        <v>540</v>
      </c>
      <c r="B36671">
        <v>48981</v>
      </c>
      <c r="C36671" s="3">
        <v>725.37799299999995</v>
      </c>
      <c r="D36671" s="2"/>
    </row>
    <row r="36672" spans="1:4" x14ac:dyDescent="0.25">
      <c r="A36672" s="2">
        <v>540</v>
      </c>
      <c r="B36672">
        <v>48982</v>
      </c>
      <c r="C36672" s="3">
        <v>2007.5789649999999</v>
      </c>
      <c r="D36672" s="2"/>
    </row>
    <row r="36673" spans="1:4" x14ac:dyDescent="0.25">
      <c r="A36673" s="2">
        <v>540</v>
      </c>
      <c r="B36673">
        <v>48983</v>
      </c>
      <c r="C36673" s="3">
        <v>14401.740228000001</v>
      </c>
      <c r="D36673" s="2"/>
    </row>
    <row r="36674" spans="1:4" x14ac:dyDescent="0.25">
      <c r="A36674" s="2">
        <v>540</v>
      </c>
      <c r="B36674">
        <v>48985</v>
      </c>
      <c r="C36674" s="3">
        <v>245.080839</v>
      </c>
      <c r="D36674" s="2"/>
    </row>
    <row r="36675" spans="1:4" x14ac:dyDescent="0.25">
      <c r="A36675" s="2">
        <v>540</v>
      </c>
      <c r="B36675">
        <v>48986</v>
      </c>
      <c r="C36675" s="3">
        <v>245.080839</v>
      </c>
      <c r="D36675" s="2"/>
    </row>
    <row r="36676" spans="1:4" x14ac:dyDescent="0.25">
      <c r="A36676" s="2">
        <v>540</v>
      </c>
      <c r="B36676">
        <v>48987</v>
      </c>
      <c r="C36676" s="3">
        <v>1712.2318809999999</v>
      </c>
      <c r="D36676" s="2"/>
    </row>
    <row r="36677" spans="1:4" x14ac:dyDescent="0.25">
      <c r="A36677" s="2">
        <v>540</v>
      </c>
      <c r="B36677">
        <v>48988</v>
      </c>
      <c r="C36677" s="3">
        <v>1712.2318809999999</v>
      </c>
      <c r="D36677" s="2"/>
    </row>
    <row r="36678" spans="1:4" x14ac:dyDescent="0.25">
      <c r="A36678" s="2">
        <v>540</v>
      </c>
      <c r="B36678">
        <v>48989</v>
      </c>
      <c r="C36678" s="3">
        <v>4495.1187829999999</v>
      </c>
      <c r="D36678" s="2"/>
    </row>
    <row r="36679" spans="1:4" x14ac:dyDescent="0.25">
      <c r="A36679" s="2">
        <v>540</v>
      </c>
      <c r="B36679">
        <v>48990</v>
      </c>
      <c r="C36679" s="3">
        <v>1045.732992</v>
      </c>
      <c r="D36679" s="2"/>
    </row>
    <row r="36680" spans="1:4" x14ac:dyDescent="0.25">
      <c r="A36680" s="2">
        <v>540</v>
      </c>
      <c r="B36680">
        <v>48991</v>
      </c>
      <c r="C36680" s="3">
        <v>1045.732992</v>
      </c>
      <c r="D36680" s="2"/>
    </row>
    <row r="36681" spans="1:4" x14ac:dyDescent="0.25">
      <c r="A36681" s="2">
        <v>540</v>
      </c>
      <c r="B36681">
        <v>48992</v>
      </c>
      <c r="C36681" s="3">
        <v>0</v>
      </c>
      <c r="D36681" s="2"/>
    </row>
    <row r="36682" spans="1:4" x14ac:dyDescent="0.25">
      <c r="A36682" s="2">
        <v>540</v>
      </c>
      <c r="B36682">
        <v>48993</v>
      </c>
      <c r="C36682" s="3">
        <v>0</v>
      </c>
      <c r="D36682" s="2"/>
    </row>
    <row r="36683" spans="1:4" x14ac:dyDescent="0.25">
      <c r="A36683" s="2">
        <v>540</v>
      </c>
      <c r="B36683">
        <v>48994</v>
      </c>
      <c r="C36683" s="3">
        <v>0</v>
      </c>
      <c r="D36683" s="2"/>
    </row>
    <row r="36684" spans="1:4" x14ac:dyDescent="0.25">
      <c r="A36684" s="2">
        <v>540</v>
      </c>
      <c r="B36684">
        <v>48995</v>
      </c>
      <c r="C36684" s="3">
        <v>0</v>
      </c>
      <c r="D36684" s="2"/>
    </row>
    <row r="36685" spans="1:4" x14ac:dyDescent="0.25">
      <c r="A36685" s="2">
        <v>540</v>
      </c>
      <c r="B36685">
        <v>48996</v>
      </c>
      <c r="C36685" s="3">
        <v>1243.95784</v>
      </c>
      <c r="D36685" s="2"/>
    </row>
    <row r="36686" spans="1:4" x14ac:dyDescent="0.25">
      <c r="A36686" s="2">
        <v>540</v>
      </c>
      <c r="B36686">
        <v>48997</v>
      </c>
      <c r="C36686" s="3">
        <v>1243.95784</v>
      </c>
      <c r="D36686" s="2"/>
    </row>
    <row r="36687" spans="1:4" x14ac:dyDescent="0.25">
      <c r="A36687" s="2">
        <v>540</v>
      </c>
      <c r="B36687">
        <v>48998</v>
      </c>
      <c r="C36687" s="3">
        <v>483.60533099999998</v>
      </c>
      <c r="D36687" s="2"/>
    </row>
    <row r="36688" spans="1:4" x14ac:dyDescent="0.25">
      <c r="A36688" s="2">
        <v>540</v>
      </c>
      <c r="B36688">
        <v>48999</v>
      </c>
      <c r="C36688" s="3">
        <v>300.58176099999997</v>
      </c>
      <c r="D36688" s="2"/>
    </row>
    <row r="36689" spans="1:4" x14ac:dyDescent="0.25">
      <c r="A36689" s="2">
        <v>540</v>
      </c>
      <c r="B36689">
        <v>49000</v>
      </c>
      <c r="C36689" s="3">
        <v>300.58176099999997</v>
      </c>
      <c r="D36689" s="2"/>
    </row>
    <row r="36690" spans="1:4" x14ac:dyDescent="0.25">
      <c r="A36690" s="2">
        <v>540</v>
      </c>
      <c r="B36690">
        <v>49001</v>
      </c>
      <c r="C36690" s="3">
        <v>192.92937699999999</v>
      </c>
      <c r="D36690" s="2"/>
    </row>
    <row r="36691" spans="1:4" x14ac:dyDescent="0.25">
      <c r="A36691" s="2">
        <v>540</v>
      </c>
      <c r="B36691">
        <v>49002</v>
      </c>
      <c r="C36691" s="3">
        <v>1369.3287439999999</v>
      </c>
      <c r="D36691" s="2"/>
    </row>
    <row r="36692" spans="1:4" x14ac:dyDescent="0.25">
      <c r="A36692" s="2">
        <v>540</v>
      </c>
      <c r="B36692">
        <v>49003</v>
      </c>
      <c r="C36692" s="3">
        <v>2515.1906009999998</v>
      </c>
      <c r="D36692" s="2"/>
    </row>
    <row r="36693" spans="1:4" x14ac:dyDescent="0.25">
      <c r="A36693" s="2">
        <v>540</v>
      </c>
      <c r="B36693">
        <v>49004</v>
      </c>
      <c r="C36693" s="3">
        <v>1907.257885</v>
      </c>
      <c r="D36693" s="2"/>
    </row>
    <row r="36694" spans="1:4" x14ac:dyDescent="0.25">
      <c r="A36694" s="2">
        <v>540</v>
      </c>
      <c r="B36694">
        <v>49005</v>
      </c>
      <c r="C36694" s="3">
        <v>1856.6411430000001</v>
      </c>
      <c r="D36694" s="2"/>
    </row>
    <row r="36695" spans="1:4" x14ac:dyDescent="0.25">
      <c r="A36695" s="2">
        <v>540</v>
      </c>
      <c r="B36695">
        <v>49006</v>
      </c>
      <c r="C36695" s="3">
        <v>1907.257885</v>
      </c>
      <c r="D36695" s="2"/>
    </row>
    <row r="36696" spans="1:4" x14ac:dyDescent="0.25">
      <c r="A36696" s="2">
        <v>540</v>
      </c>
      <c r="B36696">
        <v>49007</v>
      </c>
      <c r="C36696" s="3">
        <v>1856.6411430000001</v>
      </c>
      <c r="D36696" s="2"/>
    </row>
    <row r="36697" spans="1:4" x14ac:dyDescent="0.25">
      <c r="A36697" s="2">
        <v>540</v>
      </c>
      <c r="B36697">
        <v>49008</v>
      </c>
      <c r="C36697" s="3">
        <v>2945.3276780000001</v>
      </c>
      <c r="D36697" s="2"/>
    </row>
    <row r="36698" spans="1:4" x14ac:dyDescent="0.25">
      <c r="A36698" s="2">
        <v>540</v>
      </c>
      <c r="B36698">
        <v>49009</v>
      </c>
      <c r="C36698" s="3">
        <v>1255.0653890000001</v>
      </c>
      <c r="D36698" s="2"/>
    </row>
    <row r="36699" spans="1:4" x14ac:dyDescent="0.25">
      <c r="A36699" s="2">
        <v>540</v>
      </c>
      <c r="B36699">
        <v>49010</v>
      </c>
      <c r="C36699" s="3">
        <v>2945.3276780000001</v>
      </c>
      <c r="D36699" s="2"/>
    </row>
    <row r="36700" spans="1:4" x14ac:dyDescent="0.25">
      <c r="A36700" s="2">
        <v>540</v>
      </c>
      <c r="B36700">
        <v>49011</v>
      </c>
      <c r="C36700" s="3">
        <v>1474.9391109999999</v>
      </c>
      <c r="D36700" s="2"/>
    </row>
    <row r="36701" spans="1:4" x14ac:dyDescent="0.25">
      <c r="A36701" s="2">
        <v>540</v>
      </c>
      <c r="B36701">
        <v>49012</v>
      </c>
      <c r="C36701" s="3">
        <v>1474.9391109999999</v>
      </c>
      <c r="D36701" s="2"/>
    </row>
    <row r="36702" spans="1:4" x14ac:dyDescent="0.25">
      <c r="A36702" s="2">
        <v>540</v>
      </c>
      <c r="B36702">
        <v>49013</v>
      </c>
      <c r="C36702" s="3">
        <v>2679.7028479999999</v>
      </c>
      <c r="D36702" s="2"/>
    </row>
    <row r="36703" spans="1:4" x14ac:dyDescent="0.25">
      <c r="A36703" s="2">
        <v>540</v>
      </c>
      <c r="B36703">
        <v>49014</v>
      </c>
      <c r="C36703" s="3">
        <v>1255.0653890000001</v>
      </c>
      <c r="D36703" s="2"/>
    </row>
    <row r="36704" spans="1:4" x14ac:dyDescent="0.25">
      <c r="A36704" s="2">
        <v>540</v>
      </c>
      <c r="B36704">
        <v>49015</v>
      </c>
      <c r="C36704" s="3">
        <v>2679.7028479999999</v>
      </c>
      <c r="D36704" s="2"/>
    </row>
    <row r="36705" spans="1:4" x14ac:dyDescent="0.25">
      <c r="A36705" s="2">
        <v>540</v>
      </c>
      <c r="B36705">
        <v>49016</v>
      </c>
      <c r="C36705" s="3">
        <v>5346.023201</v>
      </c>
      <c r="D36705" s="2"/>
    </row>
    <row r="36706" spans="1:4" x14ac:dyDescent="0.25">
      <c r="A36706" s="2">
        <v>540</v>
      </c>
      <c r="B36706">
        <v>49017</v>
      </c>
      <c r="C36706" s="3">
        <v>5346.023201</v>
      </c>
      <c r="D36706" s="2"/>
    </row>
    <row r="36707" spans="1:4" x14ac:dyDescent="0.25">
      <c r="A36707" s="2">
        <v>540</v>
      </c>
      <c r="B36707">
        <v>49018</v>
      </c>
      <c r="C36707" s="3">
        <v>23755.464174000001</v>
      </c>
      <c r="D36707" s="2"/>
    </row>
    <row r="36708" spans="1:4" x14ac:dyDescent="0.25">
      <c r="A36708" s="2">
        <v>540</v>
      </c>
      <c r="B36708">
        <v>49019</v>
      </c>
      <c r="C36708" s="3">
        <v>23755.464174000001</v>
      </c>
      <c r="D36708" s="2"/>
    </row>
    <row r="36709" spans="1:4" x14ac:dyDescent="0.25">
      <c r="A36709" s="2">
        <v>540</v>
      </c>
      <c r="B36709">
        <v>49020</v>
      </c>
      <c r="C36709" s="3">
        <v>5573.1203990000004</v>
      </c>
      <c r="D36709" s="2"/>
    </row>
    <row r="36710" spans="1:4" x14ac:dyDescent="0.25">
      <c r="A36710" s="2">
        <v>540</v>
      </c>
      <c r="B36710">
        <v>49021</v>
      </c>
      <c r="C36710" s="3">
        <v>0</v>
      </c>
      <c r="D36710" s="2"/>
    </row>
    <row r="36711" spans="1:4" x14ac:dyDescent="0.25">
      <c r="A36711" s="2">
        <v>540</v>
      </c>
      <c r="B36711">
        <v>49022</v>
      </c>
      <c r="C36711" s="3">
        <v>25588.063791</v>
      </c>
      <c r="D36711" s="2"/>
    </row>
    <row r="36712" spans="1:4" x14ac:dyDescent="0.25">
      <c r="A36712" s="2">
        <v>540</v>
      </c>
      <c r="B36712">
        <v>49023</v>
      </c>
      <c r="C36712" s="3">
        <v>25588.063791</v>
      </c>
      <c r="D36712" s="2"/>
    </row>
    <row r="36713" spans="1:4" x14ac:dyDescent="0.25">
      <c r="A36713" s="2">
        <v>540</v>
      </c>
      <c r="B36713">
        <v>49025</v>
      </c>
      <c r="C36713" s="3">
        <v>628.623784</v>
      </c>
      <c r="D36713" s="2"/>
    </row>
    <row r="36714" spans="1:4" x14ac:dyDescent="0.25">
      <c r="A36714" s="2">
        <v>540</v>
      </c>
      <c r="B36714">
        <v>49026</v>
      </c>
      <c r="C36714" s="3">
        <v>1722.0273609999999</v>
      </c>
      <c r="D36714" s="2"/>
    </row>
    <row r="36715" spans="1:4" x14ac:dyDescent="0.25">
      <c r="A36715" s="2">
        <v>540</v>
      </c>
      <c r="B36715">
        <v>49027</v>
      </c>
      <c r="C36715" s="3">
        <v>3206.249699</v>
      </c>
      <c r="D36715" s="2"/>
    </row>
    <row r="36716" spans="1:4" x14ac:dyDescent="0.25">
      <c r="A36716" s="2">
        <v>540</v>
      </c>
      <c r="B36716">
        <v>49028</v>
      </c>
      <c r="C36716" s="3">
        <v>607.47118999999998</v>
      </c>
      <c r="D36716" s="2"/>
    </row>
    <row r="36717" spans="1:4" x14ac:dyDescent="0.25">
      <c r="A36717" s="2">
        <v>540</v>
      </c>
      <c r="B36717">
        <v>49029</v>
      </c>
      <c r="C36717" s="3">
        <v>3956.6191290000002</v>
      </c>
      <c r="D36717" s="2"/>
    </row>
    <row r="36718" spans="1:4" x14ac:dyDescent="0.25">
      <c r="A36718" s="2">
        <v>540</v>
      </c>
      <c r="B36718">
        <v>49030</v>
      </c>
      <c r="C36718" s="3">
        <v>1327.8321579999999</v>
      </c>
      <c r="D36718" s="2"/>
    </row>
    <row r="36719" spans="1:4" x14ac:dyDescent="0.25">
      <c r="A36719" s="2">
        <v>540</v>
      </c>
      <c r="B36719">
        <v>49031</v>
      </c>
      <c r="C36719" s="3">
        <v>628.623784</v>
      </c>
      <c r="D36719" s="2"/>
    </row>
    <row r="36720" spans="1:4" x14ac:dyDescent="0.25">
      <c r="A36720" s="2">
        <v>540</v>
      </c>
      <c r="B36720">
        <v>49032</v>
      </c>
      <c r="C36720" s="3">
        <v>1823.7464789999999</v>
      </c>
      <c r="D36720" s="2"/>
    </row>
    <row r="36721" spans="1:4" x14ac:dyDescent="0.25">
      <c r="A36721" s="2">
        <v>540</v>
      </c>
      <c r="B36721">
        <v>49033</v>
      </c>
      <c r="C36721" s="3">
        <v>2060.8965979999998</v>
      </c>
      <c r="D36721" s="2"/>
    </row>
    <row r="36722" spans="1:4" x14ac:dyDescent="0.25">
      <c r="A36722" s="2">
        <v>540</v>
      </c>
      <c r="B36722">
        <v>49034</v>
      </c>
      <c r="C36722" s="3">
        <v>1361.288139</v>
      </c>
      <c r="D36722" s="2"/>
    </row>
    <row r="36723" spans="1:4" x14ac:dyDescent="0.25">
      <c r="A36723" s="2">
        <v>540</v>
      </c>
      <c r="B36723">
        <v>49035</v>
      </c>
      <c r="C36723" s="3">
        <v>1361.288139</v>
      </c>
      <c r="D36723" s="2"/>
    </row>
    <row r="36724" spans="1:4" x14ac:dyDescent="0.25">
      <c r="A36724" s="2">
        <v>540</v>
      </c>
      <c r="B36724">
        <v>49036</v>
      </c>
      <c r="C36724" s="3">
        <v>681.453395</v>
      </c>
      <c r="D36724" s="2"/>
    </row>
    <row r="36725" spans="1:4" x14ac:dyDescent="0.25">
      <c r="A36725" s="2">
        <v>540</v>
      </c>
      <c r="B36725">
        <v>49037</v>
      </c>
      <c r="C36725" s="3">
        <v>787.735141</v>
      </c>
      <c r="D36725" s="2"/>
    </row>
    <row r="36726" spans="1:4" x14ac:dyDescent="0.25">
      <c r="A36726" s="2">
        <v>540</v>
      </c>
      <c r="B36726">
        <v>49038</v>
      </c>
      <c r="C36726" s="3">
        <v>787.735141</v>
      </c>
      <c r="D36726" s="2"/>
    </row>
    <row r="36727" spans="1:4" x14ac:dyDescent="0.25">
      <c r="A36727" s="2">
        <v>540</v>
      </c>
      <c r="B36727">
        <v>49039</v>
      </c>
      <c r="C36727" s="3">
        <v>929.50321599999995</v>
      </c>
      <c r="D36727" s="2"/>
    </row>
    <row r="36728" spans="1:4" x14ac:dyDescent="0.25">
      <c r="A36728" s="2">
        <v>540</v>
      </c>
      <c r="B36728">
        <v>49040</v>
      </c>
      <c r="C36728" s="3">
        <v>578.49615600000004</v>
      </c>
      <c r="D36728" s="2"/>
    </row>
    <row r="36729" spans="1:4" x14ac:dyDescent="0.25">
      <c r="A36729" s="2">
        <v>540</v>
      </c>
      <c r="B36729">
        <v>49041</v>
      </c>
      <c r="C36729" s="3">
        <v>7283.7018870000002</v>
      </c>
      <c r="D36729" s="2"/>
    </row>
    <row r="36730" spans="1:4" x14ac:dyDescent="0.25">
      <c r="A36730" s="2">
        <v>540</v>
      </c>
      <c r="B36730">
        <v>49042</v>
      </c>
      <c r="C36730" s="3">
        <v>2213.5732370000001</v>
      </c>
      <c r="D36730" s="2"/>
    </row>
    <row r="36731" spans="1:4" x14ac:dyDescent="0.25">
      <c r="A36731" s="2">
        <v>540</v>
      </c>
      <c r="B36731">
        <v>49043</v>
      </c>
      <c r="C36731" s="3">
        <v>1647.8838350000001</v>
      </c>
      <c r="D36731" s="2"/>
    </row>
    <row r="36732" spans="1:4" x14ac:dyDescent="0.25">
      <c r="A36732" s="2">
        <v>540</v>
      </c>
      <c r="B36732">
        <v>49044</v>
      </c>
      <c r="C36732" s="3">
        <v>1332.0911799999999</v>
      </c>
      <c r="D36732" s="2"/>
    </row>
    <row r="36733" spans="1:4" x14ac:dyDescent="0.25">
      <c r="A36733" s="2">
        <v>540</v>
      </c>
      <c r="B36733">
        <v>49045</v>
      </c>
      <c r="C36733" s="3">
        <v>0</v>
      </c>
      <c r="D36733" s="2"/>
    </row>
    <row r="36734" spans="1:4" x14ac:dyDescent="0.25">
      <c r="A36734" s="2">
        <v>540</v>
      </c>
      <c r="B36734">
        <v>49046</v>
      </c>
      <c r="C36734" s="3">
        <v>4631.8559400000004</v>
      </c>
      <c r="D36734" s="2"/>
    </row>
    <row r="36735" spans="1:4" x14ac:dyDescent="0.25">
      <c r="A36735" s="2">
        <v>540</v>
      </c>
      <c r="B36735">
        <v>49047</v>
      </c>
      <c r="C36735" s="3">
        <v>0</v>
      </c>
      <c r="D36735" s="2"/>
    </row>
    <row r="36736" spans="1:4" x14ac:dyDescent="0.25">
      <c r="A36736" s="2">
        <v>540</v>
      </c>
      <c r="B36736">
        <v>49049</v>
      </c>
      <c r="C36736" s="3">
        <v>1436.1981060000001</v>
      </c>
      <c r="D36736" s="2"/>
    </row>
    <row r="36737" spans="1:4" x14ac:dyDescent="0.25">
      <c r="A36737" s="2">
        <v>540</v>
      </c>
      <c r="B36737">
        <v>49050</v>
      </c>
      <c r="C36737" s="3">
        <v>751.03619200000003</v>
      </c>
      <c r="D36737" s="2"/>
    </row>
    <row r="36738" spans="1:4" x14ac:dyDescent="0.25">
      <c r="A36738" s="2">
        <v>540</v>
      </c>
      <c r="B36738">
        <v>49052</v>
      </c>
      <c r="C36738" s="3">
        <v>528.10957800000006</v>
      </c>
      <c r="D36738" s="2"/>
    </row>
    <row r="36739" spans="1:4" x14ac:dyDescent="0.25">
      <c r="A36739" s="2">
        <v>540</v>
      </c>
      <c r="B36739">
        <v>49054</v>
      </c>
      <c r="C36739" s="3">
        <v>0</v>
      </c>
      <c r="D36739" s="2"/>
    </row>
    <row r="36740" spans="1:4" x14ac:dyDescent="0.25">
      <c r="A36740" s="2">
        <v>540</v>
      </c>
      <c r="B36740">
        <v>49055</v>
      </c>
      <c r="C36740" s="3">
        <v>4852.3550839999998</v>
      </c>
      <c r="D36740" s="2"/>
    </row>
    <row r="36741" spans="1:4" x14ac:dyDescent="0.25">
      <c r="A36741" s="2">
        <v>540</v>
      </c>
      <c r="B36741">
        <v>49056</v>
      </c>
      <c r="C36741" s="3">
        <v>3982.219173</v>
      </c>
      <c r="D36741" s="2"/>
    </row>
    <row r="36742" spans="1:4" x14ac:dyDescent="0.25">
      <c r="A36742" s="2">
        <v>540</v>
      </c>
      <c r="B36742">
        <v>49057</v>
      </c>
      <c r="C36742" s="3">
        <v>310.085284</v>
      </c>
      <c r="D36742" s="2"/>
    </row>
    <row r="36743" spans="1:4" x14ac:dyDescent="0.25">
      <c r="A36743" s="2">
        <v>540</v>
      </c>
      <c r="B36743">
        <v>49058</v>
      </c>
      <c r="C36743" s="3">
        <v>310.085284</v>
      </c>
      <c r="D36743" s="2"/>
    </row>
    <row r="36744" spans="1:4" x14ac:dyDescent="0.25">
      <c r="A36744" s="2">
        <v>540</v>
      </c>
      <c r="B36744">
        <v>49059</v>
      </c>
      <c r="C36744" s="3">
        <v>3982.219173</v>
      </c>
      <c r="D36744" s="2"/>
    </row>
    <row r="36745" spans="1:4" x14ac:dyDescent="0.25">
      <c r="A36745" s="2">
        <v>540</v>
      </c>
      <c r="B36745">
        <v>49060</v>
      </c>
      <c r="C36745" s="3">
        <v>7321.3405499999999</v>
      </c>
      <c r="D36745" s="2"/>
    </row>
    <row r="36746" spans="1:4" x14ac:dyDescent="0.25">
      <c r="A36746" s="2">
        <v>540</v>
      </c>
      <c r="B36746">
        <v>49061</v>
      </c>
      <c r="C36746" s="3">
        <v>7321.3405499999999</v>
      </c>
      <c r="D36746" s="2"/>
    </row>
    <row r="36747" spans="1:4" x14ac:dyDescent="0.25">
      <c r="A36747" s="2">
        <v>540</v>
      </c>
      <c r="B36747">
        <v>49062</v>
      </c>
      <c r="C36747" s="3">
        <v>12255.041811999999</v>
      </c>
      <c r="D36747" s="2"/>
    </row>
    <row r="36748" spans="1:4" x14ac:dyDescent="0.25">
      <c r="A36748" s="2">
        <v>540</v>
      </c>
      <c r="B36748">
        <v>49063</v>
      </c>
      <c r="C36748" s="3">
        <v>1402.079465</v>
      </c>
      <c r="D36748" s="2"/>
    </row>
    <row r="36749" spans="1:4" x14ac:dyDescent="0.25">
      <c r="A36749" s="2">
        <v>540</v>
      </c>
      <c r="B36749">
        <v>49064</v>
      </c>
      <c r="C36749" s="3">
        <v>1402.079465</v>
      </c>
      <c r="D36749" s="2"/>
    </row>
    <row r="36750" spans="1:4" x14ac:dyDescent="0.25">
      <c r="A36750" s="2">
        <v>540</v>
      </c>
      <c r="B36750">
        <v>49065</v>
      </c>
      <c r="C36750" s="3">
        <v>6635.3872510000001</v>
      </c>
      <c r="D36750" s="2"/>
    </row>
    <row r="36751" spans="1:4" x14ac:dyDescent="0.25">
      <c r="A36751" s="2">
        <v>540</v>
      </c>
      <c r="B36751">
        <v>49066</v>
      </c>
      <c r="C36751" s="3">
        <v>6635.3872510000001</v>
      </c>
      <c r="D36751" s="2"/>
    </row>
    <row r="36752" spans="1:4" x14ac:dyDescent="0.25">
      <c r="A36752" s="2">
        <v>540</v>
      </c>
      <c r="B36752">
        <v>49067</v>
      </c>
      <c r="C36752" s="3">
        <v>16405.734428</v>
      </c>
      <c r="D36752" s="2"/>
    </row>
    <row r="36753" spans="1:4" x14ac:dyDescent="0.25">
      <c r="A36753" s="2">
        <v>540</v>
      </c>
      <c r="B36753">
        <v>49068</v>
      </c>
      <c r="C36753" s="3">
        <v>2892.906324</v>
      </c>
      <c r="D36753" s="2"/>
    </row>
    <row r="36754" spans="1:4" x14ac:dyDescent="0.25">
      <c r="A36754" s="2">
        <v>540</v>
      </c>
      <c r="B36754">
        <v>49069</v>
      </c>
      <c r="C36754" s="3">
        <v>0</v>
      </c>
      <c r="D36754" s="2"/>
    </row>
    <row r="36755" spans="1:4" x14ac:dyDescent="0.25">
      <c r="A36755" s="2">
        <v>540</v>
      </c>
      <c r="B36755">
        <v>49070</v>
      </c>
      <c r="C36755" s="3">
        <v>0</v>
      </c>
      <c r="D36755" s="2"/>
    </row>
    <row r="36756" spans="1:4" x14ac:dyDescent="0.25">
      <c r="A36756" s="2">
        <v>540</v>
      </c>
      <c r="B36756">
        <v>49071</v>
      </c>
      <c r="C36756" s="3">
        <v>1152.023541</v>
      </c>
      <c r="D36756" s="2"/>
    </row>
    <row r="36757" spans="1:4" x14ac:dyDescent="0.25">
      <c r="A36757" s="2">
        <v>540</v>
      </c>
      <c r="B36757">
        <v>49072</v>
      </c>
      <c r="C36757" s="3">
        <v>1152.023541</v>
      </c>
      <c r="D36757" s="2"/>
    </row>
    <row r="36758" spans="1:4" x14ac:dyDescent="0.25">
      <c r="A36758" s="2">
        <v>540</v>
      </c>
      <c r="B36758">
        <v>49073</v>
      </c>
      <c r="C36758" s="3">
        <v>4461.3901759999999</v>
      </c>
      <c r="D36758" s="2"/>
    </row>
    <row r="36759" spans="1:4" x14ac:dyDescent="0.25">
      <c r="A36759" s="2">
        <v>540</v>
      </c>
      <c r="B36759">
        <v>49074</v>
      </c>
      <c r="C36759" s="3">
        <v>1378.962802</v>
      </c>
      <c r="D36759" s="2"/>
    </row>
    <row r="36760" spans="1:4" x14ac:dyDescent="0.25">
      <c r="A36760" s="2">
        <v>540</v>
      </c>
      <c r="B36760">
        <v>49075</v>
      </c>
      <c r="C36760" s="3">
        <v>1378.962802</v>
      </c>
      <c r="D36760" s="2"/>
    </row>
    <row r="36761" spans="1:4" x14ac:dyDescent="0.25">
      <c r="A36761" s="2">
        <v>540</v>
      </c>
      <c r="B36761">
        <v>49076</v>
      </c>
      <c r="C36761" s="3">
        <v>4461.3901759999999</v>
      </c>
      <c r="D36761" s="2"/>
    </row>
    <row r="36762" spans="1:4" x14ac:dyDescent="0.25">
      <c r="A36762" s="2">
        <v>540</v>
      </c>
      <c r="B36762">
        <v>49077</v>
      </c>
      <c r="C36762" s="3">
        <v>33.284936999999999</v>
      </c>
      <c r="D36762" s="2"/>
    </row>
    <row r="36763" spans="1:4" x14ac:dyDescent="0.25">
      <c r="A36763" s="2">
        <v>540</v>
      </c>
      <c r="B36763">
        <v>49079</v>
      </c>
      <c r="C36763" s="3">
        <v>12960.207304</v>
      </c>
      <c r="D36763" s="2"/>
    </row>
    <row r="36764" spans="1:4" x14ac:dyDescent="0.25">
      <c r="A36764" s="2">
        <v>540</v>
      </c>
      <c r="B36764">
        <v>49080</v>
      </c>
      <c r="C36764" s="3">
        <v>33.284936999999999</v>
      </c>
      <c r="D36764" s="2"/>
    </row>
    <row r="36765" spans="1:4" x14ac:dyDescent="0.25">
      <c r="A36765" s="2">
        <v>540</v>
      </c>
      <c r="B36765">
        <v>49081</v>
      </c>
      <c r="C36765" s="3">
        <v>12960.207304</v>
      </c>
      <c r="D36765" s="2"/>
    </row>
    <row r="36766" spans="1:4" x14ac:dyDescent="0.25">
      <c r="A36766" s="2">
        <v>540</v>
      </c>
      <c r="B36766">
        <v>49082</v>
      </c>
      <c r="C36766" s="3">
        <v>6225.0164020000002</v>
      </c>
      <c r="D36766" s="2"/>
    </row>
    <row r="36767" spans="1:4" x14ac:dyDescent="0.25">
      <c r="A36767" s="2">
        <v>540</v>
      </c>
      <c r="B36767">
        <v>49083</v>
      </c>
      <c r="C36767" s="3">
        <v>527.40630899999996</v>
      </c>
      <c r="D36767" s="2"/>
    </row>
    <row r="36768" spans="1:4" x14ac:dyDescent="0.25">
      <c r="A36768" s="2">
        <v>540</v>
      </c>
      <c r="B36768">
        <v>49084</v>
      </c>
      <c r="C36768" s="3">
        <v>6384.248979</v>
      </c>
      <c r="D36768" s="2"/>
    </row>
    <row r="36769" spans="1:4" x14ac:dyDescent="0.25">
      <c r="A36769" s="2">
        <v>540</v>
      </c>
      <c r="B36769">
        <v>49085</v>
      </c>
      <c r="C36769" s="3">
        <v>1026.626131</v>
      </c>
      <c r="D36769" s="2"/>
    </row>
    <row r="36770" spans="1:4" x14ac:dyDescent="0.25">
      <c r="A36770" s="2">
        <v>540</v>
      </c>
      <c r="B36770">
        <v>49086</v>
      </c>
      <c r="C36770" s="3">
        <v>778.43470500000001</v>
      </c>
      <c r="D36770" s="2"/>
    </row>
    <row r="36771" spans="1:4" x14ac:dyDescent="0.25">
      <c r="A36771" s="2">
        <v>540</v>
      </c>
      <c r="B36771">
        <v>49087</v>
      </c>
      <c r="C36771" s="3">
        <v>778.43470500000001</v>
      </c>
      <c r="D36771" s="2"/>
    </row>
    <row r="36772" spans="1:4" x14ac:dyDescent="0.25">
      <c r="A36772" s="2">
        <v>540</v>
      </c>
      <c r="B36772">
        <v>49088</v>
      </c>
      <c r="C36772" s="3">
        <v>1026.626131</v>
      </c>
      <c r="D36772" s="2"/>
    </row>
    <row r="36773" spans="1:4" x14ac:dyDescent="0.25">
      <c r="A36773" s="2">
        <v>540</v>
      </c>
      <c r="B36773">
        <v>49090</v>
      </c>
      <c r="C36773" s="3">
        <v>64.187134999999998</v>
      </c>
      <c r="D36773" s="2"/>
    </row>
    <row r="36774" spans="1:4" x14ac:dyDescent="0.25">
      <c r="A36774" s="2">
        <v>540</v>
      </c>
      <c r="B36774">
        <v>49091</v>
      </c>
      <c r="C36774" s="3">
        <v>64.187134999999998</v>
      </c>
      <c r="D36774" s="2"/>
    </row>
    <row r="36775" spans="1:4" x14ac:dyDescent="0.25">
      <c r="A36775" s="2">
        <v>540</v>
      </c>
      <c r="B36775">
        <v>49092</v>
      </c>
      <c r="C36775" s="3">
        <v>353.99642</v>
      </c>
      <c r="D36775" s="2"/>
    </row>
    <row r="36776" spans="1:4" x14ac:dyDescent="0.25">
      <c r="A36776" s="2">
        <v>540</v>
      </c>
      <c r="B36776">
        <v>49093</v>
      </c>
      <c r="C36776" s="3">
        <v>353.99642</v>
      </c>
      <c r="D36776" s="2"/>
    </row>
    <row r="36777" spans="1:4" x14ac:dyDescent="0.25">
      <c r="A36777" s="2">
        <v>540</v>
      </c>
      <c r="B36777">
        <v>49094</v>
      </c>
      <c r="C36777" s="3">
        <v>76.475544999999997</v>
      </c>
      <c r="D36777" s="2"/>
    </row>
    <row r="36778" spans="1:4" x14ac:dyDescent="0.25">
      <c r="A36778" s="2">
        <v>540</v>
      </c>
      <c r="B36778">
        <v>49096</v>
      </c>
      <c r="C36778" s="3">
        <v>465.27014200000002</v>
      </c>
      <c r="D36778" s="2"/>
    </row>
    <row r="36779" spans="1:4" x14ac:dyDescent="0.25">
      <c r="A36779" s="2">
        <v>540</v>
      </c>
      <c r="B36779">
        <v>49097</v>
      </c>
      <c r="C36779" s="3">
        <v>465.27014200000002</v>
      </c>
      <c r="D36779" s="2"/>
    </row>
    <row r="36780" spans="1:4" x14ac:dyDescent="0.25">
      <c r="A36780" s="2">
        <v>540</v>
      </c>
      <c r="B36780">
        <v>49098</v>
      </c>
      <c r="C36780" s="3">
        <v>2607.5133329999999</v>
      </c>
      <c r="D36780" s="2"/>
    </row>
    <row r="36781" spans="1:4" x14ac:dyDescent="0.25">
      <c r="A36781" s="2">
        <v>540</v>
      </c>
      <c r="B36781">
        <v>49099</v>
      </c>
      <c r="C36781" s="3">
        <v>604.92824499999995</v>
      </c>
      <c r="D36781" s="2"/>
    </row>
    <row r="36782" spans="1:4" x14ac:dyDescent="0.25">
      <c r="A36782" s="2">
        <v>540</v>
      </c>
      <c r="B36782">
        <v>49100</v>
      </c>
      <c r="C36782" s="3">
        <v>507.74874299999999</v>
      </c>
      <c r="D36782" s="2"/>
    </row>
    <row r="36783" spans="1:4" x14ac:dyDescent="0.25">
      <c r="A36783" s="2">
        <v>540</v>
      </c>
      <c r="B36783">
        <v>49101</v>
      </c>
      <c r="C36783" s="3">
        <v>6.8223779999999996</v>
      </c>
      <c r="D36783" s="2"/>
    </row>
    <row r="36784" spans="1:4" x14ac:dyDescent="0.25">
      <c r="A36784" s="2">
        <v>540</v>
      </c>
      <c r="B36784">
        <v>49102</v>
      </c>
      <c r="C36784" s="3">
        <v>123.51831900000001</v>
      </c>
      <c r="D36784" s="2"/>
    </row>
    <row r="36785" spans="1:4" x14ac:dyDescent="0.25">
      <c r="A36785" s="2">
        <v>540</v>
      </c>
      <c r="B36785">
        <v>49103</v>
      </c>
      <c r="C36785" s="3">
        <v>6.8223779999999996</v>
      </c>
      <c r="D36785" s="2"/>
    </row>
    <row r="36786" spans="1:4" x14ac:dyDescent="0.25">
      <c r="A36786" s="2">
        <v>540</v>
      </c>
      <c r="B36786">
        <v>49104</v>
      </c>
      <c r="C36786" s="3">
        <v>2038.8160339999999</v>
      </c>
      <c r="D36786" s="2"/>
    </row>
    <row r="36787" spans="1:4" x14ac:dyDescent="0.25">
      <c r="A36787" s="2">
        <v>540</v>
      </c>
      <c r="B36787">
        <v>49105</v>
      </c>
      <c r="C36787" s="3">
        <v>2038.8160339999999</v>
      </c>
      <c r="D36787" s="2"/>
    </row>
    <row r="36788" spans="1:4" x14ac:dyDescent="0.25">
      <c r="A36788" s="2">
        <v>540</v>
      </c>
      <c r="B36788">
        <v>49106</v>
      </c>
      <c r="C36788" s="3">
        <v>823.21721500000001</v>
      </c>
      <c r="D36788" s="2"/>
    </row>
    <row r="36789" spans="1:4" x14ac:dyDescent="0.25">
      <c r="A36789" s="2">
        <v>540</v>
      </c>
      <c r="B36789">
        <v>49107</v>
      </c>
      <c r="C36789" s="3">
        <v>823.21721500000001</v>
      </c>
      <c r="D36789" s="2"/>
    </row>
    <row r="36790" spans="1:4" x14ac:dyDescent="0.25">
      <c r="A36790" s="2">
        <v>540</v>
      </c>
      <c r="B36790">
        <v>49108</v>
      </c>
      <c r="C36790" s="3">
        <v>707.03903700000001</v>
      </c>
      <c r="D36790" s="2"/>
    </row>
    <row r="36791" spans="1:4" x14ac:dyDescent="0.25">
      <c r="A36791" s="2">
        <v>540</v>
      </c>
      <c r="B36791">
        <v>49109</v>
      </c>
      <c r="C36791" s="3">
        <v>434.26339300000001</v>
      </c>
      <c r="D36791" s="2"/>
    </row>
    <row r="36792" spans="1:4" x14ac:dyDescent="0.25">
      <c r="A36792" s="2">
        <v>540</v>
      </c>
      <c r="B36792">
        <v>49110</v>
      </c>
      <c r="C36792" s="3">
        <v>4245.6379999999999</v>
      </c>
      <c r="D36792" s="2"/>
    </row>
    <row r="36793" spans="1:4" x14ac:dyDescent="0.25">
      <c r="A36793" s="2">
        <v>540</v>
      </c>
      <c r="B36793">
        <v>49111</v>
      </c>
      <c r="C36793" s="3">
        <v>4245.6379999999999</v>
      </c>
      <c r="D36793" s="2"/>
    </row>
    <row r="36794" spans="1:4" x14ac:dyDescent="0.25">
      <c r="A36794" s="2">
        <v>540</v>
      </c>
      <c r="B36794">
        <v>49112</v>
      </c>
      <c r="C36794" s="3">
        <v>12226.892218999999</v>
      </c>
      <c r="D36794" s="2"/>
    </row>
    <row r="36795" spans="1:4" x14ac:dyDescent="0.25">
      <c r="A36795" s="2">
        <v>540</v>
      </c>
      <c r="B36795">
        <v>49114</v>
      </c>
      <c r="C36795" s="3">
        <v>3065.4688620000002</v>
      </c>
      <c r="D36795" s="2"/>
    </row>
    <row r="36796" spans="1:4" x14ac:dyDescent="0.25">
      <c r="A36796" s="2">
        <v>540</v>
      </c>
      <c r="B36796">
        <v>49115</v>
      </c>
      <c r="C36796" s="3">
        <v>3065.4688620000002</v>
      </c>
      <c r="D36796" s="2"/>
    </row>
    <row r="36797" spans="1:4" x14ac:dyDescent="0.25">
      <c r="A36797" s="2">
        <v>540</v>
      </c>
      <c r="B36797">
        <v>49116</v>
      </c>
      <c r="C36797" s="3">
        <v>125.84909</v>
      </c>
      <c r="D36797" s="2"/>
    </row>
    <row r="36798" spans="1:4" x14ac:dyDescent="0.25">
      <c r="A36798" s="2">
        <v>540</v>
      </c>
      <c r="B36798">
        <v>49117</v>
      </c>
      <c r="C36798" s="3">
        <v>574.12421600000005</v>
      </c>
      <c r="D36798" s="2"/>
    </row>
    <row r="36799" spans="1:4" x14ac:dyDescent="0.25">
      <c r="A36799" s="2">
        <v>540</v>
      </c>
      <c r="B36799">
        <v>49118</v>
      </c>
      <c r="C36799" s="3">
        <v>989.69207900000004</v>
      </c>
      <c r="D36799" s="2"/>
    </row>
    <row r="36800" spans="1:4" x14ac:dyDescent="0.25">
      <c r="A36800" s="2">
        <v>540</v>
      </c>
      <c r="B36800">
        <v>49119</v>
      </c>
      <c r="C36800" s="3">
        <v>15730.082549999999</v>
      </c>
      <c r="D36800" s="2"/>
    </row>
    <row r="36801" spans="1:4" x14ac:dyDescent="0.25">
      <c r="A36801" s="2">
        <v>540</v>
      </c>
      <c r="B36801">
        <v>49120</v>
      </c>
      <c r="C36801" s="3">
        <v>376.84687200000002</v>
      </c>
      <c r="D36801" s="2"/>
    </row>
    <row r="36802" spans="1:4" x14ac:dyDescent="0.25">
      <c r="A36802" s="2">
        <v>540</v>
      </c>
      <c r="B36802">
        <v>49121</v>
      </c>
      <c r="C36802" s="3">
        <v>1317.6061569999999</v>
      </c>
      <c r="D36802" s="2"/>
    </row>
    <row r="36803" spans="1:4" x14ac:dyDescent="0.25">
      <c r="A36803" s="2">
        <v>540</v>
      </c>
      <c r="B36803">
        <v>49122</v>
      </c>
      <c r="C36803" s="3">
        <v>2722.3236790000001</v>
      </c>
      <c r="D36803" s="2"/>
    </row>
    <row r="36804" spans="1:4" x14ac:dyDescent="0.25">
      <c r="A36804" s="2">
        <v>540</v>
      </c>
      <c r="B36804">
        <v>49123</v>
      </c>
      <c r="C36804" s="3">
        <v>4112.9392669999997</v>
      </c>
      <c r="D36804" s="2"/>
    </row>
    <row r="36805" spans="1:4" x14ac:dyDescent="0.25">
      <c r="A36805" s="2">
        <v>540</v>
      </c>
      <c r="B36805">
        <v>49124</v>
      </c>
      <c r="C36805" s="3">
        <v>5151.2317750000002</v>
      </c>
      <c r="D36805" s="2"/>
    </row>
    <row r="36806" spans="1:4" x14ac:dyDescent="0.25">
      <c r="A36806" s="2">
        <v>540</v>
      </c>
      <c r="B36806">
        <v>49125</v>
      </c>
      <c r="C36806" s="3">
        <v>682.066146</v>
      </c>
      <c r="D36806" s="2"/>
    </row>
    <row r="36807" spans="1:4" x14ac:dyDescent="0.25">
      <c r="A36807" s="2">
        <v>540</v>
      </c>
      <c r="B36807">
        <v>49126</v>
      </c>
      <c r="C36807" s="3">
        <v>682.066146</v>
      </c>
      <c r="D36807" s="2"/>
    </row>
    <row r="36808" spans="1:4" x14ac:dyDescent="0.25">
      <c r="A36808" s="2">
        <v>540</v>
      </c>
      <c r="B36808">
        <v>49128</v>
      </c>
      <c r="C36808" s="3">
        <v>2435.7592479999998</v>
      </c>
      <c r="D36808" s="2"/>
    </row>
    <row r="36809" spans="1:4" x14ac:dyDescent="0.25">
      <c r="A36809" s="2">
        <v>540</v>
      </c>
      <c r="B36809">
        <v>49130</v>
      </c>
      <c r="C36809" s="3">
        <v>2435.7592479999998</v>
      </c>
      <c r="D36809" s="2"/>
    </row>
    <row r="36810" spans="1:4" x14ac:dyDescent="0.25">
      <c r="A36810" s="2">
        <v>540</v>
      </c>
      <c r="B36810">
        <v>49131</v>
      </c>
      <c r="C36810" s="3">
        <v>871.86057900000003</v>
      </c>
      <c r="D36810" s="2"/>
    </row>
    <row r="36811" spans="1:4" x14ac:dyDescent="0.25">
      <c r="A36811" s="2">
        <v>540</v>
      </c>
      <c r="B36811">
        <v>49132</v>
      </c>
      <c r="C36811" s="3">
        <v>290.347758</v>
      </c>
      <c r="D36811" s="2"/>
    </row>
    <row r="36812" spans="1:4" x14ac:dyDescent="0.25">
      <c r="A36812" s="2">
        <v>540</v>
      </c>
      <c r="B36812">
        <v>49133</v>
      </c>
      <c r="C36812" s="3">
        <v>6328.8740079999998</v>
      </c>
      <c r="D36812" s="2"/>
    </row>
    <row r="36813" spans="1:4" x14ac:dyDescent="0.25">
      <c r="A36813" s="2">
        <v>540</v>
      </c>
      <c r="B36813">
        <v>49134</v>
      </c>
      <c r="C36813" s="3">
        <v>290.23299200000002</v>
      </c>
      <c r="D36813" s="2"/>
    </row>
    <row r="36814" spans="1:4" x14ac:dyDescent="0.25">
      <c r="A36814" s="2">
        <v>540</v>
      </c>
      <c r="B36814">
        <v>49135</v>
      </c>
      <c r="C36814" s="3">
        <v>290.23299200000002</v>
      </c>
      <c r="D36814" s="2"/>
    </row>
    <row r="36815" spans="1:4" x14ac:dyDescent="0.25">
      <c r="A36815" s="2">
        <v>540</v>
      </c>
      <c r="B36815">
        <v>49136</v>
      </c>
      <c r="C36815" s="3">
        <v>1504.0959290000001</v>
      </c>
      <c r="D36815" s="2"/>
    </row>
    <row r="36816" spans="1:4" x14ac:dyDescent="0.25">
      <c r="A36816" s="2">
        <v>540</v>
      </c>
      <c r="B36816">
        <v>49137</v>
      </c>
      <c r="C36816" s="3">
        <v>1098.7888989999999</v>
      </c>
      <c r="D36816" s="2"/>
    </row>
    <row r="36817" spans="1:4" x14ac:dyDescent="0.25">
      <c r="A36817" s="2">
        <v>540</v>
      </c>
      <c r="B36817">
        <v>49138</v>
      </c>
      <c r="C36817" s="3">
        <v>419.44333899999998</v>
      </c>
      <c r="D36817" s="2"/>
    </row>
    <row r="36818" spans="1:4" x14ac:dyDescent="0.25">
      <c r="A36818" s="2">
        <v>540</v>
      </c>
      <c r="B36818">
        <v>49139</v>
      </c>
      <c r="C36818" s="3">
        <v>419.44333899999998</v>
      </c>
      <c r="D36818" s="2"/>
    </row>
    <row r="36819" spans="1:4" x14ac:dyDescent="0.25">
      <c r="A36819" s="2">
        <v>540</v>
      </c>
      <c r="B36819">
        <v>49140</v>
      </c>
      <c r="C36819" s="3">
        <v>367.699387</v>
      </c>
      <c r="D36819" s="2"/>
    </row>
    <row r="36820" spans="1:4" x14ac:dyDescent="0.25">
      <c r="A36820" s="2">
        <v>540</v>
      </c>
      <c r="B36820">
        <v>49141</v>
      </c>
      <c r="C36820" s="3">
        <v>1098.7888989999999</v>
      </c>
      <c r="D36820" s="2"/>
    </row>
    <row r="36821" spans="1:4" x14ac:dyDescent="0.25">
      <c r="A36821" s="2">
        <v>540</v>
      </c>
      <c r="B36821">
        <v>49142</v>
      </c>
      <c r="C36821" s="3">
        <v>367.699387</v>
      </c>
      <c r="D36821" s="2"/>
    </row>
    <row r="36822" spans="1:4" x14ac:dyDescent="0.25">
      <c r="A36822" s="2">
        <v>540</v>
      </c>
      <c r="B36822">
        <v>49143</v>
      </c>
      <c r="C36822" s="3">
        <v>381.409288</v>
      </c>
      <c r="D36822" s="2"/>
    </row>
    <row r="36823" spans="1:4" x14ac:dyDescent="0.25">
      <c r="A36823" s="2">
        <v>540</v>
      </c>
      <c r="B36823">
        <v>49144</v>
      </c>
      <c r="C36823" s="3">
        <v>381.409288</v>
      </c>
      <c r="D36823" s="2"/>
    </row>
    <row r="36824" spans="1:4" x14ac:dyDescent="0.25">
      <c r="A36824" s="2">
        <v>540</v>
      </c>
      <c r="B36824">
        <v>49145</v>
      </c>
      <c r="C36824" s="3">
        <v>419.44333899999998</v>
      </c>
      <c r="D36824" s="2"/>
    </row>
    <row r="36825" spans="1:4" x14ac:dyDescent="0.25">
      <c r="A36825" s="2">
        <v>540</v>
      </c>
      <c r="B36825">
        <v>49146</v>
      </c>
      <c r="C36825" s="3">
        <v>430.19275399999998</v>
      </c>
      <c r="D36825" s="2"/>
    </row>
    <row r="36826" spans="1:4" x14ac:dyDescent="0.25">
      <c r="A36826" s="2">
        <v>540</v>
      </c>
      <c r="B36826">
        <v>49147</v>
      </c>
      <c r="C36826" s="3">
        <v>252.247761</v>
      </c>
      <c r="D36826" s="2"/>
    </row>
    <row r="36827" spans="1:4" x14ac:dyDescent="0.25">
      <c r="A36827" s="2">
        <v>540</v>
      </c>
      <c r="B36827">
        <v>49148</v>
      </c>
      <c r="C36827" s="3">
        <v>252.247761</v>
      </c>
      <c r="D36827" s="2"/>
    </row>
    <row r="36828" spans="1:4" x14ac:dyDescent="0.25">
      <c r="A36828" s="2">
        <v>540</v>
      </c>
      <c r="B36828">
        <v>49149</v>
      </c>
      <c r="C36828" s="3">
        <v>792.94099000000006</v>
      </c>
      <c r="D36828" s="2"/>
    </row>
    <row r="36829" spans="1:4" x14ac:dyDescent="0.25">
      <c r="A36829" s="2">
        <v>540</v>
      </c>
      <c r="B36829">
        <v>49150</v>
      </c>
      <c r="C36829" s="3">
        <v>792.94099000000006</v>
      </c>
      <c r="D36829" s="2"/>
    </row>
    <row r="36830" spans="1:4" x14ac:dyDescent="0.25">
      <c r="A36830" s="2">
        <v>540</v>
      </c>
      <c r="B36830">
        <v>49151</v>
      </c>
      <c r="C36830" s="3">
        <v>430.19275399999998</v>
      </c>
      <c r="D36830" s="2"/>
    </row>
    <row r="36831" spans="1:4" x14ac:dyDescent="0.25">
      <c r="A36831" s="2">
        <v>540</v>
      </c>
      <c r="B36831">
        <v>49152</v>
      </c>
      <c r="C36831" s="3">
        <v>356.43040200000002</v>
      </c>
      <c r="D36831" s="2"/>
    </row>
    <row r="36832" spans="1:4" x14ac:dyDescent="0.25">
      <c r="A36832" s="2">
        <v>540</v>
      </c>
      <c r="B36832">
        <v>49153</v>
      </c>
      <c r="C36832" s="3">
        <v>188.25479000000001</v>
      </c>
      <c r="D36832" s="2"/>
    </row>
    <row r="36833" spans="1:4" x14ac:dyDescent="0.25">
      <c r="A36833" s="2">
        <v>540</v>
      </c>
      <c r="B36833">
        <v>49154</v>
      </c>
      <c r="C36833" s="3">
        <v>356.43040200000002</v>
      </c>
      <c r="D36833" s="2"/>
    </row>
    <row r="36834" spans="1:4" x14ac:dyDescent="0.25">
      <c r="A36834" s="2">
        <v>540</v>
      </c>
      <c r="B36834">
        <v>49155</v>
      </c>
      <c r="C36834" s="3">
        <v>79.258100999999996</v>
      </c>
      <c r="D36834" s="2"/>
    </row>
    <row r="36835" spans="1:4" x14ac:dyDescent="0.25">
      <c r="A36835" s="2">
        <v>540</v>
      </c>
      <c r="B36835">
        <v>49156</v>
      </c>
      <c r="C36835" s="3">
        <v>555.27462300000002</v>
      </c>
      <c r="D36835" s="2"/>
    </row>
    <row r="36836" spans="1:4" x14ac:dyDescent="0.25">
      <c r="A36836" s="2">
        <v>540</v>
      </c>
      <c r="B36836">
        <v>49157</v>
      </c>
      <c r="C36836" s="3">
        <v>79.258100999999996</v>
      </c>
      <c r="D36836" s="2"/>
    </row>
    <row r="36837" spans="1:4" x14ac:dyDescent="0.25">
      <c r="A36837" s="2">
        <v>540</v>
      </c>
      <c r="B36837">
        <v>49158</v>
      </c>
      <c r="C36837" s="3">
        <v>555.27462300000002</v>
      </c>
      <c r="D36837" s="2"/>
    </row>
    <row r="36838" spans="1:4" x14ac:dyDescent="0.25">
      <c r="A36838" s="2">
        <v>540</v>
      </c>
      <c r="B36838">
        <v>49159</v>
      </c>
      <c r="C36838" s="3">
        <v>1642.8983539999999</v>
      </c>
      <c r="D36838" s="2"/>
    </row>
    <row r="36839" spans="1:4" x14ac:dyDescent="0.25">
      <c r="A36839" s="2">
        <v>540</v>
      </c>
      <c r="B36839">
        <v>49160</v>
      </c>
      <c r="C36839" s="3">
        <v>1642.8983539999999</v>
      </c>
      <c r="D36839" s="2"/>
    </row>
    <row r="36840" spans="1:4" x14ac:dyDescent="0.25">
      <c r="A36840" s="2">
        <v>540</v>
      </c>
      <c r="B36840">
        <v>49161</v>
      </c>
      <c r="C36840" s="3">
        <v>838.461997</v>
      </c>
      <c r="D36840" s="2"/>
    </row>
    <row r="36841" spans="1:4" x14ac:dyDescent="0.25">
      <c r="A36841" s="2">
        <v>540</v>
      </c>
      <c r="B36841">
        <v>49162</v>
      </c>
      <c r="C36841" s="3">
        <v>1847.1604990000001</v>
      </c>
      <c r="D36841" s="2"/>
    </row>
    <row r="36842" spans="1:4" x14ac:dyDescent="0.25">
      <c r="A36842" s="2">
        <v>540</v>
      </c>
      <c r="B36842">
        <v>49163</v>
      </c>
      <c r="C36842" s="3">
        <v>12729.130160999999</v>
      </c>
      <c r="D36842" s="2"/>
    </row>
    <row r="36843" spans="1:4" x14ac:dyDescent="0.25">
      <c r="A36843" s="2">
        <v>540</v>
      </c>
      <c r="B36843">
        <v>49164</v>
      </c>
      <c r="C36843" s="3">
        <v>3116.038998</v>
      </c>
      <c r="D36843" s="2"/>
    </row>
    <row r="36844" spans="1:4" x14ac:dyDescent="0.25">
      <c r="A36844" s="2">
        <v>540</v>
      </c>
      <c r="B36844">
        <v>49165</v>
      </c>
      <c r="C36844" s="3">
        <v>3673.7010420000001</v>
      </c>
      <c r="D36844" s="2"/>
    </row>
    <row r="36845" spans="1:4" x14ac:dyDescent="0.25">
      <c r="A36845" s="2">
        <v>540</v>
      </c>
      <c r="B36845">
        <v>49167</v>
      </c>
      <c r="C36845" s="3">
        <v>535.67588599999999</v>
      </c>
      <c r="D36845" s="2"/>
    </row>
    <row r="36846" spans="1:4" x14ac:dyDescent="0.25">
      <c r="A36846" s="2">
        <v>540</v>
      </c>
      <c r="B36846">
        <v>49168</v>
      </c>
      <c r="C36846" s="3">
        <v>2245.2018560000001</v>
      </c>
      <c r="D36846" s="2"/>
    </row>
    <row r="36847" spans="1:4" x14ac:dyDescent="0.25">
      <c r="A36847" s="2">
        <v>540</v>
      </c>
      <c r="B36847">
        <v>49169</v>
      </c>
      <c r="C36847" s="3">
        <v>1003.053479</v>
      </c>
      <c r="D36847" s="2"/>
    </row>
    <row r="36848" spans="1:4" x14ac:dyDescent="0.25">
      <c r="A36848" s="2">
        <v>540</v>
      </c>
      <c r="B36848">
        <v>49170</v>
      </c>
      <c r="C36848" s="3">
        <v>5999.4414200000001</v>
      </c>
      <c r="D36848" s="2"/>
    </row>
    <row r="36849" spans="1:4" x14ac:dyDescent="0.25">
      <c r="A36849" s="2">
        <v>540</v>
      </c>
      <c r="B36849">
        <v>49171</v>
      </c>
      <c r="C36849" s="3">
        <v>1003.053479</v>
      </c>
      <c r="D36849" s="2"/>
    </row>
    <row r="36850" spans="1:4" x14ac:dyDescent="0.25">
      <c r="A36850" s="2">
        <v>540</v>
      </c>
      <c r="B36850">
        <v>49172</v>
      </c>
      <c r="C36850" s="3">
        <v>2288.203814</v>
      </c>
      <c r="D36850" s="2"/>
    </row>
    <row r="36851" spans="1:4" x14ac:dyDescent="0.25">
      <c r="A36851" s="2">
        <v>540</v>
      </c>
      <c r="B36851">
        <v>49173</v>
      </c>
      <c r="C36851" s="3">
        <v>2751.4468189999998</v>
      </c>
      <c r="D36851" s="2"/>
    </row>
    <row r="36852" spans="1:4" x14ac:dyDescent="0.25">
      <c r="A36852" s="2">
        <v>540</v>
      </c>
      <c r="B36852">
        <v>49174</v>
      </c>
      <c r="C36852" s="3">
        <v>1414.9096400000001</v>
      </c>
      <c r="D36852" s="2"/>
    </row>
    <row r="36853" spans="1:4" x14ac:dyDescent="0.25">
      <c r="A36853" s="2">
        <v>540</v>
      </c>
      <c r="B36853">
        <v>49175</v>
      </c>
      <c r="C36853" s="3">
        <v>989.69207900000004</v>
      </c>
      <c r="D36853" s="2"/>
    </row>
    <row r="36854" spans="1:4" x14ac:dyDescent="0.25">
      <c r="A36854" s="2">
        <v>540</v>
      </c>
      <c r="B36854">
        <v>49176</v>
      </c>
      <c r="C36854" s="3">
        <v>0</v>
      </c>
      <c r="D36854" s="2"/>
    </row>
    <row r="36855" spans="1:4" x14ac:dyDescent="0.25">
      <c r="A36855" s="2">
        <v>540</v>
      </c>
      <c r="B36855">
        <v>49177</v>
      </c>
      <c r="C36855" s="3">
        <v>1536.1159749999999</v>
      </c>
      <c r="D36855" s="2"/>
    </row>
    <row r="36856" spans="1:4" x14ac:dyDescent="0.25">
      <c r="A36856" s="2">
        <v>540</v>
      </c>
      <c r="B36856">
        <v>49178</v>
      </c>
      <c r="C36856" s="3">
        <v>593.55234199999995</v>
      </c>
      <c r="D36856" s="2"/>
    </row>
    <row r="36857" spans="1:4" x14ac:dyDescent="0.25">
      <c r="A36857" s="2">
        <v>540</v>
      </c>
      <c r="B36857">
        <v>49179</v>
      </c>
      <c r="C36857" s="3">
        <v>1016.9332920000001</v>
      </c>
      <c r="D36857" s="2"/>
    </row>
    <row r="36858" spans="1:4" x14ac:dyDescent="0.25">
      <c r="A36858" s="2">
        <v>540</v>
      </c>
      <c r="B36858">
        <v>49180</v>
      </c>
      <c r="C36858" s="3">
        <v>1077.2949799999999</v>
      </c>
      <c r="D36858" s="2"/>
    </row>
    <row r="36859" spans="1:4" x14ac:dyDescent="0.25">
      <c r="A36859" s="2">
        <v>540</v>
      </c>
      <c r="B36859">
        <v>49181</v>
      </c>
      <c r="C36859" s="3">
        <v>712.93878900000004</v>
      </c>
      <c r="D36859" s="2"/>
    </row>
    <row r="36860" spans="1:4" x14ac:dyDescent="0.25">
      <c r="A36860" s="2">
        <v>540</v>
      </c>
      <c r="B36860">
        <v>49182</v>
      </c>
      <c r="C36860" s="3">
        <v>695.33184200000005</v>
      </c>
      <c r="D36860" s="2"/>
    </row>
    <row r="36861" spans="1:4" x14ac:dyDescent="0.25">
      <c r="A36861" s="2">
        <v>540</v>
      </c>
      <c r="B36861">
        <v>49183</v>
      </c>
      <c r="C36861" s="3">
        <v>395.640221</v>
      </c>
      <c r="D36861" s="2"/>
    </row>
    <row r="36862" spans="1:4" x14ac:dyDescent="0.25">
      <c r="A36862" s="2">
        <v>540</v>
      </c>
      <c r="B36862">
        <v>49184</v>
      </c>
      <c r="C36862" s="3">
        <v>478.74982799999998</v>
      </c>
      <c r="D36862" s="2"/>
    </row>
    <row r="36863" spans="1:4" x14ac:dyDescent="0.25">
      <c r="A36863" s="2">
        <v>540</v>
      </c>
      <c r="B36863">
        <v>49185</v>
      </c>
      <c r="C36863" s="3">
        <v>695.33184200000005</v>
      </c>
      <c r="D36863" s="2"/>
    </row>
    <row r="36864" spans="1:4" x14ac:dyDescent="0.25">
      <c r="A36864" s="2">
        <v>540</v>
      </c>
      <c r="B36864">
        <v>49186</v>
      </c>
      <c r="C36864" s="3">
        <v>1222.199957</v>
      </c>
      <c r="D36864" s="2"/>
    </row>
    <row r="36865" spans="1:4" x14ac:dyDescent="0.25">
      <c r="A36865" s="2">
        <v>540</v>
      </c>
      <c r="B36865">
        <v>49187</v>
      </c>
      <c r="C36865" s="3">
        <v>12.498056999999999</v>
      </c>
      <c r="D36865" s="2"/>
    </row>
    <row r="36866" spans="1:4" x14ac:dyDescent="0.25">
      <c r="A36866" s="2">
        <v>540</v>
      </c>
      <c r="B36866">
        <v>49188</v>
      </c>
      <c r="C36866" s="3">
        <v>98.57611</v>
      </c>
      <c r="D36866" s="2"/>
    </row>
    <row r="36867" spans="1:4" x14ac:dyDescent="0.25">
      <c r="A36867" s="2">
        <v>540</v>
      </c>
      <c r="B36867">
        <v>49189</v>
      </c>
      <c r="C36867" s="3">
        <v>1222.199957</v>
      </c>
      <c r="D36867" s="2"/>
    </row>
    <row r="36868" spans="1:4" x14ac:dyDescent="0.25">
      <c r="A36868" s="2">
        <v>540</v>
      </c>
      <c r="B36868">
        <v>49190</v>
      </c>
      <c r="C36868" s="3">
        <v>545.75837100000001</v>
      </c>
      <c r="D36868" s="2"/>
    </row>
    <row r="36869" spans="1:4" x14ac:dyDescent="0.25">
      <c r="A36869" s="2">
        <v>540</v>
      </c>
      <c r="B36869">
        <v>49191</v>
      </c>
      <c r="C36869" s="3">
        <v>155.29577399999999</v>
      </c>
      <c r="D36869" s="2"/>
    </row>
    <row r="36870" spans="1:4" x14ac:dyDescent="0.25">
      <c r="A36870" s="2">
        <v>540</v>
      </c>
      <c r="B36870">
        <v>49192</v>
      </c>
      <c r="C36870" s="3">
        <v>405.57197400000001</v>
      </c>
      <c r="D36870" s="2"/>
    </row>
    <row r="36871" spans="1:4" x14ac:dyDescent="0.25">
      <c r="A36871" s="2">
        <v>540</v>
      </c>
      <c r="B36871">
        <v>49193</v>
      </c>
      <c r="C36871" s="3">
        <v>155.29577399999999</v>
      </c>
      <c r="D36871" s="2"/>
    </row>
    <row r="36872" spans="1:4" x14ac:dyDescent="0.25">
      <c r="A36872" s="2">
        <v>540</v>
      </c>
      <c r="B36872">
        <v>49194</v>
      </c>
      <c r="C36872" s="3">
        <v>405.57197400000001</v>
      </c>
      <c r="D36872" s="2"/>
    </row>
    <row r="36873" spans="1:4" x14ac:dyDescent="0.25">
      <c r="A36873" s="2">
        <v>540</v>
      </c>
      <c r="B36873">
        <v>49195</v>
      </c>
      <c r="C36873" s="3">
        <v>945.38897499999996</v>
      </c>
      <c r="D36873" s="2"/>
    </row>
    <row r="36874" spans="1:4" x14ac:dyDescent="0.25">
      <c r="A36874" s="2">
        <v>540</v>
      </c>
      <c r="B36874">
        <v>49196</v>
      </c>
      <c r="C36874" s="3">
        <v>945.38897499999996</v>
      </c>
      <c r="D36874" s="2"/>
    </row>
    <row r="36875" spans="1:4" x14ac:dyDescent="0.25">
      <c r="A36875" s="2">
        <v>540</v>
      </c>
      <c r="B36875">
        <v>49197</v>
      </c>
      <c r="C36875" s="3">
        <v>186.230625</v>
      </c>
      <c r="D36875" s="2"/>
    </row>
    <row r="36876" spans="1:4" x14ac:dyDescent="0.25">
      <c r="A36876" s="2">
        <v>540</v>
      </c>
      <c r="B36876">
        <v>49198</v>
      </c>
      <c r="C36876" s="3">
        <v>186.230625</v>
      </c>
      <c r="D36876" s="2"/>
    </row>
    <row r="36877" spans="1:4" x14ac:dyDescent="0.25">
      <c r="A36877" s="2">
        <v>540</v>
      </c>
      <c r="B36877">
        <v>49199</v>
      </c>
      <c r="C36877" s="3">
        <v>217.54816600000001</v>
      </c>
      <c r="D36877" s="2"/>
    </row>
    <row r="36878" spans="1:4" x14ac:dyDescent="0.25">
      <c r="A36878" s="2">
        <v>540</v>
      </c>
      <c r="B36878">
        <v>49200</v>
      </c>
      <c r="C36878" s="3">
        <v>197.60587100000001</v>
      </c>
      <c r="D36878" s="2"/>
    </row>
    <row r="36879" spans="1:4" x14ac:dyDescent="0.25">
      <c r="A36879" s="2">
        <v>540</v>
      </c>
      <c r="B36879">
        <v>49201</v>
      </c>
      <c r="C36879" s="3">
        <v>197.60587100000001</v>
      </c>
      <c r="D36879" s="2"/>
    </row>
    <row r="36880" spans="1:4" x14ac:dyDescent="0.25">
      <c r="A36880" s="2">
        <v>540</v>
      </c>
      <c r="B36880">
        <v>49203</v>
      </c>
      <c r="C36880" s="3">
        <v>1069.0479459999999</v>
      </c>
      <c r="D36880" s="2"/>
    </row>
    <row r="36881" spans="1:4" x14ac:dyDescent="0.25">
      <c r="A36881" s="2">
        <v>540</v>
      </c>
      <c r="B36881">
        <v>49205</v>
      </c>
      <c r="C36881" s="3">
        <v>486.01516299999997</v>
      </c>
      <c r="D36881" s="2"/>
    </row>
    <row r="36882" spans="1:4" x14ac:dyDescent="0.25">
      <c r="A36882" s="2">
        <v>540</v>
      </c>
      <c r="B36882">
        <v>49206</v>
      </c>
      <c r="C36882" s="3">
        <v>821.906251</v>
      </c>
      <c r="D36882" s="2"/>
    </row>
    <row r="36883" spans="1:4" x14ac:dyDescent="0.25">
      <c r="A36883" s="2">
        <v>540</v>
      </c>
      <c r="B36883">
        <v>49207</v>
      </c>
      <c r="C36883" s="3">
        <v>486.01516299999997</v>
      </c>
      <c r="D36883" s="2"/>
    </row>
    <row r="36884" spans="1:4" x14ac:dyDescent="0.25">
      <c r="A36884" s="2">
        <v>540</v>
      </c>
      <c r="B36884">
        <v>49208</v>
      </c>
      <c r="C36884" s="3">
        <v>1740.6411639999999</v>
      </c>
      <c r="D36884" s="2"/>
    </row>
    <row r="36885" spans="1:4" x14ac:dyDescent="0.25">
      <c r="A36885" s="2">
        <v>540</v>
      </c>
      <c r="B36885">
        <v>49209</v>
      </c>
      <c r="C36885" s="3">
        <v>1740.6411639999999</v>
      </c>
      <c r="D36885" s="2"/>
    </row>
    <row r="36886" spans="1:4" x14ac:dyDescent="0.25">
      <c r="A36886" s="2">
        <v>540</v>
      </c>
      <c r="B36886">
        <v>49210</v>
      </c>
      <c r="C36886" s="3">
        <v>135.02860999999999</v>
      </c>
      <c r="D36886" s="2"/>
    </row>
    <row r="36887" spans="1:4" x14ac:dyDescent="0.25">
      <c r="A36887" s="2">
        <v>540</v>
      </c>
      <c r="B36887">
        <v>49211</v>
      </c>
      <c r="C36887" s="3">
        <v>135.02860999999999</v>
      </c>
      <c r="D36887" s="2"/>
    </row>
    <row r="36888" spans="1:4" x14ac:dyDescent="0.25">
      <c r="A36888" s="2">
        <v>540</v>
      </c>
      <c r="B36888">
        <v>49212</v>
      </c>
      <c r="C36888" s="3">
        <v>68.576854999999995</v>
      </c>
      <c r="D36888" s="2"/>
    </row>
    <row r="36889" spans="1:4" x14ac:dyDescent="0.25">
      <c r="A36889" s="2">
        <v>540</v>
      </c>
      <c r="B36889">
        <v>49213</v>
      </c>
      <c r="C36889" s="3">
        <v>551.49998600000004</v>
      </c>
      <c r="D36889" s="2"/>
    </row>
    <row r="36890" spans="1:4" x14ac:dyDescent="0.25">
      <c r="A36890" s="2">
        <v>540</v>
      </c>
      <c r="B36890">
        <v>49214</v>
      </c>
      <c r="C36890" s="3">
        <v>551.49998600000004</v>
      </c>
      <c r="D36890" s="2"/>
    </row>
    <row r="36891" spans="1:4" x14ac:dyDescent="0.25">
      <c r="A36891" s="2">
        <v>540</v>
      </c>
      <c r="B36891">
        <v>49215</v>
      </c>
      <c r="C36891" s="3">
        <v>68.576854999999995</v>
      </c>
      <c r="D36891" s="2"/>
    </row>
    <row r="36892" spans="1:4" x14ac:dyDescent="0.25">
      <c r="A36892" s="2">
        <v>540</v>
      </c>
      <c r="B36892">
        <v>49216</v>
      </c>
      <c r="C36892" s="3">
        <v>634.96187199999997</v>
      </c>
      <c r="D36892" s="2"/>
    </row>
    <row r="36893" spans="1:4" x14ac:dyDescent="0.25">
      <c r="A36893" s="2">
        <v>540</v>
      </c>
      <c r="B36893">
        <v>49217</v>
      </c>
      <c r="C36893" s="3">
        <v>2055.655628</v>
      </c>
      <c r="D36893" s="2"/>
    </row>
    <row r="36894" spans="1:4" x14ac:dyDescent="0.25">
      <c r="A36894" s="2">
        <v>540</v>
      </c>
      <c r="B36894">
        <v>49218</v>
      </c>
      <c r="C36894" s="3">
        <v>2055.655628</v>
      </c>
      <c r="D36894" s="2"/>
    </row>
    <row r="36895" spans="1:4" x14ac:dyDescent="0.25">
      <c r="A36895" s="2">
        <v>540</v>
      </c>
      <c r="B36895">
        <v>49219</v>
      </c>
      <c r="C36895" s="3">
        <v>634.96187199999997</v>
      </c>
      <c r="D36895" s="2"/>
    </row>
    <row r="36896" spans="1:4" x14ac:dyDescent="0.25">
      <c r="A36896" s="2">
        <v>540</v>
      </c>
      <c r="B36896">
        <v>49220</v>
      </c>
      <c r="C36896" s="3">
        <v>3720.2114740000002</v>
      </c>
      <c r="D36896" s="2"/>
    </row>
    <row r="36897" spans="1:4" x14ac:dyDescent="0.25">
      <c r="A36897" s="2">
        <v>540</v>
      </c>
      <c r="B36897">
        <v>49221</v>
      </c>
      <c r="C36897" s="3">
        <v>121.096322</v>
      </c>
      <c r="D36897" s="2"/>
    </row>
    <row r="36898" spans="1:4" x14ac:dyDescent="0.25">
      <c r="A36898" s="2">
        <v>540</v>
      </c>
      <c r="B36898">
        <v>49222</v>
      </c>
      <c r="C36898" s="3">
        <v>1739.3168350000001</v>
      </c>
      <c r="D36898" s="2"/>
    </row>
    <row r="36899" spans="1:4" x14ac:dyDescent="0.25">
      <c r="A36899" s="2">
        <v>540</v>
      </c>
      <c r="B36899">
        <v>49223</v>
      </c>
      <c r="C36899" s="3">
        <v>1638.7887499999999</v>
      </c>
      <c r="D36899" s="2"/>
    </row>
    <row r="36900" spans="1:4" x14ac:dyDescent="0.25">
      <c r="A36900" s="2">
        <v>540</v>
      </c>
      <c r="B36900">
        <v>49224</v>
      </c>
      <c r="C36900" s="3">
        <v>235.875811</v>
      </c>
      <c r="D36900" s="2"/>
    </row>
    <row r="36901" spans="1:4" x14ac:dyDescent="0.25">
      <c r="A36901" s="2">
        <v>540</v>
      </c>
      <c r="B36901">
        <v>49225</v>
      </c>
      <c r="C36901" s="3">
        <v>2623.6068460000001</v>
      </c>
      <c r="D36901" s="2"/>
    </row>
    <row r="36902" spans="1:4" x14ac:dyDescent="0.25">
      <c r="A36902" s="2">
        <v>540</v>
      </c>
      <c r="B36902">
        <v>49226</v>
      </c>
      <c r="C36902" s="3">
        <v>54.299337999999999</v>
      </c>
      <c r="D36902" s="2"/>
    </row>
    <row r="36903" spans="1:4" x14ac:dyDescent="0.25">
      <c r="A36903" s="2">
        <v>540</v>
      </c>
      <c r="B36903">
        <v>49227</v>
      </c>
      <c r="C36903" s="3">
        <v>2157.045752</v>
      </c>
      <c r="D36903" s="2"/>
    </row>
    <row r="36904" spans="1:4" x14ac:dyDescent="0.25">
      <c r="A36904" s="2">
        <v>540</v>
      </c>
      <c r="B36904">
        <v>49228</v>
      </c>
      <c r="C36904" s="3">
        <v>3708.7596640000002</v>
      </c>
      <c r="D36904" s="2"/>
    </row>
    <row r="36905" spans="1:4" x14ac:dyDescent="0.25">
      <c r="A36905" s="2">
        <v>540</v>
      </c>
      <c r="B36905">
        <v>49229</v>
      </c>
      <c r="C36905" s="3">
        <v>268.98250999999999</v>
      </c>
      <c r="D36905" s="2"/>
    </row>
    <row r="36906" spans="1:4" x14ac:dyDescent="0.25">
      <c r="A36906" s="2">
        <v>540</v>
      </c>
      <c r="B36906">
        <v>49230</v>
      </c>
      <c r="C36906" s="3">
        <v>607.89042199999994</v>
      </c>
      <c r="D36906" s="2"/>
    </row>
    <row r="36907" spans="1:4" x14ac:dyDescent="0.25">
      <c r="A36907" s="2">
        <v>540</v>
      </c>
      <c r="B36907">
        <v>49231</v>
      </c>
      <c r="C36907" s="3">
        <v>2157.045752</v>
      </c>
      <c r="D36907" s="2"/>
    </row>
    <row r="36908" spans="1:4" x14ac:dyDescent="0.25">
      <c r="A36908" s="2">
        <v>540</v>
      </c>
      <c r="B36908">
        <v>49232</v>
      </c>
      <c r="C36908" s="3">
        <v>2022.0993289999999</v>
      </c>
      <c r="D36908" s="2"/>
    </row>
    <row r="36909" spans="1:4" x14ac:dyDescent="0.25">
      <c r="A36909" s="2">
        <v>540</v>
      </c>
      <c r="B36909">
        <v>49233</v>
      </c>
      <c r="C36909" s="3">
        <v>905.07810500000005</v>
      </c>
      <c r="D36909" s="2"/>
    </row>
    <row r="36910" spans="1:4" x14ac:dyDescent="0.25">
      <c r="A36910" s="2">
        <v>540</v>
      </c>
      <c r="B36910">
        <v>49234</v>
      </c>
      <c r="C36910" s="3">
        <v>4181.7535379999999</v>
      </c>
      <c r="D36910" s="2"/>
    </row>
    <row r="36911" spans="1:4" x14ac:dyDescent="0.25">
      <c r="A36911" s="2">
        <v>540</v>
      </c>
      <c r="B36911">
        <v>49236</v>
      </c>
      <c r="C36911" s="3">
        <v>3684.3165020000001</v>
      </c>
      <c r="D36911" s="2"/>
    </row>
    <row r="36912" spans="1:4" x14ac:dyDescent="0.25">
      <c r="A36912" s="2">
        <v>540</v>
      </c>
      <c r="B36912">
        <v>49237</v>
      </c>
      <c r="C36912" s="3">
        <v>3684.3165020000001</v>
      </c>
      <c r="D36912" s="2"/>
    </row>
    <row r="36913" spans="1:4" x14ac:dyDescent="0.25">
      <c r="A36913" s="2">
        <v>540</v>
      </c>
      <c r="B36913">
        <v>49238</v>
      </c>
      <c r="C36913" s="3">
        <v>34.341363000000001</v>
      </c>
      <c r="D36913" s="2"/>
    </row>
    <row r="36914" spans="1:4" x14ac:dyDescent="0.25">
      <c r="A36914" s="2">
        <v>540</v>
      </c>
      <c r="B36914">
        <v>49239</v>
      </c>
      <c r="C36914" s="3">
        <v>9.058878</v>
      </c>
      <c r="D36914" s="2"/>
    </row>
    <row r="36915" spans="1:4" x14ac:dyDescent="0.25">
      <c r="A36915" s="2">
        <v>540</v>
      </c>
      <c r="B36915">
        <v>49240</v>
      </c>
      <c r="C36915" s="3">
        <v>43.400241999999999</v>
      </c>
      <c r="D36915" s="2"/>
    </row>
    <row r="36916" spans="1:4" x14ac:dyDescent="0.25">
      <c r="A36916" s="2">
        <v>540</v>
      </c>
      <c r="B36916">
        <v>49241</v>
      </c>
      <c r="C36916" s="3">
        <v>1801.8341780000001</v>
      </c>
      <c r="D36916" s="2"/>
    </row>
    <row r="36917" spans="1:4" x14ac:dyDescent="0.25">
      <c r="A36917" s="2">
        <v>540</v>
      </c>
      <c r="B36917">
        <v>49244</v>
      </c>
      <c r="C36917" s="3">
        <v>1801.8341780000001</v>
      </c>
      <c r="D36917" s="2"/>
    </row>
    <row r="36918" spans="1:4" x14ac:dyDescent="0.25">
      <c r="A36918" s="2">
        <v>540</v>
      </c>
      <c r="B36918">
        <v>49245</v>
      </c>
      <c r="C36918" s="3">
        <v>1946.6623770000001</v>
      </c>
      <c r="D36918" s="2"/>
    </row>
    <row r="36919" spans="1:4" x14ac:dyDescent="0.25">
      <c r="A36919" s="2">
        <v>540</v>
      </c>
      <c r="B36919">
        <v>49247</v>
      </c>
      <c r="C36919" s="3">
        <v>289.59648399999998</v>
      </c>
      <c r="D36919" s="2"/>
    </row>
    <row r="36920" spans="1:4" x14ac:dyDescent="0.25">
      <c r="A36920" s="2">
        <v>540</v>
      </c>
      <c r="B36920">
        <v>49248</v>
      </c>
      <c r="C36920" s="3">
        <v>289.59648399999998</v>
      </c>
      <c r="D36920" s="2"/>
    </row>
    <row r="36921" spans="1:4" x14ac:dyDescent="0.25">
      <c r="A36921" s="2">
        <v>540</v>
      </c>
      <c r="B36921">
        <v>49249</v>
      </c>
      <c r="C36921" s="3">
        <v>4224.9020479999999</v>
      </c>
      <c r="D36921" s="2"/>
    </row>
    <row r="36922" spans="1:4" x14ac:dyDescent="0.25">
      <c r="A36922" s="2">
        <v>540</v>
      </c>
      <c r="B36922">
        <v>49250</v>
      </c>
      <c r="C36922" s="3">
        <v>4224.9020479999999</v>
      </c>
      <c r="D36922" s="2"/>
    </row>
    <row r="36923" spans="1:4" x14ac:dyDescent="0.25">
      <c r="A36923" s="2">
        <v>540</v>
      </c>
      <c r="B36923">
        <v>49251</v>
      </c>
      <c r="C36923" s="3">
        <v>6461.8207670000002</v>
      </c>
      <c r="D36923" s="2"/>
    </row>
    <row r="36924" spans="1:4" x14ac:dyDescent="0.25">
      <c r="A36924" s="2">
        <v>540</v>
      </c>
      <c r="B36924">
        <v>49252</v>
      </c>
      <c r="C36924" s="3">
        <v>2197.1263140000001</v>
      </c>
      <c r="D36924" s="2"/>
    </row>
    <row r="36925" spans="1:4" x14ac:dyDescent="0.25">
      <c r="A36925" s="2">
        <v>540</v>
      </c>
      <c r="B36925">
        <v>49253</v>
      </c>
      <c r="C36925" s="3">
        <v>6461.8207670000002</v>
      </c>
      <c r="D36925" s="2"/>
    </row>
    <row r="36926" spans="1:4" x14ac:dyDescent="0.25">
      <c r="A36926" s="2">
        <v>540</v>
      </c>
      <c r="B36926">
        <v>49254</v>
      </c>
      <c r="C36926" s="3">
        <v>2197.1263140000001</v>
      </c>
      <c r="D36926" s="2"/>
    </row>
    <row r="36927" spans="1:4" x14ac:dyDescent="0.25">
      <c r="A36927" s="2">
        <v>540</v>
      </c>
      <c r="B36927">
        <v>49255</v>
      </c>
      <c r="C36927" s="3">
        <v>17182.557283999999</v>
      </c>
      <c r="D36927" s="2"/>
    </row>
    <row r="36928" spans="1:4" x14ac:dyDescent="0.25">
      <c r="A36928" s="2">
        <v>540</v>
      </c>
      <c r="B36928">
        <v>49256</v>
      </c>
      <c r="C36928" s="3">
        <v>17182.557283999999</v>
      </c>
      <c r="D36928" s="2"/>
    </row>
    <row r="36929" spans="1:4" x14ac:dyDescent="0.25">
      <c r="A36929" s="2">
        <v>540</v>
      </c>
      <c r="B36929">
        <v>49257</v>
      </c>
      <c r="C36929" s="3">
        <v>17031.583936999999</v>
      </c>
      <c r="D36929" s="2"/>
    </row>
    <row r="36930" spans="1:4" x14ac:dyDescent="0.25">
      <c r="A36930" s="2">
        <v>540</v>
      </c>
      <c r="B36930">
        <v>49258</v>
      </c>
      <c r="C36930" s="3">
        <v>24331.448883000001</v>
      </c>
      <c r="D36930" s="2"/>
    </row>
    <row r="36931" spans="1:4" x14ac:dyDescent="0.25">
      <c r="A36931" s="2">
        <v>540</v>
      </c>
      <c r="B36931">
        <v>49259</v>
      </c>
      <c r="C36931" s="3">
        <v>17031.583936999999</v>
      </c>
      <c r="D36931" s="2"/>
    </row>
    <row r="36932" spans="1:4" x14ac:dyDescent="0.25">
      <c r="A36932" s="2">
        <v>540</v>
      </c>
      <c r="B36932">
        <v>49260</v>
      </c>
      <c r="C36932" s="3">
        <v>12405.537195000001</v>
      </c>
      <c r="D36932" s="2"/>
    </row>
    <row r="36933" spans="1:4" x14ac:dyDescent="0.25">
      <c r="A36933" s="2">
        <v>540</v>
      </c>
      <c r="B36933">
        <v>49261</v>
      </c>
      <c r="C36933" s="3">
        <v>1788.2767610000001</v>
      </c>
      <c r="D36933" s="2"/>
    </row>
    <row r="36934" spans="1:4" x14ac:dyDescent="0.25">
      <c r="A36934" s="2">
        <v>540</v>
      </c>
      <c r="B36934">
        <v>49263</v>
      </c>
      <c r="C36934" s="3">
        <v>1788.2767610000001</v>
      </c>
      <c r="D36934" s="2"/>
    </row>
    <row r="36935" spans="1:4" x14ac:dyDescent="0.25">
      <c r="A36935" s="2">
        <v>540</v>
      </c>
      <c r="B36935">
        <v>49264</v>
      </c>
      <c r="C36935" s="3">
        <v>2208.9213770000001</v>
      </c>
      <c r="D36935" s="2"/>
    </row>
    <row r="36936" spans="1:4" x14ac:dyDescent="0.25">
      <c r="A36936" s="2">
        <v>540</v>
      </c>
      <c r="B36936">
        <v>49266</v>
      </c>
      <c r="C36936" s="3">
        <v>2208.9213770000001</v>
      </c>
      <c r="D36936" s="2"/>
    </row>
    <row r="36937" spans="1:4" x14ac:dyDescent="0.25">
      <c r="A36937" s="2">
        <v>540</v>
      </c>
      <c r="B36937">
        <v>49267</v>
      </c>
      <c r="C36937" s="3">
        <v>4662.8168770000002</v>
      </c>
      <c r="D36937" s="2"/>
    </row>
    <row r="36938" spans="1:4" x14ac:dyDescent="0.25">
      <c r="A36938" s="2">
        <v>540</v>
      </c>
      <c r="B36938">
        <v>49268</v>
      </c>
      <c r="C36938" s="3">
        <v>392.10462000000001</v>
      </c>
      <c r="D36938" s="2"/>
    </row>
    <row r="36939" spans="1:4" x14ac:dyDescent="0.25">
      <c r="A36939" s="2">
        <v>540</v>
      </c>
      <c r="B36939">
        <v>49269</v>
      </c>
      <c r="C36939" s="3">
        <v>392.10462000000001</v>
      </c>
      <c r="D36939" s="2"/>
    </row>
    <row r="36940" spans="1:4" x14ac:dyDescent="0.25">
      <c r="A36940" s="2">
        <v>540</v>
      </c>
      <c r="B36940">
        <v>49270</v>
      </c>
      <c r="C36940" s="3">
        <v>4662.8168770000002</v>
      </c>
      <c r="D36940" s="2"/>
    </row>
    <row r="36941" spans="1:4" x14ac:dyDescent="0.25">
      <c r="A36941" s="2">
        <v>540</v>
      </c>
      <c r="B36941">
        <v>49272</v>
      </c>
      <c r="C36941" s="3">
        <v>4229.3456420000002</v>
      </c>
      <c r="D36941" s="2"/>
    </row>
    <row r="36942" spans="1:4" x14ac:dyDescent="0.25">
      <c r="A36942" s="2">
        <v>540</v>
      </c>
      <c r="B36942">
        <v>49273</v>
      </c>
      <c r="C36942" s="3">
        <v>3075.726224</v>
      </c>
      <c r="D36942" s="2"/>
    </row>
    <row r="36943" spans="1:4" x14ac:dyDescent="0.25">
      <c r="A36943" s="2">
        <v>540</v>
      </c>
      <c r="B36943">
        <v>49274</v>
      </c>
      <c r="C36943" s="3">
        <v>3075.726224</v>
      </c>
      <c r="D36943" s="2"/>
    </row>
    <row r="36944" spans="1:4" x14ac:dyDescent="0.25">
      <c r="A36944" s="2">
        <v>540</v>
      </c>
      <c r="B36944">
        <v>49277</v>
      </c>
      <c r="C36944" s="3">
        <v>499.67790600000001</v>
      </c>
      <c r="D36944" s="2"/>
    </row>
    <row r="36945" spans="1:4" x14ac:dyDescent="0.25">
      <c r="A36945" s="2">
        <v>540</v>
      </c>
      <c r="B36945">
        <v>49278</v>
      </c>
      <c r="C36945" s="3">
        <v>499.67790600000001</v>
      </c>
      <c r="D36945" s="2"/>
    </row>
    <row r="36946" spans="1:4" x14ac:dyDescent="0.25">
      <c r="A36946" s="2">
        <v>540</v>
      </c>
      <c r="B36946">
        <v>49279</v>
      </c>
      <c r="C36946" s="3">
        <v>6579.4523980000004</v>
      </c>
      <c r="D36946" s="2"/>
    </row>
    <row r="36947" spans="1:4" x14ac:dyDescent="0.25">
      <c r="A36947" s="2">
        <v>540</v>
      </c>
      <c r="B36947">
        <v>49280</v>
      </c>
      <c r="C36947" s="3">
        <v>290.572947</v>
      </c>
      <c r="D36947" s="2"/>
    </row>
    <row r="36948" spans="1:4" x14ac:dyDescent="0.25">
      <c r="A36948" s="2">
        <v>540</v>
      </c>
      <c r="B36948">
        <v>49281</v>
      </c>
      <c r="C36948" s="3">
        <v>290.572947</v>
      </c>
      <c r="D36948" s="2"/>
    </row>
    <row r="36949" spans="1:4" x14ac:dyDescent="0.25">
      <c r="A36949" s="2">
        <v>540</v>
      </c>
      <c r="B36949">
        <v>49282</v>
      </c>
      <c r="C36949" s="3">
        <v>1220.2415410000001</v>
      </c>
      <c r="D36949" s="2"/>
    </row>
    <row r="36950" spans="1:4" x14ac:dyDescent="0.25">
      <c r="A36950" s="2">
        <v>540</v>
      </c>
      <c r="B36950">
        <v>49283</v>
      </c>
      <c r="C36950" s="3">
        <v>1220.2415410000001</v>
      </c>
      <c r="D36950" s="2"/>
    </row>
    <row r="36951" spans="1:4" x14ac:dyDescent="0.25">
      <c r="A36951" s="2">
        <v>540</v>
      </c>
      <c r="B36951">
        <v>49284</v>
      </c>
      <c r="C36951" s="3">
        <v>1200.230753</v>
      </c>
      <c r="D36951" s="2"/>
    </row>
    <row r="36952" spans="1:4" x14ac:dyDescent="0.25">
      <c r="A36952" s="2">
        <v>540</v>
      </c>
      <c r="B36952">
        <v>49285</v>
      </c>
      <c r="C36952" s="3">
        <v>793.95036400000004</v>
      </c>
      <c r="D36952" s="2"/>
    </row>
    <row r="36953" spans="1:4" x14ac:dyDescent="0.25">
      <c r="A36953" s="2">
        <v>540</v>
      </c>
      <c r="B36953">
        <v>49286</v>
      </c>
      <c r="C36953" s="3">
        <v>793.95036400000004</v>
      </c>
      <c r="D36953" s="2"/>
    </row>
    <row r="36954" spans="1:4" x14ac:dyDescent="0.25">
      <c r="A36954" s="2">
        <v>540</v>
      </c>
      <c r="B36954">
        <v>49287</v>
      </c>
      <c r="C36954" s="3">
        <v>9049.9754570000005</v>
      </c>
      <c r="D36954" s="2"/>
    </row>
    <row r="36955" spans="1:4" x14ac:dyDescent="0.25">
      <c r="A36955" s="2">
        <v>540</v>
      </c>
      <c r="B36955">
        <v>49288</v>
      </c>
      <c r="C36955" s="3">
        <v>821.200108</v>
      </c>
      <c r="D36955" s="2"/>
    </row>
    <row r="36956" spans="1:4" x14ac:dyDescent="0.25">
      <c r="A36956" s="2">
        <v>540</v>
      </c>
      <c r="B36956">
        <v>49289</v>
      </c>
      <c r="C36956" s="3">
        <v>9049.9754570000005</v>
      </c>
      <c r="D36956" s="2"/>
    </row>
    <row r="36957" spans="1:4" x14ac:dyDescent="0.25">
      <c r="A36957" s="2">
        <v>540</v>
      </c>
      <c r="B36957">
        <v>49290</v>
      </c>
      <c r="C36957" s="3">
        <v>821.200108</v>
      </c>
      <c r="D36957" s="2"/>
    </row>
    <row r="36958" spans="1:4" x14ac:dyDescent="0.25">
      <c r="A36958" s="2">
        <v>540</v>
      </c>
      <c r="B36958">
        <v>49291</v>
      </c>
      <c r="C36958" s="3">
        <v>572.68359799999996</v>
      </c>
      <c r="D36958" s="2"/>
    </row>
    <row r="36959" spans="1:4" x14ac:dyDescent="0.25">
      <c r="A36959" s="2">
        <v>540</v>
      </c>
      <c r="B36959">
        <v>49292</v>
      </c>
      <c r="C36959" s="3">
        <v>579.81989299999998</v>
      </c>
      <c r="D36959" s="2"/>
    </row>
    <row r="36960" spans="1:4" x14ac:dyDescent="0.25">
      <c r="A36960" s="2">
        <v>540</v>
      </c>
      <c r="B36960">
        <v>49293</v>
      </c>
      <c r="C36960" s="3">
        <v>3349.498767</v>
      </c>
      <c r="D36960" s="2"/>
    </row>
    <row r="36961" spans="1:4" x14ac:dyDescent="0.25">
      <c r="A36961" s="2">
        <v>540</v>
      </c>
      <c r="B36961">
        <v>49294</v>
      </c>
      <c r="C36961" s="3">
        <v>297.34598699999998</v>
      </c>
      <c r="D36961" s="2"/>
    </row>
    <row r="36962" spans="1:4" x14ac:dyDescent="0.25">
      <c r="A36962" s="2">
        <v>540</v>
      </c>
      <c r="B36962">
        <v>49295</v>
      </c>
      <c r="C36962" s="3">
        <v>2129.1137359999998</v>
      </c>
      <c r="D36962" s="2"/>
    </row>
    <row r="36963" spans="1:4" x14ac:dyDescent="0.25">
      <c r="A36963" s="2">
        <v>540</v>
      </c>
      <c r="B36963">
        <v>49296</v>
      </c>
      <c r="C36963" s="3">
        <v>2523.478795</v>
      </c>
      <c r="D36963" s="2"/>
    </row>
    <row r="36964" spans="1:4" x14ac:dyDescent="0.25">
      <c r="A36964" s="2">
        <v>540</v>
      </c>
      <c r="B36964">
        <v>49297</v>
      </c>
      <c r="C36964" s="3">
        <v>2523.478795</v>
      </c>
      <c r="D36964" s="2"/>
    </row>
    <row r="36965" spans="1:4" x14ac:dyDescent="0.25">
      <c r="A36965" s="2">
        <v>540</v>
      </c>
      <c r="B36965">
        <v>49298</v>
      </c>
      <c r="C36965" s="3">
        <v>4133.4785490000004</v>
      </c>
      <c r="D36965" s="2"/>
    </row>
    <row r="36966" spans="1:4" x14ac:dyDescent="0.25">
      <c r="A36966" s="2">
        <v>540</v>
      </c>
      <c r="B36966">
        <v>49299</v>
      </c>
      <c r="C36966" s="3">
        <v>1920.40074</v>
      </c>
      <c r="D36966" s="2"/>
    </row>
    <row r="36967" spans="1:4" x14ac:dyDescent="0.25">
      <c r="A36967" s="2">
        <v>540</v>
      </c>
      <c r="B36967">
        <v>49300</v>
      </c>
      <c r="C36967" s="3">
        <v>855.01712199999997</v>
      </c>
      <c r="D36967" s="2"/>
    </row>
    <row r="36968" spans="1:4" x14ac:dyDescent="0.25">
      <c r="A36968" s="2">
        <v>540</v>
      </c>
      <c r="B36968">
        <v>49301</v>
      </c>
      <c r="C36968" s="3">
        <v>855.01712199999997</v>
      </c>
      <c r="D36968" s="2"/>
    </row>
    <row r="36969" spans="1:4" x14ac:dyDescent="0.25">
      <c r="A36969" s="2">
        <v>540</v>
      </c>
      <c r="B36969">
        <v>49302</v>
      </c>
      <c r="C36969" s="3">
        <v>4954.2119700000003</v>
      </c>
      <c r="D36969" s="2"/>
    </row>
    <row r="36970" spans="1:4" x14ac:dyDescent="0.25">
      <c r="A36970" s="2">
        <v>540</v>
      </c>
      <c r="B36970">
        <v>49303</v>
      </c>
      <c r="C36970" s="3">
        <v>392.04431099999999</v>
      </c>
      <c r="D36970" s="2"/>
    </row>
    <row r="36971" spans="1:4" x14ac:dyDescent="0.25">
      <c r="A36971" s="2">
        <v>540</v>
      </c>
      <c r="B36971">
        <v>49304</v>
      </c>
      <c r="C36971" s="3">
        <v>1771.9182579999999</v>
      </c>
      <c r="D36971" s="2"/>
    </row>
    <row r="36972" spans="1:4" x14ac:dyDescent="0.25">
      <c r="A36972" s="2">
        <v>540</v>
      </c>
      <c r="B36972">
        <v>49305</v>
      </c>
      <c r="C36972" s="3">
        <v>614.71092099999998</v>
      </c>
      <c r="D36972" s="2"/>
    </row>
    <row r="36973" spans="1:4" x14ac:dyDescent="0.25">
      <c r="A36973" s="2">
        <v>540</v>
      </c>
      <c r="B36973">
        <v>49306</v>
      </c>
      <c r="C36973" s="3">
        <v>146.90274700000001</v>
      </c>
      <c r="D36973" s="2"/>
    </row>
    <row r="36974" spans="1:4" x14ac:dyDescent="0.25">
      <c r="A36974" s="2">
        <v>540</v>
      </c>
      <c r="B36974">
        <v>49307</v>
      </c>
      <c r="C36974" s="3">
        <v>7088.978666</v>
      </c>
      <c r="D36974" s="2"/>
    </row>
    <row r="36975" spans="1:4" x14ac:dyDescent="0.25">
      <c r="A36975" s="2">
        <v>540</v>
      </c>
      <c r="B36975">
        <v>49308</v>
      </c>
      <c r="C36975" s="3">
        <v>1688.8396760000001</v>
      </c>
      <c r="D36975" s="2"/>
    </row>
    <row r="36976" spans="1:4" x14ac:dyDescent="0.25">
      <c r="A36976" s="2">
        <v>540</v>
      </c>
      <c r="B36976">
        <v>49309</v>
      </c>
      <c r="C36976" s="3">
        <v>7088.978666</v>
      </c>
      <c r="D36976" s="2"/>
    </row>
    <row r="36977" spans="1:4" x14ac:dyDescent="0.25">
      <c r="A36977" s="2">
        <v>540</v>
      </c>
      <c r="B36977">
        <v>49310</v>
      </c>
      <c r="C36977" s="3">
        <v>1688.8396760000001</v>
      </c>
      <c r="D36977" s="2"/>
    </row>
    <row r="36978" spans="1:4" x14ac:dyDescent="0.25">
      <c r="A36978" s="2">
        <v>540</v>
      </c>
      <c r="B36978">
        <v>49311</v>
      </c>
      <c r="C36978" s="3">
        <v>2108.371811</v>
      </c>
      <c r="D36978" s="2"/>
    </row>
    <row r="36979" spans="1:4" x14ac:dyDescent="0.25">
      <c r="A36979" s="2">
        <v>540</v>
      </c>
      <c r="B36979">
        <v>49312</v>
      </c>
      <c r="C36979" s="3">
        <v>2108.371811</v>
      </c>
      <c r="D36979" s="2"/>
    </row>
    <row r="36980" spans="1:4" x14ac:dyDescent="0.25">
      <c r="A36980" s="2">
        <v>540</v>
      </c>
      <c r="B36980">
        <v>49313</v>
      </c>
      <c r="C36980" s="3">
        <v>942.94854199999997</v>
      </c>
      <c r="D36980" s="2"/>
    </row>
    <row r="36981" spans="1:4" x14ac:dyDescent="0.25">
      <c r="A36981" s="2">
        <v>540</v>
      </c>
      <c r="B36981">
        <v>49316</v>
      </c>
      <c r="C36981" s="3">
        <v>269.50116000000003</v>
      </c>
      <c r="D36981" s="2"/>
    </row>
    <row r="36982" spans="1:4" x14ac:dyDescent="0.25">
      <c r="A36982" s="2">
        <v>540</v>
      </c>
      <c r="B36982">
        <v>49317</v>
      </c>
      <c r="C36982" s="3">
        <v>673.44738199999995</v>
      </c>
      <c r="D36982" s="2"/>
    </row>
    <row r="36983" spans="1:4" x14ac:dyDescent="0.25">
      <c r="A36983" s="2">
        <v>540</v>
      </c>
      <c r="B36983">
        <v>49318</v>
      </c>
      <c r="C36983" s="3">
        <v>4984.2487639999999</v>
      </c>
      <c r="D36983" s="2"/>
    </row>
    <row r="36984" spans="1:4" x14ac:dyDescent="0.25">
      <c r="A36984" s="2">
        <v>540</v>
      </c>
      <c r="B36984">
        <v>49320</v>
      </c>
      <c r="C36984" s="3">
        <v>11263.474923</v>
      </c>
      <c r="D36984" s="2"/>
    </row>
    <row r="36985" spans="1:4" x14ac:dyDescent="0.25">
      <c r="A36985" s="2">
        <v>540</v>
      </c>
      <c r="B36985">
        <v>49321</v>
      </c>
      <c r="C36985" s="3">
        <v>11263.474923</v>
      </c>
      <c r="D36985" s="2"/>
    </row>
    <row r="36986" spans="1:4" x14ac:dyDescent="0.25">
      <c r="A36986" s="2">
        <v>540</v>
      </c>
      <c r="B36986">
        <v>49322</v>
      </c>
      <c r="C36986" s="3">
        <v>4984.2487639999999</v>
      </c>
      <c r="D36986" s="2"/>
    </row>
    <row r="36987" spans="1:4" x14ac:dyDescent="0.25">
      <c r="A36987" s="2">
        <v>540</v>
      </c>
      <c r="B36987">
        <v>49323</v>
      </c>
      <c r="C36987" s="3">
        <v>4337.8577729999997</v>
      </c>
      <c r="D36987" s="2"/>
    </row>
    <row r="36988" spans="1:4" x14ac:dyDescent="0.25">
      <c r="A36988" s="2">
        <v>540</v>
      </c>
      <c r="B36988">
        <v>49324</v>
      </c>
      <c r="C36988" s="3">
        <v>400.69979599999999</v>
      </c>
      <c r="D36988" s="2"/>
    </row>
    <row r="36989" spans="1:4" x14ac:dyDescent="0.25">
      <c r="A36989" s="2">
        <v>540</v>
      </c>
      <c r="B36989">
        <v>49325</v>
      </c>
      <c r="C36989" s="3">
        <v>400.69979599999999</v>
      </c>
      <c r="D36989" s="2"/>
    </row>
    <row r="36990" spans="1:4" x14ac:dyDescent="0.25">
      <c r="A36990" s="2">
        <v>540</v>
      </c>
      <c r="B36990">
        <v>49326</v>
      </c>
      <c r="C36990" s="3">
        <v>589.16996700000004</v>
      </c>
      <c r="D36990" s="2"/>
    </row>
    <row r="36991" spans="1:4" x14ac:dyDescent="0.25">
      <c r="A36991" s="2">
        <v>540</v>
      </c>
      <c r="B36991">
        <v>49327</v>
      </c>
      <c r="C36991" s="3">
        <v>781.57951100000002</v>
      </c>
      <c r="D36991" s="2"/>
    </row>
    <row r="36992" spans="1:4" x14ac:dyDescent="0.25">
      <c r="A36992" s="2">
        <v>540</v>
      </c>
      <c r="B36992">
        <v>49328</v>
      </c>
      <c r="C36992" s="3">
        <v>2364.1802010000001</v>
      </c>
      <c r="D36992" s="2"/>
    </row>
    <row r="36993" spans="1:4" x14ac:dyDescent="0.25">
      <c r="A36993" s="2">
        <v>540</v>
      </c>
      <c r="B36993">
        <v>49332</v>
      </c>
      <c r="C36993" s="3">
        <v>589.16996700000004</v>
      </c>
      <c r="D36993" s="2"/>
    </row>
    <row r="36994" spans="1:4" x14ac:dyDescent="0.25">
      <c r="A36994" s="2">
        <v>540</v>
      </c>
      <c r="B36994">
        <v>49333</v>
      </c>
      <c r="C36994" s="3">
        <v>3743.3128240000001</v>
      </c>
      <c r="D36994" s="2"/>
    </row>
    <row r="36995" spans="1:4" x14ac:dyDescent="0.25">
      <c r="A36995" s="2">
        <v>540</v>
      </c>
      <c r="B36995">
        <v>49334</v>
      </c>
      <c r="C36995" s="3">
        <v>3743.3128240000001</v>
      </c>
      <c r="D36995" s="2"/>
    </row>
    <row r="36996" spans="1:4" x14ac:dyDescent="0.25">
      <c r="A36996" s="2">
        <v>540</v>
      </c>
      <c r="B36996">
        <v>49335</v>
      </c>
      <c r="C36996" s="3">
        <v>3522.1514739999998</v>
      </c>
      <c r="D36996" s="2"/>
    </row>
    <row r="36997" spans="1:4" x14ac:dyDescent="0.25">
      <c r="A36997" s="2">
        <v>540</v>
      </c>
      <c r="B36997">
        <v>49336</v>
      </c>
      <c r="C36997" s="3">
        <v>3522.1514739999998</v>
      </c>
      <c r="D36997" s="2"/>
    </row>
    <row r="36998" spans="1:4" x14ac:dyDescent="0.25">
      <c r="A36998" s="2">
        <v>540</v>
      </c>
      <c r="B36998">
        <v>49337</v>
      </c>
      <c r="C36998" s="3">
        <v>8930.4141610000006</v>
      </c>
      <c r="D36998" s="2"/>
    </row>
    <row r="36999" spans="1:4" x14ac:dyDescent="0.25">
      <c r="A36999" s="2">
        <v>540</v>
      </c>
      <c r="B36999">
        <v>49338</v>
      </c>
      <c r="C36999" s="3">
        <v>3147.23254</v>
      </c>
      <c r="D36999" s="2"/>
    </row>
    <row r="37000" spans="1:4" x14ac:dyDescent="0.25">
      <c r="A37000" s="2">
        <v>540</v>
      </c>
      <c r="B37000">
        <v>49339</v>
      </c>
      <c r="C37000" s="3">
        <v>4845.2832820000003</v>
      </c>
      <c r="D37000" s="2"/>
    </row>
    <row r="37001" spans="1:4" x14ac:dyDescent="0.25">
      <c r="A37001" s="2">
        <v>540</v>
      </c>
      <c r="B37001">
        <v>49340</v>
      </c>
      <c r="C37001" s="3">
        <v>4845.2832820000003</v>
      </c>
      <c r="D37001" s="2"/>
    </row>
    <row r="37002" spans="1:4" x14ac:dyDescent="0.25">
      <c r="A37002" s="2">
        <v>540</v>
      </c>
      <c r="B37002">
        <v>49341</v>
      </c>
      <c r="C37002" s="3">
        <v>3235.2748299999998</v>
      </c>
      <c r="D37002" s="2"/>
    </row>
    <row r="37003" spans="1:4" x14ac:dyDescent="0.25">
      <c r="A37003" s="2">
        <v>540</v>
      </c>
      <c r="B37003">
        <v>49342</v>
      </c>
      <c r="C37003" s="3">
        <v>3235.2748299999998</v>
      </c>
      <c r="D37003" s="2"/>
    </row>
    <row r="37004" spans="1:4" x14ac:dyDescent="0.25">
      <c r="A37004" s="2">
        <v>540</v>
      </c>
      <c r="B37004">
        <v>49343</v>
      </c>
      <c r="C37004" s="3">
        <v>1970.132112</v>
      </c>
      <c r="D37004" s="2"/>
    </row>
    <row r="37005" spans="1:4" x14ac:dyDescent="0.25">
      <c r="A37005" s="2">
        <v>540</v>
      </c>
      <c r="B37005">
        <v>49344</v>
      </c>
      <c r="C37005" s="3">
        <v>1970.132112</v>
      </c>
      <c r="D37005" s="2"/>
    </row>
    <row r="37006" spans="1:4" x14ac:dyDescent="0.25">
      <c r="A37006" s="2">
        <v>540</v>
      </c>
      <c r="B37006">
        <v>49345</v>
      </c>
      <c r="C37006" s="3">
        <v>2085.156391</v>
      </c>
      <c r="D37006" s="2"/>
    </row>
    <row r="37007" spans="1:4" x14ac:dyDescent="0.25">
      <c r="A37007" s="2">
        <v>540</v>
      </c>
      <c r="B37007">
        <v>49346</v>
      </c>
      <c r="C37007" s="3">
        <v>2336.8280260000001</v>
      </c>
      <c r="D37007" s="2"/>
    </row>
    <row r="37008" spans="1:4" x14ac:dyDescent="0.25">
      <c r="A37008" s="2">
        <v>540</v>
      </c>
      <c r="B37008">
        <v>49347</v>
      </c>
      <c r="C37008" s="3">
        <v>2336.8280260000001</v>
      </c>
      <c r="D37008" s="2"/>
    </row>
    <row r="37009" spans="1:4" x14ac:dyDescent="0.25">
      <c r="A37009" s="2">
        <v>540</v>
      </c>
      <c r="B37009">
        <v>49348</v>
      </c>
      <c r="C37009" s="3">
        <v>0</v>
      </c>
      <c r="D37009" s="2"/>
    </row>
    <row r="37010" spans="1:4" x14ac:dyDescent="0.25">
      <c r="A37010" s="2">
        <v>540</v>
      </c>
      <c r="B37010">
        <v>49349</v>
      </c>
      <c r="C37010" s="3">
        <v>0</v>
      </c>
      <c r="D37010" s="2"/>
    </row>
    <row r="37011" spans="1:4" x14ac:dyDescent="0.25">
      <c r="A37011" s="2">
        <v>540</v>
      </c>
      <c r="B37011">
        <v>49350</v>
      </c>
      <c r="C37011" s="3">
        <v>2148.5773300000001</v>
      </c>
      <c r="D37011" s="2"/>
    </row>
    <row r="37012" spans="1:4" x14ac:dyDescent="0.25">
      <c r="A37012" s="2">
        <v>540</v>
      </c>
      <c r="B37012">
        <v>49351</v>
      </c>
      <c r="C37012" s="3">
        <v>2753.4559239999999</v>
      </c>
      <c r="D37012" s="2"/>
    </row>
    <row r="37013" spans="1:4" x14ac:dyDescent="0.25">
      <c r="A37013" s="2">
        <v>540</v>
      </c>
      <c r="B37013">
        <v>49352</v>
      </c>
      <c r="C37013" s="3">
        <v>2753.4559239999999</v>
      </c>
      <c r="D37013" s="2"/>
    </row>
    <row r="37014" spans="1:4" x14ac:dyDescent="0.25">
      <c r="A37014" s="2">
        <v>540</v>
      </c>
      <c r="B37014">
        <v>49353</v>
      </c>
      <c r="C37014" s="3">
        <v>2148.5773300000001</v>
      </c>
      <c r="D37014" s="2"/>
    </row>
    <row r="37015" spans="1:4" x14ac:dyDescent="0.25">
      <c r="A37015" s="2">
        <v>540</v>
      </c>
      <c r="B37015">
        <v>49354</v>
      </c>
      <c r="C37015" s="3">
        <v>406.09502400000002</v>
      </c>
      <c r="D37015" s="2"/>
    </row>
    <row r="37016" spans="1:4" x14ac:dyDescent="0.25">
      <c r="A37016" s="2">
        <v>540</v>
      </c>
      <c r="B37016">
        <v>49355</v>
      </c>
      <c r="C37016" s="3">
        <v>4079.3372730000001</v>
      </c>
      <c r="D37016" s="2"/>
    </row>
    <row r="37017" spans="1:4" x14ac:dyDescent="0.25">
      <c r="A37017" s="2">
        <v>540</v>
      </c>
      <c r="B37017">
        <v>49356</v>
      </c>
      <c r="C37017" s="3">
        <v>406.09502400000002</v>
      </c>
      <c r="D37017" s="2"/>
    </row>
    <row r="37018" spans="1:4" x14ac:dyDescent="0.25">
      <c r="A37018" s="2">
        <v>540</v>
      </c>
      <c r="B37018">
        <v>49357</v>
      </c>
      <c r="C37018" s="3">
        <v>1800.5568699999999</v>
      </c>
      <c r="D37018" s="2"/>
    </row>
    <row r="37019" spans="1:4" x14ac:dyDescent="0.25">
      <c r="A37019" s="2">
        <v>540</v>
      </c>
      <c r="B37019">
        <v>49358</v>
      </c>
      <c r="C37019" s="3">
        <v>4840.8923439999999</v>
      </c>
      <c r="D37019" s="2"/>
    </row>
    <row r="37020" spans="1:4" x14ac:dyDescent="0.25">
      <c r="A37020" s="2">
        <v>540</v>
      </c>
      <c r="B37020">
        <v>49359</v>
      </c>
      <c r="C37020" s="3">
        <v>1800.5568699999999</v>
      </c>
      <c r="D37020" s="2"/>
    </row>
    <row r="37021" spans="1:4" x14ac:dyDescent="0.25">
      <c r="A37021" s="2">
        <v>540</v>
      </c>
      <c r="B37021">
        <v>49360</v>
      </c>
      <c r="C37021" s="3">
        <v>1554.1445920000001</v>
      </c>
      <c r="D37021" s="2"/>
    </row>
    <row r="37022" spans="1:4" x14ac:dyDescent="0.25">
      <c r="A37022" s="2">
        <v>540</v>
      </c>
      <c r="B37022">
        <v>49361</v>
      </c>
      <c r="C37022" s="3">
        <v>1554.1445920000001</v>
      </c>
      <c r="D37022" s="2"/>
    </row>
    <row r="37023" spans="1:4" x14ac:dyDescent="0.25">
      <c r="A37023" s="2">
        <v>540</v>
      </c>
      <c r="B37023">
        <v>49362</v>
      </c>
      <c r="C37023" s="3">
        <v>68.847787999999994</v>
      </c>
      <c r="D37023" s="2"/>
    </row>
    <row r="37024" spans="1:4" x14ac:dyDescent="0.25">
      <c r="A37024" s="2">
        <v>540</v>
      </c>
      <c r="B37024">
        <v>49363</v>
      </c>
      <c r="C37024" s="3">
        <v>16443.530685000002</v>
      </c>
      <c r="D37024" s="2"/>
    </row>
    <row r="37025" spans="1:4" x14ac:dyDescent="0.25">
      <c r="A37025" s="2">
        <v>540</v>
      </c>
      <c r="B37025">
        <v>49364</v>
      </c>
      <c r="C37025" s="3">
        <v>16443.530685000002</v>
      </c>
      <c r="D37025" s="2"/>
    </row>
    <row r="37026" spans="1:4" x14ac:dyDescent="0.25">
      <c r="A37026" s="2">
        <v>540</v>
      </c>
      <c r="B37026">
        <v>49365</v>
      </c>
      <c r="C37026" s="3">
        <v>3212.8932209999998</v>
      </c>
      <c r="D37026" s="2"/>
    </row>
    <row r="37027" spans="1:4" x14ac:dyDescent="0.25">
      <c r="A37027" s="2">
        <v>540</v>
      </c>
      <c r="B37027">
        <v>49366</v>
      </c>
      <c r="C37027" s="3">
        <v>9531.0437440000005</v>
      </c>
      <c r="D37027" s="2"/>
    </row>
    <row r="37028" spans="1:4" x14ac:dyDescent="0.25">
      <c r="A37028" s="2">
        <v>540</v>
      </c>
      <c r="B37028">
        <v>49367</v>
      </c>
      <c r="C37028" s="3">
        <v>8040.9660739999999</v>
      </c>
      <c r="D37028" s="2"/>
    </row>
    <row r="37029" spans="1:4" x14ac:dyDescent="0.25">
      <c r="A37029" s="2">
        <v>540</v>
      </c>
      <c r="B37029">
        <v>49368</v>
      </c>
      <c r="C37029" s="3">
        <v>11487.741518000001</v>
      </c>
      <c r="D37029" s="2"/>
    </row>
    <row r="37030" spans="1:4" x14ac:dyDescent="0.25">
      <c r="A37030" s="2">
        <v>540</v>
      </c>
      <c r="B37030">
        <v>49369</v>
      </c>
      <c r="C37030" s="3">
        <v>8040.9660739999999</v>
      </c>
      <c r="D37030" s="2"/>
    </row>
    <row r="37031" spans="1:4" x14ac:dyDescent="0.25">
      <c r="A37031" s="2">
        <v>540</v>
      </c>
      <c r="B37031">
        <v>49370</v>
      </c>
      <c r="C37031" s="3">
        <v>11487.741518000001</v>
      </c>
      <c r="D37031" s="2"/>
    </row>
    <row r="37032" spans="1:4" x14ac:dyDescent="0.25">
      <c r="A37032" s="2">
        <v>540</v>
      </c>
      <c r="B37032">
        <v>49371</v>
      </c>
      <c r="C37032" s="3">
        <v>776.46797100000003</v>
      </c>
      <c r="D37032" s="2"/>
    </row>
    <row r="37033" spans="1:4" x14ac:dyDescent="0.25">
      <c r="A37033" s="2">
        <v>540</v>
      </c>
      <c r="B37033">
        <v>49372</v>
      </c>
      <c r="C37033" s="3">
        <v>7568.3982130000004</v>
      </c>
      <c r="D37033" s="2"/>
    </row>
    <row r="37034" spans="1:4" x14ac:dyDescent="0.25">
      <c r="A37034" s="2">
        <v>540</v>
      </c>
      <c r="B37034">
        <v>49373</v>
      </c>
      <c r="C37034" s="3">
        <v>4111.9228709999998</v>
      </c>
      <c r="D37034" s="2"/>
    </row>
    <row r="37035" spans="1:4" x14ac:dyDescent="0.25">
      <c r="A37035" s="2">
        <v>540</v>
      </c>
      <c r="B37035">
        <v>49374</v>
      </c>
      <c r="C37035" s="3">
        <v>4111.9228709999998</v>
      </c>
      <c r="D37035" s="2"/>
    </row>
    <row r="37036" spans="1:4" x14ac:dyDescent="0.25">
      <c r="A37036" s="2">
        <v>540</v>
      </c>
      <c r="B37036">
        <v>49375</v>
      </c>
      <c r="C37036" s="3">
        <v>31.270220999999999</v>
      </c>
      <c r="D37036" s="2"/>
    </row>
    <row r="37037" spans="1:4" x14ac:dyDescent="0.25">
      <c r="A37037" s="2">
        <v>540</v>
      </c>
      <c r="B37037">
        <v>49376</v>
      </c>
      <c r="C37037" s="3">
        <v>4631.8065859999997</v>
      </c>
      <c r="D37037" s="2"/>
    </row>
    <row r="37038" spans="1:4" x14ac:dyDescent="0.25">
      <c r="A37038" s="2">
        <v>540</v>
      </c>
      <c r="B37038">
        <v>49377</v>
      </c>
      <c r="C37038" s="3">
        <v>4631.8065859999997</v>
      </c>
      <c r="D37038" s="2"/>
    </row>
    <row r="37039" spans="1:4" x14ac:dyDescent="0.25">
      <c r="A37039" s="2">
        <v>540</v>
      </c>
      <c r="B37039">
        <v>49378</v>
      </c>
      <c r="C37039" s="3">
        <v>0</v>
      </c>
      <c r="D37039" s="2"/>
    </row>
    <row r="37040" spans="1:4" x14ac:dyDescent="0.25">
      <c r="A37040" s="2">
        <v>540</v>
      </c>
      <c r="B37040">
        <v>49379</v>
      </c>
      <c r="C37040" s="3">
        <v>1913.328213</v>
      </c>
      <c r="D37040" s="2"/>
    </row>
    <row r="37041" spans="1:4" x14ac:dyDescent="0.25">
      <c r="A37041" s="2">
        <v>540</v>
      </c>
      <c r="B37041">
        <v>49380</v>
      </c>
      <c r="C37041" s="3">
        <v>1867.5961010000001</v>
      </c>
      <c r="D37041" s="2"/>
    </row>
    <row r="37042" spans="1:4" x14ac:dyDescent="0.25">
      <c r="A37042" s="2">
        <v>540</v>
      </c>
      <c r="B37042">
        <v>49381</v>
      </c>
      <c r="C37042" s="3">
        <v>69.627765999999994</v>
      </c>
      <c r="D37042" s="2"/>
    </row>
    <row r="37043" spans="1:4" x14ac:dyDescent="0.25">
      <c r="A37043" s="2">
        <v>540</v>
      </c>
      <c r="B37043">
        <v>49383</v>
      </c>
      <c r="C37043" s="3">
        <v>1867.5961010000001</v>
      </c>
      <c r="D37043" s="2"/>
    </row>
    <row r="37044" spans="1:4" x14ac:dyDescent="0.25">
      <c r="A37044" s="2">
        <v>540</v>
      </c>
      <c r="B37044">
        <v>49384</v>
      </c>
      <c r="C37044" s="3">
        <v>1913.328213</v>
      </c>
      <c r="D37044" s="2"/>
    </row>
    <row r="37045" spans="1:4" x14ac:dyDescent="0.25">
      <c r="A37045" s="2">
        <v>540</v>
      </c>
      <c r="B37045">
        <v>49385</v>
      </c>
      <c r="C37045" s="3">
        <v>72.836806999999993</v>
      </c>
      <c r="D37045" s="2"/>
    </row>
    <row r="37046" spans="1:4" x14ac:dyDescent="0.25">
      <c r="A37046" s="2">
        <v>540</v>
      </c>
      <c r="B37046">
        <v>49386</v>
      </c>
      <c r="C37046" s="3">
        <v>379.76564000000002</v>
      </c>
      <c r="D37046" s="2"/>
    </row>
    <row r="37047" spans="1:4" x14ac:dyDescent="0.25">
      <c r="A37047" s="2">
        <v>540</v>
      </c>
      <c r="B37047">
        <v>49387</v>
      </c>
      <c r="C37047" s="3">
        <v>72.836806999999993</v>
      </c>
      <c r="D37047" s="2"/>
    </row>
    <row r="37048" spans="1:4" x14ac:dyDescent="0.25">
      <c r="A37048" s="2">
        <v>540</v>
      </c>
      <c r="B37048">
        <v>49388</v>
      </c>
      <c r="C37048" s="3">
        <v>379.76564000000002</v>
      </c>
      <c r="D37048" s="2"/>
    </row>
    <row r="37049" spans="1:4" x14ac:dyDescent="0.25">
      <c r="A37049" s="2">
        <v>540</v>
      </c>
      <c r="B37049">
        <v>49389</v>
      </c>
      <c r="C37049" s="3">
        <v>6132.2777619999997</v>
      </c>
      <c r="D37049" s="2"/>
    </row>
    <row r="37050" spans="1:4" x14ac:dyDescent="0.25">
      <c r="A37050" s="2">
        <v>540</v>
      </c>
      <c r="B37050">
        <v>49390</v>
      </c>
      <c r="C37050" s="3">
        <v>321.60618499999998</v>
      </c>
      <c r="D37050" s="2"/>
    </row>
    <row r="37051" spans="1:4" x14ac:dyDescent="0.25">
      <c r="A37051" s="2">
        <v>540</v>
      </c>
      <c r="B37051">
        <v>49391</v>
      </c>
      <c r="C37051" s="3">
        <v>321.60618499999998</v>
      </c>
      <c r="D37051" s="2"/>
    </row>
    <row r="37052" spans="1:4" x14ac:dyDescent="0.25">
      <c r="A37052" s="2">
        <v>540</v>
      </c>
      <c r="B37052">
        <v>49392</v>
      </c>
      <c r="C37052" s="3">
        <v>6132.2777619999997</v>
      </c>
      <c r="D37052" s="2"/>
    </row>
    <row r="37053" spans="1:4" x14ac:dyDescent="0.25">
      <c r="A37053" s="2">
        <v>540</v>
      </c>
      <c r="B37053">
        <v>49393</v>
      </c>
      <c r="C37053" s="3">
        <v>0</v>
      </c>
      <c r="D37053" s="2"/>
    </row>
    <row r="37054" spans="1:4" x14ac:dyDescent="0.25">
      <c r="A37054" s="2">
        <v>540</v>
      </c>
      <c r="B37054">
        <v>49394</v>
      </c>
      <c r="C37054" s="3">
        <v>69.627765999999994</v>
      </c>
      <c r="D37054" s="2"/>
    </row>
    <row r="37055" spans="1:4" x14ac:dyDescent="0.25">
      <c r="A37055" s="2">
        <v>540</v>
      </c>
      <c r="B37055">
        <v>49395</v>
      </c>
      <c r="C37055" s="3">
        <v>1567.79573</v>
      </c>
      <c r="D37055" s="2"/>
    </row>
    <row r="37056" spans="1:4" x14ac:dyDescent="0.25">
      <c r="A37056" s="2">
        <v>540</v>
      </c>
      <c r="B37056">
        <v>49396</v>
      </c>
      <c r="C37056" s="3">
        <v>1736.3206439999999</v>
      </c>
      <c r="D37056" s="2"/>
    </row>
    <row r="37057" spans="1:4" x14ac:dyDescent="0.25">
      <c r="A37057" s="2">
        <v>540</v>
      </c>
      <c r="B37057">
        <v>49397</v>
      </c>
      <c r="C37057" s="3">
        <v>1567.79573</v>
      </c>
      <c r="D37057" s="2"/>
    </row>
    <row r="37058" spans="1:4" x14ac:dyDescent="0.25">
      <c r="A37058" s="2">
        <v>540</v>
      </c>
      <c r="B37058">
        <v>49398</v>
      </c>
      <c r="C37058" s="3">
        <v>1736.3206439999999</v>
      </c>
      <c r="D37058" s="2"/>
    </row>
    <row r="37059" spans="1:4" x14ac:dyDescent="0.25">
      <c r="A37059" s="2">
        <v>540</v>
      </c>
      <c r="B37059">
        <v>49399</v>
      </c>
      <c r="C37059" s="3">
        <v>0</v>
      </c>
      <c r="D37059" s="2"/>
    </row>
    <row r="37060" spans="1:4" x14ac:dyDescent="0.25">
      <c r="A37060" s="2">
        <v>540</v>
      </c>
      <c r="B37060">
        <v>49400</v>
      </c>
      <c r="C37060" s="3">
        <v>0</v>
      </c>
      <c r="D37060" s="2"/>
    </row>
    <row r="37061" spans="1:4" x14ac:dyDescent="0.25">
      <c r="A37061" s="2">
        <v>540</v>
      </c>
      <c r="B37061">
        <v>49401</v>
      </c>
      <c r="C37061" s="3">
        <v>6032.5527700000002</v>
      </c>
      <c r="D37061" s="2"/>
    </row>
    <row r="37062" spans="1:4" x14ac:dyDescent="0.25">
      <c r="A37062" s="2">
        <v>540</v>
      </c>
      <c r="B37062">
        <v>49402</v>
      </c>
      <c r="C37062" s="3">
        <v>13632.397220000001</v>
      </c>
      <c r="D37062" s="2"/>
    </row>
    <row r="37063" spans="1:4" x14ac:dyDescent="0.25">
      <c r="A37063" s="2">
        <v>540</v>
      </c>
      <c r="B37063">
        <v>49403</v>
      </c>
      <c r="C37063" s="3">
        <v>13632.397220000001</v>
      </c>
      <c r="D37063" s="2"/>
    </row>
    <row r="37064" spans="1:4" x14ac:dyDescent="0.25">
      <c r="A37064" s="2">
        <v>540</v>
      </c>
      <c r="B37064">
        <v>49406</v>
      </c>
      <c r="C37064" s="3">
        <v>4852.3550839999998</v>
      </c>
      <c r="D37064" s="2"/>
    </row>
    <row r="37065" spans="1:4" x14ac:dyDescent="0.25">
      <c r="A37065" s="2">
        <v>540</v>
      </c>
      <c r="B37065">
        <v>49407</v>
      </c>
      <c r="C37065" s="3">
        <v>3430.6051790000001</v>
      </c>
      <c r="D37065" s="2"/>
    </row>
    <row r="37066" spans="1:4" x14ac:dyDescent="0.25">
      <c r="A37066" s="2">
        <v>540</v>
      </c>
      <c r="B37066">
        <v>49408</v>
      </c>
      <c r="C37066" s="3">
        <v>2683.3576269999999</v>
      </c>
      <c r="D37066" s="2"/>
    </row>
    <row r="37067" spans="1:4" x14ac:dyDescent="0.25">
      <c r="A37067" s="2">
        <v>540</v>
      </c>
      <c r="B37067">
        <v>49409</v>
      </c>
      <c r="C37067" s="3">
        <v>3943.4038310000001</v>
      </c>
      <c r="D37067" s="2"/>
    </row>
    <row r="37068" spans="1:4" x14ac:dyDescent="0.25">
      <c r="A37068" s="2">
        <v>540</v>
      </c>
      <c r="B37068">
        <v>49410</v>
      </c>
      <c r="C37068" s="3">
        <v>2683.3576269999999</v>
      </c>
      <c r="D37068" s="2"/>
    </row>
    <row r="37069" spans="1:4" x14ac:dyDescent="0.25">
      <c r="A37069" s="2">
        <v>540</v>
      </c>
      <c r="B37069">
        <v>49411</v>
      </c>
      <c r="C37069" s="3">
        <v>3473.6565249999999</v>
      </c>
      <c r="D37069" s="2"/>
    </row>
    <row r="37070" spans="1:4" x14ac:dyDescent="0.25">
      <c r="A37070" s="2">
        <v>540</v>
      </c>
      <c r="B37070">
        <v>49412</v>
      </c>
      <c r="C37070" s="3">
        <v>1015.194193</v>
      </c>
      <c r="D37070" s="2"/>
    </row>
    <row r="37071" spans="1:4" x14ac:dyDescent="0.25">
      <c r="A37071" s="2">
        <v>540</v>
      </c>
      <c r="B37071">
        <v>49413</v>
      </c>
      <c r="C37071" s="3">
        <v>0</v>
      </c>
      <c r="D37071" s="2"/>
    </row>
    <row r="37072" spans="1:4" x14ac:dyDescent="0.25">
      <c r="A37072" s="2">
        <v>540</v>
      </c>
      <c r="B37072">
        <v>49414</v>
      </c>
      <c r="C37072" s="3">
        <v>0</v>
      </c>
      <c r="D37072" s="2"/>
    </row>
    <row r="37073" spans="1:4" x14ac:dyDescent="0.25">
      <c r="A37073" s="2">
        <v>540</v>
      </c>
      <c r="B37073">
        <v>49415</v>
      </c>
      <c r="C37073" s="3">
        <v>15730.082549999999</v>
      </c>
      <c r="D37073" s="2"/>
    </row>
    <row r="37074" spans="1:4" x14ac:dyDescent="0.25">
      <c r="A37074" s="2">
        <v>540</v>
      </c>
      <c r="B37074">
        <v>49416</v>
      </c>
      <c r="C37074" s="3">
        <v>13076.531734</v>
      </c>
      <c r="D37074" s="2"/>
    </row>
    <row r="37075" spans="1:4" x14ac:dyDescent="0.25">
      <c r="A37075" s="2">
        <v>540</v>
      </c>
      <c r="B37075">
        <v>49417</v>
      </c>
      <c r="C37075" s="3">
        <v>136.45436599999999</v>
      </c>
      <c r="D37075" s="2"/>
    </row>
    <row r="37076" spans="1:4" x14ac:dyDescent="0.25">
      <c r="A37076" s="2">
        <v>540</v>
      </c>
      <c r="B37076">
        <v>49418</v>
      </c>
      <c r="C37076" s="3">
        <v>8214.0266229999997</v>
      </c>
      <c r="D37076" s="2"/>
    </row>
    <row r="37077" spans="1:4" x14ac:dyDescent="0.25">
      <c r="A37077" s="2">
        <v>540</v>
      </c>
      <c r="B37077">
        <v>49419</v>
      </c>
      <c r="C37077" s="3">
        <v>1435.9928580000001</v>
      </c>
      <c r="D37077" s="2"/>
    </row>
    <row r="37078" spans="1:4" x14ac:dyDescent="0.25">
      <c r="A37078" s="2">
        <v>540</v>
      </c>
      <c r="B37078">
        <v>49422</v>
      </c>
      <c r="C37078" s="3">
        <v>1435.9928580000001</v>
      </c>
      <c r="D37078" s="2"/>
    </row>
    <row r="37079" spans="1:4" x14ac:dyDescent="0.25">
      <c r="A37079" s="2">
        <v>540</v>
      </c>
      <c r="B37079">
        <v>49423</v>
      </c>
      <c r="C37079" s="3">
        <v>1200.8926449999999</v>
      </c>
      <c r="D37079" s="2"/>
    </row>
    <row r="37080" spans="1:4" x14ac:dyDescent="0.25">
      <c r="A37080" s="2">
        <v>540</v>
      </c>
      <c r="B37080">
        <v>49424</v>
      </c>
      <c r="C37080" s="3">
        <v>435.46926500000001</v>
      </c>
      <c r="D37080" s="2"/>
    </row>
    <row r="37081" spans="1:4" x14ac:dyDescent="0.25">
      <c r="A37081" s="2">
        <v>540</v>
      </c>
      <c r="B37081">
        <v>49425</v>
      </c>
      <c r="C37081" s="3">
        <v>138.57258300000001</v>
      </c>
      <c r="D37081" s="2"/>
    </row>
    <row r="37082" spans="1:4" x14ac:dyDescent="0.25">
      <c r="A37082" s="2">
        <v>540</v>
      </c>
      <c r="B37082">
        <v>49426</v>
      </c>
      <c r="C37082" s="3">
        <v>138.597837</v>
      </c>
      <c r="D37082" s="2"/>
    </row>
    <row r="37083" spans="1:4" x14ac:dyDescent="0.25">
      <c r="A37083" s="2">
        <v>540</v>
      </c>
      <c r="B37083">
        <v>49427</v>
      </c>
      <c r="C37083" s="3">
        <v>2.5252E-2</v>
      </c>
      <c r="D37083" s="2"/>
    </row>
    <row r="37084" spans="1:4" x14ac:dyDescent="0.25">
      <c r="A37084" s="2">
        <v>540</v>
      </c>
      <c r="B37084">
        <v>49428</v>
      </c>
      <c r="C37084" s="3">
        <v>610.02401299999997</v>
      </c>
      <c r="D37084" s="2"/>
    </row>
    <row r="37085" spans="1:4" x14ac:dyDescent="0.25">
      <c r="A37085" s="2">
        <v>540</v>
      </c>
      <c r="B37085">
        <v>49429</v>
      </c>
      <c r="C37085" s="3">
        <v>610.02401299999997</v>
      </c>
      <c r="D37085" s="2"/>
    </row>
    <row r="37086" spans="1:4" x14ac:dyDescent="0.25">
      <c r="A37086" s="2">
        <v>540</v>
      </c>
      <c r="B37086">
        <v>49432</v>
      </c>
      <c r="C37086" s="3">
        <v>85.094267000000002</v>
      </c>
      <c r="D37086" s="2"/>
    </row>
    <row r="37087" spans="1:4" x14ac:dyDescent="0.25">
      <c r="A37087" s="2">
        <v>540</v>
      </c>
      <c r="B37087">
        <v>49433</v>
      </c>
      <c r="C37087" s="3">
        <v>1070.5613370000001</v>
      </c>
      <c r="D37087" s="2"/>
    </row>
    <row r="37088" spans="1:4" x14ac:dyDescent="0.25">
      <c r="A37088" s="2">
        <v>540</v>
      </c>
      <c r="B37088">
        <v>49434</v>
      </c>
      <c r="C37088" s="3">
        <v>85.094267000000002</v>
      </c>
      <c r="D37088" s="2"/>
    </row>
    <row r="37089" spans="1:4" x14ac:dyDescent="0.25">
      <c r="A37089" s="2">
        <v>540</v>
      </c>
      <c r="B37089">
        <v>49435</v>
      </c>
      <c r="C37089" s="3">
        <v>1956.1536840000001</v>
      </c>
      <c r="D37089" s="2"/>
    </row>
    <row r="37090" spans="1:4" x14ac:dyDescent="0.25">
      <c r="A37090" s="2">
        <v>540</v>
      </c>
      <c r="B37090">
        <v>49436</v>
      </c>
      <c r="C37090" s="3">
        <v>278.42055900000003</v>
      </c>
      <c r="D37090" s="2"/>
    </row>
    <row r="37091" spans="1:4" x14ac:dyDescent="0.25">
      <c r="A37091" s="2">
        <v>540</v>
      </c>
      <c r="B37091">
        <v>49437</v>
      </c>
      <c r="C37091" s="3">
        <v>366.77559000000002</v>
      </c>
      <c r="D37091" s="2"/>
    </row>
    <row r="37092" spans="1:4" x14ac:dyDescent="0.25">
      <c r="A37092" s="2">
        <v>540</v>
      </c>
      <c r="B37092">
        <v>49438</v>
      </c>
      <c r="C37092" s="3">
        <v>366.77559000000002</v>
      </c>
      <c r="D37092" s="2"/>
    </row>
    <row r="37093" spans="1:4" x14ac:dyDescent="0.25">
      <c r="A37093" s="2">
        <v>540</v>
      </c>
      <c r="B37093">
        <v>49440</v>
      </c>
      <c r="C37093" s="3">
        <v>108.558041</v>
      </c>
      <c r="D37093" s="2"/>
    </row>
    <row r="37094" spans="1:4" x14ac:dyDescent="0.25">
      <c r="A37094" s="2">
        <v>540</v>
      </c>
      <c r="B37094">
        <v>49441</v>
      </c>
      <c r="C37094" s="3">
        <v>108.558041</v>
      </c>
      <c r="D37094" s="2"/>
    </row>
    <row r="37095" spans="1:4" x14ac:dyDescent="0.25">
      <c r="A37095" s="2">
        <v>540</v>
      </c>
      <c r="B37095">
        <v>49443</v>
      </c>
      <c r="C37095" s="3">
        <v>6366.4478509999999</v>
      </c>
      <c r="D37095" s="2"/>
    </row>
    <row r="37096" spans="1:4" x14ac:dyDescent="0.25">
      <c r="A37096" s="2">
        <v>540</v>
      </c>
      <c r="B37096">
        <v>49444</v>
      </c>
      <c r="C37096" s="3">
        <v>9.220758</v>
      </c>
      <c r="D37096" s="2"/>
    </row>
    <row r="37097" spans="1:4" x14ac:dyDescent="0.25">
      <c r="A37097" s="2">
        <v>540</v>
      </c>
      <c r="B37097">
        <v>49447</v>
      </c>
      <c r="C37097" s="3">
        <v>6149.3252920000004</v>
      </c>
      <c r="D37097" s="2"/>
    </row>
    <row r="37098" spans="1:4" x14ac:dyDescent="0.25">
      <c r="A37098" s="2">
        <v>540</v>
      </c>
      <c r="B37098">
        <v>49448</v>
      </c>
      <c r="C37098" s="3">
        <v>1305.2355709999999</v>
      </c>
      <c r="D37098" s="2"/>
    </row>
    <row r="37099" spans="1:4" x14ac:dyDescent="0.25">
      <c r="A37099" s="2">
        <v>540</v>
      </c>
      <c r="B37099">
        <v>49449</v>
      </c>
      <c r="C37099" s="3">
        <v>810.81060600000001</v>
      </c>
      <c r="D37099" s="2"/>
    </row>
    <row r="37100" spans="1:4" x14ac:dyDescent="0.25">
      <c r="A37100" s="2">
        <v>540</v>
      </c>
      <c r="B37100">
        <v>49450</v>
      </c>
      <c r="C37100" s="3">
        <v>1305.2355709999999</v>
      </c>
      <c r="D37100" s="2"/>
    </row>
    <row r="37101" spans="1:4" x14ac:dyDescent="0.25">
      <c r="A37101" s="2">
        <v>540</v>
      </c>
      <c r="B37101">
        <v>49451</v>
      </c>
      <c r="C37101" s="3">
        <v>810.81060600000001</v>
      </c>
      <c r="D37101" s="2"/>
    </row>
    <row r="37102" spans="1:4" x14ac:dyDescent="0.25">
      <c r="A37102" s="2">
        <v>540</v>
      </c>
      <c r="B37102">
        <v>49452</v>
      </c>
      <c r="C37102" s="3">
        <v>90.487037999999998</v>
      </c>
      <c r="D37102" s="2"/>
    </row>
    <row r="37103" spans="1:4" x14ac:dyDescent="0.25">
      <c r="A37103" s="2">
        <v>540</v>
      </c>
      <c r="B37103">
        <v>49453</v>
      </c>
      <c r="C37103" s="3">
        <v>1005.605462</v>
      </c>
      <c r="D37103" s="2"/>
    </row>
    <row r="37104" spans="1:4" x14ac:dyDescent="0.25">
      <c r="A37104" s="2">
        <v>540</v>
      </c>
      <c r="B37104">
        <v>49454</v>
      </c>
      <c r="C37104" s="3">
        <v>1005.605462</v>
      </c>
      <c r="D37104" s="2"/>
    </row>
    <row r="37105" spans="1:4" x14ac:dyDescent="0.25">
      <c r="A37105" s="2">
        <v>540</v>
      </c>
      <c r="B37105">
        <v>49455</v>
      </c>
      <c r="C37105" s="3">
        <v>90.487037999999998</v>
      </c>
      <c r="D37105" s="2"/>
    </row>
    <row r="37106" spans="1:4" x14ac:dyDescent="0.25">
      <c r="A37106" s="2">
        <v>540</v>
      </c>
      <c r="B37106">
        <v>49456</v>
      </c>
      <c r="C37106" s="3">
        <v>1006.555782</v>
      </c>
      <c r="D37106" s="2"/>
    </row>
    <row r="37107" spans="1:4" x14ac:dyDescent="0.25">
      <c r="A37107" s="2">
        <v>540</v>
      </c>
      <c r="B37107">
        <v>49457</v>
      </c>
      <c r="C37107" s="3">
        <v>1006.555782</v>
      </c>
      <c r="D37107" s="2"/>
    </row>
    <row r="37108" spans="1:4" x14ac:dyDescent="0.25">
      <c r="A37108" s="2">
        <v>540</v>
      </c>
      <c r="B37108">
        <v>49458</v>
      </c>
      <c r="C37108" s="3">
        <v>849.24595799999997</v>
      </c>
      <c r="D37108" s="2"/>
    </row>
    <row r="37109" spans="1:4" x14ac:dyDescent="0.25">
      <c r="A37109" s="2">
        <v>540</v>
      </c>
      <c r="B37109">
        <v>49459</v>
      </c>
      <c r="C37109" s="3">
        <v>849.24595799999997</v>
      </c>
      <c r="D37109" s="2"/>
    </row>
    <row r="37110" spans="1:4" x14ac:dyDescent="0.25">
      <c r="A37110" s="2">
        <v>540</v>
      </c>
      <c r="B37110">
        <v>49460</v>
      </c>
      <c r="C37110" s="3">
        <v>1644.3947069999999</v>
      </c>
      <c r="D37110" s="2"/>
    </row>
    <row r="37111" spans="1:4" x14ac:dyDescent="0.25">
      <c r="A37111" s="2">
        <v>540</v>
      </c>
      <c r="B37111">
        <v>49461</v>
      </c>
      <c r="C37111" s="3">
        <v>1644.3947069999999</v>
      </c>
      <c r="D37111" s="2"/>
    </row>
    <row r="37112" spans="1:4" x14ac:dyDescent="0.25">
      <c r="A37112" s="2">
        <v>540</v>
      </c>
      <c r="B37112">
        <v>49462</v>
      </c>
      <c r="C37112" s="3">
        <v>539.616803</v>
      </c>
      <c r="D37112" s="2"/>
    </row>
    <row r="37113" spans="1:4" x14ac:dyDescent="0.25">
      <c r="A37113" s="2">
        <v>540</v>
      </c>
      <c r="B37113">
        <v>49463</v>
      </c>
      <c r="C37113" s="3">
        <v>2039.645622</v>
      </c>
      <c r="D37113" s="2"/>
    </row>
    <row r="37114" spans="1:4" x14ac:dyDescent="0.25">
      <c r="A37114" s="2">
        <v>540</v>
      </c>
      <c r="B37114">
        <v>49464</v>
      </c>
      <c r="C37114" s="3">
        <v>539.616803</v>
      </c>
      <c r="D37114" s="2"/>
    </row>
    <row r="37115" spans="1:4" x14ac:dyDescent="0.25">
      <c r="A37115" s="2">
        <v>540</v>
      </c>
      <c r="B37115">
        <v>49465</v>
      </c>
      <c r="C37115" s="3">
        <v>2039.645622</v>
      </c>
      <c r="D37115" s="2"/>
    </row>
    <row r="37116" spans="1:4" x14ac:dyDescent="0.25">
      <c r="A37116" s="2">
        <v>540</v>
      </c>
      <c r="B37116">
        <v>49466</v>
      </c>
      <c r="C37116" s="3">
        <v>1243.155921</v>
      </c>
      <c r="D37116" s="2"/>
    </row>
    <row r="37117" spans="1:4" x14ac:dyDescent="0.25">
      <c r="A37117" s="2">
        <v>540</v>
      </c>
      <c r="B37117">
        <v>49467</v>
      </c>
      <c r="C37117" s="3">
        <v>352.85718500000002</v>
      </c>
      <c r="D37117" s="2"/>
    </row>
    <row r="37118" spans="1:4" x14ac:dyDescent="0.25">
      <c r="A37118" s="2">
        <v>540</v>
      </c>
      <c r="B37118">
        <v>49468</v>
      </c>
      <c r="C37118" s="3">
        <v>352.85718500000002</v>
      </c>
      <c r="D37118" s="2"/>
    </row>
    <row r="37119" spans="1:4" x14ac:dyDescent="0.25">
      <c r="A37119" s="2">
        <v>540</v>
      </c>
      <c r="B37119">
        <v>49469</v>
      </c>
      <c r="C37119" s="3">
        <v>1243.155921</v>
      </c>
      <c r="D37119" s="2"/>
    </row>
    <row r="37120" spans="1:4" x14ac:dyDescent="0.25">
      <c r="A37120" s="2">
        <v>540</v>
      </c>
      <c r="B37120">
        <v>49470</v>
      </c>
      <c r="C37120" s="3">
        <v>2729.9072529999999</v>
      </c>
      <c r="D37120" s="2"/>
    </row>
    <row r="37121" spans="1:4" x14ac:dyDescent="0.25">
      <c r="A37121" s="2">
        <v>540</v>
      </c>
      <c r="B37121">
        <v>49471</v>
      </c>
      <c r="C37121" s="3">
        <v>14</v>
      </c>
      <c r="D37121" s="2"/>
    </row>
    <row r="37122" spans="1:4" x14ac:dyDescent="0.25">
      <c r="A37122" s="2">
        <v>540</v>
      </c>
      <c r="B37122">
        <v>49472</v>
      </c>
      <c r="C37122" s="3">
        <v>14</v>
      </c>
      <c r="D37122" s="2"/>
    </row>
    <row r="37123" spans="1:4" x14ac:dyDescent="0.25">
      <c r="A37123" s="2">
        <v>540</v>
      </c>
      <c r="B37123">
        <v>49473</v>
      </c>
      <c r="C37123" s="3">
        <v>45.542937000000002</v>
      </c>
      <c r="D37123" s="2"/>
    </row>
    <row r="37124" spans="1:4" x14ac:dyDescent="0.25">
      <c r="A37124" s="2">
        <v>540</v>
      </c>
      <c r="B37124">
        <v>49474</v>
      </c>
      <c r="C37124" s="3">
        <v>6.5</v>
      </c>
      <c r="D37124" s="2"/>
    </row>
    <row r="37125" spans="1:4" x14ac:dyDescent="0.25">
      <c r="A37125" s="2">
        <v>540</v>
      </c>
      <c r="B37125">
        <v>49475</v>
      </c>
      <c r="C37125" s="3">
        <v>45.542937000000002</v>
      </c>
      <c r="D37125" s="2"/>
    </row>
    <row r="37126" spans="1:4" x14ac:dyDescent="0.25">
      <c r="A37126" s="2">
        <v>540</v>
      </c>
      <c r="B37126">
        <v>49476</v>
      </c>
      <c r="C37126" s="3">
        <v>580.525575</v>
      </c>
      <c r="D37126" s="2"/>
    </row>
    <row r="37127" spans="1:4" x14ac:dyDescent="0.25">
      <c r="A37127" s="2">
        <v>540</v>
      </c>
      <c r="B37127">
        <v>49477</v>
      </c>
      <c r="C37127" s="3">
        <v>0</v>
      </c>
      <c r="D37127" s="2"/>
    </row>
    <row r="37128" spans="1:4" x14ac:dyDescent="0.25">
      <c r="A37128" s="2">
        <v>540</v>
      </c>
      <c r="B37128">
        <v>49478</v>
      </c>
      <c r="C37128" s="3">
        <v>580.525575</v>
      </c>
      <c r="D37128" s="2"/>
    </row>
    <row r="37129" spans="1:4" x14ac:dyDescent="0.25">
      <c r="A37129" s="2">
        <v>540</v>
      </c>
      <c r="B37129">
        <v>49479</v>
      </c>
      <c r="C37129" s="3">
        <v>16799.847637999999</v>
      </c>
      <c r="D37129" s="2"/>
    </row>
    <row r="37130" spans="1:4" x14ac:dyDescent="0.25">
      <c r="A37130" s="2">
        <v>540</v>
      </c>
      <c r="B37130">
        <v>49480</v>
      </c>
      <c r="C37130" s="3">
        <v>103.57881999999999</v>
      </c>
      <c r="D37130" s="2"/>
    </row>
    <row r="37131" spans="1:4" x14ac:dyDescent="0.25">
      <c r="A37131" s="2">
        <v>540</v>
      </c>
      <c r="B37131">
        <v>49481</v>
      </c>
      <c r="C37131" s="3">
        <v>1190.060745</v>
      </c>
      <c r="D37131" s="2"/>
    </row>
    <row r="37132" spans="1:4" x14ac:dyDescent="0.25">
      <c r="A37132" s="2">
        <v>540</v>
      </c>
      <c r="B37132">
        <v>49482</v>
      </c>
      <c r="C37132" s="3">
        <v>103.57881999999999</v>
      </c>
      <c r="D37132" s="2"/>
    </row>
    <row r="37133" spans="1:4" x14ac:dyDescent="0.25">
      <c r="A37133" s="2">
        <v>540</v>
      </c>
      <c r="B37133">
        <v>49485</v>
      </c>
      <c r="C37133" s="3">
        <v>448.32058899999998</v>
      </c>
      <c r="D37133" s="2"/>
    </row>
    <row r="37134" spans="1:4" x14ac:dyDescent="0.25">
      <c r="A37134" s="2">
        <v>540</v>
      </c>
      <c r="B37134">
        <v>49486</v>
      </c>
      <c r="C37134" s="3">
        <v>448.32058899999998</v>
      </c>
      <c r="D37134" s="2"/>
    </row>
    <row r="37135" spans="1:4" x14ac:dyDescent="0.25">
      <c r="A37135" s="2">
        <v>540</v>
      </c>
      <c r="B37135">
        <v>49487</v>
      </c>
      <c r="C37135" s="3">
        <v>3022.9521669999999</v>
      </c>
      <c r="D37135" s="2"/>
    </row>
    <row r="37136" spans="1:4" x14ac:dyDescent="0.25">
      <c r="A37136" s="2">
        <v>540</v>
      </c>
      <c r="B37136">
        <v>49489</v>
      </c>
      <c r="C37136" s="3">
        <v>2158.8239760000001</v>
      </c>
      <c r="D37136" s="2"/>
    </row>
    <row r="37137" spans="1:4" x14ac:dyDescent="0.25">
      <c r="A37137" s="2">
        <v>540</v>
      </c>
      <c r="B37137">
        <v>49490</v>
      </c>
      <c r="C37137" s="3">
        <v>59.297400000000003</v>
      </c>
      <c r="D37137" s="2"/>
    </row>
    <row r="37138" spans="1:4" x14ac:dyDescent="0.25">
      <c r="A37138" s="2">
        <v>540</v>
      </c>
      <c r="B37138">
        <v>49491</v>
      </c>
      <c r="C37138" s="3">
        <v>59.297400000000003</v>
      </c>
      <c r="D37138" s="2"/>
    </row>
    <row r="37139" spans="1:4" x14ac:dyDescent="0.25">
      <c r="A37139" s="2">
        <v>540</v>
      </c>
      <c r="B37139">
        <v>49492</v>
      </c>
      <c r="C37139" s="3">
        <v>2378.3744360000001</v>
      </c>
      <c r="D37139" s="2"/>
    </row>
    <row r="37140" spans="1:4" x14ac:dyDescent="0.25">
      <c r="A37140" s="2">
        <v>540</v>
      </c>
      <c r="B37140">
        <v>49493</v>
      </c>
      <c r="C37140" s="3">
        <v>1014.3592599999999</v>
      </c>
      <c r="D37140" s="2"/>
    </row>
    <row r="37141" spans="1:4" x14ac:dyDescent="0.25">
      <c r="A37141" s="2">
        <v>540</v>
      </c>
      <c r="B37141">
        <v>49494</v>
      </c>
      <c r="C37141" s="3">
        <v>1388.2113529999999</v>
      </c>
      <c r="D37141" s="2"/>
    </row>
    <row r="37142" spans="1:4" x14ac:dyDescent="0.25">
      <c r="A37142" s="2">
        <v>540</v>
      </c>
      <c r="B37142">
        <v>49495</v>
      </c>
      <c r="C37142" s="3">
        <v>685.297732</v>
      </c>
      <c r="D37142" s="2"/>
    </row>
    <row r="37143" spans="1:4" x14ac:dyDescent="0.25">
      <c r="A37143" s="2">
        <v>540</v>
      </c>
      <c r="B37143">
        <v>49496</v>
      </c>
      <c r="C37143" s="3">
        <v>1747.662223</v>
      </c>
      <c r="D37143" s="2"/>
    </row>
    <row r="37144" spans="1:4" x14ac:dyDescent="0.25">
      <c r="A37144" s="2">
        <v>540</v>
      </c>
      <c r="B37144">
        <v>49497</v>
      </c>
      <c r="C37144" s="3">
        <v>1322.537039</v>
      </c>
      <c r="D37144" s="2"/>
    </row>
    <row r="37145" spans="1:4" x14ac:dyDescent="0.25">
      <c r="A37145" s="2">
        <v>540</v>
      </c>
      <c r="B37145">
        <v>49498</v>
      </c>
      <c r="C37145" s="3">
        <v>670.04682100000002</v>
      </c>
      <c r="D37145" s="2"/>
    </row>
    <row r="37146" spans="1:4" x14ac:dyDescent="0.25">
      <c r="A37146" s="2">
        <v>540</v>
      </c>
      <c r="B37146">
        <v>49499</v>
      </c>
      <c r="C37146" s="3">
        <v>670.04682100000002</v>
      </c>
      <c r="D37146" s="2"/>
    </row>
    <row r="37147" spans="1:4" x14ac:dyDescent="0.25">
      <c r="A37147" s="2">
        <v>540</v>
      </c>
      <c r="B37147">
        <v>49500</v>
      </c>
      <c r="C37147" s="3">
        <v>1353.3280400000001</v>
      </c>
      <c r="D37147" s="2"/>
    </row>
    <row r="37148" spans="1:4" x14ac:dyDescent="0.25">
      <c r="A37148" s="2">
        <v>540</v>
      </c>
      <c r="B37148">
        <v>49501</v>
      </c>
      <c r="C37148" s="3">
        <v>1353.3280400000001</v>
      </c>
      <c r="D37148" s="2"/>
    </row>
    <row r="37149" spans="1:4" x14ac:dyDescent="0.25">
      <c r="A37149" s="2">
        <v>540</v>
      </c>
      <c r="B37149">
        <v>49503</v>
      </c>
      <c r="C37149" s="3">
        <v>7734.2602040000002</v>
      </c>
      <c r="D37149" s="2"/>
    </row>
    <row r="37150" spans="1:4" x14ac:dyDescent="0.25">
      <c r="A37150" s="2">
        <v>540</v>
      </c>
      <c r="B37150">
        <v>49504</v>
      </c>
      <c r="C37150" s="3">
        <v>7734.2602040000002</v>
      </c>
      <c r="D37150" s="2"/>
    </row>
    <row r="37151" spans="1:4" x14ac:dyDescent="0.25">
      <c r="A37151" s="2">
        <v>540</v>
      </c>
      <c r="B37151">
        <v>49505</v>
      </c>
      <c r="C37151" s="3">
        <v>7306.4648090000001</v>
      </c>
      <c r="D37151" s="2"/>
    </row>
    <row r="37152" spans="1:4" x14ac:dyDescent="0.25">
      <c r="A37152" s="2">
        <v>540</v>
      </c>
      <c r="B37152">
        <v>49506</v>
      </c>
      <c r="C37152" s="3">
        <v>0.5</v>
      </c>
      <c r="D37152" s="2"/>
    </row>
    <row r="37153" spans="1:4" x14ac:dyDescent="0.25">
      <c r="A37153" s="2">
        <v>540</v>
      </c>
      <c r="B37153">
        <v>49507</v>
      </c>
      <c r="C37153" s="3">
        <v>5083.4921400000003</v>
      </c>
      <c r="D37153" s="2"/>
    </row>
    <row r="37154" spans="1:4" x14ac:dyDescent="0.25">
      <c r="A37154" s="2">
        <v>540</v>
      </c>
      <c r="B37154">
        <v>49508</v>
      </c>
      <c r="C37154" s="3">
        <v>915.27374099999997</v>
      </c>
      <c r="D37154" s="2"/>
    </row>
    <row r="37155" spans="1:4" x14ac:dyDescent="0.25">
      <c r="A37155" s="2">
        <v>540</v>
      </c>
      <c r="B37155">
        <v>49509</v>
      </c>
      <c r="C37155" s="3">
        <v>915.27374099999997</v>
      </c>
      <c r="D37155" s="2"/>
    </row>
    <row r="37156" spans="1:4" x14ac:dyDescent="0.25">
      <c r="A37156" s="2">
        <v>540</v>
      </c>
      <c r="B37156">
        <v>49510</v>
      </c>
      <c r="C37156" s="3">
        <v>4606.7513289999997</v>
      </c>
      <c r="D37156" s="2"/>
    </row>
    <row r="37157" spans="1:4" x14ac:dyDescent="0.25">
      <c r="A37157" s="2">
        <v>540</v>
      </c>
      <c r="B37157">
        <v>49511</v>
      </c>
      <c r="C37157" s="3">
        <v>284.30979500000001</v>
      </c>
      <c r="D37157" s="2"/>
    </row>
    <row r="37158" spans="1:4" x14ac:dyDescent="0.25">
      <c r="A37158" s="2">
        <v>540</v>
      </c>
      <c r="B37158">
        <v>49512</v>
      </c>
      <c r="C37158" s="3">
        <v>8364.6112030000004</v>
      </c>
      <c r="D37158" s="2"/>
    </row>
    <row r="37159" spans="1:4" x14ac:dyDescent="0.25">
      <c r="A37159" s="2">
        <v>540</v>
      </c>
      <c r="B37159">
        <v>49513</v>
      </c>
      <c r="C37159" s="3">
        <v>8364.6112030000004</v>
      </c>
      <c r="D37159" s="2"/>
    </row>
    <row r="37160" spans="1:4" x14ac:dyDescent="0.25">
      <c r="A37160" s="2">
        <v>540</v>
      </c>
      <c r="B37160">
        <v>49514</v>
      </c>
      <c r="C37160" s="3">
        <v>2005.8219779999999</v>
      </c>
      <c r="D37160" s="2"/>
    </row>
    <row r="37161" spans="1:4" x14ac:dyDescent="0.25">
      <c r="A37161" s="2">
        <v>540</v>
      </c>
      <c r="B37161">
        <v>49515</v>
      </c>
      <c r="C37161" s="3">
        <v>4292.8762889999998</v>
      </c>
      <c r="D37161" s="2"/>
    </row>
    <row r="37162" spans="1:4" x14ac:dyDescent="0.25">
      <c r="A37162" s="2">
        <v>540</v>
      </c>
      <c r="B37162">
        <v>49516</v>
      </c>
      <c r="C37162" s="3">
        <v>2005.8219779999999</v>
      </c>
      <c r="D37162" s="2"/>
    </row>
    <row r="37163" spans="1:4" x14ac:dyDescent="0.25">
      <c r="A37163" s="2">
        <v>540</v>
      </c>
      <c r="B37163">
        <v>49517</v>
      </c>
      <c r="C37163" s="3">
        <v>4292.8762889999998</v>
      </c>
      <c r="D37163" s="2"/>
    </row>
    <row r="37164" spans="1:4" x14ac:dyDescent="0.25">
      <c r="A37164" s="2">
        <v>540</v>
      </c>
      <c r="B37164">
        <v>49518</v>
      </c>
      <c r="C37164" s="3">
        <v>3907.5072620000001</v>
      </c>
      <c r="D37164" s="2"/>
    </row>
    <row r="37165" spans="1:4" x14ac:dyDescent="0.25">
      <c r="A37165" s="2">
        <v>540</v>
      </c>
      <c r="B37165">
        <v>49520</v>
      </c>
      <c r="C37165" s="3">
        <v>8602.8106489999991</v>
      </c>
      <c r="D37165" s="2"/>
    </row>
    <row r="37166" spans="1:4" x14ac:dyDescent="0.25">
      <c r="A37166" s="2">
        <v>540</v>
      </c>
      <c r="B37166">
        <v>49521</v>
      </c>
      <c r="C37166" s="3">
        <v>10630.317363</v>
      </c>
      <c r="D37166" s="2"/>
    </row>
    <row r="37167" spans="1:4" x14ac:dyDescent="0.25">
      <c r="A37167" s="2">
        <v>540</v>
      </c>
      <c r="B37167">
        <v>49522</v>
      </c>
      <c r="C37167" s="3">
        <v>10907.897057</v>
      </c>
      <c r="D37167" s="2"/>
    </row>
    <row r="37168" spans="1:4" x14ac:dyDescent="0.25">
      <c r="A37168" s="2">
        <v>540</v>
      </c>
      <c r="B37168">
        <v>49523</v>
      </c>
      <c r="C37168" s="3">
        <v>11722.377672000001</v>
      </c>
      <c r="D37168" s="2"/>
    </row>
    <row r="37169" spans="1:4" x14ac:dyDescent="0.25">
      <c r="A37169" s="2">
        <v>540</v>
      </c>
      <c r="B37169">
        <v>49524</v>
      </c>
      <c r="C37169" s="3">
        <v>4507.1935810000004</v>
      </c>
      <c r="D37169" s="2"/>
    </row>
    <row r="37170" spans="1:4" x14ac:dyDescent="0.25">
      <c r="A37170" s="2">
        <v>540</v>
      </c>
      <c r="B37170">
        <v>49525</v>
      </c>
      <c r="C37170" s="3">
        <v>0</v>
      </c>
      <c r="D37170" s="2"/>
    </row>
    <row r="37171" spans="1:4" x14ac:dyDescent="0.25">
      <c r="A37171" s="2">
        <v>540</v>
      </c>
      <c r="B37171">
        <v>49526</v>
      </c>
      <c r="C37171" s="3">
        <v>407.33273000000003</v>
      </c>
      <c r="D37171" s="2"/>
    </row>
    <row r="37172" spans="1:4" x14ac:dyDescent="0.25">
      <c r="A37172" s="2">
        <v>540</v>
      </c>
      <c r="B37172">
        <v>49527</v>
      </c>
      <c r="C37172" s="3">
        <v>0</v>
      </c>
      <c r="D37172" s="2"/>
    </row>
    <row r="37173" spans="1:4" x14ac:dyDescent="0.25">
      <c r="A37173" s="2">
        <v>540</v>
      </c>
      <c r="B37173">
        <v>49528</v>
      </c>
      <c r="C37173" s="3">
        <v>2657.6130090000001</v>
      </c>
      <c r="D37173" s="2"/>
    </row>
    <row r="37174" spans="1:4" x14ac:dyDescent="0.25">
      <c r="A37174" s="2">
        <v>540</v>
      </c>
      <c r="B37174">
        <v>49529</v>
      </c>
      <c r="C37174" s="3">
        <v>2657.6130090000001</v>
      </c>
      <c r="D37174" s="2"/>
    </row>
    <row r="37175" spans="1:4" x14ac:dyDescent="0.25">
      <c r="A37175" s="2">
        <v>540</v>
      </c>
      <c r="B37175">
        <v>49530</v>
      </c>
      <c r="C37175" s="3">
        <v>947.92619000000002</v>
      </c>
      <c r="D37175" s="2"/>
    </row>
    <row r="37176" spans="1:4" x14ac:dyDescent="0.25">
      <c r="A37176" s="2">
        <v>540</v>
      </c>
      <c r="B37176">
        <v>49531</v>
      </c>
      <c r="C37176" s="3">
        <v>1491.36103</v>
      </c>
      <c r="D37176" s="2"/>
    </row>
    <row r="37177" spans="1:4" x14ac:dyDescent="0.25">
      <c r="A37177" s="2">
        <v>540</v>
      </c>
      <c r="B37177">
        <v>49532</v>
      </c>
      <c r="C37177" s="3">
        <v>476.93832200000003</v>
      </c>
      <c r="D37177" s="2"/>
    </row>
    <row r="37178" spans="1:4" x14ac:dyDescent="0.25">
      <c r="A37178" s="2">
        <v>540</v>
      </c>
      <c r="B37178">
        <v>49533</v>
      </c>
      <c r="C37178" s="3">
        <v>5</v>
      </c>
      <c r="D37178" s="2"/>
    </row>
    <row r="37179" spans="1:4" x14ac:dyDescent="0.25">
      <c r="A37179" s="2">
        <v>540</v>
      </c>
      <c r="B37179">
        <v>49534</v>
      </c>
      <c r="C37179" s="3">
        <v>567.35637099999997</v>
      </c>
      <c r="D37179" s="2"/>
    </row>
    <row r="37180" spans="1:4" x14ac:dyDescent="0.25">
      <c r="A37180" s="2">
        <v>540</v>
      </c>
      <c r="B37180">
        <v>49535</v>
      </c>
      <c r="C37180" s="3">
        <v>1266.6214789999999</v>
      </c>
      <c r="D37180" s="2"/>
    </row>
    <row r="37181" spans="1:4" x14ac:dyDescent="0.25">
      <c r="A37181" s="2">
        <v>540</v>
      </c>
      <c r="B37181">
        <v>49536</v>
      </c>
      <c r="C37181" s="3">
        <v>1266.6214789999999</v>
      </c>
      <c r="D37181" s="2"/>
    </row>
    <row r="37182" spans="1:4" x14ac:dyDescent="0.25">
      <c r="A37182" s="2">
        <v>540</v>
      </c>
      <c r="B37182">
        <v>49537</v>
      </c>
      <c r="C37182" s="3">
        <v>567.35637099999997</v>
      </c>
      <c r="D37182" s="2"/>
    </row>
    <row r="37183" spans="1:4" x14ac:dyDescent="0.25">
      <c r="A37183" s="2">
        <v>540</v>
      </c>
      <c r="B37183">
        <v>49538</v>
      </c>
      <c r="C37183" s="3">
        <v>569.86646099999996</v>
      </c>
      <c r="D37183" s="2"/>
    </row>
    <row r="37184" spans="1:4" x14ac:dyDescent="0.25">
      <c r="A37184" s="2">
        <v>540</v>
      </c>
      <c r="B37184">
        <v>49539</v>
      </c>
      <c r="C37184" s="3">
        <v>1316.0147420000001</v>
      </c>
      <c r="D37184" s="2"/>
    </row>
    <row r="37185" spans="1:4" x14ac:dyDescent="0.25">
      <c r="A37185" s="2">
        <v>540</v>
      </c>
      <c r="B37185">
        <v>49540</v>
      </c>
      <c r="C37185" s="3">
        <v>569.86646099999996</v>
      </c>
      <c r="D37185" s="2"/>
    </row>
    <row r="37186" spans="1:4" x14ac:dyDescent="0.25">
      <c r="A37186" s="2">
        <v>540</v>
      </c>
      <c r="B37186">
        <v>49541</v>
      </c>
      <c r="C37186" s="3">
        <v>1316.0147420000001</v>
      </c>
      <c r="D37186" s="2"/>
    </row>
    <row r="37187" spans="1:4" x14ac:dyDescent="0.25">
      <c r="A37187" s="2">
        <v>540</v>
      </c>
      <c r="B37187">
        <v>49542</v>
      </c>
      <c r="C37187" s="3">
        <v>285.49615</v>
      </c>
      <c r="D37187" s="2"/>
    </row>
    <row r="37188" spans="1:4" x14ac:dyDescent="0.25">
      <c r="A37188" s="2">
        <v>540</v>
      </c>
      <c r="B37188">
        <v>49543</v>
      </c>
      <c r="C37188" s="3">
        <v>1342.3840250000001</v>
      </c>
      <c r="D37188" s="2"/>
    </row>
    <row r="37189" spans="1:4" x14ac:dyDescent="0.25">
      <c r="A37189" s="2">
        <v>540</v>
      </c>
      <c r="B37189">
        <v>49544</v>
      </c>
      <c r="C37189" s="3">
        <v>285.49615</v>
      </c>
      <c r="D37189" s="2"/>
    </row>
    <row r="37190" spans="1:4" x14ac:dyDescent="0.25">
      <c r="A37190" s="2">
        <v>540</v>
      </c>
      <c r="B37190">
        <v>49545</v>
      </c>
      <c r="C37190" s="3">
        <v>1342.3840250000001</v>
      </c>
      <c r="D37190" s="2"/>
    </row>
    <row r="37191" spans="1:4" x14ac:dyDescent="0.25">
      <c r="A37191" s="2">
        <v>540</v>
      </c>
      <c r="B37191">
        <v>49546</v>
      </c>
      <c r="C37191" s="3">
        <v>81.950356999999997</v>
      </c>
      <c r="D37191" s="2"/>
    </row>
    <row r="37192" spans="1:4" x14ac:dyDescent="0.25">
      <c r="A37192" s="2">
        <v>540</v>
      </c>
      <c r="B37192">
        <v>49547</v>
      </c>
      <c r="C37192" s="3">
        <v>2413.3366449999999</v>
      </c>
      <c r="D37192" s="2"/>
    </row>
    <row r="37193" spans="1:4" x14ac:dyDescent="0.25">
      <c r="A37193" s="2">
        <v>540</v>
      </c>
      <c r="B37193">
        <v>49548</v>
      </c>
      <c r="C37193" s="3">
        <v>2413.3366449999999</v>
      </c>
      <c r="D37193" s="2"/>
    </row>
    <row r="37194" spans="1:4" x14ac:dyDescent="0.25">
      <c r="A37194" s="2">
        <v>540</v>
      </c>
      <c r="B37194">
        <v>49549</v>
      </c>
      <c r="C37194" s="3">
        <v>81.950356999999997</v>
      </c>
      <c r="D37194" s="2"/>
    </row>
    <row r="37195" spans="1:4" x14ac:dyDescent="0.25">
      <c r="A37195" s="2">
        <v>540</v>
      </c>
      <c r="B37195">
        <v>49550</v>
      </c>
      <c r="C37195" s="3">
        <v>538.40719999999999</v>
      </c>
      <c r="D37195" s="2"/>
    </row>
    <row r="37196" spans="1:4" x14ac:dyDescent="0.25">
      <c r="A37196" s="2">
        <v>540</v>
      </c>
      <c r="B37196">
        <v>49551</v>
      </c>
      <c r="C37196" s="3">
        <v>538.40719999999999</v>
      </c>
      <c r="D37196" s="2"/>
    </row>
    <row r="37197" spans="1:4" x14ac:dyDescent="0.25">
      <c r="A37197" s="2">
        <v>540</v>
      </c>
      <c r="B37197">
        <v>49552</v>
      </c>
      <c r="C37197" s="3">
        <v>35.197603999999998</v>
      </c>
      <c r="D37197" s="2"/>
    </row>
    <row r="37198" spans="1:4" x14ac:dyDescent="0.25">
      <c r="A37198" s="2">
        <v>540</v>
      </c>
      <c r="B37198">
        <v>49554</v>
      </c>
      <c r="C37198" s="3">
        <v>20437.097338</v>
      </c>
      <c r="D37198" s="2"/>
    </row>
    <row r="37199" spans="1:4" x14ac:dyDescent="0.25">
      <c r="A37199" s="2">
        <v>540</v>
      </c>
      <c r="B37199">
        <v>49555</v>
      </c>
      <c r="C37199" s="3">
        <v>3807.459824</v>
      </c>
      <c r="D37199" s="2"/>
    </row>
    <row r="37200" spans="1:4" x14ac:dyDescent="0.25">
      <c r="A37200" s="2">
        <v>540</v>
      </c>
      <c r="B37200">
        <v>49556</v>
      </c>
      <c r="C37200" s="3">
        <v>0</v>
      </c>
      <c r="D37200" s="2"/>
    </row>
    <row r="37201" spans="1:4" x14ac:dyDescent="0.25">
      <c r="A37201" s="2">
        <v>540</v>
      </c>
      <c r="B37201">
        <v>49557</v>
      </c>
      <c r="C37201" s="3">
        <v>15637.923264999999</v>
      </c>
      <c r="D37201" s="2"/>
    </row>
    <row r="37202" spans="1:4" x14ac:dyDescent="0.25">
      <c r="A37202" s="2">
        <v>540</v>
      </c>
      <c r="B37202">
        <v>49558</v>
      </c>
      <c r="C37202" s="3">
        <v>5379.8341309999996</v>
      </c>
      <c r="D37202" s="2"/>
    </row>
    <row r="37203" spans="1:4" x14ac:dyDescent="0.25">
      <c r="A37203" s="2">
        <v>540</v>
      </c>
      <c r="B37203">
        <v>49559</v>
      </c>
      <c r="C37203" s="3">
        <v>14574.886263</v>
      </c>
      <c r="D37203" s="2"/>
    </row>
    <row r="37204" spans="1:4" x14ac:dyDescent="0.25">
      <c r="A37204" s="2">
        <v>540</v>
      </c>
      <c r="B37204">
        <v>49560</v>
      </c>
      <c r="C37204" s="3">
        <v>1022.214666</v>
      </c>
      <c r="D37204" s="2"/>
    </row>
    <row r="37205" spans="1:4" x14ac:dyDescent="0.25">
      <c r="A37205" s="2">
        <v>540</v>
      </c>
      <c r="B37205">
        <v>49561</v>
      </c>
      <c r="C37205" s="3">
        <v>6415.2419120000004</v>
      </c>
      <c r="D37205" s="2"/>
    </row>
    <row r="37206" spans="1:4" x14ac:dyDescent="0.25">
      <c r="A37206" s="2">
        <v>540</v>
      </c>
      <c r="B37206">
        <v>49562</v>
      </c>
      <c r="C37206" s="3">
        <v>2223.4839459999998</v>
      </c>
      <c r="D37206" s="2"/>
    </row>
    <row r="37207" spans="1:4" x14ac:dyDescent="0.25">
      <c r="A37207" s="2">
        <v>540</v>
      </c>
      <c r="B37207">
        <v>49563</v>
      </c>
      <c r="C37207" s="3">
        <v>2223.4839459999998</v>
      </c>
      <c r="D37207" s="2"/>
    </row>
    <row r="37208" spans="1:4" x14ac:dyDescent="0.25">
      <c r="A37208" s="2">
        <v>540</v>
      </c>
      <c r="B37208">
        <v>49564</v>
      </c>
      <c r="C37208" s="3">
        <v>6415.2419120000004</v>
      </c>
      <c r="D37208" s="2"/>
    </row>
    <row r="37209" spans="1:4" x14ac:dyDescent="0.25">
      <c r="A37209" s="2">
        <v>540</v>
      </c>
      <c r="B37209">
        <v>49566</v>
      </c>
      <c r="C37209" s="3">
        <v>1341.395303</v>
      </c>
      <c r="D37209" s="2"/>
    </row>
    <row r="37210" spans="1:4" x14ac:dyDescent="0.25">
      <c r="A37210" s="2">
        <v>540</v>
      </c>
      <c r="B37210">
        <v>49567</v>
      </c>
      <c r="C37210" s="3">
        <v>1341.395303</v>
      </c>
      <c r="D37210" s="2"/>
    </row>
    <row r="37211" spans="1:4" x14ac:dyDescent="0.25">
      <c r="A37211" s="2">
        <v>540</v>
      </c>
      <c r="B37211">
        <v>49568</v>
      </c>
      <c r="C37211" s="3">
        <v>1.171961</v>
      </c>
      <c r="D37211" s="2"/>
    </row>
    <row r="37212" spans="1:4" x14ac:dyDescent="0.25">
      <c r="A37212" s="2">
        <v>540</v>
      </c>
      <c r="B37212">
        <v>49569</v>
      </c>
      <c r="C37212" s="3">
        <v>1.171961</v>
      </c>
      <c r="D37212" s="2"/>
    </row>
    <row r="37213" spans="1:4" x14ac:dyDescent="0.25">
      <c r="A37213" s="2">
        <v>540</v>
      </c>
      <c r="B37213">
        <v>49570</v>
      </c>
      <c r="C37213" s="3">
        <v>1139.3846450000001</v>
      </c>
      <c r="D37213" s="2"/>
    </row>
    <row r="37214" spans="1:4" x14ac:dyDescent="0.25">
      <c r="A37214" s="2">
        <v>540</v>
      </c>
      <c r="B37214">
        <v>49571</v>
      </c>
      <c r="C37214" s="3">
        <v>1139.3846450000001</v>
      </c>
      <c r="D37214" s="2"/>
    </row>
    <row r="37215" spans="1:4" x14ac:dyDescent="0.25">
      <c r="A37215" s="2">
        <v>540</v>
      </c>
      <c r="B37215">
        <v>49572</v>
      </c>
      <c r="C37215" s="3">
        <v>1745.062181</v>
      </c>
      <c r="D37215" s="2"/>
    </row>
    <row r="37216" spans="1:4" x14ac:dyDescent="0.25">
      <c r="A37216" s="2">
        <v>540</v>
      </c>
      <c r="B37216">
        <v>49573</v>
      </c>
      <c r="C37216" s="3">
        <v>1745.062181</v>
      </c>
      <c r="D37216" s="2"/>
    </row>
    <row r="37217" spans="1:4" x14ac:dyDescent="0.25">
      <c r="A37217" s="2">
        <v>540</v>
      </c>
      <c r="B37217">
        <v>49574</v>
      </c>
      <c r="C37217" s="3">
        <v>2448.9827890000001</v>
      </c>
      <c r="D37217" s="2"/>
    </row>
    <row r="37218" spans="1:4" x14ac:dyDescent="0.25">
      <c r="A37218" s="2">
        <v>540</v>
      </c>
      <c r="B37218">
        <v>49575</v>
      </c>
      <c r="C37218" s="3">
        <v>4441.564386</v>
      </c>
      <c r="D37218" s="2"/>
    </row>
    <row r="37219" spans="1:4" x14ac:dyDescent="0.25">
      <c r="A37219" s="2">
        <v>540</v>
      </c>
      <c r="B37219">
        <v>49577</v>
      </c>
      <c r="C37219" s="3">
        <v>0</v>
      </c>
      <c r="D37219" s="2"/>
    </row>
    <row r="37220" spans="1:4" x14ac:dyDescent="0.25">
      <c r="A37220" s="2">
        <v>540</v>
      </c>
      <c r="B37220">
        <v>49578</v>
      </c>
      <c r="C37220" s="3">
        <v>0</v>
      </c>
      <c r="D37220" s="2"/>
    </row>
    <row r="37221" spans="1:4" x14ac:dyDescent="0.25">
      <c r="A37221" s="2">
        <v>540</v>
      </c>
      <c r="B37221">
        <v>49579</v>
      </c>
      <c r="C37221" s="3">
        <v>793.37602300000003</v>
      </c>
      <c r="D37221" s="2"/>
    </row>
    <row r="37222" spans="1:4" x14ac:dyDescent="0.25">
      <c r="A37222" s="2">
        <v>540</v>
      </c>
      <c r="B37222">
        <v>49580</v>
      </c>
      <c r="C37222" s="3">
        <v>793.37602300000003</v>
      </c>
      <c r="D37222" s="2"/>
    </row>
    <row r="37223" spans="1:4" x14ac:dyDescent="0.25">
      <c r="A37223" s="2">
        <v>540</v>
      </c>
      <c r="B37223">
        <v>49581</v>
      </c>
      <c r="C37223" s="3">
        <v>2104.799587</v>
      </c>
      <c r="D37223" s="2"/>
    </row>
    <row r="37224" spans="1:4" x14ac:dyDescent="0.25">
      <c r="A37224" s="2">
        <v>540</v>
      </c>
      <c r="B37224">
        <v>49582</v>
      </c>
      <c r="C37224" s="3">
        <v>2600.108506</v>
      </c>
      <c r="D37224" s="2"/>
    </row>
    <row r="37225" spans="1:4" x14ac:dyDescent="0.25">
      <c r="A37225" s="2">
        <v>540</v>
      </c>
      <c r="B37225">
        <v>49583</v>
      </c>
      <c r="C37225" s="3">
        <v>2600.108506</v>
      </c>
      <c r="D37225" s="2"/>
    </row>
    <row r="37226" spans="1:4" x14ac:dyDescent="0.25">
      <c r="A37226" s="2">
        <v>540</v>
      </c>
      <c r="B37226">
        <v>49584</v>
      </c>
      <c r="C37226" s="3">
        <v>2560.5708100000002</v>
      </c>
      <c r="D37226" s="2"/>
    </row>
    <row r="37227" spans="1:4" x14ac:dyDescent="0.25">
      <c r="A37227" s="2">
        <v>540</v>
      </c>
      <c r="B37227">
        <v>49585</v>
      </c>
      <c r="C37227" s="3">
        <v>2315.3998470000001</v>
      </c>
      <c r="D37227" s="2"/>
    </row>
    <row r="37228" spans="1:4" x14ac:dyDescent="0.25">
      <c r="A37228" s="2">
        <v>540</v>
      </c>
      <c r="B37228">
        <v>49586</v>
      </c>
      <c r="C37228" s="3">
        <v>2315.3998470000001</v>
      </c>
      <c r="D37228" s="2"/>
    </row>
    <row r="37229" spans="1:4" x14ac:dyDescent="0.25">
      <c r="A37229" s="2">
        <v>540</v>
      </c>
      <c r="B37229">
        <v>49587</v>
      </c>
      <c r="C37229" s="3">
        <v>2682.8582959999999</v>
      </c>
      <c r="D37229" s="2"/>
    </row>
    <row r="37230" spans="1:4" x14ac:dyDescent="0.25">
      <c r="A37230" s="2">
        <v>540</v>
      </c>
      <c r="B37230">
        <v>49588</v>
      </c>
      <c r="C37230" s="3">
        <v>2770.3870259999999</v>
      </c>
      <c r="D37230" s="2"/>
    </row>
    <row r="37231" spans="1:4" x14ac:dyDescent="0.25">
      <c r="A37231" s="2">
        <v>540</v>
      </c>
      <c r="B37231">
        <v>49589</v>
      </c>
      <c r="C37231" s="3">
        <v>0</v>
      </c>
      <c r="D37231" s="2"/>
    </row>
    <row r="37232" spans="1:4" x14ac:dyDescent="0.25">
      <c r="A37232" s="2">
        <v>540</v>
      </c>
      <c r="B37232">
        <v>49590</v>
      </c>
      <c r="C37232" s="3">
        <v>0</v>
      </c>
      <c r="D37232" s="2"/>
    </row>
    <row r="37233" spans="1:4" x14ac:dyDescent="0.25">
      <c r="A37233" s="2">
        <v>540</v>
      </c>
      <c r="B37233">
        <v>49591</v>
      </c>
      <c r="C37233" s="3">
        <v>1015.921571</v>
      </c>
      <c r="D37233" s="2"/>
    </row>
    <row r="37234" spans="1:4" x14ac:dyDescent="0.25">
      <c r="A37234" s="2">
        <v>540</v>
      </c>
      <c r="B37234">
        <v>49592</v>
      </c>
      <c r="C37234" s="3">
        <v>15754.711823</v>
      </c>
      <c r="D37234" s="2"/>
    </row>
    <row r="37235" spans="1:4" x14ac:dyDescent="0.25">
      <c r="A37235" s="2">
        <v>540</v>
      </c>
      <c r="B37235">
        <v>49593</v>
      </c>
      <c r="C37235" s="3">
        <v>4313.8468080000002</v>
      </c>
      <c r="D37235" s="2"/>
    </row>
    <row r="37236" spans="1:4" x14ac:dyDescent="0.25">
      <c r="A37236" s="2">
        <v>540</v>
      </c>
      <c r="B37236">
        <v>49594</v>
      </c>
      <c r="C37236" s="3">
        <v>8379.9768769999991</v>
      </c>
      <c r="D37236" s="2"/>
    </row>
    <row r="37237" spans="1:4" x14ac:dyDescent="0.25">
      <c r="A37237" s="2">
        <v>540</v>
      </c>
      <c r="B37237">
        <v>49595</v>
      </c>
      <c r="C37237" s="3">
        <v>35.197603999999998</v>
      </c>
      <c r="D37237" s="2"/>
    </row>
    <row r="37238" spans="1:4" x14ac:dyDescent="0.25">
      <c r="A37238" s="2">
        <v>540</v>
      </c>
      <c r="B37238">
        <v>49599</v>
      </c>
      <c r="C37238" s="3">
        <v>4991.4085139999997</v>
      </c>
      <c r="D37238" s="2"/>
    </row>
    <row r="37239" spans="1:4" x14ac:dyDescent="0.25">
      <c r="A37239" s="2">
        <v>540</v>
      </c>
      <c r="B37239">
        <v>49600</v>
      </c>
      <c r="C37239" s="3">
        <v>3464.2734719999999</v>
      </c>
      <c r="D37239" s="2"/>
    </row>
    <row r="37240" spans="1:4" x14ac:dyDescent="0.25">
      <c r="A37240" s="2">
        <v>540</v>
      </c>
      <c r="B37240">
        <v>49601</v>
      </c>
      <c r="C37240" s="3">
        <v>2686.739826</v>
      </c>
      <c r="D37240" s="2"/>
    </row>
    <row r="37241" spans="1:4" x14ac:dyDescent="0.25">
      <c r="A37241" s="2">
        <v>540</v>
      </c>
      <c r="B37241">
        <v>49602</v>
      </c>
      <c r="C37241" s="3">
        <v>2686.739826</v>
      </c>
      <c r="D37241" s="2"/>
    </row>
    <row r="37242" spans="1:4" x14ac:dyDescent="0.25">
      <c r="A37242" s="2">
        <v>540</v>
      </c>
      <c r="B37242">
        <v>49603</v>
      </c>
      <c r="C37242" s="3">
        <v>2349.9320029999999</v>
      </c>
      <c r="D37242" s="2"/>
    </row>
    <row r="37243" spans="1:4" x14ac:dyDescent="0.25">
      <c r="A37243" s="2">
        <v>540</v>
      </c>
      <c r="B37243">
        <v>49604</v>
      </c>
      <c r="C37243" s="3">
        <v>0</v>
      </c>
      <c r="D37243" s="2"/>
    </row>
    <row r="37244" spans="1:4" x14ac:dyDescent="0.25">
      <c r="A37244" s="2">
        <v>540</v>
      </c>
      <c r="B37244">
        <v>49605</v>
      </c>
      <c r="C37244" s="3">
        <v>1535.3165759999999</v>
      </c>
      <c r="D37244" s="2"/>
    </row>
    <row r="37245" spans="1:4" x14ac:dyDescent="0.25">
      <c r="A37245" s="2">
        <v>540</v>
      </c>
      <c r="B37245">
        <v>49609</v>
      </c>
      <c r="C37245" s="3">
        <v>7282.9219130000001</v>
      </c>
      <c r="D37245" s="2"/>
    </row>
    <row r="37246" spans="1:4" x14ac:dyDescent="0.25">
      <c r="A37246" s="2">
        <v>540</v>
      </c>
      <c r="B37246">
        <v>49610</v>
      </c>
      <c r="C37246" s="3">
        <v>544.03445899999997</v>
      </c>
      <c r="D37246" s="2"/>
    </row>
    <row r="37247" spans="1:4" x14ac:dyDescent="0.25">
      <c r="A37247" s="2">
        <v>540</v>
      </c>
      <c r="B37247">
        <v>49611</v>
      </c>
      <c r="C37247" s="3">
        <v>3997.3687730000001</v>
      </c>
      <c r="D37247" s="2"/>
    </row>
    <row r="37248" spans="1:4" x14ac:dyDescent="0.25">
      <c r="A37248" s="2">
        <v>540</v>
      </c>
      <c r="B37248">
        <v>49612</v>
      </c>
      <c r="C37248" s="3">
        <v>544.03445899999997</v>
      </c>
      <c r="D37248" s="2"/>
    </row>
    <row r="37249" spans="1:4" x14ac:dyDescent="0.25">
      <c r="A37249" s="2">
        <v>540</v>
      </c>
      <c r="B37249">
        <v>49613</v>
      </c>
      <c r="C37249" s="3">
        <v>3997.3687730000001</v>
      </c>
      <c r="D37249" s="2"/>
    </row>
    <row r="37250" spans="1:4" x14ac:dyDescent="0.25">
      <c r="A37250" s="2">
        <v>540</v>
      </c>
      <c r="B37250">
        <v>49614</v>
      </c>
      <c r="C37250" s="3">
        <v>3305.8050560000001</v>
      </c>
      <c r="D37250" s="2"/>
    </row>
    <row r="37251" spans="1:4" x14ac:dyDescent="0.25">
      <c r="A37251" s="2">
        <v>540</v>
      </c>
      <c r="B37251">
        <v>49615</v>
      </c>
      <c r="C37251" s="3">
        <v>1663.187668</v>
      </c>
      <c r="D37251" s="2"/>
    </row>
    <row r="37252" spans="1:4" x14ac:dyDescent="0.25">
      <c r="A37252" s="2">
        <v>540</v>
      </c>
      <c r="B37252">
        <v>49616</v>
      </c>
      <c r="C37252" s="3">
        <v>3305.8050560000001</v>
      </c>
      <c r="D37252" s="2"/>
    </row>
    <row r="37253" spans="1:4" x14ac:dyDescent="0.25">
      <c r="A37253" s="2">
        <v>540</v>
      </c>
      <c r="B37253">
        <v>49617</v>
      </c>
      <c r="C37253" s="3">
        <v>1663.187668</v>
      </c>
      <c r="D37253" s="2"/>
    </row>
    <row r="37254" spans="1:4" x14ac:dyDescent="0.25">
      <c r="A37254" s="2">
        <v>540</v>
      </c>
      <c r="B37254">
        <v>49618</v>
      </c>
      <c r="C37254" s="3">
        <v>2001.9986349999999</v>
      </c>
      <c r="D37254" s="2"/>
    </row>
    <row r="37255" spans="1:4" x14ac:dyDescent="0.25">
      <c r="A37255" s="2">
        <v>540</v>
      </c>
      <c r="B37255">
        <v>49619</v>
      </c>
      <c r="C37255" s="3">
        <v>1129.98244</v>
      </c>
      <c r="D37255" s="2"/>
    </row>
    <row r="37256" spans="1:4" x14ac:dyDescent="0.25">
      <c r="A37256" s="2">
        <v>540</v>
      </c>
      <c r="B37256">
        <v>49620</v>
      </c>
      <c r="C37256" s="3">
        <v>744.60155099999997</v>
      </c>
      <c r="D37256" s="2"/>
    </row>
    <row r="37257" spans="1:4" x14ac:dyDescent="0.25">
      <c r="A37257" s="2">
        <v>540</v>
      </c>
      <c r="B37257">
        <v>49621</v>
      </c>
      <c r="C37257" s="3">
        <v>2001.9986349999999</v>
      </c>
      <c r="D37257" s="2"/>
    </row>
    <row r="37258" spans="1:4" x14ac:dyDescent="0.25">
      <c r="A37258" s="2">
        <v>540</v>
      </c>
      <c r="B37258">
        <v>49622</v>
      </c>
      <c r="C37258" s="3">
        <v>5091.69661</v>
      </c>
      <c r="D37258" s="2"/>
    </row>
    <row r="37259" spans="1:4" x14ac:dyDescent="0.25">
      <c r="A37259" s="2">
        <v>540</v>
      </c>
      <c r="B37259">
        <v>49623</v>
      </c>
      <c r="C37259" s="3">
        <v>1048.6387589999999</v>
      </c>
      <c r="D37259" s="2"/>
    </row>
    <row r="37260" spans="1:4" x14ac:dyDescent="0.25">
      <c r="A37260" s="2">
        <v>540</v>
      </c>
      <c r="B37260">
        <v>49624</v>
      </c>
      <c r="C37260" s="3">
        <v>5091.69661</v>
      </c>
      <c r="D37260" s="2"/>
    </row>
    <row r="37261" spans="1:4" x14ac:dyDescent="0.25">
      <c r="A37261" s="2">
        <v>540</v>
      </c>
      <c r="B37261">
        <v>49625</v>
      </c>
      <c r="C37261" s="3">
        <v>1048.6387589999999</v>
      </c>
      <c r="D37261" s="2"/>
    </row>
    <row r="37262" spans="1:4" x14ac:dyDescent="0.25">
      <c r="A37262" s="2">
        <v>540</v>
      </c>
      <c r="B37262">
        <v>49626</v>
      </c>
      <c r="C37262" s="3">
        <v>234.22713300000001</v>
      </c>
      <c r="D37262" s="2"/>
    </row>
    <row r="37263" spans="1:4" x14ac:dyDescent="0.25">
      <c r="A37263" s="2">
        <v>540</v>
      </c>
      <c r="B37263">
        <v>49627</v>
      </c>
      <c r="C37263" s="3">
        <v>234.22713300000001</v>
      </c>
      <c r="D37263" s="2"/>
    </row>
    <row r="37264" spans="1:4" x14ac:dyDescent="0.25">
      <c r="A37264" s="2">
        <v>540</v>
      </c>
      <c r="B37264">
        <v>49628</v>
      </c>
      <c r="C37264" s="3">
        <v>421.22419400000001</v>
      </c>
      <c r="D37264" s="2"/>
    </row>
    <row r="37265" spans="1:4" x14ac:dyDescent="0.25">
      <c r="A37265" s="2">
        <v>540</v>
      </c>
      <c r="B37265">
        <v>49629</v>
      </c>
      <c r="C37265" s="3">
        <v>598.75031200000001</v>
      </c>
      <c r="D37265" s="2"/>
    </row>
    <row r="37266" spans="1:4" x14ac:dyDescent="0.25">
      <c r="A37266" s="2">
        <v>540</v>
      </c>
      <c r="B37266">
        <v>49630</v>
      </c>
      <c r="C37266" s="3">
        <v>432.59119299999998</v>
      </c>
      <c r="D37266" s="2"/>
    </row>
    <row r="37267" spans="1:4" x14ac:dyDescent="0.25">
      <c r="A37267" s="2">
        <v>540</v>
      </c>
      <c r="B37267">
        <v>49631</v>
      </c>
      <c r="C37267" s="3">
        <v>598.75031200000001</v>
      </c>
      <c r="D37267" s="2"/>
    </row>
    <row r="37268" spans="1:4" x14ac:dyDescent="0.25">
      <c r="A37268" s="2">
        <v>540</v>
      </c>
      <c r="B37268">
        <v>49632</v>
      </c>
      <c r="C37268" s="3">
        <v>432.59119299999998</v>
      </c>
      <c r="D37268" s="2"/>
    </row>
    <row r="37269" spans="1:4" x14ac:dyDescent="0.25">
      <c r="A37269" s="2">
        <v>540</v>
      </c>
      <c r="B37269">
        <v>49633</v>
      </c>
      <c r="C37269" s="3">
        <v>973.76980400000002</v>
      </c>
      <c r="D37269" s="2"/>
    </row>
    <row r="37270" spans="1:4" x14ac:dyDescent="0.25">
      <c r="A37270" s="2">
        <v>540</v>
      </c>
      <c r="B37270">
        <v>49634</v>
      </c>
      <c r="C37270" s="3">
        <v>973.76980400000002</v>
      </c>
      <c r="D37270" s="2"/>
    </row>
    <row r="37271" spans="1:4" x14ac:dyDescent="0.25">
      <c r="A37271" s="2">
        <v>540</v>
      </c>
      <c r="B37271">
        <v>49635</v>
      </c>
      <c r="C37271" s="3">
        <v>3297.1990259999998</v>
      </c>
      <c r="D37271" s="2"/>
    </row>
    <row r="37272" spans="1:4" x14ac:dyDescent="0.25">
      <c r="A37272" s="2">
        <v>540</v>
      </c>
      <c r="B37272">
        <v>49636</v>
      </c>
      <c r="C37272" s="3">
        <v>1186.684456</v>
      </c>
      <c r="D37272" s="2"/>
    </row>
    <row r="37273" spans="1:4" x14ac:dyDescent="0.25">
      <c r="A37273" s="2">
        <v>540</v>
      </c>
      <c r="B37273">
        <v>49637</v>
      </c>
      <c r="C37273" s="3">
        <v>3297.1990259999998</v>
      </c>
      <c r="D37273" s="2"/>
    </row>
    <row r="37274" spans="1:4" x14ac:dyDescent="0.25">
      <c r="A37274" s="2">
        <v>540</v>
      </c>
      <c r="B37274">
        <v>49638</v>
      </c>
      <c r="C37274" s="3">
        <v>1186.684456</v>
      </c>
      <c r="D37274" s="2"/>
    </row>
    <row r="37275" spans="1:4" x14ac:dyDescent="0.25">
      <c r="A37275" s="2">
        <v>540</v>
      </c>
      <c r="B37275">
        <v>49639</v>
      </c>
      <c r="C37275" s="3">
        <v>517.15834900000004</v>
      </c>
      <c r="D37275" s="2"/>
    </row>
    <row r="37276" spans="1:4" x14ac:dyDescent="0.25">
      <c r="A37276" s="2">
        <v>540</v>
      </c>
      <c r="B37276">
        <v>49641</v>
      </c>
      <c r="C37276" s="3">
        <v>206.966758</v>
      </c>
      <c r="D37276" s="2"/>
    </row>
    <row r="37277" spans="1:4" x14ac:dyDescent="0.25">
      <c r="A37277" s="2">
        <v>540</v>
      </c>
      <c r="B37277">
        <v>49642</v>
      </c>
      <c r="C37277" s="3">
        <v>370.74882600000001</v>
      </c>
      <c r="D37277" s="2"/>
    </row>
    <row r="37278" spans="1:4" x14ac:dyDescent="0.25">
      <c r="A37278" s="2">
        <v>540</v>
      </c>
      <c r="B37278">
        <v>49643</v>
      </c>
      <c r="C37278" s="3">
        <v>370.74882600000001</v>
      </c>
      <c r="D37278" s="2"/>
    </row>
    <row r="37279" spans="1:4" x14ac:dyDescent="0.25">
      <c r="A37279" s="2">
        <v>540</v>
      </c>
      <c r="B37279">
        <v>49644</v>
      </c>
      <c r="C37279" s="3">
        <v>206.966758</v>
      </c>
      <c r="D37279" s="2"/>
    </row>
    <row r="37280" spans="1:4" x14ac:dyDescent="0.25">
      <c r="A37280" s="2">
        <v>540</v>
      </c>
      <c r="B37280">
        <v>49645</v>
      </c>
      <c r="C37280" s="3">
        <v>517.15834900000004</v>
      </c>
      <c r="D37280" s="2"/>
    </row>
    <row r="37281" spans="1:4" x14ac:dyDescent="0.25">
      <c r="A37281" s="2">
        <v>540</v>
      </c>
      <c r="B37281">
        <v>49646</v>
      </c>
      <c r="C37281" s="3">
        <v>3101.877399</v>
      </c>
      <c r="D37281" s="2"/>
    </row>
    <row r="37282" spans="1:4" x14ac:dyDescent="0.25">
      <c r="A37282" s="2">
        <v>540</v>
      </c>
      <c r="B37282">
        <v>49647</v>
      </c>
      <c r="C37282" s="3">
        <v>12210.579228000001</v>
      </c>
      <c r="D37282" s="2"/>
    </row>
    <row r="37283" spans="1:4" x14ac:dyDescent="0.25">
      <c r="A37283" s="2">
        <v>540</v>
      </c>
      <c r="B37283">
        <v>49648</v>
      </c>
      <c r="C37283" s="3">
        <v>5425.3120589999999</v>
      </c>
      <c r="D37283" s="2"/>
    </row>
    <row r="37284" spans="1:4" x14ac:dyDescent="0.25">
      <c r="A37284" s="2">
        <v>540</v>
      </c>
      <c r="B37284">
        <v>49649</v>
      </c>
      <c r="C37284" s="3">
        <v>3509.686287</v>
      </c>
      <c r="D37284" s="2"/>
    </row>
    <row r="37285" spans="1:4" x14ac:dyDescent="0.25">
      <c r="A37285" s="2">
        <v>540</v>
      </c>
      <c r="B37285">
        <v>49650</v>
      </c>
      <c r="C37285" s="3">
        <v>2952.9842939999999</v>
      </c>
      <c r="D37285" s="2"/>
    </row>
    <row r="37286" spans="1:4" x14ac:dyDescent="0.25">
      <c r="A37286" s="2">
        <v>540</v>
      </c>
      <c r="B37286">
        <v>49652</v>
      </c>
      <c r="C37286" s="3">
        <v>0</v>
      </c>
      <c r="D37286" s="2"/>
    </row>
    <row r="37287" spans="1:4" x14ac:dyDescent="0.25">
      <c r="A37287" s="2">
        <v>540</v>
      </c>
      <c r="B37287">
        <v>49654</v>
      </c>
      <c r="C37287" s="3">
        <v>0</v>
      </c>
      <c r="D37287" s="2"/>
    </row>
    <row r="37288" spans="1:4" x14ac:dyDescent="0.25">
      <c r="A37288" s="2">
        <v>540</v>
      </c>
      <c r="B37288">
        <v>49655</v>
      </c>
      <c r="C37288" s="3">
        <v>11426.922291000001</v>
      </c>
      <c r="D37288" s="2"/>
    </row>
    <row r="37289" spans="1:4" x14ac:dyDescent="0.25">
      <c r="A37289" s="2">
        <v>540</v>
      </c>
      <c r="B37289">
        <v>49658</v>
      </c>
      <c r="C37289" s="3">
        <v>4008.9411490000002</v>
      </c>
      <c r="D37289" s="2"/>
    </row>
    <row r="37290" spans="1:4" x14ac:dyDescent="0.25">
      <c r="A37290" s="2">
        <v>540</v>
      </c>
      <c r="B37290">
        <v>49659</v>
      </c>
      <c r="C37290" s="3">
        <v>2803.1301159999998</v>
      </c>
      <c r="D37290" s="2"/>
    </row>
    <row r="37291" spans="1:4" x14ac:dyDescent="0.25">
      <c r="A37291" s="2">
        <v>540</v>
      </c>
      <c r="B37291">
        <v>49660</v>
      </c>
      <c r="C37291" s="3">
        <v>4008.9411490000002</v>
      </c>
      <c r="D37291" s="2"/>
    </row>
    <row r="37292" spans="1:4" x14ac:dyDescent="0.25">
      <c r="A37292" s="2">
        <v>540</v>
      </c>
      <c r="B37292">
        <v>49661</v>
      </c>
      <c r="C37292" s="3">
        <v>1065.405542</v>
      </c>
      <c r="D37292" s="2"/>
    </row>
    <row r="37293" spans="1:4" x14ac:dyDescent="0.25">
      <c r="A37293" s="2">
        <v>540</v>
      </c>
      <c r="B37293">
        <v>49664</v>
      </c>
      <c r="C37293" s="3">
        <v>18001.436902000001</v>
      </c>
      <c r="D37293" s="2"/>
    </row>
    <row r="37294" spans="1:4" x14ac:dyDescent="0.25">
      <c r="A37294" s="2">
        <v>540</v>
      </c>
      <c r="B37294">
        <v>49666</v>
      </c>
      <c r="C37294" s="3">
        <v>7686.197287</v>
      </c>
      <c r="D37294" s="2"/>
    </row>
    <row r="37295" spans="1:4" x14ac:dyDescent="0.25">
      <c r="A37295" s="2">
        <v>540</v>
      </c>
      <c r="B37295">
        <v>49667</v>
      </c>
      <c r="C37295" s="3">
        <v>1.7209019999999999</v>
      </c>
      <c r="D37295" s="2"/>
    </row>
    <row r="37296" spans="1:4" x14ac:dyDescent="0.25">
      <c r="A37296" s="2">
        <v>540</v>
      </c>
      <c r="B37296">
        <v>49673</v>
      </c>
      <c r="C37296" s="3">
        <v>0</v>
      </c>
      <c r="D37296" s="2"/>
    </row>
    <row r="37297" spans="1:4" x14ac:dyDescent="0.25">
      <c r="A37297" s="2">
        <v>540</v>
      </c>
      <c r="B37297">
        <v>49674</v>
      </c>
      <c r="C37297" s="3">
        <v>324.74297799999999</v>
      </c>
      <c r="D37297" s="2"/>
    </row>
    <row r="37298" spans="1:4" x14ac:dyDescent="0.25">
      <c r="A37298" s="2">
        <v>540</v>
      </c>
      <c r="B37298">
        <v>49675</v>
      </c>
      <c r="C37298" s="3">
        <v>260.278772</v>
      </c>
      <c r="D37298" s="2"/>
    </row>
    <row r="37299" spans="1:4" x14ac:dyDescent="0.25">
      <c r="A37299" s="2">
        <v>540</v>
      </c>
      <c r="B37299">
        <v>49676</v>
      </c>
      <c r="C37299" s="3">
        <v>324.74297799999999</v>
      </c>
      <c r="D37299" s="2"/>
    </row>
    <row r="37300" spans="1:4" x14ac:dyDescent="0.25">
      <c r="A37300" s="2">
        <v>540</v>
      </c>
      <c r="B37300">
        <v>49677</v>
      </c>
      <c r="C37300" s="3">
        <v>260.278772</v>
      </c>
      <c r="D37300" s="2"/>
    </row>
    <row r="37301" spans="1:4" x14ac:dyDescent="0.25">
      <c r="A37301" s="2">
        <v>540</v>
      </c>
      <c r="B37301">
        <v>49678</v>
      </c>
      <c r="C37301" s="3">
        <v>972.77501500000005</v>
      </c>
      <c r="D37301" s="2"/>
    </row>
    <row r="37302" spans="1:4" x14ac:dyDescent="0.25">
      <c r="A37302" s="2">
        <v>540</v>
      </c>
      <c r="B37302">
        <v>49679</v>
      </c>
      <c r="C37302" s="3">
        <v>255.69748000000001</v>
      </c>
      <c r="D37302" s="2"/>
    </row>
    <row r="37303" spans="1:4" x14ac:dyDescent="0.25">
      <c r="A37303" s="2">
        <v>540</v>
      </c>
      <c r="B37303">
        <v>49680</v>
      </c>
      <c r="C37303" s="3">
        <v>450.57428900000002</v>
      </c>
      <c r="D37303" s="2"/>
    </row>
    <row r="37304" spans="1:4" x14ac:dyDescent="0.25">
      <c r="A37304" s="2">
        <v>540</v>
      </c>
      <c r="B37304">
        <v>49681</v>
      </c>
      <c r="C37304" s="3">
        <v>232.259455</v>
      </c>
      <c r="D37304" s="2"/>
    </row>
    <row r="37305" spans="1:4" x14ac:dyDescent="0.25">
      <c r="A37305" s="2">
        <v>540</v>
      </c>
      <c r="B37305">
        <v>49682</v>
      </c>
      <c r="C37305" s="3">
        <v>727.43450600000006</v>
      </c>
      <c r="D37305" s="2"/>
    </row>
    <row r="37306" spans="1:4" x14ac:dyDescent="0.25">
      <c r="A37306" s="2">
        <v>540</v>
      </c>
      <c r="B37306">
        <v>49683</v>
      </c>
      <c r="C37306" s="3">
        <v>81.083314999999999</v>
      </c>
      <c r="D37306" s="2"/>
    </row>
    <row r="37307" spans="1:4" x14ac:dyDescent="0.25">
      <c r="A37307" s="2">
        <v>540</v>
      </c>
      <c r="B37307">
        <v>49684</v>
      </c>
      <c r="C37307" s="3">
        <v>533.55245000000002</v>
      </c>
      <c r="D37307" s="2"/>
    </row>
    <row r="37308" spans="1:4" x14ac:dyDescent="0.25">
      <c r="A37308" s="2">
        <v>540</v>
      </c>
      <c r="B37308">
        <v>49685</v>
      </c>
      <c r="C37308" s="3">
        <v>505.77408600000001</v>
      </c>
      <c r="D37308" s="2"/>
    </row>
    <row r="37309" spans="1:4" x14ac:dyDescent="0.25">
      <c r="A37309" s="2">
        <v>540</v>
      </c>
      <c r="B37309">
        <v>49686</v>
      </c>
      <c r="C37309" s="3">
        <v>533.55245000000002</v>
      </c>
      <c r="D37309" s="2"/>
    </row>
    <row r="37310" spans="1:4" x14ac:dyDescent="0.25">
      <c r="A37310" s="2">
        <v>540</v>
      </c>
      <c r="B37310">
        <v>49687</v>
      </c>
      <c r="C37310" s="3">
        <v>505.77408600000001</v>
      </c>
      <c r="D37310" s="2"/>
    </row>
    <row r="37311" spans="1:4" x14ac:dyDescent="0.25">
      <c r="A37311" s="2">
        <v>540</v>
      </c>
      <c r="B37311">
        <v>49688</v>
      </c>
      <c r="C37311" s="3">
        <v>276.27693499999998</v>
      </c>
      <c r="D37311" s="2"/>
    </row>
    <row r="37312" spans="1:4" x14ac:dyDescent="0.25">
      <c r="A37312" s="2">
        <v>540</v>
      </c>
      <c r="B37312">
        <v>49689</v>
      </c>
      <c r="C37312" s="3">
        <v>75.740072999999995</v>
      </c>
      <c r="D37312" s="2"/>
    </row>
    <row r="37313" spans="1:4" x14ac:dyDescent="0.25">
      <c r="A37313" s="2">
        <v>540</v>
      </c>
      <c r="B37313">
        <v>49690</v>
      </c>
      <c r="C37313" s="3">
        <v>854.71299499999998</v>
      </c>
      <c r="D37313" s="2"/>
    </row>
    <row r="37314" spans="1:4" x14ac:dyDescent="0.25">
      <c r="A37314" s="2">
        <v>540</v>
      </c>
      <c r="B37314">
        <v>49691</v>
      </c>
      <c r="C37314" s="3">
        <v>1080.82258</v>
      </c>
      <c r="D37314" s="2"/>
    </row>
    <row r="37315" spans="1:4" x14ac:dyDescent="0.25">
      <c r="A37315" s="2">
        <v>540</v>
      </c>
      <c r="B37315">
        <v>49692</v>
      </c>
      <c r="C37315" s="3">
        <v>670.38498700000002</v>
      </c>
      <c r="D37315" s="2"/>
    </row>
    <row r="37316" spans="1:4" x14ac:dyDescent="0.25">
      <c r="A37316" s="2">
        <v>540</v>
      </c>
      <c r="B37316">
        <v>49693</v>
      </c>
      <c r="C37316" s="3">
        <v>664.46671000000003</v>
      </c>
      <c r="D37316" s="2"/>
    </row>
    <row r="37317" spans="1:4" x14ac:dyDescent="0.25">
      <c r="A37317" s="2">
        <v>540</v>
      </c>
      <c r="B37317">
        <v>49694</v>
      </c>
      <c r="C37317" s="3">
        <v>432.34477700000002</v>
      </c>
      <c r="D37317" s="2"/>
    </row>
    <row r="37318" spans="1:4" x14ac:dyDescent="0.25">
      <c r="A37318" s="2">
        <v>540</v>
      </c>
      <c r="B37318">
        <v>49695</v>
      </c>
      <c r="C37318" s="3">
        <v>184.32800900000001</v>
      </c>
      <c r="D37318" s="2"/>
    </row>
    <row r="37319" spans="1:4" x14ac:dyDescent="0.25">
      <c r="A37319" s="2">
        <v>540</v>
      </c>
      <c r="B37319">
        <v>49696</v>
      </c>
      <c r="C37319" s="3">
        <v>1266.4648729999999</v>
      </c>
      <c r="D37319" s="2"/>
    </row>
    <row r="37320" spans="1:4" x14ac:dyDescent="0.25">
      <c r="A37320" s="2">
        <v>540</v>
      </c>
      <c r="B37320">
        <v>49697</v>
      </c>
      <c r="C37320" s="3">
        <v>1266.4648729999999</v>
      </c>
      <c r="D37320" s="2"/>
    </row>
    <row r="37321" spans="1:4" x14ac:dyDescent="0.25">
      <c r="A37321" s="2">
        <v>540</v>
      </c>
      <c r="B37321">
        <v>49698</v>
      </c>
      <c r="C37321" s="3">
        <v>1328.804946</v>
      </c>
      <c r="D37321" s="2"/>
    </row>
    <row r="37322" spans="1:4" x14ac:dyDescent="0.25">
      <c r="A37322" s="2">
        <v>540</v>
      </c>
      <c r="B37322">
        <v>49699</v>
      </c>
      <c r="C37322" s="3">
        <v>177.44500099999999</v>
      </c>
      <c r="D37322" s="2"/>
    </row>
    <row r="37323" spans="1:4" x14ac:dyDescent="0.25">
      <c r="A37323" s="2">
        <v>540</v>
      </c>
      <c r="B37323">
        <v>49700</v>
      </c>
      <c r="C37323" s="3">
        <v>1328.804946</v>
      </c>
      <c r="D37323" s="2"/>
    </row>
    <row r="37324" spans="1:4" x14ac:dyDescent="0.25">
      <c r="A37324" s="2">
        <v>540</v>
      </c>
      <c r="B37324">
        <v>49701</v>
      </c>
      <c r="C37324" s="3">
        <v>5.3432449999999996</v>
      </c>
      <c r="D37324" s="2"/>
    </row>
    <row r="37325" spans="1:4" x14ac:dyDescent="0.25">
      <c r="A37325" s="2">
        <v>540</v>
      </c>
      <c r="B37325">
        <v>49702</v>
      </c>
      <c r="C37325" s="3">
        <v>327.51879600000001</v>
      </c>
      <c r="D37325" s="2"/>
    </row>
    <row r="37326" spans="1:4" x14ac:dyDescent="0.25">
      <c r="A37326" s="2">
        <v>540</v>
      </c>
      <c r="B37326">
        <v>49703</v>
      </c>
      <c r="C37326" s="3">
        <v>327.51879600000001</v>
      </c>
      <c r="D37326" s="2"/>
    </row>
    <row r="37327" spans="1:4" x14ac:dyDescent="0.25">
      <c r="A37327" s="2">
        <v>540</v>
      </c>
      <c r="B37327">
        <v>49704</v>
      </c>
      <c r="C37327" s="3">
        <v>98.825346999999994</v>
      </c>
      <c r="D37327" s="2"/>
    </row>
    <row r="37328" spans="1:4" x14ac:dyDescent="0.25">
      <c r="A37328" s="2">
        <v>540</v>
      </c>
      <c r="B37328">
        <v>49705</v>
      </c>
      <c r="C37328" s="3">
        <v>245.340509</v>
      </c>
      <c r="D37328" s="2"/>
    </row>
    <row r="37329" spans="1:4" x14ac:dyDescent="0.25">
      <c r="A37329" s="2">
        <v>540</v>
      </c>
      <c r="B37329">
        <v>49706</v>
      </c>
      <c r="C37329" s="3">
        <v>23.484282</v>
      </c>
      <c r="D37329" s="2"/>
    </row>
    <row r="37330" spans="1:4" x14ac:dyDescent="0.25">
      <c r="A37330" s="2">
        <v>540</v>
      </c>
      <c r="B37330">
        <v>49707</v>
      </c>
      <c r="C37330" s="3">
        <v>98.825346999999994</v>
      </c>
      <c r="D37330" s="2"/>
    </row>
    <row r="37331" spans="1:4" x14ac:dyDescent="0.25">
      <c r="A37331" s="2">
        <v>540</v>
      </c>
      <c r="B37331">
        <v>49708</v>
      </c>
      <c r="C37331" s="3">
        <v>1397.061633</v>
      </c>
      <c r="D37331" s="2"/>
    </row>
    <row r="37332" spans="1:4" x14ac:dyDescent="0.25">
      <c r="A37332" s="2">
        <v>540</v>
      </c>
      <c r="B37332">
        <v>49709</v>
      </c>
      <c r="C37332" s="3">
        <v>3717.8805889999999</v>
      </c>
      <c r="D37332" s="2"/>
    </row>
    <row r="37333" spans="1:4" x14ac:dyDescent="0.25">
      <c r="A37333" s="2">
        <v>540</v>
      </c>
      <c r="B37333">
        <v>49710</v>
      </c>
      <c r="C37333" s="3">
        <v>1397.061633</v>
      </c>
      <c r="D37333" s="2"/>
    </row>
    <row r="37334" spans="1:4" x14ac:dyDescent="0.25">
      <c r="A37334" s="2">
        <v>540</v>
      </c>
      <c r="B37334">
        <v>49711</v>
      </c>
      <c r="C37334" s="3">
        <v>3717.8805889999999</v>
      </c>
      <c r="D37334" s="2"/>
    </row>
    <row r="37335" spans="1:4" x14ac:dyDescent="0.25">
      <c r="A37335" s="2">
        <v>540</v>
      </c>
      <c r="B37335">
        <v>49712</v>
      </c>
      <c r="C37335" s="3">
        <v>1719.485586</v>
      </c>
      <c r="D37335" s="2"/>
    </row>
    <row r="37336" spans="1:4" x14ac:dyDescent="0.25">
      <c r="A37336" s="2">
        <v>540</v>
      </c>
      <c r="B37336">
        <v>49713</v>
      </c>
      <c r="C37336" s="3">
        <v>480.55727100000001</v>
      </c>
      <c r="D37336" s="2"/>
    </row>
    <row r="37337" spans="1:4" x14ac:dyDescent="0.25">
      <c r="A37337" s="2">
        <v>540</v>
      </c>
      <c r="B37337">
        <v>49714</v>
      </c>
      <c r="C37337" s="3">
        <v>1719.485586</v>
      </c>
      <c r="D37337" s="2"/>
    </row>
    <row r="37338" spans="1:4" x14ac:dyDescent="0.25">
      <c r="A37338" s="2">
        <v>540</v>
      </c>
      <c r="B37338">
        <v>49715</v>
      </c>
      <c r="C37338" s="3">
        <v>480.55727100000001</v>
      </c>
      <c r="D37338" s="2"/>
    </row>
    <row r="37339" spans="1:4" x14ac:dyDescent="0.25">
      <c r="A37339" s="2">
        <v>540</v>
      </c>
      <c r="B37339">
        <v>49716</v>
      </c>
      <c r="C37339" s="3">
        <v>6719.1957560000001</v>
      </c>
      <c r="D37339" s="2"/>
    </row>
    <row r="37340" spans="1:4" x14ac:dyDescent="0.25">
      <c r="A37340" s="2">
        <v>540</v>
      </c>
      <c r="B37340">
        <v>49717</v>
      </c>
      <c r="C37340" s="3">
        <v>71.984425000000002</v>
      </c>
      <c r="D37340" s="2"/>
    </row>
    <row r="37341" spans="1:4" x14ac:dyDescent="0.25">
      <c r="A37341" s="2">
        <v>540</v>
      </c>
      <c r="B37341">
        <v>49718</v>
      </c>
      <c r="C37341" s="3">
        <v>3040.7013019999999</v>
      </c>
      <c r="D37341" s="2"/>
    </row>
    <row r="37342" spans="1:4" x14ac:dyDescent="0.25">
      <c r="A37342" s="2">
        <v>540</v>
      </c>
      <c r="B37342">
        <v>49719</v>
      </c>
      <c r="C37342" s="3">
        <v>3040.7013019999999</v>
      </c>
      <c r="D37342" s="2"/>
    </row>
    <row r="37343" spans="1:4" x14ac:dyDescent="0.25">
      <c r="A37343" s="2">
        <v>540</v>
      </c>
      <c r="B37343">
        <v>49720</v>
      </c>
      <c r="C37343" s="3">
        <v>6719.1957560000001</v>
      </c>
      <c r="D37343" s="2"/>
    </row>
    <row r="37344" spans="1:4" x14ac:dyDescent="0.25">
      <c r="A37344" s="2">
        <v>540</v>
      </c>
      <c r="B37344">
        <v>49721</v>
      </c>
      <c r="C37344" s="3">
        <v>71.984425000000002</v>
      </c>
      <c r="D37344" s="2"/>
    </row>
    <row r="37345" spans="1:4" x14ac:dyDescent="0.25">
      <c r="A37345" s="2">
        <v>540</v>
      </c>
      <c r="B37345">
        <v>49722</v>
      </c>
      <c r="C37345" s="3">
        <v>141.24240800000001</v>
      </c>
      <c r="D37345" s="2"/>
    </row>
    <row r="37346" spans="1:4" x14ac:dyDescent="0.25">
      <c r="A37346" s="2">
        <v>540</v>
      </c>
      <c r="B37346">
        <v>49723</v>
      </c>
      <c r="C37346" s="3">
        <v>710.697947</v>
      </c>
      <c r="D37346" s="2"/>
    </row>
    <row r="37347" spans="1:4" x14ac:dyDescent="0.25">
      <c r="A37347" s="2">
        <v>540</v>
      </c>
      <c r="B37347">
        <v>49724</v>
      </c>
      <c r="C37347" s="3">
        <v>2193.345335</v>
      </c>
      <c r="D37347" s="2"/>
    </row>
    <row r="37348" spans="1:4" x14ac:dyDescent="0.25">
      <c r="A37348" s="2">
        <v>540</v>
      </c>
      <c r="B37348">
        <v>49725</v>
      </c>
      <c r="C37348" s="3">
        <v>141.24240800000001</v>
      </c>
      <c r="D37348" s="2"/>
    </row>
    <row r="37349" spans="1:4" x14ac:dyDescent="0.25">
      <c r="A37349" s="2">
        <v>540</v>
      </c>
      <c r="B37349">
        <v>49726</v>
      </c>
      <c r="C37349" s="3">
        <v>2193.345335</v>
      </c>
      <c r="D37349" s="2"/>
    </row>
    <row r="37350" spans="1:4" x14ac:dyDescent="0.25">
      <c r="A37350" s="2">
        <v>540</v>
      </c>
      <c r="B37350">
        <v>49727</v>
      </c>
      <c r="C37350" s="3">
        <v>710.697947</v>
      </c>
      <c r="D37350" s="2"/>
    </row>
    <row r="37351" spans="1:4" x14ac:dyDescent="0.25">
      <c r="A37351" s="2">
        <v>540</v>
      </c>
      <c r="B37351">
        <v>49728</v>
      </c>
      <c r="C37351" s="3">
        <v>2068.066855</v>
      </c>
      <c r="D37351" s="2"/>
    </row>
    <row r="37352" spans="1:4" x14ac:dyDescent="0.25">
      <c r="A37352" s="2">
        <v>540</v>
      </c>
      <c r="B37352">
        <v>49729</v>
      </c>
      <c r="C37352" s="3">
        <v>2068.066855</v>
      </c>
      <c r="D37352" s="2"/>
    </row>
    <row r="37353" spans="1:4" x14ac:dyDescent="0.25">
      <c r="A37353" s="2">
        <v>540</v>
      </c>
      <c r="B37353">
        <v>49730</v>
      </c>
      <c r="C37353" s="3">
        <v>2337.1452420000001</v>
      </c>
      <c r="D37353" s="2"/>
    </row>
    <row r="37354" spans="1:4" x14ac:dyDescent="0.25">
      <c r="A37354" s="2">
        <v>540</v>
      </c>
      <c r="B37354">
        <v>49731</v>
      </c>
      <c r="C37354" s="3">
        <v>772.88992599999995</v>
      </c>
      <c r="D37354" s="2"/>
    </row>
    <row r="37355" spans="1:4" x14ac:dyDescent="0.25">
      <c r="A37355" s="2">
        <v>540</v>
      </c>
      <c r="B37355">
        <v>49732</v>
      </c>
      <c r="C37355" s="3">
        <v>887.10153600000001</v>
      </c>
      <c r="D37355" s="2"/>
    </row>
    <row r="37356" spans="1:4" x14ac:dyDescent="0.25">
      <c r="A37356" s="2">
        <v>540</v>
      </c>
      <c r="B37356">
        <v>49733</v>
      </c>
      <c r="C37356" s="3">
        <v>403.77974799999998</v>
      </c>
      <c r="D37356" s="2"/>
    </row>
    <row r="37357" spans="1:4" x14ac:dyDescent="0.25">
      <c r="A37357" s="2">
        <v>540</v>
      </c>
      <c r="B37357">
        <v>49734</v>
      </c>
      <c r="C37357" s="3">
        <v>2337.1452420000001</v>
      </c>
      <c r="D37357" s="2"/>
    </row>
    <row r="37358" spans="1:4" x14ac:dyDescent="0.25">
      <c r="A37358" s="2">
        <v>540</v>
      </c>
      <c r="B37358">
        <v>49735</v>
      </c>
      <c r="C37358" s="3">
        <v>403.77974799999998</v>
      </c>
      <c r="D37358" s="2"/>
    </row>
    <row r="37359" spans="1:4" x14ac:dyDescent="0.25">
      <c r="A37359" s="2">
        <v>540</v>
      </c>
      <c r="B37359">
        <v>49736</v>
      </c>
      <c r="C37359" s="3">
        <v>772.88992599999995</v>
      </c>
      <c r="D37359" s="2"/>
    </row>
    <row r="37360" spans="1:4" x14ac:dyDescent="0.25">
      <c r="A37360" s="2">
        <v>540</v>
      </c>
      <c r="B37360">
        <v>49737</v>
      </c>
      <c r="C37360" s="3">
        <v>1785.915765</v>
      </c>
      <c r="D37360" s="2"/>
    </row>
    <row r="37361" spans="1:4" x14ac:dyDescent="0.25">
      <c r="A37361" s="2">
        <v>540</v>
      </c>
      <c r="B37361">
        <v>49738</v>
      </c>
      <c r="C37361" s="3">
        <v>420.31725599999999</v>
      </c>
      <c r="D37361" s="2"/>
    </row>
    <row r="37362" spans="1:4" x14ac:dyDescent="0.25">
      <c r="A37362" s="2">
        <v>540</v>
      </c>
      <c r="B37362">
        <v>49739</v>
      </c>
      <c r="C37362" s="3">
        <v>59.023122000000001</v>
      </c>
      <c r="D37362" s="2"/>
    </row>
    <row r="37363" spans="1:4" x14ac:dyDescent="0.25">
      <c r="A37363" s="2">
        <v>540</v>
      </c>
      <c r="B37363">
        <v>49740</v>
      </c>
      <c r="C37363" s="3">
        <v>59.023122000000001</v>
      </c>
      <c r="D37363" s="2"/>
    </row>
    <row r="37364" spans="1:4" x14ac:dyDescent="0.25">
      <c r="A37364" s="2">
        <v>540</v>
      </c>
      <c r="B37364">
        <v>49741</v>
      </c>
      <c r="C37364" s="3">
        <v>1785.915765</v>
      </c>
      <c r="D37364" s="2"/>
    </row>
    <row r="37365" spans="1:4" x14ac:dyDescent="0.25">
      <c r="A37365" s="2">
        <v>540</v>
      </c>
      <c r="B37365">
        <v>49742</v>
      </c>
      <c r="C37365" s="3">
        <v>420.31725599999999</v>
      </c>
      <c r="D37365" s="2"/>
    </row>
    <row r="37366" spans="1:4" x14ac:dyDescent="0.25">
      <c r="A37366" s="2">
        <v>540</v>
      </c>
      <c r="B37366">
        <v>49743</v>
      </c>
      <c r="C37366" s="3">
        <v>540.83048099999996</v>
      </c>
      <c r="D37366" s="2"/>
    </row>
    <row r="37367" spans="1:4" x14ac:dyDescent="0.25">
      <c r="A37367" s="2">
        <v>540</v>
      </c>
      <c r="B37367">
        <v>49744</v>
      </c>
      <c r="C37367" s="3">
        <v>1925.8594700000001</v>
      </c>
      <c r="D37367" s="2"/>
    </row>
    <row r="37368" spans="1:4" x14ac:dyDescent="0.25">
      <c r="A37368" s="2">
        <v>540</v>
      </c>
      <c r="B37368">
        <v>49745</v>
      </c>
      <c r="C37368" s="3">
        <v>40.881658999999999</v>
      </c>
      <c r="D37368" s="2"/>
    </row>
    <row r="37369" spans="1:4" x14ac:dyDescent="0.25">
      <c r="A37369" s="2">
        <v>540</v>
      </c>
      <c r="B37369">
        <v>49746</v>
      </c>
      <c r="C37369" s="3">
        <v>59.023122000000001</v>
      </c>
      <c r="D37369" s="2"/>
    </row>
    <row r="37370" spans="1:4" x14ac:dyDescent="0.25">
      <c r="A37370" s="2">
        <v>540</v>
      </c>
      <c r="B37370">
        <v>49747</v>
      </c>
      <c r="C37370" s="3">
        <v>540.83048099999996</v>
      </c>
      <c r="D37370" s="2"/>
    </row>
    <row r="37371" spans="1:4" x14ac:dyDescent="0.25">
      <c r="A37371" s="2">
        <v>540</v>
      </c>
      <c r="B37371">
        <v>49748</v>
      </c>
      <c r="C37371" s="3">
        <v>1925.8594700000001</v>
      </c>
      <c r="D37371" s="2"/>
    </row>
    <row r="37372" spans="1:4" x14ac:dyDescent="0.25">
      <c r="A37372" s="2">
        <v>540</v>
      </c>
      <c r="B37372">
        <v>49749</v>
      </c>
      <c r="C37372" s="3">
        <v>40.881658999999999</v>
      </c>
      <c r="D37372" s="2"/>
    </row>
    <row r="37373" spans="1:4" x14ac:dyDescent="0.25">
      <c r="A37373" s="2">
        <v>540</v>
      </c>
      <c r="B37373">
        <v>49750</v>
      </c>
      <c r="C37373" s="3">
        <v>389.86341700000003</v>
      </c>
      <c r="D37373" s="2"/>
    </row>
    <row r="37374" spans="1:4" x14ac:dyDescent="0.25">
      <c r="A37374" s="2">
        <v>540</v>
      </c>
      <c r="B37374">
        <v>49751</v>
      </c>
      <c r="C37374" s="3">
        <v>389.86341700000003</v>
      </c>
      <c r="D37374" s="2"/>
    </row>
    <row r="37375" spans="1:4" x14ac:dyDescent="0.25">
      <c r="A37375" s="2">
        <v>540</v>
      </c>
      <c r="B37375">
        <v>49752</v>
      </c>
      <c r="C37375" s="3">
        <v>224.40695099999999</v>
      </c>
      <c r="D37375" s="2"/>
    </row>
    <row r="37376" spans="1:4" x14ac:dyDescent="0.25">
      <c r="A37376" s="2">
        <v>540</v>
      </c>
      <c r="B37376">
        <v>49753</v>
      </c>
      <c r="C37376" s="3">
        <v>1172.6120780000001</v>
      </c>
      <c r="D37376" s="2"/>
    </row>
    <row r="37377" spans="1:4" x14ac:dyDescent="0.25">
      <c r="A37377" s="2">
        <v>540</v>
      </c>
      <c r="B37377">
        <v>49754</v>
      </c>
      <c r="C37377" s="3">
        <v>1172.6120780000001</v>
      </c>
      <c r="D37377" s="2"/>
    </row>
    <row r="37378" spans="1:4" x14ac:dyDescent="0.25">
      <c r="A37378" s="2">
        <v>540</v>
      </c>
      <c r="B37378">
        <v>49755</v>
      </c>
      <c r="C37378" s="3">
        <v>224.40695099999999</v>
      </c>
      <c r="D37378" s="2"/>
    </row>
    <row r="37379" spans="1:4" x14ac:dyDescent="0.25">
      <c r="A37379" s="2">
        <v>540</v>
      </c>
      <c r="B37379">
        <v>49756</v>
      </c>
      <c r="C37379" s="3">
        <v>1463.212049</v>
      </c>
      <c r="D37379" s="2"/>
    </row>
    <row r="37380" spans="1:4" x14ac:dyDescent="0.25">
      <c r="A37380" s="2">
        <v>540</v>
      </c>
      <c r="B37380">
        <v>49757</v>
      </c>
      <c r="C37380" s="3">
        <v>334.12900200000001</v>
      </c>
      <c r="D37380" s="2"/>
    </row>
    <row r="37381" spans="1:4" x14ac:dyDescent="0.25">
      <c r="A37381" s="2">
        <v>540</v>
      </c>
      <c r="B37381">
        <v>49758</v>
      </c>
      <c r="C37381" s="3">
        <v>434.51521200000002</v>
      </c>
      <c r="D37381" s="2"/>
    </row>
    <row r="37382" spans="1:4" x14ac:dyDescent="0.25">
      <c r="A37382" s="2">
        <v>540</v>
      </c>
      <c r="B37382">
        <v>49759</v>
      </c>
      <c r="C37382" s="3">
        <v>334.12900200000001</v>
      </c>
      <c r="D37382" s="2"/>
    </row>
    <row r="37383" spans="1:4" x14ac:dyDescent="0.25">
      <c r="A37383" s="2">
        <v>540</v>
      </c>
      <c r="B37383">
        <v>49760</v>
      </c>
      <c r="C37383" s="3">
        <v>1219.860445</v>
      </c>
      <c r="D37383" s="2"/>
    </row>
    <row r="37384" spans="1:4" x14ac:dyDescent="0.25">
      <c r="A37384" s="2">
        <v>540</v>
      </c>
      <c r="B37384">
        <v>49761</v>
      </c>
      <c r="C37384" s="3">
        <v>745.94858699999997</v>
      </c>
      <c r="D37384" s="2"/>
    </row>
    <row r="37385" spans="1:4" x14ac:dyDescent="0.25">
      <c r="A37385" s="2">
        <v>540</v>
      </c>
      <c r="B37385">
        <v>49762</v>
      </c>
      <c r="C37385" s="3">
        <v>1219.860445</v>
      </c>
      <c r="D37385" s="2"/>
    </row>
    <row r="37386" spans="1:4" x14ac:dyDescent="0.25">
      <c r="A37386" s="2">
        <v>540</v>
      </c>
      <c r="B37386">
        <v>49763</v>
      </c>
      <c r="C37386" s="3">
        <v>745.94858699999997</v>
      </c>
      <c r="D37386" s="2"/>
    </row>
    <row r="37387" spans="1:4" x14ac:dyDescent="0.25">
      <c r="A37387" s="2">
        <v>540</v>
      </c>
      <c r="B37387">
        <v>49764</v>
      </c>
      <c r="C37387" s="3">
        <v>633.20119499999998</v>
      </c>
      <c r="D37387" s="2"/>
    </row>
    <row r="37388" spans="1:4" x14ac:dyDescent="0.25">
      <c r="A37388" s="2">
        <v>540</v>
      </c>
      <c r="B37388">
        <v>49765</v>
      </c>
      <c r="C37388" s="3">
        <v>633.20119499999998</v>
      </c>
      <c r="D37388" s="2"/>
    </row>
    <row r="37389" spans="1:4" x14ac:dyDescent="0.25">
      <c r="A37389" s="2">
        <v>540</v>
      </c>
      <c r="B37389">
        <v>49766</v>
      </c>
      <c r="C37389" s="3">
        <v>221.07960800000001</v>
      </c>
      <c r="D37389" s="2"/>
    </row>
    <row r="37390" spans="1:4" x14ac:dyDescent="0.25">
      <c r="A37390" s="2">
        <v>540</v>
      </c>
      <c r="B37390">
        <v>49767</v>
      </c>
      <c r="C37390" s="3">
        <v>277.30010199999998</v>
      </c>
      <c r="D37390" s="2"/>
    </row>
    <row r="37391" spans="1:4" x14ac:dyDescent="0.25">
      <c r="A37391" s="2">
        <v>540</v>
      </c>
      <c r="B37391">
        <v>49768</v>
      </c>
      <c r="C37391" s="3">
        <v>1463.2656790000001</v>
      </c>
      <c r="D37391" s="2"/>
    </row>
    <row r="37392" spans="1:4" x14ac:dyDescent="0.25">
      <c r="A37392" s="2">
        <v>540</v>
      </c>
      <c r="B37392">
        <v>49769</v>
      </c>
      <c r="C37392" s="3">
        <v>2087.7539689999999</v>
      </c>
      <c r="D37392" s="2"/>
    </row>
    <row r="37393" spans="1:4" x14ac:dyDescent="0.25">
      <c r="A37393" s="2">
        <v>540</v>
      </c>
      <c r="B37393">
        <v>49770</v>
      </c>
      <c r="C37393" s="3">
        <v>813.91735700000004</v>
      </c>
      <c r="D37393" s="2"/>
    </row>
    <row r="37394" spans="1:4" x14ac:dyDescent="0.25">
      <c r="A37394" s="2">
        <v>540</v>
      </c>
      <c r="B37394">
        <v>49771</v>
      </c>
      <c r="C37394" s="3">
        <v>221.07960800000001</v>
      </c>
      <c r="D37394" s="2"/>
    </row>
    <row r="37395" spans="1:4" x14ac:dyDescent="0.25">
      <c r="A37395" s="2">
        <v>540</v>
      </c>
      <c r="B37395">
        <v>49772</v>
      </c>
      <c r="C37395" s="3">
        <v>813.91735700000004</v>
      </c>
      <c r="D37395" s="2"/>
    </row>
    <row r="37396" spans="1:4" x14ac:dyDescent="0.25">
      <c r="A37396" s="2">
        <v>540</v>
      </c>
      <c r="B37396">
        <v>49773</v>
      </c>
      <c r="C37396" s="3">
        <v>277.30010199999998</v>
      </c>
      <c r="D37396" s="2"/>
    </row>
    <row r="37397" spans="1:4" x14ac:dyDescent="0.25">
      <c r="A37397" s="2">
        <v>540</v>
      </c>
      <c r="B37397">
        <v>49774</v>
      </c>
      <c r="C37397" s="3">
        <v>1463.2656790000001</v>
      </c>
      <c r="D37397" s="2"/>
    </row>
    <row r="37398" spans="1:4" x14ac:dyDescent="0.25">
      <c r="A37398" s="2">
        <v>540</v>
      </c>
      <c r="B37398">
        <v>49775</v>
      </c>
      <c r="C37398" s="3">
        <v>126.300978</v>
      </c>
      <c r="D37398" s="2"/>
    </row>
    <row r="37399" spans="1:4" x14ac:dyDescent="0.25">
      <c r="A37399" s="2">
        <v>540</v>
      </c>
      <c r="B37399">
        <v>49776</v>
      </c>
      <c r="C37399" s="3">
        <v>1919.443258</v>
      </c>
      <c r="D37399" s="2"/>
    </row>
    <row r="37400" spans="1:4" x14ac:dyDescent="0.25">
      <c r="A37400" s="2">
        <v>540</v>
      </c>
      <c r="B37400">
        <v>49777</v>
      </c>
      <c r="C37400" s="3">
        <v>927.93420800000001</v>
      </c>
      <c r="D37400" s="2"/>
    </row>
    <row r="37401" spans="1:4" x14ac:dyDescent="0.25">
      <c r="A37401" s="2">
        <v>540</v>
      </c>
      <c r="B37401">
        <v>49778</v>
      </c>
      <c r="C37401" s="3">
        <v>126.300978</v>
      </c>
      <c r="D37401" s="2"/>
    </row>
    <row r="37402" spans="1:4" x14ac:dyDescent="0.25">
      <c r="A37402" s="2">
        <v>540</v>
      </c>
      <c r="B37402">
        <v>49779</v>
      </c>
      <c r="C37402" s="3">
        <v>5305.6981040000001</v>
      </c>
      <c r="D37402" s="2"/>
    </row>
    <row r="37403" spans="1:4" x14ac:dyDescent="0.25">
      <c r="A37403" s="2">
        <v>540</v>
      </c>
      <c r="B37403">
        <v>49780</v>
      </c>
      <c r="C37403" s="3">
        <v>308.804012</v>
      </c>
      <c r="D37403" s="2"/>
    </row>
    <row r="37404" spans="1:4" x14ac:dyDescent="0.25">
      <c r="A37404" s="2">
        <v>540</v>
      </c>
      <c r="B37404">
        <v>49781</v>
      </c>
      <c r="C37404" s="3">
        <v>41.38409</v>
      </c>
      <c r="D37404" s="2"/>
    </row>
    <row r="37405" spans="1:4" x14ac:dyDescent="0.25">
      <c r="A37405" s="2">
        <v>540</v>
      </c>
      <c r="B37405">
        <v>49782</v>
      </c>
      <c r="C37405" s="3">
        <v>3940.528941</v>
      </c>
      <c r="D37405" s="2"/>
    </row>
    <row r="37406" spans="1:4" x14ac:dyDescent="0.25">
      <c r="A37406" s="2">
        <v>540</v>
      </c>
      <c r="B37406">
        <v>49783</v>
      </c>
      <c r="C37406" s="3">
        <v>3553.3366470000001</v>
      </c>
      <c r="D37406" s="2"/>
    </row>
    <row r="37407" spans="1:4" x14ac:dyDescent="0.25">
      <c r="A37407" s="2">
        <v>540</v>
      </c>
      <c r="B37407">
        <v>49784</v>
      </c>
      <c r="C37407" s="3">
        <v>176.97117</v>
      </c>
      <c r="D37407" s="2"/>
    </row>
    <row r="37408" spans="1:4" x14ac:dyDescent="0.25">
      <c r="A37408" s="2">
        <v>540</v>
      </c>
      <c r="B37408">
        <v>49785</v>
      </c>
      <c r="C37408" s="3">
        <v>41.38409</v>
      </c>
      <c r="D37408" s="2"/>
    </row>
    <row r="37409" spans="1:4" x14ac:dyDescent="0.25">
      <c r="A37409" s="2">
        <v>540</v>
      </c>
      <c r="B37409">
        <v>49786</v>
      </c>
      <c r="C37409" s="3">
        <v>5305.6981040000001</v>
      </c>
      <c r="D37409" s="2"/>
    </row>
    <row r="37410" spans="1:4" x14ac:dyDescent="0.25">
      <c r="A37410" s="2">
        <v>540</v>
      </c>
      <c r="B37410">
        <v>49787</v>
      </c>
      <c r="C37410" s="3">
        <v>4801.393051</v>
      </c>
      <c r="D37410" s="2"/>
    </row>
    <row r="37411" spans="1:4" x14ac:dyDescent="0.25">
      <c r="A37411" s="2">
        <v>540</v>
      </c>
      <c r="B37411">
        <v>49788</v>
      </c>
      <c r="C37411" s="3">
        <v>3940.528941</v>
      </c>
      <c r="D37411" s="2"/>
    </row>
    <row r="37412" spans="1:4" x14ac:dyDescent="0.25">
      <c r="A37412" s="2">
        <v>540</v>
      </c>
      <c r="B37412">
        <v>49789</v>
      </c>
      <c r="C37412" s="3">
        <v>308.804012</v>
      </c>
      <c r="D37412" s="2"/>
    </row>
    <row r="37413" spans="1:4" x14ac:dyDescent="0.25">
      <c r="A37413" s="2">
        <v>540</v>
      </c>
      <c r="B37413">
        <v>49790</v>
      </c>
      <c r="C37413" s="3">
        <v>1336.598307</v>
      </c>
      <c r="D37413" s="2"/>
    </row>
    <row r="37414" spans="1:4" x14ac:dyDescent="0.25">
      <c r="A37414" s="2">
        <v>540</v>
      </c>
      <c r="B37414">
        <v>49791</v>
      </c>
      <c r="C37414" s="3">
        <v>0</v>
      </c>
      <c r="D37414" s="2"/>
    </row>
    <row r="37415" spans="1:4" x14ac:dyDescent="0.25">
      <c r="A37415" s="2">
        <v>540</v>
      </c>
      <c r="B37415">
        <v>49792</v>
      </c>
      <c r="C37415" s="3">
        <v>0</v>
      </c>
      <c r="D37415" s="2"/>
    </row>
    <row r="37416" spans="1:4" x14ac:dyDescent="0.25">
      <c r="A37416" s="2">
        <v>540</v>
      </c>
      <c r="B37416">
        <v>49794</v>
      </c>
      <c r="C37416" s="3">
        <v>2128.0562439999999</v>
      </c>
      <c r="D37416" s="2"/>
    </row>
    <row r="37417" spans="1:4" x14ac:dyDescent="0.25">
      <c r="A37417" s="2">
        <v>540</v>
      </c>
      <c r="B37417">
        <v>49795</v>
      </c>
      <c r="C37417" s="3">
        <v>3802.8339489999998</v>
      </c>
      <c r="D37417" s="2"/>
    </row>
    <row r="37418" spans="1:4" x14ac:dyDescent="0.25">
      <c r="A37418" s="2">
        <v>540</v>
      </c>
      <c r="B37418">
        <v>49796</v>
      </c>
      <c r="C37418" s="3">
        <v>1594.338248</v>
      </c>
      <c r="D37418" s="2"/>
    </row>
    <row r="37419" spans="1:4" x14ac:dyDescent="0.25">
      <c r="A37419" s="2">
        <v>540</v>
      </c>
      <c r="B37419">
        <v>49797</v>
      </c>
      <c r="C37419" s="3">
        <v>2930.4871199999998</v>
      </c>
      <c r="D37419" s="2"/>
    </row>
    <row r="37420" spans="1:4" x14ac:dyDescent="0.25">
      <c r="A37420" s="2">
        <v>540</v>
      </c>
      <c r="B37420">
        <v>49798</v>
      </c>
      <c r="C37420" s="3">
        <v>41.441817999999998</v>
      </c>
      <c r="D37420" s="2"/>
    </row>
    <row r="37421" spans="1:4" x14ac:dyDescent="0.25">
      <c r="A37421" s="2">
        <v>540</v>
      </c>
      <c r="B37421">
        <v>49799</v>
      </c>
      <c r="C37421" s="3">
        <v>1076.9782479999999</v>
      </c>
      <c r="D37421" s="2"/>
    </row>
    <row r="37422" spans="1:4" x14ac:dyDescent="0.25">
      <c r="A37422" s="2">
        <v>540</v>
      </c>
      <c r="B37422">
        <v>49800</v>
      </c>
      <c r="C37422" s="3">
        <v>284.21851299999997</v>
      </c>
      <c r="D37422" s="2"/>
    </row>
    <row r="37423" spans="1:4" x14ac:dyDescent="0.25">
      <c r="A37423" s="2">
        <v>540</v>
      </c>
      <c r="B37423">
        <v>49801</v>
      </c>
      <c r="C37423" s="3">
        <v>1080.7900440000001</v>
      </c>
      <c r="D37423" s="2"/>
    </row>
    <row r="37424" spans="1:4" x14ac:dyDescent="0.25">
      <c r="A37424" s="2">
        <v>540</v>
      </c>
      <c r="B37424">
        <v>49802</v>
      </c>
      <c r="C37424" s="3">
        <v>2110.9774889999999</v>
      </c>
      <c r="D37424" s="2"/>
    </row>
    <row r="37425" spans="1:4" x14ac:dyDescent="0.25">
      <c r="A37425" s="2">
        <v>540</v>
      </c>
      <c r="B37425">
        <v>49803</v>
      </c>
      <c r="C37425" s="3">
        <v>6964.7874730000003</v>
      </c>
      <c r="D37425" s="2"/>
    </row>
    <row r="37426" spans="1:4" x14ac:dyDescent="0.25">
      <c r="A37426" s="2">
        <v>540</v>
      </c>
      <c r="B37426">
        <v>49804</v>
      </c>
      <c r="C37426" s="3">
        <v>6287.0205649999998</v>
      </c>
      <c r="D37426" s="2"/>
    </row>
    <row r="37427" spans="1:4" x14ac:dyDescent="0.25">
      <c r="A37427" s="2">
        <v>540</v>
      </c>
      <c r="B37427">
        <v>49805</v>
      </c>
      <c r="C37427" s="3">
        <v>176.89825500000001</v>
      </c>
      <c r="D37427" s="2"/>
    </row>
    <row r="37428" spans="1:4" x14ac:dyDescent="0.25">
      <c r="A37428" s="2">
        <v>540</v>
      </c>
      <c r="B37428">
        <v>49806</v>
      </c>
      <c r="C37428" s="3">
        <v>3975.8262629999999</v>
      </c>
      <c r="D37428" s="2"/>
    </row>
    <row r="37429" spans="1:4" x14ac:dyDescent="0.25">
      <c r="A37429" s="2">
        <v>540</v>
      </c>
      <c r="B37429">
        <v>49807</v>
      </c>
      <c r="C37429" s="3">
        <v>176.89825500000001</v>
      </c>
      <c r="D37429" s="2"/>
    </row>
    <row r="37430" spans="1:4" x14ac:dyDescent="0.25">
      <c r="A37430" s="2">
        <v>540</v>
      </c>
      <c r="B37430">
        <v>49808</v>
      </c>
      <c r="C37430" s="3">
        <v>2356.5789089999998</v>
      </c>
      <c r="D37430" s="2"/>
    </row>
    <row r="37431" spans="1:4" x14ac:dyDescent="0.25">
      <c r="A37431" s="2">
        <v>540</v>
      </c>
      <c r="B37431">
        <v>49809</v>
      </c>
      <c r="C37431" s="3">
        <v>665.76628900000003</v>
      </c>
      <c r="D37431" s="2"/>
    </row>
    <row r="37432" spans="1:4" x14ac:dyDescent="0.25">
      <c r="A37432" s="2">
        <v>540</v>
      </c>
      <c r="B37432">
        <v>49810</v>
      </c>
      <c r="C37432" s="3">
        <v>3312.7099499999999</v>
      </c>
      <c r="D37432" s="2"/>
    </row>
    <row r="37433" spans="1:4" x14ac:dyDescent="0.25">
      <c r="A37433" s="2">
        <v>540</v>
      </c>
      <c r="B37433">
        <v>49811</v>
      </c>
      <c r="C37433" s="3">
        <v>7404.5634989999999</v>
      </c>
      <c r="D37433" s="2"/>
    </row>
    <row r="37434" spans="1:4" x14ac:dyDescent="0.25">
      <c r="A37434" s="2">
        <v>540</v>
      </c>
      <c r="B37434">
        <v>49812</v>
      </c>
      <c r="C37434" s="3">
        <v>5553.7787429999998</v>
      </c>
      <c r="D37434" s="2"/>
    </row>
    <row r="37435" spans="1:4" x14ac:dyDescent="0.25">
      <c r="A37435" s="2">
        <v>540</v>
      </c>
      <c r="B37435">
        <v>49814</v>
      </c>
      <c r="C37435" s="3">
        <v>0</v>
      </c>
      <c r="D37435" s="2"/>
    </row>
    <row r="37436" spans="1:4" x14ac:dyDescent="0.25">
      <c r="A37436" s="2">
        <v>540</v>
      </c>
      <c r="B37436">
        <v>49815</v>
      </c>
      <c r="C37436" s="3">
        <v>9233.8913799999991</v>
      </c>
      <c r="D37436" s="2"/>
    </row>
    <row r="37437" spans="1:4" x14ac:dyDescent="0.25">
      <c r="A37437" s="2">
        <v>540</v>
      </c>
      <c r="B37437">
        <v>49817</v>
      </c>
      <c r="C37437" s="3">
        <v>0</v>
      </c>
      <c r="D37437" s="2"/>
    </row>
    <row r="37438" spans="1:4" x14ac:dyDescent="0.25">
      <c r="A37438" s="2">
        <v>540</v>
      </c>
      <c r="B37438">
        <v>49818</v>
      </c>
      <c r="C37438" s="3">
        <v>4159.4876750000003</v>
      </c>
      <c r="D37438" s="2"/>
    </row>
    <row r="37439" spans="1:4" x14ac:dyDescent="0.25">
      <c r="A37439" s="2">
        <v>540</v>
      </c>
      <c r="B37439">
        <v>49819</v>
      </c>
      <c r="C37439" s="3">
        <v>0</v>
      </c>
      <c r="D37439" s="2"/>
    </row>
    <row r="37440" spans="1:4" x14ac:dyDescent="0.25">
      <c r="A37440" s="2">
        <v>540</v>
      </c>
      <c r="B37440">
        <v>49820</v>
      </c>
      <c r="C37440" s="3">
        <v>0</v>
      </c>
      <c r="D37440" s="2"/>
    </row>
    <row r="37441" spans="1:4" x14ac:dyDescent="0.25">
      <c r="A37441" s="2">
        <v>540</v>
      </c>
      <c r="B37441">
        <v>49821</v>
      </c>
      <c r="C37441" s="3">
        <v>1435.5718240000001</v>
      </c>
      <c r="D37441" s="2"/>
    </row>
    <row r="37442" spans="1:4" x14ac:dyDescent="0.25">
      <c r="A37442" s="2">
        <v>540</v>
      </c>
      <c r="B37442">
        <v>49822</v>
      </c>
      <c r="C37442" s="3">
        <v>499.35667999999998</v>
      </c>
      <c r="D37442" s="2"/>
    </row>
    <row r="37443" spans="1:4" x14ac:dyDescent="0.25">
      <c r="A37443" s="2">
        <v>540</v>
      </c>
      <c r="B37443">
        <v>49823</v>
      </c>
      <c r="C37443" s="3">
        <v>1338.9649340000001</v>
      </c>
      <c r="D37443" s="2"/>
    </row>
    <row r="37444" spans="1:4" x14ac:dyDescent="0.25">
      <c r="A37444" s="2">
        <v>540</v>
      </c>
      <c r="B37444">
        <v>49824</v>
      </c>
      <c r="C37444" s="3">
        <v>1209.0700770000001</v>
      </c>
      <c r="D37444" s="2"/>
    </row>
    <row r="37445" spans="1:4" x14ac:dyDescent="0.25">
      <c r="A37445" s="2">
        <v>540</v>
      </c>
      <c r="B37445">
        <v>49826</v>
      </c>
      <c r="C37445" s="3">
        <v>1934.1666720000001</v>
      </c>
      <c r="D37445" s="2"/>
    </row>
    <row r="37446" spans="1:4" x14ac:dyDescent="0.25">
      <c r="A37446" s="2">
        <v>540</v>
      </c>
      <c r="B37446">
        <v>49827</v>
      </c>
      <c r="C37446" s="3">
        <v>2548.0350109999999</v>
      </c>
      <c r="D37446" s="2"/>
    </row>
    <row r="37447" spans="1:4" x14ac:dyDescent="0.25">
      <c r="A37447" s="2">
        <v>540</v>
      </c>
      <c r="B37447">
        <v>49828</v>
      </c>
      <c r="C37447" s="3">
        <v>3900.477785</v>
      </c>
      <c r="D37447" s="2"/>
    </row>
    <row r="37448" spans="1:4" x14ac:dyDescent="0.25">
      <c r="A37448" s="2">
        <v>540</v>
      </c>
      <c r="B37448">
        <v>49829</v>
      </c>
      <c r="C37448" s="3">
        <v>199.58833300000001</v>
      </c>
      <c r="D37448" s="2"/>
    </row>
    <row r="37449" spans="1:4" x14ac:dyDescent="0.25">
      <c r="A37449" s="2">
        <v>540</v>
      </c>
      <c r="B37449">
        <v>49830</v>
      </c>
      <c r="C37449" s="3">
        <v>1374.11355</v>
      </c>
      <c r="D37449" s="2"/>
    </row>
    <row r="37450" spans="1:4" x14ac:dyDescent="0.25">
      <c r="A37450" s="2">
        <v>540</v>
      </c>
      <c r="B37450">
        <v>49831</v>
      </c>
      <c r="C37450" s="3">
        <v>40.560623999999997</v>
      </c>
      <c r="D37450" s="2"/>
    </row>
    <row r="37451" spans="1:4" x14ac:dyDescent="0.25">
      <c r="A37451" s="2">
        <v>540</v>
      </c>
      <c r="B37451">
        <v>49832</v>
      </c>
      <c r="C37451" s="3">
        <v>2829.5960070000001</v>
      </c>
      <c r="D37451" s="2"/>
    </row>
    <row r="37452" spans="1:4" x14ac:dyDescent="0.25">
      <c r="A37452" s="2">
        <v>540</v>
      </c>
      <c r="B37452">
        <v>49833</v>
      </c>
      <c r="C37452" s="3">
        <v>2829.5960070000001</v>
      </c>
      <c r="D37452" s="2"/>
    </row>
    <row r="37453" spans="1:4" x14ac:dyDescent="0.25">
      <c r="A37453" s="2">
        <v>540</v>
      </c>
      <c r="B37453">
        <v>49834</v>
      </c>
      <c r="C37453" s="3">
        <v>6501.1298479999996</v>
      </c>
      <c r="D37453" s="2"/>
    </row>
    <row r="37454" spans="1:4" x14ac:dyDescent="0.25">
      <c r="A37454" s="2">
        <v>540</v>
      </c>
      <c r="B37454">
        <v>49835</v>
      </c>
      <c r="C37454" s="3">
        <v>1983.8762409999999</v>
      </c>
      <c r="D37454" s="2"/>
    </row>
    <row r="37455" spans="1:4" x14ac:dyDescent="0.25">
      <c r="A37455" s="2">
        <v>540</v>
      </c>
      <c r="B37455">
        <v>49836</v>
      </c>
      <c r="C37455" s="3">
        <v>4471.8404140000002</v>
      </c>
      <c r="D37455" s="2"/>
    </row>
    <row r="37456" spans="1:4" x14ac:dyDescent="0.25">
      <c r="A37456" s="2">
        <v>540</v>
      </c>
      <c r="B37456">
        <v>49837</v>
      </c>
      <c r="C37456" s="3">
        <v>5477.1081000000004</v>
      </c>
      <c r="D37456" s="2"/>
    </row>
    <row r="37457" spans="1:4" x14ac:dyDescent="0.25">
      <c r="A37457" s="2">
        <v>540</v>
      </c>
      <c r="B37457">
        <v>49838</v>
      </c>
      <c r="C37457" s="3">
        <v>2243.8128790000001</v>
      </c>
      <c r="D37457" s="2"/>
    </row>
    <row r="37458" spans="1:4" x14ac:dyDescent="0.25">
      <c r="A37458" s="2">
        <v>540</v>
      </c>
      <c r="B37458">
        <v>49839</v>
      </c>
      <c r="C37458" s="3">
        <v>1817.0098250000001</v>
      </c>
      <c r="D37458" s="2"/>
    </row>
    <row r="37459" spans="1:4" x14ac:dyDescent="0.25">
      <c r="A37459" s="2">
        <v>540</v>
      </c>
      <c r="B37459">
        <v>49840</v>
      </c>
      <c r="C37459" s="3">
        <v>6030.7111880000002</v>
      </c>
      <c r="D37459" s="2"/>
    </row>
    <row r="37460" spans="1:4" x14ac:dyDescent="0.25">
      <c r="A37460" s="2">
        <v>540</v>
      </c>
      <c r="B37460">
        <v>49841</v>
      </c>
      <c r="C37460" s="3">
        <v>1380.4222689999999</v>
      </c>
      <c r="D37460" s="2"/>
    </row>
    <row r="37461" spans="1:4" x14ac:dyDescent="0.25">
      <c r="A37461" s="2">
        <v>540</v>
      </c>
      <c r="B37461">
        <v>49842</v>
      </c>
      <c r="C37461" s="3">
        <v>1757.1484150000001</v>
      </c>
      <c r="D37461" s="2"/>
    </row>
    <row r="37462" spans="1:4" x14ac:dyDescent="0.25">
      <c r="A37462" s="2">
        <v>540</v>
      </c>
      <c r="B37462">
        <v>49843</v>
      </c>
      <c r="C37462" s="3">
        <v>1292.799755</v>
      </c>
      <c r="D37462" s="2"/>
    </row>
    <row r="37463" spans="1:4" x14ac:dyDescent="0.25">
      <c r="A37463" s="2">
        <v>540</v>
      </c>
      <c r="B37463">
        <v>49844</v>
      </c>
      <c r="C37463" s="3">
        <v>1292.799755</v>
      </c>
      <c r="D37463" s="2"/>
    </row>
    <row r="37464" spans="1:4" x14ac:dyDescent="0.25">
      <c r="A37464" s="2">
        <v>540</v>
      </c>
      <c r="B37464">
        <v>49845</v>
      </c>
      <c r="C37464" s="3">
        <v>1562.724974</v>
      </c>
      <c r="D37464" s="2"/>
    </row>
    <row r="37465" spans="1:4" x14ac:dyDescent="0.25">
      <c r="A37465" s="2">
        <v>540</v>
      </c>
      <c r="B37465">
        <v>49846</v>
      </c>
      <c r="C37465" s="3">
        <v>4167.7274960000004</v>
      </c>
      <c r="D37465" s="2"/>
    </row>
    <row r="37466" spans="1:4" x14ac:dyDescent="0.25">
      <c r="A37466" s="2">
        <v>540</v>
      </c>
      <c r="B37466">
        <v>49847</v>
      </c>
      <c r="C37466" s="3">
        <v>4167.7274960000004</v>
      </c>
      <c r="D37466" s="2"/>
    </row>
    <row r="37467" spans="1:4" x14ac:dyDescent="0.25">
      <c r="A37467" s="2">
        <v>540</v>
      </c>
      <c r="B37467">
        <v>49848</v>
      </c>
      <c r="C37467" s="3">
        <v>1562.724974</v>
      </c>
      <c r="D37467" s="2"/>
    </row>
    <row r="37468" spans="1:4" x14ac:dyDescent="0.25">
      <c r="A37468" s="2">
        <v>540</v>
      </c>
      <c r="B37468">
        <v>49849</v>
      </c>
      <c r="C37468" s="3">
        <v>1902.4518129999999</v>
      </c>
      <c r="D37468" s="2"/>
    </row>
    <row r="37469" spans="1:4" x14ac:dyDescent="0.25">
      <c r="A37469" s="2">
        <v>540</v>
      </c>
      <c r="B37469">
        <v>49850</v>
      </c>
      <c r="C37469" s="3">
        <v>387.97914600000001</v>
      </c>
      <c r="D37469" s="2"/>
    </row>
    <row r="37470" spans="1:4" x14ac:dyDescent="0.25">
      <c r="A37470" s="2">
        <v>540</v>
      </c>
      <c r="B37470">
        <v>49851</v>
      </c>
      <c r="C37470" s="3">
        <v>2078.6745999999998</v>
      </c>
      <c r="D37470" s="2"/>
    </row>
    <row r="37471" spans="1:4" x14ac:dyDescent="0.25">
      <c r="A37471" s="2">
        <v>540</v>
      </c>
      <c r="B37471">
        <v>49852</v>
      </c>
      <c r="C37471" s="3">
        <v>5800.4788090000002</v>
      </c>
      <c r="D37471" s="2"/>
    </row>
    <row r="37472" spans="1:4" x14ac:dyDescent="0.25">
      <c r="A37472" s="2">
        <v>540</v>
      </c>
      <c r="B37472">
        <v>49853</v>
      </c>
      <c r="C37472" s="3">
        <v>1062.2159590000001</v>
      </c>
      <c r="D37472" s="2"/>
    </row>
    <row r="37473" spans="1:4" x14ac:dyDescent="0.25">
      <c r="A37473" s="2">
        <v>540</v>
      </c>
      <c r="B37473">
        <v>49854</v>
      </c>
      <c r="C37473" s="3">
        <v>380.19449500000002</v>
      </c>
      <c r="D37473" s="2"/>
    </row>
    <row r="37474" spans="1:4" x14ac:dyDescent="0.25">
      <c r="A37474" s="2">
        <v>540</v>
      </c>
      <c r="B37474">
        <v>49856</v>
      </c>
      <c r="C37474" s="3">
        <v>380.19449500000002</v>
      </c>
      <c r="D37474" s="2"/>
    </row>
    <row r="37475" spans="1:4" x14ac:dyDescent="0.25">
      <c r="A37475" s="2">
        <v>540</v>
      </c>
      <c r="B37475">
        <v>49857</v>
      </c>
      <c r="C37475" s="3">
        <v>1423.208134</v>
      </c>
      <c r="D37475" s="2"/>
    </row>
    <row r="37476" spans="1:4" x14ac:dyDescent="0.25">
      <c r="A37476" s="2">
        <v>540</v>
      </c>
      <c r="B37476">
        <v>49858</v>
      </c>
      <c r="C37476" s="3">
        <v>5085.9689429999999</v>
      </c>
      <c r="D37476" s="2"/>
    </row>
    <row r="37477" spans="1:4" x14ac:dyDescent="0.25">
      <c r="A37477" s="2">
        <v>540</v>
      </c>
      <c r="B37477">
        <v>49859</v>
      </c>
      <c r="C37477" s="3">
        <v>838.84166200000004</v>
      </c>
      <c r="D37477" s="2"/>
    </row>
    <row r="37478" spans="1:4" x14ac:dyDescent="0.25">
      <c r="A37478" s="2">
        <v>540</v>
      </c>
      <c r="B37478">
        <v>49860</v>
      </c>
      <c r="C37478" s="3">
        <v>266.413479</v>
      </c>
      <c r="D37478" s="2"/>
    </row>
    <row r="37479" spans="1:4" x14ac:dyDescent="0.25">
      <c r="A37479" s="2">
        <v>540</v>
      </c>
      <c r="B37479">
        <v>49861</v>
      </c>
      <c r="C37479" s="3">
        <v>328.27751699999999</v>
      </c>
      <c r="D37479" s="2"/>
    </row>
    <row r="37480" spans="1:4" x14ac:dyDescent="0.25">
      <c r="A37480" s="2">
        <v>540</v>
      </c>
      <c r="B37480">
        <v>49862</v>
      </c>
      <c r="C37480" s="3">
        <v>838.84166200000004</v>
      </c>
      <c r="D37480" s="2"/>
    </row>
    <row r="37481" spans="1:4" x14ac:dyDescent="0.25">
      <c r="A37481" s="2">
        <v>540</v>
      </c>
      <c r="B37481">
        <v>49863</v>
      </c>
      <c r="C37481" s="3">
        <v>328.27751699999999</v>
      </c>
      <c r="D37481" s="2"/>
    </row>
    <row r="37482" spans="1:4" x14ac:dyDescent="0.25">
      <c r="A37482" s="2">
        <v>540</v>
      </c>
      <c r="B37482">
        <v>49864</v>
      </c>
      <c r="C37482" s="3">
        <v>835.22204299999999</v>
      </c>
      <c r="D37482" s="2"/>
    </row>
    <row r="37483" spans="1:4" x14ac:dyDescent="0.25">
      <c r="A37483" s="2">
        <v>540</v>
      </c>
      <c r="B37483">
        <v>49865</v>
      </c>
      <c r="C37483" s="3">
        <v>49.550071000000003</v>
      </c>
      <c r="D37483" s="2"/>
    </row>
    <row r="37484" spans="1:4" x14ac:dyDescent="0.25">
      <c r="A37484" s="2">
        <v>540</v>
      </c>
      <c r="B37484">
        <v>49867</v>
      </c>
      <c r="C37484" s="3">
        <v>90.256125999999995</v>
      </c>
      <c r="D37484" s="2"/>
    </row>
    <row r="37485" spans="1:4" x14ac:dyDescent="0.25">
      <c r="A37485" s="2">
        <v>540</v>
      </c>
      <c r="B37485">
        <v>49868</v>
      </c>
      <c r="C37485" s="3">
        <v>0</v>
      </c>
      <c r="D37485" s="2"/>
    </row>
    <row r="37486" spans="1:4" x14ac:dyDescent="0.25">
      <c r="A37486" s="2">
        <v>540</v>
      </c>
      <c r="B37486">
        <v>49869</v>
      </c>
      <c r="C37486" s="3">
        <v>482.58566999999999</v>
      </c>
      <c r="D37486" s="2"/>
    </row>
    <row r="37487" spans="1:4" x14ac:dyDescent="0.25">
      <c r="A37487" s="2">
        <v>540</v>
      </c>
      <c r="B37487">
        <v>49870</v>
      </c>
      <c r="C37487" s="3">
        <v>391.48346800000002</v>
      </c>
      <c r="D37487" s="2"/>
    </row>
    <row r="37488" spans="1:4" x14ac:dyDescent="0.25">
      <c r="A37488" s="2">
        <v>540</v>
      </c>
      <c r="B37488">
        <v>49871</v>
      </c>
      <c r="C37488" s="3">
        <v>2764.8848039999998</v>
      </c>
      <c r="D37488" s="2"/>
    </row>
    <row r="37489" spans="1:4" x14ac:dyDescent="0.25">
      <c r="A37489" s="2">
        <v>540</v>
      </c>
      <c r="B37489">
        <v>49872</v>
      </c>
      <c r="C37489" s="3">
        <v>1986.790976</v>
      </c>
      <c r="D37489" s="2"/>
    </row>
    <row r="37490" spans="1:4" x14ac:dyDescent="0.25">
      <c r="A37490" s="2">
        <v>540</v>
      </c>
      <c r="B37490">
        <v>49873</v>
      </c>
      <c r="C37490" s="3">
        <v>2060.2901959999999</v>
      </c>
      <c r="D37490" s="2"/>
    </row>
    <row r="37491" spans="1:4" x14ac:dyDescent="0.25">
      <c r="A37491" s="2">
        <v>540</v>
      </c>
      <c r="B37491">
        <v>49874</v>
      </c>
      <c r="C37491" s="3">
        <v>994.47644400000001</v>
      </c>
      <c r="D37491" s="2"/>
    </row>
    <row r="37492" spans="1:4" x14ac:dyDescent="0.25">
      <c r="A37492" s="2">
        <v>540</v>
      </c>
      <c r="B37492">
        <v>49875</v>
      </c>
      <c r="C37492" s="3">
        <v>7596.9710080000004</v>
      </c>
      <c r="D37492" s="2"/>
    </row>
    <row r="37493" spans="1:4" x14ac:dyDescent="0.25">
      <c r="A37493" s="2">
        <v>540</v>
      </c>
      <c r="B37493">
        <v>49876</v>
      </c>
      <c r="C37493" s="3">
        <v>7596.9710080000004</v>
      </c>
      <c r="D37493" s="2"/>
    </row>
    <row r="37494" spans="1:4" x14ac:dyDescent="0.25">
      <c r="A37494" s="2">
        <v>540</v>
      </c>
      <c r="B37494">
        <v>49877</v>
      </c>
      <c r="C37494" s="3">
        <v>6961.2905700000001</v>
      </c>
      <c r="D37494" s="2"/>
    </row>
    <row r="37495" spans="1:4" x14ac:dyDescent="0.25">
      <c r="A37495" s="2">
        <v>540</v>
      </c>
      <c r="B37495">
        <v>49878</v>
      </c>
      <c r="C37495" s="3">
        <v>1198.268157</v>
      </c>
      <c r="D37495" s="2"/>
    </row>
    <row r="37496" spans="1:4" x14ac:dyDescent="0.25">
      <c r="A37496" s="2">
        <v>540</v>
      </c>
      <c r="B37496">
        <v>49879</v>
      </c>
      <c r="C37496" s="3">
        <v>2407.1837909999999</v>
      </c>
      <c r="D37496" s="2"/>
    </row>
    <row r="37497" spans="1:4" x14ac:dyDescent="0.25">
      <c r="A37497" s="2">
        <v>540</v>
      </c>
      <c r="B37497">
        <v>49880</v>
      </c>
      <c r="C37497" s="3">
        <v>3704.2765009999998</v>
      </c>
      <c r="D37497" s="2"/>
    </row>
    <row r="37498" spans="1:4" x14ac:dyDescent="0.25">
      <c r="A37498" s="2">
        <v>540</v>
      </c>
      <c r="B37498">
        <v>49881</v>
      </c>
      <c r="C37498" s="3">
        <v>3973.7197590000001</v>
      </c>
      <c r="D37498" s="2"/>
    </row>
    <row r="37499" spans="1:4" x14ac:dyDescent="0.25">
      <c r="A37499" s="2">
        <v>540</v>
      </c>
      <c r="B37499">
        <v>49882</v>
      </c>
      <c r="C37499" s="3">
        <v>3973.7197590000001</v>
      </c>
      <c r="D37499" s="2"/>
    </row>
    <row r="37500" spans="1:4" x14ac:dyDescent="0.25">
      <c r="A37500" s="2">
        <v>540</v>
      </c>
      <c r="B37500">
        <v>49883</v>
      </c>
      <c r="C37500" s="3">
        <v>2109.062809</v>
      </c>
      <c r="D37500" s="2"/>
    </row>
    <row r="37501" spans="1:4" x14ac:dyDescent="0.25">
      <c r="A37501" s="2">
        <v>540</v>
      </c>
      <c r="B37501">
        <v>49884</v>
      </c>
      <c r="C37501" s="3">
        <v>6101.1151639999998</v>
      </c>
      <c r="D37501" s="2"/>
    </row>
    <row r="37502" spans="1:4" x14ac:dyDescent="0.25">
      <c r="A37502" s="2">
        <v>540</v>
      </c>
      <c r="B37502">
        <v>49885</v>
      </c>
      <c r="C37502" s="3">
        <v>1938.072128</v>
      </c>
      <c r="D37502" s="2"/>
    </row>
    <row r="37503" spans="1:4" x14ac:dyDescent="0.25">
      <c r="A37503" s="2">
        <v>540</v>
      </c>
      <c r="B37503">
        <v>49886</v>
      </c>
      <c r="C37503" s="3">
        <v>4072.870805</v>
      </c>
      <c r="D37503" s="2"/>
    </row>
    <row r="37504" spans="1:4" x14ac:dyDescent="0.25">
      <c r="A37504" s="2">
        <v>540</v>
      </c>
      <c r="B37504">
        <v>49889</v>
      </c>
      <c r="C37504" s="3">
        <v>2889.1249939999998</v>
      </c>
      <c r="D37504" s="2"/>
    </row>
    <row r="37505" spans="1:4" x14ac:dyDescent="0.25">
      <c r="A37505" s="2">
        <v>540</v>
      </c>
      <c r="B37505">
        <v>49890</v>
      </c>
      <c r="C37505" s="3">
        <v>4377.0689700000003</v>
      </c>
      <c r="D37505" s="2"/>
    </row>
    <row r="37506" spans="1:4" x14ac:dyDescent="0.25">
      <c r="A37506" s="2">
        <v>540</v>
      </c>
      <c r="B37506">
        <v>49891</v>
      </c>
      <c r="C37506" s="3">
        <v>0</v>
      </c>
      <c r="D37506" s="2"/>
    </row>
    <row r="37507" spans="1:4" x14ac:dyDescent="0.25">
      <c r="A37507" s="2">
        <v>540</v>
      </c>
      <c r="B37507">
        <v>49892</v>
      </c>
      <c r="C37507" s="3">
        <v>0</v>
      </c>
      <c r="D37507" s="2"/>
    </row>
    <row r="37508" spans="1:4" x14ac:dyDescent="0.25">
      <c r="A37508" s="2">
        <v>540</v>
      </c>
      <c r="B37508">
        <v>49895</v>
      </c>
      <c r="C37508" s="3">
        <v>2360.40202</v>
      </c>
      <c r="D37508" s="2"/>
    </row>
    <row r="37509" spans="1:4" x14ac:dyDescent="0.25">
      <c r="A37509" s="2">
        <v>540</v>
      </c>
      <c r="B37509">
        <v>49896</v>
      </c>
      <c r="C37509" s="3">
        <v>2068.0636140000001</v>
      </c>
      <c r="D37509" s="2"/>
    </row>
    <row r="37510" spans="1:4" x14ac:dyDescent="0.25">
      <c r="A37510" s="2">
        <v>540</v>
      </c>
      <c r="B37510">
        <v>49897</v>
      </c>
      <c r="C37510" s="3">
        <v>1364.8878930000001</v>
      </c>
      <c r="D37510" s="2"/>
    </row>
    <row r="37511" spans="1:4" x14ac:dyDescent="0.25">
      <c r="A37511" s="2">
        <v>540</v>
      </c>
      <c r="B37511">
        <v>49898</v>
      </c>
      <c r="C37511" s="3">
        <v>2068.0636140000001</v>
      </c>
      <c r="D37511" s="2"/>
    </row>
    <row r="37512" spans="1:4" x14ac:dyDescent="0.25">
      <c r="A37512" s="2">
        <v>540</v>
      </c>
      <c r="B37512">
        <v>49899</v>
      </c>
      <c r="C37512" s="3">
        <v>850.05869399999995</v>
      </c>
      <c r="D37512" s="2"/>
    </row>
    <row r="37513" spans="1:4" x14ac:dyDescent="0.25">
      <c r="A37513" s="2">
        <v>540</v>
      </c>
      <c r="B37513">
        <v>49900</v>
      </c>
      <c r="C37513" s="3">
        <v>514.82920000000001</v>
      </c>
      <c r="D37513" s="2"/>
    </row>
    <row r="37514" spans="1:4" x14ac:dyDescent="0.25">
      <c r="A37514" s="2">
        <v>540</v>
      </c>
      <c r="B37514">
        <v>49901</v>
      </c>
      <c r="C37514" s="3">
        <v>1175.5174910000001</v>
      </c>
      <c r="D37514" s="2"/>
    </row>
    <row r="37515" spans="1:4" x14ac:dyDescent="0.25">
      <c r="A37515" s="2">
        <v>540</v>
      </c>
      <c r="B37515">
        <v>49902</v>
      </c>
      <c r="C37515" s="3">
        <v>1489.743252</v>
      </c>
      <c r="D37515" s="2"/>
    </row>
    <row r="37516" spans="1:4" x14ac:dyDescent="0.25">
      <c r="A37516" s="2">
        <v>540</v>
      </c>
      <c r="B37516">
        <v>49903</v>
      </c>
      <c r="C37516" s="3">
        <v>314.22575999999998</v>
      </c>
      <c r="D37516" s="2"/>
    </row>
    <row r="37517" spans="1:4" x14ac:dyDescent="0.25">
      <c r="A37517" s="2">
        <v>540</v>
      </c>
      <c r="B37517">
        <v>49904</v>
      </c>
      <c r="C37517" s="3">
        <v>5036.0408280000001</v>
      </c>
      <c r="D37517" s="2"/>
    </row>
    <row r="37518" spans="1:4" x14ac:dyDescent="0.25">
      <c r="A37518" s="2">
        <v>540</v>
      </c>
      <c r="B37518">
        <v>49905</v>
      </c>
      <c r="C37518" s="3">
        <v>3485.6422130000001</v>
      </c>
      <c r="D37518" s="2"/>
    </row>
    <row r="37519" spans="1:4" x14ac:dyDescent="0.25">
      <c r="A37519" s="2">
        <v>540</v>
      </c>
      <c r="B37519">
        <v>49906</v>
      </c>
      <c r="C37519" s="3">
        <v>5000.3495990000001</v>
      </c>
      <c r="D37519" s="2"/>
    </row>
    <row r="37520" spans="1:4" x14ac:dyDescent="0.25">
      <c r="A37520" s="2">
        <v>540</v>
      </c>
      <c r="B37520">
        <v>49907</v>
      </c>
      <c r="C37520" s="3">
        <v>3641.26836</v>
      </c>
      <c r="D37520" s="2"/>
    </row>
    <row r="37521" spans="1:4" x14ac:dyDescent="0.25">
      <c r="A37521" s="2">
        <v>540</v>
      </c>
      <c r="B37521">
        <v>49908</v>
      </c>
      <c r="C37521" s="3">
        <v>1515.4179099999999</v>
      </c>
      <c r="D37521" s="2"/>
    </row>
    <row r="37522" spans="1:4" x14ac:dyDescent="0.25">
      <c r="A37522" s="2">
        <v>540</v>
      </c>
      <c r="B37522">
        <v>49909</v>
      </c>
      <c r="C37522" s="3">
        <v>2619.9726270000001</v>
      </c>
      <c r="D37522" s="2"/>
    </row>
    <row r="37523" spans="1:4" x14ac:dyDescent="0.25">
      <c r="A37523" s="2">
        <v>540</v>
      </c>
      <c r="B37523">
        <v>49910</v>
      </c>
      <c r="C37523" s="3">
        <v>2407.4653239999998</v>
      </c>
      <c r="D37523" s="2"/>
    </row>
    <row r="37524" spans="1:4" x14ac:dyDescent="0.25">
      <c r="A37524" s="2">
        <v>540</v>
      </c>
      <c r="B37524">
        <v>49911</v>
      </c>
      <c r="C37524" s="3">
        <v>3629.3983469999998</v>
      </c>
      <c r="D37524" s="2"/>
    </row>
    <row r="37525" spans="1:4" x14ac:dyDescent="0.25">
      <c r="A37525" s="2">
        <v>540</v>
      </c>
      <c r="B37525">
        <v>49912</v>
      </c>
      <c r="C37525" s="3">
        <v>3629.3983469999998</v>
      </c>
      <c r="D37525" s="2"/>
    </row>
    <row r="37526" spans="1:4" x14ac:dyDescent="0.25">
      <c r="A37526" s="2">
        <v>540</v>
      </c>
      <c r="B37526">
        <v>49913</v>
      </c>
      <c r="C37526" s="3">
        <v>5396.2797309999996</v>
      </c>
      <c r="D37526" s="2"/>
    </row>
    <row r="37527" spans="1:4" x14ac:dyDescent="0.25">
      <c r="A37527" s="2">
        <v>540</v>
      </c>
      <c r="B37527">
        <v>49914</v>
      </c>
      <c r="C37527" s="3">
        <v>2171.2012880000002</v>
      </c>
      <c r="D37527" s="2"/>
    </row>
    <row r="37528" spans="1:4" x14ac:dyDescent="0.25">
      <c r="A37528" s="2">
        <v>540</v>
      </c>
      <c r="B37528">
        <v>49915</v>
      </c>
      <c r="C37528" s="3">
        <v>139.28203500000001</v>
      </c>
      <c r="D37528" s="2"/>
    </row>
    <row r="37529" spans="1:4" x14ac:dyDescent="0.25">
      <c r="A37529" s="2">
        <v>540</v>
      </c>
      <c r="B37529">
        <v>49916</v>
      </c>
      <c r="C37529" s="3">
        <v>653.44149400000003</v>
      </c>
      <c r="D37529" s="2"/>
    </row>
    <row r="37530" spans="1:4" x14ac:dyDescent="0.25">
      <c r="A37530" s="2">
        <v>540</v>
      </c>
      <c r="B37530">
        <v>49917</v>
      </c>
      <c r="C37530" s="3">
        <v>1019.237379</v>
      </c>
      <c r="D37530" s="2"/>
    </row>
    <row r="37531" spans="1:4" x14ac:dyDescent="0.25">
      <c r="A37531" s="2">
        <v>540</v>
      </c>
      <c r="B37531">
        <v>49920</v>
      </c>
      <c r="C37531" s="3">
        <v>365.79588699999999</v>
      </c>
      <c r="D37531" s="2"/>
    </row>
    <row r="37532" spans="1:4" x14ac:dyDescent="0.25">
      <c r="A37532" s="2">
        <v>540</v>
      </c>
      <c r="B37532">
        <v>49921</v>
      </c>
      <c r="C37532" s="3">
        <v>4526.4232570000004</v>
      </c>
      <c r="D37532" s="2"/>
    </row>
    <row r="37533" spans="1:4" x14ac:dyDescent="0.25">
      <c r="A37533" s="2">
        <v>540</v>
      </c>
      <c r="B37533">
        <v>49922</v>
      </c>
      <c r="C37533" s="3">
        <v>4222.3643149999998</v>
      </c>
      <c r="D37533" s="2"/>
    </row>
    <row r="37534" spans="1:4" x14ac:dyDescent="0.25">
      <c r="A37534" s="2">
        <v>540</v>
      </c>
      <c r="B37534">
        <v>49923</v>
      </c>
      <c r="C37534" s="3">
        <v>1604.2636540000001</v>
      </c>
      <c r="D37534" s="2"/>
    </row>
    <row r="37535" spans="1:4" x14ac:dyDescent="0.25">
      <c r="A37535" s="2">
        <v>540</v>
      </c>
      <c r="B37535">
        <v>49924</v>
      </c>
      <c r="C37535" s="3">
        <v>624.15018199999997</v>
      </c>
      <c r="D37535" s="2"/>
    </row>
    <row r="37536" spans="1:4" x14ac:dyDescent="0.25">
      <c r="A37536" s="2">
        <v>540</v>
      </c>
      <c r="B37536">
        <v>49925</v>
      </c>
      <c r="C37536" s="3">
        <v>7432.9734669999998</v>
      </c>
      <c r="D37536" s="2"/>
    </row>
    <row r="37537" spans="1:4" x14ac:dyDescent="0.25">
      <c r="A37537" s="2">
        <v>540</v>
      </c>
      <c r="B37537">
        <v>49926</v>
      </c>
      <c r="C37537" s="3">
        <v>6129.8384759999999</v>
      </c>
      <c r="D37537" s="2"/>
    </row>
    <row r="37538" spans="1:4" x14ac:dyDescent="0.25">
      <c r="A37538" s="2">
        <v>540</v>
      </c>
      <c r="B37538">
        <v>49927</v>
      </c>
      <c r="C37538" s="3">
        <v>1447.9881559999999</v>
      </c>
      <c r="D37538" s="2"/>
    </row>
    <row r="37539" spans="1:4" x14ac:dyDescent="0.25">
      <c r="A37539" s="2">
        <v>540</v>
      </c>
      <c r="B37539">
        <v>49928</v>
      </c>
      <c r="C37539" s="3">
        <v>1988.7794699999999</v>
      </c>
      <c r="D37539" s="2"/>
    </row>
    <row r="37540" spans="1:4" x14ac:dyDescent="0.25">
      <c r="A37540" s="2">
        <v>540</v>
      </c>
      <c r="B37540">
        <v>49929</v>
      </c>
      <c r="C37540" s="3">
        <v>1810.7883750000001</v>
      </c>
      <c r="D37540" s="2"/>
    </row>
    <row r="37541" spans="1:4" x14ac:dyDescent="0.25">
      <c r="A37541" s="2">
        <v>540</v>
      </c>
      <c r="B37541">
        <v>49930</v>
      </c>
      <c r="C37541" s="3">
        <v>1810.7883750000001</v>
      </c>
      <c r="D37541" s="2"/>
    </row>
    <row r="37542" spans="1:4" x14ac:dyDescent="0.25">
      <c r="A37542" s="2">
        <v>540</v>
      </c>
      <c r="B37542">
        <v>49931</v>
      </c>
      <c r="C37542" s="3">
        <v>390.61994700000002</v>
      </c>
      <c r="D37542" s="2"/>
    </row>
    <row r="37543" spans="1:4" x14ac:dyDescent="0.25">
      <c r="A37543" s="2">
        <v>540</v>
      </c>
      <c r="B37543">
        <v>49933</v>
      </c>
      <c r="C37543" s="3">
        <v>210.07340600000001</v>
      </c>
      <c r="D37543" s="2"/>
    </row>
    <row r="37544" spans="1:4" x14ac:dyDescent="0.25">
      <c r="A37544" s="2">
        <v>540</v>
      </c>
      <c r="B37544">
        <v>49934</v>
      </c>
      <c r="C37544" s="3">
        <v>1025.479186</v>
      </c>
      <c r="D37544" s="2"/>
    </row>
    <row r="37545" spans="1:4" x14ac:dyDescent="0.25">
      <c r="A37545" s="2">
        <v>540</v>
      </c>
      <c r="B37545">
        <v>49935</v>
      </c>
      <c r="C37545" s="3">
        <v>1336.2670439999999</v>
      </c>
      <c r="D37545" s="2"/>
    </row>
    <row r="37546" spans="1:4" x14ac:dyDescent="0.25">
      <c r="A37546" s="2">
        <v>540</v>
      </c>
      <c r="B37546">
        <v>49936</v>
      </c>
      <c r="C37546" s="3">
        <v>310.78785800000003</v>
      </c>
      <c r="D37546" s="2"/>
    </row>
    <row r="37547" spans="1:4" x14ac:dyDescent="0.25">
      <c r="A37547" s="2">
        <v>540</v>
      </c>
      <c r="B37547">
        <v>49937</v>
      </c>
      <c r="C37547" s="3">
        <v>1968.1120129999999</v>
      </c>
      <c r="D37547" s="2"/>
    </row>
    <row r="37548" spans="1:4" x14ac:dyDescent="0.25">
      <c r="A37548" s="2">
        <v>540</v>
      </c>
      <c r="B37548">
        <v>49938</v>
      </c>
      <c r="C37548" s="3">
        <v>682.69309099999998</v>
      </c>
      <c r="D37548" s="2"/>
    </row>
    <row r="37549" spans="1:4" x14ac:dyDescent="0.25">
      <c r="A37549" s="2">
        <v>540</v>
      </c>
      <c r="B37549">
        <v>49941</v>
      </c>
      <c r="C37549" s="3">
        <v>2087.7539689999999</v>
      </c>
      <c r="D37549" s="2"/>
    </row>
    <row r="37550" spans="1:4" x14ac:dyDescent="0.25">
      <c r="A37550" s="2">
        <v>540</v>
      </c>
      <c r="B37550">
        <v>49942</v>
      </c>
      <c r="C37550" s="3">
        <v>2507.5568119999998</v>
      </c>
      <c r="D37550" s="2"/>
    </row>
    <row r="37551" spans="1:4" x14ac:dyDescent="0.25">
      <c r="A37551" s="2">
        <v>540</v>
      </c>
      <c r="B37551">
        <v>49943</v>
      </c>
      <c r="C37551" s="3">
        <v>2507.5568119999998</v>
      </c>
      <c r="D37551" s="2"/>
    </row>
    <row r="37552" spans="1:4" x14ac:dyDescent="0.25">
      <c r="A37552" s="2">
        <v>540</v>
      </c>
      <c r="B37552">
        <v>49944</v>
      </c>
      <c r="C37552" s="3">
        <v>285.27297199999998</v>
      </c>
      <c r="D37552" s="2"/>
    </row>
    <row r="37553" spans="1:4" x14ac:dyDescent="0.25">
      <c r="A37553" s="2">
        <v>540</v>
      </c>
      <c r="B37553">
        <v>49945</v>
      </c>
      <c r="C37553" s="3">
        <v>1643.786437</v>
      </c>
      <c r="D37553" s="2"/>
    </row>
    <row r="37554" spans="1:4" x14ac:dyDescent="0.25">
      <c r="A37554" s="2">
        <v>540</v>
      </c>
      <c r="B37554">
        <v>49946</v>
      </c>
      <c r="C37554" s="3">
        <v>2858.022097</v>
      </c>
      <c r="D37554" s="2"/>
    </row>
    <row r="37555" spans="1:4" x14ac:dyDescent="0.25">
      <c r="A37555" s="2">
        <v>540</v>
      </c>
      <c r="B37555">
        <v>49947</v>
      </c>
      <c r="C37555" s="3">
        <v>5683.0831589999998</v>
      </c>
      <c r="D37555" s="2"/>
    </row>
    <row r="37556" spans="1:4" x14ac:dyDescent="0.25">
      <c r="A37556" s="2">
        <v>540</v>
      </c>
      <c r="B37556">
        <v>49948</v>
      </c>
      <c r="C37556" s="3">
        <v>2796.701395</v>
      </c>
      <c r="D37556" s="2"/>
    </row>
    <row r="37557" spans="1:4" x14ac:dyDescent="0.25">
      <c r="A37557" s="2">
        <v>540</v>
      </c>
      <c r="B37557">
        <v>49949</v>
      </c>
      <c r="C37557" s="3">
        <v>1839.693998</v>
      </c>
      <c r="D37557" s="2"/>
    </row>
    <row r="37558" spans="1:4" x14ac:dyDescent="0.25">
      <c r="A37558" s="2">
        <v>540</v>
      </c>
      <c r="B37558">
        <v>49950</v>
      </c>
      <c r="C37558" s="3">
        <v>935.96158000000003</v>
      </c>
      <c r="D37558" s="2"/>
    </row>
    <row r="37559" spans="1:4" x14ac:dyDescent="0.25">
      <c r="A37559" s="2">
        <v>540</v>
      </c>
      <c r="B37559">
        <v>49951</v>
      </c>
      <c r="C37559" s="3">
        <v>2787.1815969999998</v>
      </c>
      <c r="D37559" s="2"/>
    </row>
    <row r="37560" spans="1:4" x14ac:dyDescent="0.25">
      <c r="A37560" s="2">
        <v>540</v>
      </c>
      <c r="B37560">
        <v>49952</v>
      </c>
      <c r="C37560" s="3">
        <v>1966.555846</v>
      </c>
      <c r="D37560" s="2"/>
    </row>
    <row r="37561" spans="1:4" x14ac:dyDescent="0.25">
      <c r="A37561" s="2">
        <v>540</v>
      </c>
      <c r="B37561">
        <v>49955</v>
      </c>
      <c r="C37561" s="3">
        <v>1033.927717</v>
      </c>
      <c r="D37561" s="2"/>
    </row>
    <row r="37562" spans="1:4" x14ac:dyDescent="0.25">
      <c r="A37562" s="2">
        <v>540</v>
      </c>
      <c r="B37562">
        <v>49956</v>
      </c>
      <c r="C37562" s="3">
        <v>3971.61463</v>
      </c>
      <c r="D37562" s="2"/>
    </row>
    <row r="37563" spans="1:4" x14ac:dyDescent="0.25">
      <c r="A37563" s="2">
        <v>540</v>
      </c>
      <c r="B37563">
        <v>49957</v>
      </c>
      <c r="C37563" s="3">
        <v>2796.701395</v>
      </c>
      <c r="D37563" s="2"/>
    </row>
    <row r="37564" spans="1:4" x14ac:dyDescent="0.25">
      <c r="A37564" s="2">
        <v>540</v>
      </c>
      <c r="B37564">
        <v>49958</v>
      </c>
      <c r="C37564" s="3">
        <v>834.17851299999995</v>
      </c>
      <c r="D37564" s="2"/>
    </row>
    <row r="37565" spans="1:4" x14ac:dyDescent="0.25">
      <c r="A37565" s="2">
        <v>540</v>
      </c>
      <c r="B37565">
        <v>49959</v>
      </c>
      <c r="C37565" s="3">
        <v>834.17851299999995</v>
      </c>
      <c r="D37565" s="2"/>
    </row>
    <row r="37566" spans="1:4" x14ac:dyDescent="0.25">
      <c r="A37566" s="2">
        <v>540</v>
      </c>
      <c r="B37566">
        <v>49960</v>
      </c>
      <c r="C37566" s="3">
        <v>1839.693998</v>
      </c>
      <c r="D37566" s="2"/>
    </row>
    <row r="37567" spans="1:4" x14ac:dyDescent="0.25">
      <c r="A37567" s="2">
        <v>540</v>
      </c>
      <c r="B37567">
        <v>49961</v>
      </c>
      <c r="C37567" s="3">
        <v>935.96158000000003</v>
      </c>
      <c r="D37567" s="2"/>
    </row>
    <row r="37568" spans="1:4" x14ac:dyDescent="0.25">
      <c r="A37568" s="2">
        <v>540</v>
      </c>
      <c r="B37568">
        <v>49962</v>
      </c>
      <c r="C37568" s="3">
        <v>3943.6066900000001</v>
      </c>
      <c r="D37568" s="2"/>
    </row>
    <row r="37569" spans="1:4" x14ac:dyDescent="0.25">
      <c r="A37569" s="2">
        <v>540</v>
      </c>
      <c r="B37569">
        <v>49963</v>
      </c>
      <c r="C37569" s="3">
        <v>3949.029125</v>
      </c>
      <c r="D37569" s="2"/>
    </row>
    <row r="37570" spans="1:4" x14ac:dyDescent="0.25">
      <c r="A37570" s="2">
        <v>540</v>
      </c>
      <c r="B37570">
        <v>49964</v>
      </c>
      <c r="C37570" s="3">
        <v>4809.186342</v>
      </c>
      <c r="D37570" s="2"/>
    </row>
    <row r="37571" spans="1:4" x14ac:dyDescent="0.25">
      <c r="A37571" s="2">
        <v>540</v>
      </c>
      <c r="B37571">
        <v>49965</v>
      </c>
      <c r="C37571" s="3">
        <v>1727.5139650000001</v>
      </c>
      <c r="D37571" s="2"/>
    </row>
    <row r="37572" spans="1:4" x14ac:dyDescent="0.25">
      <c r="A37572" s="2">
        <v>540</v>
      </c>
      <c r="B37572">
        <v>49966</v>
      </c>
      <c r="C37572" s="3">
        <v>4683.4685740000004</v>
      </c>
      <c r="D37572" s="2"/>
    </row>
    <row r="37573" spans="1:4" x14ac:dyDescent="0.25">
      <c r="A37573" s="2">
        <v>540</v>
      </c>
      <c r="B37573">
        <v>49968</v>
      </c>
      <c r="C37573" s="3">
        <v>1439.6688280000001</v>
      </c>
      <c r="D37573" s="2"/>
    </row>
    <row r="37574" spans="1:4" x14ac:dyDescent="0.25">
      <c r="A37574" s="2">
        <v>540</v>
      </c>
      <c r="B37574">
        <v>49969</v>
      </c>
      <c r="C37574" s="3">
        <v>1439.6688280000001</v>
      </c>
      <c r="D37574" s="2"/>
    </row>
    <row r="37575" spans="1:4" x14ac:dyDescent="0.25">
      <c r="A37575" s="2">
        <v>540</v>
      </c>
      <c r="B37575">
        <v>49970</v>
      </c>
      <c r="C37575" s="3">
        <v>2170.950022</v>
      </c>
      <c r="D37575" s="2"/>
    </row>
    <row r="37576" spans="1:4" x14ac:dyDescent="0.25">
      <c r="A37576" s="2">
        <v>540</v>
      </c>
      <c r="B37576">
        <v>49971</v>
      </c>
      <c r="C37576" s="3">
        <v>1691.663689</v>
      </c>
      <c r="D37576" s="2"/>
    </row>
    <row r="37577" spans="1:4" x14ac:dyDescent="0.25">
      <c r="A37577" s="2">
        <v>540</v>
      </c>
      <c r="B37577">
        <v>49972</v>
      </c>
      <c r="C37577" s="3">
        <v>2247.2483029999999</v>
      </c>
      <c r="D37577" s="2"/>
    </row>
    <row r="37578" spans="1:4" x14ac:dyDescent="0.25">
      <c r="A37578" s="2">
        <v>540</v>
      </c>
      <c r="B37578">
        <v>49973</v>
      </c>
      <c r="C37578" s="3">
        <v>2247.2483029999999</v>
      </c>
      <c r="D37578" s="2"/>
    </row>
    <row r="37579" spans="1:4" x14ac:dyDescent="0.25">
      <c r="A37579" s="2">
        <v>540</v>
      </c>
      <c r="B37579">
        <v>49974</v>
      </c>
      <c r="C37579" s="3">
        <v>2820.148999</v>
      </c>
      <c r="D37579" s="2"/>
    </row>
    <row r="37580" spans="1:4" x14ac:dyDescent="0.25">
      <c r="A37580" s="2">
        <v>540</v>
      </c>
      <c r="B37580">
        <v>49975</v>
      </c>
      <c r="C37580" s="3">
        <v>1091.498008</v>
      </c>
      <c r="D37580" s="2"/>
    </row>
    <row r="37581" spans="1:4" x14ac:dyDescent="0.25">
      <c r="A37581" s="2">
        <v>540</v>
      </c>
      <c r="B37581">
        <v>49976</v>
      </c>
      <c r="C37581" s="3">
        <v>2820.148999</v>
      </c>
      <c r="D37581" s="2"/>
    </row>
    <row r="37582" spans="1:4" x14ac:dyDescent="0.25">
      <c r="A37582" s="2">
        <v>540</v>
      </c>
      <c r="B37582">
        <v>49979</v>
      </c>
      <c r="C37582" s="3">
        <v>1091.498008</v>
      </c>
      <c r="D37582" s="2"/>
    </row>
    <row r="37583" spans="1:4" x14ac:dyDescent="0.25">
      <c r="A37583" s="2">
        <v>540</v>
      </c>
      <c r="B37583">
        <v>49980</v>
      </c>
      <c r="C37583" s="3">
        <v>1450.311152</v>
      </c>
      <c r="D37583" s="2"/>
    </row>
    <row r="37584" spans="1:4" x14ac:dyDescent="0.25">
      <c r="A37584" s="2">
        <v>540</v>
      </c>
      <c r="B37584">
        <v>49981</v>
      </c>
      <c r="C37584" s="3">
        <v>3110.718132</v>
      </c>
      <c r="D37584" s="2"/>
    </row>
    <row r="37585" spans="1:4" x14ac:dyDescent="0.25">
      <c r="A37585" s="2">
        <v>540</v>
      </c>
      <c r="B37585">
        <v>49982</v>
      </c>
      <c r="C37585" s="3">
        <v>1450.311152</v>
      </c>
      <c r="D37585" s="2"/>
    </row>
    <row r="37586" spans="1:4" x14ac:dyDescent="0.25">
      <c r="A37586" s="2">
        <v>540</v>
      </c>
      <c r="B37586">
        <v>49983</v>
      </c>
      <c r="C37586" s="3">
        <v>3110.718132</v>
      </c>
      <c r="D37586" s="2"/>
    </row>
    <row r="37587" spans="1:4" x14ac:dyDescent="0.25">
      <c r="A37587" s="2">
        <v>540</v>
      </c>
      <c r="B37587">
        <v>49984</v>
      </c>
      <c r="C37587" s="3">
        <v>1398.807603</v>
      </c>
      <c r="D37587" s="2"/>
    </row>
    <row r="37588" spans="1:4" x14ac:dyDescent="0.25">
      <c r="A37588" s="2">
        <v>540</v>
      </c>
      <c r="B37588">
        <v>49985</v>
      </c>
      <c r="C37588" s="3">
        <v>1398.807603</v>
      </c>
      <c r="D37588" s="2"/>
    </row>
    <row r="37589" spans="1:4" x14ac:dyDescent="0.25">
      <c r="A37589" s="2">
        <v>540</v>
      </c>
      <c r="B37589">
        <v>49986</v>
      </c>
      <c r="C37589" s="3">
        <v>2332.9619710000002</v>
      </c>
      <c r="D37589" s="2"/>
    </row>
    <row r="37590" spans="1:4" x14ac:dyDescent="0.25">
      <c r="A37590" s="2">
        <v>540</v>
      </c>
      <c r="B37590">
        <v>49989</v>
      </c>
      <c r="C37590" s="3">
        <v>520.809934</v>
      </c>
      <c r="D37590" s="2"/>
    </row>
    <row r="37591" spans="1:4" x14ac:dyDescent="0.25">
      <c r="A37591" s="2">
        <v>540</v>
      </c>
      <c r="B37591">
        <v>49990</v>
      </c>
      <c r="C37591" s="3">
        <v>520.809934</v>
      </c>
      <c r="D37591" s="2"/>
    </row>
    <row r="37592" spans="1:4" x14ac:dyDescent="0.25">
      <c r="A37592" s="2">
        <v>540</v>
      </c>
      <c r="B37592">
        <v>49991</v>
      </c>
      <c r="C37592" s="3">
        <v>2332.9619710000002</v>
      </c>
      <c r="D37592" s="2"/>
    </row>
    <row r="37593" spans="1:4" x14ac:dyDescent="0.25">
      <c r="A37593" s="2">
        <v>540</v>
      </c>
      <c r="B37593">
        <v>49992</v>
      </c>
      <c r="C37593" s="3">
        <v>968.601496</v>
      </c>
      <c r="D37593" s="2"/>
    </row>
    <row r="37594" spans="1:4" x14ac:dyDescent="0.25">
      <c r="A37594" s="2">
        <v>540</v>
      </c>
      <c r="B37594">
        <v>49993</v>
      </c>
      <c r="C37594" s="3">
        <v>2134.2489019999998</v>
      </c>
      <c r="D37594" s="2"/>
    </row>
    <row r="37595" spans="1:4" x14ac:dyDescent="0.25">
      <c r="A37595" s="2">
        <v>540</v>
      </c>
      <c r="B37595">
        <v>49994</v>
      </c>
      <c r="C37595" s="3">
        <v>2134.2489019999998</v>
      </c>
      <c r="D37595" s="2"/>
    </row>
    <row r="37596" spans="1:4" x14ac:dyDescent="0.25">
      <c r="A37596" s="2">
        <v>540</v>
      </c>
      <c r="B37596">
        <v>49995</v>
      </c>
      <c r="C37596" s="3">
        <v>799.99709499999994</v>
      </c>
      <c r="D37596" s="2"/>
    </row>
    <row r="37597" spans="1:4" x14ac:dyDescent="0.25">
      <c r="A37597" s="2">
        <v>540</v>
      </c>
      <c r="B37597">
        <v>49996</v>
      </c>
      <c r="C37597" s="3">
        <v>1923.8856229999999</v>
      </c>
      <c r="D37597" s="2"/>
    </row>
    <row r="37598" spans="1:4" x14ac:dyDescent="0.25">
      <c r="A37598" s="2">
        <v>540</v>
      </c>
      <c r="B37598">
        <v>49997</v>
      </c>
      <c r="C37598" s="3">
        <v>1123.8885299999999</v>
      </c>
      <c r="D37598" s="2"/>
    </row>
    <row r="37599" spans="1:4" x14ac:dyDescent="0.25">
      <c r="A37599" s="2">
        <v>540</v>
      </c>
      <c r="B37599">
        <v>49998</v>
      </c>
      <c r="C37599" s="3">
        <v>1335.407651</v>
      </c>
      <c r="D37599" s="2"/>
    </row>
    <row r="37600" spans="1:4" x14ac:dyDescent="0.25">
      <c r="A37600" s="2">
        <v>540</v>
      </c>
      <c r="B37600">
        <v>49999</v>
      </c>
      <c r="C37600" s="3">
        <v>1015.517374</v>
      </c>
      <c r="D37600" s="2"/>
    </row>
    <row r="37601" spans="1:4" x14ac:dyDescent="0.25">
      <c r="A37601" s="2">
        <v>540</v>
      </c>
      <c r="B37601">
        <v>50000</v>
      </c>
      <c r="C37601" s="3">
        <v>1335.407651</v>
      </c>
      <c r="D37601" s="2"/>
    </row>
    <row r="37602" spans="1:4" x14ac:dyDescent="0.25">
      <c r="A37602" s="2">
        <v>540</v>
      </c>
      <c r="B37602">
        <v>50001</v>
      </c>
      <c r="C37602" s="3">
        <v>1015.517374</v>
      </c>
      <c r="D37602" s="2"/>
    </row>
    <row r="37603" spans="1:4" x14ac:dyDescent="0.25">
      <c r="A37603" s="2">
        <v>540</v>
      </c>
      <c r="B37603">
        <v>50002</v>
      </c>
      <c r="C37603" s="3">
        <v>391.14315299999998</v>
      </c>
      <c r="D37603" s="2"/>
    </row>
    <row r="37604" spans="1:4" x14ac:dyDescent="0.25">
      <c r="A37604" s="2">
        <v>540</v>
      </c>
      <c r="B37604">
        <v>50003</v>
      </c>
      <c r="C37604" s="3">
        <v>391.14315299999998</v>
      </c>
      <c r="D37604" s="2"/>
    </row>
    <row r="37605" spans="1:4" x14ac:dyDescent="0.25">
      <c r="A37605" s="2">
        <v>540</v>
      </c>
      <c r="B37605">
        <v>50004</v>
      </c>
      <c r="C37605" s="3">
        <v>1083.682679</v>
      </c>
      <c r="D37605" s="2"/>
    </row>
    <row r="37606" spans="1:4" x14ac:dyDescent="0.25">
      <c r="A37606" s="2">
        <v>540</v>
      </c>
      <c r="B37606">
        <v>50005</v>
      </c>
      <c r="C37606" s="3">
        <v>1083.682679</v>
      </c>
      <c r="D37606" s="2"/>
    </row>
    <row r="37607" spans="1:4" x14ac:dyDescent="0.25">
      <c r="A37607" s="2">
        <v>540</v>
      </c>
      <c r="B37607">
        <v>50006</v>
      </c>
      <c r="C37607" s="3">
        <v>728.27816199999995</v>
      </c>
      <c r="D37607" s="2"/>
    </row>
    <row r="37608" spans="1:4" x14ac:dyDescent="0.25">
      <c r="A37608" s="2">
        <v>540</v>
      </c>
      <c r="B37608">
        <v>50007</v>
      </c>
      <c r="C37608" s="3">
        <v>728.27816199999995</v>
      </c>
      <c r="D37608" s="2"/>
    </row>
    <row r="37609" spans="1:4" x14ac:dyDescent="0.25">
      <c r="A37609" s="2">
        <v>540</v>
      </c>
      <c r="B37609">
        <v>50008</v>
      </c>
      <c r="C37609" s="3">
        <v>498.25926199999998</v>
      </c>
      <c r="D37609" s="2"/>
    </row>
    <row r="37610" spans="1:4" x14ac:dyDescent="0.25">
      <c r="A37610" s="2">
        <v>540</v>
      </c>
      <c r="B37610">
        <v>50009</v>
      </c>
      <c r="C37610" s="3">
        <v>1419.678173</v>
      </c>
      <c r="D37610" s="2"/>
    </row>
    <row r="37611" spans="1:4" x14ac:dyDescent="0.25">
      <c r="A37611" s="2">
        <v>540</v>
      </c>
      <c r="B37611">
        <v>50010</v>
      </c>
      <c r="C37611" s="3">
        <v>1419.678173</v>
      </c>
      <c r="D37611" s="2"/>
    </row>
    <row r="37612" spans="1:4" x14ac:dyDescent="0.25">
      <c r="A37612" s="2">
        <v>540</v>
      </c>
      <c r="B37612">
        <v>50011</v>
      </c>
      <c r="C37612" s="3">
        <v>498.25926199999998</v>
      </c>
      <c r="D37612" s="2"/>
    </row>
    <row r="37613" spans="1:4" x14ac:dyDescent="0.25">
      <c r="A37613" s="2">
        <v>540</v>
      </c>
      <c r="B37613">
        <v>50012</v>
      </c>
      <c r="C37613" s="3">
        <v>8224.7383339999997</v>
      </c>
      <c r="D37613" s="2"/>
    </row>
    <row r="37614" spans="1:4" x14ac:dyDescent="0.25">
      <c r="A37614" s="2">
        <v>540</v>
      </c>
      <c r="B37614">
        <v>50013</v>
      </c>
      <c r="C37614" s="3">
        <v>8224.7383339999997</v>
      </c>
      <c r="D37614" s="2"/>
    </row>
    <row r="37615" spans="1:4" x14ac:dyDescent="0.25">
      <c r="A37615" s="2">
        <v>540</v>
      </c>
      <c r="B37615">
        <v>50014</v>
      </c>
      <c r="C37615" s="3">
        <v>341.69364000000002</v>
      </c>
      <c r="D37615" s="2"/>
    </row>
    <row r="37616" spans="1:4" x14ac:dyDescent="0.25">
      <c r="A37616" s="2">
        <v>540</v>
      </c>
      <c r="B37616">
        <v>50015</v>
      </c>
      <c r="C37616" s="3">
        <v>650.02500699999996</v>
      </c>
      <c r="D37616" s="2"/>
    </row>
    <row r="37617" spans="1:4" x14ac:dyDescent="0.25">
      <c r="A37617" s="2">
        <v>540</v>
      </c>
      <c r="B37617">
        <v>50016</v>
      </c>
      <c r="C37617" s="3">
        <v>650.02500699999996</v>
      </c>
      <c r="D37617" s="2"/>
    </row>
    <row r="37618" spans="1:4" x14ac:dyDescent="0.25">
      <c r="A37618" s="2">
        <v>540</v>
      </c>
      <c r="B37618">
        <v>50017</v>
      </c>
      <c r="C37618" s="3">
        <v>915.49141299999997</v>
      </c>
      <c r="D37618" s="2"/>
    </row>
    <row r="37619" spans="1:4" x14ac:dyDescent="0.25">
      <c r="A37619" s="2">
        <v>540</v>
      </c>
      <c r="B37619">
        <v>50018</v>
      </c>
      <c r="C37619" s="3">
        <v>341.69364000000002</v>
      </c>
      <c r="D37619" s="2"/>
    </row>
    <row r="37620" spans="1:4" x14ac:dyDescent="0.25">
      <c r="A37620" s="2">
        <v>540</v>
      </c>
      <c r="B37620">
        <v>50019</v>
      </c>
      <c r="C37620" s="3">
        <v>1190.189496</v>
      </c>
      <c r="D37620" s="2"/>
    </row>
    <row r="37621" spans="1:4" x14ac:dyDescent="0.25">
      <c r="A37621" s="2">
        <v>540</v>
      </c>
      <c r="B37621">
        <v>50020</v>
      </c>
      <c r="C37621" s="3">
        <v>1190.189496</v>
      </c>
      <c r="D37621" s="2"/>
    </row>
    <row r="37622" spans="1:4" x14ac:dyDescent="0.25">
      <c r="A37622" s="2">
        <v>540</v>
      </c>
      <c r="B37622">
        <v>50022</v>
      </c>
      <c r="C37622" s="3">
        <v>610.17008399999997</v>
      </c>
      <c r="D37622" s="2"/>
    </row>
    <row r="37623" spans="1:4" x14ac:dyDescent="0.25">
      <c r="A37623" s="2">
        <v>540</v>
      </c>
      <c r="B37623">
        <v>50023</v>
      </c>
      <c r="C37623" s="3">
        <v>610.17008399999997</v>
      </c>
      <c r="D37623" s="2"/>
    </row>
    <row r="37624" spans="1:4" x14ac:dyDescent="0.25">
      <c r="A37624" s="2">
        <v>540</v>
      </c>
      <c r="B37624">
        <v>50024</v>
      </c>
      <c r="C37624" s="3">
        <v>925.88563499999998</v>
      </c>
      <c r="D37624" s="2"/>
    </row>
    <row r="37625" spans="1:4" x14ac:dyDescent="0.25">
      <c r="A37625" s="2">
        <v>540</v>
      </c>
      <c r="B37625">
        <v>50025</v>
      </c>
      <c r="C37625" s="3">
        <v>6221.1247910000002</v>
      </c>
      <c r="D37625" s="2"/>
    </row>
    <row r="37626" spans="1:4" x14ac:dyDescent="0.25">
      <c r="A37626" s="2">
        <v>540</v>
      </c>
      <c r="B37626">
        <v>50026</v>
      </c>
      <c r="C37626" s="3">
        <v>4812.9266349999998</v>
      </c>
      <c r="D37626" s="2"/>
    </row>
    <row r="37627" spans="1:4" x14ac:dyDescent="0.25">
      <c r="A37627" s="2">
        <v>540</v>
      </c>
      <c r="B37627">
        <v>50027</v>
      </c>
      <c r="C37627" s="3">
        <v>4495.5094140000001</v>
      </c>
      <c r="D37627" s="2"/>
    </row>
    <row r="37628" spans="1:4" x14ac:dyDescent="0.25">
      <c r="A37628" s="2">
        <v>540</v>
      </c>
      <c r="B37628">
        <v>50028</v>
      </c>
      <c r="C37628" s="3">
        <v>18.102667</v>
      </c>
      <c r="D37628" s="2"/>
    </row>
    <row r="37629" spans="1:4" x14ac:dyDescent="0.25">
      <c r="A37629" s="2">
        <v>540</v>
      </c>
      <c r="B37629">
        <v>50029</v>
      </c>
      <c r="C37629" s="3">
        <v>18.102667</v>
      </c>
      <c r="D37629" s="2"/>
    </row>
    <row r="37630" spans="1:4" x14ac:dyDescent="0.25">
      <c r="A37630" s="2">
        <v>540</v>
      </c>
      <c r="B37630">
        <v>50030</v>
      </c>
      <c r="C37630" s="3">
        <v>4495.5094140000001</v>
      </c>
      <c r="D37630" s="2"/>
    </row>
    <row r="37631" spans="1:4" x14ac:dyDescent="0.25">
      <c r="A37631" s="2">
        <v>540</v>
      </c>
      <c r="B37631">
        <v>50031</v>
      </c>
      <c r="C37631" s="3">
        <v>297.103722</v>
      </c>
      <c r="D37631" s="2"/>
    </row>
    <row r="37632" spans="1:4" x14ac:dyDescent="0.25">
      <c r="A37632" s="2">
        <v>540</v>
      </c>
      <c r="B37632">
        <v>50032</v>
      </c>
      <c r="C37632" s="3">
        <v>297.103722</v>
      </c>
      <c r="D37632" s="2"/>
    </row>
    <row r="37633" spans="1:4" x14ac:dyDescent="0.25">
      <c r="A37633" s="2">
        <v>540</v>
      </c>
      <c r="B37633">
        <v>50034</v>
      </c>
      <c r="C37633" s="3">
        <v>14639.200391</v>
      </c>
      <c r="D37633" s="2"/>
    </row>
    <row r="37634" spans="1:4" x14ac:dyDescent="0.25">
      <c r="A37634" s="2">
        <v>540</v>
      </c>
      <c r="B37634">
        <v>50035</v>
      </c>
      <c r="C37634" s="3">
        <v>14639.200391</v>
      </c>
      <c r="D37634" s="2"/>
    </row>
    <row r="37635" spans="1:4" x14ac:dyDescent="0.25">
      <c r="A37635" s="2">
        <v>540</v>
      </c>
      <c r="B37635">
        <v>50036</v>
      </c>
      <c r="C37635" s="3">
        <v>2246.464806</v>
      </c>
      <c r="D37635" s="2"/>
    </row>
    <row r="37636" spans="1:4" x14ac:dyDescent="0.25">
      <c r="A37636" s="2">
        <v>540</v>
      </c>
      <c r="B37636">
        <v>50037</v>
      </c>
      <c r="C37636" s="3">
        <v>2015.464806</v>
      </c>
      <c r="D37636" s="2"/>
    </row>
    <row r="37637" spans="1:4" x14ac:dyDescent="0.25">
      <c r="A37637" s="2">
        <v>540</v>
      </c>
      <c r="B37637">
        <v>50038</v>
      </c>
      <c r="C37637" s="3">
        <v>2475.610905</v>
      </c>
      <c r="D37637" s="2"/>
    </row>
    <row r="37638" spans="1:4" x14ac:dyDescent="0.25">
      <c r="A37638" s="2">
        <v>540</v>
      </c>
      <c r="B37638">
        <v>50039</v>
      </c>
      <c r="C37638" s="3">
        <v>2475.610905</v>
      </c>
      <c r="D37638" s="2"/>
    </row>
    <row r="37639" spans="1:4" x14ac:dyDescent="0.25">
      <c r="A37639" s="2">
        <v>540</v>
      </c>
      <c r="B37639">
        <v>50040</v>
      </c>
      <c r="C37639" s="3">
        <v>1269.889422</v>
      </c>
      <c r="D37639" s="2"/>
    </row>
    <row r="37640" spans="1:4" x14ac:dyDescent="0.25">
      <c r="A37640" s="2">
        <v>540</v>
      </c>
      <c r="B37640">
        <v>50041</v>
      </c>
      <c r="C37640" s="3">
        <v>1269.889422</v>
      </c>
      <c r="D37640" s="2"/>
    </row>
    <row r="37641" spans="1:4" x14ac:dyDescent="0.25">
      <c r="A37641" s="2">
        <v>540</v>
      </c>
      <c r="B37641">
        <v>50042</v>
      </c>
      <c r="C37641" s="3">
        <v>666.08712400000002</v>
      </c>
      <c r="D37641" s="2"/>
    </row>
    <row r="37642" spans="1:4" x14ac:dyDescent="0.25">
      <c r="A37642" s="2">
        <v>540</v>
      </c>
      <c r="B37642">
        <v>50043</v>
      </c>
      <c r="C37642" s="3">
        <v>666.08712400000002</v>
      </c>
      <c r="D37642" s="2"/>
    </row>
    <row r="37643" spans="1:4" x14ac:dyDescent="0.25">
      <c r="A37643" s="2">
        <v>540</v>
      </c>
      <c r="B37643">
        <v>50044</v>
      </c>
      <c r="C37643" s="3">
        <v>367.64228800000001</v>
      </c>
      <c r="D37643" s="2"/>
    </row>
    <row r="37644" spans="1:4" x14ac:dyDescent="0.25">
      <c r="A37644" s="2">
        <v>540</v>
      </c>
      <c r="B37644">
        <v>50045</v>
      </c>
      <c r="C37644" s="3">
        <v>367.64228800000001</v>
      </c>
      <c r="D37644" s="2"/>
    </row>
    <row r="37645" spans="1:4" x14ac:dyDescent="0.25">
      <c r="A37645" s="2">
        <v>540</v>
      </c>
      <c r="B37645">
        <v>50047</v>
      </c>
      <c r="C37645" s="3">
        <v>504.27165600000001</v>
      </c>
      <c r="D37645" s="2"/>
    </row>
    <row r="37646" spans="1:4" x14ac:dyDescent="0.25">
      <c r="A37646" s="2">
        <v>540</v>
      </c>
      <c r="B37646">
        <v>50048</v>
      </c>
      <c r="C37646" s="3">
        <v>416.99016899999998</v>
      </c>
      <c r="D37646" s="2"/>
    </row>
    <row r="37647" spans="1:4" x14ac:dyDescent="0.25">
      <c r="A37647" s="2">
        <v>540</v>
      </c>
      <c r="B37647">
        <v>50049</v>
      </c>
      <c r="C37647" s="3">
        <v>443.08910300000002</v>
      </c>
      <c r="D37647" s="2"/>
    </row>
    <row r="37648" spans="1:4" x14ac:dyDescent="0.25">
      <c r="A37648" s="2">
        <v>540</v>
      </c>
      <c r="B37648">
        <v>50050</v>
      </c>
      <c r="C37648" s="3">
        <v>416.99016899999998</v>
      </c>
      <c r="D37648" s="2"/>
    </row>
    <row r="37649" spans="1:4" x14ac:dyDescent="0.25">
      <c r="A37649" s="2">
        <v>540</v>
      </c>
      <c r="B37649">
        <v>50051</v>
      </c>
      <c r="C37649" s="3">
        <v>443.08910300000002</v>
      </c>
      <c r="D37649" s="2"/>
    </row>
    <row r="37650" spans="1:4" x14ac:dyDescent="0.25">
      <c r="A37650" s="2">
        <v>540</v>
      </c>
      <c r="B37650">
        <v>50052</v>
      </c>
      <c r="C37650" s="3">
        <v>504.27165600000001</v>
      </c>
      <c r="D37650" s="2"/>
    </row>
    <row r="37651" spans="1:4" x14ac:dyDescent="0.25">
      <c r="A37651" s="2">
        <v>540</v>
      </c>
      <c r="B37651">
        <v>50053</v>
      </c>
      <c r="C37651" s="3">
        <v>16.085470999999998</v>
      </c>
      <c r="D37651" s="2"/>
    </row>
    <row r="37652" spans="1:4" x14ac:dyDescent="0.25">
      <c r="A37652" s="2">
        <v>540</v>
      </c>
      <c r="B37652">
        <v>50054</v>
      </c>
      <c r="C37652" s="3">
        <v>175.87172799999999</v>
      </c>
      <c r="D37652" s="2"/>
    </row>
    <row r="37653" spans="1:4" x14ac:dyDescent="0.25">
      <c r="A37653" s="2">
        <v>540</v>
      </c>
      <c r="B37653">
        <v>50055</v>
      </c>
      <c r="C37653" s="3">
        <v>24.569966999999998</v>
      </c>
      <c r="D37653" s="2"/>
    </row>
    <row r="37654" spans="1:4" x14ac:dyDescent="0.25">
      <c r="A37654" s="2">
        <v>540</v>
      </c>
      <c r="B37654">
        <v>50056</v>
      </c>
      <c r="C37654" s="3">
        <v>159.786258</v>
      </c>
      <c r="D37654" s="2"/>
    </row>
    <row r="37655" spans="1:4" x14ac:dyDescent="0.25">
      <c r="A37655" s="2">
        <v>540</v>
      </c>
      <c r="B37655">
        <v>50057</v>
      </c>
      <c r="C37655" s="3">
        <v>83.175591999999995</v>
      </c>
      <c r="D37655" s="2"/>
    </row>
    <row r="37656" spans="1:4" x14ac:dyDescent="0.25">
      <c r="A37656" s="2">
        <v>540</v>
      </c>
      <c r="B37656">
        <v>50058</v>
      </c>
      <c r="C37656" s="3">
        <v>0</v>
      </c>
      <c r="D37656" s="2"/>
    </row>
    <row r="37657" spans="1:4" x14ac:dyDescent="0.25">
      <c r="A37657" s="2">
        <v>540</v>
      </c>
      <c r="B37657">
        <v>50059</v>
      </c>
      <c r="C37657" s="3">
        <v>4855.0062779999998</v>
      </c>
      <c r="D37657" s="2"/>
    </row>
    <row r="37658" spans="1:4" x14ac:dyDescent="0.25">
      <c r="A37658" s="2">
        <v>540</v>
      </c>
      <c r="B37658">
        <v>50060</v>
      </c>
      <c r="C37658" s="3">
        <v>787.21159799999998</v>
      </c>
      <c r="D37658" s="2"/>
    </row>
    <row r="37659" spans="1:4" x14ac:dyDescent="0.25">
      <c r="A37659" s="2">
        <v>540</v>
      </c>
      <c r="B37659">
        <v>50061</v>
      </c>
      <c r="C37659" s="3">
        <v>0</v>
      </c>
      <c r="D37659" s="2"/>
    </row>
    <row r="37660" spans="1:4" x14ac:dyDescent="0.25">
      <c r="A37660" s="2">
        <v>540</v>
      </c>
      <c r="B37660">
        <v>50062</v>
      </c>
      <c r="C37660" s="3">
        <v>787.21159799999998</v>
      </c>
      <c r="D37660" s="2"/>
    </row>
    <row r="37661" spans="1:4" x14ac:dyDescent="0.25">
      <c r="A37661" s="2">
        <v>540</v>
      </c>
      <c r="B37661">
        <v>50063</v>
      </c>
      <c r="C37661" s="3">
        <v>159.786258</v>
      </c>
      <c r="D37661" s="2"/>
    </row>
    <row r="37662" spans="1:4" x14ac:dyDescent="0.25">
      <c r="A37662" s="2">
        <v>540</v>
      </c>
      <c r="B37662">
        <v>50064</v>
      </c>
      <c r="C37662" s="3">
        <v>4855.0062779999998</v>
      </c>
      <c r="D37662" s="2"/>
    </row>
    <row r="37663" spans="1:4" x14ac:dyDescent="0.25">
      <c r="A37663" s="2">
        <v>540</v>
      </c>
      <c r="B37663">
        <v>50065</v>
      </c>
      <c r="C37663" s="3">
        <v>83.175591999999995</v>
      </c>
      <c r="D37663" s="2"/>
    </row>
    <row r="37664" spans="1:4" x14ac:dyDescent="0.25">
      <c r="A37664" s="2">
        <v>540</v>
      </c>
      <c r="B37664">
        <v>50066</v>
      </c>
      <c r="C37664" s="3">
        <v>138.35333499999999</v>
      </c>
      <c r="D37664" s="2"/>
    </row>
    <row r="37665" spans="1:4" x14ac:dyDescent="0.25">
      <c r="A37665" s="2">
        <v>540</v>
      </c>
      <c r="B37665">
        <v>50067</v>
      </c>
      <c r="C37665" s="3">
        <v>928.50024599999995</v>
      </c>
      <c r="D37665" s="2"/>
    </row>
    <row r="37666" spans="1:4" x14ac:dyDescent="0.25">
      <c r="A37666" s="2">
        <v>540</v>
      </c>
      <c r="B37666">
        <v>50068</v>
      </c>
      <c r="C37666" s="3">
        <v>138.35333499999999</v>
      </c>
      <c r="D37666" s="2"/>
    </row>
    <row r="37667" spans="1:4" x14ac:dyDescent="0.25">
      <c r="A37667" s="2">
        <v>540</v>
      </c>
      <c r="B37667">
        <v>50069</v>
      </c>
      <c r="C37667" s="3">
        <v>83.175591999999995</v>
      </c>
      <c r="D37667" s="2"/>
    </row>
    <row r="37668" spans="1:4" x14ac:dyDescent="0.25">
      <c r="A37668" s="2">
        <v>540</v>
      </c>
      <c r="B37668">
        <v>50070</v>
      </c>
      <c r="C37668" s="3">
        <v>928.50024599999995</v>
      </c>
      <c r="D37668" s="2"/>
    </row>
    <row r="37669" spans="1:4" x14ac:dyDescent="0.25">
      <c r="A37669" s="2">
        <v>540</v>
      </c>
      <c r="B37669">
        <v>50071</v>
      </c>
      <c r="C37669" s="3">
        <v>598.01590299999998</v>
      </c>
      <c r="D37669" s="2"/>
    </row>
    <row r="37670" spans="1:4" x14ac:dyDescent="0.25">
      <c r="A37670" s="2">
        <v>540</v>
      </c>
      <c r="B37670">
        <v>50072</v>
      </c>
      <c r="C37670" s="3">
        <v>584.48876700000005</v>
      </c>
      <c r="D37670" s="2"/>
    </row>
    <row r="37671" spans="1:4" x14ac:dyDescent="0.25">
      <c r="A37671" s="2">
        <v>540</v>
      </c>
      <c r="B37671">
        <v>50073</v>
      </c>
      <c r="C37671" s="3">
        <v>598.01590299999998</v>
      </c>
      <c r="D37671" s="2"/>
    </row>
    <row r="37672" spans="1:4" x14ac:dyDescent="0.25">
      <c r="A37672" s="2">
        <v>540</v>
      </c>
      <c r="B37672">
        <v>50074</v>
      </c>
      <c r="C37672" s="3">
        <v>584.48876700000005</v>
      </c>
      <c r="D37672" s="2"/>
    </row>
    <row r="37673" spans="1:4" x14ac:dyDescent="0.25">
      <c r="A37673" s="2">
        <v>540</v>
      </c>
      <c r="B37673">
        <v>50075</v>
      </c>
      <c r="C37673" s="3">
        <v>5688.5468289999999</v>
      </c>
      <c r="D37673" s="2"/>
    </row>
    <row r="37674" spans="1:4" x14ac:dyDescent="0.25">
      <c r="A37674" s="2">
        <v>540</v>
      </c>
      <c r="B37674">
        <v>50076</v>
      </c>
      <c r="C37674" s="3">
        <v>10401.851199000001</v>
      </c>
      <c r="D37674" s="2"/>
    </row>
    <row r="37675" spans="1:4" x14ac:dyDescent="0.25">
      <c r="A37675" s="2">
        <v>540</v>
      </c>
      <c r="B37675">
        <v>50077</v>
      </c>
      <c r="C37675" s="3">
        <v>2051.682213</v>
      </c>
      <c r="D37675" s="2"/>
    </row>
    <row r="37676" spans="1:4" x14ac:dyDescent="0.25">
      <c r="A37676" s="2">
        <v>540</v>
      </c>
      <c r="B37676">
        <v>50078</v>
      </c>
      <c r="C37676" s="3">
        <v>5789.3850220000004</v>
      </c>
      <c r="D37676" s="2"/>
    </row>
    <row r="37677" spans="1:4" x14ac:dyDescent="0.25">
      <c r="A37677" s="2">
        <v>540</v>
      </c>
      <c r="B37677">
        <v>50079</v>
      </c>
      <c r="C37677" s="3">
        <v>2913.505819</v>
      </c>
      <c r="D37677" s="2"/>
    </row>
    <row r="37678" spans="1:4" x14ac:dyDescent="0.25">
      <c r="A37678" s="2">
        <v>540</v>
      </c>
      <c r="B37678">
        <v>50080</v>
      </c>
      <c r="C37678" s="3">
        <v>2389.7908109999998</v>
      </c>
      <c r="D37678" s="2"/>
    </row>
    <row r="37679" spans="1:4" x14ac:dyDescent="0.25">
      <c r="A37679" s="2">
        <v>540</v>
      </c>
      <c r="B37679">
        <v>50081</v>
      </c>
      <c r="C37679" s="3">
        <v>2389.7908109999998</v>
      </c>
      <c r="D37679" s="2"/>
    </row>
    <row r="37680" spans="1:4" x14ac:dyDescent="0.25">
      <c r="A37680" s="2">
        <v>540</v>
      </c>
      <c r="B37680">
        <v>50082</v>
      </c>
      <c r="C37680" s="3">
        <v>1831.4737620000001</v>
      </c>
      <c r="D37680" s="2"/>
    </row>
    <row r="37681" spans="1:4" x14ac:dyDescent="0.25">
      <c r="A37681" s="2">
        <v>540</v>
      </c>
      <c r="B37681">
        <v>50083</v>
      </c>
      <c r="C37681" s="3">
        <v>2875.879203</v>
      </c>
      <c r="D37681" s="2"/>
    </row>
    <row r="37682" spans="1:4" x14ac:dyDescent="0.25">
      <c r="A37682" s="2">
        <v>540</v>
      </c>
      <c r="B37682">
        <v>50084</v>
      </c>
      <c r="C37682" s="3">
        <v>770.12550499999998</v>
      </c>
      <c r="D37682" s="2"/>
    </row>
    <row r="37683" spans="1:4" x14ac:dyDescent="0.25">
      <c r="A37683" s="2">
        <v>540</v>
      </c>
      <c r="B37683">
        <v>50085</v>
      </c>
      <c r="C37683" s="3">
        <v>761.90284399999996</v>
      </c>
      <c r="D37683" s="2"/>
    </row>
    <row r="37684" spans="1:4" x14ac:dyDescent="0.25">
      <c r="A37684" s="2">
        <v>540</v>
      </c>
      <c r="B37684">
        <v>50086</v>
      </c>
      <c r="C37684" s="3">
        <v>1973.1664510000001</v>
      </c>
      <c r="D37684" s="2"/>
    </row>
    <row r="37685" spans="1:4" x14ac:dyDescent="0.25">
      <c r="A37685" s="2">
        <v>540</v>
      </c>
      <c r="B37685">
        <v>50087</v>
      </c>
      <c r="C37685" s="3">
        <v>1998.336429</v>
      </c>
      <c r="D37685" s="2"/>
    </row>
    <row r="37686" spans="1:4" x14ac:dyDescent="0.25">
      <c r="A37686" s="2">
        <v>540</v>
      </c>
      <c r="B37686">
        <v>50088</v>
      </c>
      <c r="C37686" s="3">
        <v>2561.0941699999998</v>
      </c>
      <c r="D37686" s="2"/>
    </row>
    <row r="37687" spans="1:4" x14ac:dyDescent="0.25">
      <c r="A37687" s="2">
        <v>540</v>
      </c>
      <c r="B37687">
        <v>50089</v>
      </c>
      <c r="C37687" s="3">
        <v>0</v>
      </c>
      <c r="D37687" s="2"/>
    </row>
    <row r="37688" spans="1:4" x14ac:dyDescent="0.25">
      <c r="A37688" s="2">
        <v>540</v>
      </c>
      <c r="B37688">
        <v>50091</v>
      </c>
      <c r="C37688" s="3">
        <v>25.169976999999999</v>
      </c>
      <c r="D37688" s="2"/>
    </row>
    <row r="37689" spans="1:4" x14ac:dyDescent="0.25">
      <c r="A37689" s="2">
        <v>540</v>
      </c>
      <c r="B37689">
        <v>50092</v>
      </c>
      <c r="C37689" s="3">
        <v>0</v>
      </c>
      <c r="D37689" s="2"/>
    </row>
    <row r="37690" spans="1:4" x14ac:dyDescent="0.25">
      <c r="A37690" s="2">
        <v>540</v>
      </c>
      <c r="B37690">
        <v>50093</v>
      </c>
      <c r="C37690" s="3">
        <v>1594.1035899999999</v>
      </c>
      <c r="D37690" s="2"/>
    </row>
    <row r="37691" spans="1:4" x14ac:dyDescent="0.25">
      <c r="A37691" s="2">
        <v>540</v>
      </c>
      <c r="B37691">
        <v>50094</v>
      </c>
      <c r="C37691" s="3">
        <v>0</v>
      </c>
      <c r="D37691" s="2"/>
    </row>
    <row r="37692" spans="1:4" x14ac:dyDescent="0.25">
      <c r="A37692" s="2">
        <v>540</v>
      </c>
      <c r="B37692">
        <v>50095</v>
      </c>
      <c r="C37692" s="3">
        <v>519.28051900000003</v>
      </c>
      <c r="D37692" s="2"/>
    </row>
    <row r="37693" spans="1:4" x14ac:dyDescent="0.25">
      <c r="A37693" s="2">
        <v>540</v>
      </c>
      <c r="B37693">
        <v>50096</v>
      </c>
      <c r="C37693" s="3">
        <v>0</v>
      </c>
      <c r="D37693" s="2"/>
    </row>
    <row r="37694" spans="1:4" x14ac:dyDescent="0.25">
      <c r="A37694" s="2">
        <v>540</v>
      </c>
      <c r="B37694">
        <v>50097</v>
      </c>
      <c r="C37694" s="3">
        <v>4999.9097540000002</v>
      </c>
      <c r="D37694" s="2"/>
    </row>
    <row r="37695" spans="1:4" x14ac:dyDescent="0.25">
      <c r="A37695" s="2">
        <v>540</v>
      </c>
      <c r="B37695">
        <v>50098</v>
      </c>
      <c r="C37695" s="3">
        <v>2933.5556320000001</v>
      </c>
      <c r="D37695" s="2"/>
    </row>
    <row r="37696" spans="1:4" x14ac:dyDescent="0.25">
      <c r="A37696" s="2">
        <v>540</v>
      </c>
      <c r="B37696">
        <v>50099</v>
      </c>
      <c r="C37696" s="3">
        <v>2933.5556320000001</v>
      </c>
      <c r="D37696" s="2"/>
    </row>
    <row r="37697" spans="1:4" x14ac:dyDescent="0.25">
      <c r="A37697" s="2">
        <v>540</v>
      </c>
      <c r="B37697">
        <v>50100</v>
      </c>
      <c r="C37697" s="3">
        <v>4384.8939250000003</v>
      </c>
      <c r="D37697" s="2"/>
    </row>
    <row r="37698" spans="1:4" x14ac:dyDescent="0.25">
      <c r="A37698" s="2">
        <v>540</v>
      </c>
      <c r="B37698">
        <v>50101</v>
      </c>
      <c r="C37698" s="3">
        <v>5434.7915370000001</v>
      </c>
      <c r="D37698" s="2"/>
    </row>
    <row r="37699" spans="1:4" x14ac:dyDescent="0.25">
      <c r="A37699" s="2">
        <v>540</v>
      </c>
      <c r="B37699">
        <v>50102</v>
      </c>
      <c r="C37699" s="3">
        <v>600.34256500000004</v>
      </c>
      <c r="D37699" s="2"/>
    </row>
    <row r="37700" spans="1:4" x14ac:dyDescent="0.25">
      <c r="A37700" s="2">
        <v>540</v>
      </c>
      <c r="B37700">
        <v>50103</v>
      </c>
      <c r="C37700" s="3">
        <v>625.51254200000005</v>
      </c>
      <c r="D37700" s="2"/>
    </row>
    <row r="37701" spans="1:4" x14ac:dyDescent="0.25">
      <c r="A37701" s="2">
        <v>540</v>
      </c>
      <c r="B37701">
        <v>50104</v>
      </c>
      <c r="C37701" s="3">
        <v>625.51254200000005</v>
      </c>
      <c r="D37701" s="2"/>
    </row>
    <row r="37702" spans="1:4" x14ac:dyDescent="0.25">
      <c r="A37702" s="2">
        <v>540</v>
      </c>
      <c r="B37702">
        <v>50105</v>
      </c>
      <c r="C37702" s="3">
        <v>1144.793058</v>
      </c>
      <c r="D37702" s="2"/>
    </row>
    <row r="37703" spans="1:4" x14ac:dyDescent="0.25">
      <c r="A37703" s="2">
        <v>540</v>
      </c>
      <c r="B37703">
        <v>50106</v>
      </c>
      <c r="C37703" s="3">
        <v>1451.3382939999999</v>
      </c>
      <c r="D37703" s="2"/>
    </row>
    <row r="37704" spans="1:4" x14ac:dyDescent="0.25">
      <c r="A37704" s="2">
        <v>540</v>
      </c>
      <c r="B37704">
        <v>50107</v>
      </c>
      <c r="C37704" s="3">
        <v>148.98979800000001</v>
      </c>
      <c r="D37704" s="2"/>
    </row>
    <row r="37705" spans="1:4" x14ac:dyDescent="0.25">
      <c r="A37705" s="2">
        <v>540</v>
      </c>
      <c r="B37705">
        <v>50108</v>
      </c>
      <c r="C37705" s="3">
        <v>359.932006</v>
      </c>
      <c r="D37705" s="2"/>
    </row>
    <row r="37706" spans="1:4" x14ac:dyDescent="0.25">
      <c r="A37706" s="2">
        <v>540</v>
      </c>
      <c r="B37706">
        <v>50109</v>
      </c>
      <c r="C37706" s="3">
        <v>237.370172</v>
      </c>
      <c r="D37706" s="2"/>
    </row>
    <row r="37707" spans="1:4" x14ac:dyDescent="0.25">
      <c r="A37707" s="2">
        <v>540</v>
      </c>
      <c r="B37707">
        <v>50110</v>
      </c>
      <c r="C37707" s="3">
        <v>432.97049399999997</v>
      </c>
      <c r="D37707" s="2"/>
    </row>
    <row r="37708" spans="1:4" x14ac:dyDescent="0.25">
      <c r="A37708" s="2">
        <v>540</v>
      </c>
      <c r="B37708">
        <v>50111</v>
      </c>
      <c r="C37708" s="3">
        <v>352.458168</v>
      </c>
      <c r="D37708" s="2"/>
    </row>
    <row r="37709" spans="1:4" x14ac:dyDescent="0.25">
      <c r="A37709" s="2">
        <v>540</v>
      </c>
      <c r="B37709">
        <v>50112</v>
      </c>
      <c r="C37709" s="3">
        <v>37.584825000000002</v>
      </c>
      <c r="D37709" s="2"/>
    </row>
    <row r="37710" spans="1:4" x14ac:dyDescent="0.25">
      <c r="A37710" s="2">
        <v>540</v>
      </c>
      <c r="B37710">
        <v>50113</v>
      </c>
      <c r="C37710" s="3">
        <v>0</v>
      </c>
      <c r="D37710" s="2"/>
    </row>
    <row r="37711" spans="1:4" x14ac:dyDescent="0.25">
      <c r="A37711" s="2">
        <v>540</v>
      </c>
      <c r="B37711">
        <v>50114</v>
      </c>
      <c r="C37711" s="3">
        <v>2540.1841909999998</v>
      </c>
      <c r="D37711" s="2"/>
    </row>
    <row r="37712" spans="1:4" x14ac:dyDescent="0.25">
      <c r="A37712" s="2">
        <v>540</v>
      </c>
      <c r="B37712">
        <v>50115</v>
      </c>
      <c r="C37712" s="3">
        <v>158.21848600000001</v>
      </c>
      <c r="D37712" s="2"/>
    </row>
    <row r="37713" spans="1:4" x14ac:dyDescent="0.25">
      <c r="A37713" s="2">
        <v>540</v>
      </c>
      <c r="B37713">
        <v>50116</v>
      </c>
      <c r="C37713" s="3">
        <v>1934.1289079999999</v>
      </c>
      <c r="D37713" s="2"/>
    </row>
    <row r="37714" spans="1:4" x14ac:dyDescent="0.25">
      <c r="A37714" s="2">
        <v>540</v>
      </c>
      <c r="B37714">
        <v>50117</v>
      </c>
      <c r="C37714" s="3">
        <v>1755.200036</v>
      </c>
      <c r="D37714" s="2"/>
    </row>
    <row r="37715" spans="1:4" x14ac:dyDescent="0.25">
      <c r="A37715" s="2">
        <v>540</v>
      </c>
      <c r="B37715">
        <v>50118</v>
      </c>
      <c r="C37715" s="3">
        <v>148.98979800000001</v>
      </c>
      <c r="D37715" s="2"/>
    </row>
    <row r="37716" spans="1:4" x14ac:dyDescent="0.25">
      <c r="A37716" s="2">
        <v>540</v>
      </c>
      <c r="B37716">
        <v>50119</v>
      </c>
      <c r="C37716" s="3">
        <v>148.98979800000001</v>
      </c>
      <c r="D37716" s="2"/>
    </row>
    <row r="37717" spans="1:4" x14ac:dyDescent="0.25">
      <c r="A37717" s="2">
        <v>540</v>
      </c>
      <c r="B37717">
        <v>50120</v>
      </c>
      <c r="C37717" s="3">
        <v>1755.200036</v>
      </c>
      <c r="D37717" s="2"/>
    </row>
    <row r="37718" spans="1:4" x14ac:dyDescent="0.25">
      <c r="A37718" s="2">
        <v>540</v>
      </c>
      <c r="B37718">
        <v>50122</v>
      </c>
      <c r="C37718" s="3">
        <v>5826.3271690000001</v>
      </c>
      <c r="D37718" s="2"/>
    </row>
    <row r="37719" spans="1:4" x14ac:dyDescent="0.25">
      <c r="A37719" s="2">
        <v>540</v>
      </c>
      <c r="B37719">
        <v>50123</v>
      </c>
      <c r="C37719" s="3">
        <v>5826.3271690000001</v>
      </c>
      <c r="D37719" s="2"/>
    </row>
    <row r="37720" spans="1:4" x14ac:dyDescent="0.25">
      <c r="A37720" s="2">
        <v>540</v>
      </c>
      <c r="B37720">
        <v>50125</v>
      </c>
      <c r="C37720" s="3">
        <v>22.427994000000002</v>
      </c>
      <c r="D37720" s="2"/>
    </row>
    <row r="37721" spans="1:4" x14ac:dyDescent="0.25">
      <c r="A37721" s="2">
        <v>540</v>
      </c>
      <c r="B37721">
        <v>50126</v>
      </c>
      <c r="C37721" s="3">
        <v>0</v>
      </c>
      <c r="D37721" s="2"/>
    </row>
    <row r="37722" spans="1:4" x14ac:dyDescent="0.25">
      <c r="A37722" s="2">
        <v>540</v>
      </c>
      <c r="B37722">
        <v>50127</v>
      </c>
      <c r="C37722" s="3">
        <v>0</v>
      </c>
      <c r="D37722" s="2"/>
    </row>
    <row r="37723" spans="1:4" x14ac:dyDescent="0.25">
      <c r="A37723" s="2">
        <v>540</v>
      </c>
      <c r="B37723">
        <v>50128</v>
      </c>
      <c r="C37723" s="3">
        <v>2251.2622919999999</v>
      </c>
      <c r="D37723" s="2"/>
    </row>
    <row r="37724" spans="1:4" x14ac:dyDescent="0.25">
      <c r="A37724" s="2">
        <v>540</v>
      </c>
      <c r="B37724">
        <v>50129</v>
      </c>
      <c r="C37724" s="3">
        <v>2009.9774110000001</v>
      </c>
      <c r="D37724" s="2"/>
    </row>
    <row r="37725" spans="1:4" x14ac:dyDescent="0.25">
      <c r="A37725" s="2">
        <v>540</v>
      </c>
      <c r="B37725">
        <v>50131</v>
      </c>
      <c r="C37725" s="3">
        <v>224.02781200000001</v>
      </c>
      <c r="D37725" s="2"/>
    </row>
    <row r="37726" spans="1:4" x14ac:dyDescent="0.25">
      <c r="A37726" s="2">
        <v>540</v>
      </c>
      <c r="B37726">
        <v>50132</v>
      </c>
      <c r="C37726" s="3">
        <v>1224.475533</v>
      </c>
      <c r="D37726" s="2"/>
    </row>
    <row r="37727" spans="1:4" x14ac:dyDescent="0.25">
      <c r="A37727" s="2">
        <v>540</v>
      </c>
      <c r="B37727">
        <v>50133</v>
      </c>
      <c r="C37727" s="3">
        <v>500.13662199999999</v>
      </c>
      <c r="D37727" s="2"/>
    </row>
    <row r="37728" spans="1:4" x14ac:dyDescent="0.25">
      <c r="A37728" s="2">
        <v>540</v>
      </c>
      <c r="B37728">
        <v>50134</v>
      </c>
      <c r="C37728" s="3">
        <v>8381.5408590000006</v>
      </c>
      <c r="D37728" s="2"/>
    </row>
    <row r="37729" spans="1:4" x14ac:dyDescent="0.25">
      <c r="A37729" s="2">
        <v>540</v>
      </c>
      <c r="B37729">
        <v>50135</v>
      </c>
      <c r="C37729" s="3">
        <v>3829.3516559999998</v>
      </c>
      <c r="D37729" s="2"/>
    </row>
    <row r="37730" spans="1:4" x14ac:dyDescent="0.25">
      <c r="A37730" s="2">
        <v>540</v>
      </c>
      <c r="B37730">
        <v>50136</v>
      </c>
      <c r="C37730" s="3">
        <v>3829.3516559999998</v>
      </c>
      <c r="D37730" s="2"/>
    </row>
    <row r="37731" spans="1:4" x14ac:dyDescent="0.25">
      <c r="A37731" s="2">
        <v>540</v>
      </c>
      <c r="B37731">
        <v>50137</v>
      </c>
      <c r="C37731" s="3">
        <v>0</v>
      </c>
      <c r="D37731" s="2"/>
    </row>
    <row r="37732" spans="1:4" x14ac:dyDescent="0.25">
      <c r="A37732" s="2">
        <v>540</v>
      </c>
      <c r="B37732">
        <v>50138</v>
      </c>
      <c r="C37732" s="3">
        <v>0</v>
      </c>
      <c r="D37732" s="2"/>
    </row>
    <row r="37733" spans="1:4" x14ac:dyDescent="0.25">
      <c r="A37733" s="2">
        <v>540</v>
      </c>
      <c r="B37733">
        <v>50139</v>
      </c>
      <c r="C37733" s="3">
        <v>12210.892513999999</v>
      </c>
      <c r="D37733" s="2"/>
    </row>
    <row r="37734" spans="1:4" x14ac:dyDescent="0.25">
      <c r="A37734" s="2">
        <v>540</v>
      </c>
      <c r="B37734">
        <v>50140</v>
      </c>
      <c r="C37734" s="3">
        <v>7464.8865969999997</v>
      </c>
      <c r="D37734" s="2"/>
    </row>
    <row r="37735" spans="1:4" x14ac:dyDescent="0.25">
      <c r="A37735" s="2">
        <v>540</v>
      </c>
      <c r="B37735">
        <v>50141</v>
      </c>
      <c r="C37735" s="3">
        <v>1986.6056160000001</v>
      </c>
      <c r="D37735" s="2"/>
    </row>
    <row r="37736" spans="1:4" x14ac:dyDescent="0.25">
      <c r="A37736" s="2">
        <v>540</v>
      </c>
      <c r="B37736">
        <v>50142</v>
      </c>
      <c r="C37736" s="3">
        <v>809.34997699999997</v>
      </c>
      <c r="D37736" s="2"/>
    </row>
    <row r="37737" spans="1:4" x14ac:dyDescent="0.25">
      <c r="A37737" s="2">
        <v>540</v>
      </c>
      <c r="B37737">
        <v>50143</v>
      </c>
      <c r="C37737" s="3">
        <v>3190.9275889999999</v>
      </c>
      <c r="D37737" s="2"/>
    </row>
    <row r="37738" spans="1:4" x14ac:dyDescent="0.25">
      <c r="A37738" s="2">
        <v>540</v>
      </c>
      <c r="B37738">
        <v>50144</v>
      </c>
      <c r="C37738" s="3">
        <v>1336.655837</v>
      </c>
      <c r="D37738" s="2"/>
    </row>
    <row r="37739" spans="1:4" x14ac:dyDescent="0.25">
      <c r="A37739" s="2">
        <v>540</v>
      </c>
      <c r="B37739">
        <v>50145</v>
      </c>
      <c r="C37739" s="3">
        <v>0</v>
      </c>
      <c r="D37739" s="2"/>
    </row>
    <row r="37740" spans="1:4" x14ac:dyDescent="0.25">
      <c r="A37740" s="2">
        <v>540</v>
      </c>
      <c r="B37740">
        <v>50146</v>
      </c>
      <c r="C37740" s="3">
        <v>0</v>
      </c>
      <c r="D37740" s="2"/>
    </row>
    <row r="37741" spans="1:4" x14ac:dyDescent="0.25">
      <c r="A37741" s="2">
        <v>540</v>
      </c>
      <c r="B37741">
        <v>50147</v>
      </c>
      <c r="C37741" s="3">
        <v>0</v>
      </c>
      <c r="D37741" s="2"/>
    </row>
    <row r="37742" spans="1:4" x14ac:dyDescent="0.25">
      <c r="A37742" s="2">
        <v>540</v>
      </c>
      <c r="B37742">
        <v>50148</v>
      </c>
      <c r="C37742" s="3">
        <v>0</v>
      </c>
      <c r="D37742" s="2"/>
    </row>
    <row r="37743" spans="1:4" x14ac:dyDescent="0.25">
      <c r="A37743" s="2">
        <v>540</v>
      </c>
      <c r="B37743">
        <v>50149</v>
      </c>
      <c r="C37743" s="3">
        <v>456.28080499999999</v>
      </c>
      <c r="D37743" s="2"/>
    </row>
    <row r="37744" spans="1:4" x14ac:dyDescent="0.25">
      <c r="A37744" s="2">
        <v>540</v>
      </c>
      <c r="B37744">
        <v>50150</v>
      </c>
      <c r="C37744" s="3">
        <v>456.28080499999999</v>
      </c>
      <c r="D37744" s="2"/>
    </row>
    <row r="37745" spans="1:4" x14ac:dyDescent="0.25">
      <c r="A37745" s="2">
        <v>540</v>
      </c>
      <c r="B37745">
        <v>50151</v>
      </c>
      <c r="C37745" s="3">
        <v>732.77286800000002</v>
      </c>
      <c r="D37745" s="2"/>
    </row>
    <row r="37746" spans="1:4" x14ac:dyDescent="0.25">
      <c r="A37746" s="2">
        <v>540</v>
      </c>
      <c r="B37746">
        <v>50152</v>
      </c>
      <c r="C37746" s="3">
        <v>804.57333200000005</v>
      </c>
      <c r="D37746" s="2"/>
    </row>
    <row r="37747" spans="1:4" x14ac:dyDescent="0.25">
      <c r="A37747" s="2">
        <v>540</v>
      </c>
      <c r="B37747">
        <v>50153</v>
      </c>
      <c r="C37747" s="3">
        <v>457.202765</v>
      </c>
      <c r="D37747" s="2"/>
    </row>
    <row r="37748" spans="1:4" x14ac:dyDescent="0.25">
      <c r="A37748" s="2">
        <v>540</v>
      </c>
      <c r="B37748">
        <v>50154</v>
      </c>
      <c r="C37748" s="3">
        <v>1469.274715</v>
      </c>
      <c r="D37748" s="2"/>
    </row>
    <row r="37749" spans="1:4" x14ac:dyDescent="0.25">
      <c r="A37749" s="2">
        <v>540</v>
      </c>
      <c r="B37749">
        <v>50155</v>
      </c>
      <c r="C37749" s="3">
        <v>200.02073799999999</v>
      </c>
      <c r="D37749" s="2"/>
    </row>
    <row r="37750" spans="1:4" x14ac:dyDescent="0.25">
      <c r="A37750" s="2">
        <v>540</v>
      </c>
      <c r="B37750">
        <v>50156</v>
      </c>
      <c r="C37750" s="3">
        <v>579.698128</v>
      </c>
      <c r="D37750" s="2"/>
    </row>
    <row r="37751" spans="1:4" x14ac:dyDescent="0.25">
      <c r="A37751" s="2">
        <v>540</v>
      </c>
      <c r="B37751">
        <v>50157</v>
      </c>
      <c r="C37751" s="3">
        <v>699.151116</v>
      </c>
      <c r="D37751" s="2"/>
    </row>
    <row r="37752" spans="1:4" x14ac:dyDescent="0.25">
      <c r="A37752" s="2">
        <v>540</v>
      </c>
      <c r="B37752">
        <v>50158</v>
      </c>
      <c r="C37752" s="3">
        <v>147.349828</v>
      </c>
      <c r="D37752" s="2"/>
    </row>
    <row r="37753" spans="1:4" x14ac:dyDescent="0.25">
      <c r="A37753" s="2">
        <v>540</v>
      </c>
      <c r="B37753">
        <v>50159</v>
      </c>
      <c r="C37753" s="3">
        <v>0</v>
      </c>
      <c r="D37753" s="2"/>
    </row>
    <row r="37754" spans="1:4" x14ac:dyDescent="0.25">
      <c r="A37754" s="2">
        <v>540</v>
      </c>
      <c r="B37754">
        <v>50160</v>
      </c>
      <c r="C37754" s="3">
        <v>0</v>
      </c>
      <c r="D37754" s="2"/>
    </row>
    <row r="37755" spans="1:4" x14ac:dyDescent="0.25">
      <c r="A37755" s="2">
        <v>540</v>
      </c>
      <c r="B37755">
        <v>50161</v>
      </c>
      <c r="C37755" s="3">
        <v>1133.3011879999999</v>
      </c>
      <c r="D37755" s="2"/>
    </row>
    <row r="37756" spans="1:4" x14ac:dyDescent="0.25">
      <c r="A37756" s="2">
        <v>540</v>
      </c>
      <c r="B37756">
        <v>50162</v>
      </c>
      <c r="C37756" s="3">
        <v>1133.3011879999999</v>
      </c>
      <c r="D37756" s="2"/>
    </row>
    <row r="37757" spans="1:4" x14ac:dyDescent="0.25">
      <c r="A37757" s="2">
        <v>540</v>
      </c>
      <c r="B37757">
        <v>50163</v>
      </c>
      <c r="C37757" s="3">
        <v>991.82180200000005</v>
      </c>
      <c r="D37757" s="2"/>
    </row>
    <row r="37758" spans="1:4" x14ac:dyDescent="0.25">
      <c r="A37758" s="2">
        <v>540</v>
      </c>
      <c r="B37758">
        <v>50164</v>
      </c>
      <c r="C37758" s="3">
        <v>1579.277728</v>
      </c>
      <c r="D37758" s="2"/>
    </row>
    <row r="37759" spans="1:4" x14ac:dyDescent="0.25">
      <c r="A37759" s="2">
        <v>540</v>
      </c>
      <c r="B37759">
        <v>50165</v>
      </c>
      <c r="C37759" s="3">
        <v>1579.277728</v>
      </c>
      <c r="D37759" s="2"/>
    </row>
    <row r="37760" spans="1:4" x14ac:dyDescent="0.25">
      <c r="A37760" s="2">
        <v>540</v>
      </c>
      <c r="B37760">
        <v>50166</v>
      </c>
      <c r="C37760" s="3">
        <v>373.95664499999998</v>
      </c>
      <c r="D37760" s="2"/>
    </row>
    <row r="37761" spans="1:4" x14ac:dyDescent="0.25">
      <c r="A37761" s="2">
        <v>540</v>
      </c>
      <c r="B37761">
        <v>50167</v>
      </c>
      <c r="C37761" s="3">
        <v>373.95664499999998</v>
      </c>
      <c r="D37761" s="2"/>
    </row>
    <row r="37762" spans="1:4" x14ac:dyDescent="0.25">
      <c r="A37762" s="2">
        <v>540</v>
      </c>
      <c r="B37762">
        <v>50168</v>
      </c>
      <c r="C37762" s="3">
        <v>585.77599799999996</v>
      </c>
      <c r="D37762" s="2"/>
    </row>
    <row r="37763" spans="1:4" x14ac:dyDescent="0.25">
      <c r="A37763" s="2">
        <v>540</v>
      </c>
      <c r="B37763">
        <v>50169</v>
      </c>
      <c r="C37763" s="3">
        <v>1881.9427860000001</v>
      </c>
      <c r="D37763" s="2"/>
    </row>
    <row r="37764" spans="1:4" x14ac:dyDescent="0.25">
      <c r="A37764" s="2">
        <v>540</v>
      </c>
      <c r="B37764">
        <v>50170</v>
      </c>
      <c r="C37764" s="3">
        <v>1077.764506</v>
      </c>
      <c r="D37764" s="2"/>
    </row>
    <row r="37765" spans="1:4" x14ac:dyDescent="0.25">
      <c r="A37765" s="2">
        <v>540</v>
      </c>
      <c r="B37765">
        <v>50171</v>
      </c>
      <c r="C37765" s="3">
        <v>1207.2930650000001</v>
      </c>
      <c r="D37765" s="2"/>
    </row>
    <row r="37766" spans="1:4" x14ac:dyDescent="0.25">
      <c r="A37766" s="2">
        <v>540</v>
      </c>
      <c r="B37766">
        <v>50174</v>
      </c>
      <c r="C37766" s="3">
        <v>2647.499229</v>
      </c>
      <c r="D37766" s="2"/>
    </row>
    <row r="37767" spans="1:4" x14ac:dyDescent="0.25">
      <c r="A37767" s="2">
        <v>540</v>
      </c>
      <c r="B37767">
        <v>50175</v>
      </c>
      <c r="C37767" s="3">
        <v>1652.331105</v>
      </c>
      <c r="D37767" s="2"/>
    </row>
    <row r="37768" spans="1:4" x14ac:dyDescent="0.25">
      <c r="A37768" s="2">
        <v>540</v>
      </c>
      <c r="B37768">
        <v>50176</v>
      </c>
      <c r="C37768" s="3">
        <v>2590.148549</v>
      </c>
      <c r="D37768" s="2"/>
    </row>
    <row r="37769" spans="1:4" x14ac:dyDescent="0.25">
      <c r="A37769" s="2">
        <v>540</v>
      </c>
      <c r="B37769">
        <v>50178</v>
      </c>
      <c r="C37769" s="3">
        <v>361.81482</v>
      </c>
      <c r="D37769" s="2"/>
    </row>
    <row r="37770" spans="1:4" x14ac:dyDescent="0.25">
      <c r="A37770" s="2">
        <v>540</v>
      </c>
      <c r="B37770">
        <v>50179</v>
      </c>
      <c r="C37770" s="3">
        <v>908.79583400000001</v>
      </c>
      <c r="D37770" s="2"/>
    </row>
    <row r="37771" spans="1:4" x14ac:dyDescent="0.25">
      <c r="A37771" s="2">
        <v>540</v>
      </c>
      <c r="B37771">
        <v>50182</v>
      </c>
      <c r="C37771" s="3">
        <v>491.98850700000003</v>
      </c>
      <c r="D37771" s="2"/>
    </row>
    <row r="37772" spans="1:4" x14ac:dyDescent="0.25">
      <c r="A37772" s="2">
        <v>540</v>
      </c>
      <c r="B37772">
        <v>50183</v>
      </c>
      <c r="C37772" s="3">
        <v>957.00586699999997</v>
      </c>
      <c r="D37772" s="2"/>
    </row>
    <row r="37773" spans="1:4" x14ac:dyDescent="0.25">
      <c r="A37773" s="2">
        <v>540</v>
      </c>
      <c r="B37773">
        <v>50184</v>
      </c>
      <c r="C37773" s="3">
        <v>31.325821999999999</v>
      </c>
      <c r="D37773" s="2"/>
    </row>
    <row r="37774" spans="1:4" x14ac:dyDescent="0.25">
      <c r="A37774" s="2">
        <v>540</v>
      </c>
      <c r="B37774">
        <v>50185</v>
      </c>
      <c r="C37774" s="3">
        <v>925.68004599999995</v>
      </c>
      <c r="D37774" s="2"/>
    </row>
    <row r="37775" spans="1:4" x14ac:dyDescent="0.25">
      <c r="A37775" s="2">
        <v>540</v>
      </c>
      <c r="B37775">
        <v>50186</v>
      </c>
      <c r="C37775" s="3">
        <v>3611.2497739999999</v>
      </c>
      <c r="D37775" s="2"/>
    </row>
    <row r="37776" spans="1:4" x14ac:dyDescent="0.25">
      <c r="A37776" s="2">
        <v>540</v>
      </c>
      <c r="B37776">
        <v>50187</v>
      </c>
      <c r="C37776" s="3">
        <v>3611.2497739999999</v>
      </c>
      <c r="D37776" s="2"/>
    </row>
    <row r="37777" spans="1:4" x14ac:dyDescent="0.25">
      <c r="A37777" s="2">
        <v>540</v>
      </c>
      <c r="B37777">
        <v>50189</v>
      </c>
      <c r="C37777" s="3">
        <v>0</v>
      </c>
      <c r="D37777" s="2"/>
    </row>
    <row r="37778" spans="1:4" x14ac:dyDescent="0.25">
      <c r="A37778" s="2">
        <v>540</v>
      </c>
      <c r="B37778">
        <v>50190</v>
      </c>
      <c r="C37778" s="3">
        <v>0</v>
      </c>
      <c r="D37778" s="2"/>
    </row>
    <row r="37779" spans="1:4" x14ac:dyDescent="0.25">
      <c r="A37779" s="2">
        <v>540</v>
      </c>
      <c r="B37779">
        <v>50191</v>
      </c>
      <c r="C37779" s="3">
        <v>3.458796</v>
      </c>
      <c r="D37779" s="2"/>
    </row>
    <row r="37780" spans="1:4" x14ac:dyDescent="0.25">
      <c r="A37780" s="2">
        <v>540</v>
      </c>
      <c r="B37780">
        <v>50193</v>
      </c>
      <c r="C37780" s="3">
        <v>1562.4954969999999</v>
      </c>
      <c r="D37780" s="2"/>
    </row>
    <row r="37781" spans="1:4" x14ac:dyDescent="0.25">
      <c r="A37781" s="2">
        <v>540</v>
      </c>
      <c r="B37781">
        <v>50194</v>
      </c>
      <c r="C37781" s="3">
        <v>0</v>
      </c>
      <c r="D37781" s="2"/>
    </row>
    <row r="37782" spans="1:4" x14ac:dyDescent="0.25">
      <c r="A37782" s="2">
        <v>540</v>
      </c>
      <c r="B37782">
        <v>50195</v>
      </c>
      <c r="C37782" s="3">
        <v>627.37685099999999</v>
      </c>
      <c r="D37782" s="2"/>
    </row>
    <row r="37783" spans="1:4" x14ac:dyDescent="0.25">
      <c r="A37783" s="2">
        <v>540</v>
      </c>
      <c r="B37783">
        <v>50196</v>
      </c>
      <c r="C37783" s="3">
        <v>1466.698087</v>
      </c>
      <c r="D37783" s="2"/>
    </row>
    <row r="37784" spans="1:4" x14ac:dyDescent="0.25">
      <c r="A37784" s="2">
        <v>540</v>
      </c>
      <c r="B37784">
        <v>50197</v>
      </c>
      <c r="C37784" s="3">
        <v>589.18185200000005</v>
      </c>
      <c r="D37784" s="2"/>
    </row>
    <row r="37785" spans="1:4" x14ac:dyDescent="0.25">
      <c r="A37785" s="2">
        <v>540</v>
      </c>
      <c r="B37785">
        <v>50198</v>
      </c>
      <c r="C37785" s="3">
        <v>725.208304</v>
      </c>
      <c r="D37785" s="2"/>
    </row>
    <row r="37786" spans="1:4" x14ac:dyDescent="0.25">
      <c r="A37786" s="2">
        <v>540</v>
      </c>
      <c r="B37786">
        <v>50199</v>
      </c>
      <c r="C37786" s="3">
        <v>821.12649399999998</v>
      </c>
      <c r="D37786" s="2"/>
    </row>
    <row r="37787" spans="1:4" x14ac:dyDescent="0.25">
      <c r="A37787" s="2">
        <v>540</v>
      </c>
      <c r="B37787">
        <v>50200</v>
      </c>
      <c r="C37787" s="3">
        <v>230.00102100000001</v>
      </c>
      <c r="D37787" s="2"/>
    </row>
    <row r="37788" spans="1:4" x14ac:dyDescent="0.25">
      <c r="A37788" s="2">
        <v>540</v>
      </c>
      <c r="B37788">
        <v>50201</v>
      </c>
      <c r="C37788" s="3">
        <v>1091.638872</v>
      </c>
      <c r="D37788" s="2"/>
    </row>
    <row r="37789" spans="1:4" x14ac:dyDescent="0.25">
      <c r="A37789" s="2">
        <v>540</v>
      </c>
      <c r="B37789">
        <v>50202</v>
      </c>
      <c r="C37789" s="3">
        <v>1449.0499119999999</v>
      </c>
      <c r="D37789" s="2"/>
    </row>
    <row r="37790" spans="1:4" x14ac:dyDescent="0.25">
      <c r="A37790" s="2">
        <v>540</v>
      </c>
      <c r="B37790">
        <v>50203</v>
      </c>
      <c r="C37790" s="3">
        <v>312.26225099999999</v>
      </c>
      <c r="D37790" s="2"/>
    </row>
    <row r="37791" spans="1:4" x14ac:dyDescent="0.25">
      <c r="A37791" s="2">
        <v>540</v>
      </c>
      <c r="B37791">
        <v>50204</v>
      </c>
      <c r="C37791" s="3">
        <v>312.26225099999999</v>
      </c>
      <c r="D37791" s="2"/>
    </row>
    <row r="37792" spans="1:4" x14ac:dyDescent="0.25">
      <c r="A37792" s="2">
        <v>540</v>
      </c>
      <c r="B37792">
        <v>50205</v>
      </c>
      <c r="C37792" s="3">
        <v>308.80345599999998</v>
      </c>
      <c r="D37792" s="2"/>
    </row>
    <row r="37793" spans="1:4" x14ac:dyDescent="0.25">
      <c r="A37793" s="2">
        <v>540</v>
      </c>
      <c r="B37793">
        <v>50206</v>
      </c>
      <c r="C37793" s="3">
        <v>3.458796</v>
      </c>
      <c r="D37793" s="2"/>
    </row>
    <row r="37794" spans="1:4" x14ac:dyDescent="0.25">
      <c r="A37794" s="2">
        <v>540</v>
      </c>
      <c r="B37794">
        <v>50209</v>
      </c>
      <c r="C37794" s="3">
        <v>3.458796</v>
      </c>
      <c r="D37794" s="2"/>
    </row>
    <row r="37795" spans="1:4" x14ac:dyDescent="0.25">
      <c r="A37795" s="2">
        <v>540</v>
      </c>
      <c r="B37795">
        <v>50213</v>
      </c>
      <c r="C37795" s="3">
        <v>1059.173951</v>
      </c>
      <c r="D37795" s="2"/>
    </row>
    <row r="37796" spans="1:4" x14ac:dyDescent="0.25">
      <c r="A37796" s="2">
        <v>540</v>
      </c>
      <c r="B37796">
        <v>50215</v>
      </c>
      <c r="C37796" s="3">
        <v>2506.0094509999999</v>
      </c>
      <c r="D37796" s="2"/>
    </row>
    <row r="37797" spans="1:4" x14ac:dyDescent="0.25">
      <c r="A37797" s="2">
        <v>540</v>
      </c>
      <c r="B37797">
        <v>50216</v>
      </c>
      <c r="C37797" s="3">
        <v>1182.2754749999999</v>
      </c>
      <c r="D37797" s="2"/>
    </row>
    <row r="37798" spans="1:4" x14ac:dyDescent="0.25">
      <c r="A37798" s="2">
        <v>540</v>
      </c>
      <c r="B37798">
        <v>50217</v>
      </c>
      <c r="C37798" s="3">
        <v>1213.318618</v>
      </c>
      <c r="D37798" s="2"/>
    </row>
    <row r="37799" spans="1:4" x14ac:dyDescent="0.25">
      <c r="A37799" s="2">
        <v>540</v>
      </c>
      <c r="B37799">
        <v>50218</v>
      </c>
      <c r="C37799" s="3">
        <v>1182.2754749999999</v>
      </c>
      <c r="D37799" s="2"/>
    </row>
    <row r="37800" spans="1:4" x14ac:dyDescent="0.25">
      <c r="A37800" s="2">
        <v>540</v>
      </c>
      <c r="B37800">
        <v>50220</v>
      </c>
      <c r="C37800" s="3">
        <v>542.01260200000002</v>
      </c>
      <c r="D37800" s="2"/>
    </row>
    <row r="37801" spans="1:4" x14ac:dyDescent="0.25">
      <c r="A37801" s="2">
        <v>540</v>
      </c>
      <c r="B37801">
        <v>50221</v>
      </c>
      <c r="C37801" s="3">
        <v>950.02775499999996</v>
      </c>
      <c r="D37801" s="2"/>
    </row>
    <row r="37802" spans="1:4" x14ac:dyDescent="0.25">
      <c r="A37802" s="2">
        <v>540</v>
      </c>
      <c r="B37802">
        <v>50223</v>
      </c>
      <c r="C37802" s="3">
        <v>976.84370100000001</v>
      </c>
      <c r="D37802" s="2"/>
    </row>
    <row r="37803" spans="1:4" x14ac:dyDescent="0.25">
      <c r="A37803" s="2">
        <v>540</v>
      </c>
      <c r="B37803">
        <v>50224</v>
      </c>
      <c r="C37803" s="3">
        <v>985.99821299999996</v>
      </c>
      <c r="D37803" s="2"/>
    </row>
    <row r="37804" spans="1:4" x14ac:dyDescent="0.25">
      <c r="A37804" s="2">
        <v>540</v>
      </c>
      <c r="B37804">
        <v>50228</v>
      </c>
      <c r="C37804" s="3">
        <v>985.99821299999996</v>
      </c>
      <c r="D37804" s="2"/>
    </row>
    <row r="37805" spans="1:4" x14ac:dyDescent="0.25">
      <c r="A37805" s="2">
        <v>540</v>
      </c>
      <c r="B37805">
        <v>50229</v>
      </c>
      <c r="C37805" s="3">
        <v>103.75201300000001</v>
      </c>
      <c r="D37805" s="2"/>
    </row>
    <row r="37806" spans="1:4" x14ac:dyDescent="0.25">
      <c r="A37806" s="2">
        <v>540</v>
      </c>
      <c r="B37806">
        <v>50230</v>
      </c>
      <c r="C37806" s="3">
        <v>522.69754899999998</v>
      </c>
      <c r="D37806" s="2"/>
    </row>
    <row r="37807" spans="1:4" x14ac:dyDescent="0.25">
      <c r="A37807" s="2">
        <v>540</v>
      </c>
      <c r="B37807">
        <v>50231</v>
      </c>
      <c r="C37807" s="3">
        <v>4947.7616349999998</v>
      </c>
      <c r="D37807" s="2"/>
    </row>
    <row r="37808" spans="1:4" x14ac:dyDescent="0.25">
      <c r="A37808" s="2">
        <v>540</v>
      </c>
      <c r="B37808">
        <v>50232</v>
      </c>
      <c r="C37808" s="3">
        <v>4947.7616349999998</v>
      </c>
      <c r="D37808" s="2"/>
    </row>
    <row r="37809" spans="1:4" x14ac:dyDescent="0.25">
      <c r="A37809" s="2">
        <v>540</v>
      </c>
      <c r="B37809">
        <v>50233</v>
      </c>
      <c r="C37809" s="3">
        <v>6976.3376440000002</v>
      </c>
      <c r="D37809" s="2"/>
    </row>
    <row r="37810" spans="1:4" x14ac:dyDescent="0.25">
      <c r="A37810" s="2">
        <v>540</v>
      </c>
      <c r="B37810">
        <v>50234</v>
      </c>
      <c r="C37810" s="3">
        <v>5019.1136619999997</v>
      </c>
      <c r="D37810" s="2"/>
    </row>
    <row r="37811" spans="1:4" x14ac:dyDescent="0.25">
      <c r="A37811" s="2">
        <v>540</v>
      </c>
      <c r="B37811">
        <v>50235</v>
      </c>
      <c r="C37811" s="3">
        <v>7178.1060550000002</v>
      </c>
      <c r="D37811" s="2"/>
    </row>
    <row r="37812" spans="1:4" x14ac:dyDescent="0.25">
      <c r="A37812" s="2">
        <v>540</v>
      </c>
      <c r="B37812">
        <v>50236</v>
      </c>
      <c r="C37812" s="3">
        <v>434.99529200000001</v>
      </c>
      <c r="D37812" s="2"/>
    </row>
    <row r="37813" spans="1:4" x14ac:dyDescent="0.25">
      <c r="A37813" s="2">
        <v>540</v>
      </c>
      <c r="B37813">
        <v>50237</v>
      </c>
      <c r="C37813" s="3">
        <v>1957.2239810000001</v>
      </c>
      <c r="D37813" s="2"/>
    </row>
    <row r="37814" spans="1:4" x14ac:dyDescent="0.25">
      <c r="A37814" s="2">
        <v>540</v>
      </c>
      <c r="B37814">
        <v>50238</v>
      </c>
      <c r="C37814" s="3">
        <v>2158.992393</v>
      </c>
      <c r="D37814" s="2"/>
    </row>
    <row r="37815" spans="1:4" x14ac:dyDescent="0.25">
      <c r="A37815" s="2">
        <v>540</v>
      </c>
      <c r="B37815">
        <v>50239</v>
      </c>
      <c r="C37815" s="3">
        <v>1688.4378220000001</v>
      </c>
      <c r="D37815" s="2"/>
    </row>
    <row r="37816" spans="1:4" x14ac:dyDescent="0.25">
      <c r="A37816" s="2">
        <v>540</v>
      </c>
      <c r="B37816">
        <v>50241</v>
      </c>
      <c r="C37816" s="3">
        <v>0</v>
      </c>
      <c r="D37816" s="2"/>
    </row>
    <row r="37817" spans="1:4" x14ac:dyDescent="0.25">
      <c r="A37817" s="2">
        <v>540</v>
      </c>
      <c r="B37817">
        <v>50244</v>
      </c>
      <c r="C37817" s="3">
        <v>0</v>
      </c>
      <c r="D37817" s="2"/>
    </row>
    <row r="37818" spans="1:4" x14ac:dyDescent="0.25">
      <c r="A37818" s="2">
        <v>540</v>
      </c>
      <c r="B37818">
        <v>50245</v>
      </c>
      <c r="C37818" s="3">
        <v>1688.4378220000001</v>
      </c>
      <c r="D37818" s="2"/>
    </row>
    <row r="37819" spans="1:4" x14ac:dyDescent="0.25">
      <c r="A37819" s="2">
        <v>540</v>
      </c>
      <c r="B37819">
        <v>50246</v>
      </c>
      <c r="C37819" s="3">
        <v>1139.847317</v>
      </c>
      <c r="D37819" s="2"/>
    </row>
    <row r="37820" spans="1:4" x14ac:dyDescent="0.25">
      <c r="A37820" s="2">
        <v>540</v>
      </c>
      <c r="B37820">
        <v>50247</v>
      </c>
      <c r="C37820" s="3">
        <v>875.07926499999996</v>
      </c>
      <c r="D37820" s="2"/>
    </row>
    <row r="37821" spans="1:4" x14ac:dyDescent="0.25">
      <c r="A37821" s="2">
        <v>540</v>
      </c>
      <c r="B37821">
        <v>50249</v>
      </c>
      <c r="C37821" s="3">
        <v>4416.3570870000003</v>
      </c>
      <c r="D37821" s="2"/>
    </row>
    <row r="37822" spans="1:4" x14ac:dyDescent="0.25">
      <c r="A37822" s="2">
        <v>540</v>
      </c>
      <c r="B37822">
        <v>50250</v>
      </c>
      <c r="C37822" s="3">
        <v>2483.0059390000001</v>
      </c>
      <c r="D37822" s="2"/>
    </row>
    <row r="37823" spans="1:4" x14ac:dyDescent="0.25">
      <c r="A37823" s="2">
        <v>540</v>
      </c>
      <c r="B37823">
        <v>50251</v>
      </c>
      <c r="C37823" s="3">
        <v>2483.0059390000001</v>
      </c>
      <c r="D37823" s="2"/>
    </row>
    <row r="37824" spans="1:4" x14ac:dyDescent="0.25">
      <c r="A37824" s="2">
        <v>540</v>
      </c>
      <c r="B37824">
        <v>50252</v>
      </c>
      <c r="C37824" s="3">
        <v>4697.0847599999997</v>
      </c>
      <c r="D37824" s="2"/>
    </row>
    <row r="37825" spans="1:4" x14ac:dyDescent="0.25">
      <c r="A37825" s="2">
        <v>540</v>
      </c>
      <c r="B37825">
        <v>50253</v>
      </c>
      <c r="C37825" s="3">
        <v>2214.0788210000001</v>
      </c>
      <c r="D37825" s="2"/>
    </row>
    <row r="37826" spans="1:4" x14ac:dyDescent="0.25">
      <c r="A37826" s="2">
        <v>540</v>
      </c>
      <c r="B37826">
        <v>50254</v>
      </c>
      <c r="C37826" s="3">
        <v>1933.35115</v>
      </c>
      <c r="D37826" s="2"/>
    </row>
    <row r="37827" spans="1:4" x14ac:dyDescent="0.25">
      <c r="A37827" s="2">
        <v>540</v>
      </c>
      <c r="B37827">
        <v>50255</v>
      </c>
      <c r="C37827" s="3">
        <v>256.717331</v>
      </c>
      <c r="D37827" s="2"/>
    </row>
    <row r="37828" spans="1:4" x14ac:dyDescent="0.25">
      <c r="A37828" s="2">
        <v>540</v>
      </c>
      <c r="B37828">
        <v>50257</v>
      </c>
      <c r="C37828" s="3">
        <v>2746.53899</v>
      </c>
      <c r="D37828" s="2"/>
    </row>
    <row r="37829" spans="1:4" x14ac:dyDescent="0.25">
      <c r="A37829" s="2">
        <v>540</v>
      </c>
      <c r="B37829">
        <v>50258</v>
      </c>
      <c r="C37829" s="3">
        <v>2557.9947670000001</v>
      </c>
      <c r="D37829" s="2"/>
    </row>
    <row r="37830" spans="1:4" x14ac:dyDescent="0.25">
      <c r="A37830" s="2">
        <v>540</v>
      </c>
      <c r="B37830">
        <v>50259</v>
      </c>
      <c r="C37830" s="3">
        <v>2746.53899</v>
      </c>
      <c r="D37830" s="2"/>
    </row>
    <row r="37831" spans="1:4" x14ac:dyDescent="0.25">
      <c r="A37831" s="2">
        <v>540</v>
      </c>
      <c r="B37831">
        <v>50260</v>
      </c>
      <c r="C37831" s="3">
        <v>2557.9947670000001</v>
      </c>
      <c r="D37831" s="2"/>
    </row>
    <row r="37832" spans="1:4" x14ac:dyDescent="0.25">
      <c r="A37832" s="2">
        <v>540</v>
      </c>
      <c r="B37832">
        <v>50261</v>
      </c>
      <c r="C37832" s="3">
        <v>2653.1780869999998</v>
      </c>
      <c r="D37832" s="2"/>
    </row>
    <row r="37833" spans="1:4" x14ac:dyDescent="0.25">
      <c r="A37833" s="2">
        <v>540</v>
      </c>
      <c r="B37833">
        <v>50262</v>
      </c>
      <c r="C37833" s="3">
        <v>2924.5503979999999</v>
      </c>
      <c r="D37833" s="2"/>
    </row>
    <row r="37834" spans="1:4" x14ac:dyDescent="0.25">
      <c r="A37834" s="2">
        <v>540</v>
      </c>
      <c r="B37834">
        <v>50263</v>
      </c>
      <c r="C37834" s="3">
        <v>2924.5503979999999</v>
      </c>
      <c r="D37834" s="2"/>
    </row>
    <row r="37835" spans="1:4" x14ac:dyDescent="0.25">
      <c r="A37835" s="2">
        <v>540</v>
      </c>
      <c r="B37835">
        <v>50264</v>
      </c>
      <c r="C37835" s="3">
        <v>618.16872999999998</v>
      </c>
      <c r="D37835" s="2"/>
    </row>
    <row r="37836" spans="1:4" x14ac:dyDescent="0.25">
      <c r="A37836" s="2">
        <v>540</v>
      </c>
      <c r="B37836">
        <v>50265</v>
      </c>
      <c r="C37836" s="3">
        <v>2400.7554759999998</v>
      </c>
      <c r="D37836" s="2"/>
    </row>
    <row r="37837" spans="1:4" x14ac:dyDescent="0.25">
      <c r="A37837" s="2">
        <v>540</v>
      </c>
      <c r="B37837">
        <v>50266</v>
      </c>
      <c r="C37837" s="3">
        <v>2400.7554759999998</v>
      </c>
      <c r="D37837" s="2"/>
    </row>
    <row r="37838" spans="1:4" x14ac:dyDescent="0.25">
      <c r="A37838" s="2">
        <v>540</v>
      </c>
      <c r="B37838">
        <v>50267</v>
      </c>
      <c r="C37838" s="3">
        <v>8355.428602</v>
      </c>
      <c r="D37838" s="2"/>
    </row>
    <row r="37839" spans="1:4" x14ac:dyDescent="0.25">
      <c r="A37839" s="2">
        <v>540</v>
      </c>
      <c r="B37839">
        <v>50268</v>
      </c>
      <c r="C37839" s="3">
        <v>5171.2670690000004</v>
      </c>
      <c r="D37839" s="2"/>
    </row>
    <row r="37840" spans="1:4" x14ac:dyDescent="0.25">
      <c r="A37840" s="2">
        <v>540</v>
      </c>
      <c r="B37840">
        <v>50272</v>
      </c>
      <c r="C37840" s="3">
        <v>1536.7428910000001</v>
      </c>
      <c r="D37840" s="2"/>
    </row>
    <row r="37841" spans="1:4" x14ac:dyDescent="0.25">
      <c r="A37841" s="2">
        <v>540</v>
      </c>
      <c r="B37841">
        <v>50273</v>
      </c>
      <c r="C37841" s="3">
        <v>358.57468799999998</v>
      </c>
      <c r="D37841" s="2"/>
    </row>
    <row r="37842" spans="1:4" x14ac:dyDescent="0.25">
      <c r="A37842" s="2">
        <v>540</v>
      </c>
      <c r="B37842">
        <v>50274</v>
      </c>
      <c r="C37842" s="3">
        <v>52.685206000000001</v>
      </c>
      <c r="D37842" s="2"/>
    </row>
    <row r="37843" spans="1:4" x14ac:dyDescent="0.25">
      <c r="A37843" s="2">
        <v>540</v>
      </c>
      <c r="B37843">
        <v>50279</v>
      </c>
      <c r="C37843" s="3">
        <v>1536.7428910000001</v>
      </c>
      <c r="D37843" s="2"/>
    </row>
    <row r="37844" spans="1:4" x14ac:dyDescent="0.25">
      <c r="A37844" s="2">
        <v>540</v>
      </c>
      <c r="B37844">
        <v>50283</v>
      </c>
      <c r="C37844" s="3">
        <v>358.57468799999998</v>
      </c>
      <c r="D37844" s="2"/>
    </row>
    <row r="37845" spans="1:4" x14ac:dyDescent="0.25">
      <c r="A37845" s="2">
        <v>540</v>
      </c>
      <c r="B37845">
        <v>50284</v>
      </c>
      <c r="C37845" s="3">
        <v>3259.0091830000001</v>
      </c>
      <c r="D37845" s="2"/>
    </row>
    <row r="37846" spans="1:4" x14ac:dyDescent="0.25">
      <c r="A37846" s="2">
        <v>540</v>
      </c>
      <c r="B37846">
        <v>50285</v>
      </c>
      <c r="C37846" s="3">
        <v>52.685206000000001</v>
      </c>
      <c r="D37846" s="2"/>
    </row>
    <row r="37847" spans="1:4" x14ac:dyDescent="0.25">
      <c r="A37847" s="2">
        <v>540</v>
      </c>
      <c r="B37847">
        <v>50288</v>
      </c>
      <c r="C37847" s="3">
        <v>2007.369451</v>
      </c>
      <c r="D37847" s="2"/>
    </row>
    <row r="37848" spans="1:4" x14ac:dyDescent="0.25">
      <c r="A37848" s="2">
        <v>540</v>
      </c>
      <c r="B37848">
        <v>50289</v>
      </c>
      <c r="C37848" s="3">
        <v>304.68225200000001</v>
      </c>
      <c r="D37848" s="2"/>
    </row>
    <row r="37849" spans="1:4" x14ac:dyDescent="0.25">
      <c r="A37849" s="2">
        <v>540</v>
      </c>
      <c r="B37849">
        <v>50290</v>
      </c>
      <c r="C37849" s="3">
        <v>4269.2532899999997</v>
      </c>
      <c r="D37849" s="2"/>
    </row>
    <row r="37850" spans="1:4" x14ac:dyDescent="0.25">
      <c r="A37850" s="2">
        <v>540</v>
      </c>
      <c r="B37850">
        <v>50291</v>
      </c>
      <c r="C37850" s="3">
        <v>2936.4824140000001</v>
      </c>
      <c r="D37850" s="2"/>
    </row>
    <row r="37851" spans="1:4" x14ac:dyDescent="0.25">
      <c r="A37851" s="2">
        <v>540</v>
      </c>
      <c r="B37851">
        <v>50292</v>
      </c>
      <c r="C37851" s="3">
        <v>4636.3332620000001</v>
      </c>
      <c r="D37851" s="2"/>
    </row>
    <row r="37852" spans="1:4" x14ac:dyDescent="0.25">
      <c r="A37852" s="2">
        <v>540</v>
      </c>
      <c r="B37852">
        <v>50293</v>
      </c>
      <c r="C37852" s="3">
        <v>213.39187699999999</v>
      </c>
      <c r="D37852" s="2"/>
    </row>
    <row r="37853" spans="1:4" x14ac:dyDescent="0.25">
      <c r="A37853" s="2">
        <v>540</v>
      </c>
      <c r="B37853">
        <v>50294</v>
      </c>
      <c r="C37853" s="3">
        <v>213.39187699999999</v>
      </c>
      <c r="D37853" s="2"/>
    </row>
    <row r="37854" spans="1:4" x14ac:dyDescent="0.25">
      <c r="A37854" s="2">
        <v>540</v>
      </c>
      <c r="B37854">
        <v>50295</v>
      </c>
      <c r="C37854" s="3">
        <v>2</v>
      </c>
      <c r="D37854" s="2"/>
    </row>
    <row r="37855" spans="1:4" x14ac:dyDescent="0.25">
      <c r="A37855" s="2">
        <v>540</v>
      </c>
      <c r="B37855">
        <v>50296</v>
      </c>
      <c r="C37855" s="3">
        <v>0</v>
      </c>
      <c r="D37855" s="2"/>
    </row>
    <row r="37856" spans="1:4" x14ac:dyDescent="0.25">
      <c r="A37856" s="2">
        <v>540</v>
      </c>
      <c r="B37856">
        <v>50297</v>
      </c>
      <c r="C37856" s="3">
        <v>0</v>
      </c>
      <c r="D37856" s="2"/>
    </row>
    <row r="37857" spans="1:4" x14ac:dyDescent="0.25">
      <c r="A37857" s="2">
        <v>540</v>
      </c>
      <c r="B37857">
        <v>50298</v>
      </c>
      <c r="C37857" s="3">
        <v>0</v>
      </c>
      <c r="D37857" s="2"/>
    </row>
    <row r="37858" spans="1:4" x14ac:dyDescent="0.25">
      <c r="A37858" s="2">
        <v>540</v>
      </c>
      <c r="B37858">
        <v>50300</v>
      </c>
      <c r="C37858" s="3">
        <v>0</v>
      </c>
      <c r="D37858" s="2"/>
    </row>
    <row r="37859" spans="1:4" x14ac:dyDescent="0.25">
      <c r="A37859" s="2">
        <v>540</v>
      </c>
      <c r="B37859">
        <v>50302</v>
      </c>
      <c r="C37859" s="3">
        <v>13.406139</v>
      </c>
      <c r="D37859" s="2"/>
    </row>
    <row r="37860" spans="1:4" x14ac:dyDescent="0.25">
      <c r="A37860" s="2">
        <v>540</v>
      </c>
      <c r="B37860">
        <v>50303</v>
      </c>
      <c r="C37860" s="3">
        <v>13.406139</v>
      </c>
      <c r="D37860" s="2"/>
    </row>
    <row r="37861" spans="1:4" x14ac:dyDescent="0.25">
      <c r="A37861" s="2">
        <v>540</v>
      </c>
      <c r="B37861">
        <v>50304</v>
      </c>
      <c r="C37861" s="3">
        <v>6.4642900000000001</v>
      </c>
      <c r="D37861" s="2"/>
    </row>
    <row r="37862" spans="1:4" x14ac:dyDescent="0.25">
      <c r="A37862" s="2">
        <v>540</v>
      </c>
      <c r="B37862">
        <v>50305</v>
      </c>
      <c r="C37862" s="3">
        <v>163.939562</v>
      </c>
      <c r="D37862" s="2"/>
    </row>
    <row r="37863" spans="1:4" x14ac:dyDescent="0.25">
      <c r="A37863" s="2">
        <v>540</v>
      </c>
      <c r="B37863">
        <v>50308</v>
      </c>
      <c r="C37863" s="3">
        <v>3354.7593729999999</v>
      </c>
      <c r="D37863" s="2"/>
    </row>
    <row r="37864" spans="1:4" x14ac:dyDescent="0.25">
      <c r="A37864" s="2">
        <v>540</v>
      </c>
      <c r="B37864">
        <v>50309</v>
      </c>
      <c r="C37864" s="3">
        <v>8293.7718690000002</v>
      </c>
      <c r="D37864" s="2"/>
    </row>
    <row r="37865" spans="1:4" x14ac:dyDescent="0.25">
      <c r="A37865" s="2">
        <v>540</v>
      </c>
      <c r="B37865">
        <v>50310</v>
      </c>
      <c r="C37865" s="3">
        <v>163.939562</v>
      </c>
      <c r="D37865" s="2"/>
    </row>
    <row r="37866" spans="1:4" x14ac:dyDescent="0.25">
      <c r="A37866" s="2">
        <v>540</v>
      </c>
      <c r="B37866">
        <v>50311</v>
      </c>
      <c r="C37866" s="3">
        <v>5243.0339999999997</v>
      </c>
      <c r="D37866" s="2"/>
    </row>
    <row r="37867" spans="1:4" x14ac:dyDescent="0.25">
      <c r="A37867" s="2">
        <v>540</v>
      </c>
      <c r="B37867">
        <v>50312</v>
      </c>
      <c r="C37867" s="3">
        <v>7111.2463939999998</v>
      </c>
      <c r="D37867" s="2"/>
    </row>
    <row r="37868" spans="1:4" x14ac:dyDescent="0.25">
      <c r="A37868" s="2">
        <v>540</v>
      </c>
      <c r="B37868">
        <v>50313</v>
      </c>
      <c r="C37868" s="3">
        <v>2353.6208069999998</v>
      </c>
      <c r="D37868" s="2"/>
    </row>
    <row r="37869" spans="1:4" x14ac:dyDescent="0.25">
      <c r="A37869" s="2">
        <v>540</v>
      </c>
      <c r="B37869">
        <v>50314</v>
      </c>
      <c r="C37869" s="3">
        <v>760.86375899999996</v>
      </c>
      <c r="D37869" s="2"/>
    </row>
    <row r="37870" spans="1:4" x14ac:dyDescent="0.25">
      <c r="A37870" s="2">
        <v>540</v>
      </c>
      <c r="B37870">
        <v>50315</v>
      </c>
      <c r="C37870" s="3">
        <v>3286.3321059999998</v>
      </c>
      <c r="D37870" s="2"/>
    </row>
    <row r="37871" spans="1:4" x14ac:dyDescent="0.25">
      <c r="A37871" s="2">
        <v>540</v>
      </c>
      <c r="B37871">
        <v>50316</v>
      </c>
      <c r="C37871" s="3">
        <v>79.557699</v>
      </c>
      <c r="D37871" s="2"/>
    </row>
    <row r="37872" spans="1:4" x14ac:dyDescent="0.25">
      <c r="A37872" s="2">
        <v>540</v>
      </c>
      <c r="B37872">
        <v>50317</v>
      </c>
      <c r="C37872" s="3">
        <v>1833.5585550000001</v>
      </c>
      <c r="D37872" s="2"/>
    </row>
    <row r="37873" spans="1:4" x14ac:dyDescent="0.25">
      <c r="A37873" s="2">
        <v>540</v>
      </c>
      <c r="B37873">
        <v>50318</v>
      </c>
      <c r="C37873" s="3">
        <v>1667.1574700000001</v>
      </c>
      <c r="D37873" s="2"/>
    </row>
    <row r="37874" spans="1:4" x14ac:dyDescent="0.25">
      <c r="A37874" s="2">
        <v>540</v>
      </c>
      <c r="B37874">
        <v>50319</v>
      </c>
      <c r="C37874" s="3">
        <v>79.557699</v>
      </c>
      <c r="D37874" s="2"/>
    </row>
    <row r="37875" spans="1:4" x14ac:dyDescent="0.25">
      <c r="A37875" s="2">
        <v>540</v>
      </c>
      <c r="B37875">
        <v>50320</v>
      </c>
      <c r="C37875" s="3">
        <v>1833.5585550000001</v>
      </c>
      <c r="D37875" s="2"/>
    </row>
    <row r="37876" spans="1:4" x14ac:dyDescent="0.25">
      <c r="A37876" s="2">
        <v>540</v>
      </c>
      <c r="B37876">
        <v>50321</v>
      </c>
      <c r="C37876" s="3">
        <v>436.99376899999999</v>
      </c>
      <c r="D37876" s="2"/>
    </row>
    <row r="37877" spans="1:4" x14ac:dyDescent="0.25">
      <c r="A37877" s="2">
        <v>540</v>
      </c>
      <c r="B37877">
        <v>50322</v>
      </c>
      <c r="C37877" s="3">
        <v>436.99376899999999</v>
      </c>
      <c r="D37877" s="2"/>
    </row>
    <row r="37878" spans="1:4" x14ac:dyDescent="0.25">
      <c r="A37878" s="2">
        <v>540</v>
      </c>
      <c r="B37878">
        <v>50323</v>
      </c>
      <c r="C37878" s="3">
        <v>3286.0474439999998</v>
      </c>
      <c r="D37878" s="2"/>
    </row>
    <row r="37879" spans="1:4" x14ac:dyDescent="0.25">
      <c r="A37879" s="2">
        <v>540</v>
      </c>
      <c r="B37879">
        <v>50324</v>
      </c>
      <c r="C37879" s="3">
        <v>1545.156279</v>
      </c>
      <c r="D37879" s="2"/>
    </row>
    <row r="37880" spans="1:4" x14ac:dyDescent="0.25">
      <c r="A37880" s="2">
        <v>540</v>
      </c>
      <c r="B37880">
        <v>50326</v>
      </c>
      <c r="C37880" s="3">
        <v>1545.156279</v>
      </c>
      <c r="D37880" s="2"/>
    </row>
    <row r="37881" spans="1:4" x14ac:dyDescent="0.25">
      <c r="A37881" s="2">
        <v>540</v>
      </c>
      <c r="B37881">
        <v>50327</v>
      </c>
      <c r="C37881" s="3">
        <v>3286.0474439999998</v>
      </c>
      <c r="D37881" s="2"/>
    </row>
    <row r="37882" spans="1:4" x14ac:dyDescent="0.25">
      <c r="A37882" s="2">
        <v>540</v>
      </c>
      <c r="B37882">
        <v>50329</v>
      </c>
      <c r="C37882" s="3">
        <v>674.29668700000002</v>
      </c>
      <c r="D37882" s="2"/>
    </row>
    <row r="37883" spans="1:4" x14ac:dyDescent="0.25">
      <c r="A37883" s="2">
        <v>540</v>
      </c>
      <c r="B37883">
        <v>50331</v>
      </c>
      <c r="C37883" s="3">
        <v>6154.7154970000001</v>
      </c>
      <c r="D37883" s="2"/>
    </row>
    <row r="37884" spans="1:4" x14ac:dyDescent="0.25">
      <c r="A37884" s="2">
        <v>540</v>
      </c>
      <c r="B37884">
        <v>50332</v>
      </c>
      <c r="C37884" s="3">
        <v>6410.0092379999996</v>
      </c>
      <c r="D37884" s="2"/>
    </row>
    <row r="37885" spans="1:4" x14ac:dyDescent="0.25">
      <c r="A37885" s="2">
        <v>540</v>
      </c>
      <c r="B37885">
        <v>50334</v>
      </c>
      <c r="C37885" s="3">
        <v>9110.8927199999998</v>
      </c>
      <c r="D37885" s="2"/>
    </row>
    <row r="37886" spans="1:4" x14ac:dyDescent="0.25">
      <c r="A37886" s="2">
        <v>540</v>
      </c>
      <c r="B37886">
        <v>50335</v>
      </c>
      <c r="C37886" s="3">
        <v>0</v>
      </c>
      <c r="D37886" s="2"/>
    </row>
    <row r="37887" spans="1:4" x14ac:dyDescent="0.25">
      <c r="A37887" s="2">
        <v>540</v>
      </c>
      <c r="B37887">
        <v>50336</v>
      </c>
      <c r="C37887" s="3">
        <v>0</v>
      </c>
      <c r="D37887" s="2"/>
    </row>
    <row r="37888" spans="1:4" x14ac:dyDescent="0.25">
      <c r="A37888" s="2">
        <v>540</v>
      </c>
      <c r="B37888">
        <v>50337</v>
      </c>
      <c r="C37888" s="3">
        <v>3897.2056090000001</v>
      </c>
      <c r="D37888" s="2"/>
    </row>
    <row r="37889" spans="1:4" x14ac:dyDescent="0.25">
      <c r="A37889" s="2">
        <v>540</v>
      </c>
      <c r="B37889">
        <v>50338</v>
      </c>
      <c r="C37889" s="3">
        <v>5213.6871090000004</v>
      </c>
      <c r="D37889" s="2"/>
    </row>
    <row r="37890" spans="1:4" x14ac:dyDescent="0.25">
      <c r="A37890" s="2">
        <v>540</v>
      </c>
      <c r="B37890">
        <v>50339</v>
      </c>
      <c r="C37890" s="3">
        <v>1417.464395</v>
      </c>
      <c r="D37890" s="2"/>
    </row>
    <row r="37891" spans="1:4" x14ac:dyDescent="0.25">
      <c r="A37891" s="2">
        <v>540</v>
      </c>
      <c r="B37891">
        <v>50340</v>
      </c>
      <c r="C37891" s="3">
        <v>0</v>
      </c>
      <c r="D37891" s="2"/>
    </row>
    <row r="37892" spans="1:4" x14ac:dyDescent="0.25">
      <c r="A37892" s="2">
        <v>540</v>
      </c>
      <c r="B37892">
        <v>50341</v>
      </c>
      <c r="C37892" s="3">
        <v>1526.0599890000001</v>
      </c>
      <c r="D37892" s="2"/>
    </row>
    <row r="37893" spans="1:4" x14ac:dyDescent="0.25">
      <c r="A37893" s="2">
        <v>540</v>
      </c>
      <c r="B37893">
        <v>50342</v>
      </c>
      <c r="C37893" s="3">
        <v>587.96894699999996</v>
      </c>
      <c r="D37893" s="2"/>
    </row>
    <row r="37894" spans="1:4" x14ac:dyDescent="0.25">
      <c r="A37894" s="2">
        <v>540</v>
      </c>
      <c r="B37894">
        <v>50343</v>
      </c>
      <c r="C37894" s="3">
        <v>587.96894699999996</v>
      </c>
      <c r="D37894" s="2"/>
    </row>
    <row r="37895" spans="1:4" x14ac:dyDescent="0.25">
      <c r="A37895" s="2">
        <v>540</v>
      </c>
      <c r="B37895">
        <v>50344</v>
      </c>
      <c r="C37895" s="3">
        <v>1796.3296150000001</v>
      </c>
      <c r="D37895" s="2"/>
    </row>
    <row r="37896" spans="1:4" x14ac:dyDescent="0.25">
      <c r="A37896" s="2">
        <v>540</v>
      </c>
      <c r="B37896">
        <v>50345</v>
      </c>
      <c r="C37896" s="3">
        <v>1796.3296150000001</v>
      </c>
      <c r="D37896" s="2"/>
    </row>
    <row r="37897" spans="1:4" x14ac:dyDescent="0.25">
      <c r="A37897" s="2">
        <v>540</v>
      </c>
      <c r="B37897">
        <v>50346</v>
      </c>
      <c r="C37897" s="3">
        <v>1591.804222</v>
      </c>
      <c r="D37897" s="2"/>
    </row>
    <row r="37898" spans="1:4" x14ac:dyDescent="0.25">
      <c r="A37898" s="2">
        <v>540</v>
      </c>
      <c r="B37898">
        <v>50347</v>
      </c>
      <c r="C37898" s="3">
        <v>1591.804222</v>
      </c>
      <c r="D37898" s="2"/>
    </row>
    <row r="37899" spans="1:4" x14ac:dyDescent="0.25">
      <c r="A37899" s="2">
        <v>540</v>
      </c>
      <c r="B37899">
        <v>50348</v>
      </c>
      <c r="C37899" s="3">
        <v>5.7391050000000003</v>
      </c>
      <c r="D37899" s="2"/>
    </row>
    <row r="37900" spans="1:4" x14ac:dyDescent="0.25">
      <c r="A37900" s="2">
        <v>540</v>
      </c>
      <c r="B37900">
        <v>50349</v>
      </c>
      <c r="C37900" s="3">
        <v>5.7391050000000003</v>
      </c>
      <c r="D37900" s="2"/>
    </row>
    <row r="37901" spans="1:4" x14ac:dyDescent="0.25">
      <c r="A37901" s="2">
        <v>540</v>
      </c>
      <c r="B37901">
        <v>50353</v>
      </c>
      <c r="C37901" s="3">
        <v>2.9349690000000002</v>
      </c>
      <c r="D37901" s="2"/>
    </row>
    <row r="37902" spans="1:4" x14ac:dyDescent="0.25">
      <c r="A37902" s="2">
        <v>540</v>
      </c>
      <c r="B37902">
        <v>50354</v>
      </c>
      <c r="C37902" s="3">
        <v>2.9349690000000002</v>
      </c>
      <c r="D37902" s="2"/>
    </row>
    <row r="37903" spans="1:4" x14ac:dyDescent="0.25">
      <c r="A37903" s="2">
        <v>540</v>
      </c>
      <c r="B37903">
        <v>50355</v>
      </c>
      <c r="C37903" s="3">
        <v>190.81355300000001</v>
      </c>
      <c r="D37903" s="2"/>
    </row>
    <row r="37904" spans="1:4" x14ac:dyDescent="0.25">
      <c r="A37904" s="2">
        <v>540</v>
      </c>
      <c r="B37904">
        <v>50356</v>
      </c>
      <c r="C37904" s="3">
        <v>684.08358799999996</v>
      </c>
      <c r="D37904" s="2"/>
    </row>
    <row r="37905" spans="1:4" x14ac:dyDescent="0.25">
      <c r="A37905" s="2">
        <v>540</v>
      </c>
      <c r="B37905">
        <v>50357</v>
      </c>
      <c r="C37905" s="3">
        <v>669.59473200000002</v>
      </c>
      <c r="D37905" s="2"/>
    </row>
    <row r="37906" spans="1:4" x14ac:dyDescent="0.25">
      <c r="A37906" s="2">
        <v>540</v>
      </c>
      <c r="B37906">
        <v>50358</v>
      </c>
      <c r="C37906" s="3">
        <v>2731.4536720000001</v>
      </c>
      <c r="D37906" s="2"/>
    </row>
    <row r="37907" spans="1:4" x14ac:dyDescent="0.25">
      <c r="A37907" s="2">
        <v>540</v>
      </c>
      <c r="B37907">
        <v>50360</v>
      </c>
      <c r="C37907" s="3">
        <v>669.59473200000002</v>
      </c>
      <c r="D37907" s="2"/>
    </row>
    <row r="37908" spans="1:4" x14ac:dyDescent="0.25">
      <c r="A37908" s="2">
        <v>540</v>
      </c>
      <c r="B37908">
        <v>50361</v>
      </c>
      <c r="C37908" s="3">
        <v>1092.817372</v>
      </c>
      <c r="D37908" s="2"/>
    </row>
    <row r="37909" spans="1:4" x14ac:dyDescent="0.25">
      <c r="A37909" s="2">
        <v>540</v>
      </c>
      <c r="B37909">
        <v>50363</v>
      </c>
      <c r="C37909" s="3">
        <v>337.365093</v>
      </c>
      <c r="D37909" s="2"/>
    </row>
    <row r="37910" spans="1:4" x14ac:dyDescent="0.25">
      <c r="A37910" s="2">
        <v>540</v>
      </c>
      <c r="B37910">
        <v>50364</v>
      </c>
      <c r="C37910" s="3">
        <v>1272.6673719999999</v>
      </c>
      <c r="D37910" s="2"/>
    </row>
    <row r="37911" spans="1:4" x14ac:dyDescent="0.25">
      <c r="A37911" s="2">
        <v>540</v>
      </c>
      <c r="B37911">
        <v>50365</v>
      </c>
      <c r="C37911" s="3">
        <v>0</v>
      </c>
      <c r="D37911" s="2"/>
    </row>
    <row r="37912" spans="1:4" x14ac:dyDescent="0.25">
      <c r="A37912" s="2">
        <v>540</v>
      </c>
      <c r="B37912">
        <v>50367</v>
      </c>
      <c r="C37912" s="3">
        <v>0</v>
      </c>
      <c r="D37912" s="2"/>
    </row>
    <row r="37913" spans="1:4" x14ac:dyDescent="0.25">
      <c r="A37913" s="2">
        <v>540</v>
      </c>
      <c r="B37913">
        <v>50368</v>
      </c>
      <c r="C37913" s="3">
        <v>880.28093200000001</v>
      </c>
      <c r="D37913" s="2"/>
    </row>
    <row r="37914" spans="1:4" x14ac:dyDescent="0.25">
      <c r="A37914" s="2">
        <v>540</v>
      </c>
      <c r="B37914">
        <v>50369</v>
      </c>
      <c r="C37914" s="3">
        <v>1172.517149</v>
      </c>
      <c r="D37914" s="2"/>
    </row>
    <row r="37915" spans="1:4" x14ac:dyDescent="0.25">
      <c r="A37915" s="2">
        <v>540</v>
      </c>
      <c r="B37915">
        <v>50372</v>
      </c>
      <c r="C37915" s="3">
        <v>3889.8269460000001</v>
      </c>
      <c r="D37915" s="2"/>
    </row>
    <row r="37916" spans="1:4" x14ac:dyDescent="0.25">
      <c r="A37916" s="2">
        <v>540</v>
      </c>
      <c r="B37916">
        <v>50373</v>
      </c>
      <c r="C37916" s="3">
        <v>8393.1667010000001</v>
      </c>
      <c r="D37916" s="2"/>
    </row>
    <row r="37917" spans="1:4" x14ac:dyDescent="0.25">
      <c r="A37917" s="2">
        <v>540</v>
      </c>
      <c r="B37917">
        <v>50374</v>
      </c>
      <c r="C37917" s="3">
        <v>7788.3427609999999</v>
      </c>
      <c r="D37917" s="2"/>
    </row>
    <row r="37918" spans="1:4" x14ac:dyDescent="0.25">
      <c r="A37918" s="2">
        <v>540</v>
      </c>
      <c r="B37918">
        <v>50375</v>
      </c>
      <c r="C37918" s="3">
        <v>0</v>
      </c>
      <c r="D37918" s="2"/>
    </row>
    <row r="37919" spans="1:4" x14ac:dyDescent="0.25">
      <c r="A37919" s="2">
        <v>540</v>
      </c>
      <c r="B37919">
        <v>50376</v>
      </c>
      <c r="C37919" s="3">
        <v>0</v>
      </c>
      <c r="D37919" s="2"/>
    </row>
    <row r="37920" spans="1:4" x14ac:dyDescent="0.25">
      <c r="A37920" s="2">
        <v>540</v>
      </c>
      <c r="B37920">
        <v>50377</v>
      </c>
      <c r="C37920" s="3">
        <v>0</v>
      </c>
      <c r="D37920" s="2"/>
    </row>
    <row r="37921" spans="1:4" x14ac:dyDescent="0.25">
      <c r="A37921" s="2">
        <v>540</v>
      </c>
      <c r="B37921">
        <v>50378</v>
      </c>
      <c r="C37921" s="3">
        <v>0</v>
      </c>
      <c r="D37921" s="2"/>
    </row>
    <row r="37922" spans="1:4" x14ac:dyDescent="0.25">
      <c r="A37922" s="2">
        <v>540</v>
      </c>
      <c r="B37922">
        <v>50379</v>
      </c>
      <c r="C37922" s="3">
        <v>1323.5499159999999</v>
      </c>
      <c r="D37922" s="2"/>
    </row>
    <row r="37923" spans="1:4" x14ac:dyDescent="0.25">
      <c r="A37923" s="2">
        <v>540</v>
      </c>
      <c r="B37923">
        <v>50380</v>
      </c>
      <c r="C37923" s="3">
        <v>1323.5499159999999</v>
      </c>
      <c r="D37923" s="2"/>
    </row>
    <row r="37924" spans="1:4" x14ac:dyDescent="0.25">
      <c r="A37924" s="2">
        <v>540</v>
      </c>
      <c r="B37924">
        <v>50381</v>
      </c>
      <c r="C37924" s="3">
        <v>1852.8600799999999</v>
      </c>
      <c r="D37924" s="2"/>
    </row>
    <row r="37925" spans="1:4" x14ac:dyDescent="0.25">
      <c r="A37925" s="2">
        <v>540</v>
      </c>
      <c r="B37925">
        <v>50382</v>
      </c>
      <c r="C37925" s="3">
        <v>1604.172687</v>
      </c>
      <c r="D37925" s="2"/>
    </row>
    <row r="37926" spans="1:4" x14ac:dyDescent="0.25">
      <c r="A37926" s="2">
        <v>540</v>
      </c>
      <c r="B37926">
        <v>50383</v>
      </c>
      <c r="C37926" s="3">
        <v>1833.9532220000001</v>
      </c>
      <c r="D37926" s="2"/>
    </row>
    <row r="37927" spans="1:4" x14ac:dyDescent="0.25">
      <c r="A37927" s="2">
        <v>540</v>
      </c>
      <c r="B37927">
        <v>50384</v>
      </c>
      <c r="C37927" s="3">
        <v>39.34187</v>
      </c>
      <c r="D37927" s="2"/>
    </row>
    <row r="37928" spans="1:4" x14ac:dyDescent="0.25">
      <c r="A37928" s="2">
        <v>540</v>
      </c>
      <c r="B37928">
        <v>50385</v>
      </c>
      <c r="C37928" s="3">
        <v>229.78053499999999</v>
      </c>
      <c r="D37928" s="2"/>
    </row>
    <row r="37929" spans="1:4" x14ac:dyDescent="0.25">
      <c r="A37929" s="2">
        <v>540</v>
      </c>
      <c r="B37929">
        <v>50386</v>
      </c>
      <c r="C37929" s="3">
        <v>926.50298199999997</v>
      </c>
      <c r="D37929" s="2"/>
    </row>
    <row r="37930" spans="1:4" x14ac:dyDescent="0.25">
      <c r="A37930" s="2">
        <v>540</v>
      </c>
      <c r="B37930">
        <v>50387</v>
      </c>
      <c r="C37930" s="3">
        <v>696.72244699999999</v>
      </c>
      <c r="D37930" s="2"/>
    </row>
    <row r="37931" spans="1:4" x14ac:dyDescent="0.25">
      <c r="A37931" s="2">
        <v>540</v>
      </c>
      <c r="B37931">
        <v>50389</v>
      </c>
      <c r="C37931" s="3">
        <v>5087.4818089999999</v>
      </c>
      <c r="D37931" s="2"/>
    </row>
    <row r="37932" spans="1:4" x14ac:dyDescent="0.25">
      <c r="A37932" s="2">
        <v>540</v>
      </c>
      <c r="B37932">
        <v>50390</v>
      </c>
      <c r="C37932" s="3">
        <v>5087.4818089999999</v>
      </c>
      <c r="D37932" s="2"/>
    </row>
    <row r="37933" spans="1:4" x14ac:dyDescent="0.25">
      <c r="A37933" s="2">
        <v>540</v>
      </c>
      <c r="B37933">
        <v>50391</v>
      </c>
      <c r="C37933" s="3">
        <v>4388.9377180000001</v>
      </c>
      <c r="D37933" s="2"/>
    </row>
    <row r="37934" spans="1:4" x14ac:dyDescent="0.25">
      <c r="A37934" s="2">
        <v>540</v>
      </c>
      <c r="B37934">
        <v>50392</v>
      </c>
      <c r="C37934" s="3">
        <v>439.77472799999998</v>
      </c>
      <c r="D37934" s="2"/>
    </row>
    <row r="37935" spans="1:4" x14ac:dyDescent="0.25">
      <c r="A37935" s="2">
        <v>540</v>
      </c>
      <c r="B37935">
        <v>50393</v>
      </c>
      <c r="C37935" s="3">
        <v>0</v>
      </c>
      <c r="D37935" s="2"/>
    </row>
    <row r="37936" spans="1:4" x14ac:dyDescent="0.25">
      <c r="A37936" s="2">
        <v>540</v>
      </c>
      <c r="B37936">
        <v>50394</v>
      </c>
      <c r="C37936" s="3">
        <v>9476.419527</v>
      </c>
      <c r="D37936" s="2"/>
    </row>
    <row r="37937" spans="1:4" x14ac:dyDescent="0.25">
      <c r="A37937" s="2">
        <v>540</v>
      </c>
      <c r="B37937">
        <v>50395</v>
      </c>
      <c r="C37937" s="3">
        <v>439.77472799999998</v>
      </c>
      <c r="D37937" s="2"/>
    </row>
    <row r="37938" spans="1:4" x14ac:dyDescent="0.25">
      <c r="A37938" s="2">
        <v>540</v>
      </c>
      <c r="B37938">
        <v>50396</v>
      </c>
      <c r="C37938" s="3">
        <v>223.37345199999999</v>
      </c>
      <c r="D37938" s="2"/>
    </row>
    <row r="37939" spans="1:4" x14ac:dyDescent="0.25">
      <c r="A37939" s="2">
        <v>540</v>
      </c>
      <c r="B37939">
        <v>50397</v>
      </c>
      <c r="C37939" s="3">
        <v>2677.23765</v>
      </c>
      <c r="D37939" s="2"/>
    </row>
    <row r="37940" spans="1:4" x14ac:dyDescent="0.25">
      <c r="A37940" s="2">
        <v>540</v>
      </c>
      <c r="B37940">
        <v>50398</v>
      </c>
      <c r="C37940" s="3">
        <v>2677.23765</v>
      </c>
      <c r="D37940" s="2"/>
    </row>
    <row r="37941" spans="1:4" x14ac:dyDescent="0.25">
      <c r="A37941" s="2">
        <v>540</v>
      </c>
      <c r="B37941">
        <v>50399</v>
      </c>
      <c r="C37941" s="3">
        <v>2900.6111019999998</v>
      </c>
      <c r="D37941" s="2"/>
    </row>
    <row r="37942" spans="1:4" x14ac:dyDescent="0.25">
      <c r="A37942" s="2">
        <v>540</v>
      </c>
      <c r="B37942">
        <v>50400</v>
      </c>
      <c r="C37942" s="3">
        <v>2531.0298229999999</v>
      </c>
      <c r="D37942" s="2"/>
    </row>
    <row r="37943" spans="1:4" x14ac:dyDescent="0.25">
      <c r="A37943" s="2">
        <v>540</v>
      </c>
      <c r="B37943">
        <v>50401</v>
      </c>
      <c r="C37943" s="3">
        <v>2531.0298229999999</v>
      </c>
      <c r="D37943" s="2"/>
    </row>
    <row r="37944" spans="1:4" x14ac:dyDescent="0.25">
      <c r="A37944" s="2">
        <v>540</v>
      </c>
      <c r="B37944">
        <v>50402</v>
      </c>
      <c r="C37944" s="3">
        <v>233.95504299999999</v>
      </c>
      <c r="D37944" s="2"/>
    </row>
    <row r="37945" spans="1:4" x14ac:dyDescent="0.25">
      <c r="A37945" s="2">
        <v>540</v>
      </c>
      <c r="B37945">
        <v>50403</v>
      </c>
      <c r="C37945" s="3">
        <v>1533.7831900000001</v>
      </c>
      <c r="D37945" s="2"/>
    </row>
    <row r="37946" spans="1:4" x14ac:dyDescent="0.25">
      <c r="A37946" s="2">
        <v>540</v>
      </c>
      <c r="B37946">
        <v>50404</v>
      </c>
      <c r="C37946" s="3">
        <v>1805.23786</v>
      </c>
      <c r="D37946" s="2"/>
    </row>
    <row r="37947" spans="1:4" x14ac:dyDescent="0.25">
      <c r="A37947" s="2">
        <v>540</v>
      </c>
      <c r="B37947">
        <v>50405</v>
      </c>
      <c r="C37947" s="3">
        <v>0</v>
      </c>
      <c r="D37947" s="2"/>
    </row>
    <row r="37948" spans="1:4" x14ac:dyDescent="0.25">
      <c r="A37948" s="2">
        <v>540</v>
      </c>
      <c r="B37948">
        <v>50406</v>
      </c>
      <c r="C37948" s="3">
        <v>1130.6635209999999</v>
      </c>
      <c r="D37948" s="2"/>
    </row>
    <row r="37949" spans="1:4" x14ac:dyDescent="0.25">
      <c r="A37949" s="2">
        <v>540</v>
      </c>
      <c r="B37949">
        <v>50407</v>
      </c>
      <c r="C37949" s="3">
        <v>1130.6635209999999</v>
      </c>
      <c r="D37949" s="2"/>
    </row>
    <row r="37950" spans="1:4" x14ac:dyDescent="0.25">
      <c r="A37950" s="2">
        <v>540</v>
      </c>
      <c r="B37950">
        <v>50408</v>
      </c>
      <c r="C37950" s="3">
        <v>1630.587583</v>
      </c>
      <c r="D37950" s="2"/>
    </row>
    <row r="37951" spans="1:4" x14ac:dyDescent="0.25">
      <c r="A37951" s="2">
        <v>540</v>
      </c>
      <c r="B37951">
        <v>50409</v>
      </c>
      <c r="C37951" s="3">
        <v>0</v>
      </c>
      <c r="D37951" s="2"/>
    </row>
    <row r="37952" spans="1:4" x14ac:dyDescent="0.25">
      <c r="A37952" s="2">
        <v>540</v>
      </c>
      <c r="B37952">
        <v>50410</v>
      </c>
      <c r="C37952" s="3">
        <v>2868.138966</v>
      </c>
      <c r="D37952" s="2"/>
    </row>
    <row r="37953" spans="1:4" x14ac:dyDescent="0.25">
      <c r="A37953" s="2">
        <v>540</v>
      </c>
      <c r="B37953">
        <v>50411</v>
      </c>
      <c r="C37953" s="3">
        <v>1147.619938</v>
      </c>
      <c r="D37953" s="2"/>
    </row>
    <row r="37954" spans="1:4" x14ac:dyDescent="0.25">
      <c r="A37954" s="2">
        <v>540</v>
      </c>
      <c r="B37954">
        <v>50412</v>
      </c>
      <c r="C37954" s="3">
        <v>2823.055374</v>
      </c>
      <c r="D37954" s="2"/>
    </row>
    <row r="37955" spans="1:4" x14ac:dyDescent="0.25">
      <c r="A37955" s="2">
        <v>540</v>
      </c>
      <c r="B37955">
        <v>50413</v>
      </c>
      <c r="C37955" s="3">
        <v>2823.055374</v>
      </c>
      <c r="D37955" s="2"/>
    </row>
    <row r="37956" spans="1:4" x14ac:dyDescent="0.25">
      <c r="A37956" s="2">
        <v>540</v>
      </c>
      <c r="B37956">
        <v>50414</v>
      </c>
      <c r="C37956" s="3">
        <v>374.479039</v>
      </c>
      <c r="D37956" s="2"/>
    </row>
    <row r="37957" spans="1:4" x14ac:dyDescent="0.25">
      <c r="A37957" s="2">
        <v>540</v>
      </c>
      <c r="B37957">
        <v>50415</v>
      </c>
      <c r="C37957" s="3">
        <v>1794.3481340000001</v>
      </c>
      <c r="D37957" s="2"/>
    </row>
    <row r="37958" spans="1:4" x14ac:dyDescent="0.25">
      <c r="A37958" s="2">
        <v>540</v>
      </c>
      <c r="B37958">
        <v>50416</v>
      </c>
      <c r="C37958" s="3">
        <v>1794.3481340000001</v>
      </c>
      <c r="D37958" s="2"/>
    </row>
    <row r="37959" spans="1:4" x14ac:dyDescent="0.25">
      <c r="A37959" s="2">
        <v>540</v>
      </c>
      <c r="B37959">
        <v>50417</v>
      </c>
      <c r="C37959" s="3">
        <v>0</v>
      </c>
      <c r="D37959" s="2"/>
    </row>
    <row r="37960" spans="1:4" x14ac:dyDescent="0.25">
      <c r="A37960" s="2">
        <v>540</v>
      </c>
      <c r="B37960">
        <v>50418</v>
      </c>
      <c r="C37960" s="3">
        <v>149.949172</v>
      </c>
      <c r="D37960" s="2"/>
    </row>
    <row r="37961" spans="1:4" x14ac:dyDescent="0.25">
      <c r="A37961" s="2">
        <v>540</v>
      </c>
      <c r="B37961">
        <v>50419</v>
      </c>
      <c r="C37961" s="3">
        <v>1017.538235</v>
      </c>
      <c r="D37961" s="2"/>
    </row>
    <row r="37962" spans="1:4" x14ac:dyDescent="0.25">
      <c r="A37962" s="2">
        <v>540</v>
      </c>
      <c r="B37962">
        <v>50420</v>
      </c>
      <c r="C37962" s="3">
        <v>959.741401</v>
      </c>
      <c r="D37962" s="2"/>
    </row>
    <row r="37963" spans="1:4" x14ac:dyDescent="0.25">
      <c r="A37963" s="2">
        <v>540</v>
      </c>
      <c r="B37963">
        <v>50421</v>
      </c>
      <c r="C37963" s="3">
        <v>1528.057266</v>
      </c>
      <c r="D37963" s="2"/>
    </row>
    <row r="37964" spans="1:4" x14ac:dyDescent="0.25">
      <c r="A37964" s="2">
        <v>540</v>
      </c>
      <c r="B37964">
        <v>50422</v>
      </c>
      <c r="C37964" s="3">
        <v>0</v>
      </c>
      <c r="D37964" s="2"/>
    </row>
    <row r="37965" spans="1:4" x14ac:dyDescent="0.25">
      <c r="A37965" s="2">
        <v>540</v>
      </c>
      <c r="B37965">
        <v>50423</v>
      </c>
      <c r="C37965" s="3">
        <v>3357.4453629999998</v>
      </c>
      <c r="D37965" s="2"/>
    </row>
    <row r="37966" spans="1:4" x14ac:dyDescent="0.25">
      <c r="A37966" s="2">
        <v>540</v>
      </c>
      <c r="B37966">
        <v>50424</v>
      </c>
      <c r="C37966" s="3">
        <v>3923.8212330000001</v>
      </c>
      <c r="D37966" s="2"/>
    </row>
    <row r="37967" spans="1:4" x14ac:dyDescent="0.25">
      <c r="A37967" s="2">
        <v>540</v>
      </c>
      <c r="B37967">
        <v>50425</v>
      </c>
      <c r="C37967" s="3">
        <v>7301.7154360000004</v>
      </c>
      <c r="D37967" s="2"/>
    </row>
    <row r="37968" spans="1:4" x14ac:dyDescent="0.25">
      <c r="A37968" s="2">
        <v>540</v>
      </c>
      <c r="B37968">
        <v>50426</v>
      </c>
      <c r="C37968" s="3">
        <v>7301.7154360000004</v>
      </c>
      <c r="D37968" s="2"/>
    </row>
    <row r="37969" spans="1:4" x14ac:dyDescent="0.25">
      <c r="A37969" s="2">
        <v>540</v>
      </c>
      <c r="B37969">
        <v>50427</v>
      </c>
      <c r="C37969" s="3">
        <v>3357.4453629999998</v>
      </c>
      <c r="D37969" s="2"/>
    </row>
    <row r="37970" spans="1:4" x14ac:dyDescent="0.25">
      <c r="A37970" s="2">
        <v>540</v>
      </c>
      <c r="B37970">
        <v>50428</v>
      </c>
      <c r="C37970" s="3">
        <v>3067.513852</v>
      </c>
      <c r="D37970" s="2"/>
    </row>
    <row r="37971" spans="1:4" x14ac:dyDescent="0.25">
      <c r="A37971" s="2">
        <v>540</v>
      </c>
      <c r="B37971">
        <v>50429</v>
      </c>
      <c r="C37971" s="3">
        <v>3067.513852</v>
      </c>
      <c r="D37971" s="2"/>
    </row>
    <row r="37972" spans="1:4" x14ac:dyDescent="0.25">
      <c r="A37972" s="2">
        <v>540</v>
      </c>
      <c r="B37972">
        <v>50430</v>
      </c>
      <c r="C37972" s="3">
        <v>499.25152700000001</v>
      </c>
      <c r="D37972" s="2"/>
    </row>
    <row r="37973" spans="1:4" x14ac:dyDescent="0.25">
      <c r="A37973" s="2">
        <v>540</v>
      </c>
      <c r="B37973">
        <v>50432</v>
      </c>
      <c r="C37973" s="3">
        <v>7302.5899790000003</v>
      </c>
      <c r="D37973" s="2"/>
    </row>
    <row r="37974" spans="1:4" x14ac:dyDescent="0.25">
      <c r="A37974" s="2">
        <v>540</v>
      </c>
      <c r="B37974">
        <v>50433</v>
      </c>
      <c r="C37974" s="3">
        <v>5752.9454500000002</v>
      </c>
      <c r="D37974" s="2"/>
    </row>
    <row r="37975" spans="1:4" x14ac:dyDescent="0.25">
      <c r="A37975" s="2">
        <v>540</v>
      </c>
      <c r="B37975">
        <v>50436</v>
      </c>
      <c r="C37975" s="3">
        <v>5752.9454500000002</v>
      </c>
      <c r="D37975" s="2"/>
    </row>
    <row r="37976" spans="1:4" x14ac:dyDescent="0.25">
      <c r="A37976" s="2">
        <v>540</v>
      </c>
      <c r="B37976">
        <v>50438</v>
      </c>
      <c r="C37976" s="3">
        <v>7302.5899790000003</v>
      </c>
      <c r="D37976" s="2"/>
    </row>
    <row r="37977" spans="1:4" x14ac:dyDescent="0.25">
      <c r="A37977" s="2">
        <v>540</v>
      </c>
      <c r="B37977">
        <v>50439</v>
      </c>
      <c r="C37977" s="3">
        <v>28.873864999999999</v>
      </c>
      <c r="D37977" s="2"/>
    </row>
    <row r="37978" spans="1:4" x14ac:dyDescent="0.25">
      <c r="A37978" s="2">
        <v>540</v>
      </c>
      <c r="B37978">
        <v>50440</v>
      </c>
      <c r="C37978" s="3">
        <v>9.6456900000000001</v>
      </c>
      <c r="D37978" s="2"/>
    </row>
    <row r="37979" spans="1:4" x14ac:dyDescent="0.25">
      <c r="A37979" s="2">
        <v>540</v>
      </c>
      <c r="B37979">
        <v>50441</v>
      </c>
      <c r="C37979" s="3">
        <v>2839.4581509999998</v>
      </c>
      <c r="D37979" s="2"/>
    </row>
    <row r="37980" spans="1:4" x14ac:dyDescent="0.25">
      <c r="A37980" s="2">
        <v>540</v>
      </c>
      <c r="B37980">
        <v>50442</v>
      </c>
      <c r="C37980" s="3">
        <v>440.57599199999999</v>
      </c>
      <c r="D37980" s="2"/>
    </row>
    <row r="37981" spans="1:4" x14ac:dyDescent="0.25">
      <c r="A37981" s="2">
        <v>540</v>
      </c>
      <c r="B37981">
        <v>50443</v>
      </c>
      <c r="C37981" s="3">
        <v>440.57599199999999</v>
      </c>
      <c r="D37981" s="2"/>
    </row>
    <row r="37982" spans="1:4" x14ac:dyDescent="0.25">
      <c r="A37982" s="2">
        <v>540</v>
      </c>
      <c r="B37982">
        <v>50444</v>
      </c>
      <c r="C37982" s="3">
        <v>425.94742600000001</v>
      </c>
      <c r="D37982" s="2"/>
    </row>
    <row r="37983" spans="1:4" x14ac:dyDescent="0.25">
      <c r="A37983" s="2">
        <v>540</v>
      </c>
      <c r="B37983">
        <v>50445</v>
      </c>
      <c r="C37983" s="3">
        <v>28.873864999999999</v>
      </c>
      <c r="D37983" s="2"/>
    </row>
    <row r="37984" spans="1:4" x14ac:dyDescent="0.25">
      <c r="A37984" s="2">
        <v>540</v>
      </c>
      <c r="B37984">
        <v>50446</v>
      </c>
      <c r="C37984" s="3">
        <v>1825.625618</v>
      </c>
      <c r="D37984" s="2"/>
    </row>
    <row r="37985" spans="1:4" x14ac:dyDescent="0.25">
      <c r="A37985" s="2">
        <v>540</v>
      </c>
      <c r="B37985">
        <v>50447</v>
      </c>
      <c r="C37985" s="3">
        <v>27.806602000000002</v>
      </c>
      <c r="D37985" s="2"/>
    </row>
    <row r="37986" spans="1:4" x14ac:dyDescent="0.25">
      <c r="A37986" s="2">
        <v>540</v>
      </c>
      <c r="B37986">
        <v>50448</v>
      </c>
      <c r="C37986" s="3">
        <v>27.806602000000002</v>
      </c>
      <c r="D37986" s="2"/>
    </row>
    <row r="37987" spans="1:4" x14ac:dyDescent="0.25">
      <c r="A37987" s="2">
        <v>540</v>
      </c>
      <c r="B37987">
        <v>50449</v>
      </c>
      <c r="C37987" s="3">
        <v>1825.625618</v>
      </c>
      <c r="D37987" s="2"/>
    </row>
    <row r="37988" spans="1:4" x14ac:dyDescent="0.25">
      <c r="A37988" s="2">
        <v>540</v>
      </c>
      <c r="B37988">
        <v>50450</v>
      </c>
      <c r="C37988" s="3">
        <v>1417.0383300000001</v>
      </c>
      <c r="D37988" s="2"/>
    </row>
    <row r="37989" spans="1:4" x14ac:dyDescent="0.25">
      <c r="A37989" s="2">
        <v>540</v>
      </c>
      <c r="B37989">
        <v>50451</v>
      </c>
      <c r="C37989" s="3">
        <v>23.895114</v>
      </c>
      <c r="D37989" s="2"/>
    </row>
    <row r="37990" spans="1:4" x14ac:dyDescent="0.25">
      <c r="A37990" s="2">
        <v>540</v>
      </c>
      <c r="B37990">
        <v>50452</v>
      </c>
      <c r="C37990" s="3">
        <v>270.38655999999997</v>
      </c>
      <c r="D37990" s="2"/>
    </row>
    <row r="37991" spans="1:4" x14ac:dyDescent="0.25">
      <c r="A37991" s="2">
        <v>540</v>
      </c>
      <c r="B37991">
        <v>50453</v>
      </c>
      <c r="C37991" s="3">
        <v>23.895114</v>
      </c>
      <c r="D37991" s="2"/>
    </row>
    <row r="37992" spans="1:4" x14ac:dyDescent="0.25">
      <c r="A37992" s="2">
        <v>540</v>
      </c>
      <c r="B37992">
        <v>50454</v>
      </c>
      <c r="C37992" s="3">
        <v>270.38655999999997</v>
      </c>
      <c r="D37992" s="2"/>
    </row>
    <row r="37993" spans="1:4" x14ac:dyDescent="0.25">
      <c r="A37993" s="2">
        <v>540</v>
      </c>
      <c r="B37993">
        <v>50455</v>
      </c>
      <c r="C37993" s="3">
        <v>9.6456900000000001</v>
      </c>
      <c r="D37993" s="2"/>
    </row>
    <row r="37994" spans="1:4" x14ac:dyDescent="0.25">
      <c r="A37994" s="2">
        <v>540</v>
      </c>
      <c r="B37994">
        <v>50456</v>
      </c>
      <c r="C37994" s="3">
        <v>1417.0383300000001</v>
      </c>
      <c r="D37994" s="2"/>
    </row>
    <row r="37995" spans="1:4" x14ac:dyDescent="0.25">
      <c r="A37995" s="2">
        <v>540</v>
      </c>
      <c r="B37995">
        <v>50457</v>
      </c>
      <c r="C37995" s="3">
        <v>161.18261899999999</v>
      </c>
      <c r="D37995" s="2"/>
    </row>
    <row r="37996" spans="1:4" x14ac:dyDescent="0.25">
      <c r="A37996" s="2">
        <v>540</v>
      </c>
      <c r="B37996">
        <v>50458</v>
      </c>
      <c r="C37996" s="3">
        <v>353.85778499999998</v>
      </c>
      <c r="D37996" s="2"/>
    </row>
    <row r="37997" spans="1:4" x14ac:dyDescent="0.25">
      <c r="A37997" s="2">
        <v>540</v>
      </c>
      <c r="B37997">
        <v>50459</v>
      </c>
      <c r="C37997" s="3">
        <v>2626.8181070000001</v>
      </c>
      <c r="D37997" s="2"/>
    </row>
    <row r="37998" spans="1:4" x14ac:dyDescent="0.25">
      <c r="A37998" s="2">
        <v>540</v>
      </c>
      <c r="B37998">
        <v>50460</v>
      </c>
      <c r="C37998" s="3">
        <v>161.18261899999999</v>
      </c>
      <c r="D37998" s="2"/>
    </row>
    <row r="37999" spans="1:4" x14ac:dyDescent="0.25">
      <c r="A37999" s="2">
        <v>540</v>
      </c>
      <c r="B37999">
        <v>50461</v>
      </c>
      <c r="C37999" s="3">
        <v>353.85778499999998</v>
      </c>
      <c r="D37999" s="2"/>
    </row>
    <row r="38000" spans="1:4" x14ac:dyDescent="0.25">
      <c r="A38000" s="2">
        <v>540</v>
      </c>
      <c r="B38000">
        <v>50462</v>
      </c>
      <c r="C38000" s="3">
        <v>2626.8181070000001</v>
      </c>
      <c r="D38000" s="2"/>
    </row>
    <row r="38001" spans="1:4" x14ac:dyDescent="0.25">
      <c r="A38001" s="2">
        <v>540</v>
      </c>
      <c r="B38001">
        <v>50463</v>
      </c>
      <c r="C38001" s="3">
        <v>418.20778899999999</v>
      </c>
      <c r="D38001" s="2"/>
    </row>
    <row r="38002" spans="1:4" x14ac:dyDescent="0.25">
      <c r="A38002" s="2">
        <v>540</v>
      </c>
      <c r="B38002">
        <v>50464</v>
      </c>
      <c r="C38002" s="3">
        <v>418.20778899999999</v>
      </c>
      <c r="D38002" s="2"/>
    </row>
    <row r="38003" spans="1:4" x14ac:dyDescent="0.25">
      <c r="A38003" s="2">
        <v>540</v>
      </c>
      <c r="B38003">
        <v>50465</v>
      </c>
      <c r="C38003" s="3">
        <v>1428.9115159999999</v>
      </c>
      <c r="D38003" s="2"/>
    </row>
    <row r="38004" spans="1:4" x14ac:dyDescent="0.25">
      <c r="A38004" s="2">
        <v>540</v>
      </c>
      <c r="B38004">
        <v>50466</v>
      </c>
      <c r="C38004" s="3">
        <v>1847.1193040000001</v>
      </c>
      <c r="D38004" s="2"/>
    </row>
    <row r="38005" spans="1:4" x14ac:dyDescent="0.25">
      <c r="A38005" s="2">
        <v>540</v>
      </c>
      <c r="B38005">
        <v>50467</v>
      </c>
      <c r="C38005" s="3">
        <v>662.37581399999999</v>
      </c>
      <c r="D38005" s="2"/>
    </row>
    <row r="38006" spans="1:4" x14ac:dyDescent="0.25">
      <c r="A38006" s="2">
        <v>540</v>
      </c>
      <c r="B38006">
        <v>50468</v>
      </c>
      <c r="C38006" s="3">
        <v>662.37581399999999</v>
      </c>
      <c r="D38006" s="2"/>
    </row>
    <row r="38007" spans="1:4" x14ac:dyDescent="0.25">
      <c r="A38007" s="2">
        <v>540</v>
      </c>
      <c r="B38007">
        <v>50469</v>
      </c>
      <c r="C38007" s="3">
        <v>1428.9115159999999</v>
      </c>
      <c r="D38007" s="2"/>
    </row>
    <row r="38008" spans="1:4" x14ac:dyDescent="0.25">
      <c r="A38008" s="2">
        <v>540</v>
      </c>
      <c r="B38008">
        <v>50470</v>
      </c>
      <c r="C38008" s="3">
        <v>321.07554399999998</v>
      </c>
      <c r="D38008" s="2"/>
    </row>
    <row r="38009" spans="1:4" x14ac:dyDescent="0.25">
      <c r="A38009" s="2">
        <v>540</v>
      </c>
      <c r="B38009">
        <v>50471</v>
      </c>
      <c r="C38009" s="3">
        <v>1753.0477980000001</v>
      </c>
      <c r="D38009" s="2"/>
    </row>
    <row r="38010" spans="1:4" x14ac:dyDescent="0.25">
      <c r="A38010" s="2">
        <v>540</v>
      </c>
      <c r="B38010">
        <v>50472</v>
      </c>
      <c r="C38010" s="3">
        <v>372.24733400000002</v>
      </c>
      <c r="D38010" s="2"/>
    </row>
    <row r="38011" spans="1:4" x14ac:dyDescent="0.25">
      <c r="A38011" s="2">
        <v>540</v>
      </c>
      <c r="B38011">
        <v>50473</v>
      </c>
      <c r="C38011" s="3">
        <v>1753.0477980000001</v>
      </c>
      <c r="D38011" s="2"/>
    </row>
    <row r="38012" spans="1:4" x14ac:dyDescent="0.25">
      <c r="A38012" s="2">
        <v>540</v>
      </c>
      <c r="B38012">
        <v>50474</v>
      </c>
      <c r="C38012" s="3">
        <v>321.07554399999998</v>
      </c>
      <c r="D38012" s="2"/>
    </row>
    <row r="38013" spans="1:4" x14ac:dyDescent="0.25">
      <c r="A38013" s="2">
        <v>540</v>
      </c>
      <c r="B38013">
        <v>50475</v>
      </c>
      <c r="C38013" s="3">
        <v>1878.2940719999999</v>
      </c>
      <c r="D38013" s="2"/>
    </row>
    <row r="38014" spans="1:4" x14ac:dyDescent="0.25">
      <c r="A38014" s="2">
        <v>540</v>
      </c>
      <c r="B38014">
        <v>50476</v>
      </c>
      <c r="C38014" s="3">
        <v>1878.2940719999999</v>
      </c>
      <c r="D38014" s="2"/>
    </row>
    <row r="38015" spans="1:4" x14ac:dyDescent="0.25">
      <c r="A38015" s="2">
        <v>540</v>
      </c>
      <c r="B38015">
        <v>50477</v>
      </c>
      <c r="C38015" s="3">
        <v>372.24733400000002</v>
      </c>
      <c r="D38015" s="2"/>
    </row>
    <row r="38016" spans="1:4" x14ac:dyDescent="0.25">
      <c r="A38016" s="2">
        <v>540</v>
      </c>
      <c r="B38016">
        <v>50478</v>
      </c>
      <c r="C38016" s="3">
        <v>2280.0688049999999</v>
      </c>
      <c r="D38016" s="2"/>
    </row>
    <row r="38017" spans="1:4" x14ac:dyDescent="0.25">
      <c r="A38017" s="2">
        <v>540</v>
      </c>
      <c r="B38017">
        <v>50479</v>
      </c>
      <c r="C38017" s="3">
        <v>2280.0688049999999</v>
      </c>
      <c r="D38017" s="2"/>
    </row>
    <row r="38018" spans="1:4" x14ac:dyDescent="0.25">
      <c r="A38018" s="2">
        <v>540</v>
      </c>
      <c r="B38018">
        <v>50480</v>
      </c>
      <c r="C38018" s="3">
        <v>1752.681034</v>
      </c>
      <c r="D38018" s="2"/>
    </row>
    <row r="38019" spans="1:4" x14ac:dyDescent="0.25">
      <c r="A38019" s="2">
        <v>540</v>
      </c>
      <c r="B38019">
        <v>50481</v>
      </c>
      <c r="C38019" s="3">
        <v>1752.681034</v>
      </c>
      <c r="D38019" s="2"/>
    </row>
    <row r="38020" spans="1:4" x14ac:dyDescent="0.25">
      <c r="A38020" s="2">
        <v>540</v>
      </c>
      <c r="B38020">
        <v>50482</v>
      </c>
      <c r="C38020" s="3">
        <v>0</v>
      </c>
      <c r="D38020" s="2"/>
    </row>
    <row r="38021" spans="1:4" x14ac:dyDescent="0.25">
      <c r="A38021" s="2">
        <v>540</v>
      </c>
      <c r="B38021">
        <v>50483</v>
      </c>
      <c r="C38021" s="3">
        <v>0</v>
      </c>
      <c r="D38021" s="2"/>
    </row>
    <row r="38022" spans="1:4" x14ac:dyDescent="0.25">
      <c r="A38022" s="2">
        <v>540</v>
      </c>
      <c r="B38022">
        <v>50484</v>
      </c>
      <c r="C38022" s="3">
        <v>1954.8052399999999</v>
      </c>
      <c r="D38022" s="2"/>
    </row>
    <row r="38023" spans="1:4" x14ac:dyDescent="0.25">
      <c r="A38023" s="2">
        <v>540</v>
      </c>
      <c r="B38023">
        <v>50485</v>
      </c>
      <c r="C38023" s="3">
        <v>1954.8052399999999</v>
      </c>
      <c r="D38023" s="2"/>
    </row>
    <row r="38024" spans="1:4" x14ac:dyDescent="0.25">
      <c r="A38024" s="2">
        <v>540</v>
      </c>
      <c r="B38024">
        <v>50486</v>
      </c>
      <c r="C38024" s="3">
        <v>2898.5857729999998</v>
      </c>
      <c r="D38024" s="2"/>
    </row>
    <row r="38025" spans="1:4" x14ac:dyDescent="0.25">
      <c r="A38025" s="2">
        <v>540</v>
      </c>
      <c r="B38025">
        <v>50487</v>
      </c>
      <c r="C38025" s="3">
        <v>1037.291845</v>
      </c>
      <c r="D38025" s="2"/>
    </row>
    <row r="38026" spans="1:4" x14ac:dyDescent="0.25">
      <c r="A38026" s="2">
        <v>540</v>
      </c>
      <c r="B38026">
        <v>50488</v>
      </c>
      <c r="C38026" s="3">
        <v>127.054429</v>
      </c>
      <c r="D38026" s="2"/>
    </row>
    <row r="38027" spans="1:4" x14ac:dyDescent="0.25">
      <c r="A38027" s="2">
        <v>540</v>
      </c>
      <c r="B38027">
        <v>50489</v>
      </c>
      <c r="C38027" s="3">
        <v>1037.291845</v>
      </c>
      <c r="D38027" s="2"/>
    </row>
    <row r="38028" spans="1:4" x14ac:dyDescent="0.25">
      <c r="A38028" s="2">
        <v>540</v>
      </c>
      <c r="B38028">
        <v>50490</v>
      </c>
      <c r="C38028" s="3">
        <v>127.054429</v>
      </c>
      <c r="D38028" s="2"/>
    </row>
    <row r="38029" spans="1:4" x14ac:dyDescent="0.25">
      <c r="A38029" s="2">
        <v>540</v>
      </c>
      <c r="B38029">
        <v>50491</v>
      </c>
      <c r="C38029" s="3">
        <v>2898.5857729999998</v>
      </c>
      <c r="D38029" s="2"/>
    </row>
    <row r="38030" spans="1:4" x14ac:dyDescent="0.25">
      <c r="A38030" s="2">
        <v>540</v>
      </c>
      <c r="B38030">
        <v>50492</v>
      </c>
      <c r="C38030" s="3">
        <v>1085.763076</v>
      </c>
      <c r="D38030" s="2"/>
    </row>
    <row r="38031" spans="1:4" x14ac:dyDescent="0.25">
      <c r="A38031" s="2">
        <v>540</v>
      </c>
      <c r="B38031">
        <v>50493</v>
      </c>
      <c r="C38031" s="3">
        <v>1685.0134800000001</v>
      </c>
      <c r="D38031" s="2"/>
    </row>
    <row r="38032" spans="1:4" x14ac:dyDescent="0.25">
      <c r="A38032" s="2">
        <v>540</v>
      </c>
      <c r="B38032">
        <v>50494</v>
      </c>
      <c r="C38032" s="3">
        <v>1075.462634</v>
      </c>
      <c r="D38032" s="2"/>
    </row>
    <row r="38033" spans="1:4" x14ac:dyDescent="0.25">
      <c r="A38033" s="2">
        <v>540</v>
      </c>
      <c r="B38033">
        <v>50495</v>
      </c>
      <c r="C38033" s="3">
        <v>1685.0134800000001</v>
      </c>
      <c r="D38033" s="2"/>
    </row>
    <row r="38034" spans="1:4" x14ac:dyDescent="0.25">
      <c r="A38034" s="2">
        <v>540</v>
      </c>
      <c r="B38034">
        <v>50496</v>
      </c>
      <c r="C38034" s="3">
        <v>1075.462634</v>
      </c>
      <c r="D38034" s="2"/>
    </row>
    <row r="38035" spans="1:4" x14ac:dyDescent="0.25">
      <c r="A38035" s="2">
        <v>540</v>
      </c>
      <c r="B38035">
        <v>50497</v>
      </c>
      <c r="C38035" s="3">
        <v>1085.763076</v>
      </c>
      <c r="D38035" s="2"/>
    </row>
    <row r="38036" spans="1:4" x14ac:dyDescent="0.25">
      <c r="A38036" s="2">
        <v>540</v>
      </c>
      <c r="B38036">
        <v>50498</v>
      </c>
      <c r="C38036" s="3">
        <v>470.55131599999999</v>
      </c>
      <c r="D38036" s="2"/>
    </row>
    <row r="38037" spans="1:4" x14ac:dyDescent="0.25">
      <c r="A38037" s="2">
        <v>540</v>
      </c>
      <c r="B38037">
        <v>50501</v>
      </c>
      <c r="C38037" s="3">
        <v>4342.8412840000001</v>
      </c>
      <c r="D38037" s="2"/>
    </row>
    <row r="38038" spans="1:4" x14ac:dyDescent="0.25">
      <c r="A38038" s="2">
        <v>540</v>
      </c>
      <c r="B38038">
        <v>50502</v>
      </c>
      <c r="C38038" s="3">
        <v>8595.9530279999999</v>
      </c>
      <c r="D38038" s="2"/>
    </row>
    <row r="38039" spans="1:4" x14ac:dyDescent="0.25">
      <c r="A38039" s="2">
        <v>540</v>
      </c>
      <c r="B38039">
        <v>50503</v>
      </c>
      <c r="C38039" s="3">
        <v>264.02917300000001</v>
      </c>
      <c r="D38039" s="2"/>
    </row>
    <row r="38040" spans="1:4" x14ac:dyDescent="0.25">
      <c r="A38040" s="2">
        <v>540</v>
      </c>
      <c r="B38040">
        <v>50505</v>
      </c>
      <c r="C38040" s="3">
        <v>314.40942899999999</v>
      </c>
      <c r="D38040" s="2"/>
    </row>
    <row r="38041" spans="1:4" x14ac:dyDescent="0.25">
      <c r="A38041" s="2">
        <v>540</v>
      </c>
      <c r="B38041">
        <v>50506</v>
      </c>
      <c r="C38041" s="3">
        <v>6163.1220759999997</v>
      </c>
      <c r="D38041" s="2"/>
    </row>
    <row r="38042" spans="1:4" x14ac:dyDescent="0.25">
      <c r="A38042" s="2">
        <v>540</v>
      </c>
      <c r="B38042">
        <v>50507</v>
      </c>
      <c r="C38042" s="3">
        <v>332.32973299999998</v>
      </c>
      <c r="D38042" s="2"/>
    </row>
    <row r="38043" spans="1:4" x14ac:dyDescent="0.25">
      <c r="A38043" s="2">
        <v>540</v>
      </c>
      <c r="B38043">
        <v>50508</v>
      </c>
      <c r="C38043" s="3">
        <v>4633.1204600000001</v>
      </c>
      <c r="D38043" s="2"/>
    </row>
    <row r="38044" spans="1:4" x14ac:dyDescent="0.25">
      <c r="A38044" s="2">
        <v>540</v>
      </c>
      <c r="B38044">
        <v>50509</v>
      </c>
      <c r="C38044" s="3">
        <v>7780.257748</v>
      </c>
      <c r="D38044" s="2"/>
    </row>
    <row r="38045" spans="1:4" x14ac:dyDescent="0.25">
      <c r="A38045" s="2">
        <v>540</v>
      </c>
      <c r="B38045">
        <v>50510</v>
      </c>
      <c r="C38045" s="3">
        <v>7780.257748</v>
      </c>
      <c r="D38045" s="2"/>
    </row>
    <row r="38046" spans="1:4" x14ac:dyDescent="0.25">
      <c r="A38046" s="2">
        <v>540</v>
      </c>
      <c r="B38046">
        <v>50511</v>
      </c>
      <c r="C38046" s="3">
        <v>664.54430500000001</v>
      </c>
      <c r="D38046" s="2"/>
    </row>
    <row r="38047" spans="1:4" x14ac:dyDescent="0.25">
      <c r="A38047" s="2">
        <v>540</v>
      </c>
      <c r="B38047">
        <v>50512</v>
      </c>
      <c r="C38047" s="3">
        <v>276.79827299999999</v>
      </c>
      <c r="D38047" s="2"/>
    </row>
    <row r="38048" spans="1:4" x14ac:dyDescent="0.25">
      <c r="A38048" s="2">
        <v>540</v>
      </c>
      <c r="B38048">
        <v>50513</v>
      </c>
      <c r="C38048" s="3">
        <v>6685.8008250000003</v>
      </c>
      <c r="D38048" s="2"/>
    </row>
    <row r="38049" spans="1:4" x14ac:dyDescent="0.25">
      <c r="A38049" s="2">
        <v>540</v>
      </c>
      <c r="B38049">
        <v>50515</v>
      </c>
      <c r="C38049" s="3">
        <v>445.52007700000001</v>
      </c>
      <c r="D38049" s="2"/>
    </row>
    <row r="38050" spans="1:4" x14ac:dyDescent="0.25">
      <c r="A38050" s="2">
        <v>540</v>
      </c>
      <c r="B38050">
        <v>50517</v>
      </c>
      <c r="C38050" s="3">
        <v>445.52007700000001</v>
      </c>
      <c r="D38050" s="2"/>
    </row>
    <row r="38051" spans="1:4" x14ac:dyDescent="0.25">
      <c r="A38051" s="2">
        <v>540</v>
      </c>
      <c r="B38051">
        <v>50519</v>
      </c>
      <c r="C38051" s="3">
        <v>0</v>
      </c>
      <c r="D38051" s="2"/>
    </row>
    <row r="38052" spans="1:4" x14ac:dyDescent="0.25">
      <c r="A38052" s="2">
        <v>540</v>
      </c>
      <c r="B38052">
        <v>50520</v>
      </c>
      <c r="C38052" s="3">
        <v>0</v>
      </c>
      <c r="D38052" s="2"/>
    </row>
    <row r="38053" spans="1:4" x14ac:dyDescent="0.25">
      <c r="A38053" s="2">
        <v>540</v>
      </c>
      <c r="B38053">
        <v>50522</v>
      </c>
      <c r="C38053" s="3">
        <v>966.97489700000006</v>
      </c>
      <c r="D38053" s="2"/>
    </row>
    <row r="38054" spans="1:4" x14ac:dyDescent="0.25">
      <c r="A38054" s="2">
        <v>540</v>
      </c>
      <c r="B38054">
        <v>50523</v>
      </c>
      <c r="C38054" s="3">
        <v>1090.7370960000001</v>
      </c>
      <c r="D38054" s="2"/>
    </row>
    <row r="38055" spans="1:4" x14ac:dyDescent="0.25">
      <c r="A38055" s="2">
        <v>540</v>
      </c>
      <c r="B38055">
        <v>50524</v>
      </c>
      <c r="C38055" s="3">
        <v>256.97186699999997</v>
      </c>
      <c r="D38055" s="2"/>
    </row>
    <row r="38056" spans="1:4" x14ac:dyDescent="0.25">
      <c r="A38056" s="2">
        <v>540</v>
      </c>
      <c r="B38056">
        <v>50526</v>
      </c>
      <c r="C38056" s="3">
        <v>773.72293000000002</v>
      </c>
      <c r="D38056" s="2"/>
    </row>
    <row r="38057" spans="1:4" x14ac:dyDescent="0.25">
      <c r="A38057" s="2">
        <v>540</v>
      </c>
      <c r="B38057">
        <v>50527</v>
      </c>
      <c r="C38057" s="3">
        <v>695.79046900000003</v>
      </c>
      <c r="D38057" s="2"/>
    </row>
    <row r="38058" spans="1:4" x14ac:dyDescent="0.25">
      <c r="A38058" s="2">
        <v>540</v>
      </c>
      <c r="B38058">
        <v>50528</v>
      </c>
      <c r="C38058" s="3">
        <v>90.868561999999997</v>
      </c>
      <c r="D38058" s="2"/>
    </row>
    <row r="38059" spans="1:4" x14ac:dyDescent="0.25">
      <c r="A38059" s="2">
        <v>540</v>
      </c>
      <c r="B38059">
        <v>50529</v>
      </c>
      <c r="C38059" s="3">
        <v>1128.4481989999999</v>
      </c>
      <c r="D38059" s="2"/>
    </row>
    <row r="38060" spans="1:4" x14ac:dyDescent="0.25">
      <c r="A38060" s="2">
        <v>540</v>
      </c>
      <c r="B38060">
        <v>50531</v>
      </c>
      <c r="C38060" s="3">
        <v>5441.3125490000002</v>
      </c>
      <c r="D38060" s="2"/>
    </row>
    <row r="38061" spans="1:4" x14ac:dyDescent="0.25">
      <c r="A38061" s="2">
        <v>540</v>
      </c>
      <c r="B38061">
        <v>50533</v>
      </c>
      <c r="C38061" s="3">
        <v>4020.866673</v>
      </c>
      <c r="D38061" s="2"/>
    </row>
    <row r="38062" spans="1:4" x14ac:dyDescent="0.25">
      <c r="A38062" s="2">
        <v>540</v>
      </c>
      <c r="B38062">
        <v>50534</v>
      </c>
      <c r="C38062" s="3">
        <v>5441.3125490000002</v>
      </c>
      <c r="D38062" s="2"/>
    </row>
    <row r="38063" spans="1:4" x14ac:dyDescent="0.25">
      <c r="A38063" s="2">
        <v>540</v>
      </c>
      <c r="B38063">
        <v>50536</v>
      </c>
      <c r="C38063" s="3">
        <v>7099.455661</v>
      </c>
      <c r="D38063" s="2"/>
    </row>
    <row r="38064" spans="1:4" x14ac:dyDescent="0.25">
      <c r="A38064" s="2">
        <v>540</v>
      </c>
      <c r="B38064">
        <v>50537</v>
      </c>
      <c r="C38064" s="3">
        <v>7099.455661</v>
      </c>
      <c r="D38064" s="2"/>
    </row>
    <row r="38065" spans="1:4" x14ac:dyDescent="0.25">
      <c r="A38065" s="2">
        <v>540</v>
      </c>
      <c r="B38065">
        <v>50539</v>
      </c>
      <c r="C38065" s="3">
        <v>7740.325452</v>
      </c>
      <c r="D38065" s="2"/>
    </row>
    <row r="38066" spans="1:4" x14ac:dyDescent="0.25">
      <c r="A38066" s="2">
        <v>540</v>
      </c>
      <c r="B38066">
        <v>50540</v>
      </c>
      <c r="C38066" s="3">
        <v>7740.325452</v>
      </c>
      <c r="D38066" s="2"/>
    </row>
    <row r="38067" spans="1:4" x14ac:dyDescent="0.25">
      <c r="A38067" s="2">
        <v>540</v>
      </c>
      <c r="B38067">
        <v>50541</v>
      </c>
      <c r="C38067" s="3">
        <v>0</v>
      </c>
      <c r="D38067" s="2"/>
    </row>
    <row r="38068" spans="1:4" x14ac:dyDescent="0.25">
      <c r="A38068" s="2">
        <v>540</v>
      </c>
      <c r="B38068">
        <v>50542</v>
      </c>
      <c r="C38068" s="3">
        <v>2613.4190739999999</v>
      </c>
      <c r="D38068" s="2"/>
    </row>
    <row r="38069" spans="1:4" x14ac:dyDescent="0.25">
      <c r="A38069" s="2">
        <v>540</v>
      </c>
      <c r="B38069">
        <v>50543</v>
      </c>
      <c r="C38069" s="3">
        <v>1383.6077620000001</v>
      </c>
      <c r="D38069" s="2"/>
    </row>
    <row r="38070" spans="1:4" x14ac:dyDescent="0.25">
      <c r="A38070" s="2">
        <v>540</v>
      </c>
      <c r="B38070">
        <v>50544</v>
      </c>
      <c r="C38070" s="3">
        <v>3720.073539</v>
      </c>
      <c r="D38070" s="2"/>
    </row>
    <row r="38071" spans="1:4" x14ac:dyDescent="0.25">
      <c r="A38071" s="2">
        <v>540</v>
      </c>
      <c r="B38071">
        <v>50545</v>
      </c>
      <c r="C38071" s="3">
        <v>0</v>
      </c>
      <c r="D38071" s="2"/>
    </row>
    <row r="38072" spans="1:4" x14ac:dyDescent="0.25">
      <c r="A38072" s="2">
        <v>540</v>
      </c>
      <c r="B38072">
        <v>50546</v>
      </c>
      <c r="C38072" s="3">
        <v>46.474727999999999</v>
      </c>
      <c r="D38072" s="2"/>
    </row>
    <row r="38073" spans="1:4" x14ac:dyDescent="0.25">
      <c r="A38073" s="2">
        <v>540</v>
      </c>
      <c r="B38073">
        <v>50547</v>
      </c>
      <c r="C38073" s="3">
        <v>3766.548268</v>
      </c>
      <c r="D38073" s="2"/>
    </row>
    <row r="38074" spans="1:4" x14ac:dyDescent="0.25">
      <c r="A38074" s="2">
        <v>540</v>
      </c>
      <c r="B38074">
        <v>50548</v>
      </c>
      <c r="C38074" s="3">
        <v>2643.3738619999999</v>
      </c>
      <c r="D38074" s="2"/>
    </row>
    <row r="38075" spans="1:4" x14ac:dyDescent="0.25">
      <c r="A38075" s="2">
        <v>540</v>
      </c>
      <c r="B38075">
        <v>50549</v>
      </c>
      <c r="C38075" s="3">
        <v>0</v>
      </c>
      <c r="D38075" s="2"/>
    </row>
    <row r="38076" spans="1:4" x14ac:dyDescent="0.25">
      <c r="A38076" s="2">
        <v>540</v>
      </c>
      <c r="B38076">
        <v>50550</v>
      </c>
      <c r="C38076" s="3">
        <v>0</v>
      </c>
      <c r="D38076" s="2"/>
    </row>
    <row r="38077" spans="1:4" x14ac:dyDescent="0.25">
      <c r="A38077" s="2">
        <v>540</v>
      </c>
      <c r="B38077">
        <v>50551</v>
      </c>
      <c r="C38077" s="3">
        <v>329.25737800000002</v>
      </c>
      <c r="D38077" s="2"/>
    </row>
    <row r="38078" spans="1:4" x14ac:dyDescent="0.25">
      <c r="A38078" s="2">
        <v>540</v>
      </c>
      <c r="B38078">
        <v>50552</v>
      </c>
      <c r="C38078" s="3">
        <v>714.50416700000005</v>
      </c>
      <c r="D38078" s="2"/>
    </row>
    <row r="38079" spans="1:4" x14ac:dyDescent="0.25">
      <c r="A38079" s="2">
        <v>540</v>
      </c>
      <c r="B38079">
        <v>50553</v>
      </c>
      <c r="C38079" s="3">
        <v>1408.1981559999999</v>
      </c>
      <c r="D38079" s="2"/>
    </row>
    <row r="38080" spans="1:4" x14ac:dyDescent="0.25">
      <c r="A38080" s="2">
        <v>540</v>
      </c>
      <c r="B38080">
        <v>50554</v>
      </c>
      <c r="C38080" s="3">
        <v>3440.6412369999998</v>
      </c>
      <c r="D38080" s="2"/>
    </row>
    <row r="38081" spans="1:4" x14ac:dyDescent="0.25">
      <c r="A38081" s="2">
        <v>540</v>
      </c>
      <c r="B38081">
        <v>50555</v>
      </c>
      <c r="C38081" s="3">
        <v>2122.702323</v>
      </c>
      <c r="D38081" s="2"/>
    </row>
    <row r="38082" spans="1:4" x14ac:dyDescent="0.25">
      <c r="A38082" s="2">
        <v>540</v>
      </c>
      <c r="B38082">
        <v>50556</v>
      </c>
      <c r="C38082" s="3">
        <v>1102.670595</v>
      </c>
      <c r="D38082" s="2"/>
    </row>
    <row r="38083" spans="1:4" x14ac:dyDescent="0.25">
      <c r="A38083" s="2">
        <v>540</v>
      </c>
      <c r="B38083">
        <v>50557</v>
      </c>
      <c r="C38083" s="3">
        <v>60.784494000000002</v>
      </c>
      <c r="D38083" s="2"/>
    </row>
    <row r="38084" spans="1:4" x14ac:dyDescent="0.25">
      <c r="A38084" s="2">
        <v>540</v>
      </c>
      <c r="B38084">
        <v>50558</v>
      </c>
      <c r="C38084" s="3">
        <v>2496.8471869999998</v>
      </c>
      <c r="D38084" s="2"/>
    </row>
    <row r="38085" spans="1:4" x14ac:dyDescent="0.25">
      <c r="A38085" s="2">
        <v>540</v>
      </c>
      <c r="B38085">
        <v>50559</v>
      </c>
      <c r="C38085" s="3">
        <v>3450.3055899999999</v>
      </c>
      <c r="D38085" s="2"/>
    </row>
    <row r="38086" spans="1:4" x14ac:dyDescent="0.25">
      <c r="A38086" s="2">
        <v>540</v>
      </c>
      <c r="B38086">
        <v>50560</v>
      </c>
      <c r="C38086" s="3">
        <v>2243.734809</v>
      </c>
      <c r="D38086" s="2"/>
    </row>
    <row r="38087" spans="1:4" x14ac:dyDescent="0.25">
      <c r="A38087" s="2">
        <v>540</v>
      </c>
      <c r="B38087">
        <v>50561</v>
      </c>
      <c r="C38087" s="3">
        <v>0</v>
      </c>
      <c r="D38087" s="2"/>
    </row>
    <row r="38088" spans="1:4" x14ac:dyDescent="0.25">
      <c r="A38088" s="2">
        <v>540</v>
      </c>
      <c r="B38088">
        <v>50562</v>
      </c>
      <c r="C38088" s="3">
        <v>810.60588099999995</v>
      </c>
      <c r="D38088" s="2"/>
    </row>
    <row r="38089" spans="1:4" x14ac:dyDescent="0.25">
      <c r="A38089" s="2">
        <v>540</v>
      </c>
      <c r="B38089">
        <v>50563</v>
      </c>
      <c r="C38089" s="3">
        <v>0</v>
      </c>
      <c r="D38089" s="2"/>
    </row>
    <row r="38090" spans="1:4" x14ac:dyDescent="0.25">
      <c r="A38090" s="2">
        <v>540</v>
      </c>
      <c r="B38090">
        <v>50564</v>
      </c>
      <c r="C38090" s="3">
        <v>0</v>
      </c>
      <c r="D38090" s="2"/>
    </row>
    <row r="38091" spans="1:4" x14ac:dyDescent="0.25">
      <c r="A38091" s="2">
        <v>540</v>
      </c>
      <c r="B38091">
        <v>50565</v>
      </c>
      <c r="C38091" s="3">
        <v>1055.563617</v>
      </c>
      <c r="D38091" s="2"/>
    </row>
    <row r="38092" spans="1:4" x14ac:dyDescent="0.25">
      <c r="A38092" s="2">
        <v>540</v>
      </c>
      <c r="B38092">
        <v>50566</v>
      </c>
      <c r="C38092" s="3">
        <v>591.45493099999999</v>
      </c>
      <c r="D38092" s="2"/>
    </row>
    <row r="38093" spans="1:4" x14ac:dyDescent="0.25">
      <c r="A38093" s="2">
        <v>540</v>
      </c>
      <c r="B38093">
        <v>50567</v>
      </c>
      <c r="C38093" s="3">
        <v>296.33880599999998</v>
      </c>
      <c r="D38093" s="2"/>
    </row>
    <row r="38094" spans="1:4" x14ac:dyDescent="0.25">
      <c r="A38094" s="2">
        <v>540</v>
      </c>
      <c r="B38094">
        <v>50568</v>
      </c>
      <c r="C38094" s="3">
        <v>2768.276468</v>
      </c>
      <c r="D38094" s="2"/>
    </row>
    <row r="38095" spans="1:4" x14ac:dyDescent="0.25">
      <c r="A38095" s="2">
        <v>540</v>
      </c>
      <c r="B38095">
        <v>50569</v>
      </c>
      <c r="C38095" s="3">
        <v>2017.7068879999999</v>
      </c>
      <c r="D38095" s="2"/>
    </row>
    <row r="38096" spans="1:4" x14ac:dyDescent="0.25">
      <c r="A38096" s="2">
        <v>540</v>
      </c>
      <c r="B38096">
        <v>50570</v>
      </c>
      <c r="C38096" s="3">
        <v>1321.7653459999999</v>
      </c>
      <c r="D38096" s="2"/>
    </row>
    <row r="38097" spans="1:4" x14ac:dyDescent="0.25">
      <c r="A38097" s="2">
        <v>540</v>
      </c>
      <c r="B38097">
        <v>50571</v>
      </c>
      <c r="C38097" s="3">
        <v>708.55108099999995</v>
      </c>
      <c r="D38097" s="2"/>
    </row>
    <row r="38098" spans="1:4" x14ac:dyDescent="0.25">
      <c r="A38098" s="2">
        <v>540</v>
      </c>
      <c r="B38098">
        <v>50572</v>
      </c>
      <c r="C38098" s="3">
        <v>979.10771499999998</v>
      </c>
      <c r="D38098" s="2"/>
    </row>
    <row r="38099" spans="1:4" x14ac:dyDescent="0.25">
      <c r="A38099" s="2">
        <v>540</v>
      </c>
      <c r="B38099">
        <v>50573</v>
      </c>
      <c r="C38099" s="3">
        <v>2639.6102559999999</v>
      </c>
      <c r="D38099" s="2"/>
    </row>
    <row r="38100" spans="1:4" x14ac:dyDescent="0.25">
      <c r="A38100" s="2">
        <v>540</v>
      </c>
      <c r="B38100">
        <v>50574</v>
      </c>
      <c r="C38100" s="3">
        <v>1130.844499</v>
      </c>
      <c r="D38100" s="2"/>
    </row>
    <row r="38101" spans="1:4" x14ac:dyDescent="0.25">
      <c r="A38101" s="2">
        <v>540</v>
      </c>
      <c r="B38101">
        <v>50575</v>
      </c>
      <c r="C38101" s="3">
        <v>637.21841500000005</v>
      </c>
      <c r="D38101" s="2"/>
    </row>
    <row r="38102" spans="1:4" x14ac:dyDescent="0.25">
      <c r="A38102" s="2">
        <v>540</v>
      </c>
      <c r="B38102">
        <v>50576</v>
      </c>
      <c r="C38102" s="3">
        <v>637.21841500000005</v>
      </c>
      <c r="D38102" s="2"/>
    </row>
    <row r="38103" spans="1:4" x14ac:dyDescent="0.25">
      <c r="A38103" s="2">
        <v>540</v>
      </c>
      <c r="B38103">
        <v>50577</v>
      </c>
      <c r="C38103" s="3">
        <v>2881.2732430000001</v>
      </c>
      <c r="D38103" s="2"/>
    </row>
    <row r="38104" spans="1:4" x14ac:dyDescent="0.25">
      <c r="A38104" s="2">
        <v>540</v>
      </c>
      <c r="B38104">
        <v>50578</v>
      </c>
      <c r="C38104" s="3">
        <v>3402.4302499999999</v>
      </c>
      <c r="D38104" s="2"/>
    </row>
    <row r="38105" spans="1:4" x14ac:dyDescent="0.25">
      <c r="A38105" s="2">
        <v>540</v>
      </c>
      <c r="B38105">
        <v>50579</v>
      </c>
      <c r="C38105" s="3">
        <v>0</v>
      </c>
      <c r="D38105" s="2"/>
    </row>
    <row r="38106" spans="1:4" x14ac:dyDescent="0.25">
      <c r="A38106" s="2">
        <v>540</v>
      </c>
      <c r="B38106">
        <v>50580</v>
      </c>
      <c r="C38106" s="3">
        <v>1471.516993</v>
      </c>
      <c r="D38106" s="2"/>
    </row>
    <row r="38107" spans="1:4" x14ac:dyDescent="0.25">
      <c r="A38107" s="2">
        <v>540</v>
      </c>
      <c r="B38107">
        <v>50581</v>
      </c>
      <c r="C38107" s="3">
        <v>1006.240427</v>
      </c>
      <c r="D38107" s="2"/>
    </row>
    <row r="38108" spans="1:4" x14ac:dyDescent="0.25">
      <c r="A38108" s="2">
        <v>540</v>
      </c>
      <c r="B38108">
        <v>50582</v>
      </c>
      <c r="C38108" s="3">
        <v>43.834708999999997</v>
      </c>
      <c r="D38108" s="2"/>
    </row>
    <row r="38109" spans="1:4" x14ac:dyDescent="0.25">
      <c r="A38109" s="2">
        <v>540</v>
      </c>
      <c r="B38109">
        <v>50583</v>
      </c>
      <c r="C38109" s="3">
        <v>6814.0881490000002</v>
      </c>
      <c r="D38109" s="2"/>
    </row>
    <row r="38110" spans="1:4" x14ac:dyDescent="0.25">
      <c r="A38110" s="2">
        <v>540</v>
      </c>
      <c r="B38110">
        <v>50584</v>
      </c>
      <c r="C38110" s="3">
        <v>446.97452199999998</v>
      </c>
      <c r="D38110" s="2"/>
    </row>
    <row r="38111" spans="1:4" x14ac:dyDescent="0.25">
      <c r="A38111" s="2">
        <v>540</v>
      </c>
      <c r="B38111">
        <v>50588</v>
      </c>
      <c r="C38111" s="3">
        <v>3452.4121100000002</v>
      </c>
      <c r="D38111" s="2"/>
    </row>
    <row r="38112" spans="1:4" x14ac:dyDescent="0.25">
      <c r="A38112" s="2">
        <v>540</v>
      </c>
      <c r="B38112">
        <v>50591</v>
      </c>
      <c r="C38112" s="3">
        <v>954.57825500000001</v>
      </c>
      <c r="D38112" s="2"/>
    </row>
    <row r="38113" spans="1:4" x14ac:dyDescent="0.25">
      <c r="A38113" s="2">
        <v>540</v>
      </c>
      <c r="B38113">
        <v>50592</v>
      </c>
      <c r="C38113" s="3">
        <v>1378.668756</v>
      </c>
      <c r="D38113" s="2"/>
    </row>
    <row r="38114" spans="1:4" x14ac:dyDescent="0.25">
      <c r="A38114" s="2">
        <v>540</v>
      </c>
      <c r="B38114">
        <v>50593</v>
      </c>
      <c r="C38114" s="3">
        <v>954.57825500000001</v>
      </c>
      <c r="D38114" s="2"/>
    </row>
    <row r="38115" spans="1:4" x14ac:dyDescent="0.25">
      <c r="A38115" s="2">
        <v>540</v>
      </c>
      <c r="B38115">
        <v>50594</v>
      </c>
      <c r="C38115" s="3">
        <v>1378.668756</v>
      </c>
      <c r="D38115" s="2"/>
    </row>
    <row r="38116" spans="1:4" x14ac:dyDescent="0.25">
      <c r="A38116" s="2">
        <v>540</v>
      </c>
      <c r="B38116">
        <v>50595</v>
      </c>
      <c r="C38116" s="3">
        <v>1466.2790829999999</v>
      </c>
      <c r="D38116" s="2"/>
    </row>
    <row r="38117" spans="1:4" x14ac:dyDescent="0.25">
      <c r="A38117" s="2">
        <v>540</v>
      </c>
      <c r="B38117">
        <v>50596</v>
      </c>
      <c r="C38117" s="3">
        <v>1466.2790829999999</v>
      </c>
      <c r="D38117" s="2"/>
    </row>
    <row r="38118" spans="1:4" x14ac:dyDescent="0.25">
      <c r="A38118" s="2">
        <v>540</v>
      </c>
      <c r="B38118">
        <v>50597</v>
      </c>
      <c r="C38118" s="3">
        <v>843.75564399999996</v>
      </c>
      <c r="D38118" s="2"/>
    </row>
    <row r="38119" spans="1:4" x14ac:dyDescent="0.25">
      <c r="A38119" s="2">
        <v>540</v>
      </c>
      <c r="B38119">
        <v>50598</v>
      </c>
      <c r="C38119" s="3">
        <v>865.86805300000003</v>
      </c>
      <c r="D38119" s="2"/>
    </row>
    <row r="38120" spans="1:4" x14ac:dyDescent="0.25">
      <c r="A38120" s="2">
        <v>540</v>
      </c>
      <c r="B38120">
        <v>50599</v>
      </c>
      <c r="C38120" s="3">
        <v>865.86805300000003</v>
      </c>
      <c r="D38120" s="2"/>
    </row>
    <row r="38121" spans="1:4" x14ac:dyDescent="0.25">
      <c r="A38121" s="2">
        <v>540</v>
      </c>
      <c r="B38121">
        <v>50600</v>
      </c>
      <c r="C38121" s="3">
        <v>1315.8800799999999</v>
      </c>
      <c r="D38121" s="2"/>
    </row>
    <row r="38122" spans="1:4" x14ac:dyDescent="0.25">
      <c r="A38122" s="2">
        <v>540</v>
      </c>
      <c r="B38122">
        <v>50601</v>
      </c>
      <c r="C38122" s="3">
        <v>843.75564399999996</v>
      </c>
      <c r="D38122" s="2"/>
    </row>
    <row r="38123" spans="1:4" x14ac:dyDescent="0.25">
      <c r="A38123" s="2">
        <v>540</v>
      </c>
      <c r="B38123">
        <v>50602</v>
      </c>
      <c r="C38123" s="3">
        <v>1315.8800799999999</v>
      </c>
      <c r="D38123" s="2"/>
    </row>
    <row r="38124" spans="1:4" x14ac:dyDescent="0.25">
      <c r="A38124" s="2">
        <v>540</v>
      </c>
      <c r="B38124">
        <v>50603</v>
      </c>
      <c r="C38124" s="3">
        <v>2385.8719339999998</v>
      </c>
      <c r="D38124" s="2"/>
    </row>
    <row r="38125" spans="1:4" x14ac:dyDescent="0.25">
      <c r="A38125" s="2">
        <v>540</v>
      </c>
      <c r="B38125">
        <v>50604</v>
      </c>
      <c r="C38125" s="3">
        <v>2385.8719339999998</v>
      </c>
      <c r="D38125" s="2"/>
    </row>
    <row r="38126" spans="1:4" x14ac:dyDescent="0.25">
      <c r="A38126" s="2">
        <v>540</v>
      </c>
      <c r="B38126">
        <v>50605</v>
      </c>
      <c r="C38126" s="3">
        <v>0</v>
      </c>
      <c r="D38126" s="2"/>
    </row>
    <row r="38127" spans="1:4" x14ac:dyDescent="0.25">
      <c r="A38127" s="2">
        <v>540</v>
      </c>
      <c r="B38127">
        <v>50606</v>
      </c>
      <c r="C38127" s="3">
        <v>570.75537599999996</v>
      </c>
      <c r="D38127" s="2"/>
    </row>
    <row r="38128" spans="1:4" x14ac:dyDescent="0.25">
      <c r="A38128" s="2">
        <v>540</v>
      </c>
      <c r="B38128">
        <v>50607</v>
      </c>
      <c r="C38128" s="3">
        <v>0</v>
      </c>
      <c r="D38128" s="2"/>
    </row>
    <row r="38129" spans="1:4" x14ac:dyDescent="0.25">
      <c r="A38129" s="2">
        <v>540</v>
      </c>
      <c r="B38129">
        <v>50608</v>
      </c>
      <c r="C38129" s="3">
        <v>449.02060299999999</v>
      </c>
      <c r="D38129" s="2"/>
    </row>
    <row r="38130" spans="1:4" x14ac:dyDescent="0.25">
      <c r="A38130" s="2">
        <v>540</v>
      </c>
      <c r="B38130">
        <v>50609</v>
      </c>
      <c r="C38130" s="3">
        <v>570.75537599999996</v>
      </c>
      <c r="D38130" s="2"/>
    </row>
    <row r="38131" spans="1:4" x14ac:dyDescent="0.25">
      <c r="A38131" s="2">
        <v>540</v>
      </c>
      <c r="B38131">
        <v>50610</v>
      </c>
      <c r="C38131" s="3">
        <v>4472.1760199999999</v>
      </c>
      <c r="D38131" s="2"/>
    </row>
    <row r="38132" spans="1:4" x14ac:dyDescent="0.25">
      <c r="A38132" s="2">
        <v>540</v>
      </c>
      <c r="B38132">
        <v>50611</v>
      </c>
      <c r="C38132" s="3">
        <v>4472.1760199999999</v>
      </c>
      <c r="D38132" s="2"/>
    </row>
    <row r="38133" spans="1:4" x14ac:dyDescent="0.25">
      <c r="A38133" s="2">
        <v>540</v>
      </c>
      <c r="B38133">
        <v>50612</v>
      </c>
      <c r="C38133" s="3">
        <v>1600.533901</v>
      </c>
      <c r="D38133" s="2"/>
    </row>
    <row r="38134" spans="1:4" x14ac:dyDescent="0.25">
      <c r="A38134" s="2">
        <v>540</v>
      </c>
      <c r="B38134">
        <v>50613</v>
      </c>
      <c r="C38134" s="3">
        <v>0</v>
      </c>
      <c r="D38134" s="2"/>
    </row>
    <row r="38135" spans="1:4" x14ac:dyDescent="0.25">
      <c r="A38135" s="2">
        <v>540</v>
      </c>
      <c r="B38135">
        <v>50614</v>
      </c>
      <c r="C38135" s="3">
        <v>928.75925600000005</v>
      </c>
      <c r="D38135" s="2"/>
    </row>
    <row r="38136" spans="1:4" x14ac:dyDescent="0.25">
      <c r="A38136" s="2">
        <v>540</v>
      </c>
      <c r="B38136">
        <v>50615</v>
      </c>
      <c r="C38136" s="3">
        <v>1902.803318</v>
      </c>
      <c r="D38136" s="2"/>
    </row>
    <row r="38137" spans="1:4" x14ac:dyDescent="0.25">
      <c r="A38137" s="2">
        <v>540</v>
      </c>
      <c r="B38137">
        <v>50616</v>
      </c>
      <c r="C38137" s="3">
        <v>815.82266200000004</v>
      </c>
      <c r="D38137" s="2"/>
    </row>
    <row r="38138" spans="1:4" x14ac:dyDescent="0.25">
      <c r="A38138" s="2">
        <v>540</v>
      </c>
      <c r="B38138">
        <v>50617</v>
      </c>
      <c r="C38138" s="3">
        <v>1172.886035</v>
      </c>
      <c r="D38138" s="2"/>
    </row>
    <row r="38139" spans="1:4" x14ac:dyDescent="0.25">
      <c r="A38139" s="2">
        <v>540</v>
      </c>
      <c r="B38139">
        <v>50618</v>
      </c>
      <c r="C38139" s="3">
        <v>1192.7639810000001</v>
      </c>
      <c r="D38139" s="2"/>
    </row>
    <row r="38140" spans="1:4" x14ac:dyDescent="0.25">
      <c r="A38140" s="2">
        <v>540</v>
      </c>
      <c r="B38140">
        <v>50619</v>
      </c>
      <c r="C38140" s="3">
        <v>29.749175000000001</v>
      </c>
      <c r="D38140" s="2"/>
    </row>
    <row r="38141" spans="1:4" x14ac:dyDescent="0.25">
      <c r="A38141" s="2">
        <v>540</v>
      </c>
      <c r="B38141">
        <v>50620</v>
      </c>
      <c r="C38141" s="3">
        <v>3939.95694</v>
      </c>
      <c r="D38141" s="2"/>
    </row>
    <row r="38142" spans="1:4" x14ac:dyDescent="0.25">
      <c r="A38142" s="2">
        <v>540</v>
      </c>
      <c r="B38142">
        <v>50621</v>
      </c>
      <c r="C38142" s="3">
        <v>1944.257441</v>
      </c>
      <c r="D38142" s="2"/>
    </row>
    <row r="38143" spans="1:4" x14ac:dyDescent="0.25">
      <c r="A38143" s="2">
        <v>540</v>
      </c>
      <c r="B38143">
        <v>50622</v>
      </c>
      <c r="C38143" s="3">
        <v>778.39682800000003</v>
      </c>
      <c r="D38143" s="2"/>
    </row>
    <row r="38144" spans="1:4" x14ac:dyDescent="0.25">
      <c r="A38144" s="2">
        <v>540</v>
      </c>
      <c r="B38144">
        <v>50623</v>
      </c>
      <c r="C38144" s="3">
        <v>0</v>
      </c>
      <c r="D38144" s="2"/>
    </row>
    <row r="38145" spans="1:4" x14ac:dyDescent="0.25">
      <c r="A38145" s="2">
        <v>540</v>
      </c>
      <c r="B38145">
        <v>50624</v>
      </c>
      <c r="C38145" s="3">
        <v>0</v>
      </c>
      <c r="D38145" s="2"/>
    </row>
    <row r="38146" spans="1:4" x14ac:dyDescent="0.25">
      <c r="A38146" s="2">
        <v>540</v>
      </c>
      <c r="B38146">
        <v>50625</v>
      </c>
      <c r="C38146" s="3">
        <v>207.36621700000001</v>
      </c>
      <c r="D38146" s="2"/>
    </row>
    <row r="38147" spans="1:4" x14ac:dyDescent="0.25">
      <c r="A38147" s="2">
        <v>540</v>
      </c>
      <c r="B38147">
        <v>50627</v>
      </c>
      <c r="C38147" s="3">
        <v>2559.3577620000001</v>
      </c>
      <c r="D38147" s="2"/>
    </row>
    <row r="38148" spans="1:4" x14ac:dyDescent="0.25">
      <c r="A38148" s="2">
        <v>540</v>
      </c>
      <c r="B38148">
        <v>50628</v>
      </c>
      <c r="C38148" s="3">
        <v>12903.702839</v>
      </c>
      <c r="D38148" s="2"/>
    </row>
    <row r="38149" spans="1:4" x14ac:dyDescent="0.25">
      <c r="A38149" s="2">
        <v>540</v>
      </c>
      <c r="B38149">
        <v>50629</v>
      </c>
      <c r="C38149" s="3">
        <v>12903.702839</v>
      </c>
      <c r="D38149" s="2"/>
    </row>
    <row r="38150" spans="1:4" x14ac:dyDescent="0.25">
      <c r="A38150" s="2">
        <v>540</v>
      </c>
      <c r="B38150">
        <v>50631</v>
      </c>
      <c r="C38150" s="3">
        <v>552.63831200000004</v>
      </c>
      <c r="D38150" s="2"/>
    </row>
    <row r="38151" spans="1:4" x14ac:dyDescent="0.25">
      <c r="A38151" s="2">
        <v>540</v>
      </c>
      <c r="B38151">
        <v>50632</v>
      </c>
      <c r="C38151" s="3">
        <v>157.511053</v>
      </c>
      <c r="D38151" s="2"/>
    </row>
    <row r="38152" spans="1:4" x14ac:dyDescent="0.25">
      <c r="A38152" s="2">
        <v>540</v>
      </c>
      <c r="B38152">
        <v>50633</v>
      </c>
      <c r="C38152" s="3">
        <v>157.511053</v>
      </c>
      <c r="D38152" s="2"/>
    </row>
    <row r="38153" spans="1:4" x14ac:dyDescent="0.25">
      <c r="A38153" s="2">
        <v>540</v>
      </c>
      <c r="B38153">
        <v>50634</v>
      </c>
      <c r="C38153" s="3">
        <v>552.63831200000004</v>
      </c>
      <c r="D38153" s="2"/>
    </row>
    <row r="38154" spans="1:4" x14ac:dyDescent="0.25">
      <c r="A38154" s="2">
        <v>540</v>
      </c>
      <c r="B38154">
        <v>50635</v>
      </c>
      <c r="C38154" s="3">
        <v>3677.938122</v>
      </c>
      <c r="D38154" s="2"/>
    </row>
    <row r="38155" spans="1:4" x14ac:dyDescent="0.25">
      <c r="A38155" s="2">
        <v>540</v>
      </c>
      <c r="B38155">
        <v>50636</v>
      </c>
      <c r="C38155" s="3">
        <v>3677.938122</v>
      </c>
      <c r="D38155" s="2"/>
    </row>
    <row r="38156" spans="1:4" x14ac:dyDescent="0.25">
      <c r="A38156" s="2">
        <v>540</v>
      </c>
      <c r="B38156">
        <v>50637</v>
      </c>
      <c r="C38156" s="3">
        <v>2413.4804389999999</v>
      </c>
      <c r="D38156" s="2"/>
    </row>
    <row r="38157" spans="1:4" x14ac:dyDescent="0.25">
      <c r="A38157" s="2">
        <v>540</v>
      </c>
      <c r="B38157">
        <v>50638</v>
      </c>
      <c r="C38157" s="3">
        <v>682.30081900000005</v>
      </c>
      <c r="D38157" s="2"/>
    </row>
    <row r="38158" spans="1:4" x14ac:dyDescent="0.25">
      <c r="A38158" s="2">
        <v>540</v>
      </c>
      <c r="B38158">
        <v>50639</v>
      </c>
      <c r="C38158" s="3">
        <v>887.10153600000001</v>
      </c>
      <c r="D38158" s="2"/>
    </row>
    <row r="38159" spans="1:4" x14ac:dyDescent="0.25">
      <c r="A38159" s="2">
        <v>540</v>
      </c>
      <c r="B38159">
        <v>50640</v>
      </c>
      <c r="C38159" s="3">
        <v>2413.4804389999999</v>
      </c>
      <c r="D38159" s="2"/>
    </row>
    <row r="38160" spans="1:4" x14ac:dyDescent="0.25">
      <c r="A38160" s="2">
        <v>540</v>
      </c>
      <c r="B38160">
        <v>50641</v>
      </c>
      <c r="C38160" s="3">
        <v>682.30081900000005</v>
      </c>
      <c r="D38160" s="2"/>
    </row>
    <row r="38161" spans="1:4" x14ac:dyDescent="0.25">
      <c r="A38161" s="2">
        <v>540</v>
      </c>
      <c r="B38161">
        <v>50642</v>
      </c>
      <c r="C38161" s="3">
        <v>40.891072000000001</v>
      </c>
      <c r="D38161" s="2"/>
    </row>
    <row r="38162" spans="1:4" x14ac:dyDescent="0.25">
      <c r="A38162" s="2">
        <v>540</v>
      </c>
      <c r="B38162">
        <v>50643</v>
      </c>
      <c r="C38162" s="3">
        <v>1488.675602</v>
      </c>
      <c r="D38162" s="2"/>
    </row>
    <row r="38163" spans="1:4" x14ac:dyDescent="0.25">
      <c r="A38163" s="2">
        <v>540</v>
      </c>
      <c r="B38163">
        <v>50644</v>
      </c>
      <c r="C38163" s="3">
        <v>1488.675602</v>
      </c>
      <c r="D38163" s="2"/>
    </row>
    <row r="38164" spans="1:4" x14ac:dyDescent="0.25">
      <c r="A38164" s="2">
        <v>540</v>
      </c>
      <c r="B38164">
        <v>50645</v>
      </c>
      <c r="C38164" s="3">
        <v>40.891072000000001</v>
      </c>
      <c r="D38164" s="2"/>
    </row>
    <row r="38165" spans="1:4" x14ac:dyDescent="0.25">
      <c r="A38165" s="2">
        <v>540</v>
      </c>
      <c r="B38165">
        <v>50646</v>
      </c>
      <c r="C38165" s="3">
        <v>27.622482000000002</v>
      </c>
      <c r="D38165" s="2"/>
    </row>
    <row r="38166" spans="1:4" x14ac:dyDescent="0.25">
      <c r="A38166" s="2">
        <v>540</v>
      </c>
      <c r="B38166">
        <v>50647</v>
      </c>
      <c r="C38166" s="3">
        <v>2076.5345050000001</v>
      </c>
      <c r="D38166" s="2"/>
    </row>
    <row r="38167" spans="1:4" x14ac:dyDescent="0.25">
      <c r="A38167" s="2">
        <v>540</v>
      </c>
      <c r="B38167">
        <v>50648</v>
      </c>
      <c r="C38167" s="3">
        <v>168.91887299999999</v>
      </c>
      <c r="D38167" s="2"/>
    </row>
    <row r="38168" spans="1:4" x14ac:dyDescent="0.25">
      <c r="A38168" s="2">
        <v>540</v>
      </c>
      <c r="B38168">
        <v>50649</v>
      </c>
      <c r="C38168" s="3">
        <v>1040.0240650000001</v>
      </c>
      <c r="D38168" s="2"/>
    </row>
    <row r="38169" spans="1:4" x14ac:dyDescent="0.25">
      <c r="A38169" s="2">
        <v>540</v>
      </c>
      <c r="B38169">
        <v>50650</v>
      </c>
      <c r="C38169" s="3">
        <v>27.622482000000002</v>
      </c>
      <c r="D38169" s="2"/>
    </row>
    <row r="38170" spans="1:4" x14ac:dyDescent="0.25">
      <c r="A38170" s="2">
        <v>540</v>
      </c>
      <c r="B38170">
        <v>50651</v>
      </c>
      <c r="C38170" s="3">
        <v>168.91887299999999</v>
      </c>
      <c r="D38170" s="2"/>
    </row>
    <row r="38171" spans="1:4" x14ac:dyDescent="0.25">
      <c r="A38171" s="2">
        <v>540</v>
      </c>
      <c r="B38171">
        <v>50652</v>
      </c>
      <c r="C38171" s="3">
        <v>1040.0240650000001</v>
      </c>
      <c r="D38171" s="2"/>
    </row>
    <row r="38172" spans="1:4" x14ac:dyDescent="0.25">
      <c r="A38172" s="2">
        <v>540</v>
      </c>
      <c r="B38172">
        <v>50653</v>
      </c>
      <c r="C38172" s="3">
        <v>2076.5345050000001</v>
      </c>
      <c r="D38172" s="2"/>
    </row>
    <row r="38173" spans="1:4" x14ac:dyDescent="0.25">
      <c r="A38173" s="2">
        <v>540</v>
      </c>
      <c r="B38173">
        <v>50654</v>
      </c>
      <c r="C38173" s="3">
        <v>1472.658856</v>
      </c>
      <c r="D38173" s="2"/>
    </row>
    <row r="38174" spans="1:4" x14ac:dyDescent="0.25">
      <c r="A38174" s="2">
        <v>540</v>
      </c>
      <c r="B38174">
        <v>50655</v>
      </c>
      <c r="C38174" s="3">
        <v>1472.658856</v>
      </c>
      <c r="D38174" s="2"/>
    </row>
    <row r="38175" spans="1:4" x14ac:dyDescent="0.25">
      <c r="A38175" s="2">
        <v>540</v>
      </c>
      <c r="B38175">
        <v>50656</v>
      </c>
      <c r="C38175" s="3">
        <v>1963.624744</v>
      </c>
      <c r="D38175" s="2"/>
    </row>
    <row r="38176" spans="1:4" x14ac:dyDescent="0.25">
      <c r="A38176" s="2">
        <v>540</v>
      </c>
      <c r="B38176">
        <v>50657</v>
      </c>
      <c r="C38176" s="3">
        <v>3393.7809820000002</v>
      </c>
      <c r="D38176" s="2"/>
    </row>
    <row r="38177" spans="1:4" x14ac:dyDescent="0.25">
      <c r="A38177" s="2">
        <v>540</v>
      </c>
      <c r="B38177">
        <v>50658</v>
      </c>
      <c r="C38177" s="3">
        <v>333.107823</v>
      </c>
      <c r="D38177" s="2"/>
    </row>
    <row r="38178" spans="1:4" x14ac:dyDescent="0.25">
      <c r="A38178" s="2">
        <v>540</v>
      </c>
      <c r="B38178">
        <v>50659</v>
      </c>
      <c r="C38178" s="3">
        <v>35.745573</v>
      </c>
      <c r="D38178" s="2"/>
    </row>
    <row r="38179" spans="1:4" x14ac:dyDescent="0.25">
      <c r="A38179" s="2">
        <v>540</v>
      </c>
      <c r="B38179">
        <v>50660</v>
      </c>
      <c r="C38179" s="3">
        <v>726.75400300000001</v>
      </c>
      <c r="D38179" s="2"/>
    </row>
    <row r="38180" spans="1:4" x14ac:dyDescent="0.25">
      <c r="A38180" s="2">
        <v>540</v>
      </c>
      <c r="B38180">
        <v>50661</v>
      </c>
      <c r="C38180" s="3">
        <v>1963.624744</v>
      </c>
      <c r="D38180" s="2"/>
    </row>
    <row r="38181" spans="1:4" x14ac:dyDescent="0.25">
      <c r="A38181" s="2">
        <v>540</v>
      </c>
      <c r="B38181">
        <v>50662</v>
      </c>
      <c r="C38181" s="3">
        <v>55.000577</v>
      </c>
      <c r="D38181" s="2"/>
    </row>
    <row r="38182" spans="1:4" x14ac:dyDescent="0.25">
      <c r="A38182" s="2">
        <v>540</v>
      </c>
      <c r="B38182">
        <v>50663</v>
      </c>
      <c r="C38182" s="3">
        <v>55.000577</v>
      </c>
      <c r="D38182" s="2"/>
    </row>
    <row r="38183" spans="1:4" x14ac:dyDescent="0.25">
      <c r="A38183" s="2">
        <v>540</v>
      </c>
      <c r="B38183">
        <v>50664</v>
      </c>
      <c r="C38183" s="3">
        <v>2806.3396520000001</v>
      </c>
      <c r="D38183" s="2"/>
    </row>
    <row r="38184" spans="1:4" x14ac:dyDescent="0.25">
      <c r="A38184" s="2">
        <v>540</v>
      </c>
      <c r="B38184">
        <v>50665</v>
      </c>
      <c r="C38184" s="3">
        <v>962.32943</v>
      </c>
      <c r="D38184" s="2"/>
    </row>
    <row r="38185" spans="1:4" x14ac:dyDescent="0.25">
      <c r="A38185" s="2">
        <v>540</v>
      </c>
      <c r="B38185">
        <v>50666</v>
      </c>
      <c r="C38185" s="3">
        <v>297.36224700000002</v>
      </c>
      <c r="D38185" s="2"/>
    </row>
    <row r="38186" spans="1:4" x14ac:dyDescent="0.25">
      <c r="A38186" s="2">
        <v>540</v>
      </c>
      <c r="B38186">
        <v>50667</v>
      </c>
      <c r="C38186" s="3">
        <v>259.72585400000003</v>
      </c>
      <c r="D38186" s="2"/>
    </row>
    <row r="38187" spans="1:4" x14ac:dyDescent="0.25">
      <c r="A38187" s="2">
        <v>540</v>
      </c>
      <c r="B38187">
        <v>50668</v>
      </c>
      <c r="C38187" s="3">
        <v>413.476471</v>
      </c>
      <c r="D38187" s="2"/>
    </row>
    <row r="38188" spans="1:4" x14ac:dyDescent="0.25">
      <c r="A38188" s="2">
        <v>540</v>
      </c>
      <c r="B38188">
        <v>50669</v>
      </c>
      <c r="C38188" s="3">
        <v>259.72585400000003</v>
      </c>
      <c r="D38188" s="2"/>
    </row>
    <row r="38189" spans="1:4" x14ac:dyDescent="0.25">
      <c r="A38189" s="2">
        <v>540</v>
      </c>
      <c r="B38189">
        <v>50670</v>
      </c>
      <c r="C38189" s="3">
        <v>413.476471</v>
      </c>
      <c r="D38189" s="2"/>
    </row>
    <row r="38190" spans="1:4" x14ac:dyDescent="0.25">
      <c r="A38190" s="2">
        <v>540</v>
      </c>
      <c r="B38190">
        <v>50671</v>
      </c>
      <c r="C38190" s="3">
        <v>2233.0983449999999</v>
      </c>
      <c r="D38190" s="2"/>
    </row>
    <row r="38191" spans="1:4" x14ac:dyDescent="0.25">
      <c r="A38191" s="2">
        <v>540</v>
      </c>
      <c r="B38191">
        <v>50672</v>
      </c>
      <c r="C38191" s="3">
        <v>2233.0983449999999</v>
      </c>
      <c r="D38191" s="2"/>
    </row>
    <row r="38192" spans="1:4" x14ac:dyDescent="0.25">
      <c r="A38192" s="2">
        <v>540</v>
      </c>
      <c r="B38192">
        <v>50673</v>
      </c>
      <c r="C38192" s="3">
        <v>0</v>
      </c>
      <c r="D38192" s="2"/>
    </row>
    <row r="38193" spans="1:4" x14ac:dyDescent="0.25">
      <c r="A38193" s="2">
        <v>540</v>
      </c>
      <c r="B38193">
        <v>50674</v>
      </c>
      <c r="C38193" s="3">
        <v>3414.618602</v>
      </c>
      <c r="D38193" s="2"/>
    </row>
    <row r="38194" spans="1:4" x14ac:dyDescent="0.25">
      <c r="A38194" s="2">
        <v>540</v>
      </c>
      <c r="B38194">
        <v>50675</v>
      </c>
      <c r="C38194" s="3">
        <v>3414.618602</v>
      </c>
      <c r="D38194" s="2"/>
    </row>
    <row r="38195" spans="1:4" x14ac:dyDescent="0.25">
      <c r="A38195" s="2">
        <v>540</v>
      </c>
      <c r="B38195">
        <v>50676</v>
      </c>
      <c r="C38195" s="3">
        <v>3414.618602</v>
      </c>
      <c r="D38195" s="2"/>
    </row>
    <row r="38196" spans="1:4" x14ac:dyDescent="0.25">
      <c r="A38196" s="2">
        <v>540</v>
      </c>
      <c r="B38196">
        <v>50677</v>
      </c>
      <c r="C38196" s="3">
        <v>203.68759299999999</v>
      </c>
      <c r="D38196" s="2"/>
    </row>
    <row r="38197" spans="1:4" x14ac:dyDescent="0.25">
      <c r="A38197" s="2">
        <v>540</v>
      </c>
      <c r="B38197">
        <v>50678</v>
      </c>
      <c r="C38197" s="3">
        <v>19257.414044000001</v>
      </c>
      <c r="D38197" s="2"/>
    </row>
    <row r="38198" spans="1:4" x14ac:dyDescent="0.25">
      <c r="A38198" s="2">
        <v>540</v>
      </c>
      <c r="B38198">
        <v>50679</v>
      </c>
      <c r="C38198" s="3">
        <v>2839.4581509999998</v>
      </c>
      <c r="D38198" s="2"/>
    </row>
    <row r="38199" spans="1:4" x14ac:dyDescent="0.25">
      <c r="A38199" s="2">
        <v>540</v>
      </c>
      <c r="B38199">
        <v>50681</v>
      </c>
      <c r="C38199" s="3">
        <v>1530.6247980000001</v>
      </c>
      <c r="D38199" s="2"/>
    </row>
    <row r="38200" spans="1:4" x14ac:dyDescent="0.25">
      <c r="A38200" s="2">
        <v>540</v>
      </c>
      <c r="B38200">
        <v>50682</v>
      </c>
      <c r="C38200" s="3">
        <v>1530.6247980000001</v>
      </c>
      <c r="D38200" s="2"/>
    </row>
    <row r="38201" spans="1:4" x14ac:dyDescent="0.25">
      <c r="A38201" s="2">
        <v>540</v>
      </c>
      <c r="B38201">
        <v>50683</v>
      </c>
      <c r="C38201" s="3">
        <v>0</v>
      </c>
      <c r="D38201" s="2"/>
    </row>
    <row r="38202" spans="1:4" x14ac:dyDescent="0.25">
      <c r="A38202" s="2">
        <v>540</v>
      </c>
      <c r="B38202">
        <v>50684</v>
      </c>
      <c r="C38202" s="3">
        <v>0</v>
      </c>
      <c r="D38202" s="2"/>
    </row>
    <row r="38203" spans="1:4" x14ac:dyDescent="0.25">
      <c r="A38203" s="2">
        <v>540</v>
      </c>
      <c r="B38203">
        <v>50685</v>
      </c>
      <c r="C38203" s="3">
        <v>0</v>
      </c>
      <c r="D38203" s="2"/>
    </row>
    <row r="38204" spans="1:4" x14ac:dyDescent="0.25">
      <c r="A38204" s="2">
        <v>540</v>
      </c>
      <c r="B38204">
        <v>50687</v>
      </c>
      <c r="C38204" s="3">
        <v>759.28233499999999</v>
      </c>
      <c r="D38204" s="2"/>
    </row>
    <row r="38205" spans="1:4" x14ac:dyDescent="0.25">
      <c r="A38205" s="2">
        <v>540</v>
      </c>
      <c r="B38205">
        <v>50688</v>
      </c>
      <c r="C38205" s="3">
        <v>4508.4015069999996</v>
      </c>
      <c r="D38205" s="2"/>
    </row>
    <row r="38206" spans="1:4" x14ac:dyDescent="0.25">
      <c r="A38206" s="2">
        <v>540</v>
      </c>
      <c r="B38206">
        <v>50689</v>
      </c>
      <c r="C38206" s="3">
        <v>4508.4015069999996</v>
      </c>
      <c r="D38206" s="2"/>
    </row>
    <row r="38207" spans="1:4" x14ac:dyDescent="0.25">
      <c r="A38207" s="2">
        <v>540</v>
      </c>
      <c r="B38207">
        <v>50690</v>
      </c>
      <c r="C38207" s="3">
        <v>759.28233499999999</v>
      </c>
      <c r="D38207" s="2"/>
    </row>
    <row r="38208" spans="1:4" x14ac:dyDescent="0.25">
      <c r="A38208" s="2">
        <v>540</v>
      </c>
      <c r="B38208">
        <v>50691</v>
      </c>
      <c r="C38208" s="3">
        <v>1926.102183</v>
      </c>
      <c r="D38208" s="2"/>
    </row>
    <row r="38209" spans="1:4" x14ac:dyDescent="0.25">
      <c r="A38209" s="2">
        <v>540</v>
      </c>
      <c r="B38209">
        <v>50692</v>
      </c>
      <c r="C38209" s="3">
        <v>1620.889361</v>
      </c>
      <c r="D38209" s="2"/>
    </row>
    <row r="38210" spans="1:4" x14ac:dyDescent="0.25">
      <c r="A38210" s="2">
        <v>540</v>
      </c>
      <c r="B38210">
        <v>50693</v>
      </c>
      <c r="C38210" s="3">
        <v>1620.889361</v>
      </c>
      <c r="D38210" s="2"/>
    </row>
    <row r="38211" spans="1:4" x14ac:dyDescent="0.25">
      <c r="A38211" s="2">
        <v>540</v>
      </c>
      <c r="B38211">
        <v>50694</v>
      </c>
      <c r="C38211" s="3">
        <v>1926.102183</v>
      </c>
      <c r="D38211" s="2"/>
    </row>
    <row r="38212" spans="1:4" x14ac:dyDescent="0.25">
      <c r="A38212" s="2">
        <v>540</v>
      </c>
      <c r="B38212">
        <v>50695</v>
      </c>
      <c r="C38212" s="3">
        <v>818.76244899999995</v>
      </c>
      <c r="D38212" s="2"/>
    </row>
    <row r="38213" spans="1:4" x14ac:dyDescent="0.25">
      <c r="A38213" s="2">
        <v>540</v>
      </c>
      <c r="B38213">
        <v>50696</v>
      </c>
      <c r="C38213" s="3">
        <v>1780.8572489999999</v>
      </c>
      <c r="D38213" s="2"/>
    </row>
    <row r="38214" spans="1:4" x14ac:dyDescent="0.25">
      <c r="A38214" s="2">
        <v>540</v>
      </c>
      <c r="B38214">
        <v>50697</v>
      </c>
      <c r="C38214" s="3">
        <v>431.03195499999998</v>
      </c>
      <c r="D38214" s="2"/>
    </row>
    <row r="38215" spans="1:4" x14ac:dyDescent="0.25">
      <c r="A38215" s="2">
        <v>540</v>
      </c>
      <c r="B38215">
        <v>50698</v>
      </c>
      <c r="C38215" s="3">
        <v>256.779562</v>
      </c>
      <c r="D38215" s="2"/>
    </row>
    <row r="38216" spans="1:4" x14ac:dyDescent="0.25">
      <c r="A38216" s="2">
        <v>540</v>
      </c>
      <c r="B38216">
        <v>50699</v>
      </c>
      <c r="C38216" s="3">
        <v>431.03195499999998</v>
      </c>
      <c r="D38216" s="2"/>
    </row>
    <row r="38217" spans="1:4" x14ac:dyDescent="0.25">
      <c r="A38217" s="2">
        <v>540</v>
      </c>
      <c r="B38217">
        <v>50700</v>
      </c>
      <c r="C38217" s="3">
        <v>818.76244899999995</v>
      </c>
      <c r="D38217" s="2"/>
    </row>
    <row r="38218" spans="1:4" x14ac:dyDescent="0.25">
      <c r="A38218" s="2">
        <v>540</v>
      </c>
      <c r="B38218">
        <v>50701</v>
      </c>
      <c r="C38218" s="3">
        <v>256.779562</v>
      </c>
      <c r="D38218" s="2"/>
    </row>
    <row r="38219" spans="1:4" x14ac:dyDescent="0.25">
      <c r="A38219" s="2">
        <v>540</v>
      </c>
      <c r="B38219">
        <v>50702</v>
      </c>
      <c r="C38219" s="3">
        <v>1780.8572489999999</v>
      </c>
      <c r="D38219" s="2"/>
    </row>
    <row r="38220" spans="1:4" x14ac:dyDescent="0.25">
      <c r="A38220" s="2">
        <v>540</v>
      </c>
      <c r="B38220">
        <v>50703</v>
      </c>
      <c r="C38220" s="3">
        <v>213.72097500000001</v>
      </c>
      <c r="D38220" s="2"/>
    </row>
    <row r="38221" spans="1:4" x14ac:dyDescent="0.25">
      <c r="A38221" s="2">
        <v>540</v>
      </c>
      <c r="B38221">
        <v>50704</v>
      </c>
      <c r="C38221" s="3">
        <v>916.04230700000005</v>
      </c>
      <c r="D38221" s="2"/>
    </row>
    <row r="38222" spans="1:4" x14ac:dyDescent="0.25">
      <c r="A38222" s="2">
        <v>540</v>
      </c>
      <c r="B38222">
        <v>50705</v>
      </c>
      <c r="C38222" s="3">
        <v>213.72097500000001</v>
      </c>
      <c r="D38222" s="2"/>
    </row>
    <row r="38223" spans="1:4" x14ac:dyDescent="0.25">
      <c r="A38223" s="2">
        <v>540</v>
      </c>
      <c r="B38223">
        <v>50706</v>
      </c>
      <c r="C38223" s="3">
        <v>916.04230700000005</v>
      </c>
      <c r="D38223" s="2"/>
    </row>
    <row r="38224" spans="1:4" x14ac:dyDescent="0.25">
      <c r="A38224" s="2">
        <v>540</v>
      </c>
      <c r="B38224">
        <v>50707</v>
      </c>
      <c r="C38224" s="3">
        <v>1659.8648659999999</v>
      </c>
      <c r="D38224" s="2"/>
    </row>
    <row r="38225" spans="1:4" x14ac:dyDescent="0.25">
      <c r="A38225" s="2">
        <v>540</v>
      </c>
      <c r="B38225">
        <v>50708</v>
      </c>
      <c r="C38225" s="3">
        <v>1659.8648659999999</v>
      </c>
      <c r="D38225" s="2"/>
    </row>
    <row r="38226" spans="1:4" x14ac:dyDescent="0.25">
      <c r="A38226" s="2">
        <v>540</v>
      </c>
      <c r="B38226">
        <v>50709</v>
      </c>
      <c r="C38226" s="3">
        <v>1054.2304770000001</v>
      </c>
      <c r="D38226" s="2"/>
    </row>
    <row r="38227" spans="1:4" x14ac:dyDescent="0.25">
      <c r="A38227" s="2">
        <v>540</v>
      </c>
      <c r="B38227">
        <v>50710</v>
      </c>
      <c r="C38227" s="3">
        <v>144.911688</v>
      </c>
      <c r="D38227" s="2"/>
    </row>
    <row r="38228" spans="1:4" x14ac:dyDescent="0.25">
      <c r="A38228" s="2">
        <v>540</v>
      </c>
      <c r="B38228">
        <v>50711</v>
      </c>
      <c r="C38228" s="3">
        <v>144.911688</v>
      </c>
      <c r="D38228" s="2"/>
    </row>
    <row r="38229" spans="1:4" x14ac:dyDescent="0.25">
      <c r="A38229" s="2">
        <v>540</v>
      </c>
      <c r="B38229">
        <v>50712</v>
      </c>
      <c r="C38229" s="3">
        <v>1054.2304770000001</v>
      </c>
      <c r="D38229" s="2"/>
    </row>
    <row r="38230" spans="1:4" x14ac:dyDescent="0.25">
      <c r="A38230" s="2">
        <v>540</v>
      </c>
      <c r="B38230">
        <v>50713</v>
      </c>
      <c r="C38230" s="3">
        <v>2202.917578</v>
      </c>
      <c r="D38230" s="2"/>
    </row>
    <row r="38231" spans="1:4" x14ac:dyDescent="0.25">
      <c r="A38231" s="2">
        <v>540</v>
      </c>
      <c r="B38231">
        <v>50714</v>
      </c>
      <c r="C38231" s="3">
        <v>2202.917578</v>
      </c>
      <c r="D38231" s="2"/>
    </row>
    <row r="38232" spans="1:4" x14ac:dyDescent="0.25">
      <c r="A38232" s="2">
        <v>540</v>
      </c>
      <c r="B38232">
        <v>50716</v>
      </c>
      <c r="C38232" s="3">
        <v>0</v>
      </c>
      <c r="D38232" s="2"/>
    </row>
    <row r="38233" spans="1:4" x14ac:dyDescent="0.25">
      <c r="A38233" s="2">
        <v>540</v>
      </c>
      <c r="B38233">
        <v>50717</v>
      </c>
      <c r="C38233" s="3">
        <v>112.30109</v>
      </c>
      <c r="D38233" s="2"/>
    </row>
    <row r="38234" spans="1:4" x14ac:dyDescent="0.25">
      <c r="A38234" s="2">
        <v>540</v>
      </c>
      <c r="B38234">
        <v>50718</v>
      </c>
      <c r="C38234" s="3">
        <v>395.67802399999999</v>
      </c>
      <c r="D38234" s="2"/>
    </row>
    <row r="38235" spans="1:4" x14ac:dyDescent="0.25">
      <c r="A38235" s="2">
        <v>540</v>
      </c>
      <c r="B38235">
        <v>50719</v>
      </c>
      <c r="C38235" s="3">
        <v>76.700507000000002</v>
      </c>
      <c r="D38235" s="2"/>
    </row>
    <row r="38236" spans="1:4" x14ac:dyDescent="0.25">
      <c r="A38236" s="2">
        <v>540</v>
      </c>
      <c r="B38236">
        <v>50720</v>
      </c>
      <c r="C38236" s="3">
        <v>1684.899208</v>
      </c>
      <c r="D38236" s="2"/>
    </row>
    <row r="38237" spans="1:4" x14ac:dyDescent="0.25">
      <c r="A38237" s="2">
        <v>540</v>
      </c>
      <c r="B38237">
        <v>50721</v>
      </c>
      <c r="C38237" s="3">
        <v>1684.899208</v>
      </c>
      <c r="D38237" s="2"/>
    </row>
    <row r="38238" spans="1:4" x14ac:dyDescent="0.25">
      <c r="A38238" s="2">
        <v>540</v>
      </c>
      <c r="B38238">
        <v>50722</v>
      </c>
      <c r="C38238" s="3">
        <v>277.04332799999997</v>
      </c>
      <c r="D38238" s="2"/>
    </row>
    <row r="38239" spans="1:4" x14ac:dyDescent="0.25">
      <c r="A38239" s="2">
        <v>540</v>
      </c>
      <c r="B38239">
        <v>50723</v>
      </c>
      <c r="C38239" s="3">
        <v>187.69333499999999</v>
      </c>
      <c r="D38239" s="2"/>
    </row>
    <row r="38240" spans="1:4" x14ac:dyDescent="0.25">
      <c r="A38240" s="2">
        <v>540</v>
      </c>
      <c r="B38240">
        <v>50724</v>
      </c>
      <c r="C38240" s="3">
        <v>277.04332799999997</v>
      </c>
      <c r="D38240" s="2"/>
    </row>
    <row r="38241" spans="1:4" x14ac:dyDescent="0.25">
      <c r="A38241" s="2">
        <v>540</v>
      </c>
      <c r="B38241">
        <v>50725</v>
      </c>
      <c r="C38241" s="3">
        <v>187.69333499999999</v>
      </c>
      <c r="D38241" s="2"/>
    </row>
    <row r="38242" spans="1:4" x14ac:dyDescent="0.25">
      <c r="A38242" s="2">
        <v>540</v>
      </c>
      <c r="B38242">
        <v>50726</v>
      </c>
      <c r="C38242" s="3">
        <v>1669.675534</v>
      </c>
      <c r="D38242" s="2"/>
    </row>
    <row r="38243" spans="1:4" x14ac:dyDescent="0.25">
      <c r="A38243" s="2">
        <v>540</v>
      </c>
      <c r="B38243">
        <v>50727</v>
      </c>
      <c r="C38243" s="3">
        <v>1669.675534</v>
      </c>
      <c r="D38243" s="2"/>
    </row>
    <row r="38244" spans="1:4" x14ac:dyDescent="0.25">
      <c r="A38244" s="2">
        <v>540</v>
      </c>
      <c r="B38244">
        <v>50728</v>
      </c>
      <c r="C38244" s="3">
        <v>898.53361399999994</v>
      </c>
      <c r="D38244" s="2"/>
    </row>
    <row r="38245" spans="1:4" x14ac:dyDescent="0.25">
      <c r="A38245" s="2">
        <v>540</v>
      </c>
      <c r="B38245">
        <v>50729</v>
      </c>
      <c r="C38245" s="3">
        <v>44.676271999999997</v>
      </c>
      <c r="D38245" s="2"/>
    </row>
    <row r="38246" spans="1:4" x14ac:dyDescent="0.25">
      <c r="A38246" s="2">
        <v>540</v>
      </c>
      <c r="B38246">
        <v>50730</v>
      </c>
      <c r="C38246" s="3">
        <v>898.53361399999994</v>
      </c>
      <c r="D38246" s="2"/>
    </row>
    <row r="38247" spans="1:4" x14ac:dyDescent="0.25">
      <c r="A38247" s="2">
        <v>540</v>
      </c>
      <c r="B38247">
        <v>50731</v>
      </c>
      <c r="C38247" s="3">
        <v>44.676271999999997</v>
      </c>
      <c r="D38247" s="2"/>
    </row>
    <row r="38248" spans="1:4" x14ac:dyDescent="0.25">
      <c r="A38248" s="2">
        <v>540</v>
      </c>
      <c r="B38248">
        <v>50732</v>
      </c>
      <c r="C38248" s="3">
        <v>14.908557</v>
      </c>
      <c r="D38248" s="2"/>
    </row>
    <row r="38249" spans="1:4" x14ac:dyDescent="0.25">
      <c r="A38249" s="2">
        <v>540</v>
      </c>
      <c r="B38249">
        <v>50733</v>
      </c>
      <c r="C38249" s="3">
        <v>174.698093</v>
      </c>
      <c r="D38249" s="2"/>
    </row>
    <row r="38250" spans="1:4" x14ac:dyDescent="0.25">
      <c r="A38250" s="2">
        <v>540</v>
      </c>
      <c r="B38250">
        <v>50734</v>
      </c>
      <c r="C38250" s="3">
        <v>33.878500000000003</v>
      </c>
      <c r="D38250" s="2"/>
    </row>
    <row r="38251" spans="1:4" x14ac:dyDescent="0.25">
      <c r="A38251" s="2">
        <v>540</v>
      </c>
      <c r="B38251">
        <v>50735</v>
      </c>
      <c r="C38251" s="3">
        <v>1095.30449</v>
      </c>
      <c r="D38251" s="2"/>
    </row>
    <row r="38252" spans="1:4" x14ac:dyDescent="0.25">
      <c r="A38252" s="2">
        <v>540</v>
      </c>
      <c r="B38252">
        <v>50736</v>
      </c>
      <c r="C38252" s="3">
        <v>1095.30449</v>
      </c>
      <c r="D38252" s="2"/>
    </row>
    <row r="38253" spans="1:4" x14ac:dyDescent="0.25">
      <c r="A38253" s="2">
        <v>540</v>
      </c>
      <c r="B38253">
        <v>50737</v>
      </c>
      <c r="C38253" s="3">
        <v>174.698093</v>
      </c>
      <c r="D38253" s="2"/>
    </row>
    <row r="38254" spans="1:4" x14ac:dyDescent="0.25">
      <c r="A38254" s="2">
        <v>540</v>
      </c>
      <c r="B38254">
        <v>50738</v>
      </c>
      <c r="C38254" s="3">
        <v>33.878500000000003</v>
      </c>
      <c r="D38254" s="2"/>
    </row>
    <row r="38255" spans="1:4" x14ac:dyDescent="0.25">
      <c r="A38255" s="2">
        <v>540</v>
      </c>
      <c r="B38255">
        <v>50739</v>
      </c>
      <c r="C38255" s="3">
        <v>203.845517</v>
      </c>
      <c r="D38255" s="2"/>
    </row>
    <row r="38256" spans="1:4" x14ac:dyDescent="0.25">
      <c r="A38256" s="2">
        <v>540</v>
      </c>
      <c r="B38256">
        <v>50740</v>
      </c>
      <c r="C38256" s="3">
        <v>362.48091699999998</v>
      </c>
      <c r="D38256" s="2"/>
    </row>
    <row r="38257" spans="1:4" x14ac:dyDescent="0.25">
      <c r="A38257" s="2">
        <v>540</v>
      </c>
      <c r="B38257">
        <v>50741</v>
      </c>
      <c r="C38257" s="3">
        <v>203.845517</v>
      </c>
      <c r="D38257" s="2"/>
    </row>
    <row r="38258" spans="1:4" x14ac:dyDescent="0.25">
      <c r="A38258" s="2">
        <v>540</v>
      </c>
      <c r="B38258">
        <v>50742</v>
      </c>
      <c r="C38258" s="3">
        <v>362.48091699999998</v>
      </c>
      <c r="D38258" s="2"/>
    </row>
    <row r="38259" spans="1:4" x14ac:dyDescent="0.25">
      <c r="A38259" s="2">
        <v>540</v>
      </c>
      <c r="B38259">
        <v>50743</v>
      </c>
      <c r="C38259" s="3">
        <v>14.908557</v>
      </c>
      <c r="D38259" s="2"/>
    </row>
    <row r="38260" spans="1:4" x14ac:dyDescent="0.25">
      <c r="A38260" s="2">
        <v>540</v>
      </c>
      <c r="B38260">
        <v>50744</v>
      </c>
      <c r="C38260" s="3">
        <v>1599.12338</v>
      </c>
      <c r="D38260" s="2"/>
    </row>
    <row r="38261" spans="1:4" x14ac:dyDescent="0.25">
      <c r="A38261" s="2">
        <v>540</v>
      </c>
      <c r="B38261">
        <v>50745</v>
      </c>
      <c r="C38261" s="3">
        <v>1599.12338</v>
      </c>
      <c r="D38261" s="2"/>
    </row>
    <row r="38262" spans="1:4" x14ac:dyDescent="0.25">
      <c r="A38262" s="2">
        <v>540</v>
      </c>
      <c r="B38262">
        <v>50746</v>
      </c>
      <c r="C38262" s="3">
        <v>81.119541999999996</v>
      </c>
      <c r="D38262" s="2"/>
    </row>
    <row r="38263" spans="1:4" x14ac:dyDescent="0.25">
      <c r="A38263" s="2">
        <v>540</v>
      </c>
      <c r="B38263">
        <v>50747</v>
      </c>
      <c r="C38263" s="3">
        <v>139.81554299999999</v>
      </c>
      <c r="D38263" s="2"/>
    </row>
    <row r="38264" spans="1:4" x14ac:dyDescent="0.25">
      <c r="A38264" s="2">
        <v>540</v>
      </c>
      <c r="B38264">
        <v>50748</v>
      </c>
      <c r="C38264" s="3">
        <v>139.81554299999999</v>
      </c>
      <c r="D38264" s="2"/>
    </row>
    <row r="38265" spans="1:4" x14ac:dyDescent="0.25">
      <c r="A38265" s="2">
        <v>540</v>
      </c>
      <c r="B38265">
        <v>50749</v>
      </c>
      <c r="C38265" s="3">
        <v>62.092196999999999</v>
      </c>
      <c r="D38265" s="2"/>
    </row>
    <row r="38266" spans="1:4" x14ac:dyDescent="0.25">
      <c r="A38266" s="2">
        <v>540</v>
      </c>
      <c r="B38266">
        <v>50750</v>
      </c>
      <c r="C38266" s="3">
        <v>6918.753146</v>
      </c>
      <c r="D38266" s="2"/>
    </row>
    <row r="38267" spans="1:4" x14ac:dyDescent="0.25">
      <c r="A38267" s="2">
        <v>540</v>
      </c>
      <c r="B38267">
        <v>50751</v>
      </c>
      <c r="C38267" s="3">
        <v>32.754801</v>
      </c>
      <c r="D38267" s="2"/>
    </row>
    <row r="38268" spans="1:4" x14ac:dyDescent="0.25">
      <c r="A38268" s="2">
        <v>540</v>
      </c>
      <c r="B38268">
        <v>50752</v>
      </c>
      <c r="C38268" s="3">
        <v>2303.7970679999999</v>
      </c>
      <c r="D38268" s="2"/>
    </row>
    <row r="38269" spans="1:4" x14ac:dyDescent="0.25">
      <c r="A38269" s="2">
        <v>540</v>
      </c>
      <c r="B38269">
        <v>50753</v>
      </c>
      <c r="C38269" s="3">
        <v>62.092196999999999</v>
      </c>
      <c r="D38269" s="2"/>
    </row>
    <row r="38270" spans="1:4" x14ac:dyDescent="0.25">
      <c r="A38270" s="2">
        <v>540</v>
      </c>
      <c r="B38270">
        <v>50754</v>
      </c>
      <c r="C38270" s="3">
        <v>32.754801</v>
      </c>
      <c r="D38270" s="2"/>
    </row>
    <row r="38271" spans="1:4" x14ac:dyDescent="0.25">
      <c r="A38271" s="2">
        <v>540</v>
      </c>
      <c r="B38271">
        <v>50755</v>
      </c>
      <c r="C38271" s="3">
        <v>6918.753146</v>
      </c>
      <c r="D38271" s="2"/>
    </row>
    <row r="38272" spans="1:4" x14ac:dyDescent="0.25">
      <c r="A38272" s="2">
        <v>540</v>
      </c>
      <c r="B38272">
        <v>50756</v>
      </c>
      <c r="C38272" s="3">
        <v>2303.7970679999999</v>
      </c>
      <c r="D38272" s="2"/>
    </row>
    <row r="38273" spans="1:4" x14ac:dyDescent="0.25">
      <c r="A38273" s="2">
        <v>540</v>
      </c>
      <c r="B38273">
        <v>50757</v>
      </c>
      <c r="C38273" s="3">
        <v>428.51185299999997</v>
      </c>
      <c r="D38273" s="2"/>
    </row>
    <row r="38274" spans="1:4" x14ac:dyDescent="0.25">
      <c r="A38274" s="2">
        <v>540</v>
      </c>
      <c r="B38274">
        <v>50758</v>
      </c>
      <c r="C38274" s="3">
        <v>428.51185299999997</v>
      </c>
      <c r="D38274" s="2"/>
    </row>
    <row r="38275" spans="1:4" x14ac:dyDescent="0.25">
      <c r="A38275" s="2">
        <v>540</v>
      </c>
      <c r="B38275">
        <v>50759</v>
      </c>
      <c r="C38275" s="3">
        <v>15.566191</v>
      </c>
      <c r="D38275" s="2"/>
    </row>
    <row r="38276" spans="1:4" x14ac:dyDescent="0.25">
      <c r="A38276" s="2">
        <v>540</v>
      </c>
      <c r="B38276">
        <v>50760</v>
      </c>
      <c r="C38276" s="3">
        <v>402.761639</v>
      </c>
      <c r="D38276" s="2"/>
    </row>
    <row r="38277" spans="1:4" x14ac:dyDescent="0.25">
      <c r="A38277" s="2">
        <v>540</v>
      </c>
      <c r="B38277">
        <v>50761</v>
      </c>
      <c r="C38277" s="3">
        <v>15.566191</v>
      </c>
      <c r="D38277" s="2"/>
    </row>
    <row r="38278" spans="1:4" x14ac:dyDescent="0.25">
      <c r="A38278" s="2">
        <v>540</v>
      </c>
      <c r="B38278">
        <v>50762</v>
      </c>
      <c r="C38278" s="3">
        <v>402.761639</v>
      </c>
      <c r="D38278" s="2"/>
    </row>
    <row r="38279" spans="1:4" x14ac:dyDescent="0.25">
      <c r="A38279" s="2">
        <v>540</v>
      </c>
      <c r="B38279">
        <v>50763</v>
      </c>
      <c r="C38279" s="3">
        <v>756.28602000000001</v>
      </c>
      <c r="D38279" s="2"/>
    </row>
    <row r="38280" spans="1:4" x14ac:dyDescent="0.25">
      <c r="A38280" s="2">
        <v>540</v>
      </c>
      <c r="B38280">
        <v>50764</v>
      </c>
      <c r="C38280" s="3">
        <v>7.3703560000000001</v>
      </c>
      <c r="D38280" s="2"/>
    </row>
    <row r="38281" spans="1:4" x14ac:dyDescent="0.25">
      <c r="A38281" s="2">
        <v>540</v>
      </c>
      <c r="B38281">
        <v>50765</v>
      </c>
      <c r="C38281" s="3">
        <v>756.28602000000001</v>
      </c>
      <c r="D38281" s="2"/>
    </row>
    <row r="38282" spans="1:4" x14ac:dyDescent="0.25">
      <c r="A38282" s="2">
        <v>540</v>
      </c>
      <c r="B38282">
        <v>50766</v>
      </c>
      <c r="C38282" s="3">
        <v>7.3703560000000001</v>
      </c>
      <c r="D38282" s="2"/>
    </row>
    <row r="38283" spans="1:4" x14ac:dyDescent="0.25">
      <c r="A38283" s="2">
        <v>540</v>
      </c>
      <c r="B38283">
        <v>50767</v>
      </c>
      <c r="C38283" s="3">
        <v>0</v>
      </c>
      <c r="D38283" s="2"/>
    </row>
    <row r="38284" spans="1:4" x14ac:dyDescent="0.25">
      <c r="A38284" s="2">
        <v>540</v>
      </c>
      <c r="B38284">
        <v>50768</v>
      </c>
      <c r="C38284" s="3">
        <v>0</v>
      </c>
      <c r="D38284" s="2"/>
    </row>
    <row r="38285" spans="1:4" x14ac:dyDescent="0.25">
      <c r="A38285" s="2">
        <v>540</v>
      </c>
      <c r="B38285">
        <v>50769</v>
      </c>
      <c r="C38285" s="3">
        <v>890.18061599999999</v>
      </c>
      <c r="D38285" s="2"/>
    </row>
    <row r="38286" spans="1:4" x14ac:dyDescent="0.25">
      <c r="A38286" s="2">
        <v>540</v>
      </c>
      <c r="B38286">
        <v>50770</v>
      </c>
      <c r="C38286" s="3">
        <v>890.18061599999999</v>
      </c>
      <c r="D38286" s="2"/>
    </row>
    <row r="38287" spans="1:4" x14ac:dyDescent="0.25">
      <c r="A38287" s="2">
        <v>540</v>
      </c>
      <c r="B38287">
        <v>50771</v>
      </c>
      <c r="C38287" s="3">
        <v>24.787725999999999</v>
      </c>
      <c r="D38287" s="2"/>
    </row>
    <row r="38288" spans="1:4" x14ac:dyDescent="0.25">
      <c r="A38288" s="2">
        <v>540</v>
      </c>
      <c r="B38288">
        <v>50772</v>
      </c>
      <c r="C38288" s="3">
        <v>24.787725999999999</v>
      </c>
      <c r="D38288" s="2"/>
    </row>
    <row r="38289" spans="1:4" x14ac:dyDescent="0.25">
      <c r="A38289" s="2">
        <v>540</v>
      </c>
      <c r="B38289">
        <v>50773</v>
      </c>
      <c r="C38289" s="3">
        <v>485.14950900000002</v>
      </c>
      <c r="D38289" s="2"/>
    </row>
    <row r="38290" spans="1:4" x14ac:dyDescent="0.25">
      <c r="A38290" s="2">
        <v>540</v>
      </c>
      <c r="B38290">
        <v>50774</v>
      </c>
      <c r="C38290" s="3">
        <v>2874.6457190000001</v>
      </c>
      <c r="D38290" s="2"/>
    </row>
    <row r="38291" spans="1:4" x14ac:dyDescent="0.25">
      <c r="A38291" s="2">
        <v>540</v>
      </c>
      <c r="B38291">
        <v>50775</v>
      </c>
      <c r="C38291" s="3">
        <v>485.14950900000002</v>
      </c>
      <c r="D38291" s="2"/>
    </row>
    <row r="38292" spans="1:4" x14ac:dyDescent="0.25">
      <c r="A38292" s="2">
        <v>540</v>
      </c>
      <c r="B38292">
        <v>50776</v>
      </c>
      <c r="C38292" s="3">
        <v>2874.6457190000001</v>
      </c>
      <c r="D38292" s="2"/>
    </row>
    <row r="38293" spans="1:4" x14ac:dyDescent="0.25">
      <c r="A38293" s="2">
        <v>540</v>
      </c>
      <c r="B38293">
        <v>50777</v>
      </c>
      <c r="C38293" s="3">
        <v>467.96891199999999</v>
      </c>
      <c r="D38293" s="2"/>
    </row>
    <row r="38294" spans="1:4" x14ac:dyDescent="0.25">
      <c r="A38294" s="2">
        <v>540</v>
      </c>
      <c r="B38294">
        <v>50778</v>
      </c>
      <c r="C38294" s="3">
        <v>743.54279799999995</v>
      </c>
      <c r="D38294" s="2"/>
    </row>
    <row r="38295" spans="1:4" x14ac:dyDescent="0.25">
      <c r="A38295" s="2">
        <v>540</v>
      </c>
      <c r="B38295">
        <v>50779</v>
      </c>
      <c r="C38295" s="3">
        <v>358.93470200000002</v>
      </c>
      <c r="D38295" s="2"/>
    </row>
    <row r="38296" spans="1:4" x14ac:dyDescent="0.25">
      <c r="A38296" s="2">
        <v>540</v>
      </c>
      <c r="B38296">
        <v>50780</v>
      </c>
      <c r="C38296" s="3">
        <v>1481.0156340000001</v>
      </c>
      <c r="D38296" s="2"/>
    </row>
    <row r="38297" spans="1:4" x14ac:dyDescent="0.25">
      <c r="A38297" s="2">
        <v>540</v>
      </c>
      <c r="B38297">
        <v>50781</v>
      </c>
      <c r="C38297" s="3">
        <v>463.96891199999999</v>
      </c>
      <c r="D38297" s="2"/>
    </row>
    <row r="38298" spans="1:4" x14ac:dyDescent="0.25">
      <c r="A38298" s="2">
        <v>540</v>
      </c>
      <c r="B38298">
        <v>50782</v>
      </c>
      <c r="C38298" s="3">
        <v>1481.0156340000001</v>
      </c>
      <c r="D38298" s="2"/>
    </row>
    <row r="38299" spans="1:4" x14ac:dyDescent="0.25">
      <c r="A38299" s="2">
        <v>540</v>
      </c>
      <c r="B38299">
        <v>50783</v>
      </c>
      <c r="C38299" s="3">
        <v>91.255376999999996</v>
      </c>
      <c r="D38299" s="2"/>
    </row>
    <row r="38300" spans="1:4" x14ac:dyDescent="0.25">
      <c r="A38300" s="2">
        <v>540</v>
      </c>
      <c r="B38300">
        <v>50784</v>
      </c>
      <c r="C38300" s="3">
        <v>91.255376999999996</v>
      </c>
      <c r="D38300" s="2"/>
    </row>
    <row r="38301" spans="1:4" x14ac:dyDescent="0.25">
      <c r="A38301" s="2">
        <v>540</v>
      </c>
      <c r="B38301">
        <v>50785</v>
      </c>
      <c r="C38301" s="3">
        <v>3691.6402659999999</v>
      </c>
      <c r="D38301" s="2"/>
    </row>
    <row r="38302" spans="1:4" x14ac:dyDescent="0.25">
      <c r="A38302" s="2">
        <v>540</v>
      </c>
      <c r="B38302">
        <v>50786</v>
      </c>
      <c r="C38302" s="3">
        <v>3691.6402659999999</v>
      </c>
      <c r="D38302" s="2"/>
    </row>
    <row r="38303" spans="1:4" x14ac:dyDescent="0.25">
      <c r="A38303" s="2">
        <v>540</v>
      </c>
      <c r="B38303">
        <v>50787</v>
      </c>
      <c r="C38303" s="3">
        <v>250.65866</v>
      </c>
      <c r="D38303" s="2"/>
    </row>
    <row r="38304" spans="1:4" x14ac:dyDescent="0.25">
      <c r="A38304" s="2">
        <v>540</v>
      </c>
      <c r="B38304">
        <v>50788</v>
      </c>
      <c r="C38304" s="3">
        <v>1412.471497</v>
      </c>
      <c r="D38304" s="2"/>
    </row>
    <row r="38305" spans="1:4" x14ac:dyDescent="0.25">
      <c r="A38305" s="2">
        <v>540</v>
      </c>
      <c r="B38305">
        <v>50789</v>
      </c>
      <c r="C38305" s="3">
        <v>41.403537</v>
      </c>
      <c r="D38305" s="2"/>
    </row>
    <row r="38306" spans="1:4" x14ac:dyDescent="0.25">
      <c r="A38306" s="2">
        <v>540</v>
      </c>
      <c r="B38306">
        <v>50790</v>
      </c>
      <c r="C38306" s="3">
        <v>250.65866</v>
      </c>
      <c r="D38306" s="2"/>
    </row>
    <row r="38307" spans="1:4" x14ac:dyDescent="0.25">
      <c r="A38307" s="2">
        <v>540</v>
      </c>
      <c r="B38307">
        <v>50791</v>
      </c>
      <c r="C38307" s="3">
        <v>41.403537</v>
      </c>
      <c r="D38307" s="2"/>
    </row>
    <row r="38308" spans="1:4" x14ac:dyDescent="0.25">
      <c r="A38308" s="2">
        <v>540</v>
      </c>
      <c r="B38308">
        <v>50792</v>
      </c>
      <c r="C38308" s="3">
        <v>1412.471497</v>
      </c>
      <c r="D38308" s="2"/>
    </row>
    <row r="38309" spans="1:4" x14ac:dyDescent="0.25">
      <c r="A38309" s="2">
        <v>540</v>
      </c>
      <c r="B38309">
        <v>50793</v>
      </c>
      <c r="C38309" s="3">
        <v>0</v>
      </c>
      <c r="D38309" s="2"/>
    </row>
    <row r="38310" spans="1:4" x14ac:dyDescent="0.25">
      <c r="A38310" s="2">
        <v>540</v>
      </c>
      <c r="B38310">
        <v>50794</v>
      </c>
      <c r="C38310" s="3">
        <v>27.384423999999999</v>
      </c>
      <c r="D38310" s="2"/>
    </row>
    <row r="38311" spans="1:4" x14ac:dyDescent="0.25">
      <c r="A38311" s="2">
        <v>540</v>
      </c>
      <c r="B38311">
        <v>50795</v>
      </c>
      <c r="C38311" s="3">
        <v>336.14556499999998</v>
      </c>
      <c r="D38311" s="2"/>
    </row>
    <row r="38312" spans="1:4" x14ac:dyDescent="0.25">
      <c r="A38312" s="2">
        <v>540</v>
      </c>
      <c r="B38312">
        <v>50797</v>
      </c>
      <c r="C38312" s="3">
        <v>194.70676800000001</v>
      </c>
      <c r="D38312" s="2"/>
    </row>
    <row r="38313" spans="1:4" x14ac:dyDescent="0.25">
      <c r="A38313" s="2">
        <v>540</v>
      </c>
      <c r="B38313">
        <v>50798</v>
      </c>
      <c r="C38313" s="3">
        <v>100.17630800000001</v>
      </c>
      <c r="D38313" s="2"/>
    </row>
    <row r="38314" spans="1:4" x14ac:dyDescent="0.25">
      <c r="A38314" s="2">
        <v>540</v>
      </c>
      <c r="B38314">
        <v>50799</v>
      </c>
      <c r="C38314" s="3">
        <v>100.17630800000001</v>
      </c>
      <c r="D38314" s="2"/>
    </row>
    <row r="38315" spans="1:4" x14ac:dyDescent="0.25">
      <c r="A38315" s="2">
        <v>540</v>
      </c>
      <c r="B38315">
        <v>50800</v>
      </c>
      <c r="C38315" s="3">
        <v>0</v>
      </c>
      <c r="D38315" s="2"/>
    </row>
    <row r="38316" spans="1:4" x14ac:dyDescent="0.25">
      <c r="A38316" s="2">
        <v>540</v>
      </c>
      <c r="B38316">
        <v>50801</v>
      </c>
      <c r="C38316" s="3">
        <v>194.70676800000001</v>
      </c>
      <c r="D38316" s="2"/>
    </row>
    <row r="38317" spans="1:4" x14ac:dyDescent="0.25">
      <c r="A38317" s="2">
        <v>540</v>
      </c>
      <c r="B38317">
        <v>50802</v>
      </c>
      <c r="C38317" s="3">
        <v>111.331953</v>
      </c>
      <c r="D38317" s="2"/>
    </row>
    <row r="38318" spans="1:4" x14ac:dyDescent="0.25">
      <c r="A38318" s="2">
        <v>540</v>
      </c>
      <c r="B38318">
        <v>50803</v>
      </c>
      <c r="C38318" s="3">
        <v>160.44919200000001</v>
      </c>
      <c r="D38318" s="2"/>
    </row>
    <row r="38319" spans="1:4" x14ac:dyDescent="0.25">
      <c r="A38319" s="2">
        <v>540</v>
      </c>
      <c r="B38319">
        <v>50804</v>
      </c>
      <c r="C38319" s="3">
        <v>111.331953</v>
      </c>
      <c r="D38319" s="2"/>
    </row>
    <row r="38320" spans="1:4" x14ac:dyDescent="0.25">
      <c r="A38320" s="2">
        <v>540</v>
      </c>
      <c r="B38320">
        <v>50805</v>
      </c>
      <c r="C38320" s="3">
        <v>160.44919200000001</v>
      </c>
      <c r="D38320" s="2"/>
    </row>
    <row r="38321" spans="1:4" x14ac:dyDescent="0.25">
      <c r="A38321" s="2">
        <v>540</v>
      </c>
      <c r="B38321">
        <v>50806</v>
      </c>
      <c r="C38321" s="3">
        <v>283.934932</v>
      </c>
      <c r="D38321" s="2"/>
    </row>
    <row r="38322" spans="1:4" x14ac:dyDescent="0.25">
      <c r="A38322" s="2">
        <v>540</v>
      </c>
      <c r="B38322">
        <v>50807</v>
      </c>
      <c r="C38322" s="3">
        <v>1684.8081050000001</v>
      </c>
      <c r="D38322" s="2"/>
    </row>
    <row r="38323" spans="1:4" x14ac:dyDescent="0.25">
      <c r="A38323" s="2">
        <v>540</v>
      </c>
      <c r="B38323">
        <v>50808</v>
      </c>
      <c r="C38323" s="3">
        <v>283.934932</v>
      </c>
      <c r="D38323" s="2"/>
    </row>
    <row r="38324" spans="1:4" x14ac:dyDescent="0.25">
      <c r="A38324" s="2">
        <v>540</v>
      </c>
      <c r="B38324">
        <v>50809</v>
      </c>
      <c r="C38324" s="3">
        <v>1684.8081050000001</v>
      </c>
      <c r="D38324" s="2"/>
    </row>
    <row r="38325" spans="1:4" x14ac:dyDescent="0.25">
      <c r="A38325" s="2">
        <v>540</v>
      </c>
      <c r="B38325">
        <v>50810</v>
      </c>
      <c r="C38325" s="3">
        <v>741.61028099999999</v>
      </c>
      <c r="D38325" s="2"/>
    </row>
    <row r="38326" spans="1:4" x14ac:dyDescent="0.25">
      <c r="A38326" s="2">
        <v>540</v>
      </c>
      <c r="B38326">
        <v>50811</v>
      </c>
      <c r="C38326" s="3">
        <v>741.61028099999999</v>
      </c>
      <c r="D38326" s="2"/>
    </row>
    <row r="38327" spans="1:4" x14ac:dyDescent="0.25">
      <c r="A38327" s="2">
        <v>540</v>
      </c>
      <c r="B38327">
        <v>50812</v>
      </c>
      <c r="C38327" s="3">
        <v>98.029844999999995</v>
      </c>
      <c r="D38327" s="2"/>
    </row>
    <row r="38328" spans="1:4" x14ac:dyDescent="0.25">
      <c r="A38328" s="2">
        <v>540</v>
      </c>
      <c r="B38328">
        <v>50813</v>
      </c>
      <c r="C38328" s="3">
        <v>372.18853899999999</v>
      </c>
      <c r="D38328" s="2"/>
    </row>
    <row r="38329" spans="1:4" x14ac:dyDescent="0.25">
      <c r="A38329" s="2">
        <v>540</v>
      </c>
      <c r="B38329">
        <v>50814</v>
      </c>
      <c r="C38329" s="3">
        <v>4.6504450000000004</v>
      </c>
      <c r="D38329" s="2"/>
    </row>
    <row r="38330" spans="1:4" x14ac:dyDescent="0.25">
      <c r="A38330" s="2">
        <v>540</v>
      </c>
      <c r="B38330">
        <v>50815</v>
      </c>
      <c r="C38330" s="3">
        <v>1057.3184679999999</v>
      </c>
      <c r="D38330" s="2"/>
    </row>
    <row r="38331" spans="1:4" x14ac:dyDescent="0.25">
      <c r="A38331" s="2">
        <v>540</v>
      </c>
      <c r="B38331">
        <v>50816</v>
      </c>
      <c r="C38331" s="3">
        <v>1052.6680200000001</v>
      </c>
      <c r="D38331" s="2"/>
    </row>
    <row r="38332" spans="1:4" x14ac:dyDescent="0.25">
      <c r="A38332" s="2">
        <v>540</v>
      </c>
      <c r="B38332">
        <v>50817</v>
      </c>
      <c r="C38332" s="3">
        <v>98.029844999999995</v>
      </c>
      <c r="D38332" s="2"/>
    </row>
    <row r="38333" spans="1:4" x14ac:dyDescent="0.25">
      <c r="A38333" s="2">
        <v>540</v>
      </c>
      <c r="B38333">
        <v>50818</v>
      </c>
      <c r="C38333" s="3">
        <v>372.18853899999999</v>
      </c>
      <c r="D38333" s="2"/>
    </row>
    <row r="38334" spans="1:4" x14ac:dyDescent="0.25">
      <c r="A38334" s="2">
        <v>540</v>
      </c>
      <c r="B38334">
        <v>50819</v>
      </c>
      <c r="C38334" s="3">
        <v>1052.6680200000001</v>
      </c>
      <c r="D38334" s="2"/>
    </row>
    <row r="38335" spans="1:4" x14ac:dyDescent="0.25">
      <c r="A38335" s="2">
        <v>540</v>
      </c>
      <c r="B38335">
        <v>50820</v>
      </c>
      <c r="C38335" s="3">
        <v>1758.611013</v>
      </c>
      <c r="D38335" s="2"/>
    </row>
    <row r="38336" spans="1:4" x14ac:dyDescent="0.25">
      <c r="A38336" s="2">
        <v>540</v>
      </c>
      <c r="B38336">
        <v>50821</v>
      </c>
      <c r="C38336" s="3">
        <v>29.511202999999998</v>
      </c>
      <c r="D38336" s="2"/>
    </row>
    <row r="38337" spans="1:4" x14ac:dyDescent="0.25">
      <c r="A38337" s="2">
        <v>540</v>
      </c>
      <c r="B38337">
        <v>50822</v>
      </c>
      <c r="C38337" s="3">
        <v>29.511202999999998</v>
      </c>
      <c r="D38337" s="2"/>
    </row>
    <row r="38338" spans="1:4" x14ac:dyDescent="0.25">
      <c r="A38338" s="2">
        <v>540</v>
      </c>
      <c r="B38338">
        <v>50823</v>
      </c>
      <c r="C38338" s="3">
        <v>48.359251</v>
      </c>
      <c r="D38338" s="2"/>
    </row>
    <row r="38339" spans="1:4" x14ac:dyDescent="0.25">
      <c r="A38339" s="2">
        <v>540</v>
      </c>
      <c r="B38339">
        <v>50824</v>
      </c>
      <c r="C38339" s="3">
        <v>680.34302200000002</v>
      </c>
      <c r="D38339" s="2"/>
    </row>
    <row r="38340" spans="1:4" x14ac:dyDescent="0.25">
      <c r="A38340" s="2">
        <v>540</v>
      </c>
      <c r="B38340">
        <v>50825</v>
      </c>
      <c r="C38340" s="3">
        <v>196.93824799999999</v>
      </c>
      <c r="D38340" s="2"/>
    </row>
    <row r="38341" spans="1:4" x14ac:dyDescent="0.25">
      <c r="A38341" s="2">
        <v>540</v>
      </c>
      <c r="B38341">
        <v>50826</v>
      </c>
      <c r="C38341" s="3">
        <v>196.93824799999999</v>
      </c>
      <c r="D38341" s="2"/>
    </row>
    <row r="38342" spans="1:4" x14ac:dyDescent="0.25">
      <c r="A38342" s="2">
        <v>540</v>
      </c>
      <c r="B38342">
        <v>50827</v>
      </c>
      <c r="C38342" s="3">
        <v>680.34302200000002</v>
      </c>
      <c r="D38342" s="2"/>
    </row>
    <row r="38343" spans="1:4" x14ac:dyDescent="0.25">
      <c r="A38343" s="2">
        <v>540</v>
      </c>
      <c r="B38343">
        <v>50828</v>
      </c>
      <c r="C38343" s="3">
        <v>1173.029581</v>
      </c>
      <c r="D38343" s="2"/>
    </row>
    <row r="38344" spans="1:4" x14ac:dyDescent="0.25">
      <c r="A38344" s="2">
        <v>540</v>
      </c>
      <c r="B38344">
        <v>50829</v>
      </c>
      <c r="C38344" s="3">
        <v>22.946479</v>
      </c>
      <c r="D38344" s="2"/>
    </row>
    <row r="38345" spans="1:4" x14ac:dyDescent="0.25">
      <c r="A38345" s="2">
        <v>540</v>
      </c>
      <c r="B38345">
        <v>50830</v>
      </c>
      <c r="C38345" s="3">
        <v>511.57768900000002</v>
      </c>
      <c r="D38345" s="2"/>
    </row>
    <row r="38346" spans="1:4" x14ac:dyDescent="0.25">
      <c r="A38346" s="2">
        <v>540</v>
      </c>
      <c r="B38346">
        <v>50831</v>
      </c>
      <c r="C38346" s="3">
        <v>511.57768900000002</v>
      </c>
      <c r="D38346" s="2"/>
    </row>
    <row r="38347" spans="1:4" x14ac:dyDescent="0.25">
      <c r="A38347" s="2">
        <v>540</v>
      </c>
      <c r="B38347">
        <v>50832</v>
      </c>
      <c r="C38347" s="3">
        <v>1173.029581</v>
      </c>
      <c r="D38347" s="2"/>
    </row>
    <row r="38348" spans="1:4" x14ac:dyDescent="0.25">
      <c r="A38348" s="2">
        <v>540</v>
      </c>
      <c r="B38348">
        <v>50833</v>
      </c>
      <c r="C38348" s="3">
        <v>22.946479</v>
      </c>
      <c r="D38348" s="2"/>
    </row>
    <row r="38349" spans="1:4" x14ac:dyDescent="0.25">
      <c r="A38349" s="2">
        <v>540</v>
      </c>
      <c r="B38349">
        <v>50834</v>
      </c>
      <c r="C38349" s="3">
        <v>301.78396900000001</v>
      </c>
      <c r="D38349" s="2"/>
    </row>
    <row r="38350" spans="1:4" x14ac:dyDescent="0.25">
      <c r="A38350" s="2">
        <v>540</v>
      </c>
      <c r="B38350">
        <v>50835</v>
      </c>
      <c r="C38350" s="3">
        <v>29.511202999999998</v>
      </c>
      <c r="D38350" s="2"/>
    </row>
    <row r="38351" spans="1:4" x14ac:dyDescent="0.25">
      <c r="A38351" s="2">
        <v>540</v>
      </c>
      <c r="B38351">
        <v>50836</v>
      </c>
      <c r="C38351" s="3">
        <v>301.78396900000001</v>
      </c>
      <c r="D38351" s="2"/>
    </row>
    <row r="38352" spans="1:4" x14ac:dyDescent="0.25">
      <c r="A38352" s="2">
        <v>540</v>
      </c>
      <c r="B38352">
        <v>50837</v>
      </c>
      <c r="C38352" s="3">
        <v>628.95269699999994</v>
      </c>
      <c r="D38352" s="2"/>
    </row>
    <row r="38353" spans="1:4" x14ac:dyDescent="0.25">
      <c r="A38353" s="2">
        <v>540</v>
      </c>
      <c r="B38353">
        <v>50838</v>
      </c>
      <c r="C38353" s="3">
        <v>1026.8505909999999</v>
      </c>
      <c r="D38353" s="2"/>
    </row>
    <row r="38354" spans="1:4" x14ac:dyDescent="0.25">
      <c r="A38354" s="2">
        <v>540</v>
      </c>
      <c r="B38354">
        <v>50839</v>
      </c>
      <c r="C38354" s="3">
        <v>1026.8505909999999</v>
      </c>
      <c r="D38354" s="2"/>
    </row>
    <row r="38355" spans="1:4" x14ac:dyDescent="0.25">
      <c r="A38355" s="2">
        <v>540</v>
      </c>
      <c r="B38355">
        <v>50840</v>
      </c>
      <c r="C38355" s="3">
        <v>628.95269699999994</v>
      </c>
      <c r="D38355" s="2"/>
    </row>
    <row r="38356" spans="1:4" x14ac:dyDescent="0.25">
      <c r="A38356" s="2">
        <v>540</v>
      </c>
      <c r="B38356">
        <v>50841</v>
      </c>
      <c r="C38356" s="3">
        <v>318.80870099999999</v>
      </c>
      <c r="D38356" s="2"/>
    </row>
    <row r="38357" spans="1:4" x14ac:dyDescent="0.25">
      <c r="A38357" s="2">
        <v>540</v>
      </c>
      <c r="B38357">
        <v>50842</v>
      </c>
      <c r="C38357" s="3">
        <v>1339.8661460000001</v>
      </c>
      <c r="D38357" s="2"/>
    </row>
    <row r="38358" spans="1:4" x14ac:dyDescent="0.25">
      <c r="A38358" s="2">
        <v>540</v>
      </c>
      <c r="B38358">
        <v>50843</v>
      </c>
      <c r="C38358" s="3">
        <v>278.255313</v>
      </c>
      <c r="D38358" s="2"/>
    </row>
    <row r="38359" spans="1:4" x14ac:dyDescent="0.25">
      <c r="A38359" s="2">
        <v>540</v>
      </c>
      <c r="B38359">
        <v>50844</v>
      </c>
      <c r="C38359" s="3">
        <v>278.255313</v>
      </c>
      <c r="D38359" s="2"/>
    </row>
    <row r="38360" spans="1:4" x14ac:dyDescent="0.25">
      <c r="A38360" s="2">
        <v>540</v>
      </c>
      <c r="B38360">
        <v>50845</v>
      </c>
      <c r="C38360" s="3">
        <v>318.80870099999999</v>
      </c>
      <c r="D38360" s="2"/>
    </row>
    <row r="38361" spans="1:4" x14ac:dyDescent="0.25">
      <c r="A38361" s="2">
        <v>540</v>
      </c>
      <c r="B38361">
        <v>50846</v>
      </c>
      <c r="C38361" s="3">
        <v>1339.8661460000001</v>
      </c>
      <c r="D38361" s="2"/>
    </row>
    <row r="38362" spans="1:4" x14ac:dyDescent="0.25">
      <c r="A38362" s="2">
        <v>540</v>
      </c>
      <c r="B38362">
        <v>50847</v>
      </c>
      <c r="C38362" s="3">
        <v>471.90761500000002</v>
      </c>
      <c r="D38362" s="2"/>
    </row>
    <row r="38363" spans="1:4" x14ac:dyDescent="0.25">
      <c r="A38363" s="2">
        <v>540</v>
      </c>
      <c r="B38363">
        <v>50848</v>
      </c>
      <c r="C38363" s="3">
        <v>624.56223299999999</v>
      </c>
      <c r="D38363" s="2"/>
    </row>
    <row r="38364" spans="1:4" x14ac:dyDescent="0.25">
      <c r="A38364" s="2">
        <v>540</v>
      </c>
      <c r="B38364">
        <v>50849</v>
      </c>
      <c r="C38364" s="3">
        <v>1018.0255969999999</v>
      </c>
      <c r="D38364" s="2"/>
    </row>
    <row r="38365" spans="1:4" x14ac:dyDescent="0.25">
      <c r="A38365" s="2">
        <v>540</v>
      </c>
      <c r="B38365">
        <v>50850</v>
      </c>
      <c r="C38365" s="3">
        <v>624.56223299999999</v>
      </c>
      <c r="D38365" s="2"/>
    </row>
    <row r="38366" spans="1:4" x14ac:dyDescent="0.25">
      <c r="A38366" s="2">
        <v>540</v>
      </c>
      <c r="B38366">
        <v>50851</v>
      </c>
      <c r="C38366" s="3">
        <v>471.90761500000002</v>
      </c>
      <c r="D38366" s="2"/>
    </row>
    <row r="38367" spans="1:4" x14ac:dyDescent="0.25">
      <c r="A38367" s="2">
        <v>540</v>
      </c>
      <c r="B38367">
        <v>50852</v>
      </c>
      <c r="C38367" s="3">
        <v>1018.0255969999999</v>
      </c>
      <c r="D38367" s="2"/>
    </row>
    <row r="38368" spans="1:4" x14ac:dyDescent="0.25">
      <c r="A38368" s="2">
        <v>540</v>
      </c>
      <c r="B38368">
        <v>50853</v>
      </c>
      <c r="C38368" s="3">
        <v>34.802323999999999</v>
      </c>
      <c r="D38368" s="2"/>
    </row>
    <row r="38369" spans="1:4" x14ac:dyDescent="0.25">
      <c r="A38369" s="2">
        <v>540</v>
      </c>
      <c r="B38369">
        <v>50854</v>
      </c>
      <c r="C38369" s="3">
        <v>148.40943300000001</v>
      </c>
      <c r="D38369" s="2"/>
    </row>
    <row r="38370" spans="1:4" x14ac:dyDescent="0.25">
      <c r="A38370" s="2">
        <v>540</v>
      </c>
      <c r="B38370">
        <v>50855</v>
      </c>
      <c r="C38370" s="3">
        <v>898.33435399999996</v>
      </c>
      <c r="D38370" s="2"/>
    </row>
    <row r="38371" spans="1:4" x14ac:dyDescent="0.25">
      <c r="A38371" s="2">
        <v>540</v>
      </c>
      <c r="B38371">
        <v>50856</v>
      </c>
      <c r="C38371" s="3">
        <v>148.40943300000001</v>
      </c>
      <c r="D38371" s="2"/>
    </row>
    <row r="38372" spans="1:4" x14ac:dyDescent="0.25">
      <c r="A38372" s="2">
        <v>540</v>
      </c>
      <c r="B38372">
        <v>50857</v>
      </c>
      <c r="C38372" s="3">
        <v>34.802323999999999</v>
      </c>
      <c r="D38372" s="2"/>
    </row>
    <row r="38373" spans="1:4" x14ac:dyDescent="0.25">
      <c r="A38373" s="2">
        <v>540</v>
      </c>
      <c r="B38373">
        <v>50858</v>
      </c>
      <c r="C38373" s="3">
        <v>898.33435399999996</v>
      </c>
      <c r="D38373" s="2"/>
    </row>
    <row r="38374" spans="1:4" x14ac:dyDescent="0.25">
      <c r="A38374" s="2">
        <v>540</v>
      </c>
      <c r="B38374">
        <v>50859</v>
      </c>
      <c r="C38374" s="3">
        <v>1016.172008</v>
      </c>
      <c r="D38374" s="2"/>
    </row>
    <row r="38375" spans="1:4" x14ac:dyDescent="0.25">
      <c r="A38375" s="2">
        <v>540</v>
      </c>
      <c r="B38375">
        <v>50860</v>
      </c>
      <c r="C38375" s="3">
        <v>867.81848400000001</v>
      </c>
      <c r="D38375" s="2"/>
    </row>
    <row r="38376" spans="1:4" x14ac:dyDescent="0.25">
      <c r="A38376" s="2">
        <v>540</v>
      </c>
      <c r="B38376">
        <v>50861</v>
      </c>
      <c r="C38376" s="3">
        <v>1016.172008</v>
      </c>
      <c r="D38376" s="2"/>
    </row>
    <row r="38377" spans="1:4" x14ac:dyDescent="0.25">
      <c r="A38377" s="2">
        <v>540</v>
      </c>
      <c r="B38377">
        <v>50862</v>
      </c>
      <c r="C38377" s="3">
        <v>867.81848400000001</v>
      </c>
      <c r="D38377" s="2"/>
    </row>
    <row r="38378" spans="1:4" x14ac:dyDescent="0.25">
      <c r="A38378" s="2">
        <v>540</v>
      </c>
      <c r="B38378">
        <v>50863</v>
      </c>
      <c r="C38378" s="3">
        <v>1473.1435140000001</v>
      </c>
      <c r="D38378" s="2"/>
    </row>
    <row r="38379" spans="1:4" x14ac:dyDescent="0.25">
      <c r="A38379" s="2">
        <v>540</v>
      </c>
      <c r="B38379">
        <v>50864</v>
      </c>
      <c r="C38379" s="3">
        <v>811.05969600000003</v>
      </c>
      <c r="D38379" s="2"/>
    </row>
    <row r="38380" spans="1:4" x14ac:dyDescent="0.25">
      <c r="A38380" s="2">
        <v>540</v>
      </c>
      <c r="B38380">
        <v>50865</v>
      </c>
      <c r="C38380" s="3">
        <v>1473.1435140000001</v>
      </c>
      <c r="D38380" s="2"/>
    </row>
    <row r="38381" spans="1:4" x14ac:dyDescent="0.25">
      <c r="A38381" s="2">
        <v>540</v>
      </c>
      <c r="B38381">
        <v>50866</v>
      </c>
      <c r="C38381" s="3">
        <v>811.05969600000003</v>
      </c>
      <c r="D38381" s="2"/>
    </row>
    <row r="38382" spans="1:4" x14ac:dyDescent="0.25">
      <c r="A38382" s="2">
        <v>540</v>
      </c>
      <c r="B38382">
        <v>50867</v>
      </c>
      <c r="C38382" s="3">
        <v>1936.312177</v>
      </c>
      <c r="D38382" s="2"/>
    </row>
    <row r="38383" spans="1:4" x14ac:dyDescent="0.25">
      <c r="A38383" s="2">
        <v>540</v>
      </c>
      <c r="B38383">
        <v>50868</v>
      </c>
      <c r="C38383" s="3">
        <v>687.182143</v>
      </c>
      <c r="D38383" s="2"/>
    </row>
    <row r="38384" spans="1:4" x14ac:dyDescent="0.25">
      <c r="A38384" s="2">
        <v>540</v>
      </c>
      <c r="B38384">
        <v>50869</v>
      </c>
      <c r="C38384" s="3">
        <v>1936.312177</v>
      </c>
      <c r="D38384" s="2"/>
    </row>
    <row r="38385" spans="1:4" x14ac:dyDescent="0.25">
      <c r="A38385" s="2">
        <v>540</v>
      </c>
      <c r="B38385">
        <v>50870</v>
      </c>
      <c r="C38385" s="3">
        <v>687.182143</v>
      </c>
      <c r="D38385" s="2"/>
    </row>
    <row r="38386" spans="1:4" x14ac:dyDescent="0.25">
      <c r="A38386" s="2">
        <v>540</v>
      </c>
      <c r="B38386">
        <v>50871</v>
      </c>
      <c r="C38386" s="3">
        <v>2782.925671</v>
      </c>
      <c r="D38386" s="2"/>
    </row>
    <row r="38387" spans="1:4" x14ac:dyDescent="0.25">
      <c r="A38387" s="2">
        <v>540</v>
      </c>
      <c r="B38387">
        <v>50872</v>
      </c>
      <c r="C38387" s="3">
        <v>110.006435</v>
      </c>
      <c r="D38387" s="2"/>
    </row>
    <row r="38388" spans="1:4" x14ac:dyDescent="0.25">
      <c r="A38388" s="2">
        <v>540</v>
      </c>
      <c r="B38388">
        <v>50873</v>
      </c>
      <c r="C38388" s="3">
        <v>1833.8097009999999</v>
      </c>
      <c r="D38388" s="2"/>
    </row>
    <row r="38389" spans="1:4" x14ac:dyDescent="0.25">
      <c r="A38389" s="2">
        <v>540</v>
      </c>
      <c r="B38389">
        <v>50874</v>
      </c>
      <c r="C38389" s="3">
        <v>954.63014199999998</v>
      </c>
      <c r="D38389" s="2"/>
    </row>
    <row r="38390" spans="1:4" x14ac:dyDescent="0.25">
      <c r="A38390" s="2">
        <v>540</v>
      </c>
      <c r="B38390">
        <v>50875</v>
      </c>
      <c r="C38390" s="3">
        <v>2782.925671</v>
      </c>
      <c r="D38390" s="2"/>
    </row>
    <row r="38391" spans="1:4" x14ac:dyDescent="0.25">
      <c r="A38391" s="2">
        <v>540</v>
      </c>
      <c r="B38391">
        <v>50876</v>
      </c>
      <c r="C38391" s="3">
        <v>110.006435</v>
      </c>
      <c r="D38391" s="2"/>
    </row>
    <row r="38392" spans="1:4" x14ac:dyDescent="0.25">
      <c r="A38392" s="2">
        <v>540</v>
      </c>
      <c r="B38392">
        <v>50877</v>
      </c>
      <c r="C38392" s="3">
        <v>360.90009900000001</v>
      </c>
      <c r="D38392" s="2"/>
    </row>
    <row r="38393" spans="1:4" x14ac:dyDescent="0.25">
      <c r="A38393" s="2">
        <v>540</v>
      </c>
      <c r="B38393">
        <v>50880</v>
      </c>
      <c r="C38393" s="3">
        <v>360.90009900000001</v>
      </c>
      <c r="D38393" s="2"/>
    </row>
    <row r="38394" spans="1:4" x14ac:dyDescent="0.25">
      <c r="A38394" s="2">
        <v>540</v>
      </c>
      <c r="B38394">
        <v>50881</v>
      </c>
      <c r="C38394" s="3">
        <v>993.07782999999995</v>
      </c>
      <c r="D38394" s="2"/>
    </row>
    <row r="38395" spans="1:4" x14ac:dyDescent="0.25">
      <c r="A38395" s="2">
        <v>540</v>
      </c>
      <c r="B38395">
        <v>50882</v>
      </c>
      <c r="C38395" s="3">
        <v>144.288465</v>
      </c>
      <c r="D38395" s="2"/>
    </row>
    <row r="38396" spans="1:4" x14ac:dyDescent="0.25">
      <c r="A38396" s="2">
        <v>540</v>
      </c>
      <c r="B38396">
        <v>50883</v>
      </c>
      <c r="C38396" s="3">
        <v>342.39703400000002</v>
      </c>
      <c r="D38396" s="2"/>
    </row>
    <row r="38397" spans="1:4" x14ac:dyDescent="0.25">
      <c r="A38397" s="2">
        <v>540</v>
      </c>
      <c r="B38397">
        <v>50884</v>
      </c>
      <c r="C38397" s="3">
        <v>342.39703400000002</v>
      </c>
      <c r="D38397" s="2"/>
    </row>
    <row r="38398" spans="1:4" x14ac:dyDescent="0.25">
      <c r="A38398" s="2">
        <v>540</v>
      </c>
      <c r="B38398">
        <v>50885</v>
      </c>
      <c r="C38398" s="3">
        <v>144.288465</v>
      </c>
      <c r="D38398" s="2"/>
    </row>
    <row r="38399" spans="1:4" x14ac:dyDescent="0.25">
      <c r="A38399" s="2">
        <v>540</v>
      </c>
      <c r="B38399">
        <v>50886</v>
      </c>
      <c r="C38399" s="3">
        <v>66.030775000000006</v>
      </c>
      <c r="D38399" s="2"/>
    </row>
    <row r="38400" spans="1:4" x14ac:dyDescent="0.25">
      <c r="A38400" s="2">
        <v>540</v>
      </c>
      <c r="B38400">
        <v>50887</v>
      </c>
      <c r="C38400" s="3">
        <v>186.829793</v>
      </c>
      <c r="D38400" s="2"/>
    </row>
    <row r="38401" spans="1:4" x14ac:dyDescent="0.25">
      <c r="A38401" s="2">
        <v>540</v>
      </c>
      <c r="B38401">
        <v>50888</v>
      </c>
      <c r="C38401" s="3">
        <v>186.829793</v>
      </c>
      <c r="D38401" s="2"/>
    </row>
    <row r="38402" spans="1:4" x14ac:dyDescent="0.25">
      <c r="A38402" s="2">
        <v>540</v>
      </c>
      <c r="B38402">
        <v>50889</v>
      </c>
      <c r="C38402" s="3">
        <v>66.030775000000006</v>
      </c>
      <c r="D38402" s="2"/>
    </row>
    <row r="38403" spans="1:4" x14ac:dyDescent="0.25">
      <c r="A38403" s="2">
        <v>540</v>
      </c>
      <c r="B38403">
        <v>50890</v>
      </c>
      <c r="C38403" s="3">
        <v>1167.5702610000001</v>
      </c>
      <c r="D38403" s="2"/>
    </row>
    <row r="38404" spans="1:4" x14ac:dyDescent="0.25">
      <c r="A38404" s="2">
        <v>540</v>
      </c>
      <c r="B38404">
        <v>50891</v>
      </c>
      <c r="C38404" s="3">
        <v>520.92349400000001</v>
      </c>
      <c r="D38404" s="2"/>
    </row>
    <row r="38405" spans="1:4" x14ac:dyDescent="0.25">
      <c r="A38405" s="2">
        <v>540</v>
      </c>
      <c r="B38405">
        <v>50892</v>
      </c>
      <c r="C38405" s="3">
        <v>520.92349400000001</v>
      </c>
      <c r="D38405" s="2"/>
    </row>
    <row r="38406" spans="1:4" x14ac:dyDescent="0.25">
      <c r="A38406" s="2">
        <v>540</v>
      </c>
      <c r="B38406">
        <v>50893</v>
      </c>
      <c r="C38406" s="3">
        <v>1167.5702610000001</v>
      </c>
      <c r="D38406" s="2"/>
    </row>
    <row r="38407" spans="1:4" x14ac:dyDescent="0.25">
      <c r="A38407" s="2">
        <v>540</v>
      </c>
      <c r="B38407">
        <v>50894</v>
      </c>
      <c r="C38407" s="3">
        <v>1271.534437</v>
      </c>
      <c r="D38407" s="2"/>
    </row>
    <row r="38408" spans="1:4" x14ac:dyDescent="0.25">
      <c r="A38408" s="2">
        <v>540</v>
      </c>
      <c r="B38408">
        <v>50895</v>
      </c>
      <c r="C38408" s="3">
        <v>30.041439</v>
      </c>
      <c r="D38408" s="2"/>
    </row>
    <row r="38409" spans="1:4" x14ac:dyDescent="0.25">
      <c r="A38409" s="2">
        <v>540</v>
      </c>
      <c r="B38409">
        <v>50896</v>
      </c>
      <c r="C38409" s="3">
        <v>342.933066</v>
      </c>
      <c r="D38409" s="2"/>
    </row>
    <row r="38410" spans="1:4" x14ac:dyDescent="0.25">
      <c r="A38410" s="2">
        <v>540</v>
      </c>
      <c r="B38410">
        <v>50897</v>
      </c>
      <c r="C38410" s="3">
        <v>342.933066</v>
      </c>
      <c r="D38410" s="2"/>
    </row>
    <row r="38411" spans="1:4" x14ac:dyDescent="0.25">
      <c r="A38411" s="2">
        <v>540</v>
      </c>
      <c r="B38411">
        <v>50898</v>
      </c>
      <c r="C38411" s="3">
        <v>30.041439</v>
      </c>
      <c r="D38411" s="2"/>
    </row>
    <row r="38412" spans="1:4" x14ac:dyDescent="0.25">
      <c r="A38412" s="2">
        <v>540</v>
      </c>
      <c r="B38412">
        <v>50899</v>
      </c>
      <c r="C38412" s="3">
        <v>1271.534437</v>
      </c>
      <c r="D38412" s="2"/>
    </row>
    <row r="38413" spans="1:4" x14ac:dyDescent="0.25">
      <c r="A38413" s="2">
        <v>540</v>
      </c>
      <c r="B38413">
        <v>50900</v>
      </c>
      <c r="C38413" s="3">
        <v>358.93470200000002</v>
      </c>
      <c r="D38413" s="2"/>
    </row>
    <row r="38414" spans="1:4" x14ac:dyDescent="0.25">
      <c r="A38414" s="2">
        <v>540</v>
      </c>
      <c r="B38414">
        <v>50901</v>
      </c>
      <c r="C38414" s="3">
        <v>277.40155700000003</v>
      </c>
      <c r="D38414" s="2"/>
    </row>
    <row r="38415" spans="1:4" x14ac:dyDescent="0.25">
      <c r="A38415" s="2">
        <v>540</v>
      </c>
      <c r="B38415">
        <v>50902</v>
      </c>
      <c r="C38415" s="3">
        <v>277.40155700000003</v>
      </c>
      <c r="D38415" s="2"/>
    </row>
    <row r="38416" spans="1:4" x14ac:dyDescent="0.25">
      <c r="A38416" s="2">
        <v>540</v>
      </c>
      <c r="B38416">
        <v>50903</v>
      </c>
      <c r="C38416" s="3">
        <v>4</v>
      </c>
      <c r="D38416" s="2"/>
    </row>
    <row r="38417" spans="1:4" x14ac:dyDescent="0.25">
      <c r="A38417" s="2">
        <v>540</v>
      </c>
      <c r="B38417">
        <v>50904</v>
      </c>
      <c r="C38417" s="3">
        <v>36.579213000000003</v>
      </c>
      <c r="D38417" s="2"/>
    </row>
    <row r="38418" spans="1:4" x14ac:dyDescent="0.25">
      <c r="A38418" s="2">
        <v>540</v>
      </c>
      <c r="B38418">
        <v>50905</v>
      </c>
      <c r="C38418" s="3">
        <v>36.579213000000003</v>
      </c>
      <c r="D38418" s="2"/>
    </row>
    <row r="38419" spans="1:4" x14ac:dyDescent="0.25">
      <c r="A38419" s="2">
        <v>540</v>
      </c>
      <c r="B38419">
        <v>50906</v>
      </c>
      <c r="C38419" s="3">
        <v>14.37467</v>
      </c>
      <c r="D38419" s="2"/>
    </row>
    <row r="38420" spans="1:4" x14ac:dyDescent="0.25">
      <c r="A38420" s="2">
        <v>540</v>
      </c>
      <c r="B38420">
        <v>50907</v>
      </c>
      <c r="C38420" s="3">
        <v>197.50696300000001</v>
      </c>
      <c r="D38420" s="2"/>
    </row>
    <row r="38421" spans="1:4" x14ac:dyDescent="0.25">
      <c r="A38421" s="2">
        <v>540</v>
      </c>
      <c r="B38421">
        <v>50908</v>
      </c>
      <c r="C38421" s="3">
        <v>30.657412999999998</v>
      </c>
      <c r="D38421" s="2"/>
    </row>
    <row r="38422" spans="1:4" x14ac:dyDescent="0.25">
      <c r="A38422" s="2">
        <v>540</v>
      </c>
      <c r="B38422">
        <v>50909</v>
      </c>
      <c r="C38422" s="3">
        <v>197.50696300000001</v>
      </c>
      <c r="D38422" s="2"/>
    </row>
    <row r="38423" spans="1:4" x14ac:dyDescent="0.25">
      <c r="A38423" s="2">
        <v>540</v>
      </c>
      <c r="B38423">
        <v>50910</v>
      </c>
      <c r="C38423" s="3">
        <v>14.37467</v>
      </c>
      <c r="D38423" s="2"/>
    </row>
    <row r="38424" spans="1:4" x14ac:dyDescent="0.25">
      <c r="A38424" s="2">
        <v>540</v>
      </c>
      <c r="B38424">
        <v>50911</v>
      </c>
      <c r="C38424" s="3">
        <v>110.394454</v>
      </c>
      <c r="D38424" s="2"/>
    </row>
    <row r="38425" spans="1:4" x14ac:dyDescent="0.25">
      <c r="A38425" s="2">
        <v>540</v>
      </c>
      <c r="B38425">
        <v>50912</v>
      </c>
      <c r="C38425" s="3">
        <v>129.915684</v>
      </c>
      <c r="D38425" s="2"/>
    </row>
    <row r="38426" spans="1:4" x14ac:dyDescent="0.25">
      <c r="A38426" s="2">
        <v>540</v>
      </c>
      <c r="B38426">
        <v>50913</v>
      </c>
      <c r="C38426" s="3">
        <v>203.17966200000001</v>
      </c>
      <c r="D38426" s="2"/>
    </row>
    <row r="38427" spans="1:4" x14ac:dyDescent="0.25">
      <c r="A38427" s="2">
        <v>540</v>
      </c>
      <c r="B38427">
        <v>50914</v>
      </c>
      <c r="C38427" s="3">
        <v>866.71941700000002</v>
      </c>
      <c r="D38427" s="2"/>
    </row>
    <row r="38428" spans="1:4" x14ac:dyDescent="0.25">
      <c r="A38428" s="2">
        <v>540</v>
      </c>
      <c r="B38428">
        <v>50915</v>
      </c>
      <c r="C38428" s="3">
        <v>203.17966200000001</v>
      </c>
      <c r="D38428" s="2"/>
    </row>
    <row r="38429" spans="1:4" x14ac:dyDescent="0.25">
      <c r="A38429" s="2">
        <v>540</v>
      </c>
      <c r="B38429">
        <v>50916</v>
      </c>
      <c r="C38429" s="3">
        <v>866.71941700000002</v>
      </c>
      <c r="D38429" s="2"/>
    </row>
    <row r="38430" spans="1:4" x14ac:dyDescent="0.25">
      <c r="A38430" s="2">
        <v>540</v>
      </c>
      <c r="B38430">
        <v>50917</v>
      </c>
      <c r="C38430" s="3">
        <v>5.592238</v>
      </c>
      <c r="D38430" s="2"/>
    </row>
    <row r="38431" spans="1:4" x14ac:dyDescent="0.25">
      <c r="A38431" s="2">
        <v>540</v>
      </c>
      <c r="B38431">
        <v>50918</v>
      </c>
      <c r="C38431" s="3">
        <v>97.599361999999999</v>
      </c>
      <c r="D38431" s="2"/>
    </row>
    <row r="38432" spans="1:4" x14ac:dyDescent="0.25">
      <c r="A38432" s="2">
        <v>540</v>
      </c>
      <c r="B38432">
        <v>50919</v>
      </c>
      <c r="C38432" s="3">
        <v>402.00826999999998</v>
      </c>
      <c r="D38432" s="2"/>
    </row>
    <row r="38433" spans="1:4" x14ac:dyDescent="0.25">
      <c r="A38433" s="2">
        <v>540</v>
      </c>
      <c r="B38433">
        <v>50920</v>
      </c>
      <c r="C38433" s="3">
        <v>402.00826999999998</v>
      </c>
      <c r="D38433" s="2"/>
    </row>
    <row r="38434" spans="1:4" x14ac:dyDescent="0.25">
      <c r="A38434" s="2">
        <v>540</v>
      </c>
      <c r="B38434">
        <v>50921</v>
      </c>
      <c r="C38434" s="3">
        <v>97.599361999999999</v>
      </c>
      <c r="D38434" s="2"/>
    </row>
    <row r="38435" spans="1:4" x14ac:dyDescent="0.25">
      <c r="A38435" s="2">
        <v>540</v>
      </c>
      <c r="B38435">
        <v>50922</v>
      </c>
      <c r="C38435" s="3">
        <v>350.92316399999999</v>
      </c>
      <c r="D38435" s="2"/>
    </row>
    <row r="38436" spans="1:4" x14ac:dyDescent="0.25">
      <c r="A38436" s="2">
        <v>540</v>
      </c>
      <c r="B38436">
        <v>50923</v>
      </c>
      <c r="C38436" s="3">
        <v>18.174572000000001</v>
      </c>
      <c r="D38436" s="2"/>
    </row>
    <row r="38437" spans="1:4" x14ac:dyDescent="0.25">
      <c r="A38437" s="2">
        <v>540</v>
      </c>
      <c r="B38437">
        <v>50924</v>
      </c>
      <c r="C38437" s="3">
        <v>18.174572000000001</v>
      </c>
      <c r="D38437" s="2"/>
    </row>
    <row r="38438" spans="1:4" x14ac:dyDescent="0.25">
      <c r="A38438" s="2">
        <v>540</v>
      </c>
      <c r="B38438">
        <v>50925</v>
      </c>
      <c r="C38438" s="3">
        <v>350.92316399999999</v>
      </c>
      <c r="D38438" s="2"/>
    </row>
    <row r="38439" spans="1:4" x14ac:dyDescent="0.25">
      <c r="A38439" s="2">
        <v>540</v>
      </c>
      <c r="B38439">
        <v>50926</v>
      </c>
      <c r="C38439" s="3">
        <v>369.14372900000001</v>
      </c>
      <c r="D38439" s="2"/>
    </row>
    <row r="38440" spans="1:4" x14ac:dyDescent="0.25">
      <c r="A38440" s="2">
        <v>540</v>
      </c>
      <c r="B38440">
        <v>50927</v>
      </c>
      <c r="C38440" s="3">
        <v>35.888275999999998</v>
      </c>
      <c r="D38440" s="2"/>
    </row>
    <row r="38441" spans="1:4" x14ac:dyDescent="0.25">
      <c r="A38441" s="2">
        <v>540</v>
      </c>
      <c r="B38441">
        <v>50928</v>
      </c>
      <c r="C38441" s="3">
        <v>83.045372999999998</v>
      </c>
      <c r="D38441" s="2"/>
    </row>
    <row r="38442" spans="1:4" x14ac:dyDescent="0.25">
      <c r="A38442" s="2">
        <v>540</v>
      </c>
      <c r="B38442">
        <v>50929</v>
      </c>
      <c r="C38442" s="3">
        <v>83.045372999999998</v>
      </c>
      <c r="D38442" s="2"/>
    </row>
    <row r="38443" spans="1:4" x14ac:dyDescent="0.25">
      <c r="A38443" s="2">
        <v>540</v>
      </c>
      <c r="B38443">
        <v>50930</v>
      </c>
      <c r="C38443" s="3">
        <v>35.888275999999998</v>
      </c>
      <c r="D38443" s="2"/>
    </row>
    <row r="38444" spans="1:4" x14ac:dyDescent="0.25">
      <c r="A38444" s="2">
        <v>540</v>
      </c>
      <c r="B38444">
        <v>50931</v>
      </c>
      <c r="C38444" s="3">
        <v>369.14372900000001</v>
      </c>
      <c r="D38444" s="2"/>
    </row>
    <row r="38445" spans="1:4" x14ac:dyDescent="0.25">
      <c r="A38445" s="2">
        <v>540</v>
      </c>
      <c r="B38445">
        <v>50933</v>
      </c>
      <c r="C38445" s="3">
        <v>188.933177</v>
      </c>
      <c r="D38445" s="2"/>
    </row>
    <row r="38446" spans="1:4" x14ac:dyDescent="0.25">
      <c r="A38446" s="2">
        <v>540</v>
      </c>
      <c r="B38446">
        <v>50934</v>
      </c>
      <c r="C38446" s="3">
        <v>188.933177</v>
      </c>
      <c r="D38446" s="2"/>
    </row>
    <row r="38447" spans="1:4" x14ac:dyDescent="0.25">
      <c r="A38447" s="2">
        <v>540</v>
      </c>
      <c r="B38447">
        <v>50935</v>
      </c>
      <c r="C38447" s="3">
        <v>1421.8071910000001</v>
      </c>
      <c r="D38447" s="2"/>
    </row>
    <row r="38448" spans="1:4" x14ac:dyDescent="0.25">
      <c r="A38448" s="2">
        <v>540</v>
      </c>
      <c r="B38448">
        <v>50936</v>
      </c>
      <c r="C38448" s="3">
        <v>1025.4311399999999</v>
      </c>
      <c r="D38448" s="2"/>
    </row>
    <row r="38449" spans="1:4" x14ac:dyDescent="0.25">
      <c r="A38449" s="2">
        <v>540</v>
      </c>
      <c r="B38449">
        <v>50937</v>
      </c>
      <c r="C38449" s="3">
        <v>820.65225699999996</v>
      </c>
      <c r="D38449" s="2"/>
    </row>
    <row r="38450" spans="1:4" x14ac:dyDescent="0.25">
      <c r="A38450" s="2">
        <v>540</v>
      </c>
      <c r="B38450">
        <v>50938</v>
      </c>
      <c r="C38450" s="3">
        <v>530.49520399999994</v>
      </c>
      <c r="D38450" s="2"/>
    </row>
    <row r="38451" spans="1:4" x14ac:dyDescent="0.25">
      <c r="A38451" s="2">
        <v>540</v>
      </c>
      <c r="B38451">
        <v>50939</v>
      </c>
      <c r="C38451" s="3">
        <v>530.49520399999994</v>
      </c>
      <c r="D38451" s="2"/>
    </row>
    <row r="38452" spans="1:4" x14ac:dyDescent="0.25">
      <c r="A38452" s="2">
        <v>540</v>
      </c>
      <c r="B38452">
        <v>50940</v>
      </c>
      <c r="C38452" s="3">
        <v>1025.4311399999999</v>
      </c>
      <c r="D38452" s="2"/>
    </row>
    <row r="38453" spans="1:4" x14ac:dyDescent="0.25">
      <c r="A38453" s="2">
        <v>540</v>
      </c>
      <c r="B38453">
        <v>50941</v>
      </c>
      <c r="C38453" s="3">
        <v>295.53603199999998</v>
      </c>
      <c r="D38453" s="2"/>
    </row>
    <row r="38454" spans="1:4" x14ac:dyDescent="0.25">
      <c r="A38454" s="2">
        <v>540</v>
      </c>
      <c r="B38454">
        <v>50942</v>
      </c>
      <c r="C38454" s="3">
        <v>295.53603199999998</v>
      </c>
      <c r="D38454" s="2"/>
    </row>
    <row r="38455" spans="1:4" x14ac:dyDescent="0.25">
      <c r="A38455" s="2">
        <v>540</v>
      </c>
      <c r="B38455">
        <v>50943</v>
      </c>
      <c r="C38455" s="3">
        <v>820.65225699999996</v>
      </c>
      <c r="D38455" s="2"/>
    </row>
    <row r="38456" spans="1:4" x14ac:dyDescent="0.25">
      <c r="A38456" s="2">
        <v>540</v>
      </c>
      <c r="B38456">
        <v>50944</v>
      </c>
      <c r="C38456" s="3">
        <v>417.83775000000003</v>
      </c>
      <c r="D38456" s="2"/>
    </row>
    <row r="38457" spans="1:4" x14ac:dyDescent="0.25">
      <c r="A38457" s="2">
        <v>540</v>
      </c>
      <c r="B38457">
        <v>50945</v>
      </c>
      <c r="C38457" s="3">
        <v>417.83775000000003</v>
      </c>
      <c r="D38457" s="2"/>
    </row>
    <row r="38458" spans="1:4" x14ac:dyDescent="0.25">
      <c r="A38458" s="2">
        <v>540</v>
      </c>
      <c r="B38458">
        <v>50946</v>
      </c>
      <c r="C38458" s="3">
        <v>74.968971999999994</v>
      </c>
      <c r="D38458" s="2"/>
    </row>
    <row r="38459" spans="1:4" x14ac:dyDescent="0.25">
      <c r="A38459" s="2">
        <v>540</v>
      </c>
      <c r="B38459">
        <v>50947</v>
      </c>
      <c r="C38459" s="3">
        <v>0</v>
      </c>
      <c r="D38459" s="2"/>
    </row>
    <row r="38460" spans="1:4" x14ac:dyDescent="0.25">
      <c r="A38460" s="2">
        <v>540</v>
      </c>
      <c r="B38460">
        <v>50948</v>
      </c>
      <c r="C38460" s="3">
        <v>1138.182849</v>
      </c>
      <c r="D38460" s="2"/>
    </row>
    <row r="38461" spans="1:4" x14ac:dyDescent="0.25">
      <c r="A38461" s="2">
        <v>540</v>
      </c>
      <c r="B38461">
        <v>50949</v>
      </c>
      <c r="C38461" s="3">
        <v>1138.182849</v>
      </c>
      <c r="D38461" s="2"/>
    </row>
    <row r="38462" spans="1:4" x14ac:dyDescent="0.25">
      <c r="A38462" s="2">
        <v>540</v>
      </c>
      <c r="B38462">
        <v>50950</v>
      </c>
      <c r="C38462" s="3">
        <v>0</v>
      </c>
      <c r="D38462" s="2"/>
    </row>
    <row r="38463" spans="1:4" x14ac:dyDescent="0.25">
      <c r="A38463" s="2">
        <v>540</v>
      </c>
      <c r="B38463">
        <v>50951</v>
      </c>
      <c r="C38463" s="3">
        <v>74.968971999999994</v>
      </c>
      <c r="D38463" s="2"/>
    </row>
    <row r="38464" spans="1:4" x14ac:dyDescent="0.25">
      <c r="A38464" s="2">
        <v>540</v>
      </c>
      <c r="B38464">
        <v>50952</v>
      </c>
      <c r="C38464" s="3">
        <v>19.459924999999998</v>
      </c>
      <c r="D38464" s="2"/>
    </row>
    <row r="38465" spans="1:4" x14ac:dyDescent="0.25">
      <c r="A38465" s="2">
        <v>540</v>
      </c>
      <c r="B38465">
        <v>50953</v>
      </c>
      <c r="C38465" s="3">
        <v>180.68253100000001</v>
      </c>
      <c r="D38465" s="2"/>
    </row>
    <row r="38466" spans="1:4" x14ac:dyDescent="0.25">
      <c r="A38466" s="2">
        <v>540</v>
      </c>
      <c r="B38466">
        <v>50954</v>
      </c>
      <c r="C38466" s="3">
        <v>355.00851499999999</v>
      </c>
      <c r="D38466" s="2"/>
    </row>
    <row r="38467" spans="1:4" x14ac:dyDescent="0.25">
      <c r="A38467" s="2">
        <v>540</v>
      </c>
      <c r="B38467">
        <v>50955</v>
      </c>
      <c r="C38467" s="3">
        <v>355.00851499999999</v>
      </c>
      <c r="D38467" s="2"/>
    </row>
    <row r="38468" spans="1:4" x14ac:dyDescent="0.25">
      <c r="A38468" s="2">
        <v>540</v>
      </c>
      <c r="B38468">
        <v>50956</v>
      </c>
      <c r="C38468" s="3">
        <v>180.68253100000001</v>
      </c>
      <c r="D38468" s="2"/>
    </row>
    <row r="38469" spans="1:4" x14ac:dyDescent="0.25">
      <c r="A38469" s="2">
        <v>540</v>
      </c>
      <c r="B38469">
        <v>50957</v>
      </c>
      <c r="C38469" s="3">
        <v>19.459924999999998</v>
      </c>
      <c r="D38469" s="2"/>
    </row>
    <row r="38470" spans="1:4" x14ac:dyDescent="0.25">
      <c r="A38470" s="2">
        <v>540</v>
      </c>
      <c r="B38470">
        <v>50958</v>
      </c>
      <c r="C38470" s="3">
        <v>599.89651700000002</v>
      </c>
      <c r="D38470" s="2"/>
    </row>
    <row r="38471" spans="1:4" x14ac:dyDescent="0.25">
      <c r="A38471" s="2">
        <v>540</v>
      </c>
      <c r="B38471">
        <v>50959</v>
      </c>
      <c r="C38471" s="3">
        <v>83.045372999999998</v>
      </c>
      <c r="D38471" s="2"/>
    </row>
    <row r="38472" spans="1:4" x14ac:dyDescent="0.25">
      <c r="A38472" s="2">
        <v>540</v>
      </c>
      <c r="B38472">
        <v>50960</v>
      </c>
      <c r="C38472" s="3">
        <v>1327.0932539999999</v>
      </c>
      <c r="D38472" s="2"/>
    </row>
    <row r="38473" spans="1:4" x14ac:dyDescent="0.25">
      <c r="A38473" s="2">
        <v>540</v>
      </c>
      <c r="B38473">
        <v>50961</v>
      </c>
      <c r="C38473" s="3">
        <v>1300.4201089999999</v>
      </c>
      <c r="D38473" s="2"/>
    </row>
    <row r="38474" spans="1:4" x14ac:dyDescent="0.25">
      <c r="A38474" s="2">
        <v>540</v>
      </c>
      <c r="B38474">
        <v>50962</v>
      </c>
      <c r="C38474" s="3">
        <v>1300.4201089999999</v>
      </c>
      <c r="D38474" s="2"/>
    </row>
    <row r="38475" spans="1:4" x14ac:dyDescent="0.25">
      <c r="A38475" s="2">
        <v>540</v>
      </c>
      <c r="B38475">
        <v>50963</v>
      </c>
      <c r="C38475" s="3">
        <v>599.89651700000002</v>
      </c>
      <c r="D38475" s="2"/>
    </row>
    <row r="38476" spans="1:4" x14ac:dyDescent="0.25">
      <c r="A38476" s="2">
        <v>540</v>
      </c>
      <c r="B38476">
        <v>50964</v>
      </c>
      <c r="C38476" s="3">
        <v>83.045372999999998</v>
      </c>
      <c r="D38476" s="2"/>
    </row>
    <row r="38477" spans="1:4" x14ac:dyDescent="0.25">
      <c r="A38477" s="2">
        <v>540</v>
      </c>
      <c r="B38477">
        <v>50965</v>
      </c>
      <c r="C38477" s="3">
        <v>1327.0932539999999</v>
      </c>
      <c r="D38477" s="2"/>
    </row>
    <row r="38478" spans="1:4" x14ac:dyDescent="0.25">
      <c r="A38478" s="2">
        <v>540</v>
      </c>
      <c r="B38478">
        <v>50966</v>
      </c>
      <c r="C38478" s="3">
        <v>735.73127699999998</v>
      </c>
      <c r="D38478" s="2"/>
    </row>
    <row r="38479" spans="1:4" x14ac:dyDescent="0.25">
      <c r="A38479" s="2">
        <v>540</v>
      </c>
      <c r="B38479">
        <v>50967</v>
      </c>
      <c r="C38479" s="3">
        <v>0</v>
      </c>
      <c r="D38479" s="2"/>
    </row>
    <row r="38480" spans="1:4" x14ac:dyDescent="0.25">
      <c r="A38480" s="2">
        <v>540</v>
      </c>
      <c r="B38480">
        <v>50968</v>
      </c>
      <c r="C38480" s="3">
        <v>520.83873300000005</v>
      </c>
      <c r="D38480" s="2"/>
    </row>
    <row r="38481" spans="1:4" x14ac:dyDescent="0.25">
      <c r="A38481" s="2">
        <v>540</v>
      </c>
      <c r="B38481">
        <v>50969</v>
      </c>
      <c r="C38481" s="3">
        <v>0</v>
      </c>
      <c r="D38481" s="2"/>
    </row>
    <row r="38482" spans="1:4" x14ac:dyDescent="0.25">
      <c r="A38482" s="2">
        <v>540</v>
      </c>
      <c r="B38482">
        <v>50970</v>
      </c>
      <c r="C38482" s="3">
        <v>520.83873300000005</v>
      </c>
      <c r="D38482" s="2"/>
    </row>
    <row r="38483" spans="1:4" x14ac:dyDescent="0.25">
      <c r="A38483" s="2">
        <v>540</v>
      </c>
      <c r="B38483">
        <v>50971</v>
      </c>
      <c r="C38483" s="3">
        <v>520.83873300000005</v>
      </c>
      <c r="D38483" s="2"/>
    </row>
    <row r="38484" spans="1:4" x14ac:dyDescent="0.25">
      <c r="A38484" s="2">
        <v>540</v>
      </c>
      <c r="B38484">
        <v>50972</v>
      </c>
      <c r="C38484" s="3">
        <v>0</v>
      </c>
      <c r="D38484" s="2"/>
    </row>
    <row r="38485" spans="1:4" x14ac:dyDescent="0.25">
      <c r="A38485" s="2">
        <v>540</v>
      </c>
      <c r="B38485">
        <v>50973</v>
      </c>
      <c r="C38485" s="3">
        <v>735.73127699999998</v>
      </c>
      <c r="D38485" s="2"/>
    </row>
    <row r="38486" spans="1:4" x14ac:dyDescent="0.25">
      <c r="A38486" s="2">
        <v>540</v>
      </c>
      <c r="B38486">
        <v>50974</v>
      </c>
      <c r="C38486" s="3">
        <v>546.51545399999998</v>
      </c>
      <c r="D38486" s="2"/>
    </row>
    <row r="38487" spans="1:4" x14ac:dyDescent="0.25">
      <c r="A38487" s="2">
        <v>540</v>
      </c>
      <c r="B38487">
        <v>50975</v>
      </c>
      <c r="C38487" s="3">
        <v>546.51545399999998</v>
      </c>
      <c r="D38487" s="2"/>
    </row>
    <row r="38488" spans="1:4" x14ac:dyDescent="0.25">
      <c r="A38488" s="2">
        <v>540</v>
      </c>
      <c r="B38488">
        <v>50976</v>
      </c>
      <c r="C38488" s="3">
        <v>1300.064752</v>
      </c>
      <c r="D38488" s="2"/>
    </row>
    <row r="38489" spans="1:4" x14ac:dyDescent="0.25">
      <c r="A38489" s="2">
        <v>540</v>
      </c>
      <c r="B38489">
        <v>50977</v>
      </c>
      <c r="C38489" s="3">
        <v>1726.6810760000001</v>
      </c>
      <c r="D38489" s="2"/>
    </row>
    <row r="38490" spans="1:4" x14ac:dyDescent="0.25">
      <c r="A38490" s="2">
        <v>540</v>
      </c>
      <c r="B38490">
        <v>50978</v>
      </c>
      <c r="C38490" s="3">
        <v>1024.5475839999999</v>
      </c>
      <c r="D38490" s="2"/>
    </row>
    <row r="38491" spans="1:4" x14ac:dyDescent="0.25">
      <c r="A38491" s="2">
        <v>540</v>
      </c>
      <c r="B38491">
        <v>50979</v>
      </c>
      <c r="C38491" s="3">
        <v>161.66888599999999</v>
      </c>
      <c r="D38491" s="2"/>
    </row>
    <row r="38492" spans="1:4" x14ac:dyDescent="0.25">
      <c r="A38492" s="2">
        <v>540</v>
      </c>
      <c r="B38492">
        <v>50980</v>
      </c>
      <c r="C38492" s="3">
        <v>161.66888599999999</v>
      </c>
      <c r="D38492" s="2"/>
    </row>
    <row r="38493" spans="1:4" x14ac:dyDescent="0.25">
      <c r="A38493" s="2">
        <v>540</v>
      </c>
      <c r="B38493">
        <v>50981</v>
      </c>
      <c r="C38493" s="3">
        <v>1024.5475839999999</v>
      </c>
      <c r="D38493" s="2"/>
    </row>
    <row r="38494" spans="1:4" x14ac:dyDescent="0.25">
      <c r="A38494" s="2">
        <v>540</v>
      </c>
      <c r="B38494">
        <v>50984</v>
      </c>
      <c r="C38494" s="3">
        <v>663.55665499999998</v>
      </c>
      <c r="D38494" s="2"/>
    </row>
    <row r="38495" spans="1:4" x14ac:dyDescent="0.25">
      <c r="A38495" s="2">
        <v>540</v>
      </c>
      <c r="B38495">
        <v>50985</v>
      </c>
      <c r="C38495" s="3">
        <v>835.87626999999998</v>
      </c>
      <c r="D38495" s="2"/>
    </row>
    <row r="38496" spans="1:4" x14ac:dyDescent="0.25">
      <c r="A38496" s="2">
        <v>540</v>
      </c>
      <c r="B38496">
        <v>50986</v>
      </c>
      <c r="C38496" s="3">
        <v>835.87626999999998</v>
      </c>
      <c r="D38496" s="2"/>
    </row>
    <row r="38497" spans="1:4" x14ac:dyDescent="0.25">
      <c r="A38497" s="2">
        <v>540</v>
      </c>
      <c r="B38497">
        <v>50987</v>
      </c>
      <c r="C38497" s="3">
        <v>663.55665499999998</v>
      </c>
      <c r="D38497" s="2"/>
    </row>
    <row r="38498" spans="1:4" x14ac:dyDescent="0.25">
      <c r="A38498" s="2">
        <v>540</v>
      </c>
      <c r="B38498">
        <v>50988</v>
      </c>
      <c r="C38498" s="3">
        <v>27.425073999999999</v>
      </c>
      <c r="D38498" s="2"/>
    </row>
    <row r="38499" spans="1:4" x14ac:dyDescent="0.25">
      <c r="A38499" s="2">
        <v>540</v>
      </c>
      <c r="B38499">
        <v>50989</v>
      </c>
      <c r="C38499" s="3">
        <v>382.664851</v>
      </c>
      <c r="D38499" s="2"/>
    </row>
    <row r="38500" spans="1:4" x14ac:dyDescent="0.25">
      <c r="A38500" s="2">
        <v>540</v>
      </c>
      <c r="B38500">
        <v>50990</v>
      </c>
      <c r="C38500" s="3">
        <v>221.83157199999999</v>
      </c>
      <c r="D38500" s="2"/>
    </row>
    <row r="38501" spans="1:4" x14ac:dyDescent="0.25">
      <c r="A38501" s="2">
        <v>540</v>
      </c>
      <c r="B38501">
        <v>50991</v>
      </c>
      <c r="C38501" s="3">
        <v>221.83157199999999</v>
      </c>
      <c r="D38501" s="2"/>
    </row>
    <row r="38502" spans="1:4" x14ac:dyDescent="0.25">
      <c r="A38502" s="2">
        <v>540</v>
      </c>
      <c r="B38502">
        <v>50992</v>
      </c>
      <c r="C38502" s="3">
        <v>27.425073999999999</v>
      </c>
      <c r="D38502" s="2"/>
    </row>
    <row r="38503" spans="1:4" x14ac:dyDescent="0.25">
      <c r="A38503" s="2">
        <v>540</v>
      </c>
      <c r="B38503">
        <v>50993</v>
      </c>
      <c r="C38503" s="3">
        <v>565.42542400000002</v>
      </c>
      <c r="D38503" s="2"/>
    </row>
    <row r="38504" spans="1:4" x14ac:dyDescent="0.25">
      <c r="A38504" s="2">
        <v>540</v>
      </c>
      <c r="B38504">
        <v>50994</v>
      </c>
      <c r="C38504" s="3">
        <v>1094.6075659999999</v>
      </c>
      <c r="D38504" s="2"/>
    </row>
    <row r="38505" spans="1:4" x14ac:dyDescent="0.25">
      <c r="A38505" s="2">
        <v>540</v>
      </c>
      <c r="B38505">
        <v>50995</v>
      </c>
      <c r="C38505" s="3">
        <v>1094.6075659999999</v>
      </c>
      <c r="D38505" s="2"/>
    </row>
    <row r="38506" spans="1:4" x14ac:dyDescent="0.25">
      <c r="A38506" s="2">
        <v>540</v>
      </c>
      <c r="B38506">
        <v>50996</v>
      </c>
      <c r="C38506" s="3">
        <v>382.664851</v>
      </c>
      <c r="D38506" s="2"/>
    </row>
    <row r="38507" spans="1:4" x14ac:dyDescent="0.25">
      <c r="A38507" s="2">
        <v>540</v>
      </c>
      <c r="B38507">
        <v>50997</v>
      </c>
      <c r="C38507" s="3">
        <v>12.597211</v>
      </c>
      <c r="D38507" s="2"/>
    </row>
    <row r="38508" spans="1:4" x14ac:dyDescent="0.25">
      <c r="A38508" s="2">
        <v>540</v>
      </c>
      <c r="B38508">
        <v>50998</v>
      </c>
      <c r="C38508" s="3">
        <v>565.42542400000002</v>
      </c>
      <c r="D38508" s="2"/>
    </row>
    <row r="38509" spans="1:4" x14ac:dyDescent="0.25">
      <c r="A38509" s="2">
        <v>540</v>
      </c>
      <c r="B38509">
        <v>50999</v>
      </c>
      <c r="C38509" s="3">
        <v>11.212641</v>
      </c>
      <c r="D38509" s="2"/>
    </row>
    <row r="38510" spans="1:4" x14ac:dyDescent="0.25">
      <c r="A38510" s="2">
        <v>540</v>
      </c>
      <c r="B38510">
        <v>51000</v>
      </c>
      <c r="C38510" s="3">
        <v>56.182369999999999</v>
      </c>
      <c r="D38510" s="2"/>
    </row>
    <row r="38511" spans="1:4" x14ac:dyDescent="0.25">
      <c r="A38511" s="2">
        <v>540</v>
      </c>
      <c r="B38511">
        <v>51001</v>
      </c>
      <c r="C38511" s="3">
        <v>176.64584400000001</v>
      </c>
      <c r="D38511" s="2"/>
    </row>
    <row r="38512" spans="1:4" x14ac:dyDescent="0.25">
      <c r="A38512" s="2">
        <v>540</v>
      </c>
      <c r="B38512">
        <v>51002</v>
      </c>
      <c r="C38512" s="3">
        <v>176.64584400000001</v>
      </c>
      <c r="D38512" s="2"/>
    </row>
    <row r="38513" spans="1:4" x14ac:dyDescent="0.25">
      <c r="A38513" s="2">
        <v>540</v>
      </c>
      <c r="B38513">
        <v>51003</v>
      </c>
      <c r="C38513" s="3">
        <v>56.182369999999999</v>
      </c>
      <c r="D38513" s="2"/>
    </row>
    <row r="38514" spans="1:4" x14ac:dyDescent="0.25">
      <c r="A38514" s="2">
        <v>540</v>
      </c>
      <c r="B38514">
        <v>51004</v>
      </c>
      <c r="C38514" s="3">
        <v>73.912171000000001</v>
      </c>
      <c r="D38514" s="2"/>
    </row>
    <row r="38515" spans="1:4" x14ac:dyDescent="0.25">
      <c r="A38515" s="2">
        <v>540</v>
      </c>
      <c r="B38515">
        <v>51005</v>
      </c>
      <c r="C38515" s="3">
        <v>20.613354999999999</v>
      </c>
      <c r="D38515" s="2"/>
    </row>
    <row r="38516" spans="1:4" x14ac:dyDescent="0.25">
      <c r="A38516" s="2">
        <v>540</v>
      </c>
      <c r="B38516">
        <v>51006</v>
      </c>
      <c r="C38516" s="3">
        <v>20.613354999999999</v>
      </c>
      <c r="D38516" s="2"/>
    </row>
    <row r="38517" spans="1:4" x14ac:dyDescent="0.25">
      <c r="A38517" s="2">
        <v>540</v>
      </c>
      <c r="B38517">
        <v>51007</v>
      </c>
      <c r="C38517" s="3">
        <v>73.912171000000001</v>
      </c>
      <c r="D38517" s="2"/>
    </row>
    <row r="38518" spans="1:4" x14ac:dyDescent="0.25">
      <c r="A38518" s="2">
        <v>540</v>
      </c>
      <c r="B38518">
        <v>51008</v>
      </c>
      <c r="C38518" s="3">
        <v>240.404821</v>
      </c>
      <c r="D38518" s="2"/>
    </row>
    <row r="38519" spans="1:4" x14ac:dyDescent="0.25">
      <c r="A38519" s="2">
        <v>540</v>
      </c>
      <c r="B38519">
        <v>51009</v>
      </c>
      <c r="C38519" s="3">
        <v>710.17891899999995</v>
      </c>
      <c r="D38519" s="2"/>
    </row>
    <row r="38520" spans="1:4" x14ac:dyDescent="0.25">
      <c r="A38520" s="2">
        <v>540</v>
      </c>
      <c r="B38520">
        <v>51010</v>
      </c>
      <c r="C38520" s="3">
        <v>240.404821</v>
      </c>
      <c r="D38520" s="2"/>
    </row>
    <row r="38521" spans="1:4" x14ac:dyDescent="0.25">
      <c r="A38521" s="2">
        <v>540</v>
      </c>
      <c r="B38521">
        <v>51011</v>
      </c>
      <c r="C38521" s="3">
        <v>710.17891899999995</v>
      </c>
      <c r="D38521" s="2"/>
    </row>
    <row r="38522" spans="1:4" x14ac:dyDescent="0.25">
      <c r="A38522" s="2">
        <v>540</v>
      </c>
      <c r="B38522">
        <v>51012</v>
      </c>
      <c r="C38522" s="3">
        <v>379.18708700000002</v>
      </c>
      <c r="D38522" s="2"/>
    </row>
    <row r="38523" spans="1:4" x14ac:dyDescent="0.25">
      <c r="A38523" s="2">
        <v>540</v>
      </c>
      <c r="B38523">
        <v>51013</v>
      </c>
      <c r="C38523" s="3">
        <v>379.18708700000002</v>
      </c>
      <c r="D38523" s="2"/>
    </row>
    <row r="38524" spans="1:4" x14ac:dyDescent="0.25">
      <c r="A38524" s="2">
        <v>540</v>
      </c>
      <c r="B38524">
        <v>51014</v>
      </c>
      <c r="C38524" s="3">
        <v>23.809850000000001</v>
      </c>
      <c r="D38524" s="2"/>
    </row>
    <row r="38525" spans="1:4" x14ac:dyDescent="0.25">
      <c r="A38525" s="2">
        <v>540</v>
      </c>
      <c r="B38525">
        <v>51015</v>
      </c>
      <c r="C38525" s="3">
        <v>102.07608399999999</v>
      </c>
      <c r="D38525" s="2"/>
    </row>
    <row r="38526" spans="1:4" x14ac:dyDescent="0.25">
      <c r="A38526" s="2">
        <v>540</v>
      </c>
      <c r="B38526">
        <v>51016</v>
      </c>
      <c r="C38526" s="3">
        <v>102.07608399999999</v>
      </c>
      <c r="D38526" s="2"/>
    </row>
    <row r="38527" spans="1:4" x14ac:dyDescent="0.25">
      <c r="A38527" s="2">
        <v>540</v>
      </c>
      <c r="B38527">
        <v>51017</v>
      </c>
      <c r="C38527" s="3">
        <v>356.54443099999997</v>
      </c>
      <c r="D38527" s="2"/>
    </row>
    <row r="38528" spans="1:4" x14ac:dyDescent="0.25">
      <c r="A38528" s="2">
        <v>540</v>
      </c>
      <c r="B38528">
        <v>51018</v>
      </c>
      <c r="C38528" s="3">
        <v>356.54443099999997</v>
      </c>
      <c r="D38528" s="2"/>
    </row>
    <row r="38529" spans="1:4" x14ac:dyDescent="0.25">
      <c r="A38529" s="2">
        <v>540</v>
      </c>
      <c r="B38529">
        <v>51019</v>
      </c>
      <c r="C38529" s="3">
        <v>248.422864</v>
      </c>
      <c r="D38529" s="2"/>
    </row>
    <row r="38530" spans="1:4" x14ac:dyDescent="0.25">
      <c r="A38530" s="2">
        <v>540</v>
      </c>
      <c r="B38530">
        <v>51022</v>
      </c>
      <c r="C38530" s="3">
        <v>248.422864</v>
      </c>
      <c r="D38530" s="2"/>
    </row>
    <row r="38531" spans="1:4" x14ac:dyDescent="0.25">
      <c r="A38531" s="2">
        <v>540</v>
      </c>
      <c r="B38531">
        <v>51023</v>
      </c>
      <c r="C38531" s="3">
        <v>978.29087200000004</v>
      </c>
      <c r="D38531" s="2"/>
    </row>
    <row r="38532" spans="1:4" x14ac:dyDescent="0.25">
      <c r="A38532" s="2">
        <v>540</v>
      </c>
      <c r="B38532">
        <v>51024</v>
      </c>
      <c r="C38532" s="3">
        <v>217.012417</v>
      </c>
      <c r="D38532" s="2"/>
    </row>
    <row r="38533" spans="1:4" x14ac:dyDescent="0.25">
      <c r="A38533" s="2">
        <v>540</v>
      </c>
      <c r="B38533">
        <v>51025</v>
      </c>
      <c r="C38533" s="3">
        <v>217.012417</v>
      </c>
      <c r="D38533" s="2"/>
    </row>
    <row r="38534" spans="1:4" x14ac:dyDescent="0.25">
      <c r="A38534" s="2">
        <v>540</v>
      </c>
      <c r="B38534">
        <v>51026</v>
      </c>
      <c r="C38534" s="3">
        <v>978.29087200000004</v>
      </c>
      <c r="D38534" s="2"/>
    </row>
    <row r="38535" spans="1:4" x14ac:dyDescent="0.25">
      <c r="A38535" s="2">
        <v>540</v>
      </c>
      <c r="B38535">
        <v>51027</v>
      </c>
      <c r="C38535" s="3">
        <v>238.00205</v>
      </c>
      <c r="D38535" s="2"/>
    </row>
    <row r="38536" spans="1:4" x14ac:dyDescent="0.25">
      <c r="A38536" s="2">
        <v>540</v>
      </c>
      <c r="B38536">
        <v>51028</v>
      </c>
      <c r="C38536" s="3">
        <v>188.596734</v>
      </c>
      <c r="D38536" s="2"/>
    </row>
    <row r="38537" spans="1:4" x14ac:dyDescent="0.25">
      <c r="A38537" s="2">
        <v>540</v>
      </c>
      <c r="B38537">
        <v>51029</v>
      </c>
      <c r="C38537" s="3">
        <v>188.596734</v>
      </c>
      <c r="D38537" s="2"/>
    </row>
    <row r="38538" spans="1:4" x14ac:dyDescent="0.25">
      <c r="A38538" s="2">
        <v>540</v>
      </c>
      <c r="B38538">
        <v>51030</v>
      </c>
      <c r="C38538" s="3">
        <v>9.8246249999999993</v>
      </c>
      <c r="D38538" s="2"/>
    </row>
    <row r="38539" spans="1:4" x14ac:dyDescent="0.25">
      <c r="A38539" s="2">
        <v>540</v>
      </c>
      <c r="B38539">
        <v>51031</v>
      </c>
      <c r="C38539" s="3">
        <v>238.00205</v>
      </c>
      <c r="D38539" s="2"/>
    </row>
    <row r="38540" spans="1:4" x14ac:dyDescent="0.25">
      <c r="A38540" s="2">
        <v>540</v>
      </c>
      <c r="B38540">
        <v>51032</v>
      </c>
      <c r="C38540" s="3">
        <v>0</v>
      </c>
      <c r="D38540" s="2"/>
    </row>
    <row r="38541" spans="1:4" x14ac:dyDescent="0.25">
      <c r="A38541" s="2">
        <v>540</v>
      </c>
      <c r="B38541">
        <v>51033</v>
      </c>
      <c r="C38541" s="3">
        <v>786.00318400000003</v>
      </c>
      <c r="D38541" s="2"/>
    </row>
    <row r="38542" spans="1:4" x14ac:dyDescent="0.25">
      <c r="A38542" s="2">
        <v>540</v>
      </c>
      <c r="B38542">
        <v>51034</v>
      </c>
      <c r="C38542" s="3">
        <v>786.00318400000003</v>
      </c>
      <c r="D38542" s="2"/>
    </row>
    <row r="38543" spans="1:4" x14ac:dyDescent="0.25">
      <c r="A38543" s="2">
        <v>540</v>
      </c>
      <c r="B38543">
        <v>51035</v>
      </c>
      <c r="C38543" s="3">
        <v>0</v>
      </c>
      <c r="D38543" s="2"/>
    </row>
    <row r="38544" spans="1:4" x14ac:dyDescent="0.25">
      <c r="A38544" s="2">
        <v>540</v>
      </c>
      <c r="B38544">
        <v>51037</v>
      </c>
      <c r="C38544" s="3">
        <v>81.934118999999995</v>
      </c>
      <c r="D38544" s="2"/>
    </row>
    <row r="38545" spans="1:4" x14ac:dyDescent="0.25">
      <c r="A38545" s="2">
        <v>540</v>
      </c>
      <c r="B38545">
        <v>51038</v>
      </c>
      <c r="C38545" s="3">
        <v>1061.6914240000001</v>
      </c>
      <c r="D38545" s="2"/>
    </row>
    <row r="38546" spans="1:4" x14ac:dyDescent="0.25">
      <c r="A38546" s="2">
        <v>540</v>
      </c>
      <c r="B38546">
        <v>51039</v>
      </c>
      <c r="C38546" s="3">
        <v>492.18366700000001</v>
      </c>
      <c r="D38546" s="2"/>
    </row>
    <row r="38547" spans="1:4" x14ac:dyDescent="0.25">
      <c r="A38547" s="2">
        <v>540</v>
      </c>
      <c r="B38547">
        <v>51040</v>
      </c>
      <c r="C38547" s="3">
        <v>492.18366700000001</v>
      </c>
      <c r="D38547" s="2"/>
    </row>
    <row r="38548" spans="1:4" x14ac:dyDescent="0.25">
      <c r="A38548" s="2">
        <v>540</v>
      </c>
      <c r="B38548">
        <v>51041</v>
      </c>
      <c r="C38548" s="3">
        <v>384.66087399999998</v>
      </c>
      <c r="D38548" s="2"/>
    </row>
    <row r="38549" spans="1:4" x14ac:dyDescent="0.25">
      <c r="A38549" s="2">
        <v>540</v>
      </c>
      <c r="B38549">
        <v>51042</v>
      </c>
      <c r="C38549" s="3">
        <v>11.322518000000001</v>
      </c>
      <c r="D38549" s="2"/>
    </row>
    <row r="38550" spans="1:4" x14ac:dyDescent="0.25">
      <c r="A38550" s="2">
        <v>540</v>
      </c>
      <c r="B38550">
        <v>51043</v>
      </c>
      <c r="C38550" s="3">
        <v>384.66087399999998</v>
      </c>
      <c r="D38550" s="2"/>
    </row>
    <row r="38551" spans="1:4" x14ac:dyDescent="0.25">
      <c r="A38551" s="2">
        <v>540</v>
      </c>
      <c r="B38551">
        <v>51044</v>
      </c>
      <c r="C38551" s="3">
        <v>22.196237</v>
      </c>
      <c r="D38551" s="2"/>
    </row>
    <row r="38552" spans="1:4" x14ac:dyDescent="0.25">
      <c r="A38552" s="2">
        <v>540</v>
      </c>
      <c r="B38552">
        <v>51045</v>
      </c>
      <c r="C38552" s="3">
        <v>1001.747764</v>
      </c>
      <c r="D38552" s="2"/>
    </row>
    <row r="38553" spans="1:4" x14ac:dyDescent="0.25">
      <c r="A38553" s="2">
        <v>540</v>
      </c>
      <c r="B38553">
        <v>51046</v>
      </c>
      <c r="C38553" s="3">
        <v>1001.747764</v>
      </c>
      <c r="D38553" s="2"/>
    </row>
    <row r="38554" spans="1:4" x14ac:dyDescent="0.25">
      <c r="A38554" s="2">
        <v>540</v>
      </c>
      <c r="B38554">
        <v>51047</v>
      </c>
      <c r="C38554" s="3">
        <v>22.196237</v>
      </c>
      <c r="D38554" s="2"/>
    </row>
    <row r="38555" spans="1:4" x14ac:dyDescent="0.25">
      <c r="A38555" s="2">
        <v>540</v>
      </c>
      <c r="B38555">
        <v>51048</v>
      </c>
      <c r="C38555" s="3">
        <v>13708.79391</v>
      </c>
      <c r="D38555" s="2"/>
    </row>
    <row r="38556" spans="1:4" x14ac:dyDescent="0.25">
      <c r="A38556" s="2">
        <v>540</v>
      </c>
      <c r="B38556">
        <v>51049</v>
      </c>
      <c r="C38556" s="3">
        <v>13295.596447</v>
      </c>
      <c r="D38556" s="2"/>
    </row>
    <row r="38557" spans="1:4" x14ac:dyDescent="0.25">
      <c r="A38557" s="2">
        <v>540</v>
      </c>
      <c r="B38557">
        <v>51051</v>
      </c>
      <c r="C38557" s="3">
        <v>579.85449200000005</v>
      </c>
      <c r="D38557" s="2"/>
    </row>
    <row r="38558" spans="1:4" x14ac:dyDescent="0.25">
      <c r="A38558" s="2">
        <v>540</v>
      </c>
      <c r="B38558">
        <v>51052</v>
      </c>
      <c r="C38558" s="3">
        <v>579.85449200000005</v>
      </c>
      <c r="D38558" s="2"/>
    </row>
    <row r="38559" spans="1:4" x14ac:dyDescent="0.25">
      <c r="A38559" s="2">
        <v>540</v>
      </c>
      <c r="B38559">
        <v>51053</v>
      </c>
      <c r="C38559" s="3">
        <v>14004.341739</v>
      </c>
      <c r="D38559" s="2"/>
    </row>
    <row r="38560" spans="1:4" x14ac:dyDescent="0.25">
      <c r="A38560" s="2">
        <v>540</v>
      </c>
      <c r="B38560">
        <v>51054</v>
      </c>
      <c r="C38560" s="3">
        <v>13579.903108</v>
      </c>
      <c r="D38560" s="2"/>
    </row>
    <row r="38561" spans="1:4" x14ac:dyDescent="0.25">
      <c r="A38561" s="2">
        <v>540</v>
      </c>
      <c r="B38561">
        <v>51055</v>
      </c>
      <c r="C38561" s="3">
        <v>0</v>
      </c>
      <c r="D38561" s="2"/>
    </row>
    <row r="38562" spans="1:4" x14ac:dyDescent="0.25">
      <c r="A38562" s="2">
        <v>540</v>
      </c>
      <c r="B38562">
        <v>51056</v>
      </c>
      <c r="C38562" s="3">
        <v>827.28429000000006</v>
      </c>
      <c r="D38562" s="2"/>
    </row>
    <row r="38563" spans="1:4" x14ac:dyDescent="0.25">
      <c r="A38563" s="2">
        <v>540</v>
      </c>
      <c r="B38563">
        <v>51057</v>
      </c>
      <c r="C38563" s="3">
        <v>0</v>
      </c>
      <c r="D38563" s="2"/>
    </row>
    <row r="38564" spans="1:4" x14ac:dyDescent="0.25">
      <c r="A38564" s="2">
        <v>540</v>
      </c>
      <c r="B38564">
        <v>51058</v>
      </c>
      <c r="C38564" s="3">
        <v>827.28429000000006</v>
      </c>
      <c r="D38564" s="2"/>
    </row>
    <row r="38565" spans="1:4" x14ac:dyDescent="0.25">
      <c r="A38565" s="2">
        <v>540</v>
      </c>
      <c r="B38565">
        <v>51059</v>
      </c>
      <c r="C38565" s="3">
        <v>967.52438099999995</v>
      </c>
      <c r="D38565" s="2"/>
    </row>
    <row r="38566" spans="1:4" x14ac:dyDescent="0.25">
      <c r="A38566" s="2">
        <v>540</v>
      </c>
      <c r="B38566">
        <v>51060</v>
      </c>
      <c r="C38566" s="3">
        <v>134.28819200000001</v>
      </c>
      <c r="D38566" s="2"/>
    </row>
    <row r="38567" spans="1:4" x14ac:dyDescent="0.25">
      <c r="A38567" s="2">
        <v>540</v>
      </c>
      <c r="B38567">
        <v>51061</v>
      </c>
      <c r="C38567" s="3">
        <v>134.28819200000001</v>
      </c>
      <c r="D38567" s="2"/>
    </row>
    <row r="38568" spans="1:4" x14ac:dyDescent="0.25">
      <c r="A38568" s="2">
        <v>540</v>
      </c>
      <c r="B38568">
        <v>51062</v>
      </c>
      <c r="C38568" s="3">
        <v>910.502475</v>
      </c>
      <c r="D38568" s="2"/>
    </row>
    <row r="38569" spans="1:4" x14ac:dyDescent="0.25">
      <c r="A38569" s="2">
        <v>540</v>
      </c>
      <c r="B38569">
        <v>51063</v>
      </c>
      <c r="C38569" s="3">
        <v>838.15332799999999</v>
      </c>
      <c r="D38569" s="2"/>
    </row>
    <row r="38570" spans="1:4" x14ac:dyDescent="0.25">
      <c r="A38570" s="2">
        <v>540</v>
      </c>
      <c r="B38570">
        <v>51064</v>
      </c>
      <c r="C38570" s="3">
        <v>838.15332799999999</v>
      </c>
      <c r="D38570" s="2"/>
    </row>
    <row r="38571" spans="1:4" x14ac:dyDescent="0.25">
      <c r="A38571" s="2">
        <v>540</v>
      </c>
      <c r="B38571">
        <v>51065</v>
      </c>
      <c r="C38571" s="3">
        <v>63.998362</v>
      </c>
      <c r="D38571" s="2"/>
    </row>
    <row r="38572" spans="1:4" x14ac:dyDescent="0.25">
      <c r="A38572" s="2">
        <v>540</v>
      </c>
      <c r="B38572">
        <v>51066</v>
      </c>
      <c r="C38572" s="3">
        <v>577.28608499999996</v>
      </c>
      <c r="D38572" s="2"/>
    </row>
    <row r="38573" spans="1:4" x14ac:dyDescent="0.25">
      <c r="A38573" s="2">
        <v>540</v>
      </c>
      <c r="B38573">
        <v>51067</v>
      </c>
      <c r="C38573" s="3">
        <v>347.81369799999999</v>
      </c>
      <c r="D38573" s="2"/>
    </row>
    <row r="38574" spans="1:4" x14ac:dyDescent="0.25">
      <c r="A38574" s="2">
        <v>540</v>
      </c>
      <c r="B38574">
        <v>51068</v>
      </c>
      <c r="C38574" s="3">
        <v>347.81369799999999</v>
      </c>
      <c r="D38574" s="2"/>
    </row>
    <row r="38575" spans="1:4" x14ac:dyDescent="0.25">
      <c r="A38575" s="2">
        <v>540</v>
      </c>
      <c r="B38575">
        <v>51069</v>
      </c>
      <c r="C38575" s="3">
        <v>577.28608499999996</v>
      </c>
      <c r="D38575" s="2"/>
    </row>
    <row r="38576" spans="1:4" x14ac:dyDescent="0.25">
      <c r="A38576" s="2">
        <v>540</v>
      </c>
      <c r="B38576">
        <v>51070</v>
      </c>
      <c r="C38576" s="3">
        <v>571.06623000000002</v>
      </c>
      <c r="D38576" s="2"/>
    </row>
    <row r="38577" spans="1:4" x14ac:dyDescent="0.25">
      <c r="A38577" s="2">
        <v>540</v>
      </c>
      <c r="B38577">
        <v>51071</v>
      </c>
      <c r="C38577" s="3">
        <v>571.06623000000002</v>
      </c>
      <c r="D38577" s="2"/>
    </row>
    <row r="38578" spans="1:4" x14ac:dyDescent="0.25">
      <c r="A38578" s="2">
        <v>540</v>
      </c>
      <c r="B38578">
        <v>51072</v>
      </c>
      <c r="C38578" s="3">
        <v>1344.193084</v>
      </c>
      <c r="D38578" s="2"/>
    </row>
    <row r="38579" spans="1:4" x14ac:dyDescent="0.25">
      <c r="A38579" s="2">
        <v>540</v>
      </c>
      <c r="B38579">
        <v>51073</v>
      </c>
      <c r="C38579" s="3">
        <v>48.505180000000003</v>
      </c>
      <c r="D38579" s="2"/>
    </row>
    <row r="38580" spans="1:4" x14ac:dyDescent="0.25">
      <c r="A38580" s="2">
        <v>540</v>
      </c>
      <c r="B38580">
        <v>51074</v>
      </c>
      <c r="C38580" s="3">
        <v>629.20142999999996</v>
      </c>
      <c r="D38580" s="2"/>
    </row>
    <row r="38581" spans="1:4" x14ac:dyDescent="0.25">
      <c r="A38581" s="2">
        <v>540</v>
      </c>
      <c r="B38581">
        <v>51075</v>
      </c>
      <c r="C38581" s="3">
        <v>48.505180000000003</v>
      </c>
      <c r="D38581" s="2"/>
    </row>
    <row r="38582" spans="1:4" x14ac:dyDescent="0.25">
      <c r="A38582" s="2">
        <v>540</v>
      </c>
      <c r="B38582">
        <v>51076</v>
      </c>
      <c r="C38582" s="3">
        <v>25.796406999999999</v>
      </c>
      <c r="D38582" s="2"/>
    </row>
    <row r="38583" spans="1:4" x14ac:dyDescent="0.25">
      <c r="A38583" s="2">
        <v>540</v>
      </c>
      <c r="B38583">
        <v>51077</v>
      </c>
      <c r="C38583" s="3">
        <v>25.796406999999999</v>
      </c>
      <c r="D38583" s="2"/>
    </row>
    <row r="38584" spans="1:4" x14ac:dyDescent="0.25">
      <c r="A38584" s="2">
        <v>540</v>
      </c>
      <c r="B38584">
        <v>51078</v>
      </c>
      <c r="C38584" s="3">
        <v>313.58229499999999</v>
      </c>
      <c r="D38584" s="2"/>
    </row>
    <row r="38585" spans="1:4" x14ac:dyDescent="0.25">
      <c r="A38585" s="2">
        <v>540</v>
      </c>
      <c r="B38585">
        <v>51079</v>
      </c>
      <c r="C38585" s="3">
        <v>313.58229499999999</v>
      </c>
      <c r="D38585" s="2"/>
    </row>
    <row r="38586" spans="1:4" x14ac:dyDescent="0.25">
      <c r="A38586" s="2">
        <v>540</v>
      </c>
      <c r="B38586">
        <v>51080</v>
      </c>
      <c r="C38586" s="3">
        <v>680.38171399999999</v>
      </c>
      <c r="D38586" s="2"/>
    </row>
    <row r="38587" spans="1:4" x14ac:dyDescent="0.25">
      <c r="A38587" s="2">
        <v>540</v>
      </c>
      <c r="B38587">
        <v>51081</v>
      </c>
      <c r="C38587" s="3">
        <v>108.548717</v>
      </c>
      <c r="D38587" s="2"/>
    </row>
    <row r="38588" spans="1:4" x14ac:dyDescent="0.25">
      <c r="A38588" s="2">
        <v>540</v>
      </c>
      <c r="B38588">
        <v>51082</v>
      </c>
      <c r="C38588" s="3">
        <v>680.38171399999999</v>
      </c>
      <c r="D38588" s="2"/>
    </row>
    <row r="38589" spans="1:4" x14ac:dyDescent="0.25">
      <c r="A38589" s="2">
        <v>540</v>
      </c>
      <c r="B38589">
        <v>51083</v>
      </c>
      <c r="C38589" s="3">
        <v>108.548717</v>
      </c>
      <c r="D38589" s="2"/>
    </row>
    <row r="38590" spans="1:4" x14ac:dyDescent="0.25">
      <c r="A38590" s="2">
        <v>540</v>
      </c>
      <c r="B38590">
        <v>51084</v>
      </c>
      <c r="C38590" s="3">
        <v>36.288173999999998</v>
      </c>
      <c r="D38590" s="2"/>
    </row>
    <row r="38591" spans="1:4" x14ac:dyDescent="0.25">
      <c r="A38591" s="2">
        <v>540</v>
      </c>
      <c r="B38591">
        <v>51085</v>
      </c>
      <c r="C38591" s="3">
        <v>996.78611000000001</v>
      </c>
      <c r="D38591" s="2"/>
    </row>
    <row r="38592" spans="1:4" x14ac:dyDescent="0.25">
      <c r="A38592" s="2">
        <v>540</v>
      </c>
      <c r="B38592">
        <v>51086</v>
      </c>
      <c r="C38592" s="3">
        <v>78.319795999999997</v>
      </c>
      <c r="D38592" s="2"/>
    </row>
    <row r="38593" spans="1:4" x14ac:dyDescent="0.25">
      <c r="A38593" s="2">
        <v>540</v>
      </c>
      <c r="B38593">
        <v>51087</v>
      </c>
      <c r="C38593" s="3">
        <v>996.78611000000001</v>
      </c>
      <c r="D38593" s="2"/>
    </row>
    <row r="38594" spans="1:4" x14ac:dyDescent="0.25">
      <c r="A38594" s="2">
        <v>540</v>
      </c>
      <c r="B38594">
        <v>51088</v>
      </c>
      <c r="C38594" s="3">
        <v>36.288173999999998</v>
      </c>
      <c r="D38594" s="2"/>
    </row>
    <row r="38595" spans="1:4" x14ac:dyDescent="0.25">
      <c r="A38595" s="2">
        <v>540</v>
      </c>
      <c r="B38595">
        <v>51089</v>
      </c>
      <c r="C38595" s="3">
        <v>416.74133599999999</v>
      </c>
      <c r="D38595" s="2"/>
    </row>
    <row r="38596" spans="1:4" x14ac:dyDescent="0.25">
      <c r="A38596" s="2">
        <v>540</v>
      </c>
      <c r="B38596">
        <v>51090</v>
      </c>
      <c r="C38596" s="3">
        <v>392.50146100000001</v>
      </c>
      <c r="D38596" s="2"/>
    </row>
    <row r="38597" spans="1:4" x14ac:dyDescent="0.25">
      <c r="A38597" s="2">
        <v>540</v>
      </c>
      <c r="B38597">
        <v>51091</v>
      </c>
      <c r="C38597" s="3">
        <v>392.50146100000001</v>
      </c>
      <c r="D38597" s="2"/>
    </row>
    <row r="38598" spans="1:4" x14ac:dyDescent="0.25">
      <c r="A38598" s="2">
        <v>540</v>
      </c>
      <c r="B38598">
        <v>51092</v>
      </c>
      <c r="C38598" s="3">
        <v>416.74133599999999</v>
      </c>
      <c r="D38598" s="2"/>
    </row>
    <row r="38599" spans="1:4" x14ac:dyDescent="0.25">
      <c r="A38599" s="2">
        <v>540</v>
      </c>
      <c r="B38599">
        <v>51093</v>
      </c>
      <c r="C38599" s="3">
        <v>576.60421499999995</v>
      </c>
      <c r="D38599" s="2"/>
    </row>
    <row r="38600" spans="1:4" x14ac:dyDescent="0.25">
      <c r="A38600" s="2">
        <v>540</v>
      </c>
      <c r="B38600">
        <v>51094</v>
      </c>
      <c r="C38600" s="3">
        <v>955.97097799999995</v>
      </c>
      <c r="D38600" s="2"/>
    </row>
    <row r="38601" spans="1:4" x14ac:dyDescent="0.25">
      <c r="A38601" s="2">
        <v>540</v>
      </c>
      <c r="B38601">
        <v>51095</v>
      </c>
      <c r="C38601" s="3">
        <v>20.828517000000002</v>
      </c>
      <c r="D38601" s="2"/>
    </row>
    <row r="38602" spans="1:4" x14ac:dyDescent="0.25">
      <c r="A38602" s="2">
        <v>540</v>
      </c>
      <c r="B38602">
        <v>51096</v>
      </c>
      <c r="C38602" s="3">
        <v>576.60421499999995</v>
      </c>
      <c r="D38602" s="2"/>
    </row>
    <row r="38603" spans="1:4" x14ac:dyDescent="0.25">
      <c r="A38603" s="2">
        <v>540</v>
      </c>
      <c r="B38603">
        <v>51098</v>
      </c>
      <c r="C38603" s="3">
        <v>208.29892100000001</v>
      </c>
      <c r="D38603" s="2"/>
    </row>
    <row r="38604" spans="1:4" x14ac:dyDescent="0.25">
      <c r="A38604" s="2">
        <v>540</v>
      </c>
      <c r="B38604">
        <v>51099</v>
      </c>
      <c r="C38604" s="3">
        <v>1602.666639</v>
      </c>
      <c r="D38604" s="2"/>
    </row>
    <row r="38605" spans="1:4" x14ac:dyDescent="0.25">
      <c r="A38605" s="2">
        <v>540</v>
      </c>
      <c r="B38605">
        <v>51100</v>
      </c>
      <c r="C38605" s="3">
        <v>1404.8929900000001</v>
      </c>
      <c r="D38605" s="2"/>
    </row>
    <row r="38606" spans="1:4" x14ac:dyDescent="0.25">
      <c r="A38606" s="2">
        <v>540</v>
      </c>
      <c r="B38606">
        <v>51101</v>
      </c>
      <c r="C38606" s="3">
        <v>208.29892100000001</v>
      </c>
      <c r="D38606" s="2"/>
    </row>
    <row r="38607" spans="1:4" x14ac:dyDescent="0.25">
      <c r="A38607" s="2">
        <v>540</v>
      </c>
      <c r="B38607">
        <v>51102</v>
      </c>
      <c r="C38607" s="3">
        <v>42.336585999999997</v>
      </c>
      <c r="D38607" s="2"/>
    </row>
    <row r="38608" spans="1:4" x14ac:dyDescent="0.25">
      <c r="A38608" s="2">
        <v>540</v>
      </c>
      <c r="B38608">
        <v>51103</v>
      </c>
      <c r="C38608" s="3">
        <v>206.77420799999999</v>
      </c>
      <c r="D38608" s="2"/>
    </row>
    <row r="38609" spans="1:4" x14ac:dyDescent="0.25">
      <c r="A38609" s="2">
        <v>540</v>
      </c>
      <c r="B38609">
        <v>51104</v>
      </c>
      <c r="C38609" s="3">
        <v>20319.703298</v>
      </c>
      <c r="D38609" s="2"/>
    </row>
    <row r="38610" spans="1:4" x14ac:dyDescent="0.25">
      <c r="A38610" s="2">
        <v>540</v>
      </c>
      <c r="B38610">
        <v>51105</v>
      </c>
      <c r="C38610" s="3">
        <v>18950.727864</v>
      </c>
      <c r="D38610" s="2"/>
    </row>
    <row r="38611" spans="1:4" x14ac:dyDescent="0.25">
      <c r="A38611" s="2">
        <v>540</v>
      </c>
      <c r="B38611">
        <v>51106</v>
      </c>
      <c r="C38611" s="3">
        <v>10611.931681</v>
      </c>
      <c r="D38611" s="2"/>
    </row>
    <row r="38612" spans="1:4" x14ac:dyDescent="0.25">
      <c r="A38612" s="2">
        <v>540</v>
      </c>
      <c r="B38612">
        <v>51107</v>
      </c>
      <c r="C38612" s="3">
        <v>19855.316547999999</v>
      </c>
      <c r="D38612" s="2"/>
    </row>
    <row r="38613" spans="1:4" x14ac:dyDescent="0.25">
      <c r="A38613" s="2">
        <v>540</v>
      </c>
      <c r="B38613">
        <v>51108</v>
      </c>
      <c r="C38613" s="3">
        <v>17906.186224000001</v>
      </c>
      <c r="D38613" s="2"/>
    </row>
    <row r="38614" spans="1:4" x14ac:dyDescent="0.25">
      <c r="A38614" s="2">
        <v>540</v>
      </c>
      <c r="B38614">
        <v>51110</v>
      </c>
      <c r="C38614" s="3">
        <v>23.180661000000001</v>
      </c>
      <c r="D38614" s="2"/>
    </row>
    <row r="38615" spans="1:4" x14ac:dyDescent="0.25">
      <c r="A38615" s="2">
        <v>540</v>
      </c>
      <c r="B38615">
        <v>51111</v>
      </c>
      <c r="C38615" s="3">
        <v>53.976398000000003</v>
      </c>
      <c r="D38615" s="2"/>
    </row>
    <row r="38616" spans="1:4" x14ac:dyDescent="0.25">
      <c r="A38616" s="2">
        <v>540</v>
      </c>
      <c r="B38616">
        <v>51112</v>
      </c>
      <c r="C38616" s="3">
        <v>23.180661000000001</v>
      </c>
      <c r="D38616" s="2"/>
    </row>
    <row r="38617" spans="1:4" x14ac:dyDescent="0.25">
      <c r="A38617" s="2">
        <v>540</v>
      </c>
      <c r="B38617">
        <v>51113</v>
      </c>
      <c r="C38617" s="3">
        <v>53.976398000000003</v>
      </c>
      <c r="D38617" s="2"/>
    </row>
    <row r="38618" spans="1:4" x14ac:dyDescent="0.25">
      <c r="A38618" s="2">
        <v>540</v>
      </c>
      <c r="B38618">
        <v>51114</v>
      </c>
      <c r="C38618" s="3">
        <v>215.84366299999999</v>
      </c>
      <c r="D38618" s="2"/>
    </row>
    <row r="38619" spans="1:4" x14ac:dyDescent="0.25">
      <c r="A38619" s="2">
        <v>540</v>
      </c>
      <c r="B38619">
        <v>51115</v>
      </c>
      <c r="C38619" s="3">
        <v>23.220890000000001</v>
      </c>
      <c r="D38619" s="2"/>
    </row>
    <row r="38620" spans="1:4" x14ac:dyDescent="0.25">
      <c r="A38620" s="2">
        <v>540</v>
      </c>
      <c r="B38620">
        <v>51116</v>
      </c>
      <c r="C38620" s="3">
        <v>23.220890000000001</v>
      </c>
      <c r="D38620" s="2"/>
    </row>
    <row r="38621" spans="1:4" x14ac:dyDescent="0.25">
      <c r="A38621" s="2">
        <v>540</v>
      </c>
      <c r="B38621">
        <v>51117</v>
      </c>
      <c r="C38621" s="3">
        <v>215.84366299999999</v>
      </c>
      <c r="D38621" s="2"/>
    </row>
    <row r="38622" spans="1:4" x14ac:dyDescent="0.25">
      <c r="A38622" s="2">
        <v>540</v>
      </c>
      <c r="B38622">
        <v>51118</v>
      </c>
      <c r="C38622" s="3">
        <v>36.723345000000002</v>
      </c>
      <c r="D38622" s="2"/>
    </row>
    <row r="38623" spans="1:4" x14ac:dyDescent="0.25">
      <c r="A38623" s="2">
        <v>540</v>
      </c>
      <c r="B38623">
        <v>51119</v>
      </c>
      <c r="C38623" s="3">
        <v>50.723426000000003</v>
      </c>
      <c r="D38623" s="2"/>
    </row>
    <row r="38624" spans="1:4" x14ac:dyDescent="0.25">
      <c r="A38624" s="2">
        <v>540</v>
      </c>
      <c r="B38624">
        <v>51120</v>
      </c>
      <c r="C38624" s="3">
        <v>564.57951200000002</v>
      </c>
      <c r="D38624" s="2"/>
    </row>
    <row r="38625" spans="1:4" x14ac:dyDescent="0.25">
      <c r="A38625" s="2">
        <v>540</v>
      </c>
      <c r="B38625">
        <v>51121</v>
      </c>
      <c r="C38625" s="3">
        <v>564.57951200000002</v>
      </c>
      <c r="D38625" s="2"/>
    </row>
    <row r="38626" spans="1:4" x14ac:dyDescent="0.25">
      <c r="A38626" s="2">
        <v>540</v>
      </c>
      <c r="B38626">
        <v>51122</v>
      </c>
      <c r="C38626" s="3">
        <v>36.723345000000002</v>
      </c>
      <c r="D38626" s="2"/>
    </row>
    <row r="38627" spans="1:4" x14ac:dyDescent="0.25">
      <c r="A38627" s="2">
        <v>540</v>
      </c>
      <c r="B38627">
        <v>51123</v>
      </c>
      <c r="C38627" s="3">
        <v>50.723426000000003</v>
      </c>
      <c r="D38627" s="2"/>
    </row>
    <row r="38628" spans="1:4" x14ac:dyDescent="0.25">
      <c r="A38628" s="2">
        <v>540</v>
      </c>
      <c r="B38628">
        <v>51124</v>
      </c>
      <c r="C38628" s="3">
        <v>149.885783</v>
      </c>
      <c r="D38628" s="2"/>
    </row>
    <row r="38629" spans="1:4" x14ac:dyDescent="0.25">
      <c r="A38629" s="2">
        <v>540</v>
      </c>
      <c r="B38629">
        <v>51125</v>
      </c>
      <c r="C38629" s="3">
        <v>1348.3458479999999</v>
      </c>
      <c r="D38629" s="2"/>
    </row>
    <row r="38630" spans="1:4" x14ac:dyDescent="0.25">
      <c r="A38630" s="2">
        <v>540</v>
      </c>
      <c r="B38630">
        <v>51126</v>
      </c>
      <c r="C38630" s="3">
        <v>287.175251</v>
      </c>
      <c r="D38630" s="2"/>
    </row>
    <row r="38631" spans="1:4" x14ac:dyDescent="0.25">
      <c r="A38631" s="2">
        <v>540</v>
      </c>
      <c r="B38631">
        <v>51127</v>
      </c>
      <c r="C38631" s="3">
        <v>287.175251</v>
      </c>
      <c r="D38631" s="2"/>
    </row>
    <row r="38632" spans="1:4" x14ac:dyDescent="0.25">
      <c r="A38632" s="2">
        <v>540</v>
      </c>
      <c r="B38632">
        <v>51128</v>
      </c>
      <c r="C38632" s="3">
        <v>149.885783</v>
      </c>
      <c r="D38632" s="2"/>
    </row>
    <row r="38633" spans="1:4" x14ac:dyDescent="0.25">
      <c r="A38633" s="2">
        <v>540</v>
      </c>
      <c r="B38633">
        <v>51129</v>
      </c>
      <c r="C38633" s="3">
        <v>1348.3458479999999</v>
      </c>
      <c r="D38633" s="2"/>
    </row>
    <row r="38634" spans="1:4" x14ac:dyDescent="0.25">
      <c r="A38634" s="2">
        <v>540</v>
      </c>
      <c r="B38634">
        <v>51130</v>
      </c>
      <c r="C38634" s="3">
        <v>21.274657000000001</v>
      </c>
      <c r="D38634" s="2"/>
    </row>
    <row r="38635" spans="1:4" x14ac:dyDescent="0.25">
      <c r="A38635" s="2">
        <v>540</v>
      </c>
      <c r="B38635">
        <v>51131</v>
      </c>
      <c r="C38635" s="3">
        <v>479.22047800000001</v>
      </c>
      <c r="D38635" s="2"/>
    </row>
    <row r="38636" spans="1:4" x14ac:dyDescent="0.25">
      <c r="A38636" s="2">
        <v>540</v>
      </c>
      <c r="B38636">
        <v>51132</v>
      </c>
      <c r="C38636" s="3">
        <v>302.46791999999999</v>
      </c>
      <c r="D38636" s="2"/>
    </row>
    <row r="38637" spans="1:4" x14ac:dyDescent="0.25">
      <c r="A38637" s="2">
        <v>540</v>
      </c>
      <c r="B38637">
        <v>51133</v>
      </c>
      <c r="C38637" s="3">
        <v>1.434148</v>
      </c>
      <c r="D38637" s="2"/>
    </row>
    <row r="38638" spans="1:4" x14ac:dyDescent="0.25">
      <c r="A38638" s="2">
        <v>540</v>
      </c>
      <c r="B38638">
        <v>51134</v>
      </c>
      <c r="C38638" s="3">
        <v>492.82874800000002</v>
      </c>
      <c r="D38638" s="2"/>
    </row>
    <row r="38639" spans="1:4" x14ac:dyDescent="0.25">
      <c r="A38639" s="2">
        <v>540</v>
      </c>
      <c r="B38639">
        <v>51135</v>
      </c>
      <c r="C38639" s="3">
        <v>41.468210999999997</v>
      </c>
      <c r="D38639" s="2"/>
    </row>
    <row r="38640" spans="1:4" x14ac:dyDescent="0.25">
      <c r="A38640" s="2">
        <v>540</v>
      </c>
      <c r="B38640">
        <v>51136</v>
      </c>
      <c r="C38640" s="3">
        <v>302.46791999999999</v>
      </c>
      <c r="D38640" s="2"/>
    </row>
    <row r="38641" spans="1:4" x14ac:dyDescent="0.25">
      <c r="A38641" s="2">
        <v>540</v>
      </c>
      <c r="B38641">
        <v>51137</v>
      </c>
      <c r="C38641" s="3">
        <v>1.434148</v>
      </c>
      <c r="D38641" s="2"/>
    </row>
    <row r="38642" spans="1:4" x14ac:dyDescent="0.25">
      <c r="A38642" s="2">
        <v>540</v>
      </c>
      <c r="B38642">
        <v>51138</v>
      </c>
      <c r="C38642" s="3">
        <v>41.468210999999997</v>
      </c>
      <c r="D38642" s="2"/>
    </row>
    <row r="38643" spans="1:4" x14ac:dyDescent="0.25">
      <c r="A38643" s="2">
        <v>540</v>
      </c>
      <c r="B38643">
        <v>51140</v>
      </c>
      <c r="C38643" s="3">
        <v>492.82874800000002</v>
      </c>
      <c r="D38643" s="2"/>
    </row>
    <row r="38644" spans="1:4" x14ac:dyDescent="0.25">
      <c r="A38644" s="2">
        <v>540</v>
      </c>
      <c r="B38644">
        <v>51142</v>
      </c>
      <c r="C38644" s="3">
        <v>99.999978999999996</v>
      </c>
      <c r="D38644" s="2"/>
    </row>
    <row r="38645" spans="1:4" x14ac:dyDescent="0.25">
      <c r="A38645" s="2">
        <v>540</v>
      </c>
      <c r="B38645">
        <v>51143</v>
      </c>
      <c r="C38645" s="3">
        <v>231.760032</v>
      </c>
      <c r="D38645" s="2"/>
    </row>
    <row r="38646" spans="1:4" x14ac:dyDescent="0.25">
      <c r="A38646" s="2">
        <v>540</v>
      </c>
      <c r="B38646">
        <v>51144</v>
      </c>
      <c r="C38646" s="3">
        <v>138.02604400000001</v>
      </c>
      <c r="D38646" s="2"/>
    </row>
    <row r="38647" spans="1:4" x14ac:dyDescent="0.25">
      <c r="A38647" s="2">
        <v>540</v>
      </c>
      <c r="B38647">
        <v>51145</v>
      </c>
      <c r="C38647" s="3">
        <v>231.760032</v>
      </c>
      <c r="D38647" s="2"/>
    </row>
    <row r="38648" spans="1:4" x14ac:dyDescent="0.25">
      <c r="A38648" s="2">
        <v>540</v>
      </c>
      <c r="B38648">
        <v>51146</v>
      </c>
      <c r="C38648" s="3">
        <v>99.999978999999996</v>
      </c>
      <c r="D38648" s="2"/>
    </row>
    <row r="38649" spans="1:4" x14ac:dyDescent="0.25">
      <c r="A38649" s="2">
        <v>540</v>
      </c>
      <c r="B38649">
        <v>51147</v>
      </c>
      <c r="C38649" s="3">
        <v>657.45445900000004</v>
      </c>
      <c r="D38649" s="2"/>
    </row>
    <row r="38650" spans="1:4" x14ac:dyDescent="0.25">
      <c r="A38650" s="2">
        <v>540</v>
      </c>
      <c r="B38650">
        <v>51148</v>
      </c>
      <c r="C38650" s="3">
        <v>45.871664000000003</v>
      </c>
      <c r="D38650" s="2"/>
    </row>
    <row r="38651" spans="1:4" x14ac:dyDescent="0.25">
      <c r="A38651" s="2">
        <v>540</v>
      </c>
      <c r="B38651">
        <v>51149</v>
      </c>
      <c r="C38651" s="3">
        <v>872.906384</v>
      </c>
      <c r="D38651" s="2"/>
    </row>
    <row r="38652" spans="1:4" x14ac:dyDescent="0.25">
      <c r="A38652" s="2">
        <v>540</v>
      </c>
      <c r="B38652">
        <v>51150</v>
      </c>
      <c r="C38652" s="3">
        <v>872.906384</v>
      </c>
      <c r="D38652" s="2"/>
    </row>
    <row r="38653" spans="1:4" x14ac:dyDescent="0.25">
      <c r="A38653" s="2">
        <v>540</v>
      </c>
      <c r="B38653">
        <v>51151</v>
      </c>
      <c r="C38653" s="3">
        <v>138.02604400000001</v>
      </c>
      <c r="D38653" s="2"/>
    </row>
    <row r="38654" spans="1:4" x14ac:dyDescent="0.25">
      <c r="A38654" s="2">
        <v>540</v>
      </c>
      <c r="B38654">
        <v>51152</v>
      </c>
      <c r="C38654" s="3">
        <v>45.871664000000003</v>
      </c>
      <c r="D38654" s="2"/>
    </row>
    <row r="38655" spans="1:4" x14ac:dyDescent="0.25">
      <c r="A38655" s="2">
        <v>540</v>
      </c>
      <c r="B38655">
        <v>51153</v>
      </c>
      <c r="C38655" s="3">
        <v>0</v>
      </c>
      <c r="D38655" s="2"/>
    </row>
    <row r="38656" spans="1:4" x14ac:dyDescent="0.25">
      <c r="A38656" s="2">
        <v>540</v>
      </c>
      <c r="B38656">
        <v>51154</v>
      </c>
      <c r="C38656" s="3">
        <v>104.253643</v>
      </c>
      <c r="D38656" s="2"/>
    </row>
    <row r="38657" spans="1:4" x14ac:dyDescent="0.25">
      <c r="A38657" s="2">
        <v>540</v>
      </c>
      <c r="B38657">
        <v>51155</v>
      </c>
      <c r="C38657" s="3">
        <v>104.253643</v>
      </c>
      <c r="D38657" s="2"/>
    </row>
    <row r="38658" spans="1:4" x14ac:dyDescent="0.25">
      <c r="A38658" s="2">
        <v>540</v>
      </c>
      <c r="B38658">
        <v>51156</v>
      </c>
      <c r="C38658" s="3">
        <v>0</v>
      </c>
      <c r="D38658" s="2"/>
    </row>
    <row r="38659" spans="1:4" x14ac:dyDescent="0.25">
      <c r="A38659" s="2">
        <v>540</v>
      </c>
      <c r="B38659">
        <v>51157</v>
      </c>
      <c r="C38659" s="3">
        <v>657.45445900000004</v>
      </c>
      <c r="D38659" s="2"/>
    </row>
    <row r="38660" spans="1:4" x14ac:dyDescent="0.25">
      <c r="A38660" s="2">
        <v>540</v>
      </c>
      <c r="B38660">
        <v>51158</v>
      </c>
      <c r="C38660" s="3">
        <v>178.633173</v>
      </c>
      <c r="D38660" s="2"/>
    </row>
    <row r="38661" spans="1:4" x14ac:dyDescent="0.25">
      <c r="A38661" s="2">
        <v>540</v>
      </c>
      <c r="B38661">
        <v>51159</v>
      </c>
      <c r="C38661" s="3">
        <v>178.633173</v>
      </c>
      <c r="D38661" s="2"/>
    </row>
    <row r="38662" spans="1:4" x14ac:dyDescent="0.25">
      <c r="A38662" s="2">
        <v>540</v>
      </c>
      <c r="B38662">
        <v>51160</v>
      </c>
      <c r="C38662" s="3">
        <v>313.86545699999999</v>
      </c>
      <c r="D38662" s="2"/>
    </row>
    <row r="38663" spans="1:4" x14ac:dyDescent="0.25">
      <c r="A38663" s="2">
        <v>540</v>
      </c>
      <c r="B38663">
        <v>51161</v>
      </c>
      <c r="C38663" s="3">
        <v>364.774024</v>
      </c>
      <c r="D38663" s="2"/>
    </row>
    <row r="38664" spans="1:4" x14ac:dyDescent="0.25">
      <c r="A38664" s="2">
        <v>540</v>
      </c>
      <c r="B38664">
        <v>51162</v>
      </c>
      <c r="C38664" s="3">
        <v>364.774024</v>
      </c>
      <c r="D38664" s="2"/>
    </row>
    <row r="38665" spans="1:4" x14ac:dyDescent="0.25">
      <c r="A38665" s="2">
        <v>540</v>
      </c>
      <c r="B38665">
        <v>51163</v>
      </c>
      <c r="C38665" s="3">
        <v>313.86545699999999</v>
      </c>
      <c r="D38665" s="2"/>
    </row>
    <row r="38666" spans="1:4" x14ac:dyDescent="0.25">
      <c r="A38666" s="2">
        <v>540</v>
      </c>
      <c r="B38666">
        <v>51164</v>
      </c>
      <c r="C38666" s="3">
        <v>734.43920900000001</v>
      </c>
      <c r="D38666" s="2"/>
    </row>
    <row r="38667" spans="1:4" x14ac:dyDescent="0.25">
      <c r="A38667" s="2">
        <v>540</v>
      </c>
      <c r="B38667">
        <v>51165</v>
      </c>
      <c r="C38667" s="3">
        <v>734.43920900000001</v>
      </c>
      <c r="D38667" s="2"/>
    </row>
    <row r="38668" spans="1:4" x14ac:dyDescent="0.25">
      <c r="A38668" s="2">
        <v>540</v>
      </c>
      <c r="B38668">
        <v>51166</v>
      </c>
      <c r="C38668" s="3">
        <v>159.89221499999999</v>
      </c>
      <c r="D38668" s="2"/>
    </row>
    <row r="38669" spans="1:4" x14ac:dyDescent="0.25">
      <c r="A38669" s="2">
        <v>540</v>
      </c>
      <c r="B38669">
        <v>51167</v>
      </c>
      <c r="C38669" s="3">
        <v>159.89221499999999</v>
      </c>
      <c r="D38669" s="2"/>
    </row>
    <row r="38670" spans="1:4" x14ac:dyDescent="0.25">
      <c r="A38670" s="2">
        <v>540</v>
      </c>
      <c r="B38670">
        <v>51168</v>
      </c>
      <c r="C38670" s="3">
        <v>316.134479</v>
      </c>
      <c r="D38670" s="2"/>
    </row>
    <row r="38671" spans="1:4" x14ac:dyDescent="0.25">
      <c r="A38671" s="2">
        <v>540</v>
      </c>
      <c r="B38671">
        <v>51169</v>
      </c>
      <c r="C38671" s="3">
        <v>107.690213</v>
      </c>
      <c r="D38671" s="2"/>
    </row>
    <row r="38672" spans="1:4" x14ac:dyDescent="0.25">
      <c r="A38672" s="2">
        <v>540</v>
      </c>
      <c r="B38672">
        <v>51170</v>
      </c>
      <c r="C38672" s="3">
        <v>377.34568300000001</v>
      </c>
      <c r="D38672" s="2"/>
    </row>
    <row r="38673" spans="1:4" x14ac:dyDescent="0.25">
      <c r="A38673" s="2">
        <v>540</v>
      </c>
      <c r="B38673">
        <v>51171</v>
      </c>
      <c r="C38673" s="3">
        <v>61.788885000000001</v>
      </c>
      <c r="D38673" s="2"/>
    </row>
    <row r="38674" spans="1:4" x14ac:dyDescent="0.25">
      <c r="A38674" s="2">
        <v>540</v>
      </c>
      <c r="B38674">
        <v>51172</v>
      </c>
      <c r="C38674" s="3">
        <v>377.34568300000001</v>
      </c>
      <c r="D38674" s="2"/>
    </row>
    <row r="38675" spans="1:4" x14ac:dyDescent="0.25">
      <c r="A38675" s="2">
        <v>540</v>
      </c>
      <c r="B38675">
        <v>51173</v>
      </c>
      <c r="C38675" s="3">
        <v>208.444265</v>
      </c>
      <c r="D38675" s="2"/>
    </row>
    <row r="38676" spans="1:4" x14ac:dyDescent="0.25">
      <c r="A38676" s="2">
        <v>540</v>
      </c>
      <c r="B38676">
        <v>51174</v>
      </c>
      <c r="C38676" s="3">
        <v>626.76524400000005</v>
      </c>
      <c r="D38676" s="2"/>
    </row>
    <row r="38677" spans="1:4" x14ac:dyDescent="0.25">
      <c r="A38677" s="2">
        <v>540</v>
      </c>
      <c r="B38677">
        <v>51175</v>
      </c>
      <c r="C38677" s="3">
        <v>1516.561359</v>
      </c>
      <c r="D38677" s="2"/>
    </row>
    <row r="38678" spans="1:4" x14ac:dyDescent="0.25">
      <c r="A38678" s="2">
        <v>540</v>
      </c>
      <c r="B38678">
        <v>51176</v>
      </c>
      <c r="C38678" s="3">
        <v>1516.561359</v>
      </c>
      <c r="D38678" s="2"/>
    </row>
    <row r="38679" spans="1:4" x14ac:dyDescent="0.25">
      <c r="A38679" s="2">
        <v>540</v>
      </c>
      <c r="B38679">
        <v>51177</v>
      </c>
      <c r="C38679" s="3">
        <v>626.76524400000005</v>
      </c>
      <c r="D38679" s="2"/>
    </row>
    <row r="38680" spans="1:4" x14ac:dyDescent="0.25">
      <c r="A38680" s="2">
        <v>540</v>
      </c>
      <c r="B38680">
        <v>51178</v>
      </c>
      <c r="C38680" s="3">
        <v>1168.506746</v>
      </c>
      <c r="D38680" s="2"/>
    </row>
    <row r="38681" spans="1:4" x14ac:dyDescent="0.25">
      <c r="A38681" s="2">
        <v>540</v>
      </c>
      <c r="B38681">
        <v>51179</v>
      </c>
      <c r="C38681" s="3">
        <v>1168.506746</v>
      </c>
      <c r="D38681" s="2"/>
    </row>
    <row r="38682" spans="1:4" x14ac:dyDescent="0.25">
      <c r="A38682" s="2">
        <v>540</v>
      </c>
      <c r="B38682">
        <v>51180</v>
      </c>
      <c r="C38682" s="3">
        <v>825.88834099999997</v>
      </c>
      <c r="D38682" s="2"/>
    </row>
    <row r="38683" spans="1:4" x14ac:dyDescent="0.25">
      <c r="A38683" s="2">
        <v>540</v>
      </c>
      <c r="B38683">
        <v>51181</v>
      </c>
      <c r="C38683" s="3">
        <v>825.88834099999997</v>
      </c>
      <c r="D38683" s="2"/>
    </row>
    <row r="38684" spans="1:4" x14ac:dyDescent="0.25">
      <c r="A38684" s="2">
        <v>540</v>
      </c>
      <c r="B38684">
        <v>51182</v>
      </c>
      <c r="C38684" s="3">
        <v>19855.316547999999</v>
      </c>
      <c r="D38684" s="2"/>
    </row>
    <row r="38685" spans="1:4" x14ac:dyDescent="0.25">
      <c r="A38685" s="2">
        <v>540</v>
      </c>
      <c r="B38685">
        <v>51183</v>
      </c>
      <c r="C38685" s="3">
        <v>17906.186224000001</v>
      </c>
      <c r="D38685" s="2"/>
    </row>
    <row r="38686" spans="1:4" x14ac:dyDescent="0.25">
      <c r="A38686" s="2">
        <v>540</v>
      </c>
      <c r="B38686">
        <v>51184</v>
      </c>
      <c r="C38686" s="3">
        <v>19432.959711</v>
      </c>
      <c r="D38686" s="2"/>
    </row>
    <row r="38687" spans="1:4" x14ac:dyDescent="0.25">
      <c r="A38687" s="2">
        <v>540</v>
      </c>
      <c r="B38687">
        <v>51185</v>
      </c>
      <c r="C38687" s="3">
        <v>20400.428672999999</v>
      </c>
      <c r="D38687" s="2"/>
    </row>
    <row r="38688" spans="1:4" x14ac:dyDescent="0.25">
      <c r="A38688" s="2">
        <v>540</v>
      </c>
      <c r="B38688">
        <v>51186</v>
      </c>
      <c r="C38688" s="3">
        <v>1941.8977609999999</v>
      </c>
      <c r="D38688" s="2"/>
    </row>
    <row r="38689" spans="1:4" x14ac:dyDescent="0.25">
      <c r="A38689" s="2">
        <v>540</v>
      </c>
      <c r="B38689">
        <v>51187</v>
      </c>
      <c r="C38689" s="3">
        <v>19323.053171</v>
      </c>
      <c r="D38689" s="2"/>
    </row>
    <row r="38690" spans="1:4" x14ac:dyDescent="0.25">
      <c r="A38690" s="2">
        <v>540</v>
      </c>
      <c r="B38690">
        <v>51188</v>
      </c>
      <c r="C38690" s="3">
        <v>10356.242560999999</v>
      </c>
      <c r="D38690" s="2"/>
    </row>
    <row r="38691" spans="1:4" x14ac:dyDescent="0.25">
      <c r="A38691" s="2">
        <v>540</v>
      </c>
      <c r="B38691">
        <v>51189</v>
      </c>
      <c r="C38691" s="3">
        <v>11324.511053</v>
      </c>
      <c r="D38691" s="2"/>
    </row>
    <row r="38692" spans="1:4" x14ac:dyDescent="0.25">
      <c r="A38692" s="2">
        <v>540</v>
      </c>
      <c r="B38692">
        <v>51190</v>
      </c>
      <c r="C38692" s="3">
        <v>30.436558999999999</v>
      </c>
      <c r="D38692" s="2"/>
    </row>
    <row r="38693" spans="1:4" x14ac:dyDescent="0.25">
      <c r="A38693" s="2">
        <v>540</v>
      </c>
      <c r="B38693">
        <v>51191</v>
      </c>
      <c r="C38693" s="3">
        <v>450.79064499999998</v>
      </c>
      <c r="D38693" s="2"/>
    </row>
    <row r="38694" spans="1:4" x14ac:dyDescent="0.25">
      <c r="A38694" s="2">
        <v>540</v>
      </c>
      <c r="B38694">
        <v>51192</v>
      </c>
      <c r="C38694" s="3">
        <v>833.84159899999997</v>
      </c>
      <c r="D38694" s="2"/>
    </row>
    <row r="38695" spans="1:4" x14ac:dyDescent="0.25">
      <c r="A38695" s="2">
        <v>540</v>
      </c>
      <c r="B38695">
        <v>51193</v>
      </c>
      <c r="C38695" s="3">
        <v>496.46535599999999</v>
      </c>
      <c r="D38695" s="2"/>
    </row>
    <row r="38696" spans="1:4" x14ac:dyDescent="0.25">
      <c r="A38696" s="2">
        <v>540</v>
      </c>
      <c r="B38696">
        <v>51194</v>
      </c>
      <c r="C38696" s="3">
        <v>30.436558999999999</v>
      </c>
      <c r="D38696" s="2"/>
    </row>
    <row r="38697" spans="1:4" x14ac:dyDescent="0.25">
      <c r="A38697" s="2">
        <v>540</v>
      </c>
      <c r="B38697">
        <v>51195</v>
      </c>
      <c r="C38697" s="3">
        <v>833.84159899999997</v>
      </c>
      <c r="D38697" s="2"/>
    </row>
    <row r="38698" spans="1:4" x14ac:dyDescent="0.25">
      <c r="A38698" s="2">
        <v>540</v>
      </c>
      <c r="B38698">
        <v>51196</v>
      </c>
      <c r="C38698" s="3">
        <v>496.46535599999999</v>
      </c>
      <c r="D38698" s="2"/>
    </row>
    <row r="38699" spans="1:4" x14ac:dyDescent="0.25">
      <c r="A38699" s="2">
        <v>540</v>
      </c>
      <c r="B38699">
        <v>51197</v>
      </c>
      <c r="C38699" s="3">
        <v>288.58119299999998</v>
      </c>
      <c r="D38699" s="2"/>
    </row>
    <row r="38700" spans="1:4" x14ac:dyDescent="0.25">
      <c r="A38700" s="2">
        <v>540</v>
      </c>
      <c r="B38700">
        <v>51198</v>
      </c>
      <c r="C38700" s="3">
        <v>288.58119299999998</v>
      </c>
      <c r="D38700" s="2"/>
    </row>
    <row r="38701" spans="1:4" x14ac:dyDescent="0.25">
      <c r="A38701" s="2">
        <v>540</v>
      </c>
      <c r="B38701">
        <v>51199</v>
      </c>
      <c r="C38701" s="3">
        <v>5.0232960000000002</v>
      </c>
      <c r="D38701" s="2"/>
    </row>
    <row r="38702" spans="1:4" x14ac:dyDescent="0.25">
      <c r="A38702" s="2">
        <v>540</v>
      </c>
      <c r="B38702">
        <v>51200</v>
      </c>
      <c r="C38702" s="3">
        <v>660.76536099999998</v>
      </c>
      <c r="D38702" s="2"/>
    </row>
    <row r="38703" spans="1:4" x14ac:dyDescent="0.25">
      <c r="A38703" s="2">
        <v>540</v>
      </c>
      <c r="B38703">
        <v>51201</v>
      </c>
      <c r="C38703" s="3">
        <v>5.0232960000000002</v>
      </c>
      <c r="D38703" s="2"/>
    </row>
    <row r="38704" spans="1:4" x14ac:dyDescent="0.25">
      <c r="A38704" s="2">
        <v>540</v>
      </c>
      <c r="B38704">
        <v>51202</v>
      </c>
      <c r="C38704" s="3">
        <v>660.76536099999998</v>
      </c>
      <c r="D38704" s="2"/>
    </row>
    <row r="38705" spans="1:4" x14ac:dyDescent="0.25">
      <c r="A38705" s="2">
        <v>540</v>
      </c>
      <c r="B38705">
        <v>51203</v>
      </c>
      <c r="C38705" s="3">
        <v>175.18336400000001</v>
      </c>
      <c r="D38705" s="2"/>
    </row>
    <row r="38706" spans="1:4" x14ac:dyDescent="0.25">
      <c r="A38706" s="2">
        <v>540</v>
      </c>
      <c r="B38706">
        <v>51204</v>
      </c>
      <c r="C38706" s="3">
        <v>425.43380100000002</v>
      </c>
      <c r="D38706" s="2"/>
    </row>
    <row r="38707" spans="1:4" x14ac:dyDescent="0.25">
      <c r="A38707" s="2">
        <v>540</v>
      </c>
      <c r="B38707">
        <v>51205</v>
      </c>
      <c r="C38707" s="3">
        <v>175.18336400000001</v>
      </c>
      <c r="D38707" s="2"/>
    </row>
    <row r="38708" spans="1:4" x14ac:dyDescent="0.25">
      <c r="A38708" s="2">
        <v>540</v>
      </c>
      <c r="B38708">
        <v>51206</v>
      </c>
      <c r="C38708" s="3">
        <v>0.62843700000000002</v>
      </c>
      <c r="D38708" s="2"/>
    </row>
    <row r="38709" spans="1:4" x14ac:dyDescent="0.25">
      <c r="A38709" s="2">
        <v>540</v>
      </c>
      <c r="B38709">
        <v>51207</v>
      </c>
      <c r="C38709" s="3">
        <v>0.62843700000000002</v>
      </c>
      <c r="D38709" s="2"/>
    </row>
    <row r="38710" spans="1:4" x14ac:dyDescent="0.25">
      <c r="A38710" s="2">
        <v>540</v>
      </c>
      <c r="B38710">
        <v>51208</v>
      </c>
      <c r="C38710" s="3">
        <v>185.93553600000001</v>
      </c>
      <c r="D38710" s="2"/>
    </row>
    <row r="38711" spans="1:4" x14ac:dyDescent="0.25">
      <c r="A38711" s="2">
        <v>540</v>
      </c>
      <c r="B38711">
        <v>51209</v>
      </c>
      <c r="C38711" s="3">
        <v>572.19155499999999</v>
      </c>
      <c r="D38711" s="2"/>
    </row>
    <row r="38712" spans="1:4" x14ac:dyDescent="0.25">
      <c r="A38712" s="2">
        <v>540</v>
      </c>
      <c r="B38712">
        <v>51210</v>
      </c>
      <c r="C38712" s="3">
        <v>185.93553600000001</v>
      </c>
      <c r="D38712" s="2"/>
    </row>
    <row r="38713" spans="1:4" x14ac:dyDescent="0.25">
      <c r="A38713" s="2">
        <v>540</v>
      </c>
      <c r="B38713">
        <v>51211</v>
      </c>
      <c r="C38713" s="3">
        <v>572.19155499999999</v>
      </c>
      <c r="D38713" s="2"/>
    </row>
    <row r="38714" spans="1:4" x14ac:dyDescent="0.25">
      <c r="A38714" s="2">
        <v>540</v>
      </c>
      <c r="B38714">
        <v>51212</v>
      </c>
      <c r="C38714" s="3">
        <v>421.21376400000003</v>
      </c>
      <c r="D38714" s="2"/>
    </row>
    <row r="38715" spans="1:4" x14ac:dyDescent="0.25">
      <c r="A38715" s="2">
        <v>540</v>
      </c>
      <c r="B38715">
        <v>51213</v>
      </c>
      <c r="C38715" s="3">
        <v>421.21376400000003</v>
      </c>
      <c r="D38715" s="2"/>
    </row>
    <row r="38716" spans="1:4" x14ac:dyDescent="0.25">
      <c r="A38716" s="2">
        <v>540</v>
      </c>
      <c r="B38716">
        <v>51214</v>
      </c>
      <c r="C38716" s="3">
        <v>816.386214</v>
      </c>
      <c r="D38716" s="2"/>
    </row>
    <row r="38717" spans="1:4" x14ac:dyDescent="0.25">
      <c r="A38717" s="2">
        <v>540</v>
      </c>
      <c r="B38717">
        <v>51215</v>
      </c>
      <c r="C38717" s="3">
        <v>129.57713200000001</v>
      </c>
      <c r="D38717" s="2"/>
    </row>
    <row r="38718" spans="1:4" x14ac:dyDescent="0.25">
      <c r="A38718" s="2">
        <v>540</v>
      </c>
      <c r="B38718">
        <v>51216</v>
      </c>
      <c r="C38718" s="3">
        <v>816.386214</v>
      </c>
      <c r="D38718" s="2"/>
    </row>
    <row r="38719" spans="1:4" x14ac:dyDescent="0.25">
      <c r="A38719" s="2">
        <v>540</v>
      </c>
      <c r="B38719">
        <v>51218</v>
      </c>
      <c r="C38719" s="3">
        <v>129.57713200000001</v>
      </c>
      <c r="D38719" s="2"/>
    </row>
    <row r="38720" spans="1:4" x14ac:dyDescent="0.25">
      <c r="A38720" s="2">
        <v>540</v>
      </c>
      <c r="B38720">
        <v>51219</v>
      </c>
      <c r="C38720" s="3">
        <v>331.14936699999998</v>
      </c>
      <c r="D38720" s="2"/>
    </row>
    <row r="38721" spans="1:4" x14ac:dyDescent="0.25">
      <c r="A38721" s="2">
        <v>540</v>
      </c>
      <c r="B38721">
        <v>51220</v>
      </c>
      <c r="C38721" s="3">
        <v>586.89188200000001</v>
      </c>
      <c r="D38721" s="2"/>
    </row>
    <row r="38722" spans="1:4" x14ac:dyDescent="0.25">
      <c r="A38722" s="2">
        <v>540</v>
      </c>
      <c r="B38722">
        <v>51221</v>
      </c>
      <c r="C38722" s="3">
        <v>1022.152994</v>
      </c>
      <c r="D38722" s="2"/>
    </row>
    <row r="38723" spans="1:4" x14ac:dyDescent="0.25">
      <c r="A38723" s="2">
        <v>540</v>
      </c>
      <c r="B38723">
        <v>51222</v>
      </c>
      <c r="C38723" s="3">
        <v>331.14936699999998</v>
      </c>
      <c r="D38723" s="2"/>
    </row>
    <row r="38724" spans="1:4" x14ac:dyDescent="0.25">
      <c r="A38724" s="2">
        <v>540</v>
      </c>
      <c r="B38724">
        <v>51223</v>
      </c>
      <c r="C38724" s="3">
        <v>586.89188200000001</v>
      </c>
      <c r="D38724" s="2"/>
    </row>
    <row r="38725" spans="1:4" x14ac:dyDescent="0.25">
      <c r="A38725" s="2">
        <v>540</v>
      </c>
      <c r="B38725">
        <v>51224</v>
      </c>
      <c r="C38725" s="3">
        <v>1022.152994</v>
      </c>
      <c r="D38725" s="2"/>
    </row>
    <row r="38726" spans="1:4" x14ac:dyDescent="0.25">
      <c r="A38726" s="2">
        <v>540</v>
      </c>
      <c r="B38726">
        <v>51225</v>
      </c>
      <c r="C38726" s="3">
        <v>550.05931999999996</v>
      </c>
      <c r="D38726" s="2"/>
    </row>
    <row r="38727" spans="1:4" x14ac:dyDescent="0.25">
      <c r="A38727" s="2">
        <v>540</v>
      </c>
      <c r="B38727">
        <v>51226</v>
      </c>
      <c r="C38727" s="3">
        <v>550.05931999999996</v>
      </c>
      <c r="D38727" s="2"/>
    </row>
    <row r="38728" spans="1:4" x14ac:dyDescent="0.25">
      <c r="A38728" s="2">
        <v>540</v>
      </c>
      <c r="B38728">
        <v>51227</v>
      </c>
      <c r="C38728" s="3">
        <v>1334.3503029999999</v>
      </c>
      <c r="D38728" s="2"/>
    </row>
    <row r="38729" spans="1:4" x14ac:dyDescent="0.25">
      <c r="A38729" s="2">
        <v>540</v>
      </c>
      <c r="B38729">
        <v>51228</v>
      </c>
      <c r="C38729" s="3">
        <v>1334.3503029999999</v>
      </c>
      <c r="D38729" s="2"/>
    </row>
    <row r="38730" spans="1:4" x14ac:dyDescent="0.25">
      <c r="A38730" s="2">
        <v>540</v>
      </c>
      <c r="B38730">
        <v>51229</v>
      </c>
      <c r="C38730" s="3">
        <v>608.45658000000003</v>
      </c>
      <c r="D38730" s="2"/>
    </row>
    <row r="38731" spans="1:4" x14ac:dyDescent="0.25">
      <c r="A38731" s="2">
        <v>540</v>
      </c>
      <c r="B38731">
        <v>51230</v>
      </c>
      <c r="C38731" s="3">
        <v>608.45658000000003</v>
      </c>
      <c r="D38731" s="2"/>
    </row>
    <row r="38732" spans="1:4" x14ac:dyDescent="0.25">
      <c r="A38732" s="2">
        <v>540</v>
      </c>
      <c r="B38732">
        <v>51231</v>
      </c>
      <c r="C38732" s="3">
        <v>69.023932000000002</v>
      </c>
      <c r="D38732" s="2"/>
    </row>
    <row r="38733" spans="1:4" x14ac:dyDescent="0.25">
      <c r="A38733" s="2">
        <v>540</v>
      </c>
      <c r="B38733">
        <v>51232</v>
      </c>
      <c r="C38733" s="3">
        <v>78.014365999999995</v>
      </c>
      <c r="D38733" s="2"/>
    </row>
    <row r="38734" spans="1:4" x14ac:dyDescent="0.25">
      <c r="A38734" s="2">
        <v>540</v>
      </c>
      <c r="B38734">
        <v>51233</v>
      </c>
      <c r="C38734" s="3">
        <v>304.23445299999997</v>
      </c>
      <c r="D38734" s="2"/>
    </row>
    <row r="38735" spans="1:4" x14ac:dyDescent="0.25">
      <c r="A38735" s="2">
        <v>540</v>
      </c>
      <c r="B38735">
        <v>51234</v>
      </c>
      <c r="C38735" s="3">
        <v>1933.577006</v>
      </c>
      <c r="D38735" s="2"/>
    </row>
    <row r="38736" spans="1:4" x14ac:dyDescent="0.25">
      <c r="A38736" s="2">
        <v>540</v>
      </c>
      <c r="B38736">
        <v>51235</v>
      </c>
      <c r="C38736" s="3">
        <v>78.014365999999995</v>
      </c>
      <c r="D38736" s="2"/>
    </row>
    <row r="38737" spans="1:4" x14ac:dyDescent="0.25">
      <c r="A38737" s="2">
        <v>540</v>
      </c>
      <c r="B38737">
        <v>51236</v>
      </c>
      <c r="C38737" s="3">
        <v>1933.577006</v>
      </c>
      <c r="D38737" s="2"/>
    </row>
    <row r="38738" spans="1:4" x14ac:dyDescent="0.25">
      <c r="A38738" s="2">
        <v>540</v>
      </c>
      <c r="B38738">
        <v>51237</v>
      </c>
      <c r="C38738" s="3">
        <v>858.27867200000003</v>
      </c>
      <c r="D38738" s="2"/>
    </row>
    <row r="38739" spans="1:4" x14ac:dyDescent="0.25">
      <c r="A38739" s="2">
        <v>540</v>
      </c>
      <c r="B38739">
        <v>51238</v>
      </c>
      <c r="C38739" s="3">
        <v>858.27867200000003</v>
      </c>
      <c r="D38739" s="2"/>
    </row>
    <row r="38740" spans="1:4" x14ac:dyDescent="0.25">
      <c r="A38740" s="2">
        <v>540</v>
      </c>
      <c r="B38740">
        <v>51239</v>
      </c>
      <c r="C38740" s="3">
        <v>69.023932000000002</v>
      </c>
      <c r="D38740" s="2"/>
    </row>
    <row r="38741" spans="1:4" x14ac:dyDescent="0.25">
      <c r="A38741" s="2">
        <v>540</v>
      </c>
      <c r="B38741">
        <v>51240</v>
      </c>
      <c r="C38741" s="3">
        <v>123.25712900000001</v>
      </c>
      <c r="D38741" s="2"/>
    </row>
    <row r="38742" spans="1:4" x14ac:dyDescent="0.25">
      <c r="A38742" s="2">
        <v>540</v>
      </c>
      <c r="B38742">
        <v>51241</v>
      </c>
      <c r="C38742" s="3">
        <v>202.08027799999999</v>
      </c>
      <c r="D38742" s="2"/>
    </row>
    <row r="38743" spans="1:4" x14ac:dyDescent="0.25">
      <c r="A38743" s="2">
        <v>540</v>
      </c>
      <c r="B38743">
        <v>51242</v>
      </c>
      <c r="C38743" s="3">
        <v>5.2652679999999998</v>
      </c>
      <c r="D38743" s="2"/>
    </row>
    <row r="38744" spans="1:4" x14ac:dyDescent="0.25">
      <c r="A38744" s="2">
        <v>540</v>
      </c>
      <c r="B38744">
        <v>51243</v>
      </c>
      <c r="C38744" s="3">
        <v>123.25712900000001</v>
      </c>
      <c r="D38744" s="2"/>
    </row>
    <row r="38745" spans="1:4" x14ac:dyDescent="0.25">
      <c r="A38745" s="2">
        <v>540</v>
      </c>
      <c r="B38745">
        <v>51244</v>
      </c>
      <c r="C38745" s="3">
        <v>202.08027799999999</v>
      </c>
      <c r="D38745" s="2"/>
    </row>
    <row r="38746" spans="1:4" x14ac:dyDescent="0.25">
      <c r="A38746" s="2">
        <v>540</v>
      </c>
      <c r="B38746">
        <v>51245</v>
      </c>
      <c r="C38746" s="3">
        <v>311.19252399999999</v>
      </c>
      <c r="D38746" s="2"/>
    </row>
    <row r="38747" spans="1:4" x14ac:dyDescent="0.25">
      <c r="A38747" s="2">
        <v>540</v>
      </c>
      <c r="B38747">
        <v>51246</v>
      </c>
      <c r="C38747" s="3">
        <v>311.19252399999999</v>
      </c>
      <c r="D38747" s="2"/>
    </row>
    <row r="38748" spans="1:4" x14ac:dyDescent="0.25">
      <c r="A38748" s="2">
        <v>540</v>
      </c>
      <c r="B38748">
        <v>51247</v>
      </c>
      <c r="C38748" s="3">
        <v>342.918722</v>
      </c>
      <c r="D38748" s="2"/>
    </row>
    <row r="38749" spans="1:4" x14ac:dyDescent="0.25">
      <c r="A38749" s="2">
        <v>540</v>
      </c>
      <c r="B38749">
        <v>51248</v>
      </c>
      <c r="C38749" s="3">
        <v>342.918722</v>
      </c>
      <c r="D38749" s="2"/>
    </row>
    <row r="38750" spans="1:4" x14ac:dyDescent="0.25">
      <c r="A38750" s="2">
        <v>540</v>
      </c>
      <c r="B38750">
        <v>51249</v>
      </c>
      <c r="C38750" s="3">
        <v>304.23445299999997</v>
      </c>
      <c r="D38750" s="2"/>
    </row>
    <row r="38751" spans="1:4" x14ac:dyDescent="0.25">
      <c r="A38751" s="2">
        <v>540</v>
      </c>
      <c r="B38751">
        <v>51250</v>
      </c>
      <c r="C38751" s="3">
        <v>46.244703000000001</v>
      </c>
      <c r="D38751" s="2"/>
    </row>
    <row r="38752" spans="1:4" x14ac:dyDescent="0.25">
      <c r="A38752" s="2">
        <v>540</v>
      </c>
      <c r="B38752">
        <v>51251</v>
      </c>
      <c r="C38752" s="3">
        <v>298.92111399999999</v>
      </c>
      <c r="D38752" s="2"/>
    </row>
    <row r="38753" spans="1:4" x14ac:dyDescent="0.25">
      <c r="A38753" s="2">
        <v>540</v>
      </c>
      <c r="B38753">
        <v>51252</v>
      </c>
      <c r="C38753" s="3">
        <v>298.92111399999999</v>
      </c>
      <c r="D38753" s="2"/>
    </row>
    <row r="38754" spans="1:4" x14ac:dyDescent="0.25">
      <c r="A38754" s="2">
        <v>540</v>
      </c>
      <c r="B38754">
        <v>51253</v>
      </c>
      <c r="C38754" s="3">
        <v>46.244703000000001</v>
      </c>
      <c r="D38754" s="2"/>
    </row>
    <row r="38755" spans="1:4" x14ac:dyDescent="0.25">
      <c r="A38755" s="2">
        <v>540</v>
      </c>
      <c r="B38755">
        <v>51254</v>
      </c>
      <c r="C38755" s="3">
        <v>787.28143499999999</v>
      </c>
      <c r="D38755" s="2"/>
    </row>
    <row r="38756" spans="1:4" x14ac:dyDescent="0.25">
      <c r="A38756" s="2">
        <v>540</v>
      </c>
      <c r="B38756">
        <v>51255</v>
      </c>
      <c r="C38756" s="3">
        <v>787.28143499999999</v>
      </c>
      <c r="D38756" s="2"/>
    </row>
    <row r="38757" spans="1:4" x14ac:dyDescent="0.25">
      <c r="A38757" s="2">
        <v>540</v>
      </c>
      <c r="B38757">
        <v>51256</v>
      </c>
      <c r="C38757" s="3">
        <v>359.44767300000001</v>
      </c>
      <c r="D38757" s="2"/>
    </row>
    <row r="38758" spans="1:4" x14ac:dyDescent="0.25">
      <c r="A38758" s="2">
        <v>540</v>
      </c>
      <c r="B38758">
        <v>51257</v>
      </c>
      <c r="C38758" s="3">
        <v>359.44767300000001</v>
      </c>
      <c r="D38758" s="2"/>
    </row>
    <row r="38759" spans="1:4" x14ac:dyDescent="0.25">
      <c r="A38759" s="2">
        <v>540</v>
      </c>
      <c r="B38759">
        <v>51258</v>
      </c>
      <c r="C38759" s="3">
        <v>1928.23768</v>
      </c>
      <c r="D38759" s="2"/>
    </row>
    <row r="38760" spans="1:4" x14ac:dyDescent="0.25">
      <c r="A38760" s="2">
        <v>540</v>
      </c>
      <c r="B38760">
        <v>51259</v>
      </c>
      <c r="C38760" s="3">
        <v>1928.23768</v>
      </c>
      <c r="D38760" s="2"/>
    </row>
    <row r="38761" spans="1:4" x14ac:dyDescent="0.25">
      <c r="A38761" s="2">
        <v>540</v>
      </c>
      <c r="B38761">
        <v>51260</v>
      </c>
      <c r="C38761" s="3">
        <v>365.82268399999998</v>
      </c>
      <c r="D38761" s="2"/>
    </row>
    <row r="38762" spans="1:4" x14ac:dyDescent="0.25">
      <c r="A38762" s="2">
        <v>540</v>
      </c>
      <c r="B38762">
        <v>51261</v>
      </c>
      <c r="C38762" s="3">
        <v>365.82268399999998</v>
      </c>
      <c r="D38762" s="2"/>
    </row>
    <row r="38763" spans="1:4" x14ac:dyDescent="0.25">
      <c r="A38763" s="2">
        <v>540</v>
      </c>
      <c r="B38763">
        <v>51262</v>
      </c>
      <c r="C38763" s="3">
        <v>180.21948900000001</v>
      </c>
      <c r="D38763" s="2"/>
    </row>
    <row r="38764" spans="1:4" x14ac:dyDescent="0.25">
      <c r="A38764" s="2">
        <v>540</v>
      </c>
      <c r="B38764">
        <v>51263</v>
      </c>
      <c r="C38764" s="3">
        <v>180.21948900000001</v>
      </c>
      <c r="D38764" s="2"/>
    </row>
    <row r="38765" spans="1:4" x14ac:dyDescent="0.25">
      <c r="A38765" s="2">
        <v>540</v>
      </c>
      <c r="B38765">
        <v>51264</v>
      </c>
      <c r="C38765" s="3">
        <v>94.410683000000006</v>
      </c>
      <c r="D38765" s="2"/>
    </row>
    <row r="38766" spans="1:4" x14ac:dyDescent="0.25">
      <c r="A38766" s="2">
        <v>540</v>
      </c>
      <c r="B38766">
        <v>51265</v>
      </c>
      <c r="C38766" s="3">
        <v>566.37187400000005</v>
      </c>
      <c r="D38766" s="2"/>
    </row>
    <row r="38767" spans="1:4" x14ac:dyDescent="0.25">
      <c r="A38767" s="2">
        <v>540</v>
      </c>
      <c r="B38767">
        <v>51266</v>
      </c>
      <c r="C38767" s="3">
        <v>566.37187400000005</v>
      </c>
      <c r="D38767" s="2"/>
    </row>
    <row r="38768" spans="1:4" x14ac:dyDescent="0.25">
      <c r="A38768" s="2">
        <v>540</v>
      </c>
      <c r="B38768">
        <v>51267</v>
      </c>
      <c r="C38768" s="3">
        <v>94.410683000000006</v>
      </c>
      <c r="D38768" s="2"/>
    </row>
    <row r="38769" spans="1:4" x14ac:dyDescent="0.25">
      <c r="A38769" s="2">
        <v>540</v>
      </c>
      <c r="B38769">
        <v>51268</v>
      </c>
      <c r="C38769" s="3">
        <v>748.65764799999999</v>
      </c>
      <c r="D38769" s="2"/>
    </row>
    <row r="38770" spans="1:4" x14ac:dyDescent="0.25">
      <c r="A38770" s="2">
        <v>540</v>
      </c>
      <c r="B38770">
        <v>51269</v>
      </c>
      <c r="C38770" s="3">
        <v>748.65764799999999</v>
      </c>
      <c r="D38770" s="2"/>
    </row>
    <row r="38771" spans="1:4" x14ac:dyDescent="0.25">
      <c r="A38771" s="2">
        <v>540</v>
      </c>
      <c r="B38771">
        <v>51270</v>
      </c>
      <c r="C38771" s="3">
        <v>559.81268399999999</v>
      </c>
      <c r="D38771" s="2"/>
    </row>
    <row r="38772" spans="1:4" x14ac:dyDescent="0.25">
      <c r="A38772" s="2">
        <v>540</v>
      </c>
      <c r="B38772">
        <v>51271</v>
      </c>
      <c r="C38772" s="3">
        <v>559.81268399999999</v>
      </c>
      <c r="D38772" s="2"/>
    </row>
    <row r="38773" spans="1:4" x14ac:dyDescent="0.25">
      <c r="A38773" s="2">
        <v>540</v>
      </c>
      <c r="B38773">
        <v>51272</v>
      </c>
      <c r="C38773" s="3">
        <v>182.725593</v>
      </c>
      <c r="D38773" s="2"/>
    </row>
    <row r="38774" spans="1:4" x14ac:dyDescent="0.25">
      <c r="A38774" s="2">
        <v>540</v>
      </c>
      <c r="B38774">
        <v>51273</v>
      </c>
      <c r="C38774" s="3">
        <v>44.016973999999998</v>
      </c>
      <c r="D38774" s="2"/>
    </row>
    <row r="38775" spans="1:4" x14ac:dyDescent="0.25">
      <c r="A38775" s="2">
        <v>540</v>
      </c>
      <c r="B38775">
        <v>51274</v>
      </c>
      <c r="C38775" s="3">
        <v>44.016973999999998</v>
      </c>
      <c r="D38775" s="2"/>
    </row>
    <row r="38776" spans="1:4" x14ac:dyDescent="0.25">
      <c r="A38776" s="2">
        <v>540</v>
      </c>
      <c r="B38776">
        <v>51275</v>
      </c>
      <c r="C38776" s="3">
        <v>182.725593</v>
      </c>
      <c r="D38776" s="2"/>
    </row>
    <row r="38777" spans="1:4" x14ac:dyDescent="0.25">
      <c r="A38777" s="2">
        <v>540</v>
      </c>
      <c r="B38777">
        <v>51276</v>
      </c>
      <c r="C38777" s="3">
        <v>697.39449000000002</v>
      </c>
      <c r="D38777" s="2"/>
    </row>
    <row r="38778" spans="1:4" x14ac:dyDescent="0.25">
      <c r="A38778" s="2">
        <v>540</v>
      </c>
      <c r="B38778">
        <v>51277</v>
      </c>
      <c r="C38778" s="3">
        <v>1485.3412470000001</v>
      </c>
      <c r="D38778" s="2"/>
    </row>
    <row r="38779" spans="1:4" x14ac:dyDescent="0.25">
      <c r="A38779" s="2">
        <v>540</v>
      </c>
      <c r="B38779">
        <v>51278</v>
      </c>
      <c r="C38779" s="3">
        <v>275.80410899999998</v>
      </c>
      <c r="D38779" s="2"/>
    </row>
    <row r="38780" spans="1:4" x14ac:dyDescent="0.25">
      <c r="A38780" s="2">
        <v>540</v>
      </c>
      <c r="B38780">
        <v>51279</v>
      </c>
      <c r="C38780" s="3">
        <v>782.78563199999996</v>
      </c>
      <c r="D38780" s="2"/>
    </row>
    <row r="38781" spans="1:4" x14ac:dyDescent="0.25">
      <c r="A38781" s="2">
        <v>540</v>
      </c>
      <c r="B38781">
        <v>51280</v>
      </c>
      <c r="C38781" s="3">
        <v>782.78563199999996</v>
      </c>
      <c r="D38781" s="2"/>
    </row>
    <row r="38782" spans="1:4" x14ac:dyDescent="0.25">
      <c r="A38782" s="2">
        <v>540</v>
      </c>
      <c r="B38782">
        <v>51281</v>
      </c>
      <c r="C38782" s="3">
        <v>1485.3412470000001</v>
      </c>
      <c r="D38782" s="2"/>
    </row>
    <row r="38783" spans="1:4" x14ac:dyDescent="0.25">
      <c r="A38783" s="2">
        <v>540</v>
      </c>
      <c r="B38783">
        <v>51282</v>
      </c>
      <c r="C38783" s="3">
        <v>275.80410899999998</v>
      </c>
      <c r="D38783" s="2"/>
    </row>
    <row r="38784" spans="1:4" x14ac:dyDescent="0.25">
      <c r="A38784" s="2">
        <v>540</v>
      </c>
      <c r="B38784">
        <v>51283</v>
      </c>
      <c r="C38784" s="3">
        <v>214.074669</v>
      </c>
      <c r="D38784" s="2"/>
    </row>
    <row r="38785" spans="1:4" x14ac:dyDescent="0.25">
      <c r="A38785" s="2">
        <v>540</v>
      </c>
      <c r="B38785">
        <v>51284</v>
      </c>
      <c r="C38785" s="3">
        <v>116.301965</v>
      </c>
      <c r="D38785" s="2"/>
    </row>
    <row r="38786" spans="1:4" x14ac:dyDescent="0.25">
      <c r="A38786" s="2">
        <v>540</v>
      </c>
      <c r="B38786">
        <v>51285</v>
      </c>
      <c r="C38786" s="3">
        <v>116.301965</v>
      </c>
      <c r="D38786" s="2"/>
    </row>
    <row r="38787" spans="1:4" x14ac:dyDescent="0.25">
      <c r="A38787" s="2">
        <v>540</v>
      </c>
      <c r="B38787">
        <v>51286</v>
      </c>
      <c r="C38787" s="3">
        <v>214.074669</v>
      </c>
      <c r="D38787" s="2"/>
    </row>
    <row r="38788" spans="1:4" x14ac:dyDescent="0.25">
      <c r="A38788" s="2">
        <v>540</v>
      </c>
      <c r="B38788">
        <v>51288</v>
      </c>
      <c r="C38788" s="3">
        <v>2082.0405340000002</v>
      </c>
      <c r="D38788" s="2"/>
    </row>
    <row r="38789" spans="1:4" x14ac:dyDescent="0.25">
      <c r="A38789" s="2">
        <v>540</v>
      </c>
      <c r="B38789">
        <v>51289</v>
      </c>
      <c r="C38789" s="3">
        <v>274.02932299999998</v>
      </c>
      <c r="D38789" s="2"/>
    </row>
    <row r="38790" spans="1:4" x14ac:dyDescent="0.25">
      <c r="A38790" s="2">
        <v>540</v>
      </c>
      <c r="B38790">
        <v>51290</v>
      </c>
      <c r="C38790" s="3">
        <v>894.96611800000005</v>
      </c>
      <c r="D38790" s="2"/>
    </row>
    <row r="38791" spans="1:4" x14ac:dyDescent="0.25">
      <c r="A38791" s="2">
        <v>540</v>
      </c>
      <c r="B38791">
        <v>51291</v>
      </c>
      <c r="C38791" s="3">
        <v>894.96611800000005</v>
      </c>
      <c r="D38791" s="2"/>
    </row>
    <row r="38792" spans="1:4" x14ac:dyDescent="0.25">
      <c r="A38792" s="2">
        <v>540</v>
      </c>
      <c r="B38792">
        <v>51292</v>
      </c>
      <c r="C38792" s="3">
        <v>2142.1947319999999</v>
      </c>
      <c r="D38792" s="2"/>
    </row>
    <row r="38793" spans="1:4" x14ac:dyDescent="0.25">
      <c r="A38793" s="2">
        <v>540</v>
      </c>
      <c r="B38793">
        <v>51293</v>
      </c>
      <c r="C38793" s="3">
        <v>274.02932299999998</v>
      </c>
      <c r="D38793" s="2"/>
    </row>
    <row r="38794" spans="1:4" x14ac:dyDescent="0.25">
      <c r="A38794" s="2">
        <v>540</v>
      </c>
      <c r="B38794">
        <v>51294</v>
      </c>
      <c r="C38794" s="3">
        <v>1441.4185680000001</v>
      </c>
      <c r="D38794" s="2"/>
    </row>
    <row r="38795" spans="1:4" x14ac:dyDescent="0.25">
      <c r="A38795" s="2">
        <v>540</v>
      </c>
      <c r="B38795">
        <v>51295</v>
      </c>
      <c r="C38795" s="3">
        <v>293.79291000000001</v>
      </c>
      <c r="D38795" s="2"/>
    </row>
    <row r="38796" spans="1:4" x14ac:dyDescent="0.25">
      <c r="A38796" s="2">
        <v>540</v>
      </c>
      <c r="B38796">
        <v>51296</v>
      </c>
      <c r="C38796" s="3">
        <v>266.63785100000001</v>
      </c>
      <c r="D38796" s="2"/>
    </row>
    <row r="38797" spans="1:4" x14ac:dyDescent="0.25">
      <c r="A38797" s="2">
        <v>540</v>
      </c>
      <c r="B38797">
        <v>51297</v>
      </c>
      <c r="C38797" s="3">
        <v>1441.4185680000001</v>
      </c>
      <c r="D38797" s="2"/>
    </row>
    <row r="38798" spans="1:4" x14ac:dyDescent="0.25">
      <c r="A38798" s="2">
        <v>540</v>
      </c>
      <c r="B38798">
        <v>51298</v>
      </c>
      <c r="C38798" s="3">
        <v>293.79291000000001</v>
      </c>
      <c r="D38798" s="2"/>
    </row>
    <row r="38799" spans="1:4" x14ac:dyDescent="0.25">
      <c r="A38799" s="2">
        <v>540</v>
      </c>
      <c r="B38799">
        <v>51299</v>
      </c>
      <c r="C38799" s="3">
        <v>266.63785100000001</v>
      </c>
      <c r="D38799" s="2"/>
    </row>
    <row r="38800" spans="1:4" x14ac:dyDescent="0.25">
      <c r="A38800" s="2">
        <v>540</v>
      </c>
      <c r="B38800">
        <v>51300</v>
      </c>
      <c r="C38800" s="3">
        <v>70.677751999999998</v>
      </c>
      <c r="D38800" s="2"/>
    </row>
    <row r="38801" spans="1:4" x14ac:dyDescent="0.25">
      <c r="A38801" s="2">
        <v>540</v>
      </c>
      <c r="B38801">
        <v>51301</v>
      </c>
      <c r="C38801" s="3">
        <v>165.96156199999999</v>
      </c>
      <c r="D38801" s="2"/>
    </row>
    <row r="38802" spans="1:4" x14ac:dyDescent="0.25">
      <c r="A38802" s="2">
        <v>540</v>
      </c>
      <c r="B38802">
        <v>51302</v>
      </c>
      <c r="C38802" s="3">
        <v>165.96156199999999</v>
      </c>
      <c r="D38802" s="2"/>
    </row>
    <row r="38803" spans="1:4" x14ac:dyDescent="0.25">
      <c r="A38803" s="2">
        <v>540</v>
      </c>
      <c r="B38803">
        <v>51303</v>
      </c>
      <c r="C38803" s="3">
        <v>70.677751999999998</v>
      </c>
      <c r="D38803" s="2"/>
    </row>
    <row r="38804" spans="1:4" x14ac:dyDescent="0.25">
      <c r="A38804" s="2">
        <v>540</v>
      </c>
      <c r="B38804">
        <v>51304</v>
      </c>
      <c r="C38804" s="3">
        <v>422.63604700000002</v>
      </c>
      <c r="D38804" s="2"/>
    </row>
    <row r="38805" spans="1:4" x14ac:dyDescent="0.25">
      <c r="A38805" s="2">
        <v>540</v>
      </c>
      <c r="B38805">
        <v>51305</v>
      </c>
      <c r="C38805" s="3">
        <v>5750.7965100000001</v>
      </c>
      <c r="D38805" s="2"/>
    </row>
    <row r="38806" spans="1:4" x14ac:dyDescent="0.25">
      <c r="A38806" s="2">
        <v>540</v>
      </c>
      <c r="B38806">
        <v>51306</v>
      </c>
      <c r="C38806" s="3">
        <v>5750.7965100000001</v>
      </c>
      <c r="D38806" s="2"/>
    </row>
    <row r="38807" spans="1:4" x14ac:dyDescent="0.25">
      <c r="A38807" s="2">
        <v>540</v>
      </c>
      <c r="B38807">
        <v>51307</v>
      </c>
      <c r="C38807" s="3">
        <v>422.63604700000002</v>
      </c>
      <c r="D38807" s="2"/>
    </row>
    <row r="38808" spans="1:4" x14ac:dyDescent="0.25">
      <c r="A38808" s="2">
        <v>540</v>
      </c>
      <c r="B38808">
        <v>51308</v>
      </c>
      <c r="C38808" s="3">
        <v>1281.130097</v>
      </c>
      <c r="D38808" s="2"/>
    </row>
    <row r="38809" spans="1:4" x14ac:dyDescent="0.25">
      <c r="A38809" s="2">
        <v>540</v>
      </c>
      <c r="B38809">
        <v>51309</v>
      </c>
      <c r="C38809" s="3">
        <v>1281.130097</v>
      </c>
      <c r="D38809" s="2"/>
    </row>
    <row r="38810" spans="1:4" x14ac:dyDescent="0.25">
      <c r="A38810" s="2">
        <v>540</v>
      </c>
      <c r="B38810">
        <v>51310</v>
      </c>
      <c r="C38810" s="3">
        <v>528.10957800000006</v>
      </c>
      <c r="D38810" s="2"/>
    </row>
    <row r="38811" spans="1:4" x14ac:dyDescent="0.25">
      <c r="A38811" s="2">
        <v>540</v>
      </c>
      <c r="B38811">
        <v>51311</v>
      </c>
      <c r="C38811" s="3">
        <v>5569.7784149999998</v>
      </c>
      <c r="D38811" s="2"/>
    </row>
    <row r="38812" spans="1:4" x14ac:dyDescent="0.25">
      <c r="A38812" s="2">
        <v>540</v>
      </c>
      <c r="B38812">
        <v>51312</v>
      </c>
      <c r="C38812" s="3">
        <v>2503.7359390000001</v>
      </c>
      <c r="D38812" s="2"/>
    </row>
    <row r="38813" spans="1:4" x14ac:dyDescent="0.25">
      <c r="A38813" s="2">
        <v>540</v>
      </c>
      <c r="B38813">
        <v>51313</v>
      </c>
      <c r="C38813" s="3">
        <v>181.58701099999999</v>
      </c>
      <c r="D38813" s="2"/>
    </row>
    <row r="38814" spans="1:4" x14ac:dyDescent="0.25">
      <c r="A38814" s="2">
        <v>540</v>
      </c>
      <c r="B38814">
        <v>51314</v>
      </c>
      <c r="C38814" s="3">
        <v>2503.7359390000001</v>
      </c>
      <c r="D38814" s="2"/>
    </row>
    <row r="38815" spans="1:4" x14ac:dyDescent="0.25">
      <c r="A38815" s="2">
        <v>540</v>
      </c>
      <c r="B38815">
        <v>51315</v>
      </c>
      <c r="C38815" s="3">
        <v>181.58701099999999</v>
      </c>
      <c r="D38815" s="2"/>
    </row>
    <row r="38816" spans="1:4" x14ac:dyDescent="0.25">
      <c r="A38816" s="2">
        <v>540</v>
      </c>
      <c r="B38816">
        <v>51316</v>
      </c>
      <c r="C38816" s="3">
        <v>6834.2585259999996</v>
      </c>
      <c r="D38816" s="2"/>
    </row>
    <row r="38817" spans="1:4" x14ac:dyDescent="0.25">
      <c r="A38817" s="2">
        <v>540</v>
      </c>
      <c r="B38817">
        <v>51317</v>
      </c>
      <c r="C38817" s="3">
        <v>6751.7759159999996</v>
      </c>
      <c r="D38817" s="2"/>
    </row>
    <row r="38818" spans="1:4" x14ac:dyDescent="0.25">
      <c r="A38818" s="2">
        <v>540</v>
      </c>
      <c r="B38818">
        <v>51318</v>
      </c>
      <c r="C38818" s="3">
        <v>6751.7759159999996</v>
      </c>
      <c r="D38818" s="2"/>
    </row>
    <row r="38819" spans="1:4" x14ac:dyDescent="0.25">
      <c r="A38819" s="2">
        <v>540</v>
      </c>
      <c r="B38819">
        <v>51319</v>
      </c>
      <c r="C38819" s="3">
        <v>1397.497993</v>
      </c>
      <c r="D38819" s="2"/>
    </row>
    <row r="38820" spans="1:4" x14ac:dyDescent="0.25">
      <c r="A38820" s="2">
        <v>540</v>
      </c>
      <c r="B38820">
        <v>51320</v>
      </c>
      <c r="C38820" s="3">
        <v>16.484067</v>
      </c>
      <c r="D38820" s="2"/>
    </row>
    <row r="38821" spans="1:4" x14ac:dyDescent="0.25">
      <c r="A38821" s="2">
        <v>540</v>
      </c>
      <c r="B38821">
        <v>51321</v>
      </c>
      <c r="C38821" s="3">
        <v>16.484067</v>
      </c>
      <c r="D38821" s="2"/>
    </row>
    <row r="38822" spans="1:4" x14ac:dyDescent="0.25">
      <c r="A38822" s="2">
        <v>540</v>
      </c>
      <c r="B38822">
        <v>51322</v>
      </c>
      <c r="C38822" s="3">
        <v>89.851506000000001</v>
      </c>
      <c r="D38822" s="2"/>
    </row>
    <row r="38823" spans="1:4" x14ac:dyDescent="0.25">
      <c r="A38823" s="2">
        <v>540</v>
      </c>
      <c r="B38823">
        <v>51323</v>
      </c>
      <c r="C38823" s="3">
        <v>89.851506000000001</v>
      </c>
      <c r="D38823" s="2"/>
    </row>
    <row r="38824" spans="1:4" x14ac:dyDescent="0.25">
      <c r="A38824" s="2">
        <v>540</v>
      </c>
      <c r="B38824">
        <v>51324</v>
      </c>
      <c r="C38824" s="3">
        <v>321.95221199999997</v>
      </c>
      <c r="D38824" s="2"/>
    </row>
    <row r="38825" spans="1:4" x14ac:dyDescent="0.25">
      <c r="A38825" s="2">
        <v>540</v>
      </c>
      <c r="B38825">
        <v>51325</v>
      </c>
      <c r="C38825" s="3">
        <v>2652.3650240000002</v>
      </c>
      <c r="D38825" s="2"/>
    </row>
    <row r="38826" spans="1:4" x14ac:dyDescent="0.25">
      <c r="A38826" s="2">
        <v>540</v>
      </c>
      <c r="B38826">
        <v>51326</v>
      </c>
      <c r="C38826" s="3">
        <v>321.95221199999997</v>
      </c>
      <c r="D38826" s="2"/>
    </row>
    <row r="38827" spans="1:4" x14ac:dyDescent="0.25">
      <c r="A38827" s="2">
        <v>540</v>
      </c>
      <c r="B38827">
        <v>51327</v>
      </c>
      <c r="C38827" s="3">
        <v>2652.3650240000002</v>
      </c>
      <c r="D38827" s="2"/>
    </row>
    <row r="38828" spans="1:4" x14ac:dyDescent="0.25">
      <c r="A38828" s="2">
        <v>540</v>
      </c>
      <c r="B38828">
        <v>51328</v>
      </c>
      <c r="C38828" s="3">
        <v>1009.421747</v>
      </c>
      <c r="D38828" s="2"/>
    </row>
    <row r="38829" spans="1:4" x14ac:dyDescent="0.25">
      <c r="A38829" s="2">
        <v>540</v>
      </c>
      <c r="B38829">
        <v>51329</v>
      </c>
      <c r="C38829" s="3">
        <v>1009.421747</v>
      </c>
      <c r="D38829" s="2"/>
    </row>
    <row r="38830" spans="1:4" x14ac:dyDescent="0.25">
      <c r="A38830" s="2">
        <v>540</v>
      </c>
      <c r="B38830">
        <v>51330</v>
      </c>
      <c r="C38830" s="3">
        <v>3185.7925660000001</v>
      </c>
      <c r="D38830" s="2"/>
    </row>
    <row r="38831" spans="1:4" x14ac:dyDescent="0.25">
      <c r="A38831" s="2">
        <v>540</v>
      </c>
      <c r="B38831">
        <v>51331</v>
      </c>
      <c r="C38831" s="3">
        <v>1283.0532109999999</v>
      </c>
      <c r="D38831" s="2"/>
    </row>
    <row r="38832" spans="1:4" x14ac:dyDescent="0.25">
      <c r="A38832" s="2">
        <v>540</v>
      </c>
      <c r="B38832">
        <v>51332</v>
      </c>
      <c r="C38832" s="3">
        <v>3185.7925660000001</v>
      </c>
      <c r="D38832" s="2"/>
    </row>
    <row r="38833" spans="1:4" x14ac:dyDescent="0.25">
      <c r="A38833" s="2">
        <v>540</v>
      </c>
      <c r="B38833">
        <v>51333</v>
      </c>
      <c r="C38833" s="3">
        <v>1129.126315</v>
      </c>
      <c r="D38833" s="2"/>
    </row>
    <row r="38834" spans="1:4" x14ac:dyDescent="0.25">
      <c r="A38834" s="2">
        <v>540</v>
      </c>
      <c r="B38834">
        <v>51334</v>
      </c>
      <c r="C38834" s="3">
        <v>683.28891499999997</v>
      </c>
      <c r="D38834" s="2"/>
    </row>
    <row r="38835" spans="1:4" x14ac:dyDescent="0.25">
      <c r="A38835" s="2">
        <v>540</v>
      </c>
      <c r="B38835">
        <v>51335</v>
      </c>
      <c r="C38835" s="3">
        <v>1182.6053139999999</v>
      </c>
      <c r="D38835" s="2"/>
    </row>
    <row r="38836" spans="1:4" x14ac:dyDescent="0.25">
      <c r="A38836" s="2">
        <v>540</v>
      </c>
      <c r="B38836">
        <v>51336</v>
      </c>
      <c r="C38836" s="3">
        <v>640.55645600000003</v>
      </c>
      <c r="D38836" s="2"/>
    </row>
    <row r="38837" spans="1:4" x14ac:dyDescent="0.25">
      <c r="A38837" s="2">
        <v>540</v>
      </c>
      <c r="B38837">
        <v>51337</v>
      </c>
      <c r="C38837" s="3">
        <v>1527.0560760000001</v>
      </c>
      <c r="D38837" s="2"/>
    </row>
    <row r="38838" spans="1:4" x14ac:dyDescent="0.25">
      <c r="A38838" s="2">
        <v>540</v>
      </c>
      <c r="B38838">
        <v>51338</v>
      </c>
      <c r="C38838" s="3">
        <v>383.20723600000002</v>
      </c>
      <c r="D38838" s="2"/>
    </row>
    <row r="38839" spans="1:4" x14ac:dyDescent="0.25">
      <c r="A38839" s="2">
        <v>540</v>
      </c>
      <c r="B38839">
        <v>51339</v>
      </c>
      <c r="C38839" s="3">
        <v>1283.0532109999999</v>
      </c>
      <c r="D38839" s="2"/>
    </row>
    <row r="38840" spans="1:4" x14ac:dyDescent="0.25">
      <c r="A38840" s="2">
        <v>540</v>
      </c>
      <c r="B38840">
        <v>51340</v>
      </c>
      <c r="C38840" s="3">
        <v>640.55645600000003</v>
      </c>
      <c r="D38840" s="2"/>
    </row>
    <row r="38841" spans="1:4" x14ac:dyDescent="0.25">
      <c r="A38841" s="2">
        <v>540</v>
      </c>
      <c r="B38841">
        <v>51341</v>
      </c>
      <c r="C38841" s="3">
        <v>2251.2359299999998</v>
      </c>
      <c r="D38841" s="2"/>
    </row>
    <row r="38842" spans="1:4" x14ac:dyDescent="0.25">
      <c r="A38842" s="2">
        <v>540</v>
      </c>
      <c r="B38842">
        <v>51342</v>
      </c>
      <c r="C38842" s="3">
        <v>455.39261299999998</v>
      </c>
      <c r="D38842" s="2"/>
    </row>
    <row r="38843" spans="1:4" x14ac:dyDescent="0.25">
      <c r="A38843" s="2">
        <v>540</v>
      </c>
      <c r="B38843">
        <v>51343</v>
      </c>
      <c r="C38843" s="3">
        <v>2251.2359299999998</v>
      </c>
      <c r="D38843" s="2"/>
    </row>
    <row r="38844" spans="1:4" x14ac:dyDescent="0.25">
      <c r="A38844" s="2">
        <v>540</v>
      </c>
      <c r="B38844">
        <v>51344</v>
      </c>
      <c r="C38844" s="3">
        <v>337.11710799999997</v>
      </c>
      <c r="D38844" s="2"/>
    </row>
    <row r="38845" spans="1:4" x14ac:dyDescent="0.25">
      <c r="A38845" s="2">
        <v>540</v>
      </c>
      <c r="B38845">
        <v>51345</v>
      </c>
      <c r="C38845" s="3">
        <v>1381.038959</v>
      </c>
      <c r="D38845" s="2"/>
    </row>
    <row r="38846" spans="1:4" x14ac:dyDescent="0.25">
      <c r="A38846" s="2">
        <v>540</v>
      </c>
      <c r="B38846">
        <v>51346</v>
      </c>
      <c r="C38846" s="3">
        <v>1381.038959</v>
      </c>
      <c r="D38846" s="2"/>
    </row>
    <row r="38847" spans="1:4" x14ac:dyDescent="0.25">
      <c r="A38847" s="2">
        <v>540</v>
      </c>
      <c r="B38847">
        <v>51347</v>
      </c>
      <c r="C38847" s="3">
        <v>337.11710799999997</v>
      </c>
      <c r="D38847" s="2"/>
    </row>
    <row r="38848" spans="1:4" x14ac:dyDescent="0.25">
      <c r="A38848" s="2">
        <v>540</v>
      </c>
      <c r="B38848">
        <v>51348</v>
      </c>
      <c r="C38848" s="3">
        <v>1182.6053139999999</v>
      </c>
      <c r="D38848" s="2"/>
    </row>
    <row r="38849" spans="1:4" x14ac:dyDescent="0.25">
      <c r="A38849" s="2">
        <v>540</v>
      </c>
      <c r="B38849">
        <v>51349</v>
      </c>
      <c r="C38849" s="3">
        <v>1129.126315</v>
      </c>
      <c r="D38849" s="2"/>
    </row>
    <row r="38850" spans="1:4" x14ac:dyDescent="0.25">
      <c r="A38850" s="2">
        <v>540</v>
      </c>
      <c r="B38850">
        <v>51350</v>
      </c>
      <c r="C38850" s="3">
        <v>450.028165</v>
      </c>
      <c r="D38850" s="2"/>
    </row>
    <row r="38851" spans="1:4" x14ac:dyDescent="0.25">
      <c r="A38851" s="2">
        <v>540</v>
      </c>
      <c r="B38851">
        <v>51351</v>
      </c>
      <c r="C38851" s="3">
        <v>122.277924</v>
      </c>
      <c r="D38851" s="2"/>
    </row>
    <row r="38852" spans="1:4" x14ac:dyDescent="0.25">
      <c r="A38852" s="2">
        <v>540</v>
      </c>
      <c r="B38852">
        <v>51352</v>
      </c>
      <c r="C38852" s="3">
        <v>1363.7715840000001</v>
      </c>
      <c r="D38852" s="2"/>
    </row>
    <row r="38853" spans="1:4" x14ac:dyDescent="0.25">
      <c r="A38853" s="2">
        <v>540</v>
      </c>
      <c r="B38853">
        <v>51353</v>
      </c>
      <c r="C38853" s="3">
        <v>1363.7715840000001</v>
      </c>
      <c r="D38853" s="2"/>
    </row>
    <row r="38854" spans="1:4" x14ac:dyDescent="0.25">
      <c r="A38854" s="2">
        <v>540</v>
      </c>
      <c r="B38854">
        <v>51354</v>
      </c>
      <c r="C38854" s="3">
        <v>327.79293100000001</v>
      </c>
      <c r="D38854" s="2"/>
    </row>
    <row r="38855" spans="1:4" x14ac:dyDescent="0.25">
      <c r="A38855" s="2">
        <v>540</v>
      </c>
      <c r="B38855">
        <v>51355</v>
      </c>
      <c r="C38855" s="3">
        <v>371.17423500000001</v>
      </c>
      <c r="D38855" s="2"/>
    </row>
    <row r="38856" spans="1:4" x14ac:dyDescent="0.25">
      <c r="A38856" s="2">
        <v>540</v>
      </c>
      <c r="B38856">
        <v>51356</v>
      </c>
      <c r="C38856" s="3">
        <v>122.277924</v>
      </c>
      <c r="D38856" s="2"/>
    </row>
    <row r="38857" spans="1:4" x14ac:dyDescent="0.25">
      <c r="A38857" s="2">
        <v>540</v>
      </c>
      <c r="B38857">
        <v>51357</v>
      </c>
      <c r="C38857" s="3">
        <v>371.17423500000001</v>
      </c>
      <c r="D38857" s="2"/>
    </row>
    <row r="38858" spans="1:4" x14ac:dyDescent="0.25">
      <c r="A38858" s="2">
        <v>540</v>
      </c>
      <c r="B38858">
        <v>51358</v>
      </c>
      <c r="C38858" s="3">
        <v>333.387564</v>
      </c>
      <c r="D38858" s="2"/>
    </row>
    <row r="38859" spans="1:4" x14ac:dyDescent="0.25">
      <c r="A38859" s="2">
        <v>540</v>
      </c>
      <c r="B38859">
        <v>51359</v>
      </c>
      <c r="C38859" s="3">
        <v>285.53132099999999</v>
      </c>
      <c r="D38859" s="2"/>
    </row>
    <row r="38860" spans="1:4" x14ac:dyDescent="0.25">
      <c r="A38860" s="2">
        <v>540</v>
      </c>
      <c r="B38860">
        <v>51360</v>
      </c>
      <c r="C38860" s="3">
        <v>285.53132099999999</v>
      </c>
      <c r="D38860" s="2"/>
    </row>
    <row r="38861" spans="1:4" x14ac:dyDescent="0.25">
      <c r="A38861" s="2">
        <v>540</v>
      </c>
      <c r="B38861">
        <v>51361</v>
      </c>
      <c r="C38861" s="3">
        <v>333.387564</v>
      </c>
      <c r="D38861" s="2"/>
    </row>
    <row r="38862" spans="1:4" x14ac:dyDescent="0.25">
      <c r="A38862" s="2">
        <v>540</v>
      </c>
      <c r="B38862">
        <v>51362</v>
      </c>
      <c r="C38862" s="3">
        <v>388.51477999999997</v>
      </c>
      <c r="D38862" s="2"/>
    </row>
    <row r="38863" spans="1:4" x14ac:dyDescent="0.25">
      <c r="A38863" s="2">
        <v>540</v>
      </c>
      <c r="B38863">
        <v>51363</v>
      </c>
      <c r="C38863" s="3">
        <v>398.03725900000001</v>
      </c>
      <c r="D38863" s="2"/>
    </row>
    <row r="38864" spans="1:4" x14ac:dyDescent="0.25">
      <c r="A38864" s="2">
        <v>540</v>
      </c>
      <c r="B38864">
        <v>51364</v>
      </c>
      <c r="C38864" s="3">
        <v>388.51477999999997</v>
      </c>
      <c r="D38864" s="2"/>
    </row>
    <row r="38865" spans="1:4" x14ac:dyDescent="0.25">
      <c r="A38865" s="2">
        <v>540</v>
      </c>
      <c r="B38865">
        <v>51365</v>
      </c>
      <c r="C38865" s="3">
        <v>398.03725900000001</v>
      </c>
      <c r="D38865" s="2"/>
    </row>
    <row r="38866" spans="1:4" x14ac:dyDescent="0.25">
      <c r="A38866" s="2">
        <v>540</v>
      </c>
      <c r="B38866">
        <v>51366</v>
      </c>
      <c r="C38866" s="3">
        <v>96.329671000000005</v>
      </c>
      <c r="D38866" s="2"/>
    </row>
    <row r="38867" spans="1:4" x14ac:dyDescent="0.25">
      <c r="A38867" s="2">
        <v>540</v>
      </c>
      <c r="B38867">
        <v>51367</v>
      </c>
      <c r="C38867" s="3">
        <v>103.679238</v>
      </c>
      <c r="D38867" s="2"/>
    </row>
    <row r="38868" spans="1:4" x14ac:dyDescent="0.25">
      <c r="A38868" s="2">
        <v>540</v>
      </c>
      <c r="B38868">
        <v>51368</v>
      </c>
      <c r="C38868" s="3">
        <v>418.607327</v>
      </c>
      <c r="D38868" s="2"/>
    </row>
    <row r="38869" spans="1:4" x14ac:dyDescent="0.25">
      <c r="A38869" s="2">
        <v>540</v>
      </c>
      <c r="B38869">
        <v>51369</v>
      </c>
      <c r="C38869" s="3">
        <v>96.329671000000005</v>
      </c>
      <c r="D38869" s="2"/>
    </row>
    <row r="38870" spans="1:4" x14ac:dyDescent="0.25">
      <c r="A38870" s="2">
        <v>540</v>
      </c>
      <c r="B38870">
        <v>51370</v>
      </c>
      <c r="C38870" s="3">
        <v>103.679238</v>
      </c>
      <c r="D38870" s="2"/>
    </row>
    <row r="38871" spans="1:4" x14ac:dyDescent="0.25">
      <c r="A38871" s="2">
        <v>540</v>
      </c>
      <c r="B38871">
        <v>51371</v>
      </c>
      <c r="C38871" s="3">
        <v>418.607327</v>
      </c>
      <c r="D38871" s="2"/>
    </row>
    <row r="38872" spans="1:4" x14ac:dyDescent="0.25">
      <c r="A38872" s="2">
        <v>540</v>
      </c>
      <c r="B38872">
        <v>51372</v>
      </c>
      <c r="C38872" s="3">
        <v>329.584946</v>
      </c>
      <c r="D38872" s="2"/>
    </row>
    <row r="38873" spans="1:4" x14ac:dyDescent="0.25">
      <c r="A38873" s="2">
        <v>540</v>
      </c>
      <c r="B38873">
        <v>51373</v>
      </c>
      <c r="C38873" s="3">
        <v>219.34856300000001</v>
      </c>
      <c r="D38873" s="2"/>
    </row>
    <row r="38874" spans="1:4" x14ac:dyDescent="0.25">
      <c r="A38874" s="2">
        <v>540</v>
      </c>
      <c r="B38874">
        <v>51374</v>
      </c>
      <c r="C38874" s="3">
        <v>338.46052500000002</v>
      </c>
      <c r="D38874" s="2"/>
    </row>
    <row r="38875" spans="1:4" x14ac:dyDescent="0.25">
      <c r="A38875" s="2">
        <v>540</v>
      </c>
      <c r="B38875">
        <v>51375</v>
      </c>
      <c r="C38875" s="3">
        <v>219.34856300000001</v>
      </c>
      <c r="D38875" s="2"/>
    </row>
    <row r="38876" spans="1:4" x14ac:dyDescent="0.25">
      <c r="A38876" s="2">
        <v>540</v>
      </c>
      <c r="B38876">
        <v>51376</v>
      </c>
      <c r="C38876" s="3">
        <v>338.46052500000002</v>
      </c>
      <c r="D38876" s="2"/>
    </row>
    <row r="38877" spans="1:4" x14ac:dyDescent="0.25">
      <c r="A38877" s="2">
        <v>540</v>
      </c>
      <c r="B38877">
        <v>51377</v>
      </c>
      <c r="C38877" s="3">
        <v>329.584946</v>
      </c>
      <c r="D38877" s="2"/>
    </row>
    <row r="38878" spans="1:4" x14ac:dyDescent="0.25">
      <c r="A38878" s="2">
        <v>540</v>
      </c>
      <c r="B38878">
        <v>51378</v>
      </c>
      <c r="C38878" s="3">
        <v>1287.7997109999999</v>
      </c>
      <c r="D38878" s="2"/>
    </row>
    <row r="38879" spans="1:4" x14ac:dyDescent="0.25">
      <c r="A38879" s="2">
        <v>540</v>
      </c>
      <c r="B38879">
        <v>51379</v>
      </c>
      <c r="C38879" s="3">
        <v>1287.7997109999999</v>
      </c>
      <c r="D38879" s="2"/>
    </row>
    <row r="38880" spans="1:4" x14ac:dyDescent="0.25">
      <c r="A38880" s="2">
        <v>540</v>
      </c>
      <c r="B38880">
        <v>51380</v>
      </c>
      <c r="C38880" s="3">
        <v>1.126366</v>
      </c>
      <c r="D38880" s="2"/>
    </row>
    <row r="38881" spans="1:4" x14ac:dyDescent="0.25">
      <c r="A38881" s="2">
        <v>540</v>
      </c>
      <c r="B38881">
        <v>51381</v>
      </c>
      <c r="C38881" s="3">
        <v>512.58175300000005</v>
      </c>
      <c r="D38881" s="2"/>
    </row>
    <row r="38882" spans="1:4" x14ac:dyDescent="0.25">
      <c r="A38882" s="2">
        <v>540</v>
      </c>
      <c r="B38882">
        <v>51382</v>
      </c>
      <c r="C38882" s="3">
        <v>512.58175300000005</v>
      </c>
      <c r="D38882" s="2"/>
    </row>
    <row r="38883" spans="1:4" x14ac:dyDescent="0.25">
      <c r="A38883" s="2">
        <v>540</v>
      </c>
      <c r="B38883">
        <v>51383</v>
      </c>
      <c r="C38883" s="3">
        <v>1.126366</v>
      </c>
      <c r="D38883" s="2"/>
    </row>
    <row r="38884" spans="1:4" x14ac:dyDescent="0.25">
      <c r="A38884" s="2">
        <v>540</v>
      </c>
      <c r="B38884">
        <v>51384</v>
      </c>
      <c r="C38884" s="3">
        <v>2121.024437</v>
      </c>
      <c r="D38884" s="2"/>
    </row>
    <row r="38885" spans="1:4" x14ac:dyDescent="0.25">
      <c r="A38885" s="2">
        <v>540</v>
      </c>
      <c r="B38885">
        <v>51385</v>
      </c>
      <c r="C38885" s="3">
        <v>60.154198999999998</v>
      </c>
      <c r="D38885" s="2"/>
    </row>
    <row r="38886" spans="1:4" x14ac:dyDescent="0.25">
      <c r="A38886" s="2">
        <v>540</v>
      </c>
      <c r="B38886">
        <v>51386</v>
      </c>
      <c r="C38886" s="3">
        <v>0</v>
      </c>
      <c r="D38886" s="2"/>
    </row>
    <row r="38887" spans="1:4" x14ac:dyDescent="0.25">
      <c r="A38887" s="2">
        <v>540</v>
      </c>
      <c r="B38887">
        <v>51387</v>
      </c>
      <c r="C38887" s="3">
        <v>0</v>
      </c>
      <c r="D38887" s="2"/>
    </row>
    <row r="38888" spans="1:4" x14ac:dyDescent="0.25">
      <c r="A38888" s="2">
        <v>540</v>
      </c>
      <c r="B38888">
        <v>51388</v>
      </c>
      <c r="C38888" s="3">
        <v>0</v>
      </c>
      <c r="D38888" s="2"/>
    </row>
    <row r="38889" spans="1:4" x14ac:dyDescent="0.25">
      <c r="A38889" s="2">
        <v>540</v>
      </c>
      <c r="B38889">
        <v>51389</v>
      </c>
      <c r="C38889" s="3">
        <v>60.154198999999998</v>
      </c>
      <c r="D38889" s="2"/>
    </row>
    <row r="38890" spans="1:4" x14ac:dyDescent="0.25">
      <c r="A38890" s="2">
        <v>540</v>
      </c>
      <c r="B38890">
        <v>51390</v>
      </c>
      <c r="C38890" s="3">
        <v>0</v>
      </c>
      <c r="D38890" s="2"/>
    </row>
    <row r="38891" spans="1:4" x14ac:dyDescent="0.25">
      <c r="A38891" s="2">
        <v>540</v>
      </c>
      <c r="B38891">
        <v>51391</v>
      </c>
      <c r="C38891" s="3">
        <v>2121.024437</v>
      </c>
      <c r="D38891" s="2"/>
    </row>
    <row r="38892" spans="1:4" x14ac:dyDescent="0.25">
      <c r="A38892" s="2">
        <v>540</v>
      </c>
      <c r="B38892">
        <v>51392</v>
      </c>
      <c r="C38892" s="3">
        <v>221.90143399999999</v>
      </c>
      <c r="D38892" s="2"/>
    </row>
    <row r="38893" spans="1:4" x14ac:dyDescent="0.25">
      <c r="A38893" s="2">
        <v>540</v>
      </c>
      <c r="B38893">
        <v>51393</v>
      </c>
      <c r="C38893" s="3">
        <v>601.52840800000001</v>
      </c>
      <c r="D38893" s="2"/>
    </row>
    <row r="38894" spans="1:4" x14ac:dyDescent="0.25">
      <c r="A38894" s="2">
        <v>540</v>
      </c>
      <c r="B38894">
        <v>51394</v>
      </c>
      <c r="C38894" s="3">
        <v>221.90143399999999</v>
      </c>
      <c r="D38894" s="2"/>
    </row>
    <row r="38895" spans="1:4" x14ac:dyDescent="0.25">
      <c r="A38895" s="2">
        <v>540</v>
      </c>
      <c r="B38895">
        <v>51395</v>
      </c>
      <c r="C38895" s="3">
        <v>601.52840800000001</v>
      </c>
      <c r="D38895" s="2"/>
    </row>
    <row r="38896" spans="1:4" x14ac:dyDescent="0.25">
      <c r="A38896" s="2">
        <v>540</v>
      </c>
      <c r="B38896">
        <v>51396</v>
      </c>
      <c r="C38896" s="3">
        <v>411.776839</v>
      </c>
      <c r="D38896" s="2"/>
    </row>
    <row r="38897" spans="1:4" x14ac:dyDescent="0.25">
      <c r="A38897" s="2">
        <v>540</v>
      </c>
      <c r="B38897">
        <v>51397</v>
      </c>
      <c r="C38897" s="3">
        <v>401.88934599999999</v>
      </c>
      <c r="D38897" s="2"/>
    </row>
    <row r="38898" spans="1:4" x14ac:dyDescent="0.25">
      <c r="A38898" s="2">
        <v>540</v>
      </c>
      <c r="B38898">
        <v>51398</v>
      </c>
      <c r="C38898" s="3">
        <v>273.33128699999997</v>
      </c>
      <c r="D38898" s="2"/>
    </row>
    <row r="38899" spans="1:4" x14ac:dyDescent="0.25">
      <c r="A38899" s="2">
        <v>540</v>
      </c>
      <c r="B38899">
        <v>51399</v>
      </c>
      <c r="C38899" s="3">
        <v>137.78526199999999</v>
      </c>
      <c r="D38899" s="2"/>
    </row>
    <row r="38900" spans="1:4" x14ac:dyDescent="0.25">
      <c r="A38900" s="2">
        <v>540</v>
      </c>
      <c r="B38900">
        <v>51400</v>
      </c>
      <c r="C38900" s="3">
        <v>883.28520400000002</v>
      </c>
      <c r="D38900" s="2"/>
    </row>
    <row r="38901" spans="1:4" x14ac:dyDescent="0.25">
      <c r="A38901" s="2">
        <v>540</v>
      </c>
      <c r="B38901">
        <v>51401</v>
      </c>
      <c r="C38901" s="3">
        <v>883.28520400000002</v>
      </c>
      <c r="D38901" s="2"/>
    </row>
    <row r="38902" spans="1:4" x14ac:dyDescent="0.25">
      <c r="A38902" s="2">
        <v>540</v>
      </c>
      <c r="B38902">
        <v>51402</v>
      </c>
      <c r="C38902" s="3">
        <v>273.33128699999997</v>
      </c>
      <c r="D38902" s="2"/>
    </row>
    <row r="38903" spans="1:4" x14ac:dyDescent="0.25">
      <c r="A38903" s="2">
        <v>540</v>
      </c>
      <c r="B38903">
        <v>51403</v>
      </c>
      <c r="C38903" s="3">
        <v>411.776839</v>
      </c>
      <c r="D38903" s="2"/>
    </row>
    <row r="38904" spans="1:4" x14ac:dyDescent="0.25">
      <c r="A38904" s="2">
        <v>540</v>
      </c>
      <c r="B38904">
        <v>51404</v>
      </c>
      <c r="C38904" s="3">
        <v>1522.8778170000001</v>
      </c>
      <c r="D38904" s="2"/>
    </row>
    <row r="38905" spans="1:4" x14ac:dyDescent="0.25">
      <c r="A38905" s="2">
        <v>540</v>
      </c>
      <c r="B38905">
        <v>51405</v>
      </c>
      <c r="C38905" s="3">
        <v>1522.8778170000001</v>
      </c>
      <c r="D38905" s="2"/>
    </row>
    <row r="38906" spans="1:4" x14ac:dyDescent="0.25">
      <c r="A38906" s="2">
        <v>540</v>
      </c>
      <c r="B38906">
        <v>51406</v>
      </c>
      <c r="C38906" s="3">
        <v>845.03126299999997</v>
      </c>
      <c r="D38906" s="2"/>
    </row>
    <row r="38907" spans="1:4" x14ac:dyDescent="0.25">
      <c r="A38907" s="2">
        <v>540</v>
      </c>
      <c r="B38907">
        <v>51407</v>
      </c>
      <c r="C38907" s="3">
        <v>201.894631</v>
      </c>
      <c r="D38907" s="2"/>
    </row>
    <row r="38908" spans="1:4" x14ac:dyDescent="0.25">
      <c r="A38908" s="2">
        <v>540</v>
      </c>
      <c r="B38908">
        <v>51408</v>
      </c>
      <c r="C38908" s="3">
        <v>30.734362000000001</v>
      </c>
      <c r="D38908" s="2"/>
    </row>
    <row r="38909" spans="1:4" x14ac:dyDescent="0.25">
      <c r="A38909" s="2">
        <v>540</v>
      </c>
      <c r="B38909">
        <v>51409</v>
      </c>
      <c r="C38909" s="3">
        <v>137.78526199999999</v>
      </c>
      <c r="D38909" s="2"/>
    </row>
    <row r="38910" spans="1:4" x14ac:dyDescent="0.25">
      <c r="A38910" s="2">
        <v>540</v>
      </c>
      <c r="B38910">
        <v>51410</v>
      </c>
      <c r="C38910" s="3">
        <v>201.894631</v>
      </c>
      <c r="D38910" s="2"/>
    </row>
    <row r="38911" spans="1:4" x14ac:dyDescent="0.25">
      <c r="A38911" s="2">
        <v>540</v>
      </c>
      <c r="B38911">
        <v>51411</v>
      </c>
      <c r="C38911" s="3">
        <v>30.734362000000001</v>
      </c>
      <c r="D38911" s="2"/>
    </row>
    <row r="38912" spans="1:4" x14ac:dyDescent="0.25">
      <c r="A38912" s="2">
        <v>540</v>
      </c>
      <c r="B38912">
        <v>51412</v>
      </c>
      <c r="C38912" s="3">
        <v>845.03126299999997</v>
      </c>
      <c r="D38912" s="2"/>
    </row>
    <row r="38913" spans="1:4" x14ac:dyDescent="0.25">
      <c r="A38913" s="2">
        <v>540</v>
      </c>
      <c r="B38913">
        <v>51413</v>
      </c>
      <c r="C38913" s="3">
        <v>96.459547999999998</v>
      </c>
      <c r="D38913" s="2"/>
    </row>
    <row r="38914" spans="1:4" x14ac:dyDescent="0.25">
      <c r="A38914" s="2">
        <v>540</v>
      </c>
      <c r="B38914">
        <v>51414</v>
      </c>
      <c r="C38914" s="3">
        <v>907.34202100000005</v>
      </c>
      <c r="D38914" s="2"/>
    </row>
    <row r="38915" spans="1:4" x14ac:dyDescent="0.25">
      <c r="A38915" s="2">
        <v>540</v>
      </c>
      <c r="B38915">
        <v>51415</v>
      </c>
      <c r="C38915" s="3">
        <v>96.459547999999998</v>
      </c>
      <c r="D38915" s="2"/>
    </row>
    <row r="38916" spans="1:4" x14ac:dyDescent="0.25">
      <c r="A38916" s="2">
        <v>540</v>
      </c>
      <c r="B38916">
        <v>51416</v>
      </c>
      <c r="C38916" s="3">
        <v>907.34202100000005</v>
      </c>
      <c r="D38916" s="2"/>
    </row>
    <row r="38917" spans="1:4" x14ac:dyDescent="0.25">
      <c r="A38917" s="2">
        <v>540</v>
      </c>
      <c r="B38917">
        <v>51417</v>
      </c>
      <c r="C38917" s="3">
        <v>180.12529599999999</v>
      </c>
      <c r="D38917" s="2"/>
    </row>
    <row r="38918" spans="1:4" x14ac:dyDescent="0.25">
      <c r="A38918" s="2">
        <v>540</v>
      </c>
      <c r="B38918">
        <v>51418</v>
      </c>
      <c r="C38918" s="3">
        <v>911.18328199999996</v>
      </c>
      <c r="D38918" s="2"/>
    </row>
    <row r="38919" spans="1:4" x14ac:dyDescent="0.25">
      <c r="A38919" s="2">
        <v>540</v>
      </c>
      <c r="B38919">
        <v>51419</v>
      </c>
      <c r="C38919" s="3">
        <v>1309.25946</v>
      </c>
      <c r="D38919" s="2"/>
    </row>
    <row r="38920" spans="1:4" x14ac:dyDescent="0.25">
      <c r="A38920" s="2">
        <v>540</v>
      </c>
      <c r="B38920">
        <v>51420</v>
      </c>
      <c r="C38920" s="3">
        <v>1015.110591</v>
      </c>
      <c r="D38920" s="2"/>
    </row>
    <row r="38921" spans="1:4" x14ac:dyDescent="0.25">
      <c r="A38921" s="2">
        <v>540</v>
      </c>
      <c r="B38921">
        <v>51423</v>
      </c>
      <c r="C38921" s="3">
        <v>911.18328199999996</v>
      </c>
      <c r="D38921" s="2"/>
    </row>
    <row r="38922" spans="1:4" x14ac:dyDescent="0.25">
      <c r="A38922" s="2">
        <v>540</v>
      </c>
      <c r="B38922">
        <v>51424</v>
      </c>
      <c r="C38922" s="3">
        <v>1309.25946</v>
      </c>
      <c r="D38922" s="2"/>
    </row>
    <row r="38923" spans="1:4" x14ac:dyDescent="0.25">
      <c r="A38923" s="2">
        <v>540</v>
      </c>
      <c r="B38923">
        <v>51425</v>
      </c>
      <c r="C38923" s="3">
        <v>1015.110591</v>
      </c>
      <c r="D38923" s="2"/>
    </row>
    <row r="38924" spans="1:4" x14ac:dyDescent="0.25">
      <c r="A38924" s="2">
        <v>540</v>
      </c>
      <c r="B38924">
        <v>51426</v>
      </c>
      <c r="C38924" s="3">
        <v>180.12529599999999</v>
      </c>
      <c r="D38924" s="2"/>
    </row>
    <row r="38925" spans="1:4" x14ac:dyDescent="0.25">
      <c r="A38925" s="2">
        <v>540</v>
      </c>
      <c r="B38925">
        <v>51427</v>
      </c>
      <c r="C38925" s="3">
        <v>2685.7591179999999</v>
      </c>
      <c r="D38925" s="2"/>
    </row>
    <row r="38926" spans="1:4" x14ac:dyDescent="0.25">
      <c r="A38926" s="2">
        <v>540</v>
      </c>
      <c r="B38926">
        <v>51428</v>
      </c>
      <c r="C38926" s="3">
        <v>2322.2797369999998</v>
      </c>
      <c r="D38926" s="2"/>
    </row>
    <row r="38927" spans="1:4" x14ac:dyDescent="0.25">
      <c r="A38927" s="2">
        <v>540</v>
      </c>
      <c r="B38927">
        <v>51429</v>
      </c>
      <c r="C38927" s="3">
        <v>912.166337</v>
      </c>
      <c r="D38927" s="2"/>
    </row>
    <row r="38928" spans="1:4" x14ac:dyDescent="0.25">
      <c r="A38928" s="2">
        <v>540</v>
      </c>
      <c r="B38928">
        <v>51430</v>
      </c>
      <c r="C38928" s="3">
        <v>2457.9523129999998</v>
      </c>
      <c r="D38928" s="2"/>
    </row>
    <row r="38929" spans="1:4" x14ac:dyDescent="0.25">
      <c r="A38929" s="2">
        <v>540</v>
      </c>
      <c r="B38929">
        <v>51431</v>
      </c>
      <c r="C38929" s="3">
        <v>1638.450229</v>
      </c>
      <c r="D38929" s="2"/>
    </row>
    <row r="38930" spans="1:4" x14ac:dyDescent="0.25">
      <c r="A38930" s="2">
        <v>540</v>
      </c>
      <c r="B38930">
        <v>51432</v>
      </c>
      <c r="C38930" s="3">
        <v>2305.717431</v>
      </c>
      <c r="D38930" s="2"/>
    </row>
    <row r="38931" spans="1:4" x14ac:dyDescent="0.25">
      <c r="A38931" s="2">
        <v>540</v>
      </c>
      <c r="B38931">
        <v>51433</v>
      </c>
      <c r="C38931" s="3">
        <v>420.38135199999999</v>
      </c>
      <c r="D38931" s="2"/>
    </row>
    <row r="38932" spans="1:4" x14ac:dyDescent="0.25">
      <c r="A38932" s="2">
        <v>540</v>
      </c>
      <c r="B38932">
        <v>51434</v>
      </c>
      <c r="C38932" s="3">
        <v>2457.9523129999998</v>
      </c>
      <c r="D38932" s="2"/>
    </row>
    <row r="38933" spans="1:4" x14ac:dyDescent="0.25">
      <c r="A38933" s="2">
        <v>540</v>
      </c>
      <c r="B38933">
        <v>51435</v>
      </c>
      <c r="C38933" s="3">
        <v>2685.7591179999999</v>
      </c>
      <c r="D38933" s="2"/>
    </row>
    <row r="38934" spans="1:4" x14ac:dyDescent="0.25">
      <c r="A38934" s="2">
        <v>540</v>
      </c>
      <c r="B38934">
        <v>51436</v>
      </c>
      <c r="C38934" s="3">
        <v>912.166337</v>
      </c>
      <c r="D38934" s="2"/>
    </row>
    <row r="38935" spans="1:4" x14ac:dyDescent="0.25">
      <c r="A38935" s="2">
        <v>540</v>
      </c>
      <c r="B38935">
        <v>51437</v>
      </c>
      <c r="C38935" s="3">
        <v>2305.717431</v>
      </c>
      <c r="D38935" s="2"/>
    </row>
    <row r="38936" spans="1:4" x14ac:dyDescent="0.25">
      <c r="A38936" s="2">
        <v>540</v>
      </c>
      <c r="B38936">
        <v>51438</v>
      </c>
      <c r="C38936" s="3">
        <v>420.38135199999999</v>
      </c>
      <c r="D38936" s="2"/>
    </row>
    <row r="38937" spans="1:4" x14ac:dyDescent="0.25">
      <c r="A38937" s="2">
        <v>540</v>
      </c>
      <c r="B38937">
        <v>51439</v>
      </c>
      <c r="C38937" s="3">
        <v>2322.2797369999998</v>
      </c>
      <c r="D38937" s="2"/>
    </row>
    <row r="38938" spans="1:4" x14ac:dyDescent="0.25">
      <c r="A38938" s="2">
        <v>540</v>
      </c>
      <c r="B38938">
        <v>51440</v>
      </c>
      <c r="C38938" s="3">
        <v>1638.450229</v>
      </c>
      <c r="D38938" s="2"/>
    </row>
    <row r="38939" spans="1:4" x14ac:dyDescent="0.25">
      <c r="A38939" s="2">
        <v>540</v>
      </c>
      <c r="B38939">
        <v>51441</v>
      </c>
      <c r="C38939" s="3">
        <v>176.72008</v>
      </c>
      <c r="D38939" s="2"/>
    </row>
    <row r="38940" spans="1:4" x14ac:dyDescent="0.25">
      <c r="A38940" s="2">
        <v>540</v>
      </c>
      <c r="B38940">
        <v>51442</v>
      </c>
      <c r="C38940" s="3">
        <v>176.72008</v>
      </c>
      <c r="D38940" s="2"/>
    </row>
    <row r="38941" spans="1:4" x14ac:dyDescent="0.25">
      <c r="A38941" s="2">
        <v>540</v>
      </c>
      <c r="B38941">
        <v>51443</v>
      </c>
      <c r="C38941" s="3">
        <v>1555.1334890000001</v>
      </c>
      <c r="D38941" s="2"/>
    </row>
    <row r="38942" spans="1:4" x14ac:dyDescent="0.25">
      <c r="A38942" s="2">
        <v>540</v>
      </c>
      <c r="B38942">
        <v>51444</v>
      </c>
      <c r="C38942" s="3">
        <v>493.39776899999998</v>
      </c>
      <c r="D38942" s="2"/>
    </row>
    <row r="38943" spans="1:4" x14ac:dyDescent="0.25">
      <c r="A38943" s="2">
        <v>540</v>
      </c>
      <c r="B38943">
        <v>51445</v>
      </c>
      <c r="C38943" s="3">
        <v>724.12047099999995</v>
      </c>
      <c r="D38943" s="2"/>
    </row>
    <row r="38944" spans="1:4" x14ac:dyDescent="0.25">
      <c r="A38944" s="2">
        <v>540</v>
      </c>
      <c r="B38944">
        <v>51446</v>
      </c>
      <c r="C38944" s="3">
        <v>534.30556200000001</v>
      </c>
      <c r="D38944" s="2"/>
    </row>
    <row r="38945" spans="1:4" x14ac:dyDescent="0.25">
      <c r="A38945" s="2">
        <v>540</v>
      </c>
      <c r="B38945">
        <v>51447</v>
      </c>
      <c r="C38945" s="3">
        <v>534.30556200000001</v>
      </c>
      <c r="D38945" s="2"/>
    </row>
    <row r="38946" spans="1:4" x14ac:dyDescent="0.25">
      <c r="A38946" s="2">
        <v>540</v>
      </c>
      <c r="B38946">
        <v>51448</v>
      </c>
      <c r="C38946" s="3">
        <v>351.62219800000003</v>
      </c>
      <c r="D38946" s="2"/>
    </row>
    <row r="38947" spans="1:4" x14ac:dyDescent="0.25">
      <c r="A38947" s="2">
        <v>540</v>
      </c>
      <c r="B38947">
        <v>51449</v>
      </c>
      <c r="C38947" s="3">
        <v>120.06875100000001</v>
      </c>
      <c r="D38947" s="2"/>
    </row>
    <row r="38948" spans="1:4" x14ac:dyDescent="0.25">
      <c r="A38948" s="2">
        <v>540</v>
      </c>
      <c r="B38948">
        <v>51450</v>
      </c>
      <c r="C38948" s="3">
        <v>56.773364000000001</v>
      </c>
      <c r="D38948" s="2"/>
    </row>
    <row r="38949" spans="1:4" x14ac:dyDescent="0.25">
      <c r="A38949" s="2">
        <v>540</v>
      </c>
      <c r="B38949">
        <v>51451</v>
      </c>
      <c r="C38949" s="3">
        <v>578.48850100000004</v>
      </c>
      <c r="D38949" s="2"/>
    </row>
    <row r="38950" spans="1:4" x14ac:dyDescent="0.25">
      <c r="A38950" s="2">
        <v>540</v>
      </c>
      <c r="B38950">
        <v>51452</v>
      </c>
      <c r="C38950" s="3">
        <v>578.48850100000004</v>
      </c>
      <c r="D38950" s="2"/>
    </row>
    <row r="38951" spans="1:4" x14ac:dyDescent="0.25">
      <c r="A38951" s="2">
        <v>540</v>
      </c>
      <c r="B38951">
        <v>51453</v>
      </c>
      <c r="C38951" s="3">
        <v>56.773364000000001</v>
      </c>
      <c r="D38951" s="2"/>
    </row>
    <row r="38952" spans="1:4" x14ac:dyDescent="0.25">
      <c r="A38952" s="2">
        <v>540</v>
      </c>
      <c r="B38952">
        <v>51454</v>
      </c>
      <c r="C38952" s="3">
        <v>823.53939100000002</v>
      </c>
      <c r="D38952" s="2"/>
    </row>
    <row r="38953" spans="1:4" x14ac:dyDescent="0.25">
      <c r="A38953" s="2">
        <v>540</v>
      </c>
      <c r="B38953">
        <v>51455</v>
      </c>
      <c r="C38953" s="3">
        <v>120.06875100000001</v>
      </c>
      <c r="D38953" s="2"/>
    </row>
    <row r="38954" spans="1:4" x14ac:dyDescent="0.25">
      <c r="A38954" s="2">
        <v>540</v>
      </c>
      <c r="B38954">
        <v>51456</v>
      </c>
      <c r="C38954" s="3">
        <v>823.53939100000002</v>
      </c>
      <c r="D38954" s="2"/>
    </row>
    <row r="38955" spans="1:4" x14ac:dyDescent="0.25">
      <c r="A38955" s="2">
        <v>540</v>
      </c>
      <c r="B38955">
        <v>51457</v>
      </c>
      <c r="C38955" s="3">
        <v>1380.4503560000001</v>
      </c>
      <c r="D38955" s="2"/>
    </row>
    <row r="38956" spans="1:4" x14ac:dyDescent="0.25">
      <c r="A38956" s="2">
        <v>540</v>
      </c>
      <c r="B38956">
        <v>51458</v>
      </c>
      <c r="C38956" s="3">
        <v>976.20952699999998</v>
      </c>
      <c r="D38956" s="2"/>
    </row>
    <row r="38957" spans="1:4" x14ac:dyDescent="0.25">
      <c r="A38957" s="2">
        <v>540</v>
      </c>
      <c r="B38957">
        <v>51459</v>
      </c>
      <c r="C38957" s="3">
        <v>976.20952699999998</v>
      </c>
      <c r="D38957" s="2"/>
    </row>
    <row r="38958" spans="1:4" x14ac:dyDescent="0.25">
      <c r="A38958" s="2">
        <v>540</v>
      </c>
      <c r="B38958">
        <v>51460</v>
      </c>
      <c r="C38958" s="3">
        <v>1380.4503560000001</v>
      </c>
      <c r="D38958" s="2"/>
    </row>
    <row r="38959" spans="1:4" x14ac:dyDescent="0.25">
      <c r="A38959" s="2">
        <v>540</v>
      </c>
      <c r="B38959">
        <v>51461</v>
      </c>
      <c r="C38959" s="3">
        <v>67.718389999999999</v>
      </c>
      <c r="D38959" s="2"/>
    </row>
    <row r="38960" spans="1:4" x14ac:dyDescent="0.25">
      <c r="A38960" s="2">
        <v>540</v>
      </c>
      <c r="B38960">
        <v>51462</v>
      </c>
      <c r="C38960" s="3">
        <v>642.629366</v>
      </c>
      <c r="D38960" s="2"/>
    </row>
    <row r="38961" spans="1:4" x14ac:dyDescent="0.25">
      <c r="A38961" s="2">
        <v>540</v>
      </c>
      <c r="B38961">
        <v>51463</v>
      </c>
      <c r="C38961" s="3">
        <v>642.629366</v>
      </c>
      <c r="D38961" s="2"/>
    </row>
    <row r="38962" spans="1:4" x14ac:dyDescent="0.25">
      <c r="A38962" s="2">
        <v>540</v>
      </c>
      <c r="B38962">
        <v>51464</v>
      </c>
      <c r="C38962" s="3">
        <v>67.718389999999999</v>
      </c>
      <c r="D38962" s="2"/>
    </row>
    <row r="38963" spans="1:4" x14ac:dyDescent="0.25">
      <c r="A38963" s="2">
        <v>540</v>
      </c>
      <c r="B38963">
        <v>51465</v>
      </c>
      <c r="C38963" s="3">
        <v>453.291991</v>
      </c>
      <c r="D38963" s="2"/>
    </row>
    <row r="38964" spans="1:4" x14ac:dyDescent="0.25">
      <c r="A38964" s="2">
        <v>540</v>
      </c>
      <c r="B38964">
        <v>51466</v>
      </c>
      <c r="C38964" s="3">
        <v>453.291991</v>
      </c>
      <c r="D38964" s="2"/>
    </row>
    <row r="38965" spans="1:4" x14ac:dyDescent="0.25">
      <c r="A38965" s="2">
        <v>540</v>
      </c>
      <c r="B38965">
        <v>51467</v>
      </c>
      <c r="C38965" s="3">
        <v>194.58509699999999</v>
      </c>
      <c r="D38965" s="2"/>
    </row>
    <row r="38966" spans="1:4" x14ac:dyDescent="0.25">
      <c r="A38966" s="2">
        <v>540</v>
      </c>
      <c r="B38966">
        <v>51468</v>
      </c>
      <c r="C38966" s="3">
        <v>549.82207700000004</v>
      </c>
      <c r="D38966" s="2"/>
    </row>
    <row r="38967" spans="1:4" x14ac:dyDescent="0.25">
      <c r="A38967" s="2">
        <v>540</v>
      </c>
      <c r="B38967">
        <v>51469</v>
      </c>
      <c r="C38967" s="3">
        <v>146.436745</v>
      </c>
      <c r="D38967" s="2"/>
    </row>
    <row r="38968" spans="1:4" x14ac:dyDescent="0.25">
      <c r="A38968" s="2">
        <v>540</v>
      </c>
      <c r="B38968">
        <v>51470</v>
      </c>
      <c r="C38968" s="3">
        <v>194.58509699999999</v>
      </c>
      <c r="D38968" s="2"/>
    </row>
    <row r="38969" spans="1:4" x14ac:dyDescent="0.25">
      <c r="A38969" s="2">
        <v>540</v>
      </c>
      <c r="B38969">
        <v>51471</v>
      </c>
      <c r="C38969" s="3">
        <v>549.82207700000004</v>
      </c>
      <c r="D38969" s="2"/>
    </row>
    <row r="38970" spans="1:4" x14ac:dyDescent="0.25">
      <c r="A38970" s="2">
        <v>540</v>
      </c>
      <c r="B38970">
        <v>51472</v>
      </c>
      <c r="C38970" s="3">
        <v>146.436745</v>
      </c>
      <c r="D38970" s="2"/>
    </row>
    <row r="38971" spans="1:4" x14ac:dyDescent="0.25">
      <c r="A38971" s="2">
        <v>540</v>
      </c>
      <c r="B38971">
        <v>51473</v>
      </c>
      <c r="C38971" s="3">
        <v>403.54555900000003</v>
      </c>
      <c r="D38971" s="2"/>
    </row>
    <row r="38972" spans="1:4" x14ac:dyDescent="0.25">
      <c r="A38972" s="2">
        <v>540</v>
      </c>
      <c r="B38972">
        <v>51474</v>
      </c>
      <c r="C38972" s="3">
        <v>553.66958599999998</v>
      </c>
      <c r="D38972" s="2"/>
    </row>
    <row r="38973" spans="1:4" x14ac:dyDescent="0.25">
      <c r="A38973" s="2">
        <v>540</v>
      </c>
      <c r="B38973">
        <v>51475</v>
      </c>
      <c r="C38973" s="3">
        <v>1781.748497</v>
      </c>
      <c r="D38973" s="2"/>
    </row>
    <row r="38974" spans="1:4" x14ac:dyDescent="0.25">
      <c r="A38974" s="2">
        <v>540</v>
      </c>
      <c r="B38974">
        <v>51476</v>
      </c>
      <c r="C38974" s="3">
        <v>403.54555900000003</v>
      </c>
      <c r="D38974" s="2"/>
    </row>
    <row r="38975" spans="1:4" x14ac:dyDescent="0.25">
      <c r="A38975" s="2">
        <v>540</v>
      </c>
      <c r="B38975">
        <v>51477</v>
      </c>
      <c r="C38975" s="3">
        <v>553.66958599999998</v>
      </c>
      <c r="D38975" s="2"/>
    </row>
    <row r="38976" spans="1:4" x14ac:dyDescent="0.25">
      <c r="A38976" s="2">
        <v>540</v>
      </c>
      <c r="B38976">
        <v>51478</v>
      </c>
      <c r="C38976" s="3">
        <v>1084.964641</v>
      </c>
      <c r="D38976" s="2"/>
    </row>
    <row r="38977" spans="1:4" x14ac:dyDescent="0.25">
      <c r="A38977" s="2">
        <v>540</v>
      </c>
      <c r="B38977">
        <v>51479</v>
      </c>
      <c r="C38977" s="3">
        <v>1781.748497</v>
      </c>
      <c r="D38977" s="2"/>
    </row>
    <row r="38978" spans="1:4" x14ac:dyDescent="0.25">
      <c r="A38978" s="2">
        <v>540</v>
      </c>
      <c r="B38978">
        <v>51480</v>
      </c>
      <c r="C38978" s="3">
        <v>1731.2325470000001</v>
      </c>
      <c r="D38978" s="2"/>
    </row>
    <row r="38979" spans="1:4" x14ac:dyDescent="0.25">
      <c r="A38979" s="2">
        <v>540</v>
      </c>
      <c r="B38979">
        <v>51481</v>
      </c>
      <c r="C38979" s="3">
        <v>1731.2325470000001</v>
      </c>
      <c r="D38979" s="2"/>
    </row>
    <row r="38980" spans="1:4" x14ac:dyDescent="0.25">
      <c r="A38980" s="2">
        <v>540</v>
      </c>
      <c r="B38980">
        <v>51482</v>
      </c>
      <c r="C38980" s="3">
        <v>1803.481395</v>
      </c>
      <c r="D38980" s="2"/>
    </row>
    <row r="38981" spans="1:4" x14ac:dyDescent="0.25">
      <c r="A38981" s="2">
        <v>540</v>
      </c>
      <c r="B38981">
        <v>51483</v>
      </c>
      <c r="C38981" s="3">
        <v>249.762957</v>
      </c>
      <c r="D38981" s="2"/>
    </row>
    <row r="38982" spans="1:4" x14ac:dyDescent="0.25">
      <c r="A38982" s="2">
        <v>540</v>
      </c>
      <c r="B38982">
        <v>51484</v>
      </c>
      <c r="C38982" s="3">
        <v>733.28424600000005</v>
      </c>
      <c r="D38982" s="2"/>
    </row>
    <row r="38983" spans="1:4" x14ac:dyDescent="0.25">
      <c r="A38983" s="2">
        <v>540</v>
      </c>
      <c r="B38983">
        <v>51485</v>
      </c>
      <c r="C38983" s="3">
        <v>920.89857800000004</v>
      </c>
      <c r="D38983" s="2"/>
    </row>
    <row r="38984" spans="1:4" x14ac:dyDescent="0.25">
      <c r="A38984" s="2">
        <v>540</v>
      </c>
      <c r="B38984">
        <v>51486</v>
      </c>
      <c r="C38984" s="3">
        <v>1261.807305</v>
      </c>
      <c r="D38984" s="2"/>
    </row>
    <row r="38985" spans="1:4" x14ac:dyDescent="0.25">
      <c r="A38985" s="2">
        <v>540</v>
      </c>
      <c r="B38985">
        <v>51487</v>
      </c>
      <c r="C38985" s="3">
        <v>431.65900099999999</v>
      </c>
      <c r="D38985" s="2"/>
    </row>
    <row r="38986" spans="1:4" x14ac:dyDescent="0.25">
      <c r="A38986" s="2">
        <v>540</v>
      </c>
      <c r="B38986">
        <v>51488</v>
      </c>
      <c r="C38986" s="3">
        <v>348.83923700000003</v>
      </c>
      <c r="D38986" s="2"/>
    </row>
    <row r="38987" spans="1:4" x14ac:dyDescent="0.25">
      <c r="A38987" s="2">
        <v>540</v>
      </c>
      <c r="B38987">
        <v>51489</v>
      </c>
      <c r="C38987" s="3">
        <v>102.859525</v>
      </c>
      <c r="D38987" s="2"/>
    </row>
    <row r="38988" spans="1:4" x14ac:dyDescent="0.25">
      <c r="A38988" s="2">
        <v>540</v>
      </c>
      <c r="B38988">
        <v>51490</v>
      </c>
      <c r="C38988" s="3">
        <v>1261.807305</v>
      </c>
      <c r="D38988" s="2"/>
    </row>
    <row r="38989" spans="1:4" x14ac:dyDescent="0.25">
      <c r="A38989" s="2">
        <v>540</v>
      </c>
      <c r="B38989">
        <v>51491</v>
      </c>
      <c r="C38989" s="3">
        <v>348.83923700000003</v>
      </c>
      <c r="D38989" s="2"/>
    </row>
    <row r="38990" spans="1:4" x14ac:dyDescent="0.25">
      <c r="A38990" s="2">
        <v>540</v>
      </c>
      <c r="B38990">
        <v>51492</v>
      </c>
      <c r="C38990" s="3">
        <v>953.32011799999998</v>
      </c>
      <c r="D38990" s="2"/>
    </row>
    <row r="38991" spans="1:4" x14ac:dyDescent="0.25">
      <c r="A38991" s="2">
        <v>540</v>
      </c>
      <c r="B38991">
        <v>51493</v>
      </c>
      <c r="C38991" s="3">
        <v>193.63600400000001</v>
      </c>
      <c r="D38991" s="2"/>
    </row>
    <row r="38992" spans="1:4" x14ac:dyDescent="0.25">
      <c r="A38992" s="2">
        <v>540</v>
      </c>
      <c r="B38992">
        <v>51494</v>
      </c>
      <c r="C38992" s="3">
        <v>953.32011799999998</v>
      </c>
      <c r="D38992" s="2"/>
    </row>
    <row r="38993" spans="1:4" x14ac:dyDescent="0.25">
      <c r="A38993" s="2">
        <v>540</v>
      </c>
      <c r="B38993">
        <v>51495</v>
      </c>
      <c r="C38993" s="3">
        <v>193.63600400000001</v>
      </c>
      <c r="D38993" s="2"/>
    </row>
    <row r="38994" spans="1:4" x14ac:dyDescent="0.25">
      <c r="A38994" s="2">
        <v>540</v>
      </c>
      <c r="B38994">
        <v>51496</v>
      </c>
      <c r="C38994" s="3">
        <v>249.762957</v>
      </c>
      <c r="D38994" s="2"/>
    </row>
    <row r="38995" spans="1:4" x14ac:dyDescent="0.25">
      <c r="A38995" s="2">
        <v>540</v>
      </c>
      <c r="B38995">
        <v>51497</v>
      </c>
      <c r="C38995" s="3">
        <v>914.63607300000001</v>
      </c>
      <c r="D38995" s="2"/>
    </row>
    <row r="38996" spans="1:4" x14ac:dyDescent="0.25">
      <c r="A38996" s="2">
        <v>540</v>
      </c>
      <c r="B38996">
        <v>51498</v>
      </c>
      <c r="C38996" s="3">
        <v>504.81610000000001</v>
      </c>
      <c r="D38996" s="2"/>
    </row>
    <row r="38997" spans="1:4" x14ac:dyDescent="0.25">
      <c r="A38997" s="2">
        <v>540</v>
      </c>
      <c r="B38997">
        <v>51499</v>
      </c>
      <c r="C38997" s="3">
        <v>504.81610000000001</v>
      </c>
      <c r="D38997" s="2"/>
    </row>
    <row r="38998" spans="1:4" x14ac:dyDescent="0.25">
      <c r="A38998" s="2">
        <v>540</v>
      </c>
      <c r="B38998">
        <v>51500</v>
      </c>
      <c r="C38998" s="3">
        <v>914.63607300000001</v>
      </c>
      <c r="D38998" s="2"/>
    </row>
    <row r="38999" spans="1:4" x14ac:dyDescent="0.25">
      <c r="A38999" s="2">
        <v>540</v>
      </c>
      <c r="B38999">
        <v>51501</v>
      </c>
      <c r="C38999" s="3">
        <v>102.859525</v>
      </c>
      <c r="D38999" s="2"/>
    </row>
    <row r="39000" spans="1:4" x14ac:dyDescent="0.25">
      <c r="A39000" s="2">
        <v>540</v>
      </c>
      <c r="B39000">
        <v>51502</v>
      </c>
      <c r="C39000" s="3">
        <v>152.16231199999999</v>
      </c>
      <c r="D39000" s="2"/>
    </row>
    <row r="39001" spans="1:4" x14ac:dyDescent="0.25">
      <c r="A39001" s="2">
        <v>540</v>
      </c>
      <c r="B39001">
        <v>51503</v>
      </c>
      <c r="C39001" s="3">
        <v>573.72497199999998</v>
      </c>
      <c r="D39001" s="2"/>
    </row>
    <row r="39002" spans="1:4" x14ac:dyDescent="0.25">
      <c r="A39002" s="2">
        <v>540</v>
      </c>
      <c r="B39002">
        <v>51504</v>
      </c>
      <c r="C39002" s="3">
        <v>573.72497199999998</v>
      </c>
      <c r="D39002" s="2"/>
    </row>
    <row r="39003" spans="1:4" x14ac:dyDescent="0.25">
      <c r="A39003" s="2">
        <v>540</v>
      </c>
      <c r="B39003">
        <v>51505</v>
      </c>
      <c r="C39003" s="3">
        <v>152.16231199999999</v>
      </c>
      <c r="D39003" s="2"/>
    </row>
    <row r="39004" spans="1:4" x14ac:dyDescent="0.25">
      <c r="A39004" s="2">
        <v>540</v>
      </c>
      <c r="B39004">
        <v>51506</v>
      </c>
      <c r="C39004" s="3">
        <v>420.89222999999998</v>
      </c>
      <c r="D39004" s="2"/>
    </row>
    <row r="39005" spans="1:4" x14ac:dyDescent="0.25">
      <c r="A39005" s="2">
        <v>540</v>
      </c>
      <c r="B39005">
        <v>51507</v>
      </c>
      <c r="C39005" s="3">
        <v>420.89222999999998</v>
      </c>
      <c r="D39005" s="2"/>
    </row>
    <row r="39006" spans="1:4" x14ac:dyDescent="0.25">
      <c r="A39006" s="2">
        <v>540</v>
      </c>
      <c r="B39006">
        <v>51508</v>
      </c>
      <c r="C39006" s="3">
        <v>487.02472299999999</v>
      </c>
      <c r="D39006" s="2"/>
    </row>
    <row r="39007" spans="1:4" x14ac:dyDescent="0.25">
      <c r="A39007" s="2">
        <v>540</v>
      </c>
      <c r="B39007">
        <v>51509</v>
      </c>
      <c r="C39007" s="3">
        <v>513.133959</v>
      </c>
      <c r="D39007" s="2"/>
    </row>
    <row r="39008" spans="1:4" x14ac:dyDescent="0.25">
      <c r="A39008" s="2">
        <v>540</v>
      </c>
      <c r="B39008">
        <v>51510</v>
      </c>
      <c r="C39008" s="3">
        <v>807.14190199999996</v>
      </c>
      <c r="D39008" s="2"/>
    </row>
    <row r="39009" spans="1:4" x14ac:dyDescent="0.25">
      <c r="A39009" s="2">
        <v>540</v>
      </c>
      <c r="B39009">
        <v>51511</v>
      </c>
      <c r="C39009" s="3">
        <v>884.43804</v>
      </c>
      <c r="D39009" s="2"/>
    </row>
    <row r="39010" spans="1:4" x14ac:dyDescent="0.25">
      <c r="A39010" s="2">
        <v>540</v>
      </c>
      <c r="B39010">
        <v>51512</v>
      </c>
      <c r="C39010" s="3">
        <v>884.43804</v>
      </c>
      <c r="D39010" s="2"/>
    </row>
    <row r="39011" spans="1:4" x14ac:dyDescent="0.25">
      <c r="A39011" s="2">
        <v>540</v>
      </c>
      <c r="B39011">
        <v>51513</v>
      </c>
      <c r="C39011" s="3">
        <v>487.02472299999999</v>
      </c>
      <c r="D39011" s="2"/>
    </row>
    <row r="39012" spans="1:4" x14ac:dyDescent="0.25">
      <c r="A39012" s="2">
        <v>540</v>
      </c>
      <c r="B39012">
        <v>51514</v>
      </c>
      <c r="C39012" s="3">
        <v>795.13327900000002</v>
      </c>
      <c r="D39012" s="2"/>
    </row>
    <row r="39013" spans="1:4" x14ac:dyDescent="0.25">
      <c r="A39013" s="2">
        <v>540</v>
      </c>
      <c r="B39013">
        <v>51515</v>
      </c>
      <c r="C39013" s="3">
        <v>672.66877199999999</v>
      </c>
      <c r="D39013" s="2"/>
    </row>
    <row r="39014" spans="1:4" x14ac:dyDescent="0.25">
      <c r="A39014" s="2">
        <v>540</v>
      </c>
      <c r="B39014">
        <v>51516</v>
      </c>
      <c r="C39014" s="3">
        <v>1809.073682</v>
      </c>
      <c r="D39014" s="2"/>
    </row>
    <row r="39015" spans="1:4" x14ac:dyDescent="0.25">
      <c r="A39015" s="2">
        <v>540</v>
      </c>
      <c r="B39015">
        <v>51517</v>
      </c>
      <c r="C39015" s="3">
        <v>127.993432</v>
      </c>
      <c r="D39015" s="2"/>
    </row>
    <row r="39016" spans="1:4" x14ac:dyDescent="0.25">
      <c r="A39016" s="2">
        <v>540</v>
      </c>
      <c r="B39016">
        <v>51518</v>
      </c>
      <c r="C39016" s="3">
        <v>293.75086299999998</v>
      </c>
      <c r="D39016" s="2"/>
    </row>
    <row r="39017" spans="1:4" x14ac:dyDescent="0.25">
      <c r="A39017" s="2">
        <v>540</v>
      </c>
      <c r="B39017">
        <v>51519</v>
      </c>
      <c r="C39017" s="3">
        <v>795.13327900000002</v>
      </c>
      <c r="D39017" s="2"/>
    </row>
    <row r="39018" spans="1:4" x14ac:dyDescent="0.25">
      <c r="A39018" s="2">
        <v>540</v>
      </c>
      <c r="B39018">
        <v>51520</v>
      </c>
      <c r="C39018" s="3">
        <v>672.66877199999999</v>
      </c>
      <c r="D39018" s="2"/>
    </row>
    <row r="39019" spans="1:4" x14ac:dyDescent="0.25">
      <c r="A39019" s="2">
        <v>540</v>
      </c>
      <c r="B39019">
        <v>51521</v>
      </c>
      <c r="C39019" s="3">
        <v>127.993432</v>
      </c>
      <c r="D39019" s="2"/>
    </row>
    <row r="39020" spans="1:4" x14ac:dyDescent="0.25">
      <c r="A39020" s="2">
        <v>540</v>
      </c>
      <c r="B39020">
        <v>51522</v>
      </c>
      <c r="C39020" s="3">
        <v>293.75086299999998</v>
      </c>
      <c r="D39020" s="2"/>
    </row>
    <row r="39021" spans="1:4" x14ac:dyDescent="0.25">
      <c r="A39021" s="2">
        <v>540</v>
      </c>
      <c r="B39021">
        <v>51523</v>
      </c>
      <c r="C39021" s="3">
        <v>224.27348000000001</v>
      </c>
      <c r="D39021" s="2"/>
    </row>
    <row r="39022" spans="1:4" x14ac:dyDescent="0.25">
      <c r="A39022" s="2">
        <v>540</v>
      </c>
      <c r="B39022">
        <v>51524</v>
      </c>
      <c r="C39022" s="3">
        <v>224.27348000000001</v>
      </c>
      <c r="D39022" s="2"/>
    </row>
    <row r="39023" spans="1:4" x14ac:dyDescent="0.25">
      <c r="A39023" s="2">
        <v>540</v>
      </c>
      <c r="B39023">
        <v>51525</v>
      </c>
      <c r="C39023" s="3">
        <v>354.06159100000002</v>
      </c>
      <c r="D39023" s="2"/>
    </row>
    <row r="39024" spans="1:4" x14ac:dyDescent="0.25">
      <c r="A39024" s="2">
        <v>540</v>
      </c>
      <c r="B39024">
        <v>51526</v>
      </c>
      <c r="C39024" s="3">
        <v>190.343895</v>
      </c>
      <c r="D39024" s="2"/>
    </row>
    <row r="39025" spans="1:4" x14ac:dyDescent="0.25">
      <c r="A39025" s="2">
        <v>540</v>
      </c>
      <c r="B39025">
        <v>51527</v>
      </c>
      <c r="C39025" s="3">
        <v>354.06159100000002</v>
      </c>
      <c r="D39025" s="2"/>
    </row>
    <row r="39026" spans="1:4" x14ac:dyDescent="0.25">
      <c r="A39026" s="2">
        <v>540</v>
      </c>
      <c r="B39026">
        <v>51528</v>
      </c>
      <c r="C39026" s="3">
        <v>190.343895</v>
      </c>
      <c r="D39026" s="2"/>
    </row>
    <row r="39027" spans="1:4" x14ac:dyDescent="0.25">
      <c r="A39027" s="2">
        <v>540</v>
      </c>
      <c r="B39027">
        <v>51529</v>
      </c>
      <c r="C39027" s="3">
        <v>1031.8476189999999</v>
      </c>
      <c r="D39027" s="2"/>
    </row>
    <row r="39028" spans="1:4" x14ac:dyDescent="0.25">
      <c r="A39028" s="2">
        <v>540</v>
      </c>
      <c r="B39028">
        <v>51530</v>
      </c>
      <c r="C39028" s="3">
        <v>1219.79492</v>
      </c>
      <c r="D39028" s="2"/>
    </row>
    <row r="39029" spans="1:4" x14ac:dyDescent="0.25">
      <c r="A39029" s="2">
        <v>540</v>
      </c>
      <c r="B39029">
        <v>51531</v>
      </c>
      <c r="C39029" s="3">
        <v>1031.8476189999999</v>
      </c>
      <c r="D39029" s="2"/>
    </row>
    <row r="39030" spans="1:4" x14ac:dyDescent="0.25">
      <c r="A39030" s="2">
        <v>540</v>
      </c>
      <c r="B39030">
        <v>51532</v>
      </c>
      <c r="C39030" s="3">
        <v>1219.79492</v>
      </c>
      <c r="D39030" s="2"/>
    </row>
    <row r="39031" spans="1:4" x14ac:dyDescent="0.25">
      <c r="A39031" s="2">
        <v>540</v>
      </c>
      <c r="B39031">
        <v>51533</v>
      </c>
      <c r="C39031" s="3">
        <v>541.60274300000003</v>
      </c>
      <c r="D39031" s="2"/>
    </row>
    <row r="39032" spans="1:4" x14ac:dyDescent="0.25">
      <c r="A39032" s="2">
        <v>540</v>
      </c>
      <c r="B39032">
        <v>51534</v>
      </c>
      <c r="C39032" s="3">
        <v>26.502996</v>
      </c>
      <c r="D39032" s="2"/>
    </row>
    <row r="39033" spans="1:4" x14ac:dyDescent="0.25">
      <c r="A39033" s="2">
        <v>540</v>
      </c>
      <c r="B39033">
        <v>51535</v>
      </c>
      <c r="C39033" s="3">
        <v>554.36597700000004</v>
      </c>
      <c r="D39033" s="2"/>
    </row>
    <row r="39034" spans="1:4" x14ac:dyDescent="0.25">
      <c r="A39034" s="2">
        <v>540</v>
      </c>
      <c r="B39034">
        <v>51536</v>
      </c>
      <c r="C39034" s="3">
        <v>580.86897599999998</v>
      </c>
      <c r="D39034" s="2"/>
    </row>
    <row r="39035" spans="1:4" x14ac:dyDescent="0.25">
      <c r="A39035" s="2">
        <v>540</v>
      </c>
      <c r="B39035">
        <v>51537</v>
      </c>
      <c r="C39035" s="3">
        <v>634.19729199999995</v>
      </c>
      <c r="D39035" s="2"/>
    </row>
    <row r="39036" spans="1:4" x14ac:dyDescent="0.25">
      <c r="A39036" s="2">
        <v>540</v>
      </c>
      <c r="B39036">
        <v>51538</v>
      </c>
      <c r="C39036" s="3">
        <v>1512.0490749999999</v>
      </c>
      <c r="D39036" s="2"/>
    </row>
    <row r="39037" spans="1:4" x14ac:dyDescent="0.25">
      <c r="A39037" s="2">
        <v>540</v>
      </c>
      <c r="B39037">
        <v>51539</v>
      </c>
      <c r="C39037" s="3">
        <v>631.16952400000002</v>
      </c>
      <c r="D39037" s="2"/>
    </row>
    <row r="39038" spans="1:4" x14ac:dyDescent="0.25">
      <c r="A39038" s="2">
        <v>540</v>
      </c>
      <c r="B39038">
        <v>51540</v>
      </c>
      <c r="C39038" s="3">
        <v>554.36597700000004</v>
      </c>
      <c r="D39038" s="2"/>
    </row>
    <row r="39039" spans="1:4" x14ac:dyDescent="0.25">
      <c r="A39039" s="2">
        <v>540</v>
      </c>
      <c r="B39039">
        <v>51541</v>
      </c>
      <c r="C39039" s="3">
        <v>631.16952400000002</v>
      </c>
      <c r="D39039" s="2"/>
    </row>
    <row r="39040" spans="1:4" x14ac:dyDescent="0.25">
      <c r="A39040" s="2">
        <v>540</v>
      </c>
      <c r="B39040">
        <v>51542</v>
      </c>
      <c r="C39040" s="3">
        <v>541.60274300000003</v>
      </c>
      <c r="D39040" s="2"/>
    </row>
    <row r="39041" spans="1:4" x14ac:dyDescent="0.25">
      <c r="A39041" s="2">
        <v>540</v>
      </c>
      <c r="B39041">
        <v>51543</v>
      </c>
      <c r="C39041" s="3">
        <v>1512.0490749999999</v>
      </c>
      <c r="D39041" s="2"/>
    </row>
    <row r="39042" spans="1:4" x14ac:dyDescent="0.25">
      <c r="A39042" s="2">
        <v>540</v>
      </c>
      <c r="B39042">
        <v>51544</v>
      </c>
      <c r="C39042" s="3">
        <v>3707.6725120000001</v>
      </c>
      <c r="D39042" s="2"/>
    </row>
    <row r="39043" spans="1:4" x14ac:dyDescent="0.25">
      <c r="A39043" s="2">
        <v>540</v>
      </c>
      <c r="B39043">
        <v>51545</v>
      </c>
      <c r="C39043" s="3">
        <v>3707.6725120000001</v>
      </c>
      <c r="D39043" s="2"/>
    </row>
    <row r="39044" spans="1:4" x14ac:dyDescent="0.25">
      <c r="A39044" s="2">
        <v>540</v>
      </c>
      <c r="B39044">
        <v>51546</v>
      </c>
      <c r="C39044" s="3">
        <v>267.75637599999999</v>
      </c>
      <c r="D39044" s="2"/>
    </row>
    <row r="39045" spans="1:4" x14ac:dyDescent="0.25">
      <c r="A39045" s="2">
        <v>540</v>
      </c>
      <c r="B39045">
        <v>51547</v>
      </c>
      <c r="C39045" s="3">
        <v>2115.4981910000001</v>
      </c>
      <c r="D39045" s="2"/>
    </row>
    <row r="39046" spans="1:4" x14ac:dyDescent="0.25">
      <c r="A39046" s="2">
        <v>540</v>
      </c>
      <c r="B39046">
        <v>51548</v>
      </c>
      <c r="C39046" s="3">
        <v>267.75637599999999</v>
      </c>
      <c r="D39046" s="2"/>
    </row>
    <row r="39047" spans="1:4" x14ac:dyDescent="0.25">
      <c r="A39047" s="2">
        <v>540</v>
      </c>
      <c r="B39047">
        <v>51549</v>
      </c>
      <c r="C39047" s="3">
        <v>2115.4981910000001</v>
      </c>
      <c r="D39047" s="2"/>
    </row>
    <row r="39048" spans="1:4" x14ac:dyDescent="0.25">
      <c r="A39048" s="2">
        <v>540</v>
      </c>
      <c r="B39048">
        <v>51550</v>
      </c>
      <c r="C39048" s="3">
        <v>3274.7749589999999</v>
      </c>
      <c r="D39048" s="2"/>
    </row>
    <row r="39049" spans="1:4" x14ac:dyDescent="0.25">
      <c r="A39049" s="2">
        <v>540</v>
      </c>
      <c r="B39049">
        <v>51551</v>
      </c>
      <c r="C39049" s="3">
        <v>3274.7749589999999</v>
      </c>
      <c r="D39049" s="2"/>
    </row>
    <row r="39050" spans="1:4" x14ac:dyDescent="0.25">
      <c r="A39050" s="2">
        <v>540</v>
      </c>
      <c r="B39050">
        <v>51552</v>
      </c>
      <c r="C39050" s="3">
        <v>634.19729199999995</v>
      </c>
      <c r="D39050" s="2"/>
    </row>
    <row r="39051" spans="1:4" x14ac:dyDescent="0.25">
      <c r="A39051" s="2">
        <v>540</v>
      </c>
      <c r="B39051">
        <v>51553</v>
      </c>
      <c r="C39051" s="3">
        <v>568.69770000000005</v>
      </c>
      <c r="D39051" s="2"/>
    </row>
    <row r="39052" spans="1:4" x14ac:dyDescent="0.25">
      <c r="A39052" s="2">
        <v>540</v>
      </c>
      <c r="B39052">
        <v>51554</v>
      </c>
      <c r="C39052" s="3">
        <v>405.769679</v>
      </c>
      <c r="D39052" s="2"/>
    </row>
    <row r="39053" spans="1:4" x14ac:dyDescent="0.25">
      <c r="A39053" s="2">
        <v>540</v>
      </c>
      <c r="B39053">
        <v>51555</v>
      </c>
      <c r="C39053" s="3">
        <v>568.69770000000005</v>
      </c>
      <c r="D39053" s="2"/>
    </row>
    <row r="39054" spans="1:4" x14ac:dyDescent="0.25">
      <c r="A39054" s="2">
        <v>540</v>
      </c>
      <c r="B39054">
        <v>51556</v>
      </c>
      <c r="C39054" s="3">
        <v>405.769679</v>
      </c>
      <c r="D39054" s="2"/>
    </row>
    <row r="39055" spans="1:4" x14ac:dyDescent="0.25">
      <c r="A39055" s="2">
        <v>540</v>
      </c>
      <c r="B39055">
        <v>51557</v>
      </c>
      <c r="C39055" s="3">
        <v>1448.8525199999999</v>
      </c>
      <c r="D39055" s="2"/>
    </row>
    <row r="39056" spans="1:4" x14ac:dyDescent="0.25">
      <c r="A39056" s="2">
        <v>540</v>
      </c>
      <c r="B39056">
        <v>51558</v>
      </c>
      <c r="C39056" s="3">
        <v>1101.1563570000001</v>
      </c>
      <c r="D39056" s="2"/>
    </row>
    <row r="39057" spans="1:4" x14ac:dyDescent="0.25">
      <c r="A39057" s="2">
        <v>540</v>
      </c>
      <c r="B39057">
        <v>51559</v>
      </c>
      <c r="C39057" s="3">
        <v>339.122274</v>
      </c>
      <c r="D39057" s="2"/>
    </row>
    <row r="39058" spans="1:4" x14ac:dyDescent="0.25">
      <c r="A39058" s="2">
        <v>540</v>
      </c>
      <c r="B39058">
        <v>51560</v>
      </c>
      <c r="C39058" s="3">
        <v>2310.1462409999999</v>
      </c>
      <c r="D39058" s="2"/>
    </row>
    <row r="39059" spans="1:4" x14ac:dyDescent="0.25">
      <c r="A39059" s="2">
        <v>540</v>
      </c>
      <c r="B39059">
        <v>51561</v>
      </c>
      <c r="C39059" s="3">
        <v>339.122274</v>
      </c>
      <c r="D39059" s="2"/>
    </row>
    <row r="39060" spans="1:4" x14ac:dyDescent="0.25">
      <c r="A39060" s="2">
        <v>540</v>
      </c>
      <c r="B39060">
        <v>51562</v>
      </c>
      <c r="C39060" s="3">
        <v>2310.1462409999999</v>
      </c>
      <c r="D39060" s="2"/>
    </row>
    <row r="39061" spans="1:4" x14ac:dyDescent="0.25">
      <c r="A39061" s="2">
        <v>540</v>
      </c>
      <c r="B39061">
        <v>51563</v>
      </c>
      <c r="C39061" s="3">
        <v>1101.1563570000001</v>
      </c>
      <c r="D39061" s="2"/>
    </row>
    <row r="39062" spans="1:4" x14ac:dyDescent="0.25">
      <c r="A39062" s="2">
        <v>540</v>
      </c>
      <c r="B39062">
        <v>51564</v>
      </c>
      <c r="C39062" s="3">
        <v>50.131193000000003</v>
      </c>
      <c r="D39062" s="2"/>
    </row>
    <row r="39063" spans="1:4" x14ac:dyDescent="0.25">
      <c r="A39063" s="2">
        <v>540</v>
      </c>
      <c r="B39063">
        <v>51565</v>
      </c>
      <c r="C39063" s="3">
        <v>1448.8525199999999</v>
      </c>
      <c r="D39063" s="2"/>
    </row>
    <row r="39064" spans="1:4" x14ac:dyDescent="0.25">
      <c r="A39064" s="2">
        <v>540</v>
      </c>
      <c r="B39064">
        <v>51566</v>
      </c>
      <c r="C39064" s="3">
        <v>50.131193000000003</v>
      </c>
      <c r="D39064" s="2"/>
    </row>
    <row r="39065" spans="1:4" x14ac:dyDescent="0.25">
      <c r="A39065" s="2">
        <v>540</v>
      </c>
      <c r="B39065">
        <v>51567</v>
      </c>
      <c r="C39065" s="3">
        <v>889.31178899999998</v>
      </c>
      <c r="D39065" s="2"/>
    </row>
    <row r="39066" spans="1:4" x14ac:dyDescent="0.25">
      <c r="A39066" s="2">
        <v>540</v>
      </c>
      <c r="B39066">
        <v>51568</v>
      </c>
      <c r="C39066" s="3">
        <v>44.330199999999998</v>
      </c>
      <c r="D39066" s="2"/>
    </row>
    <row r="39067" spans="1:4" x14ac:dyDescent="0.25">
      <c r="A39067" s="2">
        <v>540</v>
      </c>
      <c r="B39067">
        <v>51569</v>
      </c>
      <c r="C39067" s="3">
        <v>44.330199999999998</v>
      </c>
      <c r="D39067" s="2"/>
    </row>
    <row r="39068" spans="1:4" x14ac:dyDescent="0.25">
      <c r="A39068" s="2">
        <v>540</v>
      </c>
      <c r="B39068">
        <v>51570</v>
      </c>
      <c r="C39068" s="3">
        <v>889.31178899999998</v>
      </c>
      <c r="D39068" s="2"/>
    </row>
    <row r="39069" spans="1:4" x14ac:dyDescent="0.25">
      <c r="A39069" s="2">
        <v>540</v>
      </c>
      <c r="B39069">
        <v>51571</v>
      </c>
      <c r="C39069" s="3">
        <v>8.3180610000000001</v>
      </c>
      <c r="D39069" s="2"/>
    </row>
    <row r="39070" spans="1:4" x14ac:dyDescent="0.25">
      <c r="A39070" s="2">
        <v>540</v>
      </c>
      <c r="B39070">
        <v>51572</v>
      </c>
      <c r="C39070" s="3">
        <v>736.45493199999999</v>
      </c>
      <c r="D39070" s="2"/>
    </row>
    <row r="39071" spans="1:4" x14ac:dyDescent="0.25">
      <c r="A39071" s="2">
        <v>540</v>
      </c>
      <c r="B39071">
        <v>51573</v>
      </c>
      <c r="C39071" s="3">
        <v>118.411569</v>
      </c>
      <c r="D39071" s="2"/>
    </row>
    <row r="39072" spans="1:4" x14ac:dyDescent="0.25">
      <c r="A39072" s="2">
        <v>540</v>
      </c>
      <c r="B39072">
        <v>51574</v>
      </c>
      <c r="C39072" s="3">
        <v>8.3180610000000001</v>
      </c>
      <c r="D39072" s="2"/>
    </row>
    <row r="39073" spans="1:4" x14ac:dyDescent="0.25">
      <c r="A39073" s="2">
        <v>540</v>
      </c>
      <c r="B39073">
        <v>51575</v>
      </c>
      <c r="C39073" s="3">
        <v>118.411569</v>
      </c>
      <c r="D39073" s="2"/>
    </row>
    <row r="39074" spans="1:4" x14ac:dyDescent="0.25">
      <c r="A39074" s="2">
        <v>540</v>
      </c>
      <c r="B39074">
        <v>51576</v>
      </c>
      <c r="C39074" s="3">
        <v>736.45493199999999</v>
      </c>
      <c r="D39074" s="2"/>
    </row>
    <row r="39075" spans="1:4" x14ac:dyDescent="0.25">
      <c r="A39075" s="2">
        <v>540</v>
      </c>
      <c r="B39075">
        <v>51577</v>
      </c>
      <c r="C39075" s="3">
        <v>821.10742500000003</v>
      </c>
      <c r="D39075" s="2"/>
    </row>
    <row r="39076" spans="1:4" x14ac:dyDescent="0.25">
      <c r="A39076" s="2">
        <v>540</v>
      </c>
      <c r="B39076">
        <v>51578</v>
      </c>
      <c r="C39076" s="3">
        <v>1287.771604</v>
      </c>
      <c r="D39076" s="2"/>
    </row>
    <row r="39077" spans="1:4" x14ac:dyDescent="0.25">
      <c r="A39077" s="2">
        <v>540</v>
      </c>
      <c r="B39077">
        <v>51579</v>
      </c>
      <c r="C39077" s="3">
        <v>1287.432401</v>
      </c>
      <c r="D39077" s="2"/>
    </row>
    <row r="39078" spans="1:4" x14ac:dyDescent="0.25">
      <c r="A39078" s="2">
        <v>540</v>
      </c>
      <c r="B39078">
        <v>51580</v>
      </c>
      <c r="C39078" s="3">
        <v>1287.771604</v>
      </c>
      <c r="D39078" s="2"/>
    </row>
    <row r="39079" spans="1:4" x14ac:dyDescent="0.25">
      <c r="A39079" s="2">
        <v>540</v>
      </c>
      <c r="B39079">
        <v>51581</v>
      </c>
      <c r="C39079" s="3">
        <v>1287.432401</v>
      </c>
      <c r="D39079" s="2"/>
    </row>
    <row r="39080" spans="1:4" x14ac:dyDescent="0.25">
      <c r="A39080" s="2">
        <v>540</v>
      </c>
      <c r="B39080">
        <v>51582</v>
      </c>
      <c r="C39080" s="3">
        <v>821.10742500000003</v>
      </c>
      <c r="D39080" s="2"/>
    </row>
    <row r="39081" spans="1:4" x14ac:dyDescent="0.25">
      <c r="A39081" s="2">
        <v>540</v>
      </c>
      <c r="B39081">
        <v>51583</v>
      </c>
      <c r="C39081" s="3">
        <v>361.81161700000001</v>
      </c>
      <c r="D39081" s="2"/>
    </row>
    <row r="39082" spans="1:4" x14ac:dyDescent="0.25">
      <c r="A39082" s="2">
        <v>540</v>
      </c>
      <c r="B39082">
        <v>51584</v>
      </c>
      <c r="C39082" s="3">
        <v>942.08300099999997</v>
      </c>
      <c r="D39082" s="2"/>
    </row>
    <row r="39083" spans="1:4" x14ac:dyDescent="0.25">
      <c r="A39083" s="2">
        <v>540</v>
      </c>
      <c r="B39083">
        <v>51585</v>
      </c>
      <c r="C39083" s="3">
        <v>942.08300099999997</v>
      </c>
      <c r="D39083" s="2"/>
    </row>
    <row r="39084" spans="1:4" x14ac:dyDescent="0.25">
      <c r="A39084" s="2">
        <v>540</v>
      </c>
      <c r="B39084">
        <v>51586</v>
      </c>
      <c r="C39084" s="3">
        <v>361.81161700000001</v>
      </c>
      <c r="D39084" s="2"/>
    </row>
    <row r="39085" spans="1:4" x14ac:dyDescent="0.25">
      <c r="A39085" s="2">
        <v>540</v>
      </c>
      <c r="B39085">
        <v>51587</v>
      </c>
      <c r="C39085" s="3">
        <v>650.179036</v>
      </c>
      <c r="D39085" s="2"/>
    </row>
    <row r="39086" spans="1:4" x14ac:dyDescent="0.25">
      <c r="A39086" s="2">
        <v>540</v>
      </c>
      <c r="B39086">
        <v>51588</v>
      </c>
      <c r="C39086" s="3">
        <v>1021.979481</v>
      </c>
      <c r="D39086" s="2"/>
    </row>
    <row r="39087" spans="1:4" x14ac:dyDescent="0.25">
      <c r="A39087" s="2">
        <v>540</v>
      </c>
      <c r="B39087">
        <v>51589</v>
      </c>
      <c r="C39087" s="3">
        <v>650.179036</v>
      </c>
      <c r="D39087" s="2"/>
    </row>
    <row r="39088" spans="1:4" x14ac:dyDescent="0.25">
      <c r="A39088" s="2">
        <v>540</v>
      </c>
      <c r="B39088">
        <v>51590</v>
      </c>
      <c r="C39088" s="3">
        <v>314.626803</v>
      </c>
      <c r="D39088" s="2"/>
    </row>
    <row r="39089" spans="1:4" x14ac:dyDescent="0.25">
      <c r="A39089" s="2">
        <v>540</v>
      </c>
      <c r="B39089">
        <v>51591</v>
      </c>
      <c r="C39089" s="3">
        <v>292.97346900000002</v>
      </c>
      <c r="D39089" s="2"/>
    </row>
    <row r="39090" spans="1:4" x14ac:dyDescent="0.25">
      <c r="A39090" s="2">
        <v>540</v>
      </c>
      <c r="B39090">
        <v>51592</v>
      </c>
      <c r="C39090" s="3">
        <v>2061.4674730000002</v>
      </c>
      <c r="D39090" s="2"/>
    </row>
    <row r="39091" spans="1:4" x14ac:dyDescent="0.25">
      <c r="A39091" s="2">
        <v>540</v>
      </c>
      <c r="B39091">
        <v>51593</v>
      </c>
      <c r="C39091" s="3">
        <v>1124.4479859999999</v>
      </c>
      <c r="D39091" s="2"/>
    </row>
    <row r="39092" spans="1:4" x14ac:dyDescent="0.25">
      <c r="A39092" s="2">
        <v>540</v>
      </c>
      <c r="B39092">
        <v>51594</v>
      </c>
      <c r="C39092" s="3">
        <v>956.79877399999998</v>
      </c>
      <c r="D39092" s="2"/>
    </row>
    <row r="39093" spans="1:4" x14ac:dyDescent="0.25">
      <c r="A39093" s="2">
        <v>540</v>
      </c>
      <c r="B39093">
        <v>51595</v>
      </c>
      <c r="C39093" s="3">
        <v>292.97346900000002</v>
      </c>
      <c r="D39093" s="2"/>
    </row>
    <row r="39094" spans="1:4" x14ac:dyDescent="0.25">
      <c r="A39094" s="2">
        <v>540</v>
      </c>
      <c r="B39094">
        <v>51596</v>
      </c>
      <c r="C39094" s="3">
        <v>1124.4479859999999</v>
      </c>
      <c r="D39094" s="2"/>
    </row>
    <row r="39095" spans="1:4" x14ac:dyDescent="0.25">
      <c r="A39095" s="2">
        <v>540</v>
      </c>
      <c r="B39095">
        <v>51597</v>
      </c>
      <c r="C39095" s="3">
        <v>2505.260554</v>
      </c>
      <c r="D39095" s="2"/>
    </row>
    <row r="39096" spans="1:4" x14ac:dyDescent="0.25">
      <c r="A39096" s="2">
        <v>540</v>
      </c>
      <c r="B39096">
        <v>51598</v>
      </c>
      <c r="C39096" s="3">
        <v>2514.836663</v>
      </c>
      <c r="D39096" s="2"/>
    </row>
    <row r="39097" spans="1:4" x14ac:dyDescent="0.25">
      <c r="A39097" s="2">
        <v>540</v>
      </c>
      <c r="B39097">
        <v>51599</v>
      </c>
      <c r="C39097" s="3">
        <v>2514.836663</v>
      </c>
      <c r="D39097" s="2"/>
    </row>
    <row r="39098" spans="1:4" x14ac:dyDescent="0.25">
      <c r="A39098" s="2">
        <v>540</v>
      </c>
      <c r="B39098">
        <v>51600</v>
      </c>
      <c r="C39098" s="3">
        <v>956.79877399999998</v>
      </c>
      <c r="D39098" s="2"/>
    </row>
    <row r="39099" spans="1:4" x14ac:dyDescent="0.25">
      <c r="A39099" s="2">
        <v>540</v>
      </c>
      <c r="B39099">
        <v>51601</v>
      </c>
      <c r="C39099" s="3">
        <v>2028.1428309999999</v>
      </c>
      <c r="D39099" s="2"/>
    </row>
    <row r="39100" spans="1:4" x14ac:dyDescent="0.25">
      <c r="A39100" s="2">
        <v>540</v>
      </c>
      <c r="B39100">
        <v>51602</v>
      </c>
      <c r="C39100" s="3">
        <v>2028.1428309999999</v>
      </c>
      <c r="D39100" s="2"/>
    </row>
    <row r="39101" spans="1:4" x14ac:dyDescent="0.25">
      <c r="A39101" s="2">
        <v>540</v>
      </c>
      <c r="B39101">
        <v>51603</v>
      </c>
      <c r="C39101" s="3">
        <v>731.60221100000001</v>
      </c>
      <c r="D39101" s="2"/>
    </row>
    <row r="39102" spans="1:4" x14ac:dyDescent="0.25">
      <c r="A39102" s="2">
        <v>540</v>
      </c>
      <c r="B39102">
        <v>51604</v>
      </c>
      <c r="C39102" s="3">
        <v>2232.1388499999998</v>
      </c>
      <c r="D39102" s="2"/>
    </row>
    <row r="39103" spans="1:4" x14ac:dyDescent="0.25">
      <c r="A39103" s="2">
        <v>540</v>
      </c>
      <c r="B39103">
        <v>51605</v>
      </c>
      <c r="C39103" s="3">
        <v>1550.6806469999999</v>
      </c>
      <c r="D39103" s="2"/>
    </row>
    <row r="39104" spans="1:4" x14ac:dyDescent="0.25">
      <c r="A39104" s="2">
        <v>540</v>
      </c>
      <c r="B39104">
        <v>51606</v>
      </c>
      <c r="C39104" s="3">
        <v>1550.6806469999999</v>
      </c>
      <c r="D39104" s="2"/>
    </row>
    <row r="39105" spans="1:4" x14ac:dyDescent="0.25">
      <c r="A39105" s="2">
        <v>540</v>
      </c>
      <c r="B39105">
        <v>51607</v>
      </c>
      <c r="C39105" s="3">
        <v>2232.1388499999998</v>
      </c>
      <c r="D39105" s="2"/>
    </row>
    <row r="39106" spans="1:4" x14ac:dyDescent="0.25">
      <c r="A39106" s="2">
        <v>540</v>
      </c>
      <c r="B39106">
        <v>51608</v>
      </c>
      <c r="C39106" s="3">
        <v>2134.0870410000002</v>
      </c>
      <c r="D39106" s="2"/>
    </row>
    <row r="39107" spans="1:4" x14ac:dyDescent="0.25">
      <c r="A39107" s="2">
        <v>540</v>
      </c>
      <c r="B39107">
        <v>51609</v>
      </c>
      <c r="C39107" s="3">
        <v>649.71917299999996</v>
      </c>
      <c r="D39107" s="2"/>
    </row>
    <row r="39108" spans="1:4" x14ac:dyDescent="0.25">
      <c r="A39108" s="2">
        <v>540</v>
      </c>
      <c r="B39108">
        <v>51610</v>
      </c>
      <c r="C39108" s="3">
        <v>48.625059</v>
      </c>
      <c r="D39108" s="2"/>
    </row>
    <row r="39109" spans="1:4" x14ac:dyDescent="0.25">
      <c r="A39109" s="2">
        <v>540</v>
      </c>
      <c r="B39109">
        <v>51611</v>
      </c>
      <c r="C39109" s="3">
        <v>48.625059</v>
      </c>
      <c r="D39109" s="2"/>
    </row>
    <row r="39110" spans="1:4" x14ac:dyDescent="0.25">
      <c r="A39110" s="2">
        <v>540</v>
      </c>
      <c r="B39110">
        <v>51612</v>
      </c>
      <c r="C39110" s="3">
        <v>649.71917299999996</v>
      </c>
      <c r="D39110" s="2"/>
    </row>
    <row r="39111" spans="1:4" x14ac:dyDescent="0.25">
      <c r="A39111" s="2">
        <v>540</v>
      </c>
      <c r="B39111">
        <v>51613</v>
      </c>
      <c r="C39111" s="3">
        <v>2134.0870410000002</v>
      </c>
      <c r="D39111" s="2"/>
    </row>
    <row r="39112" spans="1:4" x14ac:dyDescent="0.25">
      <c r="A39112" s="2">
        <v>540</v>
      </c>
      <c r="B39112">
        <v>51614</v>
      </c>
      <c r="C39112" s="3">
        <v>1577.220464</v>
      </c>
      <c r="D39112" s="2"/>
    </row>
    <row r="39113" spans="1:4" x14ac:dyDescent="0.25">
      <c r="A39113" s="2">
        <v>540</v>
      </c>
      <c r="B39113">
        <v>51615</v>
      </c>
      <c r="C39113" s="3">
        <v>1577.220464</v>
      </c>
      <c r="D39113" s="2"/>
    </row>
    <row r="39114" spans="1:4" x14ac:dyDescent="0.25">
      <c r="A39114" s="2">
        <v>540</v>
      </c>
      <c r="B39114">
        <v>51616</v>
      </c>
      <c r="C39114" s="3">
        <v>415.86408899999998</v>
      </c>
      <c r="D39114" s="2"/>
    </row>
    <row r="39115" spans="1:4" x14ac:dyDescent="0.25">
      <c r="A39115" s="2">
        <v>540</v>
      </c>
      <c r="B39115">
        <v>51617</v>
      </c>
      <c r="C39115" s="3">
        <v>415.86408899999998</v>
      </c>
      <c r="D39115" s="2"/>
    </row>
    <row r="39116" spans="1:4" x14ac:dyDescent="0.25">
      <c r="A39116" s="2">
        <v>540</v>
      </c>
      <c r="B39116">
        <v>51618</v>
      </c>
      <c r="C39116" s="3">
        <v>2505.260554</v>
      </c>
      <c r="D39116" s="2"/>
    </row>
    <row r="39117" spans="1:4" x14ac:dyDescent="0.25">
      <c r="A39117" s="2">
        <v>540</v>
      </c>
      <c r="B39117">
        <v>51619</v>
      </c>
      <c r="C39117" s="3">
        <v>1838.4762490000001</v>
      </c>
      <c r="D39117" s="2"/>
    </row>
    <row r="39118" spans="1:4" x14ac:dyDescent="0.25">
      <c r="A39118" s="2">
        <v>540</v>
      </c>
      <c r="B39118">
        <v>51620</v>
      </c>
      <c r="C39118" s="3">
        <v>1791.442722</v>
      </c>
      <c r="D39118" s="2"/>
    </row>
    <row r="39119" spans="1:4" x14ac:dyDescent="0.25">
      <c r="A39119" s="2">
        <v>540</v>
      </c>
      <c r="B39119">
        <v>51621</v>
      </c>
      <c r="C39119" s="3">
        <v>1791.442722</v>
      </c>
      <c r="D39119" s="2"/>
    </row>
    <row r="39120" spans="1:4" x14ac:dyDescent="0.25">
      <c r="A39120" s="2">
        <v>540</v>
      </c>
      <c r="B39120">
        <v>51622</v>
      </c>
      <c r="C39120" s="3">
        <v>1838.4762490000001</v>
      </c>
      <c r="D39120" s="2"/>
    </row>
    <row r="39121" spans="1:4" x14ac:dyDescent="0.25">
      <c r="A39121" s="2">
        <v>540</v>
      </c>
      <c r="B39121">
        <v>51623</v>
      </c>
      <c r="C39121" s="3">
        <v>430.83440000000002</v>
      </c>
      <c r="D39121" s="2"/>
    </row>
    <row r="39122" spans="1:4" x14ac:dyDescent="0.25">
      <c r="A39122" s="2">
        <v>540</v>
      </c>
      <c r="B39122">
        <v>51624</v>
      </c>
      <c r="C39122" s="3">
        <v>572.19950100000005</v>
      </c>
      <c r="D39122" s="2"/>
    </row>
    <row r="39123" spans="1:4" x14ac:dyDescent="0.25">
      <c r="A39123" s="2">
        <v>540</v>
      </c>
      <c r="B39123">
        <v>51625</v>
      </c>
      <c r="C39123" s="3">
        <v>2935.6169340000001</v>
      </c>
      <c r="D39123" s="2"/>
    </row>
    <row r="39124" spans="1:4" x14ac:dyDescent="0.25">
      <c r="A39124" s="2">
        <v>540</v>
      </c>
      <c r="B39124">
        <v>51626</v>
      </c>
      <c r="C39124" s="3">
        <v>2935.6169340000001</v>
      </c>
      <c r="D39124" s="2"/>
    </row>
    <row r="39125" spans="1:4" x14ac:dyDescent="0.25">
      <c r="A39125" s="2">
        <v>540</v>
      </c>
      <c r="B39125">
        <v>51627</v>
      </c>
      <c r="C39125" s="3">
        <v>572.19950100000005</v>
      </c>
      <c r="D39125" s="2"/>
    </row>
    <row r="39126" spans="1:4" x14ac:dyDescent="0.25">
      <c r="A39126" s="2">
        <v>540</v>
      </c>
      <c r="B39126">
        <v>51628</v>
      </c>
      <c r="C39126" s="3">
        <v>430.83440000000002</v>
      </c>
      <c r="D39126" s="2"/>
    </row>
    <row r="39127" spans="1:4" x14ac:dyDescent="0.25">
      <c r="A39127" s="2">
        <v>540</v>
      </c>
      <c r="B39127">
        <v>51629</v>
      </c>
      <c r="C39127" s="3">
        <v>40.721587</v>
      </c>
      <c r="D39127" s="2"/>
    </row>
    <row r="39128" spans="1:4" x14ac:dyDescent="0.25">
      <c r="A39128" s="2">
        <v>540</v>
      </c>
      <c r="B39128">
        <v>51630</v>
      </c>
      <c r="C39128" s="3">
        <v>138.74806100000001</v>
      </c>
      <c r="D39128" s="2"/>
    </row>
    <row r="39129" spans="1:4" x14ac:dyDescent="0.25">
      <c r="A39129" s="2">
        <v>540</v>
      </c>
      <c r="B39129">
        <v>51631</v>
      </c>
      <c r="C39129" s="3">
        <v>845.88483900000006</v>
      </c>
      <c r="D39129" s="2"/>
    </row>
    <row r="39130" spans="1:4" x14ac:dyDescent="0.25">
      <c r="A39130" s="2">
        <v>540</v>
      </c>
      <c r="B39130">
        <v>51632</v>
      </c>
      <c r="C39130" s="3">
        <v>138.74806100000001</v>
      </c>
      <c r="D39130" s="2"/>
    </row>
    <row r="39131" spans="1:4" x14ac:dyDescent="0.25">
      <c r="A39131" s="2">
        <v>540</v>
      </c>
      <c r="B39131">
        <v>51633</v>
      </c>
      <c r="C39131" s="3">
        <v>845.88483900000006</v>
      </c>
      <c r="D39131" s="2"/>
    </row>
    <row r="39132" spans="1:4" x14ac:dyDescent="0.25">
      <c r="A39132" s="2">
        <v>540</v>
      </c>
      <c r="B39132">
        <v>51634</v>
      </c>
      <c r="C39132" s="3">
        <v>40.721587</v>
      </c>
      <c r="D39132" s="2"/>
    </row>
    <row r="39133" spans="1:4" x14ac:dyDescent="0.25">
      <c r="A39133" s="2">
        <v>540</v>
      </c>
      <c r="B39133">
        <v>51635</v>
      </c>
      <c r="C39133" s="3">
        <v>127.593608</v>
      </c>
      <c r="D39133" s="2"/>
    </row>
    <row r="39134" spans="1:4" x14ac:dyDescent="0.25">
      <c r="A39134" s="2">
        <v>540</v>
      </c>
      <c r="B39134">
        <v>51636</v>
      </c>
      <c r="C39134" s="3">
        <v>815.85269800000003</v>
      </c>
      <c r="D39134" s="2"/>
    </row>
    <row r="39135" spans="1:4" x14ac:dyDescent="0.25">
      <c r="A39135" s="2">
        <v>540</v>
      </c>
      <c r="B39135">
        <v>51637</v>
      </c>
      <c r="C39135" s="3">
        <v>2948.6234749999999</v>
      </c>
      <c r="D39135" s="2"/>
    </row>
    <row r="39136" spans="1:4" x14ac:dyDescent="0.25">
      <c r="A39136" s="2">
        <v>540</v>
      </c>
      <c r="B39136">
        <v>51638</v>
      </c>
      <c r="C39136" s="3">
        <v>1093.5647859999999</v>
      </c>
      <c r="D39136" s="2"/>
    </row>
    <row r="39137" spans="1:4" x14ac:dyDescent="0.25">
      <c r="A39137" s="2">
        <v>540</v>
      </c>
      <c r="B39137">
        <v>51639</v>
      </c>
      <c r="C39137" s="3">
        <v>815.85269800000003</v>
      </c>
      <c r="D39137" s="2"/>
    </row>
    <row r="39138" spans="1:4" x14ac:dyDescent="0.25">
      <c r="A39138" s="2">
        <v>540</v>
      </c>
      <c r="B39138">
        <v>51640</v>
      </c>
      <c r="C39138" s="3">
        <v>127.593608</v>
      </c>
      <c r="D39138" s="2"/>
    </row>
    <row r="39139" spans="1:4" x14ac:dyDescent="0.25">
      <c r="A39139" s="2">
        <v>540</v>
      </c>
      <c r="B39139">
        <v>51641</v>
      </c>
      <c r="C39139" s="3">
        <v>115.68812800000001</v>
      </c>
      <c r="D39139" s="2"/>
    </row>
    <row r="39140" spans="1:4" x14ac:dyDescent="0.25">
      <c r="A39140" s="2">
        <v>540</v>
      </c>
      <c r="B39140">
        <v>51642</v>
      </c>
      <c r="C39140" s="3">
        <v>1083.5090740000001</v>
      </c>
      <c r="D39140" s="2"/>
    </row>
    <row r="39141" spans="1:4" x14ac:dyDescent="0.25">
      <c r="A39141" s="2">
        <v>540</v>
      </c>
      <c r="B39141">
        <v>51643</v>
      </c>
      <c r="C39141" s="3">
        <v>1083.5090740000001</v>
      </c>
      <c r="D39141" s="2"/>
    </row>
    <row r="39142" spans="1:4" x14ac:dyDescent="0.25">
      <c r="A39142" s="2">
        <v>540</v>
      </c>
      <c r="B39142">
        <v>51644</v>
      </c>
      <c r="C39142" s="3">
        <v>115.68812800000001</v>
      </c>
      <c r="D39142" s="2"/>
    </row>
    <row r="39143" spans="1:4" x14ac:dyDescent="0.25">
      <c r="A39143" s="2">
        <v>540</v>
      </c>
      <c r="B39143">
        <v>51645</v>
      </c>
      <c r="C39143" s="3">
        <v>1144.410734</v>
      </c>
      <c r="D39143" s="2"/>
    </row>
    <row r="39144" spans="1:4" x14ac:dyDescent="0.25">
      <c r="A39144" s="2">
        <v>540</v>
      </c>
      <c r="B39144">
        <v>51646</v>
      </c>
      <c r="C39144" s="3">
        <v>458.826391</v>
      </c>
      <c r="D39144" s="2"/>
    </row>
    <row r="39145" spans="1:4" x14ac:dyDescent="0.25">
      <c r="A39145" s="2">
        <v>540</v>
      </c>
      <c r="B39145">
        <v>51647</v>
      </c>
      <c r="C39145" s="3">
        <v>717.46907899999997</v>
      </c>
      <c r="D39145" s="2"/>
    </row>
    <row r="39146" spans="1:4" x14ac:dyDescent="0.25">
      <c r="A39146" s="2">
        <v>540</v>
      </c>
      <c r="B39146">
        <v>51648</v>
      </c>
      <c r="C39146" s="3">
        <v>717.46907899999997</v>
      </c>
      <c r="D39146" s="2"/>
    </row>
    <row r="39147" spans="1:4" x14ac:dyDescent="0.25">
      <c r="A39147" s="2">
        <v>540</v>
      </c>
      <c r="B39147">
        <v>51649</v>
      </c>
      <c r="C39147" s="3">
        <v>1931.1392949999999</v>
      </c>
      <c r="D39147" s="2"/>
    </row>
    <row r="39148" spans="1:4" x14ac:dyDescent="0.25">
      <c r="A39148" s="2">
        <v>540</v>
      </c>
      <c r="B39148">
        <v>51650</v>
      </c>
      <c r="C39148" s="3">
        <v>850.51868400000001</v>
      </c>
      <c r="D39148" s="2"/>
    </row>
    <row r="39149" spans="1:4" x14ac:dyDescent="0.25">
      <c r="A39149" s="2">
        <v>540</v>
      </c>
      <c r="B39149">
        <v>51651</v>
      </c>
      <c r="C39149" s="3">
        <v>850.51868400000001</v>
      </c>
      <c r="D39149" s="2"/>
    </row>
    <row r="39150" spans="1:4" x14ac:dyDescent="0.25">
      <c r="A39150" s="2">
        <v>540</v>
      </c>
      <c r="B39150">
        <v>51652</v>
      </c>
      <c r="C39150" s="3">
        <v>1204.675397</v>
      </c>
      <c r="D39150" s="2"/>
    </row>
    <row r="39151" spans="1:4" x14ac:dyDescent="0.25">
      <c r="A39151" s="2">
        <v>540</v>
      </c>
      <c r="B39151">
        <v>51653</v>
      </c>
      <c r="C39151" s="3">
        <v>785.77285700000004</v>
      </c>
      <c r="D39151" s="2"/>
    </row>
    <row r="39152" spans="1:4" x14ac:dyDescent="0.25">
      <c r="A39152" s="2">
        <v>540</v>
      </c>
      <c r="B39152">
        <v>51654</v>
      </c>
      <c r="C39152" s="3">
        <v>443.84107499999999</v>
      </c>
      <c r="D39152" s="2"/>
    </row>
    <row r="39153" spans="1:4" x14ac:dyDescent="0.25">
      <c r="A39153" s="2">
        <v>540</v>
      </c>
      <c r="B39153">
        <v>51655</v>
      </c>
      <c r="C39153" s="3">
        <v>785.77285700000004</v>
      </c>
      <c r="D39153" s="2"/>
    </row>
    <row r="39154" spans="1:4" x14ac:dyDescent="0.25">
      <c r="A39154" s="2">
        <v>540</v>
      </c>
      <c r="B39154">
        <v>51656</v>
      </c>
      <c r="C39154" s="3">
        <v>458.826391</v>
      </c>
      <c r="D39154" s="2"/>
    </row>
    <row r="39155" spans="1:4" x14ac:dyDescent="0.25">
      <c r="A39155" s="2">
        <v>540</v>
      </c>
      <c r="B39155">
        <v>51657</v>
      </c>
      <c r="C39155" s="3">
        <v>446.79388499999999</v>
      </c>
      <c r="D39155" s="2"/>
    </row>
    <row r="39156" spans="1:4" x14ac:dyDescent="0.25">
      <c r="A39156" s="2">
        <v>540</v>
      </c>
      <c r="B39156">
        <v>51658</v>
      </c>
      <c r="C39156" s="3">
        <v>15.189992999999999</v>
      </c>
      <c r="D39156" s="2"/>
    </row>
    <row r="39157" spans="1:4" x14ac:dyDescent="0.25">
      <c r="A39157" s="2">
        <v>540</v>
      </c>
      <c r="B39157">
        <v>51659</v>
      </c>
      <c r="C39157" s="3">
        <v>2922.7625800000001</v>
      </c>
      <c r="D39157" s="2"/>
    </row>
    <row r="39158" spans="1:4" x14ac:dyDescent="0.25">
      <c r="A39158" s="2">
        <v>540</v>
      </c>
      <c r="B39158">
        <v>51660</v>
      </c>
      <c r="C39158" s="3">
        <v>4497.6143359999996</v>
      </c>
      <c r="D39158" s="2"/>
    </row>
    <row r="39159" spans="1:4" x14ac:dyDescent="0.25">
      <c r="A39159" s="2">
        <v>540</v>
      </c>
      <c r="B39159">
        <v>51661</v>
      </c>
      <c r="C39159" s="3">
        <v>2922.7625800000001</v>
      </c>
      <c r="D39159" s="2"/>
    </row>
    <row r="39160" spans="1:4" x14ac:dyDescent="0.25">
      <c r="A39160" s="2">
        <v>540</v>
      </c>
      <c r="B39160">
        <v>51662</v>
      </c>
      <c r="C39160" s="3">
        <v>4497.6143359999996</v>
      </c>
      <c r="D39160" s="2"/>
    </row>
    <row r="39161" spans="1:4" x14ac:dyDescent="0.25">
      <c r="A39161" s="2">
        <v>540</v>
      </c>
      <c r="B39161">
        <v>51663</v>
      </c>
      <c r="C39161" s="3">
        <v>15.189992999999999</v>
      </c>
      <c r="D39161" s="2"/>
    </row>
    <row r="39162" spans="1:4" x14ac:dyDescent="0.25">
      <c r="A39162" s="2">
        <v>540</v>
      </c>
      <c r="B39162">
        <v>51664</v>
      </c>
      <c r="C39162" s="3">
        <v>2879.9664670000002</v>
      </c>
      <c r="D39162" s="2"/>
    </row>
    <row r="39163" spans="1:4" x14ac:dyDescent="0.25">
      <c r="A39163" s="2">
        <v>540</v>
      </c>
      <c r="B39163">
        <v>51665</v>
      </c>
      <c r="C39163" s="3">
        <v>2879.9664670000002</v>
      </c>
      <c r="D39163" s="2"/>
    </row>
    <row r="39164" spans="1:4" x14ac:dyDescent="0.25">
      <c r="A39164" s="2">
        <v>540</v>
      </c>
      <c r="B39164">
        <v>51666</v>
      </c>
      <c r="C39164" s="3">
        <v>1274.812473</v>
      </c>
      <c r="D39164" s="2"/>
    </row>
    <row r="39165" spans="1:4" x14ac:dyDescent="0.25">
      <c r="A39165" s="2">
        <v>540</v>
      </c>
      <c r="B39165">
        <v>51668</v>
      </c>
      <c r="C39165" s="3">
        <v>835.35941400000002</v>
      </c>
      <c r="D39165" s="2"/>
    </row>
    <row r="39166" spans="1:4" x14ac:dyDescent="0.25">
      <c r="A39166" s="2">
        <v>540</v>
      </c>
      <c r="B39166">
        <v>51669</v>
      </c>
      <c r="C39166" s="3">
        <v>835.35941400000002</v>
      </c>
      <c r="D39166" s="2"/>
    </row>
    <row r="39167" spans="1:4" x14ac:dyDescent="0.25">
      <c r="A39167" s="2">
        <v>540</v>
      </c>
      <c r="B39167">
        <v>51670</v>
      </c>
      <c r="C39167" s="3">
        <v>835.35941400000002</v>
      </c>
      <c r="D39167" s="2"/>
    </row>
    <row r="39168" spans="1:4" x14ac:dyDescent="0.25">
      <c r="A39168" s="2">
        <v>540</v>
      </c>
      <c r="B39168">
        <v>51671</v>
      </c>
      <c r="C39168" s="3">
        <v>1274.812473</v>
      </c>
      <c r="D39168" s="2"/>
    </row>
    <row r="39169" spans="1:4" x14ac:dyDescent="0.25">
      <c r="A39169" s="2">
        <v>540</v>
      </c>
      <c r="B39169">
        <v>51672</v>
      </c>
      <c r="C39169" s="3">
        <v>2393.8112369999999</v>
      </c>
      <c r="D39169" s="2"/>
    </row>
    <row r="39170" spans="1:4" x14ac:dyDescent="0.25">
      <c r="A39170" s="2">
        <v>540</v>
      </c>
      <c r="B39170">
        <v>51673</v>
      </c>
      <c r="C39170" s="3">
        <v>2154.9003080000002</v>
      </c>
      <c r="D39170" s="2"/>
    </row>
    <row r="39171" spans="1:4" x14ac:dyDescent="0.25">
      <c r="A39171" s="2">
        <v>540</v>
      </c>
      <c r="B39171">
        <v>51674</v>
      </c>
      <c r="C39171" s="3">
        <v>2393.8112369999999</v>
      </c>
      <c r="D39171" s="2"/>
    </row>
    <row r="39172" spans="1:4" x14ac:dyDescent="0.25">
      <c r="A39172" s="2">
        <v>540</v>
      </c>
      <c r="B39172">
        <v>51675</v>
      </c>
      <c r="C39172" s="3">
        <v>844.07641699999999</v>
      </c>
      <c r="D39172" s="2"/>
    </row>
    <row r="39173" spans="1:4" x14ac:dyDescent="0.25">
      <c r="A39173" s="2">
        <v>540</v>
      </c>
      <c r="B39173">
        <v>51676</v>
      </c>
      <c r="C39173" s="3">
        <v>844.07641699999999</v>
      </c>
      <c r="D39173" s="2"/>
    </row>
    <row r="39174" spans="1:4" x14ac:dyDescent="0.25">
      <c r="A39174" s="2">
        <v>540</v>
      </c>
      <c r="B39174">
        <v>51677</v>
      </c>
      <c r="C39174" s="3">
        <v>2063.6125750000001</v>
      </c>
      <c r="D39174" s="2"/>
    </row>
    <row r="39175" spans="1:4" x14ac:dyDescent="0.25">
      <c r="A39175" s="2">
        <v>540</v>
      </c>
      <c r="B39175">
        <v>51678</v>
      </c>
      <c r="C39175" s="3">
        <v>130.451076</v>
      </c>
      <c r="D39175" s="2"/>
    </row>
    <row r="39176" spans="1:4" x14ac:dyDescent="0.25">
      <c r="A39176" s="2">
        <v>540</v>
      </c>
      <c r="B39176">
        <v>51679</v>
      </c>
      <c r="C39176" s="3">
        <v>2030.846016</v>
      </c>
      <c r="D39176" s="2"/>
    </row>
    <row r="39177" spans="1:4" x14ac:dyDescent="0.25">
      <c r="A39177" s="2">
        <v>540</v>
      </c>
      <c r="B39177">
        <v>51680</v>
      </c>
      <c r="C39177" s="3">
        <v>4257.5809369999997</v>
      </c>
      <c r="D39177" s="2"/>
    </row>
    <row r="39178" spans="1:4" x14ac:dyDescent="0.25">
      <c r="A39178" s="2">
        <v>540</v>
      </c>
      <c r="B39178">
        <v>51681</v>
      </c>
      <c r="C39178" s="3">
        <v>2030.846016</v>
      </c>
      <c r="D39178" s="2"/>
    </row>
    <row r="39179" spans="1:4" x14ac:dyDescent="0.25">
      <c r="A39179" s="2">
        <v>540</v>
      </c>
      <c r="B39179">
        <v>51682</v>
      </c>
      <c r="C39179" s="3">
        <v>4257.5809369999997</v>
      </c>
      <c r="D39179" s="2"/>
    </row>
    <row r="39180" spans="1:4" x14ac:dyDescent="0.25">
      <c r="A39180" s="2">
        <v>540</v>
      </c>
      <c r="B39180">
        <v>51683</v>
      </c>
      <c r="C39180" s="3">
        <v>653.73132899999996</v>
      </c>
      <c r="D39180" s="2"/>
    </row>
    <row r="39181" spans="1:4" x14ac:dyDescent="0.25">
      <c r="A39181" s="2">
        <v>540</v>
      </c>
      <c r="B39181">
        <v>51684</v>
      </c>
      <c r="C39181" s="3">
        <v>130.451076</v>
      </c>
      <c r="D39181" s="2"/>
    </row>
    <row r="39182" spans="1:4" x14ac:dyDescent="0.25">
      <c r="A39182" s="2">
        <v>540</v>
      </c>
      <c r="B39182">
        <v>51685</v>
      </c>
      <c r="C39182" s="3">
        <v>653.73132899999996</v>
      </c>
      <c r="D39182" s="2"/>
    </row>
    <row r="39183" spans="1:4" x14ac:dyDescent="0.25">
      <c r="A39183" s="2">
        <v>540</v>
      </c>
      <c r="B39183">
        <v>51686</v>
      </c>
      <c r="C39183" s="3">
        <v>5132.1438429999998</v>
      </c>
      <c r="D39183" s="2"/>
    </row>
    <row r="39184" spans="1:4" x14ac:dyDescent="0.25">
      <c r="A39184" s="2">
        <v>540</v>
      </c>
      <c r="B39184">
        <v>51687</v>
      </c>
      <c r="C39184" s="3">
        <v>2037.2979869999999</v>
      </c>
      <c r="D39184" s="2"/>
    </row>
    <row r="39185" spans="1:4" x14ac:dyDescent="0.25">
      <c r="A39185" s="2">
        <v>540</v>
      </c>
      <c r="B39185">
        <v>51688</v>
      </c>
      <c r="C39185" s="3">
        <v>2122.3127679999998</v>
      </c>
      <c r="D39185" s="2"/>
    </row>
    <row r="39186" spans="1:4" x14ac:dyDescent="0.25">
      <c r="A39186" s="2">
        <v>540</v>
      </c>
      <c r="B39186">
        <v>51689</v>
      </c>
      <c r="C39186" s="3">
        <v>2122.3127679999998</v>
      </c>
      <c r="D39186" s="2"/>
    </row>
    <row r="39187" spans="1:4" x14ac:dyDescent="0.25">
      <c r="A39187" s="2">
        <v>540</v>
      </c>
      <c r="B39187">
        <v>51690</v>
      </c>
      <c r="C39187" s="3">
        <v>5132.1438429999998</v>
      </c>
      <c r="D39187" s="2"/>
    </row>
    <row r="39188" spans="1:4" x14ac:dyDescent="0.25">
      <c r="A39188" s="2">
        <v>540</v>
      </c>
      <c r="B39188">
        <v>51691</v>
      </c>
      <c r="C39188" s="3">
        <v>2037.2979869999999</v>
      </c>
      <c r="D39188" s="2"/>
    </row>
    <row r="39189" spans="1:4" x14ac:dyDescent="0.25">
      <c r="A39189" s="2">
        <v>540</v>
      </c>
      <c r="B39189">
        <v>51692</v>
      </c>
      <c r="C39189" s="3">
        <v>4784.4094759999998</v>
      </c>
      <c r="D39189" s="2"/>
    </row>
    <row r="39190" spans="1:4" x14ac:dyDescent="0.25">
      <c r="A39190" s="2">
        <v>540</v>
      </c>
      <c r="B39190">
        <v>51693</v>
      </c>
      <c r="C39190" s="3">
        <v>1081.861339</v>
      </c>
      <c r="D39190" s="2"/>
    </row>
    <row r="39191" spans="1:4" x14ac:dyDescent="0.25">
      <c r="A39191" s="2">
        <v>540</v>
      </c>
      <c r="B39191">
        <v>51694</v>
      </c>
      <c r="C39191" s="3">
        <v>510.99228499999998</v>
      </c>
      <c r="D39191" s="2"/>
    </row>
    <row r="39192" spans="1:4" x14ac:dyDescent="0.25">
      <c r="A39192" s="2">
        <v>540</v>
      </c>
      <c r="B39192">
        <v>51695</v>
      </c>
      <c r="C39192" s="3">
        <v>1327.8321579999999</v>
      </c>
      <c r="D39192" s="2"/>
    </row>
    <row r="39193" spans="1:4" x14ac:dyDescent="0.25">
      <c r="A39193" s="2">
        <v>540</v>
      </c>
      <c r="B39193">
        <v>51696</v>
      </c>
      <c r="C39193" s="3">
        <v>122.539158</v>
      </c>
      <c r="D39193" s="2"/>
    </row>
    <row r="39194" spans="1:4" x14ac:dyDescent="0.25">
      <c r="A39194" s="2">
        <v>540</v>
      </c>
      <c r="B39194">
        <v>51697</v>
      </c>
      <c r="C39194" s="3">
        <v>715.53781100000003</v>
      </c>
      <c r="D39194" s="2"/>
    </row>
    <row r="39195" spans="1:4" x14ac:dyDescent="0.25">
      <c r="A39195" s="2">
        <v>540</v>
      </c>
      <c r="B39195">
        <v>51698</v>
      </c>
      <c r="C39195" s="3">
        <v>769.45764099999997</v>
      </c>
      <c r="D39195" s="2"/>
    </row>
    <row r="39196" spans="1:4" x14ac:dyDescent="0.25">
      <c r="A39196" s="2">
        <v>540</v>
      </c>
      <c r="B39196">
        <v>51699</v>
      </c>
      <c r="C39196" s="3">
        <v>1846.07026</v>
      </c>
      <c r="D39196" s="2"/>
    </row>
    <row r="39197" spans="1:4" x14ac:dyDescent="0.25">
      <c r="A39197" s="2">
        <v>540</v>
      </c>
      <c r="B39197">
        <v>51700</v>
      </c>
      <c r="C39197" s="3">
        <v>4784.4094759999998</v>
      </c>
      <c r="D39197" s="2"/>
    </row>
    <row r="39198" spans="1:4" x14ac:dyDescent="0.25">
      <c r="A39198" s="2">
        <v>540</v>
      </c>
      <c r="B39198">
        <v>51701</v>
      </c>
      <c r="C39198" s="3">
        <v>510.99228499999998</v>
      </c>
      <c r="D39198" s="2"/>
    </row>
    <row r="39199" spans="1:4" x14ac:dyDescent="0.25">
      <c r="A39199" s="2">
        <v>540</v>
      </c>
      <c r="B39199">
        <v>51702</v>
      </c>
      <c r="C39199" s="3">
        <v>715.53781100000003</v>
      </c>
      <c r="D39199" s="2"/>
    </row>
    <row r="39200" spans="1:4" x14ac:dyDescent="0.25">
      <c r="A39200" s="2">
        <v>540</v>
      </c>
      <c r="B39200">
        <v>51703</v>
      </c>
      <c r="C39200" s="3">
        <v>122.539158</v>
      </c>
      <c r="D39200" s="2"/>
    </row>
    <row r="39201" spans="1:4" x14ac:dyDescent="0.25">
      <c r="A39201" s="2">
        <v>540</v>
      </c>
      <c r="B39201">
        <v>51704</v>
      </c>
      <c r="C39201" s="3">
        <v>1327.8321579999999</v>
      </c>
      <c r="D39201" s="2"/>
    </row>
    <row r="39202" spans="1:4" x14ac:dyDescent="0.25">
      <c r="A39202" s="2">
        <v>540</v>
      </c>
      <c r="B39202">
        <v>51705</v>
      </c>
      <c r="C39202" s="3">
        <v>769.45764099999997</v>
      </c>
      <c r="D39202" s="2"/>
    </row>
    <row r="39203" spans="1:4" x14ac:dyDescent="0.25">
      <c r="A39203" s="2">
        <v>540</v>
      </c>
      <c r="B39203">
        <v>51706</v>
      </c>
      <c r="C39203" s="3">
        <v>1846.07026</v>
      </c>
      <c r="D39203" s="2"/>
    </row>
    <row r="39204" spans="1:4" x14ac:dyDescent="0.25">
      <c r="A39204" s="2">
        <v>540</v>
      </c>
      <c r="B39204">
        <v>51707</v>
      </c>
      <c r="C39204" s="3">
        <v>1081.861339</v>
      </c>
      <c r="D39204" s="2"/>
    </row>
    <row r="39205" spans="1:4" x14ac:dyDescent="0.25">
      <c r="A39205" s="2">
        <v>540</v>
      </c>
      <c r="B39205">
        <v>51708</v>
      </c>
      <c r="C39205" s="3">
        <v>1247.550632</v>
      </c>
      <c r="D39205" s="2"/>
    </row>
    <row r="39206" spans="1:4" x14ac:dyDescent="0.25">
      <c r="A39206" s="2">
        <v>540</v>
      </c>
      <c r="B39206">
        <v>51709</v>
      </c>
      <c r="C39206" s="3">
        <v>2562.9511779999998</v>
      </c>
      <c r="D39206" s="2"/>
    </row>
    <row r="39207" spans="1:4" x14ac:dyDescent="0.25">
      <c r="A39207" s="2">
        <v>540</v>
      </c>
      <c r="B39207">
        <v>51710</v>
      </c>
      <c r="C39207" s="3">
        <v>619.28352700000005</v>
      </c>
      <c r="D39207" s="2"/>
    </row>
    <row r="39208" spans="1:4" x14ac:dyDescent="0.25">
      <c r="A39208" s="2">
        <v>540</v>
      </c>
      <c r="B39208">
        <v>51711</v>
      </c>
      <c r="C39208" s="3">
        <v>1778.2660530000001</v>
      </c>
      <c r="D39208" s="2"/>
    </row>
    <row r="39209" spans="1:4" x14ac:dyDescent="0.25">
      <c r="A39209" s="2">
        <v>540</v>
      </c>
      <c r="B39209">
        <v>51713</v>
      </c>
      <c r="C39209" s="3">
        <v>66.467752000000004</v>
      </c>
      <c r="D39209" s="2"/>
    </row>
    <row r="39210" spans="1:4" x14ac:dyDescent="0.25">
      <c r="A39210" s="2">
        <v>540</v>
      </c>
      <c r="B39210">
        <v>51714</v>
      </c>
      <c r="C39210" s="3">
        <v>66.467752000000004</v>
      </c>
      <c r="D39210" s="2"/>
    </row>
    <row r="39211" spans="1:4" x14ac:dyDescent="0.25">
      <c r="A39211" s="2">
        <v>540</v>
      </c>
      <c r="B39211">
        <v>51715</v>
      </c>
      <c r="C39211" s="3">
        <v>619.28352700000005</v>
      </c>
      <c r="D39211" s="2"/>
    </row>
    <row r="39212" spans="1:4" x14ac:dyDescent="0.25">
      <c r="A39212" s="2">
        <v>540</v>
      </c>
      <c r="B39212">
        <v>51716</v>
      </c>
      <c r="C39212" s="3">
        <v>1778.2660530000001</v>
      </c>
      <c r="D39212" s="2"/>
    </row>
    <row r="39213" spans="1:4" x14ac:dyDescent="0.25">
      <c r="A39213" s="2">
        <v>540</v>
      </c>
      <c r="B39213">
        <v>51717</v>
      </c>
      <c r="C39213" s="3">
        <v>1247.550632</v>
      </c>
      <c r="D39213" s="2"/>
    </row>
    <row r="39214" spans="1:4" x14ac:dyDescent="0.25">
      <c r="A39214" s="2">
        <v>540</v>
      </c>
      <c r="B39214">
        <v>51718</v>
      </c>
      <c r="C39214" s="3">
        <v>2562.9511779999998</v>
      </c>
      <c r="D39214" s="2"/>
    </row>
    <row r="39215" spans="1:4" x14ac:dyDescent="0.25">
      <c r="A39215" s="2">
        <v>540</v>
      </c>
      <c r="B39215">
        <v>51719</v>
      </c>
      <c r="C39215" s="3">
        <v>66.467752000000004</v>
      </c>
      <c r="D39215" s="2"/>
    </row>
    <row r="39216" spans="1:4" x14ac:dyDescent="0.25">
      <c r="A39216" s="2">
        <v>540</v>
      </c>
      <c r="B39216">
        <v>51720</v>
      </c>
      <c r="C39216" s="3">
        <v>547.96123299999999</v>
      </c>
      <c r="D39216" s="2"/>
    </row>
    <row r="39217" spans="1:4" x14ac:dyDescent="0.25">
      <c r="A39217" s="2">
        <v>540</v>
      </c>
      <c r="B39217">
        <v>51721</v>
      </c>
      <c r="C39217" s="3">
        <v>1632.6349740000001</v>
      </c>
      <c r="D39217" s="2"/>
    </row>
    <row r="39218" spans="1:4" x14ac:dyDescent="0.25">
      <c r="A39218" s="2">
        <v>540</v>
      </c>
      <c r="B39218">
        <v>51722</v>
      </c>
      <c r="C39218" s="3">
        <v>4953.2810749999999</v>
      </c>
      <c r="D39218" s="2"/>
    </row>
    <row r="39219" spans="1:4" x14ac:dyDescent="0.25">
      <c r="A39219" s="2">
        <v>540</v>
      </c>
      <c r="B39219">
        <v>51723</v>
      </c>
      <c r="C39219" s="3">
        <v>840.09932300000003</v>
      </c>
      <c r="D39219" s="2"/>
    </row>
    <row r="39220" spans="1:4" x14ac:dyDescent="0.25">
      <c r="A39220" s="2">
        <v>540</v>
      </c>
      <c r="B39220">
        <v>51724</v>
      </c>
      <c r="C39220" s="3">
        <v>4953.2810749999999</v>
      </c>
      <c r="D39220" s="2"/>
    </row>
    <row r="39221" spans="1:4" x14ac:dyDescent="0.25">
      <c r="A39221" s="2">
        <v>540</v>
      </c>
      <c r="B39221">
        <v>51725</v>
      </c>
      <c r="C39221" s="3">
        <v>840.09932300000003</v>
      </c>
      <c r="D39221" s="2"/>
    </row>
    <row r="39222" spans="1:4" x14ac:dyDescent="0.25">
      <c r="A39222" s="2">
        <v>540</v>
      </c>
      <c r="B39222">
        <v>51726</v>
      </c>
      <c r="C39222" s="3">
        <v>6524.99838</v>
      </c>
      <c r="D39222" s="2"/>
    </row>
    <row r="39223" spans="1:4" x14ac:dyDescent="0.25">
      <c r="A39223" s="2">
        <v>540</v>
      </c>
      <c r="B39223">
        <v>51727</v>
      </c>
      <c r="C39223" s="3">
        <v>6524.99838</v>
      </c>
      <c r="D39223" s="2"/>
    </row>
    <row r="39224" spans="1:4" x14ac:dyDescent="0.25">
      <c r="A39224" s="2">
        <v>540</v>
      </c>
      <c r="B39224">
        <v>51728</v>
      </c>
      <c r="C39224" s="3">
        <v>167.05935600000001</v>
      </c>
      <c r="D39224" s="2"/>
    </row>
    <row r="39225" spans="1:4" x14ac:dyDescent="0.25">
      <c r="A39225" s="2">
        <v>540</v>
      </c>
      <c r="B39225">
        <v>51729</v>
      </c>
      <c r="C39225" s="3">
        <v>2023.284441</v>
      </c>
      <c r="D39225" s="2"/>
    </row>
    <row r="39226" spans="1:4" x14ac:dyDescent="0.25">
      <c r="A39226" s="2">
        <v>540</v>
      </c>
      <c r="B39226">
        <v>51730</v>
      </c>
      <c r="C39226" s="3">
        <v>92.524383999999998</v>
      </c>
      <c r="D39226" s="2"/>
    </row>
    <row r="39227" spans="1:4" x14ac:dyDescent="0.25">
      <c r="A39227" s="2">
        <v>540</v>
      </c>
      <c r="B39227">
        <v>51731</v>
      </c>
      <c r="C39227" s="3">
        <v>92.524383999999998</v>
      </c>
      <c r="D39227" s="2"/>
    </row>
    <row r="39228" spans="1:4" x14ac:dyDescent="0.25">
      <c r="A39228" s="2">
        <v>540</v>
      </c>
      <c r="B39228">
        <v>51732</v>
      </c>
      <c r="C39228" s="3">
        <v>2023.284441</v>
      </c>
      <c r="D39228" s="2"/>
    </row>
    <row r="39229" spans="1:4" x14ac:dyDescent="0.25">
      <c r="A39229" s="2">
        <v>540</v>
      </c>
      <c r="B39229">
        <v>51733</v>
      </c>
      <c r="C39229" s="3">
        <v>167.05935600000001</v>
      </c>
      <c r="D39229" s="2"/>
    </row>
    <row r="39230" spans="1:4" x14ac:dyDescent="0.25">
      <c r="A39230" s="2">
        <v>540</v>
      </c>
      <c r="B39230">
        <v>51734</v>
      </c>
      <c r="C39230" s="3">
        <v>953.73894299999995</v>
      </c>
      <c r="D39230" s="2"/>
    </row>
    <row r="39231" spans="1:4" x14ac:dyDescent="0.25">
      <c r="A39231" s="2">
        <v>540</v>
      </c>
      <c r="B39231">
        <v>51735</v>
      </c>
      <c r="C39231" s="3">
        <v>953.73894299999995</v>
      </c>
      <c r="D39231" s="2"/>
    </row>
    <row r="39232" spans="1:4" x14ac:dyDescent="0.25">
      <c r="A39232" s="2">
        <v>540</v>
      </c>
      <c r="B39232">
        <v>51736</v>
      </c>
      <c r="C39232" s="3">
        <v>458.79568899999998</v>
      </c>
      <c r="D39232" s="2"/>
    </row>
    <row r="39233" spans="1:4" x14ac:dyDescent="0.25">
      <c r="A39233" s="2">
        <v>540</v>
      </c>
      <c r="B39233">
        <v>51737</v>
      </c>
      <c r="C39233" s="3">
        <v>458.79568899999998</v>
      </c>
      <c r="D39233" s="2"/>
    </row>
    <row r="39234" spans="1:4" x14ac:dyDescent="0.25">
      <c r="A39234" s="2">
        <v>540</v>
      </c>
      <c r="B39234">
        <v>51738</v>
      </c>
      <c r="C39234" s="3">
        <v>1287.955872</v>
      </c>
      <c r="D39234" s="2"/>
    </row>
    <row r="39235" spans="1:4" x14ac:dyDescent="0.25">
      <c r="A39235" s="2">
        <v>540</v>
      </c>
      <c r="B39235">
        <v>51739</v>
      </c>
      <c r="C39235" s="3">
        <v>1268.8384410000001</v>
      </c>
      <c r="D39235" s="2"/>
    </row>
    <row r="39236" spans="1:4" x14ac:dyDescent="0.25">
      <c r="A39236" s="2">
        <v>540</v>
      </c>
      <c r="B39236">
        <v>51740</v>
      </c>
      <c r="C39236" s="3">
        <v>102.592827</v>
      </c>
      <c r="D39236" s="2"/>
    </row>
    <row r="39237" spans="1:4" x14ac:dyDescent="0.25">
      <c r="A39237" s="2">
        <v>540</v>
      </c>
      <c r="B39237">
        <v>51741</v>
      </c>
      <c r="C39237" s="3">
        <v>3017.6449689999999</v>
      </c>
      <c r="D39237" s="2"/>
    </row>
    <row r="39238" spans="1:4" x14ac:dyDescent="0.25">
      <c r="A39238" s="2">
        <v>540</v>
      </c>
      <c r="B39238">
        <v>51742</v>
      </c>
      <c r="C39238" s="3">
        <v>3017.6449689999999</v>
      </c>
      <c r="D39238" s="2"/>
    </row>
    <row r="39239" spans="1:4" x14ac:dyDescent="0.25">
      <c r="A39239" s="2">
        <v>540</v>
      </c>
      <c r="B39239">
        <v>51743</v>
      </c>
      <c r="C39239" s="3">
        <v>1268.8384410000001</v>
      </c>
      <c r="D39239" s="2"/>
    </row>
    <row r="39240" spans="1:4" x14ac:dyDescent="0.25">
      <c r="A39240" s="2">
        <v>540</v>
      </c>
      <c r="B39240">
        <v>51744</v>
      </c>
      <c r="C39240" s="3">
        <v>258.29995100000002</v>
      </c>
      <c r="D39240" s="2"/>
    </row>
    <row r="39241" spans="1:4" x14ac:dyDescent="0.25">
      <c r="A39241" s="2">
        <v>540</v>
      </c>
      <c r="B39241">
        <v>51745</v>
      </c>
      <c r="C39241" s="3">
        <v>1287.955872</v>
      </c>
      <c r="D39241" s="2"/>
    </row>
    <row r="39242" spans="1:4" x14ac:dyDescent="0.25">
      <c r="A39242" s="2">
        <v>540</v>
      </c>
      <c r="B39242">
        <v>51746</v>
      </c>
      <c r="C39242" s="3">
        <v>258.29995100000002</v>
      </c>
      <c r="D39242" s="2"/>
    </row>
    <row r="39243" spans="1:4" x14ac:dyDescent="0.25">
      <c r="A39243" s="2">
        <v>540</v>
      </c>
      <c r="B39243">
        <v>51747</v>
      </c>
      <c r="C39243" s="3">
        <v>1805.6103599999999</v>
      </c>
      <c r="D39243" s="2"/>
    </row>
    <row r="39244" spans="1:4" x14ac:dyDescent="0.25">
      <c r="A39244" s="2">
        <v>540</v>
      </c>
      <c r="B39244">
        <v>51748</v>
      </c>
      <c r="C39244" s="3">
        <v>2694.6643650000001</v>
      </c>
      <c r="D39244" s="2"/>
    </row>
    <row r="39245" spans="1:4" x14ac:dyDescent="0.25">
      <c r="A39245" s="2">
        <v>540</v>
      </c>
      <c r="B39245">
        <v>51749</v>
      </c>
      <c r="C39245" s="3">
        <v>0</v>
      </c>
      <c r="D39245" s="2"/>
    </row>
    <row r="39246" spans="1:4" x14ac:dyDescent="0.25">
      <c r="A39246" s="2">
        <v>540</v>
      </c>
      <c r="B39246">
        <v>51750</v>
      </c>
      <c r="C39246" s="3">
        <v>1805.6103599999999</v>
      </c>
      <c r="D39246" s="2"/>
    </row>
    <row r="39247" spans="1:4" x14ac:dyDescent="0.25">
      <c r="A39247" s="2">
        <v>540</v>
      </c>
      <c r="B39247">
        <v>51751</v>
      </c>
      <c r="C39247" s="3">
        <v>2694.6643650000001</v>
      </c>
      <c r="D39247" s="2"/>
    </row>
    <row r="39248" spans="1:4" x14ac:dyDescent="0.25">
      <c r="A39248" s="2">
        <v>540</v>
      </c>
      <c r="B39248">
        <v>51752</v>
      </c>
      <c r="C39248" s="3">
        <v>102.592827</v>
      </c>
      <c r="D39248" s="2"/>
    </row>
    <row r="39249" spans="1:4" x14ac:dyDescent="0.25">
      <c r="A39249" s="2">
        <v>540</v>
      </c>
      <c r="B39249">
        <v>51753</v>
      </c>
      <c r="C39249" s="3">
        <v>0</v>
      </c>
      <c r="D39249" s="2"/>
    </row>
    <row r="39250" spans="1:4" x14ac:dyDescent="0.25">
      <c r="A39250" s="2">
        <v>540</v>
      </c>
      <c r="B39250">
        <v>51754</v>
      </c>
      <c r="C39250" s="3">
        <v>1713.187355</v>
      </c>
      <c r="D39250" s="2"/>
    </row>
    <row r="39251" spans="1:4" x14ac:dyDescent="0.25">
      <c r="A39251" s="2">
        <v>540</v>
      </c>
      <c r="B39251">
        <v>51755</v>
      </c>
      <c r="C39251" s="3">
        <v>289.91833700000001</v>
      </c>
      <c r="D39251" s="2"/>
    </row>
    <row r="39252" spans="1:4" x14ac:dyDescent="0.25">
      <c r="A39252" s="2">
        <v>540</v>
      </c>
      <c r="B39252">
        <v>51756</v>
      </c>
      <c r="C39252" s="3">
        <v>289.91833700000001</v>
      </c>
      <c r="D39252" s="2"/>
    </row>
    <row r="39253" spans="1:4" x14ac:dyDescent="0.25">
      <c r="A39253" s="2">
        <v>540</v>
      </c>
      <c r="B39253">
        <v>51757</v>
      </c>
      <c r="C39253" s="3">
        <v>1713.187355</v>
      </c>
      <c r="D39253" s="2"/>
    </row>
    <row r="39254" spans="1:4" x14ac:dyDescent="0.25">
      <c r="A39254" s="2">
        <v>540</v>
      </c>
      <c r="B39254">
        <v>51758</v>
      </c>
      <c r="C39254" s="3">
        <v>491.39406700000001</v>
      </c>
      <c r="D39254" s="2"/>
    </row>
    <row r="39255" spans="1:4" x14ac:dyDescent="0.25">
      <c r="A39255" s="2">
        <v>540</v>
      </c>
      <c r="B39255">
        <v>51759</v>
      </c>
      <c r="C39255" s="3">
        <v>2607.7453230000001</v>
      </c>
      <c r="D39255" s="2"/>
    </row>
    <row r="39256" spans="1:4" x14ac:dyDescent="0.25">
      <c r="A39256" s="2">
        <v>540</v>
      </c>
      <c r="B39256">
        <v>51760</v>
      </c>
      <c r="C39256" s="3">
        <v>2211.0224699999999</v>
      </c>
      <c r="D39256" s="2"/>
    </row>
    <row r="39257" spans="1:4" x14ac:dyDescent="0.25">
      <c r="A39257" s="2">
        <v>540</v>
      </c>
      <c r="B39257">
        <v>51761</v>
      </c>
      <c r="C39257" s="3">
        <v>2211.0224699999999</v>
      </c>
      <c r="D39257" s="2"/>
    </row>
    <row r="39258" spans="1:4" x14ac:dyDescent="0.25">
      <c r="A39258" s="2">
        <v>540</v>
      </c>
      <c r="B39258">
        <v>51762</v>
      </c>
      <c r="C39258" s="3">
        <v>102.421367</v>
      </c>
      <c r="D39258" s="2"/>
    </row>
    <row r="39259" spans="1:4" x14ac:dyDescent="0.25">
      <c r="A39259" s="2">
        <v>540</v>
      </c>
      <c r="B39259">
        <v>51763</v>
      </c>
      <c r="C39259" s="3">
        <v>2543.818381</v>
      </c>
      <c r="D39259" s="2"/>
    </row>
    <row r="39260" spans="1:4" x14ac:dyDescent="0.25">
      <c r="A39260" s="2">
        <v>540</v>
      </c>
      <c r="B39260">
        <v>51764</v>
      </c>
      <c r="C39260" s="3">
        <v>769.93654700000002</v>
      </c>
      <c r="D39260" s="2"/>
    </row>
    <row r="39261" spans="1:4" x14ac:dyDescent="0.25">
      <c r="A39261" s="2">
        <v>540</v>
      </c>
      <c r="B39261">
        <v>51765</v>
      </c>
      <c r="C39261" s="3">
        <v>523.99446399999999</v>
      </c>
      <c r="D39261" s="2"/>
    </row>
    <row r="39262" spans="1:4" x14ac:dyDescent="0.25">
      <c r="A39262" s="2">
        <v>540</v>
      </c>
      <c r="B39262">
        <v>51766</v>
      </c>
      <c r="C39262" s="3">
        <v>769.93654700000002</v>
      </c>
      <c r="D39262" s="2"/>
    </row>
    <row r="39263" spans="1:4" x14ac:dyDescent="0.25">
      <c r="A39263" s="2">
        <v>540</v>
      </c>
      <c r="B39263">
        <v>51767</v>
      </c>
      <c r="C39263" s="3">
        <v>523.99446399999999</v>
      </c>
      <c r="D39263" s="2"/>
    </row>
    <row r="39264" spans="1:4" x14ac:dyDescent="0.25">
      <c r="A39264" s="2">
        <v>540</v>
      </c>
      <c r="B39264">
        <v>51768</v>
      </c>
      <c r="C39264" s="3">
        <v>898.44916799999999</v>
      </c>
      <c r="D39264" s="2"/>
    </row>
    <row r="39265" spans="1:4" x14ac:dyDescent="0.25">
      <c r="A39265" s="2">
        <v>540</v>
      </c>
      <c r="B39265">
        <v>51769</v>
      </c>
      <c r="C39265" s="3">
        <v>898.44916799999999</v>
      </c>
      <c r="D39265" s="2"/>
    </row>
    <row r="39266" spans="1:4" x14ac:dyDescent="0.25">
      <c r="A39266" s="2">
        <v>540</v>
      </c>
      <c r="B39266">
        <v>51770</v>
      </c>
      <c r="C39266" s="3">
        <v>2836.0650639999999</v>
      </c>
      <c r="D39266" s="2"/>
    </row>
    <row r="39267" spans="1:4" x14ac:dyDescent="0.25">
      <c r="A39267" s="2">
        <v>540</v>
      </c>
      <c r="B39267">
        <v>51771</v>
      </c>
      <c r="C39267" s="3">
        <v>930.62127799999996</v>
      </c>
      <c r="D39267" s="2"/>
    </row>
    <row r="39268" spans="1:4" x14ac:dyDescent="0.25">
      <c r="A39268" s="2">
        <v>540</v>
      </c>
      <c r="B39268">
        <v>51772</v>
      </c>
      <c r="C39268" s="3">
        <v>183.51709600000001</v>
      </c>
      <c r="D39268" s="2"/>
    </row>
    <row r="39269" spans="1:4" x14ac:dyDescent="0.25">
      <c r="A39269" s="2">
        <v>540</v>
      </c>
      <c r="B39269">
        <v>51773</v>
      </c>
      <c r="C39269" s="3">
        <v>930.62127799999996</v>
      </c>
      <c r="D39269" s="2"/>
    </row>
    <row r="39270" spans="1:4" x14ac:dyDescent="0.25">
      <c r="A39270" s="2">
        <v>540</v>
      </c>
      <c r="B39270">
        <v>51774</v>
      </c>
      <c r="C39270" s="3">
        <v>183.51709600000001</v>
      </c>
      <c r="D39270" s="2"/>
    </row>
    <row r="39271" spans="1:4" x14ac:dyDescent="0.25">
      <c r="A39271" s="2">
        <v>540</v>
      </c>
      <c r="B39271">
        <v>51775</v>
      </c>
      <c r="C39271" s="3">
        <v>128.41584</v>
      </c>
      <c r="D39271" s="2"/>
    </row>
    <row r="39272" spans="1:4" x14ac:dyDescent="0.25">
      <c r="A39272" s="2">
        <v>540</v>
      </c>
      <c r="B39272">
        <v>51776</v>
      </c>
      <c r="C39272" s="3">
        <v>388.97269699999998</v>
      </c>
      <c r="D39272" s="2"/>
    </row>
    <row r="39273" spans="1:4" x14ac:dyDescent="0.25">
      <c r="A39273" s="2">
        <v>540</v>
      </c>
      <c r="B39273">
        <v>51777</v>
      </c>
      <c r="C39273" s="3">
        <v>710.85378800000001</v>
      </c>
      <c r="D39273" s="2"/>
    </row>
    <row r="39274" spans="1:4" x14ac:dyDescent="0.25">
      <c r="A39274" s="2">
        <v>540</v>
      </c>
      <c r="B39274">
        <v>51778</v>
      </c>
      <c r="C39274" s="3">
        <v>1730.669527</v>
      </c>
      <c r="D39274" s="2"/>
    </row>
    <row r="39275" spans="1:4" x14ac:dyDescent="0.25">
      <c r="A39275" s="2">
        <v>540</v>
      </c>
      <c r="B39275">
        <v>51779</v>
      </c>
      <c r="C39275" s="3">
        <v>1730.669527</v>
      </c>
      <c r="D39275" s="2"/>
    </row>
    <row r="39276" spans="1:4" x14ac:dyDescent="0.25">
      <c r="A39276" s="2">
        <v>540</v>
      </c>
      <c r="B39276">
        <v>51780</v>
      </c>
      <c r="C39276" s="3">
        <v>2836.0650639999999</v>
      </c>
      <c r="D39276" s="2"/>
    </row>
    <row r="39277" spans="1:4" x14ac:dyDescent="0.25">
      <c r="A39277" s="2">
        <v>540</v>
      </c>
      <c r="B39277">
        <v>51781</v>
      </c>
      <c r="C39277" s="3">
        <v>710.85378800000001</v>
      </c>
      <c r="D39277" s="2"/>
    </row>
    <row r="39278" spans="1:4" x14ac:dyDescent="0.25">
      <c r="A39278" s="2">
        <v>540</v>
      </c>
      <c r="B39278">
        <v>51782</v>
      </c>
      <c r="C39278" s="3">
        <v>732.60882000000004</v>
      </c>
      <c r="D39278" s="2"/>
    </row>
    <row r="39279" spans="1:4" x14ac:dyDescent="0.25">
      <c r="A39279" s="2">
        <v>540</v>
      </c>
      <c r="B39279">
        <v>51783</v>
      </c>
      <c r="C39279" s="3">
        <v>1859.5737750000001</v>
      </c>
      <c r="D39279" s="2"/>
    </row>
    <row r="39280" spans="1:4" x14ac:dyDescent="0.25">
      <c r="A39280" s="2">
        <v>540</v>
      </c>
      <c r="B39280">
        <v>51784</v>
      </c>
      <c r="C39280" s="3">
        <v>4482.9586079999999</v>
      </c>
      <c r="D39280" s="2"/>
    </row>
    <row r="39281" spans="1:4" x14ac:dyDescent="0.25">
      <c r="A39281" s="2">
        <v>540</v>
      </c>
      <c r="B39281">
        <v>51785</v>
      </c>
      <c r="C39281" s="3">
        <v>1859.5737750000001</v>
      </c>
      <c r="D39281" s="2"/>
    </row>
    <row r="39282" spans="1:4" x14ac:dyDescent="0.25">
      <c r="A39282" s="2">
        <v>540</v>
      </c>
      <c r="B39282">
        <v>51786</v>
      </c>
      <c r="C39282" s="3">
        <v>4482.9586079999999</v>
      </c>
      <c r="D39282" s="2"/>
    </row>
    <row r="39283" spans="1:4" x14ac:dyDescent="0.25">
      <c r="A39283" s="2">
        <v>540</v>
      </c>
      <c r="B39283">
        <v>51787</v>
      </c>
      <c r="C39283" s="3">
        <v>364.601812</v>
      </c>
      <c r="D39283" s="2"/>
    </row>
    <row r="39284" spans="1:4" x14ac:dyDescent="0.25">
      <c r="A39284" s="2">
        <v>540</v>
      </c>
      <c r="B39284">
        <v>51788</v>
      </c>
      <c r="C39284" s="3">
        <v>732.60882000000004</v>
      </c>
      <c r="D39284" s="2"/>
    </row>
    <row r="39285" spans="1:4" x14ac:dyDescent="0.25">
      <c r="A39285" s="2">
        <v>540</v>
      </c>
      <c r="B39285">
        <v>51789</v>
      </c>
      <c r="C39285" s="3">
        <v>364.601812</v>
      </c>
      <c r="D39285" s="2"/>
    </row>
    <row r="39286" spans="1:4" x14ac:dyDescent="0.25">
      <c r="A39286" s="2">
        <v>540</v>
      </c>
      <c r="B39286">
        <v>51790</v>
      </c>
      <c r="C39286" s="3">
        <v>391.23779400000001</v>
      </c>
      <c r="D39286" s="2"/>
    </row>
    <row r="39287" spans="1:4" x14ac:dyDescent="0.25">
      <c r="A39287" s="2">
        <v>540</v>
      </c>
      <c r="B39287">
        <v>51791</v>
      </c>
      <c r="C39287" s="3">
        <v>2195.9815619999999</v>
      </c>
      <c r="D39287" s="2"/>
    </row>
    <row r="39288" spans="1:4" x14ac:dyDescent="0.25">
      <c r="A39288" s="2">
        <v>540</v>
      </c>
      <c r="B39288">
        <v>51792</v>
      </c>
      <c r="C39288" s="3">
        <v>63.455630999999997</v>
      </c>
      <c r="D39288" s="2"/>
    </row>
    <row r="39289" spans="1:4" x14ac:dyDescent="0.25">
      <c r="A39289" s="2">
        <v>540</v>
      </c>
      <c r="B39289">
        <v>51793</v>
      </c>
      <c r="C39289" s="3">
        <v>2195.9815619999999</v>
      </c>
      <c r="D39289" s="2"/>
    </row>
    <row r="39290" spans="1:4" x14ac:dyDescent="0.25">
      <c r="A39290" s="2">
        <v>540</v>
      </c>
      <c r="B39290">
        <v>51794</v>
      </c>
      <c r="C39290" s="3">
        <v>63.455630999999997</v>
      </c>
      <c r="D39290" s="2"/>
    </row>
    <row r="39291" spans="1:4" x14ac:dyDescent="0.25">
      <c r="A39291" s="2">
        <v>540</v>
      </c>
      <c r="B39291">
        <v>51795</v>
      </c>
      <c r="C39291" s="3">
        <v>391.23779400000001</v>
      </c>
      <c r="D39291" s="2"/>
    </row>
    <row r="39292" spans="1:4" x14ac:dyDescent="0.25">
      <c r="A39292" s="2">
        <v>540</v>
      </c>
      <c r="B39292">
        <v>51796</v>
      </c>
      <c r="C39292" s="3">
        <v>1458.572934</v>
      </c>
      <c r="D39292" s="2"/>
    </row>
    <row r="39293" spans="1:4" x14ac:dyDescent="0.25">
      <c r="A39293" s="2">
        <v>540</v>
      </c>
      <c r="B39293">
        <v>51797</v>
      </c>
      <c r="C39293" s="3">
        <v>67.691059999999993</v>
      </c>
      <c r="D39293" s="2"/>
    </row>
    <row r="39294" spans="1:4" x14ac:dyDescent="0.25">
      <c r="A39294" s="2">
        <v>540</v>
      </c>
      <c r="B39294">
        <v>51798</v>
      </c>
      <c r="C39294" s="3">
        <v>244.486772</v>
      </c>
      <c r="D39294" s="2"/>
    </row>
    <row r="39295" spans="1:4" x14ac:dyDescent="0.25">
      <c r="A39295" s="2">
        <v>540</v>
      </c>
      <c r="B39295">
        <v>51799</v>
      </c>
      <c r="C39295" s="3">
        <v>244.486772</v>
      </c>
      <c r="D39295" s="2"/>
    </row>
    <row r="39296" spans="1:4" x14ac:dyDescent="0.25">
      <c r="A39296" s="2">
        <v>540</v>
      </c>
      <c r="B39296">
        <v>51800</v>
      </c>
      <c r="C39296" s="3">
        <v>67.691059999999993</v>
      </c>
      <c r="D39296" s="2"/>
    </row>
    <row r="39297" spans="1:4" x14ac:dyDescent="0.25">
      <c r="A39297" s="2">
        <v>540</v>
      </c>
      <c r="B39297">
        <v>51801</v>
      </c>
      <c r="C39297" s="3">
        <v>1458.572934</v>
      </c>
      <c r="D39297" s="2"/>
    </row>
    <row r="39298" spans="1:4" x14ac:dyDescent="0.25">
      <c r="A39298" s="2">
        <v>540</v>
      </c>
      <c r="B39298">
        <v>51802</v>
      </c>
      <c r="C39298" s="3">
        <v>440.87724600000001</v>
      </c>
      <c r="D39298" s="2"/>
    </row>
    <row r="39299" spans="1:4" x14ac:dyDescent="0.25">
      <c r="A39299" s="2">
        <v>540</v>
      </c>
      <c r="B39299">
        <v>51803</v>
      </c>
      <c r="C39299" s="3">
        <v>440.87724600000001</v>
      </c>
      <c r="D39299" s="2"/>
    </row>
    <row r="39300" spans="1:4" x14ac:dyDescent="0.25">
      <c r="A39300" s="2">
        <v>540</v>
      </c>
      <c r="B39300">
        <v>51804</v>
      </c>
      <c r="C39300" s="3">
        <v>171.940754</v>
      </c>
      <c r="D39300" s="2"/>
    </row>
    <row r="39301" spans="1:4" x14ac:dyDescent="0.25">
      <c r="A39301" s="2">
        <v>540</v>
      </c>
      <c r="B39301">
        <v>51805</v>
      </c>
      <c r="C39301" s="3">
        <v>171.940754</v>
      </c>
      <c r="D39301" s="2"/>
    </row>
    <row r="39302" spans="1:4" x14ac:dyDescent="0.25">
      <c r="A39302" s="2">
        <v>540</v>
      </c>
      <c r="B39302">
        <v>51806</v>
      </c>
      <c r="C39302" s="3">
        <v>497.82211699999999</v>
      </c>
      <c r="D39302" s="2"/>
    </row>
    <row r="39303" spans="1:4" x14ac:dyDescent="0.25">
      <c r="A39303" s="2">
        <v>540</v>
      </c>
      <c r="B39303">
        <v>51807</v>
      </c>
      <c r="C39303" s="3">
        <v>1.5256E-2</v>
      </c>
      <c r="D39303" s="2"/>
    </row>
    <row r="39304" spans="1:4" x14ac:dyDescent="0.25">
      <c r="A39304" s="2">
        <v>540</v>
      </c>
      <c r="B39304">
        <v>51808</v>
      </c>
      <c r="C39304" s="3">
        <v>497.82211699999999</v>
      </c>
      <c r="D39304" s="2"/>
    </row>
    <row r="39305" spans="1:4" x14ac:dyDescent="0.25">
      <c r="A39305" s="2">
        <v>540</v>
      </c>
      <c r="B39305">
        <v>51809</v>
      </c>
      <c r="C39305" s="3">
        <v>1.5256E-2</v>
      </c>
      <c r="D39305" s="2"/>
    </row>
    <row r="39306" spans="1:4" x14ac:dyDescent="0.25">
      <c r="A39306" s="2">
        <v>540</v>
      </c>
      <c r="B39306">
        <v>51810</v>
      </c>
      <c r="C39306" s="3">
        <v>502.31115999999997</v>
      </c>
      <c r="D39306" s="2"/>
    </row>
    <row r="39307" spans="1:4" x14ac:dyDescent="0.25">
      <c r="A39307" s="2">
        <v>540</v>
      </c>
      <c r="B39307">
        <v>51811</v>
      </c>
      <c r="C39307" s="3">
        <v>1126.843498</v>
      </c>
      <c r="D39307" s="2"/>
    </row>
    <row r="39308" spans="1:4" x14ac:dyDescent="0.25">
      <c r="A39308" s="2">
        <v>540</v>
      </c>
      <c r="B39308">
        <v>51812</v>
      </c>
      <c r="C39308" s="3">
        <v>1309.8230699999999</v>
      </c>
      <c r="D39308" s="2"/>
    </row>
    <row r="39309" spans="1:4" x14ac:dyDescent="0.25">
      <c r="A39309" s="2">
        <v>540</v>
      </c>
      <c r="B39309">
        <v>51813</v>
      </c>
      <c r="C39309" s="3">
        <v>502.31115999999997</v>
      </c>
      <c r="D39309" s="2"/>
    </row>
    <row r="39310" spans="1:4" x14ac:dyDescent="0.25">
      <c r="A39310" s="2">
        <v>540</v>
      </c>
      <c r="B39310">
        <v>51814</v>
      </c>
      <c r="C39310" s="3">
        <v>1309.8230699999999</v>
      </c>
      <c r="D39310" s="2"/>
    </row>
    <row r="39311" spans="1:4" x14ac:dyDescent="0.25">
      <c r="A39311" s="2">
        <v>540</v>
      </c>
      <c r="B39311">
        <v>51815</v>
      </c>
      <c r="C39311" s="3">
        <v>2318.2026470000001</v>
      </c>
      <c r="D39311" s="2"/>
    </row>
    <row r="39312" spans="1:4" x14ac:dyDescent="0.25">
      <c r="A39312" s="2">
        <v>540</v>
      </c>
      <c r="B39312">
        <v>51816</v>
      </c>
      <c r="C39312" s="3">
        <v>1647.8838350000001</v>
      </c>
      <c r="D39312" s="2"/>
    </row>
    <row r="39313" spans="1:4" x14ac:dyDescent="0.25">
      <c r="A39313" s="2">
        <v>540</v>
      </c>
      <c r="B39313">
        <v>51817</v>
      </c>
      <c r="C39313" s="3">
        <v>2318.2026470000001</v>
      </c>
      <c r="D39313" s="2"/>
    </row>
    <row r="39314" spans="1:4" x14ac:dyDescent="0.25">
      <c r="A39314" s="2">
        <v>540</v>
      </c>
      <c r="B39314">
        <v>51818</v>
      </c>
      <c r="C39314" s="3">
        <v>1126.843498</v>
      </c>
      <c r="D39314" s="2"/>
    </row>
    <row r="39315" spans="1:4" x14ac:dyDescent="0.25">
      <c r="A39315" s="2">
        <v>540</v>
      </c>
      <c r="B39315">
        <v>51819</v>
      </c>
      <c r="C39315" s="3">
        <v>118.455296</v>
      </c>
      <c r="D39315" s="2"/>
    </row>
    <row r="39316" spans="1:4" x14ac:dyDescent="0.25">
      <c r="A39316" s="2">
        <v>540</v>
      </c>
      <c r="B39316">
        <v>51820</v>
      </c>
      <c r="C39316" s="3">
        <v>896.91017599999998</v>
      </c>
      <c r="D39316" s="2"/>
    </row>
    <row r="39317" spans="1:4" x14ac:dyDescent="0.25">
      <c r="A39317" s="2">
        <v>540</v>
      </c>
      <c r="B39317">
        <v>51821</v>
      </c>
      <c r="C39317" s="3">
        <v>512.99035000000003</v>
      </c>
      <c r="D39317" s="2"/>
    </row>
    <row r="39318" spans="1:4" x14ac:dyDescent="0.25">
      <c r="A39318" s="2">
        <v>540</v>
      </c>
      <c r="B39318">
        <v>51822</v>
      </c>
      <c r="C39318" s="3">
        <v>512.99035000000003</v>
      </c>
      <c r="D39318" s="2"/>
    </row>
    <row r="39319" spans="1:4" x14ac:dyDescent="0.25">
      <c r="A39319" s="2">
        <v>540</v>
      </c>
      <c r="B39319">
        <v>51823</v>
      </c>
      <c r="C39319" s="3">
        <v>118.455296</v>
      </c>
      <c r="D39319" s="2"/>
    </row>
    <row r="39320" spans="1:4" x14ac:dyDescent="0.25">
      <c r="A39320" s="2">
        <v>540</v>
      </c>
      <c r="B39320">
        <v>51824</v>
      </c>
      <c r="C39320" s="3">
        <v>896.91017599999998</v>
      </c>
      <c r="D39320" s="2"/>
    </row>
    <row r="39321" spans="1:4" x14ac:dyDescent="0.25">
      <c r="A39321" s="2">
        <v>540</v>
      </c>
      <c r="B39321">
        <v>51825</v>
      </c>
      <c r="C39321" s="3">
        <v>5036.407905</v>
      </c>
      <c r="D39321" s="2"/>
    </row>
    <row r="39322" spans="1:4" x14ac:dyDescent="0.25">
      <c r="A39322" s="2">
        <v>540</v>
      </c>
      <c r="B39322">
        <v>51826</v>
      </c>
      <c r="C39322" s="3">
        <v>5036.407905</v>
      </c>
      <c r="D39322" s="2"/>
    </row>
    <row r="39323" spans="1:4" x14ac:dyDescent="0.25">
      <c r="A39323" s="2">
        <v>540</v>
      </c>
      <c r="B39323">
        <v>51827</v>
      </c>
      <c r="C39323" s="3">
        <v>29.398202999999999</v>
      </c>
      <c r="D39323" s="2"/>
    </row>
    <row r="39324" spans="1:4" x14ac:dyDescent="0.25">
      <c r="A39324" s="2">
        <v>540</v>
      </c>
      <c r="B39324">
        <v>51828</v>
      </c>
      <c r="C39324" s="3">
        <v>29.398202999999999</v>
      </c>
      <c r="D39324" s="2"/>
    </row>
    <row r="39325" spans="1:4" x14ac:dyDescent="0.25">
      <c r="A39325" s="2">
        <v>540</v>
      </c>
      <c r="B39325">
        <v>51829</v>
      </c>
      <c r="C39325" s="3">
        <v>20.560901999999999</v>
      </c>
      <c r="D39325" s="2"/>
    </row>
    <row r="39326" spans="1:4" x14ac:dyDescent="0.25">
      <c r="A39326" s="2">
        <v>540</v>
      </c>
      <c r="B39326">
        <v>51830</v>
      </c>
      <c r="C39326" s="3">
        <v>20.560901999999999</v>
      </c>
      <c r="D39326" s="2"/>
    </row>
    <row r="39327" spans="1:4" x14ac:dyDescent="0.25">
      <c r="A39327" s="2">
        <v>540</v>
      </c>
      <c r="B39327">
        <v>51831</v>
      </c>
      <c r="C39327" s="3">
        <v>864.96571600000004</v>
      </c>
      <c r="D39327" s="2"/>
    </row>
    <row r="39328" spans="1:4" x14ac:dyDescent="0.25">
      <c r="A39328" s="2">
        <v>540</v>
      </c>
      <c r="B39328">
        <v>51832</v>
      </c>
      <c r="C39328" s="3">
        <v>864.96571600000004</v>
      </c>
      <c r="D39328" s="2"/>
    </row>
    <row r="39329" spans="1:4" x14ac:dyDescent="0.25">
      <c r="A39329" s="2">
        <v>540</v>
      </c>
      <c r="B39329">
        <v>51833</v>
      </c>
      <c r="C39329" s="3">
        <v>1089.4565419999999</v>
      </c>
      <c r="D39329" s="2"/>
    </row>
    <row r="39330" spans="1:4" x14ac:dyDescent="0.25">
      <c r="A39330" s="2">
        <v>540</v>
      </c>
      <c r="B39330">
        <v>51834</v>
      </c>
      <c r="C39330" s="3">
        <v>1486.288129</v>
      </c>
      <c r="D39330" s="2"/>
    </row>
    <row r="39331" spans="1:4" x14ac:dyDescent="0.25">
      <c r="A39331" s="2">
        <v>540</v>
      </c>
      <c r="B39331">
        <v>51835</v>
      </c>
      <c r="C39331" s="3">
        <v>1089.4565419999999</v>
      </c>
      <c r="D39331" s="2"/>
    </row>
    <row r="39332" spans="1:4" x14ac:dyDescent="0.25">
      <c r="A39332" s="2">
        <v>540</v>
      </c>
      <c r="B39332">
        <v>51836</v>
      </c>
      <c r="C39332" s="3">
        <v>1486.288129</v>
      </c>
      <c r="D39332" s="2"/>
    </row>
    <row r="39333" spans="1:4" x14ac:dyDescent="0.25">
      <c r="A39333" s="2">
        <v>540</v>
      </c>
      <c r="B39333">
        <v>51837</v>
      </c>
      <c r="C39333" s="3">
        <v>721.70361300000002</v>
      </c>
      <c r="D39333" s="2"/>
    </row>
    <row r="39334" spans="1:4" x14ac:dyDescent="0.25">
      <c r="A39334" s="2">
        <v>540</v>
      </c>
      <c r="B39334">
        <v>51838</v>
      </c>
      <c r="C39334" s="3">
        <v>1033.743939</v>
      </c>
      <c r="D39334" s="2"/>
    </row>
    <row r="39335" spans="1:4" x14ac:dyDescent="0.25">
      <c r="A39335" s="2">
        <v>540</v>
      </c>
      <c r="B39335">
        <v>51839</v>
      </c>
      <c r="C39335" s="3">
        <v>721.70361300000002</v>
      </c>
      <c r="D39335" s="2"/>
    </row>
    <row r="39336" spans="1:4" x14ac:dyDescent="0.25">
      <c r="A39336" s="2">
        <v>540</v>
      </c>
      <c r="B39336">
        <v>51840</v>
      </c>
      <c r="C39336" s="3">
        <v>1033.743939</v>
      </c>
      <c r="D39336" s="2"/>
    </row>
    <row r="39337" spans="1:4" x14ac:dyDescent="0.25">
      <c r="A39337" s="2">
        <v>540</v>
      </c>
      <c r="B39337">
        <v>51841</v>
      </c>
      <c r="C39337" s="3">
        <v>1046.049152</v>
      </c>
      <c r="D39337" s="2"/>
    </row>
    <row r="39338" spans="1:4" x14ac:dyDescent="0.25">
      <c r="A39338" s="2">
        <v>540</v>
      </c>
      <c r="B39338">
        <v>51842</v>
      </c>
      <c r="C39338" s="3">
        <v>1545.174659</v>
      </c>
      <c r="D39338" s="2"/>
    </row>
    <row r="39339" spans="1:4" x14ac:dyDescent="0.25">
      <c r="A39339" s="2">
        <v>540</v>
      </c>
      <c r="B39339">
        <v>51843</v>
      </c>
      <c r="C39339" s="3">
        <v>1545.174659</v>
      </c>
      <c r="D39339" s="2"/>
    </row>
    <row r="39340" spans="1:4" x14ac:dyDescent="0.25">
      <c r="A39340" s="2">
        <v>540</v>
      </c>
      <c r="B39340">
        <v>51844</v>
      </c>
      <c r="C39340" s="3">
        <v>1046.049152</v>
      </c>
      <c r="D39340" s="2"/>
    </row>
    <row r="39341" spans="1:4" x14ac:dyDescent="0.25">
      <c r="A39341" s="2">
        <v>540</v>
      </c>
      <c r="B39341">
        <v>51845</v>
      </c>
      <c r="C39341" s="3">
        <v>2435.9164569999998</v>
      </c>
      <c r="D39341" s="2"/>
    </row>
    <row r="39342" spans="1:4" x14ac:dyDescent="0.25">
      <c r="A39342" s="2">
        <v>540</v>
      </c>
      <c r="B39342">
        <v>51846</v>
      </c>
      <c r="C39342" s="3">
        <v>2435.9164569999998</v>
      </c>
      <c r="D39342" s="2"/>
    </row>
    <row r="39343" spans="1:4" x14ac:dyDescent="0.25">
      <c r="A39343" s="2">
        <v>540</v>
      </c>
      <c r="B39343">
        <v>51847</v>
      </c>
      <c r="C39343" s="3">
        <v>1125.6096649999999</v>
      </c>
      <c r="D39343" s="2"/>
    </row>
    <row r="39344" spans="1:4" x14ac:dyDescent="0.25">
      <c r="A39344" s="2">
        <v>540</v>
      </c>
      <c r="B39344">
        <v>51848</v>
      </c>
      <c r="C39344" s="3">
        <v>1125.6096649999999</v>
      </c>
      <c r="D39344" s="2"/>
    </row>
    <row r="39345" spans="1:4" x14ac:dyDescent="0.25">
      <c r="A39345" s="2">
        <v>540</v>
      </c>
      <c r="B39345">
        <v>51849</v>
      </c>
      <c r="C39345" s="3">
        <v>1037.9691399999999</v>
      </c>
      <c r="D39345" s="2"/>
    </row>
    <row r="39346" spans="1:4" x14ac:dyDescent="0.25">
      <c r="A39346" s="2">
        <v>540</v>
      </c>
      <c r="B39346">
        <v>51850</v>
      </c>
      <c r="C39346" s="3">
        <v>3476.3781290000002</v>
      </c>
      <c r="D39346" s="2"/>
    </row>
    <row r="39347" spans="1:4" x14ac:dyDescent="0.25">
      <c r="A39347" s="2">
        <v>540</v>
      </c>
      <c r="B39347">
        <v>51851</v>
      </c>
      <c r="C39347" s="3">
        <v>1037.9691399999999</v>
      </c>
      <c r="D39347" s="2"/>
    </row>
    <row r="39348" spans="1:4" x14ac:dyDescent="0.25">
      <c r="A39348" s="2">
        <v>540</v>
      </c>
      <c r="B39348">
        <v>51852</v>
      </c>
      <c r="C39348" s="3">
        <v>144.86916199999999</v>
      </c>
      <c r="D39348" s="2"/>
    </row>
    <row r="39349" spans="1:4" x14ac:dyDescent="0.25">
      <c r="A39349" s="2">
        <v>540</v>
      </c>
      <c r="B39349">
        <v>51853</v>
      </c>
      <c r="C39349" s="3">
        <v>61.389220999999999</v>
      </c>
      <c r="D39349" s="2"/>
    </row>
    <row r="39350" spans="1:4" x14ac:dyDescent="0.25">
      <c r="A39350" s="2">
        <v>540</v>
      </c>
      <c r="B39350">
        <v>51854</v>
      </c>
      <c r="C39350" s="3">
        <v>61.389220999999999</v>
      </c>
      <c r="D39350" s="2"/>
    </row>
    <row r="39351" spans="1:4" x14ac:dyDescent="0.25">
      <c r="A39351" s="2">
        <v>540</v>
      </c>
      <c r="B39351">
        <v>51855</v>
      </c>
      <c r="C39351" s="3">
        <v>161.88922099999999</v>
      </c>
      <c r="D39351" s="2"/>
    </row>
    <row r="39352" spans="1:4" x14ac:dyDescent="0.25">
      <c r="A39352" s="2">
        <v>540</v>
      </c>
      <c r="B39352">
        <v>51856</v>
      </c>
      <c r="C39352" s="3">
        <v>69.095806999999994</v>
      </c>
      <c r="D39352" s="2"/>
    </row>
    <row r="39353" spans="1:4" x14ac:dyDescent="0.25">
      <c r="A39353" s="2">
        <v>540</v>
      </c>
      <c r="B39353">
        <v>51857</v>
      </c>
      <c r="C39353" s="3">
        <v>161.88922099999999</v>
      </c>
      <c r="D39353" s="2"/>
    </row>
    <row r="39354" spans="1:4" x14ac:dyDescent="0.25">
      <c r="A39354" s="2">
        <v>540</v>
      </c>
      <c r="B39354">
        <v>51858</v>
      </c>
      <c r="C39354" s="3">
        <v>69.095806999999994</v>
      </c>
      <c r="D39354" s="2"/>
    </row>
    <row r="39355" spans="1:4" x14ac:dyDescent="0.25">
      <c r="A39355" s="2">
        <v>540</v>
      </c>
      <c r="B39355">
        <v>51859</v>
      </c>
      <c r="C39355" s="3">
        <v>129.38622699999999</v>
      </c>
      <c r="D39355" s="2"/>
    </row>
    <row r="39356" spans="1:4" x14ac:dyDescent="0.25">
      <c r="A39356" s="2">
        <v>540</v>
      </c>
      <c r="B39356">
        <v>51860</v>
      </c>
      <c r="C39356" s="3">
        <v>129.38622699999999</v>
      </c>
      <c r="D39356" s="2"/>
    </row>
    <row r="39357" spans="1:4" x14ac:dyDescent="0.25">
      <c r="A39357" s="2">
        <v>540</v>
      </c>
      <c r="B39357">
        <v>51861</v>
      </c>
      <c r="C39357" s="3">
        <v>427.90285999999998</v>
      </c>
      <c r="D39357" s="2"/>
    </row>
    <row r="39358" spans="1:4" x14ac:dyDescent="0.25">
      <c r="A39358" s="2">
        <v>540</v>
      </c>
      <c r="B39358">
        <v>51862</v>
      </c>
      <c r="C39358" s="3">
        <v>427.90285999999998</v>
      </c>
      <c r="D39358" s="2"/>
    </row>
    <row r="39359" spans="1:4" x14ac:dyDescent="0.25">
      <c r="A39359" s="2">
        <v>540</v>
      </c>
      <c r="B39359">
        <v>51863</v>
      </c>
      <c r="C39359" s="3">
        <v>52.370271000000002</v>
      </c>
      <c r="D39359" s="2"/>
    </row>
    <row r="39360" spans="1:4" x14ac:dyDescent="0.25">
      <c r="A39360" s="2">
        <v>540</v>
      </c>
      <c r="B39360">
        <v>51864</v>
      </c>
      <c r="C39360" s="3">
        <v>52.370271000000002</v>
      </c>
      <c r="D39360" s="2"/>
    </row>
    <row r="39361" spans="1:4" x14ac:dyDescent="0.25">
      <c r="A39361" s="2">
        <v>540</v>
      </c>
      <c r="B39361">
        <v>51865</v>
      </c>
      <c r="C39361" s="3">
        <v>15188.040525</v>
      </c>
      <c r="D39361" s="2"/>
    </row>
    <row r="39362" spans="1:4" x14ac:dyDescent="0.25">
      <c r="A39362" s="2">
        <v>540</v>
      </c>
      <c r="B39362">
        <v>51866</v>
      </c>
      <c r="C39362" s="3">
        <v>15188.040525</v>
      </c>
      <c r="D39362" s="2"/>
    </row>
    <row r="39363" spans="1:4" x14ac:dyDescent="0.25">
      <c r="A39363" s="2">
        <v>540</v>
      </c>
      <c r="B39363">
        <v>51867</v>
      </c>
      <c r="C39363" s="3">
        <v>60.497005000000001</v>
      </c>
      <c r="D39363" s="2"/>
    </row>
    <row r="39364" spans="1:4" x14ac:dyDescent="0.25">
      <c r="A39364" s="2">
        <v>540</v>
      </c>
      <c r="B39364">
        <v>51868</v>
      </c>
      <c r="C39364" s="3">
        <v>60.497005000000001</v>
      </c>
      <c r="D39364" s="2"/>
    </row>
    <row r="39365" spans="1:4" x14ac:dyDescent="0.25">
      <c r="A39365" s="2">
        <v>540</v>
      </c>
      <c r="B39365">
        <v>51869</v>
      </c>
      <c r="C39365" s="3">
        <v>0</v>
      </c>
      <c r="D39365" s="2"/>
    </row>
    <row r="39366" spans="1:4" x14ac:dyDescent="0.25">
      <c r="A39366" s="2">
        <v>540</v>
      </c>
      <c r="B39366">
        <v>51870</v>
      </c>
      <c r="C39366" s="3">
        <v>0</v>
      </c>
      <c r="D39366" s="2"/>
    </row>
    <row r="39367" spans="1:4" x14ac:dyDescent="0.25">
      <c r="A39367" s="2">
        <v>540</v>
      </c>
      <c r="B39367">
        <v>51871</v>
      </c>
      <c r="C39367" s="3">
        <v>0</v>
      </c>
      <c r="D39367" s="2"/>
    </row>
    <row r="39368" spans="1:4" x14ac:dyDescent="0.25">
      <c r="A39368" s="2">
        <v>540</v>
      </c>
      <c r="B39368">
        <v>51872</v>
      </c>
      <c r="C39368" s="3">
        <v>0</v>
      </c>
      <c r="D39368" s="2"/>
    </row>
    <row r="39369" spans="1:4" x14ac:dyDescent="0.25">
      <c r="A39369" s="2">
        <v>540</v>
      </c>
      <c r="B39369">
        <v>51873</v>
      </c>
      <c r="C39369" s="3">
        <v>21.491509000000001</v>
      </c>
      <c r="D39369" s="2"/>
    </row>
    <row r="39370" spans="1:4" x14ac:dyDescent="0.25">
      <c r="A39370" s="2">
        <v>540</v>
      </c>
      <c r="B39370">
        <v>51874</v>
      </c>
      <c r="C39370" s="3">
        <v>4.7465780000000004</v>
      </c>
      <c r="D39370" s="2"/>
    </row>
    <row r="39371" spans="1:4" x14ac:dyDescent="0.25">
      <c r="A39371" s="2">
        <v>540</v>
      </c>
      <c r="B39371">
        <v>51876</v>
      </c>
      <c r="C39371" s="3">
        <v>3.492572</v>
      </c>
      <c r="D39371" s="2"/>
    </row>
    <row r="39372" spans="1:4" x14ac:dyDescent="0.25">
      <c r="A39372" s="2">
        <v>540</v>
      </c>
      <c r="B39372">
        <v>51878</v>
      </c>
      <c r="C39372" s="3">
        <v>21.491509000000001</v>
      </c>
      <c r="D39372" s="2"/>
    </row>
    <row r="39373" spans="1:4" x14ac:dyDescent="0.25">
      <c r="A39373" s="2">
        <v>540</v>
      </c>
      <c r="B39373">
        <v>51879</v>
      </c>
      <c r="C39373" s="3">
        <v>3.492572</v>
      </c>
      <c r="D39373" s="2"/>
    </row>
    <row r="39374" spans="1:4" x14ac:dyDescent="0.25">
      <c r="A39374" s="2">
        <v>540</v>
      </c>
      <c r="B39374">
        <v>51880</v>
      </c>
      <c r="C39374" s="3">
        <v>4.7465780000000004</v>
      </c>
      <c r="D39374" s="2"/>
    </row>
    <row r="39375" spans="1:4" x14ac:dyDescent="0.25">
      <c r="A39375" s="2">
        <v>540</v>
      </c>
      <c r="B39375">
        <v>51881</v>
      </c>
      <c r="C39375" s="3">
        <v>598.94927499999994</v>
      </c>
      <c r="D39375" s="2"/>
    </row>
    <row r="39376" spans="1:4" x14ac:dyDescent="0.25">
      <c r="A39376" s="2">
        <v>540</v>
      </c>
      <c r="B39376">
        <v>51882</v>
      </c>
      <c r="C39376" s="3">
        <v>131.804033</v>
      </c>
      <c r="D39376" s="2"/>
    </row>
    <row r="39377" spans="1:4" x14ac:dyDescent="0.25">
      <c r="A39377" s="2">
        <v>540</v>
      </c>
      <c r="B39377">
        <v>51883</v>
      </c>
      <c r="C39377" s="3">
        <v>598.94927499999994</v>
      </c>
      <c r="D39377" s="2"/>
    </row>
    <row r="39378" spans="1:4" x14ac:dyDescent="0.25">
      <c r="A39378" s="2">
        <v>540</v>
      </c>
      <c r="B39378">
        <v>51884</v>
      </c>
      <c r="C39378" s="3">
        <v>66.184033999999997</v>
      </c>
      <c r="D39378" s="2"/>
    </row>
    <row r="39379" spans="1:4" x14ac:dyDescent="0.25">
      <c r="A39379" s="2">
        <v>540</v>
      </c>
      <c r="B39379">
        <v>51885</v>
      </c>
      <c r="C39379" s="3">
        <v>131.804033</v>
      </c>
      <c r="D39379" s="2"/>
    </row>
    <row r="39380" spans="1:4" x14ac:dyDescent="0.25">
      <c r="A39380" s="2">
        <v>540</v>
      </c>
      <c r="B39380">
        <v>51886</v>
      </c>
      <c r="C39380" s="3">
        <v>570.53127300000006</v>
      </c>
      <c r="D39380" s="2"/>
    </row>
    <row r="39381" spans="1:4" x14ac:dyDescent="0.25">
      <c r="A39381" s="2">
        <v>540</v>
      </c>
      <c r="B39381">
        <v>51887</v>
      </c>
      <c r="C39381" s="3">
        <v>570.53127300000006</v>
      </c>
      <c r="D39381" s="2"/>
    </row>
    <row r="39382" spans="1:4" x14ac:dyDescent="0.25">
      <c r="A39382" s="2">
        <v>540</v>
      </c>
      <c r="B39382">
        <v>51888</v>
      </c>
      <c r="C39382" s="3">
        <v>10.519727</v>
      </c>
      <c r="D39382" s="2"/>
    </row>
    <row r="39383" spans="1:4" x14ac:dyDescent="0.25">
      <c r="A39383" s="2">
        <v>540</v>
      </c>
      <c r="B39383">
        <v>51889</v>
      </c>
      <c r="C39383" s="3">
        <v>10.519727</v>
      </c>
      <c r="D39383" s="2"/>
    </row>
    <row r="39384" spans="1:4" x14ac:dyDescent="0.25">
      <c r="A39384" s="2">
        <v>540</v>
      </c>
      <c r="B39384">
        <v>51890</v>
      </c>
      <c r="C39384" s="3">
        <v>1883.348418</v>
      </c>
      <c r="D39384" s="2"/>
    </row>
    <row r="39385" spans="1:4" x14ac:dyDescent="0.25">
      <c r="A39385" s="2">
        <v>540</v>
      </c>
      <c r="B39385">
        <v>51891</v>
      </c>
      <c r="C39385" s="3">
        <v>143.41000500000001</v>
      </c>
      <c r="D39385" s="2"/>
    </row>
    <row r="39386" spans="1:4" x14ac:dyDescent="0.25">
      <c r="A39386" s="2">
        <v>540</v>
      </c>
      <c r="B39386">
        <v>51892</v>
      </c>
      <c r="C39386" s="3">
        <v>143.41000500000001</v>
      </c>
      <c r="D39386" s="2"/>
    </row>
    <row r="39387" spans="1:4" x14ac:dyDescent="0.25">
      <c r="A39387" s="2">
        <v>540</v>
      </c>
      <c r="B39387">
        <v>51893</v>
      </c>
      <c r="C39387" s="3">
        <v>1883.348418</v>
      </c>
      <c r="D39387" s="2"/>
    </row>
    <row r="39388" spans="1:4" x14ac:dyDescent="0.25">
      <c r="A39388" s="2">
        <v>540</v>
      </c>
      <c r="B39388">
        <v>51895</v>
      </c>
      <c r="C39388" s="3">
        <v>1262.4623610000001</v>
      </c>
      <c r="D39388" s="2"/>
    </row>
    <row r="39389" spans="1:4" x14ac:dyDescent="0.25">
      <c r="A39389" s="2">
        <v>540</v>
      </c>
      <c r="B39389">
        <v>51896</v>
      </c>
      <c r="C39389" s="3">
        <v>369.228677</v>
      </c>
      <c r="D39389" s="2"/>
    </row>
    <row r="39390" spans="1:4" x14ac:dyDescent="0.25">
      <c r="A39390" s="2">
        <v>540</v>
      </c>
      <c r="B39390">
        <v>51897</v>
      </c>
      <c r="C39390" s="3">
        <v>1465.5406680000001</v>
      </c>
      <c r="D39390" s="2"/>
    </row>
    <row r="39391" spans="1:4" x14ac:dyDescent="0.25">
      <c r="A39391" s="2">
        <v>540</v>
      </c>
      <c r="B39391">
        <v>51898</v>
      </c>
      <c r="C39391" s="3">
        <v>354.405349</v>
      </c>
      <c r="D39391" s="2"/>
    </row>
    <row r="39392" spans="1:4" x14ac:dyDescent="0.25">
      <c r="A39392" s="2">
        <v>540</v>
      </c>
      <c r="B39392">
        <v>51899</v>
      </c>
      <c r="C39392" s="3">
        <v>354.405349</v>
      </c>
      <c r="D39392" s="2"/>
    </row>
    <row r="39393" spans="1:4" x14ac:dyDescent="0.25">
      <c r="A39393" s="2">
        <v>540</v>
      </c>
      <c r="B39393">
        <v>51900</v>
      </c>
      <c r="C39393" s="3">
        <v>2701.8324040000002</v>
      </c>
      <c r="D39393" s="2"/>
    </row>
    <row r="39394" spans="1:4" x14ac:dyDescent="0.25">
      <c r="A39394" s="2">
        <v>540</v>
      </c>
      <c r="B39394">
        <v>51901</v>
      </c>
      <c r="C39394" s="3">
        <v>546.70738500000004</v>
      </c>
      <c r="D39394" s="2"/>
    </row>
    <row r="39395" spans="1:4" x14ac:dyDescent="0.25">
      <c r="A39395" s="2">
        <v>540</v>
      </c>
      <c r="B39395">
        <v>51902</v>
      </c>
      <c r="C39395" s="3">
        <v>546.70738500000004</v>
      </c>
      <c r="D39395" s="2"/>
    </row>
    <row r="39396" spans="1:4" x14ac:dyDescent="0.25">
      <c r="A39396" s="2">
        <v>540</v>
      </c>
      <c r="B39396">
        <v>51903</v>
      </c>
      <c r="C39396" s="3">
        <v>2701.8324040000002</v>
      </c>
      <c r="D39396" s="2"/>
    </row>
    <row r="39397" spans="1:4" x14ac:dyDescent="0.25">
      <c r="A39397" s="2">
        <v>540</v>
      </c>
      <c r="B39397">
        <v>51904</v>
      </c>
      <c r="C39397" s="3">
        <v>15.658381</v>
      </c>
      <c r="D39397" s="2"/>
    </row>
    <row r="39398" spans="1:4" x14ac:dyDescent="0.25">
      <c r="A39398" s="2">
        <v>540</v>
      </c>
      <c r="B39398">
        <v>51905</v>
      </c>
      <c r="C39398" s="3">
        <v>68.146281999999999</v>
      </c>
      <c r="D39398" s="2"/>
    </row>
    <row r="39399" spans="1:4" x14ac:dyDescent="0.25">
      <c r="A39399" s="2">
        <v>540</v>
      </c>
      <c r="B39399">
        <v>51906</v>
      </c>
      <c r="C39399" s="3">
        <v>15.658381</v>
      </c>
      <c r="D39399" s="2"/>
    </row>
    <row r="39400" spans="1:4" x14ac:dyDescent="0.25">
      <c r="A39400" s="2">
        <v>540</v>
      </c>
      <c r="B39400">
        <v>51907</v>
      </c>
      <c r="C39400" s="3">
        <v>68.146281999999999</v>
      </c>
      <c r="D39400" s="2"/>
    </row>
    <row r="39401" spans="1:4" x14ac:dyDescent="0.25">
      <c r="A39401" s="2">
        <v>540</v>
      </c>
      <c r="B39401">
        <v>51908</v>
      </c>
      <c r="C39401" s="3">
        <v>444.59420899999998</v>
      </c>
      <c r="D39401" s="2"/>
    </row>
    <row r="39402" spans="1:4" x14ac:dyDescent="0.25">
      <c r="A39402" s="2">
        <v>540</v>
      </c>
      <c r="B39402">
        <v>51909</v>
      </c>
      <c r="C39402" s="3">
        <v>444.59420899999998</v>
      </c>
      <c r="D39402" s="2"/>
    </row>
    <row r="39403" spans="1:4" x14ac:dyDescent="0.25">
      <c r="A39403" s="2">
        <v>540</v>
      </c>
      <c r="B39403">
        <v>51910</v>
      </c>
      <c r="C39403" s="3">
        <v>4118.0554330000004</v>
      </c>
      <c r="D39403" s="2"/>
    </row>
    <row r="39404" spans="1:4" x14ac:dyDescent="0.25">
      <c r="A39404" s="2">
        <v>540</v>
      </c>
      <c r="B39404">
        <v>51911</v>
      </c>
      <c r="C39404" s="3">
        <v>4118.0554330000004</v>
      </c>
      <c r="D39404" s="2"/>
    </row>
    <row r="39405" spans="1:4" x14ac:dyDescent="0.25">
      <c r="A39405" s="2">
        <v>540</v>
      </c>
      <c r="B39405">
        <v>51912</v>
      </c>
      <c r="C39405" s="3">
        <v>604.24664399999995</v>
      </c>
      <c r="D39405" s="2"/>
    </row>
    <row r="39406" spans="1:4" x14ac:dyDescent="0.25">
      <c r="A39406" s="2">
        <v>540</v>
      </c>
      <c r="B39406">
        <v>51913</v>
      </c>
      <c r="C39406" s="3">
        <v>604.24664399999995</v>
      </c>
      <c r="D39406" s="2"/>
    </row>
    <row r="39407" spans="1:4" x14ac:dyDescent="0.25">
      <c r="A39407" s="2">
        <v>540</v>
      </c>
      <c r="B39407">
        <v>51915</v>
      </c>
      <c r="C39407" s="3">
        <v>55.260882000000002</v>
      </c>
      <c r="D39407" s="2"/>
    </row>
    <row r="39408" spans="1:4" x14ac:dyDescent="0.25">
      <c r="A39408" s="2">
        <v>540</v>
      </c>
      <c r="B39408">
        <v>51916</v>
      </c>
      <c r="C39408" s="3">
        <v>55.260882000000002</v>
      </c>
      <c r="D39408" s="2"/>
    </row>
    <row r="39409" spans="1:4" x14ac:dyDescent="0.25">
      <c r="A39409" s="2">
        <v>540</v>
      </c>
      <c r="B39409">
        <v>51917</v>
      </c>
      <c r="C39409" s="3">
        <v>1167.6216919999999</v>
      </c>
      <c r="D39409" s="2"/>
    </row>
    <row r="39410" spans="1:4" x14ac:dyDescent="0.25">
      <c r="A39410" s="2">
        <v>540</v>
      </c>
      <c r="B39410">
        <v>51918</v>
      </c>
      <c r="C39410" s="3">
        <v>1434.2103420000001</v>
      </c>
      <c r="D39410" s="2"/>
    </row>
    <row r="39411" spans="1:4" x14ac:dyDescent="0.25">
      <c r="A39411" s="2">
        <v>540</v>
      </c>
      <c r="B39411">
        <v>51919</v>
      </c>
      <c r="C39411" s="3">
        <v>1434.2103420000001</v>
      </c>
      <c r="D39411" s="2"/>
    </row>
    <row r="39412" spans="1:4" x14ac:dyDescent="0.25">
      <c r="A39412" s="2">
        <v>540</v>
      </c>
      <c r="B39412">
        <v>51920</v>
      </c>
      <c r="C39412" s="3">
        <v>1167.6216919999999</v>
      </c>
      <c r="D39412" s="2"/>
    </row>
    <row r="39413" spans="1:4" x14ac:dyDescent="0.25">
      <c r="A39413" s="2">
        <v>540</v>
      </c>
      <c r="B39413">
        <v>51921</v>
      </c>
      <c r="C39413" s="3">
        <v>125.87879599999999</v>
      </c>
      <c r="D39413" s="2"/>
    </row>
    <row r="39414" spans="1:4" x14ac:dyDescent="0.25">
      <c r="A39414" s="2">
        <v>540</v>
      </c>
      <c r="B39414">
        <v>51922</v>
      </c>
      <c r="C39414" s="3">
        <v>1478.6181939999999</v>
      </c>
      <c r="D39414" s="2"/>
    </row>
    <row r="39415" spans="1:4" x14ac:dyDescent="0.25">
      <c r="A39415" s="2">
        <v>540</v>
      </c>
      <c r="B39415">
        <v>51923</v>
      </c>
      <c r="C39415" s="3">
        <v>1478.6181939999999</v>
      </c>
      <c r="D39415" s="2"/>
    </row>
    <row r="39416" spans="1:4" x14ac:dyDescent="0.25">
      <c r="A39416" s="2">
        <v>540</v>
      </c>
      <c r="B39416">
        <v>51924</v>
      </c>
      <c r="C39416" s="3">
        <v>125.87879599999999</v>
      </c>
      <c r="D39416" s="2"/>
    </row>
    <row r="39417" spans="1:4" x14ac:dyDescent="0.25">
      <c r="A39417" s="2">
        <v>540</v>
      </c>
      <c r="B39417">
        <v>51925</v>
      </c>
      <c r="C39417" s="3">
        <v>36.304149000000002</v>
      </c>
      <c r="D39417" s="2"/>
    </row>
    <row r="39418" spans="1:4" x14ac:dyDescent="0.25">
      <c r="A39418" s="2">
        <v>540</v>
      </c>
      <c r="B39418">
        <v>51926</v>
      </c>
      <c r="C39418" s="3">
        <v>36.304149000000002</v>
      </c>
      <c r="D39418" s="2"/>
    </row>
    <row r="39419" spans="1:4" x14ac:dyDescent="0.25">
      <c r="A39419" s="2">
        <v>540</v>
      </c>
      <c r="B39419">
        <v>51930</v>
      </c>
      <c r="C39419" s="3">
        <v>9.2251910000000006</v>
      </c>
      <c r="D39419" s="2"/>
    </row>
    <row r="39420" spans="1:4" x14ac:dyDescent="0.25">
      <c r="A39420" s="2">
        <v>540</v>
      </c>
      <c r="B39420">
        <v>51931</v>
      </c>
      <c r="C39420" s="3">
        <v>593.50408400000003</v>
      </c>
      <c r="D39420" s="2"/>
    </row>
    <row r="39421" spans="1:4" x14ac:dyDescent="0.25">
      <c r="A39421" s="2">
        <v>540</v>
      </c>
      <c r="B39421">
        <v>51932</v>
      </c>
      <c r="C39421" s="3">
        <v>593.50408400000003</v>
      </c>
      <c r="D39421" s="2"/>
    </row>
    <row r="39422" spans="1:4" x14ac:dyDescent="0.25">
      <c r="A39422" s="2">
        <v>540</v>
      </c>
      <c r="B39422">
        <v>51933</v>
      </c>
      <c r="C39422" s="3">
        <v>9.2251910000000006</v>
      </c>
      <c r="D39422" s="2"/>
    </row>
    <row r="39423" spans="1:4" x14ac:dyDescent="0.25">
      <c r="A39423" s="2">
        <v>540</v>
      </c>
      <c r="B39423">
        <v>51934</v>
      </c>
      <c r="C39423" s="3">
        <v>120.082644</v>
      </c>
      <c r="D39423" s="2"/>
    </row>
    <row r="39424" spans="1:4" x14ac:dyDescent="0.25">
      <c r="A39424" s="2">
        <v>540</v>
      </c>
      <c r="B39424">
        <v>51935</v>
      </c>
      <c r="C39424" s="3">
        <v>120.082644</v>
      </c>
      <c r="D39424" s="2"/>
    </row>
    <row r="39425" spans="1:4" x14ac:dyDescent="0.25">
      <c r="A39425" s="2">
        <v>540</v>
      </c>
      <c r="B39425">
        <v>51936</v>
      </c>
      <c r="C39425" s="3">
        <v>4654.9570640000002</v>
      </c>
      <c r="D39425" s="2"/>
    </row>
    <row r="39426" spans="1:4" x14ac:dyDescent="0.25">
      <c r="A39426" s="2">
        <v>540</v>
      </c>
      <c r="B39426">
        <v>51937</v>
      </c>
      <c r="C39426" s="3">
        <v>4654.9570640000002</v>
      </c>
      <c r="D39426" s="2"/>
    </row>
    <row r="39427" spans="1:4" x14ac:dyDescent="0.25">
      <c r="A39427" s="2">
        <v>540</v>
      </c>
      <c r="B39427">
        <v>51938</v>
      </c>
      <c r="C39427" s="3">
        <v>776.95057799999995</v>
      </c>
      <c r="D39427" s="2"/>
    </row>
    <row r="39428" spans="1:4" x14ac:dyDescent="0.25">
      <c r="A39428" s="2">
        <v>540</v>
      </c>
      <c r="B39428">
        <v>51939</v>
      </c>
      <c r="C39428" s="3">
        <v>454.11108300000001</v>
      </c>
      <c r="D39428" s="2"/>
    </row>
    <row r="39429" spans="1:4" x14ac:dyDescent="0.25">
      <c r="A39429" s="2">
        <v>540</v>
      </c>
      <c r="B39429">
        <v>51940</v>
      </c>
      <c r="C39429" s="3">
        <v>167.60724099999999</v>
      </c>
      <c r="D39429" s="2"/>
    </row>
    <row r="39430" spans="1:4" x14ac:dyDescent="0.25">
      <c r="A39430" s="2">
        <v>540</v>
      </c>
      <c r="B39430">
        <v>51941</v>
      </c>
      <c r="C39430" s="3">
        <v>776.95057799999995</v>
      </c>
      <c r="D39430" s="2"/>
    </row>
    <row r="39431" spans="1:4" x14ac:dyDescent="0.25">
      <c r="A39431" s="2">
        <v>540</v>
      </c>
      <c r="B39431">
        <v>51942</v>
      </c>
      <c r="C39431" s="3">
        <v>167.60724099999999</v>
      </c>
      <c r="D39431" s="2"/>
    </row>
    <row r="39432" spans="1:4" x14ac:dyDescent="0.25">
      <c r="A39432" s="2">
        <v>540</v>
      </c>
      <c r="B39432">
        <v>51943</v>
      </c>
      <c r="C39432" s="3">
        <v>1.817647</v>
      </c>
      <c r="D39432" s="2"/>
    </row>
    <row r="39433" spans="1:4" x14ac:dyDescent="0.25">
      <c r="A39433" s="2">
        <v>540</v>
      </c>
      <c r="B39433">
        <v>51944</v>
      </c>
      <c r="C39433" s="3">
        <v>521.34890299999995</v>
      </c>
      <c r="D39433" s="2"/>
    </row>
    <row r="39434" spans="1:4" x14ac:dyDescent="0.25">
      <c r="A39434" s="2">
        <v>540</v>
      </c>
      <c r="B39434">
        <v>51945</v>
      </c>
      <c r="C39434" s="3">
        <v>5.3427949999999997</v>
      </c>
      <c r="D39434" s="2"/>
    </row>
    <row r="39435" spans="1:4" x14ac:dyDescent="0.25">
      <c r="A39435" s="2">
        <v>540</v>
      </c>
      <c r="B39435">
        <v>51946</v>
      </c>
      <c r="C39435" s="3">
        <v>5.3427949999999997</v>
      </c>
      <c r="D39435" s="2"/>
    </row>
    <row r="39436" spans="1:4" x14ac:dyDescent="0.25">
      <c r="A39436" s="2">
        <v>540</v>
      </c>
      <c r="B39436">
        <v>51947</v>
      </c>
      <c r="C39436" s="3">
        <v>521.34890299999995</v>
      </c>
      <c r="D39436" s="2"/>
    </row>
    <row r="39437" spans="1:4" x14ac:dyDescent="0.25">
      <c r="A39437" s="2">
        <v>540</v>
      </c>
      <c r="B39437">
        <v>51948</v>
      </c>
      <c r="C39437" s="3">
        <v>986.36541599999998</v>
      </c>
      <c r="D39437" s="2"/>
    </row>
    <row r="39438" spans="1:4" x14ac:dyDescent="0.25">
      <c r="A39438" s="2">
        <v>540</v>
      </c>
      <c r="B39438">
        <v>51949</v>
      </c>
      <c r="C39438" s="3">
        <v>986.36541599999998</v>
      </c>
      <c r="D39438" s="2"/>
    </row>
    <row r="39439" spans="1:4" x14ac:dyDescent="0.25">
      <c r="A39439" s="2">
        <v>540</v>
      </c>
      <c r="B39439">
        <v>51951</v>
      </c>
      <c r="C39439" s="3">
        <v>1.817647</v>
      </c>
      <c r="D39439" s="2"/>
    </row>
    <row r="39440" spans="1:4" x14ac:dyDescent="0.25">
      <c r="A39440" s="2">
        <v>540</v>
      </c>
      <c r="B39440">
        <v>51952</v>
      </c>
      <c r="C39440" s="3">
        <v>255.996576</v>
      </c>
      <c r="D39440" s="2"/>
    </row>
    <row r="39441" spans="1:4" x14ac:dyDescent="0.25">
      <c r="A39441" s="2">
        <v>540</v>
      </c>
      <c r="B39441">
        <v>51954</v>
      </c>
      <c r="C39441" s="3">
        <v>255.996576</v>
      </c>
      <c r="D39441" s="2"/>
    </row>
    <row r="39442" spans="1:4" x14ac:dyDescent="0.25">
      <c r="A39442" s="2">
        <v>540</v>
      </c>
      <c r="B39442">
        <v>51955</v>
      </c>
      <c r="C39442" s="3">
        <v>0.52819700000000003</v>
      </c>
      <c r="D39442" s="2"/>
    </row>
    <row r="39443" spans="1:4" x14ac:dyDescent="0.25">
      <c r="A39443" s="2">
        <v>540</v>
      </c>
      <c r="B39443">
        <v>51956</v>
      </c>
      <c r="C39443" s="3">
        <v>3.8825769999999999</v>
      </c>
      <c r="D39443" s="2"/>
    </row>
    <row r="39444" spans="1:4" x14ac:dyDescent="0.25">
      <c r="A39444" s="2">
        <v>540</v>
      </c>
      <c r="B39444">
        <v>51957</v>
      </c>
      <c r="C39444" s="3">
        <v>3.8825769999999999</v>
      </c>
      <c r="D39444" s="2"/>
    </row>
    <row r="39445" spans="1:4" x14ac:dyDescent="0.25">
      <c r="A39445" s="2">
        <v>540</v>
      </c>
      <c r="B39445">
        <v>51958</v>
      </c>
      <c r="C39445" s="3">
        <v>0.52819700000000003</v>
      </c>
      <c r="D39445" s="2"/>
    </row>
    <row r="39446" spans="1:4" x14ac:dyDescent="0.25">
      <c r="A39446" s="2">
        <v>540</v>
      </c>
      <c r="B39446">
        <v>51959</v>
      </c>
      <c r="C39446" s="3">
        <v>472.76232900000002</v>
      </c>
      <c r="D39446" s="2"/>
    </row>
    <row r="39447" spans="1:4" x14ac:dyDescent="0.25">
      <c r="A39447" s="2">
        <v>540</v>
      </c>
      <c r="B39447">
        <v>51960</v>
      </c>
      <c r="C39447" s="3">
        <v>472.76232900000002</v>
      </c>
      <c r="D39447" s="2"/>
    </row>
    <row r="39448" spans="1:4" x14ac:dyDescent="0.25">
      <c r="A39448" s="2">
        <v>540</v>
      </c>
      <c r="B39448">
        <v>51961</v>
      </c>
      <c r="C39448" s="3">
        <v>1261.8489549999999</v>
      </c>
      <c r="D39448" s="2"/>
    </row>
    <row r="39449" spans="1:4" x14ac:dyDescent="0.25">
      <c r="A39449" s="2">
        <v>540</v>
      </c>
      <c r="B39449">
        <v>51962</v>
      </c>
      <c r="C39449" s="3">
        <v>1261.8489549999999</v>
      </c>
      <c r="D39449" s="2"/>
    </row>
    <row r="39450" spans="1:4" x14ac:dyDescent="0.25">
      <c r="A39450" s="2">
        <v>540</v>
      </c>
      <c r="B39450">
        <v>51963</v>
      </c>
      <c r="C39450" s="3">
        <v>203.140601</v>
      </c>
      <c r="D39450" s="2"/>
    </row>
    <row r="39451" spans="1:4" x14ac:dyDescent="0.25">
      <c r="A39451" s="2">
        <v>540</v>
      </c>
      <c r="B39451">
        <v>51965</v>
      </c>
      <c r="C39451" s="3">
        <v>203.140601</v>
      </c>
      <c r="D39451" s="2"/>
    </row>
    <row r="39452" spans="1:4" x14ac:dyDescent="0.25">
      <c r="A39452" s="2">
        <v>540</v>
      </c>
      <c r="B39452">
        <v>51966</v>
      </c>
      <c r="C39452" s="3">
        <v>11.598801999999999</v>
      </c>
      <c r="D39452" s="2"/>
    </row>
    <row r="39453" spans="1:4" x14ac:dyDescent="0.25">
      <c r="A39453" s="2">
        <v>540</v>
      </c>
      <c r="B39453">
        <v>51968</v>
      </c>
      <c r="C39453" s="3">
        <v>18.306885999999999</v>
      </c>
      <c r="D39453" s="2"/>
    </row>
    <row r="39454" spans="1:4" x14ac:dyDescent="0.25">
      <c r="A39454" s="2">
        <v>540</v>
      </c>
      <c r="B39454">
        <v>51971</v>
      </c>
      <c r="C39454" s="3">
        <v>5708.3326159999997</v>
      </c>
      <c r="D39454" s="2"/>
    </row>
    <row r="39455" spans="1:4" x14ac:dyDescent="0.25">
      <c r="A39455" s="2">
        <v>540</v>
      </c>
      <c r="B39455">
        <v>51972</v>
      </c>
      <c r="C39455" s="3">
        <v>5708.3326159999997</v>
      </c>
      <c r="D39455" s="2"/>
    </row>
    <row r="39456" spans="1:4" x14ac:dyDescent="0.25">
      <c r="A39456" s="2">
        <v>540</v>
      </c>
      <c r="B39456">
        <v>51974</v>
      </c>
      <c r="C39456" s="3">
        <v>2305.1977740000002</v>
      </c>
      <c r="D39456" s="2"/>
    </row>
    <row r="39457" spans="1:4" x14ac:dyDescent="0.25">
      <c r="A39457" s="2">
        <v>540</v>
      </c>
      <c r="B39457">
        <v>51975</v>
      </c>
      <c r="C39457" s="3">
        <v>1400.255782</v>
      </c>
      <c r="D39457" s="2"/>
    </row>
    <row r="39458" spans="1:4" x14ac:dyDescent="0.25">
      <c r="A39458" s="2">
        <v>540</v>
      </c>
      <c r="B39458">
        <v>51976</v>
      </c>
      <c r="C39458" s="3">
        <v>2305.1977740000002</v>
      </c>
      <c r="D39458" s="2"/>
    </row>
    <row r="39459" spans="1:4" x14ac:dyDescent="0.25">
      <c r="A39459" s="2">
        <v>540</v>
      </c>
      <c r="B39459">
        <v>51977</v>
      </c>
      <c r="C39459" s="3">
        <v>1400.255782</v>
      </c>
      <c r="D39459" s="2"/>
    </row>
    <row r="39460" spans="1:4" x14ac:dyDescent="0.25">
      <c r="A39460" s="2">
        <v>540</v>
      </c>
      <c r="B39460">
        <v>51978</v>
      </c>
      <c r="C39460" s="3">
        <v>0</v>
      </c>
      <c r="D39460" s="2"/>
    </row>
    <row r="39461" spans="1:4" x14ac:dyDescent="0.25">
      <c r="A39461" s="2">
        <v>540</v>
      </c>
      <c r="B39461">
        <v>51979</v>
      </c>
      <c r="C39461" s="3">
        <v>18.194610000000001</v>
      </c>
      <c r="D39461" s="2"/>
    </row>
    <row r="39462" spans="1:4" x14ac:dyDescent="0.25">
      <c r="A39462" s="2">
        <v>540</v>
      </c>
      <c r="B39462">
        <v>51980</v>
      </c>
      <c r="C39462" s="3">
        <v>0</v>
      </c>
      <c r="D39462" s="2"/>
    </row>
    <row r="39463" spans="1:4" x14ac:dyDescent="0.25">
      <c r="A39463" s="2">
        <v>540</v>
      </c>
      <c r="B39463">
        <v>51981</v>
      </c>
      <c r="C39463" s="3">
        <v>18.194610000000001</v>
      </c>
      <c r="D39463" s="2"/>
    </row>
    <row r="39464" spans="1:4" x14ac:dyDescent="0.25">
      <c r="A39464" s="2">
        <v>540</v>
      </c>
      <c r="B39464">
        <v>51982</v>
      </c>
      <c r="C39464" s="3">
        <v>4621.4889979999998</v>
      </c>
      <c r="D39464" s="2"/>
    </row>
    <row r="39465" spans="1:4" x14ac:dyDescent="0.25">
      <c r="A39465" s="2">
        <v>540</v>
      </c>
      <c r="B39465">
        <v>51983</v>
      </c>
      <c r="C39465" s="3">
        <v>601.58592399999998</v>
      </c>
      <c r="D39465" s="2"/>
    </row>
    <row r="39466" spans="1:4" x14ac:dyDescent="0.25">
      <c r="A39466" s="2">
        <v>540</v>
      </c>
      <c r="B39466">
        <v>51984</v>
      </c>
      <c r="C39466" s="3">
        <v>601.58592399999998</v>
      </c>
      <c r="D39466" s="2"/>
    </row>
    <row r="39467" spans="1:4" x14ac:dyDescent="0.25">
      <c r="A39467" s="2">
        <v>540</v>
      </c>
      <c r="B39467">
        <v>51985</v>
      </c>
      <c r="C39467" s="3">
        <v>4621.4889979999998</v>
      </c>
      <c r="D39467" s="2"/>
    </row>
    <row r="39468" spans="1:4" x14ac:dyDescent="0.25">
      <c r="A39468" s="2">
        <v>540</v>
      </c>
      <c r="B39468">
        <v>51986</v>
      </c>
      <c r="C39468" s="3">
        <v>0</v>
      </c>
      <c r="D39468" s="2"/>
    </row>
    <row r="39469" spans="1:4" x14ac:dyDescent="0.25">
      <c r="A39469" s="2">
        <v>540</v>
      </c>
      <c r="B39469">
        <v>51987</v>
      </c>
      <c r="C39469" s="3">
        <v>2285.6969680000002</v>
      </c>
      <c r="D39469" s="2"/>
    </row>
    <row r="39470" spans="1:4" x14ac:dyDescent="0.25">
      <c r="A39470" s="2">
        <v>540</v>
      </c>
      <c r="B39470">
        <v>51989</v>
      </c>
      <c r="C39470" s="3">
        <v>204.236672</v>
      </c>
      <c r="D39470" s="2"/>
    </row>
    <row r="39471" spans="1:4" x14ac:dyDescent="0.25">
      <c r="A39471" s="2">
        <v>540</v>
      </c>
      <c r="B39471">
        <v>51990</v>
      </c>
      <c r="C39471" s="3">
        <v>204.236672</v>
      </c>
      <c r="D39471" s="2"/>
    </row>
    <row r="39472" spans="1:4" x14ac:dyDescent="0.25">
      <c r="A39472" s="2">
        <v>540</v>
      </c>
      <c r="B39472">
        <v>51992</v>
      </c>
      <c r="C39472" s="3">
        <v>900.06316500000003</v>
      </c>
      <c r="D39472" s="2"/>
    </row>
    <row r="39473" spans="1:4" x14ac:dyDescent="0.25">
      <c r="A39473" s="2">
        <v>540</v>
      </c>
      <c r="B39473">
        <v>51993</v>
      </c>
      <c r="C39473" s="3">
        <v>900.06316500000003</v>
      </c>
      <c r="D39473" s="2"/>
    </row>
    <row r="39474" spans="1:4" x14ac:dyDescent="0.25">
      <c r="A39474" s="2">
        <v>540</v>
      </c>
      <c r="B39474">
        <v>51995</v>
      </c>
      <c r="C39474" s="3">
        <v>4497.922329</v>
      </c>
      <c r="D39474" s="2"/>
    </row>
    <row r="39475" spans="1:4" x14ac:dyDescent="0.25">
      <c r="A39475" s="2">
        <v>540</v>
      </c>
      <c r="B39475">
        <v>51996</v>
      </c>
      <c r="C39475" s="3">
        <v>4497.922329</v>
      </c>
      <c r="D39475" s="2"/>
    </row>
    <row r="39476" spans="1:4" x14ac:dyDescent="0.25">
      <c r="A39476" s="2">
        <v>540</v>
      </c>
      <c r="B39476">
        <v>51998</v>
      </c>
      <c r="C39476" s="3">
        <v>555.79977399999996</v>
      </c>
      <c r="D39476" s="2"/>
    </row>
    <row r="39477" spans="1:4" x14ac:dyDescent="0.25">
      <c r="A39477" s="2">
        <v>540</v>
      </c>
      <c r="B39477">
        <v>51999</v>
      </c>
      <c r="C39477" s="3">
        <v>1801.5566799999999</v>
      </c>
      <c r="D39477" s="2"/>
    </row>
    <row r="39478" spans="1:4" x14ac:dyDescent="0.25">
      <c r="A39478" s="2">
        <v>540</v>
      </c>
      <c r="B39478">
        <v>52000</v>
      </c>
      <c r="C39478" s="3">
        <v>2613.946422</v>
      </c>
      <c r="D39478" s="2"/>
    </row>
    <row r="39479" spans="1:4" x14ac:dyDescent="0.25">
      <c r="A39479" s="2">
        <v>540</v>
      </c>
      <c r="B39479">
        <v>52002</v>
      </c>
      <c r="C39479" s="3">
        <v>718.92329299999994</v>
      </c>
      <c r="D39479" s="2"/>
    </row>
    <row r="39480" spans="1:4" x14ac:dyDescent="0.25">
      <c r="A39480" s="2">
        <v>540</v>
      </c>
      <c r="B39480">
        <v>52003</v>
      </c>
      <c r="C39480" s="3">
        <v>718.92329299999994</v>
      </c>
      <c r="D39480" s="2"/>
    </row>
    <row r="39481" spans="1:4" x14ac:dyDescent="0.25">
      <c r="A39481" s="2">
        <v>540</v>
      </c>
      <c r="B39481">
        <v>52004</v>
      </c>
      <c r="C39481" s="3">
        <v>555.79977399999996</v>
      </c>
      <c r="D39481" s="2"/>
    </row>
    <row r="39482" spans="1:4" x14ac:dyDescent="0.25">
      <c r="A39482" s="2">
        <v>540</v>
      </c>
      <c r="B39482">
        <v>52005</v>
      </c>
      <c r="C39482" s="3">
        <v>42.801220999999998</v>
      </c>
      <c r="D39482" s="2"/>
    </row>
    <row r="39483" spans="1:4" x14ac:dyDescent="0.25">
      <c r="A39483" s="2">
        <v>540</v>
      </c>
      <c r="B39483">
        <v>52006</v>
      </c>
      <c r="C39483" s="3">
        <v>42.801220999999998</v>
      </c>
      <c r="D39483" s="2"/>
    </row>
    <row r="39484" spans="1:4" x14ac:dyDescent="0.25">
      <c r="A39484" s="2">
        <v>540</v>
      </c>
      <c r="B39484">
        <v>52007</v>
      </c>
      <c r="C39484" s="3">
        <v>520.09489099999996</v>
      </c>
      <c r="D39484" s="2"/>
    </row>
    <row r="39485" spans="1:4" x14ac:dyDescent="0.25">
      <c r="A39485" s="2">
        <v>540</v>
      </c>
      <c r="B39485">
        <v>52008</v>
      </c>
      <c r="C39485" s="3">
        <v>520.09489099999996</v>
      </c>
      <c r="D39485" s="2"/>
    </row>
    <row r="39486" spans="1:4" x14ac:dyDescent="0.25">
      <c r="A39486" s="2">
        <v>540</v>
      </c>
      <c r="B39486">
        <v>52009</v>
      </c>
      <c r="C39486" s="3">
        <v>1264.809544</v>
      </c>
      <c r="D39486" s="2"/>
    </row>
    <row r="39487" spans="1:4" x14ac:dyDescent="0.25">
      <c r="A39487" s="2">
        <v>540</v>
      </c>
      <c r="B39487">
        <v>52010</v>
      </c>
      <c r="C39487" s="3">
        <v>1264.809544</v>
      </c>
      <c r="D39487" s="2"/>
    </row>
    <row r="39488" spans="1:4" x14ac:dyDescent="0.25">
      <c r="A39488" s="2">
        <v>540</v>
      </c>
      <c r="B39488">
        <v>52011</v>
      </c>
      <c r="C39488" s="3">
        <v>7</v>
      </c>
      <c r="D39488" s="2"/>
    </row>
    <row r="39489" spans="1:4" x14ac:dyDescent="0.25">
      <c r="A39489" s="2">
        <v>540</v>
      </c>
      <c r="B39489">
        <v>52012</v>
      </c>
      <c r="C39489" s="3">
        <v>1791.6123769999999</v>
      </c>
      <c r="D39489" s="2"/>
    </row>
    <row r="39490" spans="1:4" x14ac:dyDescent="0.25">
      <c r="A39490" s="2">
        <v>540</v>
      </c>
      <c r="B39490">
        <v>52013</v>
      </c>
      <c r="C39490" s="3">
        <v>1791.6123769999999</v>
      </c>
      <c r="D39490" s="2"/>
    </row>
    <row r="39491" spans="1:4" x14ac:dyDescent="0.25">
      <c r="A39491" s="2">
        <v>540</v>
      </c>
      <c r="B39491">
        <v>52014</v>
      </c>
      <c r="C39491" s="3">
        <v>0</v>
      </c>
      <c r="D39491" s="2"/>
    </row>
    <row r="39492" spans="1:4" x14ac:dyDescent="0.25">
      <c r="A39492" s="2">
        <v>540</v>
      </c>
      <c r="B39492">
        <v>52015</v>
      </c>
      <c r="C39492" s="3">
        <v>7</v>
      </c>
      <c r="D39492" s="2"/>
    </row>
    <row r="39493" spans="1:4" x14ac:dyDescent="0.25">
      <c r="A39493" s="2">
        <v>540</v>
      </c>
      <c r="B39493">
        <v>52016</v>
      </c>
      <c r="C39493" s="3">
        <v>6863.0202980000004</v>
      </c>
      <c r="D39493" s="2"/>
    </row>
    <row r="39494" spans="1:4" x14ac:dyDescent="0.25">
      <c r="A39494" s="2">
        <v>540</v>
      </c>
      <c r="B39494">
        <v>52017</v>
      </c>
      <c r="C39494" s="3">
        <v>6863.0202980000004</v>
      </c>
      <c r="D39494" s="2"/>
    </row>
    <row r="39495" spans="1:4" x14ac:dyDescent="0.25">
      <c r="A39495" s="2">
        <v>540</v>
      </c>
      <c r="B39495">
        <v>52018</v>
      </c>
      <c r="C39495" s="3">
        <v>4256.4072939999996</v>
      </c>
      <c r="D39495" s="2"/>
    </row>
    <row r="39496" spans="1:4" x14ac:dyDescent="0.25">
      <c r="A39496" s="2">
        <v>540</v>
      </c>
      <c r="B39496">
        <v>52019</v>
      </c>
      <c r="C39496" s="3">
        <v>4256.4072939999996</v>
      </c>
      <c r="D39496" s="2"/>
    </row>
    <row r="39497" spans="1:4" x14ac:dyDescent="0.25">
      <c r="A39497" s="2">
        <v>540</v>
      </c>
      <c r="B39497">
        <v>52020</v>
      </c>
      <c r="C39497" s="3">
        <v>1355.0952589999999</v>
      </c>
      <c r="D39497" s="2"/>
    </row>
    <row r="39498" spans="1:4" x14ac:dyDescent="0.25">
      <c r="A39498" s="2">
        <v>540</v>
      </c>
      <c r="B39498">
        <v>52021</v>
      </c>
      <c r="C39498" s="3">
        <v>1355.0952589999999</v>
      </c>
      <c r="D39498" s="2"/>
    </row>
    <row r="39499" spans="1:4" x14ac:dyDescent="0.25">
      <c r="A39499" s="2">
        <v>540</v>
      </c>
      <c r="B39499">
        <v>52022</v>
      </c>
      <c r="C39499" s="3">
        <v>4451.2276709999996</v>
      </c>
      <c r="D39499" s="2"/>
    </row>
    <row r="39500" spans="1:4" x14ac:dyDescent="0.25">
      <c r="A39500" s="2">
        <v>540</v>
      </c>
      <c r="B39500">
        <v>52023</v>
      </c>
      <c r="C39500" s="3">
        <v>355.57919399999997</v>
      </c>
      <c r="D39500" s="2"/>
    </row>
    <row r="39501" spans="1:4" x14ac:dyDescent="0.25">
      <c r="A39501" s="2">
        <v>540</v>
      </c>
      <c r="B39501">
        <v>52024</v>
      </c>
      <c r="C39501" s="3">
        <v>355.57919399999997</v>
      </c>
      <c r="D39501" s="2"/>
    </row>
    <row r="39502" spans="1:4" x14ac:dyDescent="0.25">
      <c r="A39502" s="2">
        <v>540</v>
      </c>
      <c r="B39502">
        <v>52025</v>
      </c>
      <c r="C39502" s="3">
        <v>4451.2276709999996</v>
      </c>
      <c r="D39502" s="2"/>
    </row>
    <row r="39503" spans="1:4" x14ac:dyDescent="0.25">
      <c r="A39503" s="2">
        <v>540</v>
      </c>
      <c r="B39503">
        <v>52026</v>
      </c>
      <c r="C39503" s="3">
        <v>1891.960364</v>
      </c>
      <c r="D39503" s="2"/>
    </row>
    <row r="39504" spans="1:4" x14ac:dyDescent="0.25">
      <c r="A39504" s="2">
        <v>540</v>
      </c>
      <c r="B39504">
        <v>52027</v>
      </c>
      <c r="C39504" s="3">
        <v>1891.960364</v>
      </c>
      <c r="D39504" s="2"/>
    </row>
    <row r="39505" spans="1:4" x14ac:dyDescent="0.25">
      <c r="A39505" s="2">
        <v>540</v>
      </c>
      <c r="B39505">
        <v>52028</v>
      </c>
      <c r="C39505" s="3">
        <v>521.05992800000001</v>
      </c>
      <c r="D39505" s="2"/>
    </row>
    <row r="39506" spans="1:4" x14ac:dyDescent="0.25">
      <c r="A39506" s="2">
        <v>540</v>
      </c>
      <c r="B39506">
        <v>52029</v>
      </c>
      <c r="C39506" s="3">
        <v>521.05992800000001</v>
      </c>
      <c r="D39506" s="2"/>
    </row>
    <row r="39507" spans="1:4" x14ac:dyDescent="0.25">
      <c r="A39507" s="2">
        <v>540</v>
      </c>
      <c r="B39507">
        <v>52030</v>
      </c>
      <c r="C39507" s="3">
        <v>1116.2062169999999</v>
      </c>
      <c r="D39507" s="2"/>
    </row>
    <row r="39508" spans="1:4" x14ac:dyDescent="0.25">
      <c r="A39508" s="2">
        <v>540</v>
      </c>
      <c r="B39508">
        <v>52031</v>
      </c>
      <c r="C39508" s="3">
        <v>1116.2062169999999</v>
      </c>
      <c r="D39508" s="2"/>
    </row>
    <row r="39509" spans="1:4" x14ac:dyDescent="0.25">
      <c r="A39509" s="2">
        <v>540</v>
      </c>
      <c r="B39509">
        <v>52032</v>
      </c>
      <c r="C39509" s="3">
        <v>1409.9213199999999</v>
      </c>
      <c r="D39509" s="2"/>
    </row>
    <row r="39510" spans="1:4" x14ac:dyDescent="0.25">
      <c r="A39510" s="2">
        <v>540</v>
      </c>
      <c r="B39510">
        <v>52033</v>
      </c>
      <c r="C39510" s="3">
        <v>2301.3182839999999</v>
      </c>
      <c r="D39510" s="2"/>
    </row>
    <row r="39511" spans="1:4" x14ac:dyDescent="0.25">
      <c r="A39511" s="2">
        <v>540</v>
      </c>
      <c r="B39511">
        <v>52034</v>
      </c>
      <c r="C39511" s="3">
        <v>2301.3182839999999</v>
      </c>
      <c r="D39511" s="2"/>
    </row>
    <row r="39512" spans="1:4" x14ac:dyDescent="0.25">
      <c r="A39512" s="2">
        <v>540</v>
      </c>
      <c r="B39512">
        <v>52035</v>
      </c>
      <c r="C39512" s="3">
        <v>1409.9213199999999</v>
      </c>
      <c r="D39512" s="2"/>
    </row>
    <row r="39513" spans="1:4" x14ac:dyDescent="0.25">
      <c r="A39513" s="2">
        <v>540</v>
      </c>
      <c r="B39513">
        <v>52036</v>
      </c>
      <c r="C39513" s="3">
        <v>3137.821097</v>
      </c>
      <c r="D39513" s="2"/>
    </row>
    <row r="39514" spans="1:4" x14ac:dyDescent="0.25">
      <c r="A39514" s="2">
        <v>540</v>
      </c>
      <c r="B39514">
        <v>52037</v>
      </c>
      <c r="C39514" s="3">
        <v>93.920309000000003</v>
      </c>
      <c r="D39514" s="2"/>
    </row>
    <row r="39515" spans="1:4" x14ac:dyDescent="0.25">
      <c r="A39515" s="2">
        <v>540</v>
      </c>
      <c r="B39515">
        <v>52038</v>
      </c>
      <c r="C39515" s="3">
        <v>1737.343754</v>
      </c>
      <c r="D39515" s="2"/>
    </row>
    <row r="39516" spans="1:4" x14ac:dyDescent="0.25">
      <c r="A39516" s="2">
        <v>540</v>
      </c>
      <c r="B39516">
        <v>52039</v>
      </c>
      <c r="C39516" s="3">
        <v>3137.821097</v>
      </c>
      <c r="D39516" s="2"/>
    </row>
    <row r="39517" spans="1:4" x14ac:dyDescent="0.25">
      <c r="A39517" s="2">
        <v>540</v>
      </c>
      <c r="B39517">
        <v>52040</v>
      </c>
      <c r="C39517" s="3">
        <v>93.920309000000003</v>
      </c>
      <c r="D39517" s="2"/>
    </row>
    <row r="39518" spans="1:4" x14ac:dyDescent="0.25">
      <c r="A39518" s="2">
        <v>540</v>
      </c>
      <c r="B39518">
        <v>52041</v>
      </c>
      <c r="C39518" s="3">
        <v>1737.343754</v>
      </c>
      <c r="D39518" s="2"/>
    </row>
    <row r="39519" spans="1:4" x14ac:dyDescent="0.25">
      <c r="A39519" s="2">
        <v>540</v>
      </c>
      <c r="B39519">
        <v>52042</v>
      </c>
      <c r="C39519" s="3">
        <v>479.54547200000002</v>
      </c>
      <c r="D39519" s="2"/>
    </row>
    <row r="39520" spans="1:4" x14ac:dyDescent="0.25">
      <c r="A39520" s="2">
        <v>540</v>
      </c>
      <c r="B39520">
        <v>52043</v>
      </c>
      <c r="C39520" s="3">
        <v>3209.674113</v>
      </c>
      <c r="D39520" s="2"/>
    </row>
    <row r="39521" spans="1:4" x14ac:dyDescent="0.25">
      <c r="A39521" s="2">
        <v>540</v>
      </c>
      <c r="B39521">
        <v>52044</v>
      </c>
      <c r="C39521" s="3">
        <v>479.54547200000002</v>
      </c>
      <c r="D39521" s="2"/>
    </row>
    <row r="39522" spans="1:4" x14ac:dyDescent="0.25">
      <c r="A39522" s="2">
        <v>540</v>
      </c>
      <c r="B39522">
        <v>52045</v>
      </c>
      <c r="C39522" s="3">
        <v>3209.674113</v>
      </c>
      <c r="D39522" s="2"/>
    </row>
    <row r="39523" spans="1:4" x14ac:dyDescent="0.25">
      <c r="A39523" s="2">
        <v>540</v>
      </c>
      <c r="B39523">
        <v>52046</v>
      </c>
      <c r="C39523" s="3">
        <v>0</v>
      </c>
      <c r="D39523" s="2"/>
    </row>
    <row r="39524" spans="1:4" x14ac:dyDescent="0.25">
      <c r="A39524" s="2">
        <v>540</v>
      </c>
      <c r="B39524">
        <v>52047</v>
      </c>
      <c r="C39524" s="3">
        <v>348.58136999999999</v>
      </c>
      <c r="D39524" s="2"/>
    </row>
    <row r="39525" spans="1:4" x14ac:dyDescent="0.25">
      <c r="A39525" s="2">
        <v>540</v>
      </c>
      <c r="B39525">
        <v>52048</v>
      </c>
      <c r="C39525" s="3">
        <v>4002.0687389999998</v>
      </c>
      <c r="D39525" s="2"/>
    </row>
    <row r="39526" spans="1:4" x14ac:dyDescent="0.25">
      <c r="A39526" s="2">
        <v>540</v>
      </c>
      <c r="B39526">
        <v>52049</v>
      </c>
      <c r="C39526" s="3">
        <v>1938.9232999999999</v>
      </c>
      <c r="D39526" s="2"/>
    </row>
    <row r="39527" spans="1:4" x14ac:dyDescent="0.25">
      <c r="A39527" s="2">
        <v>540</v>
      </c>
      <c r="B39527">
        <v>52050</v>
      </c>
      <c r="C39527" s="3">
        <v>4002.0687389999998</v>
      </c>
      <c r="D39527" s="2"/>
    </row>
    <row r="39528" spans="1:4" x14ac:dyDescent="0.25">
      <c r="A39528" s="2">
        <v>540</v>
      </c>
      <c r="B39528">
        <v>52051</v>
      </c>
      <c r="C39528" s="3">
        <v>348.58136999999999</v>
      </c>
      <c r="D39528" s="2"/>
    </row>
    <row r="39529" spans="1:4" x14ac:dyDescent="0.25">
      <c r="A39529" s="2">
        <v>540</v>
      </c>
      <c r="B39529">
        <v>52052</v>
      </c>
      <c r="C39529" s="3">
        <v>1938.9232999999999</v>
      </c>
      <c r="D39529" s="2"/>
    </row>
    <row r="39530" spans="1:4" x14ac:dyDescent="0.25">
      <c r="A39530" s="2">
        <v>540</v>
      </c>
      <c r="B39530">
        <v>52053</v>
      </c>
      <c r="C39530" s="3">
        <v>0</v>
      </c>
      <c r="D39530" s="2"/>
    </row>
    <row r="39531" spans="1:4" x14ac:dyDescent="0.25">
      <c r="A39531" s="2">
        <v>540</v>
      </c>
      <c r="B39531">
        <v>52054</v>
      </c>
      <c r="C39531" s="3">
        <v>555.02633200000002</v>
      </c>
      <c r="D39531" s="2"/>
    </row>
    <row r="39532" spans="1:4" x14ac:dyDescent="0.25">
      <c r="A39532" s="2">
        <v>540</v>
      </c>
      <c r="B39532">
        <v>52055</v>
      </c>
      <c r="C39532" s="3">
        <v>555.02633200000002</v>
      </c>
      <c r="D39532" s="2"/>
    </row>
    <row r="39533" spans="1:4" x14ac:dyDescent="0.25">
      <c r="A39533" s="2">
        <v>540</v>
      </c>
      <c r="B39533">
        <v>52056</v>
      </c>
      <c r="C39533" s="3">
        <v>1774.1611620000001</v>
      </c>
      <c r="D39533" s="2"/>
    </row>
    <row r="39534" spans="1:4" x14ac:dyDescent="0.25">
      <c r="A39534" s="2">
        <v>540</v>
      </c>
      <c r="B39534">
        <v>52057</v>
      </c>
      <c r="C39534" s="3">
        <v>2280.2754</v>
      </c>
      <c r="D39534" s="2"/>
    </row>
    <row r="39535" spans="1:4" x14ac:dyDescent="0.25">
      <c r="A39535" s="2">
        <v>540</v>
      </c>
      <c r="B39535">
        <v>52058</v>
      </c>
      <c r="C39535" s="3">
        <v>2280.2754</v>
      </c>
      <c r="D39535" s="2"/>
    </row>
    <row r="39536" spans="1:4" x14ac:dyDescent="0.25">
      <c r="A39536" s="2">
        <v>540</v>
      </c>
      <c r="B39536">
        <v>52059</v>
      </c>
      <c r="C39536" s="3">
        <v>1774.1611620000001</v>
      </c>
      <c r="D39536" s="2"/>
    </row>
    <row r="39537" spans="1:4" x14ac:dyDescent="0.25">
      <c r="A39537" s="2">
        <v>540</v>
      </c>
      <c r="B39537">
        <v>52060</v>
      </c>
      <c r="C39537" s="3">
        <v>1673.9569019999999</v>
      </c>
      <c r="D39537" s="2"/>
    </row>
    <row r="39538" spans="1:4" x14ac:dyDescent="0.25">
      <c r="A39538" s="2">
        <v>540</v>
      </c>
      <c r="B39538">
        <v>52061</v>
      </c>
      <c r="C39538" s="3">
        <v>1673.9569019999999</v>
      </c>
      <c r="D39538" s="2"/>
    </row>
    <row r="39539" spans="1:4" x14ac:dyDescent="0.25">
      <c r="A39539" s="2">
        <v>540</v>
      </c>
      <c r="B39539">
        <v>52062</v>
      </c>
      <c r="C39539" s="3">
        <v>1876.6632059999999</v>
      </c>
      <c r="D39539" s="2"/>
    </row>
    <row r="39540" spans="1:4" x14ac:dyDescent="0.25">
      <c r="A39540" s="2">
        <v>540</v>
      </c>
      <c r="B39540">
        <v>52063</v>
      </c>
      <c r="C39540" s="3">
        <v>1876.6632059999999</v>
      </c>
      <c r="D39540" s="2"/>
    </row>
    <row r="39541" spans="1:4" x14ac:dyDescent="0.25">
      <c r="A39541" s="2">
        <v>540</v>
      </c>
      <c r="B39541">
        <v>52064</v>
      </c>
      <c r="C39541" s="3">
        <v>2954.129919</v>
      </c>
      <c r="D39541" s="2"/>
    </row>
    <row r="39542" spans="1:4" x14ac:dyDescent="0.25">
      <c r="A39542" s="2">
        <v>540</v>
      </c>
      <c r="B39542">
        <v>52065</v>
      </c>
      <c r="C39542" s="3">
        <v>1126.8456389999999</v>
      </c>
      <c r="D39542" s="2"/>
    </row>
    <row r="39543" spans="1:4" x14ac:dyDescent="0.25">
      <c r="A39543" s="2">
        <v>540</v>
      </c>
      <c r="B39543">
        <v>52066</v>
      </c>
      <c r="C39543" s="3">
        <v>1126.8456389999999</v>
      </c>
      <c r="D39543" s="2"/>
    </row>
    <row r="39544" spans="1:4" x14ac:dyDescent="0.25">
      <c r="A39544" s="2">
        <v>540</v>
      </c>
      <c r="B39544">
        <v>52067</v>
      </c>
      <c r="C39544" s="3">
        <v>2954.129919</v>
      </c>
      <c r="D39544" s="2"/>
    </row>
    <row r="39545" spans="1:4" x14ac:dyDescent="0.25">
      <c r="A39545" s="2">
        <v>540</v>
      </c>
      <c r="B39545">
        <v>52068</v>
      </c>
      <c r="C39545" s="3">
        <v>324.14991600000002</v>
      </c>
      <c r="D39545" s="2"/>
    </row>
    <row r="39546" spans="1:4" x14ac:dyDescent="0.25">
      <c r="A39546" s="2">
        <v>540</v>
      </c>
      <c r="B39546">
        <v>52069</v>
      </c>
      <c r="C39546" s="3">
        <v>920.37033699999995</v>
      </c>
      <c r="D39546" s="2"/>
    </row>
    <row r="39547" spans="1:4" x14ac:dyDescent="0.25">
      <c r="A39547" s="2">
        <v>540</v>
      </c>
      <c r="B39547">
        <v>52070</v>
      </c>
      <c r="C39547" s="3">
        <v>920.37033699999995</v>
      </c>
      <c r="D39547" s="2"/>
    </row>
    <row r="39548" spans="1:4" x14ac:dyDescent="0.25">
      <c r="A39548" s="2">
        <v>540</v>
      </c>
      <c r="B39548">
        <v>52071</v>
      </c>
      <c r="C39548" s="3">
        <v>324.14991600000002</v>
      </c>
      <c r="D39548" s="2"/>
    </row>
    <row r="39549" spans="1:4" x14ac:dyDescent="0.25">
      <c r="A39549" s="2">
        <v>540</v>
      </c>
      <c r="B39549">
        <v>52072</v>
      </c>
      <c r="C39549" s="3">
        <v>2678.4007940000001</v>
      </c>
      <c r="D39549" s="2"/>
    </row>
    <row r="39550" spans="1:4" x14ac:dyDescent="0.25">
      <c r="A39550" s="2">
        <v>540</v>
      </c>
      <c r="B39550">
        <v>52073</v>
      </c>
      <c r="C39550" s="3">
        <v>1135.8533970000001</v>
      </c>
      <c r="D39550" s="2"/>
    </row>
    <row r="39551" spans="1:4" x14ac:dyDescent="0.25">
      <c r="A39551" s="2">
        <v>540</v>
      </c>
      <c r="B39551">
        <v>52074</v>
      </c>
      <c r="C39551" s="3">
        <v>128.560847</v>
      </c>
      <c r="D39551" s="2"/>
    </row>
    <row r="39552" spans="1:4" x14ac:dyDescent="0.25">
      <c r="A39552" s="2">
        <v>540</v>
      </c>
      <c r="B39552">
        <v>52075</v>
      </c>
      <c r="C39552" s="3">
        <v>2678.4007940000001</v>
      </c>
      <c r="D39552" s="2"/>
    </row>
    <row r="39553" spans="1:4" x14ac:dyDescent="0.25">
      <c r="A39553" s="2">
        <v>540</v>
      </c>
      <c r="B39553">
        <v>52076</v>
      </c>
      <c r="C39553" s="3">
        <v>1135.8533970000001</v>
      </c>
      <c r="D39553" s="2"/>
    </row>
    <row r="39554" spans="1:4" x14ac:dyDescent="0.25">
      <c r="A39554" s="2">
        <v>540</v>
      </c>
      <c r="B39554">
        <v>52077</v>
      </c>
      <c r="C39554" s="3">
        <v>128.560847</v>
      </c>
      <c r="D39554" s="2"/>
    </row>
    <row r="39555" spans="1:4" x14ac:dyDescent="0.25">
      <c r="A39555" s="2">
        <v>540</v>
      </c>
      <c r="B39555">
        <v>52078</v>
      </c>
      <c r="C39555" s="3">
        <v>984.21804099999997</v>
      </c>
      <c r="D39555" s="2"/>
    </row>
    <row r="39556" spans="1:4" x14ac:dyDescent="0.25">
      <c r="A39556" s="2">
        <v>540</v>
      </c>
      <c r="B39556">
        <v>52079</v>
      </c>
      <c r="C39556" s="3">
        <v>984.21804099999997</v>
      </c>
      <c r="D39556" s="2"/>
    </row>
    <row r="39557" spans="1:4" x14ac:dyDescent="0.25">
      <c r="A39557" s="2">
        <v>540</v>
      </c>
      <c r="B39557">
        <v>52080</v>
      </c>
      <c r="C39557" s="3">
        <v>2569.3264170000002</v>
      </c>
      <c r="D39557" s="2"/>
    </row>
    <row r="39558" spans="1:4" x14ac:dyDescent="0.25">
      <c r="A39558" s="2">
        <v>540</v>
      </c>
      <c r="B39558">
        <v>52081</v>
      </c>
      <c r="C39558" s="3">
        <v>2569.3264170000002</v>
      </c>
      <c r="D39558" s="2"/>
    </row>
    <row r="39559" spans="1:4" x14ac:dyDescent="0.25">
      <c r="A39559" s="2">
        <v>540</v>
      </c>
      <c r="B39559">
        <v>52082</v>
      </c>
      <c r="C39559" s="3">
        <v>2791.7654170000001</v>
      </c>
      <c r="D39559" s="2"/>
    </row>
    <row r="39560" spans="1:4" x14ac:dyDescent="0.25">
      <c r="A39560" s="2">
        <v>540</v>
      </c>
      <c r="B39560">
        <v>52083</v>
      </c>
      <c r="C39560" s="3">
        <v>60.213836000000001</v>
      </c>
      <c r="D39560" s="2"/>
    </row>
    <row r="39561" spans="1:4" x14ac:dyDescent="0.25">
      <c r="A39561" s="2">
        <v>540</v>
      </c>
      <c r="B39561">
        <v>52084</v>
      </c>
      <c r="C39561" s="3">
        <v>60.213836000000001</v>
      </c>
      <c r="D39561" s="2"/>
    </row>
    <row r="39562" spans="1:4" x14ac:dyDescent="0.25">
      <c r="A39562" s="2">
        <v>540</v>
      </c>
      <c r="B39562">
        <v>52085</v>
      </c>
      <c r="C39562" s="3">
        <v>2791.7654170000001</v>
      </c>
      <c r="D39562" s="2"/>
    </row>
    <row r="39563" spans="1:4" x14ac:dyDescent="0.25">
      <c r="A39563" s="2">
        <v>540</v>
      </c>
      <c r="B39563">
        <v>52087</v>
      </c>
      <c r="C39563" s="3">
        <v>76.535852000000006</v>
      </c>
      <c r="D39563" s="2"/>
    </row>
    <row r="39564" spans="1:4" x14ac:dyDescent="0.25">
      <c r="A39564" s="2">
        <v>540</v>
      </c>
      <c r="B39564">
        <v>52088</v>
      </c>
      <c r="C39564" s="3">
        <v>76.535852000000006</v>
      </c>
      <c r="D39564" s="2"/>
    </row>
    <row r="39565" spans="1:4" x14ac:dyDescent="0.25">
      <c r="A39565" s="2">
        <v>540</v>
      </c>
      <c r="B39565">
        <v>52089</v>
      </c>
      <c r="C39565" s="3">
        <v>878.25566000000003</v>
      </c>
      <c r="D39565" s="2"/>
    </row>
    <row r="39566" spans="1:4" x14ac:dyDescent="0.25">
      <c r="A39566" s="2">
        <v>540</v>
      </c>
      <c r="B39566">
        <v>52090</v>
      </c>
      <c r="C39566" s="3">
        <v>878.25566000000003</v>
      </c>
      <c r="D39566" s="2"/>
    </row>
    <row r="39567" spans="1:4" x14ac:dyDescent="0.25">
      <c r="A39567" s="2">
        <v>540</v>
      </c>
      <c r="B39567">
        <v>52091</v>
      </c>
      <c r="C39567" s="3">
        <v>0</v>
      </c>
      <c r="D39567" s="2"/>
    </row>
    <row r="39568" spans="1:4" x14ac:dyDescent="0.25">
      <c r="A39568" s="2">
        <v>540</v>
      </c>
      <c r="B39568">
        <v>52092</v>
      </c>
      <c r="C39568" s="3">
        <v>6788.916964</v>
      </c>
      <c r="D39568" s="2"/>
    </row>
    <row r="39569" spans="1:4" x14ac:dyDescent="0.25">
      <c r="A39569" s="2">
        <v>540</v>
      </c>
      <c r="B39569">
        <v>52093</v>
      </c>
      <c r="C39569" s="3">
        <v>6788.916964</v>
      </c>
      <c r="D39569" s="2"/>
    </row>
    <row r="39570" spans="1:4" x14ac:dyDescent="0.25">
      <c r="A39570" s="2">
        <v>540</v>
      </c>
      <c r="B39570">
        <v>52094</v>
      </c>
      <c r="C39570" s="3">
        <v>2909.1761929999998</v>
      </c>
      <c r="D39570" s="2"/>
    </row>
    <row r="39571" spans="1:4" x14ac:dyDescent="0.25">
      <c r="A39571" s="2">
        <v>540</v>
      </c>
      <c r="B39571">
        <v>52095</v>
      </c>
      <c r="C39571" s="3">
        <v>32.918990000000001</v>
      </c>
      <c r="D39571" s="2"/>
    </row>
    <row r="39572" spans="1:4" x14ac:dyDescent="0.25">
      <c r="A39572" s="2">
        <v>540</v>
      </c>
      <c r="B39572">
        <v>52096</v>
      </c>
      <c r="C39572" s="3">
        <v>2909.1761929999998</v>
      </c>
      <c r="D39572" s="2"/>
    </row>
    <row r="39573" spans="1:4" x14ac:dyDescent="0.25">
      <c r="A39573" s="2">
        <v>540</v>
      </c>
      <c r="B39573">
        <v>52097</v>
      </c>
      <c r="C39573" s="3">
        <v>3905.8617380000001</v>
      </c>
      <c r="D39573" s="2"/>
    </row>
    <row r="39574" spans="1:4" x14ac:dyDescent="0.25">
      <c r="A39574" s="2">
        <v>540</v>
      </c>
      <c r="B39574">
        <v>52098</v>
      </c>
      <c r="C39574" s="3">
        <v>32.918990000000001</v>
      </c>
      <c r="D39574" s="2"/>
    </row>
    <row r="39575" spans="1:4" x14ac:dyDescent="0.25">
      <c r="A39575" s="2">
        <v>540</v>
      </c>
      <c r="B39575">
        <v>52099</v>
      </c>
      <c r="C39575" s="3">
        <v>403.69473699999998</v>
      </c>
      <c r="D39575" s="2"/>
    </row>
    <row r="39576" spans="1:4" x14ac:dyDescent="0.25">
      <c r="A39576" s="2">
        <v>540</v>
      </c>
      <c r="B39576">
        <v>52100</v>
      </c>
      <c r="C39576" s="3">
        <v>32.918990000000001</v>
      </c>
      <c r="D39576" s="2"/>
    </row>
    <row r="39577" spans="1:4" x14ac:dyDescent="0.25">
      <c r="A39577" s="2">
        <v>540</v>
      </c>
      <c r="B39577">
        <v>52101</v>
      </c>
      <c r="C39577" s="3">
        <v>3905.8617380000001</v>
      </c>
      <c r="D39577" s="2"/>
    </row>
    <row r="39578" spans="1:4" x14ac:dyDescent="0.25">
      <c r="A39578" s="2">
        <v>540</v>
      </c>
      <c r="B39578">
        <v>52102</v>
      </c>
      <c r="C39578" s="3">
        <v>403.69473699999998</v>
      </c>
      <c r="D39578" s="2"/>
    </row>
    <row r="39579" spans="1:4" x14ac:dyDescent="0.25">
      <c r="A39579" s="2">
        <v>540</v>
      </c>
      <c r="B39579">
        <v>52103</v>
      </c>
      <c r="C39579" s="3">
        <v>245.78716299999999</v>
      </c>
      <c r="D39579" s="2"/>
    </row>
    <row r="39580" spans="1:4" x14ac:dyDescent="0.25">
      <c r="A39580" s="2">
        <v>540</v>
      </c>
      <c r="B39580">
        <v>52105</v>
      </c>
      <c r="C39580" s="3">
        <v>233.489665</v>
      </c>
      <c r="D39580" s="2"/>
    </row>
    <row r="39581" spans="1:4" x14ac:dyDescent="0.25">
      <c r="A39581" s="2">
        <v>540</v>
      </c>
      <c r="B39581">
        <v>52106</v>
      </c>
      <c r="C39581" s="3">
        <v>587.98403299999995</v>
      </c>
      <c r="D39581" s="2"/>
    </row>
    <row r="39582" spans="1:4" x14ac:dyDescent="0.25">
      <c r="A39582" s="2">
        <v>540</v>
      </c>
      <c r="B39582">
        <v>52107</v>
      </c>
      <c r="C39582" s="3">
        <v>2735.6614530000002</v>
      </c>
      <c r="D39582" s="2"/>
    </row>
    <row r="39583" spans="1:4" x14ac:dyDescent="0.25">
      <c r="A39583" s="2">
        <v>540</v>
      </c>
      <c r="B39583">
        <v>52108</v>
      </c>
      <c r="C39583" s="3">
        <v>587.98403299999995</v>
      </c>
      <c r="D39583" s="2"/>
    </row>
    <row r="39584" spans="1:4" x14ac:dyDescent="0.25">
      <c r="A39584" s="2">
        <v>540</v>
      </c>
      <c r="B39584">
        <v>52109</v>
      </c>
      <c r="C39584" s="3">
        <v>245.78716299999999</v>
      </c>
      <c r="D39584" s="2"/>
    </row>
    <row r="39585" spans="1:4" x14ac:dyDescent="0.25">
      <c r="A39585" s="2">
        <v>540</v>
      </c>
      <c r="B39585">
        <v>52110</v>
      </c>
      <c r="C39585" s="3">
        <v>233.489665</v>
      </c>
      <c r="D39585" s="2"/>
    </row>
    <row r="39586" spans="1:4" x14ac:dyDescent="0.25">
      <c r="A39586" s="2">
        <v>540</v>
      </c>
      <c r="B39586">
        <v>52111</v>
      </c>
      <c r="C39586" s="3">
        <v>2735.6614530000002</v>
      </c>
      <c r="D39586" s="2"/>
    </row>
    <row r="39587" spans="1:4" x14ac:dyDescent="0.25">
      <c r="A39587" s="2">
        <v>540</v>
      </c>
      <c r="B39587">
        <v>52112</v>
      </c>
      <c r="C39587" s="3">
        <v>156.728263</v>
      </c>
      <c r="D39587" s="2"/>
    </row>
    <row r="39588" spans="1:4" x14ac:dyDescent="0.25">
      <c r="A39588" s="2">
        <v>540</v>
      </c>
      <c r="B39588">
        <v>52113</v>
      </c>
      <c r="C39588" s="3">
        <v>3824.629469</v>
      </c>
      <c r="D39588" s="2"/>
    </row>
    <row r="39589" spans="1:4" x14ac:dyDescent="0.25">
      <c r="A39589" s="2">
        <v>540</v>
      </c>
      <c r="B39589">
        <v>52114</v>
      </c>
      <c r="C39589" s="3">
        <v>637.97156299999995</v>
      </c>
      <c r="D39589" s="2"/>
    </row>
    <row r="39590" spans="1:4" x14ac:dyDescent="0.25">
      <c r="A39590" s="2">
        <v>540</v>
      </c>
      <c r="B39590">
        <v>52115</v>
      </c>
      <c r="C39590" s="3">
        <v>156.728263</v>
      </c>
      <c r="D39590" s="2"/>
    </row>
    <row r="39591" spans="1:4" x14ac:dyDescent="0.25">
      <c r="A39591" s="2">
        <v>540</v>
      </c>
      <c r="B39591">
        <v>52116</v>
      </c>
      <c r="C39591" s="3">
        <v>3824.629469</v>
      </c>
      <c r="D39591" s="2"/>
    </row>
    <row r="39592" spans="1:4" x14ac:dyDescent="0.25">
      <c r="A39592" s="2">
        <v>540</v>
      </c>
      <c r="B39592">
        <v>52117</v>
      </c>
      <c r="C39592" s="3">
        <v>637.97156299999995</v>
      </c>
      <c r="D39592" s="2"/>
    </row>
    <row r="39593" spans="1:4" x14ac:dyDescent="0.25">
      <c r="A39593" s="2">
        <v>540</v>
      </c>
      <c r="B39593">
        <v>52118</v>
      </c>
      <c r="C39593" s="3">
        <v>1349.7699030000001</v>
      </c>
      <c r="D39593" s="2"/>
    </row>
    <row r="39594" spans="1:4" x14ac:dyDescent="0.25">
      <c r="A39594" s="2">
        <v>540</v>
      </c>
      <c r="B39594">
        <v>52119</v>
      </c>
      <c r="C39594" s="3">
        <v>2486.401167</v>
      </c>
      <c r="D39594" s="2"/>
    </row>
    <row r="39595" spans="1:4" x14ac:dyDescent="0.25">
      <c r="A39595" s="2">
        <v>540</v>
      </c>
      <c r="B39595">
        <v>52120</v>
      </c>
      <c r="C39595" s="3">
        <v>1843.4809660000001</v>
      </c>
      <c r="D39595" s="2"/>
    </row>
    <row r="39596" spans="1:4" x14ac:dyDescent="0.25">
      <c r="A39596" s="2">
        <v>540</v>
      </c>
      <c r="B39596">
        <v>52121</v>
      </c>
      <c r="C39596" s="3">
        <v>2029.76378</v>
      </c>
      <c r="D39596" s="2"/>
    </row>
    <row r="39597" spans="1:4" x14ac:dyDescent="0.25">
      <c r="A39597" s="2">
        <v>540</v>
      </c>
      <c r="B39597">
        <v>52122</v>
      </c>
      <c r="C39597" s="3">
        <v>1349.7699030000001</v>
      </c>
      <c r="D39597" s="2"/>
    </row>
    <row r="39598" spans="1:4" x14ac:dyDescent="0.25">
      <c r="A39598" s="2">
        <v>540</v>
      </c>
      <c r="B39598">
        <v>52123</v>
      </c>
      <c r="C39598" s="3">
        <v>1843.4809660000001</v>
      </c>
      <c r="D39598" s="2"/>
    </row>
    <row r="39599" spans="1:4" x14ac:dyDescent="0.25">
      <c r="A39599" s="2">
        <v>540</v>
      </c>
      <c r="B39599">
        <v>52124</v>
      </c>
      <c r="C39599" s="3">
        <v>2486.401167</v>
      </c>
      <c r="D39599" s="2"/>
    </row>
    <row r="39600" spans="1:4" x14ac:dyDescent="0.25">
      <c r="A39600" s="2">
        <v>540</v>
      </c>
      <c r="B39600">
        <v>52125</v>
      </c>
      <c r="C39600" s="3">
        <v>2029.76378</v>
      </c>
      <c r="D39600" s="2"/>
    </row>
    <row r="39601" spans="1:4" x14ac:dyDescent="0.25">
      <c r="A39601" s="2">
        <v>540</v>
      </c>
      <c r="B39601">
        <v>52126</v>
      </c>
      <c r="C39601" s="3">
        <v>1077.7060289999999</v>
      </c>
      <c r="D39601" s="2"/>
    </row>
    <row r="39602" spans="1:4" x14ac:dyDescent="0.25">
      <c r="A39602" s="2">
        <v>540</v>
      </c>
      <c r="B39602">
        <v>52127</v>
      </c>
      <c r="C39602" s="3">
        <v>328.30643199999997</v>
      </c>
      <c r="D39602" s="2"/>
    </row>
    <row r="39603" spans="1:4" x14ac:dyDescent="0.25">
      <c r="A39603" s="2">
        <v>540</v>
      </c>
      <c r="B39603">
        <v>52128</v>
      </c>
      <c r="C39603" s="3">
        <v>655.80041300000005</v>
      </c>
      <c r="D39603" s="2"/>
    </row>
    <row r="39604" spans="1:4" x14ac:dyDescent="0.25">
      <c r="A39604" s="2">
        <v>540</v>
      </c>
      <c r="B39604">
        <v>52129</v>
      </c>
      <c r="C39604" s="3">
        <v>4798.893196</v>
      </c>
      <c r="D39604" s="2"/>
    </row>
    <row r="39605" spans="1:4" x14ac:dyDescent="0.25">
      <c r="A39605" s="2">
        <v>540</v>
      </c>
      <c r="B39605">
        <v>52130</v>
      </c>
      <c r="C39605" s="3">
        <v>1077.7060289999999</v>
      </c>
      <c r="D39605" s="2"/>
    </row>
    <row r="39606" spans="1:4" x14ac:dyDescent="0.25">
      <c r="A39606" s="2">
        <v>540</v>
      </c>
      <c r="B39606">
        <v>52131</v>
      </c>
      <c r="C39606" s="3">
        <v>4798.893196</v>
      </c>
      <c r="D39606" s="2"/>
    </row>
    <row r="39607" spans="1:4" x14ac:dyDescent="0.25">
      <c r="A39607" s="2">
        <v>540</v>
      </c>
      <c r="B39607">
        <v>52132</v>
      </c>
      <c r="C39607" s="3">
        <v>328.30643199999997</v>
      </c>
      <c r="D39607" s="2"/>
    </row>
    <row r="39608" spans="1:4" x14ac:dyDescent="0.25">
      <c r="A39608" s="2">
        <v>540</v>
      </c>
      <c r="B39608">
        <v>52133</v>
      </c>
      <c r="C39608" s="3">
        <v>655.80041300000005</v>
      </c>
      <c r="D39608" s="2"/>
    </row>
    <row r="39609" spans="1:4" x14ac:dyDescent="0.25">
      <c r="A39609" s="2">
        <v>540</v>
      </c>
      <c r="B39609">
        <v>52134</v>
      </c>
      <c r="C39609" s="3">
        <v>87.622685000000004</v>
      </c>
      <c r="D39609" s="2"/>
    </row>
    <row r="39610" spans="1:4" x14ac:dyDescent="0.25">
      <c r="A39610" s="2">
        <v>540</v>
      </c>
      <c r="B39610">
        <v>52135</v>
      </c>
      <c r="C39610" s="3">
        <v>380.54665499999999</v>
      </c>
      <c r="D39610" s="2"/>
    </row>
    <row r="39611" spans="1:4" x14ac:dyDescent="0.25">
      <c r="A39611" s="2">
        <v>540</v>
      </c>
      <c r="B39611">
        <v>52136</v>
      </c>
      <c r="C39611" s="3">
        <v>598.77754900000002</v>
      </c>
      <c r="D39611" s="2"/>
    </row>
    <row r="39612" spans="1:4" x14ac:dyDescent="0.25">
      <c r="A39612" s="2">
        <v>540</v>
      </c>
      <c r="B39612">
        <v>52138</v>
      </c>
      <c r="C39612" s="3">
        <v>1616.8074590000001</v>
      </c>
      <c r="D39612" s="2"/>
    </row>
    <row r="39613" spans="1:4" x14ac:dyDescent="0.25">
      <c r="A39613" s="2">
        <v>540</v>
      </c>
      <c r="B39613">
        <v>52139</v>
      </c>
      <c r="C39613" s="3">
        <v>380.54665499999999</v>
      </c>
      <c r="D39613" s="2"/>
    </row>
    <row r="39614" spans="1:4" x14ac:dyDescent="0.25">
      <c r="A39614" s="2">
        <v>540</v>
      </c>
      <c r="B39614">
        <v>52140</v>
      </c>
      <c r="C39614" s="3">
        <v>598.77754900000002</v>
      </c>
      <c r="D39614" s="2"/>
    </row>
    <row r="39615" spans="1:4" x14ac:dyDescent="0.25">
      <c r="A39615" s="2">
        <v>540</v>
      </c>
      <c r="B39615">
        <v>52141</v>
      </c>
      <c r="C39615" s="3">
        <v>87.622685000000004</v>
      </c>
      <c r="D39615" s="2"/>
    </row>
    <row r="39616" spans="1:4" x14ac:dyDescent="0.25">
      <c r="A39616" s="2">
        <v>540</v>
      </c>
      <c r="B39616">
        <v>52142</v>
      </c>
      <c r="C39616" s="3">
        <v>1616.8074590000001</v>
      </c>
      <c r="D39616" s="2"/>
    </row>
    <row r="39617" spans="1:4" x14ac:dyDescent="0.25">
      <c r="A39617" s="2">
        <v>540</v>
      </c>
      <c r="B39617">
        <v>52143</v>
      </c>
      <c r="C39617" s="3">
        <v>326.17336999999998</v>
      </c>
      <c r="D39617" s="2"/>
    </row>
    <row r="39618" spans="1:4" x14ac:dyDescent="0.25">
      <c r="A39618" s="2">
        <v>540</v>
      </c>
      <c r="B39618">
        <v>52144</v>
      </c>
      <c r="C39618" s="3">
        <v>1432.389993</v>
      </c>
      <c r="D39618" s="2"/>
    </row>
    <row r="39619" spans="1:4" x14ac:dyDescent="0.25">
      <c r="A39619" s="2">
        <v>540</v>
      </c>
      <c r="B39619">
        <v>52145</v>
      </c>
      <c r="C39619" s="3">
        <v>1075.2234309999999</v>
      </c>
      <c r="D39619" s="2"/>
    </row>
    <row r="39620" spans="1:4" x14ac:dyDescent="0.25">
      <c r="A39620" s="2">
        <v>540</v>
      </c>
      <c r="B39620">
        <v>52146</v>
      </c>
      <c r="C39620" s="3">
        <v>1075.2234309999999</v>
      </c>
      <c r="D39620" s="2"/>
    </row>
    <row r="39621" spans="1:4" x14ac:dyDescent="0.25">
      <c r="A39621" s="2">
        <v>540</v>
      </c>
      <c r="B39621">
        <v>52147</v>
      </c>
      <c r="C39621" s="3">
        <v>326.17336999999998</v>
      </c>
      <c r="D39621" s="2"/>
    </row>
    <row r="39622" spans="1:4" x14ac:dyDescent="0.25">
      <c r="A39622" s="2">
        <v>540</v>
      </c>
      <c r="B39622">
        <v>52148</v>
      </c>
      <c r="C39622" s="3">
        <v>1432.389993</v>
      </c>
      <c r="D39622" s="2"/>
    </row>
    <row r="39623" spans="1:4" x14ac:dyDescent="0.25">
      <c r="A39623" s="2">
        <v>540</v>
      </c>
      <c r="B39623">
        <v>52149</v>
      </c>
      <c r="C39623" s="3">
        <v>1528.8087029999999</v>
      </c>
      <c r="D39623" s="2"/>
    </row>
    <row r="39624" spans="1:4" x14ac:dyDescent="0.25">
      <c r="A39624" s="2">
        <v>540</v>
      </c>
      <c r="B39624">
        <v>52150</v>
      </c>
      <c r="C39624" s="3">
        <v>3207.3699489999999</v>
      </c>
      <c r="D39624" s="2"/>
    </row>
    <row r="39625" spans="1:4" x14ac:dyDescent="0.25">
      <c r="A39625" s="2">
        <v>540</v>
      </c>
      <c r="B39625">
        <v>52151</v>
      </c>
      <c r="C39625" s="3">
        <v>1528.8087029999999</v>
      </c>
      <c r="D39625" s="2"/>
    </row>
    <row r="39626" spans="1:4" x14ac:dyDescent="0.25">
      <c r="A39626" s="2">
        <v>540</v>
      </c>
      <c r="B39626">
        <v>52152</v>
      </c>
      <c r="C39626" s="3">
        <v>3207.3699489999999</v>
      </c>
      <c r="D39626" s="2"/>
    </row>
    <row r="39627" spans="1:4" x14ac:dyDescent="0.25">
      <c r="A39627" s="2">
        <v>540</v>
      </c>
      <c r="B39627">
        <v>52160</v>
      </c>
      <c r="C39627" s="3">
        <v>706.59723299999996</v>
      </c>
      <c r="D39627" s="2"/>
    </row>
    <row r="39628" spans="1:4" x14ac:dyDescent="0.25">
      <c r="A39628" s="2">
        <v>540</v>
      </c>
      <c r="B39628">
        <v>52161</v>
      </c>
      <c r="C39628" s="3">
        <v>380.57029</v>
      </c>
      <c r="D39628" s="2"/>
    </row>
    <row r="39629" spans="1:4" x14ac:dyDescent="0.25">
      <c r="A39629" s="2">
        <v>540</v>
      </c>
      <c r="B39629">
        <v>52162</v>
      </c>
      <c r="C39629" s="3">
        <v>204.42980800000001</v>
      </c>
      <c r="D39629" s="2"/>
    </row>
    <row r="39630" spans="1:4" x14ac:dyDescent="0.25">
      <c r="A39630" s="2">
        <v>540</v>
      </c>
      <c r="B39630">
        <v>52163</v>
      </c>
      <c r="C39630" s="3">
        <v>706.59723299999996</v>
      </c>
      <c r="D39630" s="2"/>
    </row>
    <row r="39631" spans="1:4" x14ac:dyDescent="0.25">
      <c r="A39631" s="2">
        <v>540</v>
      </c>
      <c r="B39631">
        <v>52164</v>
      </c>
      <c r="C39631" s="3">
        <v>204.42980800000001</v>
      </c>
      <c r="D39631" s="2"/>
    </row>
    <row r="39632" spans="1:4" x14ac:dyDescent="0.25">
      <c r="A39632" s="2">
        <v>540</v>
      </c>
      <c r="B39632">
        <v>52165</v>
      </c>
      <c r="C39632" s="3">
        <v>380.57029</v>
      </c>
      <c r="D39632" s="2"/>
    </row>
    <row r="39633" spans="1:4" x14ac:dyDescent="0.25">
      <c r="A39633" s="2">
        <v>540</v>
      </c>
      <c r="B39633">
        <v>52166</v>
      </c>
      <c r="C39633" s="3">
        <v>3072.7546149999998</v>
      </c>
      <c r="D39633" s="2"/>
    </row>
    <row r="39634" spans="1:4" x14ac:dyDescent="0.25">
      <c r="A39634" s="2">
        <v>540</v>
      </c>
      <c r="B39634">
        <v>52168</v>
      </c>
      <c r="C39634" s="3">
        <v>565.95792200000005</v>
      </c>
      <c r="D39634" s="2"/>
    </row>
    <row r="39635" spans="1:4" x14ac:dyDescent="0.25">
      <c r="A39635" s="2">
        <v>540</v>
      </c>
      <c r="B39635">
        <v>52169</v>
      </c>
      <c r="C39635" s="3">
        <v>1698.172435</v>
      </c>
      <c r="D39635" s="2"/>
    </row>
    <row r="39636" spans="1:4" x14ac:dyDescent="0.25">
      <c r="A39636" s="2">
        <v>540</v>
      </c>
      <c r="B39636">
        <v>52170</v>
      </c>
      <c r="C39636" s="3">
        <v>565.95792200000005</v>
      </c>
      <c r="D39636" s="2"/>
    </row>
    <row r="39637" spans="1:4" x14ac:dyDescent="0.25">
      <c r="A39637" s="2">
        <v>540</v>
      </c>
      <c r="B39637">
        <v>52171</v>
      </c>
      <c r="C39637" s="3">
        <v>1698.172435</v>
      </c>
      <c r="D39637" s="2"/>
    </row>
    <row r="39638" spans="1:4" x14ac:dyDescent="0.25">
      <c r="A39638" s="2">
        <v>540</v>
      </c>
      <c r="B39638">
        <v>52172</v>
      </c>
      <c r="C39638" s="3">
        <v>3072.7546149999998</v>
      </c>
      <c r="D39638" s="2"/>
    </row>
    <row r="39639" spans="1:4" x14ac:dyDescent="0.25">
      <c r="A39639" s="2">
        <v>540</v>
      </c>
      <c r="B39639">
        <v>52173</v>
      </c>
      <c r="C39639" s="3">
        <v>212.48029299999999</v>
      </c>
      <c r="D39639" s="2"/>
    </row>
    <row r="39640" spans="1:4" x14ac:dyDescent="0.25">
      <c r="A39640" s="2">
        <v>540</v>
      </c>
      <c r="B39640">
        <v>52175</v>
      </c>
      <c r="C39640" s="3">
        <v>1307.321254</v>
      </c>
      <c r="D39640" s="2"/>
    </row>
    <row r="39641" spans="1:4" x14ac:dyDescent="0.25">
      <c r="A39641" s="2">
        <v>540</v>
      </c>
      <c r="B39641">
        <v>52176</v>
      </c>
      <c r="C39641" s="3">
        <v>218.06535700000001</v>
      </c>
      <c r="D39641" s="2"/>
    </row>
    <row r="39642" spans="1:4" x14ac:dyDescent="0.25">
      <c r="A39642" s="2">
        <v>540</v>
      </c>
      <c r="B39642">
        <v>52177</v>
      </c>
      <c r="C39642" s="3">
        <v>212.48029299999999</v>
      </c>
      <c r="D39642" s="2"/>
    </row>
    <row r="39643" spans="1:4" x14ac:dyDescent="0.25">
      <c r="A39643" s="2">
        <v>540</v>
      </c>
      <c r="B39643">
        <v>52178</v>
      </c>
      <c r="C39643" s="3">
        <v>1307.321254</v>
      </c>
      <c r="D39643" s="2"/>
    </row>
    <row r="39644" spans="1:4" x14ac:dyDescent="0.25">
      <c r="A39644" s="2">
        <v>540</v>
      </c>
      <c r="B39644">
        <v>52179</v>
      </c>
      <c r="C39644" s="3">
        <v>218.06535700000001</v>
      </c>
      <c r="D39644" s="2"/>
    </row>
    <row r="39645" spans="1:4" x14ac:dyDescent="0.25">
      <c r="A39645" s="2">
        <v>540</v>
      </c>
      <c r="B39645">
        <v>52180</v>
      </c>
      <c r="C39645" s="3">
        <v>618.79118600000004</v>
      </c>
      <c r="D39645" s="2"/>
    </row>
    <row r="39646" spans="1:4" x14ac:dyDescent="0.25">
      <c r="A39646" s="2">
        <v>540</v>
      </c>
      <c r="B39646">
        <v>52181</v>
      </c>
      <c r="C39646" s="3">
        <v>1766.133562</v>
      </c>
      <c r="D39646" s="2"/>
    </row>
    <row r="39647" spans="1:4" x14ac:dyDescent="0.25">
      <c r="A39647" s="2">
        <v>540</v>
      </c>
      <c r="B39647">
        <v>52182</v>
      </c>
      <c r="C39647" s="3">
        <v>618.79118600000004</v>
      </c>
      <c r="D39647" s="2"/>
    </row>
    <row r="39648" spans="1:4" x14ac:dyDescent="0.25">
      <c r="A39648" s="2">
        <v>540</v>
      </c>
      <c r="B39648">
        <v>52183</v>
      </c>
      <c r="C39648" s="3">
        <v>1766.133562</v>
      </c>
      <c r="D39648" s="2"/>
    </row>
    <row r="39649" spans="1:4" x14ac:dyDescent="0.25">
      <c r="A39649" s="2">
        <v>540</v>
      </c>
      <c r="B39649">
        <v>52184</v>
      </c>
      <c r="C39649" s="3">
        <v>105.764472</v>
      </c>
      <c r="D39649" s="2"/>
    </row>
    <row r="39650" spans="1:4" x14ac:dyDescent="0.25">
      <c r="A39650" s="2">
        <v>540</v>
      </c>
      <c r="B39650">
        <v>52185</v>
      </c>
      <c r="C39650" s="3">
        <v>4.5123160000000002</v>
      </c>
      <c r="D39650" s="2"/>
    </row>
    <row r="39651" spans="1:4" x14ac:dyDescent="0.25">
      <c r="A39651" s="2">
        <v>540</v>
      </c>
      <c r="B39651">
        <v>52186</v>
      </c>
      <c r="C39651" s="3">
        <v>1376.0650720000001</v>
      </c>
      <c r="D39651" s="2"/>
    </row>
    <row r="39652" spans="1:4" x14ac:dyDescent="0.25">
      <c r="A39652" s="2">
        <v>540</v>
      </c>
      <c r="B39652">
        <v>52187</v>
      </c>
      <c r="C39652" s="3">
        <v>1371.5527569999999</v>
      </c>
      <c r="D39652" s="2"/>
    </row>
    <row r="39653" spans="1:4" x14ac:dyDescent="0.25">
      <c r="A39653" s="2">
        <v>540</v>
      </c>
      <c r="B39653">
        <v>52188</v>
      </c>
      <c r="C39653" s="3">
        <v>105.764472</v>
      </c>
      <c r="D39653" s="2"/>
    </row>
    <row r="39654" spans="1:4" x14ac:dyDescent="0.25">
      <c r="A39654" s="2">
        <v>540</v>
      </c>
      <c r="B39654">
        <v>52189</v>
      </c>
      <c r="C39654" s="3">
        <v>1371.5527569999999</v>
      </c>
      <c r="D39654" s="2"/>
    </row>
    <row r="39655" spans="1:4" x14ac:dyDescent="0.25">
      <c r="A39655" s="2">
        <v>540</v>
      </c>
      <c r="B39655">
        <v>52190</v>
      </c>
      <c r="C39655" s="3">
        <v>4.5123160000000002</v>
      </c>
      <c r="D39655" s="2"/>
    </row>
    <row r="39656" spans="1:4" x14ac:dyDescent="0.25">
      <c r="A39656" s="2">
        <v>540</v>
      </c>
      <c r="B39656">
        <v>52191</v>
      </c>
      <c r="C39656" s="3">
        <v>741.72691599999996</v>
      </c>
      <c r="D39656" s="2"/>
    </row>
    <row r="39657" spans="1:4" x14ac:dyDescent="0.25">
      <c r="A39657" s="2">
        <v>540</v>
      </c>
      <c r="B39657">
        <v>52192</v>
      </c>
      <c r="C39657" s="3">
        <v>901.01068599999996</v>
      </c>
      <c r="D39657" s="2"/>
    </row>
    <row r="39658" spans="1:4" x14ac:dyDescent="0.25">
      <c r="A39658" s="2">
        <v>540</v>
      </c>
      <c r="B39658">
        <v>52193</v>
      </c>
      <c r="C39658" s="3">
        <v>741.72691599999996</v>
      </c>
      <c r="D39658" s="2"/>
    </row>
    <row r="39659" spans="1:4" x14ac:dyDescent="0.25">
      <c r="A39659" s="2">
        <v>540</v>
      </c>
      <c r="B39659">
        <v>52194</v>
      </c>
      <c r="C39659" s="3">
        <v>901.01068599999996</v>
      </c>
      <c r="D39659" s="2"/>
    </row>
    <row r="39660" spans="1:4" x14ac:dyDescent="0.25">
      <c r="A39660" s="2">
        <v>540</v>
      </c>
      <c r="B39660">
        <v>52195</v>
      </c>
      <c r="C39660" s="3">
        <v>115.01897</v>
      </c>
      <c r="D39660" s="2"/>
    </row>
    <row r="39661" spans="1:4" x14ac:dyDescent="0.25">
      <c r="A39661" s="2">
        <v>540</v>
      </c>
      <c r="B39661">
        <v>52196</v>
      </c>
      <c r="C39661" s="3">
        <v>885.95583999999997</v>
      </c>
      <c r="D39661" s="2"/>
    </row>
    <row r="39662" spans="1:4" x14ac:dyDescent="0.25">
      <c r="A39662" s="2">
        <v>540</v>
      </c>
      <c r="B39662">
        <v>52197</v>
      </c>
      <c r="C39662" s="3">
        <v>115.01897</v>
      </c>
      <c r="D39662" s="2"/>
    </row>
    <row r="39663" spans="1:4" x14ac:dyDescent="0.25">
      <c r="A39663" s="2">
        <v>540</v>
      </c>
      <c r="B39663">
        <v>52198</v>
      </c>
      <c r="C39663" s="3">
        <v>885.95583999999997</v>
      </c>
      <c r="D39663" s="2"/>
    </row>
    <row r="39664" spans="1:4" x14ac:dyDescent="0.25">
      <c r="A39664" s="2">
        <v>540</v>
      </c>
      <c r="B39664">
        <v>52199</v>
      </c>
      <c r="C39664" s="3">
        <v>395.71577000000002</v>
      </c>
      <c r="D39664" s="2"/>
    </row>
    <row r="39665" spans="1:4" x14ac:dyDescent="0.25">
      <c r="A39665" s="2">
        <v>540</v>
      </c>
      <c r="B39665">
        <v>52200</v>
      </c>
      <c r="C39665" s="3">
        <v>38.738362000000002</v>
      </c>
      <c r="D39665" s="2"/>
    </row>
    <row r="39666" spans="1:4" x14ac:dyDescent="0.25">
      <c r="A39666" s="2">
        <v>540</v>
      </c>
      <c r="B39666">
        <v>52201</v>
      </c>
      <c r="C39666" s="3">
        <v>452.30120299999999</v>
      </c>
      <c r="D39666" s="2"/>
    </row>
    <row r="39667" spans="1:4" x14ac:dyDescent="0.25">
      <c r="A39667" s="2">
        <v>540</v>
      </c>
      <c r="B39667">
        <v>52202</v>
      </c>
      <c r="C39667" s="3">
        <v>395.71577000000002</v>
      </c>
      <c r="D39667" s="2"/>
    </row>
    <row r="39668" spans="1:4" x14ac:dyDescent="0.25">
      <c r="A39668" s="2">
        <v>540</v>
      </c>
      <c r="B39668">
        <v>52203</v>
      </c>
      <c r="C39668" s="3">
        <v>38.738362000000002</v>
      </c>
      <c r="D39668" s="2"/>
    </row>
    <row r="39669" spans="1:4" x14ac:dyDescent="0.25">
      <c r="A39669" s="2">
        <v>540</v>
      </c>
      <c r="B39669">
        <v>52204</v>
      </c>
      <c r="C39669" s="3">
        <v>452.30120299999999</v>
      </c>
      <c r="D39669" s="2"/>
    </row>
    <row r="39670" spans="1:4" x14ac:dyDescent="0.25">
      <c r="A39670" s="2">
        <v>540</v>
      </c>
      <c r="B39670">
        <v>52205</v>
      </c>
      <c r="C39670" s="3">
        <v>633.26147300000002</v>
      </c>
      <c r="D39670" s="2"/>
    </row>
    <row r="39671" spans="1:4" x14ac:dyDescent="0.25">
      <c r="A39671" s="2">
        <v>540</v>
      </c>
      <c r="B39671">
        <v>52206</v>
      </c>
      <c r="C39671" s="3">
        <v>1721.841101</v>
      </c>
      <c r="D39671" s="2"/>
    </row>
    <row r="39672" spans="1:4" x14ac:dyDescent="0.25">
      <c r="A39672" s="2">
        <v>540</v>
      </c>
      <c r="B39672">
        <v>52207</v>
      </c>
      <c r="C39672" s="3">
        <v>1931.465044</v>
      </c>
      <c r="D39672" s="2"/>
    </row>
    <row r="39673" spans="1:4" x14ac:dyDescent="0.25">
      <c r="A39673" s="2">
        <v>540</v>
      </c>
      <c r="B39673">
        <v>52208</v>
      </c>
      <c r="C39673" s="3">
        <v>1721.841101</v>
      </c>
      <c r="D39673" s="2"/>
    </row>
    <row r="39674" spans="1:4" x14ac:dyDescent="0.25">
      <c r="A39674" s="2">
        <v>540</v>
      </c>
      <c r="B39674">
        <v>52209</v>
      </c>
      <c r="C39674" s="3">
        <v>633.26147300000002</v>
      </c>
      <c r="D39674" s="2"/>
    </row>
    <row r="39675" spans="1:4" x14ac:dyDescent="0.25">
      <c r="A39675" s="2">
        <v>540</v>
      </c>
      <c r="B39675">
        <v>52210</v>
      </c>
      <c r="C39675" s="3">
        <v>1931.465044</v>
      </c>
      <c r="D39675" s="2"/>
    </row>
    <row r="39676" spans="1:4" x14ac:dyDescent="0.25">
      <c r="A39676" s="2">
        <v>540</v>
      </c>
      <c r="B39676">
        <v>52211</v>
      </c>
      <c r="C39676" s="3">
        <v>488.738405</v>
      </c>
      <c r="D39676" s="2"/>
    </row>
    <row r="39677" spans="1:4" x14ac:dyDescent="0.25">
      <c r="A39677" s="2">
        <v>540</v>
      </c>
      <c r="B39677">
        <v>52212</v>
      </c>
      <c r="C39677" s="3">
        <v>5109.9453270000004</v>
      </c>
      <c r="D39677" s="2"/>
    </row>
    <row r="39678" spans="1:4" x14ac:dyDescent="0.25">
      <c r="A39678" s="2">
        <v>540</v>
      </c>
      <c r="B39678">
        <v>52213</v>
      </c>
      <c r="C39678" s="3">
        <v>488.738405</v>
      </c>
      <c r="D39678" s="2"/>
    </row>
    <row r="39679" spans="1:4" x14ac:dyDescent="0.25">
      <c r="A39679" s="2">
        <v>540</v>
      </c>
      <c r="B39679">
        <v>52214</v>
      </c>
      <c r="C39679" s="3">
        <v>5109.9453270000004</v>
      </c>
      <c r="D39679" s="2"/>
    </row>
    <row r="39680" spans="1:4" x14ac:dyDescent="0.25">
      <c r="A39680" s="2">
        <v>540</v>
      </c>
      <c r="B39680">
        <v>52215</v>
      </c>
      <c r="C39680" s="3">
        <v>4013.8320880000001</v>
      </c>
      <c r="D39680" s="2"/>
    </row>
    <row r="39681" spans="1:4" x14ac:dyDescent="0.25">
      <c r="A39681" s="2">
        <v>540</v>
      </c>
      <c r="B39681">
        <v>52216</v>
      </c>
      <c r="C39681" s="3">
        <v>2155.4236599999999</v>
      </c>
      <c r="D39681" s="2"/>
    </row>
    <row r="39682" spans="1:4" x14ac:dyDescent="0.25">
      <c r="A39682" s="2">
        <v>540</v>
      </c>
      <c r="B39682">
        <v>52217</v>
      </c>
      <c r="C39682" s="3">
        <v>7768.9370559999998</v>
      </c>
      <c r="D39682" s="2"/>
    </row>
    <row r="39683" spans="1:4" x14ac:dyDescent="0.25">
      <c r="A39683" s="2">
        <v>540</v>
      </c>
      <c r="B39683">
        <v>52218</v>
      </c>
      <c r="C39683" s="3">
        <v>7768.9370559999998</v>
      </c>
      <c r="D39683" s="2"/>
    </row>
    <row r="39684" spans="1:4" x14ac:dyDescent="0.25">
      <c r="A39684" s="2">
        <v>540</v>
      </c>
      <c r="B39684">
        <v>52219</v>
      </c>
      <c r="C39684" s="3">
        <v>2155.4236599999999</v>
      </c>
      <c r="D39684" s="2"/>
    </row>
    <row r="39685" spans="1:4" x14ac:dyDescent="0.25">
      <c r="A39685" s="2">
        <v>540</v>
      </c>
      <c r="B39685">
        <v>52220</v>
      </c>
      <c r="C39685" s="3">
        <v>3841.5466729999998</v>
      </c>
      <c r="D39685" s="2"/>
    </row>
    <row r="39686" spans="1:4" x14ac:dyDescent="0.25">
      <c r="A39686" s="2">
        <v>540</v>
      </c>
      <c r="B39686">
        <v>52221</v>
      </c>
      <c r="C39686" s="3">
        <v>746.10511499999996</v>
      </c>
      <c r="D39686" s="2"/>
    </row>
    <row r="39687" spans="1:4" x14ac:dyDescent="0.25">
      <c r="A39687" s="2">
        <v>540</v>
      </c>
      <c r="B39687">
        <v>52222</v>
      </c>
      <c r="C39687" s="3">
        <v>3841.5466729999998</v>
      </c>
      <c r="D39687" s="2"/>
    </row>
    <row r="39688" spans="1:4" x14ac:dyDescent="0.25">
      <c r="A39688" s="2">
        <v>540</v>
      </c>
      <c r="B39688">
        <v>52223</v>
      </c>
      <c r="C39688" s="3">
        <v>746.10511499999996</v>
      </c>
      <c r="D39688" s="2"/>
    </row>
    <row r="39689" spans="1:4" x14ac:dyDescent="0.25">
      <c r="A39689" s="2">
        <v>540</v>
      </c>
      <c r="B39689">
        <v>52224</v>
      </c>
      <c r="C39689" s="3">
        <v>7130.428621</v>
      </c>
      <c r="D39689" s="2"/>
    </row>
    <row r="39690" spans="1:4" x14ac:dyDescent="0.25">
      <c r="A39690" s="2">
        <v>540</v>
      </c>
      <c r="B39690">
        <v>52225</v>
      </c>
      <c r="C39690" s="3">
        <v>7130.428621</v>
      </c>
      <c r="D39690" s="2"/>
    </row>
    <row r="39691" spans="1:4" x14ac:dyDescent="0.25">
      <c r="A39691" s="2">
        <v>540</v>
      </c>
      <c r="B39691">
        <v>52226</v>
      </c>
      <c r="C39691" s="3">
        <v>2784.0361480000001</v>
      </c>
      <c r="D39691" s="2"/>
    </row>
    <row r="39692" spans="1:4" x14ac:dyDescent="0.25">
      <c r="A39692" s="2">
        <v>540</v>
      </c>
      <c r="B39692">
        <v>52227</v>
      </c>
      <c r="C39692" s="3">
        <v>540.63918699999999</v>
      </c>
      <c r="D39692" s="2"/>
    </row>
    <row r="39693" spans="1:4" x14ac:dyDescent="0.25">
      <c r="A39693" s="2">
        <v>540</v>
      </c>
      <c r="B39693">
        <v>52228</v>
      </c>
      <c r="C39693" s="3">
        <v>2784.0361480000001</v>
      </c>
      <c r="D39693" s="2"/>
    </row>
    <row r="39694" spans="1:4" x14ac:dyDescent="0.25">
      <c r="A39694" s="2">
        <v>540</v>
      </c>
      <c r="B39694">
        <v>52229</v>
      </c>
      <c r="C39694" s="3">
        <v>540.63918699999999</v>
      </c>
      <c r="D39694" s="2"/>
    </row>
    <row r="39695" spans="1:4" x14ac:dyDescent="0.25">
      <c r="A39695" s="2">
        <v>540</v>
      </c>
      <c r="B39695">
        <v>52230</v>
      </c>
      <c r="C39695" s="3">
        <v>1607.931145</v>
      </c>
      <c r="D39695" s="2"/>
    </row>
    <row r="39696" spans="1:4" x14ac:dyDescent="0.25">
      <c r="A39696" s="2">
        <v>540</v>
      </c>
      <c r="B39696">
        <v>52231</v>
      </c>
      <c r="C39696" s="3">
        <v>306.89228500000002</v>
      </c>
      <c r="D39696" s="2"/>
    </row>
    <row r="39697" spans="1:4" x14ac:dyDescent="0.25">
      <c r="A39697" s="2">
        <v>540</v>
      </c>
      <c r="B39697">
        <v>52232</v>
      </c>
      <c r="C39697" s="3">
        <v>646.33606299999997</v>
      </c>
      <c r="D39697" s="2"/>
    </row>
    <row r="39698" spans="1:4" x14ac:dyDescent="0.25">
      <c r="A39698" s="2">
        <v>540</v>
      </c>
      <c r="B39698">
        <v>52233</v>
      </c>
      <c r="C39698" s="3">
        <v>1607.931145</v>
      </c>
      <c r="D39698" s="2"/>
    </row>
    <row r="39699" spans="1:4" x14ac:dyDescent="0.25">
      <c r="A39699" s="2">
        <v>540</v>
      </c>
      <c r="B39699">
        <v>52234</v>
      </c>
      <c r="C39699" s="3">
        <v>306.89228500000002</v>
      </c>
      <c r="D39699" s="2"/>
    </row>
    <row r="39700" spans="1:4" x14ac:dyDescent="0.25">
      <c r="A39700" s="2">
        <v>540</v>
      </c>
      <c r="B39700">
        <v>52235</v>
      </c>
      <c r="C39700" s="3">
        <v>646.33606299999997</v>
      </c>
      <c r="D39700" s="2"/>
    </row>
    <row r="39701" spans="1:4" x14ac:dyDescent="0.25">
      <c r="A39701" s="2">
        <v>540</v>
      </c>
      <c r="B39701">
        <v>52236</v>
      </c>
      <c r="C39701" s="3">
        <v>2220.953066</v>
      </c>
      <c r="D39701" s="2"/>
    </row>
    <row r="39702" spans="1:4" x14ac:dyDescent="0.25">
      <c r="A39702" s="2">
        <v>540</v>
      </c>
      <c r="B39702">
        <v>52237</v>
      </c>
      <c r="C39702" s="3">
        <v>275.94739800000002</v>
      </c>
      <c r="D39702" s="2"/>
    </row>
    <row r="39703" spans="1:4" x14ac:dyDescent="0.25">
      <c r="A39703" s="2">
        <v>540</v>
      </c>
      <c r="B39703">
        <v>52238</v>
      </c>
      <c r="C39703" s="3">
        <v>693.20500200000004</v>
      </c>
      <c r="D39703" s="2"/>
    </row>
    <row r="39704" spans="1:4" x14ac:dyDescent="0.25">
      <c r="A39704" s="2">
        <v>540</v>
      </c>
      <c r="B39704">
        <v>52239</v>
      </c>
      <c r="C39704" s="3">
        <v>275.94739800000002</v>
      </c>
      <c r="D39704" s="2"/>
    </row>
    <row r="39705" spans="1:4" x14ac:dyDescent="0.25">
      <c r="A39705" s="2">
        <v>540</v>
      </c>
      <c r="B39705">
        <v>52240</v>
      </c>
      <c r="C39705" s="3">
        <v>2220.953066</v>
      </c>
      <c r="D39705" s="2"/>
    </row>
    <row r="39706" spans="1:4" x14ac:dyDescent="0.25">
      <c r="A39706" s="2">
        <v>540</v>
      </c>
      <c r="B39706">
        <v>52241</v>
      </c>
      <c r="C39706" s="3">
        <v>693.20500200000004</v>
      </c>
      <c r="D39706" s="2"/>
    </row>
    <row r="39707" spans="1:4" x14ac:dyDescent="0.25">
      <c r="A39707" s="2">
        <v>540</v>
      </c>
      <c r="B39707">
        <v>52244</v>
      </c>
      <c r="C39707" s="3">
        <v>3335.4119759999999</v>
      </c>
      <c r="D39707" s="2"/>
    </row>
    <row r="39708" spans="1:4" x14ac:dyDescent="0.25">
      <c r="A39708" s="2">
        <v>540</v>
      </c>
      <c r="B39708">
        <v>52245</v>
      </c>
      <c r="C39708" s="3">
        <v>2060.5085549999999</v>
      </c>
      <c r="D39708" s="2"/>
    </row>
    <row r="39709" spans="1:4" x14ac:dyDescent="0.25">
      <c r="A39709" s="2">
        <v>540</v>
      </c>
      <c r="B39709">
        <v>52246</v>
      </c>
      <c r="C39709" s="3">
        <v>931.66276900000003</v>
      </c>
      <c r="D39709" s="2"/>
    </row>
    <row r="39710" spans="1:4" x14ac:dyDescent="0.25">
      <c r="A39710" s="2">
        <v>540</v>
      </c>
      <c r="B39710">
        <v>52247</v>
      </c>
      <c r="C39710" s="3">
        <v>3335.4119759999999</v>
      </c>
      <c r="D39710" s="2"/>
    </row>
    <row r="39711" spans="1:4" x14ac:dyDescent="0.25">
      <c r="A39711" s="2">
        <v>540</v>
      </c>
      <c r="B39711">
        <v>52248</v>
      </c>
      <c r="C39711" s="3">
        <v>931.66276900000003</v>
      </c>
      <c r="D39711" s="2"/>
    </row>
    <row r="39712" spans="1:4" x14ac:dyDescent="0.25">
      <c r="A39712" s="2">
        <v>540</v>
      </c>
      <c r="B39712">
        <v>52249</v>
      </c>
      <c r="C39712" s="3">
        <v>2060.5085549999999</v>
      </c>
      <c r="D39712" s="2"/>
    </row>
    <row r="39713" spans="1:4" x14ac:dyDescent="0.25">
      <c r="A39713" s="2">
        <v>540</v>
      </c>
      <c r="B39713">
        <v>52250</v>
      </c>
      <c r="C39713" s="3">
        <v>1874.7262519999999</v>
      </c>
      <c r="D39713" s="2"/>
    </row>
    <row r="39714" spans="1:4" x14ac:dyDescent="0.25">
      <c r="A39714" s="2">
        <v>540</v>
      </c>
      <c r="B39714">
        <v>52251</v>
      </c>
      <c r="C39714" s="3">
        <v>5609.1326390000004</v>
      </c>
      <c r="D39714" s="2"/>
    </row>
    <row r="39715" spans="1:4" x14ac:dyDescent="0.25">
      <c r="A39715" s="2">
        <v>540</v>
      </c>
      <c r="B39715">
        <v>52252</v>
      </c>
      <c r="C39715" s="3">
        <v>1874.7262519999999</v>
      </c>
      <c r="D39715" s="2"/>
    </row>
    <row r="39716" spans="1:4" x14ac:dyDescent="0.25">
      <c r="A39716" s="2">
        <v>540</v>
      </c>
      <c r="B39716">
        <v>52253</v>
      </c>
      <c r="C39716" s="3">
        <v>5609.1326390000004</v>
      </c>
      <c r="D39716" s="2"/>
    </row>
    <row r="39717" spans="1:4" x14ac:dyDescent="0.25">
      <c r="A39717" s="2">
        <v>540</v>
      </c>
      <c r="B39717">
        <v>52254</v>
      </c>
      <c r="C39717" s="3">
        <v>3745.7009889999999</v>
      </c>
      <c r="D39717" s="2"/>
    </row>
    <row r="39718" spans="1:4" x14ac:dyDescent="0.25">
      <c r="A39718" s="2">
        <v>540</v>
      </c>
      <c r="B39718">
        <v>52255</v>
      </c>
      <c r="C39718" s="3">
        <v>319.94658700000002</v>
      </c>
      <c r="D39718" s="2"/>
    </row>
    <row r="39719" spans="1:4" x14ac:dyDescent="0.25">
      <c r="A39719" s="2">
        <v>540</v>
      </c>
      <c r="B39719">
        <v>52256</v>
      </c>
      <c r="C39719" s="3">
        <v>420.62200300000001</v>
      </c>
      <c r="D39719" s="2"/>
    </row>
    <row r="39720" spans="1:4" x14ac:dyDescent="0.25">
      <c r="A39720" s="2">
        <v>540</v>
      </c>
      <c r="B39720">
        <v>52258</v>
      </c>
      <c r="C39720" s="3">
        <v>921.94368699999995</v>
      </c>
      <c r="D39720" s="2"/>
    </row>
    <row r="39721" spans="1:4" x14ac:dyDescent="0.25">
      <c r="A39721" s="2">
        <v>540</v>
      </c>
      <c r="B39721">
        <v>52259</v>
      </c>
      <c r="C39721" s="3">
        <v>420.62200300000001</v>
      </c>
      <c r="D39721" s="2"/>
    </row>
    <row r="39722" spans="1:4" x14ac:dyDescent="0.25">
      <c r="A39722" s="2">
        <v>540</v>
      </c>
      <c r="B39722">
        <v>52260</v>
      </c>
      <c r="C39722" s="3">
        <v>319.94658700000002</v>
      </c>
      <c r="D39722" s="2"/>
    </row>
    <row r="39723" spans="1:4" x14ac:dyDescent="0.25">
      <c r="A39723" s="2">
        <v>540</v>
      </c>
      <c r="B39723">
        <v>52261</v>
      </c>
      <c r="C39723" s="3">
        <v>3745.7009889999999</v>
      </c>
      <c r="D39723" s="2"/>
    </row>
    <row r="39724" spans="1:4" x14ac:dyDescent="0.25">
      <c r="A39724" s="2">
        <v>540</v>
      </c>
      <c r="B39724">
        <v>52262</v>
      </c>
      <c r="C39724" s="3">
        <v>921.94368699999995</v>
      </c>
      <c r="D39724" s="2"/>
    </row>
    <row r="39725" spans="1:4" x14ac:dyDescent="0.25">
      <c r="A39725" s="2">
        <v>540</v>
      </c>
      <c r="B39725">
        <v>52263</v>
      </c>
      <c r="C39725" s="3">
        <v>2454.6253019999999</v>
      </c>
      <c r="D39725" s="2"/>
    </row>
    <row r="39726" spans="1:4" x14ac:dyDescent="0.25">
      <c r="A39726" s="2">
        <v>540</v>
      </c>
      <c r="B39726">
        <v>52264</v>
      </c>
      <c r="C39726" s="3">
        <v>2454.6253019999999</v>
      </c>
      <c r="D39726" s="2"/>
    </row>
    <row r="39727" spans="1:4" x14ac:dyDescent="0.25">
      <c r="A39727" s="2">
        <v>540</v>
      </c>
      <c r="B39727">
        <v>52265</v>
      </c>
      <c r="C39727" s="3">
        <v>3080.5544129999998</v>
      </c>
      <c r="D39727" s="2"/>
    </row>
    <row r="39728" spans="1:4" x14ac:dyDescent="0.25">
      <c r="A39728" s="2">
        <v>540</v>
      </c>
      <c r="B39728">
        <v>52266</v>
      </c>
      <c r="C39728" s="3">
        <v>3080.5544129999998</v>
      </c>
      <c r="D39728" s="2"/>
    </row>
    <row r="39729" spans="1:4" x14ac:dyDescent="0.25">
      <c r="A39729" s="2">
        <v>540</v>
      </c>
      <c r="B39729">
        <v>52267</v>
      </c>
      <c r="C39729" s="3">
        <v>2086.9607380000002</v>
      </c>
      <c r="D39729" s="2"/>
    </row>
    <row r="39730" spans="1:4" x14ac:dyDescent="0.25">
      <c r="A39730" s="2">
        <v>540</v>
      </c>
      <c r="B39730">
        <v>52268</v>
      </c>
      <c r="C39730" s="3">
        <v>3205.2479210000001</v>
      </c>
      <c r="D39730" s="2"/>
    </row>
    <row r="39731" spans="1:4" x14ac:dyDescent="0.25">
      <c r="A39731" s="2">
        <v>540</v>
      </c>
      <c r="B39731">
        <v>52269</v>
      </c>
      <c r="C39731" s="3">
        <v>3205.2479210000001</v>
      </c>
      <c r="D39731" s="2"/>
    </row>
    <row r="39732" spans="1:4" x14ac:dyDescent="0.25">
      <c r="A39732" s="2">
        <v>540</v>
      </c>
      <c r="B39732">
        <v>52270</v>
      </c>
      <c r="C39732" s="3">
        <v>2086.9607380000002</v>
      </c>
      <c r="D39732" s="2"/>
    </row>
    <row r="39733" spans="1:4" x14ac:dyDescent="0.25">
      <c r="A39733" s="2">
        <v>540</v>
      </c>
      <c r="B39733">
        <v>52271</v>
      </c>
      <c r="C39733" s="3">
        <v>1788.87789</v>
      </c>
      <c r="D39733" s="2"/>
    </row>
    <row r="39734" spans="1:4" x14ac:dyDescent="0.25">
      <c r="A39734" s="2">
        <v>540</v>
      </c>
      <c r="B39734">
        <v>52272</v>
      </c>
      <c r="C39734" s="3">
        <v>1929.909889</v>
      </c>
      <c r="D39734" s="2"/>
    </row>
    <row r="39735" spans="1:4" x14ac:dyDescent="0.25">
      <c r="A39735" s="2">
        <v>540</v>
      </c>
      <c r="B39735">
        <v>52273</v>
      </c>
      <c r="C39735" s="3">
        <v>1788.87789</v>
      </c>
      <c r="D39735" s="2"/>
    </row>
    <row r="39736" spans="1:4" x14ac:dyDescent="0.25">
      <c r="A39736" s="2">
        <v>540</v>
      </c>
      <c r="B39736">
        <v>52274</v>
      </c>
      <c r="C39736" s="3">
        <v>1929.909889</v>
      </c>
      <c r="D39736" s="2"/>
    </row>
    <row r="39737" spans="1:4" x14ac:dyDescent="0.25">
      <c r="A39737" s="2">
        <v>540</v>
      </c>
      <c r="B39737">
        <v>52275</v>
      </c>
      <c r="C39737" s="3">
        <v>985.98608899999999</v>
      </c>
      <c r="D39737" s="2"/>
    </row>
    <row r="39738" spans="1:4" x14ac:dyDescent="0.25">
      <c r="A39738" s="2">
        <v>540</v>
      </c>
      <c r="B39738">
        <v>52276</v>
      </c>
      <c r="C39738" s="3">
        <v>985.98608899999999</v>
      </c>
      <c r="D39738" s="2"/>
    </row>
    <row r="39739" spans="1:4" x14ac:dyDescent="0.25">
      <c r="A39739" s="2">
        <v>540</v>
      </c>
      <c r="B39739">
        <v>52277</v>
      </c>
      <c r="C39739" s="3">
        <v>4213.6446770000002</v>
      </c>
      <c r="D39739" s="2"/>
    </row>
    <row r="39740" spans="1:4" x14ac:dyDescent="0.25">
      <c r="A39740" s="2">
        <v>540</v>
      </c>
      <c r="B39740">
        <v>52278</v>
      </c>
      <c r="C39740" s="3">
        <v>5037.0733799999998</v>
      </c>
      <c r="D39740" s="2"/>
    </row>
    <row r="39741" spans="1:4" x14ac:dyDescent="0.25">
      <c r="A39741" s="2">
        <v>540</v>
      </c>
      <c r="B39741">
        <v>52279</v>
      </c>
      <c r="C39741" s="3">
        <v>5037.0733799999998</v>
      </c>
      <c r="D39741" s="2"/>
    </row>
    <row r="39742" spans="1:4" x14ac:dyDescent="0.25">
      <c r="A39742" s="2">
        <v>540</v>
      </c>
      <c r="B39742">
        <v>52280</v>
      </c>
      <c r="C39742" s="3">
        <v>4213.6446770000002</v>
      </c>
      <c r="D39742" s="2"/>
    </row>
    <row r="39743" spans="1:4" x14ac:dyDescent="0.25">
      <c r="A39743" s="2">
        <v>540</v>
      </c>
      <c r="B39743">
        <v>52281</v>
      </c>
      <c r="C39743" s="3">
        <v>2049.7583169999998</v>
      </c>
      <c r="D39743" s="2"/>
    </row>
    <row r="39744" spans="1:4" x14ac:dyDescent="0.25">
      <c r="A39744" s="2">
        <v>540</v>
      </c>
      <c r="B39744">
        <v>52282</v>
      </c>
      <c r="C39744" s="3">
        <v>2049.7583169999998</v>
      </c>
      <c r="D39744" s="2"/>
    </row>
    <row r="39745" spans="1:4" x14ac:dyDescent="0.25">
      <c r="A39745" s="2">
        <v>540</v>
      </c>
      <c r="B39745">
        <v>52283</v>
      </c>
      <c r="C39745" s="3">
        <v>2435.1224940000002</v>
      </c>
      <c r="D39745" s="2"/>
    </row>
    <row r="39746" spans="1:4" x14ac:dyDescent="0.25">
      <c r="A39746" s="2">
        <v>540</v>
      </c>
      <c r="B39746">
        <v>52284</v>
      </c>
      <c r="C39746" s="3">
        <v>2435.1224940000002</v>
      </c>
      <c r="D39746" s="2"/>
    </row>
    <row r="39747" spans="1:4" x14ac:dyDescent="0.25">
      <c r="A39747" s="2">
        <v>540</v>
      </c>
      <c r="B39747">
        <v>52285</v>
      </c>
      <c r="C39747" s="3">
        <v>2417.3680300000001</v>
      </c>
      <c r="D39747" s="2"/>
    </row>
    <row r="39748" spans="1:4" x14ac:dyDescent="0.25">
      <c r="A39748" s="2">
        <v>540</v>
      </c>
      <c r="B39748">
        <v>52286</v>
      </c>
      <c r="C39748" s="3">
        <v>107.85163900000001</v>
      </c>
      <c r="D39748" s="2"/>
    </row>
    <row r="39749" spans="1:4" x14ac:dyDescent="0.25">
      <c r="A39749" s="2">
        <v>540</v>
      </c>
      <c r="B39749">
        <v>52287</v>
      </c>
      <c r="C39749" s="3">
        <v>1778.42743</v>
      </c>
      <c r="D39749" s="2"/>
    </row>
    <row r="39750" spans="1:4" x14ac:dyDescent="0.25">
      <c r="A39750" s="2">
        <v>540</v>
      </c>
      <c r="B39750">
        <v>52288</v>
      </c>
      <c r="C39750" s="3">
        <v>2417.3680300000001</v>
      </c>
      <c r="D39750" s="2"/>
    </row>
    <row r="39751" spans="1:4" x14ac:dyDescent="0.25">
      <c r="A39751" s="2">
        <v>540</v>
      </c>
      <c r="B39751">
        <v>52289</v>
      </c>
      <c r="C39751" s="3">
        <v>107.85163900000001</v>
      </c>
      <c r="D39751" s="2"/>
    </row>
    <row r="39752" spans="1:4" x14ac:dyDescent="0.25">
      <c r="A39752" s="2">
        <v>540</v>
      </c>
      <c r="B39752">
        <v>52290</v>
      </c>
      <c r="C39752" s="3">
        <v>1778.42743</v>
      </c>
      <c r="D39752" s="2"/>
    </row>
    <row r="39753" spans="1:4" x14ac:dyDescent="0.25">
      <c r="A39753" s="2">
        <v>540</v>
      </c>
      <c r="B39753">
        <v>52291</v>
      </c>
      <c r="C39753" s="3">
        <v>1565.579702</v>
      </c>
      <c r="D39753" s="2"/>
    </row>
    <row r="39754" spans="1:4" x14ac:dyDescent="0.25">
      <c r="A39754" s="2">
        <v>540</v>
      </c>
      <c r="B39754">
        <v>52292</v>
      </c>
      <c r="C39754" s="3">
        <v>2051.8787689999999</v>
      </c>
      <c r="D39754" s="2"/>
    </row>
    <row r="39755" spans="1:4" x14ac:dyDescent="0.25">
      <c r="A39755" s="2">
        <v>540</v>
      </c>
      <c r="B39755">
        <v>52293</v>
      </c>
      <c r="C39755" s="3">
        <v>333.99969599999997</v>
      </c>
      <c r="D39755" s="2"/>
    </row>
    <row r="39756" spans="1:4" x14ac:dyDescent="0.25">
      <c r="A39756" s="2">
        <v>540</v>
      </c>
      <c r="B39756">
        <v>52294</v>
      </c>
      <c r="C39756" s="3">
        <v>1565.579702</v>
      </c>
      <c r="D39756" s="2"/>
    </row>
    <row r="39757" spans="1:4" x14ac:dyDescent="0.25">
      <c r="A39757" s="2">
        <v>540</v>
      </c>
      <c r="B39757">
        <v>52295</v>
      </c>
      <c r="C39757" s="3">
        <v>2051.8787689999999</v>
      </c>
      <c r="D39757" s="2"/>
    </row>
    <row r="39758" spans="1:4" x14ac:dyDescent="0.25">
      <c r="A39758" s="2">
        <v>540</v>
      </c>
      <c r="B39758">
        <v>52296</v>
      </c>
      <c r="C39758" s="3">
        <v>333.99969599999997</v>
      </c>
      <c r="D39758" s="2"/>
    </row>
    <row r="39759" spans="1:4" x14ac:dyDescent="0.25">
      <c r="A39759" s="2">
        <v>540</v>
      </c>
      <c r="B39759">
        <v>52297</v>
      </c>
      <c r="C39759" s="3">
        <v>1362.385168</v>
      </c>
      <c r="D39759" s="2"/>
    </row>
    <row r="39760" spans="1:4" x14ac:dyDescent="0.25">
      <c r="A39760" s="2">
        <v>540</v>
      </c>
      <c r="B39760">
        <v>52298</v>
      </c>
      <c r="C39760" s="3">
        <v>1362.385168</v>
      </c>
      <c r="D39760" s="2"/>
    </row>
    <row r="39761" spans="1:4" x14ac:dyDescent="0.25">
      <c r="A39761" s="2">
        <v>540</v>
      </c>
      <c r="B39761">
        <v>52299</v>
      </c>
      <c r="C39761" s="3">
        <v>713.70744500000001</v>
      </c>
      <c r="D39761" s="2"/>
    </row>
    <row r="39762" spans="1:4" x14ac:dyDescent="0.25">
      <c r="A39762" s="2">
        <v>540</v>
      </c>
      <c r="B39762">
        <v>52300</v>
      </c>
      <c r="C39762" s="3">
        <v>1636.4433819999999</v>
      </c>
      <c r="D39762" s="2"/>
    </row>
    <row r="39763" spans="1:4" x14ac:dyDescent="0.25">
      <c r="A39763" s="2">
        <v>540</v>
      </c>
      <c r="B39763">
        <v>52301</v>
      </c>
      <c r="C39763" s="3">
        <v>1636.4433819999999</v>
      </c>
      <c r="D39763" s="2"/>
    </row>
    <row r="39764" spans="1:4" x14ac:dyDescent="0.25">
      <c r="A39764" s="2">
        <v>540</v>
      </c>
      <c r="B39764">
        <v>52302</v>
      </c>
      <c r="C39764" s="3">
        <v>713.70744500000001</v>
      </c>
      <c r="D39764" s="2"/>
    </row>
    <row r="39765" spans="1:4" x14ac:dyDescent="0.25">
      <c r="A39765" s="2">
        <v>540</v>
      </c>
      <c r="B39765">
        <v>52303</v>
      </c>
      <c r="C39765" s="3">
        <v>582.31814899999995</v>
      </c>
      <c r="D39765" s="2"/>
    </row>
    <row r="39766" spans="1:4" x14ac:dyDescent="0.25">
      <c r="A39766" s="2">
        <v>540</v>
      </c>
      <c r="B39766">
        <v>52304</v>
      </c>
      <c r="C39766" s="3">
        <v>1633.8075060000001</v>
      </c>
      <c r="D39766" s="2"/>
    </row>
    <row r="39767" spans="1:4" x14ac:dyDescent="0.25">
      <c r="A39767" s="2">
        <v>540</v>
      </c>
      <c r="B39767">
        <v>52305</v>
      </c>
      <c r="C39767" s="3">
        <v>582.31814899999995</v>
      </c>
      <c r="D39767" s="2"/>
    </row>
    <row r="39768" spans="1:4" x14ac:dyDescent="0.25">
      <c r="A39768" s="2">
        <v>540</v>
      </c>
      <c r="B39768">
        <v>52306</v>
      </c>
      <c r="C39768" s="3">
        <v>1633.8075060000001</v>
      </c>
      <c r="D39768" s="2"/>
    </row>
    <row r="39769" spans="1:4" x14ac:dyDescent="0.25">
      <c r="A39769" s="2">
        <v>540</v>
      </c>
      <c r="B39769">
        <v>52307</v>
      </c>
      <c r="C39769" s="3">
        <v>3332.917739</v>
      </c>
      <c r="D39769" s="2"/>
    </row>
    <row r="39770" spans="1:4" x14ac:dyDescent="0.25">
      <c r="A39770" s="2">
        <v>540</v>
      </c>
      <c r="B39770">
        <v>52308</v>
      </c>
      <c r="C39770" s="3">
        <v>2654.0743149999998</v>
      </c>
      <c r="D39770" s="2"/>
    </row>
    <row r="39771" spans="1:4" x14ac:dyDescent="0.25">
      <c r="A39771" s="2">
        <v>540</v>
      </c>
      <c r="B39771">
        <v>52309</v>
      </c>
      <c r="C39771" s="3">
        <v>2654.0743149999998</v>
      </c>
      <c r="D39771" s="2"/>
    </row>
    <row r="39772" spans="1:4" x14ac:dyDescent="0.25">
      <c r="A39772" s="2">
        <v>540</v>
      </c>
      <c r="B39772">
        <v>52310</v>
      </c>
      <c r="C39772" s="3">
        <v>3332.917739</v>
      </c>
      <c r="D39772" s="2"/>
    </row>
    <row r="39773" spans="1:4" x14ac:dyDescent="0.25">
      <c r="A39773" s="2">
        <v>540</v>
      </c>
      <c r="B39773">
        <v>52311</v>
      </c>
      <c r="C39773" s="3">
        <v>790.30548399999998</v>
      </c>
      <c r="D39773" s="2"/>
    </row>
    <row r="39774" spans="1:4" x14ac:dyDescent="0.25">
      <c r="A39774" s="2">
        <v>540</v>
      </c>
      <c r="B39774">
        <v>52312</v>
      </c>
      <c r="C39774" s="3">
        <v>795.480142</v>
      </c>
      <c r="D39774" s="2"/>
    </row>
    <row r="39775" spans="1:4" x14ac:dyDescent="0.25">
      <c r="A39775" s="2">
        <v>540</v>
      </c>
      <c r="B39775">
        <v>52313</v>
      </c>
      <c r="C39775" s="3">
        <v>795.480142</v>
      </c>
      <c r="D39775" s="2"/>
    </row>
    <row r="39776" spans="1:4" x14ac:dyDescent="0.25">
      <c r="A39776" s="2">
        <v>540</v>
      </c>
      <c r="B39776">
        <v>52314</v>
      </c>
      <c r="C39776" s="3">
        <v>790.30548399999998</v>
      </c>
      <c r="D39776" s="2"/>
    </row>
    <row r="39777" spans="1:4" x14ac:dyDescent="0.25">
      <c r="A39777" s="2">
        <v>540</v>
      </c>
      <c r="B39777">
        <v>52315</v>
      </c>
      <c r="C39777" s="3">
        <v>3507.9940379999998</v>
      </c>
      <c r="D39777" s="2"/>
    </row>
    <row r="39778" spans="1:4" x14ac:dyDescent="0.25">
      <c r="A39778" s="2">
        <v>540</v>
      </c>
      <c r="B39778">
        <v>52316</v>
      </c>
      <c r="C39778" s="3">
        <v>3507.9940379999998</v>
      </c>
      <c r="D39778" s="2"/>
    </row>
    <row r="39779" spans="1:4" x14ac:dyDescent="0.25">
      <c r="A39779" s="2">
        <v>540</v>
      </c>
      <c r="B39779">
        <v>52317</v>
      </c>
      <c r="C39779" s="3">
        <v>1566.035374</v>
      </c>
      <c r="D39779" s="2"/>
    </row>
    <row r="39780" spans="1:4" x14ac:dyDescent="0.25">
      <c r="A39780" s="2">
        <v>540</v>
      </c>
      <c r="B39780">
        <v>52318</v>
      </c>
      <c r="C39780" s="3">
        <v>639.13503700000001</v>
      </c>
      <c r="D39780" s="2"/>
    </row>
    <row r="39781" spans="1:4" x14ac:dyDescent="0.25">
      <c r="A39781" s="2">
        <v>540</v>
      </c>
      <c r="B39781">
        <v>52319</v>
      </c>
      <c r="C39781" s="3">
        <v>1566.035374</v>
      </c>
      <c r="D39781" s="2"/>
    </row>
    <row r="39782" spans="1:4" x14ac:dyDescent="0.25">
      <c r="A39782" s="2">
        <v>540</v>
      </c>
      <c r="B39782">
        <v>52320</v>
      </c>
      <c r="C39782" s="3">
        <v>639.13503700000001</v>
      </c>
      <c r="D39782" s="2"/>
    </row>
    <row r="39783" spans="1:4" x14ac:dyDescent="0.25">
      <c r="A39783" s="2">
        <v>540</v>
      </c>
      <c r="B39783">
        <v>52321</v>
      </c>
      <c r="C39783" s="3">
        <v>1867.6682679999999</v>
      </c>
      <c r="D39783" s="2"/>
    </row>
    <row r="39784" spans="1:4" x14ac:dyDescent="0.25">
      <c r="A39784" s="2">
        <v>540</v>
      </c>
      <c r="B39784">
        <v>52322</v>
      </c>
      <c r="C39784" s="3">
        <v>2733.8507909999998</v>
      </c>
      <c r="D39784" s="2"/>
    </row>
    <row r="39785" spans="1:4" x14ac:dyDescent="0.25">
      <c r="A39785" s="2">
        <v>540</v>
      </c>
      <c r="B39785">
        <v>52323</v>
      </c>
      <c r="C39785" s="3">
        <v>1652.0194730000001</v>
      </c>
      <c r="D39785" s="2"/>
    </row>
    <row r="39786" spans="1:4" x14ac:dyDescent="0.25">
      <c r="A39786" s="2">
        <v>540</v>
      </c>
      <c r="B39786">
        <v>52324</v>
      </c>
      <c r="C39786" s="3">
        <v>1867.6682679999999</v>
      </c>
      <c r="D39786" s="2"/>
    </row>
    <row r="39787" spans="1:4" x14ac:dyDescent="0.25">
      <c r="A39787" s="2">
        <v>540</v>
      </c>
      <c r="B39787">
        <v>52325</v>
      </c>
      <c r="C39787" s="3">
        <v>2733.8507909999998</v>
      </c>
      <c r="D39787" s="2"/>
    </row>
    <row r="39788" spans="1:4" x14ac:dyDescent="0.25">
      <c r="A39788" s="2">
        <v>540</v>
      </c>
      <c r="B39788">
        <v>52326</v>
      </c>
      <c r="C39788" s="3">
        <v>1652.0194730000001</v>
      </c>
      <c r="D39788" s="2"/>
    </row>
    <row r="39789" spans="1:4" x14ac:dyDescent="0.25">
      <c r="A39789" s="2">
        <v>540</v>
      </c>
      <c r="B39789">
        <v>52327</v>
      </c>
      <c r="C39789" s="3">
        <v>873.5394</v>
      </c>
      <c r="D39789" s="2"/>
    </row>
    <row r="39790" spans="1:4" x14ac:dyDescent="0.25">
      <c r="A39790" s="2">
        <v>540</v>
      </c>
      <c r="B39790">
        <v>52328</v>
      </c>
      <c r="C39790" s="3">
        <v>324.22615000000002</v>
      </c>
      <c r="D39790" s="2"/>
    </row>
    <row r="39791" spans="1:4" x14ac:dyDescent="0.25">
      <c r="A39791" s="2">
        <v>540</v>
      </c>
      <c r="B39791">
        <v>52329</v>
      </c>
      <c r="C39791" s="3">
        <v>1576.817499</v>
      </c>
      <c r="D39791" s="2"/>
    </row>
    <row r="39792" spans="1:4" x14ac:dyDescent="0.25">
      <c r="A39792" s="2">
        <v>540</v>
      </c>
      <c r="B39792">
        <v>52330</v>
      </c>
      <c r="C39792" s="3">
        <v>324.22615000000002</v>
      </c>
      <c r="D39792" s="2"/>
    </row>
    <row r="39793" spans="1:4" x14ac:dyDescent="0.25">
      <c r="A39793" s="2">
        <v>540</v>
      </c>
      <c r="B39793">
        <v>52331</v>
      </c>
      <c r="C39793" s="3">
        <v>1576.817499</v>
      </c>
      <c r="D39793" s="2"/>
    </row>
    <row r="39794" spans="1:4" x14ac:dyDescent="0.25">
      <c r="A39794" s="2">
        <v>540</v>
      </c>
      <c r="B39794">
        <v>52332</v>
      </c>
      <c r="C39794" s="3">
        <v>873.5394</v>
      </c>
      <c r="D39794" s="2"/>
    </row>
    <row r="39795" spans="1:4" x14ac:dyDescent="0.25">
      <c r="A39795" s="2">
        <v>540</v>
      </c>
      <c r="B39795">
        <v>52333</v>
      </c>
      <c r="C39795" s="3">
        <v>1500.0115169999999</v>
      </c>
      <c r="D39795" s="2"/>
    </row>
    <row r="39796" spans="1:4" x14ac:dyDescent="0.25">
      <c r="A39796" s="2">
        <v>540</v>
      </c>
      <c r="B39796">
        <v>52334</v>
      </c>
      <c r="C39796" s="3">
        <v>510.66310399999998</v>
      </c>
      <c r="D39796" s="2"/>
    </row>
    <row r="39797" spans="1:4" x14ac:dyDescent="0.25">
      <c r="A39797" s="2">
        <v>540</v>
      </c>
      <c r="B39797">
        <v>52335</v>
      </c>
      <c r="C39797" s="3">
        <v>1500.0115169999999</v>
      </c>
      <c r="D39797" s="2"/>
    </row>
    <row r="39798" spans="1:4" x14ac:dyDescent="0.25">
      <c r="A39798" s="2">
        <v>540</v>
      </c>
      <c r="B39798">
        <v>52336</v>
      </c>
      <c r="C39798" s="3">
        <v>510.66310399999998</v>
      </c>
      <c r="D39798" s="2"/>
    </row>
    <row r="39799" spans="1:4" x14ac:dyDescent="0.25">
      <c r="A39799" s="2">
        <v>540</v>
      </c>
      <c r="B39799">
        <v>52341</v>
      </c>
      <c r="C39799" s="3">
        <v>4482.9471119999998</v>
      </c>
      <c r="D39799" s="2"/>
    </row>
    <row r="39800" spans="1:4" x14ac:dyDescent="0.25">
      <c r="A39800" s="2">
        <v>540</v>
      </c>
      <c r="B39800">
        <v>52342</v>
      </c>
      <c r="C39800" s="3">
        <v>16.914449000000001</v>
      </c>
      <c r="D39800" s="2"/>
    </row>
    <row r="39801" spans="1:4" x14ac:dyDescent="0.25">
      <c r="A39801" s="2">
        <v>540</v>
      </c>
      <c r="B39801">
        <v>52343</v>
      </c>
      <c r="C39801" s="3">
        <v>16.914449000000001</v>
      </c>
      <c r="D39801" s="2"/>
    </row>
    <row r="39802" spans="1:4" x14ac:dyDescent="0.25">
      <c r="A39802" s="2">
        <v>540</v>
      </c>
      <c r="B39802">
        <v>52344</v>
      </c>
      <c r="C39802" s="3">
        <v>16.914449000000001</v>
      </c>
      <c r="D39802" s="2"/>
    </row>
    <row r="39803" spans="1:4" x14ac:dyDescent="0.25">
      <c r="A39803" s="2">
        <v>540</v>
      </c>
      <c r="B39803">
        <v>52346</v>
      </c>
      <c r="C39803" s="3">
        <v>595.69918199999995</v>
      </c>
      <c r="D39803" s="2"/>
    </row>
    <row r="39804" spans="1:4" x14ac:dyDescent="0.25">
      <c r="A39804" s="2">
        <v>540</v>
      </c>
      <c r="B39804">
        <v>52347</v>
      </c>
      <c r="C39804" s="3">
        <v>578.78473499999996</v>
      </c>
      <c r="D39804" s="2"/>
    </row>
    <row r="39805" spans="1:4" x14ac:dyDescent="0.25">
      <c r="A39805" s="2">
        <v>540</v>
      </c>
      <c r="B39805">
        <v>52348</v>
      </c>
      <c r="C39805" s="3">
        <v>0</v>
      </c>
      <c r="D39805" s="2"/>
    </row>
    <row r="39806" spans="1:4" x14ac:dyDescent="0.25">
      <c r="A39806" s="2">
        <v>540</v>
      </c>
      <c r="B39806">
        <v>52349</v>
      </c>
      <c r="C39806" s="3">
        <v>578.78473499999996</v>
      </c>
      <c r="D39806" s="2"/>
    </row>
    <row r="39807" spans="1:4" x14ac:dyDescent="0.25">
      <c r="A39807" s="2">
        <v>540</v>
      </c>
      <c r="B39807">
        <v>52350</v>
      </c>
      <c r="C39807" s="3">
        <v>0</v>
      </c>
      <c r="D39807" s="2"/>
    </row>
    <row r="39808" spans="1:4" x14ac:dyDescent="0.25">
      <c r="A39808" s="2">
        <v>540</v>
      </c>
      <c r="B39808">
        <v>52351</v>
      </c>
      <c r="C39808" s="3">
        <v>595.69918199999995</v>
      </c>
      <c r="D39808" s="2"/>
    </row>
    <row r="39809" spans="1:4" x14ac:dyDescent="0.25">
      <c r="A39809" s="2">
        <v>540</v>
      </c>
      <c r="B39809">
        <v>52352</v>
      </c>
      <c r="C39809" s="3">
        <v>4482.9471119999998</v>
      </c>
      <c r="D39809" s="2"/>
    </row>
    <row r="39810" spans="1:4" x14ac:dyDescent="0.25">
      <c r="A39810" s="2">
        <v>540</v>
      </c>
      <c r="B39810">
        <v>52353</v>
      </c>
      <c r="C39810" s="3">
        <v>1236.426422</v>
      </c>
      <c r="D39810" s="2"/>
    </row>
    <row r="39811" spans="1:4" x14ac:dyDescent="0.25">
      <c r="A39811" s="2">
        <v>540</v>
      </c>
      <c r="B39811">
        <v>52354</v>
      </c>
      <c r="C39811" s="3">
        <v>1595.3159049999999</v>
      </c>
      <c r="D39811" s="2"/>
    </row>
    <row r="39812" spans="1:4" x14ac:dyDescent="0.25">
      <c r="A39812" s="2">
        <v>540</v>
      </c>
      <c r="B39812">
        <v>52355</v>
      </c>
      <c r="C39812" s="3">
        <v>1595.3159049999999</v>
      </c>
      <c r="D39812" s="2"/>
    </row>
    <row r="39813" spans="1:4" x14ac:dyDescent="0.25">
      <c r="A39813" s="2">
        <v>540</v>
      </c>
      <c r="B39813">
        <v>52356</v>
      </c>
      <c r="C39813" s="3">
        <v>1236.426422</v>
      </c>
      <c r="D39813" s="2"/>
    </row>
    <row r="39814" spans="1:4" x14ac:dyDescent="0.25">
      <c r="A39814" s="2">
        <v>540</v>
      </c>
      <c r="B39814">
        <v>52357</v>
      </c>
      <c r="C39814" s="3">
        <v>2658.256774</v>
      </c>
      <c r="D39814" s="2"/>
    </row>
    <row r="39815" spans="1:4" x14ac:dyDescent="0.25">
      <c r="A39815" s="2">
        <v>540</v>
      </c>
      <c r="B39815">
        <v>52358</v>
      </c>
      <c r="C39815" s="3">
        <v>1641.7322770000001</v>
      </c>
      <c r="D39815" s="2"/>
    </row>
    <row r="39816" spans="1:4" x14ac:dyDescent="0.25">
      <c r="A39816" s="2">
        <v>540</v>
      </c>
      <c r="B39816">
        <v>52359</v>
      </c>
      <c r="C39816" s="3">
        <v>2658.256774</v>
      </c>
      <c r="D39816" s="2"/>
    </row>
    <row r="39817" spans="1:4" x14ac:dyDescent="0.25">
      <c r="A39817" s="2">
        <v>540</v>
      </c>
      <c r="B39817">
        <v>52360</v>
      </c>
      <c r="C39817" s="3">
        <v>1641.7322770000001</v>
      </c>
      <c r="D39817" s="2"/>
    </row>
    <row r="39818" spans="1:4" x14ac:dyDescent="0.25">
      <c r="A39818" s="2">
        <v>540</v>
      </c>
      <c r="B39818">
        <v>52361</v>
      </c>
      <c r="C39818" s="3">
        <v>336.18425300000001</v>
      </c>
      <c r="D39818" s="2"/>
    </row>
    <row r="39819" spans="1:4" x14ac:dyDescent="0.25">
      <c r="A39819" s="2">
        <v>540</v>
      </c>
      <c r="B39819">
        <v>52362</v>
      </c>
      <c r="C39819" s="3">
        <v>336.18425300000001</v>
      </c>
      <c r="D39819" s="2"/>
    </row>
    <row r="39820" spans="1:4" x14ac:dyDescent="0.25">
      <c r="A39820" s="2">
        <v>540</v>
      </c>
      <c r="B39820">
        <v>52363</v>
      </c>
      <c r="C39820" s="3">
        <v>3778.8414539999999</v>
      </c>
      <c r="D39820" s="2"/>
    </row>
    <row r="39821" spans="1:4" x14ac:dyDescent="0.25">
      <c r="A39821" s="2">
        <v>540</v>
      </c>
      <c r="B39821">
        <v>52364</v>
      </c>
      <c r="C39821" s="3">
        <v>3778.8414539999999</v>
      </c>
      <c r="D39821" s="2"/>
    </row>
    <row r="39822" spans="1:4" x14ac:dyDescent="0.25">
      <c r="A39822" s="2">
        <v>540</v>
      </c>
      <c r="B39822">
        <v>52365</v>
      </c>
      <c r="C39822" s="3">
        <v>1325.9042139999999</v>
      </c>
      <c r="D39822" s="2"/>
    </row>
    <row r="39823" spans="1:4" x14ac:dyDescent="0.25">
      <c r="A39823" s="2">
        <v>540</v>
      </c>
      <c r="B39823">
        <v>52366</v>
      </c>
      <c r="C39823" s="3">
        <v>1325.9042139999999</v>
      </c>
      <c r="D39823" s="2"/>
    </row>
    <row r="39824" spans="1:4" x14ac:dyDescent="0.25">
      <c r="A39824" s="2">
        <v>540</v>
      </c>
      <c r="B39824">
        <v>52367</v>
      </c>
      <c r="C39824" s="3">
        <v>31.844093000000001</v>
      </c>
      <c r="D39824" s="2"/>
    </row>
    <row r="39825" spans="1:4" x14ac:dyDescent="0.25">
      <c r="A39825" s="2">
        <v>540</v>
      </c>
      <c r="B39825">
        <v>52368</v>
      </c>
      <c r="C39825" s="3">
        <v>31.844093000000001</v>
      </c>
      <c r="D39825" s="2"/>
    </row>
    <row r="39826" spans="1:4" x14ac:dyDescent="0.25">
      <c r="A39826" s="2">
        <v>540</v>
      </c>
      <c r="B39826">
        <v>52369</v>
      </c>
      <c r="C39826" s="3">
        <v>438.60084899999998</v>
      </c>
      <c r="D39826" s="2"/>
    </row>
    <row r="39827" spans="1:4" x14ac:dyDescent="0.25">
      <c r="A39827" s="2">
        <v>540</v>
      </c>
      <c r="B39827">
        <v>52370</v>
      </c>
      <c r="C39827" s="3">
        <v>87.415368999999998</v>
      </c>
      <c r="D39827" s="2"/>
    </row>
    <row r="39828" spans="1:4" x14ac:dyDescent="0.25">
      <c r="A39828" s="2">
        <v>540</v>
      </c>
      <c r="B39828">
        <v>52371</v>
      </c>
      <c r="C39828" s="3">
        <v>187.644994</v>
      </c>
      <c r="D39828" s="2"/>
    </row>
    <row r="39829" spans="1:4" x14ac:dyDescent="0.25">
      <c r="A39829" s="2">
        <v>540</v>
      </c>
      <c r="B39829">
        <v>52372</v>
      </c>
      <c r="C39829" s="3">
        <v>187.644994</v>
      </c>
      <c r="D39829" s="2"/>
    </row>
    <row r="39830" spans="1:4" x14ac:dyDescent="0.25">
      <c r="A39830" s="2">
        <v>540</v>
      </c>
      <c r="B39830">
        <v>52373</v>
      </c>
      <c r="C39830" s="3">
        <v>351.19861700000001</v>
      </c>
      <c r="D39830" s="2"/>
    </row>
    <row r="39831" spans="1:4" x14ac:dyDescent="0.25">
      <c r="A39831" s="2">
        <v>540</v>
      </c>
      <c r="B39831">
        <v>52377</v>
      </c>
      <c r="C39831" s="3">
        <v>168</v>
      </c>
      <c r="D39831" s="2"/>
    </row>
    <row r="39832" spans="1:4" x14ac:dyDescent="0.25">
      <c r="A39832" s="2">
        <v>540</v>
      </c>
      <c r="B39832">
        <v>52378</v>
      </c>
      <c r="C39832" s="3">
        <v>168</v>
      </c>
      <c r="D39832" s="2"/>
    </row>
    <row r="39833" spans="1:4" x14ac:dyDescent="0.25">
      <c r="A39833" s="2">
        <v>540</v>
      </c>
      <c r="B39833">
        <v>52386</v>
      </c>
      <c r="C39833" s="3">
        <v>2131.2338599999998</v>
      </c>
      <c r="D39833" s="2"/>
    </row>
    <row r="39834" spans="1:4" x14ac:dyDescent="0.25">
      <c r="A39834" s="2">
        <v>540</v>
      </c>
      <c r="B39834">
        <v>52387</v>
      </c>
      <c r="C39834" s="3">
        <v>2131.2338599999998</v>
      </c>
      <c r="D39834" s="2"/>
    </row>
    <row r="39835" spans="1:4" x14ac:dyDescent="0.25">
      <c r="A39835" s="2">
        <v>540</v>
      </c>
      <c r="B39835">
        <v>52390</v>
      </c>
      <c r="C39835" s="3">
        <v>114.821029</v>
      </c>
      <c r="D39835" s="2"/>
    </row>
    <row r="39836" spans="1:4" x14ac:dyDescent="0.25">
      <c r="A39836" s="2">
        <v>540</v>
      </c>
      <c r="B39836">
        <v>52397</v>
      </c>
      <c r="C39836" s="3">
        <v>2260.0387780000001</v>
      </c>
      <c r="D39836" s="2"/>
    </row>
    <row r="39837" spans="1:4" x14ac:dyDescent="0.25">
      <c r="A39837" s="2">
        <v>540</v>
      </c>
      <c r="B39837">
        <v>52398</v>
      </c>
      <c r="C39837" s="3">
        <v>0</v>
      </c>
      <c r="D39837" s="2"/>
    </row>
    <row r="39838" spans="1:4" x14ac:dyDescent="0.25">
      <c r="A39838" s="2">
        <v>540</v>
      </c>
      <c r="B39838">
        <v>52399</v>
      </c>
      <c r="C39838" s="3">
        <v>860.05619999999999</v>
      </c>
      <c r="D39838" s="2"/>
    </row>
    <row r="39839" spans="1:4" x14ac:dyDescent="0.25">
      <c r="A39839" s="2">
        <v>540</v>
      </c>
      <c r="B39839">
        <v>52400</v>
      </c>
      <c r="C39839" s="3">
        <v>860.05619999999999</v>
      </c>
      <c r="D39839" s="2"/>
    </row>
    <row r="39840" spans="1:4" x14ac:dyDescent="0.25">
      <c r="A39840" s="2">
        <v>540</v>
      </c>
      <c r="B39840">
        <v>52401</v>
      </c>
      <c r="C39840" s="3">
        <v>2260.0387780000001</v>
      </c>
      <c r="D39840" s="2"/>
    </row>
    <row r="39841" spans="1:4" x14ac:dyDescent="0.25">
      <c r="A39841" s="2">
        <v>540</v>
      </c>
      <c r="B39841">
        <v>52402</v>
      </c>
      <c r="C39841" s="3">
        <v>0</v>
      </c>
      <c r="D39841" s="2"/>
    </row>
    <row r="39842" spans="1:4" x14ac:dyDescent="0.25">
      <c r="A39842" s="2">
        <v>540</v>
      </c>
      <c r="B39842">
        <v>52403</v>
      </c>
      <c r="C39842" s="3">
        <v>2217.7192460000001</v>
      </c>
      <c r="D39842" s="2"/>
    </row>
    <row r="39843" spans="1:4" x14ac:dyDescent="0.25">
      <c r="A39843" s="2">
        <v>540</v>
      </c>
      <c r="B39843">
        <v>52404</v>
      </c>
      <c r="C39843" s="3">
        <v>336.83014400000002</v>
      </c>
      <c r="D39843" s="2"/>
    </row>
    <row r="39844" spans="1:4" x14ac:dyDescent="0.25">
      <c r="A39844" s="2">
        <v>540</v>
      </c>
      <c r="B39844">
        <v>52405</v>
      </c>
      <c r="C39844" s="3">
        <v>2217.7192460000001</v>
      </c>
      <c r="D39844" s="2"/>
    </row>
    <row r="39845" spans="1:4" x14ac:dyDescent="0.25">
      <c r="A39845" s="2">
        <v>540</v>
      </c>
      <c r="B39845">
        <v>52406</v>
      </c>
      <c r="C39845" s="3">
        <v>336.83014400000002</v>
      </c>
      <c r="D39845" s="2"/>
    </row>
    <row r="39846" spans="1:4" x14ac:dyDescent="0.25">
      <c r="A39846" s="2">
        <v>540</v>
      </c>
      <c r="B39846">
        <v>52407</v>
      </c>
      <c r="C39846" s="3">
        <v>1553.768225</v>
      </c>
      <c r="D39846" s="2"/>
    </row>
    <row r="39847" spans="1:4" x14ac:dyDescent="0.25">
      <c r="A39847" s="2">
        <v>540</v>
      </c>
      <c r="B39847">
        <v>52408</v>
      </c>
      <c r="C39847" s="3">
        <v>3597.1454450000001</v>
      </c>
      <c r="D39847" s="2"/>
    </row>
    <row r="39848" spans="1:4" x14ac:dyDescent="0.25">
      <c r="A39848" s="2">
        <v>540</v>
      </c>
      <c r="B39848">
        <v>52409</v>
      </c>
      <c r="C39848" s="3">
        <v>1553.768225</v>
      </c>
      <c r="D39848" s="2"/>
    </row>
    <row r="39849" spans="1:4" x14ac:dyDescent="0.25">
      <c r="A39849" s="2">
        <v>540</v>
      </c>
      <c r="B39849">
        <v>52410</v>
      </c>
      <c r="C39849" s="3">
        <v>3597.1454450000001</v>
      </c>
      <c r="D39849" s="2"/>
    </row>
    <row r="39850" spans="1:4" x14ac:dyDescent="0.25">
      <c r="A39850" s="2">
        <v>540</v>
      </c>
      <c r="B39850">
        <v>52411</v>
      </c>
      <c r="C39850" s="3">
        <v>6428.1334049999996</v>
      </c>
      <c r="D39850" s="2"/>
    </row>
    <row r="39851" spans="1:4" x14ac:dyDescent="0.25">
      <c r="A39851" s="2">
        <v>540</v>
      </c>
      <c r="B39851">
        <v>52412</v>
      </c>
      <c r="C39851" s="3">
        <v>6428.1334049999996</v>
      </c>
      <c r="D39851" s="2"/>
    </row>
    <row r="39852" spans="1:4" x14ac:dyDescent="0.25">
      <c r="A39852" s="2">
        <v>540</v>
      </c>
      <c r="B39852">
        <v>52413</v>
      </c>
      <c r="C39852" s="3">
        <v>2284.6056990000002</v>
      </c>
      <c r="D39852" s="2"/>
    </row>
    <row r="39853" spans="1:4" x14ac:dyDescent="0.25">
      <c r="A39853" s="2">
        <v>540</v>
      </c>
      <c r="B39853">
        <v>52414</v>
      </c>
      <c r="C39853" s="3">
        <v>401.01680800000003</v>
      </c>
      <c r="D39853" s="2"/>
    </row>
    <row r="39854" spans="1:4" x14ac:dyDescent="0.25">
      <c r="A39854" s="2">
        <v>540</v>
      </c>
      <c r="B39854">
        <v>52415</v>
      </c>
      <c r="C39854" s="3">
        <v>808.82824500000004</v>
      </c>
      <c r="D39854" s="2"/>
    </row>
    <row r="39855" spans="1:4" x14ac:dyDescent="0.25">
      <c r="A39855" s="2">
        <v>540</v>
      </c>
      <c r="B39855">
        <v>52416</v>
      </c>
      <c r="C39855" s="3">
        <v>2284.6056990000002</v>
      </c>
      <c r="D39855" s="2"/>
    </row>
    <row r="39856" spans="1:4" x14ac:dyDescent="0.25">
      <c r="A39856" s="2">
        <v>540</v>
      </c>
      <c r="B39856">
        <v>52417</v>
      </c>
      <c r="C39856" s="3">
        <v>401.01680800000003</v>
      </c>
      <c r="D39856" s="2"/>
    </row>
    <row r="39857" spans="1:4" x14ac:dyDescent="0.25">
      <c r="A39857" s="2">
        <v>540</v>
      </c>
      <c r="B39857">
        <v>52418</v>
      </c>
      <c r="C39857" s="3">
        <v>808.82824500000004</v>
      </c>
      <c r="D39857" s="2"/>
    </row>
    <row r="39858" spans="1:4" x14ac:dyDescent="0.25">
      <c r="A39858" s="2">
        <v>540</v>
      </c>
      <c r="B39858">
        <v>52419</v>
      </c>
      <c r="C39858" s="3">
        <v>30.476938000000001</v>
      </c>
      <c r="D39858" s="2"/>
    </row>
    <row r="39859" spans="1:4" x14ac:dyDescent="0.25">
      <c r="A39859" s="2">
        <v>540</v>
      </c>
      <c r="B39859">
        <v>52420</v>
      </c>
      <c r="C39859" s="3">
        <v>916.00047400000005</v>
      </c>
      <c r="D39859" s="2"/>
    </row>
    <row r="39860" spans="1:4" x14ac:dyDescent="0.25">
      <c r="A39860" s="2">
        <v>540</v>
      </c>
      <c r="B39860">
        <v>52421</v>
      </c>
      <c r="C39860" s="3">
        <v>1736.850588</v>
      </c>
      <c r="D39860" s="2"/>
    </row>
    <row r="39861" spans="1:4" x14ac:dyDescent="0.25">
      <c r="A39861" s="2">
        <v>540</v>
      </c>
      <c r="B39861">
        <v>52422</v>
      </c>
      <c r="C39861" s="3">
        <v>30.476938000000001</v>
      </c>
      <c r="D39861" s="2"/>
    </row>
    <row r="39862" spans="1:4" x14ac:dyDescent="0.25">
      <c r="A39862" s="2">
        <v>540</v>
      </c>
      <c r="B39862">
        <v>52423</v>
      </c>
      <c r="C39862" s="3">
        <v>1736.850588</v>
      </c>
      <c r="D39862" s="2"/>
    </row>
    <row r="39863" spans="1:4" x14ac:dyDescent="0.25">
      <c r="A39863" s="2">
        <v>540</v>
      </c>
      <c r="B39863">
        <v>52424</v>
      </c>
      <c r="C39863" s="3">
        <v>916.00047400000005</v>
      </c>
      <c r="D39863" s="2"/>
    </row>
    <row r="39864" spans="1:4" x14ac:dyDescent="0.25">
      <c r="A39864" s="2">
        <v>540</v>
      </c>
      <c r="B39864">
        <v>52425</v>
      </c>
      <c r="C39864" s="3">
        <v>1287.742841</v>
      </c>
      <c r="D39864" s="2"/>
    </row>
    <row r="39865" spans="1:4" x14ac:dyDescent="0.25">
      <c r="A39865" s="2">
        <v>540</v>
      </c>
      <c r="B39865">
        <v>52426</v>
      </c>
      <c r="C39865" s="3">
        <v>715.89829099999997</v>
      </c>
      <c r="D39865" s="2"/>
    </row>
    <row r="39866" spans="1:4" x14ac:dyDescent="0.25">
      <c r="A39866" s="2">
        <v>540</v>
      </c>
      <c r="B39866">
        <v>52427</v>
      </c>
      <c r="C39866" s="3">
        <v>2625.375841</v>
      </c>
      <c r="D39866" s="2"/>
    </row>
    <row r="39867" spans="1:4" x14ac:dyDescent="0.25">
      <c r="A39867" s="2">
        <v>540</v>
      </c>
      <c r="B39867">
        <v>52428</v>
      </c>
      <c r="C39867" s="3">
        <v>652.89595499999996</v>
      </c>
      <c r="D39867" s="2"/>
    </row>
    <row r="39868" spans="1:4" x14ac:dyDescent="0.25">
      <c r="A39868" s="2">
        <v>540</v>
      </c>
      <c r="B39868">
        <v>52429</v>
      </c>
      <c r="C39868" s="3">
        <v>715.89829099999997</v>
      </c>
      <c r="D39868" s="2"/>
    </row>
    <row r="39869" spans="1:4" x14ac:dyDescent="0.25">
      <c r="A39869" s="2">
        <v>540</v>
      </c>
      <c r="B39869">
        <v>52430</v>
      </c>
      <c r="C39869" s="3">
        <v>2625.375841</v>
      </c>
      <c r="D39869" s="2"/>
    </row>
    <row r="39870" spans="1:4" x14ac:dyDescent="0.25">
      <c r="A39870" s="2">
        <v>540</v>
      </c>
      <c r="B39870">
        <v>52431</v>
      </c>
      <c r="C39870" s="3">
        <v>1287.742841</v>
      </c>
      <c r="D39870" s="2"/>
    </row>
    <row r="39871" spans="1:4" x14ac:dyDescent="0.25">
      <c r="A39871" s="2">
        <v>540</v>
      </c>
      <c r="B39871">
        <v>52432</v>
      </c>
      <c r="C39871" s="3">
        <v>652.89595499999996</v>
      </c>
      <c r="D39871" s="2"/>
    </row>
    <row r="39872" spans="1:4" x14ac:dyDescent="0.25">
      <c r="A39872" s="2">
        <v>540</v>
      </c>
      <c r="B39872">
        <v>52433</v>
      </c>
      <c r="C39872" s="3">
        <v>218.84195500000001</v>
      </c>
      <c r="D39872" s="2"/>
    </row>
    <row r="39873" spans="1:4" x14ac:dyDescent="0.25">
      <c r="A39873" s="2">
        <v>540</v>
      </c>
      <c r="B39873">
        <v>52434</v>
      </c>
      <c r="C39873" s="3">
        <v>218.84195500000001</v>
      </c>
      <c r="D39873" s="2"/>
    </row>
    <row r="39874" spans="1:4" x14ac:dyDescent="0.25">
      <c r="A39874" s="2">
        <v>540</v>
      </c>
      <c r="B39874">
        <v>52435</v>
      </c>
      <c r="C39874" s="3">
        <v>1501.630146</v>
      </c>
      <c r="D39874" s="2"/>
    </row>
    <row r="39875" spans="1:4" x14ac:dyDescent="0.25">
      <c r="A39875" s="2">
        <v>540</v>
      </c>
      <c r="B39875">
        <v>52436</v>
      </c>
      <c r="C39875" s="3">
        <v>1028.3574149999999</v>
      </c>
      <c r="D39875" s="2"/>
    </row>
    <row r="39876" spans="1:4" x14ac:dyDescent="0.25">
      <c r="A39876" s="2">
        <v>540</v>
      </c>
      <c r="B39876">
        <v>52437</v>
      </c>
      <c r="C39876" s="3">
        <v>1501.630146</v>
      </c>
      <c r="D39876" s="2"/>
    </row>
    <row r="39877" spans="1:4" x14ac:dyDescent="0.25">
      <c r="A39877" s="2">
        <v>540</v>
      </c>
      <c r="B39877">
        <v>52438</v>
      </c>
      <c r="C39877" s="3">
        <v>1028.3574149999999</v>
      </c>
      <c r="D39877" s="2"/>
    </row>
    <row r="39878" spans="1:4" x14ac:dyDescent="0.25">
      <c r="A39878" s="2">
        <v>540</v>
      </c>
      <c r="B39878">
        <v>52439</v>
      </c>
      <c r="C39878" s="3">
        <v>904.90176299999996</v>
      </c>
      <c r="D39878" s="2"/>
    </row>
    <row r="39879" spans="1:4" x14ac:dyDescent="0.25">
      <c r="A39879" s="2">
        <v>540</v>
      </c>
      <c r="B39879">
        <v>52440</v>
      </c>
      <c r="C39879" s="3">
        <v>389.156699</v>
      </c>
      <c r="D39879" s="2"/>
    </row>
    <row r="39880" spans="1:4" x14ac:dyDescent="0.25">
      <c r="A39880" s="2">
        <v>540</v>
      </c>
      <c r="B39880">
        <v>52441</v>
      </c>
      <c r="C39880" s="3">
        <v>904.90176299999996</v>
      </c>
      <c r="D39880" s="2"/>
    </row>
    <row r="39881" spans="1:4" x14ac:dyDescent="0.25">
      <c r="A39881" s="2">
        <v>540</v>
      </c>
      <c r="B39881">
        <v>52442</v>
      </c>
      <c r="C39881" s="3">
        <v>389.156699</v>
      </c>
      <c r="D39881" s="2"/>
    </row>
    <row r="39882" spans="1:4" x14ac:dyDescent="0.25">
      <c r="A39882" s="2">
        <v>540</v>
      </c>
      <c r="B39882">
        <v>52443</v>
      </c>
      <c r="C39882" s="3">
        <v>4773.6917949999997</v>
      </c>
      <c r="D39882" s="2"/>
    </row>
    <row r="39883" spans="1:4" x14ac:dyDescent="0.25">
      <c r="A39883" s="2">
        <v>540</v>
      </c>
      <c r="B39883">
        <v>52444</v>
      </c>
      <c r="C39883" s="3">
        <v>4773.6917949999997</v>
      </c>
      <c r="D39883" s="2"/>
    </row>
    <row r="39884" spans="1:4" x14ac:dyDescent="0.25">
      <c r="A39884" s="2">
        <v>540</v>
      </c>
      <c r="B39884">
        <v>52445</v>
      </c>
      <c r="C39884" s="3">
        <v>409.69730399999997</v>
      </c>
      <c r="D39884" s="2"/>
    </row>
    <row r="39885" spans="1:4" x14ac:dyDescent="0.25">
      <c r="A39885" s="2">
        <v>540</v>
      </c>
      <c r="B39885">
        <v>52446</v>
      </c>
      <c r="C39885" s="3">
        <v>2945.8612250000001</v>
      </c>
      <c r="D39885" s="2"/>
    </row>
    <row r="39886" spans="1:4" x14ac:dyDescent="0.25">
      <c r="A39886" s="2">
        <v>540</v>
      </c>
      <c r="B39886">
        <v>52447</v>
      </c>
      <c r="C39886" s="3">
        <v>1287.8756490000001</v>
      </c>
      <c r="D39886" s="2"/>
    </row>
    <row r="39887" spans="1:4" x14ac:dyDescent="0.25">
      <c r="A39887" s="2">
        <v>540</v>
      </c>
      <c r="B39887">
        <v>52448</v>
      </c>
      <c r="C39887" s="3">
        <v>2945.8612250000001</v>
      </c>
      <c r="D39887" s="2"/>
    </row>
    <row r="39888" spans="1:4" x14ac:dyDescent="0.25">
      <c r="A39888" s="2">
        <v>540</v>
      </c>
      <c r="B39888">
        <v>52449</v>
      </c>
      <c r="C39888" s="3">
        <v>1016.513505</v>
      </c>
      <c r="D39888" s="2"/>
    </row>
    <row r="39889" spans="1:4" x14ac:dyDescent="0.25">
      <c r="A39889" s="2">
        <v>540</v>
      </c>
      <c r="B39889">
        <v>52450</v>
      </c>
      <c r="C39889" s="3">
        <v>4341.8045419999999</v>
      </c>
      <c r="D39889" s="2"/>
    </row>
    <row r="39890" spans="1:4" x14ac:dyDescent="0.25">
      <c r="A39890" s="2">
        <v>540</v>
      </c>
      <c r="B39890">
        <v>52451</v>
      </c>
      <c r="C39890" s="3">
        <v>4341.8045419999999</v>
      </c>
      <c r="D39890" s="2"/>
    </row>
    <row r="39891" spans="1:4" x14ac:dyDescent="0.25">
      <c r="A39891" s="2">
        <v>540</v>
      </c>
      <c r="B39891">
        <v>52452</v>
      </c>
      <c r="C39891" s="3">
        <v>373.13162</v>
      </c>
      <c r="D39891" s="2"/>
    </row>
    <row r="39892" spans="1:4" x14ac:dyDescent="0.25">
      <c r="A39892" s="2">
        <v>540</v>
      </c>
      <c r="B39892">
        <v>52453</v>
      </c>
      <c r="C39892" s="3">
        <v>373.13162</v>
      </c>
      <c r="D39892" s="2"/>
    </row>
    <row r="39893" spans="1:4" x14ac:dyDescent="0.25">
      <c r="A39893" s="2">
        <v>540</v>
      </c>
      <c r="B39893">
        <v>52454</v>
      </c>
      <c r="C39893" s="3">
        <v>304.03783700000002</v>
      </c>
      <c r="D39893" s="2"/>
    </row>
    <row r="39894" spans="1:4" x14ac:dyDescent="0.25">
      <c r="A39894" s="2">
        <v>540</v>
      </c>
      <c r="B39894">
        <v>52455</v>
      </c>
      <c r="C39894" s="3">
        <v>2188.9664889999999</v>
      </c>
      <c r="D39894" s="2"/>
    </row>
    <row r="39895" spans="1:4" x14ac:dyDescent="0.25">
      <c r="A39895" s="2">
        <v>540</v>
      </c>
      <c r="B39895">
        <v>52456</v>
      </c>
      <c r="C39895" s="3">
        <v>690.75210700000002</v>
      </c>
      <c r="D39895" s="2"/>
    </row>
    <row r="39896" spans="1:4" x14ac:dyDescent="0.25">
      <c r="A39896" s="2">
        <v>540</v>
      </c>
      <c r="B39896">
        <v>52457</v>
      </c>
      <c r="C39896" s="3">
        <v>2188.9664889999999</v>
      </c>
      <c r="D39896" s="2"/>
    </row>
    <row r="39897" spans="1:4" x14ac:dyDescent="0.25">
      <c r="A39897" s="2">
        <v>540</v>
      </c>
      <c r="B39897">
        <v>52458</v>
      </c>
      <c r="C39897" s="3">
        <v>8064.5363239999997</v>
      </c>
      <c r="D39897" s="2"/>
    </row>
    <row r="39898" spans="1:4" x14ac:dyDescent="0.25">
      <c r="A39898" s="2">
        <v>540</v>
      </c>
      <c r="B39898">
        <v>52459</v>
      </c>
      <c r="C39898" s="3">
        <v>408.10155500000002</v>
      </c>
      <c r="D39898" s="2"/>
    </row>
    <row r="39899" spans="1:4" x14ac:dyDescent="0.25">
      <c r="A39899" s="2">
        <v>540</v>
      </c>
      <c r="B39899">
        <v>52460</v>
      </c>
      <c r="C39899" s="3">
        <v>10820.477222</v>
      </c>
      <c r="D39899" s="2"/>
    </row>
    <row r="39900" spans="1:4" x14ac:dyDescent="0.25">
      <c r="A39900" s="2">
        <v>540</v>
      </c>
      <c r="B39900">
        <v>52461</v>
      </c>
      <c r="C39900" s="3">
        <v>10820.477222</v>
      </c>
      <c r="D39900" s="2"/>
    </row>
    <row r="39901" spans="1:4" x14ac:dyDescent="0.25">
      <c r="A39901" s="2">
        <v>540</v>
      </c>
      <c r="B39901">
        <v>52462</v>
      </c>
      <c r="C39901" s="3">
        <v>8064.5363239999997</v>
      </c>
      <c r="D39901" s="2"/>
    </row>
    <row r="39902" spans="1:4" x14ac:dyDescent="0.25">
      <c r="A39902" s="2">
        <v>540</v>
      </c>
      <c r="B39902">
        <v>52463</v>
      </c>
      <c r="C39902" s="3">
        <v>408.10155500000002</v>
      </c>
      <c r="D39902" s="2"/>
    </row>
    <row r="39903" spans="1:4" x14ac:dyDescent="0.25">
      <c r="A39903" s="2">
        <v>540</v>
      </c>
      <c r="B39903">
        <v>52464</v>
      </c>
      <c r="C39903" s="3">
        <v>4093.6028040000001</v>
      </c>
      <c r="D39903" s="2"/>
    </row>
    <row r="39904" spans="1:4" x14ac:dyDescent="0.25">
      <c r="A39904" s="2">
        <v>540</v>
      </c>
      <c r="B39904">
        <v>52465</v>
      </c>
      <c r="C39904" s="3">
        <v>17.662476999999999</v>
      </c>
      <c r="D39904" s="2"/>
    </row>
    <row r="39905" spans="1:4" x14ac:dyDescent="0.25">
      <c r="A39905" s="2">
        <v>540</v>
      </c>
      <c r="B39905">
        <v>52466</v>
      </c>
      <c r="C39905" s="3">
        <v>1057.981892</v>
      </c>
      <c r="D39905" s="2"/>
    </row>
    <row r="39906" spans="1:4" x14ac:dyDescent="0.25">
      <c r="A39906" s="2">
        <v>540</v>
      </c>
      <c r="B39906">
        <v>52467</v>
      </c>
      <c r="C39906" s="3">
        <v>1245.6162919999999</v>
      </c>
      <c r="D39906" s="2"/>
    </row>
    <row r="39907" spans="1:4" x14ac:dyDescent="0.25">
      <c r="A39907" s="2">
        <v>540</v>
      </c>
      <c r="B39907">
        <v>52468</v>
      </c>
      <c r="C39907" s="3">
        <v>4093.6028040000001</v>
      </c>
      <c r="D39907" s="2"/>
    </row>
    <row r="39908" spans="1:4" x14ac:dyDescent="0.25">
      <c r="A39908" s="2">
        <v>540</v>
      </c>
      <c r="B39908">
        <v>52469</v>
      </c>
      <c r="C39908" s="3">
        <v>1057.981892</v>
      </c>
      <c r="D39908" s="2"/>
    </row>
    <row r="39909" spans="1:4" x14ac:dyDescent="0.25">
      <c r="A39909" s="2">
        <v>540</v>
      </c>
      <c r="B39909">
        <v>52470</v>
      </c>
      <c r="C39909" s="3">
        <v>17.662476999999999</v>
      </c>
      <c r="D39909" s="2"/>
    </row>
    <row r="39910" spans="1:4" x14ac:dyDescent="0.25">
      <c r="A39910" s="2">
        <v>540</v>
      </c>
      <c r="B39910">
        <v>52471</v>
      </c>
      <c r="C39910" s="3">
        <v>1245.6162919999999</v>
      </c>
      <c r="D39910" s="2"/>
    </row>
    <row r="39911" spans="1:4" x14ac:dyDescent="0.25">
      <c r="A39911" s="2">
        <v>540</v>
      </c>
      <c r="B39911">
        <v>52487</v>
      </c>
      <c r="C39911" s="3">
        <v>9961.5308870000008</v>
      </c>
      <c r="D39911" s="2"/>
    </row>
    <row r="39912" spans="1:4" x14ac:dyDescent="0.25">
      <c r="A39912" s="2">
        <v>540</v>
      </c>
      <c r="B39912">
        <v>52488</v>
      </c>
      <c r="C39912" s="3">
        <v>9961.5308870000008</v>
      </c>
      <c r="D39912" s="2"/>
    </row>
    <row r="39913" spans="1:4" x14ac:dyDescent="0.25">
      <c r="A39913" s="2">
        <v>540</v>
      </c>
      <c r="B39913">
        <v>52489</v>
      </c>
      <c r="C39913" s="3">
        <v>798.68091300000003</v>
      </c>
      <c r="D39913" s="2"/>
    </row>
    <row r="39914" spans="1:4" x14ac:dyDescent="0.25">
      <c r="A39914" s="2">
        <v>540</v>
      </c>
      <c r="B39914">
        <v>52490</v>
      </c>
      <c r="C39914" s="3">
        <v>451.54138999999998</v>
      </c>
      <c r="D39914" s="2"/>
    </row>
    <row r="39915" spans="1:4" x14ac:dyDescent="0.25">
      <c r="A39915" s="2">
        <v>540</v>
      </c>
      <c r="B39915">
        <v>52496</v>
      </c>
      <c r="C39915" s="3">
        <v>2118.6212879999998</v>
      </c>
      <c r="D39915" s="2"/>
    </row>
    <row r="39916" spans="1:4" x14ac:dyDescent="0.25">
      <c r="A39916" s="2">
        <v>540</v>
      </c>
      <c r="B39916">
        <v>52498</v>
      </c>
      <c r="C39916" s="3">
        <v>2272.0592449999999</v>
      </c>
      <c r="D39916" s="2"/>
    </row>
    <row r="39917" spans="1:4" x14ac:dyDescent="0.25">
      <c r="A39917" s="2">
        <v>540</v>
      </c>
      <c r="B39917">
        <v>52499</v>
      </c>
      <c r="C39917" s="3">
        <v>2272.0592449999999</v>
      </c>
      <c r="D39917" s="2"/>
    </row>
    <row r="39918" spans="1:4" x14ac:dyDescent="0.25">
      <c r="A39918" s="2">
        <v>540</v>
      </c>
      <c r="B39918">
        <v>52502</v>
      </c>
      <c r="C39918" s="3">
        <v>207.36621700000001</v>
      </c>
      <c r="D39918" s="2"/>
    </row>
    <row r="39919" spans="1:4" x14ac:dyDescent="0.25">
      <c r="A39919" s="2">
        <v>540</v>
      </c>
      <c r="B39919">
        <v>52504</v>
      </c>
      <c r="C39919" s="3">
        <v>210.07340600000001</v>
      </c>
      <c r="D39919" s="2"/>
    </row>
    <row r="39920" spans="1:4" x14ac:dyDescent="0.25">
      <c r="A39920" s="2">
        <v>540</v>
      </c>
      <c r="B39920">
        <v>52505</v>
      </c>
      <c r="C39920" s="3">
        <v>5963.0356810000003</v>
      </c>
    </row>
    <row r="39921" spans="1:3" x14ac:dyDescent="0.25">
      <c r="A39921" s="2">
        <v>540</v>
      </c>
      <c r="B39921">
        <v>52506</v>
      </c>
      <c r="C39921" s="3">
        <v>4783.6184309999999</v>
      </c>
    </row>
    <row r="39922" spans="1:3" x14ac:dyDescent="0.25">
      <c r="A39922" s="2">
        <v>540</v>
      </c>
      <c r="B39922">
        <v>52507</v>
      </c>
      <c r="C39922" s="3">
        <v>4346.7307360000004</v>
      </c>
    </row>
    <row r="39923" spans="1:3" x14ac:dyDescent="0.25">
      <c r="A39923" s="2">
        <v>540</v>
      </c>
      <c r="B39923">
        <v>52508</v>
      </c>
      <c r="C39923" s="3">
        <v>1707.7298510000001</v>
      </c>
    </row>
    <row r="39924" spans="1:3" x14ac:dyDescent="0.25">
      <c r="A39924" s="2">
        <v>540</v>
      </c>
      <c r="B39924">
        <v>52509</v>
      </c>
      <c r="C39924" s="3">
        <v>1231.657275</v>
      </c>
    </row>
    <row r="39925" spans="1:3" x14ac:dyDescent="0.25">
      <c r="A39925" s="2">
        <v>540</v>
      </c>
      <c r="B39925">
        <v>52510</v>
      </c>
      <c r="C39925" s="3">
        <v>6579.3663749999996</v>
      </c>
    </row>
    <row r="39926" spans="1:3" x14ac:dyDescent="0.25">
      <c r="A39926" s="2">
        <v>540</v>
      </c>
      <c r="B39926">
        <v>52511</v>
      </c>
      <c r="C39926" s="3">
        <v>5012.3774640000001</v>
      </c>
    </row>
    <row r="39927" spans="1:3" x14ac:dyDescent="0.25">
      <c r="A39927" s="2">
        <v>540</v>
      </c>
      <c r="B39927">
        <v>52512</v>
      </c>
      <c r="C39927" s="3">
        <v>1917.240442</v>
      </c>
    </row>
    <row r="39928" spans="1:3" x14ac:dyDescent="0.25">
      <c r="A39928" s="2">
        <v>540</v>
      </c>
      <c r="B39928">
        <v>52513</v>
      </c>
      <c r="C39928" s="3">
        <v>8113.0260520000002</v>
      </c>
    </row>
    <row r="39929" spans="1:3" x14ac:dyDescent="0.25">
      <c r="A39929" s="2">
        <v>540</v>
      </c>
      <c r="B39929">
        <v>52514</v>
      </c>
      <c r="C39929" s="3">
        <v>7138.8930090000003</v>
      </c>
    </row>
    <row r="39930" spans="1:3" x14ac:dyDescent="0.25">
      <c r="A39930" s="2">
        <v>540</v>
      </c>
      <c r="B39930">
        <v>52515</v>
      </c>
      <c r="C39930" s="3">
        <v>4776.3716649999997</v>
      </c>
    </row>
    <row r="39931" spans="1:3" x14ac:dyDescent="0.25">
      <c r="A39931" s="2">
        <v>540</v>
      </c>
      <c r="B39931">
        <v>52530</v>
      </c>
      <c r="C39931" s="3">
        <v>7.10548</v>
      </c>
    </row>
    <row r="39932" spans="1:3" x14ac:dyDescent="0.25">
      <c r="A39932" s="2">
        <v>540</v>
      </c>
      <c r="B39932">
        <v>52532</v>
      </c>
      <c r="C39932" s="3">
        <v>1963.890312</v>
      </c>
    </row>
    <row r="39933" spans="1:3" x14ac:dyDescent="0.25">
      <c r="A39933" s="2">
        <v>540</v>
      </c>
      <c r="B39933">
        <v>52534</v>
      </c>
      <c r="C39933" s="3">
        <v>1936.455635</v>
      </c>
    </row>
    <row r="39934" spans="1:3" x14ac:dyDescent="0.25">
      <c r="A39934" s="2">
        <v>540</v>
      </c>
      <c r="B39934">
        <v>52535</v>
      </c>
      <c r="C39934" s="3">
        <v>1936.455635</v>
      </c>
    </row>
    <row r="39935" spans="1:3" x14ac:dyDescent="0.25">
      <c r="A39935" s="2">
        <v>540</v>
      </c>
      <c r="B39935">
        <v>52537</v>
      </c>
      <c r="C39935" s="3">
        <v>1219.506615</v>
      </c>
    </row>
    <row r="39936" spans="1:3" x14ac:dyDescent="0.25">
      <c r="A39936" s="2">
        <v>540</v>
      </c>
      <c r="B39936">
        <v>52538</v>
      </c>
      <c r="C39936" s="3">
        <v>1219.506615</v>
      </c>
    </row>
    <row r="39937" spans="1:3" x14ac:dyDescent="0.25">
      <c r="A39937" s="2">
        <v>540</v>
      </c>
      <c r="B39937">
        <v>52541</v>
      </c>
      <c r="C39937" s="3">
        <v>1688.116321</v>
      </c>
    </row>
    <row r="39938" spans="1:3" x14ac:dyDescent="0.25">
      <c r="A39938" s="2">
        <v>540</v>
      </c>
      <c r="B39938">
        <v>52545</v>
      </c>
      <c r="C39938" s="3">
        <v>3070.286873</v>
      </c>
    </row>
    <row r="39939" spans="1:3" x14ac:dyDescent="0.25">
      <c r="A39939" s="2">
        <v>540</v>
      </c>
      <c r="B39939">
        <v>52553</v>
      </c>
      <c r="C39939" s="3">
        <v>213.87388799999999</v>
      </c>
    </row>
    <row r="39940" spans="1:3" x14ac:dyDescent="0.25">
      <c r="A39940" s="2">
        <v>540</v>
      </c>
      <c r="B39940">
        <v>52554</v>
      </c>
      <c r="C39940" s="3">
        <v>213.87388799999999</v>
      </c>
    </row>
    <row r="39941" spans="1:3" x14ac:dyDescent="0.25">
      <c r="A39941" s="2">
        <v>540</v>
      </c>
      <c r="B39941">
        <v>52558</v>
      </c>
      <c r="C39941" s="3">
        <v>0</v>
      </c>
    </row>
    <row r="39942" spans="1:3" x14ac:dyDescent="0.25">
      <c r="A39942" s="2">
        <v>540</v>
      </c>
      <c r="B39942">
        <v>52559</v>
      </c>
      <c r="C39942" s="3">
        <v>5167.4136870000002</v>
      </c>
    </row>
    <row r="39943" spans="1:3" x14ac:dyDescent="0.25">
      <c r="A39943" s="2">
        <v>540</v>
      </c>
      <c r="B39943">
        <v>52560</v>
      </c>
      <c r="C39943" s="3">
        <v>201.78550000000001</v>
      </c>
    </row>
    <row r="39944" spans="1:3" x14ac:dyDescent="0.25">
      <c r="A39944" s="2">
        <v>540</v>
      </c>
      <c r="B39944">
        <v>52562</v>
      </c>
      <c r="C39944" s="3">
        <v>5973.1913420000001</v>
      </c>
    </row>
    <row r="39945" spans="1:3" x14ac:dyDescent="0.25">
      <c r="A39945" s="2">
        <v>540</v>
      </c>
      <c r="B39945">
        <v>52563</v>
      </c>
      <c r="C39945" s="3">
        <v>9.220758</v>
      </c>
    </row>
    <row r="39946" spans="1:3" x14ac:dyDescent="0.25">
      <c r="A39946" s="2">
        <v>540</v>
      </c>
      <c r="B39946">
        <v>52564</v>
      </c>
      <c r="C39946" s="3">
        <v>5973.1913420000001</v>
      </c>
    </row>
    <row r="39947" spans="1:3" x14ac:dyDescent="0.25">
      <c r="A39947" s="2">
        <v>540</v>
      </c>
      <c r="B39947">
        <v>52572</v>
      </c>
      <c r="C39947" s="3">
        <v>2906.2871989999999</v>
      </c>
    </row>
    <row r="39948" spans="1:3" x14ac:dyDescent="0.25">
      <c r="A39948" s="2">
        <v>540</v>
      </c>
      <c r="B39948">
        <v>52574</v>
      </c>
      <c r="C39948" s="3">
        <v>0.82398099999999996</v>
      </c>
    </row>
    <row r="39949" spans="1:3" x14ac:dyDescent="0.25">
      <c r="A39949" s="2">
        <v>540</v>
      </c>
      <c r="B39949">
        <v>52575</v>
      </c>
      <c r="C39949" s="3">
        <v>3771.815435</v>
      </c>
    </row>
    <row r="39950" spans="1:3" x14ac:dyDescent="0.25">
      <c r="A39950" s="2">
        <v>540</v>
      </c>
      <c r="B39950">
        <v>52576</v>
      </c>
      <c r="C39950" s="3">
        <v>3617.7918060000002</v>
      </c>
    </row>
    <row r="39951" spans="1:3" x14ac:dyDescent="0.25">
      <c r="A39951" s="2">
        <v>540</v>
      </c>
      <c r="B39951">
        <v>52579</v>
      </c>
      <c r="C39951" s="3">
        <v>4556.1825699999999</v>
      </c>
    </row>
    <row r="39952" spans="1:3" x14ac:dyDescent="0.25">
      <c r="A39952" s="2">
        <v>540</v>
      </c>
      <c r="B39952">
        <v>52580</v>
      </c>
      <c r="C39952" s="3">
        <v>469.276993</v>
      </c>
    </row>
    <row r="39953" spans="1:3" x14ac:dyDescent="0.25">
      <c r="A39953" s="2">
        <v>540</v>
      </c>
      <c r="B39953">
        <v>52581</v>
      </c>
      <c r="C39953" s="3">
        <v>469.276993</v>
      </c>
    </row>
    <row r="39954" spans="1:3" x14ac:dyDescent="0.25">
      <c r="A39954" s="2">
        <v>540</v>
      </c>
      <c r="B39954">
        <v>52582</v>
      </c>
      <c r="C39954" s="3">
        <v>0</v>
      </c>
    </row>
    <row r="39955" spans="1:3" x14ac:dyDescent="0.25">
      <c r="A39955" s="2">
        <v>540</v>
      </c>
      <c r="B39955">
        <v>52583</v>
      </c>
      <c r="C39955" s="3">
        <v>2905.4422249999998</v>
      </c>
    </row>
    <row r="39956" spans="1:3" x14ac:dyDescent="0.25">
      <c r="A39956" s="2">
        <v>540</v>
      </c>
      <c r="B39956">
        <v>52584</v>
      </c>
      <c r="C39956" s="3">
        <v>3512.5184749999999</v>
      </c>
    </row>
    <row r="39957" spans="1:3" x14ac:dyDescent="0.25">
      <c r="A39957" s="2">
        <v>540</v>
      </c>
      <c r="B39957">
        <v>52585</v>
      </c>
      <c r="C39957" s="3">
        <v>0</v>
      </c>
    </row>
    <row r="39958" spans="1:3" x14ac:dyDescent="0.25">
      <c r="A39958" s="2">
        <v>540</v>
      </c>
      <c r="B39958">
        <v>52586</v>
      </c>
      <c r="C39958" s="3">
        <v>0</v>
      </c>
    </row>
    <row r="39959" spans="1:3" x14ac:dyDescent="0.25">
      <c r="A39959" s="2">
        <v>540</v>
      </c>
      <c r="B39959">
        <v>52587</v>
      </c>
      <c r="C39959" s="3">
        <v>3709.4857139999999</v>
      </c>
    </row>
    <row r="39960" spans="1:3" x14ac:dyDescent="0.25">
      <c r="A39960" s="2">
        <v>540</v>
      </c>
      <c r="B39960">
        <v>52589</v>
      </c>
      <c r="C39960" s="3">
        <v>1634.2156010000001</v>
      </c>
    </row>
    <row r="39961" spans="1:3" x14ac:dyDescent="0.25">
      <c r="A39961" s="2">
        <v>540</v>
      </c>
      <c r="B39961">
        <v>52590</v>
      </c>
      <c r="C39961" s="3">
        <v>12749.541721</v>
      </c>
    </row>
    <row r="39962" spans="1:3" x14ac:dyDescent="0.25">
      <c r="A39962" s="2">
        <v>540</v>
      </c>
      <c r="B39962">
        <v>52591</v>
      </c>
      <c r="C39962" s="3">
        <v>3211.155542</v>
      </c>
    </row>
    <row r="39963" spans="1:3" x14ac:dyDescent="0.25">
      <c r="A39963" s="2">
        <v>540</v>
      </c>
      <c r="B39963">
        <v>52592</v>
      </c>
      <c r="C39963" s="3">
        <v>362.60230999999999</v>
      </c>
    </row>
    <row r="39964" spans="1:3" x14ac:dyDescent="0.25">
      <c r="A39964" s="2">
        <v>540</v>
      </c>
      <c r="B39964">
        <v>52593</v>
      </c>
      <c r="C39964" s="3">
        <v>8085.459664</v>
      </c>
    </row>
    <row r="39965" spans="1:3" x14ac:dyDescent="0.25">
      <c r="A39965" s="2">
        <v>540</v>
      </c>
      <c r="B39965">
        <v>52594</v>
      </c>
      <c r="C39965" s="3">
        <v>20333.123812999998</v>
      </c>
    </row>
    <row r="39966" spans="1:3" x14ac:dyDescent="0.25">
      <c r="A39966" s="2">
        <v>540</v>
      </c>
      <c r="B39966">
        <v>52596</v>
      </c>
      <c r="C39966" s="3">
        <v>7056.3345820000004</v>
      </c>
    </row>
    <row r="39967" spans="1:3" x14ac:dyDescent="0.25">
      <c r="A39967" s="2">
        <v>540</v>
      </c>
      <c r="B39967">
        <v>52597</v>
      </c>
      <c r="C39967" s="3">
        <v>1029.1250809999999</v>
      </c>
    </row>
    <row r="39968" spans="1:3" x14ac:dyDescent="0.25">
      <c r="A39968" s="2">
        <v>540</v>
      </c>
      <c r="B39968">
        <v>52598</v>
      </c>
      <c r="C39968" s="3">
        <v>10256.284605999999</v>
      </c>
    </row>
    <row r="39969" spans="1:3" x14ac:dyDescent="0.25">
      <c r="A39969" s="2">
        <v>540</v>
      </c>
      <c r="B39969">
        <v>52599</v>
      </c>
      <c r="C39969" s="3">
        <v>188.46504200000001</v>
      </c>
    </row>
    <row r="39970" spans="1:3" x14ac:dyDescent="0.25">
      <c r="A39970" s="2">
        <v>540</v>
      </c>
      <c r="B39970">
        <v>52600</v>
      </c>
      <c r="C39970" s="3">
        <v>4020.866673</v>
      </c>
    </row>
    <row r="39971" spans="1:3" x14ac:dyDescent="0.25">
      <c r="A39971" s="2">
        <v>540</v>
      </c>
      <c r="B39971">
        <v>52601</v>
      </c>
      <c r="C39971" s="3">
        <v>8256.8083760000009</v>
      </c>
    </row>
    <row r="39972" spans="1:3" x14ac:dyDescent="0.25">
      <c r="A39972" s="2">
        <v>540</v>
      </c>
      <c r="B39972">
        <v>52602</v>
      </c>
      <c r="C39972" s="3">
        <v>2991.230329</v>
      </c>
    </row>
    <row r="39973" spans="1:3" x14ac:dyDescent="0.25">
      <c r="A39973" s="2">
        <v>540</v>
      </c>
      <c r="B39973">
        <v>52603</v>
      </c>
      <c r="C39973" s="3">
        <v>4557.3111870000002</v>
      </c>
    </row>
    <row r="39974" spans="1:3" x14ac:dyDescent="0.25">
      <c r="A39974" s="2">
        <v>540</v>
      </c>
      <c r="B39974">
        <v>52604</v>
      </c>
      <c r="C39974" s="3">
        <v>1769.3846679999999</v>
      </c>
    </row>
    <row r="39975" spans="1:3" x14ac:dyDescent="0.25">
      <c r="A39975" s="2">
        <v>540</v>
      </c>
      <c r="B39975">
        <v>52605</v>
      </c>
      <c r="C39975" s="3">
        <v>1769.3846679999999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7"/>
  <sheetViews>
    <sheetView showGridLines="0" workbookViewId="0">
      <selection activeCell="F32" sqref="F32"/>
    </sheetView>
  </sheetViews>
  <sheetFormatPr defaultRowHeight="15" x14ac:dyDescent="0.25"/>
  <cols>
    <col min="1" max="1" width="9.140625" style="2"/>
    <col min="2" max="2" width="14.140625" bestFit="1" customWidth="1"/>
    <col min="3" max="3" width="10" customWidth="1"/>
    <col min="4" max="4" width="10.85546875" customWidth="1"/>
    <col min="5" max="5" width="10.5703125" customWidth="1"/>
    <col min="6" max="6" width="12" customWidth="1"/>
    <col min="7" max="7" width="10.85546875" customWidth="1"/>
    <col min="8" max="8" width="11.85546875" customWidth="1"/>
  </cols>
  <sheetData>
    <row r="1" spans="2:14" s="2" customFormat="1" ht="15.75" thickBot="1" x14ac:dyDescent="0.3"/>
    <row r="2" spans="2:14" x14ac:dyDescent="0.25">
      <c r="B2" s="195" t="s">
        <v>11</v>
      </c>
      <c r="C2" s="187" t="s">
        <v>36</v>
      </c>
      <c r="D2" s="188"/>
      <c r="E2" s="188"/>
      <c r="F2" s="188"/>
      <c r="G2" s="188"/>
      <c r="H2" s="188"/>
      <c r="I2" s="191" t="s">
        <v>37</v>
      </c>
      <c r="J2" s="188"/>
      <c r="K2" s="188"/>
      <c r="L2" s="188"/>
      <c r="M2" s="188"/>
      <c r="N2" s="192"/>
    </row>
    <row r="3" spans="2:14" x14ac:dyDescent="0.25">
      <c r="B3" s="196"/>
      <c r="C3" s="189" t="s">
        <v>12</v>
      </c>
      <c r="D3" s="190"/>
      <c r="E3" s="190"/>
      <c r="F3" s="190"/>
      <c r="G3" s="190"/>
      <c r="H3" s="190"/>
      <c r="I3" s="193" t="s">
        <v>12</v>
      </c>
      <c r="J3" s="190"/>
      <c r="K3" s="190"/>
      <c r="L3" s="190"/>
      <c r="M3" s="190"/>
      <c r="N3" s="194"/>
    </row>
    <row r="4" spans="2:14" x14ac:dyDescent="0.25">
      <c r="B4" s="197"/>
      <c r="C4" s="10" t="s">
        <v>30</v>
      </c>
      <c r="D4" s="10" t="s">
        <v>2</v>
      </c>
      <c r="E4" s="10" t="s">
        <v>31</v>
      </c>
      <c r="F4" s="10" t="s">
        <v>28</v>
      </c>
      <c r="G4" s="10" t="s">
        <v>29</v>
      </c>
      <c r="H4" s="36" t="s">
        <v>13</v>
      </c>
      <c r="I4" s="9" t="s">
        <v>30</v>
      </c>
      <c r="J4" s="10" t="s">
        <v>2</v>
      </c>
      <c r="K4" s="10" t="s">
        <v>31</v>
      </c>
      <c r="L4" s="11" t="s">
        <v>28</v>
      </c>
      <c r="M4" s="11" t="s">
        <v>29</v>
      </c>
      <c r="N4" s="51" t="s">
        <v>13</v>
      </c>
    </row>
    <row r="5" spans="2:14" x14ac:dyDescent="0.25">
      <c r="B5" s="52" t="s">
        <v>26</v>
      </c>
      <c r="C5" s="14">
        <f>COUNTIFS(workingsheet!$G$2:$G$2416,"freeway",workingsheet!$E$2:$E$2416,"&gt;=100%")</f>
        <v>1</v>
      </c>
      <c r="D5" s="14">
        <f>COUNTIFS(workingsheet!$G$2:$G$2416,"ramp",workingsheet!$E$2:$E$2416,"&gt;=100%")</f>
        <v>19</v>
      </c>
      <c r="E5" s="14">
        <f>COUNTIFS(workingsheet!$G$2:$G$2416,"hov/toll",workingsheet!$E$2:$E$2416,"&gt;=100%")</f>
        <v>1</v>
      </c>
      <c r="F5" s="14">
        <f>COUNTIFS(workingsheet!$G$2:$G$2416,"arterial",workingsheet!$E$2:$E$2416,"&gt;=100%")</f>
        <v>9</v>
      </c>
      <c r="G5" s="14">
        <f>COUNTIFS(workingsheet!$G$2:$G$2416,"collector",workingsheet!$E$2:$E$2416,"&gt;=100%")</f>
        <v>22</v>
      </c>
      <c r="H5" s="15">
        <f t="shared" ref="H5:H15" si="0">SUM(C5:G5)</f>
        <v>52</v>
      </c>
      <c r="I5" s="12">
        <f t="shared" ref="I5:I15" si="1">C5/C$16</f>
        <v>1.5847860538827259E-3</v>
      </c>
      <c r="J5" s="13">
        <f t="shared" ref="J5:J15" si="2">D5/D$16</f>
        <v>3.8539553752535496E-2</v>
      </c>
      <c r="K5" s="13">
        <f t="shared" ref="K5:K15" si="3">E5/E$16</f>
        <v>6.6666666666666666E-2</v>
      </c>
      <c r="L5" s="13">
        <f t="shared" ref="L5:L15" si="4">F5/F$16</f>
        <v>1.4150943396226415E-2</v>
      </c>
      <c r="M5" s="13">
        <f t="shared" ref="M5:M15" si="5">G5/G$16</f>
        <v>3.4375000000000003E-2</v>
      </c>
      <c r="N5" s="53">
        <f t="shared" ref="N5:N15" si="6">H5/H$16</f>
        <v>2.1532091097308487E-2</v>
      </c>
    </row>
    <row r="6" spans="2:14" x14ac:dyDescent="0.25">
      <c r="B6" s="52" t="s">
        <v>27</v>
      </c>
      <c r="C6" s="14">
        <f>COUNTIFS(workingsheet!$G$2:$G$2416,"freeway",workingsheet!$E$2:$E$2416,"&gt;=50%",workingsheet!$E$2:$E$2416,"&lt;100%")</f>
        <v>9</v>
      </c>
      <c r="D6" s="14">
        <f>COUNTIFS(workingsheet!$G$2:$G$2416,"ramp",workingsheet!$E$2:$E$2416,"&gt;=50%",workingsheet!$E$2:$E$2416,"&lt;100%")</f>
        <v>37</v>
      </c>
      <c r="E6" s="14">
        <f>COUNTIFS(workingsheet!$G$2:$G$2416,"hov/toll",workingsheet!$E$2:$E$2416,"&gt;=50%",workingsheet!$E$2:$E$2416,"&lt;100%")</f>
        <v>5</v>
      </c>
      <c r="F6" s="14">
        <f>COUNTIFS(workingsheet!$G$2:$G$2416,"arterial",workingsheet!$E$2:$E$2416,"&gt;=50%",workingsheet!$E$2:$E$2416,"&lt;100%")</f>
        <v>22</v>
      </c>
      <c r="G6" s="14">
        <f>COUNTIFS(workingsheet!$G$2:$G$2416,"collector",workingsheet!$E$2:$E$2416,"&gt;=50%",workingsheet!$E$2:$E$2416,"&lt;100%")</f>
        <v>34</v>
      </c>
      <c r="H6" s="15">
        <f t="shared" si="0"/>
        <v>107</v>
      </c>
      <c r="I6" s="12">
        <f t="shared" si="1"/>
        <v>1.4263074484944533E-2</v>
      </c>
      <c r="J6" s="13">
        <f t="shared" si="2"/>
        <v>7.5050709939148072E-2</v>
      </c>
      <c r="K6" s="13">
        <f t="shared" si="3"/>
        <v>0.33333333333333331</v>
      </c>
      <c r="L6" s="13">
        <f t="shared" si="4"/>
        <v>3.4591194968553458E-2</v>
      </c>
      <c r="M6" s="13">
        <f t="shared" si="5"/>
        <v>5.3124999999999999E-2</v>
      </c>
      <c r="N6" s="53">
        <f t="shared" si="6"/>
        <v>4.4306418219461699E-2</v>
      </c>
    </row>
    <row r="7" spans="2:14" x14ac:dyDescent="0.25">
      <c r="B7" s="52" t="s">
        <v>14</v>
      </c>
      <c r="C7" s="14">
        <f>COUNTIFS(workingsheet!$G$2:$G$2416,"freeway",workingsheet!$E$2:$E$2416,"&gt;=30%",workingsheet!$E$2:$E$2416,"&lt;50%")</f>
        <v>31</v>
      </c>
      <c r="D7" s="14">
        <f>COUNTIFS(workingsheet!$G$2:$G$2416,"ramp",workingsheet!$E$2:$E$2416,"&gt;=30%",workingsheet!$E$2:$E$2416,"&lt;50%")</f>
        <v>40</v>
      </c>
      <c r="E7" s="14">
        <f>COUNTIFS(workingsheet!$G$2:$G$2416,"hov/toll",workingsheet!$E$2:$E$2416,"&gt;=30%",workingsheet!$E$2:$E$2416,"&lt;50%")</f>
        <v>3</v>
      </c>
      <c r="F7" s="14">
        <f>COUNTIFS(workingsheet!$G$2:$G$2416,"arterial",workingsheet!$E$2:$E$2416,"&gt;=30%",workingsheet!$E$2:$E$2416,"&lt;50%")</f>
        <v>28</v>
      </c>
      <c r="G7" s="14">
        <f>COUNTIFS(workingsheet!$G$2:$G$2416,"collector",workingsheet!$E$2:$E$2416,"&gt;=30%",workingsheet!$E$2:$E$2416,"&lt;50%")</f>
        <v>37</v>
      </c>
      <c r="H7" s="15">
        <f t="shared" si="0"/>
        <v>139</v>
      </c>
      <c r="I7" s="12">
        <f t="shared" si="1"/>
        <v>4.9128367670364499E-2</v>
      </c>
      <c r="J7" s="13">
        <f t="shared" si="2"/>
        <v>8.1135902636916835E-2</v>
      </c>
      <c r="K7" s="13">
        <f t="shared" si="3"/>
        <v>0.2</v>
      </c>
      <c r="L7" s="13">
        <f t="shared" si="4"/>
        <v>4.40251572327044E-2</v>
      </c>
      <c r="M7" s="13">
        <f t="shared" si="5"/>
        <v>5.7812500000000003E-2</v>
      </c>
      <c r="N7" s="53">
        <f t="shared" si="6"/>
        <v>5.7556935817805382E-2</v>
      </c>
    </row>
    <row r="8" spans="2:14" x14ac:dyDescent="0.25">
      <c r="B8" s="54" t="s">
        <v>15</v>
      </c>
      <c r="C8" s="16">
        <f>COUNTIFS(workingsheet!$G$2:$G$2416,"freeway",workingsheet!$E$2:$E$2416,"&gt;=20%",workingsheet!$E$2:$E$2416,"&lt;30%")</f>
        <v>39</v>
      </c>
      <c r="D8" s="16">
        <f>COUNTIFS(workingsheet!$G$2:$G$2416,"ramp",workingsheet!$E$2:$E$2416,"&gt;=20%",workingsheet!$E$2:$E$2416,"&lt;30%")</f>
        <v>23</v>
      </c>
      <c r="E8" s="16">
        <f>COUNTIFS(workingsheet!$G$2:$G$2416,"hov/toll",workingsheet!$E$2:$E$2416,"&gt;=20%",workingsheet!$E$2:$E$2416,"&lt;30%")</f>
        <v>1</v>
      </c>
      <c r="F8" s="16">
        <f>COUNTIFS(workingsheet!$G$2:$G$2416,"arterial",workingsheet!$E$2:$E$2416,"&gt;=20%",workingsheet!$E$2:$E$2416,"&lt;30%")</f>
        <v>26</v>
      </c>
      <c r="G8" s="16">
        <f>COUNTIFS(workingsheet!$G$2:$G$2416,"collector",workingsheet!$E$2:$E$2416,"&gt;=20%",workingsheet!$E$2:$E$2416,"&lt;30%")</f>
        <v>29</v>
      </c>
      <c r="H8" s="17">
        <f t="shared" si="0"/>
        <v>118</v>
      </c>
      <c r="I8" s="18">
        <f t="shared" si="1"/>
        <v>6.1806656101426306E-2</v>
      </c>
      <c r="J8" s="19">
        <f t="shared" si="2"/>
        <v>4.665314401622718E-2</v>
      </c>
      <c r="K8" s="19">
        <f t="shared" si="3"/>
        <v>6.6666666666666666E-2</v>
      </c>
      <c r="L8" s="19">
        <f t="shared" si="4"/>
        <v>4.0880503144654086E-2</v>
      </c>
      <c r="M8" s="19">
        <f t="shared" si="5"/>
        <v>4.5312499999999999E-2</v>
      </c>
      <c r="N8" s="55">
        <f t="shared" si="6"/>
        <v>4.8861283643892341E-2</v>
      </c>
    </row>
    <row r="9" spans="2:14" x14ac:dyDescent="0.25">
      <c r="B9" s="54" t="s">
        <v>16</v>
      </c>
      <c r="C9" s="16">
        <f>COUNTIFS(workingsheet!$G$2:$G$2416,"freeway",workingsheet!$E$2:$E$2416,"&gt;=10%",workingsheet!$E$2:$E$2416,"&lt;20%")</f>
        <v>138</v>
      </c>
      <c r="D9" s="16">
        <f>COUNTIFS(workingsheet!$G$2:$G$2416,"ramp",workingsheet!$E$2:$E$2416,"&gt;=10%",workingsheet!$E$2:$E$2416,"&lt;20%")</f>
        <v>36</v>
      </c>
      <c r="E9" s="16">
        <f>COUNTIFS(workingsheet!$G$2:$G$2416,"hov/toll",workingsheet!$E$2:$E$2416,"&gt;=10%",workingsheet!$E$2:$E$2416,"&lt;20%")</f>
        <v>0</v>
      </c>
      <c r="F9" s="16">
        <f>COUNTIFS(workingsheet!$G$2:$G$2416,"arterial",workingsheet!$E$2:$E$2416,"&gt;=10%",workingsheet!$E$2:$E$2416,"&lt;20%")</f>
        <v>38</v>
      </c>
      <c r="G9" s="16">
        <f>COUNTIFS(workingsheet!$G$2:$G$2416,"collector",workingsheet!$E$2:$E$2416,"&gt;=10%",workingsheet!$E$2:$E$2416,"&lt;20%")</f>
        <v>38</v>
      </c>
      <c r="H9" s="17">
        <f t="shared" si="0"/>
        <v>250</v>
      </c>
      <c r="I9" s="18">
        <f t="shared" si="1"/>
        <v>0.21870047543581617</v>
      </c>
      <c r="J9" s="19">
        <f t="shared" si="2"/>
        <v>7.3022312373225151E-2</v>
      </c>
      <c r="K9" s="19">
        <f t="shared" si="3"/>
        <v>0</v>
      </c>
      <c r="L9" s="19">
        <f t="shared" si="4"/>
        <v>5.9748427672955975E-2</v>
      </c>
      <c r="M9" s="19">
        <f t="shared" si="5"/>
        <v>5.9374999999999997E-2</v>
      </c>
      <c r="N9" s="55">
        <f t="shared" si="6"/>
        <v>0.10351966873706005</v>
      </c>
    </row>
    <row r="10" spans="2:14" x14ac:dyDescent="0.25">
      <c r="B10" s="54" t="s">
        <v>17</v>
      </c>
      <c r="C10" s="16">
        <f>COUNTIFS(workingsheet!$G$2:$G$2416,"freeway",workingsheet!$E$2:$E$2416,"&gt;=0%",workingsheet!$E$2:$E$2416,"&lt;10%")</f>
        <v>216</v>
      </c>
      <c r="D10" s="16">
        <f>COUNTIFS(workingsheet!$G$2:$G$2416,"ramp",workingsheet!$E$2:$E$2416,"&gt;=0%",workingsheet!$E$2:$E$2416,"&lt;10%")</f>
        <v>35</v>
      </c>
      <c r="E10" s="16">
        <f>COUNTIFS(workingsheet!$G$2:$G$2416,"hov/toll",workingsheet!$E$2:$E$2416,"&gt;=0%",workingsheet!$E$2:$E$2416,"&lt;10%")</f>
        <v>0</v>
      </c>
      <c r="F10" s="16">
        <f>COUNTIFS(workingsheet!$G$2:$G$2416,"arterial",workingsheet!$E$2:$E$2416,"&gt;=0%",workingsheet!$E$2:$E$2416,"&lt;10%")</f>
        <v>103</v>
      </c>
      <c r="G10" s="16">
        <f>COUNTIFS(workingsheet!$G$2:$G$2416,"collector",workingsheet!$E$2:$E$2416,"&gt;=0%",workingsheet!$E$2:$E$2416,"&lt;10%")</f>
        <v>81</v>
      </c>
      <c r="H10" s="17">
        <f t="shared" si="0"/>
        <v>435</v>
      </c>
      <c r="I10" s="18">
        <f t="shared" si="1"/>
        <v>0.34231378763866877</v>
      </c>
      <c r="J10" s="19">
        <f t="shared" si="2"/>
        <v>7.099391480730223E-2</v>
      </c>
      <c r="K10" s="19">
        <f t="shared" si="3"/>
        <v>0</v>
      </c>
      <c r="L10" s="19">
        <f t="shared" si="4"/>
        <v>0.16194968553459119</v>
      </c>
      <c r="M10" s="19">
        <f t="shared" si="5"/>
        <v>0.12656249999999999</v>
      </c>
      <c r="N10" s="55">
        <f t="shared" si="6"/>
        <v>0.18012422360248448</v>
      </c>
    </row>
    <row r="11" spans="2:14" x14ac:dyDescent="0.25">
      <c r="B11" s="82" t="s">
        <v>18</v>
      </c>
      <c r="C11" s="20">
        <f>COUNTIFS(workingsheet!$G$2:$G$2416,"freeway",workingsheet!$E$2:$E$2416,"&gt;=-10%",workingsheet!$E$2:$E$2416,"&lt;0%")</f>
        <v>146</v>
      </c>
      <c r="D11" s="20">
        <f>COUNTIFS(workingsheet!$G$2:$G$2416,"ramp",workingsheet!$E$2:$E$2416,"&gt;=-10%",workingsheet!$E$2:$E$2416,"&lt;0%")</f>
        <v>64</v>
      </c>
      <c r="E11" s="20">
        <f>COUNTIFS(workingsheet!$G$2:$G$2416,"hov/toll",workingsheet!$E$2:$E$2416,"&gt;=-10%",workingsheet!$E$2:$E$2416,"&lt;0%")</f>
        <v>1</v>
      </c>
      <c r="F11" s="20">
        <f>COUNTIFS(workingsheet!$G$2:$G$2416,"arterial",workingsheet!$E$2:$E$2416,"&gt;=-10%",workingsheet!$E$2:$E$2416,"&lt;0%")</f>
        <v>90</v>
      </c>
      <c r="G11" s="20">
        <f>COUNTIFS(workingsheet!$G$2:$G$2416,"collector",workingsheet!$E$2:$E$2416,"&gt;=-10%",workingsheet!$E$2:$E$2416,"&lt;0%")</f>
        <v>55</v>
      </c>
      <c r="H11" s="21">
        <f t="shared" si="0"/>
        <v>356</v>
      </c>
      <c r="I11" s="22">
        <f t="shared" si="1"/>
        <v>0.23137876386687797</v>
      </c>
      <c r="J11" s="23">
        <f t="shared" si="2"/>
        <v>0.12981744421906694</v>
      </c>
      <c r="K11" s="23">
        <f t="shared" si="3"/>
        <v>6.6666666666666666E-2</v>
      </c>
      <c r="L11" s="23">
        <f t="shared" si="4"/>
        <v>0.14150943396226415</v>
      </c>
      <c r="M11" s="23">
        <f t="shared" si="5"/>
        <v>8.59375E-2</v>
      </c>
      <c r="N11" s="57">
        <f t="shared" si="6"/>
        <v>0.1474120082815735</v>
      </c>
    </row>
    <row r="12" spans="2:14" x14ac:dyDescent="0.25">
      <c r="B12" s="56" t="s">
        <v>19</v>
      </c>
      <c r="C12" s="20">
        <f>COUNTIFS(workingsheet!$G$2:$G$2416,"freeway",workingsheet!$E$2:$E$2416,"&gt;=-20%",workingsheet!$E$2:$E$2416,"&lt;-10%")</f>
        <v>34</v>
      </c>
      <c r="D12" s="20">
        <f>COUNTIFS(workingsheet!$G$2:$G$2416,"ramp",workingsheet!$E$2:$E$2416,"&gt;=-20%",workingsheet!$E$2:$E$2416,"&lt;-10%")</f>
        <v>68</v>
      </c>
      <c r="E12" s="20">
        <f>COUNTIFS(workingsheet!$G$2:$G$2416,"hov/toll",workingsheet!$E$2:$E$2416,"&gt;=-20%",workingsheet!$E$2:$E$2416,"&lt;-10%")</f>
        <v>1</v>
      </c>
      <c r="F12" s="20">
        <f>COUNTIFS(workingsheet!$G$2:$G$2416,"arterial",workingsheet!$E$2:$E$2416,"&gt;=-20%",workingsheet!$E$2:$E$2416,"&lt;-10%")</f>
        <v>95</v>
      </c>
      <c r="G12" s="20">
        <f>COUNTIFS(workingsheet!$G$2:$G$2416,"collector",workingsheet!$E$2:$E$2416,"&gt;=-20%",workingsheet!$E$2:$E$2416,"&lt;-10%")</f>
        <v>74</v>
      </c>
      <c r="H12" s="21">
        <f t="shared" si="0"/>
        <v>272</v>
      </c>
      <c r="I12" s="22">
        <f t="shared" si="1"/>
        <v>5.388272583201268E-2</v>
      </c>
      <c r="J12" s="23">
        <f t="shared" si="2"/>
        <v>0.13793103448275862</v>
      </c>
      <c r="K12" s="23">
        <f t="shared" si="3"/>
        <v>6.6666666666666666E-2</v>
      </c>
      <c r="L12" s="23">
        <f t="shared" si="4"/>
        <v>0.14937106918238993</v>
      </c>
      <c r="M12" s="23">
        <f t="shared" si="5"/>
        <v>0.11562500000000001</v>
      </c>
      <c r="N12" s="57">
        <f t="shared" si="6"/>
        <v>0.11262939958592133</v>
      </c>
    </row>
    <row r="13" spans="2:14" x14ac:dyDescent="0.25">
      <c r="B13" s="56" t="s">
        <v>20</v>
      </c>
      <c r="C13" s="20">
        <f>COUNTIFS(workingsheet!$G$2:$G$2416,"freeway",workingsheet!$E$2:$E$2416,"&gt;=-30%",workingsheet!$E$2:$E$2416,"&lt;-20%")</f>
        <v>10</v>
      </c>
      <c r="D13" s="20">
        <f>COUNTIFS(workingsheet!$G$2:$G$2416,"ramp",workingsheet!$E$2:$E$2416,"&gt;=-30%",workingsheet!$E$2:$E$2416,"&lt;-20%")</f>
        <v>62</v>
      </c>
      <c r="E13" s="20">
        <f>COUNTIFS(workingsheet!$G$2:$G$2416,"hov/toll",workingsheet!$E$2:$E$2416,"&gt;=-30%",workingsheet!$E$2:$E$2416,"&lt;-20%")</f>
        <v>0</v>
      </c>
      <c r="F13" s="20">
        <f>COUNTIFS(workingsheet!$G$2:$G$2416,"arterial",workingsheet!$E$2:$E$2416,"&gt;=-30%",workingsheet!$E$2:$E$2416,"&lt;-20%")</f>
        <v>68</v>
      </c>
      <c r="G13" s="20">
        <f>COUNTIFS(workingsheet!$G$2:$G$2416,"collector",workingsheet!$E$2:$E$2416,"&gt;=-30%",workingsheet!$E$2:$E$2416,"&lt;-20%")</f>
        <v>49</v>
      </c>
      <c r="H13" s="21">
        <f t="shared" si="0"/>
        <v>189</v>
      </c>
      <c r="I13" s="22">
        <f t="shared" si="1"/>
        <v>1.5847860538827259E-2</v>
      </c>
      <c r="J13" s="23">
        <f t="shared" si="2"/>
        <v>0.12576064908722109</v>
      </c>
      <c r="K13" s="23">
        <f t="shared" si="3"/>
        <v>0</v>
      </c>
      <c r="L13" s="23">
        <f t="shared" si="4"/>
        <v>0.1069182389937107</v>
      </c>
      <c r="M13" s="23">
        <f t="shared" si="5"/>
        <v>7.6562500000000006E-2</v>
      </c>
      <c r="N13" s="57">
        <f t="shared" si="6"/>
        <v>7.8260869565217397E-2</v>
      </c>
    </row>
    <row r="14" spans="2:14" x14ac:dyDescent="0.25">
      <c r="B14" s="58" t="s">
        <v>21</v>
      </c>
      <c r="C14" s="24">
        <f>COUNTIFS(workingsheet!$G$2:$G$2416,"freeway",workingsheet!$E$2:$E$2416,"&gt;=-50%",workingsheet!$E$2:$E$2416,"&lt;-30%")</f>
        <v>6</v>
      </c>
      <c r="D14" s="24">
        <f>COUNTIFS(workingsheet!$G$2:$G$2416,"ramp",workingsheet!$E$2:$E$2416,"&gt;=-50%",workingsheet!$E$2:$E$2416,"&lt;-30%")</f>
        <v>76</v>
      </c>
      <c r="E14" s="24">
        <f>COUNTIFS(workingsheet!$G$2:$G$2416,"hov/toll",workingsheet!$E$2:$E$2416,"&gt;=-50%",workingsheet!$E$2:$E$2416,"&lt;-30%")</f>
        <v>1</v>
      </c>
      <c r="F14" s="24">
        <f>COUNTIFS(workingsheet!$G$2:$G$2416,"arterial",workingsheet!$E$2:$E$2416,"&gt;=-50%",workingsheet!$E$2:$E$2416,"&lt;-30%")</f>
        <v>119</v>
      </c>
      <c r="G14" s="24">
        <f>COUNTIFS(workingsheet!$G$2:$G$2416,"collector",workingsheet!$E$2:$E$2416,"&gt;=-50%",workingsheet!$E$2:$E$2416,"&lt;-30%")</f>
        <v>102</v>
      </c>
      <c r="H14" s="25">
        <f t="shared" si="0"/>
        <v>304</v>
      </c>
      <c r="I14" s="26">
        <f t="shared" si="1"/>
        <v>9.5087163232963554E-3</v>
      </c>
      <c r="J14" s="27">
        <f t="shared" si="2"/>
        <v>0.15415821501014199</v>
      </c>
      <c r="K14" s="27">
        <f t="shared" si="3"/>
        <v>6.6666666666666666E-2</v>
      </c>
      <c r="L14" s="27">
        <f t="shared" si="4"/>
        <v>0.1871069182389937</v>
      </c>
      <c r="M14" s="27">
        <f t="shared" si="5"/>
        <v>0.15937499999999999</v>
      </c>
      <c r="N14" s="59">
        <f t="shared" si="6"/>
        <v>0.125879917184265</v>
      </c>
    </row>
    <row r="15" spans="2:14" x14ac:dyDescent="0.25">
      <c r="B15" s="58" t="s">
        <v>22</v>
      </c>
      <c r="C15" s="24">
        <f>COUNTIFS(workingsheet!$G$2:$G$2416,"freeway",workingsheet!$E$2:$E$2416,"&lt;-50%")</f>
        <v>1</v>
      </c>
      <c r="D15" s="24">
        <f>COUNTIFS(workingsheet!$G$2:$G$2416,"ramp",workingsheet!$E$2:$E$2416,"&lt;-50%")</f>
        <v>33</v>
      </c>
      <c r="E15" s="24">
        <f>COUNTIFS(workingsheet!$G$2:$G$2416,"hov/toll",workingsheet!$E$2:$E$2416,"&lt;-50%")</f>
        <v>2</v>
      </c>
      <c r="F15" s="24">
        <f>COUNTIFS(workingsheet!$G$2:$G$2416,"arterial",workingsheet!$E$2:$E$2416,"&lt;-50%")</f>
        <v>38</v>
      </c>
      <c r="G15" s="24">
        <f>COUNTIFS(workingsheet!$G$2:$G$2416,"collector",workingsheet!$E$2:$E$2416,"&lt;-50%")</f>
        <v>119</v>
      </c>
      <c r="H15" s="25">
        <f t="shared" si="0"/>
        <v>193</v>
      </c>
      <c r="I15" s="26">
        <f t="shared" si="1"/>
        <v>1.5847860538827259E-3</v>
      </c>
      <c r="J15" s="27">
        <f t="shared" si="2"/>
        <v>6.6937119675456389E-2</v>
      </c>
      <c r="K15" s="27">
        <f t="shared" si="3"/>
        <v>0.13333333333333333</v>
      </c>
      <c r="L15" s="27">
        <f t="shared" si="4"/>
        <v>5.9748427672955975E-2</v>
      </c>
      <c r="M15" s="27">
        <f t="shared" si="5"/>
        <v>0.18593750000000001</v>
      </c>
      <c r="N15" s="59">
        <f t="shared" si="6"/>
        <v>7.9917184265010349E-2</v>
      </c>
    </row>
    <row r="16" spans="2:14" x14ac:dyDescent="0.25">
      <c r="B16" s="60" t="s">
        <v>4</v>
      </c>
      <c r="C16" s="28">
        <f>SUM(C5:C15)</f>
        <v>631</v>
      </c>
      <c r="D16" s="28">
        <f t="shared" ref="D16:H16" si="7">SUM(D5:D15)</f>
        <v>493</v>
      </c>
      <c r="E16" s="28">
        <f t="shared" si="7"/>
        <v>15</v>
      </c>
      <c r="F16" s="28">
        <f t="shared" si="7"/>
        <v>636</v>
      </c>
      <c r="G16" s="29">
        <f t="shared" si="7"/>
        <v>640</v>
      </c>
      <c r="H16" s="29">
        <f t="shared" si="7"/>
        <v>2415</v>
      </c>
      <c r="I16" s="30">
        <f>SUM(I5:I15)</f>
        <v>0.99999999999999989</v>
      </c>
      <c r="J16" s="31">
        <f t="shared" ref="J16:N16" si="8">SUM(J5:J15)</f>
        <v>0.99999999999999989</v>
      </c>
      <c r="K16" s="31">
        <f t="shared" si="8"/>
        <v>0.99999999999999989</v>
      </c>
      <c r="L16" s="31">
        <f t="shared" si="8"/>
        <v>1</v>
      </c>
      <c r="M16" s="31">
        <f t="shared" si="8"/>
        <v>0.99999999999999989</v>
      </c>
      <c r="N16" s="61">
        <f t="shared" si="8"/>
        <v>1</v>
      </c>
    </row>
    <row r="17" spans="2:14" x14ac:dyDescent="0.25">
      <c r="B17" s="92" t="s">
        <v>40</v>
      </c>
      <c r="C17" s="87">
        <f t="shared" ref="C17:M17" si="9">C10+C11</f>
        <v>362</v>
      </c>
      <c r="D17" s="87">
        <f t="shared" si="9"/>
        <v>99</v>
      </c>
      <c r="E17" s="87">
        <f t="shared" si="9"/>
        <v>1</v>
      </c>
      <c r="F17" s="87">
        <f t="shared" si="9"/>
        <v>193</v>
      </c>
      <c r="G17" s="93">
        <f t="shared" si="9"/>
        <v>136</v>
      </c>
      <c r="H17" s="93">
        <f t="shared" si="9"/>
        <v>791</v>
      </c>
      <c r="I17" s="94">
        <f t="shared" si="9"/>
        <v>0.57369255150554677</v>
      </c>
      <c r="J17" s="95">
        <f t="shared" si="9"/>
        <v>0.20081135902636915</v>
      </c>
      <c r="K17" s="95">
        <f t="shared" si="9"/>
        <v>6.6666666666666666E-2</v>
      </c>
      <c r="L17" s="95">
        <f t="shared" si="9"/>
        <v>0.30345911949685533</v>
      </c>
      <c r="M17" s="95">
        <f t="shared" si="9"/>
        <v>0.21249999999999999</v>
      </c>
      <c r="N17" s="96">
        <f>N10+N11</f>
        <v>0.327536231884058</v>
      </c>
    </row>
    <row r="18" spans="2:14" x14ac:dyDescent="0.25">
      <c r="B18" s="86" t="s">
        <v>38</v>
      </c>
      <c r="C18" s="32">
        <f t="shared" ref="C18:N18" si="10">SUM(C9:C12)</f>
        <v>534</v>
      </c>
      <c r="D18" s="32">
        <f t="shared" si="10"/>
        <v>203</v>
      </c>
      <c r="E18" s="32">
        <f t="shared" si="10"/>
        <v>2</v>
      </c>
      <c r="F18" s="32">
        <f t="shared" si="10"/>
        <v>326</v>
      </c>
      <c r="G18" s="33">
        <f t="shared" si="10"/>
        <v>248</v>
      </c>
      <c r="H18" s="33">
        <f t="shared" si="10"/>
        <v>1313</v>
      </c>
      <c r="I18" s="88">
        <f t="shared" si="10"/>
        <v>0.84627575277337563</v>
      </c>
      <c r="J18" s="89">
        <f t="shared" si="10"/>
        <v>0.41176470588235292</v>
      </c>
      <c r="K18" s="89">
        <f t="shared" si="10"/>
        <v>0.13333333333333333</v>
      </c>
      <c r="L18" s="89">
        <f t="shared" si="10"/>
        <v>0.51257861635220126</v>
      </c>
      <c r="M18" s="89">
        <f t="shared" si="10"/>
        <v>0.38749999999999996</v>
      </c>
      <c r="N18" s="90">
        <f t="shared" si="10"/>
        <v>0.54368530020703931</v>
      </c>
    </row>
    <row r="19" spans="2:14" ht="15.75" thickBot="1" x14ac:dyDescent="0.3">
      <c r="B19" s="97" t="s">
        <v>39</v>
      </c>
      <c r="C19" s="62">
        <f t="shared" ref="C19:N19" si="11">SUM(C8:C13)</f>
        <v>583</v>
      </c>
      <c r="D19" s="62">
        <f t="shared" si="11"/>
        <v>288</v>
      </c>
      <c r="E19" s="62">
        <f t="shared" si="11"/>
        <v>3</v>
      </c>
      <c r="F19" s="62">
        <f t="shared" si="11"/>
        <v>420</v>
      </c>
      <c r="G19" s="63">
        <f t="shared" si="11"/>
        <v>326</v>
      </c>
      <c r="H19" s="63">
        <f t="shared" si="11"/>
        <v>1620</v>
      </c>
      <c r="I19" s="64">
        <f t="shared" si="11"/>
        <v>0.92393026941362921</v>
      </c>
      <c r="J19" s="65">
        <f t="shared" si="11"/>
        <v>0.58417849898580121</v>
      </c>
      <c r="K19" s="65">
        <f t="shared" si="11"/>
        <v>0.2</v>
      </c>
      <c r="L19" s="65">
        <f t="shared" si="11"/>
        <v>0.660377358490566</v>
      </c>
      <c r="M19" s="65">
        <f t="shared" si="11"/>
        <v>0.50937499999999991</v>
      </c>
      <c r="N19" s="66">
        <f t="shared" si="11"/>
        <v>0.67080745341614911</v>
      </c>
    </row>
    <row r="20" spans="2:14" x14ac:dyDescent="0.25">
      <c r="B20" s="180" t="s">
        <v>34</v>
      </c>
      <c r="C20" s="181"/>
      <c r="D20" s="181"/>
      <c r="E20" s="181"/>
      <c r="F20" s="181"/>
      <c r="G20" s="181"/>
      <c r="H20" s="181"/>
      <c r="I20" s="182" t="s">
        <v>33</v>
      </c>
      <c r="J20" s="183"/>
      <c r="K20" s="183"/>
      <c r="L20" s="183"/>
      <c r="M20" s="183"/>
      <c r="N20" s="184"/>
    </row>
    <row r="21" spans="2:14" x14ac:dyDescent="0.25">
      <c r="B21" s="72" t="s">
        <v>23</v>
      </c>
      <c r="C21" s="73">
        <f>SUMIFS(workingsheet!$E$2:$E$2416,workingsheet!$E$2:$E$2416,"&gt;=0",workingsheet!$G$2:$G$2416,"freeway")/COUNTIFS(workingsheet!$E$2:$E$2416,"&gt;=0",workingsheet!$G$2:$G$2416,"freeway")</f>
        <v>0.13278440151717483</v>
      </c>
      <c r="D21" s="73">
        <f>SUMIFS(workingsheet!$E$2:$E$2416,workingsheet!$E$2:$E$2416,"&gt;=0",workingsheet!$G$2:$G$2416,"ramp")/COUNTIFS(workingsheet!$E$2:$E$2416,"&gt;=0",workingsheet!$G$2:$G$2416,"ramp")</f>
        <v>0.47916511653970606</v>
      </c>
      <c r="E21" s="73">
        <f>SUMIFS(workingsheet!$E$2:$E$2416,workingsheet!$E$2:$E$2416,"&gt;=0",workingsheet!$G$2:$G$2416,"hov/toll")/COUNTIFS(workingsheet!$E$2:$E$2416,"&gt;=0",workingsheet!$G$2:$G$2416,"hov/toll")</f>
        <v>0.54931068332764776</v>
      </c>
      <c r="F21" s="73">
        <f>SUMIFS(workingsheet!$E$2:$E$2416,workingsheet!$E$2:$E$2416,"&gt;=0",workingsheet!$G$2:$G$2416,"arterial")/COUNTIFS(workingsheet!$E$2:$E$2416,"&gt;=0",workingsheet!$G$2:$G$2416,"arterial")</f>
        <v>0.24229886251365848</v>
      </c>
      <c r="G21" s="74">
        <f>SUMIFS(workingsheet!$E$2:$E$2416,workingsheet!$E$2:$E$2416,"&gt;=0",workingsheet!$G$2:$G$2416,"collector")/COUNTIFS(workingsheet!$E$2:$E$2416,"&gt;=0",workingsheet!$G$2:$G$2416,"collector")</f>
        <v>0.64333020167648969</v>
      </c>
      <c r="H21" s="74">
        <f>SUMIF(workingsheet!E$2:E$2416,"&gt;=0",workingsheet!E$2:E$2416)/COUNTIF(workingsheet!E$2:E$2416,"&gt;=0")</f>
        <v>0.33057677635458294</v>
      </c>
      <c r="I21" s="75">
        <f t="shared" ref="I21:N21" si="12">SUM(I5:I10)</f>
        <v>0.687797147385103</v>
      </c>
      <c r="J21" s="73">
        <f t="shared" si="12"/>
        <v>0.38539553752535494</v>
      </c>
      <c r="K21" s="73">
        <f t="shared" si="12"/>
        <v>0.66666666666666663</v>
      </c>
      <c r="L21" s="73">
        <f t="shared" si="12"/>
        <v>0.35534591194968557</v>
      </c>
      <c r="M21" s="73">
        <f t="shared" si="12"/>
        <v>0.37656250000000002</v>
      </c>
      <c r="N21" s="76">
        <f t="shared" si="12"/>
        <v>0.45590062111801244</v>
      </c>
    </row>
    <row r="22" spans="2:14" x14ac:dyDescent="0.25">
      <c r="B22" s="77" t="s">
        <v>24</v>
      </c>
      <c r="C22" s="78">
        <f>SUMIFS(workingsheet!$E$2:$E$2416,workingsheet!$E$2:$E$2416,"&lt;0",workingsheet!$G$2:$G$2416,"freeway")/COUNTIFS(workingsheet!$E$2:$E$2416,"&lt;0",workingsheet!$G$2:$G$2416,"freeway")</f>
        <v>-7.8821739974411595E-2</v>
      </c>
      <c r="D22" s="78">
        <f>SUMIFS(workingsheet!$E$2:$E$2416,workingsheet!$E$2:$E$2416,"&lt;0",workingsheet!$G$2:$G$2416,"ramp")/COUNTIFS(workingsheet!$E$2:$E$2416,"&lt;0",workingsheet!$G$2:$G$2416,"ramp")</f>
        <v>-0.26584757757089761</v>
      </c>
      <c r="E22" s="78">
        <f>SUMIFS(workingsheet!$E$2:$E$2416,workingsheet!$E$2:$E$2416,"&lt;0",workingsheet!$G$2:$G$2416,"hov/toll")/COUNTIFS(workingsheet!$E$2:$E$2416,"&lt;0",workingsheet!$G$2:$G$2416,"hov/toll")</f>
        <v>-0.42926376430312835</v>
      </c>
      <c r="F22" s="78">
        <f>SUMIFS(workingsheet!$E$2:$E$2416,workingsheet!$E$2:$E$2416,"&lt;0",workingsheet!$G$2:$G$2416,"arterial")/COUNTIFS(workingsheet!$E$2:$E$2416,"&lt;0",workingsheet!$G$2:$G$2416,"arterial")</f>
        <v>-0.25847932456381073</v>
      </c>
      <c r="G22" s="79">
        <f>SUMIFS(workingsheet!$E$2:$E$2416,workingsheet!$E$2:$E$2416,"&lt;0",workingsheet!$G$2:$G$2416,"collector")/COUNTIFS(workingsheet!$E$2:$E$2416,"&lt;0",workingsheet!$G$2:$G$2416,"collector")</f>
        <v>-0.3673881840883797</v>
      </c>
      <c r="H22" s="79">
        <f>SUMIF(workingsheet!E$2:E$2416,"&lt;0",workingsheet!E$2:E$2416)/COUNTIF(workingsheet!E$2:E$2416,"&lt;0")</f>
        <v>-0.26696379461406589</v>
      </c>
      <c r="I22" s="80">
        <f t="shared" ref="I22:N22" si="13">SUM(I11:I15)</f>
        <v>0.312202852614897</v>
      </c>
      <c r="J22" s="78">
        <f t="shared" si="13"/>
        <v>0.61460446247464506</v>
      </c>
      <c r="K22" s="78">
        <f t="shared" si="13"/>
        <v>0.33333333333333337</v>
      </c>
      <c r="L22" s="78">
        <f t="shared" si="13"/>
        <v>0.64465408805031443</v>
      </c>
      <c r="M22" s="78">
        <f t="shared" si="13"/>
        <v>0.62343749999999998</v>
      </c>
      <c r="N22" s="81">
        <f t="shared" si="13"/>
        <v>0.54409937888198756</v>
      </c>
    </row>
    <row r="23" spans="2:14" ht="15.75" thickBot="1" x14ac:dyDescent="0.3">
      <c r="B23" s="67" t="s">
        <v>25</v>
      </c>
      <c r="C23" s="68">
        <f>SUMIF(workingsheet!$G$2:$G$2416,"freeway",workingsheet!$E$2:$E$2416)/COUNTIF(workingsheet!$G$2:$G$2416,"freeway")</f>
        <v>6.6720360512670038E-2</v>
      </c>
      <c r="D23" s="68">
        <f>SUMIF(workingsheet!$G$2:$G$2416,"ramp",workingsheet!$E$2:$E$2416)/COUNTIF(workingsheet!$G$2:$G$2416,"ramp")</f>
        <v>2.1276990139071455E-2</v>
      </c>
      <c r="E23" s="68">
        <f>SUMIF(workingsheet!$G$2:$G$2416,"hov/toll",workingsheet!$E$2:$E$2416)/COUNTIF(workingsheet!$G$2:$G$2416,"hov/toll")</f>
        <v>0.22311920078405573</v>
      </c>
      <c r="F23" s="68">
        <f>SUMIF(workingsheet!$G$2:$G$2416,"arterial",workingsheet!$E$2:$E$2416)/COUNTIF(workingsheet!$G$2:$G$2416,"arterial")</f>
        <v>-8.0529842992257142E-2</v>
      </c>
      <c r="G23" s="68">
        <f>SUMIF(workingsheet!$G$2:$G$2416,"arterial",workingsheet!$E$2:$E$2416)/COUNTIF(workingsheet!$G$2:$G$2416,"arterial")</f>
        <v>-8.0529842992257142E-2</v>
      </c>
      <c r="H23" s="69">
        <f>AVERAGE(workingsheet!E$2:E$2416)</f>
        <v>5.4553228337527E-3</v>
      </c>
      <c r="I23" s="70">
        <f t="shared" ref="I23:N23" si="14">I21+I22</f>
        <v>1</v>
      </c>
      <c r="J23" s="68">
        <f t="shared" si="14"/>
        <v>1</v>
      </c>
      <c r="K23" s="68">
        <f t="shared" si="14"/>
        <v>1</v>
      </c>
      <c r="L23" s="68">
        <f t="shared" si="14"/>
        <v>1</v>
      </c>
      <c r="M23" s="68">
        <f t="shared" si="14"/>
        <v>1</v>
      </c>
      <c r="N23" s="71">
        <f t="shared" si="14"/>
        <v>1</v>
      </c>
    </row>
    <row r="24" spans="2:14" x14ac:dyDescent="0.25">
      <c r="B24" s="185" t="s">
        <v>41</v>
      </c>
      <c r="C24" s="186"/>
      <c r="D24" s="186"/>
      <c r="E24" s="186"/>
      <c r="F24" s="186"/>
      <c r="G24" s="186"/>
      <c r="H24" s="186"/>
      <c r="I24" s="106"/>
      <c r="J24" s="107"/>
      <c r="K24" s="107"/>
      <c r="L24" s="107"/>
      <c r="M24" s="107"/>
      <c r="N24" s="109"/>
    </row>
    <row r="25" spans="2:14" ht="15.75" thickBot="1" x14ac:dyDescent="0.3">
      <c r="B25" s="83" t="s">
        <v>42</v>
      </c>
      <c r="C25" s="84">
        <f>SQRT(SUMIF(workingsheet!$G$2:$G$2416,"freeway",workingsheet!$K$2:$K$2416)/COUNTIF(workingsheet!$G$2:$G$2416,"freeway"))/(SUMIF(workingsheet!$G$2:$G$2416,"freeway",workingsheet!$B$2:$B$2416)/COUNTIF(workingsheet!$G$2:$G$2416,"freeway"))</f>
        <v>0.13285448186319448</v>
      </c>
      <c r="D25" s="84">
        <f>SQRT(SUMIF(workingsheet!$G$2:$G$2416,"ramp",workingsheet!$K$2:$K$2416)/COUNTIF(workingsheet!$G$2:$G$2416,"ramp"))/(SUMIF(workingsheet!$G$2:$G$2416,"ramp",workingsheet!$B$2:$B$2416)/COUNTIF(workingsheet!$G$2:$G$2416,"ramp"))</f>
        <v>0.40253376735707308</v>
      </c>
      <c r="E25" s="84">
        <f>SQRT(SUMIF(workingsheet!$G$2:$G$2416,"hov/toll",workingsheet!$K$2:$K$2416)/COUNTIF(workingsheet!$G$2:$G$2416,"hov/toll"))/(SUMIF(workingsheet!$G$2:$G$2416,"hov/toll",workingsheet!$B$2:$B$2416)/COUNTIF(workingsheet!$G$2:$G$2416,"hov/toll"))</f>
        <v>0.46868272497775848</v>
      </c>
      <c r="F25" s="84">
        <f>SQRT(SUMIF(workingsheet!$G$2:$G$2416,"arterial",workingsheet!$K$2:$K$2416)/COUNTIF(workingsheet!$G$2:$G$2416,"arterial"))/(SUMIF(workingsheet!$G$2:$G$2416,"arterial",workingsheet!$B$2:$B$2416)/COUNTIF(workingsheet!$G$2:$G$2416,"arterial"))</f>
        <v>0.2996338960456042</v>
      </c>
      <c r="G25" s="84">
        <f>SQRT(SUMIF(workingsheet!$G$2:$G$2416,"collector",workingsheet!$K$2:$K$2416)/COUNTIF(workingsheet!$G$2:$G$2416,"collector"))/(SUMIF(workingsheet!$G$2:$G$2416,"collector",workingsheet!$B$2:$B$2416)/COUNTIF(workingsheet!$G$2:$G$2416,"collector"))</f>
        <v>0.54802087679912848</v>
      </c>
      <c r="H25" s="85">
        <f>SQRT(SUM(workingsheet!K$2:K$2416)/COUNTA(workingsheet!J$2:J$2416))/AVERAGE(workingsheet!B$2:B$2416)</f>
        <v>0.23014312775321386</v>
      </c>
      <c r="I25" s="159"/>
      <c r="J25" s="39"/>
      <c r="K25" s="39"/>
      <c r="L25" s="39"/>
      <c r="M25" s="39"/>
      <c r="N25" s="160"/>
    </row>
    <row r="26" spans="2:14" x14ac:dyDescent="0.25">
      <c r="B26" s="185" t="s">
        <v>68</v>
      </c>
      <c r="C26" s="186"/>
      <c r="D26" s="186"/>
      <c r="E26" s="186"/>
      <c r="F26" s="186"/>
      <c r="G26" s="186"/>
      <c r="H26" s="186"/>
      <c r="I26" s="154"/>
      <c r="J26" s="155"/>
      <c r="K26" s="155"/>
      <c r="L26" s="155"/>
      <c r="M26" s="155"/>
      <c r="N26" s="156"/>
    </row>
    <row r="27" spans="2:14" ht="15.75" thickBot="1" x14ac:dyDescent="0.3">
      <c r="B27" s="83" t="s">
        <v>69</v>
      </c>
      <c r="C27" s="157">
        <f>SUMPRODUCT(workingsheet!$C$2:$C$632,workingsheet!$B$2:$B$632)/SUMSQ(workingsheet!$B$2:$B$632)</f>
        <v>1.0430576923327297</v>
      </c>
      <c r="D27" s="157">
        <f>SUMPRODUCT(workingsheet!$C$1924:$C$2416,workingsheet!$B$1924:$B$2416)/SUMSQ(workingsheet!$B$1924:$B$2416)</f>
        <v>0.9295244716934522</v>
      </c>
      <c r="E27" s="157">
        <f>SUMPRODUCT(workingsheet!$C$633:$C$647,workingsheet!$B$633:$B$647)/SUMSQ(workingsheet!$B$633:$B$647)</f>
        <v>1.1257143217410208</v>
      </c>
      <c r="F27" s="157">
        <f>SUMPRODUCT(workingsheet!$C$648:$C$1283,workingsheet!$B$648:$B$1283)/SUMSQ(workingsheet!$B$648:$B$1283)</f>
        <v>0.87484916953477931</v>
      </c>
      <c r="G27" s="157">
        <f>SUMPRODUCT(workingsheet!$C$1284:$C$1923,workingsheet!$B$1284:$B$1923)/SUMSQ(workingsheet!$B$1284:$B$1923)</f>
        <v>0.75450453658991534</v>
      </c>
      <c r="H27" s="158">
        <f>SUMPRODUCT(workingsheet!$C$2:$C$2416,workingsheet!$B$2:$B$2416)/SUMSQ(workingsheet!$B$2:$B$2416)</f>
        <v>1.0213091152822895</v>
      </c>
      <c r="I27" s="119"/>
      <c r="J27" s="117"/>
      <c r="K27" s="117"/>
      <c r="L27" s="117"/>
      <c r="M27" s="117"/>
      <c r="N27" s="118"/>
    </row>
  </sheetData>
  <mergeCells count="9">
    <mergeCell ref="B20:H20"/>
    <mergeCell ref="I20:N20"/>
    <mergeCell ref="B24:H24"/>
    <mergeCell ref="B26:H26"/>
    <mergeCell ref="C2:H2"/>
    <mergeCell ref="C3:H3"/>
    <mergeCell ref="I2:N2"/>
    <mergeCell ref="I3:N3"/>
    <mergeCell ref="B2: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B1:S28"/>
  <sheetViews>
    <sheetView showGridLines="0" workbookViewId="0">
      <selection activeCell="J40" sqref="J40"/>
    </sheetView>
  </sheetViews>
  <sheetFormatPr defaultRowHeight="15" x14ac:dyDescent="0.25"/>
  <cols>
    <col min="2" max="2" width="14.140625" bestFit="1" customWidth="1"/>
    <col min="3" max="3" width="9" customWidth="1"/>
    <col min="4" max="4" width="10.28515625" customWidth="1"/>
    <col min="5" max="5" width="10.85546875" customWidth="1"/>
    <col min="6" max="7" width="10.28515625" customWidth="1"/>
  </cols>
  <sheetData>
    <row r="1" spans="2:19" ht="15.75" thickBot="1" x14ac:dyDescent="0.3"/>
    <row r="2" spans="2:19" x14ac:dyDescent="0.25">
      <c r="B2" s="195" t="s">
        <v>11</v>
      </c>
      <c r="C2" s="187" t="s">
        <v>36</v>
      </c>
      <c r="D2" s="188"/>
      <c r="E2" s="188"/>
      <c r="F2" s="188"/>
      <c r="G2" s="188"/>
      <c r="H2" s="191" t="s">
        <v>37</v>
      </c>
      <c r="I2" s="188"/>
      <c r="J2" s="188"/>
      <c r="K2" s="188"/>
      <c r="L2" s="192"/>
    </row>
    <row r="3" spans="2:19" x14ac:dyDescent="0.25">
      <c r="B3" s="196"/>
      <c r="C3" s="189" t="s">
        <v>12</v>
      </c>
      <c r="D3" s="190"/>
      <c r="E3" s="190"/>
      <c r="F3" s="190"/>
      <c r="G3" s="190"/>
      <c r="H3" s="193" t="s">
        <v>12</v>
      </c>
      <c r="I3" s="190"/>
      <c r="J3" s="190"/>
      <c r="K3" s="190"/>
      <c r="L3" s="194"/>
    </row>
    <row r="4" spans="2:19" ht="26.25" x14ac:dyDescent="0.25">
      <c r="B4" s="197"/>
      <c r="C4" s="101" t="s">
        <v>43</v>
      </c>
      <c r="D4" s="10" t="s">
        <v>7</v>
      </c>
      <c r="E4" s="10" t="s">
        <v>44</v>
      </c>
      <c r="F4" s="10" t="s">
        <v>45</v>
      </c>
      <c r="G4" s="36" t="s">
        <v>32</v>
      </c>
      <c r="H4" s="102" t="s">
        <v>43</v>
      </c>
      <c r="I4" s="10" t="s">
        <v>7</v>
      </c>
      <c r="J4" s="10" t="s">
        <v>44</v>
      </c>
      <c r="K4" s="10" t="s">
        <v>45</v>
      </c>
      <c r="L4" s="51" t="s">
        <v>32</v>
      </c>
    </row>
    <row r="5" spans="2:19" x14ac:dyDescent="0.25">
      <c r="B5" s="52" t="s">
        <v>26</v>
      </c>
      <c r="C5" s="14">
        <f>COUNTIFS(workingsheet!$F$2:$F$2416,"2",workingsheet!$E$2:$E$2416,"&gt;=100%")</f>
        <v>0</v>
      </c>
      <c r="D5" s="14">
        <f>COUNTIFS(workingsheet!$F$2:$F$2416,"3",workingsheet!$E$2:$E$2416,"&gt;=100%")</f>
        <v>9</v>
      </c>
      <c r="E5" s="14">
        <f>COUNTIFS(workingsheet!$F$2:$F$2416,"4",workingsheet!$E$2:$E$2416,"&gt;=100%")</f>
        <v>8</v>
      </c>
      <c r="F5" s="14">
        <f>COUNTIFS(workingsheet!$F$2:$F$2416,"&gt;=5",workingsheet!$F$2:$F$2416,"&lt;=7",workingsheet!$E$2:$E$2416,"&gt;=100%")</f>
        <v>14</v>
      </c>
      <c r="G5" s="15">
        <f t="shared" ref="G5:G15" si="0">SUM(C5:F5)</f>
        <v>31</v>
      </c>
      <c r="H5" s="12">
        <f t="shared" ref="H5:H15" si="1">C5/C$16</f>
        <v>0</v>
      </c>
      <c r="I5" s="13">
        <f t="shared" ref="I5:I15" si="2">D5/D$16</f>
        <v>1.7013232514177693E-2</v>
      </c>
      <c r="J5" s="13">
        <f t="shared" ref="J5:J15" si="3">E5/E$16</f>
        <v>2.2857142857142857E-2</v>
      </c>
      <c r="K5" s="13">
        <f t="shared" ref="K5:K15" si="4">F5/F$16</f>
        <v>4.8275862068965517E-2</v>
      </c>
      <c r="L5" s="53">
        <f t="shared" ref="L5:L15" si="5">G5/G$16</f>
        <v>2.4294670846394983E-2</v>
      </c>
      <c r="N5" s="2"/>
      <c r="Q5" s="2"/>
      <c r="S5" s="2"/>
    </row>
    <row r="6" spans="2:19" x14ac:dyDescent="0.25">
      <c r="B6" s="52" t="s">
        <v>27</v>
      </c>
      <c r="C6" s="14">
        <f>COUNTIFS(workingsheet!$F$2:$F$2416,"2",workingsheet!$E$2:$E$2416,"&gt;=50%",workingsheet!$E$2:$E$2416,"&lt;100%")</f>
        <v>2</v>
      </c>
      <c r="D6" s="14">
        <f>COUNTIFS(workingsheet!$F$2:$F$2416,"3",workingsheet!$E$2:$E$2416,"&gt;=50%",workingsheet!$E$2:$E$2416,"&lt;100%")</f>
        <v>20</v>
      </c>
      <c r="E6" s="14">
        <f>COUNTIFS(workingsheet!$F$2:$F$2416,"4",workingsheet!$E$2:$E$2416,"&gt;=50%",workingsheet!$E$2:$E$2416,"&lt;100%")</f>
        <v>17</v>
      </c>
      <c r="F6" s="14">
        <f>COUNTIFS(workingsheet!$F$2:$F$2416,"&gt;=5",workingsheet!$F$2:$F$2416,"&lt;=7",workingsheet!$E$2:$E$2416,"&gt;=50%",workingsheet!$E$2:$E$2416,"&lt;100%")</f>
        <v>17</v>
      </c>
      <c r="G6" s="15">
        <f t="shared" si="0"/>
        <v>56</v>
      </c>
      <c r="H6" s="12">
        <f t="shared" si="1"/>
        <v>1.8691588785046728E-2</v>
      </c>
      <c r="I6" s="13">
        <f t="shared" si="2"/>
        <v>3.780718336483932E-2</v>
      </c>
      <c r="J6" s="13">
        <f t="shared" si="3"/>
        <v>4.8571428571428571E-2</v>
      </c>
      <c r="K6" s="13">
        <f t="shared" si="4"/>
        <v>5.8620689655172413E-2</v>
      </c>
      <c r="L6" s="53">
        <f t="shared" si="5"/>
        <v>4.3887147335423198E-2</v>
      </c>
      <c r="N6" s="2"/>
      <c r="O6" s="2"/>
      <c r="P6" s="2"/>
      <c r="Q6" s="2"/>
      <c r="R6" s="2"/>
      <c r="S6" s="2"/>
    </row>
    <row r="7" spans="2:19" x14ac:dyDescent="0.25">
      <c r="B7" s="52" t="s">
        <v>14</v>
      </c>
      <c r="C7" s="14">
        <f>COUNTIFS(workingsheet!$F$2:$F$2416,"2",workingsheet!$E$2:$E$2416,"&gt;=30%",workingsheet!$E$2:$E$2416,"&lt;50%")</f>
        <v>6</v>
      </c>
      <c r="D7" s="14">
        <f>COUNTIFS(workingsheet!$F$2:$F$2416,"3",workingsheet!$E$2:$E$2416,"&gt;=30%",workingsheet!$E$2:$E$2416,"&lt;50%")</f>
        <v>22</v>
      </c>
      <c r="E7" s="14">
        <f>COUNTIFS(workingsheet!$F$2:$F$2416,"4",workingsheet!$E$2:$E$2416,"&gt;=30%",workingsheet!$E$2:$E$2416,"&lt;50%")</f>
        <v>18</v>
      </c>
      <c r="F7" s="14">
        <f>COUNTIFS(workingsheet!$F$2:$F$2416,"&gt;=5",workingsheet!$F$2:$F$2416,"&lt;=7",workingsheet!$E$2:$E$2416,"&gt;=30%",workingsheet!$E$2:$E$2416,"&lt;50%")</f>
        <v>19</v>
      </c>
      <c r="G7" s="15">
        <f t="shared" si="0"/>
        <v>65</v>
      </c>
      <c r="H7" s="12">
        <f t="shared" si="1"/>
        <v>5.6074766355140186E-2</v>
      </c>
      <c r="I7" s="13">
        <f t="shared" si="2"/>
        <v>4.1587901701323253E-2</v>
      </c>
      <c r="J7" s="13">
        <f t="shared" si="3"/>
        <v>5.1428571428571428E-2</v>
      </c>
      <c r="K7" s="13">
        <f t="shared" si="4"/>
        <v>6.5517241379310351E-2</v>
      </c>
      <c r="L7" s="53">
        <f t="shared" si="5"/>
        <v>5.0940438871473356E-2</v>
      </c>
      <c r="N7" s="2"/>
      <c r="O7" s="2"/>
      <c r="P7" s="2"/>
      <c r="Q7" s="2"/>
      <c r="R7" s="2"/>
      <c r="S7" s="2"/>
    </row>
    <row r="8" spans="2:19" x14ac:dyDescent="0.25">
      <c r="B8" s="54" t="s">
        <v>15</v>
      </c>
      <c r="C8" s="16">
        <f>COUNTIFS(workingsheet!$F$2:$F$2416,"2",workingsheet!$E$2:$E$2416,"&gt;=20%",workingsheet!$E$2:$E$2416,"&lt;30%")</f>
        <v>7</v>
      </c>
      <c r="D8" s="16">
        <f>COUNTIFS(workingsheet!$F$2:$F$2416,"3",workingsheet!$E$2:$E$2416,"&gt;=20%",workingsheet!$E$2:$E$2416,"&lt;30%")</f>
        <v>19</v>
      </c>
      <c r="E8" s="16">
        <f>COUNTIFS(workingsheet!$F$2:$F$2416,"4",workingsheet!$E$2:$E$2416,"&gt;=20%",workingsheet!$E$2:$E$2416,"&lt;30%")</f>
        <v>16</v>
      </c>
      <c r="F8" s="16">
        <f>COUNTIFS(workingsheet!$F$2:$F$2416,"&gt;=5",workingsheet!$F$2:$F$2416,"&lt;=7",workingsheet!$E$2:$E$2416,"&gt;=20%",workingsheet!$E$2:$E$2416,"&lt;30%")</f>
        <v>13</v>
      </c>
      <c r="G8" s="17">
        <f t="shared" si="0"/>
        <v>55</v>
      </c>
      <c r="H8" s="18">
        <f t="shared" si="1"/>
        <v>6.5420560747663545E-2</v>
      </c>
      <c r="I8" s="19">
        <f t="shared" si="2"/>
        <v>3.5916824196597356E-2</v>
      </c>
      <c r="J8" s="19">
        <f t="shared" si="3"/>
        <v>4.5714285714285714E-2</v>
      </c>
      <c r="K8" s="19">
        <f t="shared" si="4"/>
        <v>4.4827586206896551E-2</v>
      </c>
      <c r="L8" s="55">
        <f t="shared" si="5"/>
        <v>4.3103448275862072E-2</v>
      </c>
      <c r="N8" s="2"/>
      <c r="O8" s="2"/>
      <c r="P8" s="2"/>
      <c r="Q8" s="2"/>
      <c r="R8" s="2"/>
      <c r="S8" s="2"/>
    </row>
    <row r="9" spans="2:19" x14ac:dyDescent="0.25">
      <c r="B9" s="54" t="s">
        <v>16</v>
      </c>
      <c r="C9" s="16">
        <f>COUNTIFS(workingsheet!$F$2:$F$2416,"2",workingsheet!$E$2:$E$2416,"&gt;=10%",workingsheet!$E$2:$E$2416,"&lt;20%")</f>
        <v>6</v>
      </c>
      <c r="D9" s="16">
        <f>COUNTIFS(workingsheet!$F$2:$F$2416,"3",workingsheet!$E$2:$E$2416,"&gt;=10%",workingsheet!$E$2:$E$2416,"&lt;20%")</f>
        <v>32</v>
      </c>
      <c r="E9" s="16">
        <f>COUNTIFS(workingsheet!$F$2:$F$2416,"4",workingsheet!$E$2:$E$2416,"&gt;=10%",workingsheet!$E$2:$E$2416,"&lt;20%")</f>
        <v>16</v>
      </c>
      <c r="F9" s="16">
        <f>COUNTIFS(workingsheet!$F$2:$F$2416,"&gt;=5",workingsheet!$F$2:$F$2416,"&lt;=7",workingsheet!$E$2:$E$2416,"&gt;=10%",workingsheet!$E$2:$E$2416,"&lt;20%")</f>
        <v>22</v>
      </c>
      <c r="G9" s="17">
        <f t="shared" si="0"/>
        <v>76</v>
      </c>
      <c r="H9" s="18">
        <f t="shared" si="1"/>
        <v>5.6074766355140186E-2</v>
      </c>
      <c r="I9" s="19">
        <f t="shared" si="2"/>
        <v>6.0491493383742913E-2</v>
      </c>
      <c r="J9" s="19">
        <f t="shared" si="3"/>
        <v>4.5714285714285714E-2</v>
      </c>
      <c r="K9" s="19">
        <f t="shared" si="4"/>
        <v>7.586206896551724E-2</v>
      </c>
      <c r="L9" s="55">
        <f t="shared" si="5"/>
        <v>5.9561128526645767E-2</v>
      </c>
      <c r="N9" s="2"/>
      <c r="O9" s="2"/>
      <c r="P9" s="2"/>
      <c r="Q9" s="2"/>
      <c r="R9" s="2"/>
      <c r="S9" s="2"/>
    </row>
    <row r="10" spans="2:19" x14ac:dyDescent="0.25">
      <c r="B10" s="54" t="s">
        <v>17</v>
      </c>
      <c r="C10" s="16">
        <f>COUNTIFS(workingsheet!$F$2:$F$2416,"2",workingsheet!$E$2:$E$2416,"&gt;=0%",workingsheet!$E$2:$E$2416,"&lt;10%")</f>
        <v>18</v>
      </c>
      <c r="D10" s="16">
        <f>COUNTIFS(workingsheet!$F$2:$F$2416,"3",workingsheet!$E$2:$E$2416,"&gt;=0%",workingsheet!$E$2:$E$2416,"&lt;10%")</f>
        <v>85</v>
      </c>
      <c r="E10" s="16">
        <f>COUNTIFS(workingsheet!$F$2:$F$2416,"4",workingsheet!$E$2:$E$2416,"&gt;=0%",workingsheet!$E$2:$E$2416,"&lt;10%")</f>
        <v>43</v>
      </c>
      <c r="F10" s="16">
        <f>COUNTIFS(workingsheet!$F$2:$F$2416,"&gt;=5",workingsheet!$F$2:$F$2416,"&lt;=7",workingsheet!$E$2:$E$2416,"&gt;=0%",workingsheet!$E$2:$E$2416,"&lt;10%")</f>
        <v>38</v>
      </c>
      <c r="G10" s="17">
        <f t="shared" si="0"/>
        <v>184</v>
      </c>
      <c r="H10" s="18">
        <f t="shared" si="1"/>
        <v>0.16822429906542055</v>
      </c>
      <c r="I10" s="19">
        <f t="shared" si="2"/>
        <v>0.16068052930056712</v>
      </c>
      <c r="J10" s="19">
        <f t="shared" si="3"/>
        <v>0.12285714285714286</v>
      </c>
      <c r="K10" s="19">
        <f t="shared" si="4"/>
        <v>0.1310344827586207</v>
      </c>
      <c r="L10" s="55">
        <f t="shared" si="5"/>
        <v>0.14420062695924765</v>
      </c>
      <c r="N10" s="2"/>
      <c r="O10" s="2"/>
      <c r="P10" s="2"/>
      <c r="Q10" s="2"/>
      <c r="R10" s="2"/>
      <c r="S10" s="2"/>
    </row>
    <row r="11" spans="2:19" x14ac:dyDescent="0.25">
      <c r="B11" s="82" t="s">
        <v>18</v>
      </c>
      <c r="C11" s="20">
        <f>COUNTIFS(workingsheet!$F$2:$F$2416,"2",workingsheet!$E$2:$E$2416,"&gt;=-10%",workingsheet!$E$2:$E$2416,"&lt;0%")</f>
        <v>20</v>
      </c>
      <c r="D11" s="20">
        <f>COUNTIFS(workingsheet!$F$2:$F$2416,"3",workingsheet!$E$2:$E$2416,"&gt;=-10%",workingsheet!$E$2:$E$2416,"&lt;0%")</f>
        <v>70</v>
      </c>
      <c r="E11" s="20">
        <f>COUNTIFS(workingsheet!$F$2:$F$2416,"4",workingsheet!$E$2:$E$2416,"&gt;=-10%",workingsheet!$E$2:$E$2416,"&lt;0%")</f>
        <v>30</v>
      </c>
      <c r="F11" s="20">
        <f>COUNTIFS(workingsheet!$F$2:$F$2416,"&gt;=5",workingsheet!$F$2:$F$2416,"&lt;=7",workingsheet!$E$2:$E$2416,"&gt;=-10%",workingsheet!$E$2:$E$2416,"&lt;0%")</f>
        <v>25</v>
      </c>
      <c r="G11" s="21">
        <f t="shared" si="0"/>
        <v>145</v>
      </c>
      <c r="H11" s="22">
        <f t="shared" si="1"/>
        <v>0.18691588785046728</v>
      </c>
      <c r="I11" s="23">
        <f t="shared" si="2"/>
        <v>0.1323251417769376</v>
      </c>
      <c r="J11" s="23">
        <f t="shared" si="3"/>
        <v>8.5714285714285715E-2</v>
      </c>
      <c r="K11" s="23">
        <f t="shared" si="4"/>
        <v>8.6206896551724144E-2</v>
      </c>
      <c r="L11" s="57">
        <f t="shared" si="5"/>
        <v>0.11363636363636363</v>
      </c>
      <c r="N11" s="2"/>
      <c r="O11" s="2"/>
      <c r="P11" s="2"/>
      <c r="Q11" s="2"/>
      <c r="R11" s="2"/>
      <c r="S11" s="2"/>
    </row>
    <row r="12" spans="2:19" x14ac:dyDescent="0.25">
      <c r="B12" s="56" t="s">
        <v>19</v>
      </c>
      <c r="C12" s="20">
        <f>COUNTIFS(workingsheet!$F$2:$F$2416,"2",workingsheet!$E$2:$E$2416,"&gt;=-20%",workingsheet!$E$2:$E$2416,"&lt;-10%")</f>
        <v>17</v>
      </c>
      <c r="D12" s="20">
        <f>COUNTIFS(workingsheet!$F$2:$F$2416,"3",workingsheet!$E$2:$E$2416,"&gt;=-20%",workingsheet!$E$2:$E$2416,"&lt;-10%")</f>
        <v>78</v>
      </c>
      <c r="E12" s="20">
        <f>COUNTIFS(workingsheet!$F$2:$F$2416,"4",workingsheet!$E$2:$E$2416,"&gt;=-20%",workingsheet!$E$2:$E$2416,"&lt;-10%")</f>
        <v>35</v>
      </c>
      <c r="F12" s="20">
        <f>COUNTIFS(workingsheet!$F$2:$F$2416,"&gt;=5",workingsheet!$F$2:$F$2416,"&lt;=7",workingsheet!$E$2:$E$2416,"&gt;=-20%",workingsheet!$E$2:$E$2416,"&lt;-10%")</f>
        <v>39</v>
      </c>
      <c r="G12" s="21">
        <f t="shared" si="0"/>
        <v>169</v>
      </c>
      <c r="H12" s="22">
        <f t="shared" si="1"/>
        <v>0.15887850467289719</v>
      </c>
      <c r="I12" s="23">
        <f t="shared" si="2"/>
        <v>0.14744801512287334</v>
      </c>
      <c r="J12" s="23">
        <f t="shared" si="3"/>
        <v>0.1</v>
      </c>
      <c r="K12" s="23">
        <f t="shared" si="4"/>
        <v>0.13448275862068965</v>
      </c>
      <c r="L12" s="57">
        <f t="shared" si="5"/>
        <v>0.13244514106583072</v>
      </c>
      <c r="N12" s="2"/>
      <c r="O12" s="2"/>
      <c r="P12" s="2"/>
      <c r="Q12" s="2"/>
      <c r="R12" s="2"/>
      <c r="S12" s="2"/>
    </row>
    <row r="13" spans="2:19" x14ac:dyDescent="0.25">
      <c r="B13" s="56" t="s">
        <v>20</v>
      </c>
      <c r="C13" s="20">
        <f>COUNTIFS(workingsheet!$F$2:$F$2416,"2",workingsheet!$E$2:$E$2416,"&gt;=-30%",workingsheet!$E$2:$E$2416,"&lt;-20%")</f>
        <v>12</v>
      </c>
      <c r="D13" s="20">
        <f>COUNTIFS(workingsheet!$F$2:$F$2416,"3",workingsheet!$E$2:$E$2416,"&gt;=-30%",workingsheet!$E$2:$E$2416,"&lt;-20%")</f>
        <v>56</v>
      </c>
      <c r="E13" s="20">
        <f>COUNTIFS(workingsheet!$F$2:$F$2416,"4",workingsheet!$E$2:$E$2416,"&gt;=-30%",workingsheet!$E$2:$E$2416,"&lt;-20%")</f>
        <v>24</v>
      </c>
      <c r="F13" s="20">
        <f>COUNTIFS(workingsheet!$F$2:$F$2416,"&gt;=5",workingsheet!$F$2:$F$2416,"&lt;=7",workingsheet!$E$2:$E$2416,"&gt;=-30%",workingsheet!$E$2:$E$2416,"&lt;-20%")</f>
        <v>25</v>
      </c>
      <c r="G13" s="21">
        <f t="shared" si="0"/>
        <v>117</v>
      </c>
      <c r="H13" s="22">
        <f t="shared" si="1"/>
        <v>0.11214953271028037</v>
      </c>
      <c r="I13" s="23">
        <f t="shared" si="2"/>
        <v>0.10586011342155009</v>
      </c>
      <c r="J13" s="23">
        <f t="shared" si="3"/>
        <v>6.8571428571428575E-2</v>
      </c>
      <c r="K13" s="23">
        <f t="shared" si="4"/>
        <v>8.6206896551724144E-2</v>
      </c>
      <c r="L13" s="57">
        <f t="shared" si="5"/>
        <v>9.1692789968652044E-2</v>
      </c>
      <c r="N13" s="2"/>
      <c r="O13" s="2"/>
      <c r="P13" s="2"/>
      <c r="Q13" s="2"/>
      <c r="R13" s="2"/>
      <c r="S13" s="2"/>
    </row>
    <row r="14" spans="2:19" x14ac:dyDescent="0.25">
      <c r="B14" s="58" t="s">
        <v>21</v>
      </c>
      <c r="C14" s="24">
        <f>COUNTIFS(workingsheet!$F$2:$F$2416,"2",workingsheet!$E$2:$E$2416,"&gt;=-50%",workingsheet!$E$2:$E$2416,"&lt;-30%")</f>
        <v>14</v>
      </c>
      <c r="D14" s="24">
        <f>COUNTIFS(workingsheet!$F$2:$F$2416,"3",workingsheet!$E$2:$E$2416,"&gt;=-50%",workingsheet!$E$2:$E$2416,"&lt;-30%")</f>
        <v>105</v>
      </c>
      <c r="E14" s="24">
        <f>COUNTIFS(workingsheet!$F$2:$F$2416,"4",workingsheet!$E$2:$E$2416,"&gt;=-50%",workingsheet!$E$2:$E$2416,"&lt;-30%")</f>
        <v>67</v>
      </c>
      <c r="F14" s="24">
        <f>COUNTIFS(workingsheet!$F$2:$F$2416,"&gt;=5",workingsheet!$F$2:$F$2416,"&lt;=7",workingsheet!$E$2:$E$2416,"&gt;=-50%",workingsheet!$E$2:$E$2416,"&lt;-30%")</f>
        <v>35</v>
      </c>
      <c r="G14" s="25">
        <f t="shared" si="0"/>
        <v>221</v>
      </c>
      <c r="H14" s="26">
        <f t="shared" si="1"/>
        <v>0.13084112149532709</v>
      </c>
      <c r="I14" s="27">
        <f t="shared" si="2"/>
        <v>0.19848771266540643</v>
      </c>
      <c r="J14" s="27">
        <f t="shared" si="3"/>
        <v>0.19142857142857142</v>
      </c>
      <c r="K14" s="27">
        <f t="shared" si="4"/>
        <v>0.1206896551724138</v>
      </c>
      <c r="L14" s="59">
        <f t="shared" si="5"/>
        <v>0.17319749216300939</v>
      </c>
      <c r="N14" s="2"/>
      <c r="O14" s="2"/>
      <c r="P14" s="2"/>
      <c r="Q14" s="2"/>
      <c r="R14" s="2"/>
      <c r="S14" s="2"/>
    </row>
    <row r="15" spans="2:19" x14ac:dyDescent="0.25">
      <c r="B15" s="58" t="s">
        <v>22</v>
      </c>
      <c r="C15" s="24">
        <f>COUNTIFS(workingsheet!$F$2:$F$2416,"2",workingsheet!$E$2:$E$2416,"&lt;-50%")</f>
        <v>5</v>
      </c>
      <c r="D15" s="24">
        <f>COUNTIFS(workingsheet!$F$2:$F$2416,"3",workingsheet!$E$2:$E$2416,"&lt;-50%")</f>
        <v>33</v>
      </c>
      <c r="E15" s="24">
        <f>COUNTIFS(workingsheet!$F$2:$F$2416,"4",workingsheet!$E$2:$E$2416,"&lt;-50%")</f>
        <v>76</v>
      </c>
      <c r="F15" s="24">
        <f>COUNTIFS(workingsheet!$F$2:$F$2416,"&gt;=5",workingsheet!$F$2:$F$2416,"&lt;=7",workingsheet!$E$2:$E$2416,"&lt;-50%")</f>
        <v>43</v>
      </c>
      <c r="G15" s="25">
        <f t="shared" si="0"/>
        <v>157</v>
      </c>
      <c r="H15" s="26">
        <f t="shared" si="1"/>
        <v>4.6728971962616821E-2</v>
      </c>
      <c r="I15" s="27">
        <f t="shared" si="2"/>
        <v>6.2381852551984876E-2</v>
      </c>
      <c r="J15" s="27">
        <f t="shared" si="3"/>
        <v>0.21714285714285714</v>
      </c>
      <c r="K15" s="27">
        <f t="shared" si="4"/>
        <v>0.14827586206896551</v>
      </c>
      <c r="L15" s="59">
        <f t="shared" si="5"/>
        <v>0.12304075235109718</v>
      </c>
      <c r="N15" s="2"/>
      <c r="O15" s="2"/>
      <c r="P15" s="2"/>
      <c r="Q15" s="2"/>
      <c r="R15" s="2"/>
      <c r="S15" s="2"/>
    </row>
    <row r="16" spans="2:19" x14ac:dyDescent="0.25">
      <c r="B16" s="60" t="s">
        <v>4</v>
      </c>
      <c r="C16" s="28">
        <f t="shared" ref="C16:L16" si="6">SUM(C5:C15)</f>
        <v>107</v>
      </c>
      <c r="D16" s="28">
        <f t="shared" si="6"/>
        <v>529</v>
      </c>
      <c r="E16" s="28">
        <f t="shared" si="6"/>
        <v>350</v>
      </c>
      <c r="F16" s="28">
        <f t="shared" si="6"/>
        <v>290</v>
      </c>
      <c r="G16" s="29">
        <f t="shared" si="6"/>
        <v>1276</v>
      </c>
      <c r="H16" s="30">
        <f t="shared" si="6"/>
        <v>1</v>
      </c>
      <c r="I16" s="31">
        <f t="shared" si="6"/>
        <v>1</v>
      </c>
      <c r="J16" s="31">
        <f t="shared" si="6"/>
        <v>1</v>
      </c>
      <c r="K16" s="31">
        <f t="shared" si="6"/>
        <v>1.0000000000000002</v>
      </c>
      <c r="L16" s="61">
        <f t="shared" si="6"/>
        <v>1</v>
      </c>
      <c r="N16" s="2"/>
      <c r="O16" s="2"/>
      <c r="P16" s="2"/>
      <c r="Q16" s="2"/>
      <c r="R16" s="2"/>
      <c r="S16" s="2"/>
    </row>
    <row r="17" spans="2:12" x14ac:dyDescent="0.25">
      <c r="B17" s="92" t="s">
        <v>40</v>
      </c>
      <c r="C17" s="87">
        <f t="shared" ref="C17:L17" si="7">C10+C11</f>
        <v>38</v>
      </c>
      <c r="D17" s="87">
        <f t="shared" si="7"/>
        <v>155</v>
      </c>
      <c r="E17" s="87">
        <f t="shared" si="7"/>
        <v>73</v>
      </c>
      <c r="F17" s="87">
        <f t="shared" si="7"/>
        <v>63</v>
      </c>
      <c r="G17" s="93">
        <f t="shared" si="7"/>
        <v>329</v>
      </c>
      <c r="H17" s="94">
        <f t="shared" si="7"/>
        <v>0.35514018691588783</v>
      </c>
      <c r="I17" s="95">
        <f t="shared" si="7"/>
        <v>0.29300567107750475</v>
      </c>
      <c r="J17" s="95">
        <f t="shared" si="7"/>
        <v>0.20857142857142857</v>
      </c>
      <c r="K17" s="95">
        <f t="shared" si="7"/>
        <v>0.21724137931034485</v>
      </c>
      <c r="L17" s="96">
        <f t="shared" si="7"/>
        <v>0.25783699059561127</v>
      </c>
    </row>
    <row r="18" spans="2:12" x14ac:dyDescent="0.25">
      <c r="B18" s="86" t="s">
        <v>38</v>
      </c>
      <c r="C18" s="32">
        <f t="shared" ref="C18:L18" si="8">SUM(C9:C12)</f>
        <v>61</v>
      </c>
      <c r="D18" s="32">
        <f t="shared" si="8"/>
        <v>265</v>
      </c>
      <c r="E18" s="32">
        <f t="shared" si="8"/>
        <v>124</v>
      </c>
      <c r="F18" s="32">
        <f t="shared" si="8"/>
        <v>124</v>
      </c>
      <c r="G18" s="33">
        <f t="shared" si="8"/>
        <v>574</v>
      </c>
      <c r="H18" s="88">
        <f t="shared" si="8"/>
        <v>0.57009345794392519</v>
      </c>
      <c r="I18" s="89">
        <f t="shared" si="8"/>
        <v>0.50094517958412099</v>
      </c>
      <c r="J18" s="89">
        <f t="shared" si="8"/>
        <v>0.35428571428571431</v>
      </c>
      <c r="K18" s="89">
        <f t="shared" si="8"/>
        <v>0.42758620689655175</v>
      </c>
      <c r="L18" s="90">
        <f t="shared" si="8"/>
        <v>0.44984326018808779</v>
      </c>
    </row>
    <row r="19" spans="2:12" x14ac:dyDescent="0.25">
      <c r="B19" s="103" t="s">
        <v>39</v>
      </c>
      <c r="C19" s="32">
        <f t="shared" ref="C19:L19" si="9">SUM(C8:C13)</f>
        <v>80</v>
      </c>
      <c r="D19" s="32">
        <f t="shared" si="9"/>
        <v>340</v>
      </c>
      <c r="E19" s="32">
        <f t="shared" si="9"/>
        <v>164</v>
      </c>
      <c r="F19" s="32">
        <f t="shared" si="9"/>
        <v>162</v>
      </c>
      <c r="G19" s="33">
        <f t="shared" si="9"/>
        <v>746</v>
      </c>
      <c r="H19" s="88">
        <f t="shared" si="9"/>
        <v>0.74766355140186913</v>
      </c>
      <c r="I19" s="89">
        <f t="shared" si="9"/>
        <v>0.64272211720226846</v>
      </c>
      <c r="J19" s="89">
        <f t="shared" si="9"/>
        <v>0.46857142857142858</v>
      </c>
      <c r="K19" s="89">
        <f t="shared" si="9"/>
        <v>0.55862068965517242</v>
      </c>
      <c r="L19" s="90">
        <f t="shared" si="9"/>
        <v>0.58463949843260188</v>
      </c>
    </row>
    <row r="20" spans="2:12" x14ac:dyDescent="0.25">
      <c r="B20" s="104"/>
      <c r="C20" s="200" t="s">
        <v>34</v>
      </c>
      <c r="D20" s="190"/>
      <c r="E20" s="190"/>
      <c r="F20" s="190"/>
      <c r="G20" s="190"/>
      <c r="H20" s="201" t="s">
        <v>33</v>
      </c>
      <c r="I20" s="190"/>
      <c r="J20" s="190"/>
      <c r="K20" s="190"/>
      <c r="L20" s="194"/>
    </row>
    <row r="21" spans="2:12" x14ac:dyDescent="0.25">
      <c r="B21" s="72" t="s">
        <v>23</v>
      </c>
      <c r="C21" s="73">
        <f>SUMIFS(workingsheet!$E$2:$E$2416,workingsheet!$E$2:$E$2416,"&gt;=0",workingsheet!$F$2:$F$2416,"2")/COUNTIFS(workingsheet!$E$2:$E$2416,"&gt;=0",workingsheet!$F$2:$F$2416,"2")</f>
        <v>0.17369291240298354</v>
      </c>
      <c r="D21" s="73">
        <f>SUMIFS(workingsheet!$E$2:$E$2416,workingsheet!$E$2:$E$2416,"&gt;=0",workingsheet!$F$2:$F$2416,"3")/COUNTIFS(workingsheet!$E$2:$E$2416,"&gt;=0",workingsheet!$F$2:$F$2416,"3")</f>
        <v>0.25660705531748906</v>
      </c>
      <c r="E21" s="73">
        <f>SUMIFS(workingsheet!$E$2:$E$2416,workingsheet!$E$2:$E$2416,"&gt;=0",workingsheet!$F$2:$F$2416,"4")/COUNTIFS(workingsheet!$E$2:$E$2416,"&gt;=0",workingsheet!$F$2:$F$2416,"4")</f>
        <v>0.33840448648429028</v>
      </c>
      <c r="F21" s="73">
        <f>SUMIFS(workingsheet!$E$2:$E$2416,workingsheet!$E$2:$E$2416,"&gt;=0",workingsheet!$F$2:$F$2416,"&gt;=5",workingsheet!$F$2:$F$2416,"&lt;=7")/COUNTIFS(workingsheet!$E$2:$E$2416,"&gt;=0",workingsheet!$F$2:$F$2416,"&gt;=5",workingsheet!$F$2:$F$2416,"&lt;=7")</f>
        <v>0.93586056259258388</v>
      </c>
      <c r="G21" s="74">
        <f>SUMIF(workingsheet!E$648:E$1923,"&gt;=0",workingsheet!E$648:E$1923)/COUNTIF(workingsheet!E$648:E$1923,"&gt;=0")</f>
        <v>0.4492550782272397</v>
      </c>
      <c r="H21" s="75">
        <f>SUM(H5:H10)</f>
        <v>0.3644859813084112</v>
      </c>
      <c r="I21" s="73">
        <f>SUM(I5:I10)</f>
        <v>0.35349716446124768</v>
      </c>
      <c r="J21" s="73">
        <f>SUM(J5:J10)</f>
        <v>0.33714285714285713</v>
      </c>
      <c r="K21" s="73">
        <f>SUM(K5:K10)</f>
        <v>0.42413793103448283</v>
      </c>
      <c r="L21" s="76">
        <f>SUM(L5:L10)</f>
        <v>0.36598746081504702</v>
      </c>
    </row>
    <row r="22" spans="2:12" x14ac:dyDescent="0.25">
      <c r="B22" s="77" t="s">
        <v>24</v>
      </c>
      <c r="C22" s="78">
        <f>SUMIFS(workingsheet!$E$2:$E$2416,workingsheet!$E$2:$E$2416,"&lt;0",workingsheet!$F$2:$F$2416,"2")/COUNTIFS(workingsheet!$E$2:$E$2416,"&lt;0",workingsheet!$F$2:$F$2416,"2")</f>
        <v>-0.21833708094657914</v>
      </c>
      <c r="D22" s="78">
        <f>SUMIFS(workingsheet!$E$2:$E$2416,workingsheet!$E$2:$E$2416,"&lt;0",workingsheet!$F$2:$F$2416,"3")/COUNTIFS(workingsheet!$E$2:$E$2416,"&lt;0",workingsheet!$F$2:$F$2416,"3")</f>
        <v>-0.26646082329472243</v>
      </c>
      <c r="E22" s="78">
        <f>SUMIFS(workingsheet!$E$2:$E$2416,workingsheet!$E$2:$E$2416,"&lt;0",workingsheet!$F$2:$F$2416,"4")/COUNTIFS(workingsheet!$E$2:$E$2416,"&lt;0",workingsheet!$F$2:$F$2416,"4")</f>
        <v>-0.38767170389259642</v>
      </c>
      <c r="F22" s="78">
        <f>SUMIFS(workingsheet!$E$2:$E$2416,workingsheet!$E$2:$E$2416,"&lt;0",workingsheet!$F$2:$F$2416,"&gt;=5",workingsheet!$F$2:$F$2416,"&lt;=7")/COUNTIFS(workingsheet!$E$2:$E$2416,"&lt;0",workingsheet!$F$2:$F$2416,"&gt;=5",workingsheet!$F$2:$F$2416,"&lt;=7")</f>
        <v>-0.33920988112683315</v>
      </c>
      <c r="G22" s="79">
        <f>SUMIF(workingsheet!E$648:E$1923,"&lt;0",workingsheet!E$648:E$1923)/COUNTIF(workingsheet!E$648:E$1923,"&lt;0")</f>
        <v>-0.3121933356272259</v>
      </c>
      <c r="H22" s="80">
        <f>SUM(H11:H15)</f>
        <v>0.63551401869158874</v>
      </c>
      <c r="I22" s="78">
        <f>SUM(I11:I15)</f>
        <v>0.64650283553875243</v>
      </c>
      <c r="J22" s="78">
        <f>SUM(J11:J15)</f>
        <v>0.66285714285714281</v>
      </c>
      <c r="K22" s="78">
        <f>SUM(K11:K15)</f>
        <v>0.57586206896551728</v>
      </c>
      <c r="L22" s="81">
        <f>SUM(L11:L15)</f>
        <v>0.63401253918495293</v>
      </c>
    </row>
    <row r="23" spans="2:12" ht="15.75" thickBot="1" x14ac:dyDescent="0.3">
      <c r="B23" s="67" t="s">
        <v>25</v>
      </c>
      <c r="C23" s="68">
        <f>SUMIF(workingsheet!$F$2:$F$2416,"2",workingsheet!$E$2:$E$2416)/COUNTIF(workingsheet!$F$2:$F$2416,"2")</f>
        <v>-7.5447644118233945E-2</v>
      </c>
      <c r="D23" s="68">
        <f>SUMIF(workingsheet!$F$2:$F$2416,"3",workingsheet!$E$2:$E$2416)/COUNTIF(workingsheet!$F$2:$F$2416,"3")</f>
        <v>-8.1557811384545389E-2</v>
      </c>
      <c r="E23" s="68">
        <f>SUMIF(workingsheet!$F$2:$F$2416,"4",workingsheet!$E$2:$E$2416)/COUNTIF(workingsheet!$F$2:$F$2416,"4")</f>
        <v>-0.14288030256553186</v>
      </c>
      <c r="F23" s="68">
        <f>SUMIFS(workingsheet!$E$2:$E$2416,workingsheet!$F$2:$F$2416,"&gt;=5",workingsheet!$F$2:$F$2416,"&lt;=7")/COUNTIFS(workingsheet!$F$2:$F$2416,"&gt;=5",workingsheet!$F$2:$F$2416,"&lt;=7")</f>
        <v>0.20159585879554034</v>
      </c>
      <c r="G23" s="69">
        <f>AVERAGE(workingsheet!E$648:E$1923)</f>
        <v>-3.3512764098985182E-2</v>
      </c>
      <c r="H23" s="70">
        <f>H21+H22</f>
        <v>1</v>
      </c>
      <c r="I23" s="68">
        <f>I21+I22</f>
        <v>1</v>
      </c>
      <c r="J23" s="68">
        <f>J21+J22</f>
        <v>1</v>
      </c>
      <c r="K23" s="68">
        <f>K21+K22</f>
        <v>1</v>
      </c>
      <c r="L23" s="71">
        <f>L21+L22</f>
        <v>1</v>
      </c>
    </row>
    <row r="24" spans="2:12" x14ac:dyDescent="0.25">
      <c r="B24" s="185" t="s">
        <v>41</v>
      </c>
      <c r="C24" s="188"/>
      <c r="D24" s="188"/>
      <c r="E24" s="188"/>
      <c r="F24" s="188"/>
      <c r="G24" s="202"/>
      <c r="H24" s="106"/>
      <c r="I24" s="107"/>
      <c r="J24" s="107"/>
      <c r="K24" s="107"/>
      <c r="L24" s="108"/>
    </row>
    <row r="25" spans="2:12" ht="15.75" thickBot="1" x14ac:dyDescent="0.3">
      <c r="B25" s="151" t="s">
        <v>42</v>
      </c>
      <c r="C25" s="152">
        <f>SQRT(SUMIF(workingsheet!$F$2:$F$2416,"2",workingsheet!$K$2:$K$2416)/COUNTIF(workingsheet!$F$2:$F$2416,"2"))/(SUMIF(workingsheet!$F$2:$F$2416,"2",workingsheet!$B$2:$B$2416)/COUNTIF(workingsheet!$F$2:$F$2416,"2"))</f>
        <v>0.24020194413928009</v>
      </c>
      <c r="D25" s="152">
        <f>SQRT(SUMIF(workingsheet!$F$2:$F$2416,"3",workingsheet!$K$2:$K$2416)/COUNTIF(workingsheet!$F$2:$F$2416,"3"))/(SUMIF(workingsheet!$F$2:$F$2416,"3",workingsheet!$B$2:$B$2416)/COUNTIF(workingsheet!$F$2:$F$2416,"3"))</f>
        <v>0.31796083308298867</v>
      </c>
      <c r="E25" s="152">
        <f>SQRT(SUMIF(workingsheet!$F$2:$F$2416,"4",workingsheet!$K$2:$K$2416)/COUNTIF(workingsheet!$F$2:$F$2416,"4"))/(SUMIF(workingsheet!$F$2:$F$2416,"4",workingsheet!$B$2:$B$2416)/COUNTIF(workingsheet!$F$2:$F$2416,"4"))</f>
        <v>0.5428160473548409</v>
      </c>
      <c r="F25" s="152">
        <f>SQRT(SUMIFS(workingsheet!$K$2:$K$2416,workingsheet!$F$2:$F$2416,"&gt;=5",workingsheet!$F$2:$F$2416,"&lt;=7")/COUNTIFS(workingsheet!$F$2:$F$2416,"&gt;=5",workingsheet!$F$2:$F$2416,"&lt;=7"))/(SUMIFS(workingsheet!$B$2:$B$2416,workingsheet!$F$2:$F$2416,"&gt;=5",workingsheet!$F$2:$F$2416,"&lt;=7")/COUNTIFS(workingsheet!$F$2:$F$2416,"&gt;=5",workingsheet!$F$2:$F$2416,"&lt;=7"))</f>
        <v>0.46869379826757163</v>
      </c>
      <c r="G25" s="153">
        <f>SQRT(SUM(workingsheet!K$648:K$1923)/COUNTA(workingsheet!J$648:J$1923))/AVERAGE(workingsheet!B$648:B$1923)</f>
        <v>0.37421008315604926</v>
      </c>
      <c r="H25" s="161"/>
      <c r="I25" s="162"/>
      <c r="J25" s="162"/>
      <c r="K25" s="162"/>
      <c r="L25" s="163"/>
    </row>
    <row r="26" spans="2:12" x14ac:dyDescent="0.25">
      <c r="B26" s="198" t="s">
        <v>70</v>
      </c>
      <c r="C26" s="199"/>
      <c r="D26" s="199"/>
      <c r="E26" s="199"/>
      <c r="F26" s="199"/>
      <c r="G26" s="199"/>
      <c r="H26" s="161"/>
      <c r="I26" s="162"/>
      <c r="J26" s="162"/>
      <c r="K26" s="162"/>
      <c r="L26" s="163"/>
    </row>
    <row r="27" spans="2:12" ht="15.75" thickBot="1" x14ac:dyDescent="0.3">
      <c r="B27" s="164" t="s">
        <v>69</v>
      </c>
      <c r="C27" s="157">
        <f>SUMPRODUCT(workingsheet!C648:C754,workingsheet!B648:B754)/SUMSQ(workingsheet!B648:B754)</f>
        <v>0.90836005973552714</v>
      </c>
      <c r="D27" s="157">
        <f>SUMPRODUCT(workingsheet!C755:C1283,workingsheet!B755:B1283)/SUMSQ(workingsheet!B755:B1283)</f>
        <v>0.85280673321913014</v>
      </c>
      <c r="E27" s="157">
        <f>SUMPRODUCT(workingsheet!C1284:C1633,workingsheet!B1284:B1633)/SUMSQ(workingsheet!B1284:B1633)</f>
        <v>0.71665739455674204</v>
      </c>
      <c r="F27" s="157">
        <f>SUMPRODUCT(workingsheet!C1634:C1923,workingsheet!B1634:B1923)/SUMSQ(workingsheet!B1634:B1923)</f>
        <v>0.87031114267982657</v>
      </c>
      <c r="G27" s="158">
        <f>SUMPRODUCT(workingsheet!C648:C1923,workingsheet!B648:B1923)/SUMSQ(workingsheet!B648:B1923)</f>
        <v>0.85827938803505843</v>
      </c>
      <c r="H27" s="37"/>
      <c r="I27" s="34"/>
      <c r="J27" s="34"/>
      <c r="K27" s="34"/>
      <c r="L27" s="35"/>
    </row>
    <row r="28" spans="2:12" x14ac:dyDescent="0.25">
      <c r="F28" s="2"/>
    </row>
  </sheetData>
  <mergeCells count="9">
    <mergeCell ref="B26:G26"/>
    <mergeCell ref="C20:G20"/>
    <mergeCell ref="H20:L20"/>
    <mergeCell ref="B24:G24"/>
    <mergeCell ref="B2:B4"/>
    <mergeCell ref="C2:G2"/>
    <mergeCell ref="H2:L2"/>
    <mergeCell ref="C3:G3"/>
    <mergeCell ref="H3:L3"/>
  </mergeCells>
  <pageMargins left="0.7" right="0.7" top="0.75" bottom="0.75" header="0.3" footer="0.3"/>
  <ignoredErrors>
    <ignoredError sqref="C27:G27" formulaRange="1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T26"/>
  <sheetViews>
    <sheetView showGridLines="0" workbookViewId="0">
      <selection activeCell="E26" sqref="E26"/>
    </sheetView>
  </sheetViews>
  <sheetFormatPr defaultRowHeight="15" x14ac:dyDescent="0.25"/>
  <cols>
    <col min="1" max="1" width="9.140625" style="2"/>
    <col min="2" max="2" width="14.140625" style="2" bestFit="1" customWidth="1"/>
    <col min="3" max="3" width="9.140625" style="2" customWidth="1"/>
    <col min="4" max="19" width="9.140625" style="2"/>
    <col min="20" max="20" width="13.85546875" style="2" customWidth="1"/>
    <col min="21" max="16384" width="9.140625" style="2"/>
  </cols>
  <sheetData>
    <row r="1" spans="2:20" ht="15.75" thickBot="1" x14ac:dyDescent="0.3"/>
    <row r="2" spans="2:20" x14ac:dyDescent="0.25">
      <c r="B2" s="195" t="s">
        <v>11</v>
      </c>
      <c r="C2" s="187" t="s">
        <v>36</v>
      </c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</row>
    <row r="3" spans="2:20" x14ac:dyDescent="0.25">
      <c r="B3" s="196"/>
      <c r="C3" s="189" t="s">
        <v>12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4"/>
    </row>
    <row r="4" spans="2:20" x14ac:dyDescent="0.25">
      <c r="B4" s="197"/>
      <c r="C4" s="165">
        <v>0</v>
      </c>
      <c r="D4" s="165">
        <v>10000</v>
      </c>
      <c r="E4" s="165">
        <v>20000</v>
      </c>
      <c r="F4" s="165">
        <v>30000</v>
      </c>
      <c r="G4" s="165">
        <v>40000</v>
      </c>
      <c r="H4" s="166">
        <v>50000</v>
      </c>
      <c r="I4" s="166">
        <v>60000</v>
      </c>
      <c r="J4" s="166">
        <v>70000</v>
      </c>
      <c r="K4" s="166">
        <v>80000</v>
      </c>
      <c r="L4" s="166">
        <v>90000</v>
      </c>
      <c r="M4" s="166">
        <v>100000</v>
      </c>
      <c r="N4" s="166">
        <v>110000</v>
      </c>
      <c r="O4" s="166">
        <v>120000</v>
      </c>
      <c r="P4" s="166">
        <v>130000</v>
      </c>
      <c r="Q4" s="166">
        <v>140000</v>
      </c>
      <c r="R4" s="166">
        <v>150000</v>
      </c>
      <c r="S4" s="166">
        <v>160000</v>
      </c>
      <c r="T4" s="51" t="s">
        <v>13</v>
      </c>
    </row>
    <row r="5" spans="2:20" x14ac:dyDescent="0.25">
      <c r="B5" s="52" t="s">
        <v>26</v>
      </c>
      <c r="C5" s="14">
        <f>COUNTIFS(workingsheet!$H$2:$H$2416,C$4,workingsheet!$E$2:$E$2416,"&gt;=100%")</f>
        <v>48</v>
      </c>
      <c r="D5" s="14">
        <f>COUNTIFS(workingsheet!$H$2:$H$2416,D$4,workingsheet!$E$2:$E$2416,"&gt;=100%")</f>
        <v>4</v>
      </c>
      <c r="E5" s="14">
        <f>COUNTIFS(workingsheet!$H$2:$H$2416,E$4,workingsheet!$E$2:$E$2416,"&gt;=100%")</f>
        <v>0</v>
      </c>
      <c r="F5" s="14">
        <f>COUNTIFS(workingsheet!$H$2:$H$2416,F$4,workingsheet!$E$2:$E$2416,"&gt;=100%")</f>
        <v>0</v>
      </c>
      <c r="G5" s="14">
        <f>COUNTIFS(workingsheet!$H$2:$H$2416,G$4,workingsheet!$E$2:$E$2416,"&gt;=100%")</f>
        <v>0</v>
      </c>
      <c r="H5" s="167">
        <f>COUNTIFS(workingsheet!$H$2:$H$2416,H$4,workingsheet!$E$2:$E$2416,"&gt;=100%")</f>
        <v>0</v>
      </c>
      <c r="I5" s="167">
        <f>COUNTIFS(workingsheet!$H$2:$H$2416,I$4,workingsheet!$E$2:$E$2416,"&gt;=100%")</f>
        <v>0</v>
      </c>
      <c r="J5" s="167">
        <f>COUNTIFS(workingsheet!$H$2:$H$2416,J$4,workingsheet!$E$2:$E$2416,"&gt;=100%")</f>
        <v>0</v>
      </c>
      <c r="K5" s="167">
        <f>COUNTIFS(workingsheet!$H$2:$H$2416,K$4,workingsheet!$E$2:$E$2416,"&gt;=100%")</f>
        <v>0</v>
      </c>
      <c r="L5" s="167">
        <f>COUNTIFS(workingsheet!$H$2:$H$2416,L$4,workingsheet!$E$2:$E$2416,"&gt;=100%")</f>
        <v>0</v>
      </c>
      <c r="M5" s="167">
        <f>COUNTIFS(workingsheet!$H$2:$H$2416,M$4,workingsheet!$E$2:$E$2416,"&gt;=100%")</f>
        <v>0</v>
      </c>
      <c r="N5" s="167">
        <f>COUNTIFS(workingsheet!$H$2:$H$2416,N$4,workingsheet!$E$2:$E$2416,"&gt;=100%")</f>
        <v>0</v>
      </c>
      <c r="O5" s="167">
        <f>COUNTIFS(workingsheet!$H$2:$H$2416,O$4,workingsheet!$E$2:$E$2416,"&gt;=100%")</f>
        <v>0</v>
      </c>
      <c r="P5" s="167">
        <f>COUNTIFS(workingsheet!$H$2:$H$2416,P$4,workingsheet!$E$2:$E$2416,"&gt;=100%")</f>
        <v>0</v>
      </c>
      <c r="Q5" s="167">
        <f>COUNTIFS(workingsheet!$H$2:$H$2416,Q$4,workingsheet!$E$2:$E$2416,"&gt;=100%")</f>
        <v>0</v>
      </c>
      <c r="R5" s="167">
        <f>COUNTIFS(workingsheet!$H$2:$H$2416,R$4,workingsheet!$E$2:$E$2416,"&gt;=100%")</f>
        <v>0</v>
      </c>
      <c r="S5" s="167">
        <f>COUNTIFS(workingsheet!$H$2:$H$2416,S$4,workingsheet!$E$2:$E$2416,"&gt;=100%")</f>
        <v>0</v>
      </c>
      <c r="T5" s="171">
        <f t="shared" ref="T5:T19" si="0">SUM(C5:S5)</f>
        <v>52</v>
      </c>
    </row>
    <row r="6" spans="2:20" x14ac:dyDescent="0.25">
      <c r="B6" s="52" t="s">
        <v>27</v>
      </c>
      <c r="C6" s="14">
        <f>COUNTIFS(workingsheet!$H$2:$H$2416,C$4,workingsheet!$E$2:$E$2416,"&gt;=50%",workingsheet!$E$2:$E$2416,"&lt;100%")</f>
        <v>77</v>
      </c>
      <c r="D6" s="14">
        <f>COUNTIFS(workingsheet!$H$2:$H$2416,D$4,workingsheet!$E$2:$E$2416,"&gt;=50%",workingsheet!$E$2:$E$2416,"&lt;100%")</f>
        <v>17</v>
      </c>
      <c r="E6" s="14">
        <f>COUNTIFS(workingsheet!$H$2:$H$2416,E$4,workingsheet!$E$2:$E$2416,"&gt;=50%",workingsheet!$E$2:$E$2416,"&lt;100%")</f>
        <v>6</v>
      </c>
      <c r="F6" s="14">
        <f>COUNTIFS(workingsheet!$H$2:$H$2416,F$4,workingsheet!$E$2:$E$2416,"&gt;=50%",workingsheet!$E$2:$E$2416,"&lt;100%")</f>
        <v>4</v>
      </c>
      <c r="G6" s="14">
        <f>COUNTIFS(workingsheet!$H$2:$H$2416,G$4,workingsheet!$E$2:$E$2416,"&gt;=50%",workingsheet!$E$2:$E$2416,"&lt;100%")</f>
        <v>0</v>
      </c>
      <c r="H6" s="167">
        <f>COUNTIFS(workingsheet!$H$2:$H$2416,H$4,workingsheet!$E$2:$E$2416,"&gt;=50%",workingsheet!$E$2:$E$2416,"&lt;100%")</f>
        <v>1</v>
      </c>
      <c r="I6" s="167">
        <f>COUNTIFS(workingsheet!$H$2:$H$2416,I$4,workingsheet!$E$2:$E$2416,"&gt;=50%",workingsheet!$E$2:$E$2416,"&lt;100%")</f>
        <v>1</v>
      </c>
      <c r="J6" s="167">
        <f>COUNTIFS(workingsheet!$H$2:$H$2416,J$4,workingsheet!$E$2:$E$2416,"&gt;=50%",workingsheet!$E$2:$E$2416,"&lt;100%")</f>
        <v>1</v>
      </c>
      <c r="K6" s="167">
        <f>COUNTIFS(workingsheet!$H$2:$H$2416,K$4,workingsheet!$E$2:$E$2416,"&gt;=50%",workingsheet!$E$2:$E$2416,"&lt;100%")</f>
        <v>0</v>
      </c>
      <c r="L6" s="167">
        <f>COUNTIFS(workingsheet!$H$2:$H$2416,L$4,workingsheet!$E$2:$E$2416,"&gt;=50%",workingsheet!$E$2:$E$2416,"&lt;100%")</f>
        <v>0</v>
      </c>
      <c r="M6" s="167">
        <f>COUNTIFS(workingsheet!$H$2:$H$2416,M$4,workingsheet!$E$2:$E$2416,"&gt;=50%",workingsheet!$E$2:$E$2416,"&lt;100%")</f>
        <v>0</v>
      </c>
      <c r="N6" s="167">
        <f>COUNTIFS(workingsheet!$H$2:$H$2416,N$4,workingsheet!$E$2:$E$2416,"&gt;=50%",workingsheet!$E$2:$E$2416,"&lt;100%")</f>
        <v>0</v>
      </c>
      <c r="O6" s="167">
        <f>COUNTIFS(workingsheet!$H$2:$H$2416,O$4,workingsheet!$E$2:$E$2416,"&gt;=50%",workingsheet!$E$2:$E$2416,"&lt;100%")</f>
        <v>0</v>
      </c>
      <c r="P6" s="167">
        <f>COUNTIFS(workingsheet!$H$2:$H$2416,P$4,workingsheet!$E$2:$E$2416,"&gt;=50%",workingsheet!$E$2:$E$2416,"&lt;100%")</f>
        <v>0</v>
      </c>
      <c r="Q6" s="167">
        <f>COUNTIFS(workingsheet!$H$2:$H$2416,Q$4,workingsheet!$E$2:$E$2416,"&gt;=50%",workingsheet!$E$2:$E$2416,"&lt;100%")</f>
        <v>0</v>
      </c>
      <c r="R6" s="167">
        <f>COUNTIFS(workingsheet!$H$2:$H$2416,R$4,workingsheet!$E$2:$E$2416,"&gt;=50%",workingsheet!$E$2:$E$2416,"&lt;100%")</f>
        <v>0</v>
      </c>
      <c r="S6" s="167">
        <f>COUNTIFS(workingsheet!$H$2:$H$2416,S$4,workingsheet!$E$2:$E$2416,"&gt;=50%",workingsheet!$E$2:$E$2416,"&lt;100%")</f>
        <v>0</v>
      </c>
      <c r="T6" s="171">
        <f t="shared" si="0"/>
        <v>107</v>
      </c>
    </row>
    <row r="7" spans="2:20" x14ac:dyDescent="0.25">
      <c r="B7" s="52" t="s">
        <v>14</v>
      </c>
      <c r="C7" s="14">
        <f>COUNTIFS(workingsheet!$H$2:$H$2416,C$4,workingsheet!$E$2:$E$2416,"&gt;=30%",workingsheet!$E$2:$E$2416,"&lt;50%")</f>
        <v>76</v>
      </c>
      <c r="D7" s="14">
        <f>COUNTIFS(workingsheet!$H$2:$H$2416,D$4,workingsheet!$E$2:$E$2416,"&gt;=30%",workingsheet!$E$2:$E$2416,"&lt;50%")</f>
        <v>30</v>
      </c>
      <c r="E7" s="14">
        <f>COUNTIFS(workingsheet!$H$2:$H$2416,E$4,workingsheet!$E$2:$E$2416,"&gt;=30%",workingsheet!$E$2:$E$2416,"&lt;50%")</f>
        <v>4</v>
      </c>
      <c r="F7" s="14">
        <f>COUNTIFS(workingsheet!$H$2:$H$2416,F$4,workingsheet!$E$2:$E$2416,"&gt;=30%",workingsheet!$E$2:$E$2416,"&lt;50%")</f>
        <v>10</v>
      </c>
      <c r="G7" s="14">
        <f>COUNTIFS(workingsheet!$H$2:$H$2416,G$4,workingsheet!$E$2:$E$2416,"&gt;=30%",workingsheet!$E$2:$E$2416,"&lt;50%")</f>
        <v>7</v>
      </c>
      <c r="H7" s="167">
        <f>COUNTIFS(workingsheet!$H$2:$H$2416,H$4,workingsheet!$E$2:$E$2416,"&gt;=30%",workingsheet!$E$2:$E$2416,"&lt;50%")</f>
        <v>2</v>
      </c>
      <c r="I7" s="167">
        <f>COUNTIFS(workingsheet!$H$2:$H$2416,I$4,workingsheet!$E$2:$E$2416,"&gt;=30%",workingsheet!$E$2:$E$2416,"&lt;50%")</f>
        <v>3</v>
      </c>
      <c r="J7" s="167">
        <f>COUNTIFS(workingsheet!$H$2:$H$2416,J$4,workingsheet!$E$2:$E$2416,"&gt;=30%",workingsheet!$E$2:$E$2416,"&lt;50%")</f>
        <v>7</v>
      </c>
      <c r="K7" s="167">
        <f>COUNTIFS(workingsheet!$H$2:$H$2416,K$4,workingsheet!$E$2:$E$2416,"&gt;=30%",workingsheet!$E$2:$E$2416,"&lt;50%")</f>
        <v>0</v>
      </c>
      <c r="L7" s="167">
        <f>COUNTIFS(workingsheet!$H$2:$H$2416,L$4,workingsheet!$E$2:$E$2416,"&gt;=30%",workingsheet!$E$2:$E$2416,"&lt;50%")</f>
        <v>0</v>
      </c>
      <c r="M7" s="167">
        <f>COUNTIFS(workingsheet!$H$2:$H$2416,M$4,workingsheet!$E$2:$E$2416,"&gt;=30%",workingsheet!$E$2:$E$2416,"&lt;50%")</f>
        <v>0</v>
      </c>
      <c r="N7" s="167">
        <f>COUNTIFS(workingsheet!$H$2:$H$2416,N$4,workingsheet!$E$2:$E$2416,"&gt;=30%",workingsheet!$E$2:$E$2416,"&lt;50%")</f>
        <v>0</v>
      </c>
      <c r="O7" s="167">
        <f>COUNTIFS(workingsheet!$H$2:$H$2416,O$4,workingsheet!$E$2:$E$2416,"&gt;=30%",workingsheet!$E$2:$E$2416,"&lt;50%")</f>
        <v>0</v>
      </c>
      <c r="P7" s="167">
        <f>COUNTIFS(workingsheet!$H$2:$H$2416,P$4,workingsheet!$E$2:$E$2416,"&gt;=30%",workingsheet!$E$2:$E$2416,"&lt;50%")</f>
        <v>0</v>
      </c>
      <c r="Q7" s="167">
        <f>COUNTIFS(workingsheet!$H$2:$H$2416,Q$4,workingsheet!$E$2:$E$2416,"&gt;=30%",workingsheet!$E$2:$E$2416,"&lt;50%")</f>
        <v>0</v>
      </c>
      <c r="R7" s="167">
        <f>COUNTIFS(workingsheet!$H$2:$H$2416,R$4,workingsheet!$E$2:$E$2416,"&gt;=30%",workingsheet!$E$2:$E$2416,"&lt;50%")</f>
        <v>0</v>
      </c>
      <c r="S7" s="167">
        <f>COUNTIFS(workingsheet!$H$2:$H$2416,S$4,workingsheet!$E$2:$E$2416,"&gt;=30%",workingsheet!$E$2:$E$2416,"&lt;50%")</f>
        <v>0</v>
      </c>
      <c r="T7" s="171">
        <f t="shared" si="0"/>
        <v>139</v>
      </c>
    </row>
    <row r="8" spans="2:20" x14ac:dyDescent="0.25">
      <c r="B8" s="54" t="s">
        <v>15</v>
      </c>
      <c r="C8" s="16">
        <f>COUNTIFS(workingsheet!$H$2:$H$2416,C$4,workingsheet!$E$2:$E$2416,"&gt;=20%",workingsheet!$E$2:$E$2416,"&lt;30%")</f>
        <v>45</v>
      </c>
      <c r="D8" s="16">
        <f>COUNTIFS(workingsheet!$H$2:$H$2416,D$4,workingsheet!$E$2:$E$2416,"&gt;=20%",workingsheet!$E$2:$E$2416,"&lt;30%")</f>
        <v>18</v>
      </c>
      <c r="E8" s="16">
        <f>COUNTIFS(workingsheet!$H$2:$H$2416,E$4,workingsheet!$E$2:$E$2416,"&gt;=20%",workingsheet!$E$2:$E$2416,"&lt;30%")</f>
        <v>16</v>
      </c>
      <c r="F8" s="16">
        <f>COUNTIFS(workingsheet!$H$2:$H$2416,F$4,workingsheet!$E$2:$E$2416,"&gt;=20%",workingsheet!$E$2:$E$2416,"&lt;30%")</f>
        <v>6</v>
      </c>
      <c r="G8" s="16">
        <f>COUNTIFS(workingsheet!$H$2:$H$2416,G$4,workingsheet!$E$2:$E$2416,"&gt;=20%",workingsheet!$E$2:$E$2416,"&lt;30%")</f>
        <v>10</v>
      </c>
      <c r="H8" s="17">
        <f>COUNTIFS(workingsheet!$H$2:$H$2416,H$4,workingsheet!$E$2:$E$2416,"&gt;=20%",workingsheet!$E$2:$E$2416,"&lt;30%")</f>
        <v>10</v>
      </c>
      <c r="I8" s="17">
        <f>COUNTIFS(workingsheet!$H$2:$H$2416,I$4,workingsheet!$E$2:$E$2416,"&gt;=20%",workingsheet!$E$2:$E$2416,"&lt;30%")</f>
        <v>0</v>
      </c>
      <c r="J8" s="17">
        <f>COUNTIFS(workingsheet!$H$2:$H$2416,J$4,workingsheet!$E$2:$E$2416,"&gt;=20%",workingsheet!$E$2:$E$2416,"&lt;30%")</f>
        <v>6</v>
      </c>
      <c r="K8" s="17">
        <f>COUNTIFS(workingsheet!$H$2:$H$2416,K$4,workingsheet!$E$2:$E$2416,"&gt;=20%",workingsheet!$E$2:$E$2416,"&lt;30%")</f>
        <v>5</v>
      </c>
      <c r="L8" s="17">
        <f>COUNTIFS(workingsheet!$H$2:$H$2416,L$4,workingsheet!$E$2:$E$2416,"&gt;=20%",workingsheet!$E$2:$E$2416,"&lt;30%")</f>
        <v>1</v>
      </c>
      <c r="M8" s="17">
        <f>COUNTIFS(workingsheet!$H$2:$H$2416,M$4,workingsheet!$E$2:$E$2416,"&gt;=20%",workingsheet!$E$2:$E$2416,"&lt;30%")</f>
        <v>1</v>
      </c>
      <c r="N8" s="17">
        <f>COUNTIFS(workingsheet!$H$2:$H$2416,N$4,workingsheet!$E$2:$E$2416,"&gt;=20%",workingsheet!$E$2:$E$2416,"&lt;30%")</f>
        <v>0</v>
      </c>
      <c r="O8" s="17">
        <f>COUNTIFS(workingsheet!$H$2:$H$2416,O$4,workingsheet!$E$2:$E$2416,"&gt;=20%",workingsheet!$E$2:$E$2416,"&lt;30%")</f>
        <v>0</v>
      </c>
      <c r="P8" s="17">
        <f>COUNTIFS(workingsheet!$H$2:$H$2416,P$4,workingsheet!$E$2:$E$2416,"&gt;=20%",workingsheet!$E$2:$E$2416,"&lt;30%")</f>
        <v>0</v>
      </c>
      <c r="Q8" s="17">
        <f>COUNTIFS(workingsheet!$H$2:$H$2416,Q$4,workingsheet!$E$2:$E$2416,"&gt;=20%",workingsheet!$E$2:$E$2416,"&lt;30%")</f>
        <v>0</v>
      </c>
      <c r="R8" s="17">
        <f>COUNTIFS(workingsheet!$H$2:$H$2416,R$4,workingsheet!$E$2:$E$2416,"&gt;=20%",workingsheet!$E$2:$E$2416,"&lt;30%")</f>
        <v>0</v>
      </c>
      <c r="S8" s="17">
        <f>COUNTIFS(workingsheet!$H$2:$H$2416,S$4,workingsheet!$E$2:$E$2416,"&gt;=20%",workingsheet!$E$2:$E$2416,"&lt;30%")</f>
        <v>0</v>
      </c>
      <c r="T8" s="172">
        <f t="shared" si="0"/>
        <v>118</v>
      </c>
    </row>
    <row r="9" spans="2:20" x14ac:dyDescent="0.25">
      <c r="B9" s="54" t="s">
        <v>16</v>
      </c>
      <c r="C9" s="16">
        <f>COUNTIFS(workingsheet!$H$2:$H$2416,C$4,workingsheet!$E$2:$E$2416,"&gt;=10%",workingsheet!$E$2:$E$2416,"&lt;20%")</f>
        <v>57</v>
      </c>
      <c r="D9" s="16">
        <f>COUNTIFS(workingsheet!$H$2:$H$2416,D$4,workingsheet!$E$2:$E$2416,"&gt;=10%",workingsheet!$E$2:$E$2416,"&lt;20%")</f>
        <v>36</v>
      </c>
      <c r="E9" s="16">
        <f>COUNTIFS(workingsheet!$H$2:$H$2416,E$4,workingsheet!$E$2:$E$2416,"&gt;=10%",workingsheet!$E$2:$E$2416,"&lt;20%")</f>
        <v>19</v>
      </c>
      <c r="F9" s="16">
        <f>COUNTIFS(workingsheet!$H$2:$H$2416,F$4,workingsheet!$E$2:$E$2416,"&gt;=10%",workingsheet!$E$2:$E$2416,"&lt;20%")</f>
        <v>20</v>
      </c>
      <c r="G9" s="16">
        <f>COUNTIFS(workingsheet!$H$2:$H$2416,G$4,workingsheet!$E$2:$E$2416,"&gt;=10%",workingsheet!$E$2:$E$2416,"&lt;20%")</f>
        <v>8</v>
      </c>
      <c r="H9" s="17">
        <f>COUNTIFS(workingsheet!$H$2:$H$2416,H$4,workingsheet!$E$2:$E$2416,"&gt;=10%",workingsheet!$E$2:$E$2416,"&lt;20%")</f>
        <v>18</v>
      </c>
      <c r="I9" s="17">
        <f>COUNTIFS(workingsheet!$H$2:$H$2416,I$4,workingsheet!$E$2:$E$2416,"&gt;=10%",workingsheet!$E$2:$E$2416,"&lt;20%")</f>
        <v>21</v>
      </c>
      <c r="J9" s="17">
        <f>COUNTIFS(workingsheet!$H$2:$H$2416,J$4,workingsheet!$E$2:$E$2416,"&gt;=10%",workingsheet!$E$2:$E$2416,"&lt;20%")</f>
        <v>20</v>
      </c>
      <c r="K9" s="17">
        <f>COUNTIFS(workingsheet!$H$2:$H$2416,K$4,workingsheet!$E$2:$E$2416,"&gt;=10%",workingsheet!$E$2:$E$2416,"&lt;20%")</f>
        <v>18</v>
      </c>
      <c r="L9" s="17">
        <f>COUNTIFS(workingsheet!$H$2:$H$2416,L$4,workingsheet!$E$2:$E$2416,"&gt;=10%",workingsheet!$E$2:$E$2416,"&lt;20%")</f>
        <v>18</v>
      </c>
      <c r="M9" s="17">
        <f>COUNTIFS(workingsheet!$H$2:$H$2416,M$4,workingsheet!$E$2:$E$2416,"&gt;=10%",workingsheet!$E$2:$E$2416,"&lt;20%")</f>
        <v>10</v>
      </c>
      <c r="N9" s="17">
        <f>COUNTIFS(workingsheet!$H$2:$H$2416,N$4,workingsheet!$E$2:$E$2416,"&gt;=10%",workingsheet!$E$2:$E$2416,"&lt;20%")</f>
        <v>2</v>
      </c>
      <c r="O9" s="17">
        <f>COUNTIFS(workingsheet!$H$2:$H$2416,O$4,workingsheet!$E$2:$E$2416,"&gt;=10%",workingsheet!$E$2:$E$2416,"&lt;20%")</f>
        <v>1</v>
      </c>
      <c r="P9" s="17">
        <f>COUNTIFS(workingsheet!$H$2:$H$2416,P$4,workingsheet!$E$2:$E$2416,"&gt;=10%",workingsheet!$E$2:$E$2416,"&lt;20%")</f>
        <v>2</v>
      </c>
      <c r="Q9" s="17">
        <f>COUNTIFS(workingsheet!$H$2:$H$2416,Q$4,workingsheet!$E$2:$E$2416,"&gt;=10%",workingsheet!$E$2:$E$2416,"&lt;20%")</f>
        <v>0</v>
      </c>
      <c r="R9" s="17">
        <f>COUNTIFS(workingsheet!$H$2:$H$2416,R$4,workingsheet!$E$2:$E$2416,"&gt;=10%",workingsheet!$E$2:$E$2416,"&lt;20%")</f>
        <v>0</v>
      </c>
      <c r="S9" s="17">
        <f>COUNTIFS(workingsheet!$H$2:$H$2416,S$4,workingsheet!$E$2:$E$2416,"&gt;=10%",workingsheet!$E$2:$E$2416,"&lt;20%")</f>
        <v>0</v>
      </c>
      <c r="T9" s="172">
        <f t="shared" si="0"/>
        <v>250</v>
      </c>
    </row>
    <row r="10" spans="2:20" x14ac:dyDescent="0.25">
      <c r="B10" s="54" t="s">
        <v>17</v>
      </c>
      <c r="C10" s="16">
        <f>COUNTIFS(workingsheet!$H$2:$H$2416,C$4,workingsheet!$E$2:$E$2416,"&gt;=0%",workingsheet!$E$2:$E$2416,"&lt;10%")</f>
        <v>92</v>
      </c>
      <c r="D10" s="16">
        <f>COUNTIFS(workingsheet!$H$2:$H$2416,D$4,workingsheet!$E$2:$E$2416,"&gt;=0%",workingsheet!$E$2:$E$2416,"&lt;10%")</f>
        <v>67</v>
      </c>
      <c r="E10" s="16">
        <f>COUNTIFS(workingsheet!$H$2:$H$2416,E$4,workingsheet!$E$2:$E$2416,"&gt;=0%",workingsheet!$E$2:$E$2416,"&lt;10%")</f>
        <v>42</v>
      </c>
      <c r="F10" s="16">
        <f>COUNTIFS(workingsheet!$H$2:$H$2416,F$4,workingsheet!$E$2:$E$2416,"&gt;=0%",workingsheet!$E$2:$E$2416,"&lt;10%")</f>
        <v>20</v>
      </c>
      <c r="G10" s="16">
        <f>COUNTIFS(workingsheet!$H$2:$H$2416,G$4,workingsheet!$E$2:$E$2416,"&gt;=0%",workingsheet!$E$2:$E$2416,"&lt;10%")</f>
        <v>22</v>
      </c>
      <c r="H10" s="17">
        <f>COUNTIFS(workingsheet!$H$2:$H$2416,H$4,workingsheet!$E$2:$E$2416,"&gt;=0%",workingsheet!$E$2:$E$2416,"&lt;10%")</f>
        <v>17</v>
      </c>
      <c r="I10" s="17">
        <f>COUNTIFS(workingsheet!$H$2:$H$2416,I$4,workingsheet!$E$2:$E$2416,"&gt;=0%",workingsheet!$E$2:$E$2416,"&lt;10%")</f>
        <v>32</v>
      </c>
      <c r="J10" s="17">
        <f>COUNTIFS(workingsheet!$H$2:$H$2416,J$4,workingsheet!$E$2:$E$2416,"&gt;=0%",workingsheet!$E$2:$E$2416,"&lt;10%")</f>
        <v>37</v>
      </c>
      <c r="K10" s="17">
        <f>COUNTIFS(workingsheet!$H$2:$H$2416,K$4,workingsheet!$E$2:$E$2416,"&gt;=0%",workingsheet!$E$2:$E$2416,"&lt;10%")</f>
        <v>33</v>
      </c>
      <c r="L10" s="17">
        <f>COUNTIFS(workingsheet!$H$2:$H$2416,L$4,workingsheet!$E$2:$E$2416,"&gt;=0%",workingsheet!$E$2:$E$2416,"&lt;10%")</f>
        <v>40</v>
      </c>
      <c r="M10" s="17">
        <f>COUNTIFS(workingsheet!$H$2:$H$2416,M$4,workingsheet!$E$2:$E$2416,"&gt;=0%",workingsheet!$E$2:$E$2416,"&lt;10%")</f>
        <v>23</v>
      </c>
      <c r="N10" s="17">
        <f>COUNTIFS(workingsheet!$H$2:$H$2416,N$4,workingsheet!$E$2:$E$2416,"&gt;=0%",workingsheet!$E$2:$E$2416,"&lt;10%")</f>
        <v>7</v>
      </c>
      <c r="O10" s="17">
        <f>COUNTIFS(workingsheet!$H$2:$H$2416,O$4,workingsheet!$E$2:$E$2416,"&gt;=0%",workingsheet!$E$2:$E$2416,"&lt;10%")</f>
        <v>1</v>
      </c>
      <c r="P10" s="17">
        <f>COUNTIFS(workingsheet!$H$2:$H$2416,P$4,workingsheet!$E$2:$E$2416,"&gt;=0%",workingsheet!$E$2:$E$2416,"&lt;10%")</f>
        <v>0</v>
      </c>
      <c r="Q10" s="17">
        <f>COUNTIFS(workingsheet!$H$2:$H$2416,Q$4,workingsheet!$E$2:$E$2416,"&gt;=0%",workingsheet!$E$2:$E$2416,"&lt;10%")</f>
        <v>1</v>
      </c>
      <c r="R10" s="17">
        <f>COUNTIFS(workingsheet!$H$2:$H$2416,R$4,workingsheet!$E$2:$E$2416,"&gt;=0%",workingsheet!$E$2:$E$2416,"&lt;10%")</f>
        <v>1</v>
      </c>
      <c r="S10" s="17">
        <f>COUNTIFS(workingsheet!$H$2:$H$2416,S$4,workingsheet!$E$2:$E$2416,"&gt;=0%",workingsheet!$E$2:$E$2416,"&lt;10%")</f>
        <v>0</v>
      </c>
      <c r="T10" s="172">
        <f t="shared" si="0"/>
        <v>435</v>
      </c>
    </row>
    <row r="11" spans="2:20" x14ac:dyDescent="0.25">
      <c r="B11" s="82" t="s">
        <v>18</v>
      </c>
      <c r="C11" s="20">
        <f>COUNTIFS(workingsheet!$H$2:$H$2416,C$4,workingsheet!$E$2:$E$2416,"&gt;=-10%",workingsheet!$E$2:$E$2416,"&lt;0%")</f>
        <v>98</v>
      </c>
      <c r="D11" s="20">
        <f>COUNTIFS(workingsheet!$H$2:$H$2416,D$4,workingsheet!$E$2:$E$2416,"&gt;=-10%",workingsheet!$E$2:$E$2416,"&lt;0%")</f>
        <v>64</v>
      </c>
      <c r="E11" s="20">
        <f>COUNTIFS(workingsheet!$H$2:$H$2416,E$4,workingsheet!$E$2:$E$2416,"&gt;=-10%",workingsheet!$E$2:$E$2416,"&lt;0%")</f>
        <v>29</v>
      </c>
      <c r="F11" s="20">
        <f>COUNTIFS(workingsheet!$H$2:$H$2416,F$4,workingsheet!$E$2:$E$2416,"&gt;=-10%",workingsheet!$E$2:$E$2416,"&lt;0%")</f>
        <v>19</v>
      </c>
      <c r="G11" s="20">
        <f>COUNTIFS(workingsheet!$H$2:$H$2416,G$4,workingsheet!$E$2:$E$2416,"&gt;=-10%",workingsheet!$E$2:$E$2416,"&lt;0%")</f>
        <v>13</v>
      </c>
      <c r="H11" s="21">
        <f>COUNTIFS(workingsheet!$H$2:$H$2416,H$4,workingsheet!$E$2:$E$2416,"&gt;=-10%",workingsheet!$E$2:$E$2416,"&lt;0%")</f>
        <v>21</v>
      </c>
      <c r="I11" s="21">
        <f>COUNTIFS(workingsheet!$H$2:$H$2416,I$4,workingsheet!$E$2:$E$2416,"&gt;=-10%",workingsheet!$E$2:$E$2416,"&lt;0%")</f>
        <v>17</v>
      </c>
      <c r="J11" s="21">
        <f>COUNTIFS(workingsheet!$H$2:$H$2416,J$4,workingsheet!$E$2:$E$2416,"&gt;=-10%",workingsheet!$E$2:$E$2416,"&lt;0%")</f>
        <v>18</v>
      </c>
      <c r="K11" s="21">
        <f>COUNTIFS(workingsheet!$H$2:$H$2416,K$4,workingsheet!$E$2:$E$2416,"&gt;=-10%",workingsheet!$E$2:$E$2416,"&lt;0%")</f>
        <v>15</v>
      </c>
      <c r="L11" s="21">
        <f>COUNTIFS(workingsheet!$H$2:$H$2416,L$4,workingsheet!$E$2:$E$2416,"&gt;=-10%",workingsheet!$E$2:$E$2416,"&lt;0%")</f>
        <v>22</v>
      </c>
      <c r="M11" s="21">
        <f>COUNTIFS(workingsheet!$H$2:$H$2416,M$4,workingsheet!$E$2:$E$2416,"&gt;=-10%",workingsheet!$E$2:$E$2416,"&lt;0%")</f>
        <v>23</v>
      </c>
      <c r="N11" s="21">
        <f>COUNTIFS(workingsheet!$H$2:$H$2416,N$4,workingsheet!$E$2:$E$2416,"&gt;=-10%",workingsheet!$E$2:$E$2416,"&lt;0%")</f>
        <v>9</v>
      </c>
      <c r="O11" s="21">
        <f>COUNTIFS(workingsheet!$H$2:$H$2416,O$4,workingsheet!$E$2:$E$2416,"&gt;=-10%",workingsheet!$E$2:$E$2416,"&lt;0%")</f>
        <v>2</v>
      </c>
      <c r="P11" s="21">
        <f>COUNTIFS(workingsheet!$H$2:$H$2416,P$4,workingsheet!$E$2:$E$2416,"&gt;=-10%",workingsheet!$E$2:$E$2416,"&lt;0%")</f>
        <v>4</v>
      </c>
      <c r="Q11" s="21">
        <f>COUNTIFS(workingsheet!$H$2:$H$2416,Q$4,workingsheet!$E$2:$E$2416,"&gt;=-10%",workingsheet!$E$2:$E$2416,"&lt;0%")</f>
        <v>1</v>
      </c>
      <c r="R11" s="21">
        <f>COUNTIFS(workingsheet!$H$2:$H$2416,R$4,workingsheet!$E$2:$E$2416,"&gt;=-10%",workingsheet!$E$2:$E$2416,"&lt;0%")</f>
        <v>0</v>
      </c>
      <c r="S11" s="21">
        <f>COUNTIFS(workingsheet!$H$2:$H$2416,S$4,workingsheet!$E$2:$E$2416,"&gt;=-10%",workingsheet!$E$2:$E$2416,"&lt;0%")</f>
        <v>1</v>
      </c>
      <c r="T11" s="173">
        <f t="shared" si="0"/>
        <v>356</v>
      </c>
    </row>
    <row r="12" spans="2:20" x14ac:dyDescent="0.25">
      <c r="B12" s="56" t="s">
        <v>19</v>
      </c>
      <c r="C12" s="20">
        <f>COUNTIFS(workingsheet!$H$2:$H$2416,C$4,workingsheet!$E$2:$E$2416,"&gt;=-20%",workingsheet!$E$2:$E$2416,"&lt;-10%")</f>
        <v>114</v>
      </c>
      <c r="D12" s="20">
        <f>COUNTIFS(workingsheet!$H$2:$H$2416,D$4,workingsheet!$E$2:$E$2416,"&gt;=-20%",workingsheet!$E$2:$E$2416,"&lt;-10%")</f>
        <v>60</v>
      </c>
      <c r="E12" s="20">
        <f>COUNTIFS(workingsheet!$H$2:$H$2416,E$4,workingsheet!$E$2:$E$2416,"&gt;=-20%",workingsheet!$E$2:$E$2416,"&lt;-10%")</f>
        <v>48</v>
      </c>
      <c r="F12" s="20">
        <f>COUNTIFS(workingsheet!$H$2:$H$2416,F$4,workingsheet!$E$2:$E$2416,"&gt;=-20%",workingsheet!$E$2:$E$2416,"&lt;-10%")</f>
        <v>11</v>
      </c>
      <c r="G12" s="20">
        <f>COUNTIFS(workingsheet!$H$2:$H$2416,G$4,workingsheet!$E$2:$E$2416,"&gt;=-20%",workingsheet!$E$2:$E$2416,"&lt;-10%")</f>
        <v>6</v>
      </c>
      <c r="H12" s="21">
        <f>COUNTIFS(workingsheet!$H$2:$H$2416,H$4,workingsheet!$E$2:$E$2416,"&gt;=-20%",workingsheet!$E$2:$E$2416,"&lt;-10%")</f>
        <v>5</v>
      </c>
      <c r="I12" s="21">
        <f>COUNTIFS(workingsheet!$H$2:$H$2416,I$4,workingsheet!$E$2:$E$2416,"&gt;=-20%",workingsheet!$E$2:$E$2416,"&lt;-10%")</f>
        <v>14</v>
      </c>
      <c r="J12" s="21">
        <f>COUNTIFS(workingsheet!$H$2:$H$2416,J$4,workingsheet!$E$2:$E$2416,"&gt;=-20%",workingsheet!$E$2:$E$2416,"&lt;-10%")</f>
        <v>3</v>
      </c>
      <c r="K12" s="21">
        <f>COUNTIFS(workingsheet!$H$2:$H$2416,K$4,workingsheet!$E$2:$E$2416,"&gt;=-20%",workingsheet!$E$2:$E$2416,"&lt;-10%")</f>
        <v>2</v>
      </c>
      <c r="L12" s="21">
        <f>COUNTIFS(workingsheet!$H$2:$H$2416,L$4,workingsheet!$E$2:$E$2416,"&gt;=-20%",workingsheet!$E$2:$E$2416,"&lt;-10%")</f>
        <v>1</v>
      </c>
      <c r="M12" s="21">
        <f>COUNTIFS(workingsheet!$H$2:$H$2416,M$4,workingsheet!$E$2:$E$2416,"&gt;=-20%",workingsheet!$E$2:$E$2416,"&lt;-10%")</f>
        <v>3</v>
      </c>
      <c r="N12" s="21">
        <f>COUNTIFS(workingsheet!$H$2:$H$2416,N$4,workingsheet!$E$2:$E$2416,"&gt;=-20%",workingsheet!$E$2:$E$2416,"&lt;-10%")</f>
        <v>4</v>
      </c>
      <c r="O12" s="21">
        <f>COUNTIFS(workingsheet!$H$2:$H$2416,O$4,workingsheet!$E$2:$E$2416,"&gt;=-20%",workingsheet!$E$2:$E$2416,"&lt;-10%")</f>
        <v>1</v>
      </c>
      <c r="P12" s="21">
        <f>COUNTIFS(workingsheet!$H$2:$H$2416,P$4,workingsheet!$E$2:$E$2416,"&gt;=-20%",workingsheet!$E$2:$E$2416,"&lt;-10%")</f>
        <v>0</v>
      </c>
      <c r="Q12" s="21">
        <f>COUNTIFS(workingsheet!$H$2:$H$2416,Q$4,workingsheet!$E$2:$E$2416,"&gt;=-20%",workingsheet!$E$2:$E$2416,"&lt;-10%")</f>
        <v>0</v>
      </c>
      <c r="R12" s="21">
        <f>COUNTIFS(workingsheet!$H$2:$H$2416,R$4,workingsheet!$E$2:$E$2416,"&gt;=-20%",workingsheet!$E$2:$E$2416,"&lt;-10%")</f>
        <v>0</v>
      </c>
      <c r="S12" s="21">
        <f>COUNTIFS(workingsheet!$H$2:$H$2416,S$4,workingsheet!$E$2:$E$2416,"&gt;=-20%",workingsheet!$E$2:$E$2416,"&lt;-10%")</f>
        <v>0</v>
      </c>
      <c r="T12" s="173">
        <f t="shared" si="0"/>
        <v>272</v>
      </c>
    </row>
    <row r="13" spans="2:20" x14ac:dyDescent="0.25">
      <c r="B13" s="56" t="s">
        <v>20</v>
      </c>
      <c r="C13" s="20">
        <f>COUNTIFS(workingsheet!$H$2:$H$2416,C$4,workingsheet!$E$2:$E$2416,"&gt;=-30%",workingsheet!$E$2:$E$2416,"&lt;-20%")</f>
        <v>71</v>
      </c>
      <c r="D13" s="20">
        <f>COUNTIFS(workingsheet!$H$2:$H$2416,D$4,workingsheet!$E$2:$E$2416,"&gt;=-30%",workingsheet!$E$2:$E$2416,"&lt;-20%")</f>
        <v>67</v>
      </c>
      <c r="E13" s="20">
        <f>COUNTIFS(workingsheet!$H$2:$H$2416,E$4,workingsheet!$E$2:$E$2416,"&gt;=-30%",workingsheet!$E$2:$E$2416,"&lt;-20%")</f>
        <v>29</v>
      </c>
      <c r="F13" s="20">
        <f>COUNTIFS(workingsheet!$H$2:$H$2416,F$4,workingsheet!$E$2:$E$2416,"&gt;=-30%",workingsheet!$E$2:$E$2416,"&lt;-20%")</f>
        <v>7</v>
      </c>
      <c r="G13" s="20">
        <f>COUNTIFS(workingsheet!$H$2:$H$2416,G$4,workingsheet!$E$2:$E$2416,"&gt;=-30%",workingsheet!$E$2:$E$2416,"&lt;-20%")</f>
        <v>10</v>
      </c>
      <c r="H13" s="21">
        <f>COUNTIFS(workingsheet!$H$2:$H$2416,H$4,workingsheet!$E$2:$E$2416,"&gt;=-30%",workingsheet!$E$2:$E$2416,"&lt;-20%")</f>
        <v>2</v>
      </c>
      <c r="I13" s="21">
        <f>COUNTIFS(workingsheet!$H$2:$H$2416,I$4,workingsheet!$E$2:$E$2416,"&gt;=-30%",workingsheet!$E$2:$E$2416,"&lt;-20%")</f>
        <v>1</v>
      </c>
      <c r="J13" s="21">
        <f>COUNTIFS(workingsheet!$H$2:$H$2416,J$4,workingsheet!$E$2:$E$2416,"&gt;=-30%",workingsheet!$E$2:$E$2416,"&lt;-20%")</f>
        <v>0</v>
      </c>
      <c r="K13" s="21">
        <f>COUNTIFS(workingsheet!$H$2:$H$2416,K$4,workingsheet!$E$2:$E$2416,"&gt;=-30%",workingsheet!$E$2:$E$2416,"&lt;-20%")</f>
        <v>1</v>
      </c>
      <c r="L13" s="21">
        <f>COUNTIFS(workingsheet!$H$2:$H$2416,L$4,workingsheet!$E$2:$E$2416,"&gt;=-30%",workingsheet!$E$2:$E$2416,"&lt;-20%")</f>
        <v>0</v>
      </c>
      <c r="M13" s="21">
        <f>COUNTIFS(workingsheet!$H$2:$H$2416,M$4,workingsheet!$E$2:$E$2416,"&gt;=-30%",workingsheet!$E$2:$E$2416,"&lt;-20%")</f>
        <v>0</v>
      </c>
      <c r="N13" s="21">
        <f>COUNTIFS(workingsheet!$H$2:$H$2416,N$4,workingsheet!$E$2:$E$2416,"&gt;=-30%",workingsheet!$E$2:$E$2416,"&lt;-20%")</f>
        <v>1</v>
      </c>
      <c r="O13" s="21">
        <f>COUNTIFS(workingsheet!$H$2:$H$2416,O$4,workingsheet!$E$2:$E$2416,"&gt;=-30%",workingsheet!$E$2:$E$2416,"&lt;-20%")</f>
        <v>0</v>
      </c>
      <c r="P13" s="21">
        <f>COUNTIFS(workingsheet!$H$2:$H$2416,P$4,workingsheet!$E$2:$E$2416,"&gt;=-30%",workingsheet!$E$2:$E$2416,"&lt;-20%")</f>
        <v>0</v>
      </c>
      <c r="Q13" s="21">
        <f>COUNTIFS(workingsheet!$H$2:$H$2416,Q$4,workingsheet!$E$2:$E$2416,"&gt;=-30%",workingsheet!$E$2:$E$2416,"&lt;-20%")</f>
        <v>0</v>
      </c>
      <c r="R13" s="21">
        <f>COUNTIFS(workingsheet!$H$2:$H$2416,R$4,workingsheet!$E$2:$E$2416,"&gt;=-30%",workingsheet!$E$2:$E$2416,"&lt;-20%")</f>
        <v>0</v>
      </c>
      <c r="S13" s="21">
        <f>COUNTIFS(workingsheet!$H$2:$H$2416,S$4,workingsheet!$E$2:$E$2416,"&gt;=-30%",workingsheet!$E$2:$E$2416,"&lt;-20%")</f>
        <v>0</v>
      </c>
      <c r="T13" s="173">
        <f t="shared" si="0"/>
        <v>189</v>
      </c>
    </row>
    <row r="14" spans="2:20" x14ac:dyDescent="0.25">
      <c r="B14" s="58" t="s">
        <v>21</v>
      </c>
      <c r="C14" s="24">
        <f>COUNTIFS(workingsheet!$H$2:$H$2416,C$4,workingsheet!$E$2:$E$2416,"&gt;=-50%",workingsheet!$E$2:$E$2416,"&lt;-30%")</f>
        <v>109</v>
      </c>
      <c r="D14" s="24">
        <f>COUNTIFS(workingsheet!$H$2:$H$2416,D$4,workingsheet!$E$2:$E$2416,"&gt;=-50%",workingsheet!$E$2:$E$2416,"&lt;-30%")</f>
        <v>108</v>
      </c>
      <c r="E14" s="24">
        <f>COUNTIFS(workingsheet!$H$2:$H$2416,E$4,workingsheet!$E$2:$E$2416,"&gt;=-50%",workingsheet!$E$2:$E$2416,"&lt;-30%")</f>
        <v>60</v>
      </c>
      <c r="F14" s="24">
        <f>COUNTIFS(workingsheet!$H$2:$H$2416,F$4,workingsheet!$E$2:$E$2416,"&gt;=-50%",workingsheet!$E$2:$E$2416,"&lt;-30%")</f>
        <v>15</v>
      </c>
      <c r="G14" s="24">
        <f>COUNTIFS(workingsheet!$H$2:$H$2416,G$4,workingsheet!$E$2:$E$2416,"&gt;=-50%",workingsheet!$E$2:$E$2416,"&lt;-30%")</f>
        <v>6</v>
      </c>
      <c r="H14" s="168">
        <f>COUNTIFS(workingsheet!$H$2:$H$2416,H$4,workingsheet!$E$2:$E$2416,"&gt;=-50%",workingsheet!$E$2:$E$2416,"&lt;-30%")</f>
        <v>3</v>
      </c>
      <c r="I14" s="168">
        <f>COUNTIFS(workingsheet!$H$2:$H$2416,I$4,workingsheet!$E$2:$E$2416,"&gt;=-50%",workingsheet!$E$2:$E$2416,"&lt;-30%")</f>
        <v>1</v>
      </c>
      <c r="J14" s="168">
        <f>COUNTIFS(workingsheet!$H$2:$H$2416,J$4,workingsheet!$E$2:$E$2416,"&gt;=-50%",workingsheet!$E$2:$E$2416,"&lt;-30%")</f>
        <v>1</v>
      </c>
      <c r="K14" s="168">
        <f>COUNTIFS(workingsheet!$H$2:$H$2416,K$4,workingsheet!$E$2:$E$2416,"&gt;=-50%",workingsheet!$E$2:$E$2416,"&lt;-30%")</f>
        <v>1</v>
      </c>
      <c r="L14" s="168">
        <f>COUNTIFS(workingsheet!$H$2:$H$2416,L$4,workingsheet!$E$2:$E$2416,"&gt;=-50%",workingsheet!$E$2:$E$2416,"&lt;-30%")</f>
        <v>0</v>
      </c>
      <c r="M14" s="168">
        <f>COUNTIFS(workingsheet!$H$2:$H$2416,M$4,workingsheet!$E$2:$E$2416,"&gt;=-50%",workingsheet!$E$2:$E$2416,"&lt;-30%")</f>
        <v>0</v>
      </c>
      <c r="N14" s="168">
        <f>COUNTIFS(workingsheet!$H$2:$H$2416,N$4,workingsheet!$E$2:$E$2416,"&gt;=-50%",workingsheet!$E$2:$E$2416,"&lt;-30%")</f>
        <v>0</v>
      </c>
      <c r="O14" s="168">
        <f>COUNTIFS(workingsheet!$H$2:$H$2416,O$4,workingsheet!$E$2:$E$2416,"&gt;=-50%",workingsheet!$E$2:$E$2416,"&lt;-30%")</f>
        <v>0</v>
      </c>
      <c r="P14" s="168">
        <f>COUNTIFS(workingsheet!$H$2:$H$2416,P$4,workingsheet!$E$2:$E$2416,"&gt;=-50%",workingsheet!$E$2:$E$2416,"&lt;-30%")</f>
        <v>0</v>
      </c>
      <c r="Q14" s="168">
        <f>COUNTIFS(workingsheet!$H$2:$H$2416,Q$4,workingsheet!$E$2:$E$2416,"&gt;=-50%",workingsheet!$E$2:$E$2416,"&lt;-30%")</f>
        <v>0</v>
      </c>
      <c r="R14" s="168">
        <f>COUNTIFS(workingsheet!$H$2:$H$2416,R$4,workingsheet!$E$2:$E$2416,"&gt;=-50%",workingsheet!$E$2:$E$2416,"&lt;-30%")</f>
        <v>0</v>
      </c>
      <c r="S14" s="168">
        <f>COUNTIFS(workingsheet!$H$2:$H$2416,S$4,workingsheet!$E$2:$E$2416,"&gt;=-50%",workingsheet!$E$2:$E$2416,"&lt;-30%")</f>
        <v>0</v>
      </c>
      <c r="T14" s="174">
        <f t="shared" si="0"/>
        <v>304</v>
      </c>
    </row>
    <row r="15" spans="2:20" x14ac:dyDescent="0.25">
      <c r="B15" s="58" t="s">
        <v>22</v>
      </c>
      <c r="C15" s="24">
        <f>COUNTIFS(workingsheet!$H$2:$H$2416,C$4,workingsheet!$E$2:$E$2416,"&lt;-50%")</f>
        <v>95</v>
      </c>
      <c r="D15" s="24">
        <f>COUNTIFS(workingsheet!$H$2:$H$2416,D$4,workingsheet!$E$2:$E$2416,"&lt;-50%")</f>
        <v>69</v>
      </c>
      <c r="E15" s="24">
        <f>COUNTIFS(workingsheet!$H$2:$H$2416,E$4,workingsheet!$E$2:$E$2416,"&lt;-50%")</f>
        <v>24</v>
      </c>
      <c r="F15" s="24">
        <f>COUNTIFS(workingsheet!$H$2:$H$2416,F$4,workingsheet!$E$2:$E$2416,"&lt;-50%")</f>
        <v>3</v>
      </c>
      <c r="G15" s="24">
        <f>COUNTIFS(workingsheet!$H$2:$H$2416,G$4,workingsheet!$E$2:$E$2416,"&lt;-50%")</f>
        <v>1</v>
      </c>
      <c r="H15" s="168">
        <f>COUNTIFS(workingsheet!$H$2:$H$2416,H$4,workingsheet!$E$2:$E$2416,"&lt;-50%")</f>
        <v>1</v>
      </c>
      <c r="I15" s="168">
        <f>COUNTIFS(workingsheet!$H$2:$H$2416,I$4,workingsheet!$E$2:$E$2416,"&lt;-50%")</f>
        <v>0</v>
      </c>
      <c r="J15" s="168">
        <f>COUNTIFS(workingsheet!$H$2:$H$2416,J$4,workingsheet!$E$2:$E$2416,"&lt;-50%")</f>
        <v>0</v>
      </c>
      <c r="K15" s="168">
        <f>COUNTIFS(workingsheet!$H$2:$H$2416,K$4,workingsheet!$E$2:$E$2416,"&lt;-50%")</f>
        <v>0</v>
      </c>
      <c r="L15" s="168">
        <f>COUNTIFS(workingsheet!$H$2:$H$2416,L$4,workingsheet!$E$2:$E$2416,"&lt;-50%")</f>
        <v>0</v>
      </c>
      <c r="M15" s="168">
        <f>COUNTIFS(workingsheet!$H$2:$H$2416,M$4,workingsheet!$E$2:$E$2416,"&lt;-50%")</f>
        <v>0</v>
      </c>
      <c r="N15" s="168">
        <f>COUNTIFS(workingsheet!$H$2:$H$2416,N$4,workingsheet!$E$2:$E$2416,"&lt;-50%")</f>
        <v>0</v>
      </c>
      <c r="O15" s="168">
        <f>COUNTIFS(workingsheet!$H$2:$H$2416,O$4,workingsheet!$E$2:$E$2416,"&lt;-50%")</f>
        <v>0</v>
      </c>
      <c r="P15" s="168">
        <f>COUNTIFS(workingsheet!$H$2:$H$2416,P$4,workingsheet!$E$2:$E$2416,"&lt;-50%")</f>
        <v>0</v>
      </c>
      <c r="Q15" s="168">
        <f>COUNTIFS(workingsheet!$H$2:$H$2416,Q$4,workingsheet!$E$2:$E$2416,"&lt;-50%")</f>
        <v>0</v>
      </c>
      <c r="R15" s="168">
        <f>COUNTIFS(workingsheet!$H$2:$H$2416,R$4,workingsheet!$E$2:$E$2416,"&lt;-50%")</f>
        <v>0</v>
      </c>
      <c r="S15" s="168">
        <f>COUNTIFS(workingsheet!$H$2:$H$2416,S$4,workingsheet!$E$2:$E$2416,"&lt;-50%")</f>
        <v>0</v>
      </c>
      <c r="T15" s="174">
        <f t="shared" si="0"/>
        <v>193</v>
      </c>
    </row>
    <row r="16" spans="2:20" x14ac:dyDescent="0.25">
      <c r="B16" s="60" t="s">
        <v>4</v>
      </c>
      <c r="C16" s="28">
        <f>SUM(C5:C15)</f>
        <v>882</v>
      </c>
      <c r="D16" s="28">
        <f t="shared" ref="D16:S16" si="1">SUM(D5:D15)</f>
        <v>540</v>
      </c>
      <c r="E16" s="28">
        <f t="shared" si="1"/>
        <v>277</v>
      </c>
      <c r="F16" s="28">
        <f t="shared" si="1"/>
        <v>115</v>
      </c>
      <c r="G16" s="29">
        <f t="shared" si="1"/>
        <v>83</v>
      </c>
      <c r="H16" s="29">
        <f t="shared" si="1"/>
        <v>80</v>
      </c>
      <c r="I16" s="29">
        <f t="shared" si="1"/>
        <v>90</v>
      </c>
      <c r="J16" s="29">
        <f t="shared" si="1"/>
        <v>93</v>
      </c>
      <c r="K16" s="29">
        <f t="shared" si="1"/>
        <v>75</v>
      </c>
      <c r="L16" s="29">
        <f t="shared" si="1"/>
        <v>82</v>
      </c>
      <c r="M16" s="29">
        <f t="shared" si="1"/>
        <v>60</v>
      </c>
      <c r="N16" s="29">
        <f t="shared" si="1"/>
        <v>23</v>
      </c>
      <c r="O16" s="29">
        <f t="shared" si="1"/>
        <v>5</v>
      </c>
      <c r="P16" s="29">
        <f t="shared" si="1"/>
        <v>6</v>
      </c>
      <c r="Q16" s="29">
        <f t="shared" si="1"/>
        <v>2</v>
      </c>
      <c r="R16" s="29">
        <f t="shared" si="1"/>
        <v>1</v>
      </c>
      <c r="S16" s="29">
        <f t="shared" si="1"/>
        <v>1</v>
      </c>
      <c r="T16" s="175">
        <f t="shared" si="0"/>
        <v>2415</v>
      </c>
    </row>
    <row r="17" spans="2:20" x14ac:dyDescent="0.25">
      <c r="B17" s="92" t="s">
        <v>40</v>
      </c>
      <c r="C17" s="87">
        <f t="shared" ref="C17:S17" si="2">C10+C11</f>
        <v>190</v>
      </c>
      <c r="D17" s="87">
        <f t="shared" si="2"/>
        <v>131</v>
      </c>
      <c r="E17" s="87">
        <f t="shared" si="2"/>
        <v>71</v>
      </c>
      <c r="F17" s="87">
        <f t="shared" si="2"/>
        <v>39</v>
      </c>
      <c r="G17" s="93">
        <f t="shared" si="2"/>
        <v>35</v>
      </c>
      <c r="H17" s="93">
        <f t="shared" si="2"/>
        <v>38</v>
      </c>
      <c r="I17" s="93">
        <f t="shared" si="2"/>
        <v>49</v>
      </c>
      <c r="J17" s="93">
        <f t="shared" si="2"/>
        <v>55</v>
      </c>
      <c r="K17" s="93">
        <f t="shared" si="2"/>
        <v>48</v>
      </c>
      <c r="L17" s="93">
        <f t="shared" si="2"/>
        <v>62</v>
      </c>
      <c r="M17" s="93">
        <f t="shared" si="2"/>
        <v>46</v>
      </c>
      <c r="N17" s="93">
        <f t="shared" si="2"/>
        <v>16</v>
      </c>
      <c r="O17" s="93">
        <f t="shared" si="2"/>
        <v>3</v>
      </c>
      <c r="P17" s="93">
        <f t="shared" si="2"/>
        <v>4</v>
      </c>
      <c r="Q17" s="93">
        <f t="shared" si="2"/>
        <v>2</v>
      </c>
      <c r="R17" s="93">
        <f t="shared" si="2"/>
        <v>1</v>
      </c>
      <c r="S17" s="93">
        <f t="shared" si="2"/>
        <v>1</v>
      </c>
      <c r="T17" s="176">
        <f t="shared" si="0"/>
        <v>791</v>
      </c>
    </row>
    <row r="18" spans="2:20" x14ac:dyDescent="0.25">
      <c r="B18" s="86" t="s">
        <v>38</v>
      </c>
      <c r="C18" s="32">
        <f t="shared" ref="C18:S18" si="3">SUM(C9:C12)</f>
        <v>361</v>
      </c>
      <c r="D18" s="32">
        <f t="shared" si="3"/>
        <v>227</v>
      </c>
      <c r="E18" s="32">
        <f t="shared" si="3"/>
        <v>138</v>
      </c>
      <c r="F18" s="32">
        <f t="shared" si="3"/>
        <v>70</v>
      </c>
      <c r="G18" s="33">
        <f t="shared" si="3"/>
        <v>49</v>
      </c>
      <c r="H18" s="33">
        <f t="shared" si="3"/>
        <v>61</v>
      </c>
      <c r="I18" s="33">
        <f t="shared" si="3"/>
        <v>84</v>
      </c>
      <c r="J18" s="33">
        <f t="shared" si="3"/>
        <v>78</v>
      </c>
      <c r="K18" s="33">
        <f t="shared" si="3"/>
        <v>68</v>
      </c>
      <c r="L18" s="33">
        <f t="shared" si="3"/>
        <v>81</v>
      </c>
      <c r="M18" s="33">
        <f t="shared" si="3"/>
        <v>59</v>
      </c>
      <c r="N18" s="33">
        <f t="shared" si="3"/>
        <v>22</v>
      </c>
      <c r="O18" s="33">
        <f t="shared" si="3"/>
        <v>5</v>
      </c>
      <c r="P18" s="33">
        <f t="shared" si="3"/>
        <v>6</v>
      </c>
      <c r="Q18" s="33">
        <f t="shared" si="3"/>
        <v>2</v>
      </c>
      <c r="R18" s="33">
        <f t="shared" si="3"/>
        <v>1</v>
      </c>
      <c r="S18" s="33">
        <f t="shared" si="3"/>
        <v>1</v>
      </c>
      <c r="T18" s="177">
        <f t="shared" si="0"/>
        <v>1313</v>
      </c>
    </row>
    <row r="19" spans="2:20" ht="15.75" thickBot="1" x14ac:dyDescent="0.3">
      <c r="B19" s="97" t="s">
        <v>39</v>
      </c>
      <c r="C19" s="62">
        <f t="shared" ref="C19:S19" si="4">SUM(C8:C13)</f>
        <v>477</v>
      </c>
      <c r="D19" s="62">
        <f t="shared" si="4"/>
        <v>312</v>
      </c>
      <c r="E19" s="62">
        <f t="shared" si="4"/>
        <v>183</v>
      </c>
      <c r="F19" s="62">
        <f t="shared" si="4"/>
        <v>83</v>
      </c>
      <c r="G19" s="63">
        <f t="shared" si="4"/>
        <v>69</v>
      </c>
      <c r="H19" s="63">
        <f t="shared" si="4"/>
        <v>73</v>
      </c>
      <c r="I19" s="63">
        <f t="shared" si="4"/>
        <v>85</v>
      </c>
      <c r="J19" s="63">
        <f t="shared" si="4"/>
        <v>84</v>
      </c>
      <c r="K19" s="63">
        <f t="shared" si="4"/>
        <v>74</v>
      </c>
      <c r="L19" s="63">
        <f t="shared" si="4"/>
        <v>82</v>
      </c>
      <c r="M19" s="63">
        <f t="shared" si="4"/>
        <v>60</v>
      </c>
      <c r="N19" s="63">
        <f t="shared" si="4"/>
        <v>23</v>
      </c>
      <c r="O19" s="63">
        <f t="shared" si="4"/>
        <v>5</v>
      </c>
      <c r="P19" s="63">
        <f t="shared" si="4"/>
        <v>6</v>
      </c>
      <c r="Q19" s="63">
        <f t="shared" si="4"/>
        <v>2</v>
      </c>
      <c r="R19" s="63">
        <f t="shared" si="4"/>
        <v>1</v>
      </c>
      <c r="S19" s="63">
        <f t="shared" si="4"/>
        <v>1</v>
      </c>
      <c r="T19" s="178">
        <f t="shared" si="0"/>
        <v>1620</v>
      </c>
    </row>
    <row r="20" spans="2:20" x14ac:dyDescent="0.25">
      <c r="B20" s="180" t="s">
        <v>34</v>
      </c>
      <c r="C20" s="181"/>
      <c r="D20" s="181"/>
      <c r="E20" s="181"/>
      <c r="F20" s="181"/>
      <c r="G20" s="181"/>
      <c r="H20" s="181"/>
      <c r="I20" s="181"/>
      <c r="J20" s="181"/>
      <c r="K20" s="181"/>
      <c r="L20" s="181"/>
      <c r="M20" s="181"/>
      <c r="N20" s="181"/>
      <c r="O20" s="181"/>
      <c r="P20" s="181"/>
      <c r="Q20" s="181"/>
      <c r="R20" s="181"/>
      <c r="S20" s="181"/>
      <c r="T20" s="203"/>
    </row>
    <row r="21" spans="2:20" x14ac:dyDescent="0.25">
      <c r="B21" s="72" t="s">
        <v>23</v>
      </c>
      <c r="C21" s="73">
        <f>SUMIFS(workingsheet!$E$2:$E$2416,workingsheet!$E$2:$E$2416,"&gt;=0",workingsheet!$H$2:$H$2416,C$4)/COUNTIFS(workingsheet!$E$2:$E$2416,"&gt;=0",workingsheet!$H$2:$H$2416,C$4)</f>
        <v>0.64260965855967189</v>
      </c>
      <c r="D21" s="73">
        <f>SUMIFS(workingsheet!$E$2:$E$2416,workingsheet!$E$2:$E$2416,"&gt;=0",workingsheet!$H$2:$H$2416,D$4)/COUNTIFS(workingsheet!$E$2:$E$2416,"&gt;=0",workingsheet!$H$2:$H$2416,D$4)</f>
        <v>0.2403302344655204</v>
      </c>
      <c r="E21" s="73">
        <f>SUMIFS(workingsheet!$E$2:$E$2416,workingsheet!$E$2:$E$2416,"&gt;=0",workingsheet!$H$2:$H$2416,E$4)/COUNTIFS(workingsheet!$E$2:$E$2416,"&gt;=0",workingsheet!$H$2:$H$2416,E$4)</f>
        <v>0.16333561036432159</v>
      </c>
      <c r="F21" s="73">
        <f>SUMIFS(workingsheet!$E$2:$E$2416,workingsheet!$E$2:$E$2416,"&gt;=0",workingsheet!$H$2:$H$2416,F$4)/COUNTIFS(workingsheet!$E$2:$E$2416,"&gt;=0",workingsheet!$H$2:$H$2416,F$4)</f>
        <v>0.19823633082639197</v>
      </c>
      <c r="G21" s="74">
        <f>SUMIFS(workingsheet!$E$2:$E$2416,workingsheet!$E$2:$E$2416,"&gt;=0",workingsheet!$H$2:$H$2416,G$4)/COUNTIFS(workingsheet!$E$2:$E$2416,"&gt;=0",workingsheet!$H$2:$H$2416,G$4)</f>
        <v>0.16025884854520914</v>
      </c>
      <c r="H21" s="74">
        <f>SUMIFS(workingsheet!$E$2:$E$2416,workingsheet!$E$2:$E$2416,"&gt;=0",workingsheet!$H$2:$H$2416,H$4)/COUNTIFS(workingsheet!$E$2:$E$2416,"&gt;=0",workingsheet!$H$2:$H$2416,H$4)</f>
        <v>0.14282531187992134</v>
      </c>
      <c r="I21" s="74">
        <f>SUMIFS(workingsheet!$E$2:$E$2416,workingsheet!$E$2:$E$2416,"&gt;=0",workingsheet!$H$2:$H$2416,I$4)/COUNTIFS(workingsheet!$E$2:$E$2416,"&gt;=0",workingsheet!$H$2:$H$2416,I$4)</f>
        <v>0.10454641133242298</v>
      </c>
      <c r="J21" s="74">
        <f>SUMIFS(workingsheet!$E$2:$E$2416,workingsheet!$E$2:$E$2416,"&gt;=0",workingsheet!$H$2:$H$2416,J$4)/COUNTIFS(workingsheet!$E$2:$E$2416,"&gt;=0",workingsheet!$H$2:$H$2416,J$4)</f>
        <v>0.12369960493597372</v>
      </c>
      <c r="K21" s="74">
        <f>SUMIFS(workingsheet!$E$2:$E$2416,workingsheet!$E$2:$E$2416,"&gt;=0",workingsheet!$H$2:$H$2416,K$4)/COUNTIFS(workingsheet!$E$2:$E$2416,"&gt;=0",workingsheet!$H$2:$H$2416,K$4)</f>
        <v>0.1022155728062224</v>
      </c>
      <c r="L21" s="74">
        <f>SUMIFS(workingsheet!$E$2:$E$2416,workingsheet!$E$2:$E$2416,"&gt;=0",workingsheet!$H$2:$H$2416,L$4)/COUNTIFS(workingsheet!$E$2:$E$2416,"&gt;=0",workingsheet!$H$2:$H$2416,L$4)</f>
        <v>7.5933793151060441E-2</v>
      </c>
      <c r="M21" s="74">
        <f>SUMIFS(workingsheet!$E$2:$E$2416,workingsheet!$E$2:$E$2416,"&gt;=0",workingsheet!$H$2:$H$2416,M$4)/COUNTIFS(workingsheet!$E$2:$E$2416,"&gt;=0",workingsheet!$H$2:$H$2416,M$4)</f>
        <v>7.3029976824394729E-2</v>
      </c>
      <c r="N21" s="74">
        <f>SUMIFS(workingsheet!$E$2:$E$2416,workingsheet!$E$2:$E$2416,"&gt;=0",workingsheet!$H$2:$H$2416,N$4)/COUNTIFS(workingsheet!$E$2:$E$2416,"&gt;=0",workingsheet!$H$2:$H$2416,N$4)</f>
        <v>4.7023386422867991E-2</v>
      </c>
      <c r="O21" s="74">
        <f>SUMIFS(workingsheet!$E$2:$E$2416,workingsheet!$E$2:$E$2416,"&gt;=0",workingsheet!$H$2:$H$2416,O$4)/COUNTIFS(workingsheet!$E$2:$E$2416,"&gt;=0",workingsheet!$H$2:$H$2416,O$4)</f>
        <v>7.2119176080634451E-2</v>
      </c>
      <c r="P21" s="74">
        <f>SUMIFS(workingsheet!$E$2:$E$2416,workingsheet!$E$2:$E$2416,"&gt;=0",workingsheet!$H$2:$H$2416,P$4)/COUNTIFS(workingsheet!$E$2:$E$2416,"&gt;=0",workingsheet!$H$2:$H$2416,P$4)</f>
        <v>0.14442669828879617</v>
      </c>
      <c r="Q21" s="74">
        <f>SUMIFS(workingsheet!$E$2:$E$2416,workingsheet!$E$2:$E$2416,"&gt;=0",workingsheet!$H$2:$H$2416,Q$4)/COUNTIFS(workingsheet!$E$2:$E$2416,"&gt;=0",workingsheet!$H$2:$H$2416,Q$4)</f>
        <v>8.6378472433195075E-3</v>
      </c>
      <c r="R21" s="74">
        <f>SUMIFS(workingsheet!$E$2:$E$2416,workingsheet!$E$2:$E$2416,"&gt;=0",workingsheet!$H$2:$H$2416,R$4)/COUNTIFS(workingsheet!$E$2:$E$2416,"&gt;=0",workingsheet!$H$2:$H$2416,R$4)</f>
        <v>1.1313948834030807E-2</v>
      </c>
      <c r="S21" s="74" t="e">
        <f>SUMIFS(workingsheet!$E$2:$E$2416,workingsheet!$E$2:$E$2416,"&gt;=0",workingsheet!$H$2:$H$2416,S$4)/COUNTIFS(workingsheet!$E$2:$E$2416,"&gt;=0",workingsheet!$H$2:$H$2416,S$4)</f>
        <v>#DIV/0!</v>
      </c>
      <c r="T21" s="76">
        <f>SUMIF(workingsheet!E$2:E$2416,"&gt;=0",workingsheet!E$2:E$2416)/COUNTIF(workingsheet!E$2:E$2416,"&gt;=0")</f>
        <v>0.33057677635458294</v>
      </c>
    </row>
    <row r="22" spans="2:20" x14ac:dyDescent="0.25">
      <c r="B22" s="77" t="s">
        <v>24</v>
      </c>
      <c r="C22" s="78">
        <f>SUMIFS(workingsheet!$E$2:$E$2416,workingsheet!$E$2:$E$2416,"&lt;0",workingsheet!$H$2:$H$2416,C$4)/COUNTIFS(workingsheet!$E$2:$E$2416,"&lt;0",workingsheet!$H$2:$H$2416,C$4)</f>
        <v>-0.30230088187055126</v>
      </c>
      <c r="D22" s="78">
        <f>SUMIFS(workingsheet!$E$2:$E$2416,workingsheet!$E$2:$E$2416,"&lt;0",workingsheet!$H$2:$H$2416,D$4)/COUNTIFS(workingsheet!$E$2:$E$2416,"&lt;0",workingsheet!$H$2:$H$2416,D$4)</f>
        <v>-0.31408674679352072</v>
      </c>
      <c r="E22" s="78">
        <f>SUMIFS(workingsheet!$E$2:$E$2416,workingsheet!$E$2:$E$2416,"&lt;0",workingsheet!$H$2:$H$2416,E$4)/COUNTIFS(workingsheet!$E$2:$E$2416,"&lt;0",workingsheet!$H$2:$H$2416,E$4)</f>
        <v>-0.29138881170100756</v>
      </c>
      <c r="F22" s="78">
        <f>SUMIFS(workingsheet!$E$2:$E$2416,workingsheet!$E$2:$E$2416,"&lt;0",workingsheet!$H$2:$H$2416,F$4)/COUNTIFS(workingsheet!$E$2:$E$2416,"&lt;0",workingsheet!$H$2:$H$2416,F$4)</f>
        <v>-0.22108737633795453</v>
      </c>
      <c r="G22" s="79">
        <f>SUMIFS(workingsheet!$E$2:$E$2416,workingsheet!$E$2:$E$2416,"&lt;0",workingsheet!$H$2:$H$2416,G$4)/COUNTIFS(workingsheet!$E$2:$E$2416,"&lt;0",workingsheet!$H$2:$H$2416,G$4)</f>
        <v>-0.18824920373377863</v>
      </c>
      <c r="H22" s="79">
        <f>SUMIFS(workingsheet!$E$2:$E$2416,workingsheet!$E$2:$E$2416,"&lt;0",workingsheet!$H$2:$H$2416,H$4)/COUNTIFS(workingsheet!$E$2:$E$2416,"&lt;0",workingsheet!$H$2:$H$2416,H$4)</f>
        <v>-0.11366860220704122</v>
      </c>
      <c r="I22" s="79">
        <f>SUMIFS(workingsheet!$E$2:$E$2416,workingsheet!$E$2:$E$2416,"&lt;0",workingsheet!$H$2:$H$2416,I$4)/COUNTIFS(workingsheet!$E$2:$E$2416,"&lt;0",workingsheet!$H$2:$H$2416,I$4)</f>
        <v>-0.11079545948771513</v>
      </c>
      <c r="J22" s="79">
        <f>SUMIFS(workingsheet!$E$2:$E$2416,workingsheet!$E$2:$E$2416,"&lt;0",workingsheet!$H$2:$H$2416,J$4)/COUNTIFS(workingsheet!$E$2:$E$2416,"&lt;0",workingsheet!$H$2:$H$2416,J$4)</f>
        <v>-6.2198131223221494E-2</v>
      </c>
      <c r="K22" s="79">
        <f>SUMIFS(workingsheet!$E$2:$E$2416,workingsheet!$E$2:$E$2416,"&lt;0",workingsheet!$H$2:$H$2416,K$4)/COUNTIFS(workingsheet!$E$2:$E$2416,"&lt;0",workingsheet!$H$2:$H$2416,K$4)</f>
        <v>-6.7019008424166693E-2</v>
      </c>
      <c r="L22" s="79">
        <f>SUMIFS(workingsheet!$E$2:$E$2416,workingsheet!$E$2:$E$2416,"&lt;0",workingsheet!$H$2:$H$2416,L$4)/COUNTIFS(workingsheet!$E$2:$E$2416,"&lt;0",workingsheet!$H$2:$H$2416,L$4)</f>
        <v>-3.563294432851926E-2</v>
      </c>
      <c r="M22" s="79">
        <f>SUMIFS(workingsheet!$E$2:$E$2416,workingsheet!$E$2:$E$2416,"&lt;0",workingsheet!$H$2:$H$2416,M$4)/COUNTIFS(workingsheet!$E$2:$E$2416,"&lt;0",workingsheet!$H$2:$H$2416,M$4)</f>
        <v>-5.4135297995325141E-2</v>
      </c>
      <c r="N22" s="79">
        <f>SUMIFS(workingsheet!$E$2:$E$2416,workingsheet!$E$2:$E$2416,"&lt;0",workingsheet!$H$2:$H$2416,N$4)/COUNTIFS(workingsheet!$E$2:$E$2416,"&lt;0",workingsheet!$H$2:$H$2416,N$4)</f>
        <v>-8.505053681153564E-2</v>
      </c>
      <c r="O22" s="79">
        <f>SUMIFS(workingsheet!$E$2:$E$2416,workingsheet!$E$2:$E$2416,"&lt;0",workingsheet!$H$2:$H$2416,O$4)/COUNTIFS(workingsheet!$E$2:$E$2416,"&lt;0",workingsheet!$H$2:$H$2416,O$4)</f>
        <v>-5.6235329511726682E-2</v>
      </c>
      <c r="P22" s="79">
        <f>SUMIFS(workingsheet!$E$2:$E$2416,workingsheet!$E$2:$E$2416,"&lt;0",workingsheet!$H$2:$H$2416,P$4)/COUNTIFS(workingsheet!$E$2:$E$2416,"&lt;0",workingsheet!$H$2:$H$2416,P$4)</f>
        <v>-1.7719681427746381E-2</v>
      </c>
      <c r="Q22" s="79">
        <f>SUMIFS(workingsheet!$E$2:$E$2416,workingsheet!$E$2:$E$2416,"&lt;0",workingsheet!$H$2:$H$2416,Q$4)/COUNTIFS(workingsheet!$E$2:$E$2416,"&lt;0",workingsheet!$H$2:$H$2416,Q$4)</f>
        <v>-4.8570604312710874E-2</v>
      </c>
      <c r="R22" s="79" t="e">
        <f>SUMIFS(workingsheet!$E$2:$E$2416,workingsheet!$E$2:$E$2416,"&lt;0",workingsheet!$H$2:$H$2416,R$4)/COUNTIFS(workingsheet!$E$2:$E$2416,"&lt;0",workingsheet!$H$2:$H$2416,R$4)</f>
        <v>#DIV/0!</v>
      </c>
      <c r="S22" s="79">
        <f>SUMIFS(workingsheet!$E$2:$E$2416,workingsheet!$E$2:$E$2416,"&lt;0",workingsheet!$H$2:$H$2416,S$4)/COUNTIFS(workingsheet!$E$2:$E$2416,"&lt;0",workingsheet!$H$2:$H$2416,S$4)</f>
        <v>-4.4018793668820999E-2</v>
      </c>
      <c r="T22" s="81">
        <f>SUMIF(workingsheet!E$2:E$2416,"&lt;0",workingsheet!E$2:E$2416)/COUNTIF(workingsheet!E$2:E$2416,"&lt;0")</f>
        <v>-0.26696379461406589</v>
      </c>
    </row>
    <row r="23" spans="2:20" ht="15.75" thickBot="1" x14ac:dyDescent="0.3">
      <c r="B23" s="67" t="s">
        <v>25</v>
      </c>
      <c r="C23" s="68">
        <f>SUMIF(workingsheet!$H$2:$H$2416,C$4,workingsheet!$E$2:$E$2416)/COUNTIF(workingsheet!$H$2:$H$2416,C$4)</f>
        <v>0.12087333975069399</v>
      </c>
      <c r="D23" s="68">
        <f>SUMIF(workingsheet!$H$2:$H$2416,D$4,workingsheet!$E$2:$E$2416)/COUNTIF(workingsheet!$H$2:$H$2416,D$4)</f>
        <v>-0.13749467128138168</v>
      </c>
      <c r="E23" s="68">
        <f>SUMIF(workingsheet!$H$2:$H$2416,E$4,workingsheet!$E$2:$E$2416)/COUNTIF(workingsheet!$H$2:$H$2416,E$4)</f>
        <v>-0.14856922787543497</v>
      </c>
      <c r="F23" s="68">
        <f>SUMIF(workingsheet!$H$2:$H$2416,F$4,workingsheet!$E$2:$E$2416)/COUNTIF(workingsheet!$H$2:$H$2416,F$4)</f>
        <v>-2.3097899913389576E-3</v>
      </c>
      <c r="G23" s="68">
        <f>SUMIF(workingsheet!$H$2:$H$2416,G$4,workingsheet!$E$2:$E$2416)/COUNTIF(workingsheet!$H$2:$H$2416,G$4)</f>
        <v>9.0987294844433499E-3</v>
      </c>
      <c r="H23" s="69">
        <f>SUMIF(workingsheet!$H$2:$H$2416,H$4,workingsheet!$E$2:$E$2416)/COUNTIF(workingsheet!$H$2:$H$2416,H$4)</f>
        <v>4.022774624513633E-2</v>
      </c>
      <c r="I23" s="69">
        <f>SUMIF(workingsheet!$H$2:$H$2416,I$4,workingsheet!$E$2:$E$2416)/COUNTIF(workingsheet!$H$2:$H$2416,I$4)</f>
        <v>2.5587725365039019E-2</v>
      </c>
      <c r="J23" s="69">
        <f>SUMIF(workingsheet!$H$2:$H$2416,J$4,workingsheet!$E$2:$E$2416)/COUNTIF(workingsheet!$H$2:$H$2416,J$4)</f>
        <v>7.9723796382185588E-2</v>
      </c>
      <c r="K23" s="69">
        <f>SUMIF(workingsheet!$H$2:$H$2416,K$4,workingsheet!$E$2:$E$2416)/COUNTIF(workingsheet!$H$2:$H$2416,K$4)</f>
        <v>5.9342812227857186E-2</v>
      </c>
      <c r="L23" s="69">
        <f>SUMIF(workingsheet!$H$2:$H$2416,L$4,workingsheet!$E$2:$E$2416)/COUNTIF(workingsheet!$H$2:$H$2416,L$4)</f>
        <v>4.4640683858007582E-2</v>
      </c>
      <c r="M23" s="69">
        <f>SUMIF(workingsheet!$H$2:$H$2416,M$4,workingsheet!$E$2:$E$2416)/COUNTIF(workingsheet!$H$2:$H$2416,M$4)</f>
        <v>1.7925024402516108E-2</v>
      </c>
      <c r="N23" s="69">
        <f>SUMIF(workingsheet!$H$2:$H$2416,N$4,workingsheet!$E$2:$E$2416)/COUNTIF(workingsheet!$H$2:$H$2416,N$4)</f>
        <v>-3.3369436415464658E-2</v>
      </c>
      <c r="O23" s="69">
        <f>SUMIF(workingsheet!$H$2:$H$2416,O$4,workingsheet!$E$2:$E$2416)/COUNTIF(workingsheet!$H$2:$H$2416,O$4)</f>
        <v>-4.8935272747822282E-3</v>
      </c>
      <c r="P23" s="69">
        <f>SUMIF(workingsheet!$H$2:$H$2416,P$4,workingsheet!$E$2:$E$2416)/COUNTIF(workingsheet!$H$2:$H$2416,P$4)</f>
        <v>3.6329111811101135E-2</v>
      </c>
      <c r="Q23" s="69">
        <f>SUMIF(workingsheet!$H$2:$H$2416,Q$4,workingsheet!$E$2:$E$2416)/COUNTIF(workingsheet!$H$2:$H$2416,Q$4)</f>
        <v>-1.9966378534695683E-2</v>
      </c>
      <c r="R23" s="69">
        <f>SUMIF(workingsheet!$H$2:$H$2416,R$4,workingsheet!$E$2:$E$2416)/COUNTIF(workingsheet!$H$2:$H$2416,R$4)</f>
        <v>1.1313948834030807E-2</v>
      </c>
      <c r="S23" s="69">
        <f>SUMIF(workingsheet!$H$2:$H$2416,S$4,workingsheet!$E$2:$E$2416)/COUNTIF(workingsheet!$H$2:$H$2416,S$4)</f>
        <v>-4.4018793668820999E-2</v>
      </c>
      <c r="T23" s="71">
        <f>AVERAGE(workingsheet!E$2:E$2416)</f>
        <v>5.4553228337527E-3</v>
      </c>
    </row>
    <row r="24" spans="2:20" x14ac:dyDescent="0.25">
      <c r="B24" s="185" t="s">
        <v>41</v>
      </c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92"/>
    </row>
    <row r="25" spans="2:20" ht="15.75" thickBot="1" x14ac:dyDescent="0.3">
      <c r="B25" s="83" t="s">
        <v>42</v>
      </c>
      <c r="C25" s="84">
        <f>SQRT(SUMIF(workingsheet!$H$2:$H$2416,C$4,workingsheet!$K$2:$K$2416)/COUNTIF(workingsheet!$H$2:$H$2416,C$4))/(SUMIF(workingsheet!$H$2:$H$2416,C$4,workingsheet!$B$2:$B$2416)/COUNTIF(workingsheet!$H$2:$H$2416,C$4))</f>
        <v>0.45436478577368578</v>
      </c>
      <c r="D25" s="84">
        <f>SQRT(SUMIF(workingsheet!$H$2:$H$2416,D$4,workingsheet!$K$2:$K$2416)/COUNTIF(workingsheet!$H$2:$H$2416,D$4))/(SUMIF(workingsheet!$H$2:$H$2416,D$4,workingsheet!$B$2:$B$2416)/COUNTIF(workingsheet!$H$2:$H$2416,D$4))</f>
        <v>0.37734233239569764</v>
      </c>
      <c r="E25" s="84">
        <f>SQRT(SUMIF(workingsheet!$H$2:$H$2416,E$4,workingsheet!$K$2:$K$2416)/COUNTIF(workingsheet!$H$2:$H$2416,E$4))/(SUMIF(workingsheet!$H$2:$H$2416,E$4,workingsheet!$B$2:$B$2416)/COUNTIF(workingsheet!$H$2:$H$2416,E$4))</f>
        <v>0.31523384684037253</v>
      </c>
      <c r="F25" s="84">
        <f>SQRT(SUMIF(workingsheet!$H$2:$H$2416,F$4,workingsheet!$K$2:$K$2416)/COUNTIF(workingsheet!$H$2:$H$2416,F$4))/(SUMIF(workingsheet!$H$2:$H$2416,F$4,workingsheet!$B$2:$B$2416)/COUNTIF(workingsheet!$H$2:$H$2416,F$4))</f>
        <v>0.27966576268393839</v>
      </c>
      <c r="G25" s="84">
        <f>SQRT(SUMIF(workingsheet!$H$2:$H$2416,G$4,workingsheet!$K$2:$K$2416)/COUNTIF(workingsheet!$H$2:$H$2416,G$4))/(SUMIF(workingsheet!$H$2:$H$2416,G$4,workingsheet!$B$2:$B$2416)/COUNTIF(workingsheet!$H$2:$H$2416,G$4))</f>
        <v>0.21496253360130743</v>
      </c>
      <c r="H25" s="85">
        <f>SQRT(SUMIF(workingsheet!$H$2:$H$2416,H$4,workingsheet!$K$2:$K$2416)/COUNTIF(workingsheet!$H$2:$H$2416,H$4))/(SUMIF(workingsheet!$H$2:$H$2416,H$4,workingsheet!$B$2:$B$2416)/COUNTIF(workingsheet!$H$2:$H$2416,H$4))</f>
        <v>0.17817412136251784</v>
      </c>
      <c r="I25" s="85">
        <f>SQRT(SUMIF(workingsheet!$H$2:$H$2416,I$4,workingsheet!$K$2:$K$2416)/COUNTIF(workingsheet!$H$2:$H$2416,I$4))/(SUMIF(workingsheet!$H$2:$H$2416,I$4,workingsheet!$B$2:$B$2416)/COUNTIF(workingsheet!$H$2:$H$2416,I$4))</f>
        <v>0.14378627369811744</v>
      </c>
      <c r="J25" s="85">
        <f>SQRT(SUMIF(workingsheet!$H$2:$H$2416,J$4,workingsheet!$K$2:$K$2416)/COUNTIF(workingsheet!$H$2:$H$2416,J$4))/(SUMIF(workingsheet!$H$2:$H$2416,J$4,workingsheet!$B$2:$B$2416)/COUNTIF(workingsheet!$H$2:$H$2416,J$4))</f>
        <v>0.1523580179931931</v>
      </c>
      <c r="K25" s="85">
        <f>SQRT(SUMIF(workingsheet!$H$2:$H$2416,K$4,workingsheet!$K$2:$K$2416)/COUNTIF(workingsheet!$H$2:$H$2416,K$4))/(SUMIF(workingsheet!$H$2:$H$2416,K$4,workingsheet!$B$2:$B$2416)/COUNTIF(workingsheet!$H$2:$H$2416,K$4))</f>
        <v>0.12220885724201054</v>
      </c>
      <c r="L25" s="85">
        <f>SQRT(SUMIF(workingsheet!$H$2:$H$2416,L$4,workingsheet!$K$2:$K$2416)/COUNTIF(workingsheet!$H$2:$H$2416,L$4))/(SUMIF(workingsheet!$H$2:$H$2416,L$4,workingsheet!$B$2:$B$2416)/COUNTIF(workingsheet!$H$2:$H$2416,L$4))</f>
        <v>8.696217350797153E-2</v>
      </c>
      <c r="M25" s="85">
        <f>SQRT(SUMIF(workingsheet!$H$2:$H$2416,M$4,workingsheet!$K$2:$K$2416)/COUNTIF(workingsheet!$H$2:$H$2416,M$4))/(SUMIF(workingsheet!$H$2:$H$2416,M$4,workingsheet!$B$2:$B$2416)/COUNTIF(workingsheet!$H$2:$H$2416,M$4))</f>
        <v>8.2768716402357681E-2</v>
      </c>
      <c r="N25" s="85">
        <f>SQRT(SUMIF(workingsheet!$H$2:$H$2416,N$4,workingsheet!$K$2:$K$2416)/COUNTIF(workingsheet!$H$2:$H$2416,N$4))/(SUMIF(workingsheet!$H$2:$H$2416,N$4,workingsheet!$B$2:$B$2416)/COUNTIF(workingsheet!$H$2:$H$2416,N$4))</f>
        <v>8.810231763905331E-2</v>
      </c>
      <c r="O25" s="85">
        <f>SQRT(SUMIF(workingsheet!$H$2:$H$2416,O$4,workingsheet!$K$2:$K$2416)/COUNTIF(workingsheet!$H$2:$H$2416,O$4))/(SUMIF(workingsheet!$H$2:$H$2416,O$4,workingsheet!$B$2:$B$2416)/COUNTIF(workingsheet!$H$2:$H$2416,O$4))</f>
        <v>7.1949575645372424E-2</v>
      </c>
      <c r="P25" s="85">
        <f>SQRT(SUMIF(workingsheet!$H$2:$H$2416,P$4,workingsheet!$K$2:$K$2416)/COUNTIF(workingsheet!$H$2:$H$2416,P$4))/(SUMIF(workingsheet!$H$2:$H$2416,P$4,workingsheet!$B$2:$B$2416)/COUNTIF(workingsheet!$H$2:$H$2416,P$4))</f>
        <v>8.3973736204905003E-2</v>
      </c>
      <c r="Q25" s="85">
        <f>SQRT(SUMIF(workingsheet!$H$2:$H$2416,Q$4,workingsheet!$K$2:$K$2416)/COUNTIF(workingsheet!$H$2:$H$2416,Q$4))/(SUMIF(workingsheet!$H$2:$H$2416,Q$4,workingsheet!$B$2:$B$2416)/COUNTIF(workingsheet!$H$2:$H$2416,Q$4))</f>
        <v>3.5577611794404385E-2</v>
      </c>
      <c r="R25" s="85">
        <f>SQRT(SUMIF(workingsheet!$H$2:$H$2416,R$4,workingsheet!$K$2:$K$2416)/COUNTIF(workingsheet!$H$2:$H$2416,R$4))/(SUMIF(workingsheet!$H$2:$H$2416,R$4,workingsheet!$B$2:$B$2416)/COUNTIF(workingsheet!$H$2:$H$2416,R$4))</f>
        <v>1.1313948834030868E-2</v>
      </c>
      <c r="S25" s="85">
        <f>SQRT(SUMIF(workingsheet!$H$2:$H$2416,S$4,workingsheet!$K$2:$K$2416)/COUNTIF(workingsheet!$H$2:$H$2416,S$4))/(SUMIF(workingsheet!$H$2:$H$2416,S$4,workingsheet!$B$2:$B$2416)/COUNTIF(workingsheet!$H$2:$H$2416,S$4))</f>
        <v>4.4018793668821006E-2</v>
      </c>
      <c r="T25" s="179">
        <f>SQRT(SUM(workingsheet!K$2:K$2416)/COUNTA(workingsheet!J$2:J$2416))/AVERAGE(workingsheet!B$2:B$2416)</f>
        <v>0.23014312775321386</v>
      </c>
    </row>
    <row r="26" spans="2:20" x14ac:dyDescent="0.25"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</row>
  </sheetData>
  <mergeCells count="5">
    <mergeCell ref="B2:B4"/>
    <mergeCell ref="B20:T20"/>
    <mergeCell ref="C2:T2"/>
    <mergeCell ref="C3:T3"/>
    <mergeCell ref="B24:T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4.9989318521683403E-2"/>
  </sheetPr>
  <dimension ref="A1:Z2428"/>
  <sheetViews>
    <sheetView showGridLines="0" zoomScale="90" zoomScaleNormal="90" workbookViewId="0">
      <pane ySplit="1" topLeftCell="A2" activePane="bottomLeft" state="frozen"/>
      <selection activeCell="E47" sqref="E47"/>
      <selection pane="bottomLeft" activeCell="C2" sqref="C2"/>
    </sheetView>
  </sheetViews>
  <sheetFormatPr defaultRowHeight="15" x14ac:dyDescent="0.25"/>
  <cols>
    <col min="1" max="1" width="10.5703125" style="4" bestFit="1" customWidth="1"/>
    <col min="2" max="2" width="10.42578125" style="5" bestFit="1" customWidth="1"/>
    <col min="3" max="3" width="12" style="121" bestFit="1" customWidth="1"/>
    <col min="4" max="4" width="8.140625" style="4" customWidth="1"/>
    <col min="5" max="5" width="9.140625" style="6" customWidth="1"/>
    <col min="6" max="6" width="9.140625" style="4" customWidth="1"/>
    <col min="7" max="7" width="14.42578125" style="4" customWidth="1"/>
    <col min="8" max="8" width="16.42578125" style="170" bestFit="1" customWidth="1"/>
    <col min="9" max="9" width="4.7109375" style="4" bestFit="1" customWidth="1"/>
    <col min="10" max="10" width="9.28515625" style="120" customWidth="1"/>
    <col min="11" max="11" width="12.140625" style="120" customWidth="1"/>
    <col min="12" max="13" width="9" style="2" customWidth="1"/>
    <col min="14" max="14" width="13.28515625" style="2" bestFit="1" customWidth="1"/>
    <col min="15" max="16" width="13" style="2" bestFit="1" customWidth="1"/>
    <col min="17" max="22" width="9" style="2" customWidth="1"/>
    <col min="23" max="23" width="9" style="4" customWidth="1"/>
    <col min="24" max="44" width="9.140625" style="2"/>
    <col min="45" max="45" width="9.5703125" style="2" bestFit="1" customWidth="1"/>
    <col min="46" max="46" width="7" style="2" bestFit="1" customWidth="1"/>
    <col min="47" max="16384" width="9.140625" style="2"/>
  </cols>
  <sheetData>
    <row r="1" spans="1:23" x14ac:dyDescent="0.25">
      <c r="A1" s="4" t="s">
        <v>49</v>
      </c>
      <c r="B1" s="5" t="s">
        <v>6</v>
      </c>
      <c r="C1" s="121" t="s">
        <v>74</v>
      </c>
      <c r="D1" s="7" t="s">
        <v>3</v>
      </c>
      <c r="E1" s="6" t="s">
        <v>47</v>
      </c>
      <c r="F1" s="6" t="s">
        <v>1</v>
      </c>
      <c r="G1" s="6" t="s">
        <v>48</v>
      </c>
      <c r="H1" s="170" t="s">
        <v>73</v>
      </c>
      <c r="I1" s="6" t="s">
        <v>64</v>
      </c>
      <c r="J1" s="120" t="s">
        <v>35</v>
      </c>
      <c r="K1" s="120" t="s">
        <v>46</v>
      </c>
      <c r="V1" s="122">
        <v>0</v>
      </c>
      <c r="W1" s="123">
        <f>V1</f>
        <v>0</v>
      </c>
    </row>
    <row r="2" spans="1:23" ht="15.75" thickBot="1" x14ac:dyDescent="0.3">
      <c r="A2" s="4">
        <v>457</v>
      </c>
      <c r="B2" s="5">
        <v>37589.25</v>
      </c>
      <c r="C2" s="121">
        <f>VLOOKUP($A2,flow_input!B$2:C$50000,2,FALSE)</f>
        <v>41486.004432000002</v>
      </c>
      <c r="D2" s="7" t="s">
        <v>8</v>
      </c>
      <c r="E2" s="6">
        <f>C2/B2-1</f>
        <v>0.1036667247151779</v>
      </c>
      <c r="F2" s="4">
        <v>1</v>
      </c>
      <c r="G2" s="4" t="s">
        <v>30</v>
      </c>
      <c r="H2" s="170">
        <f>FLOOR(B2,10000)</f>
        <v>30000</v>
      </c>
      <c r="I2" s="4">
        <v>3</v>
      </c>
      <c r="J2" s="120">
        <f>C2-B2</f>
        <v>3896.7544320000015</v>
      </c>
      <c r="K2" s="120">
        <f t="shared" ref="K2:K65" si="0">POWER(J2,2)</f>
        <v>15184695.103311654</v>
      </c>
      <c r="O2" s="3"/>
      <c r="P2" s="3"/>
      <c r="V2" s="124">
        <v>180000</v>
      </c>
      <c r="W2" s="125">
        <f>V2</f>
        <v>180000</v>
      </c>
    </row>
    <row r="3" spans="1:23" x14ac:dyDescent="0.25">
      <c r="A3" s="4">
        <v>474</v>
      </c>
      <c r="B3" s="5">
        <v>65293.583333333336</v>
      </c>
      <c r="C3" s="121">
        <f>VLOOKUP($A3,flow_input!B$2:C$50000,2,FALSE)</f>
        <v>69183.481616999998</v>
      </c>
      <c r="D3" s="7" t="s">
        <v>8</v>
      </c>
      <c r="E3" s="6">
        <f t="shared" ref="E3:E66" si="1">C3/B3-1</f>
        <v>5.9575506276139834E-2</v>
      </c>
      <c r="F3" s="4">
        <v>1</v>
      </c>
      <c r="G3" s="4" t="s">
        <v>30</v>
      </c>
      <c r="H3" s="170">
        <f t="shared" ref="H3:H66" si="2">FLOOR(B3,10000)</f>
        <v>60000</v>
      </c>
      <c r="I3" s="4">
        <v>7</v>
      </c>
      <c r="J3" s="120">
        <f t="shared" ref="J3:J65" si="3">C3-B3</f>
        <v>3889.8982836666619</v>
      </c>
      <c r="K3" s="120">
        <f t="shared" si="0"/>
        <v>15131308.657272842</v>
      </c>
    </row>
    <row r="4" spans="1:23" x14ac:dyDescent="0.25">
      <c r="A4" s="4">
        <v>516</v>
      </c>
      <c r="B4" s="5">
        <v>93335</v>
      </c>
      <c r="C4" s="121">
        <f>VLOOKUP($A4,flow_input!B$2:C$50000,2,FALSE)</f>
        <v>101183.12190100001</v>
      </c>
      <c r="D4" s="7" t="s">
        <v>8</v>
      </c>
      <c r="E4" s="6">
        <f t="shared" si="1"/>
        <v>8.4085518840735007E-2</v>
      </c>
      <c r="F4" s="4">
        <v>1</v>
      </c>
      <c r="G4" s="4" t="s">
        <v>30</v>
      </c>
      <c r="H4" s="170">
        <f t="shared" si="2"/>
        <v>90000</v>
      </c>
      <c r="I4" s="4">
        <v>3</v>
      </c>
      <c r="J4" s="120">
        <f t="shared" si="3"/>
        <v>7848.1219010000059</v>
      </c>
      <c r="K4" s="120">
        <f t="shared" si="0"/>
        <v>61593017.372955948</v>
      </c>
    </row>
    <row r="5" spans="1:23" x14ac:dyDescent="0.25">
      <c r="A5" s="4">
        <v>558</v>
      </c>
      <c r="B5" s="5">
        <v>57660.828700410864</v>
      </c>
      <c r="C5" s="121">
        <f>VLOOKUP($A5,flow_input!B$2:C$50000,2,FALSE)</f>
        <v>57456.206891000002</v>
      </c>
      <c r="D5" s="7" t="s">
        <v>8</v>
      </c>
      <c r="E5" s="6">
        <f t="shared" si="1"/>
        <v>-3.5487143355850126E-3</v>
      </c>
      <c r="F5" s="4">
        <v>1</v>
      </c>
      <c r="G5" s="4" t="s">
        <v>30</v>
      </c>
      <c r="H5" s="170">
        <f t="shared" si="2"/>
        <v>50000</v>
      </c>
      <c r="I5" s="4">
        <v>7</v>
      </c>
      <c r="J5" s="120">
        <f t="shared" si="3"/>
        <v>-204.62180941086262</v>
      </c>
      <c r="K5" s="120">
        <f t="shared" si="0"/>
        <v>41870.084886575387</v>
      </c>
      <c r="W5" s="39"/>
    </row>
    <row r="6" spans="1:23" x14ac:dyDescent="0.25">
      <c r="A6" s="4">
        <v>568</v>
      </c>
      <c r="B6" s="5">
        <v>88554.166666666672</v>
      </c>
      <c r="C6" s="121">
        <f>VLOOKUP($A6,flow_input!B$2:C$50000,2,FALSE)</f>
        <v>101946.078809</v>
      </c>
      <c r="D6" s="7" t="s">
        <v>8</v>
      </c>
      <c r="E6" s="6">
        <f t="shared" si="1"/>
        <v>0.15122848135133848</v>
      </c>
      <c r="F6" s="4">
        <v>1</v>
      </c>
      <c r="G6" s="4" t="s">
        <v>30</v>
      </c>
      <c r="H6" s="170">
        <f t="shared" si="2"/>
        <v>80000</v>
      </c>
      <c r="I6" s="4">
        <v>3</v>
      </c>
      <c r="J6" s="120">
        <f t="shared" si="3"/>
        <v>13391.912142333327</v>
      </c>
      <c r="K6" s="120">
        <f t="shared" si="0"/>
        <v>179343310.8279748</v>
      </c>
      <c r="W6" s="39"/>
    </row>
    <row r="7" spans="1:23" x14ac:dyDescent="0.25">
      <c r="A7" s="4">
        <v>570</v>
      </c>
      <c r="B7" s="5">
        <v>87612.666666666672</v>
      </c>
      <c r="C7" s="121">
        <f>VLOOKUP($A7,flow_input!B$2:C$50000,2,FALSE)</f>
        <v>98763.157403999998</v>
      </c>
      <c r="D7" s="7" t="s">
        <v>8</v>
      </c>
      <c r="E7" s="6">
        <f t="shared" si="1"/>
        <v>0.12727030418737018</v>
      </c>
      <c r="F7" s="4">
        <v>1</v>
      </c>
      <c r="G7" s="4" t="s">
        <v>30</v>
      </c>
      <c r="H7" s="170">
        <f t="shared" si="2"/>
        <v>80000</v>
      </c>
      <c r="I7" s="4">
        <v>3</v>
      </c>
      <c r="J7" s="120">
        <f t="shared" si="3"/>
        <v>11150.490737333326</v>
      </c>
      <c r="K7" s="120">
        <f t="shared" si="0"/>
        <v>124333443.6833563</v>
      </c>
      <c r="W7" s="40"/>
    </row>
    <row r="8" spans="1:23" x14ac:dyDescent="0.25">
      <c r="A8" s="4">
        <v>589</v>
      </c>
      <c r="B8" s="5">
        <v>57067.833333333336</v>
      </c>
      <c r="C8" s="121">
        <f>VLOOKUP($A8,flow_input!B$2:C$50000,2,FALSE)</f>
        <v>75550.100273000004</v>
      </c>
      <c r="D8" s="7" t="s">
        <v>8</v>
      </c>
      <c r="E8" s="6">
        <f t="shared" si="1"/>
        <v>0.32386487904160832</v>
      </c>
      <c r="F8" s="4">
        <v>1</v>
      </c>
      <c r="G8" s="4" t="s">
        <v>30</v>
      </c>
      <c r="H8" s="170">
        <f t="shared" si="2"/>
        <v>50000</v>
      </c>
      <c r="I8" s="4">
        <v>3</v>
      </c>
      <c r="J8" s="120">
        <f t="shared" si="3"/>
        <v>18482.266939666668</v>
      </c>
      <c r="K8" s="120">
        <f t="shared" si="0"/>
        <v>341594191.22909552</v>
      </c>
      <c r="W8" s="110"/>
    </row>
    <row r="9" spans="1:23" x14ac:dyDescent="0.25">
      <c r="A9" s="4">
        <v>615</v>
      </c>
      <c r="B9" s="5">
        <v>97237.666666666672</v>
      </c>
      <c r="C9" s="121">
        <f>VLOOKUP($A9,flow_input!B$2:C$50000,2,FALSE)</f>
        <v>95110.002875999999</v>
      </c>
      <c r="D9" s="7" t="s">
        <v>8</v>
      </c>
      <c r="E9" s="6">
        <f t="shared" si="1"/>
        <v>-2.1881065883248341E-2</v>
      </c>
      <c r="F9" s="4">
        <v>1</v>
      </c>
      <c r="G9" s="4" t="s">
        <v>30</v>
      </c>
      <c r="H9" s="170">
        <f t="shared" si="2"/>
        <v>90000</v>
      </c>
      <c r="I9" s="4">
        <v>6</v>
      </c>
      <c r="J9" s="120">
        <f t="shared" si="3"/>
        <v>-2127.6637906666729</v>
      </c>
      <c r="K9" s="120">
        <f t="shared" si="0"/>
        <v>4526953.2061140751</v>
      </c>
      <c r="W9" s="110"/>
    </row>
    <row r="10" spans="1:23" x14ac:dyDescent="0.25">
      <c r="A10" s="4">
        <v>619</v>
      </c>
      <c r="B10" s="5">
        <v>38041.25</v>
      </c>
      <c r="C10" s="121">
        <f>VLOOKUP($A10,flow_input!B$2:C$50000,2,FALSE)</f>
        <v>29780.634234000001</v>
      </c>
      <c r="D10" s="7" t="s">
        <v>8</v>
      </c>
      <c r="E10" s="6">
        <f t="shared" si="1"/>
        <v>-0.21714890457069624</v>
      </c>
      <c r="F10" s="4">
        <v>1</v>
      </c>
      <c r="G10" s="4" t="s">
        <v>30</v>
      </c>
      <c r="H10" s="170">
        <f t="shared" si="2"/>
        <v>30000</v>
      </c>
      <c r="I10" s="4">
        <v>4</v>
      </c>
      <c r="J10" s="120">
        <f t="shared" si="3"/>
        <v>-8260.615765999999</v>
      </c>
      <c r="K10" s="120">
        <f t="shared" si="0"/>
        <v>68237772.833487749</v>
      </c>
      <c r="W10" s="110"/>
    </row>
    <row r="11" spans="1:23" x14ac:dyDescent="0.25">
      <c r="A11" s="4">
        <v>621</v>
      </c>
      <c r="B11" s="5">
        <v>93447.083333333328</v>
      </c>
      <c r="C11" s="121">
        <f>VLOOKUP($A11,flow_input!B$2:C$50000,2,FALSE)</f>
        <v>95794.231893999997</v>
      </c>
      <c r="D11" s="7" t="s">
        <v>8</v>
      </c>
      <c r="E11" s="6">
        <f t="shared" si="1"/>
        <v>2.5117408451307055E-2</v>
      </c>
      <c r="F11" s="4">
        <v>1</v>
      </c>
      <c r="G11" s="4" t="s">
        <v>30</v>
      </c>
      <c r="H11" s="170">
        <f t="shared" si="2"/>
        <v>90000</v>
      </c>
      <c r="I11" s="4">
        <v>6</v>
      </c>
      <c r="J11" s="120">
        <f t="shared" si="3"/>
        <v>2347.1485606666683</v>
      </c>
      <c r="K11" s="120">
        <f t="shared" si="0"/>
        <v>5509106.3658396127</v>
      </c>
      <c r="W11" s="110"/>
    </row>
    <row r="12" spans="1:23" x14ac:dyDescent="0.25">
      <c r="A12" s="4">
        <v>643</v>
      </c>
      <c r="B12" s="5">
        <v>102314.33333333333</v>
      </c>
      <c r="C12" s="121">
        <f>VLOOKUP($A12,flow_input!B$2:C$50000,2,FALSE)</f>
        <v>105061.045044</v>
      </c>
      <c r="D12" s="7" t="s">
        <v>8</v>
      </c>
      <c r="E12" s="6">
        <f t="shared" si="1"/>
        <v>2.6845815451077337E-2</v>
      </c>
      <c r="F12" s="4">
        <v>1</v>
      </c>
      <c r="G12" s="4" t="s">
        <v>30</v>
      </c>
      <c r="H12" s="170">
        <f t="shared" si="2"/>
        <v>100000</v>
      </c>
      <c r="I12" s="4">
        <v>6</v>
      </c>
      <c r="J12" s="120">
        <f t="shared" si="3"/>
        <v>2746.7117106666701</v>
      </c>
      <c r="K12" s="120">
        <f t="shared" si="0"/>
        <v>7544425.221513425</v>
      </c>
      <c r="W12" s="110"/>
    </row>
    <row r="13" spans="1:23" x14ac:dyDescent="0.25">
      <c r="A13" s="4">
        <v>671</v>
      </c>
      <c r="B13" s="5">
        <v>92815.25</v>
      </c>
      <c r="C13" s="121">
        <f>VLOOKUP($A13,flow_input!B$2:C$50000,2,FALSE)</f>
        <v>91851.517273000005</v>
      </c>
      <c r="D13" s="7" t="s">
        <v>8</v>
      </c>
      <c r="E13" s="6">
        <f t="shared" si="1"/>
        <v>-1.0383344622785562E-2</v>
      </c>
      <c r="F13" s="4">
        <v>1</v>
      </c>
      <c r="G13" s="4" t="s">
        <v>30</v>
      </c>
      <c r="H13" s="170">
        <f t="shared" si="2"/>
        <v>90000</v>
      </c>
      <c r="I13" s="4">
        <v>6</v>
      </c>
      <c r="J13" s="120">
        <f t="shared" si="3"/>
        <v>-963.73272699999507</v>
      </c>
      <c r="K13" s="120">
        <f t="shared" si="0"/>
        <v>928780.769090847</v>
      </c>
      <c r="W13" s="110"/>
    </row>
    <row r="14" spans="1:23" x14ac:dyDescent="0.25">
      <c r="A14" s="4">
        <v>672</v>
      </c>
      <c r="B14" s="5">
        <v>89880.833333333328</v>
      </c>
      <c r="C14" s="121">
        <f>VLOOKUP($A14,flow_input!B$2:C$50000,2,FALSE)</f>
        <v>91970.399093999993</v>
      </c>
      <c r="D14" s="7" t="s">
        <v>8</v>
      </c>
      <c r="E14" s="6">
        <f t="shared" si="1"/>
        <v>2.3248179652688217E-2</v>
      </c>
      <c r="F14" s="4">
        <v>1</v>
      </c>
      <c r="G14" s="4" t="s">
        <v>30</v>
      </c>
      <c r="H14" s="170">
        <f t="shared" si="2"/>
        <v>80000</v>
      </c>
      <c r="I14" s="4">
        <v>6</v>
      </c>
      <c r="J14" s="120">
        <f t="shared" si="3"/>
        <v>2089.5657606666646</v>
      </c>
      <c r="K14" s="120">
        <f t="shared" si="0"/>
        <v>4366285.068150457</v>
      </c>
      <c r="W14" s="111"/>
    </row>
    <row r="15" spans="1:23" x14ac:dyDescent="0.25">
      <c r="A15" s="4">
        <v>673</v>
      </c>
      <c r="B15" s="5">
        <v>88584.5</v>
      </c>
      <c r="C15" s="121">
        <f>VLOOKUP($A15,flow_input!B$2:C$50000,2,FALSE)</f>
        <v>86632.354487000004</v>
      </c>
      <c r="D15" s="7" t="s">
        <v>8</v>
      </c>
      <c r="E15" s="6">
        <f t="shared" si="1"/>
        <v>-2.2037100316646741E-2</v>
      </c>
      <c r="F15" s="4">
        <v>1</v>
      </c>
      <c r="G15" s="4" t="s">
        <v>30</v>
      </c>
      <c r="H15" s="170">
        <f t="shared" si="2"/>
        <v>80000</v>
      </c>
      <c r="I15" s="4">
        <v>6</v>
      </c>
      <c r="J15" s="120">
        <f t="shared" si="3"/>
        <v>-1952.1455129999958</v>
      </c>
      <c r="K15" s="120">
        <f t="shared" si="0"/>
        <v>3810872.1039260169</v>
      </c>
      <c r="W15" s="111"/>
    </row>
    <row r="16" spans="1:23" x14ac:dyDescent="0.25">
      <c r="A16" s="4">
        <v>674</v>
      </c>
      <c r="B16" s="5">
        <v>87992.75</v>
      </c>
      <c r="C16" s="121">
        <f>VLOOKUP($A16,flow_input!B$2:C$50000,2,FALSE)</f>
        <v>84907.541125000003</v>
      </c>
      <c r="D16" s="7" t="s">
        <v>8</v>
      </c>
      <c r="E16" s="6">
        <f t="shared" si="1"/>
        <v>-3.5062080398669204E-2</v>
      </c>
      <c r="F16" s="4">
        <v>1</v>
      </c>
      <c r="G16" s="4" t="s">
        <v>30</v>
      </c>
      <c r="H16" s="170">
        <f t="shared" si="2"/>
        <v>80000</v>
      </c>
      <c r="I16" s="4">
        <v>6</v>
      </c>
      <c r="J16" s="120">
        <f t="shared" si="3"/>
        <v>-3085.2088749999966</v>
      </c>
      <c r="K16" s="120">
        <f t="shared" si="0"/>
        <v>9518513.8023787439</v>
      </c>
      <c r="W16" s="111"/>
    </row>
    <row r="17" spans="1:23" x14ac:dyDescent="0.25">
      <c r="A17" s="4">
        <v>688</v>
      </c>
      <c r="B17" s="5">
        <v>57243</v>
      </c>
      <c r="C17" s="121">
        <f>VLOOKUP($A17,flow_input!B$2:C$50000,2,FALSE)</f>
        <v>61240.412534000003</v>
      </c>
      <c r="D17" s="7" t="s">
        <v>8</v>
      </c>
      <c r="E17" s="6">
        <f t="shared" si="1"/>
        <v>6.9832338172352904E-2</v>
      </c>
      <c r="F17" s="4">
        <v>1</v>
      </c>
      <c r="G17" s="4" t="s">
        <v>30</v>
      </c>
      <c r="H17" s="170">
        <f t="shared" si="2"/>
        <v>50000</v>
      </c>
      <c r="I17" s="4">
        <v>4</v>
      </c>
      <c r="J17" s="120">
        <f t="shared" si="3"/>
        <v>3997.4125340000028</v>
      </c>
      <c r="K17" s="120">
        <f t="shared" si="0"/>
        <v>15979306.966980323</v>
      </c>
      <c r="W17" s="111"/>
    </row>
    <row r="18" spans="1:23" x14ac:dyDescent="0.25">
      <c r="A18" s="4">
        <v>689</v>
      </c>
      <c r="B18" s="5">
        <v>48704.172596927929</v>
      </c>
      <c r="C18" s="121">
        <f>VLOOKUP($A18,flow_input!B$2:C$50000,2,FALSE)</f>
        <v>56004.301925</v>
      </c>
      <c r="D18" s="7" t="s">
        <v>8</v>
      </c>
      <c r="E18" s="6">
        <f t="shared" si="1"/>
        <v>0.14988714393091929</v>
      </c>
      <c r="F18" s="4">
        <v>1</v>
      </c>
      <c r="G18" s="4" t="s">
        <v>30</v>
      </c>
      <c r="H18" s="170">
        <f t="shared" si="2"/>
        <v>40000</v>
      </c>
      <c r="I18" s="4">
        <v>4</v>
      </c>
      <c r="J18" s="120">
        <f t="shared" si="3"/>
        <v>7300.1293280720711</v>
      </c>
      <c r="K18" s="120">
        <f t="shared" si="0"/>
        <v>53291888.206577986</v>
      </c>
      <c r="W18" s="111"/>
    </row>
    <row r="19" spans="1:23" x14ac:dyDescent="0.25">
      <c r="A19" s="4">
        <v>703</v>
      </c>
      <c r="B19" s="5">
        <v>70600.456611973816</v>
      </c>
      <c r="C19" s="121">
        <f>VLOOKUP($A19,flow_input!B$2:C$50000,2,FALSE)</f>
        <v>65471.565336</v>
      </c>
      <c r="D19" s="7" t="s">
        <v>8</v>
      </c>
      <c r="E19" s="6">
        <f t="shared" si="1"/>
        <v>-7.2646715362800651E-2</v>
      </c>
      <c r="F19" s="4">
        <v>1</v>
      </c>
      <c r="G19" s="4" t="s">
        <v>30</v>
      </c>
      <c r="H19" s="170">
        <f t="shared" si="2"/>
        <v>70000</v>
      </c>
      <c r="I19" s="4">
        <v>4</v>
      </c>
      <c r="J19" s="120">
        <f t="shared" si="3"/>
        <v>-5128.8912759738159</v>
      </c>
      <c r="K19" s="120">
        <f t="shared" si="0"/>
        <v>26305525.720760319</v>
      </c>
      <c r="W19" s="105"/>
    </row>
    <row r="20" spans="1:23" x14ac:dyDescent="0.25">
      <c r="A20" s="4">
        <v>705</v>
      </c>
      <c r="B20" s="5">
        <v>103179.10916954963</v>
      </c>
      <c r="C20" s="121">
        <f>VLOOKUP($A20,flow_input!B$2:C$50000,2,FALSE)</f>
        <v>93533.735335999998</v>
      </c>
      <c r="D20" s="7" t="s">
        <v>8</v>
      </c>
      <c r="E20" s="6">
        <f t="shared" si="1"/>
        <v>-9.3481848323576977E-2</v>
      </c>
      <c r="F20" s="4">
        <v>1</v>
      </c>
      <c r="G20" s="4" t="s">
        <v>30</v>
      </c>
      <c r="H20" s="170">
        <f t="shared" si="2"/>
        <v>100000</v>
      </c>
      <c r="I20" s="4">
        <v>4</v>
      </c>
      <c r="J20" s="120">
        <f t="shared" si="3"/>
        <v>-9645.3738335496309</v>
      </c>
      <c r="K20" s="120">
        <f t="shared" si="0"/>
        <v>93033236.388923898</v>
      </c>
      <c r="W20" s="105"/>
    </row>
    <row r="21" spans="1:23" x14ac:dyDescent="0.25">
      <c r="A21" s="4">
        <v>717</v>
      </c>
      <c r="B21" s="5">
        <v>98945.90219513714</v>
      </c>
      <c r="C21" s="121">
        <f>VLOOKUP($A21,flow_input!B$2:C$50000,2,FALSE)</f>
        <v>102477.398205</v>
      </c>
      <c r="D21" s="7" t="s">
        <v>8</v>
      </c>
      <c r="E21" s="6">
        <f t="shared" si="1"/>
        <v>3.5691180044002069E-2</v>
      </c>
      <c r="F21" s="4">
        <v>1</v>
      </c>
      <c r="G21" s="4" t="s">
        <v>30</v>
      </c>
      <c r="H21" s="170">
        <f t="shared" si="2"/>
        <v>90000</v>
      </c>
      <c r="I21" s="4">
        <v>2</v>
      </c>
      <c r="J21" s="120">
        <f t="shared" si="3"/>
        <v>3531.4960098628653</v>
      </c>
      <c r="K21" s="120">
        <f t="shared" si="0"/>
        <v>12471464.06767734</v>
      </c>
      <c r="W21" s="105"/>
    </row>
    <row r="22" spans="1:23" x14ac:dyDescent="0.25">
      <c r="A22" s="4">
        <v>721</v>
      </c>
      <c r="B22" s="5">
        <v>89937.959680416199</v>
      </c>
      <c r="C22" s="121">
        <f>VLOOKUP($A22,flow_input!B$2:C$50000,2,FALSE)</f>
        <v>103239.260820333</v>
      </c>
      <c r="D22" s="7" t="s">
        <v>8</v>
      </c>
      <c r="E22" s="6">
        <f t="shared" si="1"/>
        <v>0.14789418380382857</v>
      </c>
      <c r="F22" s="4">
        <v>1</v>
      </c>
      <c r="G22" s="4" t="s">
        <v>30</v>
      </c>
      <c r="H22" s="170">
        <f t="shared" si="2"/>
        <v>80000</v>
      </c>
      <c r="I22" s="4">
        <v>7</v>
      </c>
      <c r="J22" s="120">
        <f t="shared" si="3"/>
        <v>13301.301139916803</v>
      </c>
      <c r="K22" s="120">
        <f t="shared" si="0"/>
        <v>176924612.01475203</v>
      </c>
      <c r="W22" s="105"/>
    </row>
    <row r="23" spans="1:23" x14ac:dyDescent="0.25">
      <c r="A23" s="4">
        <v>726</v>
      </c>
      <c r="B23" s="5">
        <v>102890.5</v>
      </c>
      <c r="C23" s="121">
        <f>VLOOKUP($A23,flow_input!B$2:C$50000,2,FALSE)</f>
        <v>107191.788889</v>
      </c>
      <c r="D23" s="7" t="s">
        <v>8</v>
      </c>
      <c r="E23" s="6">
        <f t="shared" si="1"/>
        <v>4.1804528979837885E-2</v>
      </c>
      <c r="F23" s="4">
        <v>1</v>
      </c>
      <c r="G23" s="4" t="s">
        <v>30</v>
      </c>
      <c r="H23" s="170">
        <f t="shared" si="2"/>
        <v>100000</v>
      </c>
      <c r="I23" s="4">
        <v>2</v>
      </c>
      <c r="J23" s="120">
        <f t="shared" si="3"/>
        <v>4301.2888890000031</v>
      </c>
      <c r="K23" s="120">
        <f t="shared" si="0"/>
        <v>18501086.106634881</v>
      </c>
      <c r="W23" s="113"/>
    </row>
    <row r="24" spans="1:23" x14ac:dyDescent="0.25">
      <c r="A24" s="4">
        <v>734</v>
      </c>
      <c r="B24" s="5">
        <v>91755.75</v>
      </c>
      <c r="C24" s="121">
        <f>VLOOKUP($A24,flow_input!B$2:C$50000,2,FALSE)</f>
        <v>87964.961284000005</v>
      </c>
      <c r="D24" s="7" t="s">
        <v>8</v>
      </c>
      <c r="E24" s="6">
        <f t="shared" si="1"/>
        <v>-4.1313909111962976E-2</v>
      </c>
      <c r="F24" s="4">
        <v>1</v>
      </c>
      <c r="G24" s="4" t="s">
        <v>30</v>
      </c>
      <c r="H24" s="170">
        <f t="shared" si="2"/>
        <v>90000</v>
      </c>
      <c r="I24" s="4">
        <v>6</v>
      </c>
      <c r="J24" s="120">
        <f t="shared" si="3"/>
        <v>-3790.7887159999955</v>
      </c>
      <c r="K24" s="120">
        <f t="shared" si="0"/>
        <v>14370079.089352895</v>
      </c>
      <c r="W24" s="114"/>
    </row>
    <row r="25" spans="1:23" x14ac:dyDescent="0.25">
      <c r="A25" s="4">
        <v>735</v>
      </c>
      <c r="B25" s="5">
        <v>90133.916666666672</v>
      </c>
      <c r="C25" s="121">
        <f>VLOOKUP($A25,flow_input!B$2:C$50000,2,FALSE)</f>
        <v>86879.990185000002</v>
      </c>
      <c r="D25" s="7" t="s">
        <v>8</v>
      </c>
      <c r="E25" s="6">
        <f t="shared" si="1"/>
        <v>-3.6101021701967606E-2</v>
      </c>
      <c r="F25" s="4">
        <v>1</v>
      </c>
      <c r="G25" s="4" t="s">
        <v>30</v>
      </c>
      <c r="H25" s="170">
        <f t="shared" si="2"/>
        <v>90000</v>
      </c>
      <c r="I25" s="4">
        <v>6</v>
      </c>
      <c r="J25" s="120">
        <f t="shared" si="3"/>
        <v>-3253.9264816666691</v>
      </c>
      <c r="K25" s="120">
        <f t="shared" si="0"/>
        <v>10588037.548091628</v>
      </c>
      <c r="W25" s="115"/>
    </row>
    <row r="26" spans="1:23" x14ac:dyDescent="0.25">
      <c r="A26" s="4">
        <v>738</v>
      </c>
      <c r="B26" s="5">
        <v>71159.833333333328</v>
      </c>
      <c r="C26" s="121">
        <f>VLOOKUP($A26,flow_input!B$2:C$50000,2,FALSE)</f>
        <v>70630.877286999996</v>
      </c>
      <c r="D26" s="7" t="s">
        <v>8</v>
      </c>
      <c r="E26" s="6">
        <f t="shared" si="1"/>
        <v>-7.4333513943961593E-3</v>
      </c>
      <c r="F26" s="4">
        <v>1</v>
      </c>
      <c r="G26" s="4" t="s">
        <v>30</v>
      </c>
      <c r="H26" s="170">
        <f t="shared" si="2"/>
        <v>70000</v>
      </c>
      <c r="I26" s="4">
        <v>2</v>
      </c>
      <c r="J26" s="120">
        <f t="shared" si="3"/>
        <v>-528.95604633333278</v>
      </c>
      <c r="K26" s="120">
        <f t="shared" si="0"/>
        <v>279794.49895259092</v>
      </c>
      <c r="W26" s="116"/>
    </row>
    <row r="27" spans="1:23" x14ac:dyDescent="0.25">
      <c r="A27" s="4">
        <v>744</v>
      </c>
      <c r="B27" s="5">
        <v>77102.18944761921</v>
      </c>
      <c r="C27" s="121">
        <f>VLOOKUP($A27,flow_input!B$2:C$50000,2,FALSE)</f>
        <v>84034.531977000006</v>
      </c>
      <c r="D27" s="7" t="s">
        <v>8</v>
      </c>
      <c r="E27" s="6">
        <f t="shared" si="1"/>
        <v>8.9911098232695608E-2</v>
      </c>
      <c r="F27" s="4">
        <v>1</v>
      </c>
      <c r="G27" s="4" t="s">
        <v>30</v>
      </c>
      <c r="H27" s="170">
        <f t="shared" si="2"/>
        <v>70000</v>
      </c>
      <c r="I27" s="4">
        <v>2</v>
      </c>
      <c r="J27" s="120">
        <f t="shared" si="3"/>
        <v>6932.3425293807959</v>
      </c>
      <c r="K27" s="120">
        <f t="shared" si="0"/>
        <v>48057372.944661729</v>
      </c>
      <c r="W27" s="38"/>
    </row>
    <row r="28" spans="1:23" x14ac:dyDescent="0.25">
      <c r="A28" s="4">
        <v>748</v>
      </c>
      <c r="B28" s="5">
        <v>61162.5</v>
      </c>
      <c r="C28" s="121">
        <f>VLOOKUP($A28,flow_input!B$2:C$50000,2,FALSE)</f>
        <v>93371.561050000004</v>
      </c>
      <c r="D28" s="7" t="s">
        <v>8</v>
      </c>
      <c r="E28" s="6">
        <f t="shared" si="1"/>
        <v>0.52661452769262218</v>
      </c>
      <c r="F28" s="4">
        <v>1</v>
      </c>
      <c r="G28" s="4" t="s">
        <v>30</v>
      </c>
      <c r="H28" s="170">
        <f t="shared" si="2"/>
        <v>60000</v>
      </c>
      <c r="I28" s="4">
        <v>2</v>
      </c>
      <c r="J28" s="120">
        <f t="shared" si="3"/>
        <v>32209.061050000004</v>
      </c>
      <c r="K28" s="120">
        <f t="shared" si="0"/>
        <v>1037423613.7226274</v>
      </c>
      <c r="W28" s="112"/>
    </row>
    <row r="29" spans="1:23" x14ac:dyDescent="0.25">
      <c r="A29" s="4">
        <v>753</v>
      </c>
      <c r="B29" s="5">
        <v>99744.181818181823</v>
      </c>
      <c r="C29" s="121">
        <f>VLOOKUP($A29,flow_input!B$2:C$50000,2,FALSE)</f>
        <v>109863.201338</v>
      </c>
      <c r="D29" s="7" t="s">
        <v>8</v>
      </c>
      <c r="E29" s="6">
        <f t="shared" si="1"/>
        <v>0.10144972203254499</v>
      </c>
      <c r="F29" s="4">
        <v>1</v>
      </c>
      <c r="G29" s="4" t="s">
        <v>30</v>
      </c>
      <c r="H29" s="170">
        <f t="shared" si="2"/>
        <v>90000</v>
      </c>
      <c r="I29" s="4">
        <v>3</v>
      </c>
      <c r="J29" s="120">
        <f t="shared" si="3"/>
        <v>10119.019519818175</v>
      </c>
      <c r="K29" s="120">
        <f t="shared" si="0"/>
        <v>102394556.04246126</v>
      </c>
    </row>
    <row r="30" spans="1:23" x14ac:dyDescent="0.25">
      <c r="A30" s="4">
        <v>755</v>
      </c>
      <c r="B30" s="5">
        <v>70317.666666666672</v>
      </c>
      <c r="C30" s="121">
        <f>VLOOKUP($A30,flow_input!B$2:C$50000,2,FALSE)</f>
        <v>75035.410686999996</v>
      </c>
      <c r="D30" s="7" t="s">
        <v>8</v>
      </c>
      <c r="E30" s="6">
        <f t="shared" si="1"/>
        <v>6.7091873834455917E-2</v>
      </c>
      <c r="F30" s="4">
        <v>1</v>
      </c>
      <c r="G30" s="4" t="s">
        <v>30</v>
      </c>
      <c r="H30" s="170">
        <f t="shared" si="2"/>
        <v>70000</v>
      </c>
      <c r="I30" s="4">
        <v>3</v>
      </c>
      <c r="J30" s="120">
        <f t="shared" si="3"/>
        <v>4717.7440203333244</v>
      </c>
      <c r="K30" s="120">
        <f t="shared" si="0"/>
        <v>22257108.641390838</v>
      </c>
      <c r="W30" s="39"/>
    </row>
    <row r="31" spans="1:23" x14ac:dyDescent="0.25">
      <c r="A31" s="4">
        <v>758</v>
      </c>
      <c r="B31" s="5">
        <v>93077.544591743135</v>
      </c>
      <c r="C31" s="121">
        <f>VLOOKUP($A31,flow_input!B$2:C$50000,2,FALSE)</f>
        <v>104820.675183</v>
      </c>
      <c r="D31" s="7" t="s">
        <v>8</v>
      </c>
      <c r="E31" s="6">
        <f t="shared" si="1"/>
        <v>0.12616502339812041</v>
      </c>
      <c r="F31" s="4">
        <v>1</v>
      </c>
      <c r="G31" s="4" t="s">
        <v>30</v>
      </c>
      <c r="H31" s="170">
        <f t="shared" si="2"/>
        <v>90000</v>
      </c>
      <c r="I31" s="4">
        <v>3</v>
      </c>
      <c r="J31" s="120">
        <f t="shared" si="3"/>
        <v>11743.130591256864</v>
      </c>
      <c r="K31" s="120">
        <f t="shared" si="0"/>
        <v>137901116.08331278</v>
      </c>
      <c r="L31" s="39"/>
      <c r="M31" s="39"/>
      <c r="N31" s="39"/>
      <c r="O31" s="39"/>
      <c r="P31" s="39"/>
      <c r="Q31" s="38"/>
      <c r="R31" s="91"/>
      <c r="S31" s="39"/>
      <c r="T31" s="39"/>
      <c r="U31" s="39"/>
      <c r="V31" s="39"/>
      <c r="W31" s="39"/>
    </row>
    <row r="32" spans="1:23" x14ac:dyDescent="0.25">
      <c r="A32" s="4">
        <v>759</v>
      </c>
      <c r="B32" s="5">
        <v>78039.545454545456</v>
      </c>
      <c r="C32" s="121">
        <f>VLOOKUP($A32,flow_input!B$2:C$50000,2,FALSE)</f>
        <v>89733.606108000007</v>
      </c>
      <c r="D32" s="7" t="s">
        <v>8</v>
      </c>
      <c r="E32" s="6">
        <f t="shared" si="1"/>
        <v>0.14984788270282556</v>
      </c>
      <c r="F32" s="4">
        <v>1</v>
      </c>
      <c r="G32" s="4" t="s">
        <v>30</v>
      </c>
      <c r="H32" s="170">
        <f t="shared" si="2"/>
        <v>70000</v>
      </c>
      <c r="I32" s="4">
        <v>3</v>
      </c>
      <c r="J32" s="120">
        <f t="shared" si="3"/>
        <v>11694.060653454551</v>
      </c>
      <c r="K32" s="120">
        <f t="shared" si="0"/>
        <v>136751054.56667387</v>
      </c>
      <c r="L32" s="38"/>
      <c r="M32" s="38"/>
      <c r="N32" s="38"/>
      <c r="O32" s="38"/>
      <c r="P32" s="40"/>
      <c r="Q32" s="38"/>
      <c r="R32" s="38"/>
      <c r="S32" s="38"/>
      <c r="T32" s="40"/>
      <c r="U32" s="40"/>
      <c r="V32" s="40"/>
      <c r="W32" s="40"/>
    </row>
    <row r="33" spans="1:23" x14ac:dyDescent="0.25">
      <c r="A33" s="4">
        <v>771</v>
      </c>
      <c r="B33" s="5">
        <v>90687.5</v>
      </c>
      <c r="C33" s="121">
        <f>VLOOKUP($A33,flow_input!B$2:C$50000,2,FALSE)</f>
        <v>106254.828954</v>
      </c>
      <c r="D33" s="7" t="s">
        <v>8</v>
      </c>
      <c r="E33" s="6">
        <f t="shared" si="1"/>
        <v>0.17165903739765676</v>
      </c>
      <c r="F33" s="4">
        <v>1</v>
      </c>
      <c r="G33" s="4" t="s">
        <v>30</v>
      </c>
      <c r="H33" s="170">
        <f t="shared" si="2"/>
        <v>90000</v>
      </c>
      <c r="I33" s="4">
        <v>3</v>
      </c>
      <c r="J33" s="120">
        <f t="shared" si="3"/>
        <v>15567.328953999997</v>
      </c>
      <c r="K33" s="120">
        <f t="shared" si="0"/>
        <v>242341730.76204664</v>
      </c>
      <c r="L33" s="42"/>
      <c r="M33" s="42"/>
      <c r="N33" s="42"/>
      <c r="O33" s="42"/>
      <c r="P33" s="42"/>
      <c r="Q33" s="43"/>
      <c r="R33" s="43"/>
      <c r="S33" s="43"/>
      <c r="T33" s="43"/>
      <c r="U33" s="43"/>
      <c r="V33" s="43"/>
      <c r="W33" s="43"/>
    </row>
    <row r="34" spans="1:23" x14ac:dyDescent="0.25">
      <c r="A34" s="4">
        <v>773</v>
      </c>
      <c r="B34" s="5">
        <v>89931.5434321965</v>
      </c>
      <c r="C34" s="121">
        <f>VLOOKUP($A34,flow_input!B$2:C$50000,2,FALSE)</f>
        <v>98211.071030000006</v>
      </c>
      <c r="D34" s="7" t="s">
        <v>8</v>
      </c>
      <c r="E34" s="6">
        <f t="shared" si="1"/>
        <v>9.2064778183706064E-2</v>
      </c>
      <c r="F34" s="4">
        <v>1</v>
      </c>
      <c r="G34" s="4" t="s">
        <v>30</v>
      </c>
      <c r="H34" s="170">
        <f t="shared" si="2"/>
        <v>80000</v>
      </c>
      <c r="I34" s="4">
        <v>3</v>
      </c>
      <c r="J34" s="120">
        <f t="shared" si="3"/>
        <v>8279.5275978035061</v>
      </c>
      <c r="K34" s="120">
        <f t="shared" si="0"/>
        <v>68550577.242789894</v>
      </c>
      <c r="L34" s="42"/>
      <c r="M34" s="42"/>
      <c r="N34" s="42"/>
      <c r="O34" s="42"/>
      <c r="P34" s="42"/>
      <c r="Q34" s="43"/>
      <c r="R34" s="43"/>
      <c r="S34" s="43"/>
      <c r="T34" s="43"/>
      <c r="U34" s="43"/>
      <c r="V34" s="43"/>
      <c r="W34" s="43"/>
    </row>
    <row r="35" spans="1:23" x14ac:dyDescent="0.25">
      <c r="A35" s="4">
        <v>777</v>
      </c>
      <c r="B35" s="5">
        <v>101633.08333333333</v>
      </c>
      <c r="C35" s="121">
        <f>VLOOKUP($A35,flow_input!B$2:C$50000,2,FALSE)</f>
        <v>100029.050468</v>
      </c>
      <c r="D35" s="7" t="s">
        <v>8</v>
      </c>
      <c r="E35" s="6">
        <f t="shared" si="1"/>
        <v>-1.5782585873858279E-2</v>
      </c>
      <c r="F35" s="4">
        <v>1</v>
      </c>
      <c r="G35" s="4" t="s">
        <v>30</v>
      </c>
      <c r="H35" s="170">
        <f t="shared" si="2"/>
        <v>100000</v>
      </c>
      <c r="I35" s="4">
        <v>3</v>
      </c>
      <c r="J35" s="120">
        <f t="shared" si="3"/>
        <v>-1604.0328653333272</v>
      </c>
      <c r="K35" s="120">
        <f t="shared" si="0"/>
        <v>2572921.4330694438</v>
      </c>
      <c r="L35" s="42"/>
      <c r="M35" s="42"/>
      <c r="N35" s="42"/>
      <c r="O35" s="42"/>
      <c r="P35" s="42"/>
      <c r="Q35" s="43"/>
      <c r="R35" s="43"/>
      <c r="S35" s="43"/>
      <c r="T35" s="43"/>
      <c r="U35" s="43"/>
      <c r="V35" s="43"/>
      <c r="W35" s="43"/>
    </row>
    <row r="36" spans="1:23" x14ac:dyDescent="0.25">
      <c r="A36" s="4">
        <v>778</v>
      </c>
      <c r="B36" s="5">
        <v>72503.75</v>
      </c>
      <c r="C36" s="121">
        <f>VLOOKUP($A36,flow_input!B$2:C$50000,2,FALSE)</f>
        <v>73166.471292999995</v>
      </c>
      <c r="D36" s="7" t="s">
        <v>8</v>
      </c>
      <c r="E36" s="6">
        <f t="shared" si="1"/>
        <v>9.1405105666948483E-3</v>
      </c>
      <c r="F36" s="4">
        <v>1</v>
      </c>
      <c r="G36" s="4" t="s">
        <v>30</v>
      </c>
      <c r="H36" s="170">
        <f t="shared" si="2"/>
        <v>70000</v>
      </c>
      <c r="I36" s="4">
        <v>3</v>
      </c>
      <c r="J36" s="120">
        <f t="shared" si="3"/>
        <v>662.72129299999506</v>
      </c>
      <c r="K36" s="120">
        <f t="shared" si="0"/>
        <v>439199.5121955853</v>
      </c>
      <c r="L36" s="42"/>
      <c r="M36" s="42"/>
      <c r="N36" s="42"/>
      <c r="O36" s="42"/>
      <c r="P36" s="42"/>
      <c r="Q36" s="43"/>
      <c r="R36" s="43"/>
      <c r="S36" s="43"/>
      <c r="T36" s="43"/>
      <c r="U36" s="43"/>
      <c r="V36" s="43"/>
      <c r="W36" s="43"/>
    </row>
    <row r="37" spans="1:23" x14ac:dyDescent="0.25">
      <c r="A37" s="4">
        <v>786</v>
      </c>
      <c r="B37" s="5">
        <v>103152.41666666667</v>
      </c>
      <c r="C37" s="121">
        <f>VLOOKUP($A37,flow_input!B$2:C$50000,2,FALSE)</f>
        <v>117314.63178</v>
      </c>
      <c r="D37" s="7" t="s">
        <v>8</v>
      </c>
      <c r="E37" s="6">
        <f t="shared" si="1"/>
        <v>0.13729406998866556</v>
      </c>
      <c r="F37" s="4">
        <v>1</v>
      </c>
      <c r="G37" s="4" t="s">
        <v>30</v>
      </c>
      <c r="H37" s="170">
        <f t="shared" si="2"/>
        <v>100000</v>
      </c>
      <c r="I37" s="4">
        <v>3</v>
      </c>
      <c r="J37" s="120">
        <f t="shared" si="3"/>
        <v>14162.215113333325</v>
      </c>
      <c r="K37" s="120">
        <f t="shared" si="0"/>
        <v>200568336.91632682</v>
      </c>
      <c r="L37" s="42"/>
      <c r="M37" s="42"/>
      <c r="N37" s="42"/>
      <c r="O37" s="42"/>
      <c r="P37" s="42"/>
      <c r="Q37" s="43"/>
      <c r="R37" s="43"/>
      <c r="S37" s="43"/>
      <c r="T37" s="43"/>
      <c r="U37" s="43"/>
      <c r="V37" s="43"/>
      <c r="W37" s="43"/>
    </row>
    <row r="38" spans="1:23" x14ac:dyDescent="0.25">
      <c r="A38" s="4">
        <v>799</v>
      </c>
      <c r="B38" s="5">
        <v>78205.5</v>
      </c>
      <c r="C38" s="121">
        <f>VLOOKUP($A38,flow_input!B$2:C$50000,2,FALSE)</f>
        <v>89847.228793999995</v>
      </c>
      <c r="D38" s="7" t="s">
        <v>8</v>
      </c>
      <c r="E38" s="6">
        <f t="shared" si="1"/>
        <v>0.14886074245417524</v>
      </c>
      <c r="F38" s="4">
        <v>1</v>
      </c>
      <c r="G38" s="4" t="s">
        <v>30</v>
      </c>
      <c r="H38" s="170">
        <f t="shared" si="2"/>
        <v>70000</v>
      </c>
      <c r="I38" s="4">
        <v>2</v>
      </c>
      <c r="J38" s="120">
        <f t="shared" si="3"/>
        <v>11641.728793999995</v>
      </c>
      <c r="K38" s="120">
        <f t="shared" si="0"/>
        <v>135529849.31304857</v>
      </c>
      <c r="L38" s="44"/>
      <c r="M38" s="44"/>
      <c r="N38" s="44"/>
      <c r="O38" s="44"/>
      <c r="P38" s="44"/>
      <c r="Q38" s="45"/>
      <c r="R38" s="45"/>
      <c r="S38" s="45"/>
      <c r="T38" s="45"/>
      <c r="U38" s="45"/>
      <c r="V38" s="45"/>
      <c r="W38" s="45"/>
    </row>
    <row r="39" spans="1:23" x14ac:dyDescent="0.25">
      <c r="A39" s="4">
        <v>813</v>
      </c>
      <c r="B39" s="5">
        <v>94773.090909090912</v>
      </c>
      <c r="C39" s="121">
        <f>VLOOKUP($A39,flow_input!B$2:C$50000,2,FALSE)</f>
        <v>107571.76431300001</v>
      </c>
      <c r="D39" s="7" t="s">
        <v>8</v>
      </c>
      <c r="E39" s="6">
        <f t="shared" si="1"/>
        <v>0.13504543622182741</v>
      </c>
      <c r="F39" s="4">
        <v>1</v>
      </c>
      <c r="G39" s="4" t="s">
        <v>30</v>
      </c>
      <c r="H39" s="170">
        <f t="shared" si="2"/>
        <v>90000</v>
      </c>
      <c r="I39" s="4">
        <v>2</v>
      </c>
      <c r="J39" s="120">
        <f t="shared" si="3"/>
        <v>12798.673403909095</v>
      </c>
      <c r="K39" s="120">
        <f t="shared" si="0"/>
        <v>163806040.89993003</v>
      </c>
      <c r="L39" s="44"/>
      <c r="M39" s="44"/>
      <c r="N39" s="44"/>
      <c r="O39" s="44"/>
      <c r="P39" s="44"/>
      <c r="Q39" s="45"/>
      <c r="R39" s="45"/>
      <c r="S39" s="45"/>
      <c r="T39" s="45"/>
      <c r="U39" s="45"/>
      <c r="V39" s="45"/>
      <c r="W39" s="45"/>
    </row>
    <row r="40" spans="1:23" x14ac:dyDescent="0.25">
      <c r="A40" s="4">
        <v>822</v>
      </c>
      <c r="B40" s="5">
        <v>64906.25</v>
      </c>
      <c r="C40" s="121">
        <f>VLOOKUP($A40,flow_input!B$2:C$50000,2,FALSE)</f>
        <v>88147.420402000003</v>
      </c>
      <c r="D40" s="7" t="s">
        <v>8</v>
      </c>
      <c r="E40" s="6">
        <f t="shared" si="1"/>
        <v>0.35807291904862781</v>
      </c>
      <c r="F40" s="4">
        <v>1</v>
      </c>
      <c r="G40" s="4" t="s">
        <v>30</v>
      </c>
      <c r="H40" s="170">
        <f t="shared" si="2"/>
        <v>60000</v>
      </c>
      <c r="I40" s="4">
        <v>2</v>
      </c>
      <c r="J40" s="120">
        <f t="shared" si="3"/>
        <v>23241.170402000003</v>
      </c>
      <c r="K40" s="120">
        <f t="shared" si="0"/>
        <v>540152001.65480101</v>
      </c>
      <c r="L40" s="44"/>
      <c r="M40" s="44"/>
      <c r="N40" s="44"/>
      <c r="O40" s="44"/>
      <c r="P40" s="44"/>
      <c r="Q40" s="45"/>
      <c r="R40" s="45"/>
      <c r="S40" s="45"/>
      <c r="T40" s="45"/>
      <c r="U40" s="45"/>
      <c r="V40" s="45"/>
      <c r="W40" s="45"/>
    </row>
    <row r="41" spans="1:23" x14ac:dyDescent="0.25">
      <c r="A41" s="4">
        <v>823</v>
      </c>
      <c r="B41" s="5">
        <v>68322.363636363632</v>
      </c>
      <c r="C41" s="121">
        <f>VLOOKUP($A41,flow_input!B$2:C$50000,2,FALSE)</f>
        <v>77414.628469000003</v>
      </c>
      <c r="D41" s="7" t="s">
        <v>8</v>
      </c>
      <c r="E41" s="6">
        <f t="shared" si="1"/>
        <v>0.13307889757779301</v>
      </c>
      <c r="F41" s="4">
        <v>1</v>
      </c>
      <c r="G41" s="4" t="s">
        <v>30</v>
      </c>
      <c r="H41" s="170">
        <f t="shared" si="2"/>
        <v>60000</v>
      </c>
      <c r="I41" s="4">
        <v>2</v>
      </c>
      <c r="J41" s="120">
        <f t="shared" si="3"/>
        <v>9092.2648326363706</v>
      </c>
      <c r="K41" s="120">
        <f t="shared" si="0"/>
        <v>82669279.786796093</v>
      </c>
      <c r="L41" s="44"/>
      <c r="M41" s="44"/>
      <c r="N41" s="44"/>
      <c r="O41" s="44"/>
      <c r="P41" s="44"/>
      <c r="Q41" s="45"/>
      <c r="R41" s="45"/>
      <c r="S41" s="45"/>
      <c r="T41" s="45"/>
      <c r="U41" s="45"/>
      <c r="V41" s="45"/>
      <c r="W41" s="45"/>
    </row>
    <row r="42" spans="1:23" x14ac:dyDescent="0.25">
      <c r="A42" s="4">
        <v>834</v>
      </c>
      <c r="B42" s="5">
        <v>106832</v>
      </c>
      <c r="C42" s="121">
        <f>VLOOKUP($A42,flow_input!B$2:C$50000,2,FALSE)</f>
        <v>96327.480660000001</v>
      </c>
      <c r="D42" s="7" t="s">
        <v>8</v>
      </c>
      <c r="E42" s="6">
        <f t="shared" si="1"/>
        <v>-9.8327461247566306E-2</v>
      </c>
      <c r="F42" s="4">
        <v>1</v>
      </c>
      <c r="G42" s="4" t="s">
        <v>30</v>
      </c>
      <c r="H42" s="170">
        <f t="shared" si="2"/>
        <v>100000</v>
      </c>
      <c r="I42" s="4">
        <v>4</v>
      </c>
      <c r="J42" s="120">
        <f t="shared" si="3"/>
        <v>-10504.519339999999</v>
      </c>
      <c r="K42" s="120">
        <f t="shared" si="0"/>
        <v>110344926.56443401</v>
      </c>
      <c r="L42" s="44"/>
      <c r="M42" s="44"/>
      <c r="N42" s="44"/>
      <c r="O42" s="44"/>
      <c r="P42" s="44"/>
      <c r="Q42" s="45"/>
      <c r="R42" s="45"/>
      <c r="S42" s="45"/>
      <c r="T42" s="45"/>
      <c r="U42" s="45"/>
      <c r="V42" s="45"/>
      <c r="W42" s="45"/>
    </row>
    <row r="43" spans="1:23" x14ac:dyDescent="0.25">
      <c r="A43" s="4">
        <v>836</v>
      </c>
      <c r="B43" s="5">
        <v>108132.25</v>
      </c>
      <c r="C43" s="121">
        <f>VLOOKUP($A43,flow_input!B$2:C$50000,2,FALSE)</f>
        <v>107765.86851</v>
      </c>
      <c r="D43" s="7" t="s">
        <v>8</v>
      </c>
      <c r="E43" s="6">
        <f t="shared" si="1"/>
        <v>-3.3882721389779658E-3</v>
      </c>
      <c r="F43" s="4">
        <v>1</v>
      </c>
      <c r="G43" s="4" t="s">
        <v>30</v>
      </c>
      <c r="H43" s="170">
        <f t="shared" si="2"/>
        <v>100000</v>
      </c>
      <c r="I43" s="4">
        <v>4</v>
      </c>
      <c r="J43" s="120">
        <f t="shared" si="3"/>
        <v>-366.38148999999976</v>
      </c>
      <c r="K43" s="120">
        <f t="shared" si="0"/>
        <v>134235.39621461992</v>
      </c>
      <c r="L43" s="44"/>
      <c r="M43" s="44"/>
      <c r="N43" s="44"/>
      <c r="O43" s="44"/>
      <c r="P43" s="44"/>
      <c r="Q43" s="45"/>
      <c r="R43" s="45"/>
      <c r="S43" s="45"/>
      <c r="T43" s="45"/>
      <c r="U43" s="45"/>
      <c r="V43" s="45"/>
      <c r="W43" s="45"/>
    </row>
    <row r="44" spans="1:23" x14ac:dyDescent="0.25">
      <c r="A44" s="4">
        <v>841</v>
      </c>
      <c r="B44" s="5">
        <v>93320.545109988685</v>
      </c>
      <c r="C44" s="121">
        <f>VLOOKUP($A44,flow_input!B$2:C$50000,2,FALSE)</f>
        <v>99257.407292999997</v>
      </c>
      <c r="D44" s="7" t="s">
        <v>8</v>
      </c>
      <c r="E44" s="6">
        <f t="shared" si="1"/>
        <v>6.3617954395937648E-2</v>
      </c>
      <c r="F44" s="4">
        <v>1</v>
      </c>
      <c r="G44" s="4" t="s">
        <v>30</v>
      </c>
      <c r="H44" s="170">
        <f t="shared" si="2"/>
        <v>90000</v>
      </c>
      <c r="I44" s="4">
        <v>4</v>
      </c>
      <c r="J44" s="120">
        <f t="shared" si="3"/>
        <v>5936.8621830113116</v>
      </c>
      <c r="K44" s="120">
        <f t="shared" si="0"/>
        <v>35246332.580069833</v>
      </c>
      <c r="L44" s="44"/>
      <c r="M44" s="44"/>
      <c r="N44" s="44"/>
      <c r="O44" s="44"/>
      <c r="P44" s="44"/>
      <c r="Q44" s="45"/>
      <c r="R44" s="45"/>
      <c r="S44" s="45"/>
      <c r="T44" s="45"/>
      <c r="U44" s="45"/>
      <c r="V44" s="45"/>
      <c r="W44" s="45"/>
    </row>
    <row r="45" spans="1:23" x14ac:dyDescent="0.25">
      <c r="A45" s="4">
        <v>851</v>
      </c>
      <c r="B45" s="5">
        <v>61755.916666666664</v>
      </c>
      <c r="C45" s="121">
        <f>VLOOKUP($A45,flow_input!B$2:C$50000,2,FALSE)</f>
        <v>68372.294800000003</v>
      </c>
      <c r="D45" s="7" t="s">
        <v>8</v>
      </c>
      <c r="E45" s="6">
        <f t="shared" si="1"/>
        <v>0.10713755847955198</v>
      </c>
      <c r="F45" s="4">
        <v>1</v>
      </c>
      <c r="G45" s="4" t="s">
        <v>30</v>
      </c>
      <c r="H45" s="170">
        <f t="shared" si="2"/>
        <v>60000</v>
      </c>
      <c r="I45" s="4">
        <v>4</v>
      </c>
      <c r="J45" s="120">
        <f t="shared" si="3"/>
        <v>6616.3781333333391</v>
      </c>
      <c r="K45" s="120">
        <f t="shared" si="0"/>
        <v>43776459.603251562</v>
      </c>
      <c r="L45" s="46"/>
      <c r="M45" s="46"/>
      <c r="N45" s="46"/>
      <c r="O45" s="46"/>
      <c r="P45" s="46"/>
      <c r="Q45" s="47"/>
      <c r="R45" s="47"/>
      <c r="S45" s="47"/>
      <c r="T45" s="47"/>
      <c r="U45" s="47"/>
      <c r="V45" s="47"/>
      <c r="W45" s="47"/>
    </row>
    <row r="46" spans="1:23" x14ac:dyDescent="0.25">
      <c r="A46" s="4">
        <v>853</v>
      </c>
      <c r="B46" s="5">
        <v>49713.979809603916</v>
      </c>
      <c r="C46" s="121">
        <f>VLOOKUP($A46,flow_input!B$2:C$50000,2,FALSE)</f>
        <v>62194.166770000003</v>
      </c>
      <c r="D46" s="7" t="s">
        <v>8</v>
      </c>
      <c r="E46" s="6">
        <f t="shared" si="1"/>
        <v>0.25103978816809835</v>
      </c>
      <c r="F46" s="4">
        <v>1</v>
      </c>
      <c r="G46" s="4" t="s">
        <v>30</v>
      </c>
      <c r="H46" s="170">
        <f t="shared" si="2"/>
        <v>40000</v>
      </c>
      <c r="I46" s="4">
        <v>4</v>
      </c>
      <c r="J46" s="120">
        <f t="shared" si="3"/>
        <v>12480.186960396088</v>
      </c>
      <c r="K46" s="120">
        <f t="shared" si="0"/>
        <v>155755066.56644055</v>
      </c>
    </row>
    <row r="47" spans="1:23" x14ac:dyDescent="0.25">
      <c r="A47" s="4">
        <v>855</v>
      </c>
      <c r="B47" s="5">
        <v>25424.573192371387</v>
      </c>
      <c r="C47" s="121">
        <f>VLOOKUP($A47,flow_input!B$2:C$50000,2,FALSE)</f>
        <v>30076.701238000001</v>
      </c>
      <c r="D47" s="7" t="s">
        <v>8</v>
      </c>
      <c r="E47" s="6">
        <f t="shared" si="1"/>
        <v>0.18297762603245915</v>
      </c>
      <c r="F47" s="4">
        <v>1</v>
      </c>
      <c r="G47" s="4" t="s">
        <v>30</v>
      </c>
      <c r="H47" s="170">
        <f t="shared" si="2"/>
        <v>20000</v>
      </c>
      <c r="I47" s="4">
        <v>4</v>
      </c>
      <c r="J47" s="120">
        <f t="shared" si="3"/>
        <v>4652.1280456286149</v>
      </c>
      <c r="K47" s="120">
        <f t="shared" si="0"/>
        <v>21642295.352924317</v>
      </c>
    </row>
    <row r="48" spans="1:23" x14ac:dyDescent="0.25">
      <c r="A48" s="4">
        <v>858</v>
      </c>
      <c r="B48" s="5">
        <v>20243.166666666668</v>
      </c>
      <c r="C48" s="121">
        <f>VLOOKUP($A48,flow_input!B$2:C$50000,2,FALSE)</f>
        <v>27604.319541000001</v>
      </c>
      <c r="D48" s="7" t="s">
        <v>8</v>
      </c>
      <c r="E48" s="6">
        <f t="shared" si="1"/>
        <v>0.36363643077911068</v>
      </c>
      <c r="F48" s="4">
        <v>1</v>
      </c>
      <c r="G48" s="4" t="s">
        <v>30</v>
      </c>
      <c r="H48" s="170">
        <f t="shared" si="2"/>
        <v>20000</v>
      </c>
      <c r="I48" s="4">
        <v>4</v>
      </c>
      <c r="J48" s="120">
        <f t="shared" si="3"/>
        <v>7361.1528743333329</v>
      </c>
      <c r="K48" s="120">
        <f t="shared" si="0"/>
        <v>54186571.63930589</v>
      </c>
    </row>
    <row r="49" spans="1:11" x14ac:dyDescent="0.25">
      <c r="A49" s="4">
        <v>3197</v>
      </c>
      <c r="B49" s="5">
        <v>84581.172522807858</v>
      </c>
      <c r="C49" s="121">
        <f>VLOOKUP($A49,flow_input!B$2:C$50000,2,FALSE)</f>
        <v>74759.189360000004</v>
      </c>
      <c r="D49" s="7" t="s">
        <v>8</v>
      </c>
      <c r="E49" s="6">
        <f t="shared" si="1"/>
        <v>-0.116124935016233</v>
      </c>
      <c r="F49" s="4">
        <v>1</v>
      </c>
      <c r="G49" s="4" t="s">
        <v>30</v>
      </c>
      <c r="H49" s="170">
        <f t="shared" si="2"/>
        <v>80000</v>
      </c>
      <c r="I49" s="4">
        <v>4</v>
      </c>
      <c r="J49" s="120">
        <f t="shared" si="3"/>
        <v>-9821.9831628078537</v>
      </c>
      <c r="K49" s="120">
        <f t="shared" si="0"/>
        <v>96471353.250480965</v>
      </c>
    </row>
    <row r="50" spans="1:11" x14ac:dyDescent="0.25">
      <c r="A50" s="4">
        <v>3222</v>
      </c>
      <c r="B50" s="5">
        <v>90733</v>
      </c>
      <c r="C50" s="121">
        <f>VLOOKUP($A50,flow_input!B$2:C$50000,2,FALSE)</f>
        <v>101147.11255200001</v>
      </c>
      <c r="D50" s="7" t="s">
        <v>8</v>
      </c>
      <c r="E50" s="6">
        <f t="shared" si="1"/>
        <v>0.11477756221000091</v>
      </c>
      <c r="F50" s="4">
        <v>1</v>
      </c>
      <c r="G50" s="4" t="s">
        <v>30</v>
      </c>
      <c r="H50" s="170">
        <f t="shared" si="2"/>
        <v>90000</v>
      </c>
      <c r="I50" s="4">
        <v>2</v>
      </c>
      <c r="J50" s="120">
        <f t="shared" si="3"/>
        <v>10414.112552000006</v>
      </c>
      <c r="K50" s="120">
        <f t="shared" si="0"/>
        <v>108453740.24572408</v>
      </c>
    </row>
    <row r="51" spans="1:11" x14ac:dyDescent="0.25">
      <c r="A51" s="4">
        <v>3223</v>
      </c>
      <c r="B51" s="5">
        <v>69094.666666666672</v>
      </c>
      <c r="C51" s="121">
        <f>VLOOKUP($A51,flow_input!B$2:C$50000,2,FALSE)</f>
        <v>77414.628469000003</v>
      </c>
      <c r="D51" s="7" t="s">
        <v>8</v>
      </c>
      <c r="E51" s="6">
        <f t="shared" si="1"/>
        <v>0.12041395094170304</v>
      </c>
      <c r="F51" s="4">
        <v>1</v>
      </c>
      <c r="G51" s="4" t="s">
        <v>30</v>
      </c>
      <c r="H51" s="170">
        <f t="shared" si="2"/>
        <v>60000</v>
      </c>
      <c r="I51" s="4">
        <v>2</v>
      </c>
      <c r="J51" s="120">
        <f t="shared" si="3"/>
        <v>8319.9618023333314</v>
      </c>
      <c r="K51" s="120">
        <f t="shared" si="0"/>
        <v>69221764.39228569</v>
      </c>
    </row>
    <row r="52" spans="1:11" x14ac:dyDescent="0.25">
      <c r="A52" s="4">
        <v>3419</v>
      </c>
      <c r="B52" s="5">
        <v>42730.272727272728</v>
      </c>
      <c r="C52" s="121">
        <f>VLOOKUP($A52,flow_input!B$2:C$50000,2,FALSE)</f>
        <v>32556.963174</v>
      </c>
      <c r="D52" s="7" t="s">
        <v>8</v>
      </c>
      <c r="E52" s="6">
        <f t="shared" si="1"/>
        <v>-0.23808201782853544</v>
      </c>
      <c r="F52" s="4">
        <v>1</v>
      </c>
      <c r="G52" s="4" t="s">
        <v>30</v>
      </c>
      <c r="H52" s="170">
        <f t="shared" si="2"/>
        <v>40000</v>
      </c>
      <c r="I52" s="4">
        <v>3</v>
      </c>
      <c r="J52" s="120">
        <f t="shared" si="3"/>
        <v>-10173.309553272727</v>
      </c>
      <c r="K52" s="120">
        <f t="shared" si="0"/>
        <v>103496227.26671015</v>
      </c>
    </row>
    <row r="53" spans="1:11" x14ac:dyDescent="0.25">
      <c r="A53" s="4">
        <v>3968</v>
      </c>
      <c r="B53" s="5">
        <v>67645.610726287632</v>
      </c>
      <c r="C53" s="121">
        <f>VLOOKUP($A53,flow_input!B$2:C$50000,2,FALSE)</f>
        <v>99885.660292999994</v>
      </c>
      <c r="D53" s="7" t="s">
        <v>8</v>
      </c>
      <c r="E53" s="6">
        <f t="shared" si="1"/>
        <v>0.47660223953279535</v>
      </c>
      <c r="F53" s="4">
        <v>1</v>
      </c>
      <c r="G53" s="4" t="s">
        <v>30</v>
      </c>
      <c r="H53" s="170">
        <f t="shared" si="2"/>
        <v>60000</v>
      </c>
      <c r="I53" s="4">
        <v>3</v>
      </c>
      <c r="J53" s="120">
        <f t="shared" si="3"/>
        <v>32240.049566712361</v>
      </c>
      <c r="K53" s="120">
        <f t="shared" si="0"/>
        <v>1039420796.0640699</v>
      </c>
    </row>
    <row r="54" spans="1:11" x14ac:dyDescent="0.25">
      <c r="A54" s="4">
        <v>6852</v>
      </c>
      <c r="B54" s="5">
        <v>61160.30444985396</v>
      </c>
      <c r="C54" s="121">
        <f>VLOOKUP($A54,flow_input!B$2:C$50000,2,FALSE)</f>
        <v>68859.006439999997</v>
      </c>
      <c r="D54" s="7" t="s">
        <v>8</v>
      </c>
      <c r="E54" s="6">
        <f t="shared" si="1"/>
        <v>0.12587743078450986</v>
      </c>
      <c r="F54" s="4">
        <v>1</v>
      </c>
      <c r="G54" s="4" t="s">
        <v>30</v>
      </c>
      <c r="H54" s="170">
        <f t="shared" si="2"/>
        <v>60000</v>
      </c>
      <c r="I54" s="4">
        <v>2</v>
      </c>
      <c r="J54" s="120">
        <f t="shared" si="3"/>
        <v>7698.7019901460371</v>
      </c>
      <c r="K54" s="120">
        <f t="shared" si="0"/>
        <v>59270012.333078556</v>
      </c>
    </row>
    <row r="55" spans="1:11" x14ac:dyDescent="0.25">
      <c r="A55" s="4">
        <v>7215</v>
      </c>
      <c r="B55" s="5">
        <v>38484.666666666664</v>
      </c>
      <c r="C55" s="121">
        <f>VLOOKUP($A55,flow_input!B$2:C$50000,2,FALSE)</f>
        <v>46205.389108000003</v>
      </c>
      <c r="D55" s="7" t="s">
        <v>8</v>
      </c>
      <c r="E55" s="6">
        <f t="shared" si="1"/>
        <v>0.20061814509674858</v>
      </c>
      <c r="F55" s="4">
        <v>1</v>
      </c>
      <c r="G55" s="4" t="s">
        <v>30</v>
      </c>
      <c r="H55" s="170">
        <f t="shared" si="2"/>
        <v>30000</v>
      </c>
      <c r="I55" s="4">
        <v>2</v>
      </c>
      <c r="J55" s="120">
        <f t="shared" si="3"/>
        <v>7720.7224413333388</v>
      </c>
      <c r="K55" s="120">
        <f t="shared" si="0"/>
        <v>59609555.01610823</v>
      </c>
    </row>
    <row r="56" spans="1:11" x14ac:dyDescent="0.25">
      <c r="A56" s="4">
        <v>7222</v>
      </c>
      <c r="B56" s="5">
        <v>40767</v>
      </c>
      <c r="C56" s="121">
        <f>VLOOKUP($A56,flow_input!B$2:C$50000,2,FALSE)</f>
        <v>47069.949067000001</v>
      </c>
      <c r="D56" s="7" t="s">
        <v>8</v>
      </c>
      <c r="E56" s="6">
        <f t="shared" si="1"/>
        <v>0.1546090972355092</v>
      </c>
      <c r="F56" s="4">
        <v>1</v>
      </c>
      <c r="G56" s="4" t="s">
        <v>30</v>
      </c>
      <c r="H56" s="170">
        <f t="shared" si="2"/>
        <v>40000</v>
      </c>
      <c r="I56" s="4">
        <v>2</v>
      </c>
      <c r="J56" s="120">
        <f t="shared" si="3"/>
        <v>6302.9490670000014</v>
      </c>
      <c r="K56" s="120">
        <f t="shared" si="0"/>
        <v>39727166.941196188</v>
      </c>
    </row>
    <row r="57" spans="1:11" x14ac:dyDescent="0.25">
      <c r="A57" s="4">
        <v>7259</v>
      </c>
      <c r="B57" s="5">
        <v>41715.666666666664</v>
      </c>
      <c r="C57" s="121">
        <f>VLOOKUP($A57,flow_input!B$2:C$50000,2,FALSE)</f>
        <v>44440.398882000001</v>
      </c>
      <c r="D57" s="7" t="s">
        <v>8</v>
      </c>
      <c r="E57" s="6">
        <f t="shared" si="1"/>
        <v>6.5316760657466943E-2</v>
      </c>
      <c r="F57" s="4">
        <v>1</v>
      </c>
      <c r="G57" s="4" t="s">
        <v>30</v>
      </c>
      <c r="H57" s="170">
        <f t="shared" si="2"/>
        <v>40000</v>
      </c>
      <c r="I57" s="4">
        <v>2</v>
      </c>
      <c r="J57" s="120">
        <f t="shared" si="3"/>
        <v>2724.7322153333371</v>
      </c>
      <c r="K57" s="120">
        <f t="shared" si="0"/>
        <v>7424165.6452753143</v>
      </c>
    </row>
    <row r="58" spans="1:11" x14ac:dyDescent="0.25">
      <c r="A58" s="4">
        <v>7501</v>
      </c>
      <c r="B58" s="5">
        <v>36312.5</v>
      </c>
      <c r="C58" s="121">
        <f>VLOOKUP($A58,flow_input!B$2:C$50000,2,FALSE)</f>
        <v>54940.824610000003</v>
      </c>
      <c r="D58" s="7" t="s">
        <v>8</v>
      </c>
      <c r="E58" s="6">
        <f t="shared" si="1"/>
        <v>0.51300033349397589</v>
      </c>
      <c r="F58" s="4">
        <v>1</v>
      </c>
      <c r="G58" s="4" t="s">
        <v>30</v>
      </c>
      <c r="H58" s="170">
        <f t="shared" si="2"/>
        <v>30000</v>
      </c>
      <c r="I58" s="4">
        <v>3</v>
      </c>
      <c r="J58" s="120">
        <f t="shared" si="3"/>
        <v>18628.324610000003</v>
      </c>
      <c r="K58" s="120">
        <f t="shared" si="0"/>
        <v>347014477.77553177</v>
      </c>
    </row>
    <row r="59" spans="1:11" x14ac:dyDescent="0.25">
      <c r="A59" s="4">
        <v>7872</v>
      </c>
      <c r="B59" s="5">
        <v>46969.5</v>
      </c>
      <c r="C59" s="121">
        <f>VLOOKUP($A59,flow_input!B$2:C$50000,2,FALSE)</f>
        <v>49801.397359000002</v>
      </c>
      <c r="D59" s="7" t="s">
        <v>8</v>
      </c>
      <c r="E59" s="6">
        <f t="shared" si="1"/>
        <v>6.0292261126901447E-2</v>
      </c>
      <c r="F59" s="4">
        <v>1</v>
      </c>
      <c r="G59" s="4" t="s">
        <v>30</v>
      </c>
      <c r="H59" s="170">
        <f t="shared" si="2"/>
        <v>40000</v>
      </c>
      <c r="I59" s="4">
        <v>7</v>
      </c>
      <c r="J59" s="120">
        <f t="shared" si="3"/>
        <v>2831.8973590000023</v>
      </c>
      <c r="K59" s="120">
        <f t="shared" si="0"/>
        <v>8019642.6519111879</v>
      </c>
    </row>
    <row r="60" spans="1:11" x14ac:dyDescent="0.25">
      <c r="A60" s="4">
        <v>7873</v>
      </c>
      <c r="B60" s="5">
        <v>63416.5</v>
      </c>
      <c r="C60" s="121">
        <f>VLOOKUP($A60,flow_input!B$2:C$50000,2,FALSE)</f>
        <v>58808.891414999998</v>
      </c>
      <c r="D60" s="7" t="s">
        <v>8</v>
      </c>
      <c r="E60" s="6">
        <f t="shared" si="1"/>
        <v>-7.2656305299094059E-2</v>
      </c>
      <c r="F60" s="4">
        <v>1</v>
      </c>
      <c r="G60" s="4" t="s">
        <v>30</v>
      </c>
      <c r="H60" s="170">
        <f t="shared" si="2"/>
        <v>60000</v>
      </c>
      <c r="I60" s="4">
        <v>7</v>
      </c>
      <c r="J60" s="120">
        <f t="shared" si="3"/>
        <v>-4607.6085850000018</v>
      </c>
      <c r="K60" s="120">
        <f t="shared" si="0"/>
        <v>21230056.87256572</v>
      </c>
    </row>
    <row r="61" spans="1:11" x14ac:dyDescent="0.25">
      <c r="A61" s="4">
        <v>8042</v>
      </c>
      <c r="B61" s="5">
        <v>68361.408952316357</v>
      </c>
      <c r="C61" s="121">
        <f>VLOOKUP($A61,flow_input!B$2:C$50000,2,FALSE)</f>
        <v>74475.817399000007</v>
      </c>
      <c r="D61" s="7" t="s">
        <v>8</v>
      </c>
      <c r="E61" s="6">
        <f t="shared" si="1"/>
        <v>8.9442399453010024E-2</v>
      </c>
      <c r="F61" s="4">
        <v>1</v>
      </c>
      <c r="G61" s="4" t="s">
        <v>30</v>
      </c>
      <c r="H61" s="170">
        <f t="shared" si="2"/>
        <v>60000</v>
      </c>
      <c r="I61" s="4">
        <v>7</v>
      </c>
      <c r="J61" s="120">
        <f t="shared" si="3"/>
        <v>6114.4084466836503</v>
      </c>
      <c r="K61" s="120">
        <f t="shared" si="0"/>
        <v>37385990.65287637</v>
      </c>
    </row>
    <row r="62" spans="1:11" x14ac:dyDescent="0.25">
      <c r="A62" s="4">
        <v>8054</v>
      </c>
      <c r="B62" s="5">
        <v>73453.473779411186</v>
      </c>
      <c r="C62" s="121">
        <f>VLOOKUP($A62,flow_input!B$2:C$50000,2,FALSE)</f>
        <v>77441.832920999994</v>
      </c>
      <c r="D62" s="7" t="s">
        <v>8</v>
      </c>
      <c r="E62" s="6">
        <f t="shared" si="1"/>
        <v>5.4297760696332631E-2</v>
      </c>
      <c r="F62" s="4">
        <v>1</v>
      </c>
      <c r="G62" s="4" t="s">
        <v>30</v>
      </c>
      <c r="H62" s="170">
        <f t="shared" si="2"/>
        <v>70000</v>
      </c>
      <c r="I62" s="4">
        <v>7</v>
      </c>
      <c r="J62" s="120">
        <f t="shared" si="3"/>
        <v>3988.3591415888077</v>
      </c>
      <c r="K62" s="120">
        <f t="shared" si="0"/>
        <v>15907008.64229501</v>
      </c>
    </row>
    <row r="63" spans="1:11" x14ac:dyDescent="0.25">
      <c r="A63" s="4">
        <v>8056</v>
      </c>
      <c r="B63" s="5">
        <v>77343</v>
      </c>
      <c r="C63" s="121">
        <f>VLOOKUP($A63,flow_input!B$2:C$50000,2,FALSE)</f>
        <v>76010.331038999997</v>
      </c>
      <c r="D63" s="7" t="s">
        <v>8</v>
      </c>
      <c r="E63" s="6">
        <f t="shared" si="1"/>
        <v>-1.7230634459485694E-2</v>
      </c>
      <c r="F63" s="4">
        <v>1</v>
      </c>
      <c r="G63" s="4" t="s">
        <v>30</v>
      </c>
      <c r="H63" s="170">
        <f t="shared" si="2"/>
        <v>70000</v>
      </c>
      <c r="I63" s="4">
        <v>7</v>
      </c>
      <c r="J63" s="120">
        <f t="shared" si="3"/>
        <v>-1332.668961000003</v>
      </c>
      <c r="K63" s="120">
        <f t="shared" si="0"/>
        <v>1776006.5596128276</v>
      </c>
    </row>
    <row r="64" spans="1:11" x14ac:dyDescent="0.25">
      <c r="A64" s="4">
        <v>8057</v>
      </c>
      <c r="B64" s="5">
        <v>66853.75</v>
      </c>
      <c r="C64" s="121">
        <f>VLOOKUP($A64,flow_input!B$2:C$50000,2,FALSE)</f>
        <v>69234.422648000007</v>
      </c>
      <c r="D64" s="7" t="s">
        <v>8</v>
      </c>
      <c r="E64" s="6">
        <f t="shared" si="1"/>
        <v>3.5610158712114259E-2</v>
      </c>
      <c r="F64" s="4">
        <v>1</v>
      </c>
      <c r="G64" s="4" t="s">
        <v>30</v>
      </c>
      <c r="H64" s="170">
        <f t="shared" si="2"/>
        <v>60000</v>
      </c>
      <c r="I64" s="4">
        <v>7</v>
      </c>
      <c r="J64" s="120">
        <f t="shared" si="3"/>
        <v>2380.672648000007</v>
      </c>
      <c r="K64" s="120">
        <f t="shared" si="0"/>
        <v>5667602.2569353655</v>
      </c>
    </row>
    <row r="65" spans="1:23" x14ac:dyDescent="0.25">
      <c r="A65" s="4">
        <v>8058</v>
      </c>
      <c r="B65" s="5">
        <v>63986.75</v>
      </c>
      <c r="C65" s="121">
        <f>VLOOKUP($A65,flow_input!B$2:C$50000,2,FALSE)</f>
        <v>60047.678963999999</v>
      </c>
      <c r="D65" s="7" t="s">
        <v>8</v>
      </c>
      <c r="E65" s="6">
        <f t="shared" si="1"/>
        <v>-6.156072993236883E-2</v>
      </c>
      <c r="F65" s="4">
        <v>1</v>
      </c>
      <c r="G65" s="4" t="s">
        <v>30</v>
      </c>
      <c r="H65" s="170">
        <f t="shared" si="2"/>
        <v>60000</v>
      </c>
      <c r="I65" s="4">
        <v>7</v>
      </c>
      <c r="J65" s="120">
        <f t="shared" si="3"/>
        <v>-3939.0710360000012</v>
      </c>
      <c r="K65" s="120">
        <f t="shared" si="0"/>
        <v>15516280.626654122</v>
      </c>
    </row>
    <row r="66" spans="1:23" x14ac:dyDescent="0.25">
      <c r="A66" s="4">
        <v>8059</v>
      </c>
      <c r="B66" s="5">
        <v>57889.75</v>
      </c>
      <c r="C66" s="121">
        <f>VLOOKUP($A66,flow_input!B$2:C$50000,2,FALSE)</f>
        <v>52331.915366000001</v>
      </c>
      <c r="D66" s="7" t="s">
        <v>8</v>
      </c>
      <c r="E66" s="6">
        <f t="shared" si="1"/>
        <v>-9.6007231573810525E-2</v>
      </c>
      <c r="F66" s="4">
        <v>1</v>
      </c>
      <c r="G66" s="4" t="s">
        <v>30</v>
      </c>
      <c r="H66" s="170">
        <f t="shared" si="2"/>
        <v>50000</v>
      </c>
      <c r="I66" s="4">
        <v>7</v>
      </c>
      <c r="J66" s="120">
        <f t="shared" ref="J66:J129" si="4">C66-B66</f>
        <v>-5557.8346339999989</v>
      </c>
      <c r="K66" s="120">
        <f t="shared" ref="K66:K129" si="5">POWER(J66,2)</f>
        <v>30889525.818889901</v>
      </c>
    </row>
    <row r="67" spans="1:23" x14ac:dyDescent="0.25">
      <c r="A67" s="4">
        <v>8770</v>
      </c>
      <c r="B67" s="5">
        <v>94615.774999999994</v>
      </c>
      <c r="C67" s="121">
        <f>VLOOKUP($A67,flow_input!B$2:C$50000,2,FALSE)</f>
        <v>99508.735551000005</v>
      </c>
      <c r="D67" s="7" t="s">
        <v>8</v>
      </c>
      <c r="E67" s="6">
        <f t="shared" ref="E67:E130" si="6">C67/B67-1</f>
        <v>5.1714003832870503E-2</v>
      </c>
      <c r="F67" s="4">
        <v>1</v>
      </c>
      <c r="G67" s="4" t="s">
        <v>30</v>
      </c>
      <c r="H67" s="170">
        <f t="shared" ref="H67:H130" si="7">FLOOR(B67,10000)</f>
        <v>90000</v>
      </c>
      <c r="I67" s="4">
        <v>6</v>
      </c>
      <c r="J67" s="120">
        <f t="shared" si="4"/>
        <v>4892.960551000011</v>
      </c>
      <c r="K67" s="120">
        <f t="shared" si="5"/>
        <v>23941062.953642331</v>
      </c>
    </row>
    <row r="68" spans="1:23" x14ac:dyDescent="0.25">
      <c r="A68" s="4">
        <v>8771</v>
      </c>
      <c r="B68" s="5">
        <v>97532</v>
      </c>
      <c r="C68" s="121">
        <f>VLOOKUP($A68,flow_input!B$2:C$50000,2,FALSE)</f>
        <v>98772.440805999999</v>
      </c>
      <c r="D68" s="7" t="s">
        <v>8</v>
      </c>
      <c r="E68" s="6">
        <f t="shared" si="6"/>
        <v>1.2718295595291806E-2</v>
      </c>
      <c r="F68" s="4">
        <v>1</v>
      </c>
      <c r="G68" s="4" t="s">
        <v>30</v>
      </c>
      <c r="H68" s="170">
        <f t="shared" si="7"/>
        <v>90000</v>
      </c>
      <c r="I68" s="4">
        <v>6</v>
      </c>
      <c r="J68" s="120">
        <f t="shared" si="4"/>
        <v>1240.4408059999987</v>
      </c>
      <c r="K68" s="120">
        <f t="shared" si="5"/>
        <v>1538693.3931899264</v>
      </c>
    </row>
    <row r="69" spans="1:23" x14ac:dyDescent="0.25">
      <c r="A69" s="4">
        <v>8772</v>
      </c>
      <c r="B69" s="5">
        <v>86629.166666666672</v>
      </c>
      <c r="C69" s="121">
        <f>VLOOKUP($A69,flow_input!B$2:C$50000,2,FALSE)</f>
        <v>99218.031069000004</v>
      </c>
      <c r="D69" s="7" t="s">
        <v>8</v>
      </c>
      <c r="E69" s="6">
        <f t="shared" si="6"/>
        <v>0.1453190061353471</v>
      </c>
      <c r="F69" s="4">
        <v>1</v>
      </c>
      <c r="G69" s="4" t="s">
        <v>30</v>
      </c>
      <c r="H69" s="170">
        <f t="shared" si="7"/>
        <v>80000</v>
      </c>
      <c r="I69" s="4">
        <v>6</v>
      </c>
      <c r="J69" s="120">
        <f t="shared" si="4"/>
        <v>12588.864402333333</v>
      </c>
      <c r="K69" s="120">
        <f t="shared" si="5"/>
        <v>158479506.94033536</v>
      </c>
    </row>
    <row r="70" spans="1:23" x14ac:dyDescent="0.25">
      <c r="A70" s="4">
        <v>8773</v>
      </c>
      <c r="B70" s="5">
        <v>91074.916666666672</v>
      </c>
      <c r="C70" s="121">
        <f>VLOOKUP($A70,flow_input!B$2:C$50000,2,FALSE)</f>
        <v>95122.768299999996</v>
      </c>
      <c r="D70" s="7" t="s">
        <v>8</v>
      </c>
      <c r="E70" s="6">
        <f t="shared" si="6"/>
        <v>4.4445296042909588E-2</v>
      </c>
      <c r="F70" s="4">
        <v>1</v>
      </c>
      <c r="G70" s="4" t="s">
        <v>30</v>
      </c>
      <c r="H70" s="170">
        <f t="shared" si="7"/>
        <v>90000</v>
      </c>
      <c r="I70" s="4">
        <v>6</v>
      </c>
      <c r="J70" s="120">
        <f t="shared" si="4"/>
        <v>4047.8516333333246</v>
      </c>
      <c r="K70" s="120">
        <f t="shared" si="5"/>
        <v>16385102.845479263</v>
      </c>
    </row>
    <row r="71" spans="1:23" x14ac:dyDescent="0.25">
      <c r="A71" s="4">
        <v>8774</v>
      </c>
      <c r="B71" s="5">
        <v>104901.5</v>
      </c>
      <c r="C71" s="121">
        <f>VLOOKUP($A71,flow_input!B$2:C$50000,2,FALSE)</f>
        <v>107882.53727299999</v>
      </c>
      <c r="D71" s="7" t="s">
        <v>8</v>
      </c>
      <c r="E71" s="6">
        <f t="shared" si="6"/>
        <v>2.8417489482991165E-2</v>
      </c>
      <c r="F71" s="4">
        <v>1</v>
      </c>
      <c r="G71" s="4" t="s">
        <v>30</v>
      </c>
      <c r="H71" s="170">
        <f t="shared" si="7"/>
        <v>100000</v>
      </c>
      <c r="I71" s="4">
        <v>3</v>
      </c>
      <c r="J71" s="120">
        <f t="shared" si="4"/>
        <v>2981.0372729999945</v>
      </c>
      <c r="K71" s="120">
        <f t="shared" si="5"/>
        <v>8886583.2230152432</v>
      </c>
      <c r="U71" s="49"/>
      <c r="V71" s="49"/>
      <c r="W71" s="49"/>
    </row>
    <row r="72" spans="1:23" x14ac:dyDescent="0.25">
      <c r="A72" s="4">
        <v>8777</v>
      </c>
      <c r="B72" s="5">
        <v>79501.666666666672</v>
      </c>
      <c r="C72" s="121">
        <f>VLOOKUP($A72,flow_input!B$2:C$50000,2,FALSE)</f>
        <v>87552.371717000002</v>
      </c>
      <c r="D72" s="7" t="s">
        <v>8</v>
      </c>
      <c r="E72" s="6">
        <f t="shared" si="6"/>
        <v>0.10126460724513109</v>
      </c>
      <c r="F72" s="4">
        <v>1</v>
      </c>
      <c r="G72" s="4" t="s">
        <v>30</v>
      </c>
      <c r="H72" s="170">
        <f t="shared" si="7"/>
        <v>70000</v>
      </c>
      <c r="I72" s="4">
        <v>3</v>
      </c>
      <c r="J72" s="120">
        <f t="shared" si="4"/>
        <v>8050.7050503333303</v>
      </c>
      <c r="K72" s="120">
        <f t="shared" si="5"/>
        <v>64813851.807462588</v>
      </c>
      <c r="U72" s="49"/>
      <c r="V72" s="49"/>
      <c r="W72" s="49"/>
    </row>
    <row r="73" spans="1:23" x14ac:dyDescent="0.25">
      <c r="A73" s="4">
        <v>8780</v>
      </c>
      <c r="B73" s="5">
        <v>75448.902372531709</v>
      </c>
      <c r="C73" s="121">
        <f>VLOOKUP($A73,flow_input!B$2:C$50000,2,FALSE)</f>
        <v>78586.801145000005</v>
      </c>
      <c r="D73" s="7" t="s">
        <v>8</v>
      </c>
      <c r="E73" s="6">
        <f t="shared" si="6"/>
        <v>4.1589720642651651E-2</v>
      </c>
      <c r="F73" s="4">
        <v>1</v>
      </c>
      <c r="G73" s="4" t="s">
        <v>30</v>
      </c>
      <c r="H73" s="170">
        <f t="shared" si="7"/>
        <v>70000</v>
      </c>
      <c r="I73" s="4">
        <v>3</v>
      </c>
      <c r="J73" s="120">
        <f t="shared" si="4"/>
        <v>3137.8987724682956</v>
      </c>
      <c r="K73" s="120">
        <f t="shared" si="5"/>
        <v>9846408.7062580362</v>
      </c>
      <c r="L73" s="41"/>
      <c r="M73" s="41"/>
      <c r="N73" s="41"/>
      <c r="O73" s="41"/>
      <c r="P73" s="41"/>
      <c r="Q73" s="50"/>
      <c r="R73" s="50"/>
      <c r="S73" s="50"/>
      <c r="T73" s="50"/>
      <c r="U73" s="50"/>
      <c r="V73" s="48"/>
      <c r="W73" s="48"/>
    </row>
    <row r="74" spans="1:23" x14ac:dyDescent="0.25">
      <c r="A74" s="4">
        <v>8787</v>
      </c>
      <c r="B74" s="5">
        <v>109145.41666666667</v>
      </c>
      <c r="C74" s="121">
        <f>VLOOKUP($A74,flow_input!B$2:C$50000,2,FALSE)</f>
        <v>97248.299075999996</v>
      </c>
      <c r="D74" s="7" t="s">
        <v>8</v>
      </c>
      <c r="E74" s="6">
        <f t="shared" si="6"/>
        <v>-0.10900244787191404</v>
      </c>
      <c r="F74" s="4">
        <v>1</v>
      </c>
      <c r="G74" s="4" t="s">
        <v>30</v>
      </c>
      <c r="H74" s="170">
        <f t="shared" si="7"/>
        <v>100000</v>
      </c>
      <c r="I74" s="4">
        <v>3</v>
      </c>
      <c r="J74" s="120">
        <f t="shared" si="4"/>
        <v>-11897.117590666676</v>
      </c>
      <c r="K74" s="120">
        <f t="shared" si="5"/>
        <v>141541406.96615046</v>
      </c>
    </row>
    <row r="75" spans="1:23" x14ac:dyDescent="0.25">
      <c r="A75" s="4">
        <v>8791</v>
      </c>
      <c r="B75" s="5">
        <v>94006.5</v>
      </c>
      <c r="C75" s="121">
        <f>VLOOKUP($A75,flow_input!B$2:C$50000,2,FALSE)</f>
        <v>93713.063248000006</v>
      </c>
      <c r="D75" s="7" t="s">
        <v>8</v>
      </c>
      <c r="E75" s="6">
        <f t="shared" si="6"/>
        <v>-3.121451729401592E-3</v>
      </c>
      <c r="F75" s="4">
        <v>1</v>
      </c>
      <c r="G75" s="4" t="s">
        <v>30</v>
      </c>
      <c r="H75" s="170">
        <f t="shared" si="7"/>
        <v>90000</v>
      </c>
      <c r="I75" s="4">
        <v>3</v>
      </c>
      <c r="J75" s="120">
        <f t="shared" si="4"/>
        <v>-293.43675199999416</v>
      </c>
      <c r="K75" s="120">
        <f t="shared" si="5"/>
        <v>86105.127424306076</v>
      </c>
      <c r="V75" s="1"/>
      <c r="W75" s="6"/>
    </row>
    <row r="76" spans="1:23" x14ac:dyDescent="0.25">
      <c r="A76" s="4">
        <v>8802</v>
      </c>
      <c r="B76" s="5">
        <v>80909.683755617283</v>
      </c>
      <c r="C76" s="121">
        <f>VLOOKUP($A76,flow_input!B$2:C$50000,2,FALSE)</f>
        <v>86281.578179999997</v>
      </c>
      <c r="D76" s="7" t="s">
        <v>8</v>
      </c>
      <c r="E76" s="6">
        <f t="shared" si="6"/>
        <v>6.6393714263031756E-2</v>
      </c>
      <c r="F76" s="4">
        <v>1</v>
      </c>
      <c r="G76" s="4" t="s">
        <v>30</v>
      </c>
      <c r="H76" s="170">
        <f t="shared" si="7"/>
        <v>80000</v>
      </c>
      <c r="I76" s="4">
        <v>3</v>
      </c>
      <c r="J76" s="120">
        <f t="shared" si="4"/>
        <v>5371.8944243827136</v>
      </c>
      <c r="K76" s="120">
        <f t="shared" si="5"/>
        <v>28857249.706714086</v>
      </c>
      <c r="V76" s="1"/>
      <c r="W76" s="6"/>
    </row>
    <row r="77" spans="1:23" x14ac:dyDescent="0.25">
      <c r="A77" s="4">
        <v>8809</v>
      </c>
      <c r="B77" s="5">
        <v>98390.5</v>
      </c>
      <c r="C77" s="121">
        <f>VLOOKUP($A77,flow_input!B$2:C$50000,2,FALSE)</f>
        <v>110379.56343333299</v>
      </c>
      <c r="D77" s="7" t="s">
        <v>8</v>
      </c>
      <c r="E77" s="6">
        <f t="shared" si="6"/>
        <v>0.1218518396931918</v>
      </c>
      <c r="F77" s="4">
        <v>1</v>
      </c>
      <c r="G77" s="4" t="s">
        <v>30</v>
      </c>
      <c r="H77" s="170">
        <f t="shared" si="7"/>
        <v>90000</v>
      </c>
      <c r="I77" s="4">
        <v>3</v>
      </c>
      <c r="J77" s="120">
        <f t="shared" si="4"/>
        <v>11989.063433332994</v>
      </c>
      <c r="K77" s="120">
        <f t="shared" si="5"/>
        <v>143737642.00848234</v>
      </c>
    </row>
    <row r="78" spans="1:23" x14ac:dyDescent="0.25">
      <c r="A78" s="4">
        <v>8810</v>
      </c>
      <c r="B78" s="5">
        <v>99633</v>
      </c>
      <c r="C78" s="121">
        <f>VLOOKUP($A78,flow_input!B$2:C$50000,2,FALSE)</f>
        <v>108109.669377</v>
      </c>
      <c r="D78" s="7" t="s">
        <v>8</v>
      </c>
      <c r="E78" s="6">
        <f t="shared" si="6"/>
        <v>8.5078933455782657E-2</v>
      </c>
      <c r="F78" s="4">
        <v>1</v>
      </c>
      <c r="G78" s="4" t="s">
        <v>30</v>
      </c>
      <c r="H78" s="170">
        <f t="shared" si="7"/>
        <v>90000</v>
      </c>
      <c r="I78" s="4">
        <v>3</v>
      </c>
      <c r="J78" s="120">
        <f t="shared" si="4"/>
        <v>8476.6693769999983</v>
      </c>
      <c r="K78" s="120">
        <f t="shared" si="5"/>
        <v>71853923.72696954</v>
      </c>
    </row>
    <row r="79" spans="1:23" x14ac:dyDescent="0.25">
      <c r="A79" s="4">
        <v>8816</v>
      </c>
      <c r="B79" s="5">
        <v>77335.5</v>
      </c>
      <c r="C79" s="121">
        <f>VLOOKUP($A79,flow_input!B$2:C$50000,2,FALSE)</f>
        <v>98419.032042000006</v>
      </c>
      <c r="D79" s="7" t="s">
        <v>8</v>
      </c>
      <c r="E79" s="6">
        <f t="shared" si="6"/>
        <v>0.27262424167426347</v>
      </c>
      <c r="F79" s="4">
        <v>1</v>
      </c>
      <c r="G79" s="4" t="s">
        <v>30</v>
      </c>
      <c r="H79" s="170">
        <f t="shared" si="7"/>
        <v>70000</v>
      </c>
      <c r="I79" s="4">
        <v>3</v>
      </c>
      <c r="J79" s="120">
        <f t="shared" si="4"/>
        <v>21083.532042000006</v>
      </c>
      <c r="K79" s="120">
        <f t="shared" si="5"/>
        <v>444515323.36604095</v>
      </c>
    </row>
    <row r="80" spans="1:23" x14ac:dyDescent="0.25">
      <c r="A80" s="4">
        <v>8820</v>
      </c>
      <c r="B80" s="5">
        <v>85967.416666666672</v>
      </c>
      <c r="C80" s="121">
        <f>VLOOKUP($A80,flow_input!B$2:C$50000,2,FALSE)</f>
        <v>81416.721101999996</v>
      </c>
      <c r="D80" s="7" t="s">
        <v>8</v>
      </c>
      <c r="E80" s="6">
        <f t="shared" si="6"/>
        <v>-5.2935120550518744E-2</v>
      </c>
      <c r="F80" s="4">
        <v>1</v>
      </c>
      <c r="G80" s="4" t="s">
        <v>30</v>
      </c>
      <c r="H80" s="170">
        <f t="shared" si="7"/>
        <v>80000</v>
      </c>
      <c r="I80" s="4">
        <v>3</v>
      </c>
      <c r="J80" s="120">
        <f t="shared" si="4"/>
        <v>-4550.6955646666756</v>
      </c>
      <c r="K80" s="120">
        <f t="shared" si="5"/>
        <v>20708830.122276954</v>
      </c>
    </row>
    <row r="81" spans="1:26" x14ac:dyDescent="0.25">
      <c r="A81" s="4">
        <v>8822</v>
      </c>
      <c r="B81" s="5">
        <v>61274.083333333336</v>
      </c>
      <c r="C81" s="121">
        <f>VLOOKUP($A81,flow_input!B$2:C$50000,2,FALSE)</f>
        <v>63761.202610665998</v>
      </c>
      <c r="D81" s="7" t="s">
        <v>8</v>
      </c>
      <c r="E81" s="6">
        <f t="shared" si="6"/>
        <v>4.0590069112950156E-2</v>
      </c>
      <c r="F81" s="4">
        <v>1</v>
      </c>
      <c r="G81" s="4" t="s">
        <v>30</v>
      </c>
      <c r="H81" s="170">
        <f t="shared" si="7"/>
        <v>60000</v>
      </c>
      <c r="I81" s="4">
        <v>3</v>
      </c>
      <c r="J81" s="120">
        <f t="shared" si="4"/>
        <v>2487.119277332662</v>
      </c>
      <c r="K81" s="120">
        <f t="shared" si="5"/>
        <v>6185762.2996797431</v>
      </c>
    </row>
    <row r="82" spans="1:26" x14ac:dyDescent="0.25">
      <c r="A82" s="4">
        <v>8824</v>
      </c>
      <c r="B82" s="5">
        <v>66843.25</v>
      </c>
      <c r="C82" s="121">
        <f>VLOOKUP($A82,flow_input!B$2:C$50000,2,FALSE)</f>
        <v>65324.523754000002</v>
      </c>
      <c r="D82" s="7" t="s">
        <v>8</v>
      </c>
      <c r="E82" s="6">
        <f t="shared" si="6"/>
        <v>-2.2720712203550875E-2</v>
      </c>
      <c r="F82" s="4">
        <v>1</v>
      </c>
      <c r="G82" s="4" t="s">
        <v>30</v>
      </c>
      <c r="H82" s="170">
        <f t="shared" si="7"/>
        <v>60000</v>
      </c>
      <c r="I82" s="4">
        <v>3</v>
      </c>
      <c r="J82" s="120">
        <f t="shared" si="4"/>
        <v>-1518.7262459999984</v>
      </c>
      <c r="K82" s="120">
        <f t="shared" si="5"/>
        <v>2306529.4102892475</v>
      </c>
    </row>
    <row r="83" spans="1:26" x14ac:dyDescent="0.25">
      <c r="A83" s="4">
        <v>8825</v>
      </c>
      <c r="B83" s="5">
        <v>64979.416666666664</v>
      </c>
      <c r="C83" s="121">
        <f>VLOOKUP($A83,flow_input!B$2:C$50000,2,FALSE)</f>
        <v>70507.650475000002</v>
      </c>
      <c r="D83" s="7" t="s">
        <v>8</v>
      </c>
      <c r="E83" s="6">
        <f t="shared" si="6"/>
        <v>8.5076691849855113E-2</v>
      </c>
      <c r="F83" s="4">
        <v>1</v>
      </c>
      <c r="G83" s="4" t="s">
        <v>30</v>
      </c>
      <c r="H83" s="170">
        <f t="shared" si="7"/>
        <v>60000</v>
      </c>
      <c r="I83" s="4">
        <v>3</v>
      </c>
      <c r="J83" s="120">
        <f t="shared" si="4"/>
        <v>5528.2338083333379</v>
      </c>
      <c r="K83" s="120">
        <f t="shared" si="5"/>
        <v>30561369.03959972</v>
      </c>
    </row>
    <row r="84" spans="1:26" x14ac:dyDescent="0.25">
      <c r="A84" s="4">
        <v>8830</v>
      </c>
      <c r="B84" s="5">
        <v>50276.416666666664</v>
      </c>
      <c r="C84" s="121">
        <f>VLOOKUP($A84,flow_input!B$2:C$50000,2,FALSE)</f>
        <v>49725.605015000001</v>
      </c>
      <c r="D84" s="7" t="s">
        <v>8</v>
      </c>
      <c r="E84" s="6">
        <f t="shared" si="6"/>
        <v>-1.0955666457268642E-2</v>
      </c>
      <c r="F84" s="4">
        <v>1</v>
      </c>
      <c r="G84" s="4" t="s">
        <v>30</v>
      </c>
      <c r="H84" s="170">
        <f t="shared" si="7"/>
        <v>50000</v>
      </c>
      <c r="I84" s="4">
        <v>6</v>
      </c>
      <c r="J84" s="120">
        <f t="shared" si="4"/>
        <v>-550.81165166666324</v>
      </c>
      <c r="K84" s="120">
        <f t="shared" si="5"/>
        <v>303393.47561175755</v>
      </c>
    </row>
    <row r="85" spans="1:26" x14ac:dyDescent="0.25">
      <c r="A85" s="4">
        <v>8831</v>
      </c>
      <c r="B85" s="5">
        <v>51820.166666666664</v>
      </c>
      <c r="C85" s="121">
        <f>VLOOKUP($A85,flow_input!B$2:C$50000,2,FALSE)</f>
        <v>53876.462595999998</v>
      </c>
      <c r="D85" s="7" t="s">
        <v>8</v>
      </c>
      <c r="E85" s="6">
        <f t="shared" si="6"/>
        <v>3.9681383939971893E-2</v>
      </c>
      <c r="F85" s="4">
        <v>1</v>
      </c>
      <c r="G85" s="4" t="s">
        <v>30</v>
      </c>
      <c r="H85" s="170">
        <f t="shared" si="7"/>
        <v>50000</v>
      </c>
      <c r="I85" s="4">
        <v>6</v>
      </c>
      <c r="J85" s="120">
        <f t="shared" si="4"/>
        <v>2056.2959293333333</v>
      </c>
      <c r="K85" s="120">
        <f t="shared" si="5"/>
        <v>4228352.9489928372</v>
      </c>
    </row>
    <row r="86" spans="1:26" x14ac:dyDescent="0.25">
      <c r="A86" s="4">
        <v>8839</v>
      </c>
      <c r="B86" s="5">
        <v>53750.666666666664</v>
      </c>
      <c r="C86" s="121">
        <f>VLOOKUP($A86,flow_input!B$2:C$50000,2,FALSE)</f>
        <v>56863.109991999998</v>
      </c>
      <c r="D86" s="7" t="s">
        <v>8</v>
      </c>
      <c r="E86" s="6">
        <f t="shared" si="6"/>
        <v>5.7905204127700838E-2</v>
      </c>
      <c r="F86" s="4">
        <v>1</v>
      </c>
      <c r="G86" s="4" t="s">
        <v>30</v>
      </c>
      <c r="H86" s="170">
        <f t="shared" si="7"/>
        <v>50000</v>
      </c>
      <c r="I86" s="4">
        <v>7</v>
      </c>
      <c r="J86" s="120">
        <f t="shared" si="4"/>
        <v>3112.4433253333336</v>
      </c>
      <c r="K86" s="120">
        <f t="shared" si="5"/>
        <v>9687303.4534120206</v>
      </c>
    </row>
    <row r="87" spans="1:26" x14ac:dyDescent="0.25">
      <c r="A87" s="4">
        <v>8840</v>
      </c>
      <c r="B87" s="5">
        <v>52990.083333333336</v>
      </c>
      <c r="C87" s="121">
        <f>VLOOKUP($A87,flow_input!B$2:C$50000,2,FALSE)</f>
        <v>55310.072367000001</v>
      </c>
      <c r="D87" s="7" t="s">
        <v>8</v>
      </c>
      <c r="E87" s="6">
        <f t="shared" si="6"/>
        <v>4.3781569828316824E-2</v>
      </c>
      <c r="F87" s="4">
        <v>1</v>
      </c>
      <c r="G87" s="4" t="s">
        <v>30</v>
      </c>
      <c r="H87" s="170">
        <f t="shared" si="7"/>
        <v>50000</v>
      </c>
      <c r="I87" s="4">
        <v>7</v>
      </c>
      <c r="J87" s="120">
        <f t="shared" si="4"/>
        <v>2319.9890336666649</v>
      </c>
      <c r="K87" s="120">
        <f t="shared" si="5"/>
        <v>5382349.1163335852</v>
      </c>
      <c r="Y87" s="8"/>
      <c r="Z87" s="8"/>
    </row>
    <row r="88" spans="1:26" x14ac:dyDescent="0.25">
      <c r="A88" s="4">
        <v>8845</v>
      </c>
      <c r="B88" s="5">
        <v>83902.29947697492</v>
      </c>
      <c r="C88" s="121">
        <f>VLOOKUP($A88,flow_input!B$2:C$50000,2,FALSE)</f>
        <v>87347.887101</v>
      </c>
      <c r="D88" s="7" t="s">
        <v>8</v>
      </c>
      <c r="E88" s="6">
        <f t="shared" si="6"/>
        <v>4.1066664984201529E-2</v>
      </c>
      <c r="F88" s="4">
        <v>1</v>
      </c>
      <c r="G88" s="4" t="s">
        <v>30</v>
      </c>
      <c r="H88" s="170">
        <f t="shared" si="7"/>
        <v>80000</v>
      </c>
      <c r="I88" s="4">
        <v>7</v>
      </c>
      <c r="J88" s="120">
        <f t="shared" si="4"/>
        <v>3445.58762402508</v>
      </c>
      <c r="K88" s="120">
        <f t="shared" si="5"/>
        <v>11872074.074834796</v>
      </c>
    </row>
    <row r="89" spans="1:26" x14ac:dyDescent="0.25">
      <c r="A89" s="4">
        <v>8846</v>
      </c>
      <c r="B89" s="5">
        <v>77033</v>
      </c>
      <c r="C89" s="121">
        <f>VLOOKUP($A89,flow_input!B$2:C$50000,2,FALSE)</f>
        <v>77663.711442999993</v>
      </c>
      <c r="D89" s="7" t="s">
        <v>8</v>
      </c>
      <c r="E89" s="6">
        <f t="shared" si="6"/>
        <v>8.1875487518334733E-3</v>
      </c>
      <c r="F89" s="4">
        <v>1</v>
      </c>
      <c r="G89" s="4" t="s">
        <v>30</v>
      </c>
      <c r="H89" s="170">
        <f t="shared" si="7"/>
        <v>70000</v>
      </c>
      <c r="I89" s="4">
        <v>7</v>
      </c>
      <c r="J89" s="120">
        <f t="shared" si="4"/>
        <v>630.71144299999287</v>
      </c>
      <c r="K89" s="120">
        <f t="shared" si="5"/>
        <v>397796.92433113325</v>
      </c>
    </row>
    <row r="90" spans="1:26" x14ac:dyDescent="0.25">
      <c r="A90" s="4">
        <v>8887</v>
      </c>
      <c r="B90" s="5">
        <v>90929.833333333328</v>
      </c>
      <c r="C90" s="121">
        <f>VLOOKUP($A90,flow_input!B$2:C$50000,2,FALSE)</f>
        <v>93408.226408999995</v>
      </c>
      <c r="D90" s="7" t="s">
        <v>8</v>
      </c>
      <c r="E90" s="6">
        <f t="shared" si="6"/>
        <v>2.7256104897732447E-2</v>
      </c>
      <c r="F90" s="4">
        <v>1</v>
      </c>
      <c r="G90" s="4" t="s">
        <v>30</v>
      </c>
      <c r="H90" s="170">
        <f t="shared" si="7"/>
        <v>90000</v>
      </c>
      <c r="I90" s="4">
        <v>2</v>
      </c>
      <c r="J90" s="120">
        <f t="shared" si="4"/>
        <v>2478.3930756666668</v>
      </c>
      <c r="K90" s="120">
        <f t="shared" si="5"/>
        <v>6142432.2375124805</v>
      </c>
    </row>
    <row r="91" spans="1:26" x14ac:dyDescent="0.25">
      <c r="A91" s="4">
        <v>8921</v>
      </c>
      <c r="B91" s="5">
        <v>54852.911271115714</v>
      </c>
      <c r="C91" s="121">
        <f>VLOOKUP($A91,flow_input!B$2:C$50000,2,FALSE)</f>
        <v>67610.835212000005</v>
      </c>
      <c r="D91" s="7" t="s">
        <v>8</v>
      </c>
      <c r="E91" s="6">
        <f t="shared" si="6"/>
        <v>0.23258426299065582</v>
      </c>
      <c r="F91" s="4">
        <v>1</v>
      </c>
      <c r="G91" s="4" t="s">
        <v>30</v>
      </c>
      <c r="H91" s="170">
        <f t="shared" si="7"/>
        <v>50000</v>
      </c>
      <c r="I91" s="4">
        <v>2</v>
      </c>
      <c r="J91" s="120">
        <f t="shared" si="4"/>
        <v>12757.923940884291</v>
      </c>
      <c r="K91" s="120">
        <f t="shared" si="5"/>
        <v>162764623.28138858</v>
      </c>
    </row>
    <row r="92" spans="1:26" x14ac:dyDescent="0.25">
      <c r="A92" s="4">
        <v>8968</v>
      </c>
      <c r="B92" s="5">
        <v>76034.666666666672</v>
      </c>
      <c r="C92" s="121">
        <f>VLOOKUP($A92,flow_input!B$2:C$50000,2,FALSE)</f>
        <v>90720.483265000003</v>
      </c>
      <c r="D92" s="7" t="s">
        <v>8</v>
      </c>
      <c r="E92" s="6">
        <f t="shared" si="6"/>
        <v>0.19314632709202817</v>
      </c>
      <c r="F92" s="4">
        <v>1</v>
      </c>
      <c r="G92" s="4" t="s">
        <v>30</v>
      </c>
      <c r="H92" s="170">
        <f t="shared" si="7"/>
        <v>70000</v>
      </c>
      <c r="I92" s="4">
        <v>2</v>
      </c>
      <c r="J92" s="120">
        <f t="shared" si="4"/>
        <v>14685.816598333331</v>
      </c>
      <c r="K92" s="120">
        <f t="shared" si="5"/>
        <v>215673209.15988278</v>
      </c>
    </row>
    <row r="93" spans="1:26" x14ac:dyDescent="0.25">
      <c r="A93" s="4">
        <v>8977</v>
      </c>
      <c r="B93" s="5">
        <v>78284.833333333328</v>
      </c>
      <c r="C93" s="121">
        <f>VLOOKUP($A93,flow_input!B$2:C$50000,2,FALSE)</f>
        <v>89196.092917999995</v>
      </c>
      <c r="D93" s="7" t="s">
        <v>8</v>
      </c>
      <c r="E93" s="6">
        <f t="shared" si="6"/>
        <v>0.13937897189110715</v>
      </c>
      <c r="F93" s="4">
        <v>1</v>
      </c>
      <c r="G93" s="4" t="s">
        <v>30</v>
      </c>
      <c r="H93" s="170">
        <f t="shared" si="7"/>
        <v>70000</v>
      </c>
      <c r="I93" s="4">
        <v>2</v>
      </c>
      <c r="J93" s="120">
        <f t="shared" si="4"/>
        <v>10911.259584666666</v>
      </c>
      <c r="K93" s="120">
        <f t="shared" si="5"/>
        <v>119055585.72398019</v>
      </c>
    </row>
    <row r="94" spans="1:26" x14ac:dyDescent="0.25">
      <c r="A94" s="4">
        <v>9029</v>
      </c>
      <c r="B94" s="5">
        <v>52900.503159166205</v>
      </c>
      <c r="C94" s="121">
        <f>VLOOKUP($A94,flow_input!B$2:C$50000,2,FALSE)</f>
        <v>65149.655727999998</v>
      </c>
      <c r="D94" s="7" t="s">
        <v>8</v>
      </c>
      <c r="E94" s="6">
        <f t="shared" si="6"/>
        <v>0.23155077621811526</v>
      </c>
      <c r="F94" s="4">
        <v>1</v>
      </c>
      <c r="G94" s="4" t="s">
        <v>30</v>
      </c>
      <c r="H94" s="170">
        <f t="shared" si="7"/>
        <v>50000</v>
      </c>
      <c r="I94" s="4">
        <v>3</v>
      </c>
      <c r="J94" s="120">
        <f t="shared" si="4"/>
        <v>12249.152568833793</v>
      </c>
      <c r="K94" s="120">
        <f t="shared" si="5"/>
        <v>150041738.65456751</v>
      </c>
    </row>
    <row r="95" spans="1:26" x14ac:dyDescent="0.25">
      <c r="A95" s="4">
        <v>9252</v>
      </c>
      <c r="B95" s="5">
        <v>60206.640834070146</v>
      </c>
      <c r="C95" s="121">
        <f>VLOOKUP($A95,flow_input!B$2:C$50000,2,FALSE)</f>
        <v>67274.544731000002</v>
      </c>
      <c r="D95" s="7" t="s">
        <v>8</v>
      </c>
      <c r="E95" s="6">
        <f t="shared" si="6"/>
        <v>0.11739409139946932</v>
      </c>
      <c r="F95" s="4">
        <v>1</v>
      </c>
      <c r="G95" s="4" t="s">
        <v>30</v>
      </c>
      <c r="H95" s="170">
        <f t="shared" si="7"/>
        <v>60000</v>
      </c>
      <c r="I95" s="4">
        <v>3</v>
      </c>
      <c r="J95" s="120">
        <f t="shared" si="4"/>
        <v>7067.9038969298563</v>
      </c>
      <c r="K95" s="120">
        <f t="shared" si="5"/>
        <v>49955265.49623625</v>
      </c>
    </row>
    <row r="96" spans="1:26" x14ac:dyDescent="0.25">
      <c r="A96" s="4">
        <v>9333</v>
      </c>
      <c r="B96" s="5">
        <v>86107.333333333328</v>
      </c>
      <c r="C96" s="121">
        <f>VLOOKUP($A96,flow_input!B$2:C$50000,2,FALSE)</f>
        <v>101166.182958</v>
      </c>
      <c r="D96" s="7" t="s">
        <v>8</v>
      </c>
      <c r="E96" s="6">
        <f t="shared" si="6"/>
        <v>0.17488463574143909</v>
      </c>
      <c r="F96" s="4">
        <v>1</v>
      </c>
      <c r="G96" s="4" t="s">
        <v>30</v>
      </c>
      <c r="H96" s="170">
        <f t="shared" si="7"/>
        <v>80000</v>
      </c>
      <c r="I96" s="4">
        <v>3</v>
      </c>
      <c r="J96" s="120">
        <f t="shared" si="4"/>
        <v>15058.849624666676</v>
      </c>
      <c r="K96" s="120">
        <f t="shared" si="5"/>
        <v>226768952.01832369</v>
      </c>
    </row>
    <row r="97" spans="1:11" x14ac:dyDescent="0.25">
      <c r="A97" s="4">
        <v>9335</v>
      </c>
      <c r="B97" s="5">
        <v>84850</v>
      </c>
      <c r="C97" s="121">
        <f>VLOOKUP($A97,flow_input!B$2:C$50000,2,FALSE)</f>
        <v>106544.822505</v>
      </c>
      <c r="D97" s="7" t="s">
        <v>8</v>
      </c>
      <c r="E97" s="6">
        <f t="shared" si="6"/>
        <v>0.25568441373011197</v>
      </c>
      <c r="F97" s="4">
        <v>1</v>
      </c>
      <c r="G97" s="4" t="s">
        <v>30</v>
      </c>
      <c r="H97" s="170">
        <f t="shared" si="7"/>
        <v>80000</v>
      </c>
      <c r="I97" s="4">
        <v>3</v>
      </c>
      <c r="J97" s="120">
        <f t="shared" si="4"/>
        <v>21694.822505000004</v>
      </c>
      <c r="K97" s="120">
        <f t="shared" si="5"/>
        <v>470665323.52345467</v>
      </c>
    </row>
    <row r="98" spans="1:11" x14ac:dyDescent="0.25">
      <c r="A98" s="4">
        <v>9336</v>
      </c>
      <c r="B98" s="5">
        <v>93913.583333333328</v>
      </c>
      <c r="C98" s="121">
        <f>VLOOKUP($A98,flow_input!B$2:C$50000,2,FALSE)</f>
        <v>107405.279253</v>
      </c>
      <c r="D98" s="7" t="s">
        <v>8</v>
      </c>
      <c r="E98" s="6">
        <f t="shared" si="6"/>
        <v>0.14366075109475651</v>
      </c>
      <c r="F98" s="4">
        <v>1</v>
      </c>
      <c r="G98" s="4" t="s">
        <v>30</v>
      </c>
      <c r="H98" s="170">
        <f t="shared" si="7"/>
        <v>90000</v>
      </c>
      <c r="I98" s="4">
        <v>3</v>
      </c>
      <c r="J98" s="120">
        <f t="shared" si="4"/>
        <v>13491.695919666672</v>
      </c>
      <c r="K98" s="120">
        <f t="shared" si="5"/>
        <v>182025858.78875032</v>
      </c>
    </row>
    <row r="99" spans="1:11" x14ac:dyDescent="0.25">
      <c r="A99" s="4">
        <v>9337</v>
      </c>
      <c r="B99" s="5">
        <v>80396.666666666672</v>
      </c>
      <c r="C99" s="121">
        <f>VLOOKUP($A99,flow_input!B$2:C$50000,2,FALSE)</f>
        <v>84038.621205332995</v>
      </c>
      <c r="D99" s="7" t="s">
        <v>8</v>
      </c>
      <c r="E99" s="6">
        <f t="shared" si="6"/>
        <v>4.5299820125208168E-2</v>
      </c>
      <c r="F99" s="4">
        <v>1</v>
      </c>
      <c r="G99" s="4" t="s">
        <v>30</v>
      </c>
      <c r="H99" s="170">
        <f t="shared" si="7"/>
        <v>80000</v>
      </c>
      <c r="I99" s="4">
        <v>3</v>
      </c>
      <c r="J99" s="120">
        <f t="shared" si="4"/>
        <v>3641.9545386663231</v>
      </c>
      <c r="K99" s="120">
        <f t="shared" si="5"/>
        <v>13263832.86171223</v>
      </c>
    </row>
    <row r="100" spans="1:11" x14ac:dyDescent="0.25">
      <c r="A100" s="4">
        <v>9338</v>
      </c>
      <c r="B100" s="5">
        <v>95818.5</v>
      </c>
      <c r="C100" s="121">
        <f>VLOOKUP($A100,flow_input!B$2:C$50000,2,FALSE)</f>
        <v>114337.43300800001</v>
      </c>
      <c r="D100" s="7" t="s">
        <v>8</v>
      </c>
      <c r="E100" s="6">
        <f t="shared" si="6"/>
        <v>0.19327095506608849</v>
      </c>
      <c r="F100" s="4">
        <v>1</v>
      </c>
      <c r="G100" s="4" t="s">
        <v>30</v>
      </c>
      <c r="H100" s="170">
        <f t="shared" si="7"/>
        <v>90000</v>
      </c>
      <c r="I100" s="4">
        <v>3</v>
      </c>
      <c r="J100" s="120">
        <f t="shared" si="4"/>
        <v>18518.933008000007</v>
      </c>
      <c r="K100" s="120">
        <f t="shared" si="5"/>
        <v>342950879.75479221</v>
      </c>
    </row>
    <row r="101" spans="1:11" x14ac:dyDescent="0.25">
      <c r="A101" s="4">
        <v>9342</v>
      </c>
      <c r="B101" s="5">
        <v>88019.75</v>
      </c>
      <c r="C101" s="121">
        <f>VLOOKUP($A101,flow_input!B$2:C$50000,2,FALSE)</f>
        <v>91984.773181333003</v>
      </c>
      <c r="D101" s="7" t="s">
        <v>8</v>
      </c>
      <c r="E101" s="6">
        <f t="shared" si="6"/>
        <v>4.5046971632309862E-2</v>
      </c>
      <c r="F101" s="4">
        <v>1</v>
      </c>
      <c r="G101" s="4" t="s">
        <v>30</v>
      </c>
      <c r="H101" s="170">
        <f t="shared" si="7"/>
        <v>80000</v>
      </c>
      <c r="I101" s="4">
        <v>3</v>
      </c>
      <c r="J101" s="120">
        <f t="shared" si="4"/>
        <v>3965.0231813330029</v>
      </c>
      <c r="K101" s="120">
        <f t="shared" si="5"/>
        <v>15721408.828508087</v>
      </c>
    </row>
    <row r="102" spans="1:11" x14ac:dyDescent="0.25">
      <c r="A102" s="4">
        <v>9343</v>
      </c>
      <c r="B102" s="5">
        <v>81516.666666666672</v>
      </c>
      <c r="C102" s="121">
        <f>VLOOKUP($A102,flow_input!B$2:C$50000,2,FALSE)</f>
        <v>95403.044137999997</v>
      </c>
      <c r="D102" s="7" t="s">
        <v>8</v>
      </c>
      <c r="E102" s="6">
        <f t="shared" si="6"/>
        <v>0.17035016321406649</v>
      </c>
      <c r="F102" s="4">
        <v>1</v>
      </c>
      <c r="G102" s="4" t="s">
        <v>30</v>
      </c>
      <c r="H102" s="170">
        <f t="shared" si="7"/>
        <v>80000</v>
      </c>
      <c r="I102" s="4">
        <v>3</v>
      </c>
      <c r="J102" s="120">
        <f t="shared" si="4"/>
        <v>13886.377471333326</v>
      </c>
      <c r="K102" s="120">
        <f t="shared" si="5"/>
        <v>192831479.27635375</v>
      </c>
    </row>
    <row r="103" spans="1:11" x14ac:dyDescent="0.25">
      <c r="A103" s="4">
        <v>10790</v>
      </c>
      <c r="B103" s="5">
        <v>57262.25</v>
      </c>
      <c r="C103" s="121">
        <f>VLOOKUP($A103,flow_input!B$2:C$50000,2,FALSE)</f>
        <v>58991.148888000003</v>
      </c>
      <c r="D103" s="7" t="s">
        <v>8</v>
      </c>
      <c r="E103" s="6">
        <f t="shared" si="6"/>
        <v>3.0192646778636867E-2</v>
      </c>
      <c r="F103" s="4">
        <v>1</v>
      </c>
      <c r="G103" s="4" t="s">
        <v>30</v>
      </c>
      <c r="H103" s="170">
        <f t="shared" si="7"/>
        <v>50000</v>
      </c>
      <c r="I103" s="4">
        <v>5</v>
      </c>
      <c r="J103" s="120">
        <f t="shared" si="4"/>
        <v>1728.8988880000034</v>
      </c>
      <c r="K103" s="120">
        <f t="shared" si="5"/>
        <v>2989091.3649276481</v>
      </c>
    </row>
    <row r="104" spans="1:11" x14ac:dyDescent="0.25">
      <c r="A104" s="4">
        <v>10791</v>
      </c>
      <c r="B104" s="5">
        <v>59245.333333333336</v>
      </c>
      <c r="C104" s="121">
        <f>VLOOKUP($A104,flow_input!B$2:C$50000,2,FALSE)</f>
        <v>58991.148888000003</v>
      </c>
      <c r="D104" s="7" t="s">
        <v>8</v>
      </c>
      <c r="E104" s="6">
        <f t="shared" si="6"/>
        <v>-4.2903707521266821E-3</v>
      </c>
      <c r="F104" s="4">
        <v>1</v>
      </c>
      <c r="G104" s="4" t="s">
        <v>30</v>
      </c>
      <c r="H104" s="170">
        <f t="shared" si="7"/>
        <v>50000</v>
      </c>
      <c r="I104" s="4">
        <v>5</v>
      </c>
      <c r="J104" s="120">
        <f t="shared" si="4"/>
        <v>-254.18444533333241</v>
      </c>
      <c r="K104" s="120">
        <f t="shared" si="5"/>
        <v>64609.73224941385</v>
      </c>
    </row>
    <row r="105" spans="1:11" x14ac:dyDescent="0.25">
      <c r="A105" s="4">
        <v>10859</v>
      </c>
      <c r="B105" s="5">
        <v>103236.63636363637</v>
      </c>
      <c r="C105" s="121">
        <f>VLOOKUP($A105,flow_input!B$2:C$50000,2,FALSE)</f>
        <v>106382.091319</v>
      </c>
      <c r="D105" s="7" t="s">
        <v>8</v>
      </c>
      <c r="E105" s="6">
        <f t="shared" si="6"/>
        <v>3.0468398295002697E-2</v>
      </c>
      <c r="F105" s="4">
        <v>1</v>
      </c>
      <c r="G105" s="4" t="s">
        <v>30</v>
      </c>
      <c r="H105" s="170">
        <f t="shared" si="7"/>
        <v>100000</v>
      </c>
      <c r="I105" s="4">
        <v>3</v>
      </c>
      <c r="J105" s="120">
        <f t="shared" si="4"/>
        <v>3145.4549553636316</v>
      </c>
      <c r="K105" s="120">
        <f t="shared" si="5"/>
        <v>9893886.8762216251</v>
      </c>
    </row>
    <row r="106" spans="1:11" x14ac:dyDescent="0.25">
      <c r="A106" s="4">
        <v>10965</v>
      </c>
      <c r="B106" s="5">
        <v>92008.166666666672</v>
      </c>
      <c r="C106" s="121">
        <f>VLOOKUP($A106,flow_input!B$2:C$50000,2,FALSE)</f>
        <v>89291.436941000007</v>
      </c>
      <c r="D106" s="7" t="s">
        <v>8</v>
      </c>
      <c r="E106" s="6">
        <f t="shared" si="6"/>
        <v>-2.9527049870573085E-2</v>
      </c>
      <c r="F106" s="4">
        <v>1</v>
      </c>
      <c r="G106" s="4" t="s">
        <v>30</v>
      </c>
      <c r="H106" s="170">
        <f t="shared" si="7"/>
        <v>90000</v>
      </c>
      <c r="I106" s="4">
        <v>2</v>
      </c>
      <c r="J106" s="120">
        <f t="shared" si="4"/>
        <v>-2716.7297256666643</v>
      </c>
      <c r="K106" s="120">
        <f t="shared" si="5"/>
        <v>7380620.4023208693</v>
      </c>
    </row>
    <row r="107" spans="1:11" x14ac:dyDescent="0.25">
      <c r="A107" s="4">
        <v>10966</v>
      </c>
      <c r="B107" s="5">
        <v>92583.363636363632</v>
      </c>
      <c r="C107" s="121">
        <f>VLOOKUP($A107,flow_input!B$2:C$50000,2,FALSE)</f>
        <v>88179.659444999998</v>
      </c>
      <c r="D107" s="7" t="s">
        <v>8</v>
      </c>
      <c r="E107" s="6">
        <f t="shared" si="6"/>
        <v>-4.7564746174700523E-2</v>
      </c>
      <c r="F107" s="4">
        <v>1</v>
      </c>
      <c r="G107" s="4" t="s">
        <v>30</v>
      </c>
      <c r="H107" s="170">
        <f t="shared" si="7"/>
        <v>90000</v>
      </c>
      <c r="I107" s="4">
        <v>2</v>
      </c>
      <c r="J107" s="120">
        <f t="shared" si="4"/>
        <v>-4403.7041913636349</v>
      </c>
      <c r="K107" s="120">
        <f t="shared" si="5"/>
        <v>19392610.605033647</v>
      </c>
    </row>
    <row r="108" spans="1:11" x14ac:dyDescent="0.25">
      <c r="A108" s="4">
        <v>10968</v>
      </c>
      <c r="B108" s="5">
        <v>93696.583333333328</v>
      </c>
      <c r="C108" s="121">
        <f>VLOOKUP($A108,flow_input!B$2:C$50000,2,FALSE)</f>
        <v>89515.339842999994</v>
      </c>
      <c r="D108" s="7" t="s">
        <v>8</v>
      </c>
      <c r="E108" s="6">
        <f t="shared" si="6"/>
        <v>-4.4625357100356755E-2</v>
      </c>
      <c r="F108" s="4">
        <v>1</v>
      </c>
      <c r="G108" s="4" t="s">
        <v>30</v>
      </c>
      <c r="H108" s="170">
        <f t="shared" si="7"/>
        <v>90000</v>
      </c>
      <c r="I108" s="4">
        <v>2</v>
      </c>
      <c r="J108" s="120">
        <f t="shared" si="4"/>
        <v>-4181.2434903333342</v>
      </c>
      <c r="K108" s="120">
        <f t="shared" si="5"/>
        <v>17482797.125454884</v>
      </c>
    </row>
    <row r="109" spans="1:11" x14ac:dyDescent="0.25">
      <c r="A109" s="4">
        <v>10969</v>
      </c>
      <c r="B109" s="5">
        <v>84619.166666666672</v>
      </c>
      <c r="C109" s="121">
        <f>VLOOKUP($A109,flow_input!B$2:C$50000,2,FALSE)</f>
        <v>82423.184617999999</v>
      </c>
      <c r="D109" s="7" t="s">
        <v>8</v>
      </c>
      <c r="E109" s="6">
        <f t="shared" si="6"/>
        <v>-2.595135517367031E-2</v>
      </c>
      <c r="F109" s="4">
        <v>1</v>
      </c>
      <c r="G109" s="4" t="s">
        <v>30</v>
      </c>
      <c r="H109" s="170">
        <f t="shared" si="7"/>
        <v>80000</v>
      </c>
      <c r="I109" s="4">
        <v>2</v>
      </c>
      <c r="J109" s="120">
        <f t="shared" si="4"/>
        <v>-2195.9820486666722</v>
      </c>
      <c r="K109" s="120">
        <f t="shared" si="5"/>
        <v>4822337.1580662746</v>
      </c>
    </row>
    <row r="110" spans="1:11" x14ac:dyDescent="0.25">
      <c r="A110" s="4">
        <v>10981</v>
      </c>
      <c r="B110" s="5">
        <v>107906.04117619706</v>
      </c>
      <c r="C110" s="121">
        <f>VLOOKUP($A110,flow_input!B$2:C$50000,2,FALSE)</f>
        <v>106676.09495899999</v>
      </c>
      <c r="D110" s="7" t="s">
        <v>8</v>
      </c>
      <c r="E110" s="6">
        <f t="shared" si="6"/>
        <v>-1.1398307303190913E-2</v>
      </c>
      <c r="F110" s="4">
        <v>1</v>
      </c>
      <c r="G110" s="4" t="s">
        <v>30</v>
      </c>
      <c r="H110" s="170">
        <f t="shared" si="7"/>
        <v>100000</v>
      </c>
      <c r="I110" s="4">
        <v>3</v>
      </c>
      <c r="J110" s="120">
        <f t="shared" si="4"/>
        <v>-1229.9462171970663</v>
      </c>
      <c r="K110" s="120">
        <f t="shared" si="5"/>
        <v>1512767.697197373</v>
      </c>
    </row>
    <row r="111" spans="1:11" x14ac:dyDescent="0.25">
      <c r="A111" s="4">
        <v>10991</v>
      </c>
      <c r="B111" s="5">
        <v>72096.166666666672</v>
      </c>
      <c r="C111" s="121">
        <f>VLOOKUP($A111,flow_input!B$2:C$50000,2,FALSE)</f>
        <v>67571.091342999993</v>
      </c>
      <c r="D111" s="7" t="s">
        <v>8</v>
      </c>
      <c r="E111" s="6">
        <f t="shared" si="6"/>
        <v>-6.2764437179970489E-2</v>
      </c>
      <c r="F111" s="4">
        <v>1</v>
      </c>
      <c r="G111" s="4" t="s">
        <v>30</v>
      </c>
      <c r="H111" s="170">
        <f t="shared" si="7"/>
        <v>70000</v>
      </c>
      <c r="I111" s="4">
        <v>3</v>
      </c>
      <c r="J111" s="120">
        <f t="shared" si="4"/>
        <v>-4525.0753236666787</v>
      </c>
      <c r="K111" s="120">
        <f t="shared" si="5"/>
        <v>20476306.684857097</v>
      </c>
    </row>
    <row r="112" spans="1:11" x14ac:dyDescent="0.25">
      <c r="A112" s="4">
        <v>10994</v>
      </c>
      <c r="B112" s="5">
        <v>79708.768611235966</v>
      </c>
      <c r="C112" s="121">
        <f>VLOOKUP($A112,flow_input!B$2:C$50000,2,FALSE)</f>
        <v>76523.804684999996</v>
      </c>
      <c r="D112" s="7" t="s">
        <v>8</v>
      </c>
      <c r="E112" s="6">
        <f t="shared" si="6"/>
        <v>-3.9957510092396675E-2</v>
      </c>
      <c r="F112" s="4">
        <v>1</v>
      </c>
      <c r="G112" s="4" t="s">
        <v>30</v>
      </c>
      <c r="H112" s="170">
        <f t="shared" si="7"/>
        <v>70000</v>
      </c>
      <c r="I112" s="4">
        <v>3</v>
      </c>
      <c r="J112" s="120">
        <f t="shared" si="4"/>
        <v>-3184.9639262359706</v>
      </c>
      <c r="K112" s="120">
        <f t="shared" si="5"/>
        <v>10143995.211424449</v>
      </c>
    </row>
    <row r="113" spans="1:15" x14ac:dyDescent="0.25">
      <c r="A113" s="4">
        <v>11035</v>
      </c>
      <c r="B113" s="5">
        <v>93989.75</v>
      </c>
      <c r="C113" s="121">
        <f>VLOOKUP($A113,flow_input!B$2:C$50000,2,FALSE)</f>
        <v>102520.499973666</v>
      </c>
      <c r="D113" s="7" t="s">
        <v>8</v>
      </c>
      <c r="E113" s="6">
        <f t="shared" si="6"/>
        <v>9.0762556275189477E-2</v>
      </c>
      <c r="F113" s="4">
        <v>1</v>
      </c>
      <c r="G113" s="4" t="s">
        <v>30</v>
      </c>
      <c r="H113" s="170">
        <f t="shared" si="7"/>
        <v>90000</v>
      </c>
      <c r="I113" s="4">
        <v>5</v>
      </c>
      <c r="J113" s="120">
        <f t="shared" si="4"/>
        <v>8530.7499736659956</v>
      </c>
      <c r="K113" s="120">
        <f t="shared" si="5"/>
        <v>72773695.113202378</v>
      </c>
    </row>
    <row r="114" spans="1:15" x14ac:dyDescent="0.25">
      <c r="A114" s="4">
        <v>11055</v>
      </c>
      <c r="B114" s="5">
        <v>77079.666666666672</v>
      </c>
      <c r="C114" s="121">
        <f>VLOOKUP($A114,flow_input!B$2:C$50000,2,FALSE)</f>
        <v>78378.935628000007</v>
      </c>
      <c r="D114" s="7" t="s">
        <v>8</v>
      </c>
      <c r="E114" s="6">
        <f t="shared" si="6"/>
        <v>1.6856182927620367E-2</v>
      </c>
      <c r="F114" s="4">
        <v>1</v>
      </c>
      <c r="G114" s="4" t="s">
        <v>30</v>
      </c>
      <c r="H114" s="170">
        <f t="shared" si="7"/>
        <v>70000</v>
      </c>
      <c r="I114" s="4">
        <v>5</v>
      </c>
      <c r="J114" s="120">
        <f t="shared" si="4"/>
        <v>1299.268961333335</v>
      </c>
      <c r="K114" s="120">
        <f t="shared" si="5"/>
        <v>1688099.8338842033</v>
      </c>
    </row>
    <row r="115" spans="1:15" x14ac:dyDescent="0.25">
      <c r="A115" s="4">
        <v>11056</v>
      </c>
      <c r="B115" s="5">
        <v>80722.916666666672</v>
      </c>
      <c r="C115" s="121">
        <f>VLOOKUP($A115,flow_input!B$2:C$50000,2,FALSE)</f>
        <v>87168.104042000006</v>
      </c>
      <c r="D115" s="7" t="s">
        <v>8</v>
      </c>
      <c r="E115" s="6">
        <f t="shared" si="6"/>
        <v>7.9843341166025761E-2</v>
      </c>
      <c r="F115" s="4">
        <v>1</v>
      </c>
      <c r="G115" s="4" t="s">
        <v>30</v>
      </c>
      <c r="H115" s="170">
        <f t="shared" si="7"/>
        <v>80000</v>
      </c>
      <c r="I115" s="4">
        <v>5</v>
      </c>
      <c r="J115" s="120">
        <f t="shared" si="4"/>
        <v>6445.1873753333348</v>
      </c>
      <c r="K115" s="120">
        <f t="shared" si="5"/>
        <v>41540440.303156205</v>
      </c>
    </row>
    <row r="116" spans="1:15" x14ac:dyDescent="0.25">
      <c r="A116" s="4">
        <v>11100</v>
      </c>
      <c r="B116" s="5">
        <v>26149.389166081281</v>
      </c>
      <c r="C116" s="121">
        <f>VLOOKUP($A116,flow_input!B$2:C$50000,2,FALSE)</f>
        <v>31620.821179999999</v>
      </c>
      <c r="D116" s="7" t="s">
        <v>8</v>
      </c>
      <c r="E116" s="6">
        <f t="shared" si="6"/>
        <v>0.20923746934080523</v>
      </c>
      <c r="F116" s="4">
        <v>1</v>
      </c>
      <c r="G116" s="4" t="s">
        <v>30</v>
      </c>
      <c r="H116" s="170">
        <f t="shared" si="7"/>
        <v>20000</v>
      </c>
      <c r="I116" s="4">
        <v>3</v>
      </c>
      <c r="J116" s="120">
        <f t="shared" si="4"/>
        <v>5471.4320139187184</v>
      </c>
      <c r="K116" s="120">
        <f t="shared" si="5"/>
        <v>29936568.282934643</v>
      </c>
      <c r="N116" s="2" t="s">
        <v>10</v>
      </c>
    </row>
    <row r="117" spans="1:15" x14ac:dyDescent="0.25">
      <c r="A117" s="4">
        <v>11284</v>
      </c>
      <c r="B117" s="5">
        <v>24520.20252055001</v>
      </c>
      <c r="C117" s="121">
        <f>VLOOKUP($A117,flow_input!B$2:C$50000,2,FALSE)</f>
        <v>25145.544055999999</v>
      </c>
      <c r="D117" s="7" t="s">
        <v>8</v>
      </c>
      <c r="E117" s="6">
        <f t="shared" si="6"/>
        <v>2.5503114622560608E-2</v>
      </c>
      <c r="F117" s="4">
        <v>1</v>
      </c>
      <c r="G117" s="4" t="s">
        <v>30</v>
      </c>
      <c r="H117" s="170">
        <f t="shared" si="7"/>
        <v>20000</v>
      </c>
      <c r="I117" s="4">
        <v>5</v>
      </c>
      <c r="J117" s="120">
        <f t="shared" si="4"/>
        <v>625.34153544998844</v>
      </c>
      <c r="K117" s="120">
        <f t="shared" si="5"/>
        <v>391052.03595894913</v>
      </c>
    </row>
    <row r="118" spans="1:15" x14ac:dyDescent="0.25">
      <c r="A118" s="4">
        <v>11291</v>
      </c>
      <c r="B118" s="5">
        <v>35573.157048567577</v>
      </c>
      <c r="C118" s="121">
        <f>VLOOKUP($A118,flow_input!B$2:C$50000,2,FALSE)</f>
        <v>36048.302609999999</v>
      </c>
      <c r="D118" s="7" t="s">
        <v>8</v>
      </c>
      <c r="E118" s="6">
        <f t="shared" si="6"/>
        <v>1.335685671034792E-2</v>
      </c>
      <c r="F118" s="4">
        <v>1</v>
      </c>
      <c r="G118" s="4" t="s">
        <v>30</v>
      </c>
      <c r="H118" s="170">
        <f t="shared" si="7"/>
        <v>30000</v>
      </c>
      <c r="I118" s="4">
        <v>5</v>
      </c>
      <c r="J118" s="120">
        <f t="shared" si="4"/>
        <v>475.14556143242226</v>
      </c>
      <c r="K118" s="120">
        <f t="shared" si="5"/>
        <v>225763.30454893174</v>
      </c>
      <c r="N118" s="8"/>
      <c r="O118" s="8"/>
    </row>
    <row r="119" spans="1:15" x14ac:dyDescent="0.25">
      <c r="A119" s="4">
        <v>11294</v>
      </c>
      <c r="B119" s="5">
        <v>39416.171515112546</v>
      </c>
      <c r="C119" s="121">
        <f>VLOOKUP($A119,flow_input!B$2:C$50000,2,FALSE)</f>
        <v>73823.561656999998</v>
      </c>
      <c r="D119" s="7" t="s">
        <v>8</v>
      </c>
      <c r="E119" s="6">
        <f t="shared" si="6"/>
        <v>0.87292572615012398</v>
      </c>
      <c r="F119" s="4">
        <v>1</v>
      </c>
      <c r="G119" s="4" t="s">
        <v>30</v>
      </c>
      <c r="H119" s="170">
        <f t="shared" si="7"/>
        <v>30000</v>
      </c>
      <c r="I119" s="4">
        <v>5</v>
      </c>
      <c r="J119" s="120">
        <f t="shared" si="4"/>
        <v>34407.390141887452</v>
      </c>
      <c r="K119" s="120">
        <f t="shared" si="5"/>
        <v>1183868496.3760538</v>
      </c>
    </row>
    <row r="120" spans="1:15" x14ac:dyDescent="0.25">
      <c r="A120" s="4">
        <v>11327</v>
      </c>
      <c r="B120" s="5">
        <v>55910.5</v>
      </c>
      <c r="C120" s="121">
        <f>VLOOKUP($A120,flow_input!B$2:C$50000,2,FALSE)</f>
        <v>67920.205480666002</v>
      </c>
      <c r="D120" s="7" t="s">
        <v>8</v>
      </c>
      <c r="E120" s="6">
        <f t="shared" si="6"/>
        <v>0.21480232658742104</v>
      </c>
      <c r="F120" s="4">
        <v>1</v>
      </c>
      <c r="G120" s="4" t="s">
        <v>30</v>
      </c>
      <c r="H120" s="170">
        <f t="shared" si="7"/>
        <v>50000</v>
      </c>
      <c r="I120" s="4">
        <v>2</v>
      </c>
      <c r="J120" s="120">
        <f t="shared" si="4"/>
        <v>12009.705480666002</v>
      </c>
      <c r="K120" s="120">
        <f t="shared" si="5"/>
        <v>144233025.73233899</v>
      </c>
    </row>
    <row r="121" spans="1:15" x14ac:dyDescent="0.25">
      <c r="A121" s="4">
        <v>11370</v>
      </c>
      <c r="B121" s="5">
        <v>48717.555037731021</v>
      </c>
      <c r="C121" s="121">
        <f>VLOOKUP($A121,flow_input!B$2:C$50000,2,FALSE)</f>
        <v>35110.983218000001</v>
      </c>
      <c r="D121" s="7" t="s">
        <v>8</v>
      </c>
      <c r="E121" s="6">
        <f t="shared" si="6"/>
        <v>-0.27929504691261564</v>
      </c>
      <c r="F121" s="4">
        <v>1</v>
      </c>
      <c r="G121" s="4" t="s">
        <v>30</v>
      </c>
      <c r="H121" s="170">
        <f t="shared" si="7"/>
        <v>40000</v>
      </c>
      <c r="I121" s="4">
        <v>3</v>
      </c>
      <c r="J121" s="120">
        <f t="shared" si="4"/>
        <v>-13606.57181973102</v>
      </c>
      <c r="K121" s="120">
        <f t="shared" si="5"/>
        <v>185138796.68549833</v>
      </c>
    </row>
    <row r="122" spans="1:15" x14ac:dyDescent="0.25">
      <c r="A122" s="4">
        <v>11379</v>
      </c>
      <c r="B122" s="5">
        <v>23597.333333333332</v>
      </c>
      <c r="C122" s="121">
        <f>VLOOKUP($A122,flow_input!B$2:C$50000,2,FALSE)</f>
        <v>32504.659821000001</v>
      </c>
      <c r="D122" s="7" t="s">
        <v>8</v>
      </c>
      <c r="E122" s="6">
        <f t="shared" si="6"/>
        <v>0.37747174063453515</v>
      </c>
      <c r="F122" s="4">
        <v>1</v>
      </c>
      <c r="G122" s="4" t="s">
        <v>30</v>
      </c>
      <c r="H122" s="170">
        <f t="shared" si="7"/>
        <v>20000</v>
      </c>
      <c r="I122" s="4">
        <v>3</v>
      </c>
      <c r="J122" s="120">
        <f t="shared" si="4"/>
        <v>8907.326487666669</v>
      </c>
      <c r="K122" s="120">
        <f t="shared" si="5"/>
        <v>79340465.157888234</v>
      </c>
    </row>
    <row r="123" spans="1:15" x14ac:dyDescent="0.25">
      <c r="A123" s="4">
        <v>12007</v>
      </c>
      <c r="B123" s="5">
        <v>76127.560371422413</v>
      </c>
      <c r="C123" s="121">
        <f>VLOOKUP($A123,flow_input!B$2:C$50000,2,FALSE)</f>
        <v>79312.055007999996</v>
      </c>
      <c r="D123" s="7" t="s">
        <v>8</v>
      </c>
      <c r="E123" s="6">
        <f t="shared" si="6"/>
        <v>4.1831034924022292E-2</v>
      </c>
      <c r="F123" s="4">
        <v>1</v>
      </c>
      <c r="G123" s="4" t="s">
        <v>30</v>
      </c>
      <c r="H123" s="170">
        <f t="shared" si="7"/>
        <v>70000</v>
      </c>
      <c r="I123" s="4">
        <v>3</v>
      </c>
      <c r="J123" s="120">
        <f t="shared" si="4"/>
        <v>3184.4946365775832</v>
      </c>
      <c r="K123" s="120">
        <f t="shared" si="5"/>
        <v>10141006.090391394</v>
      </c>
    </row>
    <row r="124" spans="1:15" x14ac:dyDescent="0.25">
      <c r="A124" s="4">
        <v>12065</v>
      </c>
      <c r="B124" s="5">
        <v>30191.25</v>
      </c>
      <c r="C124" s="121">
        <f>VLOOKUP($A124,flow_input!B$2:C$50000,2,FALSE)</f>
        <v>25835.916273999999</v>
      </c>
      <c r="D124" s="7" t="s">
        <v>8</v>
      </c>
      <c r="E124" s="6">
        <f t="shared" si="6"/>
        <v>-0.14425814519107361</v>
      </c>
      <c r="F124" s="4">
        <v>1</v>
      </c>
      <c r="G124" s="4" t="s">
        <v>30</v>
      </c>
      <c r="H124" s="170">
        <f t="shared" si="7"/>
        <v>30000</v>
      </c>
      <c r="I124" s="4">
        <v>5</v>
      </c>
      <c r="J124" s="120">
        <f t="shared" si="4"/>
        <v>-4355.3337260000008</v>
      </c>
      <c r="K124" s="120">
        <f t="shared" si="5"/>
        <v>18968931.864833049</v>
      </c>
    </row>
    <row r="125" spans="1:15" x14ac:dyDescent="0.25">
      <c r="A125" s="4">
        <v>12242</v>
      </c>
      <c r="B125" s="5">
        <v>85579.916666666672</v>
      </c>
      <c r="C125" s="121">
        <f>VLOOKUP($A125,flow_input!B$2:C$50000,2,FALSE)</f>
        <v>92985.546715000004</v>
      </c>
      <c r="D125" s="7" t="s">
        <v>8</v>
      </c>
      <c r="E125" s="6">
        <f t="shared" si="6"/>
        <v>8.6534672348165698E-2</v>
      </c>
      <c r="F125" s="4">
        <v>1</v>
      </c>
      <c r="G125" s="4" t="s">
        <v>30</v>
      </c>
      <c r="H125" s="170">
        <f t="shared" si="7"/>
        <v>80000</v>
      </c>
      <c r="I125" s="4">
        <v>6</v>
      </c>
      <c r="J125" s="120">
        <f t="shared" si="4"/>
        <v>7405.6300483333325</v>
      </c>
      <c r="K125" s="120">
        <f t="shared" si="5"/>
        <v>54843356.412777558</v>
      </c>
    </row>
    <row r="126" spans="1:15" x14ac:dyDescent="0.25">
      <c r="A126" s="4">
        <v>12247</v>
      </c>
      <c r="B126" s="5">
        <v>93792.916666666672</v>
      </c>
      <c r="C126" s="121">
        <f>VLOOKUP($A126,flow_input!B$2:C$50000,2,FALSE)</f>
        <v>96656.146577000007</v>
      </c>
      <c r="D126" s="7" t="s">
        <v>8</v>
      </c>
      <c r="E126" s="6">
        <f t="shared" si="6"/>
        <v>3.0527144395232408E-2</v>
      </c>
      <c r="F126" s="4">
        <v>1</v>
      </c>
      <c r="G126" s="4" t="s">
        <v>30</v>
      </c>
      <c r="H126" s="170">
        <f t="shared" si="7"/>
        <v>90000</v>
      </c>
      <c r="I126" s="4">
        <v>6</v>
      </c>
      <c r="J126" s="120">
        <f t="shared" si="4"/>
        <v>2863.2299103333353</v>
      </c>
      <c r="K126" s="120">
        <f t="shared" si="5"/>
        <v>8198085.5194274392</v>
      </c>
    </row>
    <row r="127" spans="1:15" x14ac:dyDescent="0.25">
      <c r="A127" s="4">
        <v>12547</v>
      </c>
      <c r="B127" s="5">
        <v>63340.333333333336</v>
      </c>
      <c r="C127" s="121">
        <f>VLOOKUP($A127,flow_input!B$2:C$50000,2,FALSE)</f>
        <v>51704.158305999998</v>
      </c>
      <c r="D127" s="7" t="s">
        <v>8</v>
      </c>
      <c r="E127" s="6">
        <f t="shared" si="6"/>
        <v>-0.18370877472489888</v>
      </c>
      <c r="F127" s="4">
        <v>1</v>
      </c>
      <c r="G127" s="4" t="s">
        <v>30</v>
      </c>
      <c r="H127" s="170">
        <f t="shared" si="7"/>
        <v>60000</v>
      </c>
      <c r="I127" s="4">
        <v>6</v>
      </c>
      <c r="J127" s="120">
        <f t="shared" si="4"/>
        <v>-11636.175027333338</v>
      </c>
      <c r="K127" s="120">
        <f t="shared" si="5"/>
        <v>135400569.266736</v>
      </c>
    </row>
    <row r="128" spans="1:15" x14ac:dyDescent="0.25">
      <c r="A128" s="4">
        <v>12578</v>
      </c>
      <c r="B128" s="5">
        <v>51629</v>
      </c>
      <c r="C128" s="121">
        <f>VLOOKUP($A128,flow_input!B$2:C$50000,2,FALSE)</f>
        <v>47655.412392999999</v>
      </c>
      <c r="D128" s="7" t="s">
        <v>8</v>
      </c>
      <c r="E128" s="6">
        <f t="shared" si="6"/>
        <v>-7.6964256658079822E-2</v>
      </c>
      <c r="F128" s="4">
        <v>1</v>
      </c>
      <c r="G128" s="4" t="s">
        <v>30</v>
      </c>
      <c r="H128" s="170">
        <f t="shared" si="7"/>
        <v>50000</v>
      </c>
      <c r="I128" s="4">
        <v>6</v>
      </c>
      <c r="J128" s="120">
        <f t="shared" si="4"/>
        <v>-3973.5876070000013</v>
      </c>
      <c r="K128" s="120">
        <f t="shared" si="5"/>
        <v>15789398.470503997</v>
      </c>
    </row>
    <row r="129" spans="1:11" x14ac:dyDescent="0.25">
      <c r="A129" s="4">
        <v>12579</v>
      </c>
      <c r="B129" s="5">
        <v>60000.666666666664</v>
      </c>
      <c r="C129" s="121">
        <f>VLOOKUP($A129,flow_input!B$2:C$50000,2,FALSE)</f>
        <v>51728.711911999999</v>
      </c>
      <c r="D129" s="7" t="s">
        <v>8</v>
      </c>
      <c r="E129" s="6">
        <f t="shared" si="6"/>
        <v>-0.13786438075132501</v>
      </c>
      <c r="F129" s="4">
        <v>1</v>
      </c>
      <c r="G129" s="4" t="s">
        <v>30</v>
      </c>
      <c r="H129" s="170">
        <f t="shared" si="7"/>
        <v>60000</v>
      </c>
      <c r="I129" s="4">
        <v>6</v>
      </c>
      <c r="J129" s="120">
        <f t="shared" si="4"/>
        <v>-8271.9547546666654</v>
      </c>
      <c r="K129" s="120">
        <f t="shared" si="5"/>
        <v>68425235.463252455</v>
      </c>
    </row>
    <row r="130" spans="1:11" x14ac:dyDescent="0.25">
      <c r="A130" s="4">
        <v>12583</v>
      </c>
      <c r="B130" s="5">
        <v>88498</v>
      </c>
      <c r="C130" s="121">
        <f>VLOOKUP($A130,flow_input!B$2:C$50000,2,FALSE)</f>
        <v>88353.325949000005</v>
      </c>
      <c r="D130" s="7" t="s">
        <v>8</v>
      </c>
      <c r="E130" s="6">
        <f t="shared" si="6"/>
        <v>-1.634771983547556E-3</v>
      </c>
      <c r="F130" s="4">
        <v>1</v>
      </c>
      <c r="G130" s="4" t="s">
        <v>30</v>
      </c>
      <c r="H130" s="170">
        <f t="shared" si="7"/>
        <v>80000</v>
      </c>
      <c r="I130" s="4">
        <v>6</v>
      </c>
      <c r="J130" s="120">
        <f t="shared" ref="J130:J193" si="8">C130-B130</f>
        <v>-144.67405099999451</v>
      </c>
      <c r="K130" s="120">
        <f t="shared" ref="K130:K193" si="9">POWER(J130,2)</f>
        <v>20930.581032749011</v>
      </c>
    </row>
    <row r="131" spans="1:11" x14ac:dyDescent="0.25">
      <c r="A131" s="4">
        <v>12585</v>
      </c>
      <c r="B131" s="5">
        <v>91493.272727272721</v>
      </c>
      <c r="C131" s="121">
        <f>VLOOKUP($A131,flow_input!B$2:C$50000,2,FALSE)</f>
        <v>96863.360530999998</v>
      </c>
      <c r="D131" s="7" t="s">
        <v>8</v>
      </c>
      <c r="E131" s="6">
        <f t="shared" ref="E131:E194" si="10">C131/B131-1</f>
        <v>5.8693799485506126E-2</v>
      </c>
      <c r="F131" s="4">
        <v>1</v>
      </c>
      <c r="G131" s="4" t="s">
        <v>30</v>
      </c>
      <c r="H131" s="170">
        <f t="shared" ref="H131:H194" si="11">FLOOR(B131,10000)</f>
        <v>90000</v>
      </c>
      <c r="I131" s="4">
        <v>6</v>
      </c>
      <c r="J131" s="120">
        <f t="shared" si="8"/>
        <v>5370.0878037272778</v>
      </c>
      <c r="K131" s="120">
        <f t="shared" si="9"/>
        <v>28837843.019740459</v>
      </c>
    </row>
    <row r="132" spans="1:11" x14ac:dyDescent="0.25">
      <c r="A132" s="4">
        <v>12589</v>
      </c>
      <c r="B132" s="5">
        <v>92523.916666666672</v>
      </c>
      <c r="C132" s="121">
        <f>VLOOKUP($A132,flow_input!B$2:C$50000,2,FALSE)</f>
        <v>90794.269572000005</v>
      </c>
      <c r="D132" s="7" t="s">
        <v>8</v>
      </c>
      <c r="E132" s="6">
        <f t="shared" si="10"/>
        <v>-1.8694054002253435E-2</v>
      </c>
      <c r="F132" s="4">
        <v>1</v>
      </c>
      <c r="G132" s="4" t="s">
        <v>30</v>
      </c>
      <c r="H132" s="170">
        <f t="shared" si="11"/>
        <v>90000</v>
      </c>
      <c r="I132" s="4">
        <v>6</v>
      </c>
      <c r="J132" s="120">
        <f t="shared" si="8"/>
        <v>-1729.6470946666668</v>
      </c>
      <c r="K132" s="120">
        <f t="shared" si="9"/>
        <v>2991679.0720888413</v>
      </c>
    </row>
    <row r="133" spans="1:11" x14ac:dyDescent="0.25">
      <c r="A133" s="4">
        <v>12593</v>
      </c>
      <c r="B133" s="5">
        <v>95224.75</v>
      </c>
      <c r="C133" s="121">
        <f>VLOOKUP($A133,flow_input!B$2:C$50000,2,FALSE)</f>
        <v>96754.159721000004</v>
      </c>
      <c r="D133" s="7" t="s">
        <v>8</v>
      </c>
      <c r="E133" s="6">
        <f t="shared" si="10"/>
        <v>1.6061052625499173E-2</v>
      </c>
      <c r="F133" s="4">
        <v>1</v>
      </c>
      <c r="G133" s="4" t="s">
        <v>30</v>
      </c>
      <c r="H133" s="170">
        <f t="shared" si="11"/>
        <v>90000</v>
      </c>
      <c r="I133" s="4">
        <v>6</v>
      </c>
      <c r="J133" s="120">
        <f t="shared" si="8"/>
        <v>1529.4097210000036</v>
      </c>
      <c r="K133" s="120">
        <f t="shared" si="9"/>
        <v>2339094.0946893091</v>
      </c>
    </row>
    <row r="134" spans="1:11" x14ac:dyDescent="0.25">
      <c r="A134" s="4">
        <v>12749</v>
      </c>
      <c r="B134" s="5">
        <v>76700.592845546664</v>
      </c>
      <c r="C134" s="121">
        <f>VLOOKUP($A134,flow_input!B$2:C$50000,2,FALSE)</f>
        <v>93818.671163000006</v>
      </c>
      <c r="D134" s="7" t="s">
        <v>8</v>
      </c>
      <c r="E134" s="6">
        <f t="shared" si="10"/>
        <v>0.22318052158898327</v>
      </c>
      <c r="F134" s="4">
        <v>1</v>
      </c>
      <c r="G134" s="4" t="s">
        <v>30</v>
      </c>
      <c r="H134" s="170">
        <f t="shared" si="11"/>
        <v>70000</v>
      </c>
      <c r="I134" s="4">
        <v>7</v>
      </c>
      <c r="J134" s="120">
        <f t="shared" si="8"/>
        <v>17118.078317453343</v>
      </c>
      <c r="K134" s="120">
        <f t="shared" si="9"/>
        <v>293028605.28246623</v>
      </c>
    </row>
    <row r="135" spans="1:11" x14ac:dyDescent="0.25">
      <c r="A135" s="4">
        <v>12753</v>
      </c>
      <c r="B135" s="5">
        <v>62867.267406100029</v>
      </c>
      <c r="C135" s="121">
        <f>VLOOKUP($A135,flow_input!B$2:C$50000,2,FALSE)</f>
        <v>57219.385780999997</v>
      </c>
      <c r="D135" s="7" t="s">
        <v>8</v>
      </c>
      <c r="E135" s="6">
        <f t="shared" si="10"/>
        <v>-8.983819176705643E-2</v>
      </c>
      <c r="F135" s="4">
        <v>1</v>
      </c>
      <c r="G135" s="4" t="s">
        <v>30</v>
      </c>
      <c r="H135" s="170">
        <f t="shared" si="11"/>
        <v>60000</v>
      </c>
      <c r="I135" s="4">
        <v>6</v>
      </c>
      <c r="J135" s="120">
        <f t="shared" si="8"/>
        <v>-5647.8816251000317</v>
      </c>
      <c r="K135" s="120">
        <f t="shared" si="9"/>
        <v>31898566.851142574</v>
      </c>
    </row>
    <row r="136" spans="1:11" x14ac:dyDescent="0.25">
      <c r="A136" s="4">
        <v>12759</v>
      </c>
      <c r="B136" s="5">
        <v>62222.6</v>
      </c>
      <c r="C136" s="121">
        <f>VLOOKUP($A136,flow_input!B$2:C$50000,2,FALSE)</f>
        <v>54414.649229000002</v>
      </c>
      <c r="D136" s="7" t="s">
        <v>8</v>
      </c>
      <c r="E136" s="6">
        <f t="shared" si="10"/>
        <v>-0.12548416123723527</v>
      </c>
      <c r="F136" s="4">
        <v>1</v>
      </c>
      <c r="G136" s="4" t="s">
        <v>30</v>
      </c>
      <c r="H136" s="170">
        <f t="shared" si="11"/>
        <v>60000</v>
      </c>
      <c r="I136" s="4">
        <v>6</v>
      </c>
      <c r="J136" s="120">
        <f t="shared" si="8"/>
        <v>-7807.9507709999962</v>
      </c>
      <c r="K136" s="120">
        <f t="shared" si="9"/>
        <v>60964095.242359437</v>
      </c>
    </row>
    <row r="137" spans="1:11" x14ac:dyDescent="0.25">
      <c r="A137" s="4">
        <v>12823</v>
      </c>
      <c r="B137" s="5">
        <v>37925.75</v>
      </c>
      <c r="C137" s="121">
        <f>VLOOKUP($A137,flow_input!B$2:C$50000,2,FALSE)</f>
        <v>38911.222830999999</v>
      </c>
      <c r="D137" s="7" t="s">
        <v>8</v>
      </c>
      <c r="E137" s="6">
        <f t="shared" si="10"/>
        <v>2.5984267443623477E-2</v>
      </c>
      <c r="F137" s="4">
        <v>1</v>
      </c>
      <c r="G137" s="4" t="s">
        <v>30</v>
      </c>
      <c r="H137" s="170">
        <f t="shared" si="11"/>
        <v>30000</v>
      </c>
      <c r="I137" s="4">
        <v>7</v>
      </c>
      <c r="J137" s="120">
        <f t="shared" si="8"/>
        <v>985.47283099999913</v>
      </c>
      <c r="K137" s="120">
        <f t="shared" si="9"/>
        <v>971156.7006391529</v>
      </c>
    </row>
    <row r="138" spans="1:11" x14ac:dyDescent="0.25">
      <c r="A138" s="4">
        <v>12830</v>
      </c>
      <c r="B138" s="5">
        <v>26892.964250466746</v>
      </c>
      <c r="C138" s="121">
        <f>VLOOKUP($A138,flow_input!B$2:C$50000,2,FALSE)</f>
        <v>34703.951105</v>
      </c>
      <c r="D138" s="7" t="s">
        <v>8</v>
      </c>
      <c r="E138" s="6">
        <f t="shared" si="10"/>
        <v>0.29044722559350022</v>
      </c>
      <c r="F138" s="4">
        <v>1</v>
      </c>
      <c r="G138" s="4" t="s">
        <v>30</v>
      </c>
      <c r="H138" s="170">
        <f t="shared" si="11"/>
        <v>20000</v>
      </c>
      <c r="I138" s="4">
        <v>7</v>
      </c>
      <c r="J138" s="120">
        <f t="shared" si="8"/>
        <v>7810.9868545332538</v>
      </c>
      <c r="K138" s="120">
        <f t="shared" si="9"/>
        <v>61011515.641691297</v>
      </c>
    </row>
    <row r="139" spans="1:11" x14ac:dyDescent="0.25">
      <c r="A139" s="4">
        <v>12946</v>
      </c>
      <c r="B139" s="5">
        <v>85066.583333333328</v>
      </c>
      <c r="C139" s="121">
        <f>VLOOKUP($A139,flow_input!B$2:C$50000,2,FALSE)</f>
        <v>94900.191647</v>
      </c>
      <c r="D139" s="7" t="s">
        <v>8</v>
      </c>
      <c r="E139" s="6">
        <f t="shared" si="10"/>
        <v>0.11559895705618839</v>
      </c>
      <c r="F139" s="4">
        <v>1</v>
      </c>
      <c r="G139" s="4" t="s">
        <v>30</v>
      </c>
      <c r="H139" s="170">
        <f t="shared" si="11"/>
        <v>80000</v>
      </c>
      <c r="I139" s="4">
        <v>7</v>
      </c>
      <c r="J139" s="120">
        <f t="shared" si="8"/>
        <v>9833.6083136666712</v>
      </c>
      <c r="K139" s="120">
        <f t="shared" si="9"/>
        <v>96699852.466614276</v>
      </c>
    </row>
    <row r="140" spans="1:11" x14ac:dyDescent="0.25">
      <c r="A140" s="4">
        <v>12950</v>
      </c>
      <c r="B140" s="5">
        <v>101024</v>
      </c>
      <c r="C140" s="121">
        <f>VLOOKUP($A140,flow_input!B$2:C$50000,2,FALSE)</f>
        <v>113329.219724</v>
      </c>
      <c r="D140" s="7" t="s">
        <v>8</v>
      </c>
      <c r="E140" s="6">
        <f t="shared" si="10"/>
        <v>0.12180491491130807</v>
      </c>
      <c r="F140" s="4">
        <v>1</v>
      </c>
      <c r="G140" s="4" t="s">
        <v>30</v>
      </c>
      <c r="H140" s="170">
        <f t="shared" si="11"/>
        <v>100000</v>
      </c>
      <c r="I140" s="4">
        <v>7</v>
      </c>
      <c r="J140" s="120">
        <f t="shared" si="8"/>
        <v>12305.219723999995</v>
      </c>
      <c r="K140" s="120">
        <f t="shared" si="9"/>
        <v>151418432.45591852</v>
      </c>
    </row>
    <row r="141" spans="1:11" x14ac:dyDescent="0.25">
      <c r="A141" s="4">
        <v>12957</v>
      </c>
      <c r="B141" s="5">
        <v>92536.083333333328</v>
      </c>
      <c r="C141" s="121">
        <f>VLOOKUP($A141,flow_input!B$2:C$50000,2,FALSE)</f>
        <v>98393.067964000002</v>
      </c>
      <c r="D141" s="7" t="s">
        <v>8</v>
      </c>
      <c r="E141" s="6">
        <f t="shared" si="10"/>
        <v>6.3294062377469151E-2</v>
      </c>
      <c r="F141" s="4">
        <v>1</v>
      </c>
      <c r="G141" s="4" t="s">
        <v>30</v>
      </c>
      <c r="H141" s="170">
        <f t="shared" si="11"/>
        <v>90000</v>
      </c>
      <c r="I141" s="4">
        <v>7</v>
      </c>
      <c r="J141" s="120">
        <f t="shared" si="8"/>
        <v>5856.9846306666732</v>
      </c>
      <c r="K141" s="120">
        <f t="shared" si="9"/>
        <v>34304268.963865623</v>
      </c>
    </row>
    <row r="142" spans="1:11" x14ac:dyDescent="0.25">
      <c r="A142" s="4">
        <v>13099</v>
      </c>
      <c r="B142" s="5">
        <v>79148.492605828229</v>
      </c>
      <c r="C142" s="121">
        <f>VLOOKUP($A142,flow_input!B$2:C$50000,2,FALSE)</f>
        <v>81684.862819000002</v>
      </c>
      <c r="D142" s="7" t="s">
        <v>8</v>
      </c>
      <c r="E142" s="6">
        <f t="shared" si="10"/>
        <v>3.2045717229300719E-2</v>
      </c>
      <c r="F142" s="4">
        <v>1</v>
      </c>
      <c r="G142" s="4" t="s">
        <v>30</v>
      </c>
      <c r="H142" s="170">
        <f t="shared" si="11"/>
        <v>70000</v>
      </c>
      <c r="I142" s="4">
        <v>5</v>
      </c>
      <c r="J142" s="120">
        <f t="shared" si="8"/>
        <v>2536.3702131717728</v>
      </c>
      <c r="K142" s="120">
        <f t="shared" si="9"/>
        <v>6433173.8582650237</v>
      </c>
    </row>
    <row r="143" spans="1:11" x14ac:dyDescent="0.25">
      <c r="A143" s="4">
        <v>13273</v>
      </c>
      <c r="B143" s="5">
        <v>82832.75</v>
      </c>
      <c r="C143" s="121">
        <f>VLOOKUP($A143,flow_input!B$2:C$50000,2,FALSE)</f>
        <v>82490.443694000001</v>
      </c>
      <c r="D143" s="7" t="s">
        <v>8</v>
      </c>
      <c r="E143" s="6">
        <f t="shared" si="10"/>
        <v>-4.1324995970796197E-3</v>
      </c>
      <c r="F143" s="4">
        <v>1</v>
      </c>
      <c r="G143" s="4" t="s">
        <v>30</v>
      </c>
      <c r="H143" s="170">
        <f t="shared" si="11"/>
        <v>80000</v>
      </c>
      <c r="I143" s="4">
        <v>6</v>
      </c>
      <c r="J143" s="120">
        <f t="shared" si="8"/>
        <v>-342.30630599999859</v>
      </c>
      <c r="K143" s="120">
        <f t="shared" si="9"/>
        <v>117173.60712736467</v>
      </c>
    </row>
    <row r="144" spans="1:11" x14ac:dyDescent="0.25">
      <c r="A144" s="4">
        <v>13277</v>
      </c>
      <c r="B144" s="5">
        <v>83822.833333333328</v>
      </c>
      <c r="C144" s="121">
        <f>VLOOKUP($A144,flow_input!B$2:C$50000,2,FALSE)</f>
        <v>83638.494548999995</v>
      </c>
      <c r="D144" s="7" t="s">
        <v>8</v>
      </c>
      <c r="E144" s="6">
        <f t="shared" si="10"/>
        <v>-2.199147618886621E-3</v>
      </c>
      <c r="F144" s="4">
        <v>1</v>
      </c>
      <c r="G144" s="4" t="s">
        <v>30</v>
      </c>
      <c r="H144" s="170">
        <f t="shared" si="11"/>
        <v>80000</v>
      </c>
      <c r="I144" s="4">
        <v>6</v>
      </c>
      <c r="J144" s="120">
        <f t="shared" si="8"/>
        <v>-184.33878433333302</v>
      </c>
      <c r="K144" s="120">
        <f t="shared" si="9"/>
        <v>33980.787409491066</v>
      </c>
    </row>
    <row r="145" spans="1:11" x14ac:dyDescent="0.25">
      <c r="A145" s="4">
        <v>13279</v>
      </c>
      <c r="B145" s="5">
        <v>95070.666666666672</v>
      </c>
      <c r="C145" s="121">
        <f>VLOOKUP($A145,flow_input!B$2:C$50000,2,FALSE)</f>
        <v>92750.758925000002</v>
      </c>
      <c r="D145" s="7" t="s">
        <v>8</v>
      </c>
      <c r="E145" s="6">
        <f t="shared" si="10"/>
        <v>-2.4401929880229489E-2</v>
      </c>
      <c r="F145" s="4">
        <v>1</v>
      </c>
      <c r="G145" s="4" t="s">
        <v>30</v>
      </c>
      <c r="H145" s="170">
        <f t="shared" si="11"/>
        <v>90000</v>
      </c>
      <c r="I145" s="4">
        <v>6</v>
      </c>
      <c r="J145" s="120">
        <f t="shared" si="8"/>
        <v>-2319.9077416666696</v>
      </c>
      <c r="K145" s="120">
        <f t="shared" si="9"/>
        <v>5381971.9298449466</v>
      </c>
    </row>
    <row r="146" spans="1:11" x14ac:dyDescent="0.25">
      <c r="A146" s="4">
        <v>13282</v>
      </c>
      <c r="B146" s="5">
        <v>93254.666666666672</v>
      </c>
      <c r="C146" s="121">
        <f>VLOOKUP($A146,flow_input!B$2:C$50000,2,FALSE)</f>
        <v>91576.464936000004</v>
      </c>
      <c r="D146" s="7" t="s">
        <v>8</v>
      </c>
      <c r="E146" s="6">
        <f t="shared" si="10"/>
        <v>-1.799590080210467E-2</v>
      </c>
      <c r="F146" s="4">
        <v>1</v>
      </c>
      <c r="G146" s="4" t="s">
        <v>30</v>
      </c>
      <c r="H146" s="170">
        <f t="shared" si="11"/>
        <v>90000</v>
      </c>
      <c r="I146" s="4">
        <v>6</v>
      </c>
      <c r="J146" s="120">
        <f t="shared" si="8"/>
        <v>-1678.2017306666676</v>
      </c>
      <c r="K146" s="120">
        <f t="shared" si="9"/>
        <v>2816361.0488125985</v>
      </c>
    </row>
    <row r="147" spans="1:11" x14ac:dyDescent="0.25">
      <c r="A147" s="4">
        <v>13527</v>
      </c>
      <c r="B147" s="5">
        <v>103500.08333333333</v>
      </c>
      <c r="C147" s="121">
        <f>VLOOKUP($A147,flow_input!B$2:C$50000,2,FALSE)</f>
        <v>105408.127587</v>
      </c>
      <c r="D147" s="7" t="s">
        <v>8</v>
      </c>
      <c r="E147" s="6">
        <f t="shared" si="10"/>
        <v>1.8435195337201726E-2</v>
      </c>
      <c r="F147" s="4">
        <v>1</v>
      </c>
      <c r="G147" s="4" t="s">
        <v>30</v>
      </c>
      <c r="H147" s="170">
        <f t="shared" si="11"/>
        <v>100000</v>
      </c>
      <c r="I147" s="4">
        <v>6</v>
      </c>
      <c r="J147" s="120">
        <f t="shared" si="8"/>
        <v>1908.0442536666669</v>
      </c>
      <c r="K147" s="120">
        <f t="shared" si="9"/>
        <v>3640632.8739503878</v>
      </c>
    </row>
    <row r="148" spans="1:11" x14ac:dyDescent="0.25">
      <c r="A148" s="4">
        <v>13582</v>
      </c>
      <c r="B148" s="5">
        <v>98441.833333333328</v>
      </c>
      <c r="C148" s="121">
        <f>VLOOKUP($A148,flow_input!B$2:C$50000,2,FALSE)</f>
        <v>96885.768416999999</v>
      </c>
      <c r="D148" s="7" t="s">
        <v>8</v>
      </c>
      <c r="E148" s="6">
        <f t="shared" si="10"/>
        <v>-1.5806947754257505E-2</v>
      </c>
      <c r="F148" s="4">
        <v>1</v>
      </c>
      <c r="G148" s="4" t="s">
        <v>30</v>
      </c>
      <c r="H148" s="170">
        <f t="shared" si="11"/>
        <v>90000</v>
      </c>
      <c r="I148" s="4">
        <v>6</v>
      </c>
      <c r="J148" s="120">
        <f t="shared" si="8"/>
        <v>-1556.0649163333292</v>
      </c>
      <c r="K148" s="120">
        <f t="shared" si="9"/>
        <v>2421338.0238434505</v>
      </c>
    </row>
    <row r="149" spans="1:11" x14ac:dyDescent="0.25">
      <c r="A149" s="4">
        <v>13588</v>
      </c>
      <c r="B149" s="5">
        <v>101058.33333333333</v>
      </c>
      <c r="C149" s="121">
        <f>VLOOKUP($A149,flow_input!B$2:C$50000,2,FALSE)</f>
        <v>98608.430120999998</v>
      </c>
      <c r="D149" s="7" t="s">
        <v>8</v>
      </c>
      <c r="E149" s="6">
        <f t="shared" si="10"/>
        <v>-2.424246602457325E-2</v>
      </c>
      <c r="F149" s="4">
        <v>1</v>
      </c>
      <c r="G149" s="4" t="s">
        <v>30</v>
      </c>
      <c r="H149" s="170">
        <f t="shared" si="11"/>
        <v>100000</v>
      </c>
      <c r="I149" s="4">
        <v>6</v>
      </c>
      <c r="J149" s="120">
        <f t="shared" si="8"/>
        <v>-2449.9032123333309</v>
      </c>
      <c r="K149" s="120">
        <f t="shared" si="9"/>
        <v>6002025.7498011738</v>
      </c>
    </row>
    <row r="150" spans="1:11" x14ac:dyDescent="0.25">
      <c r="A150" s="4">
        <v>13589</v>
      </c>
      <c r="B150" s="5">
        <v>97293.833333333328</v>
      </c>
      <c r="C150" s="121">
        <f>VLOOKUP($A150,flow_input!B$2:C$50000,2,FALSE)</f>
        <v>100296.41440199999</v>
      </c>
      <c r="D150" s="7" t="s">
        <v>8</v>
      </c>
      <c r="E150" s="6">
        <f t="shared" si="10"/>
        <v>3.0860959690833356E-2</v>
      </c>
      <c r="F150" s="4">
        <v>1</v>
      </c>
      <c r="G150" s="4" t="s">
        <v>30</v>
      </c>
      <c r="H150" s="170">
        <f t="shared" si="11"/>
        <v>90000</v>
      </c>
      <c r="I150" s="4">
        <v>6</v>
      </c>
      <c r="J150" s="120">
        <f t="shared" si="8"/>
        <v>3002.5810686666664</v>
      </c>
      <c r="K150" s="120">
        <f t="shared" si="9"/>
        <v>9015493.0739154611</v>
      </c>
    </row>
    <row r="151" spans="1:11" x14ac:dyDescent="0.25">
      <c r="A151" s="4">
        <v>13598</v>
      </c>
      <c r="B151" s="5">
        <v>110302.33333333333</v>
      </c>
      <c r="C151" s="121">
        <f>VLOOKUP($A151,flow_input!B$2:C$50000,2,FALSE)</f>
        <v>101795.731395</v>
      </c>
      <c r="D151" s="7" t="s">
        <v>8</v>
      </c>
      <c r="E151" s="6">
        <f t="shared" si="10"/>
        <v>-7.7120779599706313E-2</v>
      </c>
      <c r="F151" s="4">
        <v>1</v>
      </c>
      <c r="G151" s="4" t="s">
        <v>30</v>
      </c>
      <c r="H151" s="170">
        <f t="shared" si="11"/>
        <v>110000</v>
      </c>
      <c r="I151" s="4">
        <v>6</v>
      </c>
      <c r="J151" s="120">
        <f t="shared" si="8"/>
        <v>-8506.6019383333332</v>
      </c>
      <c r="K151" s="120">
        <f t="shared" si="9"/>
        <v>72362276.53725642</v>
      </c>
    </row>
    <row r="152" spans="1:11" x14ac:dyDescent="0.25">
      <c r="A152" s="4">
        <v>13637</v>
      </c>
      <c r="B152" s="5">
        <v>101599.33333333333</v>
      </c>
      <c r="C152" s="121">
        <f>VLOOKUP($A152,flow_input!B$2:C$50000,2,FALSE)</f>
        <v>110489.076288</v>
      </c>
      <c r="D152" s="7" t="s">
        <v>8</v>
      </c>
      <c r="E152" s="6">
        <f t="shared" si="10"/>
        <v>8.749804416039475E-2</v>
      </c>
      <c r="F152" s="4">
        <v>1</v>
      </c>
      <c r="G152" s="4" t="s">
        <v>30</v>
      </c>
      <c r="H152" s="170">
        <f t="shared" si="11"/>
        <v>100000</v>
      </c>
      <c r="I152" s="4">
        <v>3</v>
      </c>
      <c r="J152" s="120">
        <f t="shared" si="8"/>
        <v>8889.7429546666681</v>
      </c>
      <c r="K152" s="120">
        <f t="shared" si="9"/>
        <v>79027529.800045669</v>
      </c>
    </row>
    <row r="153" spans="1:11" x14ac:dyDescent="0.25">
      <c r="A153" s="4">
        <v>13640</v>
      </c>
      <c r="B153" s="5">
        <v>94576.083333333328</v>
      </c>
      <c r="C153" s="121">
        <f>VLOOKUP($A153,flow_input!B$2:C$50000,2,FALSE)</f>
        <v>109545.66060800001</v>
      </c>
      <c r="D153" s="7" t="s">
        <v>8</v>
      </c>
      <c r="E153" s="6">
        <f t="shared" si="10"/>
        <v>0.15828079094697145</v>
      </c>
      <c r="F153" s="4">
        <v>1</v>
      </c>
      <c r="G153" s="4" t="s">
        <v>30</v>
      </c>
      <c r="H153" s="170">
        <f t="shared" si="11"/>
        <v>90000</v>
      </c>
      <c r="I153" s="4">
        <v>3</v>
      </c>
      <c r="J153" s="120">
        <f t="shared" si="8"/>
        <v>14969.577274666677</v>
      </c>
      <c r="K153" s="120">
        <f t="shared" si="9"/>
        <v>224088243.78221703</v>
      </c>
    </row>
    <row r="154" spans="1:11" x14ac:dyDescent="0.25">
      <c r="A154" s="4">
        <v>13646</v>
      </c>
      <c r="B154" s="5">
        <v>103882.18437388031</v>
      </c>
      <c r="C154" s="121">
        <f>VLOOKUP($A154,flow_input!B$2:C$50000,2,FALSE)</f>
        <v>113782.95084600001</v>
      </c>
      <c r="D154" s="7" t="s">
        <v>8</v>
      </c>
      <c r="E154" s="6">
        <f t="shared" si="10"/>
        <v>9.5307646174304983E-2</v>
      </c>
      <c r="F154" s="4">
        <v>1</v>
      </c>
      <c r="G154" s="4" t="s">
        <v>30</v>
      </c>
      <c r="H154" s="170">
        <f t="shared" si="11"/>
        <v>100000</v>
      </c>
      <c r="I154" s="4">
        <v>3</v>
      </c>
      <c r="J154" s="120">
        <f t="shared" si="8"/>
        <v>9900.7664721196925</v>
      </c>
      <c r="K154" s="120">
        <f t="shared" si="9"/>
        <v>98025176.735449418</v>
      </c>
    </row>
    <row r="155" spans="1:11" x14ac:dyDescent="0.25">
      <c r="A155" s="4">
        <v>13648</v>
      </c>
      <c r="B155" s="5">
        <v>78742.416666666672</v>
      </c>
      <c r="C155" s="121">
        <f>VLOOKUP($A155,flow_input!B$2:C$50000,2,FALSE)</f>
        <v>104481.029379</v>
      </c>
      <c r="D155" s="7" t="s">
        <v>8</v>
      </c>
      <c r="E155" s="6">
        <f t="shared" si="10"/>
        <v>0.32687100297277305</v>
      </c>
      <c r="F155" s="4">
        <v>1</v>
      </c>
      <c r="G155" s="4" t="s">
        <v>30</v>
      </c>
      <c r="H155" s="170">
        <f t="shared" si="11"/>
        <v>70000</v>
      </c>
      <c r="I155" s="4">
        <v>3</v>
      </c>
      <c r="J155" s="120">
        <f t="shared" si="8"/>
        <v>25738.612712333328</v>
      </c>
      <c r="K155" s="120">
        <f t="shared" si="9"/>
        <v>662476184.35548675</v>
      </c>
    </row>
    <row r="156" spans="1:11" x14ac:dyDescent="0.25">
      <c r="A156" s="4">
        <v>13649</v>
      </c>
      <c r="B156" s="5">
        <v>102504.33333333333</v>
      </c>
      <c r="C156" s="121">
        <f>VLOOKUP($A156,flow_input!B$2:C$50000,2,FALSE)</f>
        <v>103792.647065</v>
      </c>
      <c r="D156" s="7" t="s">
        <v>8</v>
      </c>
      <c r="E156" s="6">
        <f t="shared" si="10"/>
        <v>1.2568383109006875E-2</v>
      </c>
      <c r="F156" s="4">
        <v>1</v>
      </c>
      <c r="G156" s="4" t="s">
        <v>30</v>
      </c>
      <c r="H156" s="170">
        <f t="shared" si="11"/>
        <v>100000</v>
      </c>
      <c r="I156" s="4">
        <v>3</v>
      </c>
      <c r="J156" s="120">
        <f t="shared" si="8"/>
        <v>1288.3137316666689</v>
      </c>
      <c r="K156" s="120">
        <f t="shared" si="9"/>
        <v>1659752.2712008979</v>
      </c>
    </row>
    <row r="157" spans="1:11" x14ac:dyDescent="0.25">
      <c r="A157" s="4">
        <v>13653</v>
      </c>
      <c r="B157" s="5">
        <v>108495.4651917868</v>
      </c>
      <c r="C157" s="121">
        <f>VLOOKUP($A157,flow_input!B$2:C$50000,2,FALSE)</f>
        <v>111610.168983</v>
      </c>
      <c r="D157" s="7" t="s">
        <v>8</v>
      </c>
      <c r="E157" s="6">
        <f t="shared" si="10"/>
        <v>2.870814725488624E-2</v>
      </c>
      <c r="F157" s="4">
        <v>1</v>
      </c>
      <c r="G157" s="4" t="s">
        <v>30</v>
      </c>
      <c r="H157" s="170">
        <f t="shared" si="11"/>
        <v>100000</v>
      </c>
      <c r="I157" s="4">
        <v>3</v>
      </c>
      <c r="J157" s="120">
        <f t="shared" si="8"/>
        <v>3114.7037912131927</v>
      </c>
      <c r="K157" s="120">
        <f t="shared" si="9"/>
        <v>9701379.706997836</v>
      </c>
    </row>
    <row r="158" spans="1:11" x14ac:dyDescent="0.25">
      <c r="A158" s="4">
        <v>13661</v>
      </c>
      <c r="B158" s="5">
        <v>93699.416666666672</v>
      </c>
      <c r="C158" s="121">
        <f>VLOOKUP($A158,flow_input!B$2:C$50000,2,FALSE)</f>
        <v>101403.22947599999</v>
      </c>
      <c r="D158" s="7" t="s">
        <v>8</v>
      </c>
      <c r="E158" s="6">
        <f t="shared" si="10"/>
        <v>8.2218364674984556E-2</v>
      </c>
      <c r="F158" s="4">
        <v>1</v>
      </c>
      <c r="G158" s="4" t="s">
        <v>30</v>
      </c>
      <c r="H158" s="170">
        <f t="shared" si="11"/>
        <v>90000</v>
      </c>
      <c r="I158" s="4">
        <v>3</v>
      </c>
      <c r="J158" s="120">
        <f t="shared" si="8"/>
        <v>7703.8128093333216</v>
      </c>
      <c r="K158" s="120">
        <f t="shared" si="9"/>
        <v>59348731.801248163</v>
      </c>
    </row>
    <row r="159" spans="1:11" x14ac:dyDescent="0.25">
      <c r="A159" s="4">
        <v>13672</v>
      </c>
      <c r="B159" s="5">
        <v>100824.16666666667</v>
      </c>
      <c r="C159" s="121">
        <f>VLOOKUP($A159,flow_input!B$2:C$50000,2,FALSE)</f>
        <v>108540.173847</v>
      </c>
      <c r="D159" s="7" t="s">
        <v>8</v>
      </c>
      <c r="E159" s="6">
        <f t="shared" si="10"/>
        <v>7.6529342472456019E-2</v>
      </c>
      <c r="F159" s="4">
        <v>1</v>
      </c>
      <c r="G159" s="4" t="s">
        <v>30</v>
      </c>
      <c r="H159" s="170">
        <f t="shared" si="11"/>
        <v>100000</v>
      </c>
      <c r="I159" s="4">
        <v>3</v>
      </c>
      <c r="J159" s="120">
        <f t="shared" si="8"/>
        <v>7716.0071803333267</v>
      </c>
      <c r="K159" s="120">
        <f t="shared" si="9"/>
        <v>59536766.806955457</v>
      </c>
    </row>
    <row r="160" spans="1:11" x14ac:dyDescent="0.25">
      <c r="A160" s="4">
        <v>13673</v>
      </c>
      <c r="B160" s="5">
        <v>104823.41666666667</v>
      </c>
      <c r="C160" s="121">
        <f>VLOOKUP($A160,flow_input!B$2:C$50000,2,FALSE)</f>
        <v>108435.20908299999</v>
      </c>
      <c r="D160" s="7" t="s">
        <v>8</v>
      </c>
      <c r="E160" s="6">
        <f t="shared" si="10"/>
        <v>3.4455969202173975E-2</v>
      </c>
      <c r="F160" s="4">
        <v>1</v>
      </c>
      <c r="G160" s="4" t="s">
        <v>30</v>
      </c>
      <c r="H160" s="170">
        <f t="shared" si="11"/>
        <v>100000</v>
      </c>
      <c r="I160" s="4">
        <v>3</v>
      </c>
      <c r="J160" s="120">
        <f t="shared" si="8"/>
        <v>3611.7924163333228</v>
      </c>
      <c r="K160" s="120">
        <f t="shared" si="9"/>
        <v>13045044.458682902</v>
      </c>
    </row>
    <row r="161" spans="1:11" x14ac:dyDescent="0.25">
      <c r="A161" s="4">
        <v>13861</v>
      </c>
      <c r="B161" s="5">
        <v>101388.5</v>
      </c>
      <c r="C161" s="121">
        <f>VLOOKUP($A161,flow_input!B$2:C$50000,2,FALSE)</f>
        <v>106294.96056599999</v>
      </c>
      <c r="D161" s="7" t="s">
        <v>8</v>
      </c>
      <c r="E161" s="6">
        <f t="shared" si="10"/>
        <v>4.839267338997999E-2</v>
      </c>
      <c r="F161" s="4">
        <v>1</v>
      </c>
      <c r="G161" s="4" t="s">
        <v>30</v>
      </c>
      <c r="H161" s="170">
        <f t="shared" si="11"/>
        <v>100000</v>
      </c>
      <c r="I161" s="4">
        <v>3</v>
      </c>
      <c r="J161" s="120">
        <f t="shared" si="8"/>
        <v>4906.4605659999943</v>
      </c>
      <c r="K161" s="120">
        <f t="shared" si="9"/>
        <v>24073355.285712983</v>
      </c>
    </row>
    <row r="162" spans="1:11" x14ac:dyDescent="0.25">
      <c r="A162" s="4">
        <v>14246</v>
      </c>
      <c r="B162" s="5">
        <v>116219.527733569</v>
      </c>
      <c r="C162" s="121">
        <f>VLOOKUP($A162,flow_input!B$2:C$50000,2,FALSE)</f>
        <v>119654.20019800001</v>
      </c>
      <c r="D162" s="7" t="s">
        <v>8</v>
      </c>
      <c r="E162" s="6">
        <f t="shared" si="10"/>
        <v>2.9553316309329114E-2</v>
      </c>
      <c r="F162" s="4">
        <v>1</v>
      </c>
      <c r="G162" s="4" t="s">
        <v>30</v>
      </c>
      <c r="H162" s="170">
        <f t="shared" si="11"/>
        <v>110000</v>
      </c>
      <c r="I162" s="4">
        <v>3</v>
      </c>
      <c r="J162" s="120">
        <f t="shared" si="8"/>
        <v>3434.6724644310016</v>
      </c>
      <c r="K162" s="120">
        <f t="shared" si="9"/>
        <v>11796974.937920529</v>
      </c>
    </row>
    <row r="163" spans="1:11" x14ac:dyDescent="0.25">
      <c r="A163" s="4">
        <v>14255</v>
      </c>
      <c r="B163" s="5">
        <v>82871.083333333328</v>
      </c>
      <c r="C163" s="121">
        <f>VLOOKUP($A163,flow_input!B$2:C$50000,2,FALSE)</f>
        <v>88260.818432999993</v>
      </c>
      <c r="D163" s="7" t="s">
        <v>8</v>
      </c>
      <c r="E163" s="6">
        <f t="shared" si="10"/>
        <v>6.5037584678210081E-2</v>
      </c>
      <c r="F163" s="4">
        <v>1</v>
      </c>
      <c r="G163" s="4" t="s">
        <v>30</v>
      </c>
      <c r="H163" s="170">
        <f t="shared" si="11"/>
        <v>80000</v>
      </c>
      <c r="I163" s="4">
        <v>3</v>
      </c>
      <c r="J163" s="120">
        <f t="shared" si="8"/>
        <v>5389.7350996666646</v>
      </c>
      <c r="K163" s="120">
        <f t="shared" si="9"/>
        <v>29049244.44457883</v>
      </c>
    </row>
    <row r="164" spans="1:11" x14ac:dyDescent="0.25">
      <c r="A164" s="4">
        <v>14256</v>
      </c>
      <c r="B164" s="5">
        <v>87998.25</v>
      </c>
      <c r="C164" s="121">
        <f>VLOOKUP($A164,flow_input!B$2:C$50000,2,FALSE)</f>
        <v>102939.91740999999</v>
      </c>
      <c r="D164" s="7" t="s">
        <v>8</v>
      </c>
      <c r="E164" s="6">
        <f t="shared" si="10"/>
        <v>0.16979505171977838</v>
      </c>
      <c r="F164" s="4">
        <v>1</v>
      </c>
      <c r="G164" s="4" t="s">
        <v>30</v>
      </c>
      <c r="H164" s="170">
        <f t="shared" si="11"/>
        <v>80000</v>
      </c>
      <c r="I164" s="4">
        <v>3</v>
      </c>
      <c r="J164" s="120">
        <f t="shared" si="8"/>
        <v>14941.667409999995</v>
      </c>
      <c r="K164" s="120">
        <f t="shared" si="9"/>
        <v>223253424.99105594</v>
      </c>
    </row>
    <row r="165" spans="1:11" x14ac:dyDescent="0.25">
      <c r="A165" s="4">
        <v>14262</v>
      </c>
      <c r="B165" s="5">
        <v>98242.166666666672</v>
      </c>
      <c r="C165" s="121">
        <f>VLOOKUP($A165,flow_input!B$2:C$50000,2,FALSE)</f>
        <v>108595.11887999999</v>
      </c>
      <c r="D165" s="7" t="s">
        <v>8</v>
      </c>
      <c r="E165" s="6">
        <f t="shared" si="10"/>
        <v>0.1053819613777518</v>
      </c>
      <c r="F165" s="4">
        <v>1</v>
      </c>
      <c r="G165" s="4" t="s">
        <v>30</v>
      </c>
      <c r="H165" s="170">
        <f t="shared" si="11"/>
        <v>90000</v>
      </c>
      <c r="I165" s="4">
        <v>3</v>
      </c>
      <c r="J165" s="120">
        <f t="shared" si="8"/>
        <v>10352.952213333323</v>
      </c>
      <c r="K165" s="120">
        <f t="shared" si="9"/>
        <v>107183619.53156336</v>
      </c>
    </row>
    <row r="166" spans="1:11" x14ac:dyDescent="0.25">
      <c r="A166" s="4">
        <v>14265</v>
      </c>
      <c r="B166" s="5">
        <v>46079.5</v>
      </c>
      <c r="C166" s="121">
        <f>VLOOKUP($A166,flow_input!B$2:C$50000,2,FALSE)</f>
        <v>51290.940761999998</v>
      </c>
      <c r="D166" s="7" t="s">
        <v>8</v>
      </c>
      <c r="E166" s="6">
        <f t="shared" si="10"/>
        <v>0.11309672982562735</v>
      </c>
      <c r="F166" s="4">
        <v>1</v>
      </c>
      <c r="G166" s="4" t="s">
        <v>30</v>
      </c>
      <c r="H166" s="170">
        <f t="shared" si="11"/>
        <v>40000</v>
      </c>
      <c r="I166" s="4">
        <v>3</v>
      </c>
      <c r="J166" s="120">
        <f t="shared" si="8"/>
        <v>5211.4407619999984</v>
      </c>
      <c r="K166" s="120">
        <f t="shared" si="9"/>
        <v>27159114.815835122</v>
      </c>
    </row>
    <row r="167" spans="1:11" x14ac:dyDescent="0.25">
      <c r="A167" s="4">
        <v>14269</v>
      </c>
      <c r="B167" s="5">
        <v>72148.083333333328</v>
      </c>
      <c r="C167" s="121">
        <f>VLOOKUP($A167,flow_input!B$2:C$50000,2,FALSE)</f>
        <v>110340.888678</v>
      </c>
      <c r="D167" s="7" t="s">
        <v>8</v>
      </c>
      <c r="E167" s="6">
        <f t="shared" si="10"/>
        <v>0.52936687407496397</v>
      </c>
      <c r="F167" s="4">
        <v>1</v>
      </c>
      <c r="G167" s="4" t="s">
        <v>30</v>
      </c>
      <c r="H167" s="170">
        <f t="shared" si="11"/>
        <v>70000</v>
      </c>
      <c r="I167" s="4">
        <v>3</v>
      </c>
      <c r="J167" s="120">
        <f t="shared" si="8"/>
        <v>38192.805344666675</v>
      </c>
      <c r="K167" s="120">
        <f t="shared" si="9"/>
        <v>1458690380.0955994</v>
      </c>
    </row>
    <row r="168" spans="1:11" x14ac:dyDescent="0.25">
      <c r="A168" s="4">
        <v>14289</v>
      </c>
      <c r="B168" s="5">
        <v>74254.5</v>
      </c>
      <c r="C168" s="121">
        <f>VLOOKUP($A168,flow_input!B$2:C$50000,2,FALSE)</f>
        <v>96923.698745332993</v>
      </c>
      <c r="D168" s="7" t="s">
        <v>8</v>
      </c>
      <c r="E168" s="6">
        <f t="shared" si="10"/>
        <v>0.30529057155233685</v>
      </c>
      <c r="F168" s="4">
        <v>1</v>
      </c>
      <c r="G168" s="4" t="s">
        <v>30</v>
      </c>
      <c r="H168" s="170">
        <f t="shared" si="11"/>
        <v>70000</v>
      </c>
      <c r="I168" s="4">
        <v>3</v>
      </c>
      <c r="J168" s="120">
        <f t="shared" si="8"/>
        <v>22669.198745332993</v>
      </c>
      <c r="K168" s="120">
        <f t="shared" si="9"/>
        <v>513892571.75540692</v>
      </c>
    </row>
    <row r="169" spans="1:11" x14ac:dyDescent="0.25">
      <c r="A169" s="4">
        <v>14383</v>
      </c>
      <c r="B169" s="5">
        <v>139250.2471869172</v>
      </c>
      <c r="C169" s="121">
        <f>VLOOKUP($A169,flow_input!B$2:C$50000,2,FALSE)</f>
        <v>136991.073878</v>
      </c>
      <c r="D169" s="7" t="s">
        <v>8</v>
      </c>
      <c r="E169" s="6">
        <f t="shared" si="10"/>
        <v>-1.6223836973766281E-2</v>
      </c>
      <c r="F169" s="4">
        <v>1</v>
      </c>
      <c r="G169" s="4" t="s">
        <v>30</v>
      </c>
      <c r="H169" s="170">
        <f t="shared" si="11"/>
        <v>130000</v>
      </c>
      <c r="I169" s="4">
        <v>3</v>
      </c>
      <c r="J169" s="120">
        <f t="shared" si="8"/>
        <v>-2259.1733089172048</v>
      </c>
      <c r="K169" s="120">
        <f t="shared" si="9"/>
        <v>5103864.0397239123</v>
      </c>
    </row>
    <row r="170" spans="1:11" x14ac:dyDescent="0.25">
      <c r="A170" s="4">
        <v>14384</v>
      </c>
      <c r="B170" s="5">
        <v>146288.5</v>
      </c>
      <c r="C170" s="121">
        <f>VLOOKUP($A170,flow_input!B$2:C$50000,2,FALSE)</f>
        <v>139183.17915099999</v>
      </c>
      <c r="D170" s="7" t="s">
        <v>8</v>
      </c>
      <c r="E170" s="6">
        <f t="shared" si="10"/>
        <v>-4.8570604312710874E-2</v>
      </c>
      <c r="F170" s="4">
        <v>1</v>
      </c>
      <c r="G170" s="4" t="s">
        <v>30</v>
      </c>
      <c r="H170" s="170">
        <f t="shared" si="11"/>
        <v>140000</v>
      </c>
      <c r="I170" s="4">
        <v>3</v>
      </c>
      <c r="J170" s="120">
        <f t="shared" si="8"/>
        <v>-7105.3208490000106</v>
      </c>
      <c r="K170" s="120">
        <f t="shared" si="9"/>
        <v>50485584.36723423</v>
      </c>
    </row>
    <row r="171" spans="1:11" x14ac:dyDescent="0.25">
      <c r="A171" s="4">
        <v>14386</v>
      </c>
      <c r="B171" s="5">
        <v>113346.58333333333</v>
      </c>
      <c r="C171" s="121">
        <f>VLOOKUP($A171,flow_input!B$2:C$50000,2,FALSE)</f>
        <v>124857.038953</v>
      </c>
      <c r="D171" s="7" t="s">
        <v>8</v>
      </c>
      <c r="E171" s="6">
        <f t="shared" si="10"/>
        <v>0.1015509711996907</v>
      </c>
      <c r="F171" s="4">
        <v>1</v>
      </c>
      <c r="G171" s="4" t="s">
        <v>30</v>
      </c>
      <c r="H171" s="170">
        <f t="shared" si="11"/>
        <v>110000</v>
      </c>
      <c r="I171" s="4">
        <v>3</v>
      </c>
      <c r="J171" s="120">
        <f t="shared" si="8"/>
        <v>11510.455619666667</v>
      </c>
      <c r="K171" s="120">
        <f t="shared" si="9"/>
        <v>132490588.57231596</v>
      </c>
    </row>
    <row r="172" spans="1:11" x14ac:dyDescent="0.25">
      <c r="A172" s="4">
        <v>14407</v>
      </c>
      <c r="B172" s="5">
        <v>129767.09090909091</v>
      </c>
      <c r="C172" s="121">
        <f>VLOOKUP($A172,flow_input!B$2:C$50000,2,FALSE)</f>
        <v>134541.97007000001</v>
      </c>
      <c r="D172" s="7" t="s">
        <v>8</v>
      </c>
      <c r="E172" s="6">
        <f t="shared" si="10"/>
        <v>3.679576329760037E-2</v>
      </c>
      <c r="F172" s="4">
        <v>1</v>
      </c>
      <c r="G172" s="4" t="s">
        <v>30</v>
      </c>
      <c r="H172" s="170">
        <f t="shared" si="11"/>
        <v>120000</v>
      </c>
      <c r="I172" s="4">
        <v>3</v>
      </c>
      <c r="J172" s="120">
        <f t="shared" si="8"/>
        <v>4774.8791609090986</v>
      </c>
      <c r="K172" s="120">
        <f t="shared" si="9"/>
        <v>22799471.001283977</v>
      </c>
    </row>
    <row r="173" spans="1:11" x14ac:dyDescent="0.25">
      <c r="A173" s="4">
        <v>14411</v>
      </c>
      <c r="B173" s="5">
        <v>129259.8</v>
      </c>
      <c r="C173" s="121">
        <f>VLOOKUP($A173,flow_input!B$2:C$50000,2,FALSE)</f>
        <v>143147.80754800001</v>
      </c>
      <c r="D173" s="7" t="s">
        <v>8</v>
      </c>
      <c r="E173" s="6">
        <f t="shared" si="10"/>
        <v>0.10744258886366853</v>
      </c>
      <c r="F173" s="4">
        <v>1</v>
      </c>
      <c r="G173" s="4" t="s">
        <v>30</v>
      </c>
      <c r="H173" s="170">
        <f t="shared" si="11"/>
        <v>120000</v>
      </c>
      <c r="I173" s="4">
        <v>3</v>
      </c>
      <c r="J173" s="120">
        <f t="shared" si="8"/>
        <v>13888.007548000009</v>
      </c>
      <c r="K173" s="120">
        <f t="shared" si="9"/>
        <v>192876753.6533052</v>
      </c>
    </row>
    <row r="174" spans="1:11" x14ac:dyDescent="0.25">
      <c r="A174" s="4">
        <v>14412</v>
      </c>
      <c r="B174" s="5">
        <v>133008.27363085156</v>
      </c>
      <c r="C174" s="121">
        <f>VLOOKUP($A174,flow_input!B$2:C$50000,2,FALSE)</f>
        <v>153979.41691599999</v>
      </c>
      <c r="D174" s="7" t="s">
        <v>8</v>
      </c>
      <c r="E174" s="6">
        <f t="shared" si="10"/>
        <v>0.15766796089205171</v>
      </c>
      <c r="F174" s="4">
        <v>1</v>
      </c>
      <c r="G174" s="4" t="s">
        <v>30</v>
      </c>
      <c r="H174" s="170">
        <f t="shared" si="11"/>
        <v>130000</v>
      </c>
      <c r="I174" s="4">
        <v>3</v>
      </c>
      <c r="J174" s="120">
        <f t="shared" si="8"/>
        <v>20971.143285148428</v>
      </c>
      <c r="K174" s="120">
        <f t="shared" si="9"/>
        <v>439788850.68622601</v>
      </c>
    </row>
    <row r="175" spans="1:11" x14ac:dyDescent="0.25">
      <c r="A175" s="4">
        <v>14418</v>
      </c>
      <c r="B175" s="5">
        <v>133915.58333333334</v>
      </c>
      <c r="C175" s="121">
        <f>VLOOKUP($A175,flow_input!B$2:C$50000,2,FALSE)</f>
        <v>151483.35747799999</v>
      </c>
      <c r="D175" s="7" t="s">
        <v>8</v>
      </c>
      <c r="E175" s="6">
        <f t="shared" si="10"/>
        <v>0.13118543568554064</v>
      </c>
      <c r="F175" s="4">
        <v>1</v>
      </c>
      <c r="G175" s="4" t="s">
        <v>30</v>
      </c>
      <c r="H175" s="170">
        <f t="shared" si="11"/>
        <v>130000</v>
      </c>
      <c r="I175" s="4">
        <v>3</v>
      </c>
      <c r="J175" s="120">
        <f t="shared" si="8"/>
        <v>17567.774144666648</v>
      </c>
      <c r="K175" s="120">
        <f t="shared" si="9"/>
        <v>308626688.39801794</v>
      </c>
    </row>
    <row r="176" spans="1:11" x14ac:dyDescent="0.25">
      <c r="A176" s="4">
        <v>14515</v>
      </c>
      <c r="B176" s="5">
        <v>75047.833333333328</v>
      </c>
      <c r="C176" s="121">
        <f>VLOOKUP($A176,flow_input!B$2:C$50000,2,FALSE)</f>
        <v>110661.63965966601</v>
      </c>
      <c r="D176" s="7" t="s">
        <v>8</v>
      </c>
      <c r="E176" s="6">
        <f t="shared" si="10"/>
        <v>0.47454809478842619</v>
      </c>
      <c r="F176" s="4">
        <v>1</v>
      </c>
      <c r="G176" s="4" t="s">
        <v>30</v>
      </c>
      <c r="H176" s="170">
        <f t="shared" si="11"/>
        <v>70000</v>
      </c>
      <c r="I176" s="4">
        <v>2</v>
      </c>
      <c r="J176" s="120">
        <f t="shared" si="8"/>
        <v>35613.806326332677</v>
      </c>
      <c r="K176" s="120">
        <f t="shared" si="9"/>
        <v>1268343201.0495334</v>
      </c>
    </row>
    <row r="177" spans="1:11" x14ac:dyDescent="0.25">
      <c r="A177" s="4">
        <v>14637</v>
      </c>
      <c r="B177" s="5">
        <v>86097.132179002161</v>
      </c>
      <c r="C177" s="121">
        <f>VLOOKUP($A177,flow_input!B$2:C$50000,2,FALSE)</f>
        <v>109386.895223</v>
      </c>
      <c r="D177" s="7" t="s">
        <v>8</v>
      </c>
      <c r="E177" s="6">
        <f t="shared" si="10"/>
        <v>0.27050567718767615</v>
      </c>
      <c r="F177" s="4">
        <v>1</v>
      </c>
      <c r="G177" s="4" t="s">
        <v>30</v>
      </c>
      <c r="H177" s="170">
        <f t="shared" si="11"/>
        <v>80000</v>
      </c>
      <c r="I177" s="4">
        <v>3</v>
      </c>
      <c r="J177" s="120">
        <f t="shared" si="8"/>
        <v>23289.763043997838</v>
      </c>
      <c r="K177" s="120">
        <f t="shared" si="9"/>
        <v>542413062.64556742</v>
      </c>
    </row>
    <row r="178" spans="1:11" x14ac:dyDescent="0.25">
      <c r="A178" s="4">
        <v>14639</v>
      </c>
      <c r="B178" s="5">
        <v>110870.53093647984</v>
      </c>
      <c r="C178" s="121">
        <f>VLOOKUP($A178,flow_input!B$2:C$50000,2,FALSE)</f>
        <v>110372.363558</v>
      </c>
      <c r="D178" s="7" t="s">
        <v>8</v>
      </c>
      <c r="E178" s="6">
        <f t="shared" si="10"/>
        <v>-4.4932352562220279E-3</v>
      </c>
      <c r="F178" s="4">
        <v>1</v>
      </c>
      <c r="G178" s="4" t="s">
        <v>30</v>
      </c>
      <c r="H178" s="170">
        <f t="shared" si="11"/>
        <v>110000</v>
      </c>
      <c r="I178" s="4">
        <v>3</v>
      </c>
      <c r="J178" s="120">
        <f t="shared" si="8"/>
        <v>-498.16737847984768</v>
      </c>
      <c r="K178" s="120">
        <f t="shared" si="9"/>
        <v>248170.73698148382</v>
      </c>
    </row>
    <row r="179" spans="1:11" x14ac:dyDescent="0.25">
      <c r="A179" s="4">
        <v>14660</v>
      </c>
      <c r="B179" s="5">
        <v>85084.25</v>
      </c>
      <c r="C179" s="121">
        <f>VLOOKUP($A179,flow_input!B$2:C$50000,2,FALSE)</f>
        <v>106335.533576</v>
      </c>
      <c r="D179" s="7" t="s">
        <v>8</v>
      </c>
      <c r="E179" s="6">
        <f t="shared" si="10"/>
        <v>0.24976753718814004</v>
      </c>
      <c r="F179" s="4">
        <v>1</v>
      </c>
      <c r="G179" s="4" t="s">
        <v>30</v>
      </c>
      <c r="H179" s="170">
        <f t="shared" si="11"/>
        <v>80000</v>
      </c>
      <c r="I179" s="4">
        <v>3</v>
      </c>
      <c r="J179" s="120">
        <f t="shared" si="8"/>
        <v>21251.283576000002</v>
      </c>
      <c r="K179" s="120">
        <f t="shared" si="9"/>
        <v>451617053.62756741</v>
      </c>
    </row>
    <row r="180" spans="1:11" x14ac:dyDescent="0.25">
      <c r="A180" s="4">
        <v>14782</v>
      </c>
      <c r="B180" s="5">
        <v>58893.833333333336</v>
      </c>
      <c r="C180" s="121">
        <f>VLOOKUP($A180,flow_input!B$2:C$50000,2,FALSE)</f>
        <v>68434.155050999994</v>
      </c>
      <c r="D180" s="7" t="s">
        <v>8</v>
      </c>
      <c r="E180" s="6">
        <f t="shared" si="10"/>
        <v>0.16199186192668713</v>
      </c>
      <c r="F180" s="4">
        <v>1</v>
      </c>
      <c r="G180" s="4" t="s">
        <v>30</v>
      </c>
      <c r="H180" s="170">
        <f t="shared" si="11"/>
        <v>50000</v>
      </c>
      <c r="I180" s="4">
        <v>7</v>
      </c>
      <c r="J180" s="120">
        <f t="shared" si="8"/>
        <v>9540.3217176666585</v>
      </c>
      <c r="K180" s="120">
        <f t="shared" si="9"/>
        <v>91017738.476582095</v>
      </c>
    </row>
    <row r="181" spans="1:11" x14ac:dyDescent="0.25">
      <c r="A181" s="4">
        <v>14953</v>
      </c>
      <c r="B181" s="5">
        <v>107969.33333333333</v>
      </c>
      <c r="C181" s="121">
        <f>VLOOKUP($A181,flow_input!B$2:C$50000,2,FALSE)</f>
        <v>112170.92210066599</v>
      </c>
      <c r="D181" s="7" t="s">
        <v>8</v>
      </c>
      <c r="E181" s="6">
        <f t="shared" si="10"/>
        <v>3.8914649536281987E-2</v>
      </c>
      <c r="F181" s="4">
        <v>1</v>
      </c>
      <c r="G181" s="4" t="s">
        <v>30</v>
      </c>
      <c r="H181" s="170">
        <f t="shared" si="11"/>
        <v>100000</v>
      </c>
      <c r="I181" s="4">
        <v>2</v>
      </c>
      <c r="J181" s="120">
        <f t="shared" si="8"/>
        <v>4201.5887673326652</v>
      </c>
      <c r="K181" s="120">
        <f t="shared" si="9"/>
        <v>17653348.169776026</v>
      </c>
    </row>
    <row r="182" spans="1:11" x14ac:dyDescent="0.25">
      <c r="A182" s="4">
        <v>15020</v>
      </c>
      <c r="B182" s="5">
        <v>82711.916666666672</v>
      </c>
      <c r="C182" s="121">
        <f>VLOOKUP($A182,flow_input!B$2:C$50000,2,FALSE)</f>
        <v>87187.522450000004</v>
      </c>
      <c r="D182" s="7" t="s">
        <v>8</v>
      </c>
      <c r="E182" s="6">
        <f t="shared" si="10"/>
        <v>5.4110773437523685E-2</v>
      </c>
      <c r="F182" s="4">
        <v>1</v>
      </c>
      <c r="G182" s="4" t="s">
        <v>30</v>
      </c>
      <c r="H182" s="170">
        <f t="shared" si="11"/>
        <v>80000</v>
      </c>
      <c r="I182" s="4">
        <v>3</v>
      </c>
      <c r="J182" s="120">
        <f t="shared" si="8"/>
        <v>4475.6057833333325</v>
      </c>
      <c r="K182" s="120">
        <f t="shared" si="9"/>
        <v>20031047.127806772</v>
      </c>
    </row>
    <row r="183" spans="1:11" x14ac:dyDescent="0.25">
      <c r="A183" s="4">
        <v>15036</v>
      </c>
      <c r="B183" s="5">
        <v>84996.583333333328</v>
      </c>
      <c r="C183" s="121">
        <f>VLOOKUP($A183,flow_input!B$2:C$50000,2,FALSE)</f>
        <v>89545.837438999995</v>
      </c>
      <c r="D183" s="7" t="s">
        <v>8</v>
      </c>
      <c r="E183" s="6">
        <f t="shared" si="10"/>
        <v>5.3522787943437011E-2</v>
      </c>
      <c r="F183" s="4">
        <v>1</v>
      </c>
      <c r="G183" s="4" t="s">
        <v>30</v>
      </c>
      <c r="H183" s="170">
        <f t="shared" si="11"/>
        <v>80000</v>
      </c>
      <c r="I183" s="4">
        <v>3</v>
      </c>
      <c r="J183" s="120">
        <f t="shared" si="8"/>
        <v>4549.2541056666669</v>
      </c>
      <c r="K183" s="120">
        <f t="shared" si="9"/>
        <v>20695712.917925026</v>
      </c>
    </row>
    <row r="184" spans="1:11" x14ac:dyDescent="0.25">
      <c r="A184" s="4">
        <v>15037</v>
      </c>
      <c r="B184" s="5">
        <v>74222.333333333328</v>
      </c>
      <c r="C184" s="121">
        <f>VLOOKUP($A184,flow_input!B$2:C$50000,2,FALSE)</f>
        <v>78581.380378999995</v>
      </c>
      <c r="D184" s="7" t="s">
        <v>8</v>
      </c>
      <c r="E184" s="6">
        <f t="shared" si="10"/>
        <v>5.8729587846425346E-2</v>
      </c>
      <c r="F184" s="4">
        <v>1</v>
      </c>
      <c r="G184" s="4" t="s">
        <v>30</v>
      </c>
      <c r="H184" s="170">
        <f t="shared" si="11"/>
        <v>70000</v>
      </c>
      <c r="I184" s="4">
        <v>3</v>
      </c>
      <c r="J184" s="120">
        <f t="shared" si="8"/>
        <v>4359.0470456666662</v>
      </c>
      <c r="K184" s="120">
        <f t="shared" si="9"/>
        <v>19001291.146335293</v>
      </c>
    </row>
    <row r="185" spans="1:11" x14ac:dyDescent="0.25">
      <c r="A185" s="4">
        <v>15038</v>
      </c>
      <c r="B185" s="5">
        <v>64049.833333333336</v>
      </c>
      <c r="C185" s="121">
        <f>VLOOKUP($A185,flow_input!B$2:C$50000,2,FALSE)</f>
        <v>67843.380025999999</v>
      </c>
      <c r="D185" s="7" t="s">
        <v>8</v>
      </c>
      <c r="E185" s="6">
        <f t="shared" si="10"/>
        <v>5.9228049399035587E-2</v>
      </c>
      <c r="F185" s="4">
        <v>1</v>
      </c>
      <c r="G185" s="4" t="s">
        <v>30</v>
      </c>
      <c r="H185" s="170">
        <f t="shared" si="11"/>
        <v>60000</v>
      </c>
      <c r="I185" s="4">
        <v>3</v>
      </c>
      <c r="J185" s="120">
        <f t="shared" si="8"/>
        <v>3793.5466926666631</v>
      </c>
      <c r="K185" s="120">
        <f t="shared" si="9"/>
        <v>14390996.509442179</v>
      </c>
    </row>
    <row r="186" spans="1:11" x14ac:dyDescent="0.25">
      <c r="A186" s="4">
        <v>15039</v>
      </c>
      <c r="B186" s="5">
        <v>70046.916666666672</v>
      </c>
      <c r="C186" s="121">
        <f>VLOOKUP($A186,flow_input!B$2:C$50000,2,FALSE)</f>
        <v>80539.735287000003</v>
      </c>
      <c r="D186" s="7" t="s">
        <v>8</v>
      </c>
      <c r="E186" s="6">
        <f t="shared" si="10"/>
        <v>0.14979700919978622</v>
      </c>
      <c r="F186" s="4">
        <v>1</v>
      </c>
      <c r="G186" s="4" t="s">
        <v>30</v>
      </c>
      <c r="H186" s="170">
        <f t="shared" si="11"/>
        <v>70000</v>
      </c>
      <c r="I186" s="4">
        <v>3</v>
      </c>
      <c r="J186" s="120">
        <f t="shared" si="8"/>
        <v>10492.818620333332</v>
      </c>
      <c r="K186" s="120">
        <f t="shared" si="9"/>
        <v>110099242.59921388</v>
      </c>
    </row>
    <row r="187" spans="1:11" x14ac:dyDescent="0.25">
      <c r="A187" s="4">
        <v>15064</v>
      </c>
      <c r="B187" s="5">
        <v>87925.416666666672</v>
      </c>
      <c r="C187" s="121">
        <f>VLOOKUP($A187,flow_input!B$2:C$50000,2,FALSE)</f>
        <v>110520.839032</v>
      </c>
      <c r="D187" s="7" t="s">
        <v>8</v>
      </c>
      <c r="E187" s="6">
        <f t="shared" si="10"/>
        <v>0.25698396688860337</v>
      </c>
      <c r="F187" s="4">
        <v>1</v>
      </c>
      <c r="G187" s="4" t="s">
        <v>30</v>
      </c>
      <c r="H187" s="170">
        <f t="shared" si="11"/>
        <v>80000</v>
      </c>
      <c r="I187" s="4">
        <v>3</v>
      </c>
      <c r="J187" s="120">
        <f t="shared" si="8"/>
        <v>22595.422365333332</v>
      </c>
      <c r="K187" s="120">
        <f t="shared" si="9"/>
        <v>510553111.86780572</v>
      </c>
    </row>
    <row r="188" spans="1:11" x14ac:dyDescent="0.25">
      <c r="A188" s="4">
        <v>15065</v>
      </c>
      <c r="B188" s="5">
        <v>92871.5</v>
      </c>
      <c r="C188" s="121">
        <f>VLOOKUP($A188,flow_input!B$2:C$50000,2,FALSE)</f>
        <v>109438.216528</v>
      </c>
      <c r="D188" s="7" t="s">
        <v>8</v>
      </c>
      <c r="E188" s="6">
        <f t="shared" si="10"/>
        <v>0.17838321258943823</v>
      </c>
      <c r="F188" s="4">
        <v>1</v>
      </c>
      <c r="G188" s="4" t="s">
        <v>30</v>
      </c>
      <c r="H188" s="170">
        <f t="shared" si="11"/>
        <v>90000</v>
      </c>
      <c r="I188" s="4">
        <v>3</v>
      </c>
      <c r="J188" s="120">
        <f t="shared" si="8"/>
        <v>16566.716528000004</v>
      </c>
      <c r="K188" s="120">
        <f t="shared" si="9"/>
        <v>274456096.51910853</v>
      </c>
    </row>
    <row r="189" spans="1:11" x14ac:dyDescent="0.25">
      <c r="A189" s="4">
        <v>15083</v>
      </c>
      <c r="B189" s="5">
        <v>99180.583333333328</v>
      </c>
      <c r="C189" s="121">
        <f>VLOOKUP($A189,flow_input!B$2:C$50000,2,FALSE)</f>
        <v>122676.87104899999</v>
      </c>
      <c r="D189" s="7" t="s">
        <v>8</v>
      </c>
      <c r="E189" s="6">
        <f t="shared" si="10"/>
        <v>0.23690410890908598</v>
      </c>
      <c r="F189" s="4">
        <v>1</v>
      </c>
      <c r="G189" s="4" t="s">
        <v>30</v>
      </c>
      <c r="H189" s="170">
        <f t="shared" si="11"/>
        <v>90000</v>
      </c>
      <c r="I189" s="4">
        <v>3</v>
      </c>
      <c r="J189" s="120">
        <f t="shared" si="8"/>
        <v>23496.287715666665</v>
      </c>
      <c r="K189" s="120">
        <f t="shared" si="9"/>
        <v>552075536.4173882</v>
      </c>
    </row>
    <row r="190" spans="1:11" x14ac:dyDescent="0.25">
      <c r="A190" s="4">
        <v>15187</v>
      </c>
      <c r="B190" s="5">
        <v>114435.69092949138</v>
      </c>
      <c r="C190" s="121">
        <f>VLOOKUP($A190,flow_input!B$2:C$50000,2,FALSE)</f>
        <v>97606.602042333005</v>
      </c>
      <c r="D190" s="7" t="s">
        <v>8</v>
      </c>
      <c r="E190" s="6">
        <f t="shared" si="10"/>
        <v>-0.14706153954649936</v>
      </c>
      <c r="F190" s="4">
        <v>1</v>
      </c>
      <c r="G190" s="4" t="s">
        <v>30</v>
      </c>
      <c r="H190" s="170">
        <f t="shared" si="11"/>
        <v>110000</v>
      </c>
      <c r="I190" s="4">
        <v>3</v>
      </c>
      <c r="J190" s="120">
        <f t="shared" si="8"/>
        <v>-16829.088887158374</v>
      </c>
      <c r="K190" s="120">
        <f t="shared" si="9"/>
        <v>283218232.77187747</v>
      </c>
    </row>
    <row r="191" spans="1:11" x14ac:dyDescent="0.25">
      <c r="A191" s="4">
        <v>15188</v>
      </c>
      <c r="B191" s="5">
        <v>94563.531231818895</v>
      </c>
      <c r="C191" s="121">
        <f>VLOOKUP($A191,flow_input!B$2:C$50000,2,FALSE)</f>
        <v>111741.251859333</v>
      </c>
      <c r="D191" s="7" t="s">
        <v>8</v>
      </c>
      <c r="E191" s="6">
        <f t="shared" si="10"/>
        <v>0.18165269849540167</v>
      </c>
      <c r="F191" s="4">
        <v>1</v>
      </c>
      <c r="G191" s="4" t="s">
        <v>30</v>
      </c>
      <c r="H191" s="170">
        <f t="shared" si="11"/>
        <v>90000</v>
      </c>
      <c r="I191" s="4">
        <v>3</v>
      </c>
      <c r="J191" s="120">
        <f t="shared" si="8"/>
        <v>17177.720627514107</v>
      </c>
      <c r="K191" s="120">
        <f t="shared" si="9"/>
        <v>295074085.95692366</v>
      </c>
    </row>
    <row r="192" spans="1:11" x14ac:dyDescent="0.25">
      <c r="A192" s="4">
        <v>15191</v>
      </c>
      <c r="B192" s="5">
        <v>89801.583333333328</v>
      </c>
      <c r="C192" s="121">
        <f>VLOOKUP($A192,flow_input!B$2:C$50000,2,FALSE)</f>
        <v>102571.87504</v>
      </c>
      <c r="D192" s="7" t="s">
        <v>8</v>
      </c>
      <c r="E192" s="6">
        <f t="shared" si="10"/>
        <v>0.14220564084337783</v>
      </c>
      <c r="F192" s="4">
        <v>1</v>
      </c>
      <c r="G192" s="4" t="s">
        <v>30</v>
      </c>
      <c r="H192" s="170">
        <f t="shared" si="11"/>
        <v>80000</v>
      </c>
      <c r="I192" s="4">
        <v>3</v>
      </c>
      <c r="J192" s="120">
        <f t="shared" si="8"/>
        <v>12770.291706666671</v>
      </c>
      <c r="K192" s="120">
        <f t="shared" si="9"/>
        <v>163080350.27335954</v>
      </c>
    </row>
    <row r="193" spans="1:11" x14ac:dyDescent="0.25">
      <c r="A193" s="4">
        <v>15196</v>
      </c>
      <c r="B193" s="5">
        <v>108464.33333333333</v>
      </c>
      <c r="C193" s="121">
        <f>VLOOKUP($A193,flow_input!B$2:C$50000,2,FALSE)</f>
        <v>92476.633092999997</v>
      </c>
      <c r="D193" s="7" t="s">
        <v>8</v>
      </c>
      <c r="E193" s="6">
        <f t="shared" si="10"/>
        <v>-0.14740053019272081</v>
      </c>
      <c r="F193" s="4">
        <v>1</v>
      </c>
      <c r="G193" s="4" t="s">
        <v>30</v>
      </c>
      <c r="H193" s="170">
        <f t="shared" si="11"/>
        <v>100000</v>
      </c>
      <c r="I193" s="4">
        <v>3</v>
      </c>
      <c r="J193" s="120">
        <f t="shared" si="8"/>
        <v>-15987.700240333332</v>
      </c>
      <c r="K193" s="120">
        <f t="shared" si="9"/>
        <v>255606558.97475448</v>
      </c>
    </row>
    <row r="194" spans="1:11" x14ac:dyDescent="0.25">
      <c r="A194" s="4">
        <v>15236</v>
      </c>
      <c r="B194" s="5">
        <v>32746.75</v>
      </c>
      <c r="C194" s="121">
        <f>VLOOKUP($A194,flow_input!B$2:C$50000,2,FALSE)</f>
        <v>59460.304948333003</v>
      </c>
      <c r="D194" s="7" t="s">
        <v>8</v>
      </c>
      <c r="E194" s="6">
        <f t="shared" si="10"/>
        <v>0.81576202060763281</v>
      </c>
      <c r="F194" s="4">
        <v>1</v>
      </c>
      <c r="G194" s="4" t="s">
        <v>30</v>
      </c>
      <c r="H194" s="170">
        <f t="shared" si="11"/>
        <v>30000</v>
      </c>
      <c r="I194" s="4">
        <v>3</v>
      </c>
      <c r="J194" s="120">
        <f t="shared" ref="J194:J257" si="12">C194-B194</f>
        <v>26713.554948333003</v>
      </c>
      <c r="K194" s="120">
        <f t="shared" ref="K194:K257" si="13">POWER(J194,2)</f>
        <v>713614017.97760665</v>
      </c>
    </row>
    <row r="195" spans="1:11" x14ac:dyDescent="0.25">
      <c r="A195" s="4">
        <v>15239</v>
      </c>
      <c r="B195" s="5">
        <v>36662.166666666664</v>
      </c>
      <c r="C195" s="121">
        <f>VLOOKUP($A195,flow_input!B$2:C$50000,2,FALSE)</f>
        <v>50528.165516333</v>
      </c>
      <c r="D195" s="7" t="s">
        <v>8</v>
      </c>
      <c r="E195" s="6">
        <f t="shared" ref="E195:E258" si="14">C195/B195-1</f>
        <v>0.37821002167537832</v>
      </c>
      <c r="F195" s="4">
        <v>1</v>
      </c>
      <c r="G195" s="4" t="s">
        <v>30</v>
      </c>
      <c r="H195" s="170">
        <f t="shared" ref="H195:H258" si="15">FLOOR(B195,10000)</f>
        <v>30000</v>
      </c>
      <c r="I195" s="4">
        <v>3</v>
      </c>
      <c r="J195" s="120">
        <f t="shared" si="12"/>
        <v>13865.998849666335</v>
      </c>
      <c r="K195" s="120">
        <f t="shared" si="13"/>
        <v>192265924.09894815</v>
      </c>
    </row>
    <row r="196" spans="1:11" x14ac:dyDescent="0.25">
      <c r="A196" s="4">
        <v>15318</v>
      </c>
      <c r="B196" s="5">
        <v>69971.833333333328</v>
      </c>
      <c r="C196" s="121">
        <f>VLOOKUP($A196,flow_input!B$2:C$50000,2,FALSE)</f>
        <v>71092.811576666005</v>
      </c>
      <c r="D196" s="7" t="s">
        <v>8</v>
      </c>
      <c r="E196" s="6">
        <f t="shared" si="14"/>
        <v>1.6020421217099345E-2</v>
      </c>
      <c r="F196" s="4">
        <v>1</v>
      </c>
      <c r="G196" s="4" t="s">
        <v>30</v>
      </c>
      <c r="H196" s="170">
        <f t="shared" si="15"/>
        <v>60000</v>
      </c>
      <c r="I196" s="4">
        <v>3</v>
      </c>
      <c r="J196" s="120">
        <f t="shared" si="12"/>
        <v>1120.9782433326764</v>
      </c>
      <c r="K196" s="120">
        <f t="shared" si="13"/>
        <v>1256592.2220252131</v>
      </c>
    </row>
    <row r="197" spans="1:11" x14ac:dyDescent="0.25">
      <c r="A197" s="4">
        <v>15430</v>
      </c>
      <c r="B197" s="5">
        <v>115587.5</v>
      </c>
      <c r="C197" s="121">
        <f>VLOOKUP($A197,flow_input!B$2:C$50000,2,FALSE)</f>
        <v>110574.84142</v>
      </c>
      <c r="D197" s="7" t="s">
        <v>8</v>
      </c>
      <c r="E197" s="6">
        <f t="shared" si="14"/>
        <v>-4.3366787758191916E-2</v>
      </c>
      <c r="F197" s="4">
        <v>1</v>
      </c>
      <c r="G197" s="4" t="s">
        <v>30</v>
      </c>
      <c r="H197" s="170">
        <f t="shared" si="15"/>
        <v>110000</v>
      </c>
      <c r="I197" s="4">
        <v>3</v>
      </c>
      <c r="J197" s="120">
        <f t="shared" si="12"/>
        <v>-5012.658580000003</v>
      </c>
      <c r="K197" s="120">
        <f t="shared" si="13"/>
        <v>25126746.039647646</v>
      </c>
    </row>
    <row r="198" spans="1:11" x14ac:dyDescent="0.25">
      <c r="A198" s="4">
        <v>15432</v>
      </c>
      <c r="B198" s="5">
        <v>114256.41666666667</v>
      </c>
      <c r="C198" s="121">
        <f>VLOOKUP($A198,flow_input!B$2:C$50000,2,FALSE)</f>
        <v>121479.320986666</v>
      </c>
      <c r="D198" s="7" t="s">
        <v>8</v>
      </c>
      <c r="E198" s="6">
        <f t="shared" si="14"/>
        <v>6.3216618643586076E-2</v>
      </c>
      <c r="F198" s="4">
        <v>1</v>
      </c>
      <c r="G198" s="4" t="s">
        <v>30</v>
      </c>
      <c r="H198" s="170">
        <f t="shared" si="15"/>
        <v>110000</v>
      </c>
      <c r="I198" s="4">
        <v>2</v>
      </c>
      <c r="J198" s="120">
        <f t="shared" si="12"/>
        <v>7222.9043199993321</v>
      </c>
      <c r="K198" s="120">
        <f t="shared" si="13"/>
        <v>52170346.81586501</v>
      </c>
    </row>
    <row r="199" spans="1:11" x14ac:dyDescent="0.25">
      <c r="A199" s="4">
        <v>15439</v>
      </c>
      <c r="B199" s="5">
        <v>109076.41666666667</v>
      </c>
      <c r="C199" s="121">
        <f>VLOOKUP($A199,flow_input!B$2:C$50000,2,FALSE)</f>
        <v>103317.291129</v>
      </c>
      <c r="D199" s="7" t="s">
        <v>8</v>
      </c>
      <c r="E199" s="6">
        <f t="shared" si="14"/>
        <v>-5.2798998295537469E-2</v>
      </c>
      <c r="F199" s="4">
        <v>1</v>
      </c>
      <c r="G199" s="4" t="s">
        <v>30</v>
      </c>
      <c r="H199" s="170">
        <f t="shared" si="15"/>
        <v>100000</v>
      </c>
      <c r="I199" s="4">
        <v>3</v>
      </c>
      <c r="J199" s="120">
        <f t="shared" si="12"/>
        <v>-5759.1255376666668</v>
      </c>
      <c r="K199" s="120">
        <f t="shared" si="13"/>
        <v>33167526.958604373</v>
      </c>
    </row>
    <row r="200" spans="1:11" x14ac:dyDescent="0.25">
      <c r="A200" s="4">
        <v>15456</v>
      </c>
      <c r="B200" s="5">
        <v>89462.441584817498</v>
      </c>
      <c r="C200" s="121">
        <f>VLOOKUP($A200,flow_input!B$2:C$50000,2,FALSE)</f>
        <v>91022.589024000001</v>
      </c>
      <c r="D200" s="7" t="s">
        <v>8</v>
      </c>
      <c r="E200" s="6">
        <f t="shared" si="14"/>
        <v>1.7439133244573579E-2</v>
      </c>
      <c r="F200" s="4">
        <v>1</v>
      </c>
      <c r="G200" s="4" t="s">
        <v>30</v>
      </c>
      <c r="H200" s="170">
        <f t="shared" si="15"/>
        <v>80000</v>
      </c>
      <c r="I200" s="4">
        <v>3</v>
      </c>
      <c r="J200" s="120">
        <f t="shared" si="12"/>
        <v>1560.1474391825031</v>
      </c>
      <c r="K200" s="120">
        <f t="shared" si="13"/>
        <v>2434060.0319877225</v>
      </c>
    </row>
    <row r="201" spans="1:11" x14ac:dyDescent="0.25">
      <c r="A201" s="4">
        <v>15457</v>
      </c>
      <c r="B201" s="5">
        <v>93264.636363636368</v>
      </c>
      <c r="C201" s="121">
        <f>VLOOKUP($A201,flow_input!B$2:C$50000,2,FALSE)</f>
        <v>95311.802123665999</v>
      </c>
      <c r="D201" s="7" t="s">
        <v>8</v>
      </c>
      <c r="E201" s="6">
        <f t="shared" si="14"/>
        <v>2.1950074967834299E-2</v>
      </c>
      <c r="F201" s="4">
        <v>1</v>
      </c>
      <c r="G201" s="4" t="s">
        <v>30</v>
      </c>
      <c r="H201" s="170">
        <f t="shared" si="15"/>
        <v>90000</v>
      </c>
      <c r="I201" s="4">
        <v>2</v>
      </c>
      <c r="J201" s="120">
        <f t="shared" si="12"/>
        <v>2047.1657600296312</v>
      </c>
      <c r="K201" s="120">
        <f t="shared" si="13"/>
        <v>4190887.6490376974</v>
      </c>
    </row>
    <row r="202" spans="1:11" x14ac:dyDescent="0.25">
      <c r="A202" s="4">
        <v>15688</v>
      </c>
      <c r="B202" s="5">
        <v>80873.25</v>
      </c>
      <c r="C202" s="121">
        <f>VLOOKUP($A202,flow_input!B$2:C$50000,2,FALSE)</f>
        <v>85244.589598000006</v>
      </c>
      <c r="D202" s="7" t="s">
        <v>8</v>
      </c>
      <c r="E202" s="6">
        <f t="shared" si="14"/>
        <v>5.4051736488888613E-2</v>
      </c>
      <c r="F202" s="4">
        <v>1</v>
      </c>
      <c r="G202" s="4" t="s">
        <v>30</v>
      </c>
      <c r="H202" s="170">
        <f t="shared" si="15"/>
        <v>80000</v>
      </c>
      <c r="I202" s="4">
        <v>3</v>
      </c>
      <c r="J202" s="120">
        <f t="shared" si="12"/>
        <v>4371.3395980000059</v>
      </c>
      <c r="K202" s="120">
        <f t="shared" si="13"/>
        <v>19108609.881042853</v>
      </c>
    </row>
    <row r="203" spans="1:11" x14ac:dyDescent="0.25">
      <c r="A203" s="4">
        <v>15699</v>
      </c>
      <c r="B203" s="5">
        <v>93278</v>
      </c>
      <c r="C203" s="121">
        <f>VLOOKUP($A203,flow_input!B$2:C$50000,2,FALSE)</f>
        <v>97208.946886666003</v>
      </c>
      <c r="D203" s="7" t="s">
        <v>8</v>
      </c>
      <c r="E203" s="6">
        <f t="shared" si="14"/>
        <v>4.2142272418641102E-2</v>
      </c>
      <c r="F203" s="4">
        <v>1</v>
      </c>
      <c r="G203" s="4" t="s">
        <v>30</v>
      </c>
      <c r="H203" s="170">
        <f t="shared" si="15"/>
        <v>90000</v>
      </c>
      <c r="I203" s="4">
        <v>3</v>
      </c>
      <c r="J203" s="120">
        <f t="shared" si="12"/>
        <v>3930.9468866660027</v>
      </c>
      <c r="K203" s="120">
        <f t="shared" si="13"/>
        <v>15452343.42578914</v>
      </c>
    </row>
    <row r="204" spans="1:11" x14ac:dyDescent="0.25">
      <c r="A204" s="4">
        <v>15709</v>
      </c>
      <c r="B204" s="5">
        <v>89943.916666666672</v>
      </c>
      <c r="C204" s="121">
        <f>VLOOKUP($A204,flow_input!B$2:C$50000,2,FALSE)</f>
        <v>91755.671805000005</v>
      </c>
      <c r="D204" s="7" t="s">
        <v>8</v>
      </c>
      <c r="E204" s="6">
        <f t="shared" si="14"/>
        <v>2.0143164824006021E-2</v>
      </c>
      <c r="F204" s="4">
        <v>1</v>
      </c>
      <c r="G204" s="4" t="s">
        <v>30</v>
      </c>
      <c r="H204" s="170">
        <f t="shared" si="15"/>
        <v>80000</v>
      </c>
      <c r="I204" s="4">
        <v>3</v>
      </c>
      <c r="J204" s="120">
        <f t="shared" si="12"/>
        <v>1811.7551383333339</v>
      </c>
      <c r="K204" s="120">
        <f t="shared" si="13"/>
        <v>3282456.6812772378</v>
      </c>
    </row>
    <row r="205" spans="1:11" x14ac:dyDescent="0.25">
      <c r="A205" s="4">
        <v>15768</v>
      </c>
      <c r="B205" s="5">
        <v>91767.916666666672</v>
      </c>
      <c r="C205" s="121">
        <f>VLOOKUP($A205,flow_input!B$2:C$50000,2,FALSE)</f>
        <v>108963.581907666</v>
      </c>
      <c r="D205" s="7" t="s">
        <v>8</v>
      </c>
      <c r="E205" s="6">
        <f t="shared" si="14"/>
        <v>0.18738210330588667</v>
      </c>
      <c r="F205" s="4">
        <v>1</v>
      </c>
      <c r="G205" s="4" t="s">
        <v>30</v>
      </c>
      <c r="H205" s="170">
        <f t="shared" si="15"/>
        <v>90000</v>
      </c>
      <c r="I205" s="4">
        <v>3</v>
      </c>
      <c r="J205" s="120">
        <f t="shared" si="12"/>
        <v>17195.665240999326</v>
      </c>
      <c r="K205" s="120">
        <f t="shared" si="13"/>
        <v>295690903.0805124</v>
      </c>
    </row>
    <row r="206" spans="1:11" x14ac:dyDescent="0.25">
      <c r="A206" s="4">
        <v>15853</v>
      </c>
      <c r="B206" s="5">
        <v>70457.833333333328</v>
      </c>
      <c r="C206" s="121">
        <f>VLOOKUP($A206,flow_input!B$2:C$50000,2,FALSE)</f>
        <v>80126.303245332994</v>
      </c>
      <c r="D206" s="7" t="s">
        <v>8</v>
      </c>
      <c r="E206" s="6">
        <f t="shared" si="14"/>
        <v>0.13722349176220772</v>
      </c>
      <c r="F206" s="4">
        <v>1</v>
      </c>
      <c r="G206" s="4" t="s">
        <v>30</v>
      </c>
      <c r="H206" s="170">
        <f t="shared" si="15"/>
        <v>70000</v>
      </c>
      <c r="I206" s="4">
        <v>2</v>
      </c>
      <c r="J206" s="120">
        <f t="shared" si="12"/>
        <v>9668.4699119996658</v>
      </c>
      <c r="K206" s="120">
        <f t="shared" si="13"/>
        <v>93479310.439242825</v>
      </c>
    </row>
    <row r="207" spans="1:11" x14ac:dyDescent="0.25">
      <c r="A207" s="4">
        <v>15855</v>
      </c>
      <c r="B207" s="5">
        <v>63284.75</v>
      </c>
      <c r="C207" s="121">
        <f>VLOOKUP($A207,flow_input!B$2:C$50000,2,FALSE)</f>
        <v>74611.504238333</v>
      </c>
      <c r="D207" s="7" t="s">
        <v>8</v>
      </c>
      <c r="E207" s="6">
        <f t="shared" si="14"/>
        <v>0.17898078507591486</v>
      </c>
      <c r="F207" s="4">
        <v>1</v>
      </c>
      <c r="G207" s="4" t="s">
        <v>30</v>
      </c>
      <c r="H207" s="170">
        <f t="shared" si="15"/>
        <v>60000</v>
      </c>
      <c r="I207" s="4">
        <v>2</v>
      </c>
      <c r="J207" s="120">
        <f t="shared" si="12"/>
        <v>11326.754238333</v>
      </c>
      <c r="K207" s="120">
        <f t="shared" si="13"/>
        <v>128295361.57559457</v>
      </c>
    </row>
    <row r="208" spans="1:11" x14ac:dyDescent="0.25">
      <c r="A208" s="4">
        <v>15856</v>
      </c>
      <c r="B208" s="5">
        <v>62781.583333333336</v>
      </c>
      <c r="C208" s="121">
        <f>VLOOKUP($A208,flow_input!B$2:C$50000,2,FALSE)</f>
        <v>72780.937007999994</v>
      </c>
      <c r="D208" s="7" t="s">
        <v>8</v>
      </c>
      <c r="E208" s="6">
        <f t="shared" si="14"/>
        <v>0.15927208496122125</v>
      </c>
      <c r="F208" s="4">
        <v>1</v>
      </c>
      <c r="G208" s="4" t="s">
        <v>30</v>
      </c>
      <c r="H208" s="170">
        <f t="shared" si="15"/>
        <v>60000</v>
      </c>
      <c r="I208" s="4">
        <v>2</v>
      </c>
      <c r="J208" s="120">
        <f t="shared" si="12"/>
        <v>9999.3536746666578</v>
      </c>
      <c r="K208" s="120">
        <f t="shared" si="13"/>
        <v>99987073.911069587</v>
      </c>
    </row>
    <row r="209" spans="1:11" x14ac:dyDescent="0.25">
      <c r="A209" s="4">
        <v>15863</v>
      </c>
      <c r="B209" s="5">
        <v>24660.25</v>
      </c>
      <c r="C209" s="121">
        <f>VLOOKUP($A209,flow_input!B$2:C$50000,2,FALSE)</f>
        <v>27993.174634999999</v>
      </c>
      <c r="D209" s="7" t="s">
        <v>8</v>
      </c>
      <c r="E209" s="6">
        <f t="shared" si="14"/>
        <v>0.13515372451617469</v>
      </c>
      <c r="F209" s="4">
        <v>1</v>
      </c>
      <c r="G209" s="4" t="s">
        <v>30</v>
      </c>
      <c r="H209" s="170">
        <f t="shared" si="15"/>
        <v>20000</v>
      </c>
      <c r="I209" s="4">
        <v>2</v>
      </c>
      <c r="J209" s="120">
        <f t="shared" si="12"/>
        <v>3332.9246349999994</v>
      </c>
      <c r="K209" s="120">
        <f t="shared" si="13"/>
        <v>11108386.622589879</v>
      </c>
    </row>
    <row r="210" spans="1:11" x14ac:dyDescent="0.25">
      <c r="A210" s="4">
        <v>15914</v>
      </c>
      <c r="B210" s="5">
        <v>54264.219067704958</v>
      </c>
      <c r="C210" s="121">
        <f>VLOOKUP($A210,flow_input!B$2:C$50000,2,FALSE)</f>
        <v>61404.103611999999</v>
      </c>
      <c r="D210" s="7" t="s">
        <v>8</v>
      </c>
      <c r="E210" s="6">
        <f t="shared" si="14"/>
        <v>0.13157628851871395</v>
      </c>
      <c r="F210" s="4">
        <v>1</v>
      </c>
      <c r="G210" s="4" t="s">
        <v>30</v>
      </c>
      <c r="H210" s="170">
        <f t="shared" si="15"/>
        <v>50000</v>
      </c>
      <c r="I210" s="4">
        <v>2</v>
      </c>
      <c r="J210" s="120">
        <f t="shared" si="12"/>
        <v>7139.8845442950405</v>
      </c>
      <c r="K210" s="120">
        <f t="shared" si="13"/>
        <v>50977951.305863202</v>
      </c>
    </row>
    <row r="211" spans="1:11" x14ac:dyDescent="0.25">
      <c r="A211" s="4">
        <v>16038</v>
      </c>
      <c r="B211" s="5">
        <v>90823.282021969673</v>
      </c>
      <c r="C211" s="121">
        <f>VLOOKUP($A211,flow_input!B$2:C$50000,2,FALSE)</f>
        <v>90497.209988666</v>
      </c>
      <c r="D211" s="7" t="s">
        <v>8</v>
      </c>
      <c r="E211" s="6">
        <f t="shared" si="14"/>
        <v>-3.5901811302613273E-3</v>
      </c>
      <c r="F211" s="4">
        <v>1</v>
      </c>
      <c r="G211" s="4" t="s">
        <v>30</v>
      </c>
      <c r="H211" s="170">
        <f t="shared" si="15"/>
        <v>90000</v>
      </c>
      <c r="I211" s="4">
        <v>2</v>
      </c>
      <c r="J211" s="120">
        <f t="shared" si="12"/>
        <v>-326.07203330367338</v>
      </c>
      <c r="K211" s="120">
        <f t="shared" si="13"/>
        <v>106322.97090279189</v>
      </c>
    </row>
    <row r="212" spans="1:11" x14ac:dyDescent="0.25">
      <c r="A212" s="4">
        <v>16045</v>
      </c>
      <c r="B212" s="5">
        <v>48673.5</v>
      </c>
      <c r="C212" s="121">
        <f>VLOOKUP($A212,flow_input!B$2:C$50000,2,FALSE)</f>
        <v>51633.312343999998</v>
      </c>
      <c r="D212" s="7" t="s">
        <v>8</v>
      </c>
      <c r="E212" s="6">
        <f t="shared" si="14"/>
        <v>6.0809523539502974E-2</v>
      </c>
      <c r="F212" s="4">
        <v>1</v>
      </c>
      <c r="G212" s="4" t="s">
        <v>30</v>
      </c>
      <c r="H212" s="170">
        <f t="shared" si="15"/>
        <v>40000</v>
      </c>
      <c r="I212" s="4">
        <v>2</v>
      </c>
      <c r="J212" s="120">
        <f t="shared" si="12"/>
        <v>2959.8123439999981</v>
      </c>
      <c r="K212" s="120">
        <f t="shared" si="13"/>
        <v>8760489.1116947625</v>
      </c>
    </row>
    <row r="213" spans="1:11" x14ac:dyDescent="0.25">
      <c r="A213" s="4">
        <v>16046</v>
      </c>
      <c r="B213" s="5">
        <v>50913.166666666664</v>
      </c>
      <c r="C213" s="121">
        <f>VLOOKUP($A213,flow_input!B$2:C$50000,2,FALSE)</f>
        <v>63951.784220665999</v>
      </c>
      <c r="D213" s="7" t="s">
        <v>8</v>
      </c>
      <c r="E213" s="6">
        <f t="shared" si="14"/>
        <v>0.25609519909386891</v>
      </c>
      <c r="F213" s="4">
        <v>1</v>
      </c>
      <c r="G213" s="4" t="s">
        <v>30</v>
      </c>
      <c r="H213" s="170">
        <f t="shared" si="15"/>
        <v>50000</v>
      </c>
      <c r="I213" s="4">
        <v>2</v>
      </c>
      <c r="J213" s="120">
        <f t="shared" si="12"/>
        <v>13038.617553999335</v>
      </c>
      <c r="K213" s="120">
        <f t="shared" si="13"/>
        <v>170005547.71945959</v>
      </c>
    </row>
    <row r="214" spans="1:11" x14ac:dyDescent="0.25">
      <c r="A214" s="4">
        <v>16085</v>
      </c>
      <c r="B214" s="5">
        <v>113667.125</v>
      </c>
      <c r="C214" s="121">
        <f>VLOOKUP($A214,flow_input!B$2:C$50000,2,FALSE)</f>
        <v>108031.575795</v>
      </c>
      <c r="D214" s="7" t="s">
        <v>8</v>
      </c>
      <c r="E214" s="6">
        <f t="shared" si="14"/>
        <v>-4.9579411857210265E-2</v>
      </c>
      <c r="F214" s="4">
        <v>1</v>
      </c>
      <c r="G214" s="4" t="s">
        <v>30</v>
      </c>
      <c r="H214" s="170">
        <f t="shared" si="15"/>
        <v>110000</v>
      </c>
      <c r="I214" s="4">
        <v>3</v>
      </c>
      <c r="J214" s="120">
        <f t="shared" si="12"/>
        <v>-5635.549205000003</v>
      </c>
      <c r="K214" s="120">
        <f t="shared" si="13"/>
        <v>31759414.841976166</v>
      </c>
    </row>
    <row r="215" spans="1:11" x14ac:dyDescent="0.25">
      <c r="A215" s="4">
        <v>16096</v>
      </c>
      <c r="B215" s="5">
        <v>73298.666666666672</v>
      </c>
      <c r="C215" s="121">
        <f>VLOOKUP($A215,flow_input!B$2:C$50000,2,FALSE)</f>
        <v>73110.977641000005</v>
      </c>
      <c r="D215" s="7" t="s">
        <v>8</v>
      </c>
      <c r="E215" s="6">
        <f t="shared" si="14"/>
        <v>-2.5606062729653933E-3</v>
      </c>
      <c r="F215" s="4">
        <v>1</v>
      </c>
      <c r="G215" s="4" t="s">
        <v>30</v>
      </c>
      <c r="H215" s="170">
        <f t="shared" si="15"/>
        <v>70000</v>
      </c>
      <c r="I215" s="4">
        <v>2</v>
      </c>
      <c r="J215" s="120">
        <f t="shared" si="12"/>
        <v>-187.68902566666657</v>
      </c>
      <c r="K215" s="120">
        <f t="shared" si="13"/>
        <v>35227.170355702619</v>
      </c>
    </row>
    <row r="216" spans="1:11" x14ac:dyDescent="0.25">
      <c r="A216" s="4">
        <v>16164</v>
      </c>
      <c r="B216" s="5">
        <v>74416.338004223959</v>
      </c>
      <c r="C216" s="121">
        <f>VLOOKUP($A216,flow_input!B$2:C$50000,2,FALSE)</f>
        <v>73502.141132999997</v>
      </c>
      <c r="D216" s="7" t="s">
        <v>8</v>
      </c>
      <c r="E216" s="6">
        <f t="shared" si="14"/>
        <v>-1.2284894631230947E-2</v>
      </c>
      <c r="F216" s="4">
        <v>1</v>
      </c>
      <c r="G216" s="4" t="s">
        <v>30</v>
      </c>
      <c r="H216" s="170">
        <f t="shared" si="15"/>
        <v>70000</v>
      </c>
      <c r="I216" s="4">
        <v>3</v>
      </c>
      <c r="J216" s="120">
        <f t="shared" si="12"/>
        <v>-914.19687122396135</v>
      </c>
      <c r="K216" s="120">
        <f t="shared" si="13"/>
        <v>835755.91935568012</v>
      </c>
    </row>
    <row r="217" spans="1:11" x14ac:dyDescent="0.25">
      <c r="A217" s="4">
        <v>16183</v>
      </c>
      <c r="B217" s="5">
        <v>61442.166666666664</v>
      </c>
      <c r="C217" s="121">
        <f>VLOOKUP($A217,flow_input!B$2:C$50000,2,FALSE)</f>
        <v>61624.123097999996</v>
      </c>
      <c r="D217" s="7" t="s">
        <v>8</v>
      </c>
      <c r="E217" s="6">
        <f t="shared" si="14"/>
        <v>2.9614260239303469E-3</v>
      </c>
      <c r="F217" s="4">
        <v>1</v>
      </c>
      <c r="G217" s="4" t="s">
        <v>30</v>
      </c>
      <c r="H217" s="170">
        <f t="shared" si="15"/>
        <v>60000</v>
      </c>
      <c r="I217" s="4">
        <v>4</v>
      </c>
      <c r="J217" s="120">
        <f t="shared" si="12"/>
        <v>181.95643133333215</v>
      </c>
      <c r="K217" s="120">
        <f t="shared" si="13"/>
        <v>33108.142903561617</v>
      </c>
    </row>
    <row r="218" spans="1:11" x14ac:dyDescent="0.25">
      <c r="A218" s="4">
        <v>16290</v>
      </c>
      <c r="B218" s="5">
        <v>93710.416666666672</v>
      </c>
      <c r="C218" s="121">
        <f>VLOOKUP($A218,flow_input!B$2:C$50000,2,FALSE)</f>
        <v>94615.189469999998</v>
      </c>
      <c r="D218" s="7" t="s">
        <v>8</v>
      </c>
      <c r="E218" s="6">
        <f t="shared" si="14"/>
        <v>9.6549864520574236E-3</v>
      </c>
      <c r="F218" s="4">
        <v>1</v>
      </c>
      <c r="G218" s="4" t="s">
        <v>30</v>
      </c>
      <c r="H218" s="170">
        <f t="shared" si="15"/>
        <v>90000</v>
      </c>
      <c r="I218" s="4">
        <v>6</v>
      </c>
      <c r="J218" s="120">
        <f t="shared" si="12"/>
        <v>904.77280333332601</v>
      </c>
      <c r="K218" s="120">
        <f t="shared" si="13"/>
        <v>818613.82565164543</v>
      </c>
    </row>
    <row r="219" spans="1:11" x14ac:dyDescent="0.25">
      <c r="A219" s="4">
        <v>16291</v>
      </c>
      <c r="B219" s="5">
        <v>100743</v>
      </c>
      <c r="C219" s="121">
        <f>VLOOKUP($A219,flow_input!B$2:C$50000,2,FALSE)</f>
        <v>98994.183644000004</v>
      </c>
      <c r="D219" s="7" t="s">
        <v>8</v>
      </c>
      <c r="E219" s="6">
        <f t="shared" si="14"/>
        <v>-1.7359184816811091E-2</v>
      </c>
      <c r="F219" s="4">
        <v>1</v>
      </c>
      <c r="G219" s="4" t="s">
        <v>30</v>
      </c>
      <c r="H219" s="170">
        <f t="shared" si="15"/>
        <v>100000</v>
      </c>
      <c r="I219" s="4">
        <v>6</v>
      </c>
      <c r="J219" s="120">
        <f t="shared" si="12"/>
        <v>-1748.8163559999957</v>
      </c>
      <c r="K219" s="120">
        <f t="shared" si="13"/>
        <v>3058358.6470131036</v>
      </c>
    </row>
    <row r="220" spans="1:11" x14ac:dyDescent="0.25">
      <c r="A220" s="4">
        <v>16350</v>
      </c>
      <c r="B220" s="5">
        <v>39690.916666666664</v>
      </c>
      <c r="C220" s="121">
        <f>VLOOKUP($A220,flow_input!B$2:C$50000,2,FALSE)</f>
        <v>40379.480728000002</v>
      </c>
      <c r="D220" s="7" t="s">
        <v>8</v>
      </c>
      <c r="E220" s="6">
        <f t="shared" si="14"/>
        <v>1.7348152150681084E-2</v>
      </c>
      <c r="F220" s="4">
        <v>1</v>
      </c>
      <c r="G220" s="4" t="s">
        <v>30</v>
      </c>
      <c r="H220" s="170">
        <f t="shared" si="15"/>
        <v>30000</v>
      </c>
      <c r="I220" s="4">
        <v>3</v>
      </c>
      <c r="J220" s="120">
        <f t="shared" si="12"/>
        <v>688.56406133333803</v>
      </c>
      <c r="K220" s="120">
        <f t="shared" si="13"/>
        <v>474120.46655986091</v>
      </c>
    </row>
    <row r="221" spans="1:11" x14ac:dyDescent="0.25">
      <c r="A221" s="4">
        <v>16351</v>
      </c>
      <c r="B221" s="5">
        <v>33079.583333333336</v>
      </c>
      <c r="C221" s="121">
        <f>VLOOKUP($A221,flow_input!B$2:C$50000,2,FALSE)</f>
        <v>38564.025846999997</v>
      </c>
      <c r="D221" s="7" t="s">
        <v>8</v>
      </c>
      <c r="E221" s="6">
        <f t="shared" si="14"/>
        <v>0.16579539283797895</v>
      </c>
      <c r="F221" s="4">
        <v>1</v>
      </c>
      <c r="G221" s="4" t="s">
        <v>30</v>
      </c>
      <c r="H221" s="170">
        <f t="shared" si="15"/>
        <v>30000</v>
      </c>
      <c r="I221" s="4">
        <v>3</v>
      </c>
      <c r="J221" s="120">
        <f t="shared" si="12"/>
        <v>5484.4425136666614</v>
      </c>
      <c r="K221" s="120">
        <f t="shared" si="13"/>
        <v>30079109.685714286</v>
      </c>
    </row>
    <row r="222" spans="1:11" x14ac:dyDescent="0.25">
      <c r="A222" s="4">
        <v>16354</v>
      </c>
      <c r="B222" s="5">
        <v>27780</v>
      </c>
      <c r="C222" s="121">
        <f>VLOOKUP($A222,flow_input!B$2:C$50000,2,FALSE)</f>
        <v>32516.633191000001</v>
      </c>
      <c r="D222" s="7" t="s">
        <v>8</v>
      </c>
      <c r="E222" s="6">
        <f t="shared" si="14"/>
        <v>0.17050515446364289</v>
      </c>
      <c r="F222" s="4">
        <v>1</v>
      </c>
      <c r="G222" s="4" t="s">
        <v>30</v>
      </c>
      <c r="H222" s="170">
        <f t="shared" si="15"/>
        <v>20000</v>
      </c>
      <c r="I222" s="4">
        <v>3</v>
      </c>
      <c r="J222" s="120">
        <f t="shared" si="12"/>
        <v>4736.6331910000008</v>
      </c>
      <c r="K222" s="120">
        <f t="shared" si="13"/>
        <v>22435693.986082852</v>
      </c>
    </row>
    <row r="223" spans="1:11" x14ac:dyDescent="0.25">
      <c r="A223" s="4">
        <v>16355</v>
      </c>
      <c r="B223" s="5">
        <v>29331.666666666668</v>
      </c>
      <c r="C223" s="121">
        <f>VLOOKUP($A223,flow_input!B$2:C$50000,2,FALSE)</f>
        <v>33540.397872000001</v>
      </c>
      <c r="D223" s="7" t="s">
        <v>8</v>
      </c>
      <c r="E223" s="6">
        <f t="shared" si="14"/>
        <v>0.14348762561509187</v>
      </c>
      <c r="F223" s="4">
        <v>1</v>
      </c>
      <c r="G223" s="4" t="s">
        <v>30</v>
      </c>
      <c r="H223" s="170">
        <f t="shared" si="15"/>
        <v>20000</v>
      </c>
      <c r="I223" s="4">
        <v>3</v>
      </c>
      <c r="J223" s="120">
        <f t="shared" si="12"/>
        <v>4208.7312053333335</v>
      </c>
      <c r="K223" s="120">
        <f t="shared" si="13"/>
        <v>17713418.358746573</v>
      </c>
    </row>
    <row r="224" spans="1:11" x14ac:dyDescent="0.25">
      <c r="A224" s="4">
        <v>16359</v>
      </c>
      <c r="B224" s="5">
        <v>30728.916666666668</v>
      </c>
      <c r="C224" s="121">
        <f>VLOOKUP($A224,flow_input!B$2:C$50000,2,FALSE)</f>
        <v>35856.383517000002</v>
      </c>
      <c r="D224" s="7" t="s">
        <v>8</v>
      </c>
      <c r="E224" s="6">
        <f t="shared" si="14"/>
        <v>0.16686129569596497</v>
      </c>
      <c r="F224" s="4">
        <v>1</v>
      </c>
      <c r="G224" s="4" t="s">
        <v>30</v>
      </c>
      <c r="H224" s="170">
        <f t="shared" si="15"/>
        <v>30000</v>
      </c>
      <c r="I224" s="4">
        <v>3</v>
      </c>
      <c r="J224" s="120">
        <f t="shared" si="12"/>
        <v>5127.4668503333342</v>
      </c>
      <c r="K224" s="120">
        <f t="shared" si="13"/>
        <v>26290916.301267244</v>
      </c>
    </row>
    <row r="225" spans="1:11" x14ac:dyDescent="0.25">
      <c r="A225" s="4">
        <v>16430</v>
      </c>
      <c r="B225" s="5">
        <v>52652.583333333336</v>
      </c>
      <c r="C225" s="121">
        <f>VLOOKUP($A225,flow_input!B$2:C$50000,2,FALSE)</f>
        <v>52770.324675000003</v>
      </c>
      <c r="D225" s="7" t="s">
        <v>8</v>
      </c>
      <c r="E225" s="6">
        <f t="shared" si="14"/>
        <v>2.2361930642846861E-3</v>
      </c>
      <c r="F225" s="4">
        <v>1</v>
      </c>
      <c r="G225" s="4" t="s">
        <v>30</v>
      </c>
      <c r="H225" s="170">
        <f t="shared" si="15"/>
        <v>50000</v>
      </c>
      <c r="I225" s="4">
        <v>7</v>
      </c>
      <c r="J225" s="120">
        <f t="shared" si="12"/>
        <v>117.74134166666772</v>
      </c>
      <c r="K225" s="120">
        <f t="shared" si="13"/>
        <v>13863.023537466985</v>
      </c>
    </row>
    <row r="226" spans="1:11" x14ac:dyDescent="0.25">
      <c r="A226" s="4">
        <v>16446</v>
      </c>
      <c r="B226" s="5">
        <v>65924.34884127164</v>
      </c>
      <c r="C226" s="121">
        <f>VLOOKUP($A226,flow_input!B$2:C$50000,2,FALSE)</f>
        <v>70893.608294000005</v>
      </c>
      <c r="D226" s="7" t="s">
        <v>8</v>
      </c>
      <c r="E226" s="6">
        <f t="shared" si="14"/>
        <v>7.5378210631902087E-2</v>
      </c>
      <c r="F226" s="4">
        <v>1</v>
      </c>
      <c r="G226" s="4" t="s">
        <v>30</v>
      </c>
      <c r="H226" s="170">
        <f t="shared" si="15"/>
        <v>60000</v>
      </c>
      <c r="I226" s="4">
        <v>7</v>
      </c>
      <c r="J226" s="120">
        <f t="shared" si="12"/>
        <v>4969.2594527283654</v>
      </c>
      <c r="K226" s="120">
        <f t="shared" si="13"/>
        <v>24693539.508530214</v>
      </c>
    </row>
    <row r="227" spans="1:11" x14ac:dyDescent="0.25">
      <c r="A227" s="4">
        <v>16489</v>
      </c>
      <c r="B227" s="5">
        <v>67400.333333333328</v>
      </c>
      <c r="C227" s="121">
        <f>VLOOKUP($A227,flow_input!B$2:C$50000,2,FALSE)</f>
        <v>56088.999784</v>
      </c>
      <c r="D227" s="7" t="s">
        <v>8</v>
      </c>
      <c r="E227" s="6">
        <f t="shared" si="14"/>
        <v>-0.16782310991538119</v>
      </c>
      <c r="F227" s="4">
        <v>1</v>
      </c>
      <c r="G227" s="4" t="s">
        <v>30</v>
      </c>
      <c r="H227" s="170">
        <f t="shared" si="15"/>
        <v>60000</v>
      </c>
      <c r="I227" s="4">
        <v>6</v>
      </c>
      <c r="J227" s="120">
        <f t="shared" si="12"/>
        <v>-11311.333549333329</v>
      </c>
      <c r="K227" s="120">
        <f t="shared" si="13"/>
        <v>127946266.66427372</v>
      </c>
    </row>
    <row r="228" spans="1:11" x14ac:dyDescent="0.25">
      <c r="A228" s="4">
        <v>16533</v>
      </c>
      <c r="B228" s="5">
        <v>71720</v>
      </c>
      <c r="C228" s="121">
        <f>VLOOKUP($A228,flow_input!B$2:C$50000,2,FALSE)</f>
        <v>71095.581487999996</v>
      </c>
      <c r="D228" s="7" t="s">
        <v>8</v>
      </c>
      <c r="E228" s="6">
        <f t="shared" si="14"/>
        <v>-8.7063373117680642E-3</v>
      </c>
      <c r="F228" s="4">
        <v>1</v>
      </c>
      <c r="G228" s="4" t="s">
        <v>30</v>
      </c>
      <c r="H228" s="170">
        <f t="shared" si="15"/>
        <v>70000</v>
      </c>
      <c r="I228" s="4">
        <v>3</v>
      </c>
      <c r="J228" s="120">
        <f t="shared" si="12"/>
        <v>-624.41851200000383</v>
      </c>
      <c r="K228" s="120">
        <f t="shared" si="13"/>
        <v>389898.47812829894</v>
      </c>
    </row>
    <row r="229" spans="1:11" x14ac:dyDescent="0.25">
      <c r="A229" s="4">
        <v>16566</v>
      </c>
      <c r="B229" s="5">
        <v>52557.583333333336</v>
      </c>
      <c r="C229" s="121">
        <f>VLOOKUP($A229,flow_input!B$2:C$50000,2,FALSE)</f>
        <v>49571.911552999998</v>
      </c>
      <c r="D229" s="7" t="s">
        <v>8</v>
      </c>
      <c r="E229" s="6">
        <f t="shared" si="14"/>
        <v>-5.6807630621017347E-2</v>
      </c>
      <c r="F229" s="4">
        <v>1</v>
      </c>
      <c r="G229" s="4" t="s">
        <v>30</v>
      </c>
      <c r="H229" s="170">
        <f t="shared" si="15"/>
        <v>50000</v>
      </c>
      <c r="I229" s="4">
        <v>7</v>
      </c>
      <c r="J229" s="120">
        <f t="shared" si="12"/>
        <v>-2985.6717803333377</v>
      </c>
      <c r="K229" s="120">
        <f t="shared" si="13"/>
        <v>8914235.9798788428</v>
      </c>
    </row>
    <row r="230" spans="1:11" x14ac:dyDescent="0.25">
      <c r="A230" s="4">
        <v>16578</v>
      </c>
      <c r="B230" s="5">
        <v>93708.916666666672</v>
      </c>
      <c r="C230" s="121">
        <f>VLOOKUP($A230,flow_input!B$2:C$50000,2,FALSE)</f>
        <v>95188.671077999999</v>
      </c>
      <c r="D230" s="7" t="s">
        <v>8</v>
      </c>
      <c r="E230" s="6">
        <f t="shared" si="14"/>
        <v>1.579096700687499E-2</v>
      </c>
      <c r="F230" s="4">
        <v>1</v>
      </c>
      <c r="G230" s="4" t="s">
        <v>30</v>
      </c>
      <c r="H230" s="170">
        <f t="shared" si="15"/>
        <v>90000</v>
      </c>
      <c r="I230" s="4">
        <v>2</v>
      </c>
      <c r="J230" s="120">
        <f t="shared" si="12"/>
        <v>1479.7544113333279</v>
      </c>
      <c r="K230" s="120">
        <f t="shared" si="13"/>
        <v>2189673.1178604439</v>
      </c>
    </row>
    <row r="231" spans="1:11" x14ac:dyDescent="0.25">
      <c r="A231" s="4">
        <v>16584</v>
      </c>
      <c r="B231" s="5">
        <v>96332.083333333328</v>
      </c>
      <c r="C231" s="121">
        <f>VLOOKUP($A231,flow_input!B$2:C$50000,2,FALSE)</f>
        <v>98330.940917999993</v>
      </c>
      <c r="D231" s="7" t="s">
        <v>8</v>
      </c>
      <c r="E231" s="6">
        <f t="shared" si="14"/>
        <v>2.0749655934981792E-2</v>
      </c>
      <c r="F231" s="4">
        <v>1</v>
      </c>
      <c r="G231" s="4" t="s">
        <v>30</v>
      </c>
      <c r="H231" s="170">
        <f t="shared" si="15"/>
        <v>90000</v>
      </c>
      <c r="I231" s="4">
        <v>2</v>
      </c>
      <c r="J231" s="120">
        <f t="shared" si="12"/>
        <v>1998.8575846666645</v>
      </c>
      <c r="K231" s="120">
        <f t="shared" si="13"/>
        <v>3995431.643779452</v>
      </c>
    </row>
    <row r="232" spans="1:11" x14ac:dyDescent="0.25">
      <c r="A232" s="4">
        <v>19481</v>
      </c>
      <c r="B232" s="5">
        <v>43869.966735880975</v>
      </c>
      <c r="C232" s="121">
        <f>VLOOKUP($A232,flow_input!B$2:C$50000,2,FALSE)</f>
        <v>52079.760453333001</v>
      </c>
      <c r="D232" s="7" t="s">
        <v>8</v>
      </c>
      <c r="E232" s="6">
        <f t="shared" si="14"/>
        <v>0.18713927381981099</v>
      </c>
      <c r="F232" s="4">
        <v>1</v>
      </c>
      <c r="G232" s="4" t="s">
        <v>30</v>
      </c>
      <c r="H232" s="170">
        <f t="shared" si="15"/>
        <v>40000</v>
      </c>
      <c r="I232" s="4">
        <v>5</v>
      </c>
      <c r="J232" s="120">
        <f t="shared" si="12"/>
        <v>8209.7937174520266</v>
      </c>
      <c r="K232" s="120">
        <f t="shared" si="13"/>
        <v>67400712.88311477</v>
      </c>
    </row>
    <row r="233" spans="1:11" x14ac:dyDescent="0.25">
      <c r="A233" s="4">
        <v>19571</v>
      </c>
      <c r="B233" s="5">
        <v>55805.583333333336</v>
      </c>
      <c r="C233" s="121">
        <f>VLOOKUP($A233,flow_input!B$2:C$50000,2,FALSE)</f>
        <v>64118.717477999999</v>
      </c>
      <c r="D233" s="7" t="s">
        <v>8</v>
      </c>
      <c r="E233" s="6">
        <f t="shared" si="14"/>
        <v>0.14896599315182013</v>
      </c>
      <c r="F233" s="4">
        <v>1</v>
      </c>
      <c r="G233" s="4" t="s">
        <v>30</v>
      </c>
      <c r="H233" s="170">
        <f t="shared" si="15"/>
        <v>50000</v>
      </c>
      <c r="I233" s="4">
        <v>7</v>
      </c>
      <c r="J233" s="120">
        <f t="shared" si="12"/>
        <v>8313.1341446666629</v>
      </c>
      <c r="K233" s="120">
        <f t="shared" si="13"/>
        <v>69108199.307222724</v>
      </c>
    </row>
    <row r="234" spans="1:11" x14ac:dyDescent="0.25">
      <c r="A234" s="4">
        <v>20458</v>
      </c>
      <c r="B234" s="5">
        <v>72774.25</v>
      </c>
      <c r="C234" s="121">
        <f>VLOOKUP($A234,flow_input!B$2:C$50000,2,FALSE)</f>
        <v>80530.292798666007</v>
      </c>
      <c r="D234" s="7" t="s">
        <v>8</v>
      </c>
      <c r="E234" s="6">
        <f t="shared" si="14"/>
        <v>0.10657674656442362</v>
      </c>
      <c r="F234" s="4">
        <v>1</v>
      </c>
      <c r="G234" s="4" t="s">
        <v>30</v>
      </c>
      <c r="H234" s="170">
        <f t="shared" si="15"/>
        <v>70000</v>
      </c>
      <c r="I234" s="4">
        <v>2</v>
      </c>
      <c r="J234" s="120">
        <f t="shared" si="12"/>
        <v>7756.042798666007</v>
      </c>
      <c r="K234" s="120">
        <f t="shared" si="13"/>
        <v>60156199.894738823</v>
      </c>
    </row>
    <row r="235" spans="1:11" x14ac:dyDescent="0.25">
      <c r="A235" s="4">
        <v>20463</v>
      </c>
      <c r="B235" s="5">
        <v>73240</v>
      </c>
      <c r="C235" s="121">
        <f>VLOOKUP($A235,flow_input!B$2:C$50000,2,FALSE)</f>
        <v>75325.779974999998</v>
      </c>
      <c r="D235" s="7" t="s">
        <v>8</v>
      </c>
      <c r="E235" s="6">
        <f t="shared" si="14"/>
        <v>2.8478699822501286E-2</v>
      </c>
      <c r="F235" s="4">
        <v>1</v>
      </c>
      <c r="G235" s="4" t="s">
        <v>30</v>
      </c>
      <c r="H235" s="170">
        <f t="shared" si="15"/>
        <v>70000</v>
      </c>
      <c r="I235" s="4">
        <v>2</v>
      </c>
      <c r="J235" s="120">
        <f t="shared" si="12"/>
        <v>2085.7799749999976</v>
      </c>
      <c r="K235" s="120">
        <f t="shared" si="13"/>
        <v>4350478.1041109907</v>
      </c>
    </row>
    <row r="236" spans="1:11" x14ac:dyDescent="0.25">
      <c r="A236" s="4">
        <v>20464</v>
      </c>
      <c r="B236" s="5">
        <v>66546.666666666672</v>
      </c>
      <c r="C236" s="121">
        <f>VLOOKUP($A236,flow_input!B$2:C$50000,2,FALSE)</f>
        <v>54122.24437</v>
      </c>
      <c r="D236" s="7" t="s">
        <v>8</v>
      </c>
      <c r="E236" s="6">
        <f t="shared" si="14"/>
        <v>-0.18670239876778205</v>
      </c>
      <c r="F236" s="4">
        <v>1</v>
      </c>
      <c r="G236" s="4" t="s">
        <v>30</v>
      </c>
      <c r="H236" s="170">
        <f t="shared" si="15"/>
        <v>60000</v>
      </c>
      <c r="I236" s="4">
        <v>4</v>
      </c>
      <c r="J236" s="120">
        <f t="shared" si="12"/>
        <v>-12424.422296666671</v>
      </c>
      <c r="K236" s="120">
        <f t="shared" si="13"/>
        <v>154366269.40590793</v>
      </c>
    </row>
    <row r="237" spans="1:11" x14ac:dyDescent="0.25">
      <c r="A237" s="4">
        <v>20466</v>
      </c>
      <c r="B237" s="5">
        <v>83129.5</v>
      </c>
      <c r="C237" s="121">
        <f>VLOOKUP($A237,flow_input!B$2:C$50000,2,FALSE)</f>
        <v>76989.029102</v>
      </c>
      <c r="D237" s="7" t="s">
        <v>8</v>
      </c>
      <c r="E237" s="6">
        <f t="shared" si="14"/>
        <v>-7.3866327813832622E-2</v>
      </c>
      <c r="F237" s="4">
        <v>1</v>
      </c>
      <c r="G237" s="4" t="s">
        <v>30</v>
      </c>
      <c r="H237" s="170">
        <f t="shared" si="15"/>
        <v>80000</v>
      </c>
      <c r="I237" s="4">
        <v>2</v>
      </c>
      <c r="J237" s="120">
        <f t="shared" si="12"/>
        <v>-6140.4708979999996</v>
      </c>
      <c r="K237" s="120">
        <f t="shared" si="13"/>
        <v>37705382.849184923</v>
      </c>
    </row>
    <row r="238" spans="1:11" x14ac:dyDescent="0.25">
      <c r="A238" s="4">
        <v>20467</v>
      </c>
      <c r="B238" s="5">
        <v>75172</v>
      </c>
      <c r="C238" s="121">
        <f>VLOOKUP($A238,flow_input!B$2:C$50000,2,FALSE)</f>
        <v>85696.331135999993</v>
      </c>
      <c r="D238" s="7" t="s">
        <v>8</v>
      </c>
      <c r="E238" s="6">
        <f t="shared" si="14"/>
        <v>0.14000334081838983</v>
      </c>
      <c r="F238" s="4">
        <v>1</v>
      </c>
      <c r="G238" s="4" t="s">
        <v>30</v>
      </c>
      <c r="H238" s="170">
        <f t="shared" si="15"/>
        <v>70000</v>
      </c>
      <c r="I238" s="4">
        <v>2</v>
      </c>
      <c r="J238" s="120">
        <f t="shared" si="12"/>
        <v>10524.331135999993</v>
      </c>
      <c r="K238" s="120">
        <f t="shared" si="13"/>
        <v>110761545.86017892</v>
      </c>
    </row>
    <row r="239" spans="1:11" x14ac:dyDescent="0.25">
      <c r="A239" s="4">
        <v>20471</v>
      </c>
      <c r="B239" s="5">
        <v>72480.272727272721</v>
      </c>
      <c r="C239" s="121">
        <f>VLOOKUP($A239,flow_input!B$2:C$50000,2,FALSE)</f>
        <v>83998.506378999999</v>
      </c>
      <c r="D239" s="7" t="s">
        <v>8</v>
      </c>
      <c r="E239" s="6">
        <f t="shared" si="14"/>
        <v>0.158915429237799</v>
      </c>
      <c r="F239" s="4">
        <v>1</v>
      </c>
      <c r="G239" s="4" t="s">
        <v>30</v>
      </c>
      <c r="H239" s="170">
        <f t="shared" si="15"/>
        <v>70000</v>
      </c>
      <c r="I239" s="4">
        <v>2</v>
      </c>
      <c r="J239" s="120">
        <f t="shared" si="12"/>
        <v>11518.233651727278</v>
      </c>
      <c r="K239" s="120">
        <f t="shared" si="13"/>
        <v>132669706.4557827</v>
      </c>
    </row>
    <row r="240" spans="1:11" x14ac:dyDescent="0.25">
      <c r="A240" s="4">
        <v>20472</v>
      </c>
      <c r="B240" s="5">
        <v>82115.166666666672</v>
      </c>
      <c r="C240" s="121">
        <f>VLOOKUP($A240,flow_input!B$2:C$50000,2,FALSE)</f>
        <v>83998.506378999999</v>
      </c>
      <c r="D240" s="7" t="s">
        <v>8</v>
      </c>
      <c r="E240" s="6">
        <f t="shared" si="14"/>
        <v>2.2935345427458564E-2</v>
      </c>
      <c r="F240" s="4">
        <v>1</v>
      </c>
      <c r="G240" s="4" t="s">
        <v>30</v>
      </c>
      <c r="H240" s="170">
        <f t="shared" si="15"/>
        <v>80000</v>
      </c>
      <c r="I240" s="4">
        <v>2</v>
      </c>
      <c r="J240" s="120">
        <f t="shared" si="12"/>
        <v>1883.339712333327</v>
      </c>
      <c r="K240" s="120">
        <f t="shared" si="13"/>
        <v>3546968.4720517793</v>
      </c>
    </row>
    <row r="241" spans="1:11" x14ac:dyDescent="0.25">
      <c r="A241" s="4">
        <v>20529</v>
      </c>
      <c r="B241" s="5">
        <v>79113</v>
      </c>
      <c r="C241" s="121">
        <f>VLOOKUP($A241,flow_input!B$2:C$50000,2,FALSE)</f>
        <v>104124.23940000001</v>
      </c>
      <c r="D241" s="7" t="s">
        <v>8</v>
      </c>
      <c r="E241" s="6">
        <f t="shared" si="14"/>
        <v>0.31614575859846061</v>
      </c>
      <c r="F241" s="4">
        <v>1</v>
      </c>
      <c r="G241" s="4" t="s">
        <v>30</v>
      </c>
      <c r="H241" s="170">
        <f t="shared" si="15"/>
        <v>70000</v>
      </c>
      <c r="I241" s="4">
        <v>2</v>
      </c>
      <c r="J241" s="120">
        <f t="shared" si="12"/>
        <v>25011.239400000006</v>
      </c>
      <c r="K241" s="120">
        <f t="shared" si="13"/>
        <v>625562096.32411265</v>
      </c>
    </row>
    <row r="242" spans="1:11" x14ac:dyDescent="0.25">
      <c r="A242" s="4">
        <v>20588</v>
      </c>
      <c r="B242" s="5">
        <v>73814.166666666672</v>
      </c>
      <c r="C242" s="121">
        <f>VLOOKUP($A242,flow_input!B$2:C$50000,2,FALSE)</f>
        <v>77261.987714999996</v>
      </c>
      <c r="D242" s="7" t="s">
        <v>8</v>
      </c>
      <c r="E242" s="6">
        <f t="shared" si="14"/>
        <v>4.6709476026507879E-2</v>
      </c>
      <c r="F242" s="4">
        <v>1</v>
      </c>
      <c r="G242" s="4" t="s">
        <v>30</v>
      </c>
      <c r="H242" s="170">
        <f t="shared" si="15"/>
        <v>70000</v>
      </c>
      <c r="I242" s="4">
        <v>2</v>
      </c>
      <c r="J242" s="120">
        <f t="shared" si="12"/>
        <v>3447.8210483333241</v>
      </c>
      <c r="K242" s="120">
        <f t="shared" si="13"/>
        <v>11887469.981330302</v>
      </c>
    </row>
    <row r="243" spans="1:11" x14ac:dyDescent="0.25">
      <c r="A243" s="4">
        <v>20600</v>
      </c>
      <c r="B243" s="5">
        <v>69376.583333333328</v>
      </c>
      <c r="C243" s="121">
        <f>VLOOKUP($A243,flow_input!B$2:C$50000,2,FALSE)</f>
        <v>65505.021226999997</v>
      </c>
      <c r="D243" s="7" t="s">
        <v>8</v>
      </c>
      <c r="E243" s="6">
        <f t="shared" si="14"/>
        <v>-5.5805027003587915E-2</v>
      </c>
      <c r="F243" s="4">
        <v>1</v>
      </c>
      <c r="G243" s="4" t="s">
        <v>30</v>
      </c>
      <c r="H243" s="170">
        <f t="shared" si="15"/>
        <v>60000</v>
      </c>
      <c r="I243" s="4">
        <v>2</v>
      </c>
      <c r="J243" s="120">
        <f t="shared" si="12"/>
        <v>-3871.562106333331</v>
      </c>
      <c r="K243" s="120">
        <f t="shared" si="13"/>
        <v>14988993.143196179</v>
      </c>
    </row>
    <row r="244" spans="1:11" x14ac:dyDescent="0.25">
      <c r="A244" s="4">
        <v>20693</v>
      </c>
      <c r="B244" s="5">
        <v>66141.166666666672</v>
      </c>
      <c r="C244" s="121">
        <f>VLOOKUP($A244,flow_input!B$2:C$50000,2,FALSE)</f>
        <v>69016.220648999995</v>
      </c>
      <c r="D244" s="7" t="s">
        <v>8</v>
      </c>
      <c r="E244" s="6">
        <f t="shared" si="14"/>
        <v>4.3468449790473151E-2</v>
      </c>
      <c r="F244" s="4">
        <v>1</v>
      </c>
      <c r="G244" s="4" t="s">
        <v>30</v>
      </c>
      <c r="H244" s="170">
        <f t="shared" si="15"/>
        <v>60000</v>
      </c>
      <c r="I244" s="4">
        <v>2</v>
      </c>
      <c r="J244" s="120">
        <f t="shared" si="12"/>
        <v>2875.0539823333238</v>
      </c>
      <c r="K244" s="120">
        <f t="shared" si="13"/>
        <v>8265935.4013307039</v>
      </c>
    </row>
    <row r="245" spans="1:11" x14ac:dyDescent="0.25">
      <c r="A245" s="4">
        <v>20700</v>
      </c>
      <c r="B245" s="5">
        <v>74630.416666666672</v>
      </c>
      <c r="C245" s="121">
        <f>VLOOKUP($A245,flow_input!B$2:C$50000,2,FALSE)</f>
        <v>83157.380816999997</v>
      </c>
      <c r="D245" s="7" t="s">
        <v>8</v>
      </c>
      <c r="E245" s="6">
        <f t="shared" si="14"/>
        <v>0.11425588293870348</v>
      </c>
      <c r="F245" s="4">
        <v>1</v>
      </c>
      <c r="G245" s="4" t="s">
        <v>30</v>
      </c>
      <c r="H245" s="170">
        <f t="shared" si="15"/>
        <v>70000</v>
      </c>
      <c r="I245" s="4">
        <v>1</v>
      </c>
      <c r="J245" s="120">
        <f t="shared" si="12"/>
        <v>8526.964150333326</v>
      </c>
      <c r="K245" s="120">
        <f t="shared" si="13"/>
        <v>72709117.621069744</v>
      </c>
    </row>
    <row r="246" spans="1:11" x14ac:dyDescent="0.25">
      <c r="A246" s="4">
        <v>20706</v>
      </c>
      <c r="B246" s="5">
        <v>55199.333333333336</v>
      </c>
      <c r="C246" s="121">
        <f>VLOOKUP($A246,flow_input!B$2:C$50000,2,FALSE)</f>
        <v>89299.174016999998</v>
      </c>
      <c r="D246" s="7" t="s">
        <v>8</v>
      </c>
      <c r="E246" s="6">
        <f t="shared" si="14"/>
        <v>0.61775819787074715</v>
      </c>
      <c r="F246" s="4">
        <v>1</v>
      </c>
      <c r="G246" s="4" t="s">
        <v>30</v>
      </c>
      <c r="H246" s="170">
        <f t="shared" si="15"/>
        <v>50000</v>
      </c>
      <c r="I246" s="4">
        <v>1</v>
      </c>
      <c r="J246" s="120">
        <f t="shared" si="12"/>
        <v>34099.840683666662</v>
      </c>
      <c r="K246" s="120">
        <f t="shared" si="13"/>
        <v>1162799134.651448</v>
      </c>
    </row>
    <row r="247" spans="1:11" x14ac:dyDescent="0.25">
      <c r="A247" s="4">
        <v>20709</v>
      </c>
      <c r="B247" s="5">
        <v>75162</v>
      </c>
      <c r="C247" s="121">
        <f>VLOOKUP($A247,flow_input!B$2:C$50000,2,FALSE)</f>
        <v>96873.182610999997</v>
      </c>
      <c r="D247" s="7" t="s">
        <v>8</v>
      </c>
      <c r="E247" s="6">
        <f t="shared" si="14"/>
        <v>0.28885850045235628</v>
      </c>
      <c r="F247" s="4">
        <v>1</v>
      </c>
      <c r="G247" s="4" t="s">
        <v>30</v>
      </c>
      <c r="H247" s="170">
        <f t="shared" si="15"/>
        <v>70000</v>
      </c>
      <c r="I247" s="4">
        <v>1</v>
      </c>
      <c r="J247" s="120">
        <f t="shared" si="12"/>
        <v>21711.182610999997</v>
      </c>
      <c r="K247" s="120">
        <f t="shared" si="13"/>
        <v>471375450.36818862</v>
      </c>
    </row>
    <row r="248" spans="1:11" x14ac:dyDescent="0.25">
      <c r="A248" s="4">
        <v>20711</v>
      </c>
      <c r="B248" s="5">
        <v>71923.583333333328</v>
      </c>
      <c r="C248" s="121">
        <f>VLOOKUP($A248,flow_input!B$2:C$50000,2,FALSE)</f>
        <v>83840.1728</v>
      </c>
      <c r="D248" s="7" t="s">
        <v>8</v>
      </c>
      <c r="E248" s="6">
        <f t="shared" si="14"/>
        <v>0.16568403455982805</v>
      </c>
      <c r="F248" s="4">
        <v>1</v>
      </c>
      <c r="G248" s="4" t="s">
        <v>30</v>
      </c>
      <c r="H248" s="170">
        <f t="shared" si="15"/>
        <v>70000</v>
      </c>
      <c r="I248" s="4">
        <v>2</v>
      </c>
      <c r="J248" s="120">
        <f t="shared" si="12"/>
        <v>11916.589466666672</v>
      </c>
      <c r="K248" s="120">
        <f t="shared" si="13"/>
        <v>142005104.51707107</v>
      </c>
    </row>
    <row r="249" spans="1:11" x14ac:dyDescent="0.25">
      <c r="A249" s="4">
        <v>20717</v>
      </c>
      <c r="B249" s="5">
        <v>115126.41666666667</v>
      </c>
      <c r="C249" s="121">
        <f>VLOOKUP($A249,flow_input!B$2:C$50000,2,FALSE)</f>
        <v>98957.188036000007</v>
      </c>
      <c r="D249" s="7" t="s">
        <v>8</v>
      </c>
      <c r="E249" s="6">
        <f t="shared" si="14"/>
        <v>-0.14044759750911495</v>
      </c>
      <c r="F249" s="4">
        <v>1</v>
      </c>
      <c r="G249" s="4" t="s">
        <v>30</v>
      </c>
      <c r="H249" s="170">
        <f t="shared" si="15"/>
        <v>110000</v>
      </c>
      <c r="I249" s="4">
        <v>2</v>
      </c>
      <c r="J249" s="120">
        <f t="shared" si="12"/>
        <v>-16169.228630666665</v>
      </c>
      <c r="K249" s="120">
        <f t="shared" si="13"/>
        <v>261443954.51077059</v>
      </c>
    </row>
    <row r="250" spans="1:11" x14ac:dyDescent="0.25">
      <c r="A250" s="4">
        <v>20719</v>
      </c>
      <c r="B250" s="5">
        <v>77996.833333333328</v>
      </c>
      <c r="C250" s="121">
        <f>VLOOKUP($A250,flow_input!B$2:C$50000,2,FALSE)</f>
        <v>81684.243661665998</v>
      </c>
      <c r="D250" s="7" t="s">
        <v>8</v>
      </c>
      <c r="E250" s="6">
        <f t="shared" si="14"/>
        <v>4.7276410730341611E-2</v>
      </c>
      <c r="F250" s="4">
        <v>1</v>
      </c>
      <c r="G250" s="4" t="s">
        <v>30</v>
      </c>
      <c r="H250" s="170">
        <f t="shared" si="15"/>
        <v>70000</v>
      </c>
      <c r="I250" s="4">
        <v>5</v>
      </c>
      <c r="J250" s="120">
        <f t="shared" si="12"/>
        <v>3687.4103283326695</v>
      </c>
      <c r="K250" s="120">
        <f t="shared" si="13"/>
        <v>13596994.929494444</v>
      </c>
    </row>
    <row r="251" spans="1:11" x14ac:dyDescent="0.25">
      <c r="A251" s="4">
        <v>20725</v>
      </c>
      <c r="B251" s="5">
        <v>72062.083333333328</v>
      </c>
      <c r="C251" s="121">
        <f>VLOOKUP($A251,flow_input!B$2:C$50000,2,FALSE)</f>
        <v>47299.443936999996</v>
      </c>
      <c r="D251" s="7" t="s">
        <v>8</v>
      </c>
      <c r="E251" s="6">
        <f t="shared" si="14"/>
        <v>-0.3436292464900057</v>
      </c>
      <c r="F251" s="4">
        <v>1</v>
      </c>
      <c r="G251" s="4" t="s">
        <v>30</v>
      </c>
      <c r="H251" s="170">
        <f t="shared" si="15"/>
        <v>70000</v>
      </c>
      <c r="I251" s="4">
        <v>5</v>
      </c>
      <c r="J251" s="120">
        <f t="shared" si="12"/>
        <v>-24762.639396333332</v>
      </c>
      <c r="K251" s="120">
        <f t="shared" si="13"/>
        <v>613188309.87283957</v>
      </c>
    </row>
    <row r="252" spans="1:11" x14ac:dyDescent="0.25">
      <c r="A252" s="4">
        <v>20727</v>
      </c>
      <c r="B252" s="5">
        <v>48493.083333333336</v>
      </c>
      <c r="C252" s="121">
        <f>VLOOKUP($A252,flow_input!B$2:C$50000,2,FALSE)</f>
        <v>44022.668914000002</v>
      </c>
      <c r="D252" s="7" t="s">
        <v>8</v>
      </c>
      <c r="E252" s="6">
        <f t="shared" si="14"/>
        <v>-9.2186640074099935E-2</v>
      </c>
      <c r="F252" s="4">
        <v>1</v>
      </c>
      <c r="G252" s="4" t="s">
        <v>30</v>
      </c>
      <c r="H252" s="170">
        <f t="shared" si="15"/>
        <v>40000</v>
      </c>
      <c r="I252" s="4">
        <v>5</v>
      </c>
      <c r="J252" s="120">
        <f t="shared" si="12"/>
        <v>-4470.4144193333341</v>
      </c>
      <c r="K252" s="120">
        <f t="shared" si="13"/>
        <v>19984605.08058339</v>
      </c>
    </row>
    <row r="253" spans="1:11" x14ac:dyDescent="0.25">
      <c r="A253" s="4">
        <v>20730</v>
      </c>
      <c r="B253" s="5">
        <v>78929.583333333328</v>
      </c>
      <c r="C253" s="121">
        <f>VLOOKUP($A253,flow_input!B$2:C$50000,2,FALSE)</f>
        <v>82159.698638000002</v>
      </c>
      <c r="D253" s="7" t="s">
        <v>8</v>
      </c>
      <c r="E253" s="6">
        <f t="shared" si="14"/>
        <v>4.0924013129846726E-2</v>
      </c>
      <c r="F253" s="4">
        <v>1</v>
      </c>
      <c r="G253" s="4" t="s">
        <v>30</v>
      </c>
      <c r="H253" s="170">
        <f t="shared" si="15"/>
        <v>70000</v>
      </c>
      <c r="I253" s="4">
        <v>5</v>
      </c>
      <c r="J253" s="120">
        <f t="shared" si="12"/>
        <v>3230.1153046666732</v>
      </c>
      <c r="K253" s="120">
        <f t="shared" si="13"/>
        <v>10433644.881441874</v>
      </c>
    </row>
    <row r="254" spans="1:11" x14ac:dyDescent="0.25">
      <c r="A254" s="4">
        <v>20731</v>
      </c>
      <c r="B254" s="5">
        <v>74792.166666666672</v>
      </c>
      <c r="C254" s="121">
        <f>VLOOKUP($A254,flow_input!B$2:C$50000,2,FALSE)</f>
        <v>72473.920450999998</v>
      </c>
      <c r="D254" s="7" t="s">
        <v>8</v>
      </c>
      <c r="E254" s="6">
        <f t="shared" si="14"/>
        <v>-3.0995842465677215E-2</v>
      </c>
      <c r="F254" s="4">
        <v>1</v>
      </c>
      <c r="G254" s="4" t="s">
        <v>30</v>
      </c>
      <c r="H254" s="170">
        <f t="shared" si="15"/>
        <v>70000</v>
      </c>
      <c r="I254" s="4">
        <v>5</v>
      </c>
      <c r="J254" s="120">
        <f t="shared" si="12"/>
        <v>-2318.2462156666734</v>
      </c>
      <c r="K254" s="120">
        <f t="shared" si="13"/>
        <v>5374265.5164528526</v>
      </c>
    </row>
    <row r="255" spans="1:11" x14ac:dyDescent="0.25">
      <c r="A255" s="4">
        <v>20741</v>
      </c>
      <c r="B255" s="5">
        <v>102261.28283793361</v>
      </c>
      <c r="C255" s="121">
        <f>VLOOKUP($A255,flow_input!B$2:C$50000,2,FALSE)</f>
        <v>103954.877681</v>
      </c>
      <c r="D255" s="7" t="s">
        <v>8</v>
      </c>
      <c r="E255" s="6">
        <f t="shared" si="14"/>
        <v>1.6561447265926121E-2</v>
      </c>
      <c r="F255" s="4">
        <v>1</v>
      </c>
      <c r="G255" s="4" t="s">
        <v>30</v>
      </c>
      <c r="H255" s="170">
        <f t="shared" si="15"/>
        <v>100000</v>
      </c>
      <c r="I255" s="4">
        <v>2</v>
      </c>
      <c r="J255" s="120">
        <f t="shared" si="12"/>
        <v>1693.5948430663848</v>
      </c>
      <c r="K255" s="120">
        <f t="shared" si="13"/>
        <v>2868263.4924610527</v>
      </c>
    </row>
    <row r="256" spans="1:11" x14ac:dyDescent="0.25">
      <c r="A256" s="4">
        <v>20743</v>
      </c>
      <c r="B256" s="5">
        <v>92058.332839565424</v>
      </c>
      <c r="C256" s="121">
        <f>VLOOKUP($A256,flow_input!B$2:C$50000,2,FALSE)</f>
        <v>93817.107545000006</v>
      </c>
      <c r="D256" s="7" t="s">
        <v>8</v>
      </c>
      <c r="E256" s="6">
        <f t="shared" si="14"/>
        <v>1.9105002786653502E-2</v>
      </c>
      <c r="F256" s="4">
        <v>1</v>
      </c>
      <c r="G256" s="4" t="s">
        <v>30</v>
      </c>
      <c r="H256" s="170">
        <f t="shared" si="15"/>
        <v>90000</v>
      </c>
      <c r="I256" s="4">
        <v>2</v>
      </c>
      <c r="J256" s="120">
        <f t="shared" si="12"/>
        <v>1758.7747054345818</v>
      </c>
      <c r="K256" s="120">
        <f t="shared" si="13"/>
        <v>3093288.4644765002</v>
      </c>
    </row>
    <row r="257" spans="1:11" x14ac:dyDescent="0.25">
      <c r="A257" s="4">
        <v>20747</v>
      </c>
      <c r="B257" s="5">
        <v>94885.636363636368</v>
      </c>
      <c r="C257" s="121">
        <f>VLOOKUP($A257,flow_input!B$2:C$50000,2,FALSE)</f>
        <v>96945.311495999995</v>
      </c>
      <c r="D257" s="7" t="s">
        <v>8</v>
      </c>
      <c r="E257" s="6">
        <f t="shared" si="14"/>
        <v>2.170692226239801E-2</v>
      </c>
      <c r="F257" s="4">
        <v>1</v>
      </c>
      <c r="G257" s="4" t="s">
        <v>30</v>
      </c>
      <c r="H257" s="170">
        <f t="shared" si="15"/>
        <v>90000</v>
      </c>
      <c r="I257" s="4">
        <v>2</v>
      </c>
      <c r="J257" s="120">
        <f t="shared" si="12"/>
        <v>2059.6751323636272</v>
      </c>
      <c r="K257" s="120">
        <f t="shared" si="13"/>
        <v>4242261.6508771256</v>
      </c>
    </row>
    <row r="258" spans="1:11" x14ac:dyDescent="0.25">
      <c r="A258" s="4">
        <v>20750</v>
      </c>
      <c r="B258" s="5">
        <v>80565.146548237215</v>
      </c>
      <c r="C258" s="121">
        <f>VLOOKUP($A258,flow_input!B$2:C$50000,2,FALSE)</f>
        <v>82573.031979000007</v>
      </c>
      <c r="D258" s="7" t="s">
        <v>8</v>
      </c>
      <c r="E258" s="6">
        <f t="shared" si="14"/>
        <v>2.4922507024307317E-2</v>
      </c>
      <c r="F258" s="4">
        <v>1</v>
      </c>
      <c r="G258" s="4" t="s">
        <v>30</v>
      </c>
      <c r="H258" s="170">
        <f t="shared" si="15"/>
        <v>80000</v>
      </c>
      <c r="I258" s="4">
        <v>2</v>
      </c>
      <c r="J258" s="120">
        <f t="shared" ref="J258:J321" si="16">C258-B258</f>
        <v>2007.8854307627917</v>
      </c>
      <c r="K258" s="120">
        <f t="shared" ref="K258:K321" si="17">POWER(J258,2)</f>
        <v>4031603.9030694813</v>
      </c>
    </row>
    <row r="259" spans="1:11" x14ac:dyDescent="0.25">
      <c r="A259" s="4">
        <v>20755</v>
      </c>
      <c r="B259" s="5">
        <v>68507.200303647216</v>
      </c>
      <c r="C259" s="121">
        <f>VLOOKUP($A259,flow_input!B$2:C$50000,2,FALSE)</f>
        <v>75172.534448999999</v>
      </c>
      <c r="D259" s="7" t="s">
        <v>8</v>
      </c>
      <c r="E259" s="6">
        <f t="shared" ref="E259:E322" si="18">C259/B259-1</f>
        <v>9.7293921161713648E-2</v>
      </c>
      <c r="F259" s="4">
        <v>1</v>
      </c>
      <c r="G259" s="4" t="s">
        <v>30</v>
      </c>
      <c r="H259" s="170">
        <f t="shared" ref="H259:H322" si="19">FLOOR(B259,10000)</f>
        <v>60000</v>
      </c>
      <c r="I259" s="4">
        <v>2</v>
      </c>
      <c r="J259" s="120">
        <f t="shared" si="16"/>
        <v>6665.3341453527828</v>
      </c>
      <c r="K259" s="120">
        <f t="shared" si="17"/>
        <v>44426679.269205712</v>
      </c>
    </row>
    <row r="260" spans="1:11" x14ac:dyDescent="0.25">
      <c r="A260" s="4">
        <v>20782</v>
      </c>
      <c r="B260" s="5">
        <v>68054.534416050534</v>
      </c>
      <c r="C260" s="121">
        <f>VLOOKUP($A260,flow_input!B$2:C$50000,2,FALSE)</f>
        <v>77827.514668999997</v>
      </c>
      <c r="D260" s="7" t="s">
        <v>8</v>
      </c>
      <c r="E260" s="6">
        <f t="shared" si="18"/>
        <v>0.14360512986838581</v>
      </c>
      <c r="F260" s="4">
        <v>1</v>
      </c>
      <c r="G260" s="4" t="s">
        <v>30</v>
      </c>
      <c r="H260" s="170">
        <f t="shared" si="19"/>
        <v>60000</v>
      </c>
      <c r="I260" s="4">
        <v>2</v>
      </c>
      <c r="J260" s="120">
        <f t="shared" si="16"/>
        <v>9772.9802529494627</v>
      </c>
      <c r="K260" s="120">
        <f t="shared" si="17"/>
        <v>95511143.024540141</v>
      </c>
    </row>
    <row r="261" spans="1:11" x14ac:dyDescent="0.25">
      <c r="A261" s="4">
        <v>20787</v>
      </c>
      <c r="B261" s="5">
        <v>79303</v>
      </c>
      <c r="C261" s="121">
        <f>VLOOKUP($A261,flow_input!B$2:C$50000,2,FALSE)</f>
        <v>90277.327955000001</v>
      </c>
      <c r="D261" s="7" t="s">
        <v>8</v>
      </c>
      <c r="E261" s="6">
        <f t="shared" si="18"/>
        <v>0.13838477680541716</v>
      </c>
      <c r="F261" s="4">
        <v>1</v>
      </c>
      <c r="G261" s="4" t="s">
        <v>30</v>
      </c>
      <c r="H261" s="170">
        <f t="shared" si="19"/>
        <v>70000</v>
      </c>
      <c r="I261" s="4">
        <v>2</v>
      </c>
      <c r="J261" s="120">
        <f t="shared" si="16"/>
        <v>10974.327955000001</v>
      </c>
      <c r="K261" s="120">
        <f t="shared" si="17"/>
        <v>120435874.0638945</v>
      </c>
    </row>
    <row r="262" spans="1:11" x14ac:dyDescent="0.25">
      <c r="A262" s="4">
        <v>20789</v>
      </c>
      <c r="B262" s="5">
        <v>88756.710172176536</v>
      </c>
      <c r="C262" s="121">
        <f>VLOOKUP($A262,flow_input!B$2:C$50000,2,FALSE)</f>
        <v>98428.414535999997</v>
      </c>
      <c r="D262" s="7" t="s">
        <v>8</v>
      </c>
      <c r="E262" s="6">
        <f t="shared" si="18"/>
        <v>0.10896871171837708</v>
      </c>
      <c r="F262" s="4">
        <v>1</v>
      </c>
      <c r="G262" s="4" t="s">
        <v>30</v>
      </c>
      <c r="H262" s="170">
        <f t="shared" si="19"/>
        <v>80000</v>
      </c>
      <c r="I262" s="4">
        <v>2</v>
      </c>
      <c r="J262" s="120">
        <f t="shared" si="16"/>
        <v>9671.7043638234609</v>
      </c>
      <c r="K262" s="120">
        <f t="shared" si="17"/>
        <v>93541865.301201776</v>
      </c>
    </row>
    <row r="263" spans="1:11" x14ac:dyDescent="0.25">
      <c r="A263" s="4">
        <v>21822</v>
      </c>
      <c r="B263" s="5">
        <v>85258.5</v>
      </c>
      <c r="C263" s="121">
        <f>VLOOKUP($A263,flow_input!B$2:C$50000,2,FALSE)</f>
        <v>54110.184462666002</v>
      </c>
      <c r="D263" s="7" t="s">
        <v>8</v>
      </c>
      <c r="E263" s="6">
        <f t="shared" si="18"/>
        <v>-0.36533970850219033</v>
      </c>
      <c r="F263" s="4">
        <v>1</v>
      </c>
      <c r="G263" s="4" t="s">
        <v>30</v>
      </c>
      <c r="H263" s="170">
        <f t="shared" si="19"/>
        <v>80000</v>
      </c>
      <c r="I263" s="4">
        <v>3</v>
      </c>
      <c r="J263" s="120">
        <f t="shared" si="16"/>
        <v>-31148.315537333998</v>
      </c>
      <c r="K263" s="120">
        <f t="shared" si="17"/>
        <v>970217560.81332254</v>
      </c>
    </row>
    <row r="264" spans="1:11" x14ac:dyDescent="0.25">
      <c r="A264" s="4">
        <v>22157</v>
      </c>
      <c r="B264" s="5">
        <v>87575.679253005612</v>
      </c>
      <c r="C264" s="121">
        <f>VLOOKUP($A264,flow_input!B$2:C$50000,2,FALSE)</f>
        <v>94305.195999000003</v>
      </c>
      <c r="D264" s="7" t="s">
        <v>8</v>
      </c>
      <c r="E264" s="6">
        <f t="shared" si="18"/>
        <v>7.6842301463090568E-2</v>
      </c>
      <c r="F264" s="4">
        <v>1</v>
      </c>
      <c r="G264" s="4" t="s">
        <v>30</v>
      </c>
      <c r="H264" s="170">
        <f t="shared" si="19"/>
        <v>80000</v>
      </c>
      <c r="I264" s="4">
        <v>4</v>
      </c>
      <c r="J264" s="120">
        <f t="shared" si="16"/>
        <v>6729.5167459943914</v>
      </c>
      <c r="K264" s="120">
        <f t="shared" si="17"/>
        <v>45286395.634618945</v>
      </c>
    </row>
    <row r="265" spans="1:11" x14ac:dyDescent="0.25">
      <c r="A265" s="4">
        <v>22716</v>
      </c>
      <c r="B265" s="5">
        <v>70251</v>
      </c>
      <c r="C265" s="121">
        <f>VLOOKUP($A265,flow_input!B$2:C$50000,2,FALSE)</f>
        <v>73166.471292999995</v>
      </c>
      <c r="D265" s="7" t="s">
        <v>8</v>
      </c>
      <c r="E265" s="6">
        <f t="shared" si="18"/>
        <v>4.1500779960427447E-2</v>
      </c>
      <c r="F265" s="4">
        <v>1</v>
      </c>
      <c r="G265" s="4" t="s">
        <v>30</v>
      </c>
      <c r="H265" s="170">
        <f t="shared" si="19"/>
        <v>70000</v>
      </c>
      <c r="I265" s="4">
        <v>3</v>
      </c>
      <c r="J265" s="120">
        <f t="shared" si="16"/>
        <v>2915.4712929999951</v>
      </c>
      <c r="K265" s="120">
        <f t="shared" si="17"/>
        <v>8499972.8603070639</v>
      </c>
    </row>
    <row r="266" spans="1:11" x14ac:dyDescent="0.25">
      <c r="A266" s="4">
        <v>22740</v>
      </c>
      <c r="B266" s="5">
        <v>73456.166666666672</v>
      </c>
      <c r="C266" s="121">
        <f>VLOOKUP($A266,flow_input!B$2:C$50000,2,FALSE)</f>
        <v>68859.006439999997</v>
      </c>
      <c r="D266" s="7" t="s">
        <v>8</v>
      </c>
      <c r="E266" s="6">
        <f t="shared" si="18"/>
        <v>-6.2583720813092714E-2</v>
      </c>
      <c r="F266" s="4">
        <v>1</v>
      </c>
      <c r="G266" s="4" t="s">
        <v>30</v>
      </c>
      <c r="H266" s="170">
        <f t="shared" si="19"/>
        <v>70000</v>
      </c>
      <c r="I266" s="4">
        <v>3</v>
      </c>
      <c r="J266" s="120">
        <f t="shared" si="16"/>
        <v>-4597.1602266666741</v>
      </c>
      <c r="K266" s="120">
        <f t="shared" si="17"/>
        <v>21133882.149645988</v>
      </c>
    </row>
    <row r="267" spans="1:11" x14ac:dyDescent="0.25">
      <c r="A267" s="4">
        <v>22757</v>
      </c>
      <c r="B267" s="5">
        <v>40810.332507636987</v>
      </c>
      <c r="C267" s="121">
        <f>VLOOKUP($A267,flow_input!B$2:C$50000,2,FALSE)</f>
        <v>40328.135541000003</v>
      </c>
      <c r="D267" s="7" t="s">
        <v>8</v>
      </c>
      <c r="E267" s="6">
        <f t="shared" si="18"/>
        <v>-1.1815560839813055E-2</v>
      </c>
      <c r="F267" s="4">
        <v>1</v>
      </c>
      <c r="G267" s="4" t="s">
        <v>30</v>
      </c>
      <c r="H267" s="170">
        <f t="shared" si="19"/>
        <v>40000</v>
      </c>
      <c r="I267" s="4">
        <v>2</v>
      </c>
      <c r="J267" s="120">
        <f t="shared" si="16"/>
        <v>-482.19696663698414</v>
      </c>
      <c r="K267" s="120">
        <f t="shared" si="17"/>
        <v>232513.9146339088</v>
      </c>
    </row>
    <row r="268" spans="1:11" x14ac:dyDescent="0.25">
      <c r="A268" s="4">
        <v>23851</v>
      </c>
      <c r="B268" s="5">
        <v>74720.833333333328</v>
      </c>
      <c r="C268" s="121">
        <f>VLOOKUP($A268,flow_input!B$2:C$50000,2,FALSE)</f>
        <v>91341.894727999999</v>
      </c>
      <c r="D268" s="7" t="s">
        <v>8</v>
      </c>
      <c r="E268" s="6">
        <f t="shared" si="18"/>
        <v>0.22244213097195131</v>
      </c>
      <c r="F268" s="4">
        <v>1</v>
      </c>
      <c r="G268" s="4" t="s">
        <v>30</v>
      </c>
      <c r="H268" s="170">
        <f t="shared" si="19"/>
        <v>70000</v>
      </c>
      <c r="I268" s="4">
        <v>3</v>
      </c>
      <c r="J268" s="120">
        <f t="shared" si="16"/>
        <v>16621.061394666671</v>
      </c>
      <c r="K268" s="120">
        <f t="shared" si="17"/>
        <v>276259681.88527876</v>
      </c>
    </row>
    <row r="269" spans="1:11" x14ac:dyDescent="0.25">
      <c r="A269" s="4">
        <v>23867</v>
      </c>
      <c r="B269" s="5">
        <v>41752.416666666664</v>
      </c>
      <c r="C269" s="121">
        <f>VLOOKUP($A269,flow_input!B$2:C$50000,2,FALSE)</f>
        <v>39428.889617000001</v>
      </c>
      <c r="D269" s="7" t="s">
        <v>8</v>
      </c>
      <c r="E269" s="6">
        <f t="shared" si="18"/>
        <v>-5.5650121242482919E-2</v>
      </c>
      <c r="F269" s="4">
        <v>1</v>
      </c>
      <c r="G269" s="4" t="s">
        <v>30</v>
      </c>
      <c r="H269" s="170">
        <f t="shared" si="19"/>
        <v>40000</v>
      </c>
      <c r="I269" s="4">
        <v>3</v>
      </c>
      <c r="J269" s="120">
        <f t="shared" si="16"/>
        <v>-2323.5270496666635</v>
      </c>
      <c r="K269" s="120">
        <f t="shared" si="17"/>
        <v>5398777.9505326701</v>
      </c>
    </row>
    <row r="270" spans="1:11" x14ac:dyDescent="0.25">
      <c r="A270" s="4">
        <v>24186</v>
      </c>
      <c r="B270" s="5">
        <v>54762.416666666664</v>
      </c>
      <c r="C270" s="121">
        <f>VLOOKUP($A270,flow_input!B$2:C$50000,2,FALSE)</f>
        <v>64203.084464</v>
      </c>
      <c r="D270" s="7" t="s">
        <v>8</v>
      </c>
      <c r="E270" s="6">
        <f t="shared" si="18"/>
        <v>0.17239319175407708</v>
      </c>
      <c r="F270" s="4">
        <v>1</v>
      </c>
      <c r="G270" s="4" t="s">
        <v>30</v>
      </c>
      <c r="H270" s="170">
        <f t="shared" si="19"/>
        <v>50000</v>
      </c>
      <c r="I270" s="4">
        <v>3</v>
      </c>
      <c r="J270" s="120">
        <f t="shared" si="16"/>
        <v>9440.6677973333353</v>
      </c>
      <c r="K270" s="120">
        <f t="shared" si="17"/>
        <v>89126208.459606647</v>
      </c>
    </row>
    <row r="271" spans="1:11" x14ac:dyDescent="0.25">
      <c r="A271" s="4">
        <v>24703</v>
      </c>
      <c r="B271" s="5">
        <v>71258.840222074723</v>
      </c>
      <c r="C271" s="121">
        <f>VLOOKUP($A271,flow_input!B$2:C$50000,2,FALSE)</f>
        <v>90481.298070000004</v>
      </c>
      <c r="D271" s="7" t="s">
        <v>8</v>
      </c>
      <c r="E271" s="6">
        <f t="shared" si="18"/>
        <v>0.26975541263398939</v>
      </c>
      <c r="F271" s="4">
        <v>1</v>
      </c>
      <c r="G271" s="4" t="s">
        <v>30</v>
      </c>
      <c r="H271" s="170">
        <f t="shared" si="19"/>
        <v>70000</v>
      </c>
      <c r="I271" s="4">
        <v>3</v>
      </c>
      <c r="J271" s="120">
        <f t="shared" si="16"/>
        <v>19222.457847925281</v>
      </c>
      <c r="K271" s="120">
        <f t="shared" si="17"/>
        <v>369502885.71526426</v>
      </c>
    </row>
    <row r="272" spans="1:11" x14ac:dyDescent="0.25">
      <c r="A272" s="4">
        <v>25025</v>
      </c>
      <c r="B272" s="5">
        <v>51349.75</v>
      </c>
      <c r="C272" s="121">
        <f>VLOOKUP($A272,flow_input!B$2:C$50000,2,FALSE)</f>
        <v>57814.015152</v>
      </c>
      <c r="D272" s="7" t="s">
        <v>8</v>
      </c>
      <c r="E272" s="6">
        <f t="shared" si="18"/>
        <v>0.12588698390936659</v>
      </c>
      <c r="F272" s="4">
        <v>1</v>
      </c>
      <c r="G272" s="4" t="s">
        <v>30</v>
      </c>
      <c r="H272" s="170">
        <f t="shared" si="19"/>
        <v>50000</v>
      </c>
      <c r="I272" s="4">
        <v>2</v>
      </c>
      <c r="J272" s="120">
        <f t="shared" si="16"/>
        <v>6464.2651519999999</v>
      </c>
      <c r="K272" s="120">
        <f t="shared" si="17"/>
        <v>41786723.955361582</v>
      </c>
    </row>
    <row r="273" spans="1:11" x14ac:dyDescent="0.25">
      <c r="A273" s="4">
        <v>25099</v>
      </c>
      <c r="B273" s="5">
        <v>116687.7041806788</v>
      </c>
      <c r="C273" s="121">
        <f>VLOOKUP($A273,flow_input!B$2:C$50000,2,FALSE)</f>
        <v>122551.387045</v>
      </c>
      <c r="D273" s="7" t="s">
        <v>8</v>
      </c>
      <c r="E273" s="6">
        <f t="shared" si="18"/>
        <v>5.0251077484924078E-2</v>
      </c>
      <c r="F273" s="4">
        <v>1</v>
      </c>
      <c r="G273" s="4" t="s">
        <v>30</v>
      </c>
      <c r="H273" s="170">
        <f t="shared" si="19"/>
        <v>110000</v>
      </c>
      <c r="I273" s="4">
        <v>3</v>
      </c>
      <c r="J273" s="120">
        <f t="shared" si="16"/>
        <v>5863.682864321192</v>
      </c>
      <c r="K273" s="120">
        <f t="shared" si="17"/>
        <v>34382776.733333983</v>
      </c>
    </row>
    <row r="274" spans="1:11" x14ac:dyDescent="0.25">
      <c r="A274" s="4">
        <v>25878</v>
      </c>
      <c r="B274" s="5">
        <v>83572.833333333328</v>
      </c>
      <c r="C274" s="121">
        <f>VLOOKUP($A274,flow_input!B$2:C$50000,2,FALSE)</f>
        <v>96597.045504333</v>
      </c>
      <c r="D274" s="7" t="s">
        <v>8</v>
      </c>
      <c r="E274" s="6">
        <f t="shared" si="18"/>
        <v>0.15584265426364241</v>
      </c>
      <c r="F274" s="4">
        <v>1</v>
      </c>
      <c r="G274" s="4" t="s">
        <v>30</v>
      </c>
      <c r="H274" s="170">
        <f t="shared" si="19"/>
        <v>80000</v>
      </c>
      <c r="I274" s="4">
        <v>3</v>
      </c>
      <c r="J274" s="120">
        <f t="shared" si="16"/>
        <v>13024.212170999672</v>
      </c>
      <c r="K274" s="120">
        <f t="shared" si="17"/>
        <v>169630102.67521599</v>
      </c>
    </row>
    <row r="275" spans="1:11" x14ac:dyDescent="0.25">
      <c r="A275" s="4">
        <v>26523</v>
      </c>
      <c r="B275" s="5">
        <v>98898.799631594447</v>
      </c>
      <c r="C275" s="121">
        <f>VLOOKUP($A275,flow_input!B$2:C$50000,2,FALSE)</f>
        <v>96302.446674999999</v>
      </c>
      <c r="D275" s="7" t="s">
        <v>8</v>
      </c>
      <c r="E275" s="6">
        <f t="shared" si="18"/>
        <v>-2.6252623553228771E-2</v>
      </c>
      <c r="F275" s="4">
        <v>1</v>
      </c>
      <c r="G275" s="4" t="s">
        <v>30</v>
      </c>
      <c r="H275" s="170">
        <f t="shared" si="19"/>
        <v>90000</v>
      </c>
      <c r="I275" s="4">
        <v>6</v>
      </c>
      <c r="J275" s="120">
        <f t="shared" si="16"/>
        <v>-2596.3529565944482</v>
      </c>
      <c r="K275" s="120">
        <f t="shared" si="17"/>
        <v>6741048.6752167325</v>
      </c>
    </row>
    <row r="276" spans="1:11" x14ac:dyDescent="0.25">
      <c r="A276" s="4">
        <v>26562</v>
      </c>
      <c r="B276" s="5">
        <v>83966.5</v>
      </c>
      <c r="C276" s="121">
        <f>VLOOKUP($A276,flow_input!B$2:C$50000,2,FALSE)</f>
        <v>90747.908525999999</v>
      </c>
      <c r="D276" s="7" t="s">
        <v>8</v>
      </c>
      <c r="E276" s="6">
        <f t="shared" si="18"/>
        <v>8.0763263039426381E-2</v>
      </c>
      <c r="F276" s="4">
        <v>1</v>
      </c>
      <c r="G276" s="4" t="s">
        <v>30</v>
      </c>
      <c r="H276" s="170">
        <f t="shared" si="19"/>
        <v>80000</v>
      </c>
      <c r="I276" s="4">
        <v>6</v>
      </c>
      <c r="J276" s="120">
        <f t="shared" si="16"/>
        <v>6781.4085259999993</v>
      </c>
      <c r="K276" s="120">
        <f t="shared" si="17"/>
        <v>45987501.596505485</v>
      </c>
    </row>
    <row r="277" spans="1:11" x14ac:dyDescent="0.25">
      <c r="A277" s="4">
        <v>26563</v>
      </c>
      <c r="B277" s="5">
        <v>91063.333333333328</v>
      </c>
      <c r="C277" s="121">
        <f>VLOOKUP($A277,flow_input!B$2:C$50000,2,FALSE)</f>
        <v>91359.349627000003</v>
      </c>
      <c r="D277" s="7" t="s">
        <v>8</v>
      </c>
      <c r="E277" s="6">
        <f t="shared" si="18"/>
        <v>3.2506639371867596E-3</v>
      </c>
      <c r="F277" s="4">
        <v>1</v>
      </c>
      <c r="G277" s="4" t="s">
        <v>30</v>
      </c>
      <c r="H277" s="170">
        <f t="shared" si="19"/>
        <v>90000</v>
      </c>
      <c r="I277" s="4">
        <v>6</v>
      </c>
      <c r="J277" s="120">
        <f t="shared" si="16"/>
        <v>296.01629366667476</v>
      </c>
      <c r="K277" s="120">
        <f t="shared" si="17"/>
        <v>87625.646116155025</v>
      </c>
    </row>
    <row r="278" spans="1:11" x14ac:dyDescent="0.25">
      <c r="A278" s="4">
        <v>26623</v>
      </c>
      <c r="B278" s="5">
        <v>61270.058854859228</v>
      </c>
      <c r="C278" s="121">
        <f>VLOOKUP($A278,flow_input!B$2:C$50000,2,FALSE)</f>
        <v>61808.437115000001</v>
      </c>
      <c r="D278" s="7" t="s">
        <v>8</v>
      </c>
      <c r="E278" s="6">
        <f t="shared" si="18"/>
        <v>8.7869714866133375E-3</v>
      </c>
      <c r="F278" s="4">
        <v>1</v>
      </c>
      <c r="G278" s="4" t="s">
        <v>30</v>
      </c>
      <c r="H278" s="170">
        <f t="shared" si="19"/>
        <v>60000</v>
      </c>
      <c r="I278" s="4">
        <v>6</v>
      </c>
      <c r="J278" s="120">
        <f t="shared" si="16"/>
        <v>538.37826014077291</v>
      </c>
      <c r="K278" s="120">
        <f t="shared" si="17"/>
        <v>289851.15099220577</v>
      </c>
    </row>
    <row r="279" spans="1:11" x14ac:dyDescent="0.25">
      <c r="A279" s="4">
        <v>26791</v>
      </c>
      <c r="B279" s="5">
        <v>88757.5</v>
      </c>
      <c r="C279" s="121">
        <f>VLOOKUP($A279,flow_input!B$2:C$50000,2,FALSE)</f>
        <v>109266.06604200001</v>
      </c>
      <c r="D279" s="7" t="s">
        <v>8</v>
      </c>
      <c r="E279" s="6">
        <f t="shared" si="18"/>
        <v>0.23106290783314098</v>
      </c>
      <c r="F279" s="4">
        <v>1</v>
      </c>
      <c r="G279" s="4" t="s">
        <v>30</v>
      </c>
      <c r="H279" s="170">
        <f t="shared" si="19"/>
        <v>80000</v>
      </c>
      <c r="I279" s="4">
        <v>3</v>
      </c>
      <c r="J279" s="120">
        <f t="shared" si="16"/>
        <v>20508.566042000006</v>
      </c>
      <c r="K279" s="120">
        <f t="shared" si="17"/>
        <v>420601281.09907579</v>
      </c>
    </row>
    <row r="280" spans="1:11" x14ac:dyDescent="0.25">
      <c r="A280" s="4">
        <v>26879</v>
      </c>
      <c r="B280" s="5">
        <v>89354.666666666672</v>
      </c>
      <c r="C280" s="121">
        <f>VLOOKUP($A280,flow_input!B$2:C$50000,2,FALSE)</f>
        <v>106529.396167</v>
      </c>
      <c r="D280" s="7" t="s">
        <v>8</v>
      </c>
      <c r="E280" s="6">
        <f t="shared" si="18"/>
        <v>0.19220853415975281</v>
      </c>
      <c r="F280" s="4">
        <v>1</v>
      </c>
      <c r="G280" s="4" t="s">
        <v>30</v>
      </c>
      <c r="H280" s="170">
        <f t="shared" si="19"/>
        <v>80000</v>
      </c>
      <c r="I280" s="4">
        <v>7</v>
      </c>
      <c r="J280" s="120">
        <f t="shared" si="16"/>
        <v>17174.729500333327</v>
      </c>
      <c r="K280" s="120">
        <f t="shared" si="17"/>
        <v>294971333.40961987</v>
      </c>
    </row>
    <row r="281" spans="1:11" x14ac:dyDescent="0.25">
      <c r="A281" s="4">
        <v>27165</v>
      </c>
      <c r="B281" s="5">
        <v>50652.916666666664</v>
      </c>
      <c r="C281" s="121">
        <f>VLOOKUP($A281,flow_input!B$2:C$50000,2,FALSE)</f>
        <v>57722.397990999998</v>
      </c>
      <c r="D281" s="7" t="s">
        <v>8</v>
      </c>
      <c r="E281" s="6">
        <f t="shared" si="18"/>
        <v>0.13956711260786236</v>
      </c>
      <c r="F281" s="4">
        <v>1</v>
      </c>
      <c r="G281" s="4" t="s">
        <v>30</v>
      </c>
      <c r="H281" s="170">
        <f t="shared" si="19"/>
        <v>50000</v>
      </c>
      <c r="I281" s="4">
        <v>7</v>
      </c>
      <c r="J281" s="120">
        <f t="shared" si="16"/>
        <v>7069.4813243333338</v>
      </c>
      <c r="K281" s="120">
        <f t="shared" si="17"/>
        <v>49977566.195097789</v>
      </c>
    </row>
    <row r="282" spans="1:11" x14ac:dyDescent="0.25">
      <c r="A282" s="4">
        <v>27166</v>
      </c>
      <c r="B282" s="5">
        <v>59221.916666666664</v>
      </c>
      <c r="C282" s="121">
        <f>VLOOKUP($A282,flow_input!B$2:C$50000,2,FALSE)</f>
        <v>62015.744888000001</v>
      </c>
      <c r="D282" s="7" t="s">
        <v>8</v>
      </c>
      <c r="E282" s="6">
        <f t="shared" si="18"/>
        <v>4.71755792210935E-2</v>
      </c>
      <c r="F282" s="4">
        <v>1</v>
      </c>
      <c r="G282" s="4" t="s">
        <v>30</v>
      </c>
      <c r="H282" s="170">
        <f t="shared" si="19"/>
        <v>50000</v>
      </c>
      <c r="I282" s="4">
        <v>7</v>
      </c>
      <c r="J282" s="120">
        <f t="shared" si="16"/>
        <v>2793.8282213333368</v>
      </c>
      <c r="K282" s="120">
        <f t="shared" si="17"/>
        <v>7805476.130318597</v>
      </c>
    </row>
    <row r="283" spans="1:11" x14ac:dyDescent="0.25">
      <c r="A283" s="4">
        <v>27181</v>
      </c>
      <c r="B283" s="5">
        <v>59149.333333333336</v>
      </c>
      <c r="C283" s="121">
        <f>VLOOKUP($A283,flow_input!B$2:C$50000,2,FALSE)</f>
        <v>65928.281128999995</v>
      </c>
      <c r="D283" s="7" t="s">
        <v>8</v>
      </c>
      <c r="E283" s="6">
        <f t="shared" si="18"/>
        <v>0.1146073406688155</v>
      </c>
      <c r="F283" s="4">
        <v>1</v>
      </c>
      <c r="G283" s="4" t="s">
        <v>30</v>
      </c>
      <c r="H283" s="170">
        <f t="shared" si="19"/>
        <v>50000</v>
      </c>
      <c r="I283" s="4">
        <v>7</v>
      </c>
      <c r="J283" s="120">
        <f t="shared" si="16"/>
        <v>6778.9477956666597</v>
      </c>
      <c r="K283" s="120">
        <f t="shared" si="17"/>
        <v>45954133.216373861</v>
      </c>
    </row>
    <row r="284" spans="1:11" x14ac:dyDescent="0.25">
      <c r="A284" s="4">
        <v>27184</v>
      </c>
      <c r="B284" s="5">
        <v>54335.25</v>
      </c>
      <c r="C284" s="121">
        <f>VLOOKUP($A284,flow_input!B$2:C$50000,2,FALSE)</f>
        <v>60866.314693</v>
      </c>
      <c r="D284" s="7" t="s">
        <v>8</v>
      </c>
      <c r="E284" s="6">
        <f t="shared" si="18"/>
        <v>0.12019940449339983</v>
      </c>
      <c r="F284" s="4">
        <v>1</v>
      </c>
      <c r="G284" s="4" t="s">
        <v>30</v>
      </c>
      <c r="H284" s="170">
        <f t="shared" si="19"/>
        <v>50000</v>
      </c>
      <c r="I284" s="4">
        <v>7</v>
      </c>
      <c r="J284" s="120">
        <f t="shared" si="16"/>
        <v>6531.0646930000003</v>
      </c>
      <c r="K284" s="120">
        <f t="shared" si="17"/>
        <v>42654806.024151191</v>
      </c>
    </row>
    <row r="285" spans="1:11" x14ac:dyDescent="0.25">
      <c r="A285" s="4">
        <v>27245</v>
      </c>
      <c r="B285" s="5">
        <v>51366.083333333336</v>
      </c>
      <c r="C285" s="121">
        <f>VLOOKUP($A285,flow_input!B$2:C$50000,2,FALSE)</f>
        <v>49312.775071999997</v>
      </c>
      <c r="D285" s="7" t="s">
        <v>8</v>
      </c>
      <c r="E285" s="6">
        <f t="shared" si="18"/>
        <v>-3.9974008686016971E-2</v>
      </c>
      <c r="F285" s="4">
        <v>1</v>
      </c>
      <c r="G285" s="4" t="s">
        <v>30</v>
      </c>
      <c r="H285" s="170">
        <f t="shared" si="19"/>
        <v>50000</v>
      </c>
      <c r="I285" s="4">
        <v>6</v>
      </c>
      <c r="J285" s="120">
        <f t="shared" si="16"/>
        <v>-2053.308261333339</v>
      </c>
      <c r="K285" s="120">
        <f t="shared" si="17"/>
        <v>4216074.8160597393</v>
      </c>
    </row>
    <row r="286" spans="1:11" x14ac:dyDescent="0.25">
      <c r="A286" s="4">
        <v>27247</v>
      </c>
      <c r="B286" s="5">
        <v>57199.083333333336</v>
      </c>
      <c r="C286" s="121">
        <f>VLOOKUP($A286,flow_input!B$2:C$50000,2,FALSE)</f>
        <v>55313.680590999997</v>
      </c>
      <c r="D286" s="7" t="s">
        <v>8</v>
      </c>
      <c r="E286" s="6">
        <f t="shared" si="18"/>
        <v>-3.2962114643445672E-2</v>
      </c>
      <c r="F286" s="4">
        <v>1</v>
      </c>
      <c r="G286" s="4" t="s">
        <v>30</v>
      </c>
      <c r="H286" s="170">
        <f t="shared" si="19"/>
        <v>50000</v>
      </c>
      <c r="I286" s="4">
        <v>7</v>
      </c>
      <c r="J286" s="120">
        <f t="shared" si="16"/>
        <v>-1885.4027423333391</v>
      </c>
      <c r="K286" s="120">
        <f t="shared" si="17"/>
        <v>3554743.5007980755</v>
      </c>
    </row>
    <row r="287" spans="1:11" x14ac:dyDescent="0.25">
      <c r="A287" s="4">
        <v>27248</v>
      </c>
      <c r="B287" s="5">
        <v>48375.75</v>
      </c>
      <c r="C287" s="121">
        <f>VLOOKUP($A287,flow_input!B$2:C$50000,2,FALSE)</f>
        <v>49552.420106999998</v>
      </c>
      <c r="D287" s="7" t="s">
        <v>8</v>
      </c>
      <c r="E287" s="6">
        <f t="shared" si="18"/>
        <v>2.4323552751120081E-2</v>
      </c>
      <c r="F287" s="4">
        <v>1</v>
      </c>
      <c r="G287" s="4" t="s">
        <v>30</v>
      </c>
      <c r="H287" s="170">
        <f t="shared" si="19"/>
        <v>40000</v>
      </c>
      <c r="I287" s="4">
        <v>7</v>
      </c>
      <c r="J287" s="120">
        <f t="shared" si="16"/>
        <v>1176.6701069999981</v>
      </c>
      <c r="K287" s="120">
        <f t="shared" si="17"/>
        <v>1384552.540707387</v>
      </c>
    </row>
    <row r="288" spans="1:11" x14ac:dyDescent="0.25">
      <c r="A288" s="4">
        <v>27505</v>
      </c>
      <c r="B288" s="5">
        <v>37585.25</v>
      </c>
      <c r="C288" s="121">
        <f>VLOOKUP($A288,flow_input!B$2:C$50000,2,FALSE)</f>
        <v>43335.144188999999</v>
      </c>
      <c r="D288" s="7" t="s">
        <v>8</v>
      </c>
      <c r="E288" s="6">
        <f t="shared" si="18"/>
        <v>0.15298273096493964</v>
      </c>
      <c r="F288" s="4">
        <v>1</v>
      </c>
      <c r="G288" s="4" t="s">
        <v>30</v>
      </c>
      <c r="H288" s="170">
        <f t="shared" si="19"/>
        <v>30000</v>
      </c>
      <c r="I288" s="4">
        <v>3</v>
      </c>
      <c r="J288" s="120">
        <f t="shared" si="16"/>
        <v>5749.8941889999987</v>
      </c>
      <c r="K288" s="120">
        <f t="shared" si="17"/>
        <v>33061283.184695952</v>
      </c>
    </row>
    <row r="289" spans="1:11" x14ac:dyDescent="0.25">
      <c r="A289" s="4">
        <v>27552</v>
      </c>
      <c r="B289" s="5">
        <v>44047</v>
      </c>
      <c r="C289" s="121">
        <f>VLOOKUP($A289,flow_input!B$2:C$50000,2,FALSE)</f>
        <v>63705.729696000002</v>
      </c>
      <c r="D289" s="7" t="s">
        <v>8</v>
      </c>
      <c r="E289" s="6">
        <f t="shared" si="18"/>
        <v>0.44631256830204102</v>
      </c>
      <c r="F289" s="4">
        <v>1</v>
      </c>
      <c r="G289" s="4" t="s">
        <v>30</v>
      </c>
      <c r="H289" s="170">
        <f t="shared" si="19"/>
        <v>40000</v>
      </c>
      <c r="I289" s="4">
        <v>2</v>
      </c>
      <c r="J289" s="120">
        <f t="shared" si="16"/>
        <v>19658.729696000002</v>
      </c>
      <c r="K289" s="120">
        <f t="shared" si="17"/>
        <v>386465653.26039231</v>
      </c>
    </row>
    <row r="290" spans="1:11" x14ac:dyDescent="0.25">
      <c r="A290" s="4">
        <v>27578</v>
      </c>
      <c r="B290" s="5">
        <v>73416.833333333328</v>
      </c>
      <c r="C290" s="121">
        <f>VLOOKUP($A290,flow_input!B$2:C$50000,2,FALSE)</f>
        <v>87321.792515666006</v>
      </c>
      <c r="D290" s="7" t="s">
        <v>8</v>
      </c>
      <c r="E290" s="6">
        <f t="shared" si="18"/>
        <v>0.18939742496383905</v>
      </c>
      <c r="F290" s="4">
        <v>1</v>
      </c>
      <c r="G290" s="4" t="s">
        <v>30</v>
      </c>
      <c r="H290" s="170">
        <f t="shared" si="19"/>
        <v>70000</v>
      </c>
      <c r="I290" s="4">
        <v>2</v>
      </c>
      <c r="J290" s="120">
        <f t="shared" si="16"/>
        <v>13904.959182332677</v>
      </c>
      <c r="K290" s="120">
        <f t="shared" si="17"/>
        <v>193347889.86233783</v>
      </c>
    </row>
    <row r="291" spans="1:11" x14ac:dyDescent="0.25">
      <c r="A291" s="4">
        <v>27600</v>
      </c>
      <c r="B291" s="5">
        <v>87084.166666666672</v>
      </c>
      <c r="C291" s="121">
        <f>VLOOKUP($A291,flow_input!B$2:C$50000,2,FALSE)</f>
        <v>84399.870013000007</v>
      </c>
      <c r="D291" s="7" t="s">
        <v>8</v>
      </c>
      <c r="E291" s="6">
        <f t="shared" si="18"/>
        <v>-3.0824164212782668E-2</v>
      </c>
      <c r="F291" s="4">
        <v>1</v>
      </c>
      <c r="G291" s="4" t="s">
        <v>30</v>
      </c>
      <c r="H291" s="170">
        <f t="shared" si="19"/>
        <v>80000</v>
      </c>
      <c r="I291" s="4">
        <v>3</v>
      </c>
      <c r="J291" s="120">
        <f t="shared" si="16"/>
        <v>-2684.2966536666645</v>
      </c>
      <c r="K291" s="120">
        <f t="shared" si="17"/>
        <v>7205448.5248860531</v>
      </c>
    </row>
    <row r="292" spans="1:11" x14ac:dyDescent="0.25">
      <c r="A292" s="4">
        <v>27605</v>
      </c>
      <c r="B292" s="5">
        <v>94834.166666666672</v>
      </c>
      <c r="C292" s="121">
        <f>VLOOKUP($A292,flow_input!B$2:C$50000,2,FALSE)</f>
        <v>96077.597397000005</v>
      </c>
      <c r="D292" s="7" t="s">
        <v>8</v>
      </c>
      <c r="E292" s="6">
        <f t="shared" si="18"/>
        <v>1.3111632379328775E-2</v>
      </c>
      <c r="F292" s="4">
        <v>1</v>
      </c>
      <c r="G292" s="4" t="s">
        <v>30</v>
      </c>
      <c r="H292" s="170">
        <f t="shared" si="19"/>
        <v>90000</v>
      </c>
      <c r="I292" s="4">
        <v>3</v>
      </c>
      <c r="J292" s="120">
        <f t="shared" si="16"/>
        <v>1243.4307303333335</v>
      </c>
      <c r="K292" s="120">
        <f t="shared" si="17"/>
        <v>1546119.9811372871</v>
      </c>
    </row>
    <row r="293" spans="1:11" x14ac:dyDescent="0.25">
      <c r="A293" s="4">
        <v>27606</v>
      </c>
      <c r="B293" s="5">
        <v>82099.25</v>
      </c>
      <c r="C293" s="121">
        <f>VLOOKUP($A293,flow_input!B$2:C$50000,2,FALSE)</f>
        <v>59980.606090000001</v>
      </c>
      <c r="D293" s="7" t="s">
        <v>8</v>
      </c>
      <c r="E293" s="6">
        <f t="shared" si="18"/>
        <v>-0.26941347101221991</v>
      </c>
      <c r="F293" s="4">
        <v>1</v>
      </c>
      <c r="G293" s="4" t="s">
        <v>30</v>
      </c>
      <c r="H293" s="170">
        <f t="shared" si="19"/>
        <v>80000</v>
      </c>
      <c r="I293" s="4">
        <v>3</v>
      </c>
      <c r="J293" s="120">
        <f t="shared" si="16"/>
        <v>-22118.643909999999</v>
      </c>
      <c r="K293" s="120">
        <f t="shared" si="17"/>
        <v>489234408.41738003</v>
      </c>
    </row>
    <row r="294" spans="1:11" x14ac:dyDescent="0.25">
      <c r="A294" s="4">
        <v>27607</v>
      </c>
      <c r="B294" s="5">
        <v>66038.666666666672</v>
      </c>
      <c r="C294" s="121">
        <f>VLOOKUP($A294,flow_input!B$2:C$50000,2,FALSE)</f>
        <v>61013.300445000001</v>
      </c>
      <c r="D294" s="7" t="s">
        <v>8</v>
      </c>
      <c r="E294" s="6">
        <f t="shared" si="18"/>
        <v>-7.6097330175250888E-2</v>
      </c>
      <c r="F294" s="4">
        <v>1</v>
      </c>
      <c r="G294" s="4" t="s">
        <v>30</v>
      </c>
      <c r="H294" s="170">
        <f t="shared" si="19"/>
        <v>60000</v>
      </c>
      <c r="I294" s="4">
        <v>3</v>
      </c>
      <c r="J294" s="120">
        <f t="shared" si="16"/>
        <v>-5025.3662216666708</v>
      </c>
      <c r="K294" s="120">
        <f t="shared" si="17"/>
        <v>25254305.661868349</v>
      </c>
    </row>
    <row r="295" spans="1:11" x14ac:dyDescent="0.25">
      <c r="A295" s="4">
        <v>27614</v>
      </c>
      <c r="B295" s="5">
        <v>76164.5</v>
      </c>
      <c r="C295" s="121">
        <f>VLOOKUP($A295,flow_input!B$2:C$50000,2,FALSE)</f>
        <v>82523.776830999996</v>
      </c>
      <c r="D295" s="7" t="s">
        <v>8</v>
      </c>
      <c r="E295" s="6">
        <f t="shared" si="18"/>
        <v>8.3493974633851664E-2</v>
      </c>
      <c r="F295" s="4">
        <v>1</v>
      </c>
      <c r="G295" s="4" t="s">
        <v>30</v>
      </c>
      <c r="H295" s="170">
        <f t="shared" si="19"/>
        <v>70000</v>
      </c>
      <c r="I295" s="4">
        <v>2</v>
      </c>
      <c r="J295" s="120">
        <f t="shared" si="16"/>
        <v>6359.2768309999956</v>
      </c>
      <c r="K295" s="120">
        <f t="shared" si="17"/>
        <v>40440401.813293345</v>
      </c>
    </row>
    <row r="296" spans="1:11" x14ac:dyDescent="0.25">
      <c r="A296" s="4">
        <v>27766</v>
      </c>
      <c r="B296" s="5">
        <v>29732.75</v>
      </c>
      <c r="C296" s="121">
        <f>VLOOKUP($A296,flow_input!B$2:C$50000,2,FALSE)</f>
        <v>37421.217346999998</v>
      </c>
      <c r="D296" s="7" t="s">
        <v>8</v>
      </c>
      <c r="E296" s="6">
        <f t="shared" si="18"/>
        <v>0.25858581352212617</v>
      </c>
      <c r="F296" s="4">
        <v>1</v>
      </c>
      <c r="G296" s="4" t="s">
        <v>30</v>
      </c>
      <c r="H296" s="170">
        <f t="shared" si="19"/>
        <v>20000</v>
      </c>
      <c r="I296" s="4">
        <v>5</v>
      </c>
      <c r="J296" s="120">
        <f t="shared" si="16"/>
        <v>7688.467346999998</v>
      </c>
      <c r="K296" s="120">
        <f t="shared" si="17"/>
        <v>59112530.145885184</v>
      </c>
    </row>
    <row r="297" spans="1:11" x14ac:dyDescent="0.25">
      <c r="A297" s="4">
        <v>27781</v>
      </c>
      <c r="B297" s="5">
        <v>63873.333333333336</v>
      </c>
      <c r="C297" s="121">
        <f>VLOOKUP($A297,flow_input!B$2:C$50000,2,FALSE)</f>
        <v>70885.473188999997</v>
      </c>
      <c r="D297" s="7" t="s">
        <v>8</v>
      </c>
      <c r="E297" s="6">
        <f t="shared" si="18"/>
        <v>0.10978196204467161</v>
      </c>
      <c r="F297" s="4">
        <v>1</v>
      </c>
      <c r="G297" s="4" t="s">
        <v>30</v>
      </c>
      <c r="H297" s="170">
        <f t="shared" si="19"/>
        <v>60000</v>
      </c>
      <c r="I297" s="4">
        <v>2</v>
      </c>
      <c r="J297" s="120">
        <f t="shared" si="16"/>
        <v>7012.1398556666609</v>
      </c>
      <c r="K297" s="120">
        <f t="shared" si="17"/>
        <v>49170105.35542886</v>
      </c>
    </row>
    <row r="298" spans="1:11" x14ac:dyDescent="0.25">
      <c r="A298" s="4">
        <v>27791</v>
      </c>
      <c r="B298" s="5">
        <v>67595.5</v>
      </c>
      <c r="C298" s="121">
        <f>VLOOKUP($A298,flow_input!B$2:C$50000,2,FALSE)</f>
        <v>100584.348874</v>
      </c>
      <c r="D298" s="7" t="s">
        <v>8</v>
      </c>
      <c r="E298" s="6">
        <f t="shared" si="18"/>
        <v>0.4880332104060181</v>
      </c>
      <c r="F298" s="4">
        <v>1</v>
      </c>
      <c r="G298" s="4" t="s">
        <v>30</v>
      </c>
      <c r="H298" s="170">
        <f t="shared" si="19"/>
        <v>60000</v>
      </c>
      <c r="I298" s="4">
        <v>1</v>
      </c>
      <c r="J298" s="120">
        <f t="shared" si="16"/>
        <v>32988.848874000003</v>
      </c>
      <c r="K298" s="120">
        <f t="shared" si="17"/>
        <v>1088264150.0316112</v>
      </c>
    </row>
    <row r="299" spans="1:11" x14ac:dyDescent="0.25">
      <c r="A299" s="4">
        <v>27792</v>
      </c>
      <c r="B299" s="5">
        <v>85590.166666666672</v>
      </c>
      <c r="C299" s="121">
        <f>VLOOKUP($A299,flow_input!B$2:C$50000,2,FALSE)</f>
        <v>101309.909103</v>
      </c>
      <c r="D299" s="7" t="s">
        <v>8</v>
      </c>
      <c r="E299" s="6">
        <f t="shared" si="18"/>
        <v>0.18366294924455873</v>
      </c>
      <c r="F299" s="4">
        <v>1</v>
      </c>
      <c r="G299" s="4" t="s">
        <v>30</v>
      </c>
      <c r="H299" s="170">
        <f t="shared" si="19"/>
        <v>80000</v>
      </c>
      <c r="I299" s="4">
        <v>2</v>
      </c>
      <c r="J299" s="120">
        <f t="shared" si="16"/>
        <v>15719.742436333327</v>
      </c>
      <c r="K299" s="120">
        <f t="shared" si="17"/>
        <v>247110302.26465884</v>
      </c>
    </row>
    <row r="300" spans="1:11" x14ac:dyDescent="0.25">
      <c r="A300" s="4">
        <v>27824</v>
      </c>
      <c r="B300" s="5">
        <v>92049.666666666672</v>
      </c>
      <c r="C300" s="121">
        <f>VLOOKUP($A300,flow_input!B$2:C$50000,2,FALSE)</f>
        <v>104992.723815</v>
      </c>
      <c r="D300" s="7" t="s">
        <v>8</v>
      </c>
      <c r="E300" s="6">
        <f t="shared" si="18"/>
        <v>0.14060949503709952</v>
      </c>
      <c r="F300" s="4">
        <v>1</v>
      </c>
      <c r="G300" s="4" t="s">
        <v>30</v>
      </c>
      <c r="H300" s="170">
        <f t="shared" si="19"/>
        <v>90000</v>
      </c>
      <c r="I300" s="4">
        <v>1</v>
      </c>
      <c r="J300" s="120">
        <f t="shared" si="16"/>
        <v>12943.057148333333</v>
      </c>
      <c r="K300" s="120">
        <f t="shared" si="17"/>
        <v>167522728.34502259</v>
      </c>
    </row>
    <row r="301" spans="1:11" x14ac:dyDescent="0.25">
      <c r="A301" s="4">
        <v>27834</v>
      </c>
      <c r="B301" s="5">
        <v>90274.666666666672</v>
      </c>
      <c r="C301" s="121">
        <f>VLOOKUP($A301,flow_input!B$2:C$50000,2,FALSE)</f>
        <v>103346.900591</v>
      </c>
      <c r="D301" s="7" t="s">
        <v>8</v>
      </c>
      <c r="E301" s="6">
        <f t="shared" si="18"/>
        <v>0.14480511983059108</v>
      </c>
      <c r="F301" s="4">
        <v>1</v>
      </c>
      <c r="G301" s="4" t="s">
        <v>30</v>
      </c>
      <c r="H301" s="170">
        <f t="shared" si="19"/>
        <v>90000</v>
      </c>
      <c r="I301" s="4">
        <v>2</v>
      </c>
      <c r="J301" s="120">
        <f t="shared" si="16"/>
        <v>13072.233924333326</v>
      </c>
      <c r="K301" s="120">
        <f t="shared" si="17"/>
        <v>170883299.77249107</v>
      </c>
    </row>
    <row r="302" spans="1:11" x14ac:dyDescent="0.25">
      <c r="A302" s="4">
        <v>27877</v>
      </c>
      <c r="B302" s="5">
        <v>31820.416666666668</v>
      </c>
      <c r="C302" s="121">
        <f>VLOOKUP($A302,flow_input!B$2:C$50000,2,FALSE)</f>
        <v>29286.96113</v>
      </c>
      <c r="D302" s="7" t="s">
        <v>8</v>
      </c>
      <c r="E302" s="6">
        <f t="shared" si="18"/>
        <v>-7.9617296128010051E-2</v>
      </c>
      <c r="F302" s="4">
        <v>1</v>
      </c>
      <c r="G302" s="4" t="s">
        <v>30</v>
      </c>
      <c r="H302" s="170">
        <f t="shared" si="19"/>
        <v>30000</v>
      </c>
      <c r="I302" s="4">
        <v>4</v>
      </c>
      <c r="J302" s="120">
        <f t="shared" si="16"/>
        <v>-2533.4555366666682</v>
      </c>
      <c r="K302" s="120">
        <f t="shared" si="17"/>
        <v>6418396.9562669955</v>
      </c>
    </row>
    <row r="303" spans="1:11" x14ac:dyDescent="0.25">
      <c r="A303" s="4">
        <v>27878</v>
      </c>
      <c r="B303" s="5">
        <v>30120</v>
      </c>
      <c r="C303" s="121">
        <f>VLOOKUP($A303,flow_input!B$2:C$50000,2,FALSE)</f>
        <v>23749.752246</v>
      </c>
      <c r="D303" s="7" t="s">
        <v>8</v>
      </c>
      <c r="E303" s="6">
        <f t="shared" si="18"/>
        <v>-0.21149560936254985</v>
      </c>
      <c r="F303" s="4">
        <v>1</v>
      </c>
      <c r="G303" s="4" t="s">
        <v>30</v>
      </c>
      <c r="H303" s="170">
        <f t="shared" si="19"/>
        <v>30000</v>
      </c>
      <c r="I303" s="4">
        <v>4</v>
      </c>
      <c r="J303" s="120">
        <f t="shared" si="16"/>
        <v>-6370.247754</v>
      </c>
      <c r="K303" s="120">
        <f t="shared" si="17"/>
        <v>40580056.447342046</v>
      </c>
    </row>
    <row r="304" spans="1:11" x14ac:dyDescent="0.25">
      <c r="A304" s="4">
        <v>27880</v>
      </c>
      <c r="B304" s="5">
        <v>58104.666666666664</v>
      </c>
      <c r="C304" s="121">
        <f>VLOOKUP($A304,flow_input!B$2:C$50000,2,FALSE)</f>
        <v>27588.183826</v>
      </c>
      <c r="D304" s="7" t="s">
        <v>8</v>
      </c>
      <c r="E304" s="6">
        <f t="shared" si="18"/>
        <v>-0.52519848389687573</v>
      </c>
      <c r="F304" s="4">
        <v>1</v>
      </c>
      <c r="G304" s="4" t="s">
        <v>30</v>
      </c>
      <c r="H304" s="170">
        <f t="shared" si="19"/>
        <v>50000</v>
      </c>
      <c r="I304" s="4">
        <v>4</v>
      </c>
      <c r="J304" s="120">
        <f t="shared" si="16"/>
        <v>-30516.482840666664</v>
      </c>
      <c r="K304" s="120">
        <f t="shared" si="17"/>
        <v>931255724.96470296</v>
      </c>
    </row>
    <row r="305" spans="1:11" x14ac:dyDescent="0.25">
      <c r="A305" s="4">
        <v>27884</v>
      </c>
      <c r="B305" s="5">
        <v>44320.166666666664</v>
      </c>
      <c r="C305" s="121">
        <f>VLOOKUP($A305,flow_input!B$2:C$50000,2,FALSE)</f>
        <v>22645.014201999998</v>
      </c>
      <c r="D305" s="7" t="s">
        <v>8</v>
      </c>
      <c r="E305" s="6">
        <f t="shared" si="18"/>
        <v>-0.48905846017426224</v>
      </c>
      <c r="F305" s="4">
        <v>1</v>
      </c>
      <c r="G305" s="4" t="s">
        <v>30</v>
      </c>
      <c r="H305" s="170">
        <f t="shared" si="19"/>
        <v>40000</v>
      </c>
      <c r="I305" s="4">
        <v>4</v>
      </c>
      <c r="J305" s="120">
        <f t="shared" si="16"/>
        <v>-21675.152464666666</v>
      </c>
      <c r="K305" s="120">
        <f t="shared" si="17"/>
        <v>469812234.36654544</v>
      </c>
    </row>
    <row r="306" spans="1:11" x14ac:dyDescent="0.25">
      <c r="A306" s="4">
        <v>27887</v>
      </c>
      <c r="B306" s="5">
        <v>23869.666666666668</v>
      </c>
      <c r="C306" s="121">
        <f>VLOOKUP($A306,flow_input!B$2:C$50000,2,FALSE)</f>
        <v>18019.604834999998</v>
      </c>
      <c r="D306" s="7" t="s">
        <v>8</v>
      </c>
      <c r="E306" s="6">
        <f t="shared" si="18"/>
        <v>-0.24508351596866329</v>
      </c>
      <c r="F306" s="4">
        <v>1</v>
      </c>
      <c r="G306" s="4" t="s">
        <v>30</v>
      </c>
      <c r="H306" s="170">
        <f t="shared" si="19"/>
        <v>20000</v>
      </c>
      <c r="I306" s="4">
        <v>4</v>
      </c>
      <c r="J306" s="120">
        <f t="shared" si="16"/>
        <v>-5850.0618316666696</v>
      </c>
      <c r="K306" s="120">
        <f t="shared" si="17"/>
        <v>34223223.434323192</v>
      </c>
    </row>
    <row r="307" spans="1:11" x14ac:dyDescent="0.25">
      <c r="A307" s="4">
        <v>27898</v>
      </c>
      <c r="B307" s="5">
        <v>45405.333333333336</v>
      </c>
      <c r="C307" s="121">
        <f>VLOOKUP($A307,flow_input!B$2:C$50000,2,FALSE)</f>
        <v>48180.743151000002</v>
      </c>
      <c r="D307" s="7" t="s">
        <v>8</v>
      </c>
      <c r="E307" s="6">
        <f t="shared" si="18"/>
        <v>6.1125194198919264E-2</v>
      </c>
      <c r="F307" s="4">
        <v>1</v>
      </c>
      <c r="G307" s="4" t="s">
        <v>30</v>
      </c>
      <c r="H307" s="170">
        <f t="shared" si="19"/>
        <v>40000</v>
      </c>
      <c r="I307" s="4">
        <v>4</v>
      </c>
      <c r="J307" s="120">
        <f t="shared" si="16"/>
        <v>2775.4098176666666</v>
      </c>
      <c r="K307" s="120">
        <f t="shared" si="17"/>
        <v>7702899.6560005201</v>
      </c>
    </row>
    <row r="308" spans="1:11" x14ac:dyDescent="0.25">
      <c r="A308" s="4">
        <v>27903</v>
      </c>
      <c r="B308" s="5">
        <v>45756.840116748579</v>
      </c>
      <c r="C308" s="121">
        <f>VLOOKUP($A308,flow_input!B$2:C$50000,2,FALSE)</f>
        <v>46519.102077000003</v>
      </c>
      <c r="D308" s="7" t="s">
        <v>8</v>
      </c>
      <c r="E308" s="6">
        <f t="shared" si="18"/>
        <v>1.665897291654117E-2</v>
      </c>
      <c r="F308" s="4">
        <v>1</v>
      </c>
      <c r="G308" s="4" t="s">
        <v>30</v>
      </c>
      <c r="H308" s="170">
        <f t="shared" si="19"/>
        <v>40000</v>
      </c>
      <c r="I308" s="4">
        <v>4</v>
      </c>
      <c r="J308" s="120">
        <f t="shared" si="16"/>
        <v>762.26196025142417</v>
      </c>
      <c r="K308" s="120">
        <f t="shared" si="17"/>
        <v>581043.29604634375</v>
      </c>
    </row>
    <row r="309" spans="1:11" x14ac:dyDescent="0.25">
      <c r="A309" s="4">
        <v>27915</v>
      </c>
      <c r="B309" s="5">
        <v>63761.545454545456</v>
      </c>
      <c r="C309" s="121">
        <f>VLOOKUP($A309,flow_input!B$2:C$50000,2,FALSE)</f>
        <v>65161.151208000003</v>
      </c>
      <c r="D309" s="7" t="s">
        <v>8</v>
      </c>
      <c r="E309" s="6">
        <f t="shared" si="18"/>
        <v>2.1950624682588682E-2</v>
      </c>
      <c r="F309" s="4">
        <v>1</v>
      </c>
      <c r="G309" s="4" t="s">
        <v>30</v>
      </c>
      <c r="H309" s="170">
        <f t="shared" si="19"/>
        <v>60000</v>
      </c>
      <c r="I309" s="4">
        <v>4</v>
      </c>
      <c r="J309" s="120">
        <f t="shared" si="16"/>
        <v>1399.6057534545471</v>
      </c>
      <c r="K309" s="120">
        <f t="shared" si="17"/>
        <v>1958896.2651030705</v>
      </c>
    </row>
    <row r="310" spans="1:11" x14ac:dyDescent="0.25">
      <c r="A310" s="4">
        <v>27916</v>
      </c>
      <c r="B310" s="5">
        <v>67546.727272727279</v>
      </c>
      <c r="C310" s="121">
        <f>VLOOKUP($A310,flow_input!B$2:C$50000,2,FALSE)</f>
        <v>72861.664946000004</v>
      </c>
      <c r="D310" s="7" t="s">
        <v>8</v>
      </c>
      <c r="E310" s="6">
        <f t="shared" si="18"/>
        <v>7.8685346986732352E-2</v>
      </c>
      <c r="F310" s="4">
        <v>1</v>
      </c>
      <c r="G310" s="4" t="s">
        <v>30</v>
      </c>
      <c r="H310" s="170">
        <f t="shared" si="19"/>
        <v>60000</v>
      </c>
      <c r="I310" s="4">
        <v>4</v>
      </c>
      <c r="J310" s="120">
        <f t="shared" si="16"/>
        <v>5314.9376732727251</v>
      </c>
      <c r="K310" s="120">
        <f t="shared" si="17"/>
        <v>28248562.470773689</v>
      </c>
    </row>
    <row r="311" spans="1:11" x14ac:dyDescent="0.25">
      <c r="A311" s="4">
        <v>27921</v>
      </c>
      <c r="B311" s="5">
        <v>66347.916666666672</v>
      </c>
      <c r="C311" s="121">
        <f>VLOOKUP($A311,flow_input!B$2:C$50000,2,FALSE)</f>
        <v>71418.614885999996</v>
      </c>
      <c r="D311" s="7" t="s">
        <v>8</v>
      </c>
      <c r="E311" s="6">
        <f t="shared" si="18"/>
        <v>7.6425884550507028E-2</v>
      </c>
      <c r="F311" s="4">
        <v>1</v>
      </c>
      <c r="G311" s="4" t="s">
        <v>30</v>
      </c>
      <c r="H311" s="170">
        <f t="shared" si="19"/>
        <v>60000</v>
      </c>
      <c r="I311" s="4">
        <v>4</v>
      </c>
      <c r="J311" s="120">
        <f t="shared" si="16"/>
        <v>5070.6982193333242</v>
      </c>
      <c r="K311" s="120">
        <f t="shared" si="17"/>
        <v>25711980.431550145</v>
      </c>
    </row>
    <row r="312" spans="1:11" x14ac:dyDescent="0.25">
      <c r="A312" s="4">
        <v>27924</v>
      </c>
      <c r="B312" s="5">
        <v>67740</v>
      </c>
      <c r="C312" s="121">
        <f>VLOOKUP($A312,flow_input!B$2:C$50000,2,FALSE)</f>
        <v>74558.426804000002</v>
      </c>
      <c r="D312" s="7" t="s">
        <v>8</v>
      </c>
      <c r="E312" s="6">
        <f t="shared" si="18"/>
        <v>0.10065584298789498</v>
      </c>
      <c r="F312" s="4">
        <v>1</v>
      </c>
      <c r="G312" s="4" t="s">
        <v>30</v>
      </c>
      <c r="H312" s="170">
        <f t="shared" si="19"/>
        <v>60000</v>
      </c>
      <c r="I312" s="4">
        <v>4</v>
      </c>
      <c r="J312" s="120">
        <f t="shared" si="16"/>
        <v>6818.4268040000024</v>
      </c>
      <c r="K312" s="120">
        <f t="shared" si="17"/>
        <v>46490944.081505686</v>
      </c>
    </row>
    <row r="313" spans="1:11" x14ac:dyDescent="0.25">
      <c r="A313" s="4">
        <v>27925</v>
      </c>
      <c r="B313" s="5">
        <v>75924.916666666672</v>
      </c>
      <c r="C313" s="121">
        <f>VLOOKUP($A313,flow_input!B$2:C$50000,2,FALSE)</f>
        <v>80462.316309999995</v>
      </c>
      <c r="D313" s="7" t="s">
        <v>8</v>
      </c>
      <c r="E313" s="6">
        <f t="shared" si="18"/>
        <v>5.9761667744119951E-2</v>
      </c>
      <c r="F313" s="4">
        <v>1</v>
      </c>
      <c r="G313" s="4" t="s">
        <v>30</v>
      </c>
      <c r="H313" s="170">
        <f t="shared" si="19"/>
        <v>70000</v>
      </c>
      <c r="I313" s="4">
        <v>4</v>
      </c>
      <c r="J313" s="120">
        <f t="shared" si="16"/>
        <v>4537.3996433333232</v>
      </c>
      <c r="K313" s="120">
        <f t="shared" si="17"/>
        <v>20587995.523321368</v>
      </c>
    </row>
    <row r="314" spans="1:11" x14ac:dyDescent="0.25">
      <c r="A314" s="4">
        <v>27928</v>
      </c>
      <c r="B314" s="5">
        <v>38716</v>
      </c>
      <c r="C314" s="121">
        <f>VLOOKUP($A314,flow_input!B$2:C$50000,2,FALSE)</f>
        <v>71003.667881000001</v>
      </c>
      <c r="D314" s="7" t="s">
        <v>8</v>
      </c>
      <c r="E314" s="6">
        <f t="shared" si="18"/>
        <v>0.83396187315321835</v>
      </c>
      <c r="F314" s="4">
        <v>1</v>
      </c>
      <c r="G314" s="4" t="s">
        <v>30</v>
      </c>
      <c r="H314" s="170">
        <f t="shared" si="19"/>
        <v>30000</v>
      </c>
      <c r="I314" s="4">
        <v>4</v>
      </c>
      <c r="J314" s="120">
        <f t="shared" si="16"/>
        <v>32287.667881000001</v>
      </c>
      <c r="K314" s="120">
        <f t="shared" si="17"/>
        <v>1042493497.1937591</v>
      </c>
    </row>
    <row r="315" spans="1:11" x14ac:dyDescent="0.25">
      <c r="A315" s="4">
        <v>27929</v>
      </c>
      <c r="B315" s="5">
        <v>72261.7</v>
      </c>
      <c r="C315" s="121">
        <f>VLOOKUP($A315,flow_input!B$2:C$50000,2,FALSE)</f>
        <v>75844.371966000006</v>
      </c>
      <c r="D315" s="7" t="s">
        <v>8</v>
      </c>
      <c r="E315" s="6">
        <f t="shared" si="18"/>
        <v>4.9579126508233484E-2</v>
      </c>
      <c r="F315" s="4">
        <v>1</v>
      </c>
      <c r="G315" s="4" t="s">
        <v>30</v>
      </c>
      <c r="H315" s="170">
        <f t="shared" si="19"/>
        <v>70000</v>
      </c>
      <c r="I315" s="4">
        <v>4</v>
      </c>
      <c r="J315" s="120">
        <f t="shared" si="16"/>
        <v>3582.671966000009</v>
      </c>
      <c r="K315" s="120">
        <f t="shared" si="17"/>
        <v>12835538.41596237</v>
      </c>
    </row>
    <row r="316" spans="1:11" x14ac:dyDescent="0.25">
      <c r="A316" s="4">
        <v>27933</v>
      </c>
      <c r="B316" s="5">
        <v>76354.833333333328</v>
      </c>
      <c r="C316" s="121">
        <f>VLOOKUP($A316,flow_input!B$2:C$50000,2,FALSE)</f>
        <v>83636.663725000006</v>
      </c>
      <c r="D316" s="7" t="s">
        <v>8</v>
      </c>
      <c r="E316" s="6">
        <f t="shared" si="18"/>
        <v>9.5368296593317803E-2</v>
      </c>
      <c r="F316" s="4">
        <v>1</v>
      </c>
      <c r="G316" s="4" t="s">
        <v>30</v>
      </c>
      <c r="H316" s="170">
        <f t="shared" si="19"/>
        <v>70000</v>
      </c>
      <c r="I316" s="4">
        <v>4</v>
      </c>
      <c r="J316" s="120">
        <f t="shared" si="16"/>
        <v>7281.8303916666773</v>
      </c>
      <c r="K316" s="120">
        <f t="shared" si="17"/>
        <v>53025053.853000477</v>
      </c>
    </row>
    <row r="317" spans="1:11" x14ac:dyDescent="0.25">
      <c r="A317" s="4">
        <v>27934</v>
      </c>
      <c r="B317" s="5">
        <v>66822.416666666672</v>
      </c>
      <c r="C317" s="121">
        <f>VLOOKUP($A317,flow_input!B$2:C$50000,2,FALSE)</f>
        <v>74500.371006000001</v>
      </c>
      <c r="D317" s="7" t="s">
        <v>8</v>
      </c>
      <c r="E317" s="6">
        <f t="shared" si="18"/>
        <v>0.11490087791397352</v>
      </c>
      <c r="F317" s="4">
        <v>1</v>
      </c>
      <c r="G317" s="4" t="s">
        <v>30</v>
      </c>
      <c r="H317" s="170">
        <f t="shared" si="19"/>
        <v>60000</v>
      </c>
      <c r="I317" s="4">
        <v>4</v>
      </c>
      <c r="J317" s="120">
        <f t="shared" si="16"/>
        <v>7677.9543393333297</v>
      </c>
      <c r="K317" s="120">
        <f t="shared" si="17"/>
        <v>58950982.836887509</v>
      </c>
    </row>
    <row r="318" spans="1:11" x14ac:dyDescent="0.25">
      <c r="A318" s="4">
        <v>27940</v>
      </c>
      <c r="B318" s="5">
        <v>69202.666666666672</v>
      </c>
      <c r="C318" s="121">
        <f>VLOOKUP($A318,flow_input!B$2:C$50000,2,FALSE)</f>
        <v>77485.838438000006</v>
      </c>
      <c r="D318" s="7" t="s">
        <v>8</v>
      </c>
      <c r="E318" s="6">
        <f t="shared" si="18"/>
        <v>0.1196944015355863</v>
      </c>
      <c r="F318" s="4">
        <v>1</v>
      </c>
      <c r="G318" s="4" t="s">
        <v>30</v>
      </c>
      <c r="H318" s="170">
        <f t="shared" si="19"/>
        <v>60000</v>
      </c>
      <c r="I318" s="4">
        <v>4</v>
      </c>
      <c r="J318" s="120">
        <f t="shared" si="16"/>
        <v>8283.1717713333346</v>
      </c>
      <c r="K318" s="120">
        <f t="shared" si="17"/>
        <v>68610934.593413413</v>
      </c>
    </row>
    <row r="319" spans="1:11" x14ac:dyDescent="0.25">
      <c r="A319" s="4">
        <v>27941</v>
      </c>
      <c r="B319" s="5">
        <v>76130.75</v>
      </c>
      <c r="C319" s="121">
        <f>VLOOKUP($A319,flow_input!B$2:C$50000,2,FALSE)</f>
        <v>85363.414021999997</v>
      </c>
      <c r="D319" s="7" t="s">
        <v>8</v>
      </c>
      <c r="E319" s="6">
        <f t="shared" si="18"/>
        <v>0.12127378256486376</v>
      </c>
      <c r="F319" s="4">
        <v>1</v>
      </c>
      <c r="G319" s="4" t="s">
        <v>30</v>
      </c>
      <c r="H319" s="170">
        <f t="shared" si="19"/>
        <v>70000</v>
      </c>
      <c r="I319" s="4">
        <v>4</v>
      </c>
      <c r="J319" s="120">
        <f t="shared" si="16"/>
        <v>9232.6640219999972</v>
      </c>
      <c r="K319" s="120">
        <f t="shared" si="17"/>
        <v>85242084.94313316</v>
      </c>
    </row>
    <row r="320" spans="1:11" x14ac:dyDescent="0.25">
      <c r="A320" s="4">
        <v>27946</v>
      </c>
      <c r="B320" s="5">
        <v>78082.75</v>
      </c>
      <c r="C320" s="121">
        <f>VLOOKUP($A320,flow_input!B$2:C$50000,2,FALSE)</f>
        <v>90040.515612000003</v>
      </c>
      <c r="D320" s="7" t="s">
        <v>8</v>
      </c>
      <c r="E320" s="6">
        <f t="shared" si="18"/>
        <v>0.15314221914571413</v>
      </c>
      <c r="F320" s="4">
        <v>1</v>
      </c>
      <c r="G320" s="4" t="s">
        <v>30</v>
      </c>
      <c r="H320" s="170">
        <f t="shared" si="19"/>
        <v>70000</v>
      </c>
      <c r="I320" s="4">
        <v>4</v>
      </c>
      <c r="J320" s="120">
        <f t="shared" si="16"/>
        <v>11957.765612000003</v>
      </c>
      <c r="K320" s="120">
        <f t="shared" si="17"/>
        <v>142988158.43152979</v>
      </c>
    </row>
    <row r="321" spans="1:11" x14ac:dyDescent="0.25">
      <c r="A321" s="4">
        <v>27951</v>
      </c>
      <c r="B321" s="5">
        <v>65585.416666666672</v>
      </c>
      <c r="C321" s="121">
        <f>VLOOKUP($A321,flow_input!B$2:C$50000,2,FALSE)</f>
        <v>67743.042942</v>
      </c>
      <c r="D321" s="7" t="s">
        <v>8</v>
      </c>
      <c r="E321" s="6">
        <f t="shared" si="18"/>
        <v>3.2897957884438167E-2</v>
      </c>
      <c r="F321" s="4">
        <v>1</v>
      </c>
      <c r="G321" s="4" t="s">
        <v>30</v>
      </c>
      <c r="H321" s="170">
        <f t="shared" si="19"/>
        <v>60000</v>
      </c>
      <c r="I321" s="4">
        <v>4</v>
      </c>
      <c r="J321" s="120">
        <f t="shared" si="16"/>
        <v>2157.6262753333285</v>
      </c>
      <c r="K321" s="120">
        <f t="shared" si="17"/>
        <v>4655351.1440087724</v>
      </c>
    </row>
    <row r="322" spans="1:11" x14ac:dyDescent="0.25">
      <c r="A322" s="4">
        <v>27952</v>
      </c>
      <c r="B322" s="5">
        <v>80209.583333333328</v>
      </c>
      <c r="C322" s="121">
        <f>VLOOKUP($A322,flow_input!B$2:C$50000,2,FALSE)</f>
        <v>83303.467522000006</v>
      </c>
      <c r="D322" s="7" t="s">
        <v>8</v>
      </c>
      <c r="E322" s="6">
        <f t="shared" si="18"/>
        <v>3.8572500443110114E-2</v>
      </c>
      <c r="F322" s="4">
        <v>1</v>
      </c>
      <c r="G322" s="4" t="s">
        <v>30</v>
      </c>
      <c r="H322" s="170">
        <f t="shared" si="19"/>
        <v>80000</v>
      </c>
      <c r="I322" s="4">
        <v>4</v>
      </c>
      <c r="J322" s="120">
        <f t="shared" ref="J322:J385" si="20">C322-B322</f>
        <v>3093.8841886666778</v>
      </c>
      <c r="K322" s="120">
        <f t="shared" ref="K322:K385" si="21">POWER(J322,2)</f>
        <v>9572119.3728816677</v>
      </c>
    </row>
    <row r="323" spans="1:11" x14ac:dyDescent="0.25">
      <c r="A323" s="4">
        <v>27980</v>
      </c>
      <c r="B323" s="5">
        <v>69943</v>
      </c>
      <c r="C323" s="121">
        <f>VLOOKUP($A323,flow_input!B$2:C$50000,2,FALSE)</f>
        <v>66839.667142000006</v>
      </c>
      <c r="D323" s="7" t="s">
        <v>8</v>
      </c>
      <c r="E323" s="6">
        <f t="shared" ref="E323:E386" si="22">C323/B323-1</f>
        <v>-4.4369455956993487E-2</v>
      </c>
      <c r="F323" s="4">
        <v>1</v>
      </c>
      <c r="G323" s="4" t="s">
        <v>30</v>
      </c>
      <c r="H323" s="170">
        <f t="shared" ref="H323:H386" si="23">FLOOR(B323,10000)</f>
        <v>60000</v>
      </c>
      <c r="I323" s="4">
        <v>2</v>
      </c>
      <c r="J323" s="120">
        <f t="shared" si="20"/>
        <v>-3103.3328579999943</v>
      </c>
      <c r="K323" s="120">
        <f t="shared" si="21"/>
        <v>9630674.827542413</v>
      </c>
    </row>
    <row r="324" spans="1:11" x14ac:dyDescent="0.25">
      <c r="A324" s="4">
        <v>27985</v>
      </c>
      <c r="B324" s="5">
        <v>63432.166666666664</v>
      </c>
      <c r="C324" s="121">
        <f>VLOOKUP($A324,flow_input!B$2:C$50000,2,FALSE)</f>
        <v>63959.913211999999</v>
      </c>
      <c r="D324" s="7" t="s">
        <v>8</v>
      </c>
      <c r="E324" s="6">
        <f t="shared" si="22"/>
        <v>8.3198568339406531E-3</v>
      </c>
      <c r="F324" s="4">
        <v>1</v>
      </c>
      <c r="G324" s="4" t="s">
        <v>30</v>
      </c>
      <c r="H324" s="170">
        <f t="shared" si="23"/>
        <v>60000</v>
      </c>
      <c r="I324" s="4">
        <v>2</v>
      </c>
      <c r="J324" s="120">
        <f t="shared" si="20"/>
        <v>527.74654533333523</v>
      </c>
      <c r="K324" s="120">
        <f t="shared" si="21"/>
        <v>278516.41611127008</v>
      </c>
    </row>
    <row r="325" spans="1:11" x14ac:dyDescent="0.25">
      <c r="A325" s="4">
        <v>27988</v>
      </c>
      <c r="B325" s="5">
        <v>64476.500763481381</v>
      </c>
      <c r="C325" s="121">
        <f>VLOOKUP($A325,flow_input!B$2:C$50000,2,FALSE)</f>
        <v>67570.163734000002</v>
      </c>
      <c r="D325" s="7" t="s">
        <v>8</v>
      </c>
      <c r="E325" s="6">
        <f t="shared" si="22"/>
        <v>4.798124795678782E-2</v>
      </c>
      <c r="F325" s="4">
        <v>1</v>
      </c>
      <c r="G325" s="4" t="s">
        <v>30</v>
      </c>
      <c r="H325" s="170">
        <f t="shared" si="23"/>
        <v>60000</v>
      </c>
      <c r="I325" s="4">
        <v>5</v>
      </c>
      <c r="J325" s="120">
        <f t="shared" si="20"/>
        <v>3093.6629705186206</v>
      </c>
      <c r="K325" s="120">
        <f t="shared" si="21"/>
        <v>9570750.575158095</v>
      </c>
    </row>
    <row r="326" spans="1:11" x14ac:dyDescent="0.25">
      <c r="A326" s="4">
        <v>27993</v>
      </c>
      <c r="B326" s="5">
        <v>53887.333333333336</v>
      </c>
      <c r="C326" s="121">
        <f>VLOOKUP($A326,flow_input!B$2:C$50000,2,FALSE)</f>
        <v>57444.361901999997</v>
      </c>
      <c r="D326" s="7" t="s">
        <v>8</v>
      </c>
      <c r="E326" s="6">
        <f t="shared" si="22"/>
        <v>6.6008621110712262E-2</v>
      </c>
      <c r="F326" s="4">
        <v>1</v>
      </c>
      <c r="G326" s="4" t="s">
        <v>30</v>
      </c>
      <c r="H326" s="170">
        <f t="shared" si="23"/>
        <v>50000</v>
      </c>
      <c r="I326" s="4">
        <v>5</v>
      </c>
      <c r="J326" s="120">
        <f t="shared" si="20"/>
        <v>3557.0285686666612</v>
      </c>
      <c r="K326" s="120">
        <f t="shared" si="21"/>
        <v>12652452.238310795</v>
      </c>
    </row>
    <row r="327" spans="1:11" x14ac:dyDescent="0.25">
      <c r="A327" s="4">
        <v>28007</v>
      </c>
      <c r="B327" s="5">
        <v>62458.333333333336</v>
      </c>
      <c r="C327" s="121">
        <f>VLOOKUP($A327,flow_input!B$2:C$50000,2,FALSE)</f>
        <v>66489.326188000006</v>
      </c>
      <c r="D327" s="7" t="s">
        <v>8</v>
      </c>
      <c r="E327" s="6">
        <f t="shared" si="22"/>
        <v>6.4538911615743988E-2</v>
      </c>
      <c r="F327" s="4">
        <v>1</v>
      </c>
      <c r="G327" s="4" t="s">
        <v>30</v>
      </c>
      <c r="H327" s="170">
        <f t="shared" si="23"/>
        <v>60000</v>
      </c>
      <c r="I327" s="4">
        <v>5</v>
      </c>
      <c r="J327" s="120">
        <f t="shared" si="20"/>
        <v>4030.9928546666706</v>
      </c>
      <c r="K327" s="120">
        <f t="shared" si="21"/>
        <v>16248903.394373754</v>
      </c>
    </row>
    <row r="328" spans="1:11" x14ac:dyDescent="0.25">
      <c r="A328" s="4">
        <v>28016</v>
      </c>
      <c r="B328" s="5">
        <v>51724.583333333336</v>
      </c>
      <c r="C328" s="121">
        <f>VLOOKUP($A328,flow_input!B$2:C$50000,2,FALSE)</f>
        <v>58914.463261999997</v>
      </c>
      <c r="D328" s="7" t="s">
        <v>8</v>
      </c>
      <c r="E328" s="6">
        <f t="shared" si="22"/>
        <v>0.13900314831600058</v>
      </c>
      <c r="F328" s="4">
        <v>1</v>
      </c>
      <c r="G328" s="4" t="s">
        <v>30</v>
      </c>
      <c r="H328" s="170">
        <f t="shared" si="23"/>
        <v>50000</v>
      </c>
      <c r="I328" s="4">
        <v>5</v>
      </c>
      <c r="J328" s="120">
        <f t="shared" si="20"/>
        <v>7189.8799286666617</v>
      </c>
      <c r="K328" s="120">
        <f t="shared" si="21"/>
        <v>51694373.388643719</v>
      </c>
    </row>
    <row r="329" spans="1:11" x14ac:dyDescent="0.25">
      <c r="A329" s="4">
        <v>28106</v>
      </c>
      <c r="B329" s="5">
        <v>78202</v>
      </c>
      <c r="C329" s="121">
        <f>VLOOKUP($A329,flow_input!B$2:C$50000,2,FALSE)</f>
        <v>69085.400458000004</v>
      </c>
      <c r="D329" s="7" t="s">
        <v>8</v>
      </c>
      <c r="E329" s="6">
        <f t="shared" si="22"/>
        <v>-0.1165775752794046</v>
      </c>
      <c r="F329" s="4">
        <v>1</v>
      </c>
      <c r="G329" s="4" t="s">
        <v>30</v>
      </c>
      <c r="H329" s="170">
        <f t="shared" si="23"/>
        <v>70000</v>
      </c>
      <c r="I329" s="4">
        <v>3</v>
      </c>
      <c r="J329" s="120">
        <f t="shared" si="20"/>
        <v>-9116.5995419999963</v>
      </c>
      <c r="K329" s="120">
        <f t="shared" si="21"/>
        <v>83112387.209194541</v>
      </c>
    </row>
    <row r="330" spans="1:11" x14ac:dyDescent="0.25">
      <c r="A330" s="4">
        <v>28118</v>
      </c>
      <c r="B330" s="5">
        <v>81940.916666666672</v>
      </c>
      <c r="C330" s="121">
        <f>VLOOKUP($A330,flow_input!B$2:C$50000,2,FALSE)</f>
        <v>81634.934703999999</v>
      </c>
      <c r="D330" s="7" t="s">
        <v>8</v>
      </c>
      <c r="E330" s="6">
        <f t="shared" si="22"/>
        <v>-3.73417793105002E-3</v>
      </c>
      <c r="F330" s="4">
        <v>1</v>
      </c>
      <c r="G330" s="4" t="s">
        <v>30</v>
      </c>
      <c r="H330" s="170">
        <f t="shared" si="23"/>
        <v>80000</v>
      </c>
      <c r="I330" s="4">
        <v>5</v>
      </c>
      <c r="J330" s="120">
        <f t="shared" si="20"/>
        <v>-305.98196266667219</v>
      </c>
      <c r="K330" s="120">
        <f t="shared" si="21"/>
        <v>93624.96147734877</v>
      </c>
    </row>
    <row r="331" spans="1:11" x14ac:dyDescent="0.25">
      <c r="A331" s="4">
        <v>28119</v>
      </c>
      <c r="B331" s="5">
        <v>93031.166666666672</v>
      </c>
      <c r="C331" s="121">
        <f>VLOOKUP($A331,flow_input!B$2:C$50000,2,FALSE)</f>
        <v>94698.018521666003</v>
      </c>
      <c r="D331" s="7" t="s">
        <v>8</v>
      </c>
      <c r="E331" s="6">
        <f t="shared" si="22"/>
        <v>1.7917133738327706E-2</v>
      </c>
      <c r="F331" s="4">
        <v>1</v>
      </c>
      <c r="G331" s="4" t="s">
        <v>30</v>
      </c>
      <c r="H331" s="170">
        <f t="shared" si="23"/>
        <v>90000</v>
      </c>
      <c r="I331" s="4">
        <v>2</v>
      </c>
      <c r="J331" s="120">
        <f t="shared" si="20"/>
        <v>1666.8518549993314</v>
      </c>
      <c r="K331" s="120">
        <f t="shared" si="21"/>
        <v>2778395.1065147123</v>
      </c>
    </row>
    <row r="332" spans="1:11" x14ac:dyDescent="0.25">
      <c r="A332" s="4">
        <v>28120</v>
      </c>
      <c r="B332" s="5">
        <v>88115.125943118197</v>
      </c>
      <c r="C332" s="121">
        <f>VLOOKUP($A332,flow_input!B$2:C$50000,2,FALSE)</f>
        <v>87626.552559000003</v>
      </c>
      <c r="D332" s="7" t="s">
        <v>8</v>
      </c>
      <c r="E332" s="6">
        <f t="shared" si="22"/>
        <v>-5.544716402420935E-3</v>
      </c>
      <c r="F332" s="4">
        <v>1</v>
      </c>
      <c r="G332" s="4" t="s">
        <v>30</v>
      </c>
      <c r="H332" s="170">
        <f t="shared" si="23"/>
        <v>80000</v>
      </c>
      <c r="I332" s="4">
        <v>5</v>
      </c>
      <c r="J332" s="120">
        <f t="shared" si="20"/>
        <v>-488.57338411819364</v>
      </c>
      <c r="K332" s="120">
        <f t="shared" si="21"/>
        <v>238703.95166870399</v>
      </c>
    </row>
    <row r="333" spans="1:11" x14ac:dyDescent="0.25">
      <c r="A333" s="4">
        <v>28123</v>
      </c>
      <c r="B333" s="5">
        <v>80234.30766227092</v>
      </c>
      <c r="C333" s="121">
        <f>VLOOKUP($A333,flow_input!B$2:C$50000,2,FALSE)</f>
        <v>85051.573514666001</v>
      </c>
      <c r="D333" s="7" t="s">
        <v>8</v>
      </c>
      <c r="E333" s="6">
        <f t="shared" si="22"/>
        <v>6.0039975326668493E-2</v>
      </c>
      <c r="F333" s="4">
        <v>1</v>
      </c>
      <c r="G333" s="4" t="s">
        <v>30</v>
      </c>
      <c r="H333" s="170">
        <f t="shared" si="23"/>
        <v>80000</v>
      </c>
      <c r="I333" s="4">
        <v>5</v>
      </c>
      <c r="J333" s="120">
        <f t="shared" si="20"/>
        <v>4817.2658523950813</v>
      </c>
      <c r="K333" s="120">
        <f t="shared" si="21"/>
        <v>23206050.292651709</v>
      </c>
    </row>
    <row r="334" spans="1:11" x14ac:dyDescent="0.25">
      <c r="A334" s="4">
        <v>28124</v>
      </c>
      <c r="B334" s="5">
        <v>78416.559547520053</v>
      </c>
      <c r="C334" s="121">
        <f>VLOOKUP($A334,flow_input!B$2:C$50000,2,FALSE)</f>
        <v>79558.679655999993</v>
      </c>
      <c r="D334" s="7" t="s">
        <v>8</v>
      </c>
      <c r="E334" s="6">
        <f t="shared" si="22"/>
        <v>1.4564782171906154E-2</v>
      </c>
      <c r="F334" s="4">
        <v>1</v>
      </c>
      <c r="G334" s="4" t="s">
        <v>30</v>
      </c>
      <c r="H334" s="170">
        <f t="shared" si="23"/>
        <v>70000</v>
      </c>
      <c r="I334" s="4">
        <v>5</v>
      </c>
      <c r="J334" s="120">
        <f t="shared" si="20"/>
        <v>1142.1201084799395</v>
      </c>
      <c r="K334" s="120">
        <f t="shared" si="21"/>
        <v>1304438.3421942289</v>
      </c>
    </row>
    <row r="335" spans="1:11" x14ac:dyDescent="0.25">
      <c r="A335" s="4">
        <v>28178</v>
      </c>
      <c r="B335" s="5">
        <v>48887.08798079432</v>
      </c>
      <c r="C335" s="121">
        <f>VLOOKUP($A335,flow_input!B$2:C$50000,2,FALSE)</f>
        <v>66434.713533000002</v>
      </c>
      <c r="D335" s="7" t="s">
        <v>8</v>
      </c>
      <c r="E335" s="6">
        <f t="shared" si="22"/>
        <v>0.35894192673327985</v>
      </c>
      <c r="F335" s="4">
        <v>1</v>
      </c>
      <c r="G335" s="4" t="s">
        <v>30</v>
      </c>
      <c r="H335" s="170">
        <f t="shared" si="23"/>
        <v>40000</v>
      </c>
      <c r="I335" s="4">
        <v>5</v>
      </c>
      <c r="J335" s="120">
        <f t="shared" si="20"/>
        <v>17547.625552205682</v>
      </c>
      <c r="K335" s="120">
        <f t="shared" si="21"/>
        <v>307919162.52042174</v>
      </c>
    </row>
    <row r="336" spans="1:11" x14ac:dyDescent="0.25">
      <c r="A336" s="4">
        <v>28179</v>
      </c>
      <c r="B336" s="5">
        <v>58481.3</v>
      </c>
      <c r="C336" s="121">
        <f>VLOOKUP($A336,flow_input!B$2:C$50000,2,FALSE)</f>
        <v>60089.099133999996</v>
      </c>
      <c r="D336" s="7" t="s">
        <v>8</v>
      </c>
      <c r="E336" s="6">
        <f t="shared" si="22"/>
        <v>2.7492534092094179E-2</v>
      </c>
      <c r="F336" s="4">
        <v>1</v>
      </c>
      <c r="G336" s="4" t="s">
        <v>30</v>
      </c>
      <c r="H336" s="170">
        <f t="shared" si="23"/>
        <v>50000</v>
      </c>
      <c r="I336" s="4">
        <v>5</v>
      </c>
      <c r="J336" s="120">
        <f t="shared" si="20"/>
        <v>1607.7991339999935</v>
      </c>
      <c r="K336" s="120">
        <f t="shared" si="21"/>
        <v>2585018.0552911293</v>
      </c>
    </row>
    <row r="337" spans="1:11" x14ac:dyDescent="0.25">
      <c r="A337" s="4">
        <v>28182</v>
      </c>
      <c r="B337" s="5">
        <v>58210.583333333336</v>
      </c>
      <c r="C337" s="121">
        <f>VLOOKUP($A337,flow_input!B$2:C$50000,2,FALSE)</f>
        <v>56575.235656999997</v>
      </c>
      <c r="D337" s="7" t="s">
        <v>8</v>
      </c>
      <c r="E337" s="6">
        <f t="shared" si="22"/>
        <v>-2.8093648657818604E-2</v>
      </c>
      <c r="F337" s="4">
        <v>1</v>
      </c>
      <c r="G337" s="4" t="s">
        <v>30</v>
      </c>
      <c r="H337" s="170">
        <f t="shared" si="23"/>
        <v>50000</v>
      </c>
      <c r="I337" s="4">
        <v>5</v>
      </c>
      <c r="J337" s="120">
        <f t="shared" si="20"/>
        <v>-1635.3476763333383</v>
      </c>
      <c r="K337" s="120">
        <f t="shared" si="21"/>
        <v>2674362.0224888492</v>
      </c>
    </row>
    <row r="338" spans="1:11" x14ac:dyDescent="0.25">
      <c r="A338" s="4">
        <v>28184</v>
      </c>
      <c r="B338" s="5">
        <v>54386.333333333336</v>
      </c>
      <c r="C338" s="121">
        <f>VLOOKUP($A338,flow_input!B$2:C$50000,2,FALSE)</f>
        <v>50953.167884000002</v>
      </c>
      <c r="D338" s="7" t="s">
        <v>8</v>
      </c>
      <c r="E338" s="6">
        <f t="shared" si="22"/>
        <v>-6.3125517734234693E-2</v>
      </c>
      <c r="F338" s="4">
        <v>1</v>
      </c>
      <c r="G338" s="4" t="s">
        <v>30</v>
      </c>
      <c r="H338" s="170">
        <f t="shared" si="23"/>
        <v>50000</v>
      </c>
      <c r="I338" s="4">
        <v>5</v>
      </c>
      <c r="J338" s="120">
        <f t="shared" si="20"/>
        <v>-3433.1654493333335</v>
      </c>
      <c r="K338" s="120">
        <f t="shared" si="21"/>
        <v>11786625.002496149</v>
      </c>
    </row>
    <row r="339" spans="1:11" x14ac:dyDescent="0.25">
      <c r="A339" s="4">
        <v>28186</v>
      </c>
      <c r="B339" s="5">
        <v>68735.760385413261</v>
      </c>
      <c r="C339" s="121">
        <f>VLOOKUP($A339,flow_input!B$2:C$50000,2,FALSE)</f>
        <v>53604.099851999999</v>
      </c>
      <c r="D339" s="7" t="s">
        <v>8</v>
      </c>
      <c r="E339" s="6">
        <f t="shared" si="22"/>
        <v>-0.22014247676271326</v>
      </c>
      <c r="F339" s="4">
        <v>1</v>
      </c>
      <c r="G339" s="4" t="s">
        <v>30</v>
      </c>
      <c r="H339" s="170">
        <f t="shared" si="23"/>
        <v>60000</v>
      </c>
      <c r="I339" s="4">
        <v>5</v>
      </c>
      <c r="J339" s="120">
        <f t="shared" si="20"/>
        <v>-15131.660533413262</v>
      </c>
      <c r="K339" s="120">
        <f t="shared" si="21"/>
        <v>228967150.49845651</v>
      </c>
    </row>
    <row r="340" spans="1:11" x14ac:dyDescent="0.25">
      <c r="A340" s="4">
        <v>28188</v>
      </c>
      <c r="B340" s="5">
        <v>60787.160186742476</v>
      </c>
      <c r="C340" s="121">
        <f>VLOOKUP($A340,flow_input!B$2:C$50000,2,FALSE)</f>
        <v>58823.925737999998</v>
      </c>
      <c r="D340" s="7" t="s">
        <v>8</v>
      </c>
      <c r="E340" s="6">
        <f t="shared" si="22"/>
        <v>-3.2296860763215141E-2</v>
      </c>
      <c r="F340" s="4">
        <v>1</v>
      </c>
      <c r="G340" s="4" t="s">
        <v>30</v>
      </c>
      <c r="H340" s="170">
        <f t="shared" si="23"/>
        <v>60000</v>
      </c>
      <c r="I340" s="4">
        <v>5</v>
      </c>
      <c r="J340" s="120">
        <f t="shared" si="20"/>
        <v>-1963.234448742478</v>
      </c>
      <c r="K340" s="120">
        <f t="shared" si="21"/>
        <v>3854289.5007291813</v>
      </c>
    </row>
    <row r="341" spans="1:11" x14ac:dyDescent="0.25">
      <c r="A341" s="4">
        <v>28195</v>
      </c>
      <c r="B341" s="5">
        <v>46850.166666666664</v>
      </c>
      <c r="C341" s="121">
        <f>VLOOKUP($A341,flow_input!B$2:C$50000,2,FALSE)</f>
        <v>47288.884205000002</v>
      </c>
      <c r="D341" s="7" t="s">
        <v>8</v>
      </c>
      <c r="E341" s="6">
        <f t="shared" si="22"/>
        <v>9.3642684657828656E-3</v>
      </c>
      <c r="F341" s="4">
        <v>1</v>
      </c>
      <c r="G341" s="4" t="s">
        <v>30</v>
      </c>
      <c r="H341" s="170">
        <f t="shared" si="23"/>
        <v>40000</v>
      </c>
      <c r="I341" s="4">
        <v>5</v>
      </c>
      <c r="J341" s="120">
        <f t="shared" si="20"/>
        <v>438.71753833333787</v>
      </c>
      <c r="K341" s="120">
        <f t="shared" si="21"/>
        <v>192473.07844126379</v>
      </c>
    </row>
    <row r="342" spans="1:11" x14ac:dyDescent="0.25">
      <c r="A342" s="4">
        <v>28200</v>
      </c>
      <c r="B342" s="5">
        <v>36454.970489351188</v>
      </c>
      <c r="C342" s="121">
        <f>VLOOKUP($A342,flow_input!B$2:C$50000,2,FALSE)</f>
        <v>38268.712276999999</v>
      </c>
      <c r="D342" s="7" t="s">
        <v>8</v>
      </c>
      <c r="E342" s="6">
        <f t="shared" si="22"/>
        <v>4.9752935287072031E-2</v>
      </c>
      <c r="F342" s="4">
        <v>1</v>
      </c>
      <c r="G342" s="4" t="s">
        <v>30</v>
      </c>
      <c r="H342" s="170">
        <f t="shared" si="23"/>
        <v>30000</v>
      </c>
      <c r="I342" s="4">
        <v>5</v>
      </c>
      <c r="J342" s="120">
        <f t="shared" si="20"/>
        <v>1813.7417876488107</v>
      </c>
      <c r="K342" s="120">
        <f t="shared" si="21"/>
        <v>3289659.2722635036</v>
      </c>
    </row>
    <row r="343" spans="1:11" x14ac:dyDescent="0.25">
      <c r="A343" s="4">
        <v>28203</v>
      </c>
      <c r="B343" s="5">
        <v>27991</v>
      </c>
      <c r="C343" s="121">
        <f>VLOOKUP($A343,flow_input!B$2:C$50000,2,FALSE)</f>
        <v>30017.917887</v>
      </c>
      <c r="D343" s="7" t="s">
        <v>8</v>
      </c>
      <c r="E343" s="6">
        <f t="shared" si="22"/>
        <v>7.2413200207209538E-2</v>
      </c>
      <c r="F343" s="4">
        <v>1</v>
      </c>
      <c r="G343" s="4" t="s">
        <v>30</v>
      </c>
      <c r="H343" s="170">
        <f t="shared" si="23"/>
        <v>20000</v>
      </c>
      <c r="I343" s="4">
        <v>5</v>
      </c>
      <c r="J343" s="120">
        <f t="shared" si="20"/>
        <v>2026.9178869999996</v>
      </c>
      <c r="K343" s="120">
        <f t="shared" si="21"/>
        <v>4108396.1206405433</v>
      </c>
    </row>
    <row r="344" spans="1:11" x14ac:dyDescent="0.25">
      <c r="A344" s="4">
        <v>28211</v>
      </c>
      <c r="B344" s="5">
        <v>23128.333333333332</v>
      </c>
      <c r="C344" s="121">
        <f>VLOOKUP($A344,flow_input!B$2:C$50000,2,FALSE)</f>
        <v>24815.738654000001</v>
      </c>
      <c r="D344" s="7" t="s">
        <v>8</v>
      </c>
      <c r="E344" s="6">
        <f t="shared" si="22"/>
        <v>7.2958362210852501E-2</v>
      </c>
      <c r="F344" s="4">
        <v>1</v>
      </c>
      <c r="G344" s="4" t="s">
        <v>30</v>
      </c>
      <c r="H344" s="170">
        <f t="shared" si="23"/>
        <v>20000</v>
      </c>
      <c r="I344" s="4">
        <v>5</v>
      </c>
      <c r="J344" s="120">
        <f t="shared" si="20"/>
        <v>1687.4053206666686</v>
      </c>
      <c r="K344" s="120">
        <f t="shared" si="21"/>
        <v>2847336.7162141823</v>
      </c>
    </row>
    <row r="345" spans="1:11" x14ac:dyDescent="0.25">
      <c r="A345" s="4">
        <v>28214</v>
      </c>
      <c r="B345" s="5">
        <v>25696.621854447538</v>
      </c>
      <c r="C345" s="121">
        <f>VLOOKUP($A345,flow_input!B$2:C$50000,2,FALSE)</f>
        <v>24812.493232000001</v>
      </c>
      <c r="D345" s="7" t="s">
        <v>8</v>
      </c>
      <c r="E345" s="6">
        <f t="shared" si="22"/>
        <v>-3.4406414487300085E-2</v>
      </c>
      <c r="F345" s="4">
        <v>1</v>
      </c>
      <c r="G345" s="4" t="s">
        <v>30</v>
      </c>
      <c r="H345" s="170">
        <f t="shared" si="23"/>
        <v>20000</v>
      </c>
      <c r="I345" s="4">
        <v>5</v>
      </c>
      <c r="J345" s="120">
        <f t="shared" si="20"/>
        <v>-884.12862244753705</v>
      </c>
      <c r="K345" s="120">
        <f t="shared" si="21"/>
        <v>781683.42103097949</v>
      </c>
    </row>
    <row r="346" spans="1:11" x14ac:dyDescent="0.25">
      <c r="A346" s="4">
        <v>28276</v>
      </c>
      <c r="B346" s="5">
        <v>35875.166666666664</v>
      </c>
      <c r="C346" s="121">
        <f>VLOOKUP($A346,flow_input!B$2:C$50000,2,FALSE)</f>
        <v>34921.957173000003</v>
      </c>
      <c r="D346" s="7" t="s">
        <v>8</v>
      </c>
      <c r="E346" s="6">
        <f t="shared" si="22"/>
        <v>-2.6570176036348148E-2</v>
      </c>
      <c r="F346" s="4">
        <v>1</v>
      </c>
      <c r="G346" s="4" t="s">
        <v>30</v>
      </c>
      <c r="H346" s="170">
        <f t="shared" si="23"/>
        <v>30000</v>
      </c>
      <c r="I346" s="4">
        <v>3</v>
      </c>
      <c r="J346" s="120">
        <f t="shared" si="20"/>
        <v>-953.20949366666173</v>
      </c>
      <c r="K346" s="120">
        <f t="shared" si="21"/>
        <v>908608.33881625358</v>
      </c>
    </row>
    <row r="347" spans="1:11" x14ac:dyDescent="0.25">
      <c r="A347" s="4">
        <v>28279</v>
      </c>
      <c r="B347" s="5">
        <v>33333.166666666664</v>
      </c>
      <c r="C347" s="121">
        <f>VLOOKUP($A347,flow_input!B$2:C$50000,2,FALSE)</f>
        <v>38905.121448999998</v>
      </c>
      <c r="D347" s="7" t="s">
        <v>8</v>
      </c>
      <c r="E347" s="6">
        <f t="shared" si="22"/>
        <v>0.16715947926739627</v>
      </c>
      <c r="F347" s="4">
        <v>1</v>
      </c>
      <c r="G347" s="4" t="s">
        <v>30</v>
      </c>
      <c r="H347" s="170">
        <f t="shared" si="23"/>
        <v>30000</v>
      </c>
      <c r="I347" s="4">
        <v>3</v>
      </c>
      <c r="J347" s="120">
        <f t="shared" si="20"/>
        <v>5571.9547823333342</v>
      </c>
      <c r="K347" s="120">
        <f t="shared" si="21"/>
        <v>31046680.096367314</v>
      </c>
    </row>
    <row r="348" spans="1:11" x14ac:dyDescent="0.25">
      <c r="A348" s="4">
        <v>28280</v>
      </c>
      <c r="B348" s="5">
        <v>41013.416666666664</v>
      </c>
      <c r="C348" s="121">
        <f>VLOOKUP($A348,flow_input!B$2:C$50000,2,FALSE)</f>
        <v>44875.478317000001</v>
      </c>
      <c r="D348" s="7" t="s">
        <v>8</v>
      </c>
      <c r="E348" s="6">
        <f t="shared" si="22"/>
        <v>9.4165811195929816E-2</v>
      </c>
      <c r="F348" s="4">
        <v>1</v>
      </c>
      <c r="G348" s="4" t="s">
        <v>30</v>
      </c>
      <c r="H348" s="170">
        <f t="shared" si="23"/>
        <v>40000</v>
      </c>
      <c r="I348" s="4">
        <v>3</v>
      </c>
      <c r="J348" s="120">
        <f t="shared" si="20"/>
        <v>3862.0616503333367</v>
      </c>
      <c r="K348" s="120">
        <f t="shared" si="21"/>
        <v>14915520.190975456</v>
      </c>
    </row>
    <row r="349" spans="1:11" x14ac:dyDescent="0.25">
      <c r="A349" s="4">
        <v>28379</v>
      </c>
      <c r="B349" s="5">
        <v>42778.416666666664</v>
      </c>
      <c r="C349" s="121">
        <f>VLOOKUP($A349,flow_input!B$2:C$50000,2,FALSE)</f>
        <v>43195.564228000003</v>
      </c>
      <c r="D349" s="7" t="s">
        <v>8</v>
      </c>
      <c r="E349" s="6">
        <f t="shared" si="22"/>
        <v>9.7513557966344422E-3</v>
      </c>
      <c r="F349" s="4">
        <v>1</v>
      </c>
      <c r="G349" s="4" t="s">
        <v>30</v>
      </c>
      <c r="H349" s="170">
        <f t="shared" si="23"/>
        <v>40000</v>
      </c>
      <c r="I349" s="4">
        <v>5</v>
      </c>
      <c r="J349" s="120">
        <f t="shared" si="20"/>
        <v>417.14756133333867</v>
      </c>
      <c r="K349" s="120">
        <f t="shared" si="21"/>
        <v>174012.08792635155</v>
      </c>
    </row>
    <row r="350" spans="1:11" x14ac:dyDescent="0.25">
      <c r="A350" s="4">
        <v>28380</v>
      </c>
      <c r="B350" s="5">
        <v>32014.333333333332</v>
      </c>
      <c r="C350" s="121">
        <f>VLOOKUP($A350,flow_input!B$2:C$50000,2,FALSE)</f>
        <v>42855.183041999997</v>
      </c>
      <c r="D350" s="7" t="s">
        <v>8</v>
      </c>
      <c r="E350" s="6">
        <f t="shared" si="22"/>
        <v>0.33862487766937721</v>
      </c>
      <c r="F350" s="4">
        <v>1</v>
      </c>
      <c r="G350" s="4" t="s">
        <v>30</v>
      </c>
      <c r="H350" s="170">
        <f t="shared" si="23"/>
        <v>30000</v>
      </c>
      <c r="I350" s="4">
        <v>5</v>
      </c>
      <c r="J350" s="120">
        <f t="shared" si="20"/>
        <v>10840.849708666665</v>
      </c>
      <c r="K350" s="120">
        <f t="shared" si="21"/>
        <v>117524022.40589811</v>
      </c>
    </row>
    <row r="351" spans="1:11" x14ac:dyDescent="0.25">
      <c r="A351" s="4">
        <v>28390</v>
      </c>
      <c r="B351" s="5">
        <v>76483.636363636368</v>
      </c>
      <c r="C351" s="121">
        <f>VLOOKUP($A351,flow_input!B$2:C$50000,2,FALSE)</f>
        <v>82555.137109666</v>
      </c>
      <c r="D351" s="7" t="s">
        <v>8</v>
      </c>
      <c r="E351" s="6">
        <f t="shared" si="22"/>
        <v>7.9383003145445219E-2</v>
      </c>
      <c r="F351" s="4">
        <v>1</v>
      </c>
      <c r="G351" s="4" t="s">
        <v>30</v>
      </c>
      <c r="H351" s="170">
        <f t="shared" si="23"/>
        <v>70000</v>
      </c>
      <c r="I351" s="4">
        <v>5</v>
      </c>
      <c r="J351" s="120">
        <f t="shared" si="20"/>
        <v>6071.5007460296329</v>
      </c>
      <c r="K351" s="120">
        <f t="shared" si="21"/>
        <v>36863121.309038386</v>
      </c>
    </row>
    <row r="352" spans="1:11" x14ac:dyDescent="0.25">
      <c r="A352" s="4">
        <v>28397</v>
      </c>
      <c r="B352" s="5">
        <v>84879.25</v>
      </c>
      <c r="C352" s="121">
        <f>VLOOKUP($A352,flow_input!B$2:C$50000,2,FALSE)</f>
        <v>75430.518427000003</v>
      </c>
      <c r="D352" s="7" t="s">
        <v>8</v>
      </c>
      <c r="E352" s="6">
        <f t="shared" si="22"/>
        <v>-0.1113196873558614</v>
      </c>
      <c r="F352" s="4">
        <v>1</v>
      </c>
      <c r="G352" s="4" t="s">
        <v>30</v>
      </c>
      <c r="H352" s="170">
        <f t="shared" si="23"/>
        <v>80000</v>
      </c>
      <c r="I352" s="4">
        <v>5</v>
      </c>
      <c r="J352" s="120">
        <f t="shared" si="20"/>
        <v>-9448.7315729999973</v>
      </c>
      <c r="K352" s="120">
        <f t="shared" si="21"/>
        <v>89278528.338606998</v>
      </c>
    </row>
    <row r="353" spans="1:11" x14ac:dyDescent="0.25">
      <c r="A353" s="4">
        <v>28417</v>
      </c>
      <c r="B353" s="5">
        <v>60252.583333333336</v>
      </c>
      <c r="C353" s="121">
        <f>VLOOKUP($A353,flow_input!B$2:C$50000,2,FALSE)</f>
        <v>63952.118499999997</v>
      </c>
      <c r="D353" s="7" t="s">
        <v>8</v>
      </c>
      <c r="E353" s="6">
        <f t="shared" si="22"/>
        <v>6.1400440645006826E-2</v>
      </c>
      <c r="F353" s="4">
        <v>1</v>
      </c>
      <c r="G353" s="4" t="s">
        <v>30</v>
      </c>
      <c r="H353" s="170">
        <f t="shared" si="23"/>
        <v>60000</v>
      </c>
      <c r="I353" s="4">
        <v>2</v>
      </c>
      <c r="J353" s="120">
        <f t="shared" si="20"/>
        <v>3699.5351666666611</v>
      </c>
      <c r="K353" s="120">
        <f t="shared" si="21"/>
        <v>13686560.44940332</v>
      </c>
    </row>
    <row r="354" spans="1:11" x14ac:dyDescent="0.25">
      <c r="A354" s="4">
        <v>28465</v>
      </c>
      <c r="B354" s="5">
        <v>45136.5</v>
      </c>
      <c r="C354" s="121">
        <f>VLOOKUP($A354,flow_input!B$2:C$50000,2,FALSE)</f>
        <v>43299.702589</v>
      </c>
      <c r="D354" s="7" t="s">
        <v>8</v>
      </c>
      <c r="E354" s="6">
        <f t="shared" si="22"/>
        <v>-4.069428092563665E-2</v>
      </c>
      <c r="F354" s="4">
        <v>1</v>
      </c>
      <c r="G354" s="4" t="s">
        <v>30</v>
      </c>
      <c r="H354" s="170">
        <f t="shared" si="23"/>
        <v>40000</v>
      </c>
      <c r="I354" s="4">
        <v>3</v>
      </c>
      <c r="J354" s="120">
        <f t="shared" si="20"/>
        <v>-1836.7974109999996</v>
      </c>
      <c r="K354" s="120">
        <f t="shared" si="21"/>
        <v>3373824.7290563011</v>
      </c>
    </row>
    <row r="355" spans="1:11" x14ac:dyDescent="0.25">
      <c r="A355" s="4">
        <v>28486</v>
      </c>
      <c r="B355" s="5">
        <v>59664.083333333336</v>
      </c>
      <c r="C355" s="121">
        <f>VLOOKUP($A355,flow_input!B$2:C$50000,2,FALSE)</f>
        <v>59010.294376999998</v>
      </c>
      <c r="D355" s="7" t="s">
        <v>8</v>
      </c>
      <c r="E355" s="6">
        <f t="shared" si="22"/>
        <v>-1.0957831241296789E-2</v>
      </c>
      <c r="F355" s="4">
        <v>1</v>
      </c>
      <c r="G355" s="4" t="s">
        <v>30</v>
      </c>
      <c r="H355" s="170">
        <f t="shared" si="23"/>
        <v>50000</v>
      </c>
      <c r="I355" s="4">
        <v>6</v>
      </c>
      <c r="J355" s="120">
        <f t="shared" si="20"/>
        <v>-653.78895633333741</v>
      </c>
      <c r="K355" s="120">
        <f t="shared" si="21"/>
        <v>427439.99942343455</v>
      </c>
    </row>
    <row r="356" spans="1:11" x14ac:dyDescent="0.25">
      <c r="A356" s="4">
        <v>28493</v>
      </c>
      <c r="B356" s="5">
        <v>79122.833333333328</v>
      </c>
      <c r="C356" s="121">
        <f>VLOOKUP($A356,flow_input!B$2:C$50000,2,FALSE)</f>
        <v>83172.545966999998</v>
      </c>
      <c r="D356" s="7" t="s">
        <v>8</v>
      </c>
      <c r="E356" s="6">
        <f t="shared" si="22"/>
        <v>5.1182603845918884E-2</v>
      </c>
      <c r="F356" s="4">
        <v>1</v>
      </c>
      <c r="G356" s="4" t="s">
        <v>30</v>
      </c>
      <c r="H356" s="170">
        <f t="shared" si="23"/>
        <v>70000</v>
      </c>
      <c r="I356" s="4">
        <v>6</v>
      </c>
      <c r="J356" s="120">
        <f t="shared" si="20"/>
        <v>4049.7126336666697</v>
      </c>
      <c r="K356" s="120">
        <f t="shared" si="21"/>
        <v>16400172.415279435</v>
      </c>
    </row>
    <row r="357" spans="1:11" x14ac:dyDescent="0.25">
      <c r="A357" s="4">
        <v>28495</v>
      </c>
      <c r="B357" s="5">
        <v>76150.5</v>
      </c>
      <c r="C357" s="121">
        <f>VLOOKUP($A357,flow_input!B$2:C$50000,2,FALSE)</f>
        <v>79923.800738000005</v>
      </c>
      <c r="D357" s="7" t="s">
        <v>8</v>
      </c>
      <c r="E357" s="6">
        <f t="shared" si="22"/>
        <v>4.9550570751341061E-2</v>
      </c>
      <c r="F357" s="4">
        <v>1</v>
      </c>
      <c r="G357" s="4" t="s">
        <v>30</v>
      </c>
      <c r="H357" s="170">
        <f t="shared" si="23"/>
        <v>70000</v>
      </c>
      <c r="I357" s="4">
        <v>6</v>
      </c>
      <c r="J357" s="120">
        <f t="shared" si="20"/>
        <v>3773.3007380000054</v>
      </c>
      <c r="K357" s="120">
        <f t="shared" si="21"/>
        <v>14237798.459391385</v>
      </c>
    </row>
    <row r="358" spans="1:11" x14ac:dyDescent="0.25">
      <c r="A358" s="4">
        <v>28512</v>
      </c>
      <c r="B358" s="5">
        <v>69592.583333333328</v>
      </c>
      <c r="C358" s="121">
        <f>VLOOKUP($A358,flow_input!B$2:C$50000,2,FALSE)</f>
        <v>73083.824594000005</v>
      </c>
      <c r="D358" s="7" t="s">
        <v>8</v>
      </c>
      <c r="E358" s="6">
        <f t="shared" si="22"/>
        <v>5.0166858211663001E-2</v>
      </c>
      <c r="F358" s="4">
        <v>1</v>
      </c>
      <c r="G358" s="4" t="s">
        <v>30</v>
      </c>
      <c r="H358" s="170">
        <f t="shared" si="23"/>
        <v>60000</v>
      </c>
      <c r="I358" s="4">
        <v>6</v>
      </c>
      <c r="J358" s="120">
        <f t="shared" si="20"/>
        <v>3491.2412606666767</v>
      </c>
      <c r="K358" s="120">
        <f t="shared" si="21"/>
        <v>12188765.540181445</v>
      </c>
    </row>
    <row r="359" spans="1:11" x14ac:dyDescent="0.25">
      <c r="A359" s="4">
        <v>28515</v>
      </c>
      <c r="B359" s="5">
        <v>66602.583333333328</v>
      </c>
      <c r="C359" s="121">
        <f>VLOOKUP($A359,flow_input!B$2:C$50000,2,FALSE)</f>
        <v>75023.814218</v>
      </c>
      <c r="D359" s="7" t="s">
        <v>8</v>
      </c>
      <c r="E359" s="6">
        <f t="shared" si="22"/>
        <v>0.12644000372357933</v>
      </c>
      <c r="F359" s="4">
        <v>1</v>
      </c>
      <c r="G359" s="4" t="s">
        <v>30</v>
      </c>
      <c r="H359" s="170">
        <f t="shared" si="23"/>
        <v>60000</v>
      </c>
      <c r="I359" s="4">
        <v>6</v>
      </c>
      <c r="J359" s="120">
        <f t="shared" si="20"/>
        <v>8421.230884666671</v>
      </c>
      <c r="K359" s="120">
        <f t="shared" si="21"/>
        <v>70917129.612863809</v>
      </c>
    </row>
    <row r="360" spans="1:11" x14ac:dyDescent="0.25">
      <c r="A360" s="4">
        <v>28534</v>
      </c>
      <c r="B360" s="5">
        <v>55710</v>
      </c>
      <c r="C360" s="121">
        <f>VLOOKUP($A360,flow_input!B$2:C$50000,2,FALSE)</f>
        <v>47231.78772</v>
      </c>
      <c r="D360" s="7" t="s">
        <v>8</v>
      </c>
      <c r="E360" s="6">
        <f t="shared" si="22"/>
        <v>-0.15218474744211097</v>
      </c>
      <c r="F360" s="4">
        <v>1</v>
      </c>
      <c r="G360" s="4" t="s">
        <v>30</v>
      </c>
      <c r="H360" s="170">
        <f t="shared" si="23"/>
        <v>50000</v>
      </c>
      <c r="I360" s="4">
        <v>6</v>
      </c>
      <c r="J360" s="120">
        <f t="shared" si="20"/>
        <v>-8478.2122799999997</v>
      </c>
      <c r="K360" s="120">
        <f t="shared" si="21"/>
        <v>71880083.464742795</v>
      </c>
    </row>
    <row r="361" spans="1:11" x14ac:dyDescent="0.25">
      <c r="A361" s="4">
        <v>28535</v>
      </c>
      <c r="B361" s="5">
        <v>55603.166666666664</v>
      </c>
      <c r="C361" s="121">
        <f>VLOOKUP($A361,flow_input!B$2:C$50000,2,FALSE)</f>
        <v>50762.161888000002</v>
      </c>
      <c r="D361" s="7" t="s">
        <v>8</v>
      </c>
      <c r="E361" s="6">
        <f t="shared" si="22"/>
        <v>-8.706347261996461E-2</v>
      </c>
      <c r="F361" s="4">
        <v>1</v>
      </c>
      <c r="G361" s="4" t="s">
        <v>30</v>
      </c>
      <c r="H361" s="170">
        <f t="shared" si="23"/>
        <v>50000</v>
      </c>
      <c r="I361" s="4">
        <v>6</v>
      </c>
      <c r="J361" s="120">
        <f t="shared" si="20"/>
        <v>-4841.0047786666619</v>
      </c>
      <c r="K361" s="120">
        <f t="shared" si="21"/>
        <v>23435327.267073456</v>
      </c>
    </row>
    <row r="362" spans="1:11" x14ac:dyDescent="0.25">
      <c r="A362" s="4">
        <v>28540</v>
      </c>
      <c r="B362" s="5">
        <v>52806.833333333336</v>
      </c>
      <c r="C362" s="121">
        <f>VLOOKUP($A362,flow_input!B$2:C$50000,2,FALSE)</f>
        <v>46984.310009000001</v>
      </c>
      <c r="D362" s="7" t="s">
        <v>8</v>
      </c>
      <c r="E362" s="6">
        <f t="shared" si="22"/>
        <v>-0.11026079309811554</v>
      </c>
      <c r="F362" s="4">
        <v>1</v>
      </c>
      <c r="G362" s="4" t="s">
        <v>30</v>
      </c>
      <c r="H362" s="170">
        <f t="shared" si="23"/>
        <v>50000</v>
      </c>
      <c r="I362" s="4">
        <v>6</v>
      </c>
      <c r="J362" s="120">
        <f t="shared" si="20"/>
        <v>-5822.523324333335</v>
      </c>
      <c r="K362" s="120">
        <f t="shared" si="21"/>
        <v>33901777.86240571</v>
      </c>
    </row>
    <row r="363" spans="1:11" x14ac:dyDescent="0.25">
      <c r="A363" s="4">
        <v>28587</v>
      </c>
      <c r="B363" s="5">
        <v>77646.5</v>
      </c>
      <c r="C363" s="121">
        <f>VLOOKUP($A363,flow_input!B$2:C$50000,2,FALSE)</f>
        <v>95733.738287</v>
      </c>
      <c r="D363" s="7" t="s">
        <v>8</v>
      </c>
      <c r="E363" s="6">
        <f t="shared" si="22"/>
        <v>0.2329433816978228</v>
      </c>
      <c r="F363" s="4">
        <v>1</v>
      </c>
      <c r="G363" s="4" t="s">
        <v>30</v>
      </c>
      <c r="H363" s="170">
        <f t="shared" si="23"/>
        <v>70000</v>
      </c>
      <c r="I363" s="4">
        <v>7</v>
      </c>
      <c r="J363" s="120">
        <f t="shared" si="20"/>
        <v>18087.238287</v>
      </c>
      <c r="K363" s="120">
        <f t="shared" si="21"/>
        <v>327148188.85071868</v>
      </c>
    </row>
    <row r="364" spans="1:11" x14ac:dyDescent="0.25">
      <c r="A364" s="4">
        <v>28588</v>
      </c>
      <c r="B364" s="5">
        <v>80161.428571428565</v>
      </c>
      <c r="C364" s="121">
        <f>VLOOKUP($A364,flow_input!B$2:C$50000,2,FALSE)</f>
        <v>93035.493816999995</v>
      </c>
      <c r="D364" s="7" t="s">
        <v>8</v>
      </c>
      <c r="E364" s="6">
        <f t="shared" si="22"/>
        <v>0.16060174419296769</v>
      </c>
      <c r="F364" s="4">
        <v>1</v>
      </c>
      <c r="G364" s="4" t="s">
        <v>30</v>
      </c>
      <c r="H364" s="170">
        <f t="shared" si="23"/>
        <v>80000</v>
      </c>
      <c r="I364" s="4">
        <v>7</v>
      </c>
      <c r="J364" s="120">
        <f t="shared" si="20"/>
        <v>12874.06524557143</v>
      </c>
      <c r="K364" s="120">
        <f t="shared" si="21"/>
        <v>165741555.94723016</v>
      </c>
    </row>
    <row r="365" spans="1:11" x14ac:dyDescent="0.25">
      <c r="A365" s="4">
        <v>28638</v>
      </c>
      <c r="B365" s="5">
        <v>30730.833333333332</v>
      </c>
      <c r="C365" s="121">
        <f>VLOOKUP($A365,flow_input!B$2:C$50000,2,FALSE)</f>
        <v>31113.283807</v>
      </c>
      <c r="D365" s="7" t="s">
        <v>8</v>
      </c>
      <c r="E365" s="6">
        <f t="shared" si="22"/>
        <v>1.2445170930390326E-2</v>
      </c>
      <c r="F365" s="4">
        <v>1</v>
      </c>
      <c r="G365" s="4" t="s">
        <v>30</v>
      </c>
      <c r="H365" s="170">
        <f t="shared" si="23"/>
        <v>30000</v>
      </c>
      <c r="I365" s="4">
        <v>5</v>
      </c>
      <c r="J365" s="120">
        <f t="shared" si="20"/>
        <v>382.45047366666768</v>
      </c>
      <c r="K365" s="120">
        <f t="shared" si="21"/>
        <v>146268.36480785845</v>
      </c>
    </row>
    <row r="366" spans="1:11" x14ac:dyDescent="0.25">
      <c r="A366" s="4">
        <v>28675</v>
      </c>
      <c r="B366" s="5">
        <v>55118.416666666664</v>
      </c>
      <c r="C366" s="121">
        <f>VLOOKUP($A366,flow_input!B$2:C$50000,2,FALSE)</f>
        <v>53292.329203000001</v>
      </c>
      <c r="D366" s="7" t="s">
        <v>8</v>
      </c>
      <c r="E366" s="6">
        <f t="shared" si="22"/>
        <v>-3.3130259795198458E-2</v>
      </c>
      <c r="F366" s="4">
        <v>1</v>
      </c>
      <c r="G366" s="4" t="s">
        <v>30</v>
      </c>
      <c r="H366" s="170">
        <f t="shared" si="23"/>
        <v>50000</v>
      </c>
      <c r="I366" s="4">
        <v>2</v>
      </c>
      <c r="J366" s="120">
        <f t="shared" si="20"/>
        <v>-1826.0874636666631</v>
      </c>
      <c r="K366" s="120">
        <f t="shared" si="21"/>
        <v>3334595.4249605467</v>
      </c>
    </row>
    <row r="367" spans="1:11" x14ac:dyDescent="0.25">
      <c r="A367" s="4">
        <v>28678</v>
      </c>
      <c r="B367" s="5">
        <v>52018.835908791531</v>
      </c>
      <c r="C367" s="121">
        <f>VLOOKUP($A367,flow_input!B$2:C$50000,2,FALSE)</f>
        <v>51880.395587999999</v>
      </c>
      <c r="D367" s="7" t="s">
        <v>8</v>
      </c>
      <c r="E367" s="6">
        <f t="shared" si="22"/>
        <v>-2.6613498432427329E-3</v>
      </c>
      <c r="F367" s="4">
        <v>1</v>
      </c>
      <c r="G367" s="4" t="s">
        <v>30</v>
      </c>
      <c r="H367" s="170">
        <f t="shared" si="23"/>
        <v>50000</v>
      </c>
      <c r="I367" s="4">
        <v>2</v>
      </c>
      <c r="J367" s="120">
        <f t="shared" si="20"/>
        <v>-138.44032079153112</v>
      </c>
      <c r="K367" s="120">
        <f t="shared" si="21"/>
        <v>19165.722420862043</v>
      </c>
    </row>
    <row r="368" spans="1:11" x14ac:dyDescent="0.25">
      <c r="A368" s="4">
        <v>28695</v>
      </c>
      <c r="B368" s="5">
        <v>75765.2</v>
      </c>
      <c r="C368" s="121">
        <f>VLOOKUP($A368,flow_input!B$2:C$50000,2,FALSE)</f>
        <v>99405.915571000005</v>
      </c>
      <c r="D368" s="7" t="s">
        <v>8</v>
      </c>
      <c r="E368" s="6">
        <f t="shared" si="22"/>
        <v>0.31202604323620875</v>
      </c>
      <c r="F368" s="4">
        <v>1</v>
      </c>
      <c r="G368" s="4" t="s">
        <v>30</v>
      </c>
      <c r="H368" s="170">
        <f t="shared" si="23"/>
        <v>70000</v>
      </c>
      <c r="I368" s="4">
        <v>2</v>
      </c>
      <c r="J368" s="120">
        <f t="shared" si="20"/>
        <v>23640.715571000008</v>
      </c>
      <c r="K368" s="120">
        <f t="shared" si="21"/>
        <v>558883432.70892227</v>
      </c>
    </row>
    <row r="369" spans="1:11" x14ac:dyDescent="0.25">
      <c r="A369" s="4">
        <v>28706</v>
      </c>
      <c r="B369" s="5">
        <v>72152</v>
      </c>
      <c r="C369" s="121">
        <f>VLOOKUP($A369,flow_input!B$2:C$50000,2,FALSE)</f>
        <v>94062.727614000003</v>
      </c>
      <c r="D369" s="7" t="s">
        <v>8</v>
      </c>
      <c r="E369" s="6">
        <f t="shared" si="22"/>
        <v>0.30367457054551505</v>
      </c>
      <c r="F369" s="4">
        <v>1</v>
      </c>
      <c r="G369" s="4" t="s">
        <v>30</v>
      </c>
      <c r="H369" s="170">
        <f t="shared" si="23"/>
        <v>70000</v>
      </c>
      <c r="I369" s="4">
        <v>2</v>
      </c>
      <c r="J369" s="120">
        <f t="shared" si="20"/>
        <v>21910.727614000003</v>
      </c>
      <c r="K369" s="120">
        <f t="shared" si="21"/>
        <v>480079984.5749023</v>
      </c>
    </row>
    <row r="370" spans="1:11" x14ac:dyDescent="0.25">
      <c r="A370" s="4">
        <v>28717</v>
      </c>
      <c r="B370" s="5">
        <v>91202</v>
      </c>
      <c r="C370" s="121">
        <f>VLOOKUP($A370,flow_input!B$2:C$50000,2,FALSE)</f>
        <v>99288.489461000005</v>
      </c>
      <c r="D370" s="7" t="s">
        <v>8</v>
      </c>
      <c r="E370" s="6">
        <f t="shared" si="22"/>
        <v>8.8665703175369037E-2</v>
      </c>
      <c r="F370" s="4">
        <v>1</v>
      </c>
      <c r="G370" s="4" t="s">
        <v>30</v>
      </c>
      <c r="H370" s="170">
        <f t="shared" si="23"/>
        <v>90000</v>
      </c>
      <c r="I370" s="4">
        <v>2</v>
      </c>
      <c r="J370" s="120">
        <f t="shared" si="20"/>
        <v>8086.4894610000047</v>
      </c>
      <c r="K370" s="120">
        <f t="shared" si="21"/>
        <v>65391311.802864149</v>
      </c>
    </row>
    <row r="371" spans="1:11" x14ac:dyDescent="0.25">
      <c r="A371" s="4">
        <v>28718</v>
      </c>
      <c r="B371" s="5">
        <v>79732.909090909088</v>
      </c>
      <c r="C371" s="121">
        <f>VLOOKUP($A371,flow_input!B$2:C$50000,2,FALSE)</f>
        <v>91177.191783000002</v>
      </c>
      <c r="D371" s="7" t="s">
        <v>8</v>
      </c>
      <c r="E371" s="6">
        <f t="shared" si="22"/>
        <v>0.14353273726714888</v>
      </c>
      <c r="F371" s="4">
        <v>1</v>
      </c>
      <c r="G371" s="4" t="s">
        <v>30</v>
      </c>
      <c r="H371" s="170">
        <f t="shared" si="23"/>
        <v>70000</v>
      </c>
      <c r="I371" s="4">
        <v>2</v>
      </c>
      <c r="J371" s="120">
        <f t="shared" si="20"/>
        <v>11444.282692090914</v>
      </c>
      <c r="K371" s="120">
        <f t="shared" si="21"/>
        <v>130971606.33649166</v>
      </c>
    </row>
    <row r="372" spans="1:11" x14ac:dyDescent="0.25">
      <c r="A372" s="4">
        <v>28730</v>
      </c>
      <c r="B372" s="5">
        <v>101962.66666666667</v>
      </c>
      <c r="C372" s="121">
        <f>VLOOKUP($A372,flow_input!B$2:C$50000,2,FALSE)</f>
        <v>104843.275773666</v>
      </c>
      <c r="D372" s="7" t="s">
        <v>8</v>
      </c>
      <c r="E372" s="6">
        <f t="shared" si="22"/>
        <v>2.8251606212071012E-2</v>
      </c>
      <c r="F372" s="4">
        <v>1</v>
      </c>
      <c r="G372" s="4" t="s">
        <v>30</v>
      </c>
      <c r="H372" s="170">
        <f t="shared" si="23"/>
        <v>100000</v>
      </c>
      <c r="I372" s="4">
        <v>2</v>
      </c>
      <c r="J372" s="120">
        <f t="shared" si="20"/>
        <v>2880.6091069993272</v>
      </c>
      <c r="K372" s="120">
        <f t="shared" si="21"/>
        <v>8297908.827327461</v>
      </c>
    </row>
    <row r="373" spans="1:11" x14ac:dyDescent="0.25">
      <c r="A373" s="4">
        <v>28745</v>
      </c>
      <c r="B373" s="5">
        <v>71008.181818181823</v>
      </c>
      <c r="C373" s="121">
        <f>VLOOKUP($A373,flow_input!B$2:C$50000,2,FALSE)</f>
        <v>97191.767785000004</v>
      </c>
      <c r="D373" s="7" t="s">
        <v>8</v>
      </c>
      <c r="E373" s="6">
        <f t="shared" si="22"/>
        <v>0.36874040844845024</v>
      </c>
      <c r="F373" s="4">
        <v>1</v>
      </c>
      <c r="G373" s="4" t="s">
        <v>30</v>
      </c>
      <c r="H373" s="170">
        <f t="shared" si="23"/>
        <v>70000</v>
      </c>
      <c r="I373" s="4">
        <v>2</v>
      </c>
      <c r="J373" s="120">
        <f t="shared" si="20"/>
        <v>26183.58596681818</v>
      </c>
      <c r="K373" s="120">
        <f t="shared" si="21"/>
        <v>685580174.0817579</v>
      </c>
    </row>
    <row r="374" spans="1:11" x14ac:dyDescent="0.25">
      <c r="A374" s="4">
        <v>28747</v>
      </c>
      <c r="B374" s="5">
        <v>88053.636363636368</v>
      </c>
      <c r="C374" s="121">
        <f>VLOOKUP($A374,flow_input!B$2:C$50000,2,FALSE)</f>
        <v>100099.964783</v>
      </c>
      <c r="D374" s="7" t="s">
        <v>8</v>
      </c>
      <c r="E374" s="6">
        <f t="shared" si="22"/>
        <v>0.13680671141866019</v>
      </c>
      <c r="F374" s="4">
        <v>1</v>
      </c>
      <c r="G374" s="4" t="s">
        <v>30</v>
      </c>
      <c r="H374" s="170">
        <f t="shared" si="23"/>
        <v>80000</v>
      </c>
      <c r="I374" s="4">
        <v>2</v>
      </c>
      <c r="J374" s="120">
        <f t="shared" si="20"/>
        <v>12046.328419363635</v>
      </c>
      <c r="K374" s="120">
        <f t="shared" si="21"/>
        <v>145114028.38716799</v>
      </c>
    </row>
    <row r="375" spans="1:11" x14ac:dyDescent="0.25">
      <c r="A375" s="4">
        <v>28779</v>
      </c>
      <c r="B375" s="5">
        <v>17015.166666666668</v>
      </c>
      <c r="C375" s="121">
        <f>VLOOKUP($A375,flow_input!B$2:C$50000,2,FALSE)</f>
        <v>10246.414316</v>
      </c>
      <c r="D375" s="7" t="s">
        <v>8</v>
      </c>
      <c r="E375" s="6">
        <f t="shared" si="22"/>
        <v>-0.39780699673820419</v>
      </c>
      <c r="F375" s="4">
        <v>1</v>
      </c>
      <c r="G375" s="4" t="s">
        <v>30</v>
      </c>
      <c r="H375" s="170">
        <f t="shared" si="23"/>
        <v>10000</v>
      </c>
      <c r="I375" s="4">
        <v>3</v>
      </c>
      <c r="J375" s="120">
        <f t="shared" si="20"/>
        <v>-6768.7523506666676</v>
      </c>
      <c r="K375" s="120">
        <f t="shared" si="21"/>
        <v>45816008.384655535</v>
      </c>
    </row>
    <row r="376" spans="1:11" x14ac:dyDescent="0.25">
      <c r="A376" s="4">
        <v>28790</v>
      </c>
      <c r="B376" s="5">
        <v>39096.333333333336</v>
      </c>
      <c r="C376" s="121">
        <f>VLOOKUP($A376,flow_input!B$2:C$50000,2,FALSE)</f>
        <v>36688.776980000002</v>
      </c>
      <c r="D376" s="7" t="s">
        <v>8</v>
      </c>
      <c r="E376" s="6">
        <f t="shared" si="22"/>
        <v>-6.1580106062802176E-2</v>
      </c>
      <c r="F376" s="4">
        <v>1</v>
      </c>
      <c r="G376" s="4" t="s">
        <v>30</v>
      </c>
      <c r="H376" s="170">
        <f t="shared" si="23"/>
        <v>30000</v>
      </c>
      <c r="I376" s="4">
        <v>3</v>
      </c>
      <c r="J376" s="120">
        <f t="shared" si="20"/>
        <v>-2407.5563533333334</v>
      </c>
      <c r="K376" s="120">
        <f t="shared" si="21"/>
        <v>5796327.5944756987</v>
      </c>
    </row>
    <row r="377" spans="1:11" x14ac:dyDescent="0.25">
      <c r="A377" s="4">
        <v>28791</v>
      </c>
      <c r="B377" s="5">
        <v>44842.166666666664</v>
      </c>
      <c r="C377" s="121">
        <f>VLOOKUP($A377,flow_input!B$2:C$50000,2,FALSE)</f>
        <v>48639.774072</v>
      </c>
      <c r="D377" s="7" t="s">
        <v>8</v>
      </c>
      <c r="E377" s="6">
        <f t="shared" si="22"/>
        <v>8.4688312087209727E-2</v>
      </c>
      <c r="F377" s="4">
        <v>1</v>
      </c>
      <c r="G377" s="4" t="s">
        <v>30</v>
      </c>
      <c r="H377" s="170">
        <f t="shared" si="23"/>
        <v>40000</v>
      </c>
      <c r="I377" s="4">
        <v>3</v>
      </c>
      <c r="J377" s="120">
        <f t="shared" si="20"/>
        <v>3797.6074053333359</v>
      </c>
      <c r="K377" s="120">
        <f t="shared" si="21"/>
        <v>14421822.005042592</v>
      </c>
    </row>
    <row r="378" spans="1:11" x14ac:dyDescent="0.25">
      <c r="A378" s="4">
        <v>28792</v>
      </c>
      <c r="B378" s="5">
        <v>45294.2</v>
      </c>
      <c r="C378" s="121">
        <f>VLOOKUP($A378,flow_input!B$2:C$50000,2,FALSE)</f>
        <v>60086.283336</v>
      </c>
      <c r="D378" s="7" t="s">
        <v>8</v>
      </c>
      <c r="E378" s="6">
        <f t="shared" si="22"/>
        <v>0.32657786948439327</v>
      </c>
      <c r="F378" s="4">
        <v>1</v>
      </c>
      <c r="G378" s="4" t="s">
        <v>30</v>
      </c>
      <c r="H378" s="170">
        <f t="shared" si="23"/>
        <v>40000</v>
      </c>
      <c r="I378" s="4">
        <v>3</v>
      </c>
      <c r="J378" s="120">
        <f t="shared" si="20"/>
        <v>14792.083336000003</v>
      </c>
      <c r="K378" s="120">
        <f t="shared" si="21"/>
        <v>218805729.41916898</v>
      </c>
    </row>
    <row r="379" spans="1:11" x14ac:dyDescent="0.25">
      <c r="A379" s="4">
        <v>28798</v>
      </c>
      <c r="B379" s="5">
        <v>66786</v>
      </c>
      <c r="C379" s="121">
        <f>VLOOKUP($A379,flow_input!B$2:C$50000,2,FALSE)</f>
        <v>74162.162096</v>
      </c>
      <c r="D379" s="7" t="s">
        <v>8</v>
      </c>
      <c r="E379" s="6">
        <f t="shared" si="22"/>
        <v>0.11044473536369903</v>
      </c>
      <c r="F379" s="4">
        <v>1</v>
      </c>
      <c r="G379" s="4" t="s">
        <v>30</v>
      </c>
      <c r="H379" s="170">
        <f t="shared" si="23"/>
        <v>60000</v>
      </c>
      <c r="I379" s="4">
        <v>3</v>
      </c>
      <c r="J379" s="120">
        <f t="shared" si="20"/>
        <v>7376.162096</v>
      </c>
      <c r="K379" s="120">
        <f t="shared" si="21"/>
        <v>54407767.266467117</v>
      </c>
    </row>
    <row r="380" spans="1:11" x14ac:dyDescent="0.25">
      <c r="A380" s="4">
        <v>28849</v>
      </c>
      <c r="B380" s="5">
        <v>57881.75</v>
      </c>
      <c r="C380" s="121">
        <f>VLOOKUP($A380,flow_input!B$2:C$50000,2,FALSE)</f>
        <v>54158.129181999997</v>
      </c>
      <c r="D380" s="7" t="s">
        <v>8</v>
      </c>
      <c r="E380" s="6">
        <f t="shared" si="22"/>
        <v>-6.4331517585422104E-2</v>
      </c>
      <c r="F380" s="4">
        <v>1</v>
      </c>
      <c r="G380" s="4" t="s">
        <v>30</v>
      </c>
      <c r="H380" s="170">
        <f t="shared" si="23"/>
        <v>50000</v>
      </c>
      <c r="I380" s="4">
        <v>7</v>
      </c>
      <c r="J380" s="120">
        <f t="shared" si="20"/>
        <v>-3723.6208180000031</v>
      </c>
      <c r="K380" s="120">
        <f t="shared" si="21"/>
        <v>13865351.996243011</v>
      </c>
    </row>
    <row r="381" spans="1:11" x14ac:dyDescent="0.25">
      <c r="A381" s="4">
        <v>28868</v>
      </c>
      <c r="B381" s="5">
        <v>32668.75</v>
      </c>
      <c r="C381" s="121">
        <f>VLOOKUP($A381,flow_input!B$2:C$50000,2,FALSE)</f>
        <v>37978.870645000003</v>
      </c>
      <c r="D381" s="7" t="s">
        <v>8</v>
      </c>
      <c r="E381" s="6">
        <f t="shared" si="22"/>
        <v>0.16254434727377087</v>
      </c>
      <c r="F381" s="4">
        <v>1</v>
      </c>
      <c r="G381" s="4" t="s">
        <v>30</v>
      </c>
      <c r="H381" s="170">
        <f t="shared" si="23"/>
        <v>30000</v>
      </c>
      <c r="I381" s="4">
        <v>3</v>
      </c>
      <c r="J381" s="120">
        <f t="shared" si="20"/>
        <v>5310.1206450000027</v>
      </c>
      <c r="K381" s="120">
        <f t="shared" si="21"/>
        <v>28197381.264455244</v>
      </c>
    </row>
    <row r="382" spans="1:11" x14ac:dyDescent="0.25">
      <c r="A382" s="4">
        <v>28904</v>
      </c>
      <c r="B382" s="5">
        <v>30488.75</v>
      </c>
      <c r="C382" s="121">
        <f>VLOOKUP($A382,flow_input!B$2:C$50000,2,FALSE)</f>
        <v>37678.334476000004</v>
      </c>
      <c r="D382" s="7" t="s">
        <v>8</v>
      </c>
      <c r="E382" s="6">
        <f t="shared" si="22"/>
        <v>0.2358110606699193</v>
      </c>
      <c r="F382" s="4">
        <v>1</v>
      </c>
      <c r="G382" s="4" t="s">
        <v>30</v>
      </c>
      <c r="H382" s="170">
        <f t="shared" si="23"/>
        <v>30000</v>
      </c>
      <c r="I382" s="4">
        <v>3</v>
      </c>
      <c r="J382" s="120">
        <f t="shared" si="20"/>
        <v>7189.5844760000036</v>
      </c>
      <c r="K382" s="120">
        <f t="shared" si="21"/>
        <v>51690124.937540248</v>
      </c>
    </row>
    <row r="383" spans="1:11" x14ac:dyDescent="0.25">
      <c r="A383" s="4">
        <v>28938</v>
      </c>
      <c r="B383" s="5">
        <v>36774.083333333336</v>
      </c>
      <c r="C383" s="121">
        <f>VLOOKUP($A383,flow_input!B$2:C$50000,2,FALSE)</f>
        <v>35271.563543999997</v>
      </c>
      <c r="D383" s="7" t="s">
        <v>8</v>
      </c>
      <c r="E383" s="6">
        <f t="shared" si="22"/>
        <v>-4.0858116726227189E-2</v>
      </c>
      <c r="F383" s="4">
        <v>1</v>
      </c>
      <c r="G383" s="4" t="s">
        <v>30</v>
      </c>
      <c r="H383" s="170">
        <f t="shared" si="23"/>
        <v>30000</v>
      </c>
      <c r="I383" s="4">
        <v>5</v>
      </c>
      <c r="J383" s="120">
        <f t="shared" si="20"/>
        <v>-1502.5197893333388</v>
      </c>
      <c r="K383" s="120">
        <f t="shared" si="21"/>
        <v>2257565.7173383008</v>
      </c>
    </row>
    <row r="384" spans="1:11" x14ac:dyDescent="0.25">
      <c r="A384" s="4">
        <v>28939</v>
      </c>
      <c r="B384" s="5">
        <v>36247.333333333336</v>
      </c>
      <c r="C384" s="121">
        <f>VLOOKUP($A384,flow_input!B$2:C$50000,2,FALSE)</f>
        <v>39487.933147000003</v>
      </c>
      <c r="D384" s="7" t="s">
        <v>8</v>
      </c>
      <c r="E384" s="6">
        <f t="shared" si="22"/>
        <v>8.9402433659487635E-2</v>
      </c>
      <c r="F384" s="4">
        <v>1</v>
      </c>
      <c r="G384" s="4" t="s">
        <v>30</v>
      </c>
      <c r="H384" s="170">
        <f t="shared" si="23"/>
        <v>30000</v>
      </c>
      <c r="I384" s="4">
        <v>5</v>
      </c>
      <c r="J384" s="120">
        <f t="shared" si="20"/>
        <v>3240.5998136666676</v>
      </c>
      <c r="K384" s="120">
        <f t="shared" si="21"/>
        <v>10501487.152336441</v>
      </c>
    </row>
    <row r="385" spans="1:11" x14ac:dyDescent="0.25">
      <c r="A385" s="4">
        <v>28945</v>
      </c>
      <c r="B385" s="5">
        <v>26985.333333333332</v>
      </c>
      <c r="C385" s="121">
        <f>VLOOKUP($A385,flow_input!B$2:C$50000,2,FALSE)</f>
        <v>24073.890432</v>
      </c>
      <c r="D385" s="7" t="s">
        <v>8</v>
      </c>
      <c r="E385" s="6">
        <f t="shared" si="22"/>
        <v>-0.10788982538662972</v>
      </c>
      <c r="F385" s="4">
        <v>1</v>
      </c>
      <c r="G385" s="4" t="s">
        <v>30</v>
      </c>
      <c r="H385" s="170">
        <f t="shared" si="23"/>
        <v>20000</v>
      </c>
      <c r="I385" s="4">
        <v>5</v>
      </c>
      <c r="J385" s="120">
        <f t="shared" si="20"/>
        <v>-2911.442901333332</v>
      </c>
      <c r="K385" s="120">
        <f t="shared" si="21"/>
        <v>8476499.7677242495</v>
      </c>
    </row>
    <row r="386" spans="1:11" x14ac:dyDescent="0.25">
      <c r="A386" s="4">
        <v>28949</v>
      </c>
      <c r="B386" s="5">
        <v>23828.083333333332</v>
      </c>
      <c r="C386" s="121">
        <f>VLOOKUP($A386,flow_input!B$2:C$50000,2,FALSE)</f>
        <v>16545.530108999999</v>
      </c>
      <c r="D386" s="7" t="s">
        <v>8</v>
      </c>
      <c r="E386" s="6">
        <f t="shared" si="22"/>
        <v>-0.30562899761835649</v>
      </c>
      <c r="F386" s="4">
        <v>1</v>
      </c>
      <c r="G386" s="4" t="s">
        <v>30</v>
      </c>
      <c r="H386" s="170">
        <f t="shared" si="23"/>
        <v>20000</v>
      </c>
      <c r="I386" s="4">
        <v>5</v>
      </c>
      <c r="J386" s="120">
        <f t="shared" ref="J386:J449" si="24">C386-B386</f>
        <v>-7282.5532243333328</v>
      </c>
      <c r="K386" s="120">
        <f t="shared" ref="K386:K449" si="25">POWER(J386,2)</f>
        <v>53035581.465247825</v>
      </c>
    </row>
    <row r="387" spans="1:11" x14ac:dyDescent="0.25">
      <c r="A387" s="4">
        <v>29016</v>
      </c>
      <c r="B387" s="5">
        <v>75826.416666666672</v>
      </c>
      <c r="C387" s="121">
        <f>VLOOKUP($A387,flow_input!B$2:C$50000,2,FALSE)</f>
        <v>71617.836647999997</v>
      </c>
      <c r="D387" s="7" t="s">
        <v>8</v>
      </c>
      <c r="E387" s="6">
        <f t="shared" ref="E387:E450" si="26">C387/B387-1</f>
        <v>-5.550282083310909E-2</v>
      </c>
      <c r="F387" s="4">
        <v>1</v>
      </c>
      <c r="G387" s="4" t="s">
        <v>30</v>
      </c>
      <c r="H387" s="170">
        <f t="shared" ref="H387:H450" si="27">FLOOR(B387,10000)</f>
        <v>70000</v>
      </c>
      <c r="I387" s="4">
        <v>2</v>
      </c>
      <c r="J387" s="120">
        <f t="shared" si="24"/>
        <v>-4208.5800186666747</v>
      </c>
      <c r="K387" s="120">
        <f t="shared" si="25"/>
        <v>17712145.773520388</v>
      </c>
    </row>
    <row r="388" spans="1:11" x14ac:dyDescent="0.25">
      <c r="A388" s="4">
        <v>29023</v>
      </c>
      <c r="B388" s="5">
        <v>79817.333333333328</v>
      </c>
      <c r="C388" s="121">
        <f>VLOOKUP($A388,flow_input!B$2:C$50000,2,FALSE)</f>
        <v>82893.219620999997</v>
      </c>
      <c r="D388" s="7" t="s">
        <v>8</v>
      </c>
      <c r="E388" s="6">
        <f t="shared" si="26"/>
        <v>3.8536570431652262E-2</v>
      </c>
      <c r="F388" s="4">
        <v>1</v>
      </c>
      <c r="G388" s="4" t="s">
        <v>30</v>
      </c>
      <c r="H388" s="170">
        <f t="shared" si="27"/>
        <v>70000</v>
      </c>
      <c r="I388" s="4">
        <v>2</v>
      </c>
      <c r="J388" s="120">
        <f t="shared" si="24"/>
        <v>3075.8862876666681</v>
      </c>
      <c r="K388" s="120">
        <f t="shared" si="25"/>
        <v>9461076.4546558373</v>
      </c>
    </row>
    <row r="389" spans="1:11" x14ac:dyDescent="0.25">
      <c r="A389" s="4">
        <v>29024</v>
      </c>
      <c r="B389" s="5">
        <v>78225.083333333328</v>
      </c>
      <c r="C389" s="121">
        <f>VLOOKUP($A389,flow_input!B$2:C$50000,2,FALSE)</f>
        <v>80859.848075000002</v>
      </c>
      <c r="D389" s="7" t="s">
        <v>8</v>
      </c>
      <c r="E389" s="6">
        <f t="shared" si="26"/>
        <v>3.3681840010823638E-2</v>
      </c>
      <c r="F389" s="4">
        <v>1</v>
      </c>
      <c r="G389" s="4" t="s">
        <v>30</v>
      </c>
      <c r="H389" s="170">
        <f t="shared" si="27"/>
        <v>70000</v>
      </c>
      <c r="I389" s="4">
        <v>2</v>
      </c>
      <c r="J389" s="120">
        <f t="shared" si="24"/>
        <v>2634.7647416666732</v>
      </c>
      <c r="K389" s="120">
        <f t="shared" si="25"/>
        <v>6941985.2439298509</v>
      </c>
    </row>
    <row r="390" spans="1:11" x14ac:dyDescent="0.25">
      <c r="A390" s="4">
        <v>29025</v>
      </c>
      <c r="B390" s="5">
        <v>73432.083333333328</v>
      </c>
      <c r="C390" s="121">
        <f>VLOOKUP($A390,flow_input!B$2:C$50000,2,FALSE)</f>
        <v>73793.683279999997</v>
      </c>
      <c r="D390" s="7" t="s">
        <v>8</v>
      </c>
      <c r="E390" s="6">
        <f t="shared" si="26"/>
        <v>4.9242773764874848E-3</v>
      </c>
      <c r="F390" s="4">
        <v>1</v>
      </c>
      <c r="G390" s="4" t="s">
        <v>30</v>
      </c>
      <c r="H390" s="170">
        <f t="shared" si="27"/>
        <v>70000</v>
      </c>
      <c r="I390" s="4">
        <v>2</v>
      </c>
      <c r="J390" s="120">
        <f t="shared" si="24"/>
        <v>361.59994666666898</v>
      </c>
      <c r="K390" s="120">
        <f t="shared" si="25"/>
        <v>130754.52142933785</v>
      </c>
    </row>
    <row r="391" spans="1:11" x14ac:dyDescent="0.25">
      <c r="A391" s="4">
        <v>29033</v>
      </c>
      <c r="B391" s="5">
        <v>75684.583333333328</v>
      </c>
      <c r="C391" s="121">
        <f>VLOOKUP($A391,flow_input!B$2:C$50000,2,FALSE)</f>
        <v>77855.428872999997</v>
      </c>
      <c r="D391" s="7" t="s">
        <v>8</v>
      </c>
      <c r="E391" s="6">
        <f t="shared" si="26"/>
        <v>2.8682796998508175E-2</v>
      </c>
      <c r="F391" s="4">
        <v>1</v>
      </c>
      <c r="G391" s="4" t="s">
        <v>30</v>
      </c>
      <c r="H391" s="170">
        <f t="shared" si="27"/>
        <v>70000</v>
      </c>
      <c r="I391" s="4">
        <v>2</v>
      </c>
      <c r="J391" s="120">
        <f t="shared" si="24"/>
        <v>2170.8455396666686</v>
      </c>
      <c r="K391" s="120">
        <f t="shared" si="25"/>
        <v>4712570.3570906697</v>
      </c>
    </row>
    <row r="392" spans="1:11" x14ac:dyDescent="0.25">
      <c r="A392" s="4">
        <v>29035</v>
      </c>
      <c r="B392" s="5">
        <v>77384.5</v>
      </c>
      <c r="C392" s="121">
        <f>VLOOKUP($A392,flow_input!B$2:C$50000,2,FALSE)</f>
        <v>81942.738712999999</v>
      </c>
      <c r="D392" s="7" t="s">
        <v>8</v>
      </c>
      <c r="E392" s="6">
        <f t="shared" si="26"/>
        <v>5.8903769010590024E-2</v>
      </c>
      <c r="F392" s="4">
        <v>1</v>
      </c>
      <c r="G392" s="4" t="s">
        <v>30</v>
      </c>
      <c r="H392" s="170">
        <f t="shared" si="27"/>
        <v>70000</v>
      </c>
      <c r="I392" s="4">
        <v>2</v>
      </c>
      <c r="J392" s="120">
        <f t="shared" si="24"/>
        <v>4558.2387129999988</v>
      </c>
      <c r="K392" s="120">
        <f t="shared" si="25"/>
        <v>20777540.164691884</v>
      </c>
    </row>
    <row r="393" spans="1:11" x14ac:dyDescent="0.25">
      <c r="A393" s="4">
        <v>29039</v>
      </c>
      <c r="B393" s="5">
        <v>90452.666666666672</v>
      </c>
      <c r="C393" s="121">
        <f>VLOOKUP($A393,flow_input!B$2:C$50000,2,FALSE)</f>
        <v>97715.713929999998</v>
      </c>
      <c r="D393" s="7" t="s">
        <v>8</v>
      </c>
      <c r="E393" s="6">
        <f t="shared" si="26"/>
        <v>8.029666267440061E-2</v>
      </c>
      <c r="F393" s="4">
        <v>1</v>
      </c>
      <c r="G393" s="4" t="s">
        <v>30</v>
      </c>
      <c r="H393" s="170">
        <f t="shared" si="27"/>
        <v>90000</v>
      </c>
      <c r="I393" s="4">
        <v>2</v>
      </c>
      <c r="J393" s="120">
        <f t="shared" si="24"/>
        <v>7263.0472633333266</v>
      </c>
      <c r="K393" s="120">
        <f t="shared" si="25"/>
        <v>52751855.549413726</v>
      </c>
    </row>
    <row r="394" spans="1:11" x14ac:dyDescent="0.25">
      <c r="A394" s="4">
        <v>29041</v>
      </c>
      <c r="B394" s="5">
        <v>90306</v>
      </c>
      <c r="C394" s="121">
        <f>VLOOKUP($A394,flow_input!B$2:C$50000,2,FALSE)</f>
        <v>90872.485996999996</v>
      </c>
      <c r="D394" s="7" t="s">
        <v>8</v>
      </c>
      <c r="E394" s="6">
        <f t="shared" si="26"/>
        <v>6.2729607888734051E-3</v>
      </c>
      <c r="F394" s="4">
        <v>1</v>
      </c>
      <c r="G394" s="4" t="s">
        <v>30</v>
      </c>
      <c r="H394" s="170">
        <f t="shared" si="27"/>
        <v>90000</v>
      </c>
      <c r="I394" s="4">
        <v>2</v>
      </c>
      <c r="J394" s="120">
        <f t="shared" si="24"/>
        <v>566.48599699999613</v>
      </c>
      <c r="K394" s="120">
        <f t="shared" si="25"/>
        <v>320906.38479707961</v>
      </c>
    </row>
    <row r="395" spans="1:11" x14ac:dyDescent="0.25">
      <c r="A395" s="4">
        <v>29049</v>
      </c>
      <c r="B395" s="5">
        <v>68378.083333333328</v>
      </c>
      <c r="C395" s="121">
        <f>VLOOKUP($A395,flow_input!B$2:C$50000,2,FALSE)</f>
        <v>75472.857092000006</v>
      </c>
      <c r="D395" s="7" t="s">
        <v>8</v>
      </c>
      <c r="E395" s="6">
        <f t="shared" si="26"/>
        <v>0.10375800860168427</v>
      </c>
      <c r="F395" s="4">
        <v>1</v>
      </c>
      <c r="G395" s="4" t="s">
        <v>30</v>
      </c>
      <c r="H395" s="170">
        <f t="shared" si="27"/>
        <v>60000</v>
      </c>
      <c r="I395" s="4">
        <v>2</v>
      </c>
      <c r="J395" s="120">
        <f t="shared" si="24"/>
        <v>7094.7737586666772</v>
      </c>
      <c r="K395" s="120">
        <f t="shared" si="25"/>
        <v>50335814.686665289</v>
      </c>
    </row>
    <row r="396" spans="1:11" x14ac:dyDescent="0.25">
      <c r="A396" s="4">
        <v>29051</v>
      </c>
      <c r="B396" s="5">
        <v>62212.093035049103</v>
      </c>
      <c r="C396" s="121">
        <f>VLOOKUP($A396,flow_input!B$2:C$50000,2,FALSE)</f>
        <v>68849.172997999995</v>
      </c>
      <c r="D396" s="7" t="s">
        <v>8</v>
      </c>
      <c r="E396" s="6">
        <f t="shared" si="26"/>
        <v>0.10668472380782434</v>
      </c>
      <c r="F396" s="4">
        <v>1</v>
      </c>
      <c r="G396" s="4" t="s">
        <v>30</v>
      </c>
      <c r="H396" s="170">
        <f t="shared" si="27"/>
        <v>60000</v>
      </c>
      <c r="I396" s="4">
        <v>2</v>
      </c>
      <c r="J396" s="120">
        <f t="shared" si="24"/>
        <v>6637.0799629508911</v>
      </c>
      <c r="K396" s="120">
        <f t="shared" si="25"/>
        <v>44050830.434604198</v>
      </c>
    </row>
    <row r="397" spans="1:11" x14ac:dyDescent="0.25">
      <c r="A397" s="4">
        <v>29052</v>
      </c>
      <c r="B397" s="5">
        <v>50893.25</v>
      </c>
      <c r="C397" s="121">
        <f>VLOOKUP($A397,flow_input!B$2:C$50000,2,FALSE)</f>
        <v>60956.794332999998</v>
      </c>
      <c r="D397" s="7" t="s">
        <v>8</v>
      </c>
      <c r="E397" s="6">
        <f t="shared" si="26"/>
        <v>0.19773829207213134</v>
      </c>
      <c r="F397" s="4">
        <v>1</v>
      </c>
      <c r="G397" s="4" t="s">
        <v>30</v>
      </c>
      <c r="H397" s="170">
        <f t="shared" si="27"/>
        <v>50000</v>
      </c>
      <c r="I397" s="4">
        <v>2</v>
      </c>
      <c r="J397" s="120">
        <f t="shared" si="24"/>
        <v>10063.544332999998</v>
      </c>
      <c r="K397" s="120">
        <f t="shared" si="25"/>
        <v>101274924.54225637</v>
      </c>
    </row>
    <row r="398" spans="1:11" x14ac:dyDescent="0.25">
      <c r="A398" s="4">
        <v>29086</v>
      </c>
      <c r="B398" s="5">
        <v>94933.583333333328</v>
      </c>
      <c r="C398" s="121">
        <f>VLOOKUP($A398,flow_input!B$2:C$50000,2,FALSE)</f>
        <v>92443.240934999994</v>
      </c>
      <c r="D398" s="7" t="s">
        <v>8</v>
      </c>
      <c r="E398" s="6">
        <f t="shared" si="26"/>
        <v>-2.6232470226992044E-2</v>
      </c>
      <c r="F398" s="4">
        <v>1</v>
      </c>
      <c r="G398" s="4" t="s">
        <v>30</v>
      </c>
      <c r="H398" s="170">
        <f t="shared" si="27"/>
        <v>90000</v>
      </c>
      <c r="I398" s="4">
        <v>3</v>
      </c>
      <c r="J398" s="120">
        <f t="shared" si="24"/>
        <v>-2490.3423983333341</v>
      </c>
      <c r="K398" s="120">
        <f t="shared" si="25"/>
        <v>6201805.2609366225</v>
      </c>
    </row>
    <row r="399" spans="1:11" x14ac:dyDescent="0.25">
      <c r="A399" s="4">
        <v>29089</v>
      </c>
      <c r="B399" s="5">
        <v>92517.416666666672</v>
      </c>
      <c r="C399" s="121">
        <f>VLOOKUP($A399,flow_input!B$2:C$50000,2,FALSE)</f>
        <v>88343.725426000005</v>
      </c>
      <c r="D399" s="7" t="s">
        <v>8</v>
      </c>
      <c r="E399" s="6">
        <f t="shared" si="26"/>
        <v>-4.511249223164282E-2</v>
      </c>
      <c r="F399" s="4">
        <v>1</v>
      </c>
      <c r="G399" s="4" t="s">
        <v>30</v>
      </c>
      <c r="H399" s="170">
        <f t="shared" si="27"/>
        <v>90000</v>
      </c>
      <c r="I399" s="4">
        <v>3</v>
      </c>
      <c r="J399" s="120">
        <f t="shared" si="24"/>
        <v>-4173.691240666667</v>
      </c>
      <c r="K399" s="120">
        <f t="shared" si="25"/>
        <v>17419698.572417662</v>
      </c>
    </row>
    <row r="400" spans="1:11" x14ac:dyDescent="0.25">
      <c r="A400" s="4">
        <v>29095</v>
      </c>
      <c r="B400" s="5">
        <v>91704.833333333328</v>
      </c>
      <c r="C400" s="121">
        <f>VLOOKUP($A400,flow_input!B$2:C$50000,2,FALSE)</f>
        <v>90562.663696000003</v>
      </c>
      <c r="D400" s="7" t="s">
        <v>8</v>
      </c>
      <c r="E400" s="6">
        <f t="shared" si="26"/>
        <v>-1.245484666202612E-2</v>
      </c>
      <c r="F400" s="4">
        <v>1</v>
      </c>
      <c r="G400" s="4" t="s">
        <v>30</v>
      </c>
      <c r="H400" s="170">
        <f t="shared" si="27"/>
        <v>90000</v>
      </c>
      <c r="I400" s="4">
        <v>3</v>
      </c>
      <c r="J400" s="120">
        <f t="shared" si="24"/>
        <v>-1142.1696373333252</v>
      </c>
      <c r="K400" s="120">
        <f t="shared" si="25"/>
        <v>1304551.4804461396</v>
      </c>
    </row>
    <row r="401" spans="1:11" x14ac:dyDescent="0.25">
      <c r="A401" s="4">
        <v>29108</v>
      </c>
      <c r="B401" s="5">
        <v>102811.08333333333</v>
      </c>
      <c r="C401" s="121">
        <f>VLOOKUP($A401,flow_input!B$2:C$50000,2,FALSE)</f>
        <v>98492.813276999994</v>
      </c>
      <c r="D401" s="7" t="s">
        <v>8</v>
      </c>
      <c r="E401" s="6">
        <f t="shared" si="26"/>
        <v>-4.200198963308921E-2</v>
      </c>
      <c r="F401" s="4">
        <v>1</v>
      </c>
      <c r="G401" s="4" t="s">
        <v>30</v>
      </c>
      <c r="H401" s="170">
        <f t="shared" si="27"/>
        <v>100000</v>
      </c>
      <c r="I401" s="4">
        <v>3</v>
      </c>
      <c r="J401" s="120">
        <f t="shared" si="24"/>
        <v>-4318.2700563333347</v>
      </c>
      <c r="K401" s="120">
        <f t="shared" si="25"/>
        <v>18647456.279425099</v>
      </c>
    </row>
    <row r="402" spans="1:11" x14ac:dyDescent="0.25">
      <c r="A402" s="4">
        <v>29167</v>
      </c>
      <c r="B402" s="5">
        <v>32984.833333333336</v>
      </c>
      <c r="C402" s="121">
        <f>VLOOKUP($A402,flow_input!B$2:C$50000,2,FALSE)</f>
        <v>38046.07346</v>
      </c>
      <c r="D402" s="7" t="s">
        <v>8</v>
      </c>
      <c r="E402" s="6">
        <f t="shared" si="26"/>
        <v>0.15344143399239041</v>
      </c>
      <c r="F402" s="4">
        <v>1</v>
      </c>
      <c r="G402" s="4" t="s">
        <v>30</v>
      </c>
      <c r="H402" s="170">
        <f t="shared" si="27"/>
        <v>30000</v>
      </c>
      <c r="I402" s="4">
        <v>3</v>
      </c>
      <c r="J402" s="120">
        <f t="shared" si="24"/>
        <v>5061.2401266666639</v>
      </c>
      <c r="K402" s="120">
        <f t="shared" si="25"/>
        <v>25616151.619780786</v>
      </c>
    </row>
    <row r="403" spans="1:11" x14ac:dyDescent="0.25">
      <c r="A403" s="4">
        <v>29168</v>
      </c>
      <c r="B403" s="5">
        <v>33803.926485827898</v>
      </c>
      <c r="C403" s="121">
        <f>VLOOKUP($A403,flow_input!B$2:C$50000,2,FALSE)</f>
        <v>38808.818876999998</v>
      </c>
      <c r="D403" s="7" t="s">
        <v>8</v>
      </c>
      <c r="E403" s="6">
        <f t="shared" si="26"/>
        <v>0.1480565399191236</v>
      </c>
      <c r="F403" s="4">
        <v>1</v>
      </c>
      <c r="G403" s="4" t="s">
        <v>30</v>
      </c>
      <c r="H403" s="170">
        <f t="shared" si="27"/>
        <v>30000</v>
      </c>
      <c r="I403" s="4">
        <v>3</v>
      </c>
      <c r="J403" s="120">
        <f t="shared" si="24"/>
        <v>5004.8923911720995</v>
      </c>
      <c r="K403" s="120">
        <f t="shared" si="25"/>
        <v>25048947.847212374</v>
      </c>
    </row>
    <row r="404" spans="1:11" x14ac:dyDescent="0.25">
      <c r="A404" s="4">
        <v>29172</v>
      </c>
      <c r="B404" s="5">
        <v>28069.5</v>
      </c>
      <c r="C404" s="121">
        <f>VLOOKUP($A404,flow_input!B$2:C$50000,2,FALSE)</f>
        <v>34178.268972999998</v>
      </c>
      <c r="D404" s="7" t="s">
        <v>8</v>
      </c>
      <c r="E404" s="6">
        <f t="shared" si="26"/>
        <v>0.21763013138816145</v>
      </c>
      <c r="F404" s="4">
        <v>1</v>
      </c>
      <c r="G404" s="4" t="s">
        <v>30</v>
      </c>
      <c r="H404" s="170">
        <f t="shared" si="27"/>
        <v>20000</v>
      </c>
      <c r="I404" s="4">
        <v>3</v>
      </c>
      <c r="J404" s="120">
        <f t="shared" si="24"/>
        <v>6108.7689729999984</v>
      </c>
      <c r="K404" s="120">
        <f t="shared" si="25"/>
        <v>37317058.365487456</v>
      </c>
    </row>
    <row r="405" spans="1:11" x14ac:dyDescent="0.25">
      <c r="A405" s="4">
        <v>29173</v>
      </c>
      <c r="B405" s="5">
        <v>29879</v>
      </c>
      <c r="C405" s="121">
        <f>VLOOKUP($A405,flow_input!B$2:C$50000,2,FALSE)</f>
        <v>33797.569371999998</v>
      </c>
      <c r="D405" s="7" t="s">
        <v>8</v>
      </c>
      <c r="E405" s="6">
        <f t="shared" si="26"/>
        <v>0.13114794243448569</v>
      </c>
      <c r="F405" s="4">
        <v>1</v>
      </c>
      <c r="G405" s="4" t="s">
        <v>30</v>
      </c>
      <c r="H405" s="170">
        <f t="shared" si="27"/>
        <v>20000</v>
      </c>
      <c r="I405" s="4">
        <v>3</v>
      </c>
      <c r="J405" s="120">
        <f t="shared" si="24"/>
        <v>3918.5693719999981</v>
      </c>
      <c r="K405" s="120">
        <f t="shared" si="25"/>
        <v>15355185.92317646</v>
      </c>
    </row>
    <row r="406" spans="1:11" x14ac:dyDescent="0.25">
      <c r="A406" s="4">
        <v>29232</v>
      </c>
      <c r="B406" s="5">
        <v>87235.666666666672</v>
      </c>
      <c r="C406" s="121">
        <f>VLOOKUP($A406,flow_input!B$2:C$50000,2,FALSE)</f>
        <v>94239.615523</v>
      </c>
      <c r="D406" s="7" t="s">
        <v>8</v>
      </c>
      <c r="E406" s="6">
        <f t="shared" si="26"/>
        <v>8.0287675029708794E-2</v>
      </c>
      <c r="F406" s="4">
        <v>1</v>
      </c>
      <c r="G406" s="4" t="s">
        <v>30</v>
      </c>
      <c r="H406" s="170">
        <f t="shared" si="27"/>
        <v>80000</v>
      </c>
      <c r="I406" s="4">
        <v>2</v>
      </c>
      <c r="J406" s="120">
        <f t="shared" si="24"/>
        <v>7003.9488563333289</v>
      </c>
      <c r="K406" s="120">
        <f t="shared" si="25"/>
        <v>49055299.582132943</v>
      </c>
    </row>
    <row r="407" spans="1:11" x14ac:dyDescent="0.25">
      <c r="A407" s="4">
        <v>29756</v>
      </c>
      <c r="B407" s="5">
        <v>77091.916666666672</v>
      </c>
      <c r="C407" s="121">
        <f>VLOOKUP($A407,flow_input!B$2:C$50000,2,FALSE)</f>
        <v>82036.942322999996</v>
      </c>
      <c r="D407" s="7" t="s">
        <v>8</v>
      </c>
      <c r="E407" s="6">
        <f t="shared" si="26"/>
        <v>6.4144541608880168E-2</v>
      </c>
      <c r="F407" s="4">
        <v>1</v>
      </c>
      <c r="G407" s="4" t="s">
        <v>30</v>
      </c>
      <c r="H407" s="170">
        <f t="shared" si="27"/>
        <v>70000</v>
      </c>
      <c r="I407" s="4">
        <v>2</v>
      </c>
      <c r="J407" s="120">
        <f t="shared" si="24"/>
        <v>4945.0256563333242</v>
      </c>
      <c r="K407" s="120">
        <f t="shared" si="25"/>
        <v>24453278.741794825</v>
      </c>
    </row>
    <row r="408" spans="1:11" x14ac:dyDescent="0.25">
      <c r="A408" s="4">
        <v>29761</v>
      </c>
      <c r="B408" s="5">
        <v>41648.5</v>
      </c>
      <c r="C408" s="121">
        <f>VLOOKUP($A408,flow_input!B$2:C$50000,2,FALSE)</f>
        <v>29532.290116</v>
      </c>
      <c r="D408" s="7" t="s">
        <v>8</v>
      </c>
      <c r="E408" s="6">
        <f t="shared" si="26"/>
        <v>-0.29091587653817064</v>
      </c>
      <c r="F408" s="4">
        <v>1</v>
      </c>
      <c r="G408" s="4" t="s">
        <v>30</v>
      </c>
      <c r="H408" s="170">
        <f t="shared" si="27"/>
        <v>40000</v>
      </c>
      <c r="I408" s="4">
        <v>4</v>
      </c>
      <c r="J408" s="120">
        <f t="shared" si="24"/>
        <v>-12116.209884</v>
      </c>
      <c r="K408" s="120">
        <f t="shared" si="25"/>
        <v>146802541.95313931</v>
      </c>
    </row>
    <row r="409" spans="1:11" x14ac:dyDescent="0.25">
      <c r="A409" s="4">
        <v>30080</v>
      </c>
      <c r="B409" s="5">
        <v>70633.916666666672</v>
      </c>
      <c r="C409" s="121">
        <f>VLOOKUP($A409,flow_input!B$2:C$50000,2,FALSE)</f>
        <v>71648.009313000002</v>
      </c>
      <c r="D409" s="7" t="s">
        <v>8</v>
      </c>
      <c r="E409" s="6">
        <f t="shared" si="26"/>
        <v>1.4357021303504913E-2</v>
      </c>
      <c r="F409" s="4">
        <v>1</v>
      </c>
      <c r="G409" s="4" t="s">
        <v>30</v>
      </c>
      <c r="H409" s="170">
        <f t="shared" si="27"/>
        <v>70000</v>
      </c>
      <c r="I409" s="4">
        <v>7</v>
      </c>
      <c r="J409" s="120">
        <f t="shared" si="24"/>
        <v>1014.0926463333308</v>
      </c>
      <c r="K409" s="120">
        <f t="shared" si="25"/>
        <v>1028383.8953473379</v>
      </c>
    </row>
    <row r="410" spans="1:11" x14ac:dyDescent="0.25">
      <c r="A410" s="4">
        <v>30792</v>
      </c>
      <c r="B410" s="5">
        <v>63225.333333333336</v>
      </c>
      <c r="C410" s="121">
        <f>VLOOKUP($A410,flow_input!B$2:C$50000,2,FALSE)</f>
        <v>66571.648168</v>
      </c>
      <c r="D410" s="7" t="s">
        <v>8</v>
      </c>
      <c r="E410" s="6">
        <f t="shared" si="26"/>
        <v>5.2926804150235096E-2</v>
      </c>
      <c r="F410" s="4">
        <v>1</v>
      </c>
      <c r="G410" s="4" t="s">
        <v>30</v>
      </c>
      <c r="H410" s="170">
        <f t="shared" si="27"/>
        <v>60000</v>
      </c>
      <c r="I410" s="4">
        <v>7</v>
      </c>
      <c r="J410" s="120">
        <f t="shared" si="24"/>
        <v>3346.314834666664</v>
      </c>
      <c r="K410" s="120">
        <f t="shared" si="25"/>
        <v>11197822.972710183</v>
      </c>
    </row>
    <row r="411" spans="1:11" x14ac:dyDescent="0.25">
      <c r="A411" s="4">
        <v>30813</v>
      </c>
      <c r="B411" s="5">
        <v>95310.583333333328</v>
      </c>
      <c r="C411" s="121">
        <f>VLOOKUP($A411,flow_input!B$2:C$50000,2,FALSE)</f>
        <v>88179.659444999998</v>
      </c>
      <c r="D411" s="7" t="s">
        <v>8</v>
      </c>
      <c r="E411" s="6">
        <f t="shared" si="26"/>
        <v>-7.4817755163601118E-2</v>
      </c>
      <c r="F411" s="4">
        <v>1</v>
      </c>
      <c r="G411" s="4" t="s">
        <v>30</v>
      </c>
      <c r="H411" s="170">
        <f t="shared" si="27"/>
        <v>90000</v>
      </c>
      <c r="I411" s="4">
        <v>2</v>
      </c>
      <c r="J411" s="120">
        <f t="shared" si="24"/>
        <v>-7130.923888333331</v>
      </c>
      <c r="K411" s="120">
        <f t="shared" si="25"/>
        <v>50850075.501202956</v>
      </c>
    </row>
    <row r="412" spans="1:11" x14ac:dyDescent="0.25">
      <c r="A412" s="4">
        <v>31171</v>
      </c>
      <c r="B412" s="5">
        <v>57581.230662020898</v>
      </c>
      <c r="C412" s="121">
        <f>VLOOKUP($A412,flow_input!B$2:C$50000,2,FALSE)</f>
        <v>59830.748119000003</v>
      </c>
      <c r="D412" s="7" t="s">
        <v>8</v>
      </c>
      <c r="E412" s="6">
        <f t="shared" si="26"/>
        <v>3.9066852707315025E-2</v>
      </c>
      <c r="F412" s="4">
        <v>1</v>
      </c>
      <c r="G412" s="4" t="s">
        <v>30</v>
      </c>
      <c r="H412" s="170">
        <f t="shared" si="27"/>
        <v>50000</v>
      </c>
      <c r="I412" s="4">
        <v>5</v>
      </c>
      <c r="J412" s="120">
        <f t="shared" si="24"/>
        <v>2249.5174569791052</v>
      </c>
      <c r="K412" s="120">
        <f t="shared" si="25"/>
        <v>5060328.7892537406</v>
      </c>
    </row>
    <row r="413" spans="1:11" x14ac:dyDescent="0.25">
      <c r="A413" s="4">
        <v>31184</v>
      </c>
      <c r="B413" s="5">
        <v>91569.083333333328</v>
      </c>
      <c r="C413" s="121">
        <f>VLOOKUP($A413,flow_input!B$2:C$50000,2,FALSE)</f>
        <v>85978.225875000004</v>
      </c>
      <c r="D413" s="7" t="s">
        <v>8</v>
      </c>
      <c r="E413" s="6">
        <f t="shared" si="26"/>
        <v>-6.1056169340270361E-2</v>
      </c>
      <c r="F413" s="4">
        <v>1</v>
      </c>
      <c r="G413" s="4" t="s">
        <v>30</v>
      </c>
      <c r="H413" s="170">
        <f t="shared" si="27"/>
        <v>90000</v>
      </c>
      <c r="I413" s="4">
        <v>3</v>
      </c>
      <c r="J413" s="120">
        <f t="shared" si="24"/>
        <v>-5590.8574583333248</v>
      </c>
      <c r="K413" s="120">
        <f t="shared" si="25"/>
        <v>31257687.119401366</v>
      </c>
    </row>
    <row r="414" spans="1:11" x14ac:dyDescent="0.25">
      <c r="A414" s="4">
        <v>31206</v>
      </c>
      <c r="B414" s="5">
        <v>104063.52675959085</v>
      </c>
      <c r="C414" s="121">
        <f>VLOOKUP($A414,flow_input!B$2:C$50000,2,FALSE)</f>
        <v>116789.01454800001</v>
      </c>
      <c r="D414" s="7" t="s">
        <v>8</v>
      </c>
      <c r="E414" s="6">
        <f t="shared" si="26"/>
        <v>0.1222857631743326</v>
      </c>
      <c r="F414" s="4">
        <v>1</v>
      </c>
      <c r="G414" s="4" t="s">
        <v>30</v>
      </c>
      <c r="H414" s="170">
        <f t="shared" si="27"/>
        <v>100000</v>
      </c>
      <c r="I414" s="4">
        <v>3</v>
      </c>
      <c r="J414" s="120">
        <f t="shared" si="24"/>
        <v>12725.487788409155</v>
      </c>
      <c r="K414" s="120">
        <f t="shared" si="25"/>
        <v>161938039.45295051</v>
      </c>
    </row>
    <row r="415" spans="1:11" x14ac:dyDescent="0.25">
      <c r="A415" s="5">
        <v>551</v>
      </c>
      <c r="B415" s="5">
        <v>88700</v>
      </c>
      <c r="C415" s="121">
        <f>VLOOKUP($A415,flow_input!B$2:C$50000,2,FALSE)</f>
        <v>96337.615325000006</v>
      </c>
      <c r="D415" s="7" t="s">
        <v>9</v>
      </c>
      <c r="E415" s="6">
        <f t="shared" si="26"/>
        <v>8.6106147970687719E-2</v>
      </c>
      <c r="F415" s="4">
        <v>1</v>
      </c>
      <c r="G415" s="4" t="s">
        <v>30</v>
      </c>
      <c r="H415" s="170">
        <f t="shared" si="27"/>
        <v>80000</v>
      </c>
      <c r="I415" s="4">
        <v>2</v>
      </c>
      <c r="J415" s="120">
        <f t="shared" si="24"/>
        <v>7637.6153250000061</v>
      </c>
      <c r="K415" s="120">
        <f t="shared" si="25"/>
        <v>58333167.852674946</v>
      </c>
    </row>
    <row r="416" spans="1:11" x14ac:dyDescent="0.25">
      <c r="A416" s="5">
        <v>554</v>
      </c>
      <c r="B416" s="5">
        <v>104113</v>
      </c>
      <c r="C416" s="121">
        <f>VLOOKUP($A416,flow_input!B$2:C$50000,2,FALSE)</f>
        <v>114903.90593533299</v>
      </c>
      <c r="D416" s="7" t="s">
        <v>9</v>
      </c>
      <c r="E416" s="6">
        <f t="shared" si="26"/>
        <v>0.10364609544757131</v>
      </c>
      <c r="F416" s="4">
        <v>1</v>
      </c>
      <c r="G416" s="4" t="s">
        <v>30</v>
      </c>
      <c r="H416" s="170">
        <f t="shared" si="27"/>
        <v>100000</v>
      </c>
      <c r="I416" s="4">
        <v>3</v>
      </c>
      <c r="J416" s="120">
        <f t="shared" si="24"/>
        <v>10790.905935332994</v>
      </c>
      <c r="K416" s="120">
        <f t="shared" si="25"/>
        <v>116443650.90520483</v>
      </c>
    </row>
    <row r="417" spans="1:11" x14ac:dyDescent="0.25">
      <c r="A417" s="5">
        <v>574</v>
      </c>
      <c r="B417" s="5">
        <v>165551</v>
      </c>
      <c r="C417" s="121">
        <f>VLOOKUP($A417,flow_input!B$2:C$50000,2,FALSE)</f>
        <v>158263.64468933301</v>
      </c>
      <c r="D417" s="7" t="s">
        <v>9</v>
      </c>
      <c r="E417" s="6">
        <f t="shared" si="26"/>
        <v>-4.4018793668820999E-2</v>
      </c>
      <c r="F417" s="4">
        <v>1</v>
      </c>
      <c r="G417" s="4" t="s">
        <v>30</v>
      </c>
      <c r="H417" s="170">
        <f t="shared" si="27"/>
        <v>160000</v>
      </c>
      <c r="I417" s="4">
        <v>3</v>
      </c>
      <c r="J417" s="120">
        <f t="shared" si="24"/>
        <v>-7287.355310666986</v>
      </c>
      <c r="K417" s="120">
        <f t="shared" si="25"/>
        <v>53105547.423906326</v>
      </c>
    </row>
    <row r="418" spans="1:11" x14ac:dyDescent="0.25">
      <c r="A418" s="5">
        <v>579</v>
      </c>
      <c r="B418" s="5">
        <v>55137</v>
      </c>
      <c r="C418" s="121">
        <f>VLOOKUP($A418,flow_input!B$2:C$50000,2,FALSE)</f>
        <v>60773.725187999997</v>
      </c>
      <c r="D418" s="7" t="s">
        <v>9</v>
      </c>
      <c r="E418" s="6">
        <f t="shared" si="26"/>
        <v>0.10223126372490343</v>
      </c>
      <c r="F418" s="4">
        <v>1</v>
      </c>
      <c r="G418" s="4" t="s">
        <v>30</v>
      </c>
      <c r="H418" s="170">
        <f t="shared" si="27"/>
        <v>50000</v>
      </c>
      <c r="I418" s="4">
        <v>2</v>
      </c>
      <c r="J418" s="120">
        <f t="shared" si="24"/>
        <v>5636.7251879999967</v>
      </c>
      <c r="K418" s="120">
        <f t="shared" si="25"/>
        <v>31772670.845033597</v>
      </c>
    </row>
    <row r="419" spans="1:11" x14ac:dyDescent="0.25">
      <c r="A419" s="5">
        <v>686</v>
      </c>
      <c r="B419" s="5">
        <v>26838</v>
      </c>
      <c r="C419" s="121">
        <f>VLOOKUP($A419,flow_input!B$2:C$50000,2,FALSE)</f>
        <v>34180.992543</v>
      </c>
      <c r="D419" s="7" t="s">
        <v>9</v>
      </c>
      <c r="E419" s="6">
        <f t="shared" si="26"/>
        <v>0.2736043126537</v>
      </c>
      <c r="F419" s="4">
        <v>1</v>
      </c>
      <c r="G419" s="4" t="s">
        <v>30</v>
      </c>
      <c r="H419" s="170">
        <f t="shared" si="27"/>
        <v>20000</v>
      </c>
      <c r="I419" s="4">
        <v>4</v>
      </c>
      <c r="J419" s="120">
        <f t="shared" si="24"/>
        <v>7342.9925430000003</v>
      </c>
      <c r="K419" s="120">
        <f t="shared" si="25"/>
        <v>53919539.486553609</v>
      </c>
    </row>
    <row r="420" spans="1:11" x14ac:dyDescent="0.25">
      <c r="A420" s="5">
        <v>702</v>
      </c>
      <c r="B420" s="5">
        <v>76902</v>
      </c>
      <c r="C420" s="121">
        <f>VLOOKUP($A420,flow_input!B$2:C$50000,2,FALSE)</f>
        <v>72631.793502999994</v>
      </c>
      <c r="D420" s="7" t="s">
        <v>9</v>
      </c>
      <c r="E420" s="6">
        <f t="shared" si="26"/>
        <v>-5.5527899105354939E-2</v>
      </c>
      <c r="F420" s="4">
        <v>1</v>
      </c>
      <c r="G420" s="4" t="s">
        <v>30</v>
      </c>
      <c r="H420" s="170">
        <f t="shared" si="27"/>
        <v>70000</v>
      </c>
      <c r="I420" s="4">
        <v>4</v>
      </c>
      <c r="J420" s="120">
        <f t="shared" si="24"/>
        <v>-4270.2064970000065</v>
      </c>
      <c r="K420" s="120">
        <f t="shared" si="25"/>
        <v>18234663.527021065</v>
      </c>
    </row>
    <row r="421" spans="1:11" x14ac:dyDescent="0.25">
      <c r="A421" s="5">
        <v>706</v>
      </c>
      <c r="B421" s="5">
        <v>114735</v>
      </c>
      <c r="C421" s="121">
        <f>VLOOKUP($A421,flow_input!B$2:C$50000,2,FALSE)</f>
        <v>100971.30860999999</v>
      </c>
      <c r="D421" s="7" t="s">
        <v>9</v>
      </c>
      <c r="E421" s="6">
        <f t="shared" si="26"/>
        <v>-0.11996070414433269</v>
      </c>
      <c r="F421" s="4">
        <v>1</v>
      </c>
      <c r="G421" s="4" t="s">
        <v>30</v>
      </c>
      <c r="H421" s="170">
        <f t="shared" si="27"/>
        <v>110000</v>
      </c>
      <c r="I421" s="4">
        <v>4</v>
      </c>
      <c r="J421" s="120">
        <f t="shared" si="24"/>
        <v>-13763.691390000007</v>
      </c>
      <c r="K421" s="120">
        <f t="shared" si="25"/>
        <v>189439200.67916033</v>
      </c>
    </row>
    <row r="422" spans="1:11" x14ac:dyDescent="0.25">
      <c r="A422" s="5">
        <v>716</v>
      </c>
      <c r="B422" s="5">
        <v>104465</v>
      </c>
      <c r="C422" s="121">
        <f>VLOOKUP($A422,flow_input!B$2:C$50000,2,FALSE)</f>
        <v>105725.278779</v>
      </c>
      <c r="D422" s="7" t="s">
        <v>9</v>
      </c>
      <c r="E422" s="6">
        <f t="shared" si="26"/>
        <v>1.2064124625472683E-2</v>
      </c>
      <c r="F422" s="4">
        <v>1</v>
      </c>
      <c r="G422" s="4" t="s">
        <v>30</v>
      </c>
      <c r="H422" s="170">
        <f t="shared" si="27"/>
        <v>100000</v>
      </c>
      <c r="I422" s="4">
        <v>2</v>
      </c>
      <c r="J422" s="120">
        <f t="shared" si="24"/>
        <v>1260.2787790000002</v>
      </c>
      <c r="K422" s="120">
        <f t="shared" si="25"/>
        <v>1588302.6007977314</v>
      </c>
    </row>
    <row r="423" spans="1:11" x14ac:dyDescent="0.25">
      <c r="A423" s="5">
        <v>746</v>
      </c>
      <c r="B423" s="5">
        <v>90442</v>
      </c>
      <c r="C423" s="121">
        <f>VLOOKUP($A423,flow_input!B$2:C$50000,2,FALSE)</f>
        <v>92244.581833000004</v>
      </c>
      <c r="D423" s="7" t="s">
        <v>9</v>
      </c>
      <c r="E423" s="6">
        <f t="shared" si="26"/>
        <v>1.9930804637226185E-2</v>
      </c>
      <c r="F423" s="4">
        <v>1</v>
      </c>
      <c r="G423" s="4" t="s">
        <v>30</v>
      </c>
      <c r="H423" s="170">
        <f t="shared" si="27"/>
        <v>90000</v>
      </c>
      <c r="I423" s="4">
        <v>2</v>
      </c>
      <c r="J423" s="120">
        <f t="shared" si="24"/>
        <v>1802.5818330000038</v>
      </c>
      <c r="K423" s="120">
        <f t="shared" si="25"/>
        <v>3249301.2646616539</v>
      </c>
    </row>
    <row r="424" spans="1:11" x14ac:dyDescent="0.25">
      <c r="A424" s="5">
        <v>751</v>
      </c>
      <c r="B424" s="5">
        <v>103019</v>
      </c>
      <c r="C424" s="121">
        <f>VLOOKUP($A424,flow_input!B$2:C$50000,2,FALSE)</f>
        <v>110958.15278999999</v>
      </c>
      <c r="D424" s="7" t="s">
        <v>9</v>
      </c>
      <c r="E424" s="6">
        <f t="shared" si="26"/>
        <v>7.706493743872489E-2</v>
      </c>
      <c r="F424" s="4">
        <v>1</v>
      </c>
      <c r="G424" s="4" t="s">
        <v>30</v>
      </c>
      <c r="H424" s="170">
        <f t="shared" si="27"/>
        <v>100000</v>
      </c>
      <c r="I424" s="4">
        <v>3</v>
      </c>
      <c r="J424" s="120">
        <f t="shared" si="24"/>
        <v>7939.1527899999928</v>
      </c>
      <c r="K424" s="120">
        <f t="shared" si="25"/>
        <v>63030147.022964671</v>
      </c>
    </row>
    <row r="425" spans="1:11" x14ac:dyDescent="0.25">
      <c r="A425" s="5">
        <v>788</v>
      </c>
      <c r="B425" s="5">
        <v>105256</v>
      </c>
      <c r="C425" s="121">
        <f>VLOOKUP($A425,flow_input!B$2:C$50000,2,FALSE)</f>
        <v>115904.438051</v>
      </c>
      <c r="D425" s="7" t="s">
        <v>9</v>
      </c>
      <c r="E425" s="6">
        <f t="shared" si="26"/>
        <v>0.10116704084327743</v>
      </c>
      <c r="F425" s="4">
        <v>1</v>
      </c>
      <c r="G425" s="4" t="s">
        <v>30</v>
      </c>
      <c r="H425" s="170">
        <f t="shared" si="27"/>
        <v>100000</v>
      </c>
      <c r="I425" s="4">
        <v>3</v>
      </c>
      <c r="J425" s="120">
        <f t="shared" si="24"/>
        <v>10648.438051000005</v>
      </c>
      <c r="K425" s="120">
        <f t="shared" si="25"/>
        <v>113389232.92598477</v>
      </c>
    </row>
    <row r="426" spans="1:11" x14ac:dyDescent="0.25">
      <c r="A426" s="5">
        <v>797</v>
      </c>
      <c r="B426" s="5">
        <v>91394</v>
      </c>
      <c r="C426" s="121">
        <f>VLOOKUP($A426,flow_input!B$2:C$50000,2,FALSE)</f>
        <v>100513.542248</v>
      </c>
      <c r="D426" s="7" t="s">
        <v>9</v>
      </c>
      <c r="E426" s="6">
        <f t="shared" si="26"/>
        <v>9.9782723679891383E-2</v>
      </c>
      <c r="F426" s="4">
        <v>1</v>
      </c>
      <c r="G426" s="4" t="s">
        <v>30</v>
      </c>
      <c r="H426" s="170">
        <f t="shared" si="27"/>
        <v>90000</v>
      </c>
      <c r="I426" s="4">
        <v>2</v>
      </c>
      <c r="J426" s="120">
        <f t="shared" si="24"/>
        <v>9119.5422479999979</v>
      </c>
      <c r="K426" s="120">
        <f t="shared" si="25"/>
        <v>83166050.813056856</v>
      </c>
    </row>
    <row r="427" spans="1:11" x14ac:dyDescent="0.25">
      <c r="A427" s="5">
        <v>802</v>
      </c>
      <c r="B427" s="5">
        <v>113433</v>
      </c>
      <c r="C427" s="121">
        <f>VLOOKUP($A427,flow_input!B$2:C$50000,2,FALSE)</f>
        <v>125078.122703</v>
      </c>
      <c r="D427" s="7" t="s">
        <v>9</v>
      </c>
      <c r="E427" s="6">
        <f t="shared" si="26"/>
        <v>0.10266080155686619</v>
      </c>
      <c r="F427" s="4">
        <v>1</v>
      </c>
      <c r="G427" s="4" t="s">
        <v>30</v>
      </c>
      <c r="H427" s="170">
        <f t="shared" si="27"/>
        <v>110000</v>
      </c>
      <c r="I427" s="4">
        <v>2</v>
      </c>
      <c r="J427" s="120">
        <f t="shared" si="24"/>
        <v>11645.122703000001</v>
      </c>
      <c r="K427" s="120">
        <f t="shared" si="25"/>
        <v>135608882.76792604</v>
      </c>
    </row>
    <row r="428" spans="1:11" x14ac:dyDescent="0.25">
      <c r="A428" s="5">
        <v>806</v>
      </c>
      <c r="B428" s="5">
        <v>109055</v>
      </c>
      <c r="C428" s="121">
        <f>VLOOKUP($A428,flow_input!B$2:C$50000,2,FALSE)</f>
        <v>91384.833826999995</v>
      </c>
      <c r="D428" s="7" t="s">
        <v>9</v>
      </c>
      <c r="E428" s="6">
        <f t="shared" si="26"/>
        <v>-0.16202985808078496</v>
      </c>
      <c r="F428" s="4">
        <v>1</v>
      </c>
      <c r="G428" s="4" t="s">
        <v>30</v>
      </c>
      <c r="H428" s="170">
        <f t="shared" si="27"/>
        <v>100000</v>
      </c>
      <c r="I428" s="4">
        <v>2</v>
      </c>
      <c r="J428" s="120">
        <f t="shared" si="24"/>
        <v>-17670.166173000005</v>
      </c>
      <c r="K428" s="120">
        <f t="shared" si="25"/>
        <v>312234772.58143365</v>
      </c>
    </row>
    <row r="429" spans="1:11" x14ac:dyDescent="0.25">
      <c r="A429" s="5">
        <v>815</v>
      </c>
      <c r="B429" s="5">
        <v>98484</v>
      </c>
      <c r="C429" s="121">
        <f>VLOOKUP($A429,flow_input!B$2:C$50000,2,FALSE)</f>
        <v>112535.023992</v>
      </c>
      <c r="D429" s="7" t="s">
        <v>9</v>
      </c>
      <c r="E429" s="6">
        <f t="shared" si="26"/>
        <v>0.14267316510296091</v>
      </c>
      <c r="F429" s="4">
        <v>1</v>
      </c>
      <c r="G429" s="4" t="s">
        <v>30</v>
      </c>
      <c r="H429" s="170">
        <f t="shared" si="27"/>
        <v>90000</v>
      </c>
      <c r="I429" s="4">
        <v>2</v>
      </c>
      <c r="J429" s="120">
        <f t="shared" si="24"/>
        <v>14051.023992000002</v>
      </c>
      <c r="K429" s="120">
        <f t="shared" si="25"/>
        <v>197431275.22375968</v>
      </c>
    </row>
    <row r="430" spans="1:11" x14ac:dyDescent="0.25">
      <c r="A430" s="5">
        <v>835</v>
      </c>
      <c r="B430" s="5">
        <v>121346</v>
      </c>
      <c r="C430" s="121">
        <f>VLOOKUP($A430,flow_input!B$2:C$50000,2,FALSE)</f>
        <v>116435.976685</v>
      </c>
      <c r="D430" s="7" t="s">
        <v>9</v>
      </c>
      <c r="E430" s="6">
        <f t="shared" si="26"/>
        <v>-4.0463000964185092E-2</v>
      </c>
      <c r="F430" s="4">
        <v>1</v>
      </c>
      <c r="G430" s="4" t="s">
        <v>30</v>
      </c>
      <c r="H430" s="170">
        <f t="shared" si="27"/>
        <v>120000</v>
      </c>
      <c r="I430" s="4">
        <v>4</v>
      </c>
      <c r="J430" s="120">
        <f t="shared" si="24"/>
        <v>-4910.0233149999985</v>
      </c>
      <c r="K430" s="120">
        <f t="shared" si="25"/>
        <v>24108328.953843575</v>
      </c>
    </row>
    <row r="431" spans="1:11" x14ac:dyDescent="0.25">
      <c r="A431" s="5">
        <v>843</v>
      </c>
      <c r="B431" s="5">
        <v>78828</v>
      </c>
      <c r="C431" s="121">
        <f>VLOOKUP($A431,flow_input!B$2:C$50000,2,FALSE)</f>
        <v>73672.148933999997</v>
      </c>
      <c r="D431" s="7" t="s">
        <v>9</v>
      </c>
      <c r="E431" s="6">
        <f t="shared" si="26"/>
        <v>-6.5406341223930631E-2</v>
      </c>
      <c r="F431" s="4">
        <v>1</v>
      </c>
      <c r="G431" s="4" t="s">
        <v>30</v>
      </c>
      <c r="H431" s="170">
        <f t="shared" si="27"/>
        <v>70000</v>
      </c>
      <c r="I431" s="4">
        <v>4</v>
      </c>
      <c r="J431" s="120">
        <f t="shared" si="24"/>
        <v>-5155.8510660000029</v>
      </c>
      <c r="K431" s="120">
        <f t="shared" si="25"/>
        <v>26582800.214773368</v>
      </c>
    </row>
    <row r="432" spans="1:11" x14ac:dyDescent="0.25">
      <c r="A432" s="5">
        <v>857</v>
      </c>
      <c r="B432" s="5">
        <v>30277</v>
      </c>
      <c r="C432" s="121">
        <f>VLOOKUP($A432,flow_input!B$2:C$50000,2,FALSE)</f>
        <v>35309.217146000003</v>
      </c>
      <c r="D432" s="7" t="s">
        <v>9</v>
      </c>
      <c r="E432" s="6">
        <f t="shared" si="26"/>
        <v>0.1662059367176405</v>
      </c>
      <c r="F432" s="4">
        <v>1</v>
      </c>
      <c r="G432" s="4" t="s">
        <v>30</v>
      </c>
      <c r="H432" s="170">
        <f t="shared" si="27"/>
        <v>30000</v>
      </c>
      <c r="I432" s="4">
        <v>4</v>
      </c>
      <c r="J432" s="120">
        <f t="shared" si="24"/>
        <v>5032.2171460000027</v>
      </c>
      <c r="K432" s="120">
        <f t="shared" si="25"/>
        <v>25323209.404496413</v>
      </c>
    </row>
    <row r="433" spans="1:11" x14ac:dyDescent="0.25">
      <c r="A433" s="5">
        <v>1173</v>
      </c>
      <c r="B433" s="5">
        <v>64888</v>
      </c>
      <c r="C433" s="121">
        <f>VLOOKUP($A433,flow_input!B$2:C$50000,2,FALSE)</f>
        <v>65050.979100999997</v>
      </c>
      <c r="D433" s="7" t="s">
        <v>9</v>
      </c>
      <c r="E433" s="6">
        <f t="shared" si="26"/>
        <v>2.5116986345703474E-3</v>
      </c>
      <c r="F433" s="4">
        <v>1</v>
      </c>
      <c r="G433" s="4" t="s">
        <v>30</v>
      </c>
      <c r="H433" s="170">
        <f t="shared" si="27"/>
        <v>60000</v>
      </c>
      <c r="I433" s="4">
        <v>2</v>
      </c>
      <c r="J433" s="120">
        <f t="shared" si="24"/>
        <v>162.97910099999717</v>
      </c>
      <c r="K433" s="120">
        <f t="shared" si="25"/>
        <v>26562.187362767279</v>
      </c>
    </row>
    <row r="434" spans="1:11" x14ac:dyDescent="0.25">
      <c r="A434" s="5">
        <v>3206</v>
      </c>
      <c r="B434" s="5">
        <v>114261</v>
      </c>
      <c r="C434" s="121">
        <f>VLOOKUP($A434,flow_input!B$2:C$50000,2,FALSE)</f>
        <v>87957.204587</v>
      </c>
      <c r="D434" s="7" t="s">
        <v>9</v>
      </c>
      <c r="E434" s="6">
        <f t="shared" si="26"/>
        <v>-0.23020799234209399</v>
      </c>
      <c r="F434" s="4">
        <v>1</v>
      </c>
      <c r="G434" s="4" t="s">
        <v>30</v>
      </c>
      <c r="H434" s="170">
        <f t="shared" si="27"/>
        <v>110000</v>
      </c>
      <c r="I434" s="4">
        <v>2</v>
      </c>
      <c r="J434" s="120">
        <f t="shared" si="24"/>
        <v>-26303.795413</v>
      </c>
      <c r="K434" s="120">
        <f t="shared" si="25"/>
        <v>691889653.12895977</v>
      </c>
    </row>
    <row r="435" spans="1:11" x14ac:dyDescent="0.25">
      <c r="A435" s="5">
        <v>3207</v>
      </c>
      <c r="B435" s="5">
        <v>70006</v>
      </c>
      <c r="C435" s="121">
        <f>VLOOKUP($A435,flow_input!B$2:C$50000,2,FALSE)</f>
        <v>70364.663801000002</v>
      </c>
      <c r="D435" s="7" t="s">
        <v>9</v>
      </c>
      <c r="E435" s="6">
        <f t="shared" si="26"/>
        <v>5.1233294431907161E-3</v>
      </c>
      <c r="F435" s="4">
        <v>1</v>
      </c>
      <c r="G435" s="4" t="s">
        <v>30</v>
      </c>
      <c r="H435" s="170">
        <f t="shared" si="27"/>
        <v>70000</v>
      </c>
      <c r="I435" s="4">
        <v>7</v>
      </c>
      <c r="J435" s="120">
        <f t="shared" si="24"/>
        <v>358.66380100000242</v>
      </c>
      <c r="K435" s="120">
        <f t="shared" si="25"/>
        <v>128639.72214776934</v>
      </c>
    </row>
    <row r="436" spans="1:11" x14ac:dyDescent="0.25">
      <c r="A436" s="5">
        <v>7375</v>
      </c>
      <c r="B436" s="5">
        <v>48132</v>
      </c>
      <c r="C436" s="121">
        <f>VLOOKUP($A436,flow_input!B$2:C$50000,2,FALSE)</f>
        <v>59460.304948333003</v>
      </c>
      <c r="D436" s="7" t="s">
        <v>9</v>
      </c>
      <c r="E436" s="6">
        <f t="shared" si="26"/>
        <v>0.23535911552258382</v>
      </c>
      <c r="F436" s="4">
        <v>1</v>
      </c>
      <c r="G436" s="4" t="s">
        <v>30</v>
      </c>
      <c r="H436" s="170">
        <f t="shared" si="27"/>
        <v>40000</v>
      </c>
      <c r="I436" s="4">
        <v>3</v>
      </c>
      <c r="J436" s="120">
        <f t="shared" si="24"/>
        <v>11328.304948333003</v>
      </c>
      <c r="K436" s="120">
        <f t="shared" si="25"/>
        <v>128330493.00242601</v>
      </c>
    </row>
    <row r="437" spans="1:11" x14ac:dyDescent="0.25">
      <c r="A437" s="5">
        <v>7377</v>
      </c>
      <c r="B437" s="5">
        <v>37676</v>
      </c>
      <c r="C437" s="121">
        <f>VLOOKUP($A437,flow_input!B$2:C$50000,2,FALSE)</f>
        <v>51555.809573999999</v>
      </c>
      <c r="D437" s="7" t="s">
        <v>9</v>
      </c>
      <c r="E437" s="6">
        <f t="shared" si="26"/>
        <v>0.36839923489754756</v>
      </c>
      <c r="F437" s="4">
        <v>1</v>
      </c>
      <c r="G437" s="4" t="s">
        <v>30</v>
      </c>
      <c r="H437" s="170">
        <f t="shared" si="27"/>
        <v>30000</v>
      </c>
      <c r="I437" s="4">
        <v>5</v>
      </c>
      <c r="J437" s="120">
        <f t="shared" si="24"/>
        <v>13879.809573999999</v>
      </c>
      <c r="K437" s="120">
        <f t="shared" si="25"/>
        <v>192649113.81050202</v>
      </c>
    </row>
    <row r="438" spans="1:11" x14ac:dyDescent="0.25">
      <c r="A438" s="5">
        <v>7666</v>
      </c>
      <c r="B438" s="5">
        <v>45685</v>
      </c>
      <c r="C438" s="121">
        <f>VLOOKUP($A438,flow_input!B$2:C$50000,2,FALSE)</f>
        <v>48092.174875999997</v>
      </c>
      <c r="D438" s="7" t="s">
        <v>9</v>
      </c>
      <c r="E438" s="6">
        <f t="shared" si="26"/>
        <v>5.2690705395644022E-2</v>
      </c>
      <c r="F438" s="4">
        <v>1</v>
      </c>
      <c r="G438" s="4" t="s">
        <v>30</v>
      </c>
      <c r="H438" s="170">
        <f t="shared" si="27"/>
        <v>40000</v>
      </c>
      <c r="I438" s="4">
        <v>3</v>
      </c>
      <c r="J438" s="120">
        <f t="shared" si="24"/>
        <v>2407.1748759999973</v>
      </c>
      <c r="K438" s="120">
        <f t="shared" si="25"/>
        <v>5794490.8836456025</v>
      </c>
    </row>
    <row r="439" spans="1:11" x14ac:dyDescent="0.25">
      <c r="A439" s="5">
        <v>7724</v>
      </c>
      <c r="B439" s="5">
        <v>39087</v>
      </c>
      <c r="C439" s="121">
        <f>VLOOKUP($A439,flow_input!B$2:C$50000,2,FALSE)</f>
        <v>52516.866140999999</v>
      </c>
      <c r="D439" s="7" t="s">
        <v>9</v>
      </c>
      <c r="E439" s="6">
        <f t="shared" si="26"/>
        <v>0.343589074142298</v>
      </c>
      <c r="F439" s="4">
        <v>1</v>
      </c>
      <c r="G439" s="4" t="s">
        <v>30</v>
      </c>
      <c r="H439" s="170">
        <f t="shared" si="27"/>
        <v>30000</v>
      </c>
      <c r="I439" s="4">
        <v>2</v>
      </c>
      <c r="J439" s="120">
        <f t="shared" si="24"/>
        <v>13429.866140999999</v>
      </c>
      <c r="K439" s="120">
        <f t="shared" si="25"/>
        <v>180361304.56517819</v>
      </c>
    </row>
    <row r="440" spans="1:11" x14ac:dyDescent="0.25">
      <c r="A440" s="5">
        <v>7772</v>
      </c>
      <c r="B440" s="5">
        <v>48075</v>
      </c>
      <c r="C440" s="121">
        <f>VLOOKUP($A440,flow_input!B$2:C$50000,2,FALSE)</f>
        <v>59460.304948333003</v>
      </c>
      <c r="D440" s="7" t="s">
        <v>9</v>
      </c>
      <c r="E440" s="6">
        <f t="shared" si="26"/>
        <v>0.23682381587796164</v>
      </c>
      <c r="F440" s="4">
        <v>1</v>
      </c>
      <c r="G440" s="4" t="s">
        <v>30</v>
      </c>
      <c r="H440" s="170">
        <f t="shared" si="27"/>
        <v>40000</v>
      </c>
      <c r="I440" s="4">
        <v>3</v>
      </c>
      <c r="J440" s="120">
        <f t="shared" si="24"/>
        <v>11385.304948333003</v>
      </c>
      <c r="K440" s="120">
        <f t="shared" si="25"/>
        <v>129625168.76653597</v>
      </c>
    </row>
    <row r="441" spans="1:11" x14ac:dyDescent="0.25">
      <c r="A441" s="5">
        <v>8103</v>
      </c>
      <c r="B441" s="5">
        <v>48474</v>
      </c>
      <c r="C441" s="121">
        <f>VLOOKUP($A441,flow_input!B$2:C$50000,2,FALSE)</f>
        <v>64203.084464</v>
      </c>
      <c r="D441" s="7" t="s">
        <v>9</v>
      </c>
      <c r="E441" s="6">
        <f t="shared" si="26"/>
        <v>0.32448497058216774</v>
      </c>
      <c r="F441" s="4">
        <v>1</v>
      </c>
      <c r="G441" s="4" t="s">
        <v>30</v>
      </c>
      <c r="H441" s="170">
        <f t="shared" si="27"/>
        <v>40000</v>
      </c>
      <c r="I441" s="4">
        <v>3</v>
      </c>
      <c r="J441" s="120">
        <f t="shared" si="24"/>
        <v>15729.084464</v>
      </c>
      <c r="K441" s="120">
        <f t="shared" si="25"/>
        <v>247404098.07564616</v>
      </c>
    </row>
    <row r="442" spans="1:11" x14ac:dyDescent="0.25">
      <c r="A442" s="5">
        <v>8647</v>
      </c>
      <c r="B442" s="5">
        <v>42080</v>
      </c>
      <c r="C442" s="121">
        <f>VLOOKUP($A442,flow_input!B$2:C$50000,2,FALSE)</f>
        <v>44653.692401</v>
      </c>
      <c r="D442" s="7" t="s">
        <v>9</v>
      </c>
      <c r="E442" s="6">
        <f t="shared" si="26"/>
        <v>6.1161891658745304E-2</v>
      </c>
      <c r="F442" s="4">
        <v>1</v>
      </c>
      <c r="G442" s="4" t="s">
        <v>30</v>
      </c>
      <c r="H442" s="170">
        <f t="shared" si="27"/>
        <v>40000</v>
      </c>
      <c r="I442" s="4">
        <v>3</v>
      </c>
      <c r="J442" s="120">
        <f t="shared" si="24"/>
        <v>2573.6924010000002</v>
      </c>
      <c r="K442" s="120">
        <f t="shared" si="25"/>
        <v>6623892.5749651464</v>
      </c>
    </row>
    <row r="443" spans="1:11" x14ac:dyDescent="0.25">
      <c r="A443" s="5">
        <v>8768</v>
      </c>
      <c r="B443" s="5">
        <v>100515</v>
      </c>
      <c r="C443" s="121">
        <f>VLOOKUP($A443,flow_input!B$2:C$50000,2,FALSE)</f>
        <v>99093.861371000006</v>
      </c>
      <c r="D443" s="7" t="s">
        <v>9</v>
      </c>
      <c r="E443" s="6">
        <f t="shared" si="26"/>
        <v>-1.413857264089935E-2</v>
      </c>
      <c r="F443" s="4">
        <v>1</v>
      </c>
      <c r="G443" s="4" t="s">
        <v>30</v>
      </c>
      <c r="H443" s="170">
        <f t="shared" si="27"/>
        <v>100000</v>
      </c>
      <c r="I443" s="4">
        <v>6</v>
      </c>
      <c r="J443" s="120">
        <f t="shared" si="24"/>
        <v>-1421.1386289999937</v>
      </c>
      <c r="K443" s="120">
        <f t="shared" si="25"/>
        <v>2019635.0028359815</v>
      </c>
    </row>
    <row r="444" spans="1:11" x14ac:dyDescent="0.25">
      <c r="A444" s="5">
        <v>8769</v>
      </c>
      <c r="B444" s="5">
        <v>100466</v>
      </c>
      <c r="C444" s="121">
        <f>VLOOKUP($A444,flow_input!B$2:C$50000,2,FALSE)</f>
        <v>96310.184338000006</v>
      </c>
      <c r="D444" s="7" t="s">
        <v>9</v>
      </c>
      <c r="E444" s="6">
        <f t="shared" si="26"/>
        <v>-4.1365393884498225E-2</v>
      </c>
      <c r="F444" s="4">
        <v>1</v>
      </c>
      <c r="G444" s="4" t="s">
        <v>30</v>
      </c>
      <c r="H444" s="170">
        <f t="shared" si="27"/>
        <v>100000</v>
      </c>
      <c r="I444" s="4">
        <v>6</v>
      </c>
      <c r="J444" s="120">
        <f t="shared" si="24"/>
        <v>-4155.8156619999936</v>
      </c>
      <c r="K444" s="120">
        <f t="shared" si="25"/>
        <v>17270803.816524446</v>
      </c>
    </row>
    <row r="445" spans="1:11" x14ac:dyDescent="0.25">
      <c r="A445" s="5">
        <v>8790</v>
      </c>
      <c r="B445" s="5">
        <v>108562</v>
      </c>
      <c r="C445" s="121">
        <f>VLOOKUP($A445,flow_input!B$2:C$50000,2,FALSE)</f>
        <v>111025.72719400001</v>
      </c>
      <c r="D445" s="7" t="s">
        <v>9</v>
      </c>
      <c r="E445" s="6">
        <f t="shared" si="26"/>
        <v>2.269419496693148E-2</v>
      </c>
      <c r="F445" s="4">
        <v>1</v>
      </c>
      <c r="G445" s="4" t="s">
        <v>30</v>
      </c>
      <c r="H445" s="170">
        <f t="shared" si="27"/>
        <v>100000</v>
      </c>
      <c r="I445" s="4">
        <v>3</v>
      </c>
      <c r="J445" s="120">
        <f t="shared" si="24"/>
        <v>2463.7271940000064</v>
      </c>
      <c r="K445" s="120">
        <f t="shared" si="25"/>
        <v>6069951.6864551455</v>
      </c>
    </row>
    <row r="446" spans="1:11" x14ac:dyDescent="0.25">
      <c r="A446" s="5">
        <v>8793</v>
      </c>
      <c r="B446" s="5">
        <v>102264</v>
      </c>
      <c r="C446" s="121">
        <f>VLOOKUP($A446,flow_input!B$2:C$50000,2,FALSE)</f>
        <v>98221.459161000006</v>
      </c>
      <c r="D446" s="7" t="s">
        <v>9</v>
      </c>
      <c r="E446" s="6">
        <f t="shared" si="26"/>
        <v>-3.9530439245482274E-2</v>
      </c>
      <c r="F446" s="4">
        <v>1</v>
      </c>
      <c r="G446" s="4" t="s">
        <v>30</v>
      </c>
      <c r="H446" s="170">
        <f t="shared" si="27"/>
        <v>100000</v>
      </c>
      <c r="I446" s="4">
        <v>3</v>
      </c>
      <c r="J446" s="120">
        <f t="shared" si="24"/>
        <v>-4042.5408389999939</v>
      </c>
      <c r="K446" s="120">
        <f t="shared" si="25"/>
        <v>16342136.434982775</v>
      </c>
    </row>
    <row r="447" spans="1:11" x14ac:dyDescent="0.25">
      <c r="A447" s="5">
        <v>8797</v>
      </c>
      <c r="B447" s="5">
        <v>106495</v>
      </c>
      <c r="C447" s="121">
        <f>VLOOKUP($A447,flow_input!B$2:C$50000,2,FALSE)</f>
        <v>97483.526089000006</v>
      </c>
      <c r="D447" s="7" t="s">
        <v>9</v>
      </c>
      <c r="E447" s="6">
        <f t="shared" si="26"/>
        <v>-8.4618751218367039E-2</v>
      </c>
      <c r="F447" s="4">
        <v>1</v>
      </c>
      <c r="G447" s="4" t="s">
        <v>30</v>
      </c>
      <c r="H447" s="170">
        <f t="shared" si="27"/>
        <v>100000</v>
      </c>
      <c r="I447" s="4">
        <v>2</v>
      </c>
      <c r="J447" s="120">
        <f t="shared" si="24"/>
        <v>-9011.4739109999937</v>
      </c>
      <c r="K447" s="120">
        <f t="shared" si="25"/>
        <v>81206662.048633516</v>
      </c>
    </row>
    <row r="448" spans="1:11" x14ac:dyDescent="0.25">
      <c r="A448" s="5">
        <v>8807</v>
      </c>
      <c r="B448" s="5">
        <v>108664</v>
      </c>
      <c r="C448" s="121">
        <f>VLOOKUP($A448,flow_input!B$2:C$50000,2,FALSE)</f>
        <v>121131.800885333</v>
      </c>
      <c r="D448" s="7" t="s">
        <v>9</v>
      </c>
      <c r="E448" s="6">
        <f t="shared" si="26"/>
        <v>0.11473717961176644</v>
      </c>
      <c r="F448" s="4">
        <v>1</v>
      </c>
      <c r="G448" s="4" t="s">
        <v>30</v>
      </c>
      <c r="H448" s="170">
        <f t="shared" si="27"/>
        <v>100000</v>
      </c>
      <c r="I448" s="4">
        <v>7</v>
      </c>
      <c r="J448" s="120">
        <f t="shared" si="24"/>
        <v>12467.800885332996</v>
      </c>
      <c r="K448" s="120">
        <f t="shared" si="25"/>
        <v>155446058.91631022</v>
      </c>
    </row>
    <row r="449" spans="1:11" x14ac:dyDescent="0.25">
      <c r="A449" s="5">
        <v>8808</v>
      </c>
      <c r="B449" s="5">
        <v>107648</v>
      </c>
      <c r="C449" s="121">
        <f>VLOOKUP($A449,flow_input!B$2:C$50000,2,FALSE)</f>
        <v>122901.387626</v>
      </c>
      <c r="D449" s="7" t="s">
        <v>9</v>
      </c>
      <c r="E449" s="6">
        <f t="shared" si="26"/>
        <v>0.14169689753641501</v>
      </c>
      <c r="F449" s="4">
        <v>1</v>
      </c>
      <c r="G449" s="4" t="s">
        <v>30</v>
      </c>
      <c r="H449" s="170">
        <f t="shared" si="27"/>
        <v>100000</v>
      </c>
      <c r="I449" s="4">
        <v>3</v>
      </c>
      <c r="J449" s="120">
        <f t="shared" si="24"/>
        <v>15253.387625999996</v>
      </c>
      <c r="K449" s="120">
        <f t="shared" si="25"/>
        <v>232665834.06900981</v>
      </c>
    </row>
    <row r="450" spans="1:11" x14ac:dyDescent="0.25">
      <c r="A450" s="5">
        <v>8814</v>
      </c>
      <c r="B450" s="5">
        <v>140223</v>
      </c>
      <c r="C450" s="121">
        <f>VLOOKUP($A450,flow_input!B$2:C$50000,2,FALSE)</f>
        <v>141434.224854</v>
      </c>
      <c r="D450" s="7" t="s">
        <v>9</v>
      </c>
      <c r="E450" s="6">
        <f t="shared" si="26"/>
        <v>8.6378472433195075E-3</v>
      </c>
      <c r="F450" s="4">
        <v>1</v>
      </c>
      <c r="G450" s="4" t="s">
        <v>30</v>
      </c>
      <c r="H450" s="170">
        <f t="shared" si="27"/>
        <v>140000</v>
      </c>
      <c r="I450" s="4">
        <v>3</v>
      </c>
      <c r="J450" s="120">
        <f t="shared" ref="J450:J513" si="28">C450-B450</f>
        <v>1211.2248540000001</v>
      </c>
      <c r="K450" s="120">
        <f t="shared" ref="K450:K513" si="29">POWER(J450,2)</f>
        <v>1467065.6469473215</v>
      </c>
    </row>
    <row r="451" spans="1:11" x14ac:dyDescent="0.25">
      <c r="A451" s="5">
        <v>8829</v>
      </c>
      <c r="B451" s="5">
        <v>69254</v>
      </c>
      <c r="C451" s="121">
        <f>VLOOKUP($A451,flow_input!B$2:C$50000,2,FALSE)</f>
        <v>61351.375896999998</v>
      </c>
      <c r="D451" s="7" t="s">
        <v>9</v>
      </c>
      <c r="E451" s="6">
        <f t="shared" ref="E451:E514" si="30">C451/B451-1</f>
        <v>-0.11411072433361258</v>
      </c>
      <c r="F451" s="4">
        <v>1</v>
      </c>
      <c r="G451" s="4" t="s">
        <v>30</v>
      </c>
      <c r="H451" s="170">
        <f t="shared" ref="H451:H514" si="31">FLOOR(B451,10000)</f>
        <v>60000</v>
      </c>
      <c r="I451" s="4">
        <v>6</v>
      </c>
      <c r="J451" s="120">
        <f t="shared" si="28"/>
        <v>-7902.6241030000019</v>
      </c>
      <c r="K451" s="120">
        <f t="shared" si="29"/>
        <v>62451467.713316582</v>
      </c>
    </row>
    <row r="452" spans="1:11" x14ac:dyDescent="0.25">
      <c r="A452" s="5">
        <v>8841</v>
      </c>
      <c r="B452" s="5">
        <v>68127</v>
      </c>
      <c r="C452" s="121">
        <f>VLOOKUP($A452,flow_input!B$2:C$50000,2,FALSE)</f>
        <v>70379.967298000003</v>
      </c>
      <c r="D452" s="7" t="s">
        <v>9</v>
      </c>
      <c r="E452" s="6">
        <f t="shared" si="30"/>
        <v>3.3070108738092241E-2</v>
      </c>
      <c r="F452" s="4">
        <v>1</v>
      </c>
      <c r="G452" s="4" t="s">
        <v>30</v>
      </c>
      <c r="H452" s="170">
        <f t="shared" si="31"/>
        <v>60000</v>
      </c>
      <c r="I452" s="4">
        <v>7</v>
      </c>
      <c r="J452" s="120">
        <f t="shared" si="28"/>
        <v>2252.9672980000032</v>
      </c>
      <c r="K452" s="120">
        <f t="shared" si="29"/>
        <v>5075861.6458574357</v>
      </c>
    </row>
    <row r="453" spans="1:11" x14ac:dyDescent="0.25">
      <c r="A453" s="5">
        <v>8896</v>
      </c>
      <c r="B453" s="5">
        <v>76679</v>
      </c>
      <c r="C453" s="121">
        <f>VLOOKUP($A453,flow_input!B$2:C$50000,2,FALSE)</f>
        <v>77251.231216999993</v>
      </c>
      <c r="D453" s="7" t="s">
        <v>9</v>
      </c>
      <c r="E453" s="6">
        <f t="shared" si="30"/>
        <v>7.4626849202519274E-3</v>
      </c>
      <c r="F453" s="4">
        <v>1</v>
      </c>
      <c r="G453" s="4" t="s">
        <v>30</v>
      </c>
      <c r="H453" s="170">
        <f t="shared" si="31"/>
        <v>70000</v>
      </c>
      <c r="I453" s="4">
        <v>3</v>
      </c>
      <c r="J453" s="120">
        <f t="shared" si="28"/>
        <v>572.23121699999319</v>
      </c>
      <c r="K453" s="120">
        <f t="shared" si="29"/>
        <v>327448.5657092933</v>
      </c>
    </row>
    <row r="454" spans="1:11" x14ac:dyDescent="0.25">
      <c r="A454" s="5">
        <v>8933</v>
      </c>
      <c r="B454" s="5">
        <v>86425</v>
      </c>
      <c r="C454" s="121">
        <f>VLOOKUP($A454,flow_input!B$2:C$50000,2,FALSE)</f>
        <v>100980.751367</v>
      </c>
      <c r="D454" s="7" t="s">
        <v>9</v>
      </c>
      <c r="E454" s="6">
        <f t="shared" si="30"/>
        <v>0.16842061170957479</v>
      </c>
      <c r="F454" s="4">
        <v>1</v>
      </c>
      <c r="G454" s="4" t="s">
        <v>30</v>
      </c>
      <c r="H454" s="170">
        <f t="shared" si="31"/>
        <v>80000</v>
      </c>
      <c r="I454" s="4">
        <v>2</v>
      </c>
      <c r="J454" s="120">
        <f t="shared" si="28"/>
        <v>14555.751367000004</v>
      </c>
      <c r="K454" s="120">
        <f t="shared" si="29"/>
        <v>211869897.85792249</v>
      </c>
    </row>
    <row r="455" spans="1:11" x14ac:dyDescent="0.25">
      <c r="A455" s="5">
        <v>8938</v>
      </c>
      <c r="B455" s="5">
        <v>79550</v>
      </c>
      <c r="C455" s="121">
        <f>VLOOKUP($A455,flow_input!B$2:C$50000,2,FALSE)</f>
        <v>88585.062581000006</v>
      </c>
      <c r="D455" s="7" t="s">
        <v>9</v>
      </c>
      <c r="E455" s="6">
        <f t="shared" si="30"/>
        <v>0.11357715375235711</v>
      </c>
      <c r="F455" s="4">
        <v>1</v>
      </c>
      <c r="G455" s="4" t="s">
        <v>30</v>
      </c>
      <c r="H455" s="170">
        <f t="shared" si="31"/>
        <v>70000</v>
      </c>
      <c r="I455" s="4">
        <v>2</v>
      </c>
      <c r="J455" s="120">
        <f t="shared" si="28"/>
        <v>9035.0625810000056</v>
      </c>
      <c r="K455" s="120">
        <f t="shared" si="29"/>
        <v>81632355.842586488</v>
      </c>
    </row>
    <row r="456" spans="1:11" x14ac:dyDescent="0.25">
      <c r="A456" s="5">
        <v>8939</v>
      </c>
      <c r="B456" s="5">
        <v>89269</v>
      </c>
      <c r="C456" s="121">
        <f>VLOOKUP($A456,flow_input!B$2:C$50000,2,FALSE)</f>
        <v>95203.393964999996</v>
      </c>
      <c r="D456" s="7" t="s">
        <v>9</v>
      </c>
      <c r="E456" s="6">
        <f t="shared" si="30"/>
        <v>6.6477657025395098E-2</v>
      </c>
      <c r="F456" s="4">
        <v>1</v>
      </c>
      <c r="G456" s="4" t="s">
        <v>30</v>
      </c>
      <c r="H456" s="170">
        <f t="shared" si="31"/>
        <v>80000</v>
      </c>
      <c r="I456" s="4">
        <v>2</v>
      </c>
      <c r="J456" s="120">
        <f t="shared" si="28"/>
        <v>5934.3939649999957</v>
      </c>
      <c r="K456" s="120">
        <f t="shared" si="29"/>
        <v>35217031.731828369</v>
      </c>
    </row>
    <row r="457" spans="1:11" x14ac:dyDescent="0.25">
      <c r="A457" s="5">
        <v>9025</v>
      </c>
      <c r="B457" s="5">
        <v>96236</v>
      </c>
      <c r="C457" s="121">
        <f>VLOOKUP($A457,flow_input!B$2:C$50000,2,FALSE)</f>
        <v>100721.227679</v>
      </c>
      <c r="D457" s="7" t="s">
        <v>9</v>
      </c>
      <c r="E457" s="6">
        <f t="shared" si="30"/>
        <v>4.6606547227648676E-2</v>
      </c>
      <c r="F457" s="4">
        <v>1</v>
      </c>
      <c r="G457" s="4" t="s">
        <v>30</v>
      </c>
      <c r="H457" s="170">
        <f t="shared" si="31"/>
        <v>90000</v>
      </c>
      <c r="I457" s="4">
        <v>6</v>
      </c>
      <c r="J457" s="120">
        <f t="shared" si="28"/>
        <v>4485.2276790000033</v>
      </c>
      <c r="K457" s="120">
        <f t="shared" si="29"/>
        <v>20117267.332467757</v>
      </c>
    </row>
    <row r="458" spans="1:11" x14ac:dyDescent="0.25">
      <c r="A458" s="5">
        <v>9028</v>
      </c>
      <c r="B458" s="5">
        <v>50501</v>
      </c>
      <c r="C458" s="121">
        <f>VLOOKUP($A458,flow_input!B$2:C$50000,2,FALSE)</f>
        <v>61315.161026333</v>
      </c>
      <c r="D458" s="7" t="s">
        <v>9</v>
      </c>
      <c r="E458" s="6">
        <f t="shared" si="30"/>
        <v>0.21413756215387814</v>
      </c>
      <c r="F458" s="4">
        <v>1</v>
      </c>
      <c r="G458" s="4" t="s">
        <v>30</v>
      </c>
      <c r="H458" s="170">
        <f t="shared" si="31"/>
        <v>50000</v>
      </c>
      <c r="I458" s="4">
        <v>3</v>
      </c>
      <c r="J458" s="120">
        <f t="shared" si="28"/>
        <v>10814.161026333</v>
      </c>
      <c r="K458" s="120">
        <f t="shared" si="29"/>
        <v>116946078.70345961</v>
      </c>
    </row>
    <row r="459" spans="1:11" x14ac:dyDescent="0.25">
      <c r="A459" s="5">
        <v>9033</v>
      </c>
      <c r="B459" s="5">
        <v>34355</v>
      </c>
      <c r="C459" s="121">
        <f>VLOOKUP($A459,flow_input!B$2:C$50000,2,FALSE)</f>
        <v>36466.987556</v>
      </c>
      <c r="D459" s="7" t="s">
        <v>9</v>
      </c>
      <c r="E459" s="6">
        <f t="shared" si="30"/>
        <v>6.1475405501382641E-2</v>
      </c>
      <c r="F459" s="4">
        <v>1</v>
      </c>
      <c r="G459" s="4" t="s">
        <v>30</v>
      </c>
      <c r="H459" s="170">
        <f t="shared" si="31"/>
        <v>30000</v>
      </c>
      <c r="I459" s="4">
        <v>5</v>
      </c>
      <c r="J459" s="120">
        <f t="shared" si="28"/>
        <v>2111.987556</v>
      </c>
      <c r="K459" s="120">
        <f t="shared" si="29"/>
        <v>4460491.436698853</v>
      </c>
    </row>
    <row r="460" spans="1:11" x14ac:dyDescent="0.25">
      <c r="A460" s="5">
        <v>9036</v>
      </c>
      <c r="B460" s="5">
        <v>35175</v>
      </c>
      <c r="C460" s="121">
        <f>VLOOKUP($A460,flow_input!B$2:C$50000,2,FALSE)</f>
        <v>38719.090168000002</v>
      </c>
      <c r="D460" s="7" t="s">
        <v>9</v>
      </c>
      <c r="E460" s="6">
        <f t="shared" si="30"/>
        <v>0.10075593938877048</v>
      </c>
      <c r="F460" s="4">
        <v>1</v>
      </c>
      <c r="G460" s="4" t="s">
        <v>30</v>
      </c>
      <c r="H460" s="170">
        <f t="shared" si="31"/>
        <v>30000</v>
      </c>
      <c r="I460" s="4">
        <v>5</v>
      </c>
      <c r="J460" s="120">
        <f t="shared" si="28"/>
        <v>3544.0901680000024</v>
      </c>
      <c r="K460" s="120">
        <f t="shared" si="29"/>
        <v>12560575.118914286</v>
      </c>
    </row>
    <row r="461" spans="1:11" x14ac:dyDescent="0.25">
      <c r="A461" s="5">
        <v>10002</v>
      </c>
      <c r="B461" s="5">
        <v>17088</v>
      </c>
      <c r="C461" s="121">
        <f>VLOOKUP($A461,flow_input!B$2:C$50000,2,FALSE)</f>
        <v>25012.24841</v>
      </c>
      <c r="D461" s="7" t="s">
        <v>9</v>
      </c>
      <c r="E461" s="6">
        <f t="shared" si="30"/>
        <v>0.46373176556647944</v>
      </c>
      <c r="F461" s="4">
        <v>1</v>
      </c>
      <c r="G461" s="4" t="s">
        <v>30</v>
      </c>
      <c r="H461" s="170">
        <f t="shared" si="31"/>
        <v>10000</v>
      </c>
      <c r="I461" s="4">
        <v>4</v>
      </c>
      <c r="J461" s="120">
        <f t="shared" si="28"/>
        <v>7924.2484100000001</v>
      </c>
      <c r="K461" s="120">
        <f t="shared" si="29"/>
        <v>62793712.863387533</v>
      </c>
    </row>
    <row r="462" spans="1:11" x14ac:dyDescent="0.25">
      <c r="A462" s="5">
        <v>10003</v>
      </c>
      <c r="B462" s="5">
        <v>12146</v>
      </c>
      <c r="C462" s="121">
        <f>VLOOKUP($A462,flow_input!B$2:C$50000,2,FALSE)</f>
        <v>27604.413552999999</v>
      </c>
      <c r="D462" s="7" t="s">
        <v>9</v>
      </c>
      <c r="E462" s="6">
        <f t="shared" si="30"/>
        <v>1.2727164130577968</v>
      </c>
      <c r="F462" s="4">
        <v>1</v>
      </c>
      <c r="G462" s="4" t="s">
        <v>30</v>
      </c>
      <c r="H462" s="170">
        <f t="shared" si="31"/>
        <v>10000</v>
      </c>
      <c r="I462" s="4">
        <v>4</v>
      </c>
      <c r="J462" s="120">
        <f t="shared" si="28"/>
        <v>15458.413552999999</v>
      </c>
      <c r="K462" s="120">
        <f t="shared" si="29"/>
        <v>238962549.57557404</v>
      </c>
    </row>
    <row r="463" spans="1:11" x14ac:dyDescent="0.25">
      <c r="A463" s="5">
        <v>10015</v>
      </c>
      <c r="B463" s="5">
        <v>14324</v>
      </c>
      <c r="C463" s="121">
        <f>VLOOKUP($A463,flow_input!B$2:C$50000,2,FALSE)</f>
        <v>18225.280955999999</v>
      </c>
      <c r="D463" s="7" t="s">
        <v>9</v>
      </c>
      <c r="E463" s="6">
        <f t="shared" si="30"/>
        <v>0.272359742809271</v>
      </c>
      <c r="F463" s="4">
        <v>1</v>
      </c>
      <c r="G463" s="4" t="s">
        <v>30</v>
      </c>
      <c r="H463" s="170">
        <f t="shared" si="31"/>
        <v>10000</v>
      </c>
      <c r="I463" s="4">
        <v>4</v>
      </c>
      <c r="J463" s="120">
        <f t="shared" si="28"/>
        <v>3901.2809559999987</v>
      </c>
      <c r="K463" s="120">
        <f t="shared" si="29"/>
        <v>15219993.097648263</v>
      </c>
    </row>
    <row r="464" spans="1:11" x14ac:dyDescent="0.25">
      <c r="A464" s="5">
        <v>10016</v>
      </c>
      <c r="B464" s="5">
        <v>9770</v>
      </c>
      <c r="C464" s="121">
        <f>VLOOKUP($A464,flow_input!B$2:C$50000,2,FALSE)</f>
        <v>18172.137943000002</v>
      </c>
      <c r="D464" s="7" t="s">
        <v>9</v>
      </c>
      <c r="E464" s="6">
        <f t="shared" si="30"/>
        <v>0.85999364820880264</v>
      </c>
      <c r="F464" s="4">
        <v>1</v>
      </c>
      <c r="G464" s="4" t="s">
        <v>30</v>
      </c>
      <c r="H464" s="170">
        <f t="shared" si="31"/>
        <v>0</v>
      </c>
      <c r="I464" s="4">
        <v>4</v>
      </c>
      <c r="J464" s="120">
        <f t="shared" si="28"/>
        <v>8402.1379430000015</v>
      </c>
      <c r="K464" s="120">
        <f t="shared" si="29"/>
        <v>70595922.013200298</v>
      </c>
    </row>
    <row r="465" spans="1:11" x14ac:dyDescent="0.25">
      <c r="A465" s="5">
        <v>10963</v>
      </c>
      <c r="B465" s="5">
        <v>56212</v>
      </c>
      <c r="C465" s="121">
        <f>VLOOKUP($A465,flow_input!B$2:C$50000,2,FALSE)</f>
        <v>75284.691437999994</v>
      </c>
      <c r="D465" s="7" t="s">
        <v>9</v>
      </c>
      <c r="E465" s="6">
        <f t="shared" si="30"/>
        <v>0.33929928552622202</v>
      </c>
      <c r="F465" s="4">
        <v>1</v>
      </c>
      <c r="G465" s="4" t="s">
        <v>30</v>
      </c>
      <c r="H465" s="170">
        <f t="shared" si="31"/>
        <v>50000</v>
      </c>
      <c r="I465" s="4">
        <v>3</v>
      </c>
      <c r="J465" s="120">
        <f t="shared" si="28"/>
        <v>19072.691437999994</v>
      </c>
      <c r="K465" s="120">
        <f t="shared" si="29"/>
        <v>363767558.68915832</v>
      </c>
    </row>
    <row r="466" spans="1:11" x14ac:dyDescent="0.25">
      <c r="A466" s="5">
        <v>10996</v>
      </c>
      <c r="B466" s="5">
        <v>121299</v>
      </c>
      <c r="C466" s="121">
        <f>VLOOKUP($A466,flow_input!B$2:C$50000,2,FALSE)</f>
        <v>108821.457285</v>
      </c>
      <c r="D466" s="7" t="s">
        <v>9</v>
      </c>
      <c r="E466" s="6">
        <f t="shared" si="30"/>
        <v>-0.10286599819454412</v>
      </c>
      <c r="F466" s="4">
        <v>1</v>
      </c>
      <c r="G466" s="4" t="s">
        <v>30</v>
      </c>
      <c r="H466" s="170">
        <f t="shared" si="31"/>
        <v>120000</v>
      </c>
      <c r="I466" s="4">
        <v>3</v>
      </c>
      <c r="J466" s="120">
        <f t="shared" si="28"/>
        <v>-12477.542715000003</v>
      </c>
      <c r="K466" s="120">
        <f t="shared" si="29"/>
        <v>155689072.20464966</v>
      </c>
    </row>
    <row r="467" spans="1:11" x14ac:dyDescent="0.25">
      <c r="A467" s="5">
        <v>10998</v>
      </c>
      <c r="B467" s="5">
        <v>124064</v>
      </c>
      <c r="C467" s="121">
        <f>VLOOKUP($A467,flow_input!B$2:C$50000,2,FALSE)</f>
        <v>120915.62919000001</v>
      </c>
      <c r="D467" s="7" t="s">
        <v>9</v>
      </c>
      <c r="E467" s="6">
        <f t="shared" si="30"/>
        <v>-2.5376989376450831E-2</v>
      </c>
      <c r="F467" s="4">
        <v>1</v>
      </c>
      <c r="G467" s="4" t="s">
        <v>30</v>
      </c>
      <c r="H467" s="170">
        <f t="shared" si="31"/>
        <v>120000</v>
      </c>
      <c r="I467" s="4">
        <v>3</v>
      </c>
      <c r="J467" s="120">
        <f t="shared" si="28"/>
        <v>-3148.3708099999931</v>
      </c>
      <c r="K467" s="120">
        <f t="shared" si="29"/>
        <v>9912238.7572600134</v>
      </c>
    </row>
    <row r="468" spans="1:11" x14ac:dyDescent="0.25">
      <c r="A468" s="5">
        <v>11054</v>
      </c>
      <c r="B468" s="5">
        <v>89105</v>
      </c>
      <c r="C468" s="121">
        <f>VLOOKUP($A468,flow_input!B$2:C$50000,2,FALSE)</f>
        <v>84425.251269999993</v>
      </c>
      <c r="D468" s="7" t="s">
        <v>9</v>
      </c>
      <c r="E468" s="6">
        <f t="shared" si="30"/>
        <v>-5.2519485214073347E-2</v>
      </c>
      <c r="F468" s="4">
        <v>1</v>
      </c>
      <c r="G468" s="4" t="s">
        <v>30</v>
      </c>
      <c r="H468" s="170">
        <f t="shared" si="31"/>
        <v>80000</v>
      </c>
      <c r="I468" s="4">
        <v>5</v>
      </c>
      <c r="J468" s="120">
        <f t="shared" si="28"/>
        <v>-4679.7487300000066</v>
      </c>
      <c r="K468" s="120">
        <f t="shared" si="29"/>
        <v>21900048.175936677</v>
      </c>
    </row>
    <row r="469" spans="1:11" x14ac:dyDescent="0.25">
      <c r="A469" s="5">
        <v>11095</v>
      </c>
      <c r="B469" s="5">
        <v>48596</v>
      </c>
      <c r="C469" s="121">
        <f>VLOOKUP($A469,flow_input!B$2:C$50000,2,FALSE)</f>
        <v>52292.392750999999</v>
      </c>
      <c r="D469" s="7" t="s">
        <v>9</v>
      </c>
      <c r="E469" s="6">
        <f t="shared" si="30"/>
        <v>7.6063724401185251E-2</v>
      </c>
      <c r="F469" s="4">
        <v>1</v>
      </c>
      <c r="G469" s="4" t="s">
        <v>30</v>
      </c>
      <c r="H469" s="170">
        <f t="shared" si="31"/>
        <v>40000</v>
      </c>
      <c r="I469" s="4">
        <v>3</v>
      </c>
      <c r="J469" s="120">
        <f t="shared" si="28"/>
        <v>3696.3927509999994</v>
      </c>
      <c r="K469" s="120">
        <f t="shared" si="29"/>
        <v>13663319.369645344</v>
      </c>
    </row>
    <row r="470" spans="1:11" x14ac:dyDescent="0.25">
      <c r="A470" s="5">
        <v>11102</v>
      </c>
      <c r="B470" s="5">
        <v>53777</v>
      </c>
      <c r="C470" s="121">
        <f>VLOOKUP($A470,flow_input!B$2:C$50000,2,FALSE)</f>
        <v>67832.284014999997</v>
      </c>
      <c r="D470" s="7" t="s">
        <v>9</v>
      </c>
      <c r="E470" s="6">
        <f t="shared" si="30"/>
        <v>0.26136236709001981</v>
      </c>
      <c r="F470" s="4">
        <v>1</v>
      </c>
      <c r="G470" s="4" t="s">
        <v>30</v>
      </c>
      <c r="H470" s="170">
        <f t="shared" si="31"/>
        <v>50000</v>
      </c>
      <c r="I470" s="4">
        <v>3</v>
      </c>
      <c r="J470" s="120">
        <f t="shared" si="28"/>
        <v>14055.284014999997</v>
      </c>
      <c r="K470" s="120">
        <f t="shared" si="29"/>
        <v>197551008.74231446</v>
      </c>
    </row>
    <row r="471" spans="1:11" x14ac:dyDescent="0.25">
      <c r="A471" s="5">
        <v>11103</v>
      </c>
      <c r="B471" s="5">
        <v>55802</v>
      </c>
      <c r="C471" s="121">
        <f>VLOOKUP($A471,flow_input!B$2:C$50000,2,FALSE)</f>
        <v>69242.130453000005</v>
      </c>
      <c r="D471" s="7" t="s">
        <v>9</v>
      </c>
      <c r="E471" s="6">
        <f t="shared" si="30"/>
        <v>0.24085392016415197</v>
      </c>
      <c r="F471" s="4">
        <v>1</v>
      </c>
      <c r="G471" s="4" t="s">
        <v>30</v>
      </c>
      <c r="H471" s="170">
        <f t="shared" si="31"/>
        <v>50000</v>
      </c>
      <c r="I471" s="4">
        <v>3</v>
      </c>
      <c r="J471" s="120">
        <f t="shared" si="28"/>
        <v>13440.130453000005</v>
      </c>
      <c r="K471" s="120">
        <f t="shared" si="29"/>
        <v>180637106.59365812</v>
      </c>
    </row>
    <row r="472" spans="1:11" x14ac:dyDescent="0.25">
      <c r="A472" s="5">
        <v>11109</v>
      </c>
      <c r="B472" s="5">
        <v>57930</v>
      </c>
      <c r="C472" s="121">
        <f>VLOOKUP($A472,flow_input!B$2:C$50000,2,FALSE)</f>
        <v>71940.525687000001</v>
      </c>
      <c r="D472" s="7" t="s">
        <v>9</v>
      </c>
      <c r="E472" s="6">
        <f t="shared" si="30"/>
        <v>0.24185267887105133</v>
      </c>
      <c r="F472" s="4">
        <v>1</v>
      </c>
      <c r="G472" s="4" t="s">
        <v>30</v>
      </c>
      <c r="H472" s="170">
        <f t="shared" si="31"/>
        <v>50000</v>
      </c>
      <c r="I472" s="4">
        <v>3</v>
      </c>
      <c r="J472" s="120">
        <f t="shared" si="28"/>
        <v>14010.525687000001</v>
      </c>
      <c r="K472" s="120">
        <f t="shared" si="29"/>
        <v>196294830.02608687</v>
      </c>
    </row>
    <row r="473" spans="1:11" x14ac:dyDescent="0.25">
      <c r="A473" s="5">
        <v>11123</v>
      </c>
      <c r="B473" s="5">
        <v>42723</v>
      </c>
      <c r="C473" s="121">
        <f>VLOOKUP($A473,flow_input!B$2:C$50000,2,FALSE)</f>
        <v>56004.552220999998</v>
      </c>
      <c r="D473" s="7" t="s">
        <v>9</v>
      </c>
      <c r="E473" s="6">
        <f t="shared" si="30"/>
        <v>0.31087592680757425</v>
      </c>
      <c r="F473" s="4">
        <v>1</v>
      </c>
      <c r="G473" s="4" t="s">
        <v>30</v>
      </c>
      <c r="H473" s="170">
        <f t="shared" si="31"/>
        <v>40000</v>
      </c>
      <c r="I473" s="4">
        <v>3</v>
      </c>
      <c r="J473" s="120">
        <f t="shared" si="28"/>
        <v>13281.552220999998</v>
      </c>
      <c r="K473" s="120">
        <f t="shared" si="29"/>
        <v>176399629.39914998</v>
      </c>
    </row>
    <row r="474" spans="1:11" x14ac:dyDescent="0.25">
      <c r="A474" s="5">
        <v>11124</v>
      </c>
      <c r="B474" s="5">
        <v>42615</v>
      </c>
      <c r="C474" s="121">
        <f>VLOOKUP($A474,flow_input!B$2:C$50000,2,FALSE)</f>
        <v>52079.760453333001</v>
      </c>
      <c r="D474" s="7" t="s">
        <v>9</v>
      </c>
      <c r="E474" s="6">
        <f t="shared" si="30"/>
        <v>0.22209927146152775</v>
      </c>
      <c r="F474" s="4">
        <v>1</v>
      </c>
      <c r="G474" s="4" t="s">
        <v>30</v>
      </c>
      <c r="H474" s="170">
        <f t="shared" si="31"/>
        <v>40000</v>
      </c>
      <c r="I474" s="4">
        <v>3</v>
      </c>
      <c r="J474" s="120">
        <f t="shared" si="28"/>
        <v>9464.7604533330014</v>
      </c>
      <c r="K474" s="120">
        <f t="shared" si="29"/>
        <v>89581690.438976318</v>
      </c>
    </row>
    <row r="475" spans="1:11" x14ac:dyDescent="0.25">
      <c r="A475" s="5">
        <v>11263</v>
      </c>
      <c r="B475" s="5">
        <v>89538</v>
      </c>
      <c r="C475" s="121">
        <f>VLOOKUP($A475,flow_input!B$2:C$50000,2,FALSE)</f>
        <v>93370.341216000001</v>
      </c>
      <c r="D475" s="7" t="s">
        <v>9</v>
      </c>
      <c r="E475" s="6">
        <f t="shared" si="30"/>
        <v>4.2801282315888312E-2</v>
      </c>
      <c r="F475" s="4">
        <v>1</v>
      </c>
      <c r="G475" s="4" t="s">
        <v>30</v>
      </c>
      <c r="H475" s="170">
        <f t="shared" si="31"/>
        <v>80000</v>
      </c>
      <c r="I475" s="4">
        <v>5</v>
      </c>
      <c r="J475" s="120">
        <f t="shared" si="28"/>
        <v>3832.3412160000007</v>
      </c>
      <c r="K475" s="120">
        <f t="shared" si="29"/>
        <v>14686839.195852363</v>
      </c>
    </row>
    <row r="476" spans="1:11" x14ac:dyDescent="0.25">
      <c r="A476" s="5">
        <v>11266</v>
      </c>
      <c r="B476" s="5">
        <v>117367</v>
      </c>
      <c r="C476" s="121">
        <f>VLOOKUP($A476,flow_input!B$2:C$50000,2,FALSE)</f>
        <v>108169.25681000001</v>
      </c>
      <c r="D476" s="7" t="s">
        <v>9</v>
      </c>
      <c r="E476" s="6">
        <f t="shared" si="30"/>
        <v>-7.8367370640810341E-2</v>
      </c>
      <c r="F476" s="4">
        <v>1</v>
      </c>
      <c r="G476" s="4" t="s">
        <v>30</v>
      </c>
      <c r="H476" s="170">
        <f t="shared" si="31"/>
        <v>110000</v>
      </c>
      <c r="I476" s="4">
        <v>5</v>
      </c>
      <c r="J476" s="120">
        <f t="shared" si="28"/>
        <v>-9197.7431899999938</v>
      </c>
      <c r="K476" s="120">
        <f t="shared" si="29"/>
        <v>84598479.789191261</v>
      </c>
    </row>
    <row r="477" spans="1:11" x14ac:dyDescent="0.25">
      <c r="A477" s="5">
        <v>11268</v>
      </c>
      <c r="B477" s="5">
        <v>112370</v>
      </c>
      <c r="C477" s="121">
        <f>VLOOKUP($A477,flow_input!B$2:C$50000,2,FALSE)</f>
        <v>111433.10407166601</v>
      </c>
      <c r="D477" s="7" t="s">
        <v>9</v>
      </c>
      <c r="E477" s="6">
        <f t="shared" si="30"/>
        <v>-8.3375983655245012E-3</v>
      </c>
      <c r="F477" s="4">
        <v>1</v>
      </c>
      <c r="G477" s="4" t="s">
        <v>30</v>
      </c>
      <c r="H477" s="170">
        <f t="shared" si="31"/>
        <v>110000</v>
      </c>
      <c r="I477" s="4">
        <v>5</v>
      </c>
      <c r="J477" s="120">
        <f t="shared" si="28"/>
        <v>-936.89592833399365</v>
      </c>
      <c r="K477" s="120">
        <f t="shared" si="29"/>
        <v>877773.98052881577</v>
      </c>
    </row>
    <row r="478" spans="1:11" x14ac:dyDescent="0.25">
      <c r="A478" s="5">
        <v>11296</v>
      </c>
      <c r="B478" s="5">
        <v>85126</v>
      </c>
      <c r="C478" s="121">
        <f>VLOOKUP($A478,flow_input!B$2:C$50000,2,FALSE)</f>
        <v>90840.697635999997</v>
      </c>
      <c r="D478" s="7" t="s">
        <v>9</v>
      </c>
      <c r="E478" s="6">
        <f t="shared" si="30"/>
        <v>6.71322232455418E-2</v>
      </c>
      <c r="F478" s="4">
        <v>1</v>
      </c>
      <c r="G478" s="4" t="s">
        <v>30</v>
      </c>
      <c r="H478" s="170">
        <f t="shared" si="31"/>
        <v>80000</v>
      </c>
      <c r="I478" s="4">
        <v>5</v>
      </c>
      <c r="J478" s="120">
        <f t="shared" si="28"/>
        <v>5714.6976359999971</v>
      </c>
      <c r="K478" s="120">
        <f t="shared" si="29"/>
        <v>32657769.070903957</v>
      </c>
    </row>
    <row r="479" spans="1:11" x14ac:dyDescent="0.25">
      <c r="A479" s="5">
        <v>11297</v>
      </c>
      <c r="B479" s="5">
        <v>82433</v>
      </c>
      <c r="C479" s="121">
        <f>VLOOKUP($A479,flow_input!B$2:C$50000,2,FALSE)</f>
        <v>84171.489602999995</v>
      </c>
      <c r="D479" s="7" t="s">
        <v>9</v>
      </c>
      <c r="E479" s="6">
        <f t="shared" si="30"/>
        <v>2.1089728664491103E-2</v>
      </c>
      <c r="F479" s="4">
        <v>1</v>
      </c>
      <c r="G479" s="4" t="s">
        <v>30</v>
      </c>
      <c r="H479" s="170">
        <f t="shared" si="31"/>
        <v>80000</v>
      </c>
      <c r="I479" s="4">
        <v>5</v>
      </c>
      <c r="J479" s="120">
        <f t="shared" si="28"/>
        <v>1738.4896029999945</v>
      </c>
      <c r="K479" s="120">
        <f t="shared" si="29"/>
        <v>3022346.0997390784</v>
      </c>
    </row>
    <row r="480" spans="1:11" x14ac:dyDescent="0.25">
      <c r="A480" s="5">
        <v>11311</v>
      </c>
      <c r="B480" s="5">
        <v>29589</v>
      </c>
      <c r="C480" s="121">
        <f>VLOOKUP($A480,flow_input!B$2:C$50000,2,FALSE)</f>
        <v>34517.712616999997</v>
      </c>
      <c r="D480" s="7" t="s">
        <v>9</v>
      </c>
      <c r="E480" s="6">
        <f t="shared" si="30"/>
        <v>0.16657246331406927</v>
      </c>
      <c r="F480" s="4">
        <v>1</v>
      </c>
      <c r="G480" s="4" t="s">
        <v>30</v>
      </c>
      <c r="H480" s="170">
        <f t="shared" si="31"/>
        <v>20000</v>
      </c>
      <c r="I480" s="4">
        <v>5</v>
      </c>
      <c r="J480" s="120">
        <f t="shared" si="28"/>
        <v>4928.7126169999974</v>
      </c>
      <c r="K480" s="120">
        <f t="shared" si="29"/>
        <v>24292208.060974963</v>
      </c>
    </row>
    <row r="481" spans="1:11" x14ac:dyDescent="0.25">
      <c r="A481" s="5">
        <v>12253</v>
      </c>
      <c r="B481" s="5">
        <v>94895</v>
      </c>
      <c r="C481" s="121">
        <f>VLOOKUP($A481,flow_input!B$2:C$50000,2,FALSE)</f>
        <v>99062.599530000007</v>
      </c>
      <c r="D481" s="7" t="s">
        <v>9</v>
      </c>
      <c r="E481" s="6">
        <f t="shared" si="30"/>
        <v>4.3918009694926097E-2</v>
      </c>
      <c r="F481" s="4">
        <v>1</v>
      </c>
      <c r="G481" s="4" t="s">
        <v>30</v>
      </c>
      <c r="H481" s="170">
        <f t="shared" si="31"/>
        <v>90000</v>
      </c>
      <c r="I481" s="4">
        <v>6</v>
      </c>
      <c r="J481" s="120">
        <f t="shared" si="28"/>
        <v>4167.5995300000068</v>
      </c>
      <c r="K481" s="120">
        <f t="shared" si="29"/>
        <v>17368885.842456277</v>
      </c>
    </row>
    <row r="482" spans="1:11" x14ac:dyDescent="0.25">
      <c r="A482" s="5">
        <v>12571</v>
      </c>
      <c r="B482" s="5">
        <v>69757</v>
      </c>
      <c r="C482" s="121">
        <f>VLOOKUP($A482,flow_input!B$2:C$50000,2,FALSE)</f>
        <v>59250.394253999999</v>
      </c>
      <c r="D482" s="7" t="s">
        <v>9</v>
      </c>
      <c r="E482" s="6">
        <f t="shared" si="30"/>
        <v>-0.15061722473730232</v>
      </c>
      <c r="F482" s="4">
        <v>1</v>
      </c>
      <c r="G482" s="4" t="s">
        <v>30</v>
      </c>
      <c r="H482" s="170">
        <f t="shared" si="31"/>
        <v>60000</v>
      </c>
      <c r="I482" s="4">
        <v>6</v>
      </c>
      <c r="J482" s="120">
        <f t="shared" si="28"/>
        <v>-10506.605746000001</v>
      </c>
      <c r="K482" s="120">
        <f t="shared" si="29"/>
        <v>110388764.30188024</v>
      </c>
    </row>
    <row r="483" spans="1:11" x14ac:dyDescent="0.25">
      <c r="A483" s="5">
        <v>12837</v>
      </c>
      <c r="B483" s="5">
        <v>89297</v>
      </c>
      <c r="C483" s="121">
        <f>VLOOKUP($A483,flow_input!B$2:C$50000,2,FALSE)</f>
        <v>86712.138313000003</v>
      </c>
      <c r="D483" s="7" t="s">
        <v>9</v>
      </c>
      <c r="E483" s="6">
        <f t="shared" si="30"/>
        <v>-2.8946792019888701E-2</v>
      </c>
      <c r="F483" s="4">
        <v>1</v>
      </c>
      <c r="G483" s="4" t="s">
        <v>30</v>
      </c>
      <c r="H483" s="170">
        <f t="shared" si="31"/>
        <v>80000</v>
      </c>
      <c r="I483" s="4">
        <v>7</v>
      </c>
      <c r="J483" s="120">
        <f t="shared" si="28"/>
        <v>-2584.8616869999969</v>
      </c>
      <c r="K483" s="120">
        <f t="shared" si="29"/>
        <v>6681509.9409204703</v>
      </c>
    </row>
    <row r="484" spans="1:11" x14ac:dyDescent="0.25">
      <c r="A484" s="5">
        <v>12838</v>
      </c>
      <c r="B484" s="5">
        <v>80814</v>
      </c>
      <c r="C484" s="121">
        <f>VLOOKUP($A484,flow_input!B$2:C$50000,2,FALSE)</f>
        <v>82429.807174000001</v>
      </c>
      <c r="D484" s="7" t="s">
        <v>9</v>
      </c>
      <c r="E484" s="6">
        <f t="shared" si="30"/>
        <v>1.9994149206820522E-2</v>
      </c>
      <c r="F484" s="4">
        <v>1</v>
      </c>
      <c r="G484" s="4" t="s">
        <v>30</v>
      </c>
      <c r="H484" s="170">
        <f t="shared" si="31"/>
        <v>80000</v>
      </c>
      <c r="I484" s="4">
        <v>7</v>
      </c>
      <c r="J484" s="120">
        <f t="shared" si="28"/>
        <v>1615.8071740000014</v>
      </c>
      <c r="K484" s="120">
        <f t="shared" si="29"/>
        <v>2610832.8235498709</v>
      </c>
    </row>
    <row r="485" spans="1:11" x14ac:dyDescent="0.25">
      <c r="A485" s="5">
        <v>12929</v>
      </c>
      <c r="B485" s="5">
        <v>97866</v>
      </c>
      <c r="C485" s="121">
        <f>VLOOKUP($A485,flow_input!B$2:C$50000,2,FALSE)</f>
        <v>99143.292237999995</v>
      </c>
      <c r="D485" s="7" t="s">
        <v>9</v>
      </c>
      <c r="E485" s="6">
        <f t="shared" si="30"/>
        <v>1.3051440111989887E-2</v>
      </c>
      <c r="F485" s="4">
        <v>1</v>
      </c>
      <c r="G485" s="4" t="s">
        <v>30</v>
      </c>
      <c r="H485" s="170">
        <f t="shared" si="31"/>
        <v>90000</v>
      </c>
      <c r="I485" s="4">
        <v>7</v>
      </c>
      <c r="J485" s="120">
        <f t="shared" si="28"/>
        <v>1277.2922379999945</v>
      </c>
      <c r="K485" s="120">
        <f t="shared" si="29"/>
        <v>1631475.4612550347</v>
      </c>
    </row>
    <row r="486" spans="1:11" x14ac:dyDescent="0.25">
      <c r="A486" s="5">
        <v>12943</v>
      </c>
      <c r="B486" s="5">
        <v>96115</v>
      </c>
      <c r="C486" s="121">
        <f>VLOOKUP($A486,flow_input!B$2:C$50000,2,FALSE)</f>
        <v>102598.911035</v>
      </c>
      <c r="D486" s="7" t="s">
        <v>9</v>
      </c>
      <c r="E486" s="6">
        <f t="shared" si="30"/>
        <v>6.7459928575144268E-2</v>
      </c>
      <c r="F486" s="4">
        <v>1</v>
      </c>
      <c r="G486" s="4" t="s">
        <v>30</v>
      </c>
      <c r="H486" s="170">
        <f t="shared" si="31"/>
        <v>90000</v>
      </c>
      <c r="I486" s="4">
        <v>7</v>
      </c>
      <c r="J486" s="120">
        <f t="shared" si="28"/>
        <v>6483.9110349999974</v>
      </c>
      <c r="K486" s="120">
        <f t="shared" si="29"/>
        <v>42041102.309794739</v>
      </c>
    </row>
    <row r="487" spans="1:11" x14ac:dyDescent="0.25">
      <c r="A487" s="5">
        <v>12952</v>
      </c>
      <c r="B487" s="5">
        <v>101020</v>
      </c>
      <c r="C487" s="121">
        <f>VLOOKUP($A487,flow_input!B$2:C$50000,2,FALSE)</f>
        <v>96967.974937000006</v>
      </c>
      <c r="D487" s="7" t="s">
        <v>9</v>
      </c>
      <c r="E487" s="6">
        <f t="shared" si="30"/>
        <v>-4.0111117234211013E-2</v>
      </c>
      <c r="F487" s="4">
        <v>1</v>
      </c>
      <c r="G487" s="4" t="s">
        <v>30</v>
      </c>
      <c r="H487" s="170">
        <f t="shared" si="31"/>
        <v>100000</v>
      </c>
      <c r="I487" s="4">
        <v>7</v>
      </c>
      <c r="J487" s="120">
        <f t="shared" si="28"/>
        <v>-4052.0250629999937</v>
      </c>
      <c r="K487" s="120">
        <f t="shared" si="29"/>
        <v>16418907.111180102</v>
      </c>
    </row>
    <row r="488" spans="1:11" x14ac:dyDescent="0.25">
      <c r="A488" s="5">
        <v>12955</v>
      </c>
      <c r="B488" s="5">
        <v>103452</v>
      </c>
      <c r="C488" s="121">
        <f>VLOOKUP($A488,flow_input!B$2:C$50000,2,FALSE)</f>
        <v>93818.671163000006</v>
      </c>
      <c r="D488" s="7" t="s">
        <v>9</v>
      </c>
      <c r="E488" s="6">
        <f t="shared" si="30"/>
        <v>-9.3118826479913319E-2</v>
      </c>
      <c r="F488" s="4">
        <v>1</v>
      </c>
      <c r="G488" s="4" t="s">
        <v>30</v>
      </c>
      <c r="H488" s="170">
        <f t="shared" si="31"/>
        <v>100000</v>
      </c>
      <c r="I488" s="4">
        <v>7</v>
      </c>
      <c r="J488" s="120">
        <f t="shared" si="28"/>
        <v>-9633.3288369999937</v>
      </c>
      <c r="K488" s="120">
        <f t="shared" si="29"/>
        <v>92801024.481775656</v>
      </c>
    </row>
    <row r="489" spans="1:11" x14ac:dyDescent="0.25">
      <c r="A489" s="5">
        <v>13035</v>
      </c>
      <c r="B489" s="5">
        <v>46982</v>
      </c>
      <c r="C489" s="121">
        <f>VLOOKUP($A489,flow_input!B$2:C$50000,2,FALSE)</f>
        <v>60347.854531999998</v>
      </c>
      <c r="D489" s="7" t="s">
        <v>9</v>
      </c>
      <c r="E489" s="6">
        <f t="shared" si="30"/>
        <v>0.28448883683112669</v>
      </c>
      <c r="F489" s="4">
        <v>1</v>
      </c>
      <c r="G489" s="4" t="s">
        <v>30</v>
      </c>
      <c r="H489" s="170">
        <f t="shared" si="31"/>
        <v>40000</v>
      </c>
      <c r="I489" s="4">
        <v>5</v>
      </c>
      <c r="J489" s="120">
        <f t="shared" si="28"/>
        <v>13365.854531999998</v>
      </c>
      <c r="K489" s="120">
        <f t="shared" si="29"/>
        <v>178646067.37058488</v>
      </c>
    </row>
    <row r="490" spans="1:11" x14ac:dyDescent="0.25">
      <c r="A490" s="5">
        <v>13037</v>
      </c>
      <c r="B490" s="5">
        <v>47042</v>
      </c>
      <c r="C490" s="121">
        <f>VLOOKUP($A490,flow_input!B$2:C$50000,2,FALSE)</f>
        <v>60863.256471000001</v>
      </c>
      <c r="D490" s="7" t="s">
        <v>9</v>
      </c>
      <c r="E490" s="6">
        <f t="shared" si="30"/>
        <v>0.29380673591684037</v>
      </c>
      <c r="F490" s="4">
        <v>1</v>
      </c>
      <c r="G490" s="4" t="s">
        <v>30</v>
      </c>
      <c r="H490" s="170">
        <f t="shared" si="31"/>
        <v>40000</v>
      </c>
      <c r="I490" s="4">
        <v>5</v>
      </c>
      <c r="J490" s="120">
        <f t="shared" si="28"/>
        <v>13821.256471000001</v>
      </c>
      <c r="K490" s="120">
        <f t="shared" si="29"/>
        <v>191027130.43715939</v>
      </c>
    </row>
    <row r="491" spans="1:11" x14ac:dyDescent="0.25">
      <c r="A491" s="5">
        <v>13051</v>
      </c>
      <c r="B491" s="5">
        <v>48194</v>
      </c>
      <c r="C491" s="121">
        <f>VLOOKUP($A491,flow_input!B$2:C$50000,2,FALSE)</f>
        <v>57783.022970999999</v>
      </c>
      <c r="D491" s="7" t="s">
        <v>9</v>
      </c>
      <c r="E491" s="6">
        <f t="shared" si="30"/>
        <v>0.19896715298584877</v>
      </c>
      <c r="F491" s="4">
        <v>1</v>
      </c>
      <c r="G491" s="4" t="s">
        <v>30</v>
      </c>
      <c r="H491" s="170">
        <f t="shared" si="31"/>
        <v>40000</v>
      </c>
      <c r="I491" s="4">
        <v>5</v>
      </c>
      <c r="J491" s="120">
        <f t="shared" si="28"/>
        <v>9589.0229709999985</v>
      </c>
      <c r="K491" s="120">
        <f t="shared" si="29"/>
        <v>91949361.538365632</v>
      </c>
    </row>
    <row r="492" spans="1:11" x14ac:dyDescent="0.25">
      <c r="A492" s="5">
        <v>13052</v>
      </c>
      <c r="B492" s="5">
        <v>47664</v>
      </c>
      <c r="C492" s="121">
        <f>VLOOKUP($A492,flow_input!B$2:C$50000,2,FALSE)</f>
        <v>59755.315251</v>
      </c>
      <c r="D492" s="7" t="s">
        <v>9</v>
      </c>
      <c r="E492" s="6">
        <f t="shared" si="30"/>
        <v>0.25367814809919431</v>
      </c>
      <c r="F492" s="4">
        <v>1</v>
      </c>
      <c r="G492" s="4" t="s">
        <v>30</v>
      </c>
      <c r="H492" s="170">
        <f t="shared" si="31"/>
        <v>40000</v>
      </c>
      <c r="I492" s="4">
        <v>5</v>
      </c>
      <c r="J492" s="120">
        <f t="shared" si="28"/>
        <v>12091.315251</v>
      </c>
      <c r="K492" s="120">
        <f t="shared" si="29"/>
        <v>146199904.49906519</v>
      </c>
    </row>
    <row r="493" spans="1:11" x14ac:dyDescent="0.25">
      <c r="A493" s="5">
        <v>13149</v>
      </c>
      <c r="B493" s="5">
        <v>30710</v>
      </c>
      <c r="C493" s="121">
        <f>VLOOKUP($A493,flow_input!B$2:C$50000,2,FALSE)</f>
        <v>30156.261502000001</v>
      </c>
      <c r="D493" s="7" t="s">
        <v>9</v>
      </c>
      <c r="E493" s="6">
        <f t="shared" si="30"/>
        <v>-1.8031211266688385E-2</v>
      </c>
      <c r="F493" s="4">
        <v>1</v>
      </c>
      <c r="G493" s="4" t="s">
        <v>30</v>
      </c>
      <c r="H493" s="170">
        <f t="shared" si="31"/>
        <v>30000</v>
      </c>
      <c r="I493" s="4">
        <v>5</v>
      </c>
      <c r="J493" s="120">
        <f t="shared" si="28"/>
        <v>-553.7384979999988</v>
      </c>
      <c r="K493" s="120">
        <f t="shared" si="29"/>
        <v>306626.32416729466</v>
      </c>
    </row>
    <row r="494" spans="1:11" x14ac:dyDescent="0.25">
      <c r="A494" s="5">
        <v>13438</v>
      </c>
      <c r="B494" s="5">
        <v>49041</v>
      </c>
      <c r="C494" s="121">
        <f>VLOOKUP($A494,flow_input!B$2:C$50000,2,FALSE)</f>
        <v>57964.939481665999</v>
      </c>
      <c r="D494" s="7" t="s">
        <v>9</v>
      </c>
      <c r="E494" s="6">
        <f t="shared" si="30"/>
        <v>0.18196895417438474</v>
      </c>
      <c r="F494" s="4">
        <v>1</v>
      </c>
      <c r="G494" s="4" t="s">
        <v>30</v>
      </c>
      <c r="H494" s="170">
        <f t="shared" si="31"/>
        <v>40000</v>
      </c>
      <c r="I494" s="4">
        <v>2</v>
      </c>
      <c r="J494" s="120">
        <f t="shared" si="28"/>
        <v>8923.9394816659988</v>
      </c>
      <c r="K494" s="120">
        <f t="shared" si="29"/>
        <v>79636695.872437209</v>
      </c>
    </row>
    <row r="495" spans="1:11" x14ac:dyDescent="0.25">
      <c r="A495" s="5">
        <v>13579</v>
      </c>
      <c r="B495" s="5">
        <v>105041</v>
      </c>
      <c r="C495" s="121">
        <f>VLOOKUP($A495,flow_input!B$2:C$50000,2,FALSE)</f>
        <v>101836.19794100001</v>
      </c>
      <c r="D495" s="7" t="s">
        <v>9</v>
      </c>
      <c r="E495" s="6">
        <f t="shared" si="30"/>
        <v>-3.0510010938585852E-2</v>
      </c>
      <c r="F495" s="4">
        <v>1</v>
      </c>
      <c r="G495" s="4" t="s">
        <v>30</v>
      </c>
      <c r="H495" s="170">
        <f t="shared" si="31"/>
        <v>100000</v>
      </c>
      <c r="I495" s="4">
        <v>6</v>
      </c>
      <c r="J495" s="120">
        <f t="shared" si="28"/>
        <v>-3204.8020589999942</v>
      </c>
      <c r="K495" s="120">
        <f t="shared" si="29"/>
        <v>10270756.237370603</v>
      </c>
    </row>
    <row r="496" spans="1:11" x14ac:dyDescent="0.25">
      <c r="A496" s="5">
        <v>13580</v>
      </c>
      <c r="B496" s="5">
        <v>105071</v>
      </c>
      <c r="C496" s="121">
        <f>VLOOKUP($A496,flow_input!B$2:C$50000,2,FALSE)</f>
        <v>101952.210343</v>
      </c>
      <c r="D496" s="7" t="s">
        <v>9</v>
      </c>
      <c r="E496" s="6">
        <f t="shared" si="30"/>
        <v>-2.9682687487508463E-2</v>
      </c>
      <c r="F496" s="4">
        <v>1</v>
      </c>
      <c r="G496" s="4" t="s">
        <v>30</v>
      </c>
      <c r="H496" s="170">
        <f t="shared" si="31"/>
        <v>100000</v>
      </c>
      <c r="I496" s="4">
        <v>6</v>
      </c>
      <c r="J496" s="120">
        <f t="shared" si="28"/>
        <v>-3118.7896570000012</v>
      </c>
      <c r="K496" s="120">
        <f t="shared" si="29"/>
        <v>9726848.9246101845</v>
      </c>
    </row>
    <row r="497" spans="1:11" x14ac:dyDescent="0.25">
      <c r="A497" s="5">
        <v>13597</v>
      </c>
      <c r="B497" s="5">
        <v>119020</v>
      </c>
      <c r="C497" s="121">
        <f>VLOOKUP($A497,flow_input!B$2:C$50000,2,FALSE)</f>
        <v>108798.37712400001</v>
      </c>
      <c r="D497" s="7" t="s">
        <v>9</v>
      </c>
      <c r="E497" s="6">
        <f t="shared" si="30"/>
        <v>-8.5881556679549553E-2</v>
      </c>
      <c r="F497" s="4">
        <v>1</v>
      </c>
      <c r="G497" s="4" t="s">
        <v>30</v>
      </c>
      <c r="H497" s="170">
        <f t="shared" si="31"/>
        <v>110000</v>
      </c>
      <c r="I497" s="4">
        <v>6</v>
      </c>
      <c r="J497" s="120">
        <f t="shared" si="28"/>
        <v>-10221.622875999994</v>
      </c>
      <c r="K497" s="120">
        <f t="shared" si="29"/>
        <v>104481574.21916638</v>
      </c>
    </row>
    <row r="498" spans="1:11" x14ac:dyDescent="0.25">
      <c r="A498" s="5">
        <v>13600</v>
      </c>
      <c r="B498" s="5">
        <v>117603</v>
      </c>
      <c r="C498" s="121">
        <f>VLOOKUP($A498,flow_input!B$2:C$50000,2,FALSE)</f>
        <v>110938.618558</v>
      </c>
      <c r="D498" s="7" t="s">
        <v>9</v>
      </c>
      <c r="E498" s="6">
        <f t="shared" si="30"/>
        <v>-5.6668464596991597E-2</v>
      </c>
      <c r="F498" s="4">
        <v>1</v>
      </c>
      <c r="G498" s="4" t="s">
        <v>30</v>
      </c>
      <c r="H498" s="170">
        <f t="shared" si="31"/>
        <v>110000</v>
      </c>
      <c r="I498" s="4">
        <v>6</v>
      </c>
      <c r="J498" s="120">
        <f t="shared" si="28"/>
        <v>-6664.3814419999981</v>
      </c>
      <c r="K498" s="120">
        <f t="shared" si="29"/>
        <v>44413980.004473977</v>
      </c>
    </row>
    <row r="499" spans="1:11" x14ac:dyDescent="0.25">
      <c r="A499" s="5">
        <v>14142</v>
      </c>
      <c r="B499" s="5">
        <v>61395</v>
      </c>
      <c r="C499" s="121">
        <f>VLOOKUP($A499,flow_input!B$2:C$50000,2,FALSE)</f>
        <v>58870.617531999997</v>
      </c>
      <c r="D499" s="7" t="s">
        <v>9</v>
      </c>
      <c r="E499" s="6">
        <f t="shared" si="30"/>
        <v>-4.1117069272742168E-2</v>
      </c>
      <c r="F499" s="4">
        <v>1</v>
      </c>
      <c r="G499" s="4" t="s">
        <v>30</v>
      </c>
      <c r="H499" s="170">
        <f t="shared" si="31"/>
        <v>60000</v>
      </c>
      <c r="I499" s="4">
        <v>2</v>
      </c>
      <c r="J499" s="120">
        <f t="shared" si="28"/>
        <v>-2524.3824680000034</v>
      </c>
      <c r="K499" s="120">
        <f t="shared" si="29"/>
        <v>6372506.8447457887</v>
      </c>
    </row>
    <row r="500" spans="1:11" x14ac:dyDescent="0.25">
      <c r="A500" s="5">
        <v>14143</v>
      </c>
      <c r="B500" s="5">
        <v>58862</v>
      </c>
      <c r="C500" s="121">
        <f>VLOOKUP($A500,flow_input!B$2:C$50000,2,FALSE)</f>
        <v>57340.403077000003</v>
      </c>
      <c r="D500" s="7" t="s">
        <v>9</v>
      </c>
      <c r="E500" s="6">
        <f t="shared" si="30"/>
        <v>-2.5850241632972004E-2</v>
      </c>
      <c r="F500" s="4">
        <v>1</v>
      </c>
      <c r="G500" s="4" t="s">
        <v>30</v>
      </c>
      <c r="H500" s="170">
        <f t="shared" si="31"/>
        <v>50000</v>
      </c>
      <c r="I500" s="4">
        <v>2</v>
      </c>
      <c r="J500" s="120">
        <f t="shared" si="28"/>
        <v>-1521.5969229999973</v>
      </c>
      <c r="K500" s="120">
        <f t="shared" si="29"/>
        <v>2315257.19608306</v>
      </c>
    </row>
    <row r="501" spans="1:11" x14ac:dyDescent="0.25">
      <c r="A501" s="5">
        <v>14153</v>
      </c>
      <c r="B501" s="5">
        <v>52522</v>
      </c>
      <c r="C501" s="121">
        <f>VLOOKUP($A501,flow_input!B$2:C$50000,2,FALSE)</f>
        <v>51757.979347</v>
      </c>
      <c r="D501" s="7" t="s">
        <v>9</v>
      </c>
      <c r="E501" s="6">
        <f t="shared" si="30"/>
        <v>-1.4546678591828233E-2</v>
      </c>
      <c r="F501" s="4">
        <v>1</v>
      </c>
      <c r="G501" s="4" t="s">
        <v>30</v>
      </c>
      <c r="H501" s="170">
        <f t="shared" si="31"/>
        <v>50000</v>
      </c>
      <c r="I501" s="4">
        <v>2</v>
      </c>
      <c r="J501" s="120">
        <f t="shared" si="28"/>
        <v>-764.02065299999958</v>
      </c>
      <c r="K501" s="120">
        <f t="shared" si="29"/>
        <v>583727.5582105458</v>
      </c>
    </row>
    <row r="502" spans="1:11" x14ac:dyDescent="0.25">
      <c r="A502" s="5">
        <v>14154</v>
      </c>
      <c r="B502" s="5">
        <v>54181</v>
      </c>
      <c r="C502" s="121">
        <f>VLOOKUP($A502,flow_input!B$2:C$50000,2,FALSE)</f>
        <v>53799.669891999998</v>
      </c>
      <c r="D502" s="7" t="s">
        <v>9</v>
      </c>
      <c r="E502" s="6">
        <f t="shared" si="30"/>
        <v>-7.0380780716488012E-3</v>
      </c>
      <c r="F502" s="4">
        <v>1</v>
      </c>
      <c r="G502" s="4" t="s">
        <v>30</v>
      </c>
      <c r="H502" s="170">
        <f t="shared" si="31"/>
        <v>50000</v>
      </c>
      <c r="I502" s="4">
        <v>2</v>
      </c>
      <c r="J502" s="120">
        <f t="shared" si="28"/>
        <v>-381.33010800000193</v>
      </c>
      <c r="K502" s="120">
        <f t="shared" si="29"/>
        <v>145412.65126729314</v>
      </c>
    </row>
    <row r="503" spans="1:11" x14ac:dyDescent="0.25">
      <c r="A503" s="5">
        <v>14232</v>
      </c>
      <c r="B503" s="5">
        <v>38951</v>
      </c>
      <c r="C503" s="121">
        <f>VLOOKUP($A503,flow_input!B$2:C$50000,2,FALSE)</f>
        <v>52561.716565000002</v>
      </c>
      <c r="D503" s="7" t="s">
        <v>9</v>
      </c>
      <c r="E503" s="6">
        <f t="shared" si="30"/>
        <v>0.34943176208569748</v>
      </c>
      <c r="F503" s="4">
        <v>1</v>
      </c>
      <c r="G503" s="4" t="s">
        <v>30</v>
      </c>
      <c r="H503" s="170">
        <f t="shared" si="31"/>
        <v>30000</v>
      </c>
      <c r="I503" s="4">
        <v>2</v>
      </c>
      <c r="J503" s="120">
        <f t="shared" si="28"/>
        <v>13610.716565000002</v>
      </c>
      <c r="K503" s="120">
        <f t="shared" si="29"/>
        <v>185251605.41276547</v>
      </c>
    </row>
    <row r="504" spans="1:11" x14ac:dyDescent="0.25">
      <c r="A504" s="5">
        <v>14263</v>
      </c>
      <c r="B504" s="5">
        <v>72632</v>
      </c>
      <c r="C504" s="121">
        <f>VLOOKUP($A504,flow_input!B$2:C$50000,2,FALSE)</f>
        <v>77501.663407999993</v>
      </c>
      <c r="D504" s="7" t="s">
        <v>9</v>
      </c>
      <c r="E504" s="6">
        <f t="shared" si="30"/>
        <v>6.7045701729265161E-2</v>
      </c>
      <c r="F504" s="4">
        <v>1</v>
      </c>
      <c r="G504" s="4" t="s">
        <v>30</v>
      </c>
      <c r="H504" s="170">
        <f t="shared" si="31"/>
        <v>70000</v>
      </c>
      <c r="I504" s="4">
        <v>3</v>
      </c>
      <c r="J504" s="120">
        <f t="shared" si="28"/>
        <v>4869.6634079999931</v>
      </c>
      <c r="K504" s="120">
        <f t="shared" si="29"/>
        <v>23713621.707214106</v>
      </c>
    </row>
    <row r="505" spans="1:11" x14ac:dyDescent="0.25">
      <c r="A505" s="5">
        <v>14397</v>
      </c>
      <c r="B505" s="5">
        <v>138391</v>
      </c>
      <c r="C505" s="121">
        <f>VLOOKUP($A505,flow_input!B$2:C$50000,2,FALSE)</f>
        <v>137056.58386000001</v>
      </c>
      <c r="D505" s="7" t="s">
        <v>9</v>
      </c>
      <c r="E505" s="6">
        <f t="shared" si="30"/>
        <v>-9.6423621478274324E-3</v>
      </c>
      <c r="F505" s="4">
        <v>1</v>
      </c>
      <c r="G505" s="4" t="s">
        <v>30</v>
      </c>
      <c r="H505" s="170">
        <f t="shared" si="31"/>
        <v>130000</v>
      </c>
      <c r="I505" s="4">
        <v>3</v>
      </c>
      <c r="J505" s="120">
        <f t="shared" si="28"/>
        <v>-1334.4161399999866</v>
      </c>
      <c r="K505" s="120">
        <f t="shared" si="29"/>
        <v>1780666.4346924638</v>
      </c>
    </row>
    <row r="506" spans="1:11" x14ac:dyDescent="0.25">
      <c r="A506" s="5">
        <v>14400</v>
      </c>
      <c r="B506" s="5">
        <v>134437</v>
      </c>
      <c r="C506" s="121">
        <f>VLOOKUP($A506,flow_input!B$2:C$50000,2,FALSE)</f>
        <v>132170.010366</v>
      </c>
      <c r="D506" s="7" t="s">
        <v>9</v>
      </c>
      <c r="E506" s="6">
        <f t="shared" si="30"/>
        <v>-1.6862840096104503E-2</v>
      </c>
      <c r="F506" s="4">
        <v>1</v>
      </c>
      <c r="G506" s="4" t="s">
        <v>30</v>
      </c>
      <c r="H506" s="170">
        <f t="shared" si="31"/>
        <v>130000</v>
      </c>
      <c r="I506" s="4">
        <v>3</v>
      </c>
      <c r="J506" s="120">
        <f t="shared" si="28"/>
        <v>-2266.9896339999977</v>
      </c>
      <c r="K506" s="120">
        <f t="shared" si="29"/>
        <v>5139242.0006634435</v>
      </c>
    </row>
    <row r="507" spans="1:11" x14ac:dyDescent="0.25">
      <c r="A507" s="5">
        <v>14402</v>
      </c>
      <c r="B507" s="5">
        <v>132734</v>
      </c>
      <c r="C507" s="121">
        <f>VLOOKUP($A507,flow_input!B$2:C$50000,2,FALSE)</f>
        <v>128997.579513</v>
      </c>
      <c r="D507" s="7" t="s">
        <v>9</v>
      </c>
      <c r="E507" s="6">
        <f t="shared" si="30"/>
        <v>-2.8149686493287307E-2</v>
      </c>
      <c r="F507" s="4">
        <v>1</v>
      </c>
      <c r="G507" s="4" t="s">
        <v>30</v>
      </c>
      <c r="H507" s="170">
        <f t="shared" si="31"/>
        <v>130000</v>
      </c>
      <c r="I507" s="4">
        <v>3</v>
      </c>
      <c r="J507" s="120">
        <f t="shared" si="28"/>
        <v>-3736.4204869999958</v>
      </c>
      <c r="K507" s="120">
        <f t="shared" si="29"/>
        <v>13960838.055673286</v>
      </c>
    </row>
    <row r="508" spans="1:11" x14ac:dyDescent="0.25">
      <c r="A508" s="5">
        <v>14419</v>
      </c>
      <c r="B508" s="5">
        <v>152191</v>
      </c>
      <c r="C508" s="121">
        <f>VLOOKUP($A508,flow_input!B$2:C$50000,2,FALSE)</f>
        <v>153912.88118699999</v>
      </c>
      <c r="D508" s="7" t="s">
        <v>9</v>
      </c>
      <c r="E508" s="6">
        <f t="shared" si="30"/>
        <v>1.1313948834030807E-2</v>
      </c>
      <c r="F508" s="4">
        <v>1</v>
      </c>
      <c r="G508" s="4" t="s">
        <v>30</v>
      </c>
      <c r="H508" s="170">
        <f t="shared" si="31"/>
        <v>150000</v>
      </c>
      <c r="I508" s="4">
        <v>3</v>
      </c>
      <c r="J508" s="120">
        <f t="shared" si="28"/>
        <v>1721.8811869999918</v>
      </c>
      <c r="K508" s="120">
        <f t="shared" si="29"/>
        <v>2964874.8221445004</v>
      </c>
    </row>
    <row r="509" spans="1:11" x14ac:dyDescent="0.25">
      <c r="A509" s="5">
        <v>14644</v>
      </c>
      <c r="B509" s="5">
        <v>117785</v>
      </c>
      <c r="C509" s="121">
        <f>VLOOKUP($A509,flow_input!B$2:C$50000,2,FALSE)</f>
        <v>119583.950847</v>
      </c>
      <c r="D509" s="7" t="s">
        <v>9</v>
      </c>
      <c r="E509" s="6">
        <f t="shared" si="30"/>
        <v>1.5273174402512968E-2</v>
      </c>
      <c r="F509" s="4">
        <v>1</v>
      </c>
      <c r="G509" s="4" t="s">
        <v>30</v>
      </c>
      <c r="H509" s="170">
        <f t="shared" si="31"/>
        <v>110000</v>
      </c>
      <c r="I509" s="4">
        <v>3</v>
      </c>
      <c r="J509" s="120">
        <f t="shared" si="28"/>
        <v>1798.9508470000001</v>
      </c>
      <c r="K509" s="120">
        <f t="shared" si="29"/>
        <v>3236224.1499220175</v>
      </c>
    </row>
    <row r="510" spans="1:11" x14ac:dyDescent="0.25">
      <c r="A510" s="5">
        <v>14647</v>
      </c>
      <c r="B510" s="5">
        <v>118519</v>
      </c>
      <c r="C510" s="121">
        <f>VLOOKUP($A510,flow_input!B$2:C$50000,2,FALSE)</f>
        <v>119207.50414200001</v>
      </c>
      <c r="D510" s="7" t="s">
        <v>9</v>
      </c>
      <c r="E510" s="6">
        <f t="shared" si="30"/>
        <v>5.8092300981278377E-3</v>
      </c>
      <c r="F510" s="4">
        <v>1</v>
      </c>
      <c r="G510" s="4" t="s">
        <v>30</v>
      </c>
      <c r="H510" s="170">
        <f t="shared" si="31"/>
        <v>110000</v>
      </c>
      <c r="I510" s="4">
        <v>3</v>
      </c>
      <c r="J510" s="120">
        <f t="shared" si="28"/>
        <v>688.50414200000523</v>
      </c>
      <c r="K510" s="120">
        <f t="shared" si="29"/>
        <v>474037.95355116337</v>
      </c>
    </row>
    <row r="511" spans="1:11" x14ac:dyDescent="0.25">
      <c r="A511" s="5">
        <v>15081</v>
      </c>
      <c r="B511" s="5">
        <v>102600</v>
      </c>
      <c r="C511" s="121">
        <f>VLOOKUP($A511,flow_input!B$2:C$50000,2,FALSE)</f>
        <v>119932.61840199999</v>
      </c>
      <c r="D511" s="7" t="s">
        <v>9</v>
      </c>
      <c r="E511" s="6">
        <f t="shared" si="30"/>
        <v>0.16893390255360607</v>
      </c>
      <c r="F511" s="4">
        <v>1</v>
      </c>
      <c r="G511" s="4" t="s">
        <v>30</v>
      </c>
      <c r="H511" s="170">
        <f t="shared" si="31"/>
        <v>100000</v>
      </c>
      <c r="I511" s="4">
        <v>3</v>
      </c>
      <c r="J511" s="120">
        <f t="shared" si="28"/>
        <v>17332.618401999993</v>
      </c>
      <c r="K511" s="120">
        <f t="shared" si="29"/>
        <v>300419660.66934878</v>
      </c>
    </row>
    <row r="512" spans="1:11" x14ac:dyDescent="0.25">
      <c r="A512" s="5">
        <v>15157</v>
      </c>
      <c r="B512" s="5">
        <v>43862</v>
      </c>
      <c r="C512" s="121">
        <f>VLOOKUP($A512,flow_input!B$2:C$50000,2,FALSE)</f>
        <v>50749.192803999998</v>
      </c>
      <c r="D512" s="7" t="s">
        <v>9</v>
      </c>
      <c r="E512" s="6">
        <f t="shared" si="30"/>
        <v>0.15701957968172908</v>
      </c>
      <c r="F512" s="4">
        <v>1</v>
      </c>
      <c r="G512" s="4" t="s">
        <v>30</v>
      </c>
      <c r="H512" s="170">
        <f t="shared" si="31"/>
        <v>40000</v>
      </c>
      <c r="I512" s="4">
        <v>3</v>
      </c>
      <c r="J512" s="120">
        <f t="shared" si="28"/>
        <v>6887.1928039999984</v>
      </c>
      <c r="K512" s="120">
        <f t="shared" si="29"/>
        <v>47433424.719469361</v>
      </c>
    </row>
    <row r="513" spans="1:11" x14ac:dyDescent="0.25">
      <c r="A513" s="5">
        <v>15238</v>
      </c>
      <c r="B513" s="5">
        <v>49433</v>
      </c>
      <c r="C513" s="121">
        <f>VLOOKUP($A513,flow_input!B$2:C$50000,2,FALSE)</f>
        <v>64203.084464</v>
      </c>
      <c r="D513" s="7" t="s">
        <v>9</v>
      </c>
      <c r="E513" s="6">
        <f t="shared" si="30"/>
        <v>0.29878996751158127</v>
      </c>
      <c r="F513" s="4">
        <v>1</v>
      </c>
      <c r="G513" s="4" t="s">
        <v>30</v>
      </c>
      <c r="H513" s="170">
        <f t="shared" si="31"/>
        <v>40000</v>
      </c>
      <c r="I513" s="4">
        <v>3</v>
      </c>
      <c r="J513" s="120">
        <f t="shared" si="28"/>
        <v>14770.084464</v>
      </c>
      <c r="K513" s="120">
        <f t="shared" si="29"/>
        <v>218155395.07369417</v>
      </c>
    </row>
    <row r="514" spans="1:11" x14ac:dyDescent="0.25">
      <c r="A514" s="5">
        <v>15277</v>
      </c>
      <c r="B514" s="5">
        <v>42174</v>
      </c>
      <c r="C514" s="121">
        <f>VLOOKUP($A514,flow_input!B$2:C$50000,2,FALSE)</f>
        <v>56004.552220999998</v>
      </c>
      <c r="D514" s="7" t="s">
        <v>9</v>
      </c>
      <c r="E514" s="6">
        <f t="shared" si="30"/>
        <v>0.32794025278607664</v>
      </c>
      <c r="F514" s="4">
        <v>1</v>
      </c>
      <c r="G514" s="4" t="s">
        <v>30</v>
      </c>
      <c r="H514" s="170">
        <f t="shared" si="31"/>
        <v>40000</v>
      </c>
      <c r="I514" s="4">
        <v>5</v>
      </c>
      <c r="J514" s="120">
        <f t="shared" ref="J514:J577" si="32">C514-B514</f>
        <v>13830.552220999998</v>
      </c>
      <c r="K514" s="120">
        <f t="shared" ref="K514:K577" si="33">POWER(J514,2)</f>
        <v>191284174.73780799</v>
      </c>
    </row>
    <row r="515" spans="1:11" x14ac:dyDescent="0.25">
      <c r="A515" s="5">
        <v>15305</v>
      </c>
      <c r="B515" s="5">
        <v>30580</v>
      </c>
      <c r="C515" s="121">
        <f>VLOOKUP($A515,flow_input!B$2:C$50000,2,FALSE)</f>
        <v>31947.531126000002</v>
      </c>
      <c r="D515" s="7" t="s">
        <v>9</v>
      </c>
      <c r="E515" s="6">
        <f t="shared" ref="E515:E578" si="34">C515/B515-1</f>
        <v>4.4719788293001939E-2</v>
      </c>
      <c r="F515" s="4">
        <v>1</v>
      </c>
      <c r="G515" s="4" t="s">
        <v>30</v>
      </c>
      <c r="H515" s="170">
        <f t="shared" ref="H515:H578" si="35">FLOOR(B515,10000)</f>
        <v>30000</v>
      </c>
      <c r="I515" s="4">
        <v>5</v>
      </c>
      <c r="J515" s="120">
        <f t="shared" si="32"/>
        <v>1367.5311260000017</v>
      </c>
      <c r="K515" s="120">
        <f t="shared" si="33"/>
        <v>1870141.3805788325</v>
      </c>
    </row>
    <row r="516" spans="1:11" x14ac:dyDescent="0.25">
      <c r="A516" s="5">
        <v>15317</v>
      </c>
      <c r="B516" s="5">
        <v>64640</v>
      </c>
      <c r="C516" s="121">
        <f>VLOOKUP($A516,flow_input!B$2:C$50000,2,FALSE)</f>
        <v>69161.421619665998</v>
      </c>
      <c r="D516" s="7" t="s">
        <v>9</v>
      </c>
      <c r="E516" s="6">
        <f t="shared" si="34"/>
        <v>6.994773545275379E-2</v>
      </c>
      <c r="F516" s="4">
        <v>1</v>
      </c>
      <c r="G516" s="4" t="s">
        <v>30</v>
      </c>
      <c r="H516" s="170">
        <f t="shared" si="35"/>
        <v>60000</v>
      </c>
      <c r="I516" s="4">
        <v>3</v>
      </c>
      <c r="J516" s="120">
        <f t="shared" si="32"/>
        <v>4521.4216196659982</v>
      </c>
      <c r="K516" s="120">
        <f t="shared" si="33"/>
        <v>20443253.462783098</v>
      </c>
    </row>
    <row r="517" spans="1:11" x14ac:dyDescent="0.25">
      <c r="A517" s="5">
        <v>15442</v>
      </c>
      <c r="B517" s="5">
        <v>113884</v>
      </c>
      <c r="C517" s="121">
        <f>VLOOKUP($A517,flow_input!B$2:C$50000,2,FALSE)</f>
        <v>109025.20473</v>
      </c>
      <c r="D517" s="7" t="s">
        <v>9</v>
      </c>
      <c r="E517" s="6">
        <f t="shared" si="34"/>
        <v>-4.2664424063081796E-2</v>
      </c>
      <c r="F517" s="4">
        <v>1</v>
      </c>
      <c r="G517" s="4" t="s">
        <v>30</v>
      </c>
      <c r="H517" s="170">
        <f t="shared" si="35"/>
        <v>110000</v>
      </c>
      <c r="I517" s="4">
        <v>3</v>
      </c>
      <c r="J517" s="120">
        <f t="shared" si="32"/>
        <v>-4858.7952700000023</v>
      </c>
      <c r="K517" s="120">
        <f t="shared" si="33"/>
        <v>23607891.475774396</v>
      </c>
    </row>
    <row r="518" spans="1:11" x14ac:dyDescent="0.25">
      <c r="A518" s="5">
        <v>15443</v>
      </c>
      <c r="B518" s="5">
        <v>116329</v>
      </c>
      <c r="C518" s="121">
        <f>VLOOKUP($A518,flow_input!B$2:C$50000,2,FALSE)</f>
        <v>117761.537458666</v>
      </c>
      <c r="D518" s="7" t="s">
        <v>9</v>
      </c>
      <c r="E518" s="6">
        <f t="shared" si="34"/>
        <v>1.2314534283506262E-2</v>
      </c>
      <c r="F518" s="4">
        <v>1</v>
      </c>
      <c r="G518" s="4" t="s">
        <v>30</v>
      </c>
      <c r="H518" s="170">
        <f t="shared" si="35"/>
        <v>110000</v>
      </c>
      <c r="I518" s="4">
        <v>2</v>
      </c>
      <c r="J518" s="120">
        <f t="shared" si="32"/>
        <v>1432.5374586660037</v>
      </c>
      <c r="K518" s="120">
        <f t="shared" si="33"/>
        <v>2052163.5704812522</v>
      </c>
    </row>
    <row r="519" spans="1:11" x14ac:dyDescent="0.25">
      <c r="A519" s="5">
        <v>15458</v>
      </c>
      <c r="B519" s="5">
        <v>99806</v>
      </c>
      <c r="C519" s="121">
        <f>VLOOKUP($A519,flow_input!B$2:C$50000,2,FALSE)</f>
        <v>101887.109106</v>
      </c>
      <c r="D519" s="7" t="s">
        <v>9</v>
      </c>
      <c r="E519" s="6">
        <f t="shared" si="34"/>
        <v>2.085154305352388E-2</v>
      </c>
      <c r="F519" s="4">
        <v>1</v>
      </c>
      <c r="G519" s="4" t="s">
        <v>30</v>
      </c>
      <c r="H519" s="170">
        <f t="shared" si="35"/>
        <v>90000</v>
      </c>
      <c r="I519" s="4">
        <v>3</v>
      </c>
      <c r="J519" s="120">
        <f t="shared" si="32"/>
        <v>2081.1091060000035</v>
      </c>
      <c r="K519" s="120">
        <f t="shared" si="33"/>
        <v>4331015.1110761343</v>
      </c>
    </row>
    <row r="520" spans="1:11" x14ac:dyDescent="0.25">
      <c r="A520" s="5">
        <v>15459</v>
      </c>
      <c r="B520" s="5">
        <v>97411</v>
      </c>
      <c r="C520" s="121">
        <f>VLOOKUP($A520,flow_input!B$2:C$50000,2,FALSE)</f>
        <v>106462.054193666</v>
      </c>
      <c r="D520" s="7" t="s">
        <v>9</v>
      </c>
      <c r="E520" s="6">
        <f t="shared" si="34"/>
        <v>9.2916140822556059E-2</v>
      </c>
      <c r="F520" s="4">
        <v>1</v>
      </c>
      <c r="G520" s="4" t="s">
        <v>30</v>
      </c>
      <c r="H520" s="170">
        <f t="shared" si="35"/>
        <v>90000</v>
      </c>
      <c r="I520" s="4">
        <v>2</v>
      </c>
      <c r="J520" s="120">
        <f t="shared" si="32"/>
        <v>9051.0541936660011</v>
      </c>
      <c r="K520" s="120">
        <f t="shared" si="33"/>
        <v>81921582.0166789</v>
      </c>
    </row>
    <row r="521" spans="1:11" x14ac:dyDescent="0.25">
      <c r="A521" s="5">
        <v>15714</v>
      </c>
      <c r="B521" s="5">
        <v>93886</v>
      </c>
      <c r="C521" s="121">
        <f>VLOOKUP($A521,flow_input!B$2:C$50000,2,FALSE)</f>
        <v>108676.206831666</v>
      </c>
      <c r="D521" s="7" t="s">
        <v>9</v>
      </c>
      <c r="E521" s="6">
        <f t="shared" si="34"/>
        <v>0.15753367734982859</v>
      </c>
      <c r="F521" s="4">
        <v>1</v>
      </c>
      <c r="G521" s="4" t="s">
        <v>30</v>
      </c>
      <c r="H521" s="170">
        <f t="shared" si="35"/>
        <v>90000</v>
      </c>
      <c r="I521" s="4">
        <v>3</v>
      </c>
      <c r="J521" s="120">
        <f t="shared" si="32"/>
        <v>14790.206831666001</v>
      </c>
      <c r="K521" s="120">
        <f t="shared" si="33"/>
        <v>218750218.12345964</v>
      </c>
    </row>
    <row r="522" spans="1:11" x14ac:dyDescent="0.25">
      <c r="A522" s="5">
        <v>15776</v>
      </c>
      <c r="B522" s="5">
        <v>108647</v>
      </c>
      <c r="C522" s="121">
        <f>VLOOKUP($A522,flow_input!B$2:C$50000,2,FALSE)</f>
        <v>125549.094</v>
      </c>
      <c r="D522" s="7" t="s">
        <v>9</v>
      </c>
      <c r="E522" s="6">
        <f t="shared" si="34"/>
        <v>0.15556889743849345</v>
      </c>
      <c r="F522" s="4">
        <v>1</v>
      </c>
      <c r="G522" s="4" t="s">
        <v>30</v>
      </c>
      <c r="H522" s="170">
        <f t="shared" si="35"/>
        <v>100000</v>
      </c>
      <c r="I522" s="4">
        <v>3</v>
      </c>
      <c r="J522" s="120">
        <f t="shared" si="32"/>
        <v>16902.093999999997</v>
      </c>
      <c r="K522" s="120">
        <f t="shared" si="33"/>
        <v>285680781.58483589</v>
      </c>
    </row>
    <row r="523" spans="1:11" x14ac:dyDescent="0.25">
      <c r="A523" s="5">
        <v>15854</v>
      </c>
      <c r="B523" s="5">
        <v>69487</v>
      </c>
      <c r="C523" s="121">
        <f>VLOOKUP($A523,flow_input!B$2:C$50000,2,FALSE)</f>
        <v>77357.263747999998</v>
      </c>
      <c r="D523" s="7" t="s">
        <v>9</v>
      </c>
      <c r="E523" s="6">
        <f t="shared" si="34"/>
        <v>0.11326239077813116</v>
      </c>
      <c r="F523" s="4">
        <v>1</v>
      </c>
      <c r="G523" s="4" t="s">
        <v>30</v>
      </c>
      <c r="H523" s="170">
        <f t="shared" si="35"/>
        <v>60000</v>
      </c>
      <c r="I523" s="4">
        <v>2</v>
      </c>
      <c r="J523" s="120">
        <f t="shared" si="32"/>
        <v>7870.2637479999976</v>
      </c>
      <c r="K523" s="120">
        <f t="shared" si="33"/>
        <v>61941051.463082969</v>
      </c>
    </row>
    <row r="524" spans="1:11" x14ac:dyDescent="0.25">
      <c r="A524" s="5">
        <v>15859</v>
      </c>
      <c r="B524" s="5">
        <v>58103</v>
      </c>
      <c r="C524" s="121">
        <f>VLOOKUP($A524,flow_input!B$2:C$50000,2,FALSE)</f>
        <v>73083.706440333001</v>
      </c>
      <c r="D524" s="7" t="s">
        <v>9</v>
      </c>
      <c r="E524" s="6">
        <f t="shared" si="34"/>
        <v>0.25783017125334329</v>
      </c>
      <c r="F524" s="4">
        <v>1</v>
      </c>
      <c r="G524" s="4" t="s">
        <v>30</v>
      </c>
      <c r="H524" s="170">
        <f t="shared" si="35"/>
        <v>50000</v>
      </c>
      <c r="I524" s="4">
        <v>2</v>
      </c>
      <c r="J524" s="120">
        <f t="shared" si="32"/>
        <v>14980.706440333001</v>
      </c>
      <c r="K524" s="120">
        <f t="shared" si="33"/>
        <v>224421565.45143464</v>
      </c>
    </row>
    <row r="525" spans="1:11" x14ac:dyDescent="0.25">
      <c r="A525" s="5">
        <v>15862</v>
      </c>
      <c r="B525" s="5">
        <v>59495</v>
      </c>
      <c r="C525" s="121">
        <f>VLOOKUP($A525,flow_input!B$2:C$50000,2,FALSE)</f>
        <v>70296.058491999996</v>
      </c>
      <c r="D525" s="7" t="s">
        <v>9</v>
      </c>
      <c r="E525" s="6">
        <f t="shared" si="34"/>
        <v>0.18154565076056794</v>
      </c>
      <c r="F525" s="4">
        <v>1</v>
      </c>
      <c r="G525" s="4" t="s">
        <v>30</v>
      </c>
      <c r="H525" s="170">
        <f t="shared" si="35"/>
        <v>50000</v>
      </c>
      <c r="I525" s="4">
        <v>2</v>
      </c>
      <c r="J525" s="120">
        <f t="shared" si="32"/>
        <v>10801.058491999996</v>
      </c>
      <c r="K525" s="120">
        <f t="shared" si="33"/>
        <v>116662864.54760523</v>
      </c>
    </row>
    <row r="526" spans="1:11" x14ac:dyDescent="0.25">
      <c r="A526" s="5">
        <v>16127</v>
      </c>
      <c r="B526" s="5">
        <v>49883</v>
      </c>
      <c r="C526" s="121">
        <f>VLOOKUP($A526,flow_input!B$2:C$50000,2,FALSE)</f>
        <v>64889.590257666001</v>
      </c>
      <c r="D526" s="7" t="s">
        <v>9</v>
      </c>
      <c r="E526" s="6">
        <f t="shared" si="34"/>
        <v>0.30083576083367092</v>
      </c>
      <c r="F526" s="4">
        <v>1</v>
      </c>
      <c r="G526" s="4" t="s">
        <v>30</v>
      </c>
      <c r="H526" s="170">
        <f t="shared" si="35"/>
        <v>40000</v>
      </c>
      <c r="I526" s="4">
        <v>2</v>
      </c>
      <c r="J526" s="120">
        <f t="shared" si="32"/>
        <v>15006.590257666001</v>
      </c>
      <c r="K526" s="120">
        <f t="shared" si="33"/>
        <v>225197751.16147614</v>
      </c>
    </row>
    <row r="527" spans="1:11" x14ac:dyDescent="0.25">
      <c r="A527" s="5">
        <v>16136</v>
      </c>
      <c r="B527" s="5">
        <v>61540</v>
      </c>
      <c r="C527" s="121">
        <f>VLOOKUP($A527,flow_input!B$2:C$50000,2,FALSE)</f>
        <v>69640.158964666</v>
      </c>
      <c r="D527" s="7" t="s">
        <v>9</v>
      </c>
      <c r="E527" s="6">
        <f t="shared" si="34"/>
        <v>0.13162429256850827</v>
      </c>
      <c r="F527" s="4">
        <v>1</v>
      </c>
      <c r="G527" s="4" t="s">
        <v>30</v>
      </c>
      <c r="H527" s="170">
        <f t="shared" si="35"/>
        <v>60000</v>
      </c>
      <c r="I527" s="4">
        <v>2</v>
      </c>
      <c r="J527" s="120">
        <f t="shared" si="32"/>
        <v>8100.1589646659995</v>
      </c>
      <c r="K527" s="120">
        <f t="shared" si="33"/>
        <v>65612575.252858959</v>
      </c>
    </row>
    <row r="528" spans="1:11" x14ac:dyDescent="0.25">
      <c r="A528" s="5">
        <v>16162</v>
      </c>
      <c r="B528" s="5">
        <v>78316</v>
      </c>
      <c r="C528" s="121">
        <f>VLOOKUP($A528,flow_input!B$2:C$50000,2,FALSE)</f>
        <v>75562.971596000003</v>
      </c>
      <c r="D528" s="7" t="s">
        <v>9</v>
      </c>
      <c r="E528" s="6">
        <f t="shared" si="34"/>
        <v>-3.5152821952091462E-2</v>
      </c>
      <c r="F528" s="4">
        <v>1</v>
      </c>
      <c r="G528" s="4" t="s">
        <v>30</v>
      </c>
      <c r="H528" s="170">
        <f t="shared" si="35"/>
        <v>70000</v>
      </c>
      <c r="I528" s="4">
        <v>3</v>
      </c>
      <c r="J528" s="120">
        <f t="shared" si="32"/>
        <v>-2753.028403999997</v>
      </c>
      <c r="K528" s="120">
        <f t="shared" si="33"/>
        <v>7579165.3932307707</v>
      </c>
    </row>
    <row r="529" spans="1:11" x14ac:dyDescent="0.25">
      <c r="A529" s="5">
        <v>16163</v>
      </c>
      <c r="B529" s="5">
        <v>83355</v>
      </c>
      <c r="C529" s="121">
        <f>VLOOKUP($A529,flow_input!B$2:C$50000,2,FALSE)</f>
        <v>79658.544177000003</v>
      </c>
      <c r="D529" s="7" t="s">
        <v>9</v>
      </c>
      <c r="E529" s="6">
        <f t="shared" si="34"/>
        <v>-4.4345939931617728E-2</v>
      </c>
      <c r="F529" s="4">
        <v>1</v>
      </c>
      <c r="G529" s="4" t="s">
        <v>30</v>
      </c>
      <c r="H529" s="170">
        <f t="shared" si="35"/>
        <v>80000</v>
      </c>
      <c r="I529" s="4">
        <v>3</v>
      </c>
      <c r="J529" s="120">
        <f t="shared" si="32"/>
        <v>-3696.4558229999966</v>
      </c>
      <c r="K529" s="120">
        <f t="shared" si="33"/>
        <v>13663785.651390582</v>
      </c>
    </row>
    <row r="530" spans="1:11" x14ac:dyDescent="0.25">
      <c r="A530" s="5">
        <v>16272</v>
      </c>
      <c r="B530" s="5">
        <v>103962</v>
      </c>
      <c r="C530" s="121">
        <f>VLOOKUP($A530,flow_input!B$2:C$50000,2,FALSE)</f>
        <v>102279.246046</v>
      </c>
      <c r="D530" s="7" t="s">
        <v>9</v>
      </c>
      <c r="E530" s="6">
        <f t="shared" si="34"/>
        <v>-1.6186240684096131E-2</v>
      </c>
      <c r="F530" s="4">
        <v>1</v>
      </c>
      <c r="G530" s="4" t="s">
        <v>30</v>
      </c>
      <c r="H530" s="170">
        <f t="shared" si="35"/>
        <v>100000</v>
      </c>
      <c r="I530" s="4">
        <v>6</v>
      </c>
      <c r="J530" s="120">
        <f t="shared" si="32"/>
        <v>-1682.7539539999998</v>
      </c>
      <c r="K530" s="120">
        <f t="shared" si="33"/>
        <v>2831660.8697026335</v>
      </c>
    </row>
    <row r="531" spans="1:11" x14ac:dyDescent="0.25">
      <c r="A531" s="5">
        <v>16275</v>
      </c>
      <c r="B531" s="5">
        <v>107584</v>
      </c>
      <c r="C531" s="121">
        <f>VLOOKUP($A531,flow_input!B$2:C$50000,2,FALSE)</f>
        <v>101729.07131299999</v>
      </c>
      <c r="D531" s="7" t="s">
        <v>9</v>
      </c>
      <c r="E531" s="6">
        <f t="shared" si="34"/>
        <v>-5.4421927861020292E-2</v>
      </c>
      <c r="F531" s="4">
        <v>1</v>
      </c>
      <c r="G531" s="4" t="s">
        <v>30</v>
      </c>
      <c r="H531" s="170">
        <f t="shared" si="35"/>
        <v>100000</v>
      </c>
      <c r="I531" s="4">
        <v>6</v>
      </c>
      <c r="J531" s="120">
        <f t="shared" si="32"/>
        <v>-5854.9286870000069</v>
      </c>
      <c r="K531" s="120">
        <f t="shared" si="33"/>
        <v>34280189.929855622</v>
      </c>
    </row>
    <row r="532" spans="1:11" x14ac:dyDescent="0.25">
      <c r="A532" s="5">
        <v>16352</v>
      </c>
      <c r="B532" s="5">
        <v>37753</v>
      </c>
      <c r="C532" s="121">
        <f>VLOOKUP($A532,flow_input!B$2:C$50000,2,FALSE)</f>
        <v>43189.119124999997</v>
      </c>
      <c r="D532" s="7" t="s">
        <v>9</v>
      </c>
      <c r="E532" s="6">
        <f t="shared" si="34"/>
        <v>0.14399171257913279</v>
      </c>
      <c r="F532" s="4">
        <v>1</v>
      </c>
      <c r="G532" s="4" t="s">
        <v>30</v>
      </c>
      <c r="H532" s="170">
        <f t="shared" si="35"/>
        <v>30000</v>
      </c>
      <c r="I532" s="4">
        <v>3</v>
      </c>
      <c r="J532" s="120">
        <f t="shared" si="32"/>
        <v>5436.1191249999974</v>
      </c>
      <c r="K532" s="120">
        <f t="shared" si="33"/>
        <v>29551391.141190737</v>
      </c>
    </row>
    <row r="533" spans="1:11" x14ac:dyDescent="0.25">
      <c r="A533" s="5">
        <v>16353</v>
      </c>
      <c r="B533" s="5">
        <v>39999</v>
      </c>
      <c r="C533" s="121">
        <f>VLOOKUP($A533,flow_input!B$2:C$50000,2,FALSE)</f>
        <v>44873.666915000002</v>
      </c>
      <c r="D533" s="7" t="s">
        <v>9</v>
      </c>
      <c r="E533" s="6">
        <f t="shared" si="34"/>
        <v>0.12186971961799054</v>
      </c>
      <c r="F533" s="4">
        <v>1</v>
      </c>
      <c r="G533" s="4" t="s">
        <v>30</v>
      </c>
      <c r="H533" s="170">
        <f t="shared" si="35"/>
        <v>30000</v>
      </c>
      <c r="I533" s="4">
        <v>3</v>
      </c>
      <c r="J533" s="120">
        <f t="shared" si="32"/>
        <v>4874.6669150000016</v>
      </c>
      <c r="K533" s="120">
        <f t="shared" si="33"/>
        <v>23762377.532195631</v>
      </c>
    </row>
    <row r="534" spans="1:11" x14ac:dyDescent="0.25">
      <c r="A534" s="5">
        <v>16356</v>
      </c>
      <c r="B534" s="5">
        <v>39825</v>
      </c>
      <c r="C534" s="121">
        <f>VLOOKUP($A534,flow_input!B$2:C$50000,2,FALSE)</f>
        <v>45125.167442999998</v>
      </c>
      <c r="D534" s="7" t="s">
        <v>9</v>
      </c>
      <c r="E534" s="6">
        <f t="shared" si="34"/>
        <v>0.13308643924670438</v>
      </c>
      <c r="F534" s="4">
        <v>1</v>
      </c>
      <c r="G534" s="4" t="s">
        <v>30</v>
      </c>
      <c r="H534" s="170">
        <f t="shared" si="35"/>
        <v>30000</v>
      </c>
      <c r="I534" s="4">
        <v>3</v>
      </c>
      <c r="J534" s="120">
        <f t="shared" si="32"/>
        <v>5300.1674429999985</v>
      </c>
      <c r="K534" s="120">
        <f t="shared" si="33"/>
        <v>28091774.92383714</v>
      </c>
    </row>
    <row r="535" spans="1:11" x14ac:dyDescent="0.25">
      <c r="A535" s="5">
        <v>16357</v>
      </c>
      <c r="B535" s="5">
        <v>37739</v>
      </c>
      <c r="C535" s="121">
        <f>VLOOKUP($A535,flow_input!B$2:C$50000,2,FALSE)</f>
        <v>43884.257611000001</v>
      </c>
      <c r="D535" s="7" t="s">
        <v>9</v>
      </c>
      <c r="E535" s="6">
        <f t="shared" si="34"/>
        <v>0.16283572990805273</v>
      </c>
      <c r="F535" s="4">
        <v>1</v>
      </c>
      <c r="G535" s="4" t="s">
        <v>30</v>
      </c>
      <c r="H535" s="170">
        <f t="shared" si="35"/>
        <v>30000</v>
      </c>
      <c r="I535" s="4">
        <v>3</v>
      </c>
      <c r="J535" s="120">
        <f t="shared" si="32"/>
        <v>6145.2576110000009</v>
      </c>
      <c r="K535" s="120">
        <f t="shared" si="33"/>
        <v>37764191.105553441</v>
      </c>
    </row>
    <row r="536" spans="1:11" x14ac:dyDescent="0.25">
      <c r="A536" s="5">
        <v>16358</v>
      </c>
      <c r="B536" s="5">
        <v>33351</v>
      </c>
      <c r="C536" s="121">
        <f>VLOOKUP($A536,flow_input!B$2:C$50000,2,FALSE)</f>
        <v>38564.025846999997</v>
      </c>
      <c r="D536" s="7" t="s">
        <v>9</v>
      </c>
      <c r="E536" s="6">
        <f t="shared" si="34"/>
        <v>0.15630793220593087</v>
      </c>
      <c r="F536" s="4">
        <v>1</v>
      </c>
      <c r="G536" s="4" t="s">
        <v>30</v>
      </c>
      <c r="H536" s="170">
        <f t="shared" si="35"/>
        <v>30000</v>
      </c>
      <c r="I536" s="4">
        <v>3</v>
      </c>
      <c r="J536" s="120">
        <f t="shared" si="32"/>
        <v>5213.0258469999972</v>
      </c>
      <c r="K536" s="120">
        <f t="shared" si="33"/>
        <v>27175638.481490038</v>
      </c>
    </row>
    <row r="537" spans="1:11" x14ac:dyDescent="0.25">
      <c r="A537" s="5">
        <v>16360</v>
      </c>
      <c r="B537" s="5">
        <v>36098</v>
      </c>
      <c r="C537" s="121">
        <f>VLOOKUP($A537,flow_input!B$2:C$50000,2,FALSE)</f>
        <v>40379.480728000002</v>
      </c>
      <c r="D537" s="7" t="s">
        <v>9</v>
      </c>
      <c r="E537" s="6">
        <f t="shared" si="34"/>
        <v>0.11860714521580151</v>
      </c>
      <c r="F537" s="4">
        <v>1</v>
      </c>
      <c r="G537" s="4" t="s">
        <v>30</v>
      </c>
      <c r="H537" s="170">
        <f t="shared" si="35"/>
        <v>30000</v>
      </c>
      <c r="I537" s="4">
        <v>3</v>
      </c>
      <c r="J537" s="120">
        <f t="shared" si="32"/>
        <v>4281.4807280000023</v>
      </c>
      <c r="K537" s="120">
        <f t="shared" si="33"/>
        <v>18331077.22423543</v>
      </c>
    </row>
    <row r="538" spans="1:11" x14ac:dyDescent="0.25">
      <c r="A538" s="5">
        <v>16428</v>
      </c>
      <c r="B538" s="5">
        <v>66780</v>
      </c>
      <c r="C538" s="121">
        <f>VLOOKUP($A538,flow_input!B$2:C$50000,2,FALSE)</f>
        <v>72875.657831999997</v>
      </c>
      <c r="D538" s="7" t="s">
        <v>9</v>
      </c>
      <c r="E538" s="6">
        <f t="shared" si="34"/>
        <v>9.1279692003593871E-2</v>
      </c>
      <c r="F538" s="4">
        <v>1</v>
      </c>
      <c r="G538" s="4" t="s">
        <v>30</v>
      </c>
      <c r="H538" s="170">
        <f t="shared" si="35"/>
        <v>60000</v>
      </c>
      <c r="I538" s="4">
        <v>7</v>
      </c>
      <c r="J538" s="120">
        <f t="shared" si="32"/>
        <v>6095.6578319999971</v>
      </c>
      <c r="K538" s="120">
        <f t="shared" si="33"/>
        <v>37157044.404822908</v>
      </c>
    </row>
    <row r="539" spans="1:11" x14ac:dyDescent="0.25">
      <c r="A539" s="5">
        <v>16565</v>
      </c>
      <c r="B539" s="5">
        <v>66335</v>
      </c>
      <c r="C539" s="121">
        <f>VLOOKUP($A539,flow_input!B$2:C$50000,2,FALSE)</f>
        <v>60488.533475999997</v>
      </c>
      <c r="D539" s="7" t="s">
        <v>9</v>
      </c>
      <c r="E539" s="6">
        <f t="shared" si="34"/>
        <v>-8.813547183236603E-2</v>
      </c>
      <c r="F539" s="4">
        <v>1</v>
      </c>
      <c r="G539" s="4" t="s">
        <v>30</v>
      </c>
      <c r="H539" s="170">
        <f t="shared" si="35"/>
        <v>60000</v>
      </c>
      <c r="I539" s="4">
        <v>7</v>
      </c>
      <c r="J539" s="120">
        <f t="shared" si="32"/>
        <v>-5846.4665240000031</v>
      </c>
      <c r="K539" s="120">
        <f t="shared" si="33"/>
        <v>34181170.816252679</v>
      </c>
    </row>
    <row r="540" spans="1:11" x14ac:dyDescent="0.25">
      <c r="A540" s="5">
        <v>16567</v>
      </c>
      <c r="B540" s="5">
        <v>68857</v>
      </c>
      <c r="C540" s="121">
        <f>VLOOKUP($A540,flow_input!B$2:C$50000,2,FALSE)</f>
        <v>58397.072303000001</v>
      </c>
      <c r="D540" s="7" t="s">
        <v>9</v>
      </c>
      <c r="E540" s="6">
        <f t="shared" si="34"/>
        <v>-0.15190797881115936</v>
      </c>
      <c r="F540" s="4">
        <v>1</v>
      </c>
      <c r="G540" s="4" t="s">
        <v>30</v>
      </c>
      <c r="H540" s="170">
        <f t="shared" si="35"/>
        <v>60000</v>
      </c>
      <c r="I540" s="4">
        <v>7</v>
      </c>
      <c r="J540" s="120">
        <f t="shared" si="32"/>
        <v>-10459.927696999999</v>
      </c>
      <c r="K540" s="120">
        <f t="shared" si="33"/>
        <v>109410087.4264677</v>
      </c>
    </row>
    <row r="541" spans="1:11" x14ac:dyDescent="0.25">
      <c r="A541" s="5">
        <v>16570</v>
      </c>
      <c r="B541" s="5">
        <v>102670</v>
      </c>
      <c r="C541" s="121">
        <f>VLOOKUP($A541,flow_input!B$2:C$50000,2,FALSE)</f>
        <v>120786.219047666</v>
      </c>
      <c r="D541" s="7" t="s">
        <v>9</v>
      </c>
      <c r="E541" s="6">
        <f t="shared" si="34"/>
        <v>0.17645095010875633</v>
      </c>
      <c r="F541" s="4">
        <v>1</v>
      </c>
      <c r="G541" s="4" t="s">
        <v>30</v>
      </c>
      <c r="H541" s="170">
        <f t="shared" si="35"/>
        <v>100000</v>
      </c>
      <c r="I541" s="4">
        <v>3</v>
      </c>
      <c r="J541" s="120">
        <f t="shared" si="32"/>
        <v>18116.219047666003</v>
      </c>
      <c r="K541" s="120">
        <f t="shared" si="33"/>
        <v>328197392.58301651</v>
      </c>
    </row>
    <row r="542" spans="1:11" x14ac:dyDescent="0.25">
      <c r="A542" s="5">
        <v>20549</v>
      </c>
      <c r="B542" s="5">
        <v>79421</v>
      </c>
      <c r="C542" s="121">
        <f>VLOOKUP($A542,flow_input!B$2:C$50000,2,FALSE)</f>
        <v>82000.496643000006</v>
      </c>
      <c r="D542" s="7" t="s">
        <v>9</v>
      </c>
      <c r="E542" s="6">
        <f t="shared" si="34"/>
        <v>3.2478773158232777E-2</v>
      </c>
      <c r="F542" s="4">
        <v>1</v>
      </c>
      <c r="G542" s="4" t="s">
        <v>30</v>
      </c>
      <c r="H542" s="170">
        <f t="shared" si="35"/>
        <v>70000</v>
      </c>
      <c r="I542" s="4">
        <v>2</v>
      </c>
      <c r="J542" s="120">
        <f t="shared" si="32"/>
        <v>2579.4966430000059</v>
      </c>
      <c r="K542" s="120">
        <f t="shared" si="33"/>
        <v>6653802.9312482998</v>
      </c>
    </row>
    <row r="543" spans="1:11" x14ac:dyDescent="0.25">
      <c r="A543" s="5">
        <v>20689</v>
      </c>
      <c r="B543" s="5">
        <v>101125</v>
      </c>
      <c r="C543" s="121">
        <f>VLOOKUP($A543,flow_input!B$2:C$50000,2,FALSE)</f>
        <v>95625.374316000001</v>
      </c>
      <c r="D543" s="7" t="s">
        <v>9</v>
      </c>
      <c r="E543" s="6">
        <f t="shared" si="34"/>
        <v>-5.438443198022247E-2</v>
      </c>
      <c r="F543" s="4">
        <v>1</v>
      </c>
      <c r="G543" s="4" t="s">
        <v>30</v>
      </c>
      <c r="H543" s="170">
        <f t="shared" si="35"/>
        <v>100000</v>
      </c>
      <c r="I543" s="4">
        <v>2</v>
      </c>
      <c r="J543" s="120">
        <f t="shared" si="32"/>
        <v>-5499.6256839999987</v>
      </c>
      <c r="K543" s="120">
        <f t="shared" si="33"/>
        <v>30245882.664112452</v>
      </c>
    </row>
    <row r="544" spans="1:11" x14ac:dyDescent="0.25">
      <c r="A544" s="5">
        <v>20694</v>
      </c>
      <c r="B544" s="5">
        <v>72478</v>
      </c>
      <c r="C544" s="121">
        <f>VLOOKUP($A544,flow_input!B$2:C$50000,2,FALSE)</f>
        <v>74818.960200999994</v>
      </c>
      <c r="D544" s="7" t="s">
        <v>9</v>
      </c>
      <c r="E544" s="6">
        <f t="shared" si="34"/>
        <v>3.2298907268412336E-2</v>
      </c>
      <c r="F544" s="4">
        <v>1</v>
      </c>
      <c r="G544" s="4" t="s">
        <v>30</v>
      </c>
      <c r="H544" s="170">
        <f t="shared" si="35"/>
        <v>70000</v>
      </c>
      <c r="I544" s="4">
        <v>2</v>
      </c>
      <c r="J544" s="120">
        <f t="shared" si="32"/>
        <v>2340.9602009999944</v>
      </c>
      <c r="K544" s="120">
        <f t="shared" si="33"/>
        <v>5480094.6626659343</v>
      </c>
    </row>
    <row r="545" spans="1:11" x14ac:dyDescent="0.25">
      <c r="A545" s="5">
        <v>20749</v>
      </c>
      <c r="B545" s="5">
        <v>114050</v>
      </c>
      <c r="C545" s="121">
        <f>VLOOKUP($A545,flow_input!B$2:C$50000,2,FALSE)</f>
        <v>118906.334974</v>
      </c>
      <c r="D545" s="7" t="s">
        <v>9</v>
      </c>
      <c r="E545" s="6">
        <f t="shared" si="34"/>
        <v>4.2580753827268669E-2</v>
      </c>
      <c r="F545" s="4">
        <v>1</v>
      </c>
      <c r="G545" s="4" t="s">
        <v>30</v>
      </c>
      <c r="H545" s="170">
        <f t="shared" si="35"/>
        <v>110000</v>
      </c>
      <c r="I545" s="4">
        <v>2</v>
      </c>
      <c r="J545" s="120">
        <f t="shared" si="32"/>
        <v>4856.3349739999976</v>
      </c>
      <c r="K545" s="120">
        <f t="shared" si="33"/>
        <v>23583989.379695557</v>
      </c>
    </row>
    <row r="546" spans="1:11" x14ac:dyDescent="0.25">
      <c r="A546" s="5">
        <v>20790</v>
      </c>
      <c r="B546" s="5">
        <v>101890</v>
      </c>
      <c r="C546" s="121">
        <f>VLOOKUP($A546,flow_input!B$2:C$50000,2,FALSE)</f>
        <v>107821.17186</v>
      </c>
      <c r="D546" s="7" t="s">
        <v>9</v>
      </c>
      <c r="E546" s="6">
        <f t="shared" si="34"/>
        <v>5.8211520855824928E-2</v>
      </c>
      <c r="F546" s="4">
        <v>1</v>
      </c>
      <c r="G546" s="4" t="s">
        <v>30</v>
      </c>
      <c r="H546" s="170">
        <f t="shared" si="35"/>
        <v>100000</v>
      </c>
      <c r="I546" s="4">
        <v>2</v>
      </c>
      <c r="J546" s="120">
        <f t="shared" si="32"/>
        <v>5931.1718600000022</v>
      </c>
      <c r="K546" s="120">
        <f t="shared" si="33"/>
        <v>35178799.632855885</v>
      </c>
    </row>
    <row r="547" spans="1:11" x14ac:dyDescent="0.25">
      <c r="A547" s="5">
        <v>21848</v>
      </c>
      <c r="B547" s="5">
        <v>53732</v>
      </c>
      <c r="C547" s="121">
        <f>VLOOKUP($A547,flow_input!B$2:C$50000,2,FALSE)</f>
        <v>54084.905585</v>
      </c>
      <c r="D547" s="7" t="s">
        <v>9</v>
      </c>
      <c r="E547" s="6">
        <f t="shared" si="34"/>
        <v>6.5678847800194617E-3</v>
      </c>
      <c r="F547" s="4">
        <v>1</v>
      </c>
      <c r="G547" s="4" t="s">
        <v>30</v>
      </c>
      <c r="H547" s="170">
        <f t="shared" si="35"/>
        <v>50000</v>
      </c>
      <c r="I547" s="4">
        <v>2</v>
      </c>
      <c r="J547" s="120">
        <f t="shared" si="32"/>
        <v>352.90558500000043</v>
      </c>
      <c r="K547" s="120">
        <f t="shared" si="33"/>
        <v>124542.35192419252</v>
      </c>
    </row>
    <row r="548" spans="1:11" x14ac:dyDescent="0.25">
      <c r="A548" s="5">
        <v>22743</v>
      </c>
      <c r="B548" s="5">
        <v>78386</v>
      </c>
      <c r="C548" s="121">
        <f>VLOOKUP($A548,flow_input!B$2:C$50000,2,FALSE)</f>
        <v>72401.276133332998</v>
      </c>
      <c r="D548" s="7" t="s">
        <v>9</v>
      </c>
      <c r="E548" s="6">
        <f t="shared" si="34"/>
        <v>-7.6349397426415444E-2</v>
      </c>
      <c r="F548" s="4">
        <v>1</v>
      </c>
      <c r="G548" s="4" t="s">
        <v>30</v>
      </c>
      <c r="H548" s="170">
        <f t="shared" si="35"/>
        <v>70000</v>
      </c>
      <c r="I548" s="4">
        <v>3</v>
      </c>
      <c r="J548" s="120">
        <f t="shared" si="32"/>
        <v>-5984.7238666670019</v>
      </c>
      <c r="K548" s="120">
        <f t="shared" si="33"/>
        <v>35816919.760253631</v>
      </c>
    </row>
    <row r="549" spans="1:11" x14ac:dyDescent="0.25">
      <c r="A549" s="5">
        <v>24704</v>
      </c>
      <c r="B549" s="5">
        <v>100622</v>
      </c>
      <c r="C549" s="121">
        <f>VLOOKUP($A549,flow_input!B$2:C$50000,2,FALSE)</f>
        <v>122676.87104899999</v>
      </c>
      <c r="D549" s="7" t="s">
        <v>9</v>
      </c>
      <c r="E549" s="6">
        <f t="shared" si="34"/>
        <v>0.2191853774423087</v>
      </c>
      <c r="F549" s="4">
        <v>1</v>
      </c>
      <c r="G549" s="4" t="s">
        <v>30</v>
      </c>
      <c r="H549" s="170">
        <f t="shared" si="35"/>
        <v>100000</v>
      </c>
      <c r="I549" s="4">
        <v>3</v>
      </c>
      <c r="J549" s="120">
        <f t="shared" si="32"/>
        <v>22054.871048999994</v>
      </c>
      <c r="K549" s="120">
        <f t="shared" si="33"/>
        <v>486417336.9880181</v>
      </c>
    </row>
    <row r="550" spans="1:11" x14ac:dyDescent="0.25">
      <c r="A550" s="5">
        <v>25142</v>
      </c>
      <c r="B550" s="5">
        <v>93484</v>
      </c>
      <c r="C550" s="121">
        <f>VLOOKUP($A550,flow_input!B$2:C$50000,2,FALSE)</f>
        <v>95873.683250999995</v>
      </c>
      <c r="D550" s="7" t="s">
        <v>9</v>
      </c>
      <c r="E550" s="6">
        <f t="shared" si="34"/>
        <v>2.5562483965170468E-2</v>
      </c>
      <c r="F550" s="4">
        <v>1</v>
      </c>
      <c r="G550" s="4" t="s">
        <v>30</v>
      </c>
      <c r="H550" s="170">
        <f t="shared" si="35"/>
        <v>90000</v>
      </c>
      <c r="I550" s="4">
        <v>3</v>
      </c>
      <c r="J550" s="120">
        <f t="shared" si="32"/>
        <v>2389.6832509999949</v>
      </c>
      <c r="K550" s="120">
        <f t="shared" si="33"/>
        <v>5710586.0401099045</v>
      </c>
    </row>
    <row r="551" spans="1:11" x14ac:dyDescent="0.25">
      <c r="A551" s="5">
        <v>25938</v>
      </c>
      <c r="B551" s="5">
        <v>54014</v>
      </c>
      <c r="C551" s="121">
        <f>VLOOKUP($A551,flow_input!B$2:C$50000,2,FALSE)</f>
        <v>65149.655727999998</v>
      </c>
      <c r="D551" s="7" t="s">
        <v>9</v>
      </c>
      <c r="E551" s="6">
        <f t="shared" si="34"/>
        <v>0.20616239730440244</v>
      </c>
      <c r="F551" s="4">
        <v>1</v>
      </c>
      <c r="G551" s="4" t="s">
        <v>30</v>
      </c>
      <c r="H551" s="170">
        <f t="shared" si="35"/>
        <v>50000</v>
      </c>
      <c r="I551" s="4">
        <v>3</v>
      </c>
      <c r="J551" s="120">
        <f t="shared" si="32"/>
        <v>11135.655727999998</v>
      </c>
      <c r="K551" s="120">
        <f t="shared" si="33"/>
        <v>124002828.49253917</v>
      </c>
    </row>
    <row r="552" spans="1:11" x14ac:dyDescent="0.25">
      <c r="A552" s="5">
        <v>26014</v>
      </c>
      <c r="B552" s="5">
        <v>101208</v>
      </c>
      <c r="C552" s="121">
        <f>VLOOKUP($A552,flow_input!B$2:C$50000,2,FALSE)</f>
        <v>95099.990095999994</v>
      </c>
      <c r="D552" s="7" t="s">
        <v>9</v>
      </c>
      <c r="E552" s="6">
        <f t="shared" si="34"/>
        <v>-6.0351058256264412E-2</v>
      </c>
      <c r="F552" s="4">
        <v>1</v>
      </c>
      <c r="G552" s="4" t="s">
        <v>30</v>
      </c>
      <c r="H552" s="170">
        <f t="shared" si="35"/>
        <v>100000</v>
      </c>
      <c r="I552" s="4">
        <v>3</v>
      </c>
      <c r="J552" s="120">
        <f t="shared" si="32"/>
        <v>-6108.0099040000059</v>
      </c>
      <c r="K552" s="120">
        <f t="shared" si="33"/>
        <v>37307784.987362161</v>
      </c>
    </row>
    <row r="553" spans="1:11" x14ac:dyDescent="0.25">
      <c r="A553" s="5">
        <v>26065</v>
      </c>
      <c r="B553" s="5">
        <v>100340</v>
      </c>
      <c r="C553" s="121">
        <f>VLOOKUP($A553,flow_input!B$2:C$50000,2,FALSE)</f>
        <v>100495.375669</v>
      </c>
      <c r="D553" s="7" t="s">
        <v>9</v>
      </c>
      <c r="E553" s="6">
        <f t="shared" si="34"/>
        <v>1.548491817819464E-3</v>
      </c>
      <c r="F553" s="4">
        <v>1</v>
      </c>
      <c r="G553" s="4" t="s">
        <v>30</v>
      </c>
      <c r="H553" s="170">
        <f t="shared" si="35"/>
        <v>100000</v>
      </c>
      <c r="I553" s="4">
        <v>3</v>
      </c>
      <c r="J553" s="120">
        <f t="shared" si="32"/>
        <v>155.37566900000093</v>
      </c>
      <c r="K553" s="120">
        <f t="shared" si="33"/>
        <v>24141.59851719785</v>
      </c>
    </row>
    <row r="554" spans="1:11" x14ac:dyDescent="0.25">
      <c r="A554" s="5">
        <v>26279</v>
      </c>
      <c r="B554" s="5">
        <v>108264</v>
      </c>
      <c r="C554" s="121">
        <f>VLOOKUP($A554,flow_input!B$2:C$50000,2,FALSE)</f>
        <v>113306.464202</v>
      </c>
      <c r="D554" s="7" t="s">
        <v>9</v>
      </c>
      <c r="E554" s="6">
        <f t="shared" si="34"/>
        <v>4.6575631807433737E-2</v>
      </c>
      <c r="F554" s="4">
        <v>1</v>
      </c>
      <c r="G554" s="4" t="s">
        <v>30</v>
      </c>
      <c r="H554" s="170">
        <f t="shared" si="35"/>
        <v>100000</v>
      </c>
      <c r="I554" s="4">
        <v>3</v>
      </c>
      <c r="J554" s="120">
        <f t="shared" si="32"/>
        <v>5042.4642020000028</v>
      </c>
      <c r="K554" s="120">
        <f t="shared" si="33"/>
        <v>25426445.228451524</v>
      </c>
    </row>
    <row r="555" spans="1:11" x14ac:dyDescent="0.25">
      <c r="A555" s="5">
        <v>26707</v>
      </c>
      <c r="B555" s="5">
        <v>104943</v>
      </c>
      <c r="C555" s="121">
        <f>VLOOKUP($A555,flow_input!B$2:C$50000,2,FALSE)</f>
        <v>103302.33732799999</v>
      </c>
      <c r="D555" s="7" t="s">
        <v>9</v>
      </c>
      <c r="E555" s="6">
        <f t="shared" si="34"/>
        <v>-1.5633845725774975E-2</v>
      </c>
      <c r="F555" s="4">
        <v>1</v>
      </c>
      <c r="G555" s="4" t="s">
        <v>30</v>
      </c>
      <c r="H555" s="170">
        <f t="shared" si="35"/>
        <v>100000</v>
      </c>
      <c r="I555" s="4">
        <v>3</v>
      </c>
      <c r="J555" s="120">
        <f t="shared" si="32"/>
        <v>-1640.6626720000058</v>
      </c>
      <c r="K555" s="120">
        <f t="shared" si="33"/>
        <v>2691774.0032941988</v>
      </c>
    </row>
    <row r="556" spans="1:11" x14ac:dyDescent="0.25">
      <c r="A556" s="5">
        <v>27172</v>
      </c>
      <c r="B556" s="5">
        <v>58165</v>
      </c>
      <c r="C556" s="121">
        <f>VLOOKUP($A556,flow_input!B$2:C$50000,2,FALSE)</f>
        <v>64846.741516000002</v>
      </c>
      <c r="D556" s="7" t="s">
        <v>9</v>
      </c>
      <c r="E556" s="6">
        <f t="shared" si="34"/>
        <v>0.11487563854551719</v>
      </c>
      <c r="F556" s="4">
        <v>1</v>
      </c>
      <c r="G556" s="4" t="s">
        <v>30</v>
      </c>
      <c r="H556" s="170">
        <f t="shared" si="35"/>
        <v>50000</v>
      </c>
      <c r="I556" s="4">
        <v>7</v>
      </c>
      <c r="J556" s="120">
        <f t="shared" si="32"/>
        <v>6681.7415160000019</v>
      </c>
      <c r="K556" s="120">
        <f t="shared" si="33"/>
        <v>44645669.686638005</v>
      </c>
    </row>
    <row r="557" spans="1:11" x14ac:dyDescent="0.25">
      <c r="A557" s="5">
        <v>27179</v>
      </c>
      <c r="B557" s="5">
        <v>55463</v>
      </c>
      <c r="C557" s="121">
        <f>VLOOKUP($A557,flow_input!B$2:C$50000,2,FALSE)</f>
        <v>65140.956813999997</v>
      </c>
      <c r="D557" s="7" t="s">
        <v>9</v>
      </c>
      <c r="E557" s="6">
        <f t="shared" si="34"/>
        <v>0.1744939295386112</v>
      </c>
      <c r="F557" s="4">
        <v>1</v>
      </c>
      <c r="G557" s="4" t="s">
        <v>30</v>
      </c>
      <c r="H557" s="170">
        <f t="shared" si="35"/>
        <v>50000</v>
      </c>
      <c r="I557" s="4">
        <v>7</v>
      </c>
      <c r="J557" s="120">
        <f t="shared" si="32"/>
        <v>9677.9568139999974</v>
      </c>
      <c r="K557" s="120">
        <f t="shared" si="33"/>
        <v>93662848.093648985</v>
      </c>
    </row>
    <row r="558" spans="1:11" x14ac:dyDescent="0.25">
      <c r="A558" s="5">
        <v>27193</v>
      </c>
      <c r="B558" s="5">
        <v>56373</v>
      </c>
      <c r="C558" s="121">
        <f>VLOOKUP($A558,flow_input!B$2:C$50000,2,FALSE)</f>
        <v>63719.485715000003</v>
      </c>
      <c r="D558" s="7" t="s">
        <v>9</v>
      </c>
      <c r="E558" s="6">
        <f t="shared" si="34"/>
        <v>0.13031922578184596</v>
      </c>
      <c r="F558" s="4">
        <v>1</v>
      </c>
      <c r="G558" s="4" t="s">
        <v>30</v>
      </c>
      <c r="H558" s="170">
        <f t="shared" si="35"/>
        <v>50000</v>
      </c>
      <c r="I558" s="4">
        <v>7</v>
      </c>
      <c r="J558" s="120">
        <f t="shared" si="32"/>
        <v>7346.4857150000025</v>
      </c>
      <c r="K558" s="120">
        <f t="shared" si="33"/>
        <v>53970852.360699095</v>
      </c>
    </row>
    <row r="559" spans="1:11" x14ac:dyDescent="0.25">
      <c r="A559" s="5">
        <v>27194</v>
      </c>
      <c r="B559" s="5">
        <v>61012</v>
      </c>
      <c r="C559" s="121">
        <f>VLOOKUP($A559,flow_input!B$2:C$50000,2,FALSE)</f>
        <v>63391.693587000002</v>
      </c>
      <c r="D559" s="7" t="s">
        <v>9</v>
      </c>
      <c r="E559" s="6">
        <f t="shared" si="34"/>
        <v>3.9003697420179728E-2</v>
      </c>
      <c r="F559" s="4">
        <v>1</v>
      </c>
      <c r="G559" s="4" t="s">
        <v>30</v>
      </c>
      <c r="H559" s="170">
        <f t="shared" si="35"/>
        <v>60000</v>
      </c>
      <c r="I559" s="4">
        <v>7</v>
      </c>
      <c r="J559" s="120">
        <f t="shared" si="32"/>
        <v>2379.6935870000016</v>
      </c>
      <c r="K559" s="120">
        <f t="shared" si="33"/>
        <v>5662941.5680089341</v>
      </c>
    </row>
    <row r="560" spans="1:11" x14ac:dyDescent="0.25">
      <c r="A560" s="5">
        <v>27195</v>
      </c>
      <c r="B560" s="5">
        <v>67427</v>
      </c>
      <c r="C560" s="121">
        <f>VLOOKUP($A560,flow_input!B$2:C$50000,2,FALSE)</f>
        <v>59662.487562000002</v>
      </c>
      <c r="D560" s="7" t="s">
        <v>9</v>
      </c>
      <c r="E560" s="6">
        <f t="shared" si="34"/>
        <v>-0.11515435119462525</v>
      </c>
      <c r="F560" s="4">
        <v>1</v>
      </c>
      <c r="G560" s="4" t="s">
        <v>30</v>
      </c>
      <c r="H560" s="170">
        <f t="shared" si="35"/>
        <v>60000</v>
      </c>
      <c r="I560" s="4">
        <v>7</v>
      </c>
      <c r="J560" s="120">
        <f t="shared" si="32"/>
        <v>-7764.5124379999979</v>
      </c>
      <c r="K560" s="120">
        <f t="shared" si="33"/>
        <v>60287653.399856672</v>
      </c>
    </row>
    <row r="561" spans="1:11" x14ac:dyDescent="0.25">
      <c r="A561" s="5">
        <v>27196</v>
      </c>
      <c r="B561" s="5">
        <v>68438</v>
      </c>
      <c r="C561" s="121">
        <f>VLOOKUP($A561,flow_input!B$2:C$50000,2,FALSE)</f>
        <v>60281.248324</v>
      </c>
      <c r="D561" s="7" t="s">
        <v>9</v>
      </c>
      <c r="E561" s="6">
        <f t="shared" si="34"/>
        <v>-0.11918454186270788</v>
      </c>
      <c r="F561" s="4">
        <v>1</v>
      </c>
      <c r="G561" s="4" t="s">
        <v>30</v>
      </c>
      <c r="H561" s="170">
        <f t="shared" si="35"/>
        <v>60000</v>
      </c>
      <c r="I561" s="4">
        <v>7</v>
      </c>
      <c r="J561" s="120">
        <f t="shared" si="32"/>
        <v>-8156.7516759999999</v>
      </c>
      <c r="K561" s="120">
        <f t="shared" si="33"/>
        <v>66532597.903928809</v>
      </c>
    </row>
    <row r="562" spans="1:11" x14ac:dyDescent="0.25">
      <c r="A562" s="5">
        <v>27223</v>
      </c>
      <c r="B562" s="5">
        <v>33875</v>
      </c>
      <c r="C562" s="121">
        <f>VLOOKUP($A562,flow_input!B$2:C$50000,2,FALSE)</f>
        <v>45391.134555999997</v>
      </c>
      <c r="D562" s="7" t="s">
        <v>9</v>
      </c>
      <c r="E562" s="6">
        <f t="shared" si="34"/>
        <v>0.33995969169003692</v>
      </c>
      <c r="F562" s="4">
        <v>1</v>
      </c>
      <c r="G562" s="4" t="s">
        <v>30</v>
      </c>
      <c r="H562" s="170">
        <f t="shared" si="35"/>
        <v>30000</v>
      </c>
      <c r="I562" s="4">
        <v>5</v>
      </c>
      <c r="J562" s="120">
        <f t="shared" si="32"/>
        <v>11516.134555999997</v>
      </c>
      <c r="K562" s="120">
        <f t="shared" si="33"/>
        <v>132621355.11189726</v>
      </c>
    </row>
    <row r="563" spans="1:11" x14ac:dyDescent="0.25">
      <c r="A563" s="5">
        <v>27229</v>
      </c>
      <c r="B563" s="5">
        <v>34827</v>
      </c>
      <c r="C563" s="121">
        <f>VLOOKUP($A563,flow_input!B$2:C$50000,2,FALSE)</f>
        <v>46760.946596000002</v>
      </c>
      <c r="D563" s="7" t="s">
        <v>9</v>
      </c>
      <c r="E563" s="6">
        <f t="shared" si="34"/>
        <v>0.34266364016424045</v>
      </c>
      <c r="F563" s="4">
        <v>1</v>
      </c>
      <c r="G563" s="4" t="s">
        <v>30</v>
      </c>
      <c r="H563" s="170">
        <f t="shared" si="35"/>
        <v>30000</v>
      </c>
      <c r="I563" s="4">
        <v>5</v>
      </c>
      <c r="J563" s="120">
        <f t="shared" si="32"/>
        <v>11933.946596000002</v>
      </c>
      <c r="K563" s="120">
        <f t="shared" si="33"/>
        <v>142419081.35618001</v>
      </c>
    </row>
    <row r="564" spans="1:11" x14ac:dyDescent="0.25">
      <c r="A564" s="5">
        <v>27241</v>
      </c>
      <c r="B564" s="5">
        <v>34932</v>
      </c>
      <c r="C564" s="121">
        <f>VLOOKUP($A564,flow_input!B$2:C$50000,2,FALSE)</f>
        <v>48185.473453999999</v>
      </c>
      <c r="D564" s="7" t="s">
        <v>9</v>
      </c>
      <c r="E564" s="6">
        <f t="shared" si="34"/>
        <v>0.37940780527882745</v>
      </c>
      <c r="F564" s="4">
        <v>1</v>
      </c>
      <c r="G564" s="4" t="s">
        <v>30</v>
      </c>
      <c r="H564" s="170">
        <f t="shared" si="35"/>
        <v>30000</v>
      </c>
      <c r="I564" s="4">
        <v>5</v>
      </c>
      <c r="J564" s="120">
        <f t="shared" si="32"/>
        <v>13253.473453999999</v>
      </c>
      <c r="K564" s="120">
        <f t="shared" si="33"/>
        <v>175654558.59588265</v>
      </c>
    </row>
    <row r="565" spans="1:11" x14ac:dyDescent="0.25">
      <c r="A565" s="5">
        <v>27351</v>
      </c>
      <c r="B565" s="5">
        <v>61780</v>
      </c>
      <c r="C565" s="121">
        <f>VLOOKUP($A565,flow_input!B$2:C$50000,2,FALSE)</f>
        <v>68902.977140999996</v>
      </c>
      <c r="D565" s="7" t="s">
        <v>9</v>
      </c>
      <c r="E565" s="6">
        <f t="shared" si="34"/>
        <v>0.11529584235998702</v>
      </c>
      <c r="F565" s="4">
        <v>1</v>
      </c>
      <c r="G565" s="4" t="s">
        <v>30</v>
      </c>
      <c r="H565" s="170">
        <f t="shared" si="35"/>
        <v>60000</v>
      </c>
      <c r="I565" s="4">
        <v>7</v>
      </c>
      <c r="J565" s="120">
        <f t="shared" si="32"/>
        <v>7122.9771409999958</v>
      </c>
      <c r="K565" s="120">
        <f t="shared" si="33"/>
        <v>50736803.351208471</v>
      </c>
    </row>
    <row r="566" spans="1:11" x14ac:dyDescent="0.25">
      <c r="A566" s="5">
        <v>27352</v>
      </c>
      <c r="B566" s="5">
        <v>60326</v>
      </c>
      <c r="C566" s="121">
        <f>VLOOKUP($A566,flow_input!B$2:C$50000,2,FALSE)</f>
        <v>67218.759212999998</v>
      </c>
      <c r="D566" s="7" t="s">
        <v>9</v>
      </c>
      <c r="E566" s="6">
        <f t="shared" si="34"/>
        <v>0.11425851561515765</v>
      </c>
      <c r="F566" s="4">
        <v>1</v>
      </c>
      <c r="G566" s="4" t="s">
        <v>30</v>
      </c>
      <c r="H566" s="170">
        <f t="shared" si="35"/>
        <v>60000</v>
      </c>
      <c r="I566" s="4">
        <v>7</v>
      </c>
      <c r="J566" s="120">
        <f t="shared" si="32"/>
        <v>6892.7592129999975</v>
      </c>
      <c r="K566" s="120">
        <f t="shared" si="33"/>
        <v>47510129.568396345</v>
      </c>
    </row>
    <row r="567" spans="1:11" x14ac:dyDescent="0.25">
      <c r="A567" s="5">
        <v>27539</v>
      </c>
      <c r="B567" s="5">
        <v>6678</v>
      </c>
      <c r="C567" s="121">
        <f>VLOOKUP($A567,flow_input!B$2:C$50000,2,FALSE)</f>
        <v>5708.7429529999999</v>
      </c>
      <c r="D567" s="7" t="s">
        <v>9</v>
      </c>
      <c r="E567" s="6">
        <f t="shared" si="34"/>
        <v>-0.14514181596286313</v>
      </c>
      <c r="F567" s="4">
        <v>1</v>
      </c>
      <c r="G567" s="4" t="s">
        <v>30</v>
      </c>
      <c r="H567" s="170">
        <f t="shared" si="35"/>
        <v>0</v>
      </c>
      <c r="I567" s="4">
        <v>8</v>
      </c>
      <c r="J567" s="120">
        <f t="shared" si="32"/>
        <v>-969.25704700000006</v>
      </c>
      <c r="K567" s="120">
        <f t="shared" si="33"/>
        <v>939459.22315916035</v>
      </c>
    </row>
    <row r="568" spans="1:11" x14ac:dyDescent="0.25">
      <c r="A568" s="5">
        <v>27540</v>
      </c>
      <c r="B568" s="5">
        <v>6589</v>
      </c>
      <c r="C568" s="121">
        <f>VLOOKUP($A568,flow_input!B$2:C$50000,2,FALSE)</f>
        <v>5661.7630129999998</v>
      </c>
      <c r="D568" s="7" t="s">
        <v>9</v>
      </c>
      <c r="E568" s="6">
        <f t="shared" si="34"/>
        <v>-0.14072499423281226</v>
      </c>
      <c r="F568" s="4">
        <v>1</v>
      </c>
      <c r="G568" s="4" t="s">
        <v>30</v>
      </c>
      <c r="H568" s="170">
        <f t="shared" si="35"/>
        <v>0</v>
      </c>
      <c r="I568" s="4">
        <v>8</v>
      </c>
      <c r="J568" s="120">
        <f t="shared" si="32"/>
        <v>-927.23698700000023</v>
      </c>
      <c r="K568" s="120">
        <f t="shared" si="33"/>
        <v>859768.43006083858</v>
      </c>
    </row>
    <row r="569" spans="1:11" x14ac:dyDescent="0.25">
      <c r="A569" s="5">
        <v>27543</v>
      </c>
      <c r="B569" s="5">
        <v>63699</v>
      </c>
      <c r="C569" s="121">
        <f>VLOOKUP($A569,flow_input!B$2:C$50000,2,FALSE)</f>
        <v>51650.137111999997</v>
      </c>
      <c r="D569" s="7" t="s">
        <v>9</v>
      </c>
      <c r="E569" s="6">
        <f t="shared" si="34"/>
        <v>-0.18915309326677032</v>
      </c>
      <c r="F569" s="4">
        <v>1</v>
      </c>
      <c r="G569" s="4" t="s">
        <v>30</v>
      </c>
      <c r="H569" s="170">
        <f t="shared" si="35"/>
        <v>60000</v>
      </c>
      <c r="I569" s="4">
        <v>6</v>
      </c>
      <c r="J569" s="120">
        <f t="shared" si="32"/>
        <v>-12048.862888000003</v>
      </c>
      <c r="K569" s="120">
        <f t="shared" si="33"/>
        <v>145175096.89382377</v>
      </c>
    </row>
    <row r="570" spans="1:11" x14ac:dyDescent="0.25">
      <c r="A570" s="5">
        <v>27544</v>
      </c>
      <c r="B570" s="5">
        <v>61945</v>
      </c>
      <c r="C570" s="121">
        <f>VLOOKUP($A570,flow_input!B$2:C$50000,2,FALSE)</f>
        <v>54750.727027000001</v>
      </c>
      <c r="D570" s="7" t="s">
        <v>9</v>
      </c>
      <c r="E570" s="6">
        <f t="shared" si="34"/>
        <v>-0.11613968799741703</v>
      </c>
      <c r="F570" s="4">
        <v>1</v>
      </c>
      <c r="G570" s="4" t="s">
        <v>30</v>
      </c>
      <c r="H570" s="170">
        <f t="shared" si="35"/>
        <v>60000</v>
      </c>
      <c r="I570" s="4">
        <v>6</v>
      </c>
      <c r="J570" s="120">
        <f t="shared" si="32"/>
        <v>-7194.2729729999992</v>
      </c>
      <c r="K570" s="120">
        <f t="shared" si="33"/>
        <v>51757563.610038251</v>
      </c>
    </row>
    <row r="571" spans="1:11" x14ac:dyDescent="0.25">
      <c r="A571" s="5">
        <v>27555</v>
      </c>
      <c r="B571" s="5">
        <v>97254</v>
      </c>
      <c r="C571" s="121">
        <f>VLOOKUP($A571,flow_input!B$2:C$50000,2,FALSE)</f>
        <v>96077.597397000005</v>
      </c>
      <c r="D571" s="7" t="s">
        <v>9</v>
      </c>
      <c r="E571" s="6">
        <f t="shared" si="34"/>
        <v>-1.2096187334197039E-2</v>
      </c>
      <c r="F571" s="4">
        <v>1</v>
      </c>
      <c r="G571" s="4" t="s">
        <v>30</v>
      </c>
      <c r="H571" s="170">
        <f t="shared" si="35"/>
        <v>90000</v>
      </c>
      <c r="I571" s="4">
        <v>3</v>
      </c>
      <c r="J571" s="120">
        <f t="shared" si="32"/>
        <v>-1176.402602999995</v>
      </c>
      <c r="K571" s="120">
        <f t="shared" si="33"/>
        <v>1383923.0843451638</v>
      </c>
    </row>
    <row r="572" spans="1:11" x14ac:dyDescent="0.25">
      <c r="A572" s="5">
        <v>27597</v>
      </c>
      <c r="B572" s="5">
        <v>63139</v>
      </c>
      <c r="C572" s="121">
        <f>VLOOKUP($A572,flow_input!B$2:C$50000,2,FALSE)</f>
        <v>59986.283132999997</v>
      </c>
      <c r="D572" s="7" t="s">
        <v>9</v>
      </c>
      <c r="E572" s="6">
        <f t="shared" si="34"/>
        <v>-4.9932955336638218E-2</v>
      </c>
      <c r="F572" s="4">
        <v>1</v>
      </c>
      <c r="G572" s="4" t="s">
        <v>30</v>
      </c>
      <c r="H572" s="170">
        <f t="shared" si="35"/>
        <v>60000</v>
      </c>
      <c r="I572" s="4">
        <v>6</v>
      </c>
      <c r="J572" s="120">
        <f t="shared" si="32"/>
        <v>-3152.7168670000028</v>
      </c>
      <c r="K572" s="120">
        <f t="shared" si="33"/>
        <v>9939623.6434663143</v>
      </c>
    </row>
    <row r="573" spans="1:11" x14ac:dyDescent="0.25">
      <c r="A573" s="5">
        <v>27598</v>
      </c>
      <c r="B573" s="5">
        <v>63579</v>
      </c>
      <c r="C573" s="121">
        <f>VLOOKUP($A573,flow_input!B$2:C$50000,2,FALSE)</f>
        <v>62671.959467000001</v>
      </c>
      <c r="D573" s="7" t="s">
        <v>9</v>
      </c>
      <c r="E573" s="6">
        <f t="shared" si="34"/>
        <v>-1.4266354189276353E-2</v>
      </c>
      <c r="F573" s="4">
        <v>1</v>
      </c>
      <c r="G573" s="4" t="s">
        <v>30</v>
      </c>
      <c r="H573" s="170">
        <f t="shared" si="35"/>
        <v>60000</v>
      </c>
      <c r="I573" s="4">
        <v>6</v>
      </c>
      <c r="J573" s="120">
        <f t="shared" si="32"/>
        <v>-907.04053299999941</v>
      </c>
      <c r="K573" s="120">
        <f t="shared" si="33"/>
        <v>822722.52850492299</v>
      </c>
    </row>
    <row r="574" spans="1:11" x14ac:dyDescent="0.25">
      <c r="A574" s="5">
        <v>27603</v>
      </c>
      <c r="B574" s="5">
        <v>96565</v>
      </c>
      <c r="C574" s="121">
        <f>VLOOKUP($A574,flow_input!B$2:C$50000,2,FALSE)</f>
        <v>96031.457005999997</v>
      </c>
      <c r="D574" s="7" t="s">
        <v>9</v>
      </c>
      <c r="E574" s="6">
        <f t="shared" si="34"/>
        <v>-5.5252212913582399E-3</v>
      </c>
      <c r="F574" s="4">
        <v>1</v>
      </c>
      <c r="G574" s="4" t="s">
        <v>30</v>
      </c>
      <c r="H574" s="170">
        <f t="shared" si="35"/>
        <v>90000</v>
      </c>
      <c r="I574" s="4">
        <v>2</v>
      </c>
      <c r="J574" s="120">
        <f t="shared" si="32"/>
        <v>-533.54299400000309</v>
      </c>
      <c r="K574" s="120">
        <f t="shared" si="33"/>
        <v>284668.12644648732</v>
      </c>
    </row>
    <row r="575" spans="1:11" x14ac:dyDescent="0.25">
      <c r="A575" s="5">
        <v>27613</v>
      </c>
      <c r="B575" s="5">
        <v>65788</v>
      </c>
      <c r="C575" s="121">
        <f>VLOOKUP($A575,flow_input!B$2:C$50000,2,FALSE)</f>
        <v>70663.722930999997</v>
      </c>
      <c r="D575" s="7" t="s">
        <v>9</v>
      </c>
      <c r="E575" s="6">
        <f t="shared" si="34"/>
        <v>7.4112648674530268E-2</v>
      </c>
      <c r="F575" s="4">
        <v>1</v>
      </c>
      <c r="G575" s="4" t="s">
        <v>30</v>
      </c>
      <c r="H575" s="170">
        <f t="shared" si="35"/>
        <v>60000</v>
      </c>
      <c r="I575" s="4">
        <v>7</v>
      </c>
      <c r="J575" s="120">
        <f t="shared" si="32"/>
        <v>4875.7229309999966</v>
      </c>
      <c r="K575" s="120">
        <f t="shared" si="33"/>
        <v>23772674.099879198</v>
      </c>
    </row>
    <row r="576" spans="1:11" x14ac:dyDescent="0.25">
      <c r="A576" s="5">
        <v>27694</v>
      </c>
      <c r="B576" s="5">
        <v>16461</v>
      </c>
      <c r="C576" s="121">
        <f>VLOOKUP($A576,flow_input!B$2:C$50000,2,FALSE)</f>
        <v>12989.837946</v>
      </c>
      <c r="D576" s="7" t="s">
        <v>9</v>
      </c>
      <c r="E576" s="6">
        <f t="shared" si="34"/>
        <v>-0.21087188226717701</v>
      </c>
      <c r="F576" s="4">
        <v>1</v>
      </c>
      <c r="G576" s="4" t="s">
        <v>30</v>
      </c>
      <c r="H576" s="170">
        <f t="shared" si="35"/>
        <v>10000</v>
      </c>
      <c r="I576" s="4">
        <v>4</v>
      </c>
      <c r="J576" s="120">
        <f t="shared" si="32"/>
        <v>-3471.1620540000004</v>
      </c>
      <c r="K576" s="120">
        <f t="shared" si="33"/>
        <v>12048966.005129501</v>
      </c>
    </row>
    <row r="577" spans="1:11" x14ac:dyDescent="0.25">
      <c r="A577" s="5">
        <v>27743</v>
      </c>
      <c r="B577" s="5">
        <v>19442</v>
      </c>
      <c r="C577" s="121">
        <f>VLOOKUP($A577,flow_input!B$2:C$50000,2,FALSE)</f>
        <v>11331.542055</v>
      </c>
      <c r="D577" s="7" t="s">
        <v>9</v>
      </c>
      <c r="E577" s="6">
        <f t="shared" si="34"/>
        <v>-0.41716170892912252</v>
      </c>
      <c r="F577" s="4">
        <v>1</v>
      </c>
      <c r="G577" s="4" t="s">
        <v>30</v>
      </c>
      <c r="H577" s="170">
        <f t="shared" si="35"/>
        <v>10000</v>
      </c>
      <c r="I577" s="4">
        <v>4</v>
      </c>
      <c r="J577" s="120">
        <f t="shared" si="32"/>
        <v>-8110.4579450000001</v>
      </c>
      <c r="K577" s="120">
        <f t="shared" si="33"/>
        <v>65779528.077613622</v>
      </c>
    </row>
    <row r="578" spans="1:11" x14ac:dyDescent="0.25">
      <c r="A578" s="5">
        <v>27806</v>
      </c>
      <c r="B578" s="5">
        <v>87000</v>
      </c>
      <c r="C578" s="121">
        <f>VLOOKUP($A578,flow_input!B$2:C$50000,2,FALSE)</f>
        <v>103029.710091</v>
      </c>
      <c r="D578" s="7" t="s">
        <v>9</v>
      </c>
      <c r="E578" s="6">
        <f t="shared" si="34"/>
        <v>0.18424954127586202</v>
      </c>
      <c r="F578" s="4">
        <v>1</v>
      </c>
      <c r="G578" s="4" t="s">
        <v>30</v>
      </c>
      <c r="H578" s="170">
        <f t="shared" si="35"/>
        <v>80000</v>
      </c>
      <c r="I578" s="4">
        <v>1</v>
      </c>
      <c r="J578" s="120">
        <f t="shared" ref="J578:J641" si="36">C578-B578</f>
        <v>16029.710091000001</v>
      </c>
      <c r="K578" s="120">
        <f t="shared" ref="K578:K641" si="37">POWER(J578,2)</f>
        <v>256951605.60150725</v>
      </c>
    </row>
    <row r="579" spans="1:11" x14ac:dyDescent="0.25">
      <c r="A579" s="5">
        <v>27807</v>
      </c>
      <c r="B579" s="5">
        <v>89877</v>
      </c>
      <c r="C579" s="121">
        <f>VLOOKUP($A579,flow_input!B$2:C$50000,2,FALSE)</f>
        <v>98926.036441000004</v>
      </c>
      <c r="D579" s="7" t="s">
        <v>9</v>
      </c>
      <c r="E579" s="6">
        <f t="shared" ref="E579:E642" si="38">C579/B579-1</f>
        <v>0.10068244869098875</v>
      </c>
      <c r="F579" s="4">
        <v>1</v>
      </c>
      <c r="G579" s="4" t="s">
        <v>30</v>
      </c>
      <c r="H579" s="170">
        <f t="shared" ref="H579:H642" si="39">FLOOR(B579,10000)</f>
        <v>80000</v>
      </c>
      <c r="I579" s="4">
        <v>2</v>
      </c>
      <c r="J579" s="120">
        <f t="shared" si="36"/>
        <v>9049.0364410000038</v>
      </c>
      <c r="K579" s="120">
        <f t="shared" si="37"/>
        <v>81885060.510546014</v>
      </c>
    </row>
    <row r="580" spans="1:11" x14ac:dyDescent="0.25">
      <c r="A580" s="5">
        <v>27845</v>
      </c>
      <c r="B580" s="5">
        <v>75165</v>
      </c>
      <c r="C580" s="121">
        <f>VLOOKUP($A580,flow_input!B$2:C$50000,2,FALSE)</f>
        <v>66535.415995999996</v>
      </c>
      <c r="D580" s="7" t="s">
        <v>9</v>
      </c>
      <c r="E580" s="6">
        <f t="shared" si="38"/>
        <v>-0.1148085412625558</v>
      </c>
      <c r="F580" s="4">
        <v>1</v>
      </c>
      <c r="G580" s="4" t="s">
        <v>30</v>
      </c>
      <c r="H580" s="170">
        <f t="shared" si="39"/>
        <v>70000</v>
      </c>
      <c r="I580" s="4">
        <v>4</v>
      </c>
      <c r="J580" s="120">
        <f t="shared" si="36"/>
        <v>-8629.5840040000039</v>
      </c>
      <c r="K580" s="120">
        <f t="shared" si="37"/>
        <v>74469720.082092732</v>
      </c>
    </row>
    <row r="581" spans="1:11" x14ac:dyDescent="0.25">
      <c r="A581" s="5">
        <v>27855</v>
      </c>
      <c r="B581" s="5">
        <v>25450</v>
      </c>
      <c r="C581" s="121">
        <f>VLOOKUP($A581,flow_input!B$2:C$50000,2,FALSE)</f>
        <v>25480.424204999999</v>
      </c>
      <c r="D581" s="7" t="s">
        <v>9</v>
      </c>
      <c r="E581" s="6">
        <f t="shared" si="38"/>
        <v>1.1954500982318539E-3</v>
      </c>
      <c r="F581" s="4">
        <v>1</v>
      </c>
      <c r="G581" s="4" t="s">
        <v>30</v>
      </c>
      <c r="H581" s="170">
        <f t="shared" si="39"/>
        <v>20000</v>
      </c>
      <c r="I581" s="4">
        <v>4</v>
      </c>
      <c r="J581" s="120">
        <f t="shared" si="36"/>
        <v>30.424204999999347</v>
      </c>
      <c r="K581" s="120">
        <f t="shared" si="37"/>
        <v>925.63224988198522</v>
      </c>
    </row>
    <row r="582" spans="1:11" x14ac:dyDescent="0.25">
      <c r="A582" s="5">
        <v>27856</v>
      </c>
      <c r="B582" s="5">
        <v>27336</v>
      </c>
      <c r="C582" s="121">
        <f>VLOOKUP($A582,flow_input!B$2:C$50000,2,FALSE)</f>
        <v>26402.100017000001</v>
      </c>
      <c r="D582" s="7" t="s">
        <v>9</v>
      </c>
      <c r="E582" s="6">
        <f t="shared" si="38"/>
        <v>-3.4163739501024248E-2</v>
      </c>
      <c r="F582" s="4">
        <v>1</v>
      </c>
      <c r="G582" s="4" t="s">
        <v>30</v>
      </c>
      <c r="H582" s="170">
        <f t="shared" si="39"/>
        <v>20000</v>
      </c>
      <c r="I582" s="4">
        <v>4</v>
      </c>
      <c r="J582" s="120">
        <f t="shared" si="36"/>
        <v>-933.89998299999934</v>
      </c>
      <c r="K582" s="120">
        <f t="shared" si="37"/>
        <v>872169.17824739905</v>
      </c>
    </row>
    <row r="583" spans="1:11" x14ac:dyDescent="0.25">
      <c r="A583" s="5">
        <v>27914</v>
      </c>
      <c r="B583" s="5">
        <v>76024</v>
      </c>
      <c r="C583" s="121">
        <f>VLOOKUP($A583,flow_input!B$2:C$50000,2,FALSE)</f>
        <v>74627.38132</v>
      </c>
      <c r="D583" s="7" t="s">
        <v>9</v>
      </c>
      <c r="E583" s="6">
        <f t="shared" si="38"/>
        <v>-1.8370760286225418E-2</v>
      </c>
      <c r="F583" s="4">
        <v>1</v>
      </c>
      <c r="G583" s="4" t="s">
        <v>30</v>
      </c>
      <c r="H583" s="170">
        <f t="shared" si="39"/>
        <v>70000</v>
      </c>
      <c r="I583" s="4">
        <v>4</v>
      </c>
      <c r="J583" s="120">
        <f t="shared" si="36"/>
        <v>-1396.6186799999996</v>
      </c>
      <c r="K583" s="120">
        <f t="shared" si="37"/>
        <v>1950543.7373249412</v>
      </c>
    </row>
    <row r="584" spans="1:11" x14ac:dyDescent="0.25">
      <c r="A584" s="5">
        <v>27942</v>
      </c>
      <c r="B584" s="5">
        <v>84424</v>
      </c>
      <c r="C584" s="121">
        <f>VLOOKUP($A584,flow_input!B$2:C$50000,2,FALSE)</f>
        <v>86818.903800999993</v>
      </c>
      <c r="D584" s="7" t="s">
        <v>9</v>
      </c>
      <c r="E584" s="6">
        <f t="shared" si="38"/>
        <v>2.8367570844783474E-2</v>
      </c>
      <c r="F584" s="4">
        <v>1</v>
      </c>
      <c r="G584" s="4" t="s">
        <v>30</v>
      </c>
      <c r="H584" s="170">
        <f t="shared" si="39"/>
        <v>80000</v>
      </c>
      <c r="I584" s="4">
        <v>4</v>
      </c>
      <c r="J584" s="120">
        <f t="shared" si="36"/>
        <v>2394.9038009999931</v>
      </c>
      <c r="K584" s="120">
        <f t="shared" si="37"/>
        <v>5735564.2160442146</v>
      </c>
    </row>
    <row r="585" spans="1:11" x14ac:dyDescent="0.25">
      <c r="A585" s="5">
        <v>27943</v>
      </c>
      <c r="B585" s="5">
        <v>85973</v>
      </c>
      <c r="C585" s="121">
        <f>VLOOKUP($A585,flow_input!B$2:C$50000,2,FALSE)</f>
        <v>94120.884026999993</v>
      </c>
      <c r="D585" s="7" t="s">
        <v>9</v>
      </c>
      <c r="E585" s="6">
        <f t="shared" si="38"/>
        <v>9.4772591709024745E-2</v>
      </c>
      <c r="F585" s="4">
        <v>1</v>
      </c>
      <c r="G585" s="4" t="s">
        <v>30</v>
      </c>
      <c r="H585" s="170">
        <f t="shared" si="39"/>
        <v>80000</v>
      </c>
      <c r="I585" s="4">
        <v>4</v>
      </c>
      <c r="J585" s="120">
        <f t="shared" si="36"/>
        <v>8147.8840269999928</v>
      </c>
      <c r="K585" s="120">
        <f t="shared" si="37"/>
        <v>66388014.117441617</v>
      </c>
    </row>
    <row r="586" spans="1:11" x14ac:dyDescent="0.25">
      <c r="A586" s="5">
        <v>27956</v>
      </c>
      <c r="B586" s="5">
        <v>49637</v>
      </c>
      <c r="C586" s="121">
        <f>VLOOKUP($A586,flow_input!B$2:C$50000,2,FALSE)</f>
        <v>41239.250301</v>
      </c>
      <c r="D586" s="7" t="s">
        <v>9</v>
      </c>
      <c r="E586" s="6">
        <f t="shared" si="38"/>
        <v>-0.16918326448012566</v>
      </c>
      <c r="F586" s="4">
        <v>1</v>
      </c>
      <c r="G586" s="4" t="s">
        <v>30</v>
      </c>
      <c r="H586" s="170">
        <f t="shared" si="39"/>
        <v>40000</v>
      </c>
      <c r="I586" s="4">
        <v>2</v>
      </c>
      <c r="J586" s="120">
        <f t="shared" si="36"/>
        <v>-8397.749699</v>
      </c>
      <c r="K586" s="120">
        <f t="shared" si="37"/>
        <v>70522200.007054597</v>
      </c>
    </row>
    <row r="587" spans="1:11" x14ac:dyDescent="0.25">
      <c r="A587" s="5">
        <v>27959</v>
      </c>
      <c r="B587" s="5">
        <v>54593</v>
      </c>
      <c r="C587" s="121">
        <f>VLOOKUP($A587,flow_input!B$2:C$50000,2,FALSE)</f>
        <v>53857.895134999999</v>
      </c>
      <c r="D587" s="7" t="s">
        <v>9</v>
      </c>
      <c r="E587" s="6">
        <f t="shared" si="38"/>
        <v>-1.3465185371751009E-2</v>
      </c>
      <c r="F587" s="4">
        <v>1</v>
      </c>
      <c r="G587" s="4" t="s">
        <v>30</v>
      </c>
      <c r="H587" s="170">
        <f t="shared" si="39"/>
        <v>50000</v>
      </c>
      <c r="I587" s="4">
        <v>4</v>
      </c>
      <c r="J587" s="120">
        <f t="shared" si="36"/>
        <v>-735.10486500000115</v>
      </c>
      <c r="K587" s="120">
        <f t="shared" si="37"/>
        <v>540379.16254666995</v>
      </c>
    </row>
    <row r="588" spans="1:11" x14ac:dyDescent="0.25">
      <c r="A588" s="5">
        <v>28000</v>
      </c>
      <c r="B588" s="5">
        <v>69827</v>
      </c>
      <c r="C588" s="121">
        <f>VLOOKUP($A588,flow_input!B$2:C$50000,2,FALSE)</f>
        <v>71309.473786999995</v>
      </c>
      <c r="D588" s="7" t="s">
        <v>9</v>
      </c>
      <c r="E588" s="6">
        <f t="shared" si="38"/>
        <v>2.1230667034241701E-2</v>
      </c>
      <c r="F588" s="4">
        <v>1</v>
      </c>
      <c r="G588" s="4" t="s">
        <v>30</v>
      </c>
      <c r="H588" s="170">
        <f t="shared" si="39"/>
        <v>60000</v>
      </c>
      <c r="I588" s="4">
        <v>5</v>
      </c>
      <c r="J588" s="120">
        <f t="shared" si="36"/>
        <v>1482.4737869999954</v>
      </c>
      <c r="K588" s="120">
        <f t="shared" si="37"/>
        <v>2197728.5291421078</v>
      </c>
    </row>
    <row r="589" spans="1:11" x14ac:dyDescent="0.25">
      <c r="A589" s="5">
        <v>28002</v>
      </c>
      <c r="B589" s="5">
        <v>66410</v>
      </c>
      <c r="C589" s="121">
        <f>VLOOKUP($A589,flow_input!B$2:C$50000,2,FALSE)</f>
        <v>69116.593951999996</v>
      </c>
      <c r="D589" s="7" t="s">
        <v>9</v>
      </c>
      <c r="E589" s="6">
        <f t="shared" si="38"/>
        <v>4.0755819183857733E-2</v>
      </c>
      <c r="F589" s="4">
        <v>1</v>
      </c>
      <c r="G589" s="4" t="s">
        <v>30</v>
      </c>
      <c r="H589" s="170">
        <f t="shared" si="39"/>
        <v>60000</v>
      </c>
      <c r="I589" s="4">
        <v>5</v>
      </c>
      <c r="J589" s="120">
        <f t="shared" si="36"/>
        <v>2706.5939519999956</v>
      </c>
      <c r="K589" s="120">
        <f t="shared" si="37"/>
        <v>7325650.8210029546</v>
      </c>
    </row>
    <row r="590" spans="1:11" x14ac:dyDescent="0.25">
      <c r="A590" s="5">
        <v>28011</v>
      </c>
      <c r="B590" s="5">
        <v>70140</v>
      </c>
      <c r="C590" s="121">
        <f>VLOOKUP($A590,flow_input!B$2:C$50000,2,FALSE)</f>
        <v>73474.029179999998</v>
      </c>
      <c r="D590" s="7" t="s">
        <v>9</v>
      </c>
      <c r="E590" s="6">
        <f t="shared" si="38"/>
        <v>4.7533920444824629E-2</v>
      </c>
      <c r="F590" s="4">
        <v>1</v>
      </c>
      <c r="G590" s="4" t="s">
        <v>30</v>
      </c>
      <c r="H590" s="170">
        <f t="shared" si="39"/>
        <v>70000</v>
      </c>
      <c r="I590" s="4">
        <v>5</v>
      </c>
      <c r="J590" s="120">
        <f t="shared" si="36"/>
        <v>3334.0291799999977</v>
      </c>
      <c r="K590" s="120">
        <f t="shared" si="37"/>
        <v>11115750.573091457</v>
      </c>
    </row>
    <row r="591" spans="1:11" x14ac:dyDescent="0.25">
      <c r="A591" s="5">
        <v>28012</v>
      </c>
      <c r="B591" s="5">
        <v>68255</v>
      </c>
      <c r="C591" s="121">
        <f>VLOOKUP($A591,flow_input!B$2:C$50000,2,FALSE)</f>
        <v>71162.990158000001</v>
      </c>
      <c r="D591" s="7" t="s">
        <v>9</v>
      </c>
      <c r="E591" s="6">
        <f t="shared" si="38"/>
        <v>4.2604793172661415E-2</v>
      </c>
      <c r="F591" s="4">
        <v>1</v>
      </c>
      <c r="G591" s="4" t="s">
        <v>30</v>
      </c>
      <c r="H591" s="170">
        <f t="shared" si="39"/>
        <v>60000</v>
      </c>
      <c r="I591" s="4">
        <v>5</v>
      </c>
      <c r="J591" s="120">
        <f t="shared" si="36"/>
        <v>2907.9901580000005</v>
      </c>
      <c r="K591" s="120">
        <f t="shared" si="37"/>
        <v>8456406.7590248678</v>
      </c>
    </row>
    <row r="592" spans="1:11" x14ac:dyDescent="0.25">
      <c r="A592" s="5">
        <v>28085</v>
      </c>
      <c r="B592" s="5">
        <v>49572</v>
      </c>
      <c r="C592" s="121">
        <f>VLOOKUP($A592,flow_input!B$2:C$50000,2,FALSE)</f>
        <v>54328.332385000002</v>
      </c>
      <c r="D592" s="7" t="s">
        <v>9</v>
      </c>
      <c r="E592" s="6">
        <f t="shared" si="38"/>
        <v>9.5947962256919261E-2</v>
      </c>
      <c r="F592" s="4">
        <v>1</v>
      </c>
      <c r="G592" s="4" t="s">
        <v>30</v>
      </c>
      <c r="H592" s="170">
        <f t="shared" si="39"/>
        <v>40000</v>
      </c>
      <c r="I592" s="4">
        <v>2</v>
      </c>
      <c r="J592" s="120">
        <f t="shared" si="36"/>
        <v>4756.3323850000015</v>
      </c>
      <c r="K592" s="120">
        <f t="shared" si="37"/>
        <v>22622697.756599803</v>
      </c>
    </row>
    <row r="593" spans="1:11" x14ac:dyDescent="0.25">
      <c r="A593" s="5">
        <v>28086</v>
      </c>
      <c r="B593" s="5">
        <v>52071</v>
      </c>
      <c r="C593" s="121">
        <f>VLOOKUP($A593,flow_input!B$2:C$50000,2,FALSE)</f>
        <v>58989.105237999996</v>
      </c>
      <c r="D593" s="7" t="s">
        <v>9</v>
      </c>
      <c r="E593" s="6">
        <f t="shared" si="38"/>
        <v>0.13285908160012294</v>
      </c>
      <c r="F593" s="4">
        <v>1</v>
      </c>
      <c r="G593" s="4" t="s">
        <v>30</v>
      </c>
      <c r="H593" s="170">
        <f t="shared" si="39"/>
        <v>50000</v>
      </c>
      <c r="I593" s="4">
        <v>2</v>
      </c>
      <c r="J593" s="120">
        <f t="shared" si="36"/>
        <v>6918.1052379999965</v>
      </c>
      <c r="K593" s="120">
        <f t="shared" si="37"/>
        <v>47860180.084042989</v>
      </c>
    </row>
    <row r="594" spans="1:11" x14ac:dyDescent="0.25">
      <c r="A594" s="5">
        <v>28143</v>
      </c>
      <c r="B594" s="5">
        <v>94186</v>
      </c>
      <c r="C594" s="121">
        <f>VLOOKUP($A594,flow_input!B$2:C$50000,2,FALSE)</f>
        <v>88161.125475666006</v>
      </c>
      <c r="D594" s="7" t="s">
        <v>9</v>
      </c>
      <c r="E594" s="6">
        <f t="shared" si="38"/>
        <v>-6.3967835180748667E-2</v>
      </c>
      <c r="F594" s="4">
        <v>1</v>
      </c>
      <c r="G594" s="4" t="s">
        <v>30</v>
      </c>
      <c r="H594" s="170">
        <f t="shared" si="39"/>
        <v>90000</v>
      </c>
      <c r="I594" s="4">
        <v>5</v>
      </c>
      <c r="J594" s="120">
        <f t="shared" si="36"/>
        <v>-6024.8745243339945</v>
      </c>
      <c r="K594" s="120">
        <f t="shared" si="37"/>
        <v>36299113.033968776</v>
      </c>
    </row>
    <row r="595" spans="1:11" x14ac:dyDescent="0.25">
      <c r="A595" s="5">
        <v>28144</v>
      </c>
      <c r="B595" s="5">
        <v>98572</v>
      </c>
      <c r="C595" s="121">
        <f>VLOOKUP($A595,flow_input!B$2:C$50000,2,FALSE)</f>
        <v>81121.290326000002</v>
      </c>
      <c r="D595" s="7" t="s">
        <v>9</v>
      </c>
      <c r="E595" s="6">
        <f t="shared" si="38"/>
        <v>-0.17703515880777498</v>
      </c>
      <c r="F595" s="4">
        <v>1</v>
      </c>
      <c r="G595" s="4" t="s">
        <v>30</v>
      </c>
      <c r="H595" s="170">
        <f t="shared" si="39"/>
        <v>90000</v>
      </c>
      <c r="I595" s="4">
        <v>5</v>
      </c>
      <c r="J595" s="120">
        <f t="shared" si="36"/>
        <v>-17450.709673999998</v>
      </c>
      <c r="K595" s="120">
        <f t="shared" si="37"/>
        <v>304527268.12623709</v>
      </c>
    </row>
    <row r="596" spans="1:11" x14ac:dyDescent="0.25">
      <c r="A596" s="5">
        <v>28197</v>
      </c>
      <c r="B596" s="5">
        <v>45901</v>
      </c>
      <c r="C596" s="121">
        <f>VLOOKUP($A596,flow_input!B$2:C$50000,2,FALSE)</f>
        <v>47288.884205000002</v>
      </c>
      <c r="D596" s="7" t="s">
        <v>9</v>
      </c>
      <c r="E596" s="6">
        <f t="shared" si="38"/>
        <v>3.0236469902616525E-2</v>
      </c>
      <c r="F596" s="4">
        <v>1</v>
      </c>
      <c r="G596" s="4" t="s">
        <v>30</v>
      </c>
      <c r="H596" s="170">
        <f t="shared" si="39"/>
        <v>40000</v>
      </c>
      <c r="I596" s="4">
        <v>5</v>
      </c>
      <c r="J596" s="120">
        <f t="shared" si="36"/>
        <v>1387.8842050000021</v>
      </c>
      <c r="K596" s="120">
        <f t="shared" si="37"/>
        <v>1926222.5664884879</v>
      </c>
    </row>
    <row r="597" spans="1:11" x14ac:dyDescent="0.25">
      <c r="A597" s="5">
        <v>28199</v>
      </c>
      <c r="B597" s="5">
        <v>48777</v>
      </c>
      <c r="C597" s="121">
        <f>VLOOKUP($A597,flow_input!B$2:C$50000,2,FALSE)</f>
        <v>45548.497967000003</v>
      </c>
      <c r="D597" s="7" t="s">
        <v>9</v>
      </c>
      <c r="E597" s="6">
        <f t="shared" si="38"/>
        <v>-6.6189024191729673E-2</v>
      </c>
      <c r="F597" s="4">
        <v>1</v>
      </c>
      <c r="G597" s="4" t="s">
        <v>30</v>
      </c>
      <c r="H597" s="170">
        <f t="shared" si="39"/>
        <v>40000</v>
      </c>
      <c r="I597" s="4">
        <v>5</v>
      </c>
      <c r="J597" s="120">
        <f t="shared" si="36"/>
        <v>-3228.502032999997</v>
      </c>
      <c r="K597" s="120">
        <f t="shared" si="37"/>
        <v>10423225.377085114</v>
      </c>
    </row>
    <row r="598" spans="1:11" x14ac:dyDescent="0.25">
      <c r="A598" s="5">
        <v>28215</v>
      </c>
      <c r="B598" s="5">
        <v>27470</v>
      </c>
      <c r="C598" s="121">
        <f>VLOOKUP($A598,flow_input!B$2:C$50000,2,FALSE)</f>
        <v>29262.944092000002</v>
      </c>
      <c r="D598" s="7" t="s">
        <v>9</v>
      </c>
      <c r="E598" s="6">
        <f t="shared" si="38"/>
        <v>6.5269169712413699E-2</v>
      </c>
      <c r="F598" s="4">
        <v>1</v>
      </c>
      <c r="G598" s="4" t="s">
        <v>30</v>
      </c>
      <c r="H598" s="170">
        <f t="shared" si="39"/>
        <v>20000</v>
      </c>
      <c r="I598" s="4">
        <v>5</v>
      </c>
      <c r="J598" s="120">
        <f t="shared" si="36"/>
        <v>1792.9440920000015</v>
      </c>
      <c r="K598" s="120">
        <f t="shared" si="37"/>
        <v>3214648.5170377102</v>
      </c>
    </row>
    <row r="599" spans="1:11" x14ac:dyDescent="0.25">
      <c r="A599" s="5">
        <v>28216</v>
      </c>
      <c r="B599" s="5">
        <v>27417</v>
      </c>
      <c r="C599" s="121">
        <f>VLOOKUP($A599,flow_input!B$2:C$50000,2,FALSE)</f>
        <v>29462.110376000001</v>
      </c>
      <c r="D599" s="7" t="s">
        <v>9</v>
      </c>
      <c r="E599" s="6">
        <f t="shared" si="38"/>
        <v>7.4592784622679487E-2</v>
      </c>
      <c r="F599" s="4">
        <v>1</v>
      </c>
      <c r="G599" s="4" t="s">
        <v>30</v>
      </c>
      <c r="H599" s="170">
        <f t="shared" si="39"/>
        <v>20000</v>
      </c>
      <c r="I599" s="4">
        <v>5</v>
      </c>
      <c r="J599" s="120">
        <f t="shared" si="36"/>
        <v>2045.1103760000005</v>
      </c>
      <c r="K599" s="120">
        <f t="shared" si="37"/>
        <v>4182476.4500228637</v>
      </c>
    </row>
    <row r="600" spans="1:11" x14ac:dyDescent="0.25">
      <c r="A600" s="5">
        <v>28254</v>
      </c>
      <c r="B600" s="5">
        <v>9617</v>
      </c>
      <c r="C600" s="121">
        <f>VLOOKUP($A600,flow_input!B$2:C$50000,2,FALSE)</f>
        <v>10274.357932999999</v>
      </c>
      <c r="D600" s="7" t="s">
        <v>9</v>
      </c>
      <c r="E600" s="6">
        <f t="shared" si="38"/>
        <v>6.8353741603410567E-2</v>
      </c>
      <c r="F600" s="4">
        <v>1</v>
      </c>
      <c r="G600" s="4" t="s">
        <v>30</v>
      </c>
      <c r="H600" s="170">
        <f t="shared" si="39"/>
        <v>0</v>
      </c>
      <c r="I600" s="4">
        <v>8</v>
      </c>
      <c r="J600" s="120">
        <f t="shared" si="36"/>
        <v>657.35793299999932</v>
      </c>
      <c r="K600" s="120">
        <f t="shared" si="37"/>
        <v>432119.45207803161</v>
      </c>
    </row>
    <row r="601" spans="1:11" x14ac:dyDescent="0.25">
      <c r="A601" s="5">
        <v>28269</v>
      </c>
      <c r="B601" s="5">
        <v>7474</v>
      </c>
      <c r="C601" s="121">
        <f>VLOOKUP($A601,flow_input!B$2:C$50000,2,FALSE)</f>
        <v>7101.4931059999999</v>
      </c>
      <c r="D601" s="7" t="s">
        <v>9</v>
      </c>
      <c r="E601" s="6">
        <f t="shared" si="38"/>
        <v>-4.9840365801445019E-2</v>
      </c>
      <c r="F601" s="4">
        <v>1</v>
      </c>
      <c r="G601" s="4" t="s">
        <v>30</v>
      </c>
      <c r="H601" s="170">
        <f t="shared" si="39"/>
        <v>0</v>
      </c>
      <c r="I601" s="4">
        <v>8</v>
      </c>
      <c r="J601" s="120">
        <f t="shared" si="36"/>
        <v>-372.5068940000001</v>
      </c>
      <c r="K601" s="120">
        <f t="shared" si="37"/>
        <v>138761.38607752731</v>
      </c>
    </row>
    <row r="602" spans="1:11" x14ac:dyDescent="0.25">
      <c r="A602" s="5">
        <v>28270</v>
      </c>
      <c r="B602" s="5">
        <v>7212</v>
      </c>
      <c r="C602" s="121">
        <f>VLOOKUP($A602,flow_input!B$2:C$50000,2,FALSE)</f>
        <v>7085.9574759999996</v>
      </c>
      <c r="D602" s="7" t="s">
        <v>9</v>
      </c>
      <c r="E602" s="6">
        <f t="shared" si="38"/>
        <v>-1.7476778147531902E-2</v>
      </c>
      <c r="F602" s="4">
        <v>1</v>
      </c>
      <c r="G602" s="4" t="s">
        <v>30</v>
      </c>
      <c r="H602" s="170">
        <f t="shared" si="39"/>
        <v>0</v>
      </c>
      <c r="I602" s="4">
        <v>8</v>
      </c>
      <c r="J602" s="120">
        <f t="shared" si="36"/>
        <v>-126.04252400000041</v>
      </c>
      <c r="K602" s="120">
        <f t="shared" si="37"/>
        <v>15886.717856290679</v>
      </c>
    </row>
    <row r="603" spans="1:11" x14ac:dyDescent="0.25">
      <c r="A603" s="5">
        <v>28453</v>
      </c>
      <c r="B603" s="5">
        <v>22907</v>
      </c>
      <c r="C603" s="121">
        <f>VLOOKUP($A603,flow_input!B$2:C$50000,2,FALSE)</f>
        <v>43426.496447999998</v>
      </c>
      <c r="D603" s="7" t="s">
        <v>9</v>
      </c>
      <c r="E603" s="6">
        <f t="shared" si="38"/>
        <v>0.8957740624263324</v>
      </c>
      <c r="F603" s="4">
        <v>1</v>
      </c>
      <c r="G603" s="4" t="s">
        <v>30</v>
      </c>
      <c r="H603" s="170">
        <f t="shared" si="39"/>
        <v>20000</v>
      </c>
      <c r="I603" s="4">
        <v>2</v>
      </c>
      <c r="J603" s="120">
        <f t="shared" si="36"/>
        <v>20519.496447999998</v>
      </c>
      <c r="K603" s="120">
        <f t="shared" si="37"/>
        <v>421049734.47948456</v>
      </c>
    </row>
    <row r="604" spans="1:11" x14ac:dyDescent="0.25">
      <c r="A604" s="5">
        <v>28455</v>
      </c>
      <c r="B604" s="5">
        <v>24745</v>
      </c>
      <c r="C604" s="121">
        <f>VLOOKUP($A604,flow_input!B$2:C$50000,2,FALSE)</f>
        <v>23799.290407</v>
      </c>
      <c r="D604" s="7" t="s">
        <v>9</v>
      </c>
      <c r="E604" s="6">
        <f t="shared" si="38"/>
        <v>-3.8218209456455821E-2</v>
      </c>
      <c r="F604" s="4">
        <v>1</v>
      </c>
      <c r="G604" s="4" t="s">
        <v>30</v>
      </c>
      <c r="H604" s="170">
        <f t="shared" si="39"/>
        <v>20000</v>
      </c>
      <c r="I604" s="4">
        <v>2</v>
      </c>
      <c r="J604" s="120">
        <f t="shared" si="36"/>
        <v>-945.70959299999959</v>
      </c>
      <c r="K604" s="120">
        <f t="shared" si="37"/>
        <v>894366.63429222489</v>
      </c>
    </row>
    <row r="605" spans="1:11" x14ac:dyDescent="0.25">
      <c r="A605" s="5">
        <v>28473</v>
      </c>
      <c r="B605" s="5">
        <v>41606</v>
      </c>
      <c r="C605" s="121">
        <f>VLOOKUP($A605,flow_input!B$2:C$50000,2,FALSE)</f>
        <v>48528.646761000004</v>
      </c>
      <c r="D605" s="7" t="s">
        <v>9</v>
      </c>
      <c r="E605" s="6">
        <f t="shared" si="38"/>
        <v>0.16638577995962134</v>
      </c>
      <c r="F605" s="4">
        <v>1</v>
      </c>
      <c r="G605" s="4" t="s">
        <v>30</v>
      </c>
      <c r="H605" s="170">
        <f t="shared" si="39"/>
        <v>40000</v>
      </c>
      <c r="I605" s="4">
        <v>3</v>
      </c>
      <c r="J605" s="120">
        <f t="shared" si="36"/>
        <v>6922.6467610000036</v>
      </c>
      <c r="K605" s="120">
        <f t="shared" si="37"/>
        <v>47923038.177583843</v>
      </c>
    </row>
    <row r="606" spans="1:11" x14ac:dyDescent="0.25">
      <c r="A606" s="5">
        <v>28490</v>
      </c>
      <c r="B606" s="5">
        <v>87619</v>
      </c>
      <c r="C606" s="121">
        <f>VLOOKUP($A606,flow_input!B$2:C$50000,2,FALSE)</f>
        <v>85215.638955000002</v>
      </c>
      <c r="D606" s="7" t="s">
        <v>9</v>
      </c>
      <c r="E606" s="6">
        <f t="shared" si="38"/>
        <v>-2.7429679007977659E-2</v>
      </c>
      <c r="F606" s="4">
        <v>1</v>
      </c>
      <c r="G606" s="4" t="s">
        <v>30</v>
      </c>
      <c r="H606" s="170">
        <f t="shared" si="39"/>
        <v>80000</v>
      </c>
      <c r="I606" s="4">
        <v>6</v>
      </c>
      <c r="J606" s="120">
        <f t="shared" si="36"/>
        <v>-2403.3610449999978</v>
      </c>
      <c r="K606" s="120">
        <f t="shared" si="37"/>
        <v>5776144.3126234813</v>
      </c>
    </row>
    <row r="607" spans="1:11" x14ac:dyDescent="0.25">
      <c r="A607" s="5">
        <v>28511</v>
      </c>
      <c r="B607" s="5">
        <v>80899</v>
      </c>
      <c r="C607" s="121">
        <f>VLOOKUP($A607,flow_input!B$2:C$50000,2,FALSE)</f>
        <v>82544.840461</v>
      </c>
      <c r="D607" s="7" t="s">
        <v>9</v>
      </c>
      <c r="E607" s="6">
        <f t="shared" si="38"/>
        <v>2.0344385727882885E-2</v>
      </c>
      <c r="F607" s="4">
        <v>1</v>
      </c>
      <c r="G607" s="4" t="s">
        <v>30</v>
      </c>
      <c r="H607" s="170">
        <f t="shared" si="39"/>
        <v>80000</v>
      </c>
      <c r="I607" s="4">
        <v>6</v>
      </c>
      <c r="J607" s="120">
        <f t="shared" si="36"/>
        <v>1645.8404609999998</v>
      </c>
      <c r="K607" s="120">
        <f t="shared" si="37"/>
        <v>2708790.8230646919</v>
      </c>
    </row>
    <row r="608" spans="1:11" x14ac:dyDescent="0.25">
      <c r="A608" s="5">
        <v>28568</v>
      </c>
      <c r="B608" s="5">
        <v>65304</v>
      </c>
      <c r="C608" s="121">
        <f>VLOOKUP($A608,flow_input!B$2:C$50000,2,FALSE)</f>
        <v>64865.891589999999</v>
      </c>
      <c r="D608" s="7" t="s">
        <v>9</v>
      </c>
      <c r="E608" s="6">
        <f t="shared" si="38"/>
        <v>-6.7087530625995484E-3</v>
      </c>
      <c r="F608" s="4">
        <v>1</v>
      </c>
      <c r="G608" s="4" t="s">
        <v>30</v>
      </c>
      <c r="H608" s="170">
        <f t="shared" si="39"/>
        <v>60000</v>
      </c>
      <c r="I608" s="4">
        <v>7</v>
      </c>
      <c r="J608" s="120">
        <f t="shared" si="36"/>
        <v>-438.10841000000073</v>
      </c>
      <c r="K608" s="120">
        <f t="shared" si="37"/>
        <v>191938.97891272875</v>
      </c>
    </row>
    <row r="609" spans="1:11" x14ac:dyDescent="0.25">
      <c r="A609" s="5">
        <v>28619</v>
      </c>
      <c r="B609" s="5">
        <v>28688</v>
      </c>
      <c r="C609" s="121">
        <f>VLOOKUP($A609,flow_input!B$2:C$50000,2,FALSE)</f>
        <v>28945.729846999999</v>
      </c>
      <c r="D609" s="7" t="s">
        <v>9</v>
      </c>
      <c r="E609" s="6">
        <f t="shared" si="38"/>
        <v>8.9838903722809782E-3</v>
      </c>
      <c r="F609" s="4">
        <v>1</v>
      </c>
      <c r="G609" s="4" t="s">
        <v>30</v>
      </c>
      <c r="H609" s="170">
        <f t="shared" si="39"/>
        <v>20000</v>
      </c>
      <c r="I609" s="4">
        <v>5</v>
      </c>
      <c r="J609" s="120">
        <f t="shared" si="36"/>
        <v>257.7298469999987</v>
      </c>
      <c r="K609" s="120">
        <f t="shared" si="37"/>
        <v>66424.67403464274</v>
      </c>
    </row>
    <row r="610" spans="1:11" x14ac:dyDescent="0.25">
      <c r="A610" s="5">
        <v>28636</v>
      </c>
      <c r="B610" s="5">
        <v>39214</v>
      </c>
      <c r="C610" s="121">
        <f>VLOOKUP($A610,flow_input!B$2:C$50000,2,FALSE)</f>
        <v>38452.764149000002</v>
      </c>
      <c r="D610" s="7" t="s">
        <v>9</v>
      </c>
      <c r="E610" s="6">
        <f t="shared" si="38"/>
        <v>-1.9412348931504009E-2</v>
      </c>
      <c r="F610" s="4">
        <v>1</v>
      </c>
      <c r="G610" s="4" t="s">
        <v>30</v>
      </c>
      <c r="H610" s="170">
        <f t="shared" si="39"/>
        <v>30000</v>
      </c>
      <c r="I610" s="4">
        <v>5</v>
      </c>
      <c r="J610" s="120">
        <f t="shared" si="36"/>
        <v>-761.23585099999764</v>
      </c>
      <c r="K610" s="120">
        <f t="shared" si="37"/>
        <v>579480.02084769064</v>
      </c>
    </row>
    <row r="611" spans="1:11" x14ac:dyDescent="0.25">
      <c r="A611" s="5">
        <v>28637</v>
      </c>
      <c r="B611" s="5">
        <v>40861</v>
      </c>
      <c r="C611" s="121">
        <f>VLOOKUP($A611,flow_input!B$2:C$50000,2,FALSE)</f>
        <v>39991.809549999998</v>
      </c>
      <c r="D611" s="7" t="s">
        <v>9</v>
      </c>
      <c r="E611" s="6">
        <f t="shared" si="38"/>
        <v>-2.1271883948018933E-2</v>
      </c>
      <c r="F611" s="4">
        <v>1</v>
      </c>
      <c r="G611" s="4" t="s">
        <v>30</v>
      </c>
      <c r="H611" s="170">
        <f t="shared" si="39"/>
        <v>40000</v>
      </c>
      <c r="I611" s="4">
        <v>5</v>
      </c>
      <c r="J611" s="120">
        <f t="shared" si="36"/>
        <v>-869.19045000000187</v>
      </c>
      <c r="K611" s="120">
        <f t="shared" si="37"/>
        <v>755492.0383712058</v>
      </c>
    </row>
    <row r="612" spans="1:11" x14ac:dyDescent="0.25">
      <c r="A612" s="5">
        <v>28676</v>
      </c>
      <c r="B612" s="5">
        <v>64104</v>
      </c>
      <c r="C612" s="121">
        <f>VLOOKUP($A612,flow_input!B$2:C$50000,2,FALSE)</f>
        <v>58512.208248000003</v>
      </c>
      <c r="D612" s="7" t="s">
        <v>9</v>
      </c>
      <c r="E612" s="6">
        <f t="shared" si="38"/>
        <v>-8.7229997379258628E-2</v>
      </c>
      <c r="F612" s="4">
        <v>1</v>
      </c>
      <c r="G612" s="4" t="s">
        <v>30</v>
      </c>
      <c r="H612" s="170">
        <f t="shared" si="39"/>
        <v>60000</v>
      </c>
      <c r="I612" s="4">
        <v>4</v>
      </c>
      <c r="J612" s="120">
        <f t="shared" si="36"/>
        <v>-5591.7917519999974</v>
      </c>
      <c r="K612" s="120">
        <f t="shared" si="37"/>
        <v>31268134.997735199</v>
      </c>
    </row>
    <row r="613" spans="1:11" x14ac:dyDescent="0.25">
      <c r="A613" s="5">
        <v>28677</v>
      </c>
      <c r="B613" s="5">
        <v>65881</v>
      </c>
      <c r="C613" s="121">
        <f>VLOOKUP($A613,flow_input!B$2:C$50000,2,FALSE)</f>
        <v>60169.240300999998</v>
      </c>
      <c r="D613" s="7" t="s">
        <v>9</v>
      </c>
      <c r="E613" s="6">
        <f t="shared" si="38"/>
        <v>-8.6698132982195197E-2</v>
      </c>
      <c r="F613" s="4">
        <v>1</v>
      </c>
      <c r="G613" s="4" t="s">
        <v>30</v>
      </c>
      <c r="H613" s="170">
        <f t="shared" si="39"/>
        <v>60000</v>
      </c>
      <c r="I613" s="4">
        <v>2</v>
      </c>
      <c r="J613" s="120">
        <f t="shared" si="36"/>
        <v>-5711.759699000002</v>
      </c>
      <c r="K613" s="120">
        <f t="shared" si="37"/>
        <v>32624198.859120592</v>
      </c>
    </row>
    <row r="614" spans="1:11" x14ac:dyDescent="0.25">
      <c r="A614" s="5">
        <v>28726</v>
      </c>
      <c r="B614" s="5">
        <v>101944</v>
      </c>
      <c r="C614" s="121">
        <f>VLOOKUP($A614,flow_input!B$2:C$50000,2,FALSE)</f>
        <v>103333.78309700001</v>
      </c>
      <c r="D614" s="7" t="s">
        <v>9</v>
      </c>
      <c r="E614" s="6">
        <f t="shared" si="38"/>
        <v>1.3632809159930925E-2</v>
      </c>
      <c r="F614" s="4">
        <v>1</v>
      </c>
      <c r="G614" s="4" t="s">
        <v>30</v>
      </c>
      <c r="H614" s="170">
        <f t="shared" si="39"/>
        <v>100000</v>
      </c>
      <c r="I614" s="4">
        <v>2</v>
      </c>
      <c r="J614" s="120">
        <f t="shared" si="36"/>
        <v>1389.7830970000068</v>
      </c>
      <c r="K614" s="120">
        <f t="shared" si="37"/>
        <v>1931497.0567069303</v>
      </c>
    </row>
    <row r="615" spans="1:11" x14ac:dyDescent="0.25">
      <c r="A615" s="5">
        <v>28727</v>
      </c>
      <c r="B615" s="5">
        <v>95649</v>
      </c>
      <c r="C615" s="121">
        <f>VLOOKUP($A615,flow_input!B$2:C$50000,2,FALSE)</f>
        <v>108988.52416166601</v>
      </c>
      <c r="D615" s="7" t="s">
        <v>9</v>
      </c>
      <c r="E615" s="6">
        <f t="shared" si="38"/>
        <v>0.13946328933565444</v>
      </c>
      <c r="F615" s="4">
        <v>1</v>
      </c>
      <c r="G615" s="4" t="s">
        <v>30</v>
      </c>
      <c r="H615" s="170">
        <f t="shared" si="39"/>
        <v>90000</v>
      </c>
      <c r="I615" s="4">
        <v>2</v>
      </c>
      <c r="J615" s="120">
        <f t="shared" si="36"/>
        <v>13339.524161666006</v>
      </c>
      <c r="K615" s="120">
        <f t="shared" si="37"/>
        <v>177942904.85967115</v>
      </c>
    </row>
    <row r="616" spans="1:11" x14ac:dyDescent="0.25">
      <c r="A616" s="5">
        <v>28735</v>
      </c>
      <c r="B616" s="5">
        <v>83062</v>
      </c>
      <c r="C616" s="121">
        <f>VLOOKUP($A616,flow_input!B$2:C$50000,2,FALSE)</f>
        <v>90071.995748999994</v>
      </c>
      <c r="D616" s="7" t="s">
        <v>9</v>
      </c>
      <c r="E616" s="6">
        <f t="shared" si="38"/>
        <v>8.4394738255760604E-2</v>
      </c>
      <c r="F616" s="4">
        <v>1</v>
      </c>
      <c r="G616" s="4" t="s">
        <v>30</v>
      </c>
      <c r="H616" s="170">
        <f t="shared" si="39"/>
        <v>80000</v>
      </c>
      <c r="I616" s="4">
        <v>2</v>
      </c>
      <c r="J616" s="120">
        <f t="shared" si="36"/>
        <v>7009.9957489999942</v>
      </c>
      <c r="K616" s="120">
        <f t="shared" si="37"/>
        <v>49140040.400997989</v>
      </c>
    </row>
    <row r="617" spans="1:11" x14ac:dyDescent="0.25">
      <c r="A617" s="5">
        <v>28736</v>
      </c>
      <c r="B617" s="5">
        <v>79632</v>
      </c>
      <c r="C617" s="121">
        <f>VLOOKUP($A617,flow_input!B$2:C$50000,2,FALSE)</f>
        <v>88596.936136999997</v>
      </c>
      <c r="D617" s="7" t="s">
        <v>9</v>
      </c>
      <c r="E617" s="6">
        <f t="shared" si="38"/>
        <v>0.11257956772403044</v>
      </c>
      <c r="F617" s="4">
        <v>1</v>
      </c>
      <c r="G617" s="4" t="s">
        <v>30</v>
      </c>
      <c r="H617" s="170">
        <f t="shared" si="39"/>
        <v>70000</v>
      </c>
      <c r="I617" s="4">
        <v>2</v>
      </c>
      <c r="J617" s="120">
        <f t="shared" si="36"/>
        <v>8964.936136999997</v>
      </c>
      <c r="K617" s="120">
        <f t="shared" si="37"/>
        <v>80370079.940488428</v>
      </c>
    </row>
    <row r="618" spans="1:11" x14ac:dyDescent="0.25">
      <c r="A618" s="5">
        <v>28899</v>
      </c>
      <c r="B618" s="5">
        <v>78842</v>
      </c>
      <c r="C618" s="121">
        <f>VLOOKUP($A618,flow_input!B$2:C$50000,2,FALSE)</f>
        <v>76869.682153000002</v>
      </c>
      <c r="D618" s="7" t="s">
        <v>9</v>
      </c>
      <c r="E618" s="6">
        <f t="shared" si="38"/>
        <v>-2.5016080857918399E-2</v>
      </c>
      <c r="F618" s="4">
        <v>1</v>
      </c>
      <c r="G618" s="4" t="s">
        <v>30</v>
      </c>
      <c r="H618" s="170">
        <f t="shared" si="39"/>
        <v>70000</v>
      </c>
      <c r="I618" s="4">
        <v>3</v>
      </c>
      <c r="J618" s="120">
        <f t="shared" si="36"/>
        <v>-1972.3178469999984</v>
      </c>
      <c r="K618" s="120">
        <f t="shared" si="37"/>
        <v>3890037.6895947093</v>
      </c>
    </row>
    <row r="619" spans="1:11" x14ac:dyDescent="0.25">
      <c r="A619" s="5">
        <v>28923</v>
      </c>
      <c r="B619" s="5">
        <v>10996</v>
      </c>
      <c r="C619" s="121">
        <f>VLOOKUP($A619,flow_input!B$2:C$50000,2,FALSE)</f>
        <v>14804.237214999999</v>
      </c>
      <c r="D619" s="7" t="s">
        <v>9</v>
      </c>
      <c r="E619" s="6">
        <f t="shared" si="38"/>
        <v>0.34632932111676973</v>
      </c>
      <c r="F619" s="4">
        <v>1</v>
      </c>
      <c r="G619" s="4" t="s">
        <v>30</v>
      </c>
      <c r="H619" s="170">
        <f t="shared" si="39"/>
        <v>10000</v>
      </c>
      <c r="I619" s="4">
        <v>5</v>
      </c>
      <c r="J619" s="120">
        <f t="shared" si="36"/>
        <v>3808.2372149999992</v>
      </c>
      <c r="K619" s="120">
        <f t="shared" si="37"/>
        <v>14502670.68571095</v>
      </c>
    </row>
    <row r="620" spans="1:11" x14ac:dyDescent="0.25">
      <c r="A620" s="5">
        <v>28940</v>
      </c>
      <c r="B620" s="5">
        <v>45555</v>
      </c>
      <c r="C620" s="121">
        <f>VLOOKUP($A620,flow_input!B$2:C$50000,2,FALSE)</f>
        <v>42470.566506000003</v>
      </c>
      <c r="D620" s="7" t="s">
        <v>9</v>
      </c>
      <c r="E620" s="6">
        <f t="shared" si="38"/>
        <v>-6.7707902403687736E-2</v>
      </c>
      <c r="F620" s="4">
        <v>1</v>
      </c>
      <c r="G620" s="4" t="s">
        <v>30</v>
      </c>
      <c r="H620" s="170">
        <f t="shared" si="39"/>
        <v>40000</v>
      </c>
      <c r="I620" s="4">
        <v>5</v>
      </c>
      <c r="J620" s="120">
        <f t="shared" si="36"/>
        <v>-3084.4334939999972</v>
      </c>
      <c r="K620" s="120">
        <f t="shared" si="37"/>
        <v>9513729.9789090306</v>
      </c>
    </row>
    <row r="621" spans="1:11" x14ac:dyDescent="0.25">
      <c r="A621" s="5">
        <v>28941</v>
      </c>
      <c r="B621" s="5">
        <v>42354</v>
      </c>
      <c r="C621" s="121">
        <f>VLOOKUP($A621,flow_input!B$2:C$50000,2,FALSE)</f>
        <v>37209.850828000002</v>
      </c>
      <c r="D621" s="7" t="s">
        <v>9</v>
      </c>
      <c r="E621" s="6">
        <f t="shared" si="38"/>
        <v>-0.12145604127119036</v>
      </c>
      <c r="F621" s="4">
        <v>1</v>
      </c>
      <c r="G621" s="4" t="s">
        <v>30</v>
      </c>
      <c r="H621" s="170">
        <f t="shared" si="39"/>
        <v>40000</v>
      </c>
      <c r="I621" s="4">
        <v>3</v>
      </c>
      <c r="J621" s="120">
        <f t="shared" si="36"/>
        <v>-5144.1491719999976</v>
      </c>
      <c r="K621" s="120">
        <f t="shared" si="37"/>
        <v>26462270.703788262</v>
      </c>
    </row>
    <row r="622" spans="1:11" x14ac:dyDescent="0.25">
      <c r="A622" s="5">
        <v>29027</v>
      </c>
      <c r="B622" s="5">
        <v>82826</v>
      </c>
      <c r="C622" s="121">
        <f>VLOOKUP($A622,flow_input!B$2:C$50000,2,FALSE)</f>
        <v>86273.947339999999</v>
      </c>
      <c r="D622" s="7" t="s">
        <v>9</v>
      </c>
      <c r="E622" s="6">
        <f t="shared" si="38"/>
        <v>4.1628804240214423E-2</v>
      </c>
      <c r="F622" s="4">
        <v>1</v>
      </c>
      <c r="G622" s="4" t="s">
        <v>30</v>
      </c>
      <c r="H622" s="170">
        <f t="shared" si="39"/>
        <v>80000</v>
      </c>
      <c r="I622" s="4">
        <v>2</v>
      </c>
      <c r="J622" s="120">
        <f t="shared" si="36"/>
        <v>3447.9473399999988</v>
      </c>
      <c r="K622" s="120">
        <f t="shared" si="37"/>
        <v>11888340.859413067</v>
      </c>
    </row>
    <row r="623" spans="1:11" x14ac:dyDescent="0.25">
      <c r="A623" s="5">
        <v>29028</v>
      </c>
      <c r="B623" s="5">
        <v>81318</v>
      </c>
      <c r="C623" s="121">
        <f>VLOOKUP($A623,flow_input!B$2:C$50000,2,FALSE)</f>
        <v>83172.137707999995</v>
      </c>
      <c r="D623" s="7" t="s">
        <v>9</v>
      </c>
      <c r="E623" s="6">
        <f t="shared" si="38"/>
        <v>2.2801073661427917E-2</v>
      </c>
      <c r="F623" s="4">
        <v>1</v>
      </c>
      <c r="G623" s="4" t="s">
        <v>30</v>
      </c>
      <c r="H623" s="170">
        <f t="shared" si="39"/>
        <v>80000</v>
      </c>
      <c r="I623" s="4">
        <v>2</v>
      </c>
      <c r="J623" s="120">
        <f t="shared" si="36"/>
        <v>1854.1377079999947</v>
      </c>
      <c r="K623" s="120">
        <f t="shared" si="37"/>
        <v>3437826.6402274738</v>
      </c>
    </row>
    <row r="624" spans="1:11" x14ac:dyDescent="0.25">
      <c r="A624" s="5">
        <v>29082</v>
      </c>
      <c r="B624" s="5">
        <v>93763</v>
      </c>
      <c r="C624" s="121">
        <f>VLOOKUP($A624,flow_input!B$2:C$50000,2,FALSE)</f>
        <v>94243.130252999996</v>
      </c>
      <c r="D624" s="7" t="s">
        <v>9</v>
      </c>
      <c r="E624" s="6">
        <f t="shared" si="38"/>
        <v>5.1206792978040205E-3</v>
      </c>
      <c r="F624" s="4">
        <v>1</v>
      </c>
      <c r="G624" s="4" t="s">
        <v>30</v>
      </c>
      <c r="H624" s="170">
        <f t="shared" si="39"/>
        <v>90000</v>
      </c>
      <c r="I624" s="4">
        <v>3</v>
      </c>
      <c r="J624" s="120">
        <f t="shared" si="36"/>
        <v>480.13025299999572</v>
      </c>
      <c r="K624" s="120">
        <f t="shared" si="37"/>
        <v>230525.05984583989</v>
      </c>
    </row>
    <row r="625" spans="1:11" x14ac:dyDescent="0.25">
      <c r="A625" s="5">
        <v>29090</v>
      </c>
      <c r="B625" s="5">
        <v>98489</v>
      </c>
      <c r="C625" s="121">
        <f>VLOOKUP($A625,flow_input!B$2:C$50000,2,FALSE)</f>
        <v>98605.834728000002</v>
      </c>
      <c r="D625" s="7" t="s">
        <v>9</v>
      </c>
      <c r="E625" s="6">
        <f t="shared" si="38"/>
        <v>1.1862718476174372E-3</v>
      </c>
      <c r="F625" s="4">
        <v>1</v>
      </c>
      <c r="G625" s="4" t="s">
        <v>30</v>
      </c>
      <c r="H625" s="170">
        <f t="shared" si="39"/>
        <v>90000</v>
      </c>
      <c r="I625" s="4">
        <v>3</v>
      </c>
      <c r="J625" s="120">
        <f t="shared" si="36"/>
        <v>116.83472800000163</v>
      </c>
      <c r="K625" s="120">
        <f t="shared" si="37"/>
        <v>13650.353666834366</v>
      </c>
    </row>
    <row r="626" spans="1:11" x14ac:dyDescent="0.25">
      <c r="A626" s="5">
        <v>29182</v>
      </c>
      <c r="B626" s="5">
        <v>55038</v>
      </c>
      <c r="C626" s="121">
        <f>VLOOKUP($A626,flow_input!B$2:C$50000,2,FALSE)</f>
        <v>61436.041831000002</v>
      </c>
      <c r="D626" s="7" t="s">
        <v>9</v>
      </c>
      <c r="E626" s="6">
        <f t="shared" si="38"/>
        <v>0.1162477166866529</v>
      </c>
      <c r="F626" s="4">
        <v>1</v>
      </c>
      <c r="G626" s="4" t="s">
        <v>30</v>
      </c>
      <c r="H626" s="170">
        <f t="shared" si="39"/>
        <v>50000</v>
      </c>
      <c r="I626" s="4">
        <v>7</v>
      </c>
      <c r="J626" s="120">
        <f t="shared" si="36"/>
        <v>6398.0418310000023</v>
      </c>
      <c r="K626" s="120">
        <f t="shared" si="37"/>
        <v>40934939.271225862</v>
      </c>
    </row>
    <row r="627" spans="1:11" x14ac:dyDescent="0.25">
      <c r="A627" s="5">
        <v>29183</v>
      </c>
      <c r="B627" s="5">
        <v>71341</v>
      </c>
      <c r="C627" s="121">
        <f>VLOOKUP($A627,flow_input!B$2:C$50000,2,FALSE)</f>
        <v>63684.565828999999</v>
      </c>
      <c r="D627" s="7" t="s">
        <v>9</v>
      </c>
      <c r="E627" s="6">
        <f t="shared" si="38"/>
        <v>-0.1073216547427146</v>
      </c>
      <c r="F627" s="4">
        <v>1</v>
      </c>
      <c r="G627" s="4" t="s">
        <v>30</v>
      </c>
      <c r="H627" s="170">
        <f t="shared" si="39"/>
        <v>70000</v>
      </c>
      <c r="I627" s="4">
        <v>7</v>
      </c>
      <c r="J627" s="120">
        <f t="shared" si="36"/>
        <v>-7656.4341710000008</v>
      </c>
      <c r="K627" s="120">
        <f t="shared" si="37"/>
        <v>58620984.214856468</v>
      </c>
    </row>
    <row r="628" spans="1:11" x14ac:dyDescent="0.25">
      <c r="A628" s="5">
        <v>29215</v>
      </c>
      <c r="B628" s="5">
        <v>9945</v>
      </c>
      <c r="C628" s="121">
        <f>VLOOKUP($A628,flow_input!B$2:C$50000,2,FALSE)</f>
        <v>10344.761596</v>
      </c>
      <c r="D628" s="7" t="s">
        <v>9</v>
      </c>
      <c r="E628" s="6">
        <f t="shared" si="38"/>
        <v>4.0197244444444502E-2</v>
      </c>
      <c r="F628" s="4">
        <v>1</v>
      </c>
      <c r="G628" s="4" t="s">
        <v>30</v>
      </c>
      <c r="H628" s="170">
        <f t="shared" si="39"/>
        <v>0</v>
      </c>
      <c r="I628" s="4">
        <v>8</v>
      </c>
      <c r="J628" s="120">
        <f t="shared" si="36"/>
        <v>399.76159600000028</v>
      </c>
      <c r="K628" s="120">
        <f t="shared" si="37"/>
        <v>159809.33363646743</v>
      </c>
    </row>
    <row r="629" spans="1:11" x14ac:dyDescent="0.25">
      <c r="A629" s="5">
        <v>30776</v>
      </c>
      <c r="B629" s="5">
        <v>100162</v>
      </c>
      <c r="C629" s="121">
        <f>VLOOKUP($A629,flow_input!B$2:C$50000,2,FALSE)</f>
        <v>94527.837975999995</v>
      </c>
      <c r="D629" s="7" t="s">
        <v>9</v>
      </c>
      <c r="E629" s="6">
        <f t="shared" si="38"/>
        <v>-5.6250494439008869E-2</v>
      </c>
      <c r="F629" s="4">
        <v>1</v>
      </c>
      <c r="G629" s="4" t="s">
        <v>30</v>
      </c>
      <c r="H629" s="170">
        <f t="shared" si="39"/>
        <v>100000</v>
      </c>
      <c r="I629" s="4">
        <v>3</v>
      </c>
      <c r="J629" s="120">
        <f t="shared" si="36"/>
        <v>-5634.1620240000047</v>
      </c>
      <c r="K629" s="120">
        <f t="shared" si="37"/>
        <v>31743781.71268383</v>
      </c>
    </row>
    <row r="630" spans="1:11" x14ac:dyDescent="0.25">
      <c r="A630" s="5">
        <v>30816</v>
      </c>
      <c r="B630" s="5">
        <v>116599</v>
      </c>
      <c r="C630" s="121">
        <f>VLOOKUP($A630,flow_input!B$2:C$50000,2,FALSE)</f>
        <v>104175.37037</v>
      </c>
      <c r="D630" s="7" t="s">
        <v>9</v>
      </c>
      <c r="E630" s="6">
        <f t="shared" si="38"/>
        <v>-0.1065500530021698</v>
      </c>
      <c r="F630" s="4">
        <v>1</v>
      </c>
      <c r="G630" s="4" t="s">
        <v>30</v>
      </c>
      <c r="H630" s="170">
        <f t="shared" si="39"/>
        <v>110000</v>
      </c>
      <c r="I630" s="4">
        <v>3</v>
      </c>
      <c r="J630" s="120">
        <f t="shared" si="36"/>
        <v>-12423.629629999996</v>
      </c>
      <c r="K630" s="120">
        <f t="shared" si="37"/>
        <v>154346573.18341383</v>
      </c>
    </row>
    <row r="631" spans="1:11" x14ac:dyDescent="0.25">
      <c r="A631" s="5">
        <v>31207</v>
      </c>
      <c r="B631" s="5">
        <v>103281</v>
      </c>
      <c r="C631" s="121">
        <f>VLOOKUP($A631,flow_input!B$2:C$50000,2,FALSE)</f>
        <v>111057.757304</v>
      </c>
      <c r="D631" s="7" t="s">
        <v>9</v>
      </c>
      <c r="E631" s="6">
        <f t="shared" si="38"/>
        <v>7.5297075977188488E-2</v>
      </c>
      <c r="F631" s="4">
        <v>1</v>
      </c>
      <c r="G631" s="4" t="s">
        <v>30</v>
      </c>
      <c r="H631" s="170">
        <f t="shared" si="39"/>
        <v>100000</v>
      </c>
      <c r="I631" s="4">
        <v>3</v>
      </c>
      <c r="J631" s="120">
        <f t="shared" si="36"/>
        <v>7776.7573039999988</v>
      </c>
      <c r="K631" s="120">
        <f t="shared" si="37"/>
        <v>60477954.165317327</v>
      </c>
    </row>
    <row r="632" spans="1:11" x14ac:dyDescent="0.25">
      <c r="A632" s="5">
        <v>31212</v>
      </c>
      <c r="B632" s="5">
        <v>72463</v>
      </c>
      <c r="C632" s="121">
        <f>VLOOKUP($A632,flow_input!B$2:C$50000,2,FALSE)</f>
        <v>80126.303245332994</v>
      </c>
      <c r="D632" s="7" t="s">
        <v>9</v>
      </c>
      <c r="E632" s="6">
        <f t="shared" si="38"/>
        <v>0.10575470578547663</v>
      </c>
      <c r="F632" s="4">
        <v>1</v>
      </c>
      <c r="G632" s="4" t="s">
        <v>30</v>
      </c>
      <c r="H632" s="170">
        <f t="shared" si="39"/>
        <v>70000</v>
      </c>
      <c r="I632" s="4">
        <v>2</v>
      </c>
      <c r="J632" s="120">
        <f t="shared" si="36"/>
        <v>7663.3032453329943</v>
      </c>
      <c r="K632" s="120">
        <f t="shared" si="37"/>
        <v>58726216.629931204</v>
      </c>
    </row>
    <row r="633" spans="1:11" x14ac:dyDescent="0.25">
      <c r="A633" s="5">
        <v>10257</v>
      </c>
      <c r="B633" s="5">
        <v>15838</v>
      </c>
      <c r="C633" s="121">
        <f>VLOOKUP($A633,flow_input!B$2:C$50000,2,FALSE)</f>
        <v>15780.784153000001</v>
      </c>
      <c r="D633" s="7" t="s">
        <v>5</v>
      </c>
      <c r="E633" s="6">
        <f t="shared" si="38"/>
        <v>-3.6125676853138167E-3</v>
      </c>
      <c r="F633" s="4">
        <v>1</v>
      </c>
      <c r="G633" s="4" t="s">
        <v>31</v>
      </c>
      <c r="H633" s="170">
        <f t="shared" si="39"/>
        <v>10000</v>
      </c>
      <c r="I633" s="4">
        <v>4</v>
      </c>
      <c r="J633" s="120">
        <f t="shared" si="36"/>
        <v>-57.215846999999485</v>
      </c>
      <c r="K633" s="120">
        <f t="shared" si="37"/>
        <v>3273.6531479273499</v>
      </c>
    </row>
    <row r="634" spans="1:11" x14ac:dyDescent="0.25">
      <c r="A634" s="5">
        <v>31013</v>
      </c>
      <c r="B634" s="5">
        <v>4125</v>
      </c>
      <c r="C634" s="121">
        <f>VLOOKUP($A634,flow_input!B$2:C$50000,2,FALSE)</f>
        <v>741.10686699999997</v>
      </c>
      <c r="D634" s="7" t="s">
        <v>5</v>
      </c>
      <c r="E634" s="6">
        <f t="shared" si="38"/>
        <v>-0.82033772921212122</v>
      </c>
      <c r="F634" s="4">
        <v>1</v>
      </c>
      <c r="G634" s="4" t="s">
        <v>31</v>
      </c>
      <c r="H634" s="170">
        <f t="shared" si="39"/>
        <v>0</v>
      </c>
      <c r="I634" s="4">
        <v>4</v>
      </c>
      <c r="J634" s="120">
        <f t="shared" si="36"/>
        <v>-3383.893133</v>
      </c>
      <c r="K634" s="120">
        <f t="shared" si="37"/>
        <v>11450732.735564556</v>
      </c>
    </row>
    <row r="635" spans="1:11" x14ac:dyDescent="0.25">
      <c r="A635" s="5">
        <v>31014</v>
      </c>
      <c r="B635" s="5">
        <v>5306</v>
      </c>
      <c r="C635" s="121">
        <f>VLOOKUP($A635,flow_input!B$2:C$50000,2,FALSE)</f>
        <v>710.82258400000001</v>
      </c>
      <c r="D635" s="7" t="s">
        <v>5</v>
      </c>
      <c r="E635" s="6">
        <f t="shared" si="38"/>
        <v>-0.86603419072747834</v>
      </c>
      <c r="F635" s="4">
        <v>1</v>
      </c>
      <c r="G635" s="4" t="s">
        <v>31</v>
      </c>
      <c r="H635" s="170">
        <f t="shared" si="39"/>
        <v>0</v>
      </c>
      <c r="I635" s="4">
        <v>4</v>
      </c>
      <c r="J635" s="120">
        <f t="shared" si="36"/>
        <v>-4595.1774160000004</v>
      </c>
      <c r="K635" s="120">
        <f t="shared" si="37"/>
        <v>21115655.484516442</v>
      </c>
    </row>
    <row r="636" spans="1:11" x14ac:dyDescent="0.25">
      <c r="A636" s="4">
        <v>459</v>
      </c>
      <c r="B636" s="5">
        <v>21974.75</v>
      </c>
      <c r="C636" s="121">
        <f>VLOOKUP($A636,flow_input!B$2:C$50000,2,FALSE)</f>
        <v>19450.568126665999</v>
      </c>
      <c r="D636" s="7" t="s">
        <v>8</v>
      </c>
      <c r="E636" s="6">
        <f t="shared" si="38"/>
        <v>-0.11486737611731646</v>
      </c>
      <c r="F636" s="4">
        <v>1</v>
      </c>
      <c r="G636" s="4" t="s">
        <v>31</v>
      </c>
      <c r="H636" s="170">
        <f t="shared" si="39"/>
        <v>20000</v>
      </c>
      <c r="I636" s="4">
        <v>3</v>
      </c>
      <c r="J636" s="120">
        <f t="shared" si="36"/>
        <v>-2524.1818733340006</v>
      </c>
      <c r="K636" s="120">
        <f t="shared" si="37"/>
        <v>6371494.1296679443</v>
      </c>
    </row>
    <row r="637" spans="1:11" x14ac:dyDescent="0.25">
      <c r="A637" s="4">
        <v>464</v>
      </c>
      <c r="B637" s="5">
        <v>14539.214843853822</v>
      </c>
      <c r="C637" s="121">
        <f>VLOOKUP($A637,flow_input!B$2:C$50000,2,FALSE)</f>
        <v>19023.372607333</v>
      </c>
      <c r="D637" s="7" t="s">
        <v>8</v>
      </c>
      <c r="E637" s="6">
        <f t="shared" si="38"/>
        <v>0.3084181512989177</v>
      </c>
      <c r="F637" s="4">
        <v>1</v>
      </c>
      <c r="G637" s="4" t="s">
        <v>31</v>
      </c>
      <c r="H637" s="170">
        <f t="shared" si="39"/>
        <v>10000</v>
      </c>
      <c r="I637" s="4">
        <v>3</v>
      </c>
      <c r="J637" s="120">
        <f t="shared" si="36"/>
        <v>4484.1577634791774</v>
      </c>
      <c r="K637" s="120">
        <f t="shared" si="37"/>
        <v>20107670.847770579</v>
      </c>
    </row>
    <row r="638" spans="1:11" x14ac:dyDescent="0.25">
      <c r="A638" s="4">
        <v>473</v>
      </c>
      <c r="B638" s="5">
        <v>12609.166666666666</v>
      </c>
      <c r="C638" s="121">
        <f>VLOOKUP($A638,flow_input!B$2:C$50000,2,FALSE)</f>
        <v>20306.116725</v>
      </c>
      <c r="D638" s="7" t="s">
        <v>8</v>
      </c>
      <c r="E638" s="6">
        <f t="shared" si="38"/>
        <v>0.61042496001586155</v>
      </c>
      <c r="F638" s="4">
        <v>1</v>
      </c>
      <c r="G638" s="4" t="s">
        <v>31</v>
      </c>
      <c r="H638" s="170">
        <f t="shared" si="39"/>
        <v>10000</v>
      </c>
      <c r="I638" s="4">
        <v>7</v>
      </c>
      <c r="J638" s="120">
        <f t="shared" si="36"/>
        <v>7696.9500583333338</v>
      </c>
      <c r="K638" s="120">
        <f t="shared" si="37"/>
        <v>59243040.200477511</v>
      </c>
    </row>
    <row r="639" spans="1:11" x14ac:dyDescent="0.25">
      <c r="A639" s="4">
        <v>22275</v>
      </c>
      <c r="B639" s="5">
        <v>20656.416666666668</v>
      </c>
      <c r="C639" s="121">
        <f>VLOOKUP($A639,flow_input!B$2:C$50000,2,FALSE)</f>
        <v>13602.932908999999</v>
      </c>
      <c r="D639" s="7" t="s">
        <v>8</v>
      </c>
      <c r="E639" s="6">
        <f t="shared" si="38"/>
        <v>-0.34146695777341185</v>
      </c>
      <c r="F639" s="4">
        <v>1</v>
      </c>
      <c r="G639" s="4" t="s">
        <v>31</v>
      </c>
      <c r="H639" s="170">
        <f t="shared" si="39"/>
        <v>20000</v>
      </c>
      <c r="I639" s="4">
        <v>3</v>
      </c>
      <c r="J639" s="120">
        <f t="shared" si="36"/>
        <v>-7053.4837576666687</v>
      </c>
      <c r="K639" s="120">
        <f t="shared" si="37"/>
        <v>49751633.119667508</v>
      </c>
    </row>
    <row r="640" spans="1:11" x14ac:dyDescent="0.25">
      <c r="A640" s="4">
        <v>23053</v>
      </c>
      <c r="B640" s="5">
        <v>13169.666666666666</v>
      </c>
      <c r="C640" s="121">
        <f>VLOOKUP($A640,flow_input!B$2:C$50000,2,FALSE)</f>
        <v>22380.261310999998</v>
      </c>
      <c r="D640" s="7" t="s">
        <v>8</v>
      </c>
      <c r="E640" s="6">
        <f t="shared" si="38"/>
        <v>0.69937948145992057</v>
      </c>
      <c r="F640" s="4">
        <v>1</v>
      </c>
      <c r="G640" s="4" t="s">
        <v>31</v>
      </c>
      <c r="H640" s="170">
        <f t="shared" si="39"/>
        <v>10000</v>
      </c>
      <c r="I640" s="4">
        <v>7</v>
      </c>
      <c r="J640" s="120">
        <f t="shared" si="36"/>
        <v>9210.5946443333323</v>
      </c>
      <c r="K640" s="120">
        <f t="shared" si="37"/>
        <v>84835053.70222187</v>
      </c>
    </row>
    <row r="641" spans="1:11" x14ac:dyDescent="0.25">
      <c r="A641" s="4">
        <v>25381</v>
      </c>
      <c r="B641" s="5">
        <v>8735.6666666666661</v>
      </c>
      <c r="C641" s="121">
        <f>VLOOKUP($A641,flow_input!B$2:C$50000,2,FALSE)</f>
        <v>11278.548113000001</v>
      </c>
      <c r="D641" s="7" t="s">
        <v>8</v>
      </c>
      <c r="E641" s="6">
        <f t="shared" si="38"/>
        <v>0.2910918586255582</v>
      </c>
      <c r="F641" s="4">
        <v>1</v>
      </c>
      <c r="G641" s="4" t="s">
        <v>31</v>
      </c>
      <c r="H641" s="170">
        <f t="shared" si="39"/>
        <v>0</v>
      </c>
      <c r="I641" s="4">
        <v>3</v>
      </c>
      <c r="J641" s="120">
        <f t="shared" si="36"/>
        <v>2542.8814463333347</v>
      </c>
      <c r="K641" s="120">
        <f t="shared" si="37"/>
        <v>6466246.0501063121</v>
      </c>
    </row>
    <row r="642" spans="1:11" x14ac:dyDescent="0.25">
      <c r="A642" s="4">
        <v>25749</v>
      </c>
      <c r="B642" s="5">
        <v>9688.9099479253382</v>
      </c>
      <c r="C642" s="121">
        <f>VLOOKUP($A642,flow_input!B$2:C$50000,2,FALSE)</f>
        <v>16405.610863000002</v>
      </c>
      <c r="D642" s="7" t="s">
        <v>8</v>
      </c>
      <c r="E642" s="6">
        <f t="shared" si="38"/>
        <v>0.69323597300157513</v>
      </c>
      <c r="F642" s="4">
        <v>1</v>
      </c>
      <c r="G642" s="4" t="s">
        <v>31</v>
      </c>
      <c r="H642" s="170">
        <f t="shared" si="39"/>
        <v>0</v>
      </c>
      <c r="I642" s="4">
        <v>7</v>
      </c>
      <c r="J642" s="120">
        <f t="shared" ref="J642:J647" si="40">C642-B642</f>
        <v>6716.7009150746635</v>
      </c>
      <c r="K642" s="120">
        <f t="shared" ref="K642:K647" si="41">POWER(J642,2)</f>
        <v>45114071.182564825</v>
      </c>
    </row>
    <row r="643" spans="1:11" x14ac:dyDescent="0.25">
      <c r="A643" s="4">
        <v>26117</v>
      </c>
      <c r="B643" s="5">
        <v>5747</v>
      </c>
      <c r="C643" s="121">
        <f>VLOOKUP($A643,flow_input!B$2:C$50000,2,FALSE)</f>
        <v>11530.208783</v>
      </c>
      <c r="D643" s="7" t="s">
        <v>8</v>
      </c>
      <c r="E643" s="6">
        <f t="shared" ref="E643:E706" si="42">C643/B643-1</f>
        <v>1.0063004668522706</v>
      </c>
      <c r="F643" s="4">
        <v>1</v>
      </c>
      <c r="G643" s="4" t="s">
        <v>31</v>
      </c>
      <c r="H643" s="170">
        <f t="shared" ref="H643:H706" si="43">FLOOR(B643,10000)</f>
        <v>0</v>
      </c>
      <c r="I643" s="4">
        <v>3</v>
      </c>
      <c r="J643" s="120">
        <f t="shared" si="40"/>
        <v>5783.208783</v>
      </c>
      <c r="K643" s="120">
        <f t="shared" si="41"/>
        <v>33445503.827768341</v>
      </c>
    </row>
    <row r="644" spans="1:11" x14ac:dyDescent="0.25">
      <c r="A644" s="4">
        <v>29565</v>
      </c>
      <c r="B644" s="5">
        <v>8298.1666666666661</v>
      </c>
      <c r="C644" s="121">
        <f>VLOOKUP($A644,flow_input!B$2:C$50000,2,FALSE)</f>
        <v>11278.548113000001</v>
      </c>
      <c r="D644" s="7" t="s">
        <v>8</v>
      </c>
      <c r="E644" s="6">
        <f t="shared" si="42"/>
        <v>0.35916143481491924</v>
      </c>
      <c r="F644" s="4">
        <v>1</v>
      </c>
      <c r="G644" s="4" t="s">
        <v>31</v>
      </c>
      <c r="H644" s="170">
        <f t="shared" si="43"/>
        <v>0</v>
      </c>
      <c r="I644" s="4">
        <v>3</v>
      </c>
      <c r="J644" s="120">
        <f t="shared" si="40"/>
        <v>2980.3814463333347</v>
      </c>
      <c r="K644" s="120">
        <f t="shared" si="41"/>
        <v>8882673.5656479802</v>
      </c>
    </row>
    <row r="645" spans="1:11" x14ac:dyDescent="0.25">
      <c r="A645" s="4">
        <v>29571</v>
      </c>
      <c r="B645" s="5">
        <v>7307.1428571428569</v>
      </c>
      <c r="C645" s="121">
        <f>VLOOKUP($A645,flow_input!B$2:C$50000,2,FALSE)</f>
        <v>11278.548113000001</v>
      </c>
      <c r="D645" s="7" t="s">
        <v>8</v>
      </c>
      <c r="E645" s="6">
        <f t="shared" si="42"/>
        <v>0.54349632044965812</v>
      </c>
      <c r="F645" s="4">
        <v>1</v>
      </c>
      <c r="G645" s="4" t="s">
        <v>31</v>
      </c>
      <c r="H645" s="170">
        <f t="shared" si="43"/>
        <v>0</v>
      </c>
      <c r="I645" s="4">
        <v>3</v>
      </c>
      <c r="J645" s="120">
        <f t="shared" si="40"/>
        <v>3971.4052558571439</v>
      </c>
      <c r="K645" s="120">
        <f t="shared" si="41"/>
        <v>15772059.706249746</v>
      </c>
    </row>
    <row r="646" spans="1:11" x14ac:dyDescent="0.25">
      <c r="A646" s="4">
        <v>29573</v>
      </c>
      <c r="B646" s="5">
        <v>7999.4285714285716</v>
      </c>
      <c r="C646" s="121">
        <f>VLOOKUP($A646,flow_input!B$2:C$50000,2,FALSE)</f>
        <v>11530.208783</v>
      </c>
      <c r="D646" s="7" t="s">
        <v>8</v>
      </c>
      <c r="E646" s="6">
        <f t="shared" si="42"/>
        <v>0.44137905352168016</v>
      </c>
      <c r="F646" s="4">
        <v>1</v>
      </c>
      <c r="G646" s="4" t="s">
        <v>31</v>
      </c>
      <c r="H646" s="170">
        <f t="shared" si="43"/>
        <v>0</v>
      </c>
      <c r="I646" s="4">
        <v>3</v>
      </c>
      <c r="J646" s="120">
        <f t="shared" si="40"/>
        <v>3530.7802115714285</v>
      </c>
      <c r="K646" s="120">
        <f t="shared" si="41"/>
        <v>12466408.902424382</v>
      </c>
    </row>
    <row r="647" spans="1:11" x14ac:dyDescent="0.25">
      <c r="A647" s="4">
        <v>29577</v>
      </c>
      <c r="B647" s="5">
        <v>7486.083333333333</v>
      </c>
      <c r="C647" s="121">
        <f>VLOOKUP($A647,flow_input!B$2:C$50000,2,FALSE)</f>
        <v>11530.208783</v>
      </c>
      <c r="D647" s="7" t="s">
        <v>8</v>
      </c>
      <c r="E647" s="6">
        <f t="shared" si="42"/>
        <v>0.54021913323611592</v>
      </c>
      <c r="F647" s="4">
        <v>1</v>
      </c>
      <c r="G647" s="4" t="s">
        <v>31</v>
      </c>
      <c r="H647" s="170">
        <f t="shared" si="43"/>
        <v>0</v>
      </c>
      <c r="I647" s="4">
        <v>3</v>
      </c>
      <c r="J647" s="120">
        <f t="shared" si="40"/>
        <v>4044.125449666667</v>
      </c>
      <c r="K647" s="120">
        <f t="shared" si="41"/>
        <v>16354950.652641622</v>
      </c>
    </row>
    <row r="648" spans="1:11" x14ac:dyDescent="0.25">
      <c r="A648" s="5">
        <v>285</v>
      </c>
      <c r="B648" s="5">
        <v>19522</v>
      </c>
      <c r="C648" s="121">
        <f>VLOOKUP($A648,flow_input!B$2:C$50000,2,FALSE)</f>
        <v>18924.614161000001</v>
      </c>
      <c r="D648" s="7" t="s">
        <v>5</v>
      </c>
      <c r="E648" s="6">
        <f t="shared" si="42"/>
        <v>-3.0600647423419614E-2</v>
      </c>
      <c r="F648" s="4">
        <v>2</v>
      </c>
      <c r="G648" s="4" t="s">
        <v>28</v>
      </c>
      <c r="H648" s="170">
        <f t="shared" si="43"/>
        <v>10000</v>
      </c>
      <c r="I648" s="4">
        <v>5</v>
      </c>
      <c r="J648" s="120">
        <f t="shared" ref="J648" si="44">C648-B648</f>
        <v>-597.38583899999867</v>
      </c>
      <c r="K648" s="120">
        <f t="shared" ref="K648" si="45">POWER(J648,2)</f>
        <v>356869.84063773236</v>
      </c>
    </row>
    <row r="649" spans="1:11" x14ac:dyDescent="0.25">
      <c r="A649" s="5">
        <v>3513</v>
      </c>
      <c r="B649" s="5">
        <v>40097</v>
      </c>
      <c r="C649" s="121">
        <f>VLOOKUP($A649,flow_input!B$2:C$50000,2,FALSE)</f>
        <v>17418.357685333001</v>
      </c>
      <c r="D649" s="7" t="s">
        <v>5</v>
      </c>
      <c r="E649" s="6">
        <f t="shared" si="42"/>
        <v>-0.56559449122545324</v>
      </c>
      <c r="F649" s="4">
        <v>2</v>
      </c>
      <c r="G649" s="4" t="s">
        <v>28</v>
      </c>
      <c r="H649" s="170">
        <f t="shared" si="43"/>
        <v>40000</v>
      </c>
      <c r="I649" s="4">
        <v>5</v>
      </c>
      <c r="J649" s="120">
        <f t="shared" ref="J649:J680" si="46">C649-B649</f>
        <v>-22678.642314666999</v>
      </c>
      <c r="K649" s="120">
        <f t="shared" ref="K649:K680" si="47">POWER(J649,2)</f>
        <v>514320817.23660451</v>
      </c>
    </row>
    <row r="650" spans="1:11" x14ac:dyDescent="0.25">
      <c r="A650" s="5">
        <v>4114</v>
      </c>
      <c r="B650" s="5">
        <v>10035</v>
      </c>
      <c r="C650" s="121">
        <f>VLOOKUP($A650,flow_input!B$2:C$50000,2,FALSE)</f>
        <v>3654.0608099999999</v>
      </c>
      <c r="D650" s="7" t="s">
        <v>5</v>
      </c>
      <c r="E650" s="6">
        <f t="shared" si="42"/>
        <v>-0.63586837967115095</v>
      </c>
      <c r="F650" s="4">
        <v>2</v>
      </c>
      <c r="G650" s="4" t="s">
        <v>28</v>
      </c>
      <c r="H650" s="170">
        <f t="shared" si="43"/>
        <v>10000</v>
      </c>
      <c r="I650" s="4">
        <v>4</v>
      </c>
      <c r="J650" s="120">
        <f t="shared" si="46"/>
        <v>-6380.9391900000001</v>
      </c>
      <c r="K650" s="120">
        <f t="shared" si="47"/>
        <v>40716384.94647786</v>
      </c>
    </row>
    <row r="651" spans="1:11" x14ac:dyDescent="0.25">
      <c r="A651" s="5">
        <v>11441</v>
      </c>
      <c r="B651" s="5">
        <v>29768</v>
      </c>
      <c r="C651" s="121">
        <f>VLOOKUP($A651,flow_input!B$2:C$50000,2,FALSE)</f>
        <v>38513.339967</v>
      </c>
      <c r="D651" s="7" t="s">
        <v>5</v>
      </c>
      <c r="E651" s="6">
        <f t="shared" si="42"/>
        <v>0.29378325608035483</v>
      </c>
      <c r="F651" s="4">
        <v>2</v>
      </c>
      <c r="G651" s="4" t="s">
        <v>28</v>
      </c>
      <c r="H651" s="170">
        <f t="shared" si="43"/>
        <v>20000</v>
      </c>
      <c r="I651" s="4">
        <v>3</v>
      </c>
      <c r="J651" s="120">
        <f t="shared" si="46"/>
        <v>8745.3399669999999</v>
      </c>
      <c r="K651" s="120">
        <f t="shared" si="47"/>
        <v>76480971.138407558</v>
      </c>
    </row>
    <row r="652" spans="1:11" x14ac:dyDescent="0.25">
      <c r="A652" s="5">
        <v>16768</v>
      </c>
      <c r="B652" s="5">
        <v>57942</v>
      </c>
      <c r="C652" s="121">
        <f>VLOOKUP($A652,flow_input!B$2:C$50000,2,FALSE)</f>
        <v>41250.246546000002</v>
      </c>
      <c r="D652" s="7" t="s">
        <v>5</v>
      </c>
      <c r="E652" s="6">
        <f t="shared" si="42"/>
        <v>-0.28807692958475717</v>
      </c>
      <c r="F652" s="4">
        <v>2</v>
      </c>
      <c r="G652" s="4" t="s">
        <v>28</v>
      </c>
      <c r="H652" s="170">
        <f t="shared" si="43"/>
        <v>50000</v>
      </c>
      <c r="I652" s="4">
        <v>2</v>
      </c>
      <c r="J652" s="120">
        <f t="shared" si="46"/>
        <v>-16691.753453999998</v>
      </c>
      <c r="K652" s="120">
        <f t="shared" si="47"/>
        <v>278614633.36912084</v>
      </c>
    </row>
    <row r="653" spans="1:11" x14ac:dyDescent="0.25">
      <c r="A653" s="5">
        <v>29676</v>
      </c>
      <c r="B653" s="5">
        <v>14209</v>
      </c>
      <c r="C653" s="121">
        <f>VLOOKUP($A653,flow_input!B$2:C$50000,2,FALSE)</f>
        <v>19143.925985000002</v>
      </c>
      <c r="D653" s="7" t="s">
        <v>5</v>
      </c>
      <c r="E653" s="6">
        <f t="shared" si="42"/>
        <v>0.34730987296783744</v>
      </c>
      <c r="F653" s="4">
        <v>2</v>
      </c>
      <c r="G653" s="4" t="s">
        <v>28</v>
      </c>
      <c r="H653" s="170">
        <f t="shared" si="43"/>
        <v>10000</v>
      </c>
      <c r="I653" s="4">
        <v>3</v>
      </c>
      <c r="J653" s="120">
        <f t="shared" si="46"/>
        <v>4934.9259850000017</v>
      </c>
      <c r="K653" s="120">
        <f t="shared" si="47"/>
        <v>24353494.477428235</v>
      </c>
    </row>
    <row r="654" spans="1:11" x14ac:dyDescent="0.25">
      <c r="A654" s="4">
        <v>286</v>
      </c>
      <c r="B654" s="5">
        <v>33500</v>
      </c>
      <c r="C654" s="121">
        <f>VLOOKUP($A654,flow_input!B$2:C$50000,2,FALSE)</f>
        <v>26964.397068999999</v>
      </c>
      <c r="D654" s="7" t="s">
        <v>7</v>
      </c>
      <c r="E654" s="6">
        <f t="shared" si="42"/>
        <v>-0.19509262480597023</v>
      </c>
      <c r="F654" s="4">
        <v>2</v>
      </c>
      <c r="G654" s="4" t="s">
        <v>28</v>
      </c>
      <c r="H654" s="170">
        <f t="shared" si="43"/>
        <v>30000</v>
      </c>
      <c r="I654" s="4">
        <v>5</v>
      </c>
      <c r="J654" s="120">
        <f t="shared" si="46"/>
        <v>-6535.6029310000013</v>
      </c>
      <c r="K654" s="120">
        <f t="shared" si="47"/>
        <v>42714105.671695806</v>
      </c>
    </row>
    <row r="655" spans="1:11" x14ac:dyDescent="0.25">
      <c r="A655" s="4">
        <v>296</v>
      </c>
      <c r="B655" s="5">
        <v>58500</v>
      </c>
      <c r="C655" s="121">
        <f>VLOOKUP($A655,flow_input!B$2:C$50000,2,FALSE)</f>
        <v>52038.105256000003</v>
      </c>
      <c r="D655" s="7" t="s">
        <v>7</v>
      </c>
      <c r="E655" s="6">
        <f t="shared" si="42"/>
        <v>-0.11045973921367513</v>
      </c>
      <c r="F655" s="4">
        <v>2</v>
      </c>
      <c r="G655" s="4" t="s">
        <v>28</v>
      </c>
      <c r="H655" s="170">
        <f t="shared" si="43"/>
        <v>50000</v>
      </c>
      <c r="I655" s="4">
        <v>2</v>
      </c>
      <c r="J655" s="120">
        <f t="shared" si="46"/>
        <v>-6461.8947439999974</v>
      </c>
      <c r="K655" s="120">
        <f t="shared" si="47"/>
        <v>41756083.682534792</v>
      </c>
    </row>
    <row r="656" spans="1:11" x14ac:dyDescent="0.25">
      <c r="A656" s="4">
        <v>411</v>
      </c>
      <c r="B656" s="5">
        <v>34100</v>
      </c>
      <c r="C656" s="121">
        <f>VLOOKUP($A656,flow_input!B$2:C$50000,2,FALSE)</f>
        <v>38460.519271999998</v>
      </c>
      <c r="D656" s="7" t="s">
        <v>7</v>
      </c>
      <c r="E656" s="6">
        <f t="shared" si="42"/>
        <v>0.12787446545454539</v>
      </c>
      <c r="F656" s="4">
        <v>2</v>
      </c>
      <c r="G656" s="4" t="s">
        <v>28</v>
      </c>
      <c r="H656" s="170">
        <f t="shared" si="43"/>
        <v>30000</v>
      </c>
      <c r="I656" s="4">
        <v>3</v>
      </c>
      <c r="J656" s="120">
        <f t="shared" si="46"/>
        <v>4360.5192719999977</v>
      </c>
      <c r="K656" s="120">
        <f t="shared" si="47"/>
        <v>19014128.321483389</v>
      </c>
    </row>
    <row r="657" spans="1:11" x14ac:dyDescent="0.25">
      <c r="A657" s="4">
        <v>455</v>
      </c>
      <c r="B657" s="5">
        <v>41600</v>
      </c>
      <c r="C657" s="121">
        <f>VLOOKUP($A657,flow_input!B$2:C$50000,2,FALSE)</f>
        <v>32977.812747999997</v>
      </c>
      <c r="D657" s="7" t="s">
        <v>7</v>
      </c>
      <c r="E657" s="6">
        <f t="shared" si="42"/>
        <v>-0.20726411663461541</v>
      </c>
      <c r="F657" s="4">
        <v>2</v>
      </c>
      <c r="G657" s="4" t="s">
        <v>28</v>
      </c>
      <c r="H657" s="170">
        <f t="shared" si="43"/>
        <v>40000</v>
      </c>
      <c r="I657" s="4">
        <v>3</v>
      </c>
      <c r="J657" s="120">
        <f t="shared" si="46"/>
        <v>-8622.1872520000034</v>
      </c>
      <c r="K657" s="120">
        <f t="shared" si="47"/>
        <v>74342113.008551374</v>
      </c>
    </row>
    <row r="658" spans="1:11" x14ac:dyDescent="0.25">
      <c r="A658" s="4">
        <v>645</v>
      </c>
      <c r="B658" s="5">
        <v>37700</v>
      </c>
      <c r="C658" s="121">
        <f>VLOOKUP($A658,flow_input!B$2:C$50000,2,FALSE)</f>
        <v>38677.351855000001</v>
      </c>
      <c r="D658" s="7" t="s">
        <v>7</v>
      </c>
      <c r="E658" s="6">
        <f t="shared" si="42"/>
        <v>2.5924452387267927E-2</v>
      </c>
      <c r="F658" s="4">
        <v>2</v>
      </c>
      <c r="G658" s="4" t="s">
        <v>28</v>
      </c>
      <c r="H658" s="170">
        <f t="shared" si="43"/>
        <v>30000</v>
      </c>
      <c r="I658" s="4">
        <v>6</v>
      </c>
      <c r="J658" s="120">
        <f t="shared" si="46"/>
        <v>977.3518550000008</v>
      </c>
      <c r="K658" s="120">
        <f t="shared" si="47"/>
        <v>955216.64847194264</v>
      </c>
    </row>
    <row r="659" spans="1:11" x14ac:dyDescent="0.25">
      <c r="A659" s="4">
        <v>1248</v>
      </c>
      <c r="B659" s="5">
        <v>32200</v>
      </c>
      <c r="C659" s="121">
        <f>VLOOKUP($A659,flow_input!B$2:C$50000,2,FALSE)</f>
        <v>21369.637271</v>
      </c>
      <c r="D659" s="7" t="s">
        <v>7</v>
      </c>
      <c r="E659" s="6">
        <f t="shared" si="42"/>
        <v>-0.33634666860248452</v>
      </c>
      <c r="F659" s="4">
        <v>2</v>
      </c>
      <c r="G659" s="4" t="s">
        <v>28</v>
      </c>
      <c r="H659" s="170">
        <f t="shared" si="43"/>
        <v>30000</v>
      </c>
      <c r="I659" s="4">
        <v>3</v>
      </c>
      <c r="J659" s="120">
        <f t="shared" si="46"/>
        <v>-10830.362729</v>
      </c>
      <c r="K659" s="120">
        <f t="shared" si="47"/>
        <v>117296756.84171234</v>
      </c>
    </row>
    <row r="660" spans="1:11" x14ac:dyDescent="0.25">
      <c r="A660" s="4">
        <v>1292</v>
      </c>
      <c r="B660" s="5">
        <v>58900</v>
      </c>
      <c r="C660" s="121">
        <f>VLOOKUP($A660,flow_input!B$2:C$50000,2,FALSE)</f>
        <v>59042.995894</v>
      </c>
      <c r="D660" s="7" t="s">
        <v>7</v>
      </c>
      <c r="E660" s="6">
        <f t="shared" si="42"/>
        <v>2.4277740916807122E-3</v>
      </c>
      <c r="F660" s="4">
        <v>2</v>
      </c>
      <c r="G660" s="4" t="s">
        <v>28</v>
      </c>
      <c r="H660" s="170">
        <f t="shared" si="43"/>
        <v>50000</v>
      </c>
      <c r="I660" s="4">
        <v>3</v>
      </c>
      <c r="J660" s="120">
        <f t="shared" si="46"/>
        <v>142.99589399999968</v>
      </c>
      <c r="K660" s="120">
        <f t="shared" si="47"/>
        <v>20447.825700859146</v>
      </c>
    </row>
    <row r="661" spans="1:11" x14ac:dyDescent="0.25">
      <c r="A661" s="4">
        <v>1296</v>
      </c>
      <c r="B661" s="5">
        <v>30300</v>
      </c>
      <c r="C661" s="121">
        <f>VLOOKUP($A661,flow_input!B$2:C$50000,2,FALSE)</f>
        <v>25395.194708999999</v>
      </c>
      <c r="D661" s="7" t="s">
        <v>7</v>
      </c>
      <c r="E661" s="6">
        <f t="shared" si="42"/>
        <v>-0.16187476207920792</v>
      </c>
      <c r="F661" s="4">
        <v>2</v>
      </c>
      <c r="G661" s="4" t="s">
        <v>28</v>
      </c>
      <c r="H661" s="170">
        <f t="shared" si="43"/>
        <v>30000</v>
      </c>
      <c r="I661" s="4">
        <v>3</v>
      </c>
      <c r="J661" s="120">
        <f t="shared" si="46"/>
        <v>-4904.8052910000006</v>
      </c>
      <c r="K661" s="120">
        <f t="shared" si="47"/>
        <v>24057114.9426216</v>
      </c>
    </row>
    <row r="662" spans="1:11" x14ac:dyDescent="0.25">
      <c r="A662" s="4">
        <v>1575</v>
      </c>
      <c r="B662" s="5">
        <v>50500</v>
      </c>
      <c r="C662" s="121">
        <f>VLOOKUP($A662,flow_input!B$2:C$50000,2,FALSE)</f>
        <v>34683.606115000002</v>
      </c>
      <c r="D662" s="7" t="s">
        <v>7</v>
      </c>
      <c r="E662" s="6">
        <f t="shared" si="42"/>
        <v>-0.3131959185148514</v>
      </c>
      <c r="F662" s="4">
        <v>2</v>
      </c>
      <c r="G662" s="4" t="s">
        <v>28</v>
      </c>
      <c r="H662" s="170">
        <f t="shared" si="43"/>
        <v>50000</v>
      </c>
      <c r="I662" s="4">
        <v>4</v>
      </c>
      <c r="J662" s="120">
        <f t="shared" si="46"/>
        <v>-15816.393884999998</v>
      </c>
      <c r="K662" s="120">
        <f t="shared" si="47"/>
        <v>250158315.52546531</v>
      </c>
    </row>
    <row r="663" spans="1:11" x14ac:dyDescent="0.25">
      <c r="A663" s="4">
        <v>1654</v>
      </c>
      <c r="B663" s="5">
        <v>52200</v>
      </c>
      <c r="C663" s="121">
        <f>VLOOKUP($A663,flow_input!B$2:C$50000,2,FALSE)</f>
        <v>47573.344744000002</v>
      </c>
      <c r="D663" s="7" t="s">
        <v>7</v>
      </c>
      <c r="E663" s="6">
        <f t="shared" si="42"/>
        <v>-8.8633242452107242E-2</v>
      </c>
      <c r="F663" s="4">
        <v>2</v>
      </c>
      <c r="G663" s="4" t="s">
        <v>28</v>
      </c>
      <c r="H663" s="170">
        <f t="shared" si="43"/>
        <v>50000</v>
      </c>
      <c r="I663" s="4">
        <v>4</v>
      </c>
      <c r="J663" s="120">
        <f t="shared" si="46"/>
        <v>-4626.6552559999982</v>
      </c>
      <c r="K663" s="120">
        <f t="shared" si="47"/>
        <v>21405938.857872408</v>
      </c>
    </row>
    <row r="664" spans="1:11" x14ac:dyDescent="0.25">
      <c r="A664" s="4">
        <v>1681</v>
      </c>
      <c r="B664" s="5">
        <v>32500</v>
      </c>
      <c r="C664" s="121">
        <f>VLOOKUP($A664,flow_input!B$2:C$50000,2,FALSE)</f>
        <v>21727.925889999999</v>
      </c>
      <c r="D664" s="7" t="s">
        <v>7</v>
      </c>
      <c r="E664" s="6">
        <f t="shared" si="42"/>
        <v>-0.33144843415384617</v>
      </c>
      <c r="F664" s="4">
        <v>2</v>
      </c>
      <c r="G664" s="4" t="s">
        <v>28</v>
      </c>
      <c r="H664" s="170">
        <f t="shared" si="43"/>
        <v>30000</v>
      </c>
      <c r="I664" s="4">
        <v>4</v>
      </c>
      <c r="J664" s="120">
        <f t="shared" si="46"/>
        <v>-10772.074110000001</v>
      </c>
      <c r="K664" s="120">
        <f t="shared" si="47"/>
        <v>116037580.63133232</v>
      </c>
    </row>
    <row r="665" spans="1:11" x14ac:dyDescent="0.25">
      <c r="A665" s="4">
        <v>2755</v>
      </c>
      <c r="B665" s="5">
        <v>17100</v>
      </c>
      <c r="C665" s="121">
        <f>VLOOKUP($A665,flow_input!B$2:C$50000,2,FALSE)</f>
        <v>17014.736940999999</v>
      </c>
      <c r="D665" s="7" t="s">
        <v>7</v>
      </c>
      <c r="E665" s="6">
        <f t="shared" si="42"/>
        <v>-4.9861438011696846E-3</v>
      </c>
      <c r="F665" s="4">
        <v>2</v>
      </c>
      <c r="G665" s="4" t="s">
        <v>28</v>
      </c>
      <c r="H665" s="170">
        <f t="shared" si="43"/>
        <v>10000</v>
      </c>
      <c r="I665" s="4">
        <v>6</v>
      </c>
      <c r="J665" s="120">
        <f t="shared" si="46"/>
        <v>-85.263059000000794</v>
      </c>
      <c r="K665" s="120">
        <f t="shared" si="47"/>
        <v>7269.7892300376161</v>
      </c>
    </row>
    <row r="666" spans="1:11" x14ac:dyDescent="0.25">
      <c r="A666" s="4">
        <v>3323</v>
      </c>
      <c r="B666" s="5">
        <v>61100</v>
      </c>
      <c r="C666" s="121">
        <f>VLOOKUP($A666,flow_input!B$2:C$50000,2,FALSE)</f>
        <v>67724.496599999999</v>
      </c>
      <c r="D666" s="7" t="s">
        <v>7</v>
      </c>
      <c r="E666" s="6">
        <f t="shared" si="42"/>
        <v>0.10842056628477903</v>
      </c>
      <c r="F666" s="4">
        <v>2</v>
      </c>
      <c r="G666" s="4" t="s">
        <v>28</v>
      </c>
      <c r="H666" s="170">
        <f t="shared" si="43"/>
        <v>60000</v>
      </c>
      <c r="I666" s="4">
        <v>3</v>
      </c>
      <c r="J666" s="120">
        <f t="shared" si="46"/>
        <v>6624.4965999999986</v>
      </c>
      <c r="K666" s="120">
        <f t="shared" si="47"/>
        <v>43883955.203411542</v>
      </c>
    </row>
    <row r="667" spans="1:11" x14ac:dyDescent="0.25">
      <c r="A667" s="4">
        <v>3578</v>
      </c>
      <c r="B667" s="5">
        <v>62900</v>
      </c>
      <c r="C667" s="121">
        <f>VLOOKUP($A667,flow_input!B$2:C$50000,2,FALSE)</f>
        <v>64510.075683000003</v>
      </c>
      <c r="D667" s="7" t="s">
        <v>7</v>
      </c>
      <c r="E667" s="6">
        <f t="shared" si="42"/>
        <v>2.5597387647058767E-2</v>
      </c>
      <c r="F667" s="4">
        <v>2</v>
      </c>
      <c r="G667" s="4" t="s">
        <v>28</v>
      </c>
      <c r="H667" s="170">
        <f t="shared" si="43"/>
        <v>60000</v>
      </c>
      <c r="I667" s="4">
        <v>3</v>
      </c>
      <c r="J667" s="120">
        <f t="shared" si="46"/>
        <v>1610.0756830000028</v>
      </c>
      <c r="K667" s="120">
        <f t="shared" si="47"/>
        <v>2592343.7049879255</v>
      </c>
    </row>
    <row r="668" spans="1:11" x14ac:dyDescent="0.25">
      <c r="A668" s="4">
        <v>3665</v>
      </c>
      <c r="B668" s="5">
        <v>40900</v>
      </c>
      <c r="C668" s="121">
        <f>VLOOKUP($A668,flow_input!B$2:C$50000,2,FALSE)</f>
        <v>28845.056716666</v>
      </c>
      <c r="D668" s="7" t="s">
        <v>7</v>
      </c>
      <c r="E668" s="6">
        <f t="shared" si="42"/>
        <v>-0.29474188956806846</v>
      </c>
      <c r="F668" s="4">
        <v>2</v>
      </c>
      <c r="G668" s="4" t="s">
        <v>28</v>
      </c>
      <c r="H668" s="170">
        <f t="shared" si="43"/>
        <v>40000</v>
      </c>
      <c r="I668" s="4">
        <v>3</v>
      </c>
      <c r="J668" s="120">
        <f t="shared" si="46"/>
        <v>-12054.943283334</v>
      </c>
      <c r="K668" s="120">
        <f t="shared" si="47"/>
        <v>145321657.56439951</v>
      </c>
    </row>
    <row r="669" spans="1:11" x14ac:dyDescent="0.25">
      <c r="A669" s="4">
        <v>3838</v>
      </c>
      <c r="B669" s="5">
        <v>42500</v>
      </c>
      <c r="C669" s="121">
        <f>VLOOKUP($A669,flow_input!B$2:C$50000,2,FALSE)</f>
        <v>36117.227349000001</v>
      </c>
      <c r="D669" s="7" t="s">
        <v>7</v>
      </c>
      <c r="E669" s="6">
        <f t="shared" si="42"/>
        <v>-0.15018288590588236</v>
      </c>
      <c r="F669" s="4">
        <v>2</v>
      </c>
      <c r="G669" s="4" t="s">
        <v>28</v>
      </c>
      <c r="H669" s="170">
        <f t="shared" si="43"/>
        <v>40000</v>
      </c>
      <c r="I669" s="4">
        <v>3</v>
      </c>
      <c r="J669" s="120">
        <f t="shared" si="46"/>
        <v>-6382.7726509999993</v>
      </c>
      <c r="K669" s="120">
        <f t="shared" si="47"/>
        <v>40739786.714353561</v>
      </c>
    </row>
    <row r="670" spans="1:11" x14ac:dyDescent="0.25">
      <c r="A670" s="4">
        <v>3842</v>
      </c>
      <c r="B670" s="5">
        <v>34800</v>
      </c>
      <c r="C670" s="121">
        <f>VLOOKUP($A670,flow_input!B$2:C$50000,2,FALSE)</f>
        <v>44177.667773000001</v>
      </c>
      <c r="D670" s="7" t="s">
        <v>7</v>
      </c>
      <c r="E670" s="6">
        <f t="shared" si="42"/>
        <v>0.26947321186781603</v>
      </c>
      <c r="F670" s="4">
        <v>2</v>
      </c>
      <c r="G670" s="4" t="s">
        <v>28</v>
      </c>
      <c r="H670" s="170">
        <f t="shared" si="43"/>
        <v>30000</v>
      </c>
      <c r="I670" s="4">
        <v>3</v>
      </c>
      <c r="J670" s="120">
        <f t="shared" si="46"/>
        <v>9377.667773000001</v>
      </c>
      <c r="K670" s="120">
        <f t="shared" si="47"/>
        <v>87940652.860762805</v>
      </c>
    </row>
    <row r="671" spans="1:11" x14ac:dyDescent="0.25">
      <c r="A671" s="4">
        <v>3899</v>
      </c>
      <c r="B671" s="5">
        <v>30400</v>
      </c>
      <c r="C671" s="121">
        <f>VLOOKUP($A671,flow_input!B$2:C$50000,2,FALSE)</f>
        <v>26317.414000000001</v>
      </c>
      <c r="D671" s="7" t="s">
        <v>7</v>
      </c>
      <c r="E671" s="6">
        <f t="shared" si="42"/>
        <v>-0.1342955921052631</v>
      </c>
      <c r="F671" s="4">
        <v>2</v>
      </c>
      <c r="G671" s="4" t="s">
        <v>28</v>
      </c>
      <c r="H671" s="170">
        <f t="shared" si="43"/>
        <v>30000</v>
      </c>
      <c r="I671" s="4">
        <v>3</v>
      </c>
      <c r="J671" s="120">
        <f t="shared" si="46"/>
        <v>-4082.5859999999993</v>
      </c>
      <c r="K671" s="120">
        <f t="shared" si="47"/>
        <v>16667508.447395995</v>
      </c>
    </row>
    <row r="672" spans="1:11" x14ac:dyDescent="0.25">
      <c r="A672" s="4">
        <v>3978</v>
      </c>
      <c r="B672" s="5">
        <v>45600</v>
      </c>
      <c r="C672" s="121">
        <f>VLOOKUP($A672,flow_input!B$2:C$50000,2,FALSE)</f>
        <v>46669.095032999998</v>
      </c>
      <c r="D672" s="7" t="s">
        <v>7</v>
      </c>
      <c r="E672" s="6">
        <f t="shared" si="42"/>
        <v>2.3445066513157808E-2</v>
      </c>
      <c r="F672" s="4">
        <v>2</v>
      </c>
      <c r="G672" s="4" t="s">
        <v>28</v>
      </c>
      <c r="H672" s="170">
        <f t="shared" si="43"/>
        <v>40000</v>
      </c>
      <c r="I672" s="4">
        <v>3</v>
      </c>
      <c r="J672" s="120">
        <f t="shared" si="46"/>
        <v>1069.0950329999978</v>
      </c>
      <c r="K672" s="120">
        <f t="shared" si="47"/>
        <v>1142964.1895852664</v>
      </c>
    </row>
    <row r="673" spans="1:11" x14ac:dyDescent="0.25">
      <c r="A673" s="4">
        <v>4450</v>
      </c>
      <c r="B673" s="5">
        <v>40400</v>
      </c>
      <c r="C673" s="121">
        <f>VLOOKUP($A673,flow_input!B$2:C$50000,2,FALSE)</f>
        <v>30557.346991999999</v>
      </c>
      <c r="D673" s="7" t="s">
        <v>7</v>
      </c>
      <c r="E673" s="6">
        <f t="shared" si="42"/>
        <v>-0.24363002495049513</v>
      </c>
      <c r="F673" s="4">
        <v>2</v>
      </c>
      <c r="G673" s="4" t="s">
        <v>28</v>
      </c>
      <c r="H673" s="170">
        <f t="shared" si="43"/>
        <v>40000</v>
      </c>
      <c r="I673" s="4">
        <v>3</v>
      </c>
      <c r="J673" s="120">
        <f t="shared" si="46"/>
        <v>-9842.6530080000011</v>
      </c>
      <c r="K673" s="120">
        <f t="shared" si="47"/>
        <v>96877818.235891476</v>
      </c>
    </row>
    <row r="674" spans="1:11" x14ac:dyDescent="0.25">
      <c r="A674" s="4">
        <v>4455</v>
      </c>
      <c r="B674" s="5">
        <v>60600</v>
      </c>
      <c r="C674" s="121">
        <f>VLOOKUP($A674,flow_input!B$2:C$50000,2,FALSE)</f>
        <v>48714.427392332997</v>
      </c>
      <c r="D674" s="7" t="s">
        <v>7</v>
      </c>
      <c r="E674" s="6">
        <f t="shared" si="42"/>
        <v>-0.19613156118262387</v>
      </c>
      <c r="F674" s="4">
        <v>2</v>
      </c>
      <c r="G674" s="4" t="s">
        <v>28</v>
      </c>
      <c r="H674" s="170">
        <f t="shared" si="43"/>
        <v>60000</v>
      </c>
      <c r="I674" s="4">
        <v>3</v>
      </c>
      <c r="J674" s="120">
        <f t="shared" si="46"/>
        <v>-11885.572607667003</v>
      </c>
      <c r="K674" s="120">
        <f t="shared" si="47"/>
        <v>141266836.2121242</v>
      </c>
    </row>
    <row r="675" spans="1:11" x14ac:dyDescent="0.25">
      <c r="A675" s="4">
        <v>4462</v>
      </c>
      <c r="B675" s="5">
        <v>38100</v>
      </c>
      <c r="C675" s="121">
        <f>VLOOKUP($A675,flow_input!B$2:C$50000,2,FALSE)</f>
        <v>36753.054579000003</v>
      </c>
      <c r="D675" s="7" t="s">
        <v>7</v>
      </c>
      <c r="E675" s="6">
        <f t="shared" si="42"/>
        <v>-3.5352898188976245E-2</v>
      </c>
      <c r="F675" s="4">
        <v>2</v>
      </c>
      <c r="G675" s="4" t="s">
        <v>28</v>
      </c>
      <c r="H675" s="170">
        <f t="shared" si="43"/>
        <v>30000</v>
      </c>
      <c r="I675" s="4">
        <v>3</v>
      </c>
      <c r="J675" s="120">
        <f t="shared" si="46"/>
        <v>-1346.9454209999967</v>
      </c>
      <c r="K675" s="120">
        <f t="shared" si="47"/>
        <v>1814261.9671528584</v>
      </c>
    </row>
    <row r="676" spans="1:11" x14ac:dyDescent="0.25">
      <c r="A676" s="4">
        <v>4475</v>
      </c>
      <c r="B676" s="5">
        <v>45600</v>
      </c>
      <c r="C676" s="121">
        <f>VLOOKUP($A676,flow_input!B$2:C$50000,2,FALSE)</f>
        <v>33168.396146332001</v>
      </c>
      <c r="D676" s="7" t="s">
        <v>7</v>
      </c>
      <c r="E676" s="6">
        <f t="shared" si="42"/>
        <v>-0.27262289152780694</v>
      </c>
      <c r="F676" s="4">
        <v>2</v>
      </c>
      <c r="G676" s="4" t="s">
        <v>28</v>
      </c>
      <c r="H676" s="170">
        <f t="shared" si="43"/>
        <v>40000</v>
      </c>
      <c r="I676" s="4">
        <v>3</v>
      </c>
      <c r="J676" s="120">
        <f t="shared" si="46"/>
        <v>-12431.603853667999</v>
      </c>
      <c r="K676" s="120">
        <f t="shared" si="47"/>
        <v>154544774.37453303</v>
      </c>
    </row>
    <row r="677" spans="1:11" x14ac:dyDescent="0.25">
      <c r="A677" s="4">
        <v>4486</v>
      </c>
      <c r="B677" s="5">
        <v>42100</v>
      </c>
      <c r="C677" s="121">
        <f>VLOOKUP($A677,flow_input!B$2:C$50000,2,FALSE)</f>
        <v>30648.402496999999</v>
      </c>
      <c r="D677" s="7" t="s">
        <v>7</v>
      </c>
      <c r="E677" s="6">
        <f t="shared" si="42"/>
        <v>-0.27200944187648457</v>
      </c>
      <c r="F677" s="4">
        <v>2</v>
      </c>
      <c r="G677" s="4" t="s">
        <v>28</v>
      </c>
      <c r="H677" s="170">
        <f t="shared" si="43"/>
        <v>40000</v>
      </c>
      <c r="I677" s="4">
        <v>3</v>
      </c>
      <c r="J677" s="120">
        <f t="shared" si="46"/>
        <v>-11451.597503000001</v>
      </c>
      <c r="K677" s="120">
        <f t="shared" si="47"/>
        <v>131139085.37071586</v>
      </c>
    </row>
    <row r="678" spans="1:11" x14ac:dyDescent="0.25">
      <c r="A678" s="4">
        <v>4512</v>
      </c>
      <c r="B678" s="5">
        <v>20000</v>
      </c>
      <c r="C678" s="121">
        <f>VLOOKUP($A678,flow_input!B$2:C$50000,2,FALSE)</f>
        <v>20433.389836333001</v>
      </c>
      <c r="D678" s="7" t="s">
        <v>7</v>
      </c>
      <c r="E678" s="6">
        <f t="shared" si="42"/>
        <v>2.1669491816650011E-2</v>
      </c>
      <c r="F678" s="4">
        <v>2</v>
      </c>
      <c r="G678" s="4" t="s">
        <v>28</v>
      </c>
      <c r="H678" s="170">
        <f t="shared" si="43"/>
        <v>20000</v>
      </c>
      <c r="I678" s="4">
        <v>3</v>
      </c>
      <c r="J678" s="120">
        <f t="shared" si="46"/>
        <v>433.38983633300086</v>
      </c>
      <c r="K678" s="120">
        <f t="shared" si="47"/>
        <v>187826.75023674528</v>
      </c>
    </row>
    <row r="679" spans="1:11" x14ac:dyDescent="0.25">
      <c r="A679" s="4">
        <v>4525</v>
      </c>
      <c r="B679" s="5">
        <v>65100</v>
      </c>
      <c r="C679" s="121">
        <f>VLOOKUP($A679,flow_input!B$2:C$50000,2,FALSE)</f>
        <v>43137.253582999998</v>
      </c>
      <c r="D679" s="7" t="s">
        <v>7</v>
      </c>
      <c r="E679" s="6">
        <f t="shared" si="42"/>
        <v>-0.33736937660522281</v>
      </c>
      <c r="F679" s="4">
        <v>2</v>
      </c>
      <c r="G679" s="4" t="s">
        <v>28</v>
      </c>
      <c r="H679" s="170">
        <f t="shared" si="43"/>
        <v>60000</v>
      </c>
      <c r="I679" s="4">
        <v>3</v>
      </c>
      <c r="J679" s="120">
        <f t="shared" si="46"/>
        <v>-21962.746417000002</v>
      </c>
      <c r="K679" s="120">
        <f t="shared" si="47"/>
        <v>482362230.17744642</v>
      </c>
    </row>
    <row r="680" spans="1:11" x14ac:dyDescent="0.25">
      <c r="A680" s="4">
        <v>4777</v>
      </c>
      <c r="B680" s="5">
        <v>22300</v>
      </c>
      <c r="C680" s="121">
        <f>VLOOKUP($A680,flow_input!B$2:C$50000,2,FALSE)</f>
        <v>23240.077627999999</v>
      </c>
      <c r="D680" s="7" t="s">
        <v>7</v>
      </c>
      <c r="E680" s="6">
        <f t="shared" si="42"/>
        <v>4.2155947443946129E-2</v>
      </c>
      <c r="F680" s="4">
        <v>2</v>
      </c>
      <c r="G680" s="4" t="s">
        <v>28</v>
      </c>
      <c r="H680" s="170">
        <f t="shared" si="43"/>
        <v>20000</v>
      </c>
      <c r="I680" s="4">
        <v>3</v>
      </c>
      <c r="J680" s="120">
        <f t="shared" si="46"/>
        <v>940.07762799999909</v>
      </c>
      <c r="K680" s="120">
        <f t="shared" si="47"/>
        <v>883745.94666610472</v>
      </c>
    </row>
    <row r="681" spans="1:11" x14ac:dyDescent="0.25">
      <c r="A681" s="4">
        <v>4780</v>
      </c>
      <c r="B681" s="5">
        <v>40800</v>
      </c>
      <c r="C681" s="121">
        <f>VLOOKUP($A681,flow_input!B$2:C$50000,2,FALSE)</f>
        <v>40576.523205999998</v>
      </c>
      <c r="D681" s="7" t="s">
        <v>7</v>
      </c>
      <c r="E681" s="6">
        <f t="shared" si="42"/>
        <v>-5.4773724019607783E-3</v>
      </c>
      <c r="F681" s="4">
        <v>2</v>
      </c>
      <c r="G681" s="4" t="s">
        <v>28</v>
      </c>
      <c r="H681" s="170">
        <f t="shared" si="43"/>
        <v>40000</v>
      </c>
      <c r="I681" s="4">
        <v>3</v>
      </c>
      <c r="J681" s="120">
        <f t="shared" ref="J681:J712" si="48">C681-B681</f>
        <v>-223.47679400000197</v>
      </c>
      <c r="K681" s="120">
        <f t="shared" ref="K681:K712" si="49">POWER(J681,2)</f>
        <v>49941.877456519316</v>
      </c>
    </row>
    <row r="682" spans="1:11" x14ac:dyDescent="0.25">
      <c r="A682" s="4">
        <v>4781</v>
      </c>
      <c r="B682" s="5">
        <v>39000</v>
      </c>
      <c r="C682" s="121">
        <f>VLOOKUP($A682,flow_input!B$2:C$50000,2,FALSE)</f>
        <v>40244.634967999998</v>
      </c>
      <c r="D682" s="7" t="s">
        <v>7</v>
      </c>
      <c r="E682" s="6">
        <f t="shared" si="42"/>
        <v>3.1913717128205121E-2</v>
      </c>
      <c r="F682" s="4">
        <v>2</v>
      </c>
      <c r="G682" s="4" t="s">
        <v>28</v>
      </c>
      <c r="H682" s="170">
        <f t="shared" si="43"/>
        <v>30000</v>
      </c>
      <c r="I682" s="4">
        <v>3</v>
      </c>
      <c r="J682" s="120">
        <f t="shared" si="48"/>
        <v>1244.6349679999985</v>
      </c>
      <c r="K682" s="120">
        <f t="shared" si="49"/>
        <v>1549116.2035683573</v>
      </c>
    </row>
    <row r="683" spans="1:11" x14ac:dyDescent="0.25">
      <c r="A683" s="4">
        <v>4993</v>
      </c>
      <c r="B683" s="5">
        <v>76600</v>
      </c>
      <c r="C683" s="121">
        <f>VLOOKUP($A683,flow_input!B$2:C$50000,2,FALSE)</f>
        <v>73725.071974000006</v>
      </c>
      <c r="D683" s="7" t="s">
        <v>7</v>
      </c>
      <c r="E683" s="6">
        <f t="shared" si="42"/>
        <v>-3.7531697467362846E-2</v>
      </c>
      <c r="F683" s="4">
        <v>2</v>
      </c>
      <c r="G683" s="4" t="s">
        <v>28</v>
      </c>
      <c r="H683" s="170">
        <f t="shared" si="43"/>
        <v>70000</v>
      </c>
      <c r="I683" s="4">
        <v>3</v>
      </c>
      <c r="J683" s="120">
        <f t="shared" si="48"/>
        <v>-2874.9280259999941</v>
      </c>
      <c r="K683" s="120">
        <f t="shared" si="49"/>
        <v>8265211.1546802232</v>
      </c>
    </row>
    <row r="684" spans="1:11" x14ac:dyDescent="0.25">
      <c r="A684" s="4">
        <v>5744</v>
      </c>
      <c r="B684" s="5">
        <v>12100</v>
      </c>
      <c r="C684" s="121">
        <f>VLOOKUP($A684,flow_input!B$2:C$50000,2,FALSE)</f>
        <v>11843.39149</v>
      </c>
      <c r="D684" s="7" t="s">
        <v>7</v>
      </c>
      <c r="E684" s="6">
        <f t="shared" si="42"/>
        <v>-2.1207314876033112E-2</v>
      </c>
      <c r="F684" s="4">
        <v>2</v>
      </c>
      <c r="G684" s="4" t="s">
        <v>28</v>
      </c>
      <c r="H684" s="170">
        <f t="shared" si="43"/>
        <v>10000</v>
      </c>
      <c r="I684" s="4">
        <v>3</v>
      </c>
      <c r="J684" s="120">
        <f t="shared" si="48"/>
        <v>-256.60851000000002</v>
      </c>
      <c r="K684" s="120">
        <f t="shared" si="49"/>
        <v>65847.927404420116</v>
      </c>
    </row>
    <row r="685" spans="1:11" x14ac:dyDescent="0.25">
      <c r="A685" s="4">
        <v>5981</v>
      </c>
      <c r="B685" s="5">
        <v>22500</v>
      </c>
      <c r="C685" s="121">
        <f>VLOOKUP($A685,flow_input!B$2:C$50000,2,FALSE)</f>
        <v>21545.347097000002</v>
      </c>
      <c r="D685" s="7" t="s">
        <v>7</v>
      </c>
      <c r="E685" s="6">
        <f t="shared" si="42"/>
        <v>-4.2429017911111089E-2</v>
      </c>
      <c r="F685" s="4">
        <v>2</v>
      </c>
      <c r="G685" s="4" t="s">
        <v>28</v>
      </c>
      <c r="H685" s="170">
        <f t="shared" si="43"/>
        <v>20000</v>
      </c>
      <c r="I685" s="4">
        <v>3</v>
      </c>
      <c r="J685" s="120">
        <f t="shared" si="48"/>
        <v>-954.65290299999833</v>
      </c>
      <c r="K685" s="120">
        <f t="shared" si="49"/>
        <v>911362.16520632419</v>
      </c>
    </row>
    <row r="686" spans="1:11" x14ac:dyDescent="0.25">
      <c r="A686" s="4">
        <v>6132</v>
      </c>
      <c r="B686" s="5">
        <v>19300</v>
      </c>
      <c r="C686" s="121">
        <f>VLOOKUP($A686,flow_input!B$2:C$50000,2,FALSE)</f>
        <v>25483.504836</v>
      </c>
      <c r="D686" s="7" t="s">
        <v>7</v>
      </c>
      <c r="E686" s="6">
        <f t="shared" si="42"/>
        <v>0.32038885160621766</v>
      </c>
      <c r="F686" s="4">
        <v>2</v>
      </c>
      <c r="G686" s="4" t="s">
        <v>28</v>
      </c>
      <c r="H686" s="170">
        <f t="shared" si="43"/>
        <v>10000</v>
      </c>
      <c r="I686" s="4">
        <v>3</v>
      </c>
      <c r="J686" s="120">
        <f t="shared" si="48"/>
        <v>6183.5048360000001</v>
      </c>
      <c r="K686" s="120">
        <f t="shared" si="49"/>
        <v>38235732.056835391</v>
      </c>
    </row>
    <row r="687" spans="1:11" x14ac:dyDescent="0.25">
      <c r="A687" s="4">
        <v>7152</v>
      </c>
      <c r="B687" s="5">
        <v>53400</v>
      </c>
      <c r="C687" s="121">
        <f>VLOOKUP($A687,flow_input!B$2:C$50000,2,FALSE)</f>
        <v>54010.826837000001</v>
      </c>
      <c r="D687" s="7" t="s">
        <v>7</v>
      </c>
      <c r="E687" s="6">
        <f t="shared" si="42"/>
        <v>1.1438704812734013E-2</v>
      </c>
      <c r="F687" s="4">
        <v>2</v>
      </c>
      <c r="G687" s="4" t="s">
        <v>28</v>
      </c>
      <c r="H687" s="170">
        <f t="shared" si="43"/>
        <v>50000</v>
      </c>
      <c r="I687" s="4">
        <v>4</v>
      </c>
      <c r="J687" s="120">
        <f t="shared" si="48"/>
        <v>610.82683700000052</v>
      </c>
      <c r="K687" s="120">
        <f t="shared" si="49"/>
        <v>373109.42479942524</v>
      </c>
    </row>
    <row r="688" spans="1:11" x14ac:dyDescent="0.25">
      <c r="A688" s="4">
        <v>7571</v>
      </c>
      <c r="B688" s="5">
        <v>27000</v>
      </c>
      <c r="C688" s="121">
        <f>VLOOKUP($A688,flow_input!B$2:C$50000,2,FALSE)</f>
        <v>26964.397068999999</v>
      </c>
      <c r="D688" s="7" t="s">
        <v>7</v>
      </c>
      <c r="E688" s="6">
        <f t="shared" si="42"/>
        <v>-1.3186270740741524E-3</v>
      </c>
      <c r="F688" s="4">
        <v>2</v>
      </c>
      <c r="G688" s="4" t="s">
        <v>28</v>
      </c>
      <c r="H688" s="170">
        <f t="shared" si="43"/>
        <v>20000</v>
      </c>
      <c r="I688" s="4">
        <v>5</v>
      </c>
      <c r="J688" s="120">
        <f t="shared" si="48"/>
        <v>-35.602931000001263</v>
      </c>
      <c r="K688" s="120">
        <f t="shared" si="49"/>
        <v>1267.5686957908508</v>
      </c>
    </row>
    <row r="689" spans="1:11" x14ac:dyDescent="0.25">
      <c r="A689" s="4">
        <v>7585</v>
      </c>
      <c r="B689" s="5">
        <v>21000</v>
      </c>
      <c r="C689" s="121">
        <f>VLOOKUP($A689,flow_input!B$2:C$50000,2,FALSE)</f>
        <v>12890.194100999999</v>
      </c>
      <c r="D689" s="7" t="s">
        <v>7</v>
      </c>
      <c r="E689" s="6">
        <f t="shared" si="42"/>
        <v>-0.3861812332857143</v>
      </c>
      <c r="F689" s="4">
        <v>2</v>
      </c>
      <c r="G689" s="4" t="s">
        <v>28</v>
      </c>
      <c r="H689" s="170">
        <f t="shared" si="43"/>
        <v>20000</v>
      </c>
      <c r="I689" s="4">
        <v>5</v>
      </c>
      <c r="J689" s="120">
        <f t="shared" si="48"/>
        <v>-8109.8058990000009</v>
      </c>
      <c r="K689" s="120">
        <f t="shared" si="49"/>
        <v>65768951.719455212</v>
      </c>
    </row>
    <row r="690" spans="1:11" x14ac:dyDescent="0.25">
      <c r="A690" s="4">
        <v>8158</v>
      </c>
      <c r="B690" s="5">
        <v>23600</v>
      </c>
      <c r="C690" s="121">
        <f>VLOOKUP($A690,flow_input!B$2:C$50000,2,FALSE)</f>
        <v>17606.366720000002</v>
      </c>
      <c r="D690" s="7" t="s">
        <v>7</v>
      </c>
      <c r="E690" s="6">
        <f t="shared" si="42"/>
        <v>-0.25396751186440669</v>
      </c>
      <c r="F690" s="4">
        <v>2</v>
      </c>
      <c r="G690" s="4" t="s">
        <v>28</v>
      </c>
      <c r="H690" s="170">
        <f t="shared" si="43"/>
        <v>20000</v>
      </c>
      <c r="I690" s="4">
        <v>3</v>
      </c>
      <c r="J690" s="120">
        <f t="shared" si="48"/>
        <v>-5993.6332799999982</v>
      </c>
      <c r="K690" s="120">
        <f t="shared" si="49"/>
        <v>35923639.895123534</v>
      </c>
    </row>
    <row r="691" spans="1:11" x14ac:dyDescent="0.25">
      <c r="A691" s="4">
        <v>8213</v>
      </c>
      <c r="B691" s="5">
        <v>32900</v>
      </c>
      <c r="C691" s="121">
        <f>VLOOKUP($A691,flow_input!B$2:C$50000,2,FALSE)</f>
        <v>17140.725815999998</v>
      </c>
      <c r="D691" s="7" t="s">
        <v>7</v>
      </c>
      <c r="E691" s="6">
        <f t="shared" si="42"/>
        <v>-0.47900529434650463</v>
      </c>
      <c r="F691" s="4">
        <v>2</v>
      </c>
      <c r="G691" s="4" t="s">
        <v>28</v>
      </c>
      <c r="H691" s="170">
        <f t="shared" si="43"/>
        <v>30000</v>
      </c>
      <c r="I691" s="4">
        <v>3</v>
      </c>
      <c r="J691" s="120">
        <f t="shared" si="48"/>
        <v>-15759.274184000002</v>
      </c>
      <c r="K691" s="120">
        <f t="shared" si="49"/>
        <v>248354722.80648893</v>
      </c>
    </row>
    <row r="692" spans="1:11" x14ac:dyDescent="0.25">
      <c r="A692" s="4">
        <v>8327</v>
      </c>
      <c r="B692" s="5">
        <v>43600</v>
      </c>
      <c r="C692" s="121">
        <f>VLOOKUP($A692,flow_input!B$2:C$50000,2,FALSE)</f>
        <v>33928.588424000001</v>
      </c>
      <c r="D692" s="7" t="s">
        <v>7</v>
      </c>
      <c r="E692" s="6">
        <f t="shared" si="42"/>
        <v>-0.22182136642201833</v>
      </c>
      <c r="F692" s="4">
        <v>2</v>
      </c>
      <c r="G692" s="4" t="s">
        <v>28</v>
      </c>
      <c r="H692" s="170">
        <f t="shared" si="43"/>
        <v>40000</v>
      </c>
      <c r="I692" s="4">
        <v>3</v>
      </c>
      <c r="J692" s="120">
        <f t="shared" si="48"/>
        <v>-9671.4115759999986</v>
      </c>
      <c r="K692" s="120">
        <f t="shared" si="49"/>
        <v>93536201.872386783</v>
      </c>
    </row>
    <row r="693" spans="1:11" x14ac:dyDescent="0.25">
      <c r="A693" s="4">
        <v>8473</v>
      </c>
      <c r="B693" s="5">
        <v>31800</v>
      </c>
      <c r="C693" s="121">
        <f>VLOOKUP($A693,flow_input!B$2:C$50000,2,FALSE)</f>
        <v>28671.975364000002</v>
      </c>
      <c r="D693" s="7" t="s">
        <v>7</v>
      </c>
      <c r="E693" s="6">
        <f t="shared" si="42"/>
        <v>-9.8365554591194893E-2</v>
      </c>
      <c r="F693" s="4">
        <v>2</v>
      </c>
      <c r="G693" s="4" t="s">
        <v>28</v>
      </c>
      <c r="H693" s="170">
        <f t="shared" si="43"/>
        <v>30000</v>
      </c>
      <c r="I693" s="4">
        <v>7</v>
      </c>
      <c r="J693" s="120">
        <f t="shared" si="48"/>
        <v>-3128.0246359999983</v>
      </c>
      <c r="K693" s="120">
        <f t="shared" si="49"/>
        <v>9784538.1234229226</v>
      </c>
    </row>
    <row r="694" spans="1:11" x14ac:dyDescent="0.25">
      <c r="A694" s="4">
        <v>8493</v>
      </c>
      <c r="B694" s="5">
        <v>18900</v>
      </c>
      <c r="C694" s="121">
        <f>VLOOKUP($A694,flow_input!B$2:C$50000,2,FALSE)</f>
        <v>13888.755077</v>
      </c>
      <c r="D694" s="7" t="s">
        <v>7</v>
      </c>
      <c r="E694" s="6">
        <f t="shared" si="42"/>
        <v>-0.26514523402116408</v>
      </c>
      <c r="F694" s="4">
        <v>2</v>
      </c>
      <c r="G694" s="4" t="s">
        <v>28</v>
      </c>
      <c r="H694" s="170">
        <f t="shared" si="43"/>
        <v>10000</v>
      </c>
      <c r="I694" s="4">
        <v>2</v>
      </c>
      <c r="J694" s="120">
        <f t="shared" si="48"/>
        <v>-5011.2449230000002</v>
      </c>
      <c r="K694" s="120">
        <f t="shared" si="49"/>
        <v>25112575.678293277</v>
      </c>
    </row>
    <row r="695" spans="1:11" x14ac:dyDescent="0.25">
      <c r="A695" s="4">
        <v>9211</v>
      </c>
      <c r="B695" s="5">
        <v>49700</v>
      </c>
      <c r="C695" s="121">
        <f>VLOOKUP($A695,flow_input!B$2:C$50000,2,FALSE)</f>
        <v>37991.418102000003</v>
      </c>
      <c r="D695" s="7" t="s">
        <v>7</v>
      </c>
      <c r="E695" s="6">
        <f t="shared" si="42"/>
        <v>-0.23558514885311865</v>
      </c>
      <c r="F695" s="4">
        <v>2</v>
      </c>
      <c r="G695" s="4" t="s">
        <v>28</v>
      </c>
      <c r="H695" s="170">
        <f t="shared" si="43"/>
        <v>40000</v>
      </c>
      <c r="I695" s="4">
        <v>2</v>
      </c>
      <c r="J695" s="120">
        <f t="shared" si="48"/>
        <v>-11708.581897999997</v>
      </c>
      <c r="K695" s="120">
        <f t="shared" si="49"/>
        <v>137090890.06217322</v>
      </c>
    </row>
    <row r="696" spans="1:11" x14ac:dyDescent="0.25">
      <c r="A696" s="4">
        <v>9259</v>
      </c>
      <c r="B696" s="5">
        <v>30000</v>
      </c>
      <c r="C696" s="121">
        <f>VLOOKUP($A696,flow_input!B$2:C$50000,2,FALSE)</f>
        <v>25738.319843000001</v>
      </c>
      <c r="D696" s="7" t="s">
        <v>7</v>
      </c>
      <c r="E696" s="6">
        <f t="shared" si="42"/>
        <v>-0.14205600523333328</v>
      </c>
      <c r="F696" s="4">
        <v>2</v>
      </c>
      <c r="G696" s="4" t="s">
        <v>28</v>
      </c>
      <c r="H696" s="170">
        <f t="shared" si="43"/>
        <v>30000</v>
      </c>
      <c r="I696" s="4">
        <v>3</v>
      </c>
      <c r="J696" s="120">
        <f t="shared" si="48"/>
        <v>-4261.6801569999989</v>
      </c>
      <c r="K696" s="120">
        <f t="shared" si="49"/>
        <v>18161917.760567535</v>
      </c>
    </row>
    <row r="697" spans="1:11" x14ac:dyDescent="0.25">
      <c r="A697" s="4">
        <v>9308</v>
      </c>
      <c r="B697" s="5">
        <v>42300</v>
      </c>
      <c r="C697" s="121">
        <f>VLOOKUP($A697,flow_input!B$2:C$50000,2,FALSE)</f>
        <v>54840.502938999998</v>
      </c>
      <c r="D697" s="7" t="s">
        <v>7</v>
      </c>
      <c r="E697" s="6">
        <f t="shared" si="42"/>
        <v>0.29646579052009447</v>
      </c>
      <c r="F697" s="4">
        <v>2</v>
      </c>
      <c r="G697" s="4" t="s">
        <v>28</v>
      </c>
      <c r="H697" s="170">
        <f t="shared" si="43"/>
        <v>40000</v>
      </c>
      <c r="I697" s="4">
        <v>3</v>
      </c>
      <c r="J697" s="120">
        <f t="shared" si="48"/>
        <v>12540.502938999998</v>
      </c>
      <c r="K697" s="120">
        <f t="shared" si="49"/>
        <v>157264213.96306759</v>
      </c>
    </row>
    <row r="698" spans="1:11" x14ac:dyDescent="0.25">
      <c r="A698" s="4">
        <v>9809</v>
      </c>
      <c r="B698" s="5">
        <v>13700</v>
      </c>
      <c r="C698" s="121">
        <f>VLOOKUP($A698,flow_input!B$2:C$50000,2,FALSE)</f>
        <v>18942.575465999998</v>
      </c>
      <c r="D698" s="7" t="s">
        <v>7</v>
      </c>
      <c r="E698" s="6">
        <f t="shared" si="42"/>
        <v>0.38266974204379545</v>
      </c>
      <c r="F698" s="4">
        <v>2</v>
      </c>
      <c r="G698" s="4" t="s">
        <v>28</v>
      </c>
      <c r="H698" s="170">
        <f t="shared" si="43"/>
        <v>10000</v>
      </c>
      <c r="I698" s="4">
        <v>3</v>
      </c>
      <c r="J698" s="120">
        <f t="shared" si="48"/>
        <v>5242.5754659999984</v>
      </c>
      <c r="K698" s="120">
        <f t="shared" si="49"/>
        <v>27484597.516705099</v>
      </c>
    </row>
    <row r="699" spans="1:11" x14ac:dyDescent="0.25">
      <c r="A699" s="4">
        <v>9826</v>
      </c>
      <c r="B699" s="5">
        <v>55800</v>
      </c>
      <c r="C699" s="121">
        <f>VLOOKUP($A699,flow_input!B$2:C$50000,2,FALSE)</f>
        <v>34410.591538000001</v>
      </c>
      <c r="D699" s="7" t="s">
        <v>7</v>
      </c>
      <c r="E699" s="6">
        <f t="shared" si="42"/>
        <v>-0.38332273229390679</v>
      </c>
      <c r="F699" s="4">
        <v>2</v>
      </c>
      <c r="G699" s="4" t="s">
        <v>28</v>
      </c>
      <c r="H699" s="170">
        <f t="shared" si="43"/>
        <v>50000</v>
      </c>
      <c r="I699" s="4">
        <v>4</v>
      </c>
      <c r="J699" s="120">
        <f t="shared" si="48"/>
        <v>-21389.408461999999</v>
      </c>
      <c r="K699" s="120">
        <f t="shared" si="49"/>
        <v>457506794.35427719</v>
      </c>
    </row>
    <row r="700" spans="1:11" x14ac:dyDescent="0.25">
      <c r="A700" s="4">
        <v>9974</v>
      </c>
      <c r="B700" s="5">
        <v>16900</v>
      </c>
      <c r="C700" s="121">
        <f>VLOOKUP($A700,flow_input!B$2:C$50000,2,FALSE)</f>
        <v>18632.366043999999</v>
      </c>
      <c r="D700" s="7" t="s">
        <v>7</v>
      </c>
      <c r="E700" s="6">
        <f t="shared" si="42"/>
        <v>0.10250686650887575</v>
      </c>
      <c r="F700" s="4">
        <v>2</v>
      </c>
      <c r="G700" s="4" t="s">
        <v>28</v>
      </c>
      <c r="H700" s="170">
        <f t="shared" si="43"/>
        <v>10000</v>
      </c>
      <c r="I700" s="4">
        <v>4</v>
      </c>
      <c r="J700" s="120">
        <f t="shared" si="48"/>
        <v>1732.3660439999985</v>
      </c>
      <c r="K700" s="120">
        <f t="shared" si="49"/>
        <v>3001092.1104042046</v>
      </c>
    </row>
    <row r="701" spans="1:11" x14ac:dyDescent="0.25">
      <c r="A701" s="4">
        <v>9979</v>
      </c>
      <c r="B701" s="5">
        <v>6500</v>
      </c>
      <c r="C701" s="121">
        <f>VLOOKUP($A701,flow_input!B$2:C$50000,2,FALSE)</f>
        <v>1452.6835189999999</v>
      </c>
      <c r="D701" s="7" t="s">
        <v>7</v>
      </c>
      <c r="E701" s="6">
        <f t="shared" si="42"/>
        <v>-0.77651022784615387</v>
      </c>
      <c r="F701" s="4">
        <v>2</v>
      </c>
      <c r="G701" s="4" t="s">
        <v>28</v>
      </c>
      <c r="H701" s="170">
        <f t="shared" si="43"/>
        <v>0</v>
      </c>
      <c r="I701" s="4">
        <v>4</v>
      </c>
      <c r="J701" s="120">
        <f t="shared" si="48"/>
        <v>-5047.3164809999998</v>
      </c>
      <c r="K701" s="120">
        <f t="shared" si="49"/>
        <v>25475403.659374222</v>
      </c>
    </row>
    <row r="702" spans="1:11" x14ac:dyDescent="0.25">
      <c r="A702" s="4">
        <v>10006</v>
      </c>
      <c r="B702" s="5">
        <v>9700</v>
      </c>
      <c r="C702" s="121">
        <f>VLOOKUP($A702,flow_input!B$2:C$50000,2,FALSE)</f>
        <v>10478.652979</v>
      </c>
      <c r="D702" s="7" t="s">
        <v>7</v>
      </c>
      <c r="E702" s="6">
        <f t="shared" si="42"/>
        <v>8.0273502989690826E-2</v>
      </c>
      <c r="F702" s="4">
        <v>2</v>
      </c>
      <c r="G702" s="4" t="s">
        <v>28</v>
      </c>
      <c r="H702" s="170">
        <f t="shared" si="43"/>
        <v>0</v>
      </c>
      <c r="I702" s="4">
        <v>4</v>
      </c>
      <c r="J702" s="120">
        <f t="shared" si="48"/>
        <v>778.65297900000041</v>
      </c>
      <c r="K702" s="120">
        <f t="shared" si="49"/>
        <v>606300.46170557512</v>
      </c>
    </row>
    <row r="703" spans="1:11" x14ac:dyDescent="0.25">
      <c r="A703" s="4">
        <v>11208</v>
      </c>
      <c r="B703" s="5">
        <v>43600</v>
      </c>
      <c r="C703" s="121">
        <f>VLOOKUP($A703,flow_input!B$2:C$50000,2,FALSE)</f>
        <v>47694.348145999997</v>
      </c>
      <c r="D703" s="7" t="s">
        <v>7</v>
      </c>
      <c r="E703" s="6">
        <f t="shared" si="42"/>
        <v>9.3907067568807179E-2</v>
      </c>
      <c r="F703" s="4">
        <v>2</v>
      </c>
      <c r="G703" s="4" t="s">
        <v>28</v>
      </c>
      <c r="H703" s="170">
        <f t="shared" si="43"/>
        <v>40000</v>
      </c>
      <c r="I703" s="4">
        <v>3</v>
      </c>
      <c r="J703" s="120">
        <f t="shared" si="48"/>
        <v>4094.3481459999966</v>
      </c>
      <c r="K703" s="120">
        <f t="shared" si="49"/>
        <v>16763686.74065361</v>
      </c>
    </row>
    <row r="704" spans="1:11" x14ac:dyDescent="0.25">
      <c r="A704" s="4">
        <v>11407</v>
      </c>
      <c r="B704" s="5">
        <v>9900</v>
      </c>
      <c r="C704" s="121">
        <f>VLOOKUP($A704,flow_input!B$2:C$50000,2,FALSE)</f>
        <v>7968.4790650000004</v>
      </c>
      <c r="D704" s="7" t="s">
        <v>7</v>
      </c>
      <c r="E704" s="6">
        <f t="shared" si="42"/>
        <v>-0.19510312474747471</v>
      </c>
      <c r="F704" s="4">
        <v>2</v>
      </c>
      <c r="G704" s="4" t="s">
        <v>28</v>
      </c>
      <c r="H704" s="170">
        <f t="shared" si="43"/>
        <v>0</v>
      </c>
      <c r="I704" s="4">
        <v>4</v>
      </c>
      <c r="J704" s="120">
        <f t="shared" si="48"/>
        <v>-1931.5209349999996</v>
      </c>
      <c r="K704" s="120">
        <f t="shared" si="49"/>
        <v>3730773.1223432724</v>
      </c>
    </row>
    <row r="705" spans="1:11" x14ac:dyDescent="0.25">
      <c r="A705" s="4">
        <v>11532</v>
      </c>
      <c r="B705" s="5">
        <v>24200</v>
      </c>
      <c r="C705" s="121">
        <f>VLOOKUP($A705,flow_input!B$2:C$50000,2,FALSE)</f>
        <v>29264.946028999999</v>
      </c>
      <c r="D705" s="7" t="s">
        <v>7</v>
      </c>
      <c r="E705" s="6">
        <f t="shared" si="42"/>
        <v>0.20929529045454531</v>
      </c>
      <c r="F705" s="4">
        <v>2</v>
      </c>
      <c r="G705" s="4" t="s">
        <v>28</v>
      </c>
      <c r="H705" s="170">
        <f t="shared" si="43"/>
        <v>20000</v>
      </c>
      <c r="I705" s="4">
        <v>3</v>
      </c>
      <c r="J705" s="120">
        <f t="shared" si="48"/>
        <v>5064.9460289999988</v>
      </c>
      <c r="K705" s="120">
        <f t="shared" si="49"/>
        <v>25653678.276682857</v>
      </c>
    </row>
    <row r="706" spans="1:11" x14ac:dyDescent="0.25">
      <c r="A706" s="4">
        <v>11534</v>
      </c>
      <c r="B706" s="5">
        <v>30200</v>
      </c>
      <c r="C706" s="121">
        <f>VLOOKUP($A706,flow_input!B$2:C$50000,2,FALSE)</f>
        <v>30912.747478000001</v>
      </c>
      <c r="D706" s="7" t="s">
        <v>7</v>
      </c>
      <c r="E706" s="6">
        <f t="shared" si="42"/>
        <v>2.3600909867549813E-2</v>
      </c>
      <c r="F706" s="4">
        <v>2</v>
      </c>
      <c r="G706" s="4" t="s">
        <v>28</v>
      </c>
      <c r="H706" s="170">
        <f t="shared" si="43"/>
        <v>30000</v>
      </c>
      <c r="I706" s="4">
        <v>3</v>
      </c>
      <c r="J706" s="120">
        <f t="shared" si="48"/>
        <v>712.74747800000114</v>
      </c>
      <c r="K706" s="120">
        <f t="shared" si="49"/>
        <v>508008.96739536209</v>
      </c>
    </row>
    <row r="707" spans="1:11" x14ac:dyDescent="0.25">
      <c r="A707" s="4">
        <v>11537</v>
      </c>
      <c r="B707" s="5">
        <v>21100</v>
      </c>
      <c r="C707" s="121">
        <f>VLOOKUP($A707,flow_input!B$2:C$50000,2,FALSE)</f>
        <v>33939.814092000001</v>
      </c>
      <c r="D707" s="7" t="s">
        <v>7</v>
      </c>
      <c r="E707" s="6">
        <f t="shared" ref="E707:E770" si="50">C707/B707-1</f>
        <v>0.60852199488151659</v>
      </c>
      <c r="F707" s="4">
        <v>2</v>
      </c>
      <c r="G707" s="4" t="s">
        <v>28</v>
      </c>
      <c r="H707" s="170">
        <f t="shared" ref="H707:H770" si="51">FLOOR(B707,10000)</f>
        <v>20000</v>
      </c>
      <c r="I707" s="4">
        <v>3</v>
      </c>
      <c r="J707" s="120">
        <f t="shared" si="48"/>
        <v>12839.814092000001</v>
      </c>
      <c r="K707" s="120">
        <f t="shared" si="49"/>
        <v>164860825.9171218</v>
      </c>
    </row>
    <row r="708" spans="1:11" x14ac:dyDescent="0.25">
      <c r="A708" s="4">
        <v>11896</v>
      </c>
      <c r="B708" s="5">
        <v>45900</v>
      </c>
      <c r="C708" s="121">
        <f>VLOOKUP($A708,flow_input!B$2:C$50000,2,FALSE)</f>
        <v>46222.817372999998</v>
      </c>
      <c r="D708" s="7" t="s">
        <v>7</v>
      </c>
      <c r="E708" s="6">
        <f t="shared" si="50"/>
        <v>7.0330582352939874E-3</v>
      </c>
      <c r="F708" s="4">
        <v>2</v>
      </c>
      <c r="G708" s="4" t="s">
        <v>28</v>
      </c>
      <c r="H708" s="170">
        <f t="shared" si="51"/>
        <v>40000</v>
      </c>
      <c r="I708" s="4">
        <v>3</v>
      </c>
      <c r="J708" s="120">
        <f t="shared" si="48"/>
        <v>322.81737299999804</v>
      </c>
      <c r="K708" s="120">
        <f t="shared" si="49"/>
        <v>104211.05631061987</v>
      </c>
    </row>
    <row r="709" spans="1:11" x14ac:dyDescent="0.25">
      <c r="A709" s="4">
        <v>11968</v>
      </c>
      <c r="B709" s="5">
        <v>17500</v>
      </c>
      <c r="C709" s="121">
        <f>VLOOKUP($A709,flow_input!B$2:C$50000,2,FALSE)</f>
        <v>20217.997476</v>
      </c>
      <c r="D709" s="7" t="s">
        <v>7</v>
      </c>
      <c r="E709" s="6">
        <f t="shared" si="50"/>
        <v>0.15531414148571421</v>
      </c>
      <c r="F709" s="4">
        <v>2</v>
      </c>
      <c r="G709" s="4" t="s">
        <v>28</v>
      </c>
      <c r="H709" s="170">
        <f t="shared" si="51"/>
        <v>10000</v>
      </c>
      <c r="I709" s="4">
        <v>3</v>
      </c>
      <c r="J709" s="120">
        <f t="shared" si="48"/>
        <v>2717.9974760000005</v>
      </c>
      <c r="K709" s="120">
        <f t="shared" si="49"/>
        <v>7387510.2795423735</v>
      </c>
    </row>
    <row r="710" spans="1:11" x14ac:dyDescent="0.25">
      <c r="A710" s="4">
        <v>12994</v>
      </c>
      <c r="B710" s="5">
        <v>20500</v>
      </c>
      <c r="C710" s="121">
        <f>VLOOKUP($A710,flow_input!B$2:C$50000,2,FALSE)</f>
        <v>6808.2281389999998</v>
      </c>
      <c r="D710" s="7" t="s">
        <v>7</v>
      </c>
      <c r="E710" s="6">
        <f t="shared" si="50"/>
        <v>-0.66789131029268289</v>
      </c>
      <c r="F710" s="4">
        <v>2</v>
      </c>
      <c r="G710" s="4" t="s">
        <v>28</v>
      </c>
      <c r="H710" s="170">
        <f t="shared" si="51"/>
        <v>20000</v>
      </c>
      <c r="I710" s="4">
        <v>5</v>
      </c>
      <c r="J710" s="120">
        <f t="shared" si="48"/>
        <v>-13691.771861000001</v>
      </c>
      <c r="K710" s="120">
        <f t="shared" si="49"/>
        <v>187464616.69367144</v>
      </c>
    </row>
    <row r="711" spans="1:11" x14ac:dyDescent="0.25">
      <c r="A711" s="4">
        <v>13702</v>
      </c>
      <c r="B711" s="5">
        <v>41400</v>
      </c>
      <c r="C711" s="121">
        <f>VLOOKUP($A711,flow_input!B$2:C$50000,2,FALSE)</f>
        <v>40983.578652999997</v>
      </c>
      <c r="D711" s="7" t="s">
        <v>7</v>
      </c>
      <c r="E711" s="6">
        <f t="shared" si="50"/>
        <v>-1.0058486642512188E-2</v>
      </c>
      <c r="F711" s="4">
        <v>2</v>
      </c>
      <c r="G711" s="4" t="s">
        <v>28</v>
      </c>
      <c r="H711" s="170">
        <f t="shared" si="51"/>
        <v>40000</v>
      </c>
      <c r="I711" s="4">
        <v>3</v>
      </c>
      <c r="J711" s="120">
        <f t="shared" si="48"/>
        <v>-416.42134700000315</v>
      </c>
      <c r="K711" s="120">
        <f t="shared" si="49"/>
        <v>173406.73823729705</v>
      </c>
    </row>
    <row r="712" spans="1:11" x14ac:dyDescent="0.25">
      <c r="A712" s="4">
        <v>13704</v>
      </c>
      <c r="B712" s="5">
        <v>32200</v>
      </c>
      <c r="C712" s="121">
        <f>VLOOKUP($A712,flow_input!B$2:C$50000,2,FALSE)</f>
        <v>32746.321415999999</v>
      </c>
      <c r="D712" s="7" t="s">
        <v>7</v>
      </c>
      <c r="E712" s="6">
        <f t="shared" si="50"/>
        <v>1.6966503602484417E-2</v>
      </c>
      <c r="F712" s="4">
        <v>2</v>
      </c>
      <c r="G712" s="4" t="s">
        <v>28</v>
      </c>
      <c r="H712" s="170">
        <f t="shared" si="51"/>
        <v>30000</v>
      </c>
      <c r="I712" s="4">
        <v>3</v>
      </c>
      <c r="J712" s="120">
        <f t="shared" si="48"/>
        <v>546.32141599999886</v>
      </c>
      <c r="K712" s="120">
        <f t="shared" si="49"/>
        <v>298467.0895802438</v>
      </c>
    </row>
    <row r="713" spans="1:11" x14ac:dyDescent="0.25">
      <c r="A713" s="4">
        <v>13709</v>
      </c>
      <c r="B713" s="5">
        <v>27000</v>
      </c>
      <c r="C713" s="121">
        <f>VLOOKUP($A713,flow_input!B$2:C$50000,2,FALSE)</f>
        <v>42762.022549000001</v>
      </c>
      <c r="D713" s="7" t="s">
        <v>7</v>
      </c>
      <c r="E713" s="6">
        <f t="shared" si="50"/>
        <v>0.58377861292592592</v>
      </c>
      <c r="F713" s="4">
        <v>2</v>
      </c>
      <c r="G713" s="4" t="s">
        <v>28</v>
      </c>
      <c r="H713" s="170">
        <f t="shared" si="51"/>
        <v>20000</v>
      </c>
      <c r="I713" s="4">
        <v>3</v>
      </c>
      <c r="J713" s="120">
        <f t="shared" ref="J713:J744" si="52">C713-B713</f>
        <v>15762.022549000001</v>
      </c>
      <c r="K713" s="120">
        <f t="shared" ref="K713:K744" si="53">POWER(J713,2)</f>
        <v>248441354.83518448</v>
      </c>
    </row>
    <row r="714" spans="1:11" x14ac:dyDescent="0.25">
      <c r="A714" s="4">
        <v>13943</v>
      </c>
      <c r="B714" s="5">
        <v>43100</v>
      </c>
      <c r="C714" s="121">
        <f>VLOOKUP($A714,flow_input!B$2:C$50000,2,FALSE)</f>
        <v>41698.451463999998</v>
      </c>
      <c r="D714" s="7" t="s">
        <v>7</v>
      </c>
      <c r="E714" s="6">
        <f t="shared" si="50"/>
        <v>-3.2518527517401474E-2</v>
      </c>
      <c r="F714" s="4">
        <v>2</v>
      </c>
      <c r="G714" s="4" t="s">
        <v>28</v>
      </c>
      <c r="H714" s="170">
        <f t="shared" si="51"/>
        <v>40000</v>
      </c>
      <c r="I714" s="4">
        <v>4</v>
      </c>
      <c r="J714" s="120">
        <f t="shared" si="52"/>
        <v>-1401.5485360000021</v>
      </c>
      <c r="K714" s="120">
        <f t="shared" si="53"/>
        <v>1964338.298763749</v>
      </c>
    </row>
    <row r="715" spans="1:11" x14ac:dyDescent="0.25">
      <c r="A715" s="4">
        <v>14072</v>
      </c>
      <c r="B715" s="5">
        <v>41500</v>
      </c>
      <c r="C715" s="121">
        <f>VLOOKUP($A715,flow_input!B$2:C$50000,2,FALSE)</f>
        <v>25058.910872331999</v>
      </c>
      <c r="D715" s="7" t="s">
        <v>7</v>
      </c>
      <c r="E715" s="6">
        <f t="shared" si="50"/>
        <v>-0.39617082235344581</v>
      </c>
      <c r="F715" s="4">
        <v>2</v>
      </c>
      <c r="G715" s="4" t="s">
        <v>28</v>
      </c>
      <c r="H715" s="170">
        <f t="shared" si="51"/>
        <v>40000</v>
      </c>
      <c r="I715" s="4">
        <v>4</v>
      </c>
      <c r="J715" s="120">
        <f t="shared" si="52"/>
        <v>-16441.089127668001</v>
      </c>
      <c r="K715" s="120">
        <f t="shared" si="53"/>
        <v>270309411.70392299</v>
      </c>
    </row>
    <row r="716" spans="1:11" x14ac:dyDescent="0.25">
      <c r="A716" s="4">
        <v>14075</v>
      </c>
      <c r="B716" s="5">
        <v>45400</v>
      </c>
      <c r="C716" s="121">
        <f>VLOOKUP($A716,flow_input!B$2:C$50000,2,FALSE)</f>
        <v>37051.035295000001</v>
      </c>
      <c r="D716" s="7" t="s">
        <v>7</v>
      </c>
      <c r="E716" s="6">
        <f t="shared" si="50"/>
        <v>-0.18389790099118941</v>
      </c>
      <c r="F716" s="4">
        <v>2</v>
      </c>
      <c r="G716" s="4" t="s">
        <v>28</v>
      </c>
      <c r="H716" s="170">
        <f t="shared" si="51"/>
        <v>40000</v>
      </c>
      <c r="I716" s="4">
        <v>4</v>
      </c>
      <c r="J716" s="120">
        <f t="shared" si="52"/>
        <v>-8348.9647049999985</v>
      </c>
      <c r="K716" s="120">
        <f t="shared" si="53"/>
        <v>69705211.645335719</v>
      </c>
    </row>
    <row r="717" spans="1:11" x14ac:dyDescent="0.25">
      <c r="A717" s="4">
        <v>14281</v>
      </c>
      <c r="B717" s="5">
        <v>15900</v>
      </c>
      <c r="C717" s="121">
        <f>VLOOKUP($A717,flow_input!B$2:C$50000,2,FALSE)</f>
        <v>18508.637062665999</v>
      </c>
      <c r="D717" s="7" t="s">
        <v>7</v>
      </c>
      <c r="E717" s="6">
        <f t="shared" si="50"/>
        <v>0.16406522406704394</v>
      </c>
      <c r="F717" s="4">
        <v>2</v>
      </c>
      <c r="G717" s="4" t="s">
        <v>28</v>
      </c>
      <c r="H717" s="170">
        <f t="shared" si="51"/>
        <v>10000</v>
      </c>
      <c r="I717" s="4">
        <v>3</v>
      </c>
      <c r="J717" s="120">
        <f t="shared" si="52"/>
        <v>2608.6370626659991</v>
      </c>
      <c r="K717" s="120">
        <f t="shared" si="53"/>
        <v>6804987.3247146914</v>
      </c>
    </row>
    <row r="718" spans="1:11" x14ac:dyDescent="0.25">
      <c r="A718" s="4">
        <v>14353</v>
      </c>
      <c r="B718" s="5">
        <v>42700</v>
      </c>
      <c r="C718" s="121">
        <f>VLOOKUP($A718,flow_input!B$2:C$50000,2,FALSE)</f>
        <v>26604.814573332998</v>
      </c>
      <c r="D718" s="7" t="s">
        <v>7</v>
      </c>
      <c r="E718" s="6">
        <f t="shared" si="50"/>
        <v>-0.37693642685402817</v>
      </c>
      <c r="F718" s="4">
        <v>2</v>
      </c>
      <c r="G718" s="4" t="s">
        <v>28</v>
      </c>
      <c r="H718" s="170">
        <f t="shared" si="51"/>
        <v>40000</v>
      </c>
      <c r="I718" s="4">
        <v>3</v>
      </c>
      <c r="J718" s="120">
        <f t="shared" si="52"/>
        <v>-16095.185426667002</v>
      </c>
      <c r="K718" s="120">
        <f t="shared" si="53"/>
        <v>259054993.91879383</v>
      </c>
    </row>
    <row r="719" spans="1:11" x14ac:dyDescent="0.25">
      <c r="A719" s="4">
        <v>14665</v>
      </c>
      <c r="B719" s="5">
        <v>45300</v>
      </c>
      <c r="C719" s="121">
        <f>VLOOKUP($A719,flow_input!B$2:C$50000,2,FALSE)</f>
        <v>45054.295675665999</v>
      </c>
      <c r="D719" s="7" t="s">
        <v>7</v>
      </c>
      <c r="E719" s="6">
        <f t="shared" si="50"/>
        <v>-5.4239365195143385E-3</v>
      </c>
      <c r="F719" s="4">
        <v>2</v>
      </c>
      <c r="G719" s="4" t="s">
        <v>28</v>
      </c>
      <c r="H719" s="170">
        <f t="shared" si="51"/>
        <v>40000</v>
      </c>
      <c r="I719" s="4">
        <v>3</v>
      </c>
      <c r="J719" s="120">
        <f t="shared" si="52"/>
        <v>-245.70432433400129</v>
      </c>
      <c r="K719" s="120">
        <f t="shared" si="53"/>
        <v>60370.614996428099</v>
      </c>
    </row>
    <row r="720" spans="1:11" x14ac:dyDescent="0.25">
      <c r="A720" s="4">
        <v>14889</v>
      </c>
      <c r="B720" s="5">
        <v>33900</v>
      </c>
      <c r="C720" s="121">
        <f>VLOOKUP($A720,flow_input!B$2:C$50000,2,FALSE)</f>
        <v>31864.350215999999</v>
      </c>
      <c r="D720" s="7" t="s">
        <v>7</v>
      </c>
      <c r="E720" s="6">
        <f t="shared" si="50"/>
        <v>-6.0048666194690292E-2</v>
      </c>
      <c r="F720" s="4">
        <v>2</v>
      </c>
      <c r="G720" s="4" t="s">
        <v>28</v>
      </c>
      <c r="H720" s="170">
        <f t="shared" si="51"/>
        <v>30000</v>
      </c>
      <c r="I720" s="4">
        <v>3</v>
      </c>
      <c r="J720" s="120">
        <f t="shared" si="52"/>
        <v>-2035.6497840000011</v>
      </c>
      <c r="K720" s="120">
        <f t="shared" si="53"/>
        <v>4143870.0430992511</v>
      </c>
    </row>
    <row r="721" spans="1:11" x14ac:dyDescent="0.25">
      <c r="A721" s="4">
        <v>14982</v>
      </c>
      <c r="B721" s="5">
        <v>47800</v>
      </c>
      <c r="C721" s="121">
        <f>VLOOKUP($A721,flow_input!B$2:C$50000,2,FALSE)</f>
        <v>41196.500244000003</v>
      </c>
      <c r="D721" s="7" t="s">
        <v>7</v>
      </c>
      <c r="E721" s="6">
        <f t="shared" si="50"/>
        <v>-0.138148530460251</v>
      </c>
      <c r="F721" s="4">
        <v>2</v>
      </c>
      <c r="G721" s="4" t="s">
        <v>28</v>
      </c>
      <c r="H721" s="170">
        <f t="shared" si="51"/>
        <v>40000</v>
      </c>
      <c r="I721" s="4">
        <v>3</v>
      </c>
      <c r="J721" s="120">
        <f t="shared" si="52"/>
        <v>-6603.4997559999974</v>
      </c>
      <c r="K721" s="120">
        <f t="shared" si="53"/>
        <v>43606209.027492024</v>
      </c>
    </row>
    <row r="722" spans="1:11" x14ac:dyDescent="0.25">
      <c r="A722" s="4">
        <v>15073</v>
      </c>
      <c r="B722" s="5">
        <v>37700</v>
      </c>
      <c r="C722" s="121">
        <f>VLOOKUP($A722,flow_input!B$2:C$50000,2,FALSE)</f>
        <v>45910.612138331999</v>
      </c>
      <c r="D722" s="7" t="s">
        <v>7</v>
      </c>
      <c r="E722" s="6">
        <f t="shared" si="50"/>
        <v>0.21778812038015904</v>
      </c>
      <c r="F722" s="4">
        <v>2</v>
      </c>
      <c r="G722" s="4" t="s">
        <v>28</v>
      </c>
      <c r="H722" s="170">
        <f t="shared" si="51"/>
        <v>30000</v>
      </c>
      <c r="I722" s="4">
        <v>3</v>
      </c>
      <c r="J722" s="120">
        <f t="shared" si="52"/>
        <v>8210.6121383319987</v>
      </c>
      <c r="K722" s="120">
        <f t="shared" si="53"/>
        <v>67414151.686124757</v>
      </c>
    </row>
    <row r="723" spans="1:11" x14ac:dyDescent="0.25">
      <c r="A723" s="4">
        <v>15326</v>
      </c>
      <c r="B723" s="5">
        <v>39400</v>
      </c>
      <c r="C723" s="121">
        <f>VLOOKUP($A723,flow_input!B$2:C$50000,2,FALSE)</f>
        <v>31583.242836000001</v>
      </c>
      <c r="D723" s="7" t="s">
        <v>7</v>
      </c>
      <c r="E723" s="6">
        <f t="shared" si="50"/>
        <v>-0.19839485187817252</v>
      </c>
      <c r="F723" s="4">
        <v>2</v>
      </c>
      <c r="G723" s="4" t="s">
        <v>28</v>
      </c>
      <c r="H723" s="170">
        <f t="shared" si="51"/>
        <v>30000</v>
      </c>
      <c r="I723" s="4">
        <v>7</v>
      </c>
      <c r="J723" s="120">
        <f t="shared" si="52"/>
        <v>-7816.7571639999987</v>
      </c>
      <c r="K723" s="120">
        <f t="shared" si="53"/>
        <v>61101692.560945302</v>
      </c>
    </row>
    <row r="724" spans="1:11" x14ac:dyDescent="0.25">
      <c r="A724" s="4">
        <v>15328</v>
      </c>
      <c r="B724" s="5">
        <v>42500</v>
      </c>
      <c r="C724" s="121">
        <f>VLOOKUP($A724,flow_input!B$2:C$50000,2,FALSE)</f>
        <v>28563.056132999998</v>
      </c>
      <c r="D724" s="7" t="s">
        <v>7</v>
      </c>
      <c r="E724" s="6">
        <f t="shared" si="50"/>
        <v>-0.32792809098823539</v>
      </c>
      <c r="F724" s="4">
        <v>2</v>
      </c>
      <c r="G724" s="4" t="s">
        <v>28</v>
      </c>
      <c r="H724" s="170">
        <f t="shared" si="51"/>
        <v>40000</v>
      </c>
      <c r="I724" s="4">
        <v>7</v>
      </c>
      <c r="J724" s="120">
        <f t="shared" si="52"/>
        <v>-13936.943867000002</v>
      </c>
      <c r="K724" s="120">
        <f t="shared" si="53"/>
        <v>194238404.35190895</v>
      </c>
    </row>
    <row r="725" spans="1:11" x14ac:dyDescent="0.25">
      <c r="A725" s="4">
        <v>15414</v>
      </c>
      <c r="B725" s="5">
        <v>24900</v>
      </c>
      <c r="C725" s="121">
        <f>VLOOKUP($A725,flow_input!B$2:C$50000,2,FALSE)</f>
        <v>23792.064909000001</v>
      </c>
      <c r="D725" s="7" t="s">
        <v>7</v>
      </c>
      <c r="E725" s="6">
        <f t="shared" si="50"/>
        <v>-4.4495385180722824E-2</v>
      </c>
      <c r="F725" s="4">
        <v>2</v>
      </c>
      <c r="G725" s="4" t="s">
        <v>28</v>
      </c>
      <c r="H725" s="170">
        <f t="shared" si="51"/>
        <v>20000</v>
      </c>
      <c r="I725" s="4">
        <v>5</v>
      </c>
      <c r="J725" s="120">
        <f t="shared" si="52"/>
        <v>-1107.9350909999994</v>
      </c>
      <c r="K725" s="120">
        <f t="shared" si="53"/>
        <v>1227520.1658691769</v>
      </c>
    </row>
    <row r="726" spans="1:11" x14ac:dyDescent="0.25">
      <c r="A726" s="4">
        <v>15460</v>
      </c>
      <c r="B726" s="5">
        <v>28100</v>
      </c>
      <c r="C726" s="121">
        <f>VLOOKUP($A726,flow_input!B$2:C$50000,2,FALSE)</f>
        <v>13210.088673</v>
      </c>
      <c r="D726" s="7" t="s">
        <v>7</v>
      </c>
      <c r="E726" s="6">
        <f t="shared" si="50"/>
        <v>-0.52989008281138794</v>
      </c>
      <c r="F726" s="4">
        <v>2</v>
      </c>
      <c r="G726" s="4" t="s">
        <v>28</v>
      </c>
      <c r="H726" s="170">
        <f t="shared" si="51"/>
        <v>20000</v>
      </c>
      <c r="I726" s="4">
        <v>7</v>
      </c>
      <c r="J726" s="120">
        <f t="shared" si="52"/>
        <v>-14889.911327</v>
      </c>
      <c r="K726" s="120">
        <f t="shared" si="53"/>
        <v>221709459.32592291</v>
      </c>
    </row>
    <row r="727" spans="1:11" x14ac:dyDescent="0.25">
      <c r="A727" s="4">
        <v>15469</v>
      </c>
      <c r="B727" s="5">
        <v>23900</v>
      </c>
      <c r="C727" s="121">
        <f>VLOOKUP($A727,flow_input!B$2:C$50000,2,FALSE)</f>
        <v>21129.292294999999</v>
      </c>
      <c r="D727" s="7" t="s">
        <v>7</v>
      </c>
      <c r="E727" s="6">
        <f t="shared" si="50"/>
        <v>-0.11592919267782431</v>
      </c>
      <c r="F727" s="4">
        <v>2</v>
      </c>
      <c r="G727" s="4" t="s">
        <v>28</v>
      </c>
      <c r="H727" s="170">
        <f t="shared" si="51"/>
        <v>20000</v>
      </c>
      <c r="I727" s="4">
        <v>5</v>
      </c>
      <c r="J727" s="120">
        <f t="shared" si="52"/>
        <v>-2770.7077050000007</v>
      </c>
      <c r="K727" s="120">
        <f t="shared" si="53"/>
        <v>7676821.1865463713</v>
      </c>
    </row>
    <row r="728" spans="1:11" x14ac:dyDescent="0.25">
      <c r="A728" s="4">
        <v>15470</v>
      </c>
      <c r="B728" s="5">
        <v>12900</v>
      </c>
      <c r="C728" s="121">
        <f>VLOOKUP($A728,flow_input!B$2:C$50000,2,FALSE)</f>
        <v>7758.4344460000002</v>
      </c>
      <c r="D728" s="7" t="s">
        <v>7</v>
      </c>
      <c r="E728" s="6">
        <f t="shared" si="50"/>
        <v>-0.3985709731782946</v>
      </c>
      <c r="F728" s="4">
        <v>2</v>
      </c>
      <c r="G728" s="4" t="s">
        <v>28</v>
      </c>
      <c r="H728" s="170">
        <f t="shared" si="51"/>
        <v>10000</v>
      </c>
      <c r="I728" s="4">
        <v>5</v>
      </c>
      <c r="J728" s="120">
        <f t="shared" si="52"/>
        <v>-5141.5655539999998</v>
      </c>
      <c r="K728" s="120">
        <f t="shared" si="53"/>
        <v>26435696.346079323</v>
      </c>
    </row>
    <row r="729" spans="1:11" x14ac:dyDescent="0.25">
      <c r="A729" s="4">
        <v>15496</v>
      </c>
      <c r="B729" s="5">
        <v>58600</v>
      </c>
      <c r="C729" s="121">
        <f>VLOOKUP($A729,flow_input!B$2:C$50000,2,FALSE)</f>
        <v>63798.677366331998</v>
      </c>
      <c r="D729" s="7" t="s">
        <v>7</v>
      </c>
      <c r="E729" s="6">
        <f t="shared" si="50"/>
        <v>8.8714630824778151E-2</v>
      </c>
      <c r="F729" s="4">
        <v>2</v>
      </c>
      <c r="G729" s="4" t="s">
        <v>28</v>
      </c>
      <c r="H729" s="170">
        <f t="shared" si="51"/>
        <v>50000</v>
      </c>
      <c r="I729" s="4">
        <v>3</v>
      </c>
      <c r="J729" s="120">
        <f t="shared" si="52"/>
        <v>5198.6773663319982</v>
      </c>
      <c r="K729" s="120">
        <f t="shared" si="53"/>
        <v>27026246.3592126</v>
      </c>
    </row>
    <row r="730" spans="1:11" x14ac:dyDescent="0.25">
      <c r="A730" s="4">
        <v>16248</v>
      </c>
      <c r="B730" s="5">
        <v>52100</v>
      </c>
      <c r="C730" s="121">
        <f>VLOOKUP($A730,flow_input!B$2:C$50000,2,FALSE)</f>
        <v>50431.767846000002</v>
      </c>
      <c r="D730" s="7" t="s">
        <v>7</v>
      </c>
      <c r="E730" s="6">
        <f t="shared" si="50"/>
        <v>-3.2019811017274469E-2</v>
      </c>
      <c r="F730" s="4">
        <v>2</v>
      </c>
      <c r="G730" s="4" t="s">
        <v>28</v>
      </c>
      <c r="H730" s="170">
        <f t="shared" si="51"/>
        <v>50000</v>
      </c>
      <c r="I730" s="4">
        <v>4</v>
      </c>
      <c r="J730" s="120">
        <f t="shared" si="52"/>
        <v>-1668.2321539999975</v>
      </c>
      <c r="K730" s="120">
        <f t="shared" si="53"/>
        <v>2782998.5196394715</v>
      </c>
    </row>
    <row r="731" spans="1:11" x14ac:dyDescent="0.25">
      <c r="A731" s="4">
        <v>16310</v>
      </c>
      <c r="B731" s="5">
        <v>20900</v>
      </c>
      <c r="C731" s="121">
        <f>VLOOKUP($A731,flow_input!B$2:C$50000,2,FALSE)</f>
        <v>25914.926262000001</v>
      </c>
      <c r="D731" s="7" t="s">
        <v>7</v>
      </c>
      <c r="E731" s="6">
        <f t="shared" si="50"/>
        <v>0.2399486249760765</v>
      </c>
      <c r="F731" s="4">
        <v>2</v>
      </c>
      <c r="G731" s="4" t="s">
        <v>28</v>
      </c>
      <c r="H731" s="170">
        <f t="shared" si="51"/>
        <v>20000</v>
      </c>
      <c r="I731" s="4">
        <v>7</v>
      </c>
      <c r="J731" s="120">
        <f t="shared" si="52"/>
        <v>5014.9262620000009</v>
      </c>
      <c r="K731" s="120">
        <f t="shared" si="53"/>
        <v>25149485.413297303</v>
      </c>
    </row>
    <row r="732" spans="1:11" x14ac:dyDescent="0.25">
      <c r="A732" s="4">
        <v>16576</v>
      </c>
      <c r="B732" s="5">
        <v>29700</v>
      </c>
      <c r="C732" s="121">
        <f>VLOOKUP($A732,flow_input!B$2:C$50000,2,FALSE)</f>
        <v>36136.325358000002</v>
      </c>
      <c r="D732" s="7" t="s">
        <v>7</v>
      </c>
      <c r="E732" s="6">
        <f t="shared" si="50"/>
        <v>0.21671129151515167</v>
      </c>
      <c r="F732" s="4">
        <v>2</v>
      </c>
      <c r="G732" s="4" t="s">
        <v>28</v>
      </c>
      <c r="H732" s="170">
        <f t="shared" si="51"/>
        <v>20000</v>
      </c>
      <c r="I732" s="4">
        <v>7</v>
      </c>
      <c r="J732" s="120">
        <f t="shared" si="52"/>
        <v>6436.3253580000019</v>
      </c>
      <c r="K732" s="120">
        <f t="shared" si="53"/>
        <v>41426284.114033855</v>
      </c>
    </row>
    <row r="733" spans="1:11" x14ac:dyDescent="0.25">
      <c r="A733" s="4">
        <v>16835</v>
      </c>
      <c r="B733" s="5">
        <v>13700</v>
      </c>
      <c r="C733" s="121">
        <f>VLOOKUP($A733,flow_input!B$2:C$50000,2,FALSE)</f>
        <v>19088.818428999999</v>
      </c>
      <c r="D733" s="7" t="s">
        <v>7</v>
      </c>
      <c r="E733" s="6">
        <f t="shared" si="50"/>
        <v>0.39334441087591232</v>
      </c>
      <c r="F733" s="4">
        <v>2</v>
      </c>
      <c r="G733" s="4" t="s">
        <v>28</v>
      </c>
      <c r="H733" s="170">
        <f t="shared" si="51"/>
        <v>10000</v>
      </c>
      <c r="I733" s="4">
        <v>7</v>
      </c>
      <c r="J733" s="120">
        <f t="shared" si="52"/>
        <v>5388.818428999999</v>
      </c>
      <c r="K733" s="120">
        <f t="shared" si="53"/>
        <v>29039364.060730018</v>
      </c>
    </row>
    <row r="734" spans="1:11" x14ac:dyDescent="0.25">
      <c r="A734" s="4">
        <v>16844</v>
      </c>
      <c r="B734" s="5">
        <v>17600</v>
      </c>
      <c r="C734" s="121">
        <f>VLOOKUP($A734,flow_input!B$2:C$50000,2,FALSE)</f>
        <v>25832.585336</v>
      </c>
      <c r="D734" s="7" t="s">
        <v>7</v>
      </c>
      <c r="E734" s="6">
        <f t="shared" si="50"/>
        <v>0.46776053045454535</v>
      </c>
      <c r="F734" s="4">
        <v>2</v>
      </c>
      <c r="G734" s="4" t="s">
        <v>28</v>
      </c>
      <c r="H734" s="170">
        <f t="shared" si="51"/>
        <v>10000</v>
      </c>
      <c r="I734" s="4">
        <v>7</v>
      </c>
      <c r="J734" s="120">
        <f t="shared" si="52"/>
        <v>8232.5853360000001</v>
      </c>
      <c r="K734" s="120">
        <f t="shared" si="53"/>
        <v>67775461.314522237</v>
      </c>
    </row>
    <row r="735" spans="1:11" x14ac:dyDescent="0.25">
      <c r="A735" s="4">
        <v>16916</v>
      </c>
      <c r="B735" s="5">
        <v>50700</v>
      </c>
      <c r="C735" s="121">
        <f>VLOOKUP($A735,flow_input!B$2:C$50000,2,FALSE)</f>
        <v>31301.327096000001</v>
      </c>
      <c r="D735" s="7" t="s">
        <v>7</v>
      </c>
      <c r="E735" s="6">
        <f t="shared" si="50"/>
        <v>-0.38261682256410257</v>
      </c>
      <c r="F735" s="4">
        <v>2</v>
      </c>
      <c r="G735" s="4" t="s">
        <v>28</v>
      </c>
      <c r="H735" s="170">
        <f t="shared" si="51"/>
        <v>50000</v>
      </c>
      <c r="I735" s="4">
        <v>4</v>
      </c>
      <c r="J735" s="120">
        <f t="shared" si="52"/>
        <v>-19398.672903999999</v>
      </c>
      <c r="K735" s="120">
        <f t="shared" si="53"/>
        <v>376308510.43638378</v>
      </c>
    </row>
    <row r="736" spans="1:11" x14ac:dyDescent="0.25">
      <c r="A736" s="4">
        <v>16928</v>
      </c>
      <c r="B736" s="5">
        <v>45300</v>
      </c>
      <c r="C736" s="121">
        <f>VLOOKUP($A736,flow_input!B$2:C$50000,2,FALSE)</f>
        <v>37633.607037000002</v>
      </c>
      <c r="D736" s="7" t="s">
        <v>7</v>
      </c>
      <c r="E736" s="6">
        <f t="shared" si="50"/>
        <v>-0.16923604774834433</v>
      </c>
      <c r="F736" s="4">
        <v>2</v>
      </c>
      <c r="G736" s="4" t="s">
        <v>28</v>
      </c>
      <c r="H736" s="170">
        <f t="shared" si="51"/>
        <v>40000</v>
      </c>
      <c r="I736" s="4">
        <v>4</v>
      </c>
      <c r="J736" s="120">
        <f t="shared" si="52"/>
        <v>-7666.3929629999984</v>
      </c>
      <c r="K736" s="120">
        <f t="shared" si="53"/>
        <v>58773581.063135892</v>
      </c>
    </row>
    <row r="737" spans="1:11" x14ac:dyDescent="0.25">
      <c r="A737" s="4">
        <v>16942</v>
      </c>
      <c r="B737" s="5">
        <v>38200</v>
      </c>
      <c r="C737" s="121">
        <f>VLOOKUP($A737,flow_input!B$2:C$50000,2,FALSE)</f>
        <v>26225.874773332001</v>
      </c>
      <c r="D737" s="7" t="s">
        <v>7</v>
      </c>
      <c r="E737" s="6">
        <f t="shared" si="50"/>
        <v>-0.31345877556722512</v>
      </c>
      <c r="F737" s="4">
        <v>2</v>
      </c>
      <c r="G737" s="4" t="s">
        <v>28</v>
      </c>
      <c r="H737" s="170">
        <f t="shared" si="51"/>
        <v>30000</v>
      </c>
      <c r="I737" s="4">
        <v>4</v>
      </c>
      <c r="J737" s="120">
        <f t="shared" si="52"/>
        <v>-11974.125226667999</v>
      </c>
      <c r="K737" s="120">
        <f t="shared" si="53"/>
        <v>143379674.94392696</v>
      </c>
    </row>
    <row r="738" spans="1:11" x14ac:dyDescent="0.25">
      <c r="A738" s="4">
        <v>16983</v>
      </c>
      <c r="B738" s="5">
        <v>73300</v>
      </c>
      <c r="C738" s="121">
        <f>VLOOKUP($A738,flow_input!B$2:C$50000,2,FALSE)</f>
        <v>74104.762776000003</v>
      </c>
      <c r="D738" s="7" t="s">
        <v>7</v>
      </c>
      <c r="E738" s="6">
        <f t="shared" si="50"/>
        <v>1.0979028321964623E-2</v>
      </c>
      <c r="F738" s="4">
        <v>2</v>
      </c>
      <c r="G738" s="4" t="s">
        <v>28</v>
      </c>
      <c r="H738" s="170">
        <f t="shared" si="51"/>
        <v>70000</v>
      </c>
      <c r="I738" s="4">
        <v>2</v>
      </c>
      <c r="J738" s="120">
        <f t="shared" si="52"/>
        <v>804.76277600000321</v>
      </c>
      <c r="K738" s="120">
        <f t="shared" si="53"/>
        <v>647643.12563523138</v>
      </c>
    </row>
    <row r="739" spans="1:11" x14ac:dyDescent="0.25">
      <c r="A739" s="4">
        <v>17122</v>
      </c>
      <c r="B739" s="5">
        <v>17100</v>
      </c>
      <c r="C739" s="121">
        <f>VLOOKUP($A739,flow_input!B$2:C$50000,2,FALSE)</f>
        <v>17014.736940999999</v>
      </c>
      <c r="D739" s="7" t="s">
        <v>7</v>
      </c>
      <c r="E739" s="6">
        <f t="shared" si="50"/>
        <v>-4.9861438011696846E-3</v>
      </c>
      <c r="F739" s="4">
        <v>2</v>
      </c>
      <c r="G739" s="4" t="s">
        <v>28</v>
      </c>
      <c r="H739" s="170">
        <f t="shared" si="51"/>
        <v>10000</v>
      </c>
      <c r="I739" s="4">
        <v>6</v>
      </c>
      <c r="J739" s="120">
        <f t="shared" si="52"/>
        <v>-85.263059000000794</v>
      </c>
      <c r="K739" s="120">
        <f t="shared" si="53"/>
        <v>7269.7892300376161</v>
      </c>
    </row>
    <row r="740" spans="1:11" x14ac:dyDescent="0.25">
      <c r="A740" s="4">
        <v>17893</v>
      </c>
      <c r="B740" s="5">
        <v>27800</v>
      </c>
      <c r="C740" s="121">
        <f>VLOOKUP($A740,flow_input!B$2:C$50000,2,FALSE)</f>
        <v>22316.067000999999</v>
      </c>
      <c r="D740" s="7" t="s">
        <v>7</v>
      </c>
      <c r="E740" s="6">
        <f t="shared" si="50"/>
        <v>-0.19726377694244601</v>
      </c>
      <c r="F740" s="4">
        <v>2</v>
      </c>
      <c r="G740" s="4" t="s">
        <v>28</v>
      </c>
      <c r="H740" s="170">
        <f t="shared" si="51"/>
        <v>20000</v>
      </c>
      <c r="I740" s="4">
        <v>7</v>
      </c>
      <c r="J740" s="120">
        <f t="shared" si="52"/>
        <v>-5483.9329990000006</v>
      </c>
      <c r="K740" s="120">
        <f t="shared" si="53"/>
        <v>30073521.13752114</v>
      </c>
    </row>
    <row r="741" spans="1:11" x14ac:dyDescent="0.25">
      <c r="A741" s="4">
        <v>19371</v>
      </c>
      <c r="B741" s="5">
        <v>28900</v>
      </c>
      <c r="C741" s="121">
        <f>VLOOKUP($A741,flow_input!B$2:C$50000,2,FALSE)</f>
        <v>25654.898495000001</v>
      </c>
      <c r="D741" s="7" t="s">
        <v>7</v>
      </c>
      <c r="E741" s="6">
        <f t="shared" si="50"/>
        <v>-0.11228724930795841</v>
      </c>
      <c r="F741" s="4">
        <v>2</v>
      </c>
      <c r="G741" s="4" t="s">
        <v>28</v>
      </c>
      <c r="H741" s="170">
        <f t="shared" si="51"/>
        <v>20000</v>
      </c>
      <c r="I741" s="4">
        <v>6</v>
      </c>
      <c r="J741" s="120">
        <f t="shared" si="52"/>
        <v>-3245.1015049999987</v>
      </c>
      <c r="K741" s="120">
        <f t="shared" si="53"/>
        <v>10530683.777753256</v>
      </c>
    </row>
    <row r="742" spans="1:11" x14ac:dyDescent="0.25">
      <c r="A742" s="4">
        <v>19434</v>
      </c>
      <c r="B742" s="5">
        <v>34700</v>
      </c>
      <c r="C742" s="121">
        <f>VLOOKUP($A742,flow_input!B$2:C$50000,2,FALSE)</f>
        <v>50190.662364000003</v>
      </c>
      <c r="D742" s="7" t="s">
        <v>7</v>
      </c>
      <c r="E742" s="6">
        <f t="shared" si="50"/>
        <v>0.4464167828242076</v>
      </c>
      <c r="F742" s="4">
        <v>2</v>
      </c>
      <c r="G742" s="4" t="s">
        <v>28</v>
      </c>
      <c r="H742" s="170">
        <f t="shared" si="51"/>
        <v>30000</v>
      </c>
      <c r="I742" s="4">
        <v>7</v>
      </c>
      <c r="J742" s="120">
        <f t="shared" si="52"/>
        <v>15490.662364000003</v>
      </c>
      <c r="K742" s="120">
        <f t="shared" si="53"/>
        <v>239960620.47544616</v>
      </c>
    </row>
    <row r="743" spans="1:11" x14ac:dyDescent="0.25">
      <c r="A743" s="4">
        <v>20030</v>
      </c>
      <c r="B743" s="5">
        <v>59100</v>
      </c>
      <c r="C743" s="121">
        <f>VLOOKUP($A743,flow_input!B$2:C$50000,2,FALSE)</f>
        <v>61925.285226</v>
      </c>
      <c r="D743" s="7" t="s">
        <v>7</v>
      </c>
      <c r="E743" s="6">
        <f t="shared" si="50"/>
        <v>4.7805164568528014E-2</v>
      </c>
      <c r="F743" s="4">
        <v>2</v>
      </c>
      <c r="G743" s="4" t="s">
        <v>28</v>
      </c>
      <c r="H743" s="170">
        <f t="shared" si="51"/>
        <v>50000</v>
      </c>
      <c r="I743" s="4">
        <v>3</v>
      </c>
      <c r="J743" s="120">
        <f t="shared" si="52"/>
        <v>2825.285226</v>
      </c>
      <c r="K743" s="120">
        <f t="shared" si="53"/>
        <v>7982236.6082538711</v>
      </c>
    </row>
    <row r="744" spans="1:11" x14ac:dyDescent="0.25">
      <c r="A744" s="4">
        <v>20891</v>
      </c>
      <c r="B744" s="5">
        <v>36500</v>
      </c>
      <c r="C744" s="121">
        <f>VLOOKUP($A744,flow_input!B$2:C$50000,2,FALSE)</f>
        <v>33916.940781999998</v>
      </c>
      <c r="D744" s="7" t="s">
        <v>7</v>
      </c>
      <c r="E744" s="6">
        <f t="shared" si="50"/>
        <v>-7.0768745698630231E-2</v>
      </c>
      <c r="F744" s="4">
        <v>2</v>
      </c>
      <c r="G744" s="4" t="s">
        <v>28</v>
      </c>
      <c r="H744" s="170">
        <f t="shared" si="51"/>
        <v>30000</v>
      </c>
      <c r="I744" s="4">
        <v>7</v>
      </c>
      <c r="J744" s="120">
        <f t="shared" si="52"/>
        <v>-2583.0592180000021</v>
      </c>
      <c r="K744" s="120">
        <f t="shared" si="53"/>
        <v>6672194.9236947829</v>
      </c>
    </row>
    <row r="745" spans="1:11" x14ac:dyDescent="0.25">
      <c r="A745" s="4">
        <v>22732</v>
      </c>
      <c r="B745" s="5">
        <v>56000</v>
      </c>
      <c r="C745" s="121">
        <f>VLOOKUP($A745,flow_input!B$2:C$50000,2,FALSE)</f>
        <v>56763.998590000003</v>
      </c>
      <c r="D745" s="7" t="s">
        <v>7</v>
      </c>
      <c r="E745" s="6">
        <f t="shared" si="50"/>
        <v>1.364283196428584E-2</v>
      </c>
      <c r="F745" s="4">
        <v>2</v>
      </c>
      <c r="G745" s="4" t="s">
        <v>28</v>
      </c>
      <c r="H745" s="170">
        <f t="shared" si="51"/>
        <v>50000</v>
      </c>
      <c r="I745" s="4">
        <v>3</v>
      </c>
      <c r="J745" s="120">
        <f t="shared" ref="J745:J754" si="54">C745-B745</f>
        <v>763.99859000000288</v>
      </c>
      <c r="K745" s="120">
        <f t="shared" ref="K745:K754" si="55">POWER(J745,2)</f>
        <v>583693.84552199254</v>
      </c>
    </row>
    <row r="746" spans="1:11" x14ac:dyDescent="0.25">
      <c r="A746" s="4">
        <v>25066</v>
      </c>
      <c r="B746" s="5">
        <v>22000</v>
      </c>
      <c r="C746" s="121">
        <f>VLOOKUP($A746,flow_input!B$2:C$50000,2,FALSE)</f>
        <v>23854.597174999999</v>
      </c>
      <c r="D746" s="7" t="s">
        <v>7</v>
      </c>
      <c r="E746" s="6">
        <f t="shared" si="50"/>
        <v>8.4299871590909126E-2</v>
      </c>
      <c r="F746" s="4">
        <v>2</v>
      </c>
      <c r="G746" s="4" t="s">
        <v>28</v>
      </c>
      <c r="H746" s="170">
        <f t="shared" si="51"/>
        <v>20000</v>
      </c>
      <c r="I746" s="4">
        <v>3</v>
      </c>
      <c r="J746" s="120">
        <f t="shared" si="54"/>
        <v>1854.597174999999</v>
      </c>
      <c r="K746" s="120">
        <f t="shared" si="55"/>
        <v>3439530.6815179768</v>
      </c>
    </row>
    <row r="747" spans="1:11" x14ac:dyDescent="0.25">
      <c r="A747" s="4">
        <v>31221</v>
      </c>
      <c r="B747" s="5">
        <v>25400</v>
      </c>
      <c r="C747" s="121">
        <f>VLOOKUP($A747,flow_input!B$2:C$50000,2,FALSE)</f>
        <v>20422.583050000001</v>
      </c>
      <c r="D747" s="7" t="s">
        <v>7</v>
      </c>
      <c r="E747" s="6">
        <f t="shared" si="50"/>
        <v>-0.19596129724409439</v>
      </c>
      <c r="F747" s="4">
        <v>2</v>
      </c>
      <c r="G747" s="4" t="s">
        <v>28</v>
      </c>
      <c r="H747" s="170">
        <f t="shared" si="51"/>
        <v>20000</v>
      </c>
      <c r="I747" s="4">
        <v>2</v>
      </c>
      <c r="J747" s="120">
        <f t="shared" si="54"/>
        <v>-4977.4169499999989</v>
      </c>
      <c r="K747" s="120">
        <f t="shared" si="55"/>
        <v>24774679.494147293</v>
      </c>
    </row>
    <row r="748" spans="1:11" x14ac:dyDescent="0.25">
      <c r="A748" s="5">
        <v>7744</v>
      </c>
      <c r="B748" s="5">
        <v>48294</v>
      </c>
      <c r="C748" s="121">
        <f>VLOOKUP($A748,flow_input!B$2:C$50000,2,FALSE)</f>
        <v>31963.955968999999</v>
      </c>
      <c r="D748" s="7" t="s">
        <v>9</v>
      </c>
      <c r="E748" s="6">
        <f t="shared" si="50"/>
        <v>-0.3381381544498282</v>
      </c>
      <c r="F748" s="4">
        <v>2</v>
      </c>
      <c r="G748" s="4" t="s">
        <v>28</v>
      </c>
      <c r="H748" s="170">
        <f t="shared" si="51"/>
        <v>40000</v>
      </c>
      <c r="I748" s="4">
        <v>6</v>
      </c>
      <c r="J748" s="120">
        <f t="shared" si="54"/>
        <v>-16330.044031000001</v>
      </c>
      <c r="K748" s="120">
        <f t="shared" si="55"/>
        <v>266670338.05439878</v>
      </c>
    </row>
    <row r="749" spans="1:11" x14ac:dyDescent="0.25">
      <c r="A749" s="5">
        <v>9019</v>
      </c>
      <c r="B749" s="5">
        <v>12339</v>
      </c>
      <c r="C749" s="121">
        <f>VLOOKUP($A749,flow_input!B$2:C$50000,2,FALSE)</f>
        <v>11401.009601</v>
      </c>
      <c r="D749" s="7" t="s">
        <v>9</v>
      </c>
      <c r="E749" s="6">
        <f t="shared" si="50"/>
        <v>-7.6018348245400769E-2</v>
      </c>
      <c r="F749" s="4">
        <v>2</v>
      </c>
      <c r="G749" s="4" t="s">
        <v>28</v>
      </c>
      <c r="H749" s="170">
        <f t="shared" si="51"/>
        <v>10000</v>
      </c>
      <c r="I749" s="4">
        <v>5</v>
      </c>
      <c r="J749" s="120">
        <f t="shared" si="54"/>
        <v>-937.99039900000025</v>
      </c>
      <c r="K749" s="120">
        <f t="shared" si="55"/>
        <v>879825.98861617967</v>
      </c>
    </row>
    <row r="750" spans="1:11" x14ac:dyDescent="0.25">
      <c r="A750" s="5">
        <v>10481</v>
      </c>
      <c r="B750" s="5">
        <v>66624</v>
      </c>
      <c r="C750" s="121">
        <f>VLOOKUP($A750,flow_input!B$2:C$50000,2,FALSE)</f>
        <v>64200.457034999999</v>
      </c>
      <c r="D750" s="7" t="s">
        <v>9</v>
      </c>
      <c r="E750" s="6">
        <f t="shared" si="50"/>
        <v>-3.6376425387247835E-2</v>
      </c>
      <c r="F750" s="4">
        <v>2</v>
      </c>
      <c r="G750" s="4" t="s">
        <v>28</v>
      </c>
      <c r="H750" s="170">
        <f t="shared" si="51"/>
        <v>60000</v>
      </c>
      <c r="I750" s="4">
        <v>4</v>
      </c>
      <c r="J750" s="120">
        <f t="shared" si="54"/>
        <v>-2423.5429650000005</v>
      </c>
      <c r="K750" s="120">
        <f t="shared" si="55"/>
        <v>5873560.5032009939</v>
      </c>
    </row>
    <row r="751" spans="1:11" x14ac:dyDescent="0.25">
      <c r="A751" s="5">
        <v>12035</v>
      </c>
      <c r="B751" s="5">
        <v>39266</v>
      </c>
      <c r="C751" s="121">
        <f>VLOOKUP($A751,flow_input!B$2:C$50000,2,FALSE)</f>
        <v>34897.242423999996</v>
      </c>
      <c r="D751" s="7" t="s">
        <v>9</v>
      </c>
      <c r="E751" s="6">
        <f t="shared" si="50"/>
        <v>-0.11126057087556673</v>
      </c>
      <c r="F751" s="4">
        <v>2</v>
      </c>
      <c r="G751" s="4" t="s">
        <v>28</v>
      </c>
      <c r="H751" s="170">
        <f t="shared" si="51"/>
        <v>30000</v>
      </c>
      <c r="I751" s="4">
        <v>6</v>
      </c>
      <c r="J751" s="120">
        <f t="shared" si="54"/>
        <v>-4368.7575760000036</v>
      </c>
      <c r="K751" s="120">
        <f t="shared" si="55"/>
        <v>19086042.757857427</v>
      </c>
    </row>
    <row r="752" spans="1:11" x14ac:dyDescent="0.25">
      <c r="A752" s="5">
        <v>12832</v>
      </c>
      <c r="B752" s="5">
        <v>56252</v>
      </c>
      <c r="C752" s="121">
        <f>VLOOKUP($A752,flow_input!B$2:C$50000,2,FALSE)</f>
        <v>65836.824640999999</v>
      </c>
      <c r="D752" s="7" t="s">
        <v>9</v>
      </c>
      <c r="E752" s="6">
        <f t="shared" si="50"/>
        <v>0.17039082416625195</v>
      </c>
      <c r="F752" s="4">
        <v>2</v>
      </c>
      <c r="G752" s="4" t="s">
        <v>28</v>
      </c>
      <c r="H752" s="170">
        <f t="shared" si="51"/>
        <v>50000</v>
      </c>
      <c r="I752" s="4">
        <v>7</v>
      </c>
      <c r="J752" s="120">
        <f t="shared" si="54"/>
        <v>9584.8246409999992</v>
      </c>
      <c r="K752" s="120">
        <f t="shared" si="55"/>
        <v>91868863.398720771</v>
      </c>
    </row>
    <row r="753" spans="1:11" x14ac:dyDescent="0.25">
      <c r="A753" s="5">
        <v>13939</v>
      </c>
      <c r="B753" s="5">
        <v>17527</v>
      </c>
      <c r="C753" s="121">
        <f>VLOOKUP($A753,flow_input!B$2:C$50000,2,FALSE)</f>
        <v>12597.379585000001</v>
      </c>
      <c r="D753" s="7" t="s">
        <v>9</v>
      </c>
      <c r="E753" s="6">
        <f t="shared" si="50"/>
        <v>-0.28125865322074506</v>
      </c>
      <c r="F753" s="4">
        <v>2</v>
      </c>
      <c r="G753" s="4" t="s">
        <v>28</v>
      </c>
      <c r="H753" s="170">
        <f t="shared" si="51"/>
        <v>10000</v>
      </c>
      <c r="I753" s="4">
        <v>2</v>
      </c>
      <c r="J753" s="120">
        <f t="shared" si="54"/>
        <v>-4929.6204149999994</v>
      </c>
      <c r="K753" s="120">
        <f t="shared" si="55"/>
        <v>24301157.435984768</v>
      </c>
    </row>
    <row r="754" spans="1:11" x14ac:dyDescent="0.25">
      <c r="A754" s="5">
        <v>22904</v>
      </c>
      <c r="B754" s="5">
        <v>21963</v>
      </c>
      <c r="C754" s="121">
        <f>VLOOKUP($A754,flow_input!B$2:C$50000,2,FALSE)</f>
        <v>15634.111733</v>
      </c>
      <c r="D754" s="7" t="s">
        <v>9</v>
      </c>
      <c r="E754" s="6">
        <f t="shared" si="50"/>
        <v>-0.28816137444793521</v>
      </c>
      <c r="F754" s="4">
        <v>2</v>
      </c>
      <c r="G754" s="4" t="s">
        <v>28</v>
      </c>
      <c r="H754" s="170">
        <f t="shared" si="51"/>
        <v>20000</v>
      </c>
      <c r="I754" s="4">
        <v>2</v>
      </c>
      <c r="J754" s="120">
        <f t="shared" si="54"/>
        <v>-6328.8882670000003</v>
      </c>
      <c r="K754" s="120">
        <f t="shared" si="55"/>
        <v>40054826.696170263</v>
      </c>
    </row>
    <row r="755" spans="1:11" x14ac:dyDescent="0.25">
      <c r="A755" s="5">
        <v>896</v>
      </c>
      <c r="B755" s="5">
        <v>3764</v>
      </c>
      <c r="C755" s="121">
        <f>VLOOKUP($A755,flow_input!B$2:C$50000,2,FALSE)</f>
        <v>1329.251242</v>
      </c>
      <c r="D755" s="7" t="s">
        <v>5</v>
      </c>
      <c r="E755" s="6">
        <f t="shared" si="50"/>
        <v>-0.6468514234856535</v>
      </c>
      <c r="F755" s="4">
        <v>3</v>
      </c>
      <c r="G755" s="4" t="s">
        <v>28</v>
      </c>
      <c r="H755" s="170">
        <f t="shared" si="51"/>
        <v>0</v>
      </c>
      <c r="I755" s="4">
        <v>2</v>
      </c>
      <c r="J755" s="120">
        <f t="shared" ref="J755:J756" si="56">C755-B755</f>
        <v>-2434.7487579999997</v>
      </c>
      <c r="K755" s="120">
        <f t="shared" ref="K755:K756" si="57">POWER(J755,2)</f>
        <v>5928001.5145825408</v>
      </c>
    </row>
    <row r="756" spans="1:11" x14ac:dyDescent="0.25">
      <c r="A756" s="5">
        <v>1755</v>
      </c>
      <c r="B756" s="5">
        <v>14715</v>
      </c>
      <c r="C756" s="121">
        <f>VLOOKUP($A756,flow_input!B$2:C$50000,2,FALSE)</f>
        <v>31336.685084000001</v>
      </c>
      <c r="D756" s="7" t="s">
        <v>5</v>
      </c>
      <c r="E756" s="6">
        <f t="shared" si="50"/>
        <v>1.1295742496772001</v>
      </c>
      <c r="F756" s="4">
        <v>3</v>
      </c>
      <c r="G756" s="4" t="s">
        <v>28</v>
      </c>
      <c r="H756" s="170">
        <f t="shared" si="51"/>
        <v>10000</v>
      </c>
      <c r="I756" s="4">
        <v>3</v>
      </c>
      <c r="J756" s="120">
        <f t="shared" si="56"/>
        <v>16621.685084000001</v>
      </c>
      <c r="K756" s="120">
        <f t="shared" si="57"/>
        <v>276280415.03166813</v>
      </c>
    </row>
    <row r="757" spans="1:11" x14ac:dyDescent="0.25">
      <c r="A757" s="5">
        <v>5188</v>
      </c>
      <c r="B757" s="5">
        <v>23062</v>
      </c>
      <c r="C757" s="121">
        <f>VLOOKUP($A757,flow_input!B$2:C$50000,2,FALSE)</f>
        <v>28799.911287999999</v>
      </c>
      <c r="D757" s="7" t="s">
        <v>5</v>
      </c>
      <c r="E757" s="6">
        <f t="shared" si="50"/>
        <v>0.24880371554938852</v>
      </c>
      <c r="F757" s="4">
        <v>3</v>
      </c>
      <c r="G757" s="4" t="s">
        <v>28</v>
      </c>
      <c r="H757" s="170">
        <f t="shared" si="51"/>
        <v>20000</v>
      </c>
      <c r="I757" s="4">
        <v>3</v>
      </c>
      <c r="J757" s="120">
        <f t="shared" ref="J757:J820" si="58">C757-B757</f>
        <v>5737.9112879999993</v>
      </c>
      <c r="K757" s="120">
        <f t="shared" ref="K757:K820" si="59">POWER(J757,2)</f>
        <v>32923625.948957812</v>
      </c>
    </row>
    <row r="758" spans="1:11" x14ac:dyDescent="0.25">
      <c r="A758" s="5">
        <v>6008</v>
      </c>
      <c r="B758" s="5">
        <v>22033</v>
      </c>
      <c r="C758" s="121">
        <f>VLOOKUP($A758,flow_input!B$2:C$50000,2,FALSE)</f>
        <v>11865.240926</v>
      </c>
      <c r="D758" s="7" t="s">
        <v>5</v>
      </c>
      <c r="E758" s="6">
        <f t="shared" si="50"/>
        <v>-0.4614786490264603</v>
      </c>
      <c r="F758" s="4">
        <v>3</v>
      </c>
      <c r="G758" s="4" t="s">
        <v>28</v>
      </c>
      <c r="H758" s="170">
        <f t="shared" si="51"/>
        <v>20000</v>
      </c>
      <c r="I758" s="4">
        <v>4</v>
      </c>
      <c r="J758" s="120">
        <f t="shared" si="58"/>
        <v>-10167.759074</v>
      </c>
      <c r="K758" s="120">
        <f t="shared" si="59"/>
        <v>103383324.58690932</v>
      </c>
    </row>
    <row r="759" spans="1:11" x14ac:dyDescent="0.25">
      <c r="A759" s="5">
        <v>8027</v>
      </c>
      <c r="B759" s="5">
        <v>6883</v>
      </c>
      <c r="C759" s="121">
        <f>VLOOKUP($A759,flow_input!B$2:C$50000,2,FALSE)</f>
        <v>15029.836939000001</v>
      </c>
      <c r="D759" s="7" t="s">
        <v>5</v>
      </c>
      <c r="E759" s="6">
        <f t="shared" si="50"/>
        <v>1.1836171638820283</v>
      </c>
      <c r="F759" s="4">
        <v>3</v>
      </c>
      <c r="G759" s="4" t="s">
        <v>28</v>
      </c>
      <c r="H759" s="170">
        <f t="shared" si="51"/>
        <v>0</v>
      </c>
      <c r="I759" s="4">
        <v>3</v>
      </c>
      <c r="J759" s="120">
        <f t="shared" si="58"/>
        <v>8146.8369390000007</v>
      </c>
      <c r="K759" s="120">
        <f t="shared" si="59"/>
        <v>66370952.110654898</v>
      </c>
    </row>
    <row r="760" spans="1:11" x14ac:dyDescent="0.25">
      <c r="A760" s="5">
        <v>8052</v>
      </c>
      <c r="B760" s="5">
        <v>18686</v>
      </c>
      <c r="C760" s="121">
        <f>VLOOKUP($A760,flow_input!B$2:C$50000,2,FALSE)</f>
        <v>14529.083140999999</v>
      </c>
      <c r="D760" s="7" t="s">
        <v>5</v>
      </c>
      <c r="E760" s="6">
        <f t="shared" si="50"/>
        <v>-0.22246156796532168</v>
      </c>
      <c r="F760" s="4">
        <v>3</v>
      </c>
      <c r="G760" s="4" t="s">
        <v>28</v>
      </c>
      <c r="H760" s="170">
        <f t="shared" si="51"/>
        <v>10000</v>
      </c>
      <c r="I760" s="4">
        <v>5</v>
      </c>
      <c r="J760" s="120">
        <f t="shared" si="58"/>
        <v>-4156.9168590000008</v>
      </c>
      <c r="K760" s="120">
        <f t="shared" si="59"/>
        <v>17279957.772638433</v>
      </c>
    </row>
    <row r="761" spans="1:11" x14ac:dyDescent="0.25">
      <c r="A761" s="5">
        <v>8378</v>
      </c>
      <c r="B761" s="5">
        <v>14003</v>
      </c>
      <c r="C761" s="121">
        <f>VLOOKUP($A761,flow_input!B$2:C$50000,2,FALSE)</f>
        <v>20680.674434332999</v>
      </c>
      <c r="D761" s="7" t="s">
        <v>5</v>
      </c>
      <c r="E761" s="6">
        <f t="shared" si="50"/>
        <v>0.47687455790423483</v>
      </c>
      <c r="F761" s="4">
        <v>3</v>
      </c>
      <c r="G761" s="4" t="s">
        <v>28</v>
      </c>
      <c r="H761" s="170">
        <f t="shared" si="51"/>
        <v>10000</v>
      </c>
      <c r="I761" s="4">
        <v>3</v>
      </c>
      <c r="J761" s="120">
        <f t="shared" si="58"/>
        <v>6677.6744343329992</v>
      </c>
      <c r="K761" s="120">
        <f t="shared" si="59"/>
        <v>44591335.850944541</v>
      </c>
    </row>
    <row r="762" spans="1:11" x14ac:dyDescent="0.25">
      <c r="A762" s="5">
        <v>9942</v>
      </c>
      <c r="B762" s="5">
        <v>18541</v>
      </c>
      <c r="C762" s="121">
        <f>VLOOKUP($A762,flow_input!B$2:C$50000,2,FALSE)</f>
        <v>15010.595875999999</v>
      </c>
      <c r="D762" s="7" t="s">
        <v>5</v>
      </c>
      <c r="E762" s="6">
        <f t="shared" si="50"/>
        <v>-0.1904106641497223</v>
      </c>
      <c r="F762" s="4">
        <v>3</v>
      </c>
      <c r="G762" s="4" t="s">
        <v>28</v>
      </c>
      <c r="H762" s="170">
        <f t="shared" si="51"/>
        <v>10000</v>
      </c>
      <c r="I762" s="4">
        <v>3</v>
      </c>
      <c r="J762" s="120">
        <f t="shared" si="58"/>
        <v>-3530.4041240000006</v>
      </c>
      <c r="K762" s="120">
        <f t="shared" si="59"/>
        <v>12463753.278756212</v>
      </c>
    </row>
    <row r="763" spans="1:11" x14ac:dyDescent="0.25">
      <c r="A763" s="5">
        <v>10401</v>
      </c>
      <c r="B763" s="5">
        <v>14151</v>
      </c>
      <c r="C763" s="121">
        <f>VLOOKUP($A763,flow_input!B$2:C$50000,2,FALSE)</f>
        <v>32922.389164</v>
      </c>
      <c r="D763" s="7" t="s">
        <v>5</v>
      </c>
      <c r="E763" s="6">
        <f t="shared" si="50"/>
        <v>1.3265061948978869</v>
      </c>
      <c r="F763" s="4">
        <v>3</v>
      </c>
      <c r="G763" s="4" t="s">
        <v>28</v>
      </c>
      <c r="H763" s="170">
        <f t="shared" si="51"/>
        <v>10000</v>
      </c>
      <c r="I763" s="4">
        <v>2</v>
      </c>
      <c r="J763" s="120">
        <f t="shared" si="58"/>
        <v>18771.389164</v>
      </c>
      <c r="K763" s="120">
        <f t="shared" si="59"/>
        <v>352365051.14633662</v>
      </c>
    </row>
    <row r="764" spans="1:11" x14ac:dyDescent="0.25">
      <c r="A764" s="5">
        <v>10415</v>
      </c>
      <c r="B764" s="5">
        <v>10502</v>
      </c>
      <c r="C764" s="121">
        <f>VLOOKUP($A764,flow_input!B$2:C$50000,2,FALSE)</f>
        <v>12825.895592999999</v>
      </c>
      <c r="D764" s="7" t="s">
        <v>5</v>
      </c>
      <c r="E764" s="6">
        <f t="shared" si="50"/>
        <v>0.22128124100171398</v>
      </c>
      <c r="F764" s="4">
        <v>3</v>
      </c>
      <c r="G764" s="4" t="s">
        <v>28</v>
      </c>
      <c r="H764" s="170">
        <f t="shared" si="51"/>
        <v>10000</v>
      </c>
      <c r="I764" s="4">
        <v>4</v>
      </c>
      <c r="J764" s="120">
        <f t="shared" si="58"/>
        <v>2323.8955929999993</v>
      </c>
      <c r="K764" s="120">
        <f t="shared" si="59"/>
        <v>5400490.727164818</v>
      </c>
    </row>
    <row r="765" spans="1:11" x14ac:dyDescent="0.25">
      <c r="A765" s="5">
        <v>14100</v>
      </c>
      <c r="B765" s="5">
        <v>31131</v>
      </c>
      <c r="C765" s="121">
        <f>VLOOKUP($A765,flow_input!B$2:C$50000,2,FALSE)</f>
        <v>25204.404021999999</v>
      </c>
      <c r="D765" s="7" t="s">
        <v>5</v>
      </c>
      <c r="E765" s="6">
        <f t="shared" si="50"/>
        <v>-0.19037602319231639</v>
      </c>
      <c r="F765" s="4">
        <v>3</v>
      </c>
      <c r="G765" s="4" t="s">
        <v>28</v>
      </c>
      <c r="H765" s="170">
        <f t="shared" si="51"/>
        <v>30000</v>
      </c>
      <c r="I765" s="4">
        <v>4</v>
      </c>
      <c r="J765" s="120">
        <f t="shared" si="58"/>
        <v>-5926.5959780000012</v>
      </c>
      <c r="K765" s="120">
        <f t="shared" si="59"/>
        <v>35124539.886445791</v>
      </c>
    </row>
    <row r="766" spans="1:11" x14ac:dyDescent="0.25">
      <c r="A766" s="5">
        <v>14264</v>
      </c>
      <c r="B766" s="5">
        <v>8714</v>
      </c>
      <c r="C766" s="121">
        <f>VLOOKUP($A766,flow_input!B$2:C$50000,2,FALSE)</f>
        <v>13184.248082</v>
      </c>
      <c r="D766" s="7" t="s">
        <v>5</v>
      </c>
      <c r="E766" s="6">
        <f t="shared" si="50"/>
        <v>0.51299610764287351</v>
      </c>
      <c r="F766" s="4">
        <v>3</v>
      </c>
      <c r="G766" s="4" t="s">
        <v>28</v>
      </c>
      <c r="H766" s="170">
        <f t="shared" si="51"/>
        <v>0</v>
      </c>
      <c r="I766" s="4">
        <v>3</v>
      </c>
      <c r="J766" s="120">
        <f t="shared" si="58"/>
        <v>4470.2480820000001</v>
      </c>
      <c r="K766" s="120">
        <f t="shared" si="59"/>
        <v>19983117.91462468</v>
      </c>
    </row>
    <row r="767" spans="1:11" x14ac:dyDescent="0.25">
      <c r="A767" s="5">
        <v>16596</v>
      </c>
      <c r="B767" s="5">
        <v>18649</v>
      </c>
      <c r="C767" s="121">
        <f>VLOOKUP($A767,flow_input!B$2:C$50000,2,FALSE)</f>
        <v>9278.0634320000008</v>
      </c>
      <c r="D767" s="7" t="s">
        <v>5</v>
      </c>
      <c r="E767" s="6">
        <f t="shared" si="50"/>
        <v>-0.50249002992117542</v>
      </c>
      <c r="F767" s="4">
        <v>3</v>
      </c>
      <c r="G767" s="4" t="s">
        <v>28</v>
      </c>
      <c r="H767" s="170">
        <f t="shared" si="51"/>
        <v>10000</v>
      </c>
      <c r="I767" s="4">
        <v>2</v>
      </c>
      <c r="J767" s="120">
        <f t="shared" si="58"/>
        <v>-9370.9365679999992</v>
      </c>
      <c r="K767" s="120">
        <f t="shared" si="59"/>
        <v>87814452.161479607</v>
      </c>
    </row>
    <row r="768" spans="1:11" x14ac:dyDescent="0.25">
      <c r="A768" s="5">
        <v>16773</v>
      </c>
      <c r="B768" s="5">
        <v>15373</v>
      </c>
      <c r="C768" s="121">
        <f>VLOOKUP($A768,flow_input!B$2:C$50000,2,FALSE)</f>
        <v>6274.5241919999999</v>
      </c>
      <c r="D768" s="7" t="s">
        <v>5</v>
      </c>
      <c r="E768" s="6">
        <f t="shared" si="50"/>
        <v>-0.59184777258830423</v>
      </c>
      <c r="F768" s="4">
        <v>3</v>
      </c>
      <c r="G768" s="4" t="s">
        <v>28</v>
      </c>
      <c r="H768" s="170">
        <f t="shared" si="51"/>
        <v>10000</v>
      </c>
      <c r="I768" s="4">
        <v>2</v>
      </c>
      <c r="J768" s="120">
        <f t="shared" si="58"/>
        <v>-9098.4758079999992</v>
      </c>
      <c r="K768" s="120">
        <f t="shared" si="59"/>
        <v>82782262.028761238</v>
      </c>
    </row>
    <row r="769" spans="1:11" x14ac:dyDescent="0.25">
      <c r="A769" s="5">
        <v>17722</v>
      </c>
      <c r="B769" s="5">
        <v>15700</v>
      </c>
      <c r="C769" s="121">
        <f>VLOOKUP($A769,flow_input!B$2:C$50000,2,FALSE)</f>
        <v>6052.1103720000001</v>
      </c>
      <c r="D769" s="7" t="s">
        <v>5</v>
      </c>
      <c r="E769" s="6">
        <f t="shared" si="50"/>
        <v>-0.6145152629299363</v>
      </c>
      <c r="F769" s="4">
        <v>3</v>
      </c>
      <c r="G769" s="4" t="s">
        <v>28</v>
      </c>
      <c r="H769" s="170">
        <f t="shared" si="51"/>
        <v>10000</v>
      </c>
      <c r="I769" s="4">
        <v>2</v>
      </c>
      <c r="J769" s="120">
        <f t="shared" si="58"/>
        <v>-9647.8896280000008</v>
      </c>
      <c r="K769" s="120">
        <f t="shared" si="59"/>
        <v>93081774.274069995</v>
      </c>
    </row>
    <row r="770" spans="1:11" x14ac:dyDescent="0.25">
      <c r="A770" s="5">
        <v>18118</v>
      </c>
      <c r="B770" s="5">
        <v>6672</v>
      </c>
      <c r="C770" s="121">
        <f>VLOOKUP($A770,flow_input!B$2:C$50000,2,FALSE)</f>
        <v>6507.564558</v>
      </c>
      <c r="D770" s="7" t="s">
        <v>5</v>
      </c>
      <c r="E770" s="6">
        <f t="shared" si="50"/>
        <v>-2.4645599820143915E-2</v>
      </c>
      <c r="F770" s="4">
        <v>3</v>
      </c>
      <c r="G770" s="4" t="s">
        <v>28</v>
      </c>
      <c r="H770" s="170">
        <f t="shared" si="51"/>
        <v>0</v>
      </c>
      <c r="I770" s="4">
        <v>2</v>
      </c>
      <c r="J770" s="120">
        <f t="shared" si="58"/>
        <v>-164.43544199999997</v>
      </c>
      <c r="K770" s="120">
        <f t="shared" si="59"/>
        <v>27039.014585735353</v>
      </c>
    </row>
    <row r="771" spans="1:11" x14ac:dyDescent="0.25">
      <c r="A771" s="5">
        <v>19714</v>
      </c>
      <c r="B771" s="5">
        <v>17920</v>
      </c>
      <c r="C771" s="121">
        <f>VLOOKUP($A771,flow_input!B$2:C$50000,2,FALSE)</f>
        <v>16802.629987</v>
      </c>
      <c r="D771" s="7" t="s">
        <v>5</v>
      </c>
      <c r="E771" s="6">
        <f t="shared" ref="E771:E834" si="60">C771/B771-1</f>
        <v>-6.235323733258924E-2</v>
      </c>
      <c r="F771" s="4">
        <v>3</v>
      </c>
      <c r="G771" s="4" t="s">
        <v>28</v>
      </c>
      <c r="H771" s="170">
        <f t="shared" ref="H771:H834" si="61">FLOOR(B771,10000)</f>
        <v>10000</v>
      </c>
      <c r="I771" s="4">
        <v>3</v>
      </c>
      <c r="J771" s="120">
        <f t="shared" si="58"/>
        <v>-1117.3700129999997</v>
      </c>
      <c r="K771" s="120">
        <f t="shared" si="59"/>
        <v>1248515.7459516197</v>
      </c>
    </row>
    <row r="772" spans="1:11" x14ac:dyDescent="0.25">
      <c r="A772" s="5">
        <v>24699</v>
      </c>
      <c r="B772" s="5">
        <v>12888</v>
      </c>
      <c r="C772" s="121">
        <f>VLOOKUP($A772,flow_input!B$2:C$50000,2,FALSE)</f>
        <v>15393.908046</v>
      </c>
      <c r="D772" s="7" t="s">
        <v>5</v>
      </c>
      <c r="E772" s="6">
        <f t="shared" si="60"/>
        <v>0.19443730959031669</v>
      </c>
      <c r="F772" s="4">
        <v>3</v>
      </c>
      <c r="G772" s="4" t="s">
        <v>28</v>
      </c>
      <c r="H772" s="170">
        <f t="shared" si="61"/>
        <v>10000</v>
      </c>
      <c r="I772" s="4">
        <v>4</v>
      </c>
      <c r="J772" s="120">
        <f t="shared" si="58"/>
        <v>2505.9080460000005</v>
      </c>
      <c r="K772" s="120">
        <f t="shared" si="59"/>
        <v>6279575.1350075407</v>
      </c>
    </row>
    <row r="773" spans="1:11" x14ac:dyDescent="0.25">
      <c r="A773" s="4">
        <v>55</v>
      </c>
      <c r="B773" s="5">
        <v>19500</v>
      </c>
      <c r="C773" s="121">
        <f>VLOOKUP($A773,flow_input!B$2:C$50000,2,FALSE)</f>
        <v>10435.931747000001</v>
      </c>
      <c r="D773" s="7" t="s">
        <v>7</v>
      </c>
      <c r="E773" s="6">
        <f t="shared" si="60"/>
        <v>-0.46482401297435894</v>
      </c>
      <c r="F773" s="4">
        <v>3</v>
      </c>
      <c r="G773" s="4" t="s">
        <v>28</v>
      </c>
      <c r="H773" s="170">
        <f t="shared" si="61"/>
        <v>10000</v>
      </c>
      <c r="I773" s="4">
        <v>2</v>
      </c>
      <c r="J773" s="120">
        <f t="shared" si="58"/>
        <v>-9064.0682529999995</v>
      </c>
      <c r="K773" s="120">
        <f t="shared" si="59"/>
        <v>82157333.295042455</v>
      </c>
    </row>
    <row r="774" spans="1:11" x14ac:dyDescent="0.25">
      <c r="A774" s="4">
        <v>80</v>
      </c>
      <c r="B774" s="5">
        <v>21100</v>
      </c>
      <c r="C774" s="121">
        <f>VLOOKUP($A774,flow_input!B$2:C$50000,2,FALSE)</f>
        <v>15557.473819000001</v>
      </c>
      <c r="D774" s="7" t="s">
        <v>7</v>
      </c>
      <c r="E774" s="6">
        <f t="shared" si="60"/>
        <v>-0.26267896592417062</v>
      </c>
      <c r="F774" s="4">
        <v>3</v>
      </c>
      <c r="G774" s="4" t="s">
        <v>28</v>
      </c>
      <c r="H774" s="170">
        <f t="shared" si="61"/>
        <v>20000</v>
      </c>
      <c r="I774" s="4">
        <v>2</v>
      </c>
      <c r="J774" s="120">
        <f t="shared" si="58"/>
        <v>-5542.5261809999993</v>
      </c>
      <c r="K774" s="120">
        <f t="shared" si="59"/>
        <v>30719596.467070438</v>
      </c>
    </row>
    <row r="775" spans="1:11" x14ac:dyDescent="0.25">
      <c r="A775" s="4">
        <v>97</v>
      </c>
      <c r="B775" s="5">
        <v>22900</v>
      </c>
      <c r="C775" s="121">
        <f>VLOOKUP($A775,flow_input!B$2:C$50000,2,FALSE)</f>
        <v>24758.774871000001</v>
      </c>
      <c r="D775" s="7" t="s">
        <v>7</v>
      </c>
      <c r="E775" s="6">
        <f t="shared" si="60"/>
        <v>8.1169208340611476E-2</v>
      </c>
      <c r="F775" s="4">
        <v>3</v>
      </c>
      <c r="G775" s="4" t="s">
        <v>28</v>
      </c>
      <c r="H775" s="170">
        <f t="shared" si="61"/>
        <v>20000</v>
      </c>
      <c r="I775" s="4">
        <v>3</v>
      </c>
      <c r="J775" s="120">
        <f t="shared" si="58"/>
        <v>1858.7748710000014</v>
      </c>
      <c r="K775" s="120">
        <f t="shared" si="59"/>
        <v>3455044.0210610721</v>
      </c>
    </row>
    <row r="776" spans="1:11" x14ac:dyDescent="0.25">
      <c r="A776" s="4">
        <v>136</v>
      </c>
      <c r="B776" s="5">
        <v>3200</v>
      </c>
      <c r="C776" s="121">
        <f>VLOOKUP($A776,flow_input!B$2:C$50000,2,FALSE)</f>
        <v>5200.9966830000003</v>
      </c>
      <c r="D776" s="7" t="s">
        <v>7</v>
      </c>
      <c r="E776" s="6">
        <f t="shared" si="60"/>
        <v>0.6253114634375001</v>
      </c>
      <c r="F776" s="4">
        <v>3</v>
      </c>
      <c r="G776" s="4" t="s">
        <v>28</v>
      </c>
      <c r="H776" s="170">
        <f t="shared" si="61"/>
        <v>0</v>
      </c>
      <c r="I776" s="4">
        <v>2</v>
      </c>
      <c r="J776" s="120">
        <f t="shared" si="58"/>
        <v>2000.9966830000003</v>
      </c>
      <c r="K776" s="120">
        <f t="shared" si="59"/>
        <v>4003987.7253770037</v>
      </c>
    </row>
    <row r="777" spans="1:11" x14ac:dyDescent="0.25">
      <c r="A777" s="4">
        <v>189</v>
      </c>
      <c r="B777" s="5">
        <v>12000</v>
      </c>
      <c r="C777" s="121">
        <f>VLOOKUP($A777,flow_input!B$2:C$50000,2,FALSE)</f>
        <v>9021.2107419999993</v>
      </c>
      <c r="D777" s="7" t="s">
        <v>7</v>
      </c>
      <c r="E777" s="6">
        <f t="shared" si="60"/>
        <v>-0.24823243816666674</v>
      </c>
      <c r="F777" s="4">
        <v>3</v>
      </c>
      <c r="G777" s="4" t="s">
        <v>28</v>
      </c>
      <c r="H777" s="170">
        <f t="shared" si="61"/>
        <v>10000</v>
      </c>
      <c r="I777" s="4">
        <v>2</v>
      </c>
      <c r="J777" s="120">
        <f t="shared" si="58"/>
        <v>-2978.7892580000007</v>
      </c>
      <c r="K777" s="120">
        <f t="shared" si="59"/>
        <v>8873185.4435761943</v>
      </c>
    </row>
    <row r="778" spans="1:11" x14ac:dyDescent="0.25">
      <c r="A778" s="4">
        <v>206</v>
      </c>
      <c r="B778" s="5">
        <v>9700</v>
      </c>
      <c r="C778" s="121">
        <f>VLOOKUP($A778,flow_input!B$2:C$50000,2,FALSE)</f>
        <v>10540.409293000001</v>
      </c>
      <c r="D778" s="7" t="s">
        <v>7</v>
      </c>
      <c r="E778" s="6">
        <f t="shared" si="60"/>
        <v>8.6640133298969246E-2</v>
      </c>
      <c r="F778" s="4">
        <v>3</v>
      </c>
      <c r="G778" s="4" t="s">
        <v>28</v>
      </c>
      <c r="H778" s="170">
        <f t="shared" si="61"/>
        <v>0</v>
      </c>
      <c r="I778" s="4">
        <v>2</v>
      </c>
      <c r="J778" s="120">
        <f t="shared" si="58"/>
        <v>840.40929300000062</v>
      </c>
      <c r="K778" s="120">
        <f t="shared" si="59"/>
        <v>706287.77976076084</v>
      </c>
    </row>
    <row r="779" spans="1:11" x14ac:dyDescent="0.25">
      <c r="A779" s="4">
        <v>209</v>
      </c>
      <c r="B779" s="5">
        <v>22900</v>
      </c>
      <c r="C779" s="121">
        <f>VLOOKUP($A779,flow_input!B$2:C$50000,2,FALSE)</f>
        <v>23807.492585</v>
      </c>
      <c r="D779" s="7" t="s">
        <v>7</v>
      </c>
      <c r="E779" s="6">
        <f t="shared" si="60"/>
        <v>3.9628497161572129E-2</v>
      </c>
      <c r="F779" s="4">
        <v>3</v>
      </c>
      <c r="G779" s="4" t="s">
        <v>28</v>
      </c>
      <c r="H779" s="170">
        <f t="shared" si="61"/>
        <v>20000</v>
      </c>
      <c r="I779" s="4">
        <v>2</v>
      </c>
      <c r="J779" s="120">
        <f t="shared" si="58"/>
        <v>907.49258499999996</v>
      </c>
      <c r="K779" s="120">
        <f t="shared" si="59"/>
        <v>823542.79182998219</v>
      </c>
    </row>
    <row r="780" spans="1:11" x14ac:dyDescent="0.25">
      <c r="A780" s="4">
        <v>320</v>
      </c>
      <c r="B780" s="5">
        <v>29600</v>
      </c>
      <c r="C780" s="121">
        <f>VLOOKUP($A780,flow_input!B$2:C$50000,2,FALSE)</f>
        <v>37852.398284000003</v>
      </c>
      <c r="D780" s="7" t="s">
        <v>7</v>
      </c>
      <c r="E780" s="6">
        <f t="shared" si="60"/>
        <v>0.27879723932432432</v>
      </c>
      <c r="F780" s="4">
        <v>3</v>
      </c>
      <c r="G780" s="4" t="s">
        <v>28</v>
      </c>
      <c r="H780" s="170">
        <f t="shared" si="61"/>
        <v>20000</v>
      </c>
      <c r="I780" s="4">
        <v>1</v>
      </c>
      <c r="J780" s="120">
        <f t="shared" si="58"/>
        <v>8252.3982840000026</v>
      </c>
      <c r="K780" s="120">
        <f t="shared" si="59"/>
        <v>68102077.437766194</v>
      </c>
    </row>
    <row r="781" spans="1:11" x14ac:dyDescent="0.25">
      <c r="A781" s="4">
        <v>329</v>
      </c>
      <c r="B781" s="5">
        <v>27900</v>
      </c>
      <c r="C781" s="121">
        <f>VLOOKUP($A781,flow_input!B$2:C$50000,2,FALSE)</f>
        <v>16650.256305999999</v>
      </c>
      <c r="D781" s="7" t="s">
        <v>7</v>
      </c>
      <c r="E781" s="6">
        <f t="shared" si="60"/>
        <v>-0.40321661985663082</v>
      </c>
      <c r="F781" s="4">
        <v>3</v>
      </c>
      <c r="G781" s="4" t="s">
        <v>28</v>
      </c>
      <c r="H781" s="170">
        <f t="shared" si="61"/>
        <v>20000</v>
      </c>
      <c r="I781" s="4">
        <v>3</v>
      </c>
      <c r="J781" s="120">
        <f t="shared" si="58"/>
        <v>-11249.743694000001</v>
      </c>
      <c r="K781" s="120">
        <f t="shared" si="59"/>
        <v>126556733.18069278</v>
      </c>
    </row>
    <row r="782" spans="1:11" x14ac:dyDescent="0.25">
      <c r="A782" s="4">
        <v>333</v>
      </c>
      <c r="B782" s="5">
        <v>26100</v>
      </c>
      <c r="C782" s="121">
        <f>VLOOKUP($A782,flow_input!B$2:C$50000,2,FALSE)</f>
        <v>14373.934135</v>
      </c>
      <c r="D782" s="7" t="s">
        <v>7</v>
      </c>
      <c r="E782" s="6">
        <f t="shared" si="60"/>
        <v>-0.44927455421455942</v>
      </c>
      <c r="F782" s="4">
        <v>3</v>
      </c>
      <c r="G782" s="4" t="s">
        <v>28</v>
      </c>
      <c r="H782" s="170">
        <f t="shared" si="61"/>
        <v>20000</v>
      </c>
      <c r="I782" s="4">
        <v>3</v>
      </c>
      <c r="J782" s="120">
        <f t="shared" si="58"/>
        <v>-11726.065865</v>
      </c>
      <c r="K782" s="120">
        <f t="shared" si="59"/>
        <v>137500620.67031822</v>
      </c>
    </row>
    <row r="783" spans="1:11" x14ac:dyDescent="0.25">
      <c r="A783" s="4">
        <v>348</v>
      </c>
      <c r="B783" s="5">
        <v>22700</v>
      </c>
      <c r="C783" s="121">
        <f>VLOOKUP($A783,flow_input!B$2:C$50000,2,FALSE)</f>
        <v>14466.585093</v>
      </c>
      <c r="D783" s="7" t="s">
        <v>7</v>
      </c>
      <c r="E783" s="6">
        <f t="shared" si="60"/>
        <v>-0.36270550251101319</v>
      </c>
      <c r="F783" s="4">
        <v>3</v>
      </c>
      <c r="G783" s="4" t="s">
        <v>28</v>
      </c>
      <c r="H783" s="170">
        <f t="shared" si="61"/>
        <v>20000</v>
      </c>
      <c r="I783" s="4">
        <v>3</v>
      </c>
      <c r="J783" s="120">
        <f t="shared" si="58"/>
        <v>-8233.4149070000003</v>
      </c>
      <c r="K783" s="120">
        <f t="shared" si="59"/>
        <v>67789121.03080982</v>
      </c>
    </row>
    <row r="784" spans="1:11" x14ac:dyDescent="0.25">
      <c r="A784" s="4">
        <v>351</v>
      </c>
      <c r="B784" s="5">
        <v>6600</v>
      </c>
      <c r="C784" s="121">
        <f>VLOOKUP($A784,flow_input!B$2:C$50000,2,FALSE)</f>
        <v>7724.4608529999996</v>
      </c>
      <c r="D784" s="7" t="s">
        <v>7</v>
      </c>
      <c r="E784" s="6">
        <f t="shared" si="60"/>
        <v>0.17037285651515144</v>
      </c>
      <c r="F784" s="4">
        <v>3</v>
      </c>
      <c r="G784" s="4" t="s">
        <v>28</v>
      </c>
      <c r="H784" s="170">
        <f t="shared" si="61"/>
        <v>0</v>
      </c>
      <c r="I784" s="4">
        <v>3</v>
      </c>
      <c r="J784" s="120">
        <f t="shared" si="58"/>
        <v>1124.4608529999996</v>
      </c>
      <c r="K784" s="120">
        <f t="shared" si="59"/>
        <v>1264412.2099294867</v>
      </c>
    </row>
    <row r="785" spans="1:11" x14ac:dyDescent="0.25">
      <c r="A785" s="4">
        <v>380</v>
      </c>
      <c r="B785" s="5">
        <v>23300</v>
      </c>
      <c r="C785" s="121">
        <f>VLOOKUP($A785,flow_input!B$2:C$50000,2,FALSE)</f>
        <v>11706.243027</v>
      </c>
      <c r="D785" s="7" t="s">
        <v>7</v>
      </c>
      <c r="E785" s="6">
        <f t="shared" si="60"/>
        <v>-0.49758613618025749</v>
      </c>
      <c r="F785" s="4">
        <v>3</v>
      </c>
      <c r="G785" s="4" t="s">
        <v>28</v>
      </c>
      <c r="H785" s="170">
        <f t="shared" si="61"/>
        <v>20000</v>
      </c>
      <c r="I785" s="4">
        <v>3</v>
      </c>
      <c r="J785" s="120">
        <f t="shared" si="58"/>
        <v>-11593.756973</v>
      </c>
      <c r="K785" s="120">
        <f t="shared" si="59"/>
        <v>134415200.74898612</v>
      </c>
    </row>
    <row r="786" spans="1:11" x14ac:dyDescent="0.25">
      <c r="A786" s="4">
        <v>382</v>
      </c>
      <c r="B786" s="5">
        <v>18800</v>
      </c>
      <c r="C786" s="121">
        <f>VLOOKUP($A786,flow_input!B$2:C$50000,2,FALSE)</f>
        <v>18867.831185999999</v>
      </c>
      <c r="D786" s="7" t="s">
        <v>7</v>
      </c>
      <c r="E786" s="6">
        <f t="shared" si="60"/>
        <v>3.6080418085107091E-3</v>
      </c>
      <c r="F786" s="4">
        <v>3</v>
      </c>
      <c r="G786" s="4" t="s">
        <v>28</v>
      </c>
      <c r="H786" s="170">
        <f t="shared" si="61"/>
        <v>10000</v>
      </c>
      <c r="I786" s="4">
        <v>3</v>
      </c>
      <c r="J786" s="120">
        <f t="shared" si="58"/>
        <v>67.831185999999434</v>
      </c>
      <c r="K786" s="120">
        <f t="shared" si="59"/>
        <v>4601.0697941665194</v>
      </c>
    </row>
    <row r="787" spans="1:11" x14ac:dyDescent="0.25">
      <c r="A787" s="4">
        <v>421</v>
      </c>
      <c r="B787" s="5">
        <v>4100</v>
      </c>
      <c r="C787" s="121">
        <f>VLOOKUP($A787,flow_input!B$2:C$50000,2,FALSE)</f>
        <v>8635.1890719999992</v>
      </c>
      <c r="D787" s="7" t="s">
        <v>7</v>
      </c>
      <c r="E787" s="6">
        <f t="shared" si="60"/>
        <v>1.1061436760975609</v>
      </c>
      <c r="F787" s="4">
        <v>3</v>
      </c>
      <c r="G787" s="4" t="s">
        <v>28</v>
      </c>
      <c r="H787" s="170">
        <f t="shared" si="61"/>
        <v>0</v>
      </c>
      <c r="I787" s="4">
        <v>3</v>
      </c>
      <c r="J787" s="120">
        <f t="shared" si="58"/>
        <v>4535.1890719999992</v>
      </c>
      <c r="K787" s="120">
        <f t="shared" si="59"/>
        <v>20567939.918788213</v>
      </c>
    </row>
    <row r="788" spans="1:11" x14ac:dyDescent="0.25">
      <c r="A788" s="4">
        <v>438</v>
      </c>
      <c r="B788" s="5">
        <v>12700</v>
      </c>
      <c r="C788" s="121">
        <f>VLOOKUP($A788,flow_input!B$2:C$50000,2,FALSE)</f>
        <v>16113.437762</v>
      </c>
      <c r="D788" s="7" t="s">
        <v>7</v>
      </c>
      <c r="E788" s="6">
        <f t="shared" si="60"/>
        <v>0.26877462692913379</v>
      </c>
      <c r="F788" s="4">
        <v>3</v>
      </c>
      <c r="G788" s="4" t="s">
        <v>28</v>
      </c>
      <c r="H788" s="170">
        <f t="shared" si="61"/>
        <v>10000</v>
      </c>
      <c r="I788" s="4">
        <v>3</v>
      </c>
      <c r="J788" s="120">
        <f t="shared" si="58"/>
        <v>3413.4377619999996</v>
      </c>
      <c r="K788" s="120">
        <f t="shared" si="59"/>
        <v>11651557.355047565</v>
      </c>
    </row>
    <row r="789" spans="1:11" x14ac:dyDescent="0.25">
      <c r="A789" s="4">
        <v>466</v>
      </c>
      <c r="B789" s="5">
        <v>19900</v>
      </c>
      <c r="C789" s="121">
        <f>VLOOKUP($A789,flow_input!B$2:C$50000,2,FALSE)</f>
        <v>16113.981279</v>
      </c>
      <c r="D789" s="7" t="s">
        <v>7</v>
      </c>
      <c r="E789" s="6">
        <f t="shared" si="60"/>
        <v>-0.19025219703517593</v>
      </c>
      <c r="F789" s="4">
        <v>3</v>
      </c>
      <c r="G789" s="4" t="s">
        <v>28</v>
      </c>
      <c r="H789" s="170">
        <f t="shared" si="61"/>
        <v>10000</v>
      </c>
      <c r="I789" s="4">
        <v>2</v>
      </c>
      <c r="J789" s="120">
        <f t="shared" si="58"/>
        <v>-3786.0187210000004</v>
      </c>
      <c r="K789" s="120">
        <f t="shared" si="59"/>
        <v>14333937.755762478</v>
      </c>
    </row>
    <row r="790" spans="1:11" x14ac:dyDescent="0.25">
      <c r="A790" s="4">
        <v>519</v>
      </c>
      <c r="B790" s="5">
        <v>26100</v>
      </c>
      <c r="C790" s="121">
        <f>VLOOKUP($A790,flow_input!B$2:C$50000,2,FALSE)</f>
        <v>22357.056345665998</v>
      </c>
      <c r="D790" s="7" t="s">
        <v>7</v>
      </c>
      <c r="E790" s="6">
        <f t="shared" si="60"/>
        <v>-0.143407802848046</v>
      </c>
      <c r="F790" s="4">
        <v>3</v>
      </c>
      <c r="G790" s="4" t="s">
        <v>28</v>
      </c>
      <c r="H790" s="170">
        <f t="shared" si="61"/>
        <v>20000</v>
      </c>
      <c r="I790" s="4">
        <v>3</v>
      </c>
      <c r="J790" s="120">
        <f t="shared" si="58"/>
        <v>-3742.9436543340016</v>
      </c>
      <c r="K790" s="120">
        <f t="shared" si="59"/>
        <v>14009627.19951917</v>
      </c>
    </row>
    <row r="791" spans="1:11" x14ac:dyDescent="0.25">
      <c r="A791" s="4">
        <v>538</v>
      </c>
      <c r="B791" s="5">
        <v>20200</v>
      </c>
      <c r="C791" s="121">
        <f>VLOOKUP($A791,flow_input!B$2:C$50000,2,FALSE)</f>
        <v>16234.298220000001</v>
      </c>
      <c r="D791" s="7" t="s">
        <v>7</v>
      </c>
      <c r="E791" s="6">
        <f t="shared" si="60"/>
        <v>-0.19632187029702963</v>
      </c>
      <c r="F791" s="4">
        <v>3</v>
      </c>
      <c r="G791" s="4" t="s">
        <v>28</v>
      </c>
      <c r="H791" s="170">
        <f t="shared" si="61"/>
        <v>20000</v>
      </c>
      <c r="I791" s="4">
        <v>5</v>
      </c>
      <c r="J791" s="120">
        <f t="shared" si="58"/>
        <v>-3965.7017799999994</v>
      </c>
      <c r="K791" s="120">
        <f t="shared" si="59"/>
        <v>15726790.607895164</v>
      </c>
    </row>
    <row r="792" spans="1:11" x14ac:dyDescent="0.25">
      <c r="A792" s="4">
        <v>601</v>
      </c>
      <c r="B792" s="5">
        <v>10700</v>
      </c>
      <c r="C792" s="121">
        <f>VLOOKUP($A792,flow_input!B$2:C$50000,2,FALSE)</f>
        <v>3424.7152980000001</v>
      </c>
      <c r="D792" s="7" t="s">
        <v>7</v>
      </c>
      <c r="E792" s="6">
        <f t="shared" si="60"/>
        <v>-0.67993314971962615</v>
      </c>
      <c r="F792" s="4">
        <v>3</v>
      </c>
      <c r="G792" s="4" t="s">
        <v>28</v>
      </c>
      <c r="H792" s="170">
        <f t="shared" si="61"/>
        <v>10000</v>
      </c>
      <c r="I792" s="4">
        <v>5</v>
      </c>
      <c r="J792" s="120">
        <f t="shared" si="58"/>
        <v>-7275.2847019999999</v>
      </c>
      <c r="K792" s="120">
        <f t="shared" si="59"/>
        <v>52929767.49515523</v>
      </c>
    </row>
    <row r="793" spans="1:11" x14ac:dyDescent="0.25">
      <c r="A793" s="4">
        <v>608</v>
      </c>
      <c r="B793" s="5">
        <v>19500</v>
      </c>
      <c r="C793" s="121">
        <f>VLOOKUP($A793,flow_input!B$2:C$50000,2,FALSE)</f>
        <v>17175.136113332999</v>
      </c>
      <c r="D793" s="7" t="s">
        <v>7</v>
      </c>
      <c r="E793" s="6">
        <f t="shared" si="60"/>
        <v>-0.11922378905984621</v>
      </c>
      <c r="F793" s="4">
        <v>3</v>
      </c>
      <c r="G793" s="4" t="s">
        <v>28</v>
      </c>
      <c r="H793" s="170">
        <f t="shared" si="61"/>
        <v>10000</v>
      </c>
      <c r="I793" s="4">
        <v>5</v>
      </c>
      <c r="J793" s="120">
        <f t="shared" si="58"/>
        <v>-2324.8638866670008</v>
      </c>
      <c r="K793" s="120">
        <f t="shared" si="59"/>
        <v>5404992.0915283933</v>
      </c>
    </row>
    <row r="794" spans="1:11" x14ac:dyDescent="0.25">
      <c r="A794" s="4">
        <v>731</v>
      </c>
      <c r="B794" s="5">
        <v>25200</v>
      </c>
      <c r="C794" s="121">
        <f>VLOOKUP($A794,flow_input!B$2:C$50000,2,FALSE)</f>
        <v>14068.026301</v>
      </c>
      <c r="D794" s="7" t="s">
        <v>7</v>
      </c>
      <c r="E794" s="6">
        <f t="shared" si="60"/>
        <v>-0.44174498805555551</v>
      </c>
      <c r="F794" s="4">
        <v>3</v>
      </c>
      <c r="G794" s="4" t="s">
        <v>28</v>
      </c>
      <c r="H794" s="170">
        <f t="shared" si="61"/>
        <v>20000</v>
      </c>
      <c r="I794" s="4">
        <v>2</v>
      </c>
      <c r="J794" s="120">
        <f t="shared" si="58"/>
        <v>-11131.973699</v>
      </c>
      <c r="K794" s="120">
        <f t="shared" si="59"/>
        <v>123920838.43522775</v>
      </c>
    </row>
    <row r="795" spans="1:11" x14ac:dyDescent="0.25">
      <c r="A795" s="4">
        <v>765</v>
      </c>
      <c r="B795" s="5">
        <v>12400</v>
      </c>
      <c r="C795" s="121">
        <f>VLOOKUP($A795,flow_input!B$2:C$50000,2,FALSE)</f>
        <v>9624.5057123330007</v>
      </c>
      <c r="D795" s="7" t="s">
        <v>7</v>
      </c>
      <c r="E795" s="6">
        <f t="shared" si="60"/>
        <v>-0.22383018448927416</v>
      </c>
      <c r="F795" s="4">
        <v>3</v>
      </c>
      <c r="G795" s="4" t="s">
        <v>28</v>
      </c>
      <c r="H795" s="170">
        <f t="shared" si="61"/>
        <v>10000</v>
      </c>
      <c r="I795" s="4">
        <v>5</v>
      </c>
      <c r="J795" s="120">
        <f t="shared" si="58"/>
        <v>-2775.4942876669993</v>
      </c>
      <c r="K795" s="120">
        <f t="shared" si="59"/>
        <v>7703368.5408721436</v>
      </c>
    </row>
    <row r="796" spans="1:11" x14ac:dyDescent="0.25">
      <c r="A796" s="4">
        <v>794</v>
      </c>
      <c r="B796" s="5">
        <v>30800</v>
      </c>
      <c r="C796" s="121">
        <f>VLOOKUP($A796,flow_input!B$2:C$50000,2,FALSE)</f>
        <v>33728.724496000003</v>
      </c>
      <c r="D796" s="7" t="s">
        <v>7</v>
      </c>
      <c r="E796" s="6">
        <f t="shared" si="60"/>
        <v>9.5088457662337644E-2</v>
      </c>
      <c r="F796" s="4">
        <v>3</v>
      </c>
      <c r="G796" s="4" t="s">
        <v>28</v>
      </c>
      <c r="H796" s="170">
        <f t="shared" si="61"/>
        <v>30000</v>
      </c>
      <c r="I796" s="4">
        <v>6</v>
      </c>
      <c r="J796" s="120">
        <f t="shared" si="58"/>
        <v>2928.7244960000025</v>
      </c>
      <c r="K796" s="120">
        <f t="shared" si="59"/>
        <v>8577427.1734704692</v>
      </c>
    </row>
    <row r="797" spans="1:11" x14ac:dyDescent="0.25">
      <c r="A797" s="4">
        <v>795</v>
      </c>
      <c r="B797" s="5">
        <v>21600</v>
      </c>
      <c r="C797" s="121">
        <f>VLOOKUP($A797,flow_input!B$2:C$50000,2,FALSE)</f>
        <v>20972.980780999998</v>
      </c>
      <c r="D797" s="7" t="s">
        <v>7</v>
      </c>
      <c r="E797" s="6">
        <f t="shared" si="60"/>
        <v>-2.9028667546296405E-2</v>
      </c>
      <c r="F797" s="4">
        <v>3</v>
      </c>
      <c r="G797" s="4" t="s">
        <v>28</v>
      </c>
      <c r="H797" s="170">
        <f t="shared" si="61"/>
        <v>20000</v>
      </c>
      <c r="I797" s="4">
        <v>6</v>
      </c>
      <c r="J797" s="120">
        <f t="shared" si="58"/>
        <v>-627.01921900000161</v>
      </c>
      <c r="K797" s="120">
        <f t="shared" si="59"/>
        <v>393153.10099537199</v>
      </c>
    </row>
    <row r="798" spans="1:11" x14ac:dyDescent="0.25">
      <c r="A798" s="4">
        <v>814</v>
      </c>
      <c r="B798" s="5">
        <v>56200</v>
      </c>
      <c r="C798" s="121">
        <f>VLOOKUP($A798,flow_input!B$2:C$50000,2,FALSE)</f>
        <v>46484.825786000001</v>
      </c>
      <c r="D798" s="7" t="s">
        <v>7</v>
      </c>
      <c r="E798" s="6">
        <f t="shared" si="60"/>
        <v>-0.17286786857651248</v>
      </c>
      <c r="F798" s="4">
        <v>3</v>
      </c>
      <c r="G798" s="4" t="s">
        <v>28</v>
      </c>
      <c r="H798" s="170">
        <f t="shared" si="61"/>
        <v>50000</v>
      </c>
      <c r="I798" s="4">
        <v>3</v>
      </c>
      <c r="J798" s="120">
        <f t="shared" si="58"/>
        <v>-9715.1742139999988</v>
      </c>
      <c r="K798" s="120">
        <f t="shared" si="59"/>
        <v>94384610.008370489</v>
      </c>
    </row>
    <row r="799" spans="1:11" x14ac:dyDescent="0.25">
      <c r="A799" s="4">
        <v>866</v>
      </c>
      <c r="B799" s="5">
        <v>27000</v>
      </c>
      <c r="C799" s="121">
        <f>VLOOKUP($A799,flow_input!B$2:C$50000,2,FALSE)</f>
        <v>19219.615461665999</v>
      </c>
      <c r="D799" s="7" t="s">
        <v>7</v>
      </c>
      <c r="E799" s="6">
        <f t="shared" si="60"/>
        <v>-0.28816239030866675</v>
      </c>
      <c r="F799" s="4">
        <v>3</v>
      </c>
      <c r="G799" s="4" t="s">
        <v>28</v>
      </c>
      <c r="H799" s="170">
        <f t="shared" si="61"/>
        <v>20000</v>
      </c>
      <c r="I799" s="4">
        <v>3</v>
      </c>
      <c r="J799" s="120">
        <f t="shared" si="58"/>
        <v>-7780.3845383340013</v>
      </c>
      <c r="K799" s="120">
        <f t="shared" si="59"/>
        <v>60534383.56434679</v>
      </c>
    </row>
    <row r="800" spans="1:11" x14ac:dyDescent="0.25">
      <c r="A800" s="4">
        <v>869</v>
      </c>
      <c r="B800" s="5">
        <v>39200</v>
      </c>
      <c r="C800" s="121">
        <f>VLOOKUP($A800,flow_input!B$2:C$50000,2,FALSE)</f>
        <v>23425.365242</v>
      </c>
      <c r="D800" s="7" t="s">
        <v>7</v>
      </c>
      <c r="E800" s="6">
        <f t="shared" si="60"/>
        <v>-0.40241415198979591</v>
      </c>
      <c r="F800" s="4">
        <v>3</v>
      </c>
      <c r="G800" s="4" t="s">
        <v>28</v>
      </c>
      <c r="H800" s="170">
        <f t="shared" si="61"/>
        <v>30000</v>
      </c>
      <c r="I800" s="4">
        <v>2</v>
      </c>
      <c r="J800" s="120">
        <f t="shared" si="58"/>
        <v>-15774.634758</v>
      </c>
      <c r="K800" s="120">
        <f t="shared" si="59"/>
        <v>248839101.74830171</v>
      </c>
    </row>
    <row r="801" spans="1:11" x14ac:dyDescent="0.25">
      <c r="A801" s="4">
        <v>871</v>
      </c>
      <c r="B801" s="5">
        <v>23700</v>
      </c>
      <c r="C801" s="121">
        <f>VLOOKUP($A801,flow_input!B$2:C$50000,2,FALSE)</f>
        <v>10230.806332</v>
      </c>
      <c r="D801" s="7" t="s">
        <v>7</v>
      </c>
      <c r="E801" s="6">
        <f t="shared" si="60"/>
        <v>-0.5683204079324895</v>
      </c>
      <c r="F801" s="4">
        <v>3</v>
      </c>
      <c r="G801" s="4" t="s">
        <v>28</v>
      </c>
      <c r="H801" s="170">
        <f t="shared" si="61"/>
        <v>20000</v>
      </c>
      <c r="I801" s="4">
        <v>2</v>
      </c>
      <c r="J801" s="120">
        <f t="shared" si="58"/>
        <v>-13469.193668</v>
      </c>
      <c r="K801" s="120">
        <f t="shared" si="59"/>
        <v>181419178.0660913</v>
      </c>
    </row>
    <row r="802" spans="1:11" x14ac:dyDescent="0.25">
      <c r="A802" s="4">
        <v>875</v>
      </c>
      <c r="B802" s="5">
        <v>16700</v>
      </c>
      <c r="C802" s="121">
        <f>VLOOKUP($A802,flow_input!B$2:C$50000,2,FALSE)</f>
        <v>16470.226468000001</v>
      </c>
      <c r="D802" s="7" t="s">
        <v>7</v>
      </c>
      <c r="E802" s="6">
        <f t="shared" si="60"/>
        <v>-1.3758894131736477E-2</v>
      </c>
      <c r="F802" s="4">
        <v>3</v>
      </c>
      <c r="G802" s="4" t="s">
        <v>28</v>
      </c>
      <c r="H802" s="170">
        <f t="shared" si="61"/>
        <v>10000</v>
      </c>
      <c r="I802" s="4">
        <v>2</v>
      </c>
      <c r="J802" s="120">
        <f t="shared" si="58"/>
        <v>-229.77353199999925</v>
      </c>
      <c r="K802" s="120">
        <f t="shared" si="59"/>
        <v>52795.876007754676</v>
      </c>
    </row>
    <row r="803" spans="1:11" x14ac:dyDescent="0.25">
      <c r="A803" s="4">
        <v>878</v>
      </c>
      <c r="B803" s="5">
        <v>12900</v>
      </c>
      <c r="C803" s="121">
        <f>VLOOKUP($A803,flow_input!B$2:C$50000,2,FALSE)</f>
        <v>14019.278764999999</v>
      </c>
      <c r="D803" s="7" t="s">
        <v>7</v>
      </c>
      <c r="E803" s="6">
        <f t="shared" si="60"/>
        <v>8.6765795736434059E-2</v>
      </c>
      <c r="F803" s="4">
        <v>3</v>
      </c>
      <c r="G803" s="4" t="s">
        <v>28</v>
      </c>
      <c r="H803" s="170">
        <f t="shared" si="61"/>
        <v>10000</v>
      </c>
      <c r="I803" s="4">
        <v>4</v>
      </c>
      <c r="J803" s="120">
        <f t="shared" si="58"/>
        <v>1119.2787649999991</v>
      </c>
      <c r="K803" s="120">
        <f t="shared" si="59"/>
        <v>1252784.9537799233</v>
      </c>
    </row>
    <row r="804" spans="1:11" x14ac:dyDescent="0.25">
      <c r="A804" s="4">
        <v>880</v>
      </c>
      <c r="B804" s="5">
        <v>5800</v>
      </c>
      <c r="C804" s="121">
        <f>VLOOKUP($A804,flow_input!B$2:C$50000,2,FALSE)</f>
        <v>3411.3581989999998</v>
      </c>
      <c r="D804" s="7" t="s">
        <v>7</v>
      </c>
      <c r="E804" s="6">
        <f t="shared" si="60"/>
        <v>-0.41183479327586214</v>
      </c>
      <c r="F804" s="4">
        <v>3</v>
      </c>
      <c r="G804" s="4" t="s">
        <v>28</v>
      </c>
      <c r="H804" s="170">
        <f t="shared" si="61"/>
        <v>0</v>
      </c>
      <c r="I804" s="4">
        <v>1</v>
      </c>
      <c r="J804" s="120">
        <f t="shared" si="58"/>
        <v>-2388.6418010000002</v>
      </c>
      <c r="K804" s="120">
        <f t="shared" si="59"/>
        <v>5705609.6534845242</v>
      </c>
    </row>
    <row r="805" spans="1:11" x14ac:dyDescent="0.25">
      <c r="A805" s="4">
        <v>910</v>
      </c>
      <c r="B805" s="5">
        <v>18500</v>
      </c>
      <c r="C805" s="121">
        <f>VLOOKUP($A805,flow_input!B$2:C$50000,2,FALSE)</f>
        <v>12077.25829</v>
      </c>
      <c r="D805" s="7" t="s">
        <v>7</v>
      </c>
      <c r="E805" s="6">
        <f t="shared" si="60"/>
        <v>-0.34717522756756758</v>
      </c>
      <c r="F805" s="4">
        <v>3</v>
      </c>
      <c r="G805" s="4" t="s">
        <v>28</v>
      </c>
      <c r="H805" s="170">
        <f t="shared" si="61"/>
        <v>10000</v>
      </c>
      <c r="I805" s="4">
        <v>3</v>
      </c>
      <c r="J805" s="120">
        <f t="shared" si="58"/>
        <v>-6422.7417100000002</v>
      </c>
      <c r="K805" s="120">
        <f t="shared" si="59"/>
        <v>41251611.073373728</v>
      </c>
    </row>
    <row r="806" spans="1:11" x14ac:dyDescent="0.25">
      <c r="A806" s="4">
        <v>917</v>
      </c>
      <c r="B806" s="5">
        <v>24100</v>
      </c>
      <c r="C806" s="121">
        <f>VLOOKUP($A806,flow_input!B$2:C$50000,2,FALSE)</f>
        <v>21389.251292000001</v>
      </c>
      <c r="D806" s="7" t="s">
        <v>7</v>
      </c>
      <c r="E806" s="6">
        <f t="shared" si="60"/>
        <v>-0.11247919950207463</v>
      </c>
      <c r="F806" s="4">
        <v>3</v>
      </c>
      <c r="G806" s="4" t="s">
        <v>28</v>
      </c>
      <c r="H806" s="170">
        <f t="shared" si="61"/>
        <v>20000</v>
      </c>
      <c r="I806" s="4">
        <v>3</v>
      </c>
      <c r="J806" s="120">
        <f t="shared" si="58"/>
        <v>-2710.7487079999992</v>
      </c>
      <c r="K806" s="120">
        <f t="shared" si="59"/>
        <v>7348158.5579236643</v>
      </c>
    </row>
    <row r="807" spans="1:11" x14ac:dyDescent="0.25">
      <c r="A807" s="4">
        <v>1097</v>
      </c>
      <c r="B807" s="5">
        <v>13700</v>
      </c>
      <c r="C807" s="121">
        <f>VLOOKUP($A807,flow_input!B$2:C$50000,2,FALSE)</f>
        <v>16907.121238</v>
      </c>
      <c r="D807" s="7" t="s">
        <v>7</v>
      </c>
      <c r="E807" s="6">
        <f t="shared" si="60"/>
        <v>0.23409644072992708</v>
      </c>
      <c r="F807" s="4">
        <v>3</v>
      </c>
      <c r="G807" s="4" t="s">
        <v>28</v>
      </c>
      <c r="H807" s="170">
        <f t="shared" si="61"/>
        <v>10000</v>
      </c>
      <c r="I807" s="4">
        <v>5</v>
      </c>
      <c r="J807" s="120">
        <f t="shared" si="58"/>
        <v>3207.1212379999997</v>
      </c>
      <c r="K807" s="120">
        <f t="shared" si="59"/>
        <v>10285626.635230651</v>
      </c>
    </row>
    <row r="808" spans="1:11" x14ac:dyDescent="0.25">
      <c r="A808" s="4">
        <v>1111</v>
      </c>
      <c r="B808" s="5">
        <v>13300</v>
      </c>
      <c r="C808" s="121">
        <f>VLOOKUP($A808,flow_input!B$2:C$50000,2,FALSE)</f>
        <v>6998.2402830000001</v>
      </c>
      <c r="D808" s="7" t="s">
        <v>7</v>
      </c>
      <c r="E808" s="6">
        <f t="shared" si="60"/>
        <v>-0.47381652007518793</v>
      </c>
      <c r="F808" s="4">
        <v>3</v>
      </c>
      <c r="G808" s="4" t="s">
        <v>28</v>
      </c>
      <c r="H808" s="170">
        <f t="shared" si="61"/>
        <v>10000</v>
      </c>
      <c r="I808" s="4">
        <v>5</v>
      </c>
      <c r="J808" s="120">
        <f t="shared" si="58"/>
        <v>-6301.7597169999999</v>
      </c>
      <c r="K808" s="120">
        <f t="shared" si="59"/>
        <v>39712175.530803919</v>
      </c>
    </row>
    <row r="809" spans="1:11" x14ac:dyDescent="0.25">
      <c r="A809" s="4">
        <v>1123</v>
      </c>
      <c r="B809" s="5">
        <v>8300</v>
      </c>
      <c r="C809" s="121">
        <f>VLOOKUP($A809,flow_input!B$2:C$50000,2,FALSE)</f>
        <v>11072.849104999999</v>
      </c>
      <c r="D809" s="7" t="s">
        <v>7</v>
      </c>
      <c r="E809" s="6">
        <f t="shared" si="60"/>
        <v>0.33407820542168665</v>
      </c>
      <c r="F809" s="4">
        <v>3</v>
      </c>
      <c r="G809" s="4" t="s">
        <v>28</v>
      </c>
      <c r="H809" s="170">
        <f t="shared" si="61"/>
        <v>0</v>
      </c>
      <c r="I809" s="4">
        <v>5</v>
      </c>
      <c r="J809" s="120">
        <f t="shared" si="58"/>
        <v>2772.8491049999993</v>
      </c>
      <c r="K809" s="120">
        <f t="shared" si="59"/>
        <v>7688692.1590992976</v>
      </c>
    </row>
    <row r="810" spans="1:11" x14ac:dyDescent="0.25">
      <c r="A810" s="4">
        <v>1124</v>
      </c>
      <c r="B810" s="5">
        <v>15300</v>
      </c>
      <c r="C810" s="121">
        <f>VLOOKUP($A810,flow_input!B$2:C$50000,2,FALSE)</f>
        <v>13448.612107999999</v>
      </c>
      <c r="D810" s="7" t="s">
        <v>7</v>
      </c>
      <c r="E810" s="6">
        <f t="shared" si="60"/>
        <v>-0.12100574457516344</v>
      </c>
      <c r="F810" s="4">
        <v>3</v>
      </c>
      <c r="G810" s="4" t="s">
        <v>28</v>
      </c>
      <c r="H810" s="170">
        <f t="shared" si="61"/>
        <v>10000</v>
      </c>
      <c r="I810" s="4">
        <v>5</v>
      </c>
      <c r="J810" s="120">
        <f t="shared" si="58"/>
        <v>-1851.3878920000006</v>
      </c>
      <c r="K810" s="120">
        <f t="shared" si="59"/>
        <v>3427637.1266442062</v>
      </c>
    </row>
    <row r="811" spans="1:11" x14ac:dyDescent="0.25">
      <c r="A811" s="4">
        <v>1126</v>
      </c>
      <c r="B811" s="5">
        <v>12000</v>
      </c>
      <c r="C811" s="121">
        <f>VLOOKUP($A811,flow_input!B$2:C$50000,2,FALSE)</f>
        <v>14662.203992000001</v>
      </c>
      <c r="D811" s="7" t="s">
        <v>7</v>
      </c>
      <c r="E811" s="6">
        <f t="shared" si="60"/>
        <v>0.22185033266666676</v>
      </c>
      <c r="F811" s="4">
        <v>3</v>
      </c>
      <c r="G811" s="4" t="s">
        <v>28</v>
      </c>
      <c r="H811" s="170">
        <f t="shared" si="61"/>
        <v>10000</v>
      </c>
      <c r="I811" s="4">
        <v>5</v>
      </c>
      <c r="J811" s="120">
        <f t="shared" si="58"/>
        <v>2662.2039920000007</v>
      </c>
      <c r="K811" s="120">
        <f t="shared" si="59"/>
        <v>7087330.0950207394</v>
      </c>
    </row>
    <row r="812" spans="1:11" x14ac:dyDescent="0.25">
      <c r="A812" s="4">
        <v>1181</v>
      </c>
      <c r="B812" s="5">
        <v>22300</v>
      </c>
      <c r="C812" s="121">
        <f>VLOOKUP($A812,flow_input!B$2:C$50000,2,FALSE)</f>
        <v>18087.057790999999</v>
      </c>
      <c r="D812" s="7" t="s">
        <v>7</v>
      </c>
      <c r="E812" s="6">
        <f t="shared" si="60"/>
        <v>-0.18892117529147989</v>
      </c>
      <c r="F812" s="4">
        <v>3</v>
      </c>
      <c r="G812" s="4" t="s">
        <v>28</v>
      </c>
      <c r="H812" s="170">
        <f t="shared" si="61"/>
        <v>20000</v>
      </c>
      <c r="I812" s="4">
        <v>2</v>
      </c>
      <c r="J812" s="120">
        <f t="shared" si="58"/>
        <v>-4212.9422090000007</v>
      </c>
      <c r="K812" s="120">
        <f t="shared" si="59"/>
        <v>17748882.056373805</v>
      </c>
    </row>
    <row r="813" spans="1:11" x14ac:dyDescent="0.25">
      <c r="A813" s="4">
        <v>1192</v>
      </c>
      <c r="B813" s="5">
        <v>12300</v>
      </c>
      <c r="C813" s="121">
        <f>VLOOKUP($A813,flow_input!B$2:C$50000,2,FALSE)</f>
        <v>11519.482669000001</v>
      </c>
      <c r="D813" s="7" t="s">
        <v>7</v>
      </c>
      <c r="E813" s="6">
        <f t="shared" si="60"/>
        <v>-6.3456693577235712E-2</v>
      </c>
      <c r="F813" s="4">
        <v>3</v>
      </c>
      <c r="G813" s="4" t="s">
        <v>28</v>
      </c>
      <c r="H813" s="170">
        <f t="shared" si="61"/>
        <v>10000</v>
      </c>
      <c r="I813" s="4">
        <v>2</v>
      </c>
      <c r="J813" s="120">
        <f t="shared" si="58"/>
        <v>-780.5173309999991</v>
      </c>
      <c r="K813" s="120">
        <f t="shared" si="59"/>
        <v>609207.3039913621</v>
      </c>
    </row>
    <row r="814" spans="1:11" x14ac:dyDescent="0.25">
      <c r="A814" s="4">
        <v>1242</v>
      </c>
      <c r="B814" s="5">
        <v>24400</v>
      </c>
      <c r="C814" s="121">
        <f>VLOOKUP($A814,flow_input!B$2:C$50000,2,FALSE)</f>
        <v>15778.377496999999</v>
      </c>
      <c r="D814" s="7" t="s">
        <v>7</v>
      </c>
      <c r="E814" s="6">
        <f t="shared" si="60"/>
        <v>-0.3533451845491804</v>
      </c>
      <c r="F814" s="4">
        <v>3</v>
      </c>
      <c r="G814" s="4" t="s">
        <v>28</v>
      </c>
      <c r="H814" s="170">
        <f t="shared" si="61"/>
        <v>20000</v>
      </c>
      <c r="I814" s="4">
        <v>3</v>
      </c>
      <c r="J814" s="120">
        <f t="shared" si="58"/>
        <v>-8621.6225030000005</v>
      </c>
      <c r="K814" s="120">
        <f t="shared" si="59"/>
        <v>74332374.584235996</v>
      </c>
    </row>
    <row r="815" spans="1:11" x14ac:dyDescent="0.25">
      <c r="A815" s="4">
        <v>1246</v>
      </c>
      <c r="B815" s="5">
        <v>29300</v>
      </c>
      <c r="C815" s="121">
        <f>VLOOKUP($A815,flow_input!B$2:C$50000,2,FALSE)</f>
        <v>25812.006353000001</v>
      </c>
      <c r="D815" s="7" t="s">
        <v>7</v>
      </c>
      <c r="E815" s="6">
        <f t="shared" si="60"/>
        <v>-0.11904415177474403</v>
      </c>
      <c r="F815" s="4">
        <v>3</v>
      </c>
      <c r="G815" s="4" t="s">
        <v>28</v>
      </c>
      <c r="H815" s="170">
        <f t="shared" si="61"/>
        <v>20000</v>
      </c>
      <c r="I815" s="4">
        <v>3</v>
      </c>
      <c r="J815" s="120">
        <f t="shared" si="58"/>
        <v>-3487.9936469999993</v>
      </c>
      <c r="K815" s="120">
        <f t="shared" si="59"/>
        <v>12166099.681512356</v>
      </c>
    </row>
    <row r="816" spans="1:11" x14ac:dyDescent="0.25">
      <c r="A816" s="4">
        <v>1480</v>
      </c>
      <c r="B816" s="5">
        <v>25900</v>
      </c>
      <c r="C816" s="121">
        <f>VLOOKUP($A816,flow_input!B$2:C$50000,2,FALSE)</f>
        <v>27645.144245</v>
      </c>
      <c r="D816" s="7" t="s">
        <v>7</v>
      </c>
      <c r="E816" s="6">
        <f t="shared" si="60"/>
        <v>6.7380086679536655E-2</v>
      </c>
      <c r="F816" s="4">
        <v>3</v>
      </c>
      <c r="G816" s="4" t="s">
        <v>28</v>
      </c>
      <c r="H816" s="170">
        <f t="shared" si="61"/>
        <v>20000</v>
      </c>
      <c r="I816" s="4">
        <v>5</v>
      </c>
      <c r="J816" s="120">
        <f t="shared" si="58"/>
        <v>1745.1442449999995</v>
      </c>
      <c r="K816" s="120">
        <f t="shared" si="59"/>
        <v>3045528.4358566185</v>
      </c>
    </row>
    <row r="817" spans="1:11" x14ac:dyDescent="0.25">
      <c r="A817" s="4">
        <v>1482</v>
      </c>
      <c r="B817" s="5">
        <v>8100</v>
      </c>
      <c r="C817" s="121">
        <f>VLOOKUP($A817,flow_input!B$2:C$50000,2,FALSE)</f>
        <v>10464.373634664</v>
      </c>
      <c r="D817" s="7" t="s">
        <v>7</v>
      </c>
      <c r="E817" s="6">
        <f t="shared" si="60"/>
        <v>0.29189797958814823</v>
      </c>
      <c r="F817" s="4">
        <v>3</v>
      </c>
      <c r="G817" s="4" t="s">
        <v>28</v>
      </c>
      <c r="H817" s="170">
        <f t="shared" si="61"/>
        <v>0</v>
      </c>
      <c r="I817" s="4">
        <v>5</v>
      </c>
      <c r="J817" s="120">
        <f t="shared" si="58"/>
        <v>2364.3736346639998</v>
      </c>
      <c r="K817" s="120">
        <f t="shared" si="59"/>
        <v>5590262.6842942536</v>
      </c>
    </row>
    <row r="818" spans="1:11" x14ac:dyDescent="0.25">
      <c r="A818" s="4">
        <v>1483</v>
      </c>
      <c r="B818" s="5">
        <v>11200</v>
      </c>
      <c r="C818" s="121">
        <f>VLOOKUP($A818,flow_input!B$2:C$50000,2,FALSE)</f>
        <v>8080.6053160000001</v>
      </c>
      <c r="D818" s="7" t="s">
        <v>7</v>
      </c>
      <c r="E818" s="6">
        <f t="shared" si="60"/>
        <v>-0.27851738250000002</v>
      </c>
      <c r="F818" s="4">
        <v>3</v>
      </c>
      <c r="G818" s="4" t="s">
        <v>28</v>
      </c>
      <c r="H818" s="170">
        <f t="shared" si="61"/>
        <v>10000</v>
      </c>
      <c r="I818" s="4">
        <v>5</v>
      </c>
      <c r="J818" s="120">
        <f t="shared" si="58"/>
        <v>-3119.3946839999999</v>
      </c>
      <c r="K818" s="120">
        <f t="shared" si="59"/>
        <v>9730623.1945674587</v>
      </c>
    </row>
    <row r="819" spans="1:11" x14ac:dyDescent="0.25">
      <c r="A819" s="4">
        <v>1485</v>
      </c>
      <c r="B819" s="5">
        <v>21600</v>
      </c>
      <c r="C819" s="121">
        <f>VLOOKUP($A819,flow_input!B$2:C$50000,2,FALSE)</f>
        <v>23990.819366</v>
      </c>
      <c r="D819" s="7" t="s">
        <v>7</v>
      </c>
      <c r="E819" s="6">
        <f t="shared" si="60"/>
        <v>0.1106860817592592</v>
      </c>
      <c r="F819" s="4">
        <v>3</v>
      </c>
      <c r="G819" s="4" t="s">
        <v>28</v>
      </c>
      <c r="H819" s="170">
        <f t="shared" si="61"/>
        <v>20000</v>
      </c>
      <c r="I819" s="4">
        <v>5</v>
      </c>
      <c r="J819" s="120">
        <f t="shared" si="58"/>
        <v>2390.8193659999997</v>
      </c>
      <c r="K819" s="120">
        <f t="shared" si="59"/>
        <v>5716017.2408406409</v>
      </c>
    </row>
    <row r="820" spans="1:11" x14ac:dyDescent="0.25">
      <c r="A820" s="4">
        <v>1488</v>
      </c>
      <c r="B820" s="5">
        <v>5600</v>
      </c>
      <c r="C820" s="121">
        <f>VLOOKUP($A820,flow_input!B$2:C$50000,2,FALSE)</f>
        <v>7475.4391059999998</v>
      </c>
      <c r="D820" s="7" t="s">
        <v>7</v>
      </c>
      <c r="E820" s="6">
        <f t="shared" si="60"/>
        <v>0.33489984035714282</v>
      </c>
      <c r="F820" s="4">
        <v>3</v>
      </c>
      <c r="G820" s="4" t="s">
        <v>28</v>
      </c>
      <c r="H820" s="170">
        <f t="shared" si="61"/>
        <v>0</v>
      </c>
      <c r="I820" s="4">
        <v>5</v>
      </c>
      <c r="J820" s="120">
        <f t="shared" si="58"/>
        <v>1875.4391059999998</v>
      </c>
      <c r="K820" s="120">
        <f t="shared" si="59"/>
        <v>3517271.8403140786</v>
      </c>
    </row>
    <row r="821" spans="1:11" x14ac:dyDescent="0.25">
      <c r="A821" s="4">
        <v>1496</v>
      </c>
      <c r="B821" s="5">
        <v>19000</v>
      </c>
      <c r="C821" s="121">
        <f>VLOOKUP($A821,flow_input!B$2:C$50000,2,FALSE)</f>
        <v>7352.5508040000004</v>
      </c>
      <c r="D821" s="7" t="s">
        <v>7</v>
      </c>
      <c r="E821" s="6">
        <f t="shared" si="60"/>
        <v>-0.61302364189473679</v>
      </c>
      <c r="F821" s="4">
        <v>3</v>
      </c>
      <c r="G821" s="4" t="s">
        <v>28</v>
      </c>
      <c r="H821" s="170">
        <f t="shared" si="61"/>
        <v>10000</v>
      </c>
      <c r="I821" s="4">
        <v>7</v>
      </c>
      <c r="J821" s="120">
        <f t="shared" ref="J821:J884" si="62">C821-B821</f>
        <v>-11647.449196</v>
      </c>
      <c r="K821" s="120">
        <f t="shared" ref="K821:K884" si="63">POWER(J821,2)</f>
        <v>135663072.77340102</v>
      </c>
    </row>
    <row r="822" spans="1:11" x14ac:dyDescent="0.25">
      <c r="A822" s="4">
        <v>1497</v>
      </c>
      <c r="B822" s="5">
        <v>17500</v>
      </c>
      <c r="C822" s="121">
        <f>VLOOKUP($A822,flow_input!B$2:C$50000,2,FALSE)</f>
        <v>5666.4045420000002</v>
      </c>
      <c r="D822" s="7" t="s">
        <v>7</v>
      </c>
      <c r="E822" s="6">
        <f t="shared" si="60"/>
        <v>-0.67620545474285709</v>
      </c>
      <c r="F822" s="4">
        <v>3</v>
      </c>
      <c r="G822" s="4" t="s">
        <v>28</v>
      </c>
      <c r="H822" s="170">
        <f t="shared" si="61"/>
        <v>10000</v>
      </c>
      <c r="I822" s="4">
        <v>7</v>
      </c>
      <c r="J822" s="120">
        <f t="shared" si="62"/>
        <v>-11833.595458</v>
      </c>
      <c r="K822" s="120">
        <f t="shared" si="63"/>
        <v>140033981.46359822</v>
      </c>
    </row>
    <row r="823" spans="1:11" x14ac:dyDescent="0.25">
      <c r="A823" s="4">
        <v>1527</v>
      </c>
      <c r="B823" s="5">
        <v>20200</v>
      </c>
      <c r="C823" s="121">
        <f>VLOOKUP($A823,flow_input!B$2:C$50000,2,FALSE)</f>
        <v>17375.157759000002</v>
      </c>
      <c r="D823" s="7" t="s">
        <v>7</v>
      </c>
      <c r="E823" s="6">
        <f t="shared" si="60"/>
        <v>-0.13984367529702968</v>
      </c>
      <c r="F823" s="4">
        <v>3</v>
      </c>
      <c r="G823" s="4" t="s">
        <v>28</v>
      </c>
      <c r="H823" s="170">
        <f t="shared" si="61"/>
        <v>20000</v>
      </c>
      <c r="I823" s="4">
        <v>7</v>
      </c>
      <c r="J823" s="120">
        <f t="shared" si="62"/>
        <v>-2824.8422409999985</v>
      </c>
      <c r="K823" s="120">
        <f t="shared" si="63"/>
        <v>7979733.6865378935</v>
      </c>
    </row>
    <row r="824" spans="1:11" x14ac:dyDescent="0.25">
      <c r="A824" s="4">
        <v>1533</v>
      </c>
      <c r="B824" s="5">
        <v>26800</v>
      </c>
      <c r="C824" s="121">
        <f>VLOOKUP($A824,flow_input!B$2:C$50000,2,FALSE)</f>
        <v>25311.796606</v>
      </c>
      <c r="D824" s="7" t="s">
        <v>7</v>
      </c>
      <c r="E824" s="6">
        <f t="shared" si="60"/>
        <v>-5.5529977388059759E-2</v>
      </c>
      <c r="F824" s="4">
        <v>3</v>
      </c>
      <c r="G824" s="4" t="s">
        <v>28</v>
      </c>
      <c r="H824" s="170">
        <f t="shared" si="61"/>
        <v>20000</v>
      </c>
      <c r="I824" s="4">
        <v>7</v>
      </c>
      <c r="J824" s="120">
        <f t="shared" si="62"/>
        <v>-1488.2033940000001</v>
      </c>
      <c r="K824" s="120">
        <f t="shared" si="63"/>
        <v>2214749.3419131194</v>
      </c>
    </row>
    <row r="825" spans="1:11" x14ac:dyDescent="0.25">
      <c r="A825" s="4">
        <v>1541</v>
      </c>
      <c r="B825" s="5">
        <v>29700</v>
      </c>
      <c r="C825" s="121">
        <f>VLOOKUP($A825,flow_input!B$2:C$50000,2,FALSE)</f>
        <v>25066.173564000001</v>
      </c>
      <c r="D825" s="7" t="s">
        <v>7</v>
      </c>
      <c r="E825" s="6">
        <f t="shared" si="60"/>
        <v>-0.15602109212121207</v>
      </c>
      <c r="F825" s="4">
        <v>3</v>
      </c>
      <c r="G825" s="4" t="s">
        <v>28</v>
      </c>
      <c r="H825" s="170">
        <f t="shared" si="61"/>
        <v>20000</v>
      </c>
      <c r="I825" s="4">
        <v>7</v>
      </c>
      <c r="J825" s="120">
        <f t="shared" si="62"/>
        <v>-4633.8264359999994</v>
      </c>
      <c r="K825" s="120">
        <f t="shared" si="63"/>
        <v>21472347.438972455</v>
      </c>
    </row>
    <row r="826" spans="1:11" x14ac:dyDescent="0.25">
      <c r="A826" s="4">
        <v>1544</v>
      </c>
      <c r="B826" s="5">
        <v>24700</v>
      </c>
      <c r="C826" s="121">
        <f>VLOOKUP($A826,flow_input!B$2:C$50000,2,FALSE)</f>
        <v>15648.602531</v>
      </c>
      <c r="D826" s="7" t="s">
        <v>7</v>
      </c>
      <c r="E826" s="6">
        <f t="shared" si="60"/>
        <v>-0.36645333882591091</v>
      </c>
      <c r="F826" s="4">
        <v>3</v>
      </c>
      <c r="G826" s="4" t="s">
        <v>28</v>
      </c>
      <c r="H826" s="170">
        <f t="shared" si="61"/>
        <v>20000</v>
      </c>
      <c r="I826" s="4">
        <v>7</v>
      </c>
      <c r="J826" s="120">
        <f t="shared" si="62"/>
        <v>-9051.3974689999995</v>
      </c>
      <c r="K826" s="120">
        <f t="shared" si="63"/>
        <v>81927796.141819596</v>
      </c>
    </row>
    <row r="827" spans="1:11" x14ac:dyDescent="0.25">
      <c r="A827" s="4">
        <v>1642</v>
      </c>
      <c r="B827" s="5">
        <v>16000</v>
      </c>
      <c r="C827" s="121">
        <f>VLOOKUP($A827,flow_input!B$2:C$50000,2,FALSE)</f>
        <v>8948.5693670000001</v>
      </c>
      <c r="D827" s="7" t="s">
        <v>7</v>
      </c>
      <c r="E827" s="6">
        <f t="shared" si="60"/>
        <v>-0.44071441456250005</v>
      </c>
      <c r="F827" s="4">
        <v>3</v>
      </c>
      <c r="G827" s="4" t="s">
        <v>28</v>
      </c>
      <c r="H827" s="170">
        <f t="shared" si="61"/>
        <v>10000</v>
      </c>
      <c r="I827" s="4">
        <v>2</v>
      </c>
      <c r="J827" s="120">
        <f t="shared" si="62"/>
        <v>-7051.4306329999999</v>
      </c>
      <c r="K827" s="120">
        <f t="shared" si="63"/>
        <v>49722673.972010776</v>
      </c>
    </row>
    <row r="828" spans="1:11" x14ac:dyDescent="0.25">
      <c r="A828" s="4">
        <v>1658</v>
      </c>
      <c r="B828" s="5">
        <v>18900</v>
      </c>
      <c r="C828" s="121">
        <f>VLOOKUP($A828,flow_input!B$2:C$50000,2,FALSE)</f>
        <v>18248.454209</v>
      </c>
      <c r="D828" s="7" t="s">
        <v>7</v>
      </c>
      <c r="E828" s="6">
        <f t="shared" si="60"/>
        <v>-3.4473322275132334E-2</v>
      </c>
      <c r="F828" s="4">
        <v>3</v>
      </c>
      <c r="G828" s="4" t="s">
        <v>28</v>
      </c>
      <c r="H828" s="170">
        <f t="shared" si="61"/>
        <v>10000</v>
      </c>
      <c r="I828" s="4">
        <v>3</v>
      </c>
      <c r="J828" s="120">
        <f t="shared" si="62"/>
        <v>-651.54579100000046</v>
      </c>
      <c r="K828" s="120">
        <f t="shared" si="63"/>
        <v>424511.9177698163</v>
      </c>
    </row>
    <row r="829" spans="1:11" x14ac:dyDescent="0.25">
      <c r="A829" s="4">
        <v>1729</v>
      </c>
      <c r="B829" s="5">
        <v>13200</v>
      </c>
      <c r="C829" s="121">
        <f>VLOOKUP($A829,flow_input!B$2:C$50000,2,FALSE)</f>
        <v>5799.244500666</v>
      </c>
      <c r="D829" s="7" t="s">
        <v>7</v>
      </c>
      <c r="E829" s="6">
        <f t="shared" si="60"/>
        <v>-0.56066329540409088</v>
      </c>
      <c r="F829" s="4">
        <v>3</v>
      </c>
      <c r="G829" s="4" t="s">
        <v>28</v>
      </c>
      <c r="H829" s="170">
        <f t="shared" si="61"/>
        <v>10000</v>
      </c>
      <c r="I829" s="4">
        <v>1</v>
      </c>
      <c r="J829" s="120">
        <f t="shared" si="62"/>
        <v>-7400.755499334</v>
      </c>
      <c r="K829" s="120">
        <f t="shared" si="63"/>
        <v>54771181.960922442</v>
      </c>
    </row>
    <row r="830" spans="1:11" x14ac:dyDescent="0.25">
      <c r="A830" s="4">
        <v>1758</v>
      </c>
      <c r="B830" s="5">
        <v>27500</v>
      </c>
      <c r="C830" s="121">
        <f>VLOOKUP($A830,flow_input!B$2:C$50000,2,FALSE)</f>
        <v>16669.402737</v>
      </c>
      <c r="D830" s="7" t="s">
        <v>7</v>
      </c>
      <c r="E830" s="6">
        <f t="shared" si="60"/>
        <v>-0.39383990047272721</v>
      </c>
      <c r="F830" s="4">
        <v>3</v>
      </c>
      <c r="G830" s="4" t="s">
        <v>28</v>
      </c>
      <c r="H830" s="170">
        <f t="shared" si="61"/>
        <v>20000</v>
      </c>
      <c r="I830" s="4">
        <v>3</v>
      </c>
      <c r="J830" s="120">
        <f t="shared" si="62"/>
        <v>-10830.597263</v>
      </c>
      <c r="K830" s="120">
        <f t="shared" si="63"/>
        <v>117301837.07330309</v>
      </c>
    </row>
    <row r="831" spans="1:11" x14ac:dyDescent="0.25">
      <c r="A831" s="4">
        <v>1761</v>
      </c>
      <c r="B831" s="5">
        <v>31500</v>
      </c>
      <c r="C831" s="121">
        <f>VLOOKUP($A831,flow_input!B$2:C$50000,2,FALSE)</f>
        <v>30364.865908</v>
      </c>
      <c r="D831" s="7" t="s">
        <v>7</v>
      </c>
      <c r="E831" s="6">
        <f t="shared" si="60"/>
        <v>-3.6036002920634913E-2</v>
      </c>
      <c r="F831" s="4">
        <v>3</v>
      </c>
      <c r="G831" s="4" t="s">
        <v>28</v>
      </c>
      <c r="H831" s="170">
        <f t="shared" si="61"/>
        <v>30000</v>
      </c>
      <c r="I831" s="4">
        <v>3</v>
      </c>
      <c r="J831" s="120">
        <f t="shared" si="62"/>
        <v>-1135.1340920000002</v>
      </c>
      <c r="K831" s="120">
        <f t="shared" si="63"/>
        <v>1288529.4068206651</v>
      </c>
    </row>
    <row r="832" spans="1:11" x14ac:dyDescent="0.25">
      <c r="A832" s="4">
        <v>1766</v>
      </c>
      <c r="B832" s="5">
        <v>23400</v>
      </c>
      <c r="C832" s="121">
        <f>VLOOKUP($A832,flow_input!B$2:C$50000,2,FALSE)</f>
        <v>24712.991761000001</v>
      </c>
      <c r="D832" s="7" t="s">
        <v>7</v>
      </c>
      <c r="E832" s="6">
        <f t="shared" si="60"/>
        <v>5.6110759017094169E-2</v>
      </c>
      <c r="F832" s="4">
        <v>3</v>
      </c>
      <c r="G832" s="4" t="s">
        <v>28</v>
      </c>
      <c r="H832" s="170">
        <f t="shared" si="61"/>
        <v>20000</v>
      </c>
      <c r="I832" s="4">
        <v>3</v>
      </c>
      <c r="J832" s="120">
        <f t="shared" si="62"/>
        <v>1312.9917610000011</v>
      </c>
      <c r="K832" s="120">
        <f t="shared" si="63"/>
        <v>1723947.3644538841</v>
      </c>
    </row>
    <row r="833" spans="1:11" x14ac:dyDescent="0.25">
      <c r="A833" s="4">
        <v>1771</v>
      </c>
      <c r="B833" s="5">
        <v>20700</v>
      </c>
      <c r="C833" s="121">
        <f>VLOOKUP($A833,flow_input!B$2:C$50000,2,FALSE)</f>
        <v>21274.457071000001</v>
      </c>
      <c r="D833" s="7" t="s">
        <v>7</v>
      </c>
      <c r="E833" s="6">
        <f t="shared" si="60"/>
        <v>2.775154932367152E-2</v>
      </c>
      <c r="F833" s="4">
        <v>3</v>
      </c>
      <c r="G833" s="4" t="s">
        <v>28</v>
      </c>
      <c r="H833" s="170">
        <f t="shared" si="61"/>
        <v>20000</v>
      </c>
      <c r="I833" s="4">
        <v>3</v>
      </c>
      <c r="J833" s="120">
        <f t="shared" si="62"/>
        <v>574.45707100000072</v>
      </c>
      <c r="K833" s="120">
        <f t="shared" si="63"/>
        <v>330000.92642189987</v>
      </c>
    </row>
    <row r="834" spans="1:11" x14ac:dyDescent="0.25">
      <c r="A834" s="4">
        <v>1818</v>
      </c>
      <c r="B834" s="5">
        <v>27600</v>
      </c>
      <c r="C834" s="121">
        <f>VLOOKUP($A834,flow_input!B$2:C$50000,2,FALSE)</f>
        <v>19503.467221999999</v>
      </c>
      <c r="D834" s="7" t="s">
        <v>7</v>
      </c>
      <c r="E834" s="6">
        <f t="shared" si="60"/>
        <v>-0.29335263688405799</v>
      </c>
      <c r="F834" s="4">
        <v>3</v>
      </c>
      <c r="G834" s="4" t="s">
        <v>28</v>
      </c>
      <c r="H834" s="170">
        <f t="shared" si="61"/>
        <v>20000</v>
      </c>
      <c r="I834" s="4">
        <v>3</v>
      </c>
      <c r="J834" s="120">
        <f t="shared" si="62"/>
        <v>-8096.5327780000007</v>
      </c>
      <c r="K834" s="120">
        <f t="shared" si="63"/>
        <v>65553843.025228411</v>
      </c>
    </row>
    <row r="835" spans="1:11" x14ac:dyDescent="0.25">
      <c r="A835" s="4">
        <v>1888</v>
      </c>
      <c r="B835" s="5">
        <v>19000</v>
      </c>
      <c r="C835" s="121">
        <f>VLOOKUP($A835,flow_input!B$2:C$50000,2,FALSE)</f>
        <v>15787.784889</v>
      </c>
      <c r="D835" s="7" t="s">
        <v>7</v>
      </c>
      <c r="E835" s="6">
        <f t="shared" ref="E835:E898" si="64">C835/B835-1</f>
        <v>-0.16906395321052625</v>
      </c>
      <c r="F835" s="4">
        <v>3</v>
      </c>
      <c r="G835" s="4" t="s">
        <v>28</v>
      </c>
      <c r="H835" s="170">
        <f t="shared" ref="H835:H898" si="65">FLOOR(B835,10000)</f>
        <v>10000</v>
      </c>
      <c r="I835" s="4">
        <v>2</v>
      </c>
      <c r="J835" s="120">
        <f t="shared" si="62"/>
        <v>-3212.2151109999995</v>
      </c>
      <c r="K835" s="120">
        <f t="shared" si="63"/>
        <v>10318325.91933674</v>
      </c>
    </row>
    <row r="836" spans="1:11" x14ac:dyDescent="0.25">
      <c r="A836" s="4">
        <v>1898</v>
      </c>
      <c r="B836" s="5">
        <v>11100</v>
      </c>
      <c r="C836" s="121">
        <f>VLOOKUP($A836,flow_input!B$2:C$50000,2,FALSE)</f>
        <v>6496.2990719999998</v>
      </c>
      <c r="D836" s="7" t="s">
        <v>7</v>
      </c>
      <c r="E836" s="6">
        <f t="shared" si="64"/>
        <v>-0.4147478313513514</v>
      </c>
      <c r="F836" s="4">
        <v>3</v>
      </c>
      <c r="G836" s="4" t="s">
        <v>28</v>
      </c>
      <c r="H836" s="170">
        <f t="shared" si="65"/>
        <v>10000</v>
      </c>
      <c r="I836" s="4">
        <v>2</v>
      </c>
      <c r="J836" s="120">
        <f t="shared" si="62"/>
        <v>-4603.7009280000002</v>
      </c>
      <c r="K836" s="120">
        <f t="shared" si="63"/>
        <v>21194062.234468061</v>
      </c>
    </row>
    <row r="837" spans="1:11" x14ac:dyDescent="0.25">
      <c r="A837" s="4">
        <v>1976</v>
      </c>
      <c r="B837" s="5">
        <v>28200</v>
      </c>
      <c r="C837" s="121">
        <f>VLOOKUP($A837,flow_input!B$2:C$50000,2,FALSE)</f>
        <v>12948.933636</v>
      </c>
      <c r="D837" s="7" t="s">
        <v>7</v>
      </c>
      <c r="E837" s="6">
        <f t="shared" si="64"/>
        <v>-0.54081795617021278</v>
      </c>
      <c r="F837" s="4">
        <v>3</v>
      </c>
      <c r="G837" s="4" t="s">
        <v>28</v>
      </c>
      <c r="H837" s="170">
        <f t="shared" si="65"/>
        <v>20000</v>
      </c>
      <c r="I837" s="4">
        <v>3</v>
      </c>
      <c r="J837" s="120">
        <f t="shared" si="62"/>
        <v>-15251.066364</v>
      </c>
      <c r="K837" s="120">
        <f t="shared" si="63"/>
        <v>232595025.2391322</v>
      </c>
    </row>
    <row r="838" spans="1:11" x14ac:dyDescent="0.25">
      <c r="A838" s="4">
        <v>2071</v>
      </c>
      <c r="B838" s="5">
        <v>8100</v>
      </c>
      <c r="C838" s="121">
        <f>VLOOKUP($A838,flow_input!B$2:C$50000,2,FALSE)</f>
        <v>6866.9550250000002</v>
      </c>
      <c r="D838" s="7" t="s">
        <v>7</v>
      </c>
      <c r="E838" s="6">
        <f t="shared" si="64"/>
        <v>-0.15222777469135795</v>
      </c>
      <c r="F838" s="4">
        <v>3</v>
      </c>
      <c r="G838" s="4" t="s">
        <v>28</v>
      </c>
      <c r="H838" s="170">
        <f t="shared" si="65"/>
        <v>0</v>
      </c>
      <c r="I838" s="4">
        <v>5</v>
      </c>
      <c r="J838" s="120">
        <f t="shared" si="62"/>
        <v>-1233.0449749999998</v>
      </c>
      <c r="K838" s="120">
        <f t="shared" si="63"/>
        <v>1520399.9103727501</v>
      </c>
    </row>
    <row r="839" spans="1:11" x14ac:dyDescent="0.25">
      <c r="A839" s="4">
        <v>2150</v>
      </c>
      <c r="B839" s="5">
        <v>11500</v>
      </c>
      <c r="C839" s="121">
        <f>VLOOKUP($A839,flow_input!B$2:C$50000,2,FALSE)</f>
        <v>9449.3771940000006</v>
      </c>
      <c r="D839" s="7" t="s">
        <v>7</v>
      </c>
      <c r="E839" s="6">
        <f t="shared" si="64"/>
        <v>-0.17831502660869558</v>
      </c>
      <c r="F839" s="4">
        <v>3</v>
      </c>
      <c r="G839" s="4" t="s">
        <v>28</v>
      </c>
      <c r="H839" s="170">
        <f t="shared" si="65"/>
        <v>10000</v>
      </c>
      <c r="I839" s="4">
        <v>2</v>
      </c>
      <c r="J839" s="120">
        <f t="shared" si="62"/>
        <v>-2050.6228059999994</v>
      </c>
      <c r="K839" s="120">
        <f t="shared" si="63"/>
        <v>4205053.8924873108</v>
      </c>
    </row>
    <row r="840" spans="1:11" x14ac:dyDescent="0.25">
      <c r="A840" s="4">
        <v>2157</v>
      </c>
      <c r="B840" s="5">
        <v>9400</v>
      </c>
      <c r="C840" s="121">
        <f>VLOOKUP($A840,flow_input!B$2:C$50000,2,FALSE)</f>
        <v>7106.1175999999996</v>
      </c>
      <c r="D840" s="7" t="s">
        <v>7</v>
      </c>
      <c r="E840" s="6">
        <f t="shared" si="64"/>
        <v>-0.2440300425531915</v>
      </c>
      <c r="F840" s="4">
        <v>3</v>
      </c>
      <c r="G840" s="4" t="s">
        <v>28</v>
      </c>
      <c r="H840" s="170">
        <f t="shared" si="65"/>
        <v>0</v>
      </c>
      <c r="I840" s="4">
        <v>2</v>
      </c>
      <c r="J840" s="120">
        <f t="shared" si="62"/>
        <v>-2293.8824000000004</v>
      </c>
      <c r="K840" s="120">
        <f t="shared" si="63"/>
        <v>5261896.4650297621</v>
      </c>
    </row>
    <row r="841" spans="1:11" x14ac:dyDescent="0.25">
      <c r="A841" s="4">
        <v>2180</v>
      </c>
      <c r="B841" s="5">
        <v>20500</v>
      </c>
      <c r="C841" s="121">
        <f>VLOOKUP($A841,flow_input!B$2:C$50000,2,FALSE)</f>
        <v>22940.681161666002</v>
      </c>
      <c r="D841" s="7" t="s">
        <v>7</v>
      </c>
      <c r="E841" s="6">
        <f t="shared" si="64"/>
        <v>0.11905761764224398</v>
      </c>
      <c r="F841" s="4">
        <v>3</v>
      </c>
      <c r="G841" s="4" t="s">
        <v>28</v>
      </c>
      <c r="H841" s="170">
        <f t="shared" si="65"/>
        <v>20000</v>
      </c>
      <c r="I841" s="4">
        <v>3</v>
      </c>
      <c r="J841" s="120">
        <f t="shared" si="62"/>
        <v>2440.6811616660016</v>
      </c>
      <c r="K841" s="120">
        <f t="shared" si="63"/>
        <v>5956924.5329113025</v>
      </c>
    </row>
    <row r="842" spans="1:11" x14ac:dyDescent="0.25">
      <c r="A842" s="4">
        <v>2207</v>
      </c>
      <c r="B842" s="5">
        <v>10400</v>
      </c>
      <c r="C842" s="121">
        <f>VLOOKUP($A842,flow_input!B$2:C$50000,2,FALSE)</f>
        <v>10940.525451</v>
      </c>
      <c r="D842" s="7" t="s">
        <v>7</v>
      </c>
      <c r="E842" s="6">
        <f t="shared" si="64"/>
        <v>5.1973601057692331E-2</v>
      </c>
      <c r="F842" s="4">
        <v>3</v>
      </c>
      <c r="G842" s="4" t="s">
        <v>28</v>
      </c>
      <c r="H842" s="170">
        <f t="shared" si="65"/>
        <v>10000</v>
      </c>
      <c r="I842" s="4">
        <v>2</v>
      </c>
      <c r="J842" s="120">
        <f t="shared" si="62"/>
        <v>540.52545099999952</v>
      </c>
      <c r="K842" s="120">
        <f t="shared" si="63"/>
        <v>292167.76317875291</v>
      </c>
    </row>
    <row r="843" spans="1:11" x14ac:dyDescent="0.25">
      <c r="A843" s="4">
        <v>2210</v>
      </c>
      <c r="B843" s="5">
        <v>38700</v>
      </c>
      <c r="C843" s="121">
        <f>VLOOKUP($A843,flow_input!B$2:C$50000,2,FALSE)</f>
        <v>15099.335446999999</v>
      </c>
      <c r="D843" s="7" t="s">
        <v>7</v>
      </c>
      <c r="E843" s="6">
        <f t="shared" si="64"/>
        <v>-0.60983629335917322</v>
      </c>
      <c r="F843" s="4">
        <v>3</v>
      </c>
      <c r="G843" s="4" t="s">
        <v>28</v>
      </c>
      <c r="H843" s="170">
        <f t="shared" si="65"/>
        <v>30000</v>
      </c>
      <c r="I843" s="4">
        <v>2</v>
      </c>
      <c r="J843" s="120">
        <f t="shared" si="62"/>
        <v>-23600.664553000002</v>
      </c>
      <c r="K843" s="120">
        <f t="shared" si="63"/>
        <v>556991367.34323084</v>
      </c>
    </row>
    <row r="844" spans="1:11" x14ac:dyDescent="0.25">
      <c r="A844" s="4">
        <v>2228</v>
      </c>
      <c r="B844" s="5">
        <v>9500</v>
      </c>
      <c r="C844" s="121">
        <f>VLOOKUP($A844,flow_input!B$2:C$50000,2,FALSE)</f>
        <v>7435.4522299999999</v>
      </c>
      <c r="D844" s="7" t="s">
        <v>7</v>
      </c>
      <c r="E844" s="6">
        <f t="shared" si="64"/>
        <v>-0.2173208178947369</v>
      </c>
      <c r="F844" s="4">
        <v>3</v>
      </c>
      <c r="G844" s="4" t="s">
        <v>28</v>
      </c>
      <c r="H844" s="170">
        <f t="shared" si="65"/>
        <v>0</v>
      </c>
      <c r="I844" s="4">
        <v>2</v>
      </c>
      <c r="J844" s="120">
        <f t="shared" si="62"/>
        <v>-2064.5477700000001</v>
      </c>
      <c r="K844" s="120">
        <f t="shared" si="63"/>
        <v>4262357.4946119739</v>
      </c>
    </row>
    <row r="845" spans="1:11" x14ac:dyDescent="0.25">
      <c r="A845" s="4">
        <v>2241</v>
      </c>
      <c r="B845" s="5">
        <v>20600</v>
      </c>
      <c r="C845" s="121">
        <f>VLOOKUP($A845,flow_input!B$2:C$50000,2,FALSE)</f>
        <v>18507.209106666</v>
      </c>
      <c r="D845" s="7" t="s">
        <v>7</v>
      </c>
      <c r="E845" s="6">
        <f t="shared" si="64"/>
        <v>-0.10159179093854376</v>
      </c>
      <c r="F845" s="4">
        <v>3</v>
      </c>
      <c r="G845" s="4" t="s">
        <v>28</v>
      </c>
      <c r="H845" s="170">
        <f t="shared" si="65"/>
        <v>20000</v>
      </c>
      <c r="I845" s="4">
        <v>3</v>
      </c>
      <c r="J845" s="120">
        <f t="shared" si="62"/>
        <v>-2092.7908933340004</v>
      </c>
      <c r="K845" s="120">
        <f t="shared" si="63"/>
        <v>4379773.7232217239</v>
      </c>
    </row>
    <row r="846" spans="1:11" x14ac:dyDescent="0.25">
      <c r="A846" s="4">
        <v>2243</v>
      </c>
      <c r="B846" s="5">
        <v>18900</v>
      </c>
      <c r="C846" s="121">
        <f>VLOOKUP($A846,flow_input!B$2:C$50000,2,FALSE)</f>
        <v>15365.333420000001</v>
      </c>
      <c r="D846" s="7" t="s">
        <v>7</v>
      </c>
      <c r="E846" s="6">
        <f t="shared" si="64"/>
        <v>-0.18701939576719573</v>
      </c>
      <c r="F846" s="4">
        <v>3</v>
      </c>
      <c r="G846" s="4" t="s">
        <v>28</v>
      </c>
      <c r="H846" s="170">
        <f t="shared" si="65"/>
        <v>10000</v>
      </c>
      <c r="I846" s="4">
        <v>3</v>
      </c>
      <c r="J846" s="120">
        <f t="shared" si="62"/>
        <v>-3534.6665799999992</v>
      </c>
      <c r="K846" s="120">
        <f t="shared" si="63"/>
        <v>12493867.831768891</v>
      </c>
    </row>
    <row r="847" spans="1:11" x14ac:dyDescent="0.25">
      <c r="A847" s="4">
        <v>2245</v>
      </c>
      <c r="B847" s="5">
        <v>18900</v>
      </c>
      <c r="C847" s="121">
        <f>VLOOKUP($A847,flow_input!B$2:C$50000,2,FALSE)</f>
        <v>22448.886780000001</v>
      </c>
      <c r="D847" s="7" t="s">
        <v>7</v>
      </c>
      <c r="E847" s="6">
        <f t="shared" si="64"/>
        <v>0.18777178730158739</v>
      </c>
      <c r="F847" s="4">
        <v>3</v>
      </c>
      <c r="G847" s="4" t="s">
        <v>28</v>
      </c>
      <c r="H847" s="170">
        <f t="shared" si="65"/>
        <v>10000</v>
      </c>
      <c r="I847" s="4">
        <v>3</v>
      </c>
      <c r="J847" s="120">
        <f t="shared" si="62"/>
        <v>3548.8867800000007</v>
      </c>
      <c r="K847" s="120">
        <f t="shared" si="63"/>
        <v>12594597.377258774</v>
      </c>
    </row>
    <row r="848" spans="1:11" x14ac:dyDescent="0.25">
      <c r="A848" s="4">
        <v>2246</v>
      </c>
      <c r="B848" s="5">
        <v>13000</v>
      </c>
      <c r="C848" s="121">
        <f>VLOOKUP($A848,flow_input!B$2:C$50000,2,FALSE)</f>
        <v>8992.2241099999992</v>
      </c>
      <c r="D848" s="7" t="s">
        <v>7</v>
      </c>
      <c r="E848" s="6">
        <f t="shared" si="64"/>
        <v>-0.30829045307692315</v>
      </c>
      <c r="F848" s="4">
        <v>3</v>
      </c>
      <c r="G848" s="4" t="s">
        <v>28</v>
      </c>
      <c r="H848" s="170">
        <f t="shared" si="65"/>
        <v>10000</v>
      </c>
      <c r="I848" s="4">
        <v>3</v>
      </c>
      <c r="J848" s="120">
        <f t="shared" si="62"/>
        <v>-4007.7758900000008</v>
      </c>
      <c r="K848" s="120">
        <f t="shared" si="63"/>
        <v>16062267.584465299</v>
      </c>
    </row>
    <row r="849" spans="1:11" x14ac:dyDescent="0.25">
      <c r="A849" s="4">
        <v>2257</v>
      </c>
      <c r="B849" s="5">
        <v>27800</v>
      </c>
      <c r="C849" s="121">
        <f>VLOOKUP($A849,flow_input!B$2:C$50000,2,FALSE)</f>
        <v>35460.423602333001</v>
      </c>
      <c r="D849" s="7" t="s">
        <v>7</v>
      </c>
      <c r="E849" s="6">
        <f t="shared" si="64"/>
        <v>0.27555480583931669</v>
      </c>
      <c r="F849" s="4">
        <v>3</v>
      </c>
      <c r="G849" s="4" t="s">
        <v>28</v>
      </c>
      <c r="H849" s="170">
        <f t="shared" si="65"/>
        <v>20000</v>
      </c>
      <c r="I849" s="4">
        <v>3</v>
      </c>
      <c r="J849" s="120">
        <f t="shared" si="62"/>
        <v>7660.4236023330013</v>
      </c>
      <c r="K849" s="120">
        <f t="shared" si="63"/>
        <v>58682089.767180517</v>
      </c>
    </row>
    <row r="850" spans="1:11" x14ac:dyDescent="0.25">
      <c r="A850" s="4">
        <v>2301</v>
      </c>
      <c r="B850" s="5">
        <v>24200</v>
      </c>
      <c r="C850" s="121">
        <f>VLOOKUP($A850,flow_input!B$2:C$50000,2,FALSE)</f>
        <v>17099.629489999999</v>
      </c>
      <c r="D850" s="7" t="s">
        <v>7</v>
      </c>
      <c r="E850" s="6">
        <f t="shared" si="64"/>
        <v>-0.29340374008264469</v>
      </c>
      <c r="F850" s="4">
        <v>3</v>
      </c>
      <c r="G850" s="4" t="s">
        <v>28</v>
      </c>
      <c r="H850" s="170">
        <f t="shared" si="65"/>
        <v>20000</v>
      </c>
      <c r="I850" s="4">
        <v>3</v>
      </c>
      <c r="J850" s="120">
        <f t="shared" si="62"/>
        <v>-7100.3705100000006</v>
      </c>
      <c r="K850" s="120">
        <f t="shared" si="63"/>
        <v>50415261.379277669</v>
      </c>
    </row>
    <row r="851" spans="1:11" x14ac:dyDescent="0.25">
      <c r="A851" s="4">
        <v>2342</v>
      </c>
      <c r="B851" s="5">
        <v>15800</v>
      </c>
      <c r="C851" s="121">
        <f>VLOOKUP($A851,flow_input!B$2:C$50000,2,FALSE)</f>
        <v>14729.287934</v>
      </c>
      <c r="D851" s="7" t="s">
        <v>7</v>
      </c>
      <c r="E851" s="6">
        <f t="shared" si="64"/>
        <v>-6.7766586455696221E-2</v>
      </c>
      <c r="F851" s="4">
        <v>3</v>
      </c>
      <c r="G851" s="4" t="s">
        <v>28</v>
      </c>
      <c r="H851" s="170">
        <f t="shared" si="65"/>
        <v>10000</v>
      </c>
      <c r="I851" s="4">
        <v>3</v>
      </c>
      <c r="J851" s="120">
        <f t="shared" si="62"/>
        <v>-1070.712066</v>
      </c>
      <c r="K851" s="120">
        <f t="shared" si="63"/>
        <v>1146424.3282779884</v>
      </c>
    </row>
    <row r="852" spans="1:11" x14ac:dyDescent="0.25">
      <c r="A852" s="4">
        <v>2343</v>
      </c>
      <c r="B852" s="5">
        <v>30000</v>
      </c>
      <c r="C852" s="121">
        <f>VLOOKUP($A852,flow_input!B$2:C$50000,2,FALSE)</f>
        <v>19392.945747000002</v>
      </c>
      <c r="D852" s="7" t="s">
        <v>7</v>
      </c>
      <c r="E852" s="6">
        <f t="shared" si="64"/>
        <v>-0.3535684751</v>
      </c>
      <c r="F852" s="4">
        <v>3</v>
      </c>
      <c r="G852" s="4" t="s">
        <v>28</v>
      </c>
      <c r="H852" s="170">
        <f t="shared" si="65"/>
        <v>30000</v>
      </c>
      <c r="I852" s="4">
        <v>3</v>
      </c>
      <c r="J852" s="120">
        <f t="shared" si="62"/>
        <v>-10607.054252999998</v>
      </c>
      <c r="K852" s="120">
        <f t="shared" si="63"/>
        <v>112509599.92608535</v>
      </c>
    </row>
    <row r="853" spans="1:11" x14ac:dyDescent="0.25">
      <c r="A853" s="4">
        <v>2365</v>
      </c>
      <c r="B853" s="5">
        <v>35000</v>
      </c>
      <c r="C853" s="121">
        <f>VLOOKUP($A853,flow_input!B$2:C$50000,2,FALSE)</f>
        <v>28077.065342000002</v>
      </c>
      <c r="D853" s="7" t="s">
        <v>7</v>
      </c>
      <c r="E853" s="6">
        <f t="shared" si="64"/>
        <v>-0.19779813308571426</v>
      </c>
      <c r="F853" s="4">
        <v>3</v>
      </c>
      <c r="G853" s="4" t="s">
        <v>28</v>
      </c>
      <c r="H853" s="170">
        <f t="shared" si="65"/>
        <v>30000</v>
      </c>
      <c r="I853" s="4">
        <v>3</v>
      </c>
      <c r="J853" s="120">
        <f t="shared" si="62"/>
        <v>-6922.9346579999983</v>
      </c>
      <c r="K853" s="120">
        <f t="shared" si="63"/>
        <v>47927024.278937556</v>
      </c>
    </row>
    <row r="854" spans="1:11" x14ac:dyDescent="0.25">
      <c r="A854" s="4">
        <v>2426</v>
      </c>
      <c r="B854" s="5">
        <v>23400</v>
      </c>
      <c r="C854" s="121">
        <f>VLOOKUP($A854,flow_input!B$2:C$50000,2,FALSE)</f>
        <v>16245.694398</v>
      </c>
      <c r="D854" s="7" t="s">
        <v>7</v>
      </c>
      <c r="E854" s="6">
        <f t="shared" si="64"/>
        <v>-0.30573955564102562</v>
      </c>
      <c r="F854" s="4">
        <v>3</v>
      </c>
      <c r="G854" s="4" t="s">
        <v>28</v>
      </c>
      <c r="H854" s="170">
        <f t="shared" si="65"/>
        <v>20000</v>
      </c>
      <c r="I854" s="4">
        <v>5</v>
      </c>
      <c r="J854" s="120">
        <f t="shared" si="62"/>
        <v>-7154.3056020000004</v>
      </c>
      <c r="K854" s="120">
        <f t="shared" si="63"/>
        <v>51184088.646808587</v>
      </c>
    </row>
    <row r="855" spans="1:11" x14ac:dyDescent="0.25">
      <c r="A855" s="4">
        <v>2496</v>
      </c>
      <c r="B855" s="5">
        <v>20700</v>
      </c>
      <c r="C855" s="121">
        <f>VLOOKUP($A855,flow_input!B$2:C$50000,2,FALSE)</f>
        <v>14660.165741999999</v>
      </c>
      <c r="D855" s="7" t="s">
        <v>7</v>
      </c>
      <c r="E855" s="6">
        <f t="shared" si="64"/>
        <v>-0.29177943275362328</v>
      </c>
      <c r="F855" s="4">
        <v>3</v>
      </c>
      <c r="G855" s="4" t="s">
        <v>28</v>
      </c>
      <c r="H855" s="170">
        <f t="shared" si="65"/>
        <v>20000</v>
      </c>
      <c r="I855" s="4">
        <v>5</v>
      </c>
      <c r="J855" s="120">
        <f t="shared" si="62"/>
        <v>-6039.8342580000008</v>
      </c>
      <c r="K855" s="120">
        <f t="shared" si="63"/>
        <v>36479597.864110418</v>
      </c>
    </row>
    <row r="856" spans="1:11" x14ac:dyDescent="0.25">
      <c r="A856" s="4">
        <v>2515</v>
      </c>
      <c r="B856" s="5">
        <v>19500</v>
      </c>
      <c r="C856" s="121">
        <f>VLOOKUP($A856,flow_input!B$2:C$50000,2,FALSE)</f>
        <v>19918.402876</v>
      </c>
      <c r="D856" s="7" t="s">
        <v>7</v>
      </c>
      <c r="E856" s="6">
        <f t="shared" si="64"/>
        <v>2.1456557743589677E-2</v>
      </c>
      <c r="F856" s="4">
        <v>3</v>
      </c>
      <c r="G856" s="4" t="s">
        <v>28</v>
      </c>
      <c r="H856" s="170">
        <f t="shared" si="65"/>
        <v>10000</v>
      </c>
      <c r="I856" s="4">
        <v>7</v>
      </c>
      <c r="J856" s="120">
        <f t="shared" si="62"/>
        <v>418.40287600000011</v>
      </c>
      <c r="K856" s="120">
        <f t="shared" si="63"/>
        <v>175060.96664507146</v>
      </c>
    </row>
    <row r="857" spans="1:11" x14ac:dyDescent="0.25">
      <c r="A857" s="4">
        <v>2560</v>
      </c>
      <c r="B857" s="5">
        <v>21000</v>
      </c>
      <c r="C857" s="121">
        <f>VLOOKUP($A857,flow_input!B$2:C$50000,2,FALSE)</f>
        <v>20598.272463998001</v>
      </c>
      <c r="D857" s="7" t="s">
        <v>7</v>
      </c>
      <c r="E857" s="6">
        <f t="shared" si="64"/>
        <v>-1.9129882666761855E-2</v>
      </c>
      <c r="F857" s="4">
        <v>3</v>
      </c>
      <c r="G857" s="4" t="s">
        <v>28</v>
      </c>
      <c r="H857" s="170">
        <f t="shared" si="65"/>
        <v>20000</v>
      </c>
      <c r="I857" s="4">
        <v>7</v>
      </c>
      <c r="J857" s="120">
        <f t="shared" si="62"/>
        <v>-401.7275360019994</v>
      </c>
      <c r="K857" s="120">
        <f t="shared" si="63"/>
        <v>161385.01318223772</v>
      </c>
    </row>
    <row r="858" spans="1:11" x14ac:dyDescent="0.25">
      <c r="A858" s="4">
        <v>2563</v>
      </c>
      <c r="B858" s="5">
        <v>21700</v>
      </c>
      <c r="C858" s="121">
        <f>VLOOKUP($A858,flow_input!B$2:C$50000,2,FALSE)</f>
        <v>14374.486935000001</v>
      </c>
      <c r="D858" s="7" t="s">
        <v>7</v>
      </c>
      <c r="E858" s="6">
        <f t="shared" si="64"/>
        <v>-0.33758124723502303</v>
      </c>
      <c r="F858" s="4">
        <v>3</v>
      </c>
      <c r="G858" s="4" t="s">
        <v>28</v>
      </c>
      <c r="H858" s="170">
        <f t="shared" si="65"/>
        <v>20000</v>
      </c>
      <c r="I858" s="4">
        <v>7</v>
      </c>
      <c r="J858" s="120">
        <f t="shared" si="62"/>
        <v>-7325.5130649999992</v>
      </c>
      <c r="K858" s="120">
        <f t="shared" si="63"/>
        <v>53663141.66548568</v>
      </c>
    </row>
    <row r="859" spans="1:11" x14ac:dyDescent="0.25">
      <c r="A859" s="4">
        <v>2631</v>
      </c>
      <c r="B859" s="5">
        <v>4900</v>
      </c>
      <c r="C859" s="121">
        <f>VLOOKUP($A859,flow_input!B$2:C$50000,2,FALSE)</f>
        <v>3625.8557799999999</v>
      </c>
      <c r="D859" s="7" t="s">
        <v>7</v>
      </c>
      <c r="E859" s="6">
        <f t="shared" si="64"/>
        <v>-0.26002943265306122</v>
      </c>
      <c r="F859" s="4">
        <v>3</v>
      </c>
      <c r="G859" s="4" t="s">
        <v>28</v>
      </c>
      <c r="H859" s="170">
        <f t="shared" si="65"/>
        <v>0</v>
      </c>
      <c r="I859" s="4">
        <v>2</v>
      </c>
      <c r="J859" s="120">
        <f t="shared" si="62"/>
        <v>-1274.1442200000001</v>
      </c>
      <c r="K859" s="120">
        <f t="shared" si="63"/>
        <v>1623443.4933594088</v>
      </c>
    </row>
    <row r="860" spans="1:11" x14ac:dyDescent="0.25">
      <c r="A860" s="4">
        <v>2834</v>
      </c>
      <c r="B860" s="5">
        <v>16700</v>
      </c>
      <c r="C860" s="121">
        <f>VLOOKUP($A860,flow_input!B$2:C$50000,2,FALSE)</f>
        <v>14851.237573</v>
      </c>
      <c r="D860" s="7" t="s">
        <v>7</v>
      </c>
      <c r="E860" s="6">
        <f t="shared" si="64"/>
        <v>-0.11070433694610782</v>
      </c>
      <c r="F860" s="4">
        <v>3</v>
      </c>
      <c r="G860" s="4" t="s">
        <v>28</v>
      </c>
      <c r="H860" s="170">
        <f t="shared" si="65"/>
        <v>10000</v>
      </c>
      <c r="I860" s="4">
        <v>2</v>
      </c>
      <c r="J860" s="120">
        <f t="shared" si="62"/>
        <v>-1848.7624269999997</v>
      </c>
      <c r="K860" s="120">
        <f t="shared" si="63"/>
        <v>3417922.5114869289</v>
      </c>
    </row>
    <row r="861" spans="1:11" x14ac:dyDescent="0.25">
      <c r="A861" s="4">
        <v>2973</v>
      </c>
      <c r="B861" s="5">
        <v>9000</v>
      </c>
      <c r="C861" s="121">
        <f>VLOOKUP($A861,flow_input!B$2:C$50000,2,FALSE)</f>
        <v>9390.4019929999995</v>
      </c>
      <c r="D861" s="7" t="s">
        <v>7</v>
      </c>
      <c r="E861" s="6">
        <f t="shared" si="64"/>
        <v>4.3377999222222074E-2</v>
      </c>
      <c r="F861" s="4">
        <v>3</v>
      </c>
      <c r="G861" s="4" t="s">
        <v>28</v>
      </c>
      <c r="H861" s="170">
        <f t="shared" si="65"/>
        <v>0</v>
      </c>
      <c r="I861" s="4">
        <v>3</v>
      </c>
      <c r="J861" s="120">
        <f t="shared" si="62"/>
        <v>390.40199299999949</v>
      </c>
      <c r="K861" s="120">
        <f t="shared" si="63"/>
        <v>152413.71613837164</v>
      </c>
    </row>
    <row r="862" spans="1:11" x14ac:dyDescent="0.25">
      <c r="A862" s="4">
        <v>3039</v>
      </c>
      <c r="B862" s="5">
        <v>18800</v>
      </c>
      <c r="C862" s="121">
        <f>VLOOKUP($A862,flow_input!B$2:C$50000,2,FALSE)</f>
        <v>9810.3047069999993</v>
      </c>
      <c r="D862" s="7" t="s">
        <v>7</v>
      </c>
      <c r="E862" s="6">
        <f t="shared" si="64"/>
        <v>-0.47817528154255318</v>
      </c>
      <c r="F862" s="4">
        <v>3</v>
      </c>
      <c r="G862" s="4" t="s">
        <v>28</v>
      </c>
      <c r="H862" s="170">
        <f t="shared" si="65"/>
        <v>10000</v>
      </c>
      <c r="I862" s="4">
        <v>4</v>
      </c>
      <c r="J862" s="120">
        <f t="shared" si="62"/>
        <v>-8989.6952930000007</v>
      </c>
      <c r="K862" s="120">
        <f t="shared" si="63"/>
        <v>80814621.460986361</v>
      </c>
    </row>
    <row r="863" spans="1:11" x14ac:dyDescent="0.25">
      <c r="A863" s="4">
        <v>3097</v>
      </c>
      <c r="B863" s="5">
        <v>12400</v>
      </c>
      <c r="C863" s="121">
        <f>VLOOKUP($A863,flow_input!B$2:C$50000,2,FALSE)</f>
        <v>9491.6367950000003</v>
      </c>
      <c r="D863" s="7" t="s">
        <v>7</v>
      </c>
      <c r="E863" s="6">
        <f t="shared" si="64"/>
        <v>-0.23454541975806453</v>
      </c>
      <c r="F863" s="4">
        <v>3</v>
      </c>
      <c r="G863" s="4" t="s">
        <v>28</v>
      </c>
      <c r="H863" s="170">
        <f t="shared" si="65"/>
        <v>10000</v>
      </c>
      <c r="I863" s="4">
        <v>4</v>
      </c>
      <c r="J863" s="120">
        <f t="shared" si="62"/>
        <v>-2908.3632049999997</v>
      </c>
      <c r="K863" s="120">
        <f t="shared" si="63"/>
        <v>8458576.5321978703</v>
      </c>
    </row>
    <row r="864" spans="1:11" x14ac:dyDescent="0.25">
      <c r="A864" s="4">
        <v>3170</v>
      </c>
      <c r="B864" s="5">
        <v>10300</v>
      </c>
      <c r="C864" s="121">
        <f>VLOOKUP($A864,flow_input!B$2:C$50000,2,FALSE)</f>
        <v>8915.6897349999999</v>
      </c>
      <c r="D864" s="7" t="s">
        <v>7</v>
      </c>
      <c r="E864" s="6">
        <f t="shared" si="64"/>
        <v>-0.13439905485436898</v>
      </c>
      <c r="F864" s="4">
        <v>3</v>
      </c>
      <c r="G864" s="4" t="s">
        <v>28</v>
      </c>
      <c r="H864" s="170">
        <f t="shared" si="65"/>
        <v>10000</v>
      </c>
      <c r="I864" s="4">
        <v>5</v>
      </c>
      <c r="J864" s="120">
        <f t="shared" si="62"/>
        <v>-1384.3102650000001</v>
      </c>
      <c r="K864" s="120">
        <f t="shared" si="63"/>
        <v>1916314.9097843703</v>
      </c>
    </row>
    <row r="865" spans="1:11" x14ac:dyDescent="0.25">
      <c r="A865" s="4">
        <v>3267</v>
      </c>
      <c r="B865" s="5">
        <v>24100</v>
      </c>
      <c r="C865" s="121">
        <f>VLOOKUP($A865,flow_input!B$2:C$50000,2,FALSE)</f>
        <v>21036.455497999999</v>
      </c>
      <c r="D865" s="7" t="s">
        <v>7</v>
      </c>
      <c r="E865" s="6">
        <f t="shared" si="64"/>
        <v>-0.12711802912863068</v>
      </c>
      <c r="F865" s="4">
        <v>3</v>
      </c>
      <c r="G865" s="4" t="s">
        <v>28</v>
      </c>
      <c r="H865" s="170">
        <f t="shared" si="65"/>
        <v>20000</v>
      </c>
      <c r="I865" s="4">
        <v>7</v>
      </c>
      <c r="J865" s="120">
        <f t="shared" si="62"/>
        <v>-3063.5445020000006</v>
      </c>
      <c r="K865" s="120">
        <f t="shared" si="63"/>
        <v>9385304.9157344326</v>
      </c>
    </row>
    <row r="866" spans="1:11" x14ac:dyDescent="0.25">
      <c r="A866" s="4">
        <v>3270</v>
      </c>
      <c r="B866" s="5">
        <v>26700</v>
      </c>
      <c r="C866" s="121">
        <f>VLOOKUP($A866,flow_input!B$2:C$50000,2,FALSE)</f>
        <v>19769.295202000001</v>
      </c>
      <c r="D866" s="7" t="s">
        <v>7</v>
      </c>
      <c r="E866" s="6">
        <f t="shared" si="64"/>
        <v>-0.2595769587265917</v>
      </c>
      <c r="F866" s="4">
        <v>3</v>
      </c>
      <c r="G866" s="4" t="s">
        <v>28</v>
      </c>
      <c r="H866" s="170">
        <f t="shared" si="65"/>
        <v>20000</v>
      </c>
      <c r="I866" s="4">
        <v>7</v>
      </c>
      <c r="J866" s="120">
        <f t="shared" si="62"/>
        <v>-6930.7047979999988</v>
      </c>
      <c r="K866" s="120">
        <f t="shared" si="63"/>
        <v>48034668.997020207</v>
      </c>
    </row>
    <row r="867" spans="1:11" x14ac:dyDescent="0.25">
      <c r="A867" s="4">
        <v>3444</v>
      </c>
      <c r="B867" s="5">
        <v>24900</v>
      </c>
      <c r="C867" s="121">
        <f>VLOOKUP($A867,flow_input!B$2:C$50000,2,FALSE)</f>
        <v>21705.359088000001</v>
      </c>
      <c r="D867" s="7" t="s">
        <v>7</v>
      </c>
      <c r="E867" s="6">
        <f t="shared" si="64"/>
        <v>-0.1282988318072289</v>
      </c>
      <c r="F867" s="4">
        <v>3</v>
      </c>
      <c r="G867" s="4" t="s">
        <v>28</v>
      </c>
      <c r="H867" s="170">
        <f t="shared" si="65"/>
        <v>20000</v>
      </c>
      <c r="I867" s="4">
        <v>2</v>
      </c>
      <c r="J867" s="120">
        <f t="shared" si="62"/>
        <v>-3194.6409119999989</v>
      </c>
      <c r="K867" s="120">
        <f t="shared" si="63"/>
        <v>10205730.556624185</v>
      </c>
    </row>
    <row r="868" spans="1:11" x14ac:dyDescent="0.25">
      <c r="A868" s="4">
        <v>3481</v>
      </c>
      <c r="B868" s="5">
        <v>12600</v>
      </c>
      <c r="C868" s="121">
        <f>VLOOKUP($A868,flow_input!B$2:C$50000,2,FALSE)</f>
        <v>10112.217978000001</v>
      </c>
      <c r="D868" s="7" t="s">
        <v>7</v>
      </c>
      <c r="E868" s="6">
        <f t="shared" si="64"/>
        <v>-0.19744301761904759</v>
      </c>
      <c r="F868" s="4">
        <v>3</v>
      </c>
      <c r="G868" s="4" t="s">
        <v>28</v>
      </c>
      <c r="H868" s="170">
        <f t="shared" si="65"/>
        <v>10000</v>
      </c>
      <c r="I868" s="4">
        <v>7</v>
      </c>
      <c r="J868" s="120">
        <f t="shared" si="62"/>
        <v>-2487.7820219999994</v>
      </c>
      <c r="K868" s="120">
        <f t="shared" si="63"/>
        <v>6189059.3889864059</v>
      </c>
    </row>
    <row r="869" spans="1:11" x14ac:dyDescent="0.25">
      <c r="A869" s="4">
        <v>3490</v>
      </c>
      <c r="B869" s="5">
        <v>35700</v>
      </c>
      <c r="C869" s="121">
        <f>VLOOKUP($A869,flow_input!B$2:C$50000,2,FALSE)</f>
        <v>37922.198811000002</v>
      </c>
      <c r="D869" s="7" t="s">
        <v>7</v>
      </c>
      <c r="E869" s="6">
        <f t="shared" si="64"/>
        <v>6.2246465294117703E-2</v>
      </c>
      <c r="F869" s="4">
        <v>3</v>
      </c>
      <c r="G869" s="4" t="s">
        <v>28</v>
      </c>
      <c r="H869" s="170">
        <f t="shared" si="65"/>
        <v>30000</v>
      </c>
      <c r="I869" s="4">
        <v>3</v>
      </c>
      <c r="J869" s="120">
        <f t="shared" si="62"/>
        <v>2222.198811000002</v>
      </c>
      <c r="K869" s="120">
        <f t="shared" si="63"/>
        <v>4938167.5556098223</v>
      </c>
    </row>
    <row r="870" spans="1:11" x14ac:dyDescent="0.25">
      <c r="A870" s="4">
        <v>3658</v>
      </c>
      <c r="B870" s="5">
        <v>22900</v>
      </c>
      <c r="C870" s="121">
        <f>VLOOKUP($A870,flow_input!B$2:C$50000,2,FALSE)</f>
        <v>18625.413632</v>
      </c>
      <c r="D870" s="7" t="s">
        <v>7</v>
      </c>
      <c r="E870" s="6">
        <f t="shared" si="64"/>
        <v>-0.18666316017467255</v>
      </c>
      <c r="F870" s="4">
        <v>3</v>
      </c>
      <c r="G870" s="4" t="s">
        <v>28</v>
      </c>
      <c r="H870" s="170">
        <f t="shared" si="65"/>
        <v>20000</v>
      </c>
      <c r="I870" s="4">
        <v>2</v>
      </c>
      <c r="J870" s="120">
        <f t="shared" si="62"/>
        <v>-4274.5863680000002</v>
      </c>
      <c r="K870" s="120">
        <f t="shared" si="63"/>
        <v>18272088.617491432</v>
      </c>
    </row>
    <row r="871" spans="1:11" x14ac:dyDescent="0.25">
      <c r="A871" s="4">
        <v>3659</v>
      </c>
      <c r="B871" s="5">
        <v>36200</v>
      </c>
      <c r="C871" s="121">
        <f>VLOOKUP($A871,flow_input!B$2:C$50000,2,FALSE)</f>
        <v>22083.463746000001</v>
      </c>
      <c r="D871" s="7" t="s">
        <v>7</v>
      </c>
      <c r="E871" s="6">
        <f t="shared" si="64"/>
        <v>-0.3899595650276243</v>
      </c>
      <c r="F871" s="4">
        <v>3</v>
      </c>
      <c r="G871" s="4" t="s">
        <v>28</v>
      </c>
      <c r="H871" s="170">
        <f t="shared" si="65"/>
        <v>30000</v>
      </c>
      <c r="I871" s="4">
        <v>2</v>
      </c>
      <c r="J871" s="120">
        <f t="shared" si="62"/>
        <v>-14116.536253999999</v>
      </c>
      <c r="K871" s="120">
        <f t="shared" si="63"/>
        <v>199276595.81049633</v>
      </c>
    </row>
    <row r="872" spans="1:11" x14ac:dyDescent="0.25">
      <c r="A872" s="4">
        <v>3662</v>
      </c>
      <c r="B872" s="5">
        <v>21700</v>
      </c>
      <c r="C872" s="121">
        <f>VLOOKUP($A872,flow_input!B$2:C$50000,2,FALSE)</f>
        <v>18804.402242</v>
      </c>
      <c r="D872" s="7" t="s">
        <v>7</v>
      </c>
      <c r="E872" s="6">
        <f t="shared" si="64"/>
        <v>-0.1334376847004608</v>
      </c>
      <c r="F872" s="4">
        <v>3</v>
      </c>
      <c r="G872" s="4" t="s">
        <v>28</v>
      </c>
      <c r="H872" s="170">
        <f t="shared" si="65"/>
        <v>20000</v>
      </c>
      <c r="I872" s="4">
        <v>2</v>
      </c>
      <c r="J872" s="120">
        <f t="shared" si="62"/>
        <v>-2895.5977579999999</v>
      </c>
      <c r="K872" s="120">
        <f t="shared" si="63"/>
        <v>8384486.3761346256</v>
      </c>
    </row>
    <row r="873" spans="1:11" x14ac:dyDescent="0.25">
      <c r="A873" s="4">
        <v>3785</v>
      </c>
      <c r="B873" s="5">
        <v>11000</v>
      </c>
      <c r="C873" s="121">
        <f>VLOOKUP($A873,flow_input!B$2:C$50000,2,FALSE)</f>
        <v>11985.607271000001</v>
      </c>
      <c r="D873" s="7" t="s">
        <v>7</v>
      </c>
      <c r="E873" s="6">
        <f t="shared" si="64"/>
        <v>8.960066099999997E-2</v>
      </c>
      <c r="F873" s="4">
        <v>3</v>
      </c>
      <c r="G873" s="4" t="s">
        <v>28</v>
      </c>
      <c r="H873" s="170">
        <f t="shared" si="65"/>
        <v>10000</v>
      </c>
      <c r="I873" s="4">
        <v>2</v>
      </c>
      <c r="J873" s="120">
        <f t="shared" si="62"/>
        <v>985.60727100000076</v>
      </c>
      <c r="K873" s="120">
        <f t="shared" si="63"/>
        <v>971421.692648069</v>
      </c>
    </row>
    <row r="874" spans="1:11" x14ac:dyDescent="0.25">
      <c r="A874" s="4">
        <v>3812</v>
      </c>
      <c r="B874" s="5">
        <v>5600</v>
      </c>
      <c r="C874" s="121">
        <f>VLOOKUP($A874,flow_input!B$2:C$50000,2,FALSE)</f>
        <v>3035.9074860000001</v>
      </c>
      <c r="D874" s="7" t="s">
        <v>7</v>
      </c>
      <c r="E874" s="6">
        <f t="shared" si="64"/>
        <v>-0.45787366321428569</v>
      </c>
      <c r="F874" s="4">
        <v>3</v>
      </c>
      <c r="G874" s="4" t="s">
        <v>28</v>
      </c>
      <c r="H874" s="170">
        <f t="shared" si="65"/>
        <v>0</v>
      </c>
      <c r="I874" s="4">
        <v>2</v>
      </c>
      <c r="J874" s="120">
        <f t="shared" si="62"/>
        <v>-2564.0925139999999</v>
      </c>
      <c r="K874" s="120">
        <f t="shared" si="63"/>
        <v>6574570.4203508403</v>
      </c>
    </row>
    <row r="875" spans="1:11" x14ac:dyDescent="0.25">
      <c r="A875" s="4">
        <v>3813</v>
      </c>
      <c r="B875" s="5">
        <v>6100</v>
      </c>
      <c r="C875" s="121">
        <f>VLOOKUP($A875,flow_input!B$2:C$50000,2,FALSE)</f>
        <v>4113.473857</v>
      </c>
      <c r="D875" s="7" t="s">
        <v>7</v>
      </c>
      <c r="E875" s="6">
        <f t="shared" si="64"/>
        <v>-0.3256600234426229</v>
      </c>
      <c r="F875" s="4">
        <v>3</v>
      </c>
      <c r="G875" s="4" t="s">
        <v>28</v>
      </c>
      <c r="H875" s="170">
        <f t="shared" si="65"/>
        <v>0</v>
      </c>
      <c r="I875" s="4">
        <v>2</v>
      </c>
      <c r="J875" s="120">
        <f t="shared" si="62"/>
        <v>-1986.526143</v>
      </c>
      <c r="K875" s="120">
        <f t="shared" si="63"/>
        <v>3946286.1168224565</v>
      </c>
    </row>
    <row r="876" spans="1:11" x14ac:dyDescent="0.25">
      <c r="A876" s="4">
        <v>3854</v>
      </c>
      <c r="B876" s="5">
        <v>58200</v>
      </c>
      <c r="C876" s="121">
        <f>VLOOKUP($A876,flow_input!B$2:C$50000,2,FALSE)</f>
        <v>61028.408474999997</v>
      </c>
      <c r="D876" s="7" t="s">
        <v>7</v>
      </c>
      <c r="E876" s="6">
        <f t="shared" si="64"/>
        <v>4.8598083762886546E-2</v>
      </c>
      <c r="F876" s="4">
        <v>3</v>
      </c>
      <c r="G876" s="4" t="s">
        <v>28</v>
      </c>
      <c r="H876" s="170">
        <f t="shared" si="65"/>
        <v>50000</v>
      </c>
      <c r="I876" s="4">
        <v>3</v>
      </c>
      <c r="J876" s="120">
        <f t="shared" si="62"/>
        <v>2828.4084749999965</v>
      </c>
      <c r="K876" s="120">
        <f t="shared" si="63"/>
        <v>7999894.5014518062</v>
      </c>
    </row>
    <row r="877" spans="1:11" x14ac:dyDescent="0.25">
      <c r="A877" s="4">
        <v>3859</v>
      </c>
      <c r="B877" s="5">
        <v>15100</v>
      </c>
      <c r="C877" s="121">
        <f>VLOOKUP($A877,flow_input!B$2:C$50000,2,FALSE)</f>
        <v>15197.402767</v>
      </c>
      <c r="D877" s="7" t="s">
        <v>7</v>
      </c>
      <c r="E877" s="6">
        <f t="shared" si="64"/>
        <v>6.4505143708608603E-3</v>
      </c>
      <c r="F877" s="4">
        <v>3</v>
      </c>
      <c r="G877" s="4" t="s">
        <v>28</v>
      </c>
      <c r="H877" s="170">
        <f t="shared" si="65"/>
        <v>10000</v>
      </c>
      <c r="I877" s="4">
        <v>3</v>
      </c>
      <c r="J877" s="120">
        <f t="shared" si="62"/>
        <v>97.402766999999585</v>
      </c>
      <c r="K877" s="120">
        <f t="shared" si="63"/>
        <v>9487.2990192562083</v>
      </c>
    </row>
    <row r="878" spans="1:11" x14ac:dyDescent="0.25">
      <c r="A878" s="4">
        <v>3862</v>
      </c>
      <c r="B878" s="5">
        <v>19500</v>
      </c>
      <c r="C878" s="121">
        <f>VLOOKUP($A878,flow_input!B$2:C$50000,2,FALSE)</f>
        <v>10501.956630000001</v>
      </c>
      <c r="D878" s="7" t="s">
        <v>7</v>
      </c>
      <c r="E878" s="6">
        <f t="shared" si="64"/>
        <v>-0.46143812153846153</v>
      </c>
      <c r="F878" s="4">
        <v>3</v>
      </c>
      <c r="G878" s="4" t="s">
        <v>28</v>
      </c>
      <c r="H878" s="170">
        <f t="shared" si="65"/>
        <v>10000</v>
      </c>
      <c r="I878" s="4">
        <v>3</v>
      </c>
      <c r="J878" s="120">
        <f t="shared" si="62"/>
        <v>-8998.0433699999994</v>
      </c>
      <c r="K878" s="120">
        <f t="shared" si="63"/>
        <v>80964784.488400951</v>
      </c>
    </row>
    <row r="879" spans="1:11" x14ac:dyDescent="0.25">
      <c r="A879" s="4">
        <v>3863</v>
      </c>
      <c r="B879" s="5">
        <v>18700</v>
      </c>
      <c r="C879" s="121">
        <f>VLOOKUP($A879,flow_input!B$2:C$50000,2,FALSE)</f>
        <v>9179.6492330000001</v>
      </c>
      <c r="D879" s="7" t="s">
        <v>7</v>
      </c>
      <c r="E879" s="6">
        <f t="shared" si="64"/>
        <v>-0.50910966668449198</v>
      </c>
      <c r="F879" s="4">
        <v>3</v>
      </c>
      <c r="G879" s="4" t="s">
        <v>28</v>
      </c>
      <c r="H879" s="170">
        <f t="shared" si="65"/>
        <v>10000</v>
      </c>
      <c r="I879" s="4">
        <v>3</v>
      </c>
      <c r="J879" s="120">
        <f t="shared" si="62"/>
        <v>-9520.3507669999999</v>
      </c>
      <c r="K879" s="120">
        <f t="shared" si="63"/>
        <v>90637078.726717487</v>
      </c>
    </row>
    <row r="880" spans="1:11" x14ac:dyDescent="0.25">
      <c r="A880" s="4">
        <v>3869</v>
      </c>
      <c r="B880" s="5">
        <v>21200</v>
      </c>
      <c r="C880" s="121">
        <f>VLOOKUP($A880,flow_input!B$2:C$50000,2,FALSE)</f>
        <v>23860.918739000001</v>
      </c>
      <c r="D880" s="7" t="s">
        <v>7</v>
      </c>
      <c r="E880" s="6">
        <f t="shared" si="64"/>
        <v>0.12551503485849058</v>
      </c>
      <c r="F880" s="4">
        <v>3</v>
      </c>
      <c r="G880" s="4" t="s">
        <v>28</v>
      </c>
      <c r="H880" s="170">
        <f t="shared" si="65"/>
        <v>20000</v>
      </c>
      <c r="I880" s="4">
        <v>3</v>
      </c>
      <c r="J880" s="120">
        <f t="shared" si="62"/>
        <v>2660.9187390000006</v>
      </c>
      <c r="K880" s="120">
        <f t="shared" si="63"/>
        <v>7080488.5355613539</v>
      </c>
    </row>
    <row r="881" spans="1:11" x14ac:dyDescent="0.25">
      <c r="A881" s="4">
        <v>3876</v>
      </c>
      <c r="B881" s="5">
        <v>12800</v>
      </c>
      <c r="C881" s="121">
        <f>VLOOKUP($A881,flow_input!B$2:C$50000,2,FALSE)</f>
        <v>14916.280161999999</v>
      </c>
      <c r="D881" s="7" t="s">
        <v>7</v>
      </c>
      <c r="E881" s="6">
        <f t="shared" si="64"/>
        <v>0.16533438765624986</v>
      </c>
      <c r="F881" s="4">
        <v>3</v>
      </c>
      <c r="G881" s="4" t="s">
        <v>28</v>
      </c>
      <c r="H881" s="170">
        <f t="shared" si="65"/>
        <v>10000</v>
      </c>
      <c r="I881" s="4">
        <v>3</v>
      </c>
      <c r="J881" s="120">
        <f t="shared" si="62"/>
        <v>2116.2801619999991</v>
      </c>
      <c r="K881" s="120">
        <f t="shared" si="63"/>
        <v>4478641.7240747428</v>
      </c>
    </row>
    <row r="882" spans="1:11" x14ac:dyDescent="0.25">
      <c r="A882" s="4">
        <v>3877</v>
      </c>
      <c r="B882" s="5">
        <v>14900</v>
      </c>
      <c r="C882" s="121">
        <f>VLOOKUP($A882,flow_input!B$2:C$50000,2,FALSE)</f>
        <v>14650.604171000001</v>
      </c>
      <c r="D882" s="7" t="s">
        <v>7</v>
      </c>
      <c r="E882" s="6">
        <f t="shared" si="64"/>
        <v>-1.6737975100671099E-2</v>
      </c>
      <c r="F882" s="4">
        <v>3</v>
      </c>
      <c r="G882" s="4" t="s">
        <v>28</v>
      </c>
      <c r="H882" s="170">
        <f t="shared" si="65"/>
        <v>10000</v>
      </c>
      <c r="I882" s="4">
        <v>3</v>
      </c>
      <c r="J882" s="120">
        <f t="shared" si="62"/>
        <v>-249.39582899999914</v>
      </c>
      <c r="K882" s="120">
        <f t="shared" si="63"/>
        <v>62198.279522596815</v>
      </c>
    </row>
    <row r="883" spans="1:11" x14ac:dyDescent="0.25">
      <c r="A883" s="4">
        <v>3929</v>
      </c>
      <c r="B883" s="5">
        <v>42100</v>
      </c>
      <c r="C883" s="121">
        <f>VLOOKUP($A883,flow_input!B$2:C$50000,2,FALSE)</f>
        <v>28412.891774</v>
      </c>
      <c r="D883" s="7" t="s">
        <v>7</v>
      </c>
      <c r="E883" s="6">
        <f t="shared" si="64"/>
        <v>-0.3251094590498812</v>
      </c>
      <c r="F883" s="4">
        <v>3</v>
      </c>
      <c r="G883" s="4" t="s">
        <v>28</v>
      </c>
      <c r="H883" s="170">
        <f t="shared" si="65"/>
        <v>40000</v>
      </c>
      <c r="I883" s="4">
        <v>3</v>
      </c>
      <c r="J883" s="120">
        <f t="shared" si="62"/>
        <v>-13687.108226</v>
      </c>
      <c r="K883" s="120">
        <f t="shared" si="63"/>
        <v>187336931.59023687</v>
      </c>
    </row>
    <row r="884" spans="1:11" x14ac:dyDescent="0.25">
      <c r="A884" s="4">
        <v>4140</v>
      </c>
      <c r="B884" s="5">
        <v>35100</v>
      </c>
      <c r="C884" s="121">
        <f>VLOOKUP($A884,flow_input!B$2:C$50000,2,FALSE)</f>
        <v>32548.474492000001</v>
      </c>
      <c r="D884" s="7" t="s">
        <v>7</v>
      </c>
      <c r="E884" s="6">
        <f t="shared" si="64"/>
        <v>-7.2693034415954427E-2</v>
      </c>
      <c r="F884" s="4">
        <v>3</v>
      </c>
      <c r="G884" s="4" t="s">
        <v>28</v>
      </c>
      <c r="H884" s="170">
        <f t="shared" si="65"/>
        <v>30000</v>
      </c>
      <c r="I884" s="4">
        <v>2</v>
      </c>
      <c r="J884" s="120">
        <f t="shared" si="62"/>
        <v>-2551.5255079999988</v>
      </c>
      <c r="K884" s="120">
        <f t="shared" si="63"/>
        <v>6510282.4179746518</v>
      </c>
    </row>
    <row r="885" spans="1:11" x14ac:dyDescent="0.25">
      <c r="A885" s="4">
        <v>4179</v>
      </c>
      <c r="B885" s="5">
        <v>14100</v>
      </c>
      <c r="C885" s="121">
        <f>VLOOKUP($A885,flow_input!B$2:C$50000,2,FALSE)</f>
        <v>15918.12592</v>
      </c>
      <c r="D885" s="7" t="s">
        <v>7</v>
      </c>
      <c r="E885" s="6">
        <f t="shared" si="64"/>
        <v>0.12894510070921994</v>
      </c>
      <c r="F885" s="4">
        <v>3</v>
      </c>
      <c r="G885" s="4" t="s">
        <v>28</v>
      </c>
      <c r="H885" s="170">
        <f t="shared" si="65"/>
        <v>10000</v>
      </c>
      <c r="I885" s="4">
        <v>3</v>
      </c>
      <c r="J885" s="120">
        <f t="shared" ref="J885:J948" si="66">C885-B885</f>
        <v>1818.1259200000004</v>
      </c>
      <c r="K885" s="120">
        <f t="shared" ref="K885:K948" si="67">POWER(J885,2)</f>
        <v>3305581.860975848</v>
      </c>
    </row>
    <row r="886" spans="1:11" x14ac:dyDescent="0.25">
      <c r="A886" s="4">
        <v>4192</v>
      </c>
      <c r="B886" s="5">
        <v>15000</v>
      </c>
      <c r="C886" s="121">
        <f>VLOOKUP($A886,flow_input!B$2:C$50000,2,FALSE)</f>
        <v>19872.924018999998</v>
      </c>
      <c r="D886" s="7" t="s">
        <v>7</v>
      </c>
      <c r="E886" s="6">
        <f t="shared" si="64"/>
        <v>0.32486160126666652</v>
      </c>
      <c r="F886" s="4">
        <v>3</v>
      </c>
      <c r="G886" s="4" t="s">
        <v>28</v>
      </c>
      <c r="H886" s="170">
        <f t="shared" si="65"/>
        <v>10000</v>
      </c>
      <c r="I886" s="4">
        <v>3</v>
      </c>
      <c r="J886" s="120">
        <f t="shared" si="66"/>
        <v>4872.9240189999982</v>
      </c>
      <c r="K886" s="120">
        <f t="shared" si="67"/>
        <v>23745388.494947094</v>
      </c>
    </row>
    <row r="887" spans="1:11" x14ac:dyDescent="0.25">
      <c r="A887" s="4">
        <v>4195</v>
      </c>
      <c r="B887" s="5">
        <v>20700</v>
      </c>
      <c r="C887" s="121">
        <f>VLOOKUP($A887,flow_input!B$2:C$50000,2,FALSE)</f>
        <v>22519.867106999998</v>
      </c>
      <c r="D887" s="7" t="s">
        <v>7</v>
      </c>
      <c r="E887" s="6">
        <f t="shared" si="64"/>
        <v>8.7916285362318769E-2</v>
      </c>
      <c r="F887" s="4">
        <v>3</v>
      </c>
      <c r="G887" s="4" t="s">
        <v>28</v>
      </c>
      <c r="H887" s="170">
        <f t="shared" si="65"/>
        <v>20000</v>
      </c>
      <c r="I887" s="4">
        <v>3</v>
      </c>
      <c r="J887" s="120">
        <f t="shared" si="66"/>
        <v>1819.8671069999982</v>
      </c>
      <c r="K887" s="120">
        <f t="shared" si="67"/>
        <v>3311916.2871405431</v>
      </c>
    </row>
    <row r="888" spans="1:11" x14ac:dyDescent="0.25">
      <c r="A888" s="4">
        <v>4230</v>
      </c>
      <c r="B888" s="5">
        <v>26300</v>
      </c>
      <c r="C888" s="121">
        <f>VLOOKUP($A888,flow_input!B$2:C$50000,2,FALSE)</f>
        <v>20029.268283000001</v>
      </c>
      <c r="D888" s="7" t="s">
        <v>7</v>
      </c>
      <c r="E888" s="6">
        <f t="shared" si="64"/>
        <v>-0.23843086376425848</v>
      </c>
      <c r="F888" s="4">
        <v>3</v>
      </c>
      <c r="G888" s="4" t="s">
        <v>28</v>
      </c>
      <c r="H888" s="170">
        <f t="shared" si="65"/>
        <v>20000</v>
      </c>
      <c r="I888" s="4">
        <v>7</v>
      </c>
      <c r="J888" s="120">
        <f t="shared" si="66"/>
        <v>-6270.7317169999988</v>
      </c>
      <c r="K888" s="120">
        <f t="shared" si="67"/>
        <v>39322076.266589753</v>
      </c>
    </row>
    <row r="889" spans="1:11" x14ac:dyDescent="0.25">
      <c r="A889" s="4">
        <v>4276</v>
      </c>
      <c r="B889" s="5">
        <v>26000</v>
      </c>
      <c r="C889" s="121">
        <f>VLOOKUP($A889,flow_input!B$2:C$50000,2,FALSE)</f>
        <v>26548.677411998</v>
      </c>
      <c r="D889" s="7" t="s">
        <v>7</v>
      </c>
      <c r="E889" s="6">
        <f t="shared" si="64"/>
        <v>2.1102977384538368E-2</v>
      </c>
      <c r="F889" s="4">
        <v>3</v>
      </c>
      <c r="G889" s="4" t="s">
        <v>28</v>
      </c>
      <c r="H889" s="170">
        <f t="shared" si="65"/>
        <v>20000</v>
      </c>
      <c r="I889" s="4">
        <v>6</v>
      </c>
      <c r="J889" s="120">
        <f t="shared" si="66"/>
        <v>548.67741199800003</v>
      </c>
      <c r="K889" s="120">
        <f t="shared" si="67"/>
        <v>301046.90243682306</v>
      </c>
    </row>
    <row r="890" spans="1:11" x14ac:dyDescent="0.25">
      <c r="A890" s="4">
        <v>4431</v>
      </c>
      <c r="B890" s="5">
        <v>29200</v>
      </c>
      <c r="C890" s="121">
        <f>VLOOKUP($A890,flow_input!B$2:C$50000,2,FALSE)</f>
        <v>16736.667936999998</v>
      </c>
      <c r="D890" s="7" t="s">
        <v>7</v>
      </c>
      <c r="E890" s="6">
        <f t="shared" si="64"/>
        <v>-0.42682644051369867</v>
      </c>
      <c r="F890" s="4">
        <v>3</v>
      </c>
      <c r="G890" s="4" t="s">
        <v>28</v>
      </c>
      <c r="H890" s="170">
        <f t="shared" si="65"/>
        <v>20000</v>
      </c>
      <c r="I890" s="4">
        <v>2</v>
      </c>
      <c r="J890" s="120">
        <f t="shared" si="66"/>
        <v>-12463.332063000002</v>
      </c>
      <c r="K890" s="120">
        <f t="shared" si="67"/>
        <v>155334646.11260387</v>
      </c>
    </row>
    <row r="891" spans="1:11" x14ac:dyDescent="0.25">
      <c r="A891" s="4">
        <v>4436</v>
      </c>
      <c r="B891" s="5">
        <v>27800</v>
      </c>
      <c r="C891" s="121">
        <f>VLOOKUP($A891,flow_input!B$2:C$50000,2,FALSE)</f>
        <v>25601.830280999999</v>
      </c>
      <c r="D891" s="7" t="s">
        <v>7</v>
      </c>
      <c r="E891" s="6">
        <f t="shared" si="64"/>
        <v>-7.9070853201438918E-2</v>
      </c>
      <c r="F891" s="4">
        <v>3</v>
      </c>
      <c r="G891" s="4" t="s">
        <v>28</v>
      </c>
      <c r="H891" s="170">
        <f t="shared" si="65"/>
        <v>20000</v>
      </c>
      <c r="I891" s="4">
        <v>2</v>
      </c>
      <c r="J891" s="120">
        <f t="shared" si="66"/>
        <v>-2198.1697190000014</v>
      </c>
      <c r="K891" s="120">
        <f t="shared" si="67"/>
        <v>4831950.113528545</v>
      </c>
    </row>
    <row r="892" spans="1:11" x14ac:dyDescent="0.25">
      <c r="A892" s="4">
        <v>4463</v>
      </c>
      <c r="B892" s="5">
        <v>13400</v>
      </c>
      <c r="C892" s="121">
        <f>VLOOKUP($A892,flow_input!B$2:C$50000,2,FALSE)</f>
        <v>17626.052594000001</v>
      </c>
      <c r="D892" s="7" t="s">
        <v>7</v>
      </c>
      <c r="E892" s="6">
        <f t="shared" si="64"/>
        <v>0.3153770592537315</v>
      </c>
      <c r="F892" s="4">
        <v>3</v>
      </c>
      <c r="G892" s="4" t="s">
        <v>28</v>
      </c>
      <c r="H892" s="170">
        <f t="shared" si="65"/>
        <v>10000</v>
      </c>
      <c r="I892" s="4">
        <v>3</v>
      </c>
      <c r="J892" s="120">
        <f t="shared" si="66"/>
        <v>4226.0525940000007</v>
      </c>
      <c r="K892" s="120">
        <f t="shared" si="67"/>
        <v>17859520.527254134</v>
      </c>
    </row>
    <row r="893" spans="1:11" x14ac:dyDescent="0.25">
      <c r="A893" s="4">
        <v>4479</v>
      </c>
      <c r="B893" s="5">
        <v>19300</v>
      </c>
      <c r="C893" s="121">
        <f>VLOOKUP($A893,flow_input!B$2:C$50000,2,FALSE)</f>
        <v>23303.559861000002</v>
      </c>
      <c r="D893" s="7" t="s">
        <v>7</v>
      </c>
      <c r="E893" s="6">
        <f t="shared" si="64"/>
        <v>0.20743833476683937</v>
      </c>
      <c r="F893" s="4">
        <v>3</v>
      </c>
      <c r="G893" s="4" t="s">
        <v>28</v>
      </c>
      <c r="H893" s="170">
        <f t="shared" si="65"/>
        <v>10000</v>
      </c>
      <c r="I893" s="4">
        <v>3</v>
      </c>
      <c r="J893" s="120">
        <f t="shared" si="66"/>
        <v>4003.5598610000015</v>
      </c>
      <c r="K893" s="120">
        <f t="shared" si="67"/>
        <v>16028491.560610352</v>
      </c>
    </row>
    <row r="894" spans="1:11" x14ac:dyDescent="0.25">
      <c r="A894" s="4">
        <v>4480</v>
      </c>
      <c r="B894" s="5">
        <v>20700</v>
      </c>
      <c r="C894" s="121">
        <f>VLOOKUP($A894,flow_input!B$2:C$50000,2,FALSE)</f>
        <v>19200.369916332998</v>
      </c>
      <c r="D894" s="7" t="s">
        <v>7</v>
      </c>
      <c r="E894" s="6">
        <f t="shared" si="64"/>
        <v>-7.2445897761690858E-2</v>
      </c>
      <c r="F894" s="4">
        <v>3</v>
      </c>
      <c r="G894" s="4" t="s">
        <v>28</v>
      </c>
      <c r="H894" s="170">
        <f t="shared" si="65"/>
        <v>20000</v>
      </c>
      <c r="I894" s="4">
        <v>3</v>
      </c>
      <c r="J894" s="120">
        <f t="shared" si="66"/>
        <v>-1499.6300836670016</v>
      </c>
      <c r="K894" s="120">
        <f t="shared" si="67"/>
        <v>2248890.387839098</v>
      </c>
    </row>
    <row r="895" spans="1:11" x14ac:dyDescent="0.25">
      <c r="A895" s="4">
        <v>4482</v>
      </c>
      <c r="B895" s="5">
        <v>23300</v>
      </c>
      <c r="C895" s="121">
        <f>VLOOKUP($A895,flow_input!B$2:C$50000,2,FALSE)</f>
        <v>27507.113595999999</v>
      </c>
      <c r="D895" s="7" t="s">
        <v>7</v>
      </c>
      <c r="E895" s="6">
        <f t="shared" si="64"/>
        <v>0.18056281527897</v>
      </c>
      <c r="F895" s="4">
        <v>3</v>
      </c>
      <c r="G895" s="4" t="s">
        <v>28</v>
      </c>
      <c r="H895" s="170">
        <f t="shared" si="65"/>
        <v>20000</v>
      </c>
      <c r="I895" s="4">
        <v>3</v>
      </c>
      <c r="J895" s="120">
        <f t="shared" si="66"/>
        <v>4207.1135959999992</v>
      </c>
      <c r="K895" s="120">
        <f t="shared" si="67"/>
        <v>17699804.809648044</v>
      </c>
    </row>
    <row r="896" spans="1:11" x14ac:dyDescent="0.25">
      <c r="A896" s="4">
        <v>4493</v>
      </c>
      <c r="B896" s="5">
        <v>18800</v>
      </c>
      <c r="C896" s="121">
        <f>VLOOKUP($A896,flow_input!B$2:C$50000,2,FALSE)</f>
        <v>31159.331154</v>
      </c>
      <c r="D896" s="7" t="s">
        <v>7</v>
      </c>
      <c r="E896" s="6">
        <f t="shared" si="64"/>
        <v>0.65741123159574455</v>
      </c>
      <c r="F896" s="4">
        <v>3</v>
      </c>
      <c r="G896" s="4" t="s">
        <v>28</v>
      </c>
      <c r="H896" s="170">
        <f t="shared" si="65"/>
        <v>10000</v>
      </c>
      <c r="I896" s="4">
        <v>3</v>
      </c>
      <c r="J896" s="120">
        <f t="shared" si="66"/>
        <v>12359.331154</v>
      </c>
      <c r="K896" s="120">
        <f t="shared" si="67"/>
        <v>152753066.57423496</v>
      </c>
    </row>
    <row r="897" spans="1:11" x14ac:dyDescent="0.25">
      <c r="A897" s="4">
        <v>4496</v>
      </c>
      <c r="B897" s="5">
        <v>22800</v>
      </c>
      <c r="C897" s="121">
        <f>VLOOKUP($A897,flow_input!B$2:C$50000,2,FALSE)</f>
        <v>20419.653414</v>
      </c>
      <c r="D897" s="7" t="s">
        <v>7</v>
      </c>
      <c r="E897" s="6">
        <f t="shared" si="64"/>
        <v>-0.10440116605263161</v>
      </c>
      <c r="F897" s="4">
        <v>3</v>
      </c>
      <c r="G897" s="4" t="s">
        <v>28</v>
      </c>
      <c r="H897" s="170">
        <f t="shared" si="65"/>
        <v>20000</v>
      </c>
      <c r="I897" s="4">
        <v>3</v>
      </c>
      <c r="J897" s="120">
        <f t="shared" si="66"/>
        <v>-2380.3465859999997</v>
      </c>
      <c r="K897" s="120">
        <f t="shared" si="67"/>
        <v>5666049.8694818541</v>
      </c>
    </row>
    <row r="898" spans="1:11" x14ac:dyDescent="0.25">
      <c r="A898" s="4">
        <v>4499</v>
      </c>
      <c r="B898" s="5">
        <v>29000</v>
      </c>
      <c r="C898" s="121">
        <f>VLOOKUP($A898,flow_input!B$2:C$50000,2,FALSE)</f>
        <v>32131.070715999998</v>
      </c>
      <c r="D898" s="7" t="s">
        <v>7</v>
      </c>
      <c r="E898" s="6">
        <f t="shared" si="64"/>
        <v>0.10796795572413798</v>
      </c>
      <c r="F898" s="4">
        <v>3</v>
      </c>
      <c r="G898" s="4" t="s">
        <v>28</v>
      </c>
      <c r="H898" s="170">
        <f t="shared" si="65"/>
        <v>20000</v>
      </c>
      <c r="I898" s="4">
        <v>3</v>
      </c>
      <c r="J898" s="120">
        <f t="shared" si="66"/>
        <v>3131.0707159999984</v>
      </c>
      <c r="K898" s="120">
        <f t="shared" si="67"/>
        <v>9803603.8285927419</v>
      </c>
    </row>
    <row r="899" spans="1:11" x14ac:dyDescent="0.25">
      <c r="A899" s="4">
        <v>4500</v>
      </c>
      <c r="B899" s="5">
        <v>26200</v>
      </c>
      <c r="C899" s="121">
        <f>VLOOKUP($A899,flow_input!B$2:C$50000,2,FALSE)</f>
        <v>13634.968865999999</v>
      </c>
      <c r="D899" s="7" t="s">
        <v>7</v>
      </c>
      <c r="E899" s="6">
        <f t="shared" ref="E899:E962" si="68">C899/B899-1</f>
        <v>-0.47958134099236649</v>
      </c>
      <c r="F899" s="4">
        <v>3</v>
      </c>
      <c r="G899" s="4" t="s">
        <v>28</v>
      </c>
      <c r="H899" s="170">
        <f t="shared" ref="H899:H962" si="69">FLOOR(B899,10000)</f>
        <v>20000</v>
      </c>
      <c r="I899" s="4">
        <v>3</v>
      </c>
      <c r="J899" s="120">
        <f t="shared" si="66"/>
        <v>-12565.031134000001</v>
      </c>
      <c r="K899" s="120">
        <f t="shared" si="67"/>
        <v>157880007.39838934</v>
      </c>
    </row>
    <row r="900" spans="1:11" x14ac:dyDescent="0.25">
      <c r="A900" s="4">
        <v>4516</v>
      </c>
      <c r="B900" s="5">
        <v>17300</v>
      </c>
      <c r="C900" s="121">
        <f>VLOOKUP($A900,flow_input!B$2:C$50000,2,FALSE)</f>
        <v>15832.893517666</v>
      </c>
      <c r="D900" s="7" t="s">
        <v>7</v>
      </c>
      <c r="E900" s="6">
        <f t="shared" si="68"/>
        <v>-8.4803842909479732E-2</v>
      </c>
      <c r="F900" s="4">
        <v>3</v>
      </c>
      <c r="G900" s="4" t="s">
        <v>28</v>
      </c>
      <c r="H900" s="170">
        <f t="shared" si="69"/>
        <v>10000</v>
      </c>
      <c r="I900" s="4">
        <v>3</v>
      </c>
      <c r="J900" s="120">
        <f t="shared" si="66"/>
        <v>-1467.1064823340002</v>
      </c>
      <c r="K900" s="120">
        <f t="shared" si="67"/>
        <v>2152401.4305064441</v>
      </c>
    </row>
    <row r="901" spans="1:11" x14ac:dyDescent="0.25">
      <c r="A901" s="4">
        <v>4520</v>
      </c>
      <c r="B901" s="5">
        <v>60900</v>
      </c>
      <c r="C901" s="121">
        <f>VLOOKUP($A901,flow_input!B$2:C$50000,2,FALSE)</f>
        <v>49992.229014999997</v>
      </c>
      <c r="D901" s="7" t="s">
        <v>7</v>
      </c>
      <c r="E901" s="6">
        <f t="shared" si="68"/>
        <v>-0.1791095399835797</v>
      </c>
      <c r="F901" s="4">
        <v>3</v>
      </c>
      <c r="G901" s="4" t="s">
        <v>28</v>
      </c>
      <c r="H901" s="170">
        <f t="shared" si="69"/>
        <v>60000</v>
      </c>
      <c r="I901" s="4">
        <v>3</v>
      </c>
      <c r="J901" s="120">
        <f t="shared" si="66"/>
        <v>-10907.770985000003</v>
      </c>
      <c r="K901" s="120">
        <f t="shared" si="67"/>
        <v>118979467.86120793</v>
      </c>
    </row>
    <row r="902" spans="1:11" x14ac:dyDescent="0.25">
      <c r="A902" s="4">
        <v>4545</v>
      </c>
      <c r="B902" s="5">
        <v>13900</v>
      </c>
      <c r="C902" s="121">
        <f>VLOOKUP($A902,flow_input!B$2:C$50000,2,FALSE)</f>
        <v>15139.882141</v>
      </c>
      <c r="D902" s="7" t="s">
        <v>7</v>
      </c>
      <c r="E902" s="6">
        <f t="shared" si="68"/>
        <v>8.9200154028777012E-2</v>
      </c>
      <c r="F902" s="4">
        <v>3</v>
      </c>
      <c r="G902" s="4" t="s">
        <v>28</v>
      </c>
      <c r="H902" s="170">
        <f t="shared" si="69"/>
        <v>10000</v>
      </c>
      <c r="I902" s="4">
        <v>3</v>
      </c>
      <c r="J902" s="120">
        <f t="shared" si="66"/>
        <v>1239.882141</v>
      </c>
      <c r="K902" s="120">
        <f t="shared" si="67"/>
        <v>1537307.723570744</v>
      </c>
    </row>
    <row r="903" spans="1:11" x14ac:dyDescent="0.25">
      <c r="A903" s="4">
        <v>4546</v>
      </c>
      <c r="B903" s="5">
        <v>14900</v>
      </c>
      <c r="C903" s="121">
        <f>VLOOKUP($A903,flow_input!B$2:C$50000,2,FALSE)</f>
        <v>15261.540675</v>
      </c>
      <c r="D903" s="7" t="s">
        <v>7</v>
      </c>
      <c r="E903" s="6">
        <f t="shared" si="68"/>
        <v>2.4264474832214722E-2</v>
      </c>
      <c r="F903" s="4">
        <v>3</v>
      </c>
      <c r="G903" s="4" t="s">
        <v>28</v>
      </c>
      <c r="H903" s="170">
        <f t="shared" si="69"/>
        <v>10000</v>
      </c>
      <c r="I903" s="4">
        <v>3</v>
      </c>
      <c r="J903" s="120">
        <f t="shared" si="66"/>
        <v>361.54067500000019</v>
      </c>
      <c r="K903" s="120">
        <f t="shared" si="67"/>
        <v>130711.65967945577</v>
      </c>
    </row>
    <row r="904" spans="1:11" x14ac:dyDescent="0.25">
      <c r="A904" s="4">
        <v>4559</v>
      </c>
      <c r="B904" s="5">
        <v>12300</v>
      </c>
      <c r="C904" s="121">
        <f>VLOOKUP($A904,flow_input!B$2:C$50000,2,FALSE)</f>
        <v>14923.261326</v>
      </c>
      <c r="D904" s="7" t="s">
        <v>7</v>
      </c>
      <c r="E904" s="6">
        <f t="shared" si="68"/>
        <v>0.2132732785365854</v>
      </c>
      <c r="F904" s="4">
        <v>3</v>
      </c>
      <c r="G904" s="4" t="s">
        <v>28</v>
      </c>
      <c r="H904" s="170">
        <f t="shared" si="69"/>
        <v>10000</v>
      </c>
      <c r="I904" s="4">
        <v>3</v>
      </c>
      <c r="J904" s="120">
        <f t="shared" si="66"/>
        <v>2623.2613259999998</v>
      </c>
      <c r="K904" s="120">
        <f t="shared" si="67"/>
        <v>6881499.9844872775</v>
      </c>
    </row>
    <row r="905" spans="1:11" x14ac:dyDescent="0.25">
      <c r="A905" s="4">
        <v>4685</v>
      </c>
      <c r="B905" s="5">
        <v>21000</v>
      </c>
      <c r="C905" s="121">
        <f>VLOOKUP($A905,flow_input!B$2:C$50000,2,FALSE)</f>
        <v>12251.199737999999</v>
      </c>
      <c r="D905" s="7" t="s">
        <v>7</v>
      </c>
      <c r="E905" s="6">
        <f t="shared" si="68"/>
        <v>-0.41660953628571429</v>
      </c>
      <c r="F905" s="4">
        <v>3</v>
      </c>
      <c r="G905" s="4" t="s">
        <v>28</v>
      </c>
      <c r="H905" s="170">
        <f t="shared" si="69"/>
        <v>20000</v>
      </c>
      <c r="I905" s="4">
        <v>7</v>
      </c>
      <c r="J905" s="120">
        <f t="shared" si="66"/>
        <v>-8748.8002620000007</v>
      </c>
      <c r="K905" s="120">
        <f t="shared" si="67"/>
        <v>76541506.024371281</v>
      </c>
    </row>
    <row r="906" spans="1:11" x14ac:dyDescent="0.25">
      <c r="A906" s="4">
        <v>4694</v>
      </c>
      <c r="B906" s="5">
        <v>24600</v>
      </c>
      <c r="C906" s="121">
        <f>VLOOKUP($A906,flow_input!B$2:C$50000,2,FALSE)</f>
        <v>14498.097152</v>
      </c>
      <c r="D906" s="7" t="s">
        <v>7</v>
      </c>
      <c r="E906" s="6">
        <f t="shared" si="68"/>
        <v>-0.41064645723577231</v>
      </c>
      <c r="F906" s="4">
        <v>3</v>
      </c>
      <c r="G906" s="4" t="s">
        <v>28</v>
      </c>
      <c r="H906" s="170">
        <f t="shared" si="69"/>
        <v>20000</v>
      </c>
      <c r="I906" s="4">
        <v>7</v>
      </c>
      <c r="J906" s="120">
        <f t="shared" si="66"/>
        <v>-10101.902848</v>
      </c>
      <c r="K906" s="120">
        <f t="shared" si="67"/>
        <v>102048441.1504305</v>
      </c>
    </row>
    <row r="907" spans="1:11" x14ac:dyDescent="0.25">
      <c r="A907" s="4">
        <v>4695</v>
      </c>
      <c r="B907" s="5">
        <v>27900</v>
      </c>
      <c r="C907" s="121">
        <f>VLOOKUP($A907,flow_input!B$2:C$50000,2,FALSE)</f>
        <v>16760.688704</v>
      </c>
      <c r="D907" s="7" t="s">
        <v>7</v>
      </c>
      <c r="E907" s="6">
        <f t="shared" si="68"/>
        <v>-0.39925846939068099</v>
      </c>
      <c r="F907" s="4">
        <v>3</v>
      </c>
      <c r="G907" s="4" t="s">
        <v>28</v>
      </c>
      <c r="H907" s="170">
        <f t="shared" si="69"/>
        <v>20000</v>
      </c>
      <c r="I907" s="4">
        <v>7</v>
      </c>
      <c r="J907" s="120">
        <f t="shared" si="66"/>
        <v>-11139.311296</v>
      </c>
      <c r="K907" s="120">
        <f t="shared" si="67"/>
        <v>124084256.1491932</v>
      </c>
    </row>
    <row r="908" spans="1:11" x14ac:dyDescent="0.25">
      <c r="A908" s="4">
        <v>4699</v>
      </c>
      <c r="B908" s="5">
        <v>29400</v>
      </c>
      <c r="C908" s="121">
        <f>VLOOKUP($A908,flow_input!B$2:C$50000,2,FALSE)</f>
        <v>16181.570788000001</v>
      </c>
      <c r="D908" s="7" t="s">
        <v>7</v>
      </c>
      <c r="E908" s="6">
        <f t="shared" si="68"/>
        <v>-0.44960643578231285</v>
      </c>
      <c r="F908" s="4">
        <v>3</v>
      </c>
      <c r="G908" s="4" t="s">
        <v>28</v>
      </c>
      <c r="H908" s="170">
        <f t="shared" si="69"/>
        <v>20000</v>
      </c>
      <c r="I908" s="4">
        <v>7</v>
      </c>
      <c r="J908" s="120">
        <f t="shared" si="66"/>
        <v>-13218.429211999999</v>
      </c>
      <c r="K908" s="120">
        <f t="shared" si="67"/>
        <v>174726870.83265492</v>
      </c>
    </row>
    <row r="909" spans="1:11" x14ac:dyDescent="0.25">
      <c r="A909" s="4">
        <v>4717</v>
      </c>
      <c r="B909" s="5">
        <v>26100</v>
      </c>
      <c r="C909" s="121">
        <f>VLOOKUP($A909,flow_input!B$2:C$50000,2,FALSE)</f>
        <v>13489.567046</v>
      </c>
      <c r="D909" s="7" t="s">
        <v>7</v>
      </c>
      <c r="E909" s="6">
        <f t="shared" si="68"/>
        <v>-0.48315835072796931</v>
      </c>
      <c r="F909" s="4">
        <v>3</v>
      </c>
      <c r="G909" s="4" t="s">
        <v>28</v>
      </c>
      <c r="H909" s="170">
        <f t="shared" si="69"/>
        <v>20000</v>
      </c>
      <c r="I909" s="4">
        <v>7</v>
      </c>
      <c r="J909" s="120">
        <f t="shared" si="66"/>
        <v>-12610.432954</v>
      </c>
      <c r="K909" s="120">
        <f t="shared" si="67"/>
        <v>159023019.28732917</v>
      </c>
    </row>
    <row r="910" spans="1:11" x14ac:dyDescent="0.25">
      <c r="A910" s="4">
        <v>4718</v>
      </c>
      <c r="B910" s="5">
        <v>27900</v>
      </c>
      <c r="C910" s="121">
        <f>VLOOKUP($A910,flow_input!B$2:C$50000,2,FALSE)</f>
        <v>11918.796724</v>
      </c>
      <c r="D910" s="7" t="s">
        <v>7</v>
      </c>
      <c r="E910" s="6">
        <f t="shared" si="68"/>
        <v>-0.5728029848028674</v>
      </c>
      <c r="F910" s="4">
        <v>3</v>
      </c>
      <c r="G910" s="4" t="s">
        <v>28</v>
      </c>
      <c r="H910" s="170">
        <f t="shared" si="69"/>
        <v>20000</v>
      </c>
      <c r="I910" s="4">
        <v>7</v>
      </c>
      <c r="J910" s="120">
        <f t="shared" si="66"/>
        <v>-15981.203276</v>
      </c>
      <c r="K910" s="120">
        <f t="shared" si="67"/>
        <v>255398858.14883313</v>
      </c>
    </row>
    <row r="911" spans="1:11" x14ac:dyDescent="0.25">
      <c r="A911" s="4">
        <v>4727</v>
      </c>
      <c r="B911" s="5">
        <v>18500</v>
      </c>
      <c r="C911" s="121">
        <f>VLOOKUP($A911,flow_input!B$2:C$50000,2,FALSE)</f>
        <v>9565.2132079999992</v>
      </c>
      <c r="D911" s="7" t="s">
        <v>7</v>
      </c>
      <c r="E911" s="6">
        <f t="shared" si="68"/>
        <v>-0.48296144821621623</v>
      </c>
      <c r="F911" s="4">
        <v>3</v>
      </c>
      <c r="G911" s="4" t="s">
        <v>28</v>
      </c>
      <c r="H911" s="170">
        <f t="shared" si="69"/>
        <v>10000</v>
      </c>
      <c r="I911" s="4">
        <v>3</v>
      </c>
      <c r="J911" s="120">
        <f t="shared" si="66"/>
        <v>-8934.7867920000008</v>
      </c>
      <c r="K911" s="120">
        <f t="shared" si="67"/>
        <v>79830415.018497661</v>
      </c>
    </row>
    <row r="912" spans="1:11" x14ac:dyDescent="0.25">
      <c r="A912" s="4">
        <v>4870</v>
      </c>
      <c r="B912" s="5">
        <v>24800</v>
      </c>
      <c r="C912" s="121">
        <f>VLOOKUP($A912,flow_input!B$2:C$50000,2,FALSE)</f>
        <v>27576.382779</v>
      </c>
      <c r="D912" s="7" t="s">
        <v>7</v>
      </c>
      <c r="E912" s="6">
        <f t="shared" si="68"/>
        <v>0.11195091850806449</v>
      </c>
      <c r="F912" s="4">
        <v>3</v>
      </c>
      <c r="G912" s="4" t="s">
        <v>28</v>
      </c>
      <c r="H912" s="170">
        <f t="shared" si="69"/>
        <v>20000</v>
      </c>
      <c r="I912" s="4">
        <v>7</v>
      </c>
      <c r="J912" s="120">
        <f t="shared" si="66"/>
        <v>2776.3827789999996</v>
      </c>
      <c r="K912" s="120">
        <f t="shared" si="67"/>
        <v>7708301.3355277609</v>
      </c>
    </row>
    <row r="913" spans="1:11" x14ac:dyDescent="0.25">
      <c r="A913" s="4">
        <v>4983</v>
      </c>
      <c r="B913" s="5">
        <v>14900</v>
      </c>
      <c r="C913" s="121">
        <f>VLOOKUP($A913,flow_input!B$2:C$50000,2,FALSE)</f>
        <v>16733.594897999999</v>
      </c>
      <c r="D913" s="7" t="s">
        <v>7</v>
      </c>
      <c r="E913" s="6">
        <f t="shared" si="68"/>
        <v>0.12306006026845639</v>
      </c>
      <c r="F913" s="4">
        <v>3</v>
      </c>
      <c r="G913" s="4" t="s">
        <v>28</v>
      </c>
      <c r="H913" s="170">
        <f t="shared" si="69"/>
        <v>10000</v>
      </c>
      <c r="I913" s="4">
        <v>2</v>
      </c>
      <c r="J913" s="120">
        <f t="shared" si="66"/>
        <v>1833.5948979999994</v>
      </c>
      <c r="K913" s="120">
        <f t="shared" si="67"/>
        <v>3362070.2499716282</v>
      </c>
    </row>
    <row r="914" spans="1:11" x14ac:dyDescent="0.25">
      <c r="A914" s="4">
        <v>5051</v>
      </c>
      <c r="B914" s="5">
        <v>44600</v>
      </c>
      <c r="C914" s="121">
        <f>VLOOKUP($A914,flow_input!B$2:C$50000,2,FALSE)</f>
        <v>43771.894426665996</v>
      </c>
      <c r="D914" s="7" t="s">
        <v>7</v>
      </c>
      <c r="E914" s="6">
        <f t="shared" si="68"/>
        <v>-1.8567389536636836E-2</v>
      </c>
      <c r="F914" s="4">
        <v>3</v>
      </c>
      <c r="G914" s="4" t="s">
        <v>28</v>
      </c>
      <c r="H914" s="170">
        <f t="shared" si="69"/>
        <v>40000</v>
      </c>
      <c r="I914" s="4">
        <v>3</v>
      </c>
      <c r="J914" s="120">
        <f t="shared" si="66"/>
        <v>-828.10557333400357</v>
      </c>
      <c r="K914" s="120">
        <f t="shared" si="67"/>
        <v>685758.84058683878</v>
      </c>
    </row>
    <row r="915" spans="1:11" x14ac:dyDescent="0.25">
      <c r="A915" s="4">
        <v>5132</v>
      </c>
      <c r="B915" s="5">
        <v>7300</v>
      </c>
      <c r="C915" s="121">
        <f>VLOOKUP($A915,flow_input!B$2:C$50000,2,FALSE)</f>
        <v>4561.5383780000002</v>
      </c>
      <c r="D915" s="7" t="s">
        <v>7</v>
      </c>
      <c r="E915" s="6">
        <f t="shared" si="68"/>
        <v>-0.37513172904109582</v>
      </c>
      <c r="F915" s="4">
        <v>3</v>
      </c>
      <c r="G915" s="4" t="s">
        <v>28</v>
      </c>
      <c r="H915" s="170">
        <f t="shared" si="69"/>
        <v>0</v>
      </c>
      <c r="I915" s="4">
        <v>2</v>
      </c>
      <c r="J915" s="120">
        <f t="shared" si="66"/>
        <v>-2738.4616219999998</v>
      </c>
      <c r="K915" s="120">
        <f t="shared" si="67"/>
        <v>7499172.0551668694</v>
      </c>
    </row>
    <row r="916" spans="1:11" x14ac:dyDescent="0.25">
      <c r="A916" s="4">
        <v>5144</v>
      </c>
      <c r="B916" s="5">
        <v>44000</v>
      </c>
      <c r="C916" s="121">
        <f>VLOOKUP($A916,flow_input!B$2:C$50000,2,FALSE)</f>
        <v>57031.224081</v>
      </c>
      <c r="D916" s="7" t="s">
        <v>7</v>
      </c>
      <c r="E916" s="6">
        <f t="shared" si="68"/>
        <v>0.29616418365909092</v>
      </c>
      <c r="F916" s="4">
        <v>3</v>
      </c>
      <c r="G916" s="4" t="s">
        <v>28</v>
      </c>
      <c r="H916" s="170">
        <f t="shared" si="69"/>
        <v>40000</v>
      </c>
      <c r="I916" s="4">
        <v>2</v>
      </c>
      <c r="J916" s="120">
        <f t="shared" si="66"/>
        <v>13031.224081</v>
      </c>
      <c r="K916" s="120">
        <f t="shared" si="67"/>
        <v>169812801.0492343</v>
      </c>
    </row>
    <row r="917" spans="1:11" x14ac:dyDescent="0.25">
      <c r="A917" s="4">
        <v>5178</v>
      </c>
      <c r="B917" s="5">
        <v>20400</v>
      </c>
      <c r="C917" s="121">
        <f>VLOOKUP($A917,flow_input!B$2:C$50000,2,FALSE)</f>
        <v>6381.5597529999995</v>
      </c>
      <c r="D917" s="7" t="s">
        <v>7</v>
      </c>
      <c r="E917" s="6">
        <f t="shared" si="68"/>
        <v>-0.68717844348039225</v>
      </c>
      <c r="F917" s="4">
        <v>3</v>
      </c>
      <c r="G917" s="4" t="s">
        <v>28</v>
      </c>
      <c r="H917" s="170">
        <f t="shared" si="69"/>
        <v>20000</v>
      </c>
      <c r="I917" s="4">
        <v>3</v>
      </c>
      <c r="J917" s="120">
        <f t="shared" si="66"/>
        <v>-14018.440247</v>
      </c>
      <c r="K917" s="120">
        <f t="shared" si="67"/>
        <v>196516666.95870945</v>
      </c>
    </row>
    <row r="918" spans="1:11" x14ac:dyDescent="0.25">
      <c r="A918" s="4">
        <v>5179</v>
      </c>
      <c r="B918" s="5">
        <v>20700</v>
      </c>
      <c r="C918" s="121">
        <f>VLOOKUP($A918,flow_input!B$2:C$50000,2,FALSE)</f>
        <v>6988.3611570000003</v>
      </c>
      <c r="D918" s="7" t="s">
        <v>7</v>
      </c>
      <c r="E918" s="6">
        <f t="shared" si="68"/>
        <v>-0.66239801173913038</v>
      </c>
      <c r="F918" s="4">
        <v>3</v>
      </c>
      <c r="G918" s="4" t="s">
        <v>28</v>
      </c>
      <c r="H918" s="170">
        <f t="shared" si="69"/>
        <v>20000</v>
      </c>
      <c r="I918" s="4">
        <v>3</v>
      </c>
      <c r="J918" s="120">
        <f t="shared" si="66"/>
        <v>-13711.638843000001</v>
      </c>
      <c r="K918" s="120">
        <f t="shared" si="67"/>
        <v>188009039.7608664</v>
      </c>
    </row>
    <row r="919" spans="1:11" x14ac:dyDescent="0.25">
      <c r="A919" s="4">
        <v>5234</v>
      </c>
      <c r="B919" s="5">
        <v>22500</v>
      </c>
      <c r="C919" s="121">
        <f>VLOOKUP($A919,flow_input!B$2:C$50000,2,FALSE)</f>
        <v>20412.198899999999</v>
      </c>
      <c r="D919" s="7" t="s">
        <v>7</v>
      </c>
      <c r="E919" s="6">
        <f t="shared" si="68"/>
        <v>-9.2791159999999984E-2</v>
      </c>
      <c r="F919" s="4">
        <v>3</v>
      </c>
      <c r="G919" s="4" t="s">
        <v>28</v>
      </c>
      <c r="H919" s="170">
        <f t="shared" si="69"/>
        <v>20000</v>
      </c>
      <c r="I919" s="4">
        <v>2</v>
      </c>
      <c r="J919" s="120">
        <f t="shared" si="66"/>
        <v>-2087.8011000000006</v>
      </c>
      <c r="K919" s="120">
        <f t="shared" si="67"/>
        <v>4358913.4331612121</v>
      </c>
    </row>
    <row r="920" spans="1:11" x14ac:dyDescent="0.25">
      <c r="A920" s="4">
        <v>5241</v>
      </c>
      <c r="B920" s="5">
        <v>22700</v>
      </c>
      <c r="C920" s="121">
        <f>VLOOKUP($A920,flow_input!B$2:C$50000,2,FALSE)</f>
        <v>14912.412544999999</v>
      </c>
      <c r="D920" s="7" t="s">
        <v>7</v>
      </c>
      <c r="E920" s="6">
        <f t="shared" si="68"/>
        <v>-0.34306552665198242</v>
      </c>
      <c r="F920" s="4">
        <v>3</v>
      </c>
      <c r="G920" s="4" t="s">
        <v>28</v>
      </c>
      <c r="H920" s="170">
        <f t="shared" si="69"/>
        <v>20000</v>
      </c>
      <c r="I920" s="4">
        <v>2</v>
      </c>
      <c r="J920" s="120">
        <f t="shared" si="66"/>
        <v>-7787.5874550000008</v>
      </c>
      <c r="K920" s="120">
        <f t="shared" si="67"/>
        <v>60646518.369273387</v>
      </c>
    </row>
    <row r="921" spans="1:11" x14ac:dyDescent="0.25">
      <c r="A921" s="4">
        <v>5391</v>
      </c>
      <c r="B921" s="5">
        <v>33100</v>
      </c>
      <c r="C921" s="121">
        <f>VLOOKUP($A921,flow_input!B$2:C$50000,2,FALSE)</f>
        <v>17966.546977333001</v>
      </c>
      <c r="D921" s="7" t="s">
        <v>7</v>
      </c>
      <c r="E921" s="6">
        <f t="shared" si="68"/>
        <v>-0.45720401881169181</v>
      </c>
      <c r="F921" s="4">
        <v>3</v>
      </c>
      <c r="G921" s="4" t="s">
        <v>28</v>
      </c>
      <c r="H921" s="170">
        <f t="shared" si="69"/>
        <v>30000</v>
      </c>
      <c r="I921" s="4">
        <v>3</v>
      </c>
      <c r="J921" s="120">
        <f t="shared" si="66"/>
        <v>-15133.453022666999</v>
      </c>
      <c r="K921" s="120">
        <f t="shared" si="67"/>
        <v>229021400.38926893</v>
      </c>
    </row>
    <row r="922" spans="1:11" x14ac:dyDescent="0.25">
      <c r="A922" s="4">
        <v>5474</v>
      </c>
      <c r="B922" s="5">
        <v>28700</v>
      </c>
      <c r="C922" s="121">
        <f>VLOOKUP($A922,flow_input!B$2:C$50000,2,FALSE)</f>
        <v>18044.852616332999</v>
      </c>
      <c r="D922" s="7" t="s">
        <v>7</v>
      </c>
      <c r="E922" s="6">
        <f t="shared" si="68"/>
        <v>-0.37125949072010456</v>
      </c>
      <c r="F922" s="4">
        <v>3</v>
      </c>
      <c r="G922" s="4" t="s">
        <v>28</v>
      </c>
      <c r="H922" s="170">
        <f t="shared" si="69"/>
        <v>20000</v>
      </c>
      <c r="I922" s="4">
        <v>3</v>
      </c>
      <c r="J922" s="120">
        <f t="shared" si="66"/>
        <v>-10655.147383667001</v>
      </c>
      <c r="K922" s="120">
        <f t="shared" si="67"/>
        <v>113532165.76766574</v>
      </c>
    </row>
    <row r="923" spans="1:11" x14ac:dyDescent="0.25">
      <c r="A923" s="4">
        <v>5617</v>
      </c>
      <c r="B923" s="5">
        <v>4500</v>
      </c>
      <c r="C923" s="121">
        <f>VLOOKUP($A923,flow_input!B$2:C$50000,2,FALSE)</f>
        <v>5355.6190939999997</v>
      </c>
      <c r="D923" s="7" t="s">
        <v>7</v>
      </c>
      <c r="E923" s="6">
        <f t="shared" si="68"/>
        <v>0.1901375764444444</v>
      </c>
      <c r="F923" s="4">
        <v>3</v>
      </c>
      <c r="G923" s="4" t="s">
        <v>28</v>
      </c>
      <c r="H923" s="170">
        <f t="shared" si="69"/>
        <v>0</v>
      </c>
      <c r="I923" s="4">
        <v>6</v>
      </c>
      <c r="J923" s="120">
        <f t="shared" si="66"/>
        <v>855.61909399999968</v>
      </c>
      <c r="K923" s="120">
        <f t="shared" si="67"/>
        <v>732084.03401738033</v>
      </c>
    </row>
    <row r="924" spans="1:11" x14ac:dyDescent="0.25">
      <c r="A924" s="4">
        <v>5693</v>
      </c>
      <c r="B924" s="5">
        <v>8900</v>
      </c>
      <c r="C924" s="121">
        <f>VLOOKUP($A924,flow_input!B$2:C$50000,2,FALSE)</f>
        <v>6323.5334780000003</v>
      </c>
      <c r="D924" s="7" t="s">
        <v>7</v>
      </c>
      <c r="E924" s="6">
        <f t="shared" si="68"/>
        <v>-0.28949062044943819</v>
      </c>
      <c r="F924" s="4">
        <v>3</v>
      </c>
      <c r="G924" s="4" t="s">
        <v>28</v>
      </c>
      <c r="H924" s="170">
        <f t="shared" si="69"/>
        <v>0</v>
      </c>
      <c r="I924" s="4">
        <v>2</v>
      </c>
      <c r="J924" s="120">
        <f t="shared" si="66"/>
        <v>-2576.4665219999997</v>
      </c>
      <c r="K924" s="120">
        <f t="shared" si="67"/>
        <v>6638179.7389867753</v>
      </c>
    </row>
    <row r="925" spans="1:11" x14ac:dyDescent="0.25">
      <c r="A925" s="4">
        <v>5694</v>
      </c>
      <c r="B925" s="5">
        <v>26300</v>
      </c>
      <c r="C925" s="121">
        <f>VLOOKUP($A925,flow_input!B$2:C$50000,2,FALSE)</f>
        <v>21073.913650999999</v>
      </c>
      <c r="D925" s="7" t="s">
        <v>7</v>
      </c>
      <c r="E925" s="6">
        <f t="shared" si="68"/>
        <v>-0.19871050756653996</v>
      </c>
      <c r="F925" s="4">
        <v>3</v>
      </c>
      <c r="G925" s="4" t="s">
        <v>28</v>
      </c>
      <c r="H925" s="170">
        <f t="shared" si="69"/>
        <v>20000</v>
      </c>
      <c r="I925" s="4">
        <v>2</v>
      </c>
      <c r="J925" s="120">
        <f t="shared" si="66"/>
        <v>-5226.0863490000011</v>
      </c>
      <c r="K925" s="120">
        <f t="shared" si="67"/>
        <v>27311978.52720416</v>
      </c>
    </row>
    <row r="926" spans="1:11" x14ac:dyDescent="0.25">
      <c r="A926" s="4">
        <v>5768</v>
      </c>
      <c r="B926" s="5">
        <v>18200</v>
      </c>
      <c r="C926" s="121">
        <f>VLOOKUP($A926,flow_input!B$2:C$50000,2,FALSE)</f>
        <v>17055.408162</v>
      </c>
      <c r="D926" s="7" t="s">
        <v>7</v>
      </c>
      <c r="E926" s="6">
        <f t="shared" si="68"/>
        <v>-6.2889661428571442E-2</v>
      </c>
      <c r="F926" s="4">
        <v>3</v>
      </c>
      <c r="G926" s="4" t="s">
        <v>28</v>
      </c>
      <c r="H926" s="170">
        <f t="shared" si="69"/>
        <v>10000</v>
      </c>
      <c r="I926" s="4">
        <v>7</v>
      </c>
      <c r="J926" s="120">
        <f t="shared" si="66"/>
        <v>-1144.5918380000003</v>
      </c>
      <c r="K926" s="120">
        <f t="shared" si="67"/>
        <v>1310090.475616219</v>
      </c>
    </row>
    <row r="927" spans="1:11" x14ac:dyDescent="0.25">
      <c r="A927" s="4">
        <v>5799</v>
      </c>
      <c r="B927" s="5">
        <v>8100</v>
      </c>
      <c r="C927" s="121">
        <f>VLOOKUP($A927,flow_input!B$2:C$50000,2,FALSE)</f>
        <v>9942.2094606659994</v>
      </c>
      <c r="D927" s="7" t="s">
        <v>7</v>
      </c>
      <c r="E927" s="6">
        <f t="shared" si="68"/>
        <v>0.22743326674888875</v>
      </c>
      <c r="F927" s="4">
        <v>3</v>
      </c>
      <c r="G927" s="4" t="s">
        <v>28</v>
      </c>
      <c r="H927" s="170">
        <f t="shared" si="69"/>
        <v>0</v>
      </c>
      <c r="I927" s="4">
        <v>3</v>
      </c>
      <c r="J927" s="120">
        <f t="shared" si="66"/>
        <v>1842.2094606659994</v>
      </c>
      <c r="K927" s="120">
        <f t="shared" si="67"/>
        <v>3393735.6969673121</v>
      </c>
    </row>
    <row r="928" spans="1:11" x14ac:dyDescent="0.25">
      <c r="A928" s="4">
        <v>5966</v>
      </c>
      <c r="B928" s="5">
        <v>17800</v>
      </c>
      <c r="C928" s="121">
        <f>VLOOKUP($A928,flow_input!B$2:C$50000,2,FALSE)</f>
        <v>12980.833672000001</v>
      </c>
      <c r="D928" s="7" t="s">
        <v>7</v>
      </c>
      <c r="E928" s="6">
        <f t="shared" si="68"/>
        <v>-0.27073968134831461</v>
      </c>
      <c r="F928" s="4">
        <v>3</v>
      </c>
      <c r="G928" s="4" t="s">
        <v>28</v>
      </c>
      <c r="H928" s="170">
        <f t="shared" si="69"/>
        <v>10000</v>
      </c>
      <c r="I928" s="4">
        <v>3</v>
      </c>
      <c r="J928" s="120">
        <f t="shared" si="66"/>
        <v>-4819.1663279999993</v>
      </c>
      <c r="K928" s="120">
        <f t="shared" si="67"/>
        <v>23224364.096928999</v>
      </c>
    </row>
    <row r="929" spans="1:11" x14ac:dyDescent="0.25">
      <c r="A929" s="4">
        <v>5982</v>
      </c>
      <c r="B929" s="5">
        <v>8900</v>
      </c>
      <c r="C929" s="121">
        <f>VLOOKUP($A929,flow_input!B$2:C$50000,2,FALSE)</f>
        <v>12299.305525</v>
      </c>
      <c r="D929" s="7" t="s">
        <v>7</v>
      </c>
      <c r="E929" s="6">
        <f t="shared" si="68"/>
        <v>0.38194444101123604</v>
      </c>
      <c r="F929" s="4">
        <v>3</v>
      </c>
      <c r="G929" s="4" t="s">
        <v>28</v>
      </c>
      <c r="H929" s="170">
        <f t="shared" si="69"/>
        <v>0</v>
      </c>
      <c r="I929" s="4">
        <v>3</v>
      </c>
      <c r="J929" s="120">
        <f t="shared" si="66"/>
        <v>3399.3055249999998</v>
      </c>
      <c r="K929" s="120">
        <f t="shared" si="67"/>
        <v>11555278.052295525</v>
      </c>
    </row>
    <row r="930" spans="1:11" x14ac:dyDescent="0.25">
      <c r="A930" s="4">
        <v>5985</v>
      </c>
      <c r="B930" s="5">
        <v>27600</v>
      </c>
      <c r="C930" s="121">
        <f>VLOOKUP($A930,flow_input!B$2:C$50000,2,FALSE)</f>
        <v>23753.024999000001</v>
      </c>
      <c r="D930" s="7" t="s">
        <v>7</v>
      </c>
      <c r="E930" s="6">
        <f t="shared" si="68"/>
        <v>-0.13938315221014486</v>
      </c>
      <c r="F930" s="4">
        <v>3</v>
      </c>
      <c r="G930" s="4" t="s">
        <v>28</v>
      </c>
      <c r="H930" s="170">
        <f t="shared" si="69"/>
        <v>20000</v>
      </c>
      <c r="I930" s="4">
        <v>3</v>
      </c>
      <c r="J930" s="120">
        <f t="shared" si="66"/>
        <v>-3846.9750009999989</v>
      </c>
      <c r="K930" s="120">
        <f t="shared" si="67"/>
        <v>14799216.658318941</v>
      </c>
    </row>
    <row r="931" spans="1:11" x14ac:dyDescent="0.25">
      <c r="A931" s="4">
        <v>5986</v>
      </c>
      <c r="B931" s="5">
        <v>26000</v>
      </c>
      <c r="C931" s="121">
        <f>VLOOKUP($A931,flow_input!B$2:C$50000,2,FALSE)</f>
        <v>27630.483421000001</v>
      </c>
      <c r="D931" s="7" t="s">
        <v>7</v>
      </c>
      <c r="E931" s="6">
        <f t="shared" si="68"/>
        <v>6.271090080769226E-2</v>
      </c>
      <c r="F931" s="4">
        <v>3</v>
      </c>
      <c r="G931" s="4" t="s">
        <v>28</v>
      </c>
      <c r="H931" s="170">
        <f t="shared" si="69"/>
        <v>20000</v>
      </c>
      <c r="I931" s="4">
        <v>3</v>
      </c>
      <c r="J931" s="120">
        <f t="shared" si="66"/>
        <v>1630.4834210000008</v>
      </c>
      <c r="K931" s="120">
        <f t="shared" si="67"/>
        <v>2658476.1861558659</v>
      </c>
    </row>
    <row r="932" spans="1:11" x14ac:dyDescent="0.25">
      <c r="A932" s="4">
        <v>6046</v>
      </c>
      <c r="B932" s="5">
        <v>24700</v>
      </c>
      <c r="C932" s="121">
        <f>VLOOKUP($A932,flow_input!B$2:C$50000,2,FALSE)</f>
        <v>17494.489238999999</v>
      </c>
      <c r="D932" s="7" t="s">
        <v>7</v>
      </c>
      <c r="E932" s="6">
        <f t="shared" si="68"/>
        <v>-0.29172108344129555</v>
      </c>
      <c r="F932" s="4">
        <v>3</v>
      </c>
      <c r="G932" s="4" t="s">
        <v>28</v>
      </c>
      <c r="H932" s="170">
        <f t="shared" si="69"/>
        <v>20000</v>
      </c>
      <c r="I932" s="4">
        <v>5</v>
      </c>
      <c r="J932" s="120">
        <f t="shared" si="66"/>
        <v>-7205.5107610000014</v>
      </c>
      <c r="K932" s="120">
        <f t="shared" si="67"/>
        <v>51919385.326886818</v>
      </c>
    </row>
    <row r="933" spans="1:11" x14ac:dyDescent="0.25">
      <c r="A933" s="4">
        <v>6047</v>
      </c>
      <c r="B933" s="5">
        <v>25100</v>
      </c>
      <c r="C933" s="121">
        <f>VLOOKUP($A933,flow_input!B$2:C$50000,2,FALSE)</f>
        <v>16259.886755</v>
      </c>
      <c r="D933" s="7" t="s">
        <v>7</v>
      </c>
      <c r="E933" s="6">
        <f t="shared" si="68"/>
        <v>-0.35219574681274901</v>
      </c>
      <c r="F933" s="4">
        <v>3</v>
      </c>
      <c r="G933" s="4" t="s">
        <v>28</v>
      </c>
      <c r="H933" s="170">
        <f t="shared" si="69"/>
        <v>20000</v>
      </c>
      <c r="I933" s="4">
        <v>5</v>
      </c>
      <c r="J933" s="120">
        <f t="shared" si="66"/>
        <v>-8840.1132450000005</v>
      </c>
      <c r="K933" s="120">
        <f t="shared" si="67"/>
        <v>78147602.184424445</v>
      </c>
    </row>
    <row r="934" spans="1:11" x14ac:dyDescent="0.25">
      <c r="A934" s="4">
        <v>6051</v>
      </c>
      <c r="B934" s="5">
        <v>25100</v>
      </c>
      <c r="C934" s="121">
        <f>VLOOKUP($A934,flow_input!B$2:C$50000,2,FALSE)</f>
        <v>17772.041404</v>
      </c>
      <c r="D934" s="7" t="s">
        <v>7</v>
      </c>
      <c r="E934" s="6">
        <f t="shared" si="68"/>
        <v>-0.29195054167330681</v>
      </c>
      <c r="F934" s="4">
        <v>3</v>
      </c>
      <c r="G934" s="4" t="s">
        <v>28</v>
      </c>
      <c r="H934" s="170">
        <f t="shared" si="69"/>
        <v>20000</v>
      </c>
      <c r="I934" s="4">
        <v>5</v>
      </c>
      <c r="J934" s="120">
        <f t="shared" si="66"/>
        <v>-7327.9585960000004</v>
      </c>
      <c r="K934" s="120">
        <f t="shared" si="67"/>
        <v>53698977.184690297</v>
      </c>
    </row>
    <row r="935" spans="1:11" x14ac:dyDescent="0.25">
      <c r="A935" s="4">
        <v>6182</v>
      </c>
      <c r="B935" s="5">
        <v>15500</v>
      </c>
      <c r="C935" s="121">
        <f>VLOOKUP($A935,flow_input!B$2:C$50000,2,FALSE)</f>
        <v>12948.609834999999</v>
      </c>
      <c r="D935" s="7" t="s">
        <v>7</v>
      </c>
      <c r="E935" s="6">
        <f t="shared" si="68"/>
        <v>-0.16460581709677424</v>
      </c>
      <c r="F935" s="4">
        <v>3</v>
      </c>
      <c r="G935" s="4" t="s">
        <v>28</v>
      </c>
      <c r="H935" s="170">
        <f t="shared" si="69"/>
        <v>10000</v>
      </c>
      <c r="I935" s="4">
        <v>7</v>
      </c>
      <c r="J935" s="120">
        <f t="shared" si="66"/>
        <v>-2551.3901650000007</v>
      </c>
      <c r="K935" s="120">
        <f t="shared" si="67"/>
        <v>6509591.7740587313</v>
      </c>
    </row>
    <row r="936" spans="1:11" x14ac:dyDescent="0.25">
      <c r="A936" s="4">
        <v>6208</v>
      </c>
      <c r="B936" s="5">
        <v>15400</v>
      </c>
      <c r="C936" s="121">
        <f>VLOOKUP($A936,flow_input!B$2:C$50000,2,FALSE)</f>
        <v>17331.787291998</v>
      </c>
      <c r="D936" s="7" t="s">
        <v>7</v>
      </c>
      <c r="E936" s="6">
        <f t="shared" si="68"/>
        <v>0.12544073324662341</v>
      </c>
      <c r="F936" s="4">
        <v>3</v>
      </c>
      <c r="G936" s="4" t="s">
        <v>28</v>
      </c>
      <c r="H936" s="170">
        <f t="shared" si="69"/>
        <v>10000</v>
      </c>
      <c r="I936" s="4">
        <v>7</v>
      </c>
      <c r="J936" s="120">
        <f t="shared" si="66"/>
        <v>1931.787291998</v>
      </c>
      <c r="K936" s="120">
        <f t="shared" si="67"/>
        <v>3731802.1415249663</v>
      </c>
    </row>
    <row r="937" spans="1:11" x14ac:dyDescent="0.25">
      <c r="A937" s="4">
        <v>6414</v>
      </c>
      <c r="B937" s="5">
        <v>13300</v>
      </c>
      <c r="C937" s="121">
        <f>VLOOKUP($A937,flow_input!B$2:C$50000,2,FALSE)</f>
        <v>13810.760636999999</v>
      </c>
      <c r="D937" s="7" t="s">
        <v>7</v>
      </c>
      <c r="E937" s="6">
        <f t="shared" si="68"/>
        <v>3.8403055413533727E-2</v>
      </c>
      <c r="F937" s="4">
        <v>3</v>
      </c>
      <c r="G937" s="4" t="s">
        <v>28</v>
      </c>
      <c r="H937" s="170">
        <f t="shared" si="69"/>
        <v>10000</v>
      </c>
      <c r="I937" s="4">
        <v>2</v>
      </c>
      <c r="J937" s="120">
        <f t="shared" si="66"/>
        <v>510.76063699999941</v>
      </c>
      <c r="K937" s="120">
        <f t="shared" si="67"/>
        <v>260876.42830864518</v>
      </c>
    </row>
    <row r="938" spans="1:11" x14ac:dyDescent="0.25">
      <c r="A938" s="4">
        <v>6487</v>
      </c>
      <c r="B938" s="5">
        <v>11600</v>
      </c>
      <c r="C938" s="121">
        <f>VLOOKUP($A938,flow_input!B$2:C$50000,2,FALSE)</f>
        <v>12733.661658999999</v>
      </c>
      <c r="D938" s="7" t="s">
        <v>7</v>
      </c>
      <c r="E938" s="6">
        <f t="shared" si="68"/>
        <v>9.7729453362068952E-2</v>
      </c>
      <c r="F938" s="4">
        <v>3</v>
      </c>
      <c r="G938" s="4" t="s">
        <v>28</v>
      </c>
      <c r="H938" s="170">
        <f t="shared" si="69"/>
        <v>10000</v>
      </c>
      <c r="I938" s="4">
        <v>3</v>
      </c>
      <c r="J938" s="120">
        <f t="shared" si="66"/>
        <v>1133.6616589999994</v>
      </c>
      <c r="K938" s="120">
        <f t="shared" si="67"/>
        <v>1285188.7570866309</v>
      </c>
    </row>
    <row r="939" spans="1:11" x14ac:dyDescent="0.25">
      <c r="A939" s="4">
        <v>6559</v>
      </c>
      <c r="B939" s="5">
        <v>27100</v>
      </c>
      <c r="C939" s="121">
        <f>VLOOKUP($A939,flow_input!B$2:C$50000,2,FALSE)</f>
        <v>23011.646588</v>
      </c>
      <c r="D939" s="7" t="s">
        <v>7</v>
      </c>
      <c r="E939" s="6">
        <f t="shared" si="68"/>
        <v>-0.15086174952029519</v>
      </c>
      <c r="F939" s="4">
        <v>3</v>
      </c>
      <c r="G939" s="4" t="s">
        <v>28</v>
      </c>
      <c r="H939" s="170">
        <f t="shared" si="69"/>
        <v>20000</v>
      </c>
      <c r="I939" s="4">
        <v>2</v>
      </c>
      <c r="J939" s="120">
        <f t="shared" si="66"/>
        <v>-4088.3534120000004</v>
      </c>
      <c r="K939" s="120">
        <f t="shared" si="67"/>
        <v>16714633.621412044</v>
      </c>
    </row>
    <row r="940" spans="1:11" x14ac:dyDescent="0.25">
      <c r="A940" s="4">
        <v>6667</v>
      </c>
      <c r="B940" s="5">
        <v>17300</v>
      </c>
      <c r="C940" s="121">
        <f>VLOOKUP($A940,flow_input!B$2:C$50000,2,FALSE)</f>
        <v>11609.456340000001</v>
      </c>
      <c r="D940" s="7" t="s">
        <v>7</v>
      </c>
      <c r="E940" s="6">
        <f t="shared" si="68"/>
        <v>-0.32893315953757218</v>
      </c>
      <c r="F940" s="4">
        <v>3</v>
      </c>
      <c r="G940" s="4" t="s">
        <v>28</v>
      </c>
      <c r="H940" s="170">
        <f t="shared" si="69"/>
        <v>10000</v>
      </c>
      <c r="I940" s="4">
        <v>5</v>
      </c>
      <c r="J940" s="120">
        <f t="shared" si="66"/>
        <v>-5690.5436599999994</v>
      </c>
      <c r="K940" s="120">
        <f t="shared" si="67"/>
        <v>32382287.14636619</v>
      </c>
    </row>
    <row r="941" spans="1:11" x14ac:dyDescent="0.25">
      <c r="A941" s="4">
        <v>6850</v>
      </c>
      <c r="B941" s="5">
        <v>13800</v>
      </c>
      <c r="C941" s="121">
        <f>VLOOKUP($A941,flow_input!B$2:C$50000,2,FALSE)</f>
        <v>19698.675913999999</v>
      </c>
      <c r="D941" s="7" t="s">
        <v>7</v>
      </c>
      <c r="E941" s="6">
        <f t="shared" si="68"/>
        <v>0.42744028362318831</v>
      </c>
      <c r="F941" s="4">
        <v>3</v>
      </c>
      <c r="G941" s="4" t="s">
        <v>28</v>
      </c>
      <c r="H941" s="170">
        <f t="shared" si="69"/>
        <v>10000</v>
      </c>
      <c r="I941" s="4">
        <v>3</v>
      </c>
      <c r="J941" s="120">
        <f t="shared" si="66"/>
        <v>5898.6759139999995</v>
      </c>
      <c r="K941" s="120">
        <f t="shared" si="67"/>
        <v>34794377.538403727</v>
      </c>
    </row>
    <row r="942" spans="1:11" x14ac:dyDescent="0.25">
      <c r="A942" s="4">
        <v>6873</v>
      </c>
      <c r="B942" s="5">
        <v>18100</v>
      </c>
      <c r="C942" s="121">
        <f>VLOOKUP($A942,flow_input!B$2:C$50000,2,FALSE)</f>
        <v>11804.965092</v>
      </c>
      <c r="D942" s="7" t="s">
        <v>7</v>
      </c>
      <c r="E942" s="6">
        <f t="shared" si="68"/>
        <v>-0.34779198386740329</v>
      </c>
      <c r="F942" s="4">
        <v>3</v>
      </c>
      <c r="G942" s="4" t="s">
        <v>28</v>
      </c>
      <c r="H942" s="170">
        <f t="shared" si="69"/>
        <v>10000</v>
      </c>
      <c r="I942" s="4">
        <v>3</v>
      </c>
      <c r="J942" s="120">
        <f t="shared" si="66"/>
        <v>-6295.0349079999996</v>
      </c>
      <c r="K942" s="120">
        <f t="shared" si="67"/>
        <v>39627464.492938563</v>
      </c>
    </row>
    <row r="943" spans="1:11" x14ac:dyDescent="0.25">
      <c r="A943" s="4">
        <v>6875</v>
      </c>
      <c r="B943" s="5">
        <v>12700</v>
      </c>
      <c r="C943" s="121">
        <f>VLOOKUP($A943,flow_input!B$2:C$50000,2,FALSE)</f>
        <v>13572.066622</v>
      </c>
      <c r="D943" s="7" t="s">
        <v>7</v>
      </c>
      <c r="E943" s="6">
        <f t="shared" si="68"/>
        <v>6.8666663149606233E-2</v>
      </c>
      <c r="F943" s="4">
        <v>3</v>
      </c>
      <c r="G943" s="4" t="s">
        <v>28</v>
      </c>
      <c r="H943" s="170">
        <f t="shared" si="69"/>
        <v>10000</v>
      </c>
      <c r="I943" s="4">
        <v>3</v>
      </c>
      <c r="J943" s="120">
        <f t="shared" si="66"/>
        <v>872.06662200000028</v>
      </c>
      <c r="K943" s="120">
        <f t="shared" si="67"/>
        <v>760500.19320649141</v>
      </c>
    </row>
    <row r="944" spans="1:11" x14ac:dyDescent="0.25">
      <c r="A944" s="4">
        <v>6902</v>
      </c>
      <c r="B944" s="5">
        <v>25100</v>
      </c>
      <c r="C944" s="121">
        <f>VLOOKUP($A944,flow_input!B$2:C$50000,2,FALSE)</f>
        <v>18421.460824000002</v>
      </c>
      <c r="D944" s="7" t="s">
        <v>7</v>
      </c>
      <c r="E944" s="6">
        <f t="shared" si="68"/>
        <v>-0.26607725800796811</v>
      </c>
      <c r="F944" s="4">
        <v>3</v>
      </c>
      <c r="G944" s="4" t="s">
        <v>28</v>
      </c>
      <c r="H944" s="170">
        <f t="shared" si="69"/>
        <v>20000</v>
      </c>
      <c r="I944" s="4">
        <v>3</v>
      </c>
      <c r="J944" s="120">
        <f t="shared" si="66"/>
        <v>-6678.5391759999984</v>
      </c>
      <c r="K944" s="120">
        <f t="shared" si="67"/>
        <v>44602885.525366738</v>
      </c>
    </row>
    <row r="945" spans="1:11" x14ac:dyDescent="0.25">
      <c r="A945" s="4">
        <v>6988</v>
      </c>
      <c r="B945" s="5">
        <v>13700</v>
      </c>
      <c r="C945" s="121">
        <f>VLOOKUP($A945,flow_input!B$2:C$50000,2,FALSE)</f>
        <v>9524.1312550000002</v>
      </c>
      <c r="D945" s="7" t="s">
        <v>7</v>
      </c>
      <c r="E945" s="6">
        <f t="shared" si="68"/>
        <v>-0.30480793759124081</v>
      </c>
      <c r="F945" s="4">
        <v>3</v>
      </c>
      <c r="G945" s="4" t="s">
        <v>28</v>
      </c>
      <c r="H945" s="170">
        <f t="shared" si="69"/>
        <v>10000</v>
      </c>
      <c r="I945" s="4">
        <v>5</v>
      </c>
      <c r="J945" s="120">
        <f t="shared" si="66"/>
        <v>-4175.8687449999998</v>
      </c>
      <c r="K945" s="120">
        <f t="shared" si="67"/>
        <v>17437879.775467873</v>
      </c>
    </row>
    <row r="946" spans="1:11" x14ac:dyDescent="0.25">
      <c r="A946" s="4">
        <v>6993</v>
      </c>
      <c r="B946" s="5">
        <v>8500</v>
      </c>
      <c r="C946" s="121">
        <f>VLOOKUP($A946,flow_input!B$2:C$50000,2,FALSE)</f>
        <v>9410.1022049999992</v>
      </c>
      <c r="D946" s="7" t="s">
        <v>7</v>
      </c>
      <c r="E946" s="6">
        <f t="shared" si="68"/>
        <v>0.10707084764705876</v>
      </c>
      <c r="F946" s="4">
        <v>3</v>
      </c>
      <c r="G946" s="4" t="s">
        <v>28</v>
      </c>
      <c r="H946" s="170">
        <f t="shared" si="69"/>
        <v>0</v>
      </c>
      <c r="I946" s="4">
        <v>3</v>
      </c>
      <c r="J946" s="120">
        <f t="shared" si="66"/>
        <v>910.10220499999923</v>
      </c>
      <c r="K946" s="120">
        <f t="shared" si="67"/>
        <v>828286.02354586066</v>
      </c>
    </row>
    <row r="947" spans="1:11" x14ac:dyDescent="0.25">
      <c r="A947" s="4">
        <v>7072</v>
      </c>
      <c r="B947" s="5">
        <v>12200</v>
      </c>
      <c r="C947" s="121">
        <f>VLOOKUP($A947,flow_input!B$2:C$50000,2,FALSE)</f>
        <v>12598.951841</v>
      </c>
      <c r="D947" s="7" t="s">
        <v>7</v>
      </c>
      <c r="E947" s="6">
        <f t="shared" si="68"/>
        <v>3.2700970573770416E-2</v>
      </c>
      <c r="F947" s="4">
        <v>3</v>
      </c>
      <c r="G947" s="4" t="s">
        <v>28</v>
      </c>
      <c r="H947" s="170">
        <f t="shared" si="69"/>
        <v>10000</v>
      </c>
      <c r="I947" s="4">
        <v>3</v>
      </c>
      <c r="J947" s="120">
        <f t="shared" si="66"/>
        <v>398.95184100000006</v>
      </c>
      <c r="K947" s="120">
        <f t="shared" si="67"/>
        <v>159162.57143728933</v>
      </c>
    </row>
    <row r="948" spans="1:11" x14ac:dyDescent="0.25">
      <c r="A948" s="4">
        <v>7199</v>
      </c>
      <c r="B948" s="5">
        <v>17500</v>
      </c>
      <c r="C948" s="121">
        <f>VLOOKUP($A948,flow_input!B$2:C$50000,2,FALSE)</f>
        <v>9202.7131900000004</v>
      </c>
      <c r="D948" s="7" t="s">
        <v>7</v>
      </c>
      <c r="E948" s="6">
        <f t="shared" si="68"/>
        <v>-0.47413067485714289</v>
      </c>
      <c r="F948" s="4">
        <v>3</v>
      </c>
      <c r="G948" s="4" t="s">
        <v>28</v>
      </c>
      <c r="H948" s="170">
        <f t="shared" si="69"/>
        <v>10000</v>
      </c>
      <c r="I948" s="4">
        <v>6</v>
      </c>
      <c r="J948" s="120">
        <f t="shared" si="66"/>
        <v>-8297.2868099999996</v>
      </c>
      <c r="K948" s="120">
        <f t="shared" si="67"/>
        <v>68844968.407399967</v>
      </c>
    </row>
    <row r="949" spans="1:11" x14ac:dyDescent="0.25">
      <c r="A949" s="4">
        <v>7284</v>
      </c>
      <c r="B949" s="5">
        <v>15100</v>
      </c>
      <c r="C949" s="121">
        <f>VLOOKUP($A949,flow_input!B$2:C$50000,2,FALSE)</f>
        <v>15130.600235</v>
      </c>
      <c r="D949" s="7" t="s">
        <v>7</v>
      </c>
      <c r="E949" s="6">
        <f t="shared" si="68"/>
        <v>2.0265056291390859E-3</v>
      </c>
      <c r="F949" s="4">
        <v>3</v>
      </c>
      <c r="G949" s="4" t="s">
        <v>28</v>
      </c>
      <c r="H949" s="170">
        <f t="shared" si="69"/>
        <v>10000</v>
      </c>
      <c r="I949" s="4">
        <v>6</v>
      </c>
      <c r="J949" s="120">
        <f t="shared" ref="J949:J1012" si="70">C949-B949</f>
        <v>30.600234999999884</v>
      </c>
      <c r="K949" s="120">
        <f t="shared" ref="K949:K1012" si="71">POWER(J949,2)</f>
        <v>936.37438205521789</v>
      </c>
    </row>
    <row r="950" spans="1:11" x14ac:dyDescent="0.25">
      <c r="A950" s="4">
        <v>7287</v>
      </c>
      <c r="B950" s="5">
        <v>16200</v>
      </c>
      <c r="C950" s="121">
        <f>VLOOKUP($A950,flow_input!B$2:C$50000,2,FALSE)</f>
        <v>10621.643592</v>
      </c>
      <c r="D950" s="7" t="s">
        <v>7</v>
      </c>
      <c r="E950" s="6">
        <f t="shared" si="68"/>
        <v>-0.34434298814814812</v>
      </c>
      <c r="F950" s="4">
        <v>3</v>
      </c>
      <c r="G950" s="4" t="s">
        <v>28</v>
      </c>
      <c r="H950" s="170">
        <f t="shared" si="69"/>
        <v>10000</v>
      </c>
      <c r="I950" s="4">
        <v>6</v>
      </c>
      <c r="J950" s="120">
        <f t="shared" si="70"/>
        <v>-5578.3564079999996</v>
      </c>
      <c r="K950" s="120">
        <f t="shared" si="71"/>
        <v>31118060.214674659</v>
      </c>
    </row>
    <row r="951" spans="1:11" x14ac:dyDescent="0.25">
      <c r="A951" s="4">
        <v>7398</v>
      </c>
      <c r="B951" s="5">
        <v>8200</v>
      </c>
      <c r="C951" s="121">
        <f>VLOOKUP($A951,flow_input!B$2:C$50000,2,FALSE)</f>
        <v>6774.0693309999997</v>
      </c>
      <c r="D951" s="7" t="s">
        <v>7</v>
      </c>
      <c r="E951" s="6">
        <f t="shared" si="68"/>
        <v>-0.17389398402439027</v>
      </c>
      <c r="F951" s="4">
        <v>3</v>
      </c>
      <c r="G951" s="4" t="s">
        <v>28</v>
      </c>
      <c r="H951" s="170">
        <f t="shared" si="69"/>
        <v>0</v>
      </c>
      <c r="I951" s="4">
        <v>7</v>
      </c>
      <c r="J951" s="120">
        <f t="shared" si="70"/>
        <v>-1425.9306690000003</v>
      </c>
      <c r="K951" s="120">
        <f t="shared" si="71"/>
        <v>2033278.2727947885</v>
      </c>
    </row>
    <row r="952" spans="1:11" x14ac:dyDescent="0.25">
      <c r="A952" s="4">
        <v>7412</v>
      </c>
      <c r="B952" s="5">
        <v>9700</v>
      </c>
      <c r="C952" s="121">
        <f>VLOOKUP($A952,flow_input!B$2:C$50000,2,FALSE)</f>
        <v>10053.345885000001</v>
      </c>
      <c r="D952" s="7" t="s">
        <v>7</v>
      </c>
      <c r="E952" s="6">
        <f t="shared" si="68"/>
        <v>3.6427410824742434E-2</v>
      </c>
      <c r="F952" s="4">
        <v>3</v>
      </c>
      <c r="G952" s="4" t="s">
        <v>28</v>
      </c>
      <c r="H952" s="170">
        <f t="shared" si="69"/>
        <v>0</v>
      </c>
      <c r="I952" s="4">
        <v>7</v>
      </c>
      <c r="J952" s="120">
        <f t="shared" si="70"/>
        <v>353.34588500000064</v>
      </c>
      <c r="K952" s="120">
        <f t="shared" si="71"/>
        <v>124853.31444643368</v>
      </c>
    </row>
    <row r="953" spans="1:11" x14ac:dyDescent="0.25">
      <c r="A953" s="4">
        <v>7421</v>
      </c>
      <c r="B953" s="5">
        <v>37800</v>
      </c>
      <c r="C953" s="121">
        <f>VLOOKUP($A953,flow_input!B$2:C$50000,2,FALSE)</f>
        <v>20933.182846</v>
      </c>
      <c r="D953" s="7" t="s">
        <v>7</v>
      </c>
      <c r="E953" s="6">
        <f t="shared" si="68"/>
        <v>-0.44621209402116402</v>
      </c>
      <c r="F953" s="4">
        <v>3</v>
      </c>
      <c r="G953" s="4" t="s">
        <v>28</v>
      </c>
      <c r="H953" s="170">
        <f t="shared" si="69"/>
        <v>30000</v>
      </c>
      <c r="I953" s="4">
        <v>7</v>
      </c>
      <c r="J953" s="120">
        <f t="shared" si="70"/>
        <v>-16866.817154</v>
      </c>
      <c r="K953" s="120">
        <f t="shared" si="71"/>
        <v>284489520.90646869</v>
      </c>
    </row>
    <row r="954" spans="1:11" x14ac:dyDescent="0.25">
      <c r="A954" s="4">
        <v>7434</v>
      </c>
      <c r="B954" s="5">
        <v>22400</v>
      </c>
      <c r="C954" s="121">
        <f>VLOOKUP($A954,flow_input!B$2:C$50000,2,FALSE)</f>
        <v>23168.106501999999</v>
      </c>
      <c r="D954" s="7" t="s">
        <v>7</v>
      </c>
      <c r="E954" s="6">
        <f t="shared" si="68"/>
        <v>3.4290468839285548E-2</v>
      </c>
      <c r="F954" s="4">
        <v>3</v>
      </c>
      <c r="G954" s="4" t="s">
        <v>28</v>
      </c>
      <c r="H954" s="170">
        <f t="shared" si="69"/>
        <v>20000</v>
      </c>
      <c r="I954" s="4">
        <v>5</v>
      </c>
      <c r="J954" s="120">
        <f t="shared" si="70"/>
        <v>768.10650199999873</v>
      </c>
      <c r="K954" s="120">
        <f t="shared" si="71"/>
        <v>589987.59841467405</v>
      </c>
    </row>
    <row r="955" spans="1:11" x14ac:dyDescent="0.25">
      <c r="A955" s="4">
        <v>7455</v>
      </c>
      <c r="B955" s="5">
        <v>36700</v>
      </c>
      <c r="C955" s="121">
        <f>VLOOKUP($A955,flow_input!B$2:C$50000,2,FALSE)</f>
        <v>25877.874451332002</v>
      </c>
      <c r="D955" s="7" t="s">
        <v>7</v>
      </c>
      <c r="E955" s="6">
        <f t="shared" si="68"/>
        <v>-0.29488080514081738</v>
      </c>
      <c r="F955" s="4">
        <v>3</v>
      </c>
      <c r="G955" s="4" t="s">
        <v>28</v>
      </c>
      <c r="H955" s="170">
        <f t="shared" si="69"/>
        <v>30000</v>
      </c>
      <c r="I955" s="4">
        <v>3</v>
      </c>
      <c r="J955" s="120">
        <f t="shared" si="70"/>
        <v>-10822.125548667998</v>
      </c>
      <c r="K955" s="120">
        <f t="shared" si="71"/>
        <v>117118401.39113262</v>
      </c>
    </row>
    <row r="956" spans="1:11" x14ac:dyDescent="0.25">
      <c r="A956" s="4">
        <v>7479</v>
      </c>
      <c r="B956" s="5">
        <v>21400</v>
      </c>
      <c r="C956" s="121">
        <f>VLOOKUP($A956,flow_input!B$2:C$50000,2,FALSE)</f>
        <v>18868.521042</v>
      </c>
      <c r="D956" s="7" t="s">
        <v>7</v>
      </c>
      <c r="E956" s="6">
        <f t="shared" si="68"/>
        <v>-0.11829340925233645</v>
      </c>
      <c r="F956" s="4">
        <v>3</v>
      </c>
      <c r="G956" s="4" t="s">
        <v>28</v>
      </c>
      <c r="H956" s="170">
        <f t="shared" si="69"/>
        <v>20000</v>
      </c>
      <c r="I956" s="4">
        <v>3</v>
      </c>
      <c r="J956" s="120">
        <f t="shared" si="70"/>
        <v>-2531.4789579999997</v>
      </c>
      <c r="K956" s="120">
        <f t="shared" si="71"/>
        <v>6408385.7147967638</v>
      </c>
    </row>
    <row r="957" spans="1:11" x14ac:dyDescent="0.25">
      <c r="A957" s="4">
        <v>7496</v>
      </c>
      <c r="B957" s="5">
        <v>19700</v>
      </c>
      <c r="C957" s="121">
        <f>VLOOKUP($A957,flow_input!B$2:C$50000,2,FALSE)</f>
        <v>19213.246295000001</v>
      </c>
      <c r="D957" s="7" t="s">
        <v>7</v>
      </c>
      <c r="E957" s="6">
        <f t="shared" si="68"/>
        <v>-2.4708309898477165E-2</v>
      </c>
      <c r="F957" s="4">
        <v>3</v>
      </c>
      <c r="G957" s="4" t="s">
        <v>28</v>
      </c>
      <c r="H957" s="170">
        <f t="shared" si="69"/>
        <v>10000</v>
      </c>
      <c r="I957" s="4">
        <v>5</v>
      </c>
      <c r="J957" s="120">
        <f t="shared" si="70"/>
        <v>-486.75370499999917</v>
      </c>
      <c r="K957" s="120">
        <f t="shared" si="71"/>
        <v>236929.16933122621</v>
      </c>
    </row>
    <row r="958" spans="1:11" x14ac:dyDescent="0.25">
      <c r="A958" s="4">
        <v>7566</v>
      </c>
      <c r="B958" s="5">
        <v>14100</v>
      </c>
      <c r="C958" s="121">
        <f>VLOOKUP($A958,flow_input!B$2:C$50000,2,FALSE)</f>
        <v>19108.060974</v>
      </c>
      <c r="D958" s="7" t="s">
        <v>7</v>
      </c>
      <c r="E958" s="6">
        <f t="shared" si="68"/>
        <v>0.35518162936170206</v>
      </c>
      <c r="F958" s="4">
        <v>3</v>
      </c>
      <c r="G958" s="4" t="s">
        <v>28</v>
      </c>
      <c r="H958" s="170">
        <f t="shared" si="69"/>
        <v>10000</v>
      </c>
      <c r="I958" s="4">
        <v>5</v>
      </c>
      <c r="J958" s="120">
        <f t="shared" si="70"/>
        <v>5008.060974</v>
      </c>
      <c r="K958" s="120">
        <f t="shared" si="71"/>
        <v>25080674.719301827</v>
      </c>
    </row>
    <row r="959" spans="1:11" x14ac:dyDescent="0.25">
      <c r="A959" s="4">
        <v>7569</v>
      </c>
      <c r="B959" s="5">
        <v>16000</v>
      </c>
      <c r="C959" s="121">
        <f>VLOOKUP($A959,flow_input!B$2:C$50000,2,FALSE)</f>
        <v>14934.446771999999</v>
      </c>
      <c r="D959" s="7" t="s">
        <v>7</v>
      </c>
      <c r="E959" s="6">
        <f t="shared" si="68"/>
        <v>-6.6597076750000039E-2</v>
      </c>
      <c r="F959" s="4">
        <v>3</v>
      </c>
      <c r="G959" s="4" t="s">
        <v>28</v>
      </c>
      <c r="H959" s="170">
        <f t="shared" si="69"/>
        <v>10000</v>
      </c>
      <c r="I959" s="4">
        <v>5</v>
      </c>
      <c r="J959" s="120">
        <f t="shared" si="70"/>
        <v>-1065.5532280000007</v>
      </c>
      <c r="K959" s="120">
        <f t="shared" si="71"/>
        <v>1135403.6817012215</v>
      </c>
    </row>
    <row r="960" spans="1:11" x14ac:dyDescent="0.25">
      <c r="A960" s="4">
        <v>7574</v>
      </c>
      <c r="B960" s="5">
        <v>14700</v>
      </c>
      <c r="C960" s="121">
        <f>VLOOKUP($A960,flow_input!B$2:C$50000,2,FALSE)</f>
        <v>13221.451816000001</v>
      </c>
      <c r="D960" s="7" t="s">
        <v>7</v>
      </c>
      <c r="E960" s="6">
        <f t="shared" si="68"/>
        <v>-0.10058150911564623</v>
      </c>
      <c r="F960" s="4">
        <v>3</v>
      </c>
      <c r="G960" s="4" t="s">
        <v>28</v>
      </c>
      <c r="H960" s="170">
        <f t="shared" si="69"/>
        <v>10000</v>
      </c>
      <c r="I960" s="4">
        <v>5</v>
      </c>
      <c r="J960" s="120">
        <f t="shared" si="70"/>
        <v>-1478.5481839999993</v>
      </c>
      <c r="K960" s="120">
        <f t="shared" si="71"/>
        <v>2186104.7324096956</v>
      </c>
    </row>
    <row r="961" spans="1:11" x14ac:dyDescent="0.25">
      <c r="A961" s="4">
        <v>7757</v>
      </c>
      <c r="B961" s="5">
        <v>8500</v>
      </c>
      <c r="C961" s="121">
        <f>VLOOKUP($A961,flow_input!B$2:C$50000,2,FALSE)</f>
        <v>7766.0624520000001</v>
      </c>
      <c r="D961" s="7" t="s">
        <v>7</v>
      </c>
      <c r="E961" s="6">
        <f t="shared" si="68"/>
        <v>-8.6345593882352967E-2</v>
      </c>
      <c r="F961" s="4">
        <v>3</v>
      </c>
      <c r="G961" s="4" t="s">
        <v>28</v>
      </c>
      <c r="H961" s="170">
        <f t="shared" si="69"/>
        <v>0</v>
      </c>
      <c r="I961" s="4">
        <v>5</v>
      </c>
      <c r="J961" s="120">
        <f t="shared" si="70"/>
        <v>-733.93754799999988</v>
      </c>
      <c r="K961" s="120">
        <f t="shared" si="71"/>
        <v>538664.32436425216</v>
      </c>
    </row>
    <row r="962" spans="1:11" x14ac:dyDescent="0.25">
      <c r="A962" s="4">
        <v>7761</v>
      </c>
      <c r="B962" s="5">
        <v>14600</v>
      </c>
      <c r="C962" s="121">
        <f>VLOOKUP($A962,flow_input!B$2:C$50000,2,FALSE)</f>
        <v>14879.911448000001</v>
      </c>
      <c r="D962" s="7" t="s">
        <v>7</v>
      </c>
      <c r="E962" s="6">
        <f t="shared" si="68"/>
        <v>1.9172016986301443E-2</v>
      </c>
      <c r="F962" s="4">
        <v>3</v>
      </c>
      <c r="G962" s="4" t="s">
        <v>28</v>
      </c>
      <c r="H962" s="170">
        <f t="shared" si="69"/>
        <v>10000</v>
      </c>
      <c r="I962" s="4">
        <v>5</v>
      </c>
      <c r="J962" s="120">
        <f t="shared" si="70"/>
        <v>279.91144800000075</v>
      </c>
      <c r="K962" s="120">
        <f t="shared" si="71"/>
        <v>78350.418721457128</v>
      </c>
    </row>
    <row r="963" spans="1:11" x14ac:dyDescent="0.25">
      <c r="A963" s="4">
        <v>7834</v>
      </c>
      <c r="B963" s="5">
        <v>13500</v>
      </c>
      <c r="C963" s="121">
        <f>VLOOKUP($A963,flow_input!B$2:C$50000,2,FALSE)</f>
        <v>16193.167659999999</v>
      </c>
      <c r="D963" s="7" t="s">
        <v>7</v>
      </c>
      <c r="E963" s="6">
        <f t="shared" ref="E963:E1026" si="72">C963/B963-1</f>
        <v>0.19949390074074058</v>
      </c>
      <c r="F963" s="4">
        <v>3</v>
      </c>
      <c r="G963" s="4" t="s">
        <v>28</v>
      </c>
      <c r="H963" s="170">
        <f t="shared" ref="H963:H1026" si="73">FLOOR(B963,10000)</f>
        <v>10000</v>
      </c>
      <c r="I963" s="4">
        <v>2</v>
      </c>
      <c r="J963" s="120">
        <f t="shared" si="70"/>
        <v>2693.1676599999992</v>
      </c>
      <c r="K963" s="120">
        <f t="shared" si="71"/>
        <v>7253152.0448698709</v>
      </c>
    </row>
    <row r="964" spans="1:11" x14ac:dyDescent="0.25">
      <c r="A964" s="4">
        <v>7913</v>
      </c>
      <c r="B964" s="5">
        <v>18900</v>
      </c>
      <c r="C964" s="121">
        <f>VLOOKUP($A964,flow_input!B$2:C$50000,2,FALSE)</f>
        <v>19919.40237</v>
      </c>
      <c r="D964" s="7" t="s">
        <v>7</v>
      </c>
      <c r="E964" s="6">
        <f t="shared" si="72"/>
        <v>5.3936633333333317E-2</v>
      </c>
      <c r="F964" s="4">
        <v>3</v>
      </c>
      <c r="G964" s="4" t="s">
        <v>28</v>
      </c>
      <c r="H964" s="170">
        <f t="shared" si="73"/>
        <v>10000</v>
      </c>
      <c r="I964" s="4">
        <v>5</v>
      </c>
      <c r="J964" s="120">
        <f t="shared" si="70"/>
        <v>1019.4023699999998</v>
      </c>
      <c r="K964" s="120">
        <f t="shared" si="71"/>
        <v>1039181.1919616165</v>
      </c>
    </row>
    <row r="965" spans="1:11" x14ac:dyDescent="0.25">
      <c r="A965" s="4">
        <v>7915</v>
      </c>
      <c r="B965" s="5">
        <v>24200</v>
      </c>
      <c r="C965" s="121">
        <f>VLOOKUP($A965,flow_input!B$2:C$50000,2,FALSE)</f>
        <v>22382.73647</v>
      </c>
      <c r="D965" s="7" t="s">
        <v>7</v>
      </c>
      <c r="E965" s="6">
        <f t="shared" si="72"/>
        <v>-7.5093534297520637E-2</v>
      </c>
      <c r="F965" s="4">
        <v>3</v>
      </c>
      <c r="G965" s="4" t="s">
        <v>28</v>
      </c>
      <c r="H965" s="170">
        <f t="shared" si="73"/>
        <v>20000</v>
      </c>
      <c r="I965" s="4">
        <v>5</v>
      </c>
      <c r="J965" s="120">
        <f t="shared" si="70"/>
        <v>-1817.2635300000002</v>
      </c>
      <c r="K965" s="120">
        <f t="shared" si="71"/>
        <v>3302446.7374680615</v>
      </c>
    </row>
    <row r="966" spans="1:11" x14ac:dyDescent="0.25">
      <c r="A966" s="4">
        <v>7916</v>
      </c>
      <c r="B966" s="5">
        <v>21500</v>
      </c>
      <c r="C966" s="121">
        <f>VLOOKUP($A966,flow_input!B$2:C$50000,2,FALSE)</f>
        <v>21683.740157</v>
      </c>
      <c r="D966" s="7" t="s">
        <v>7</v>
      </c>
      <c r="E966" s="6">
        <f t="shared" si="72"/>
        <v>8.5460538139534581E-3</v>
      </c>
      <c r="F966" s="4">
        <v>3</v>
      </c>
      <c r="G966" s="4" t="s">
        <v>28</v>
      </c>
      <c r="H966" s="170">
        <f t="shared" si="73"/>
        <v>20000</v>
      </c>
      <c r="I966" s="4">
        <v>5</v>
      </c>
      <c r="J966" s="120">
        <f t="shared" si="70"/>
        <v>183.74015700000018</v>
      </c>
      <c r="K966" s="120">
        <f t="shared" si="71"/>
        <v>33760.445294384714</v>
      </c>
    </row>
    <row r="967" spans="1:11" x14ac:dyDescent="0.25">
      <c r="A967" s="4">
        <v>7919</v>
      </c>
      <c r="B967" s="5">
        <v>16600</v>
      </c>
      <c r="C967" s="121">
        <f>VLOOKUP($A967,flow_input!B$2:C$50000,2,FALSE)</f>
        <v>19004.082828999999</v>
      </c>
      <c r="D967" s="7" t="s">
        <v>7</v>
      </c>
      <c r="E967" s="6">
        <f t="shared" si="72"/>
        <v>0.14482426680722882</v>
      </c>
      <c r="F967" s="4">
        <v>3</v>
      </c>
      <c r="G967" s="4" t="s">
        <v>28</v>
      </c>
      <c r="H967" s="170">
        <f t="shared" si="73"/>
        <v>10000</v>
      </c>
      <c r="I967" s="4">
        <v>5</v>
      </c>
      <c r="J967" s="120">
        <f t="shared" si="70"/>
        <v>2404.082828999999</v>
      </c>
      <c r="K967" s="120">
        <f t="shared" si="71"/>
        <v>5779614.2486926382</v>
      </c>
    </row>
    <row r="968" spans="1:11" x14ac:dyDescent="0.25">
      <c r="A968" s="4">
        <v>7933</v>
      </c>
      <c r="B968" s="5">
        <v>25800</v>
      </c>
      <c r="C968" s="121">
        <f>VLOOKUP($A968,flow_input!B$2:C$50000,2,FALSE)</f>
        <v>16549.193442</v>
      </c>
      <c r="D968" s="7" t="s">
        <v>7</v>
      </c>
      <c r="E968" s="6">
        <f t="shared" si="72"/>
        <v>-0.35855839372093024</v>
      </c>
      <c r="F968" s="4">
        <v>3</v>
      </c>
      <c r="G968" s="4" t="s">
        <v>28</v>
      </c>
      <c r="H968" s="170">
        <f t="shared" si="73"/>
        <v>20000</v>
      </c>
      <c r="I968" s="4">
        <v>3</v>
      </c>
      <c r="J968" s="120">
        <f t="shared" si="70"/>
        <v>-9250.8065580000002</v>
      </c>
      <c r="K968" s="120">
        <f t="shared" si="71"/>
        <v>85577421.973535806</v>
      </c>
    </row>
    <row r="969" spans="1:11" x14ac:dyDescent="0.25">
      <c r="A969" s="4">
        <v>7941</v>
      </c>
      <c r="B969" s="5">
        <v>26700</v>
      </c>
      <c r="C969" s="121">
        <f>VLOOKUP($A969,flow_input!B$2:C$50000,2,FALSE)</f>
        <v>25333.084168000001</v>
      </c>
      <c r="D969" s="7" t="s">
        <v>7</v>
      </c>
      <c r="E969" s="6">
        <f t="shared" si="72"/>
        <v>-5.1195349513108557E-2</v>
      </c>
      <c r="F969" s="4">
        <v>3</v>
      </c>
      <c r="G969" s="4" t="s">
        <v>28</v>
      </c>
      <c r="H969" s="170">
        <f t="shared" si="73"/>
        <v>20000</v>
      </c>
      <c r="I969" s="4">
        <v>3</v>
      </c>
      <c r="J969" s="120">
        <f t="shared" si="70"/>
        <v>-1366.9158319999988</v>
      </c>
      <c r="K969" s="120">
        <f t="shared" si="71"/>
        <v>1868458.8917722488</v>
      </c>
    </row>
    <row r="970" spans="1:11" x14ac:dyDescent="0.25">
      <c r="A970" s="4">
        <v>7959</v>
      </c>
      <c r="B970" s="5">
        <v>27100</v>
      </c>
      <c r="C970" s="121">
        <f>VLOOKUP($A970,flow_input!B$2:C$50000,2,FALSE)</f>
        <v>27199.012305331999</v>
      </c>
      <c r="D970" s="7" t="s">
        <v>7</v>
      </c>
      <c r="E970" s="6">
        <f t="shared" si="72"/>
        <v>3.6535906026566867E-3</v>
      </c>
      <c r="F970" s="4">
        <v>3</v>
      </c>
      <c r="G970" s="4" t="s">
        <v>28</v>
      </c>
      <c r="H970" s="170">
        <f t="shared" si="73"/>
        <v>20000</v>
      </c>
      <c r="I970" s="4">
        <v>5</v>
      </c>
      <c r="J970" s="120">
        <f t="shared" si="70"/>
        <v>99.012305331998505</v>
      </c>
      <c r="K970" s="120">
        <f t="shared" si="71"/>
        <v>9803.4366071569002</v>
      </c>
    </row>
    <row r="971" spans="1:11" x14ac:dyDescent="0.25">
      <c r="A971" s="4">
        <v>7986</v>
      </c>
      <c r="B971" s="5">
        <v>32100</v>
      </c>
      <c r="C971" s="121">
        <f>VLOOKUP($A971,flow_input!B$2:C$50000,2,FALSE)</f>
        <v>19787.747982000001</v>
      </c>
      <c r="D971" s="7" t="s">
        <v>7</v>
      </c>
      <c r="E971" s="6">
        <f t="shared" si="72"/>
        <v>-0.38355925289719628</v>
      </c>
      <c r="F971" s="4">
        <v>3</v>
      </c>
      <c r="G971" s="4" t="s">
        <v>28</v>
      </c>
      <c r="H971" s="170">
        <f t="shared" si="73"/>
        <v>30000</v>
      </c>
      <c r="I971" s="4">
        <v>3</v>
      </c>
      <c r="J971" s="120">
        <f t="shared" si="70"/>
        <v>-12312.252017999999</v>
      </c>
      <c r="K971" s="120">
        <f t="shared" si="71"/>
        <v>151591549.75474507</v>
      </c>
    </row>
    <row r="972" spans="1:11" x14ac:dyDescent="0.25">
      <c r="A972" s="4">
        <v>7989</v>
      </c>
      <c r="B972" s="5">
        <v>10100</v>
      </c>
      <c r="C972" s="121">
        <f>VLOOKUP($A972,flow_input!B$2:C$50000,2,FALSE)</f>
        <v>10458.664976</v>
      </c>
      <c r="D972" s="7" t="s">
        <v>7</v>
      </c>
      <c r="E972" s="6">
        <f t="shared" si="72"/>
        <v>3.551138376237617E-2</v>
      </c>
      <c r="F972" s="4">
        <v>3</v>
      </c>
      <c r="G972" s="4" t="s">
        <v>28</v>
      </c>
      <c r="H972" s="170">
        <f t="shared" si="73"/>
        <v>10000</v>
      </c>
      <c r="I972" s="4">
        <v>3</v>
      </c>
      <c r="J972" s="120">
        <f t="shared" si="70"/>
        <v>358.66497600000002</v>
      </c>
      <c r="K972" s="120">
        <f t="shared" si="71"/>
        <v>128640.56500908059</v>
      </c>
    </row>
    <row r="973" spans="1:11" x14ac:dyDescent="0.25">
      <c r="A973" s="4">
        <v>8011</v>
      </c>
      <c r="B973" s="5">
        <v>26600</v>
      </c>
      <c r="C973" s="121">
        <f>VLOOKUP($A973,flow_input!B$2:C$50000,2,FALSE)</f>
        <v>20952.292731000001</v>
      </c>
      <c r="D973" s="7" t="s">
        <v>7</v>
      </c>
      <c r="E973" s="6">
        <f t="shared" si="72"/>
        <v>-0.21231982214285705</v>
      </c>
      <c r="F973" s="4">
        <v>3</v>
      </c>
      <c r="G973" s="4" t="s">
        <v>28</v>
      </c>
      <c r="H973" s="170">
        <f t="shared" si="73"/>
        <v>20000</v>
      </c>
      <c r="I973" s="4">
        <v>3</v>
      </c>
      <c r="J973" s="120">
        <f t="shared" si="70"/>
        <v>-5647.7072689999986</v>
      </c>
      <c r="K973" s="120">
        <f t="shared" si="71"/>
        <v>31896597.396315422</v>
      </c>
    </row>
    <row r="974" spans="1:11" x14ac:dyDescent="0.25">
      <c r="A974" s="4">
        <v>8024</v>
      </c>
      <c r="B974" s="5">
        <v>8500</v>
      </c>
      <c r="C974" s="121">
        <f>VLOOKUP($A974,flow_input!B$2:C$50000,2,FALSE)</f>
        <v>7366.0943509999997</v>
      </c>
      <c r="D974" s="7" t="s">
        <v>7</v>
      </c>
      <c r="E974" s="6">
        <f t="shared" si="72"/>
        <v>-0.1334006645882353</v>
      </c>
      <c r="F974" s="4">
        <v>3</v>
      </c>
      <c r="G974" s="4" t="s">
        <v>28</v>
      </c>
      <c r="H974" s="170">
        <f t="shared" si="73"/>
        <v>0</v>
      </c>
      <c r="I974" s="4">
        <v>3</v>
      </c>
      <c r="J974" s="120">
        <f t="shared" si="70"/>
        <v>-1133.9056490000003</v>
      </c>
      <c r="K974" s="120">
        <f t="shared" si="71"/>
        <v>1285742.0208341118</v>
      </c>
    </row>
    <row r="975" spans="1:11" x14ac:dyDescent="0.25">
      <c r="A975" s="4">
        <v>8115</v>
      </c>
      <c r="B975" s="5">
        <v>20000</v>
      </c>
      <c r="C975" s="121">
        <f>VLOOKUP($A975,flow_input!B$2:C$50000,2,FALSE)</f>
        <v>10798.084327</v>
      </c>
      <c r="D975" s="7" t="s">
        <v>7</v>
      </c>
      <c r="E975" s="6">
        <f t="shared" si="72"/>
        <v>-0.46009578364999992</v>
      </c>
      <c r="F975" s="4">
        <v>3</v>
      </c>
      <c r="G975" s="4" t="s">
        <v>28</v>
      </c>
      <c r="H975" s="170">
        <f t="shared" si="73"/>
        <v>20000</v>
      </c>
      <c r="I975" s="4">
        <v>7</v>
      </c>
      <c r="J975" s="120">
        <f t="shared" si="70"/>
        <v>-9201.9156729999995</v>
      </c>
      <c r="K975" s="120">
        <f t="shared" si="71"/>
        <v>84675252.053003028</v>
      </c>
    </row>
    <row r="976" spans="1:11" x14ac:dyDescent="0.25">
      <c r="A976" s="4">
        <v>8121</v>
      </c>
      <c r="B976" s="5">
        <v>35400</v>
      </c>
      <c r="C976" s="121">
        <f>VLOOKUP($A976,flow_input!B$2:C$50000,2,FALSE)</f>
        <v>22884.013910999998</v>
      </c>
      <c r="D976" s="7" t="s">
        <v>7</v>
      </c>
      <c r="E976" s="6">
        <f t="shared" si="72"/>
        <v>-0.35355892906779662</v>
      </c>
      <c r="F976" s="4">
        <v>3</v>
      </c>
      <c r="G976" s="4" t="s">
        <v>28</v>
      </c>
      <c r="H976" s="170">
        <f t="shared" si="73"/>
        <v>30000</v>
      </c>
      <c r="I976" s="4">
        <v>7</v>
      </c>
      <c r="J976" s="120">
        <f t="shared" si="70"/>
        <v>-12515.986089000002</v>
      </c>
      <c r="K976" s="120">
        <f t="shared" si="71"/>
        <v>156649907.78004158</v>
      </c>
    </row>
    <row r="977" spans="1:11" x14ac:dyDescent="0.25">
      <c r="A977" s="4">
        <v>8151</v>
      </c>
      <c r="B977" s="5">
        <v>24900</v>
      </c>
      <c r="C977" s="121">
        <f>VLOOKUP($A977,flow_input!B$2:C$50000,2,FALSE)</f>
        <v>22433.154891999999</v>
      </c>
      <c r="D977" s="7" t="s">
        <v>7</v>
      </c>
      <c r="E977" s="6">
        <f t="shared" si="72"/>
        <v>-9.9070084658634538E-2</v>
      </c>
      <c r="F977" s="4">
        <v>3</v>
      </c>
      <c r="G977" s="4" t="s">
        <v>28</v>
      </c>
      <c r="H977" s="170">
        <f t="shared" si="73"/>
        <v>20000</v>
      </c>
      <c r="I977" s="4">
        <v>7</v>
      </c>
      <c r="J977" s="120">
        <f t="shared" si="70"/>
        <v>-2466.8451080000013</v>
      </c>
      <c r="K977" s="120">
        <f t="shared" si="71"/>
        <v>6085324.7868635384</v>
      </c>
    </row>
    <row r="978" spans="1:11" x14ac:dyDescent="0.25">
      <c r="A978" s="4">
        <v>8181</v>
      </c>
      <c r="B978" s="5">
        <v>19700</v>
      </c>
      <c r="C978" s="121">
        <f>VLOOKUP($A978,flow_input!B$2:C$50000,2,FALSE)</f>
        <v>16955.711230000001</v>
      </c>
      <c r="D978" s="7" t="s">
        <v>7</v>
      </c>
      <c r="E978" s="6">
        <f t="shared" si="72"/>
        <v>-0.13930399847715735</v>
      </c>
      <c r="F978" s="4">
        <v>3</v>
      </c>
      <c r="G978" s="4" t="s">
        <v>28</v>
      </c>
      <c r="H978" s="170">
        <f t="shared" si="73"/>
        <v>10000</v>
      </c>
      <c r="I978" s="4">
        <v>6</v>
      </c>
      <c r="J978" s="120">
        <f t="shared" si="70"/>
        <v>-2744.2887699999992</v>
      </c>
      <c r="K978" s="120">
        <f t="shared" si="71"/>
        <v>7531120.8531481083</v>
      </c>
    </row>
    <row r="979" spans="1:11" x14ac:dyDescent="0.25">
      <c r="A979" s="4">
        <v>8222</v>
      </c>
      <c r="B979" s="5">
        <v>20200</v>
      </c>
      <c r="C979" s="121">
        <f>VLOOKUP($A979,flow_input!B$2:C$50000,2,FALSE)</f>
        <v>12683.498729999999</v>
      </c>
      <c r="D979" s="7" t="s">
        <v>7</v>
      </c>
      <c r="E979" s="6">
        <f t="shared" si="72"/>
        <v>-0.37210402326732672</v>
      </c>
      <c r="F979" s="4">
        <v>3</v>
      </c>
      <c r="G979" s="4" t="s">
        <v>28</v>
      </c>
      <c r="H979" s="170">
        <f t="shared" si="73"/>
        <v>20000</v>
      </c>
      <c r="I979" s="4">
        <v>3</v>
      </c>
      <c r="J979" s="120">
        <f t="shared" si="70"/>
        <v>-7516.5012700000007</v>
      </c>
      <c r="K979" s="120">
        <f t="shared" si="71"/>
        <v>56497791.341911621</v>
      </c>
    </row>
    <row r="980" spans="1:11" x14ac:dyDescent="0.25">
      <c r="A980" s="4">
        <v>8257</v>
      </c>
      <c r="B980" s="5">
        <v>9500</v>
      </c>
      <c r="C980" s="121">
        <f>VLOOKUP($A980,flow_input!B$2:C$50000,2,FALSE)</f>
        <v>4018.232544</v>
      </c>
      <c r="D980" s="7" t="s">
        <v>7</v>
      </c>
      <c r="E980" s="6">
        <f t="shared" si="72"/>
        <v>-0.57702815326315782</v>
      </c>
      <c r="F980" s="4">
        <v>3</v>
      </c>
      <c r="G980" s="4" t="s">
        <v>28</v>
      </c>
      <c r="H980" s="170">
        <f t="shared" si="73"/>
        <v>0</v>
      </c>
      <c r="I980" s="4">
        <v>4</v>
      </c>
      <c r="J980" s="120">
        <f t="shared" si="70"/>
        <v>-5481.7674559999996</v>
      </c>
      <c r="K980" s="120">
        <f t="shared" si="71"/>
        <v>30049774.441660706</v>
      </c>
    </row>
    <row r="981" spans="1:11" x14ac:dyDescent="0.25">
      <c r="A981" s="4">
        <v>8258</v>
      </c>
      <c r="B981" s="5">
        <v>8200</v>
      </c>
      <c r="C981" s="121">
        <f>VLOOKUP($A981,flow_input!B$2:C$50000,2,FALSE)</f>
        <v>4018.232544</v>
      </c>
      <c r="D981" s="7" t="s">
        <v>7</v>
      </c>
      <c r="E981" s="6">
        <f t="shared" si="72"/>
        <v>-0.50997164097560976</v>
      </c>
      <c r="F981" s="4">
        <v>3</v>
      </c>
      <c r="G981" s="4" t="s">
        <v>28</v>
      </c>
      <c r="H981" s="170">
        <f t="shared" si="73"/>
        <v>0</v>
      </c>
      <c r="I981" s="4">
        <v>4</v>
      </c>
      <c r="J981" s="120">
        <f t="shared" si="70"/>
        <v>-4181.7674559999996</v>
      </c>
      <c r="K981" s="120">
        <f t="shared" si="71"/>
        <v>17487179.056060709</v>
      </c>
    </row>
    <row r="982" spans="1:11" x14ac:dyDescent="0.25">
      <c r="A982" s="4">
        <v>8437</v>
      </c>
      <c r="B982" s="5">
        <v>40200</v>
      </c>
      <c r="C982" s="121">
        <f>VLOOKUP($A982,flow_input!B$2:C$50000,2,FALSE)</f>
        <v>42558.191547000002</v>
      </c>
      <c r="D982" s="7" t="s">
        <v>7</v>
      </c>
      <c r="E982" s="6">
        <f t="shared" si="72"/>
        <v>5.8661481268656779E-2</v>
      </c>
      <c r="F982" s="4">
        <v>3</v>
      </c>
      <c r="G982" s="4" t="s">
        <v>28</v>
      </c>
      <c r="H982" s="170">
        <f t="shared" si="73"/>
        <v>40000</v>
      </c>
      <c r="I982" s="4">
        <v>3</v>
      </c>
      <c r="J982" s="120">
        <f t="shared" si="70"/>
        <v>2358.1915470000022</v>
      </c>
      <c r="K982" s="120">
        <f t="shared" si="71"/>
        <v>5561067.3723422633</v>
      </c>
    </row>
    <row r="983" spans="1:11" x14ac:dyDescent="0.25">
      <c r="A983" s="4">
        <v>8453</v>
      </c>
      <c r="B983" s="5">
        <v>9600</v>
      </c>
      <c r="C983" s="121">
        <f>VLOOKUP($A983,flow_input!B$2:C$50000,2,FALSE)</f>
        <v>16966.766930000002</v>
      </c>
      <c r="D983" s="7" t="s">
        <v>7</v>
      </c>
      <c r="E983" s="6">
        <f t="shared" si="72"/>
        <v>0.76737155520833356</v>
      </c>
      <c r="F983" s="4">
        <v>3</v>
      </c>
      <c r="G983" s="4" t="s">
        <v>28</v>
      </c>
      <c r="H983" s="170">
        <f t="shared" si="73"/>
        <v>0</v>
      </c>
      <c r="I983" s="4">
        <v>3</v>
      </c>
      <c r="J983" s="120">
        <f t="shared" si="70"/>
        <v>7366.7669300000016</v>
      </c>
      <c r="K983" s="120">
        <f t="shared" si="71"/>
        <v>54269255.000941649</v>
      </c>
    </row>
    <row r="984" spans="1:11" x14ac:dyDescent="0.25">
      <c r="A984" s="4">
        <v>8744</v>
      </c>
      <c r="B984" s="5">
        <v>12000</v>
      </c>
      <c r="C984" s="121">
        <f>VLOOKUP($A984,flow_input!B$2:C$50000,2,FALSE)</f>
        <v>14372.080397</v>
      </c>
      <c r="D984" s="7" t="s">
        <v>7</v>
      </c>
      <c r="E984" s="6">
        <f t="shared" si="72"/>
        <v>0.19767336641666655</v>
      </c>
      <c r="F984" s="4">
        <v>3</v>
      </c>
      <c r="G984" s="4" t="s">
        <v>28</v>
      </c>
      <c r="H984" s="170">
        <f t="shared" si="73"/>
        <v>10000</v>
      </c>
      <c r="I984" s="4">
        <v>2</v>
      </c>
      <c r="J984" s="120">
        <f t="shared" si="70"/>
        <v>2372.0803969999997</v>
      </c>
      <c r="K984" s="120">
        <f t="shared" si="71"/>
        <v>5626765.4098316766</v>
      </c>
    </row>
    <row r="985" spans="1:11" x14ac:dyDescent="0.25">
      <c r="A985" s="4">
        <v>8860</v>
      </c>
      <c r="B985" s="5">
        <v>12700</v>
      </c>
      <c r="C985" s="121">
        <f>VLOOKUP($A985,flow_input!B$2:C$50000,2,FALSE)</f>
        <v>16113.437762</v>
      </c>
      <c r="D985" s="7" t="s">
        <v>7</v>
      </c>
      <c r="E985" s="6">
        <f t="shared" si="72"/>
        <v>0.26877462692913379</v>
      </c>
      <c r="F985" s="4">
        <v>3</v>
      </c>
      <c r="G985" s="4" t="s">
        <v>28</v>
      </c>
      <c r="H985" s="170">
        <f t="shared" si="73"/>
        <v>10000</v>
      </c>
      <c r="I985" s="4">
        <v>3</v>
      </c>
      <c r="J985" s="120">
        <f t="shared" si="70"/>
        <v>3413.4377619999996</v>
      </c>
      <c r="K985" s="120">
        <f t="shared" si="71"/>
        <v>11651557.355047565</v>
      </c>
    </row>
    <row r="986" spans="1:11" x14ac:dyDescent="0.25">
      <c r="A986" s="4">
        <v>8994</v>
      </c>
      <c r="B986" s="5">
        <v>29400</v>
      </c>
      <c r="C986" s="121">
        <f>VLOOKUP($A986,flow_input!B$2:C$50000,2,FALSE)</f>
        <v>31337.208863</v>
      </c>
      <c r="D986" s="7" t="s">
        <v>7</v>
      </c>
      <c r="E986" s="6">
        <f t="shared" si="72"/>
        <v>6.5891457925170149E-2</v>
      </c>
      <c r="F986" s="4">
        <v>3</v>
      </c>
      <c r="G986" s="4" t="s">
        <v>28</v>
      </c>
      <c r="H986" s="170">
        <f t="shared" si="73"/>
        <v>20000</v>
      </c>
      <c r="I986" s="4">
        <v>3</v>
      </c>
      <c r="J986" s="120">
        <f t="shared" si="70"/>
        <v>1937.2088629999998</v>
      </c>
      <c r="K986" s="120">
        <f t="shared" si="71"/>
        <v>3752778.1788857523</v>
      </c>
    </row>
    <row r="987" spans="1:11" x14ac:dyDescent="0.25">
      <c r="A987" s="4">
        <v>9068</v>
      </c>
      <c r="B987" s="5">
        <v>8800</v>
      </c>
      <c r="C987" s="121">
        <f>VLOOKUP($A987,flow_input!B$2:C$50000,2,FALSE)</f>
        <v>5336.1750419999998</v>
      </c>
      <c r="D987" s="7" t="s">
        <v>7</v>
      </c>
      <c r="E987" s="6">
        <f t="shared" si="72"/>
        <v>-0.39361647249999998</v>
      </c>
      <c r="F987" s="4">
        <v>3</v>
      </c>
      <c r="G987" s="4" t="s">
        <v>28</v>
      </c>
      <c r="H987" s="170">
        <f t="shared" si="73"/>
        <v>0</v>
      </c>
      <c r="I987" s="4">
        <v>4</v>
      </c>
      <c r="J987" s="120">
        <f t="shared" si="70"/>
        <v>-3463.8249580000002</v>
      </c>
      <c r="K987" s="120">
        <f t="shared" si="71"/>
        <v>11998083.339663703</v>
      </c>
    </row>
    <row r="988" spans="1:11" x14ac:dyDescent="0.25">
      <c r="A988" s="4">
        <v>9199</v>
      </c>
      <c r="B988" s="5">
        <v>14700</v>
      </c>
      <c r="C988" s="121">
        <f>VLOOKUP($A988,flow_input!B$2:C$50000,2,FALSE)</f>
        <v>13707.071757</v>
      </c>
      <c r="D988" s="7" t="s">
        <v>7</v>
      </c>
      <c r="E988" s="6">
        <f t="shared" si="72"/>
        <v>-6.754613897959183E-2</v>
      </c>
      <c r="F988" s="4">
        <v>3</v>
      </c>
      <c r="G988" s="4" t="s">
        <v>28</v>
      </c>
      <c r="H988" s="170">
        <f t="shared" si="73"/>
        <v>10000</v>
      </c>
      <c r="I988" s="4">
        <v>3</v>
      </c>
      <c r="J988" s="120">
        <f t="shared" si="70"/>
        <v>-992.92824300000029</v>
      </c>
      <c r="K988" s="120">
        <f t="shared" si="71"/>
        <v>985906.49574706762</v>
      </c>
    </row>
    <row r="989" spans="1:11" x14ac:dyDescent="0.25">
      <c r="A989" s="4">
        <v>9220</v>
      </c>
      <c r="B989" s="5">
        <v>21400</v>
      </c>
      <c r="C989" s="121">
        <f>VLOOKUP($A989,flow_input!B$2:C$50000,2,FALSE)</f>
        <v>14962.168712999999</v>
      </c>
      <c r="D989" s="7" t="s">
        <v>7</v>
      </c>
      <c r="E989" s="6">
        <f t="shared" si="72"/>
        <v>-0.30083323771028037</v>
      </c>
      <c r="F989" s="4">
        <v>3</v>
      </c>
      <c r="G989" s="4" t="s">
        <v>28</v>
      </c>
      <c r="H989" s="170">
        <f t="shared" si="73"/>
        <v>20000</v>
      </c>
      <c r="I989" s="4">
        <v>2</v>
      </c>
      <c r="J989" s="120">
        <f t="shared" si="70"/>
        <v>-6437.8312870000009</v>
      </c>
      <c r="K989" s="120">
        <f t="shared" si="71"/>
        <v>41445671.679876089</v>
      </c>
    </row>
    <row r="990" spans="1:11" x14ac:dyDescent="0.25">
      <c r="A990" s="4">
        <v>9289</v>
      </c>
      <c r="B990" s="5">
        <v>23200</v>
      </c>
      <c r="C990" s="121">
        <f>VLOOKUP($A990,flow_input!B$2:C$50000,2,FALSE)</f>
        <v>21713.758378999999</v>
      </c>
      <c r="D990" s="7" t="s">
        <v>7</v>
      </c>
      <c r="E990" s="6">
        <f t="shared" si="72"/>
        <v>-6.4062138836206928E-2</v>
      </c>
      <c r="F990" s="4">
        <v>3</v>
      </c>
      <c r="G990" s="4" t="s">
        <v>28</v>
      </c>
      <c r="H990" s="170">
        <f t="shared" si="73"/>
        <v>20000</v>
      </c>
      <c r="I990" s="4">
        <v>3</v>
      </c>
      <c r="J990" s="120">
        <f t="shared" si="70"/>
        <v>-1486.241621000001</v>
      </c>
      <c r="K990" s="120">
        <f t="shared" si="71"/>
        <v>2208914.1559927105</v>
      </c>
    </row>
    <row r="991" spans="1:11" x14ac:dyDescent="0.25">
      <c r="A991" s="4">
        <v>9306</v>
      </c>
      <c r="B991" s="5">
        <v>11100</v>
      </c>
      <c r="C991" s="121">
        <f>VLOOKUP($A991,flow_input!B$2:C$50000,2,FALSE)</f>
        <v>10376.605882</v>
      </c>
      <c r="D991" s="7" t="s">
        <v>7</v>
      </c>
      <c r="E991" s="6">
        <f t="shared" si="72"/>
        <v>-6.5170641261261264E-2</v>
      </c>
      <c r="F991" s="4">
        <v>3</v>
      </c>
      <c r="G991" s="4" t="s">
        <v>28</v>
      </c>
      <c r="H991" s="170">
        <f t="shared" si="73"/>
        <v>10000</v>
      </c>
      <c r="I991" s="4">
        <v>3</v>
      </c>
      <c r="J991" s="120">
        <f t="shared" si="70"/>
        <v>-723.39411800000016</v>
      </c>
      <c r="K991" s="120">
        <f t="shared" si="71"/>
        <v>523299.04995699815</v>
      </c>
    </row>
    <row r="992" spans="1:11" x14ac:dyDescent="0.25">
      <c r="A992" s="4">
        <v>9319</v>
      </c>
      <c r="B992" s="5">
        <v>13800</v>
      </c>
      <c r="C992" s="121">
        <f>VLOOKUP($A992,flow_input!B$2:C$50000,2,FALSE)</f>
        <v>13995.211773000001</v>
      </c>
      <c r="D992" s="7" t="s">
        <v>7</v>
      </c>
      <c r="E992" s="6">
        <f t="shared" si="72"/>
        <v>1.4145780652174089E-2</v>
      </c>
      <c r="F992" s="4">
        <v>3</v>
      </c>
      <c r="G992" s="4" t="s">
        <v>28</v>
      </c>
      <c r="H992" s="170">
        <f t="shared" si="73"/>
        <v>10000</v>
      </c>
      <c r="I992" s="4">
        <v>3</v>
      </c>
      <c r="J992" s="120">
        <f t="shared" si="70"/>
        <v>195.2117730000009</v>
      </c>
      <c r="K992" s="120">
        <f t="shared" si="71"/>
        <v>38107.636317803881</v>
      </c>
    </row>
    <row r="993" spans="1:11" x14ac:dyDescent="0.25">
      <c r="A993" s="4">
        <v>9367</v>
      </c>
      <c r="B993" s="5">
        <v>23000</v>
      </c>
      <c r="C993" s="121">
        <f>VLOOKUP($A993,flow_input!B$2:C$50000,2,FALSE)</f>
        <v>12107.939275999999</v>
      </c>
      <c r="D993" s="7" t="s">
        <v>7</v>
      </c>
      <c r="E993" s="6">
        <f t="shared" si="72"/>
        <v>-0.47356785756521746</v>
      </c>
      <c r="F993" s="4">
        <v>3</v>
      </c>
      <c r="G993" s="4" t="s">
        <v>28</v>
      </c>
      <c r="H993" s="170">
        <f t="shared" si="73"/>
        <v>20000</v>
      </c>
      <c r="I993" s="4">
        <v>2</v>
      </c>
      <c r="J993" s="120">
        <f t="shared" si="70"/>
        <v>-10892.060724000001</v>
      </c>
      <c r="K993" s="120">
        <f t="shared" si="71"/>
        <v>118636986.81530343</v>
      </c>
    </row>
    <row r="994" spans="1:11" x14ac:dyDescent="0.25">
      <c r="A994" s="4">
        <v>9538</v>
      </c>
      <c r="B994" s="5">
        <v>14100</v>
      </c>
      <c r="C994" s="121">
        <f>VLOOKUP($A994,flow_input!B$2:C$50000,2,FALSE)</f>
        <v>12503.814772</v>
      </c>
      <c r="D994" s="7" t="s">
        <v>7</v>
      </c>
      <c r="E994" s="6">
        <f t="shared" si="72"/>
        <v>-0.11320462609929083</v>
      </c>
      <c r="F994" s="4">
        <v>3</v>
      </c>
      <c r="G994" s="4" t="s">
        <v>28</v>
      </c>
      <c r="H994" s="170">
        <f t="shared" si="73"/>
        <v>10000</v>
      </c>
      <c r="I994" s="4">
        <v>2</v>
      </c>
      <c r="J994" s="120">
        <f t="shared" si="70"/>
        <v>-1596.1852280000003</v>
      </c>
      <c r="K994" s="120">
        <f t="shared" si="71"/>
        <v>2547807.2820854126</v>
      </c>
    </row>
    <row r="995" spans="1:11" x14ac:dyDescent="0.25">
      <c r="A995" s="4">
        <v>9550</v>
      </c>
      <c r="B995" s="5">
        <v>11100</v>
      </c>
      <c r="C995" s="121">
        <f>VLOOKUP($A995,flow_input!B$2:C$50000,2,FALSE)</f>
        <v>7589.0258700000004</v>
      </c>
      <c r="D995" s="7" t="s">
        <v>7</v>
      </c>
      <c r="E995" s="6">
        <f t="shared" si="72"/>
        <v>-0.31630397567567559</v>
      </c>
      <c r="F995" s="4">
        <v>3</v>
      </c>
      <c r="G995" s="4" t="s">
        <v>28</v>
      </c>
      <c r="H995" s="170">
        <f t="shared" si="73"/>
        <v>10000</v>
      </c>
      <c r="I995" s="4">
        <v>2</v>
      </c>
      <c r="J995" s="120">
        <f t="shared" si="70"/>
        <v>-3510.9741299999996</v>
      </c>
      <c r="K995" s="120">
        <f t="shared" si="71"/>
        <v>12326939.341529254</v>
      </c>
    </row>
    <row r="996" spans="1:11" x14ac:dyDescent="0.25">
      <c r="A996" s="4">
        <v>9552</v>
      </c>
      <c r="B996" s="5">
        <v>14100</v>
      </c>
      <c r="C996" s="121">
        <f>VLOOKUP($A996,flow_input!B$2:C$50000,2,FALSE)</f>
        <v>6952.8917899999997</v>
      </c>
      <c r="D996" s="7" t="s">
        <v>7</v>
      </c>
      <c r="E996" s="6">
        <f t="shared" si="72"/>
        <v>-0.50688710709219853</v>
      </c>
      <c r="F996" s="4">
        <v>3</v>
      </c>
      <c r="G996" s="4" t="s">
        <v>28</v>
      </c>
      <c r="H996" s="170">
        <f t="shared" si="73"/>
        <v>10000</v>
      </c>
      <c r="I996" s="4">
        <v>2</v>
      </c>
      <c r="J996" s="120">
        <f t="shared" si="70"/>
        <v>-7147.1082100000003</v>
      </c>
      <c r="K996" s="120">
        <f t="shared" si="71"/>
        <v>51081155.765449412</v>
      </c>
    </row>
    <row r="997" spans="1:11" x14ac:dyDescent="0.25">
      <c r="A997" s="4">
        <v>9580</v>
      </c>
      <c r="B997" s="5">
        <v>17100</v>
      </c>
      <c r="C997" s="121">
        <f>VLOOKUP($A997,flow_input!B$2:C$50000,2,FALSE)</f>
        <v>31026.596174332</v>
      </c>
      <c r="D997" s="7" t="s">
        <v>7</v>
      </c>
      <c r="E997" s="6">
        <f t="shared" si="72"/>
        <v>0.81442082890830414</v>
      </c>
      <c r="F997" s="4">
        <v>3</v>
      </c>
      <c r="G997" s="4" t="s">
        <v>28</v>
      </c>
      <c r="H997" s="170">
        <f t="shared" si="73"/>
        <v>10000</v>
      </c>
      <c r="I997" s="4">
        <v>3</v>
      </c>
      <c r="J997" s="120">
        <f t="shared" si="70"/>
        <v>13926.596174332</v>
      </c>
      <c r="K997" s="120">
        <f t="shared" si="71"/>
        <v>193950081.00291872</v>
      </c>
    </row>
    <row r="998" spans="1:11" x14ac:dyDescent="0.25">
      <c r="A998" s="4">
        <v>9582</v>
      </c>
      <c r="B998" s="5">
        <v>23300</v>
      </c>
      <c r="C998" s="121">
        <f>VLOOKUP($A998,flow_input!B$2:C$50000,2,FALSE)</f>
        <v>35985.671297000001</v>
      </c>
      <c r="D998" s="7" t="s">
        <v>7</v>
      </c>
      <c r="E998" s="6">
        <f t="shared" si="72"/>
        <v>0.544449411888412</v>
      </c>
      <c r="F998" s="4">
        <v>3</v>
      </c>
      <c r="G998" s="4" t="s">
        <v>28</v>
      </c>
      <c r="H998" s="170">
        <f t="shared" si="73"/>
        <v>20000</v>
      </c>
      <c r="I998" s="4">
        <v>3</v>
      </c>
      <c r="J998" s="120">
        <f t="shared" si="70"/>
        <v>12685.671297000001</v>
      </c>
      <c r="K998" s="120">
        <f t="shared" si="71"/>
        <v>160926256.25552967</v>
      </c>
    </row>
    <row r="999" spans="1:11" x14ac:dyDescent="0.25">
      <c r="A999" s="4">
        <v>9719</v>
      </c>
      <c r="B999" s="5">
        <v>9800</v>
      </c>
      <c r="C999" s="121">
        <f>VLOOKUP($A999,flow_input!B$2:C$50000,2,FALSE)</f>
        <v>5157.6977070000003</v>
      </c>
      <c r="D999" s="7" t="s">
        <v>7</v>
      </c>
      <c r="E999" s="6">
        <f t="shared" si="72"/>
        <v>-0.47370431561224491</v>
      </c>
      <c r="F999" s="4">
        <v>3</v>
      </c>
      <c r="G999" s="4" t="s">
        <v>28</v>
      </c>
      <c r="H999" s="170">
        <f t="shared" si="73"/>
        <v>0</v>
      </c>
      <c r="I999" s="4">
        <v>3</v>
      </c>
      <c r="J999" s="120">
        <f t="shared" si="70"/>
        <v>-4642.3022929999997</v>
      </c>
      <c r="K999" s="120">
        <f t="shared" si="71"/>
        <v>21550970.579593055</v>
      </c>
    </row>
    <row r="1000" spans="1:11" x14ac:dyDescent="0.25">
      <c r="A1000" s="4">
        <v>9730</v>
      </c>
      <c r="B1000" s="5">
        <v>17100</v>
      </c>
      <c r="C1000" s="121">
        <f>VLOOKUP($A1000,flow_input!B$2:C$50000,2,FALSE)</f>
        <v>12305.339403</v>
      </c>
      <c r="D1000" s="7" t="s">
        <v>7</v>
      </c>
      <c r="E1000" s="6">
        <f t="shared" si="72"/>
        <v>-0.28038950859649125</v>
      </c>
      <c r="F1000" s="4">
        <v>3</v>
      </c>
      <c r="G1000" s="4" t="s">
        <v>28</v>
      </c>
      <c r="H1000" s="170">
        <f t="shared" si="73"/>
        <v>10000</v>
      </c>
      <c r="I1000" s="4">
        <v>2</v>
      </c>
      <c r="J1000" s="120">
        <f t="shared" si="70"/>
        <v>-4794.6605970000001</v>
      </c>
      <c r="K1000" s="120">
        <f t="shared" si="71"/>
        <v>22988770.240424398</v>
      </c>
    </row>
    <row r="1001" spans="1:11" x14ac:dyDescent="0.25">
      <c r="A1001" s="4">
        <v>9825</v>
      </c>
      <c r="B1001" s="5">
        <v>58100</v>
      </c>
      <c r="C1001" s="121">
        <f>VLOOKUP($A1001,flow_input!B$2:C$50000,2,FALSE)</f>
        <v>47012.035300000003</v>
      </c>
      <c r="D1001" s="7" t="s">
        <v>7</v>
      </c>
      <c r="E1001" s="6">
        <f t="shared" si="72"/>
        <v>-0.19084276592082605</v>
      </c>
      <c r="F1001" s="4">
        <v>3</v>
      </c>
      <c r="G1001" s="4" t="s">
        <v>28</v>
      </c>
      <c r="H1001" s="170">
        <f t="shared" si="73"/>
        <v>50000</v>
      </c>
      <c r="I1001" s="4">
        <v>4</v>
      </c>
      <c r="J1001" s="120">
        <f t="shared" si="70"/>
        <v>-11087.964699999997</v>
      </c>
      <c r="K1001" s="120">
        <f t="shared" si="71"/>
        <v>122942961.18844602</v>
      </c>
    </row>
    <row r="1002" spans="1:11" x14ac:dyDescent="0.25">
      <c r="A1002" s="4">
        <v>9877</v>
      </c>
      <c r="B1002" s="5">
        <v>30100</v>
      </c>
      <c r="C1002" s="121">
        <f>VLOOKUP($A1002,flow_input!B$2:C$50000,2,FALSE)</f>
        <v>32208.161531999998</v>
      </c>
      <c r="D1002" s="7" t="s">
        <v>7</v>
      </c>
      <c r="E1002" s="6">
        <f t="shared" si="72"/>
        <v>7.003858910298999E-2</v>
      </c>
      <c r="F1002" s="4">
        <v>3</v>
      </c>
      <c r="G1002" s="4" t="s">
        <v>28</v>
      </c>
      <c r="H1002" s="170">
        <f t="shared" si="73"/>
        <v>30000</v>
      </c>
      <c r="I1002" s="4">
        <v>3</v>
      </c>
      <c r="J1002" s="120">
        <f t="shared" si="70"/>
        <v>2108.1615319999983</v>
      </c>
      <c r="K1002" s="120">
        <f t="shared" si="71"/>
        <v>4444345.0450045792</v>
      </c>
    </row>
    <row r="1003" spans="1:11" x14ac:dyDescent="0.25">
      <c r="A1003" s="4">
        <v>9887</v>
      </c>
      <c r="B1003" s="5">
        <v>28300</v>
      </c>
      <c r="C1003" s="121">
        <f>VLOOKUP($A1003,flow_input!B$2:C$50000,2,FALSE)</f>
        <v>28984.160048000002</v>
      </c>
      <c r="D1003" s="7" t="s">
        <v>7</v>
      </c>
      <c r="E1003" s="6">
        <f t="shared" si="72"/>
        <v>2.4175266713780896E-2</v>
      </c>
      <c r="F1003" s="4">
        <v>3</v>
      </c>
      <c r="G1003" s="4" t="s">
        <v>28</v>
      </c>
      <c r="H1003" s="170">
        <f t="shared" si="73"/>
        <v>20000</v>
      </c>
      <c r="I1003" s="4">
        <v>2</v>
      </c>
      <c r="J1003" s="120">
        <f t="shared" si="70"/>
        <v>684.16004800000155</v>
      </c>
      <c r="K1003" s="120">
        <f t="shared" si="71"/>
        <v>468074.97127936443</v>
      </c>
    </row>
    <row r="1004" spans="1:11" x14ac:dyDescent="0.25">
      <c r="A1004" s="4">
        <v>9935</v>
      </c>
      <c r="B1004" s="5">
        <v>23500</v>
      </c>
      <c r="C1004" s="121">
        <f>VLOOKUP($A1004,flow_input!B$2:C$50000,2,FALSE)</f>
        <v>14583.122824</v>
      </c>
      <c r="D1004" s="7" t="s">
        <v>7</v>
      </c>
      <c r="E1004" s="6">
        <f t="shared" si="72"/>
        <v>-0.37944158195744682</v>
      </c>
      <c r="F1004" s="4">
        <v>3</v>
      </c>
      <c r="G1004" s="4" t="s">
        <v>28</v>
      </c>
      <c r="H1004" s="170">
        <f t="shared" si="73"/>
        <v>20000</v>
      </c>
      <c r="I1004" s="4">
        <v>3</v>
      </c>
      <c r="J1004" s="120">
        <f t="shared" si="70"/>
        <v>-8916.877176</v>
      </c>
      <c r="K1004" s="120">
        <f t="shared" si="71"/>
        <v>79510698.571869731</v>
      </c>
    </row>
    <row r="1005" spans="1:11" x14ac:dyDescent="0.25">
      <c r="A1005" s="4">
        <v>9962</v>
      </c>
      <c r="B1005" s="5">
        <v>5800</v>
      </c>
      <c r="C1005" s="121">
        <f>VLOOKUP($A1005,flow_input!B$2:C$50000,2,FALSE)</f>
        <v>8258.9086320000006</v>
      </c>
      <c r="D1005" s="7" t="s">
        <v>7</v>
      </c>
      <c r="E1005" s="6">
        <f t="shared" si="72"/>
        <v>0.42394976413793106</v>
      </c>
      <c r="F1005" s="4">
        <v>3</v>
      </c>
      <c r="G1005" s="4" t="s">
        <v>28</v>
      </c>
      <c r="H1005" s="170">
        <f t="shared" si="73"/>
        <v>0</v>
      </c>
      <c r="I1005" s="4">
        <v>4</v>
      </c>
      <c r="J1005" s="120">
        <f t="shared" si="70"/>
        <v>2458.9086320000006</v>
      </c>
      <c r="K1005" s="120">
        <f t="shared" si="71"/>
        <v>6046231.660524114</v>
      </c>
    </row>
    <row r="1006" spans="1:11" x14ac:dyDescent="0.25">
      <c r="A1006" s="4">
        <v>9970</v>
      </c>
      <c r="B1006" s="5">
        <v>15600</v>
      </c>
      <c r="C1006" s="121">
        <f>VLOOKUP($A1006,flow_input!B$2:C$50000,2,FALSE)</f>
        <v>15607.775559</v>
      </c>
      <c r="D1006" s="7" t="s">
        <v>7</v>
      </c>
      <c r="E1006" s="6">
        <f t="shared" si="72"/>
        <v>4.9843326923082465E-4</v>
      </c>
      <c r="F1006" s="4">
        <v>3</v>
      </c>
      <c r="G1006" s="4" t="s">
        <v>28</v>
      </c>
      <c r="H1006" s="170">
        <f t="shared" si="73"/>
        <v>10000</v>
      </c>
      <c r="I1006" s="4">
        <v>2</v>
      </c>
      <c r="J1006" s="120">
        <f t="shared" si="70"/>
        <v>7.7755589999997028</v>
      </c>
      <c r="K1006" s="120">
        <f t="shared" si="71"/>
        <v>60.459317762476381</v>
      </c>
    </row>
    <row r="1007" spans="1:11" x14ac:dyDescent="0.25">
      <c r="A1007" s="4">
        <v>10085</v>
      </c>
      <c r="B1007" s="5">
        <v>16600</v>
      </c>
      <c r="C1007" s="121">
        <f>VLOOKUP($A1007,flow_input!B$2:C$50000,2,FALSE)</f>
        <v>11313.256004000001</v>
      </c>
      <c r="D1007" s="7" t="s">
        <v>7</v>
      </c>
      <c r="E1007" s="6">
        <f t="shared" si="72"/>
        <v>-0.31847855397590352</v>
      </c>
      <c r="F1007" s="4">
        <v>3</v>
      </c>
      <c r="G1007" s="4" t="s">
        <v>28</v>
      </c>
      <c r="H1007" s="170">
        <f t="shared" si="73"/>
        <v>10000</v>
      </c>
      <c r="I1007" s="4">
        <v>2</v>
      </c>
      <c r="J1007" s="120">
        <f t="shared" si="70"/>
        <v>-5286.7439959999992</v>
      </c>
      <c r="K1007" s="120">
        <f t="shared" si="71"/>
        <v>27949662.079242039</v>
      </c>
    </row>
    <row r="1008" spans="1:11" x14ac:dyDescent="0.25">
      <c r="A1008" s="4">
        <v>10092</v>
      </c>
      <c r="B1008" s="5">
        <v>25600</v>
      </c>
      <c r="C1008" s="121">
        <f>VLOOKUP($A1008,flow_input!B$2:C$50000,2,FALSE)</f>
        <v>15657.716922</v>
      </c>
      <c r="D1008" s="7" t="s">
        <v>7</v>
      </c>
      <c r="E1008" s="6">
        <f t="shared" si="72"/>
        <v>-0.38837043273437499</v>
      </c>
      <c r="F1008" s="4">
        <v>3</v>
      </c>
      <c r="G1008" s="4" t="s">
        <v>28</v>
      </c>
      <c r="H1008" s="170">
        <f t="shared" si="73"/>
        <v>20000</v>
      </c>
      <c r="I1008" s="4">
        <v>3</v>
      </c>
      <c r="J1008" s="120">
        <f t="shared" si="70"/>
        <v>-9942.2830780000004</v>
      </c>
      <c r="K1008" s="120">
        <f t="shared" si="71"/>
        <v>98848992.803085163</v>
      </c>
    </row>
    <row r="1009" spans="1:11" x14ac:dyDescent="0.25">
      <c r="A1009" s="4">
        <v>10146</v>
      </c>
      <c r="B1009" s="5">
        <v>16600</v>
      </c>
      <c r="C1009" s="121">
        <f>VLOOKUP($A1009,flow_input!B$2:C$50000,2,FALSE)</f>
        <v>16890.984332</v>
      </c>
      <c r="D1009" s="7" t="s">
        <v>7</v>
      </c>
      <c r="E1009" s="6">
        <f t="shared" si="72"/>
        <v>1.7529176626505993E-2</v>
      </c>
      <c r="F1009" s="4">
        <v>3</v>
      </c>
      <c r="G1009" s="4" t="s">
        <v>28</v>
      </c>
      <c r="H1009" s="170">
        <f t="shared" si="73"/>
        <v>10000</v>
      </c>
      <c r="I1009" s="4">
        <v>3</v>
      </c>
      <c r="J1009" s="120">
        <f t="shared" si="70"/>
        <v>290.98433199999999</v>
      </c>
      <c r="K1009" s="120">
        <f t="shared" si="71"/>
        <v>84671.881469486223</v>
      </c>
    </row>
    <row r="1010" spans="1:11" x14ac:dyDescent="0.25">
      <c r="A1010" s="4">
        <v>10153</v>
      </c>
      <c r="B1010" s="5">
        <v>16700</v>
      </c>
      <c r="C1010" s="121">
        <f>VLOOKUP($A1010,flow_input!B$2:C$50000,2,FALSE)</f>
        <v>22289.131945000001</v>
      </c>
      <c r="D1010" s="7" t="s">
        <v>7</v>
      </c>
      <c r="E1010" s="6">
        <f t="shared" si="72"/>
        <v>0.33467855958083836</v>
      </c>
      <c r="F1010" s="4">
        <v>3</v>
      </c>
      <c r="G1010" s="4" t="s">
        <v>28</v>
      </c>
      <c r="H1010" s="170">
        <f t="shared" si="73"/>
        <v>10000</v>
      </c>
      <c r="I1010" s="4">
        <v>3</v>
      </c>
      <c r="J1010" s="120">
        <f t="shared" si="70"/>
        <v>5589.131945000001</v>
      </c>
      <c r="K1010" s="120">
        <f t="shared" si="71"/>
        <v>31238395.898619495</v>
      </c>
    </row>
    <row r="1011" spans="1:11" x14ac:dyDescent="0.25">
      <c r="A1011" s="4">
        <v>10201</v>
      </c>
      <c r="B1011" s="5">
        <v>13400</v>
      </c>
      <c r="C1011" s="121">
        <f>VLOOKUP($A1011,flow_input!B$2:C$50000,2,FALSE)</f>
        <v>7594.0438160000003</v>
      </c>
      <c r="D1011" s="7" t="s">
        <v>7</v>
      </c>
      <c r="E1011" s="6">
        <f t="shared" si="72"/>
        <v>-0.43328031223880592</v>
      </c>
      <c r="F1011" s="4">
        <v>3</v>
      </c>
      <c r="G1011" s="4" t="s">
        <v>28</v>
      </c>
      <c r="H1011" s="170">
        <f t="shared" si="73"/>
        <v>10000</v>
      </c>
      <c r="I1011" s="4">
        <v>2</v>
      </c>
      <c r="J1011" s="120">
        <f t="shared" si="70"/>
        <v>-5805.9561839999997</v>
      </c>
      <c r="K1011" s="120">
        <f t="shared" si="71"/>
        <v>33709127.210527837</v>
      </c>
    </row>
    <row r="1012" spans="1:11" x14ac:dyDescent="0.25">
      <c r="A1012" s="4">
        <v>10224</v>
      </c>
      <c r="B1012" s="5">
        <v>22200</v>
      </c>
      <c r="C1012" s="121">
        <f>VLOOKUP($A1012,flow_input!B$2:C$50000,2,FALSE)</f>
        <v>22428.249204</v>
      </c>
      <c r="D1012" s="7" t="s">
        <v>7</v>
      </c>
      <c r="E1012" s="6">
        <f t="shared" si="72"/>
        <v>1.02814956756756E-2</v>
      </c>
      <c r="F1012" s="4">
        <v>3</v>
      </c>
      <c r="G1012" s="4" t="s">
        <v>28</v>
      </c>
      <c r="H1012" s="170">
        <f t="shared" si="73"/>
        <v>20000</v>
      </c>
      <c r="I1012" s="4">
        <v>3</v>
      </c>
      <c r="J1012" s="120">
        <f t="shared" si="70"/>
        <v>228.24920399999974</v>
      </c>
      <c r="K1012" s="120">
        <f t="shared" si="71"/>
        <v>52097.699126633495</v>
      </c>
    </row>
    <row r="1013" spans="1:11" x14ac:dyDescent="0.25">
      <c r="A1013" s="4">
        <v>10281</v>
      </c>
      <c r="B1013" s="5">
        <v>12700</v>
      </c>
      <c r="C1013" s="121">
        <f>VLOOKUP($A1013,flow_input!B$2:C$50000,2,FALSE)</f>
        <v>8152.22714</v>
      </c>
      <c r="D1013" s="7" t="s">
        <v>7</v>
      </c>
      <c r="E1013" s="6">
        <f t="shared" si="72"/>
        <v>-0.35809235118110239</v>
      </c>
      <c r="F1013" s="4">
        <v>3</v>
      </c>
      <c r="G1013" s="4" t="s">
        <v>28</v>
      </c>
      <c r="H1013" s="170">
        <f t="shared" si="73"/>
        <v>10000</v>
      </c>
      <c r="I1013" s="4">
        <v>4</v>
      </c>
      <c r="J1013" s="120">
        <f t="shared" ref="J1013:J1076" si="74">C1013-B1013</f>
        <v>-4547.77286</v>
      </c>
      <c r="K1013" s="120">
        <f t="shared" ref="K1013:K1076" si="75">POWER(J1013,2)</f>
        <v>20682237.986152578</v>
      </c>
    </row>
    <row r="1014" spans="1:11" x14ac:dyDescent="0.25">
      <c r="A1014" s="4">
        <v>10282</v>
      </c>
      <c r="B1014" s="5">
        <v>8400</v>
      </c>
      <c r="C1014" s="121">
        <f>VLOOKUP($A1014,flow_input!B$2:C$50000,2,FALSE)</f>
        <v>7495.7774890000001</v>
      </c>
      <c r="D1014" s="7" t="s">
        <v>7</v>
      </c>
      <c r="E1014" s="6">
        <f t="shared" si="72"/>
        <v>-0.10764553702380952</v>
      </c>
      <c r="F1014" s="4">
        <v>3</v>
      </c>
      <c r="G1014" s="4" t="s">
        <v>28</v>
      </c>
      <c r="H1014" s="170">
        <f t="shared" si="73"/>
        <v>0</v>
      </c>
      <c r="I1014" s="4">
        <v>4</v>
      </c>
      <c r="J1014" s="120">
        <f t="shared" si="74"/>
        <v>-904.22251099999994</v>
      </c>
      <c r="K1014" s="120">
        <f t="shared" si="75"/>
        <v>817618.34939914499</v>
      </c>
    </row>
    <row r="1015" spans="1:11" x14ac:dyDescent="0.25">
      <c r="A1015" s="4">
        <v>10301</v>
      </c>
      <c r="B1015" s="5">
        <v>23400</v>
      </c>
      <c r="C1015" s="121">
        <f>VLOOKUP($A1015,flow_input!B$2:C$50000,2,FALSE)</f>
        <v>12188.847141</v>
      </c>
      <c r="D1015" s="7" t="s">
        <v>7</v>
      </c>
      <c r="E1015" s="6">
        <f t="shared" si="72"/>
        <v>-0.47910909653846157</v>
      </c>
      <c r="F1015" s="4">
        <v>3</v>
      </c>
      <c r="G1015" s="4" t="s">
        <v>28</v>
      </c>
      <c r="H1015" s="170">
        <f t="shared" si="73"/>
        <v>20000</v>
      </c>
      <c r="I1015" s="4">
        <v>4</v>
      </c>
      <c r="J1015" s="120">
        <f t="shared" si="74"/>
        <v>-11211.152859</v>
      </c>
      <c r="K1015" s="120">
        <f t="shared" si="75"/>
        <v>125689948.42786387</v>
      </c>
    </row>
    <row r="1016" spans="1:11" x14ac:dyDescent="0.25">
      <c r="A1016" s="4">
        <v>10317</v>
      </c>
      <c r="B1016" s="5">
        <v>13600</v>
      </c>
      <c r="C1016" s="121">
        <f>VLOOKUP($A1016,flow_input!B$2:C$50000,2,FALSE)</f>
        <v>8887.0904019999998</v>
      </c>
      <c r="D1016" s="7" t="s">
        <v>7</v>
      </c>
      <c r="E1016" s="6">
        <f t="shared" si="72"/>
        <v>-0.34653747044117644</v>
      </c>
      <c r="F1016" s="4">
        <v>3</v>
      </c>
      <c r="G1016" s="4" t="s">
        <v>28</v>
      </c>
      <c r="H1016" s="170">
        <f t="shared" si="73"/>
        <v>10000</v>
      </c>
      <c r="I1016" s="4">
        <v>2</v>
      </c>
      <c r="J1016" s="120">
        <f t="shared" si="74"/>
        <v>-4712.9095980000002</v>
      </c>
      <c r="K1016" s="120">
        <f t="shared" si="75"/>
        <v>22211516.878920522</v>
      </c>
    </row>
    <row r="1017" spans="1:11" x14ac:dyDescent="0.25">
      <c r="A1017" s="4">
        <v>10384</v>
      </c>
      <c r="B1017" s="5">
        <v>8600</v>
      </c>
      <c r="C1017" s="121">
        <f>VLOOKUP($A1017,flow_input!B$2:C$50000,2,FALSE)</f>
        <v>9375.1223090000003</v>
      </c>
      <c r="D1017" s="7" t="s">
        <v>7</v>
      </c>
      <c r="E1017" s="6">
        <f t="shared" si="72"/>
        <v>9.0130501046511657E-2</v>
      </c>
      <c r="F1017" s="4">
        <v>3</v>
      </c>
      <c r="G1017" s="4" t="s">
        <v>28</v>
      </c>
      <c r="H1017" s="170">
        <f t="shared" si="73"/>
        <v>0</v>
      </c>
      <c r="I1017" s="4">
        <v>1</v>
      </c>
      <c r="J1017" s="120">
        <f t="shared" si="74"/>
        <v>775.12230900000031</v>
      </c>
      <c r="K1017" s="120">
        <f t="shared" si="75"/>
        <v>600814.59390949202</v>
      </c>
    </row>
    <row r="1018" spans="1:11" x14ac:dyDescent="0.25">
      <c r="A1018" s="4">
        <v>10414</v>
      </c>
      <c r="B1018" s="5">
        <v>13200</v>
      </c>
      <c r="C1018" s="121">
        <f>VLOOKUP($A1018,flow_input!B$2:C$50000,2,FALSE)</f>
        <v>12825.895592999999</v>
      </c>
      <c r="D1018" s="7" t="s">
        <v>7</v>
      </c>
      <c r="E1018" s="6">
        <f t="shared" si="72"/>
        <v>-2.8341242954545542E-2</v>
      </c>
      <c r="F1018" s="4">
        <v>3</v>
      </c>
      <c r="G1018" s="4" t="s">
        <v>28</v>
      </c>
      <c r="H1018" s="170">
        <f t="shared" si="73"/>
        <v>10000</v>
      </c>
      <c r="I1018" s="4">
        <v>4</v>
      </c>
      <c r="J1018" s="120">
        <f t="shared" si="74"/>
        <v>-374.10440700000072</v>
      </c>
      <c r="K1018" s="120">
        <f t="shared" si="75"/>
        <v>139954.1073368222</v>
      </c>
    </row>
    <row r="1019" spans="1:11" x14ac:dyDescent="0.25">
      <c r="A1019" s="4">
        <v>10555</v>
      </c>
      <c r="B1019" s="5">
        <v>11500</v>
      </c>
      <c r="C1019" s="121">
        <f>VLOOKUP($A1019,flow_input!B$2:C$50000,2,FALSE)</f>
        <v>10655.265801</v>
      </c>
      <c r="D1019" s="7" t="s">
        <v>7</v>
      </c>
      <c r="E1019" s="6">
        <f t="shared" si="72"/>
        <v>-7.3455147739130422E-2</v>
      </c>
      <c r="F1019" s="4">
        <v>3</v>
      </c>
      <c r="G1019" s="4" t="s">
        <v>28</v>
      </c>
      <c r="H1019" s="170">
        <f t="shared" si="73"/>
        <v>10000</v>
      </c>
      <c r="I1019" s="4">
        <v>4</v>
      </c>
      <c r="J1019" s="120">
        <f t="shared" si="74"/>
        <v>-844.73419900000044</v>
      </c>
      <c r="K1019" s="120">
        <f t="shared" si="75"/>
        <v>713575.86696017231</v>
      </c>
    </row>
    <row r="1020" spans="1:11" x14ac:dyDescent="0.25">
      <c r="A1020" s="4">
        <v>10560</v>
      </c>
      <c r="B1020" s="5">
        <v>20500</v>
      </c>
      <c r="C1020" s="121">
        <f>VLOOKUP($A1020,flow_input!B$2:C$50000,2,FALSE)</f>
        <v>8197.4521239999995</v>
      </c>
      <c r="D1020" s="7" t="s">
        <v>7</v>
      </c>
      <c r="E1020" s="6">
        <f t="shared" si="72"/>
        <v>-0.6001242866341463</v>
      </c>
      <c r="F1020" s="4">
        <v>3</v>
      </c>
      <c r="G1020" s="4" t="s">
        <v>28</v>
      </c>
      <c r="H1020" s="170">
        <f t="shared" si="73"/>
        <v>20000</v>
      </c>
      <c r="I1020" s="4">
        <v>4</v>
      </c>
      <c r="J1020" s="120">
        <f t="shared" si="74"/>
        <v>-12302.547876000001</v>
      </c>
      <c r="K1020" s="120">
        <f t="shared" si="75"/>
        <v>151352684.24127212</v>
      </c>
    </row>
    <row r="1021" spans="1:11" x14ac:dyDescent="0.25">
      <c r="A1021" s="4">
        <v>10563</v>
      </c>
      <c r="B1021" s="5">
        <v>28300</v>
      </c>
      <c r="C1021" s="121">
        <f>VLOOKUP($A1021,flow_input!B$2:C$50000,2,FALSE)</f>
        <v>23505.660752</v>
      </c>
      <c r="D1021" s="7" t="s">
        <v>7</v>
      </c>
      <c r="E1021" s="6">
        <f t="shared" si="72"/>
        <v>-0.16941128084805657</v>
      </c>
      <c r="F1021" s="4">
        <v>3</v>
      </c>
      <c r="G1021" s="4" t="s">
        <v>28</v>
      </c>
      <c r="H1021" s="170">
        <f t="shared" si="73"/>
        <v>20000</v>
      </c>
      <c r="I1021" s="4">
        <v>4</v>
      </c>
      <c r="J1021" s="120">
        <f t="shared" si="74"/>
        <v>-4794.3392480000002</v>
      </c>
      <c r="K1021" s="120">
        <f t="shared" si="75"/>
        <v>22985688.824913207</v>
      </c>
    </row>
    <row r="1022" spans="1:11" x14ac:dyDescent="0.25">
      <c r="A1022" s="4">
        <v>10580</v>
      </c>
      <c r="B1022" s="5">
        <v>61900</v>
      </c>
      <c r="C1022" s="121">
        <f>VLOOKUP($A1022,flow_input!B$2:C$50000,2,FALSE)</f>
        <v>55720.089179000002</v>
      </c>
      <c r="D1022" s="7" t="s">
        <v>7</v>
      </c>
      <c r="E1022" s="6">
        <f t="shared" si="72"/>
        <v>-9.983700841680121E-2</v>
      </c>
      <c r="F1022" s="4">
        <v>3</v>
      </c>
      <c r="G1022" s="4" t="s">
        <v>28</v>
      </c>
      <c r="H1022" s="170">
        <f t="shared" si="73"/>
        <v>60000</v>
      </c>
      <c r="I1022" s="4">
        <v>4</v>
      </c>
      <c r="J1022" s="120">
        <f t="shared" si="74"/>
        <v>-6179.9108209999977</v>
      </c>
      <c r="K1022" s="120">
        <f t="shared" si="75"/>
        <v>38191297.755512863</v>
      </c>
    </row>
    <row r="1023" spans="1:11" x14ac:dyDescent="0.25">
      <c r="A1023" s="4">
        <v>11089</v>
      </c>
      <c r="B1023" s="5">
        <v>15200</v>
      </c>
      <c r="C1023" s="121">
        <f>VLOOKUP($A1023,flow_input!B$2:C$50000,2,FALSE)</f>
        <v>13392.966493</v>
      </c>
      <c r="D1023" s="7" t="s">
        <v>7</v>
      </c>
      <c r="E1023" s="6">
        <f t="shared" si="72"/>
        <v>-0.11888378335526317</v>
      </c>
      <c r="F1023" s="4">
        <v>3</v>
      </c>
      <c r="G1023" s="4" t="s">
        <v>28</v>
      </c>
      <c r="H1023" s="170">
        <f t="shared" si="73"/>
        <v>10000</v>
      </c>
      <c r="I1023" s="4">
        <v>3</v>
      </c>
      <c r="J1023" s="120">
        <f t="shared" si="74"/>
        <v>-1807.0335070000001</v>
      </c>
      <c r="K1023" s="120">
        <f t="shared" si="75"/>
        <v>3265370.0954207196</v>
      </c>
    </row>
    <row r="1024" spans="1:11" x14ac:dyDescent="0.25">
      <c r="A1024" s="4">
        <v>11179</v>
      </c>
      <c r="B1024" s="5">
        <v>17700</v>
      </c>
      <c r="C1024" s="121">
        <f>VLOOKUP($A1024,flow_input!B$2:C$50000,2,FALSE)</f>
        <v>16113.558594</v>
      </c>
      <c r="D1024" s="7" t="s">
        <v>7</v>
      </c>
      <c r="E1024" s="6">
        <f t="shared" si="72"/>
        <v>-8.9629457966101667E-2</v>
      </c>
      <c r="F1024" s="4">
        <v>3</v>
      </c>
      <c r="G1024" s="4" t="s">
        <v>28</v>
      </c>
      <c r="H1024" s="170">
        <f t="shared" si="73"/>
        <v>10000</v>
      </c>
      <c r="I1024" s="4">
        <v>2</v>
      </c>
      <c r="J1024" s="120">
        <f t="shared" si="74"/>
        <v>-1586.4414059999999</v>
      </c>
      <c r="K1024" s="120">
        <f t="shared" si="75"/>
        <v>2516796.3346712566</v>
      </c>
    </row>
    <row r="1025" spans="1:11" x14ac:dyDescent="0.25">
      <c r="A1025" s="4">
        <v>11181</v>
      </c>
      <c r="B1025" s="5">
        <v>8200</v>
      </c>
      <c r="C1025" s="121">
        <f>VLOOKUP($A1025,flow_input!B$2:C$50000,2,FALSE)</f>
        <v>13978.167721</v>
      </c>
      <c r="D1025" s="7" t="s">
        <v>7</v>
      </c>
      <c r="E1025" s="6">
        <f t="shared" si="72"/>
        <v>0.70465460012195114</v>
      </c>
      <c r="F1025" s="4">
        <v>3</v>
      </c>
      <c r="G1025" s="4" t="s">
        <v>28</v>
      </c>
      <c r="H1025" s="170">
        <f t="shared" si="73"/>
        <v>0</v>
      </c>
      <c r="I1025" s="4">
        <v>5</v>
      </c>
      <c r="J1025" s="120">
        <f t="shared" si="74"/>
        <v>5778.1677209999998</v>
      </c>
      <c r="K1025" s="120">
        <f t="shared" si="75"/>
        <v>33387222.21200633</v>
      </c>
    </row>
    <row r="1026" spans="1:11" x14ac:dyDescent="0.25">
      <c r="A1026" s="4">
        <v>11210</v>
      </c>
      <c r="B1026" s="5">
        <v>21100</v>
      </c>
      <c r="C1026" s="121">
        <f>VLOOKUP($A1026,flow_input!B$2:C$50000,2,FALSE)</f>
        <v>26657.430985999999</v>
      </c>
      <c r="D1026" s="7" t="s">
        <v>7</v>
      </c>
      <c r="E1026" s="6">
        <f t="shared" si="72"/>
        <v>0.26338535478672975</v>
      </c>
      <c r="F1026" s="4">
        <v>3</v>
      </c>
      <c r="G1026" s="4" t="s">
        <v>28</v>
      </c>
      <c r="H1026" s="170">
        <f t="shared" si="73"/>
        <v>20000</v>
      </c>
      <c r="I1026" s="4">
        <v>3</v>
      </c>
      <c r="J1026" s="120">
        <f t="shared" si="74"/>
        <v>5557.4309859999994</v>
      </c>
      <c r="K1026" s="120">
        <f t="shared" si="75"/>
        <v>30885039.164152924</v>
      </c>
    </row>
    <row r="1027" spans="1:11" x14ac:dyDescent="0.25">
      <c r="A1027" s="4">
        <v>11514</v>
      </c>
      <c r="B1027" s="5">
        <v>32000</v>
      </c>
      <c r="C1027" s="121">
        <f>VLOOKUP($A1027,flow_input!B$2:C$50000,2,FALSE)</f>
        <v>30839.786378000001</v>
      </c>
      <c r="D1027" s="7" t="s">
        <v>7</v>
      </c>
      <c r="E1027" s="6">
        <f t="shared" ref="E1027:E1090" si="76">C1027/B1027-1</f>
        <v>-3.6256675687500017E-2</v>
      </c>
      <c r="F1027" s="4">
        <v>3</v>
      </c>
      <c r="G1027" s="4" t="s">
        <v>28</v>
      </c>
      <c r="H1027" s="170">
        <f t="shared" ref="H1027:H1090" si="77">FLOOR(B1027,10000)</f>
        <v>30000</v>
      </c>
      <c r="I1027" s="4">
        <v>3</v>
      </c>
      <c r="J1027" s="120">
        <f t="shared" si="74"/>
        <v>-1160.2136219999993</v>
      </c>
      <c r="K1027" s="120">
        <f t="shared" si="75"/>
        <v>1346095.6486743572</v>
      </c>
    </row>
    <row r="1028" spans="1:11" x14ac:dyDescent="0.25">
      <c r="A1028" s="4">
        <v>11542</v>
      </c>
      <c r="B1028" s="5">
        <v>21800</v>
      </c>
      <c r="C1028" s="121">
        <f>VLOOKUP($A1028,flow_input!B$2:C$50000,2,FALSE)</f>
        <v>21223.452093</v>
      </c>
      <c r="D1028" s="7" t="s">
        <v>7</v>
      </c>
      <c r="E1028" s="6">
        <f t="shared" si="76"/>
        <v>-2.6447151697247762E-2</v>
      </c>
      <c r="F1028" s="4">
        <v>3</v>
      </c>
      <c r="G1028" s="4" t="s">
        <v>28</v>
      </c>
      <c r="H1028" s="170">
        <f t="shared" si="77"/>
        <v>20000</v>
      </c>
      <c r="I1028" s="4">
        <v>3</v>
      </c>
      <c r="J1028" s="120">
        <f t="shared" si="74"/>
        <v>-576.54790700000012</v>
      </c>
      <c r="K1028" s="120">
        <f t="shared" si="75"/>
        <v>332407.48906608077</v>
      </c>
    </row>
    <row r="1029" spans="1:11" x14ac:dyDescent="0.25">
      <c r="A1029" s="4">
        <v>11575</v>
      </c>
      <c r="B1029" s="5">
        <v>25500</v>
      </c>
      <c r="C1029" s="121">
        <f>VLOOKUP($A1029,flow_input!B$2:C$50000,2,FALSE)</f>
        <v>13374.550139999999</v>
      </c>
      <c r="D1029" s="7" t="s">
        <v>7</v>
      </c>
      <c r="E1029" s="6">
        <f t="shared" si="76"/>
        <v>-0.47550783764705884</v>
      </c>
      <c r="F1029" s="4">
        <v>3</v>
      </c>
      <c r="G1029" s="4" t="s">
        <v>28</v>
      </c>
      <c r="H1029" s="170">
        <f t="shared" si="77"/>
        <v>20000</v>
      </c>
      <c r="I1029" s="4">
        <v>7</v>
      </c>
      <c r="J1029" s="120">
        <f t="shared" si="74"/>
        <v>-12125.449860000001</v>
      </c>
      <c r="K1029" s="120">
        <f t="shared" si="75"/>
        <v>147026534.30737403</v>
      </c>
    </row>
    <row r="1030" spans="1:11" x14ac:dyDescent="0.25">
      <c r="A1030" s="4">
        <v>11590</v>
      </c>
      <c r="B1030" s="5">
        <v>35800</v>
      </c>
      <c r="C1030" s="121">
        <f>VLOOKUP($A1030,flow_input!B$2:C$50000,2,FALSE)</f>
        <v>34982.566017999998</v>
      </c>
      <c r="D1030" s="7" t="s">
        <v>7</v>
      </c>
      <c r="E1030" s="6">
        <f t="shared" si="76"/>
        <v>-2.2833351452514083E-2</v>
      </c>
      <c r="F1030" s="4">
        <v>3</v>
      </c>
      <c r="G1030" s="4" t="s">
        <v>28</v>
      </c>
      <c r="H1030" s="170">
        <f t="shared" si="77"/>
        <v>30000</v>
      </c>
      <c r="I1030" s="4">
        <v>5</v>
      </c>
      <c r="J1030" s="120">
        <f t="shared" si="74"/>
        <v>-817.43398200000229</v>
      </c>
      <c r="K1030" s="120">
        <f t="shared" si="75"/>
        <v>668198.31492838007</v>
      </c>
    </row>
    <row r="1031" spans="1:11" x14ac:dyDescent="0.25">
      <c r="A1031" s="4">
        <v>11593</v>
      </c>
      <c r="B1031" s="5">
        <v>25000</v>
      </c>
      <c r="C1031" s="121">
        <f>VLOOKUP($A1031,flow_input!B$2:C$50000,2,FALSE)</f>
        <v>22768.412595999998</v>
      </c>
      <c r="D1031" s="7" t="s">
        <v>7</v>
      </c>
      <c r="E1031" s="6">
        <f t="shared" si="76"/>
        <v>-8.9263496160000066E-2</v>
      </c>
      <c r="F1031" s="4">
        <v>3</v>
      </c>
      <c r="G1031" s="4" t="s">
        <v>28</v>
      </c>
      <c r="H1031" s="170">
        <f t="shared" si="77"/>
        <v>20000</v>
      </c>
      <c r="I1031" s="4">
        <v>5</v>
      </c>
      <c r="J1031" s="120">
        <f t="shared" si="74"/>
        <v>-2231.5874040000017</v>
      </c>
      <c r="K1031" s="120">
        <f t="shared" si="75"/>
        <v>4979982.341691467</v>
      </c>
    </row>
    <row r="1032" spans="1:11" x14ac:dyDescent="0.25">
      <c r="A1032" s="4">
        <v>11594</v>
      </c>
      <c r="B1032" s="5">
        <v>30800</v>
      </c>
      <c r="C1032" s="121">
        <f>VLOOKUP($A1032,flow_input!B$2:C$50000,2,FALSE)</f>
        <v>31821.065204999999</v>
      </c>
      <c r="D1032" s="7" t="s">
        <v>7</v>
      </c>
      <c r="E1032" s="6">
        <f t="shared" si="76"/>
        <v>3.3151467694805259E-2</v>
      </c>
      <c r="F1032" s="4">
        <v>3</v>
      </c>
      <c r="G1032" s="4" t="s">
        <v>28</v>
      </c>
      <c r="H1032" s="170">
        <f t="shared" si="77"/>
        <v>30000</v>
      </c>
      <c r="I1032" s="4">
        <v>5</v>
      </c>
      <c r="J1032" s="120">
        <f t="shared" si="74"/>
        <v>1021.065204999999</v>
      </c>
      <c r="K1032" s="120">
        <f t="shared" si="75"/>
        <v>1042574.1528616899</v>
      </c>
    </row>
    <row r="1033" spans="1:11" x14ac:dyDescent="0.25">
      <c r="A1033" s="4">
        <v>11598</v>
      </c>
      <c r="B1033" s="5">
        <v>27100</v>
      </c>
      <c r="C1033" s="121">
        <f>VLOOKUP($A1033,flow_input!B$2:C$50000,2,FALSE)</f>
        <v>21505.241506999999</v>
      </c>
      <c r="D1033" s="7" t="s">
        <v>7</v>
      </c>
      <c r="E1033" s="6">
        <f t="shared" si="76"/>
        <v>-0.20644865287822878</v>
      </c>
      <c r="F1033" s="4">
        <v>3</v>
      </c>
      <c r="G1033" s="4" t="s">
        <v>28</v>
      </c>
      <c r="H1033" s="170">
        <f t="shared" si="77"/>
        <v>20000</v>
      </c>
      <c r="I1033" s="4">
        <v>5</v>
      </c>
      <c r="J1033" s="120">
        <f t="shared" si="74"/>
        <v>-5594.7584930000012</v>
      </c>
      <c r="K1033" s="120">
        <f t="shared" si="75"/>
        <v>31301322.594995644</v>
      </c>
    </row>
    <row r="1034" spans="1:11" x14ac:dyDescent="0.25">
      <c r="A1034" s="4">
        <v>11610</v>
      </c>
      <c r="B1034" s="5">
        <v>20200</v>
      </c>
      <c r="C1034" s="121">
        <f>VLOOKUP($A1034,flow_input!B$2:C$50000,2,FALSE)</f>
        <v>23996.744664999998</v>
      </c>
      <c r="D1034" s="7" t="s">
        <v>7</v>
      </c>
      <c r="E1034" s="6">
        <f t="shared" si="76"/>
        <v>0.18795765668316822</v>
      </c>
      <c r="F1034" s="4">
        <v>3</v>
      </c>
      <c r="G1034" s="4" t="s">
        <v>28</v>
      </c>
      <c r="H1034" s="170">
        <f t="shared" si="77"/>
        <v>20000</v>
      </c>
      <c r="I1034" s="4">
        <v>3</v>
      </c>
      <c r="J1034" s="120">
        <f t="shared" si="74"/>
        <v>3796.7446649999983</v>
      </c>
      <c r="K1034" s="120">
        <f t="shared" si="75"/>
        <v>14415270.05120595</v>
      </c>
    </row>
    <row r="1035" spans="1:11" x14ac:dyDescent="0.25">
      <c r="A1035" s="4">
        <v>11611</v>
      </c>
      <c r="B1035" s="5">
        <v>7900</v>
      </c>
      <c r="C1035" s="121">
        <f>VLOOKUP($A1035,flow_input!B$2:C$50000,2,FALSE)</f>
        <v>9919.2605079999994</v>
      </c>
      <c r="D1035" s="7" t="s">
        <v>7</v>
      </c>
      <c r="E1035" s="6">
        <f t="shared" si="76"/>
        <v>0.25560259594936707</v>
      </c>
      <c r="F1035" s="4">
        <v>3</v>
      </c>
      <c r="G1035" s="4" t="s">
        <v>28</v>
      </c>
      <c r="H1035" s="170">
        <f t="shared" si="77"/>
        <v>0</v>
      </c>
      <c r="I1035" s="4">
        <v>2</v>
      </c>
      <c r="J1035" s="120">
        <f t="shared" si="74"/>
        <v>2019.2605079999994</v>
      </c>
      <c r="K1035" s="120">
        <f t="shared" si="75"/>
        <v>4077412.9991684156</v>
      </c>
    </row>
    <row r="1036" spans="1:11" x14ac:dyDescent="0.25">
      <c r="A1036" s="4">
        <v>11614</v>
      </c>
      <c r="B1036" s="5">
        <v>15800</v>
      </c>
      <c r="C1036" s="121">
        <f>VLOOKUP($A1036,flow_input!B$2:C$50000,2,FALSE)</f>
        <v>9109.7732789999991</v>
      </c>
      <c r="D1036" s="7" t="s">
        <v>7</v>
      </c>
      <c r="E1036" s="6">
        <f t="shared" si="76"/>
        <v>-0.42343207094936719</v>
      </c>
      <c r="F1036" s="4">
        <v>3</v>
      </c>
      <c r="G1036" s="4" t="s">
        <v>28</v>
      </c>
      <c r="H1036" s="170">
        <f t="shared" si="77"/>
        <v>10000</v>
      </c>
      <c r="I1036" s="4">
        <v>2</v>
      </c>
      <c r="J1036" s="120">
        <f t="shared" si="74"/>
        <v>-6690.2267210000009</v>
      </c>
      <c r="K1036" s="120">
        <f t="shared" si="75"/>
        <v>44759133.578382425</v>
      </c>
    </row>
    <row r="1037" spans="1:11" x14ac:dyDescent="0.25">
      <c r="A1037" s="4">
        <v>11660</v>
      </c>
      <c r="B1037" s="5">
        <v>26600</v>
      </c>
      <c r="C1037" s="121">
        <f>VLOOKUP($A1037,flow_input!B$2:C$50000,2,FALSE)</f>
        <v>23357.388177000001</v>
      </c>
      <c r="D1037" s="7" t="s">
        <v>7</v>
      </c>
      <c r="E1037" s="6">
        <f t="shared" si="76"/>
        <v>-0.12190270011278193</v>
      </c>
      <c r="F1037" s="4">
        <v>3</v>
      </c>
      <c r="G1037" s="4" t="s">
        <v>28</v>
      </c>
      <c r="H1037" s="170">
        <f t="shared" si="77"/>
        <v>20000</v>
      </c>
      <c r="I1037" s="4">
        <v>3</v>
      </c>
      <c r="J1037" s="120">
        <f t="shared" si="74"/>
        <v>-3242.6118229999993</v>
      </c>
      <c r="K1037" s="120">
        <f t="shared" si="75"/>
        <v>10514531.434659379</v>
      </c>
    </row>
    <row r="1038" spans="1:11" x14ac:dyDescent="0.25">
      <c r="A1038" s="4">
        <v>11971</v>
      </c>
      <c r="B1038" s="5">
        <v>35100</v>
      </c>
      <c r="C1038" s="121">
        <f>VLOOKUP($A1038,flow_input!B$2:C$50000,2,FALSE)</f>
        <v>31920.851704000001</v>
      </c>
      <c r="D1038" s="7" t="s">
        <v>7</v>
      </c>
      <c r="E1038" s="6">
        <f t="shared" si="76"/>
        <v>-9.0574025527065505E-2</v>
      </c>
      <c r="F1038" s="4">
        <v>3</v>
      </c>
      <c r="G1038" s="4" t="s">
        <v>28</v>
      </c>
      <c r="H1038" s="170">
        <f t="shared" si="77"/>
        <v>30000</v>
      </c>
      <c r="I1038" s="4">
        <v>2</v>
      </c>
      <c r="J1038" s="120">
        <f t="shared" si="74"/>
        <v>-3179.1482959999994</v>
      </c>
      <c r="K1038" s="120">
        <f t="shared" si="75"/>
        <v>10106983.8879597</v>
      </c>
    </row>
    <row r="1039" spans="1:11" x14ac:dyDescent="0.25">
      <c r="A1039" s="4">
        <v>11987</v>
      </c>
      <c r="B1039" s="5">
        <v>35400</v>
      </c>
      <c r="C1039" s="121">
        <f>VLOOKUP($A1039,flow_input!B$2:C$50000,2,FALSE)</f>
        <v>37099.013397000002</v>
      </c>
      <c r="D1039" s="7" t="s">
        <v>7</v>
      </c>
      <c r="E1039" s="6">
        <f t="shared" si="76"/>
        <v>4.7994728728813607E-2</v>
      </c>
      <c r="F1039" s="4">
        <v>3</v>
      </c>
      <c r="G1039" s="4" t="s">
        <v>28</v>
      </c>
      <c r="H1039" s="170">
        <f t="shared" si="77"/>
        <v>30000</v>
      </c>
      <c r="I1039" s="4">
        <v>2</v>
      </c>
      <c r="J1039" s="120">
        <f t="shared" si="74"/>
        <v>1699.0133970000024</v>
      </c>
      <c r="K1039" s="120">
        <f t="shared" si="75"/>
        <v>2886646.5231854878</v>
      </c>
    </row>
    <row r="1040" spans="1:11" x14ac:dyDescent="0.25">
      <c r="A1040" s="4">
        <v>11997</v>
      </c>
      <c r="B1040" s="5">
        <v>15200</v>
      </c>
      <c r="C1040" s="121">
        <f>VLOOKUP($A1040,flow_input!B$2:C$50000,2,FALSE)</f>
        <v>11306.964413666001</v>
      </c>
      <c r="D1040" s="7" t="s">
        <v>7</v>
      </c>
      <c r="E1040" s="6">
        <f t="shared" si="76"/>
        <v>-0.25612076225881575</v>
      </c>
      <c r="F1040" s="4">
        <v>3</v>
      </c>
      <c r="G1040" s="4" t="s">
        <v>28</v>
      </c>
      <c r="H1040" s="170">
        <f t="shared" si="77"/>
        <v>10000</v>
      </c>
      <c r="I1040" s="4">
        <v>1</v>
      </c>
      <c r="J1040" s="120">
        <f t="shared" si="74"/>
        <v>-3893.0355863339992</v>
      </c>
      <c r="K1040" s="120">
        <f t="shared" si="75"/>
        <v>15155726.076462904</v>
      </c>
    </row>
    <row r="1041" spans="1:11" x14ac:dyDescent="0.25">
      <c r="A1041" s="4">
        <v>12000</v>
      </c>
      <c r="B1041" s="5">
        <v>10700</v>
      </c>
      <c r="C1041" s="121">
        <f>VLOOKUP($A1041,flow_input!B$2:C$50000,2,FALSE)</f>
        <v>10665.343832</v>
      </c>
      <c r="D1041" s="7" t="s">
        <v>7</v>
      </c>
      <c r="E1041" s="6">
        <f t="shared" si="76"/>
        <v>-3.2388942056074121E-3</v>
      </c>
      <c r="F1041" s="4">
        <v>3</v>
      </c>
      <c r="G1041" s="4" t="s">
        <v>28</v>
      </c>
      <c r="H1041" s="170">
        <f t="shared" si="77"/>
        <v>10000</v>
      </c>
      <c r="I1041" s="4">
        <v>2</v>
      </c>
      <c r="J1041" s="120">
        <f t="shared" si="74"/>
        <v>-34.656167999999525</v>
      </c>
      <c r="K1041" s="120">
        <f t="shared" si="75"/>
        <v>1201.0499804441911</v>
      </c>
    </row>
    <row r="1042" spans="1:11" x14ac:dyDescent="0.25">
      <c r="A1042" s="4">
        <v>12190</v>
      </c>
      <c r="B1042" s="5">
        <v>22000</v>
      </c>
      <c r="C1042" s="121">
        <f>VLOOKUP($A1042,flow_input!B$2:C$50000,2,FALSE)</f>
        <v>11359.830515</v>
      </c>
      <c r="D1042" s="7" t="s">
        <v>7</v>
      </c>
      <c r="E1042" s="6">
        <f t="shared" si="76"/>
        <v>-0.4836440675</v>
      </c>
      <c r="F1042" s="4">
        <v>3</v>
      </c>
      <c r="G1042" s="4" t="s">
        <v>28</v>
      </c>
      <c r="H1042" s="170">
        <f t="shared" si="77"/>
        <v>20000</v>
      </c>
      <c r="I1042" s="4">
        <v>2</v>
      </c>
      <c r="J1042" s="120">
        <f t="shared" si="74"/>
        <v>-10640.169485</v>
      </c>
      <c r="K1042" s="120">
        <f t="shared" si="75"/>
        <v>113213206.66952518</v>
      </c>
    </row>
    <row r="1043" spans="1:11" x14ac:dyDescent="0.25">
      <c r="A1043" s="4">
        <v>12197</v>
      </c>
      <c r="B1043" s="5">
        <v>11600</v>
      </c>
      <c r="C1043" s="121">
        <f>VLOOKUP($A1043,flow_input!B$2:C$50000,2,FALSE)</f>
        <v>11193.433123000001</v>
      </c>
      <c r="D1043" s="7" t="s">
        <v>7</v>
      </c>
      <c r="E1043" s="6">
        <f t="shared" si="76"/>
        <v>-3.5048868706896497E-2</v>
      </c>
      <c r="F1043" s="4">
        <v>3</v>
      </c>
      <c r="G1043" s="4" t="s">
        <v>28</v>
      </c>
      <c r="H1043" s="170">
        <f t="shared" si="77"/>
        <v>10000</v>
      </c>
      <c r="I1043" s="4">
        <v>3</v>
      </c>
      <c r="J1043" s="120">
        <f t="shared" si="74"/>
        <v>-406.56687699999929</v>
      </c>
      <c r="K1043" s="120">
        <f t="shared" si="75"/>
        <v>165296.62547353256</v>
      </c>
    </row>
    <row r="1044" spans="1:11" x14ac:dyDescent="0.25">
      <c r="A1044" s="4">
        <v>12480</v>
      </c>
      <c r="B1044" s="5">
        <v>13300</v>
      </c>
      <c r="C1044" s="121">
        <f>VLOOKUP($A1044,flow_input!B$2:C$50000,2,FALSE)</f>
        <v>14867.207941999999</v>
      </c>
      <c r="D1044" s="7" t="s">
        <v>7</v>
      </c>
      <c r="E1044" s="6">
        <f t="shared" si="76"/>
        <v>0.11783518360902256</v>
      </c>
      <c r="F1044" s="4">
        <v>3</v>
      </c>
      <c r="G1044" s="4" t="s">
        <v>28</v>
      </c>
      <c r="H1044" s="170">
        <f t="shared" si="77"/>
        <v>10000</v>
      </c>
      <c r="I1044" s="4">
        <v>6</v>
      </c>
      <c r="J1044" s="120">
        <f t="shared" si="74"/>
        <v>1567.2079419999991</v>
      </c>
      <c r="K1044" s="120">
        <f t="shared" si="75"/>
        <v>2456140.7334678727</v>
      </c>
    </row>
    <row r="1045" spans="1:11" x14ac:dyDescent="0.25">
      <c r="A1045" s="4">
        <v>12482</v>
      </c>
      <c r="B1045" s="5">
        <v>19100</v>
      </c>
      <c r="C1045" s="121">
        <f>VLOOKUP($A1045,flow_input!B$2:C$50000,2,FALSE)</f>
        <v>10595.348602</v>
      </c>
      <c r="D1045" s="7" t="s">
        <v>7</v>
      </c>
      <c r="E1045" s="6">
        <f t="shared" si="76"/>
        <v>-0.44526970670157073</v>
      </c>
      <c r="F1045" s="4">
        <v>3</v>
      </c>
      <c r="G1045" s="4" t="s">
        <v>28</v>
      </c>
      <c r="H1045" s="170">
        <f t="shared" si="77"/>
        <v>10000</v>
      </c>
      <c r="I1045" s="4">
        <v>2</v>
      </c>
      <c r="J1045" s="120">
        <f t="shared" si="74"/>
        <v>-8504.651398</v>
      </c>
      <c r="K1045" s="120">
        <f t="shared" si="75"/>
        <v>72329095.401503354</v>
      </c>
    </row>
    <row r="1046" spans="1:11" x14ac:dyDescent="0.25">
      <c r="A1046" s="4">
        <v>12596</v>
      </c>
      <c r="B1046" s="5">
        <v>20600</v>
      </c>
      <c r="C1046" s="121">
        <f>VLOOKUP($A1046,flow_input!B$2:C$50000,2,FALSE)</f>
        <v>26549.900128000001</v>
      </c>
      <c r="D1046" s="7" t="s">
        <v>7</v>
      </c>
      <c r="E1046" s="6">
        <f t="shared" si="76"/>
        <v>0.28883010330097103</v>
      </c>
      <c r="F1046" s="4">
        <v>3</v>
      </c>
      <c r="G1046" s="4" t="s">
        <v>28</v>
      </c>
      <c r="H1046" s="170">
        <f t="shared" si="77"/>
        <v>20000</v>
      </c>
      <c r="I1046" s="4">
        <v>3</v>
      </c>
      <c r="J1046" s="120">
        <f t="shared" si="74"/>
        <v>5949.9001280000011</v>
      </c>
      <c r="K1046" s="120">
        <f t="shared" si="75"/>
        <v>35401311.533174433</v>
      </c>
    </row>
    <row r="1047" spans="1:11" x14ac:dyDescent="0.25">
      <c r="A1047" s="4">
        <v>12678</v>
      </c>
      <c r="B1047" s="5">
        <v>13400</v>
      </c>
      <c r="C1047" s="121">
        <f>VLOOKUP($A1047,flow_input!B$2:C$50000,2,FALSE)</f>
        <v>11306.890773333</v>
      </c>
      <c r="D1047" s="7" t="s">
        <v>7</v>
      </c>
      <c r="E1047" s="6">
        <f t="shared" si="76"/>
        <v>-0.15620218109455231</v>
      </c>
      <c r="F1047" s="4">
        <v>3</v>
      </c>
      <c r="G1047" s="4" t="s">
        <v>28</v>
      </c>
      <c r="H1047" s="170">
        <f t="shared" si="77"/>
        <v>10000</v>
      </c>
      <c r="I1047" s="4">
        <v>5</v>
      </c>
      <c r="J1047" s="120">
        <f t="shared" si="74"/>
        <v>-2093.1092266670003</v>
      </c>
      <c r="K1047" s="120">
        <f t="shared" si="75"/>
        <v>4381106.2347585279</v>
      </c>
    </row>
    <row r="1048" spans="1:11" x14ac:dyDescent="0.25">
      <c r="A1048" s="4">
        <v>12683</v>
      </c>
      <c r="B1048" s="5">
        <v>25200</v>
      </c>
      <c r="C1048" s="121">
        <f>VLOOKUP($A1048,flow_input!B$2:C$50000,2,FALSE)</f>
        <v>25184.291157</v>
      </c>
      <c r="D1048" s="7" t="s">
        <v>7</v>
      </c>
      <c r="E1048" s="6">
        <f t="shared" si="76"/>
        <v>-6.233667857142855E-4</v>
      </c>
      <c r="F1048" s="4">
        <v>3</v>
      </c>
      <c r="G1048" s="4" t="s">
        <v>28</v>
      </c>
      <c r="H1048" s="170">
        <f t="shared" si="77"/>
        <v>20000</v>
      </c>
      <c r="I1048" s="4">
        <v>5</v>
      </c>
      <c r="J1048" s="120">
        <f t="shared" si="74"/>
        <v>-15.708843000000343</v>
      </c>
      <c r="K1048" s="120">
        <f t="shared" si="75"/>
        <v>246.76774839865976</v>
      </c>
    </row>
    <row r="1049" spans="1:11" x14ac:dyDescent="0.25">
      <c r="A1049" s="4">
        <v>12685</v>
      </c>
      <c r="B1049" s="5">
        <v>4900</v>
      </c>
      <c r="C1049" s="121">
        <f>VLOOKUP($A1049,flow_input!B$2:C$50000,2,FALSE)</f>
        <v>6799.4325760000002</v>
      </c>
      <c r="D1049" s="7" t="s">
        <v>7</v>
      </c>
      <c r="E1049" s="6">
        <f t="shared" si="76"/>
        <v>0.38763930122448986</v>
      </c>
      <c r="F1049" s="4">
        <v>3</v>
      </c>
      <c r="G1049" s="4" t="s">
        <v>28</v>
      </c>
      <c r="H1049" s="170">
        <f t="shared" si="77"/>
        <v>0</v>
      </c>
      <c r="I1049" s="4">
        <v>5</v>
      </c>
      <c r="J1049" s="120">
        <f t="shared" si="74"/>
        <v>1899.4325760000002</v>
      </c>
      <c r="K1049" s="120">
        <f t="shared" si="75"/>
        <v>3607844.1107699964</v>
      </c>
    </row>
    <row r="1050" spans="1:11" x14ac:dyDescent="0.25">
      <c r="A1050" s="4">
        <v>12691</v>
      </c>
      <c r="B1050" s="5">
        <v>28600</v>
      </c>
      <c r="C1050" s="121">
        <f>VLOOKUP($A1050,flow_input!B$2:C$50000,2,FALSE)</f>
        <v>21973.504367665999</v>
      </c>
      <c r="D1050" s="7" t="s">
        <v>7</v>
      </c>
      <c r="E1050" s="6">
        <f t="shared" si="76"/>
        <v>-0.23169565148020987</v>
      </c>
      <c r="F1050" s="4">
        <v>3</v>
      </c>
      <c r="G1050" s="4" t="s">
        <v>28</v>
      </c>
      <c r="H1050" s="170">
        <f t="shared" si="77"/>
        <v>20000</v>
      </c>
      <c r="I1050" s="4">
        <v>5</v>
      </c>
      <c r="J1050" s="120">
        <f t="shared" si="74"/>
        <v>-6626.4956323340011</v>
      </c>
      <c r="K1050" s="120">
        <f t="shared" si="75"/>
        <v>43910444.365341596</v>
      </c>
    </row>
    <row r="1051" spans="1:11" x14ac:dyDescent="0.25">
      <c r="A1051" s="4">
        <v>12692</v>
      </c>
      <c r="B1051" s="5">
        <v>18600</v>
      </c>
      <c r="C1051" s="121">
        <f>VLOOKUP($A1051,flow_input!B$2:C$50000,2,FALSE)</f>
        <v>4809.4196929999998</v>
      </c>
      <c r="D1051" s="7" t="s">
        <v>7</v>
      </c>
      <c r="E1051" s="6">
        <f t="shared" si="76"/>
        <v>-0.74142904876344085</v>
      </c>
      <c r="F1051" s="4">
        <v>3</v>
      </c>
      <c r="G1051" s="4" t="s">
        <v>28</v>
      </c>
      <c r="H1051" s="170">
        <f t="shared" si="77"/>
        <v>10000</v>
      </c>
      <c r="I1051" s="4">
        <v>5</v>
      </c>
      <c r="J1051" s="120">
        <f t="shared" si="74"/>
        <v>-13790.580307</v>
      </c>
      <c r="K1051" s="120">
        <f t="shared" si="75"/>
        <v>190180105.20381621</v>
      </c>
    </row>
    <row r="1052" spans="1:11" x14ac:dyDescent="0.25">
      <c r="A1052" s="4">
        <v>12705</v>
      </c>
      <c r="B1052" s="5">
        <v>14300</v>
      </c>
      <c r="C1052" s="121">
        <f>VLOOKUP($A1052,flow_input!B$2:C$50000,2,FALSE)</f>
        <v>14911.293996</v>
      </c>
      <c r="D1052" s="7" t="s">
        <v>7</v>
      </c>
      <c r="E1052" s="6">
        <f t="shared" si="76"/>
        <v>4.274783188811182E-2</v>
      </c>
      <c r="F1052" s="4">
        <v>3</v>
      </c>
      <c r="G1052" s="4" t="s">
        <v>28</v>
      </c>
      <c r="H1052" s="170">
        <f t="shared" si="77"/>
        <v>10000</v>
      </c>
      <c r="I1052" s="4">
        <v>5</v>
      </c>
      <c r="J1052" s="120">
        <f t="shared" si="74"/>
        <v>611.29399600000033</v>
      </c>
      <c r="K1052" s="120">
        <f t="shared" si="75"/>
        <v>373680.34954564844</v>
      </c>
    </row>
    <row r="1053" spans="1:11" x14ac:dyDescent="0.25">
      <c r="A1053" s="4">
        <v>12794</v>
      </c>
      <c r="B1053" s="5">
        <v>15700</v>
      </c>
      <c r="C1053" s="121">
        <f>VLOOKUP($A1053,flow_input!B$2:C$50000,2,FALSE)</f>
        <v>16332.149025000001</v>
      </c>
      <c r="D1053" s="7" t="s">
        <v>7</v>
      </c>
      <c r="E1053" s="6">
        <f t="shared" si="76"/>
        <v>4.0264269108280404E-2</v>
      </c>
      <c r="F1053" s="4">
        <v>3</v>
      </c>
      <c r="G1053" s="4" t="s">
        <v>28</v>
      </c>
      <c r="H1053" s="170">
        <f t="shared" si="77"/>
        <v>10000</v>
      </c>
      <c r="I1053" s="4">
        <v>7</v>
      </c>
      <c r="J1053" s="120">
        <f t="shared" si="74"/>
        <v>632.14902500000062</v>
      </c>
      <c r="K1053" s="120">
        <f t="shared" si="75"/>
        <v>399612.38980845141</v>
      </c>
    </row>
    <row r="1054" spans="1:11" x14ac:dyDescent="0.25">
      <c r="A1054" s="4">
        <v>12800</v>
      </c>
      <c r="B1054" s="5">
        <v>13100</v>
      </c>
      <c r="C1054" s="121">
        <f>VLOOKUP($A1054,flow_input!B$2:C$50000,2,FALSE)</f>
        <v>13140.910011</v>
      </c>
      <c r="D1054" s="7" t="s">
        <v>7</v>
      </c>
      <c r="E1054" s="6">
        <f t="shared" si="76"/>
        <v>3.1229016030533963E-3</v>
      </c>
      <c r="F1054" s="4">
        <v>3</v>
      </c>
      <c r="G1054" s="4" t="s">
        <v>28</v>
      </c>
      <c r="H1054" s="170">
        <f t="shared" si="77"/>
        <v>10000</v>
      </c>
      <c r="I1054" s="4">
        <v>7</v>
      </c>
      <c r="J1054" s="120">
        <f t="shared" si="74"/>
        <v>40.91001099999994</v>
      </c>
      <c r="K1054" s="120">
        <f t="shared" si="75"/>
        <v>1673.6290000201161</v>
      </c>
    </row>
    <row r="1055" spans="1:11" x14ac:dyDescent="0.25">
      <c r="A1055" s="4">
        <v>12819</v>
      </c>
      <c r="B1055" s="5">
        <v>18900</v>
      </c>
      <c r="C1055" s="121">
        <f>VLOOKUP($A1055,flow_input!B$2:C$50000,2,FALSE)</f>
        <v>16815.916614999998</v>
      </c>
      <c r="D1055" s="7" t="s">
        <v>7</v>
      </c>
      <c r="E1055" s="6">
        <f t="shared" si="76"/>
        <v>-0.11026896216931226</v>
      </c>
      <c r="F1055" s="4">
        <v>3</v>
      </c>
      <c r="G1055" s="4" t="s">
        <v>28</v>
      </c>
      <c r="H1055" s="170">
        <f t="shared" si="77"/>
        <v>10000</v>
      </c>
      <c r="I1055" s="4">
        <v>7</v>
      </c>
      <c r="J1055" s="120">
        <f t="shared" si="74"/>
        <v>-2084.0833850000017</v>
      </c>
      <c r="K1055" s="120">
        <f t="shared" si="75"/>
        <v>4343403.5556330653</v>
      </c>
    </row>
    <row r="1056" spans="1:11" x14ac:dyDescent="0.25">
      <c r="A1056" s="4">
        <v>12846</v>
      </c>
      <c r="B1056" s="5">
        <v>17400</v>
      </c>
      <c r="C1056" s="121">
        <f>VLOOKUP($A1056,flow_input!B$2:C$50000,2,FALSE)</f>
        <v>14156.191343</v>
      </c>
      <c r="D1056" s="7" t="s">
        <v>7</v>
      </c>
      <c r="E1056" s="6">
        <f t="shared" si="76"/>
        <v>-0.18642578488505746</v>
      </c>
      <c r="F1056" s="4">
        <v>3</v>
      </c>
      <c r="G1056" s="4" t="s">
        <v>28</v>
      </c>
      <c r="H1056" s="170">
        <f t="shared" si="77"/>
        <v>10000</v>
      </c>
      <c r="I1056" s="4">
        <v>2</v>
      </c>
      <c r="J1056" s="120">
        <f t="shared" si="74"/>
        <v>-3243.8086569999996</v>
      </c>
      <c r="K1056" s="120">
        <f t="shared" si="75"/>
        <v>10522294.603228141</v>
      </c>
    </row>
    <row r="1057" spans="1:11" x14ac:dyDescent="0.25">
      <c r="A1057" s="4">
        <v>12854</v>
      </c>
      <c r="B1057" s="5">
        <v>24500</v>
      </c>
      <c r="C1057" s="121">
        <f>VLOOKUP($A1057,flow_input!B$2:C$50000,2,FALSE)</f>
        <v>27200.858058000002</v>
      </c>
      <c r="D1057" s="7" t="s">
        <v>7</v>
      </c>
      <c r="E1057" s="6">
        <f t="shared" si="76"/>
        <v>0.11023910440816342</v>
      </c>
      <c r="F1057" s="4">
        <v>3</v>
      </c>
      <c r="G1057" s="4" t="s">
        <v>28</v>
      </c>
      <c r="H1057" s="170">
        <f t="shared" si="77"/>
        <v>20000</v>
      </c>
      <c r="I1057" s="4">
        <v>2</v>
      </c>
      <c r="J1057" s="120">
        <f t="shared" si="74"/>
        <v>2700.8580580000016</v>
      </c>
      <c r="K1057" s="120">
        <f t="shared" si="75"/>
        <v>7294634.2494635405</v>
      </c>
    </row>
    <row r="1058" spans="1:11" x14ac:dyDescent="0.25">
      <c r="A1058" s="4">
        <v>12874</v>
      </c>
      <c r="B1058" s="5">
        <v>19200</v>
      </c>
      <c r="C1058" s="121">
        <f>VLOOKUP($A1058,flow_input!B$2:C$50000,2,FALSE)</f>
        <v>15442.869768</v>
      </c>
      <c r="D1058" s="7" t="s">
        <v>7</v>
      </c>
      <c r="E1058" s="6">
        <f t="shared" si="76"/>
        <v>-0.19568386625</v>
      </c>
      <c r="F1058" s="4">
        <v>3</v>
      </c>
      <c r="G1058" s="4" t="s">
        <v>28</v>
      </c>
      <c r="H1058" s="170">
        <f t="shared" si="77"/>
        <v>10000</v>
      </c>
      <c r="I1058" s="4">
        <v>7</v>
      </c>
      <c r="J1058" s="120">
        <f t="shared" si="74"/>
        <v>-3757.1302319999995</v>
      </c>
      <c r="K1058" s="120">
        <f t="shared" si="75"/>
        <v>14116027.58020837</v>
      </c>
    </row>
    <row r="1059" spans="1:11" x14ac:dyDescent="0.25">
      <c r="A1059" s="4">
        <v>12876</v>
      </c>
      <c r="B1059" s="5">
        <v>24300</v>
      </c>
      <c r="C1059" s="121">
        <f>VLOOKUP($A1059,flow_input!B$2:C$50000,2,FALSE)</f>
        <v>22953.174286000001</v>
      </c>
      <c r="D1059" s="7" t="s">
        <v>7</v>
      </c>
      <c r="E1059" s="6">
        <f t="shared" si="76"/>
        <v>-5.5424926502057548E-2</v>
      </c>
      <c r="F1059" s="4">
        <v>3</v>
      </c>
      <c r="G1059" s="4" t="s">
        <v>28</v>
      </c>
      <c r="H1059" s="170">
        <f t="shared" si="77"/>
        <v>20000</v>
      </c>
      <c r="I1059" s="4">
        <v>7</v>
      </c>
      <c r="J1059" s="120">
        <f t="shared" si="74"/>
        <v>-1346.8257139999987</v>
      </c>
      <c r="K1059" s="120">
        <f t="shared" si="75"/>
        <v>1813939.5038916063</v>
      </c>
    </row>
    <row r="1060" spans="1:11" x14ac:dyDescent="0.25">
      <c r="A1060" s="4">
        <v>12884</v>
      </c>
      <c r="B1060" s="5">
        <v>18500</v>
      </c>
      <c r="C1060" s="121">
        <f>VLOOKUP($A1060,flow_input!B$2:C$50000,2,FALSE)</f>
        <v>19285.756422999999</v>
      </c>
      <c r="D1060" s="7" t="s">
        <v>7</v>
      </c>
      <c r="E1060" s="6">
        <f t="shared" si="76"/>
        <v>4.2473320162162098E-2</v>
      </c>
      <c r="F1060" s="4">
        <v>3</v>
      </c>
      <c r="G1060" s="4" t="s">
        <v>28</v>
      </c>
      <c r="H1060" s="170">
        <f t="shared" si="77"/>
        <v>10000</v>
      </c>
      <c r="I1060" s="4">
        <v>7</v>
      </c>
      <c r="J1060" s="120">
        <f t="shared" si="74"/>
        <v>785.7564229999989</v>
      </c>
      <c r="K1060" s="120">
        <f t="shared" si="75"/>
        <v>617413.15628575324</v>
      </c>
    </row>
    <row r="1061" spans="1:11" x14ac:dyDescent="0.25">
      <c r="A1061" s="4">
        <v>12894</v>
      </c>
      <c r="B1061" s="5">
        <v>11400</v>
      </c>
      <c r="C1061" s="121">
        <f>VLOOKUP($A1061,flow_input!B$2:C$50000,2,FALSE)</f>
        <v>17316.404815000002</v>
      </c>
      <c r="D1061" s="7" t="s">
        <v>7</v>
      </c>
      <c r="E1061" s="6">
        <f t="shared" si="76"/>
        <v>0.51898287850877201</v>
      </c>
      <c r="F1061" s="4">
        <v>3</v>
      </c>
      <c r="G1061" s="4" t="s">
        <v>28</v>
      </c>
      <c r="H1061" s="170">
        <f t="shared" si="77"/>
        <v>10000</v>
      </c>
      <c r="I1061" s="4">
        <v>7</v>
      </c>
      <c r="J1061" s="120">
        <f t="shared" si="74"/>
        <v>5916.4048150000017</v>
      </c>
      <c r="K1061" s="120">
        <f t="shared" si="75"/>
        <v>35003845.934955202</v>
      </c>
    </row>
    <row r="1062" spans="1:11" x14ac:dyDescent="0.25">
      <c r="A1062" s="4">
        <v>12908</v>
      </c>
      <c r="B1062" s="5">
        <v>20200</v>
      </c>
      <c r="C1062" s="121">
        <f>VLOOKUP($A1062,flow_input!B$2:C$50000,2,FALSE)</f>
        <v>13618.075801000001</v>
      </c>
      <c r="D1062" s="7" t="s">
        <v>7</v>
      </c>
      <c r="E1062" s="6">
        <f t="shared" si="76"/>
        <v>-0.32583783163366331</v>
      </c>
      <c r="F1062" s="4">
        <v>3</v>
      </c>
      <c r="G1062" s="4" t="s">
        <v>28</v>
      </c>
      <c r="H1062" s="170">
        <f t="shared" si="77"/>
        <v>20000</v>
      </c>
      <c r="I1062" s="4">
        <v>2</v>
      </c>
      <c r="J1062" s="120">
        <f t="shared" si="74"/>
        <v>-6581.9241989999991</v>
      </c>
      <c r="K1062" s="120">
        <f t="shared" si="75"/>
        <v>43321726.161381781</v>
      </c>
    </row>
    <row r="1063" spans="1:11" x14ac:dyDescent="0.25">
      <c r="A1063" s="4">
        <v>12919</v>
      </c>
      <c r="B1063" s="5">
        <v>19600</v>
      </c>
      <c r="C1063" s="121">
        <f>VLOOKUP($A1063,flow_input!B$2:C$50000,2,FALSE)</f>
        <v>15150.824213</v>
      </c>
      <c r="D1063" s="7" t="s">
        <v>7</v>
      </c>
      <c r="E1063" s="6">
        <f t="shared" si="76"/>
        <v>-0.22699876464285718</v>
      </c>
      <c r="F1063" s="4">
        <v>3</v>
      </c>
      <c r="G1063" s="4" t="s">
        <v>28</v>
      </c>
      <c r="H1063" s="170">
        <f t="shared" si="77"/>
        <v>10000</v>
      </c>
      <c r="I1063" s="4">
        <v>2</v>
      </c>
      <c r="J1063" s="120">
        <f t="shared" si="74"/>
        <v>-4449.1757870000001</v>
      </c>
      <c r="K1063" s="120">
        <f t="shared" si="75"/>
        <v>19795165.183627069</v>
      </c>
    </row>
    <row r="1064" spans="1:11" x14ac:dyDescent="0.25">
      <c r="A1064" s="4">
        <v>12973</v>
      </c>
      <c r="B1064" s="5">
        <v>21000</v>
      </c>
      <c r="C1064" s="121">
        <f>VLOOKUP($A1064,flow_input!B$2:C$50000,2,FALSE)</f>
        <v>15041.855286</v>
      </c>
      <c r="D1064" s="7" t="s">
        <v>7</v>
      </c>
      <c r="E1064" s="6">
        <f t="shared" si="76"/>
        <v>-0.28372117685714282</v>
      </c>
      <c r="F1064" s="4">
        <v>3</v>
      </c>
      <c r="G1064" s="4" t="s">
        <v>28</v>
      </c>
      <c r="H1064" s="170">
        <f t="shared" si="77"/>
        <v>20000</v>
      </c>
      <c r="I1064" s="4">
        <v>2</v>
      </c>
      <c r="J1064" s="120">
        <f t="shared" si="74"/>
        <v>-5958.144714</v>
      </c>
      <c r="K1064" s="120">
        <f t="shared" si="75"/>
        <v>35499488.432966143</v>
      </c>
    </row>
    <row r="1065" spans="1:11" x14ac:dyDescent="0.25">
      <c r="A1065" s="4">
        <v>12978</v>
      </c>
      <c r="B1065" s="5">
        <v>12800</v>
      </c>
      <c r="C1065" s="121">
        <f>VLOOKUP($A1065,flow_input!B$2:C$50000,2,FALSE)</f>
        <v>12013.815048332999</v>
      </c>
      <c r="D1065" s="7" t="s">
        <v>7</v>
      </c>
      <c r="E1065" s="6">
        <f t="shared" si="76"/>
        <v>-6.142069934898442E-2</v>
      </c>
      <c r="F1065" s="4">
        <v>3</v>
      </c>
      <c r="G1065" s="4" t="s">
        <v>28</v>
      </c>
      <c r="H1065" s="170">
        <f t="shared" si="77"/>
        <v>10000</v>
      </c>
      <c r="I1065" s="4">
        <v>5</v>
      </c>
      <c r="J1065" s="120">
        <f t="shared" si="74"/>
        <v>-786.18495166700086</v>
      </c>
      <c r="K1065" s="120">
        <f t="shared" si="75"/>
        <v>618086.77822764451</v>
      </c>
    </row>
    <row r="1066" spans="1:11" x14ac:dyDescent="0.25">
      <c r="A1066" s="4">
        <v>12983</v>
      </c>
      <c r="B1066" s="5">
        <v>23600</v>
      </c>
      <c r="C1066" s="121">
        <f>VLOOKUP($A1066,flow_input!B$2:C$50000,2,FALSE)</f>
        <v>21779.768253999999</v>
      </c>
      <c r="D1066" s="7" t="s">
        <v>7</v>
      </c>
      <c r="E1066" s="6">
        <f t="shared" si="76"/>
        <v>-7.7128463813559422E-2</v>
      </c>
      <c r="F1066" s="4">
        <v>3</v>
      </c>
      <c r="G1066" s="4" t="s">
        <v>28</v>
      </c>
      <c r="H1066" s="170">
        <f t="shared" si="77"/>
        <v>20000</v>
      </c>
      <c r="I1066" s="4">
        <v>2</v>
      </c>
      <c r="J1066" s="120">
        <f t="shared" si="74"/>
        <v>-1820.2317460000013</v>
      </c>
      <c r="K1066" s="120">
        <f t="shared" si="75"/>
        <v>3313243.6091462132</v>
      </c>
    </row>
    <row r="1067" spans="1:11" x14ac:dyDescent="0.25">
      <c r="A1067" s="4">
        <v>13006</v>
      </c>
      <c r="B1067" s="5">
        <v>6700</v>
      </c>
      <c r="C1067" s="121">
        <f>VLOOKUP($A1067,flow_input!B$2:C$50000,2,FALSE)</f>
        <v>8115.981162</v>
      </c>
      <c r="D1067" s="7" t="s">
        <v>7</v>
      </c>
      <c r="E1067" s="6">
        <f t="shared" si="76"/>
        <v>0.21134047194029848</v>
      </c>
      <c r="F1067" s="4">
        <v>3</v>
      </c>
      <c r="G1067" s="4" t="s">
        <v>28</v>
      </c>
      <c r="H1067" s="170">
        <f t="shared" si="77"/>
        <v>0</v>
      </c>
      <c r="I1067" s="4">
        <v>2</v>
      </c>
      <c r="J1067" s="120">
        <f t="shared" si="74"/>
        <v>1415.981162</v>
      </c>
      <c r="K1067" s="120">
        <f t="shared" si="75"/>
        <v>2005002.6511388703</v>
      </c>
    </row>
    <row r="1068" spans="1:11" x14ac:dyDescent="0.25">
      <c r="A1068" s="4">
        <v>13010</v>
      </c>
      <c r="B1068" s="5">
        <v>11900</v>
      </c>
      <c r="C1068" s="121">
        <f>VLOOKUP($A1068,flow_input!B$2:C$50000,2,FALSE)</f>
        <v>7963.6727790000004</v>
      </c>
      <c r="D1068" s="7" t="s">
        <v>7</v>
      </c>
      <c r="E1068" s="6">
        <f t="shared" si="76"/>
        <v>-0.33078380008403363</v>
      </c>
      <c r="F1068" s="4">
        <v>3</v>
      </c>
      <c r="G1068" s="4" t="s">
        <v>28</v>
      </c>
      <c r="H1068" s="170">
        <f t="shared" si="77"/>
        <v>10000</v>
      </c>
      <c r="I1068" s="4">
        <v>5</v>
      </c>
      <c r="J1068" s="120">
        <f t="shared" si="74"/>
        <v>-3936.3272209999996</v>
      </c>
      <c r="K1068" s="120">
        <f t="shared" si="75"/>
        <v>15494671.99078558</v>
      </c>
    </row>
    <row r="1069" spans="1:11" x14ac:dyDescent="0.25">
      <c r="A1069" s="4">
        <v>13012</v>
      </c>
      <c r="B1069" s="5">
        <v>9800</v>
      </c>
      <c r="C1069" s="121">
        <f>VLOOKUP($A1069,flow_input!B$2:C$50000,2,FALSE)</f>
        <v>7331.2833700000001</v>
      </c>
      <c r="D1069" s="7" t="s">
        <v>7</v>
      </c>
      <c r="E1069" s="6">
        <f t="shared" si="76"/>
        <v>-0.25190986020408157</v>
      </c>
      <c r="F1069" s="4">
        <v>3</v>
      </c>
      <c r="G1069" s="4" t="s">
        <v>28</v>
      </c>
      <c r="H1069" s="170">
        <f t="shared" si="77"/>
        <v>0</v>
      </c>
      <c r="I1069" s="4">
        <v>5</v>
      </c>
      <c r="J1069" s="120">
        <f t="shared" si="74"/>
        <v>-2468.7166299999999</v>
      </c>
      <c r="K1069" s="120">
        <f t="shared" si="75"/>
        <v>6094561.7992385561</v>
      </c>
    </row>
    <row r="1070" spans="1:11" x14ac:dyDescent="0.25">
      <c r="A1070" s="4">
        <v>13017</v>
      </c>
      <c r="B1070" s="5">
        <v>14300</v>
      </c>
      <c r="C1070" s="121">
        <f>VLOOKUP($A1070,flow_input!B$2:C$50000,2,FALSE)</f>
        <v>10491.671350000001</v>
      </c>
      <c r="D1070" s="7" t="s">
        <v>7</v>
      </c>
      <c r="E1070" s="6">
        <f t="shared" si="76"/>
        <v>-0.26631668881118875</v>
      </c>
      <c r="F1070" s="4">
        <v>3</v>
      </c>
      <c r="G1070" s="4" t="s">
        <v>28</v>
      </c>
      <c r="H1070" s="170">
        <f t="shared" si="77"/>
        <v>10000</v>
      </c>
      <c r="I1070" s="4">
        <v>5</v>
      </c>
      <c r="J1070" s="120">
        <f t="shared" si="74"/>
        <v>-3808.3286499999995</v>
      </c>
      <c r="K1070" s="120">
        <f t="shared" si="75"/>
        <v>14503367.106410818</v>
      </c>
    </row>
    <row r="1071" spans="1:11" x14ac:dyDescent="0.25">
      <c r="A1071" s="4">
        <v>13168</v>
      </c>
      <c r="B1071" s="5">
        <v>14400</v>
      </c>
      <c r="C1071" s="121">
        <f>VLOOKUP($A1071,flow_input!B$2:C$50000,2,FALSE)</f>
        <v>10511.132352000001</v>
      </c>
      <c r="D1071" s="7" t="s">
        <v>7</v>
      </c>
      <c r="E1071" s="6">
        <f t="shared" si="76"/>
        <v>-0.27006025333333328</v>
      </c>
      <c r="F1071" s="4">
        <v>3</v>
      </c>
      <c r="G1071" s="4" t="s">
        <v>28</v>
      </c>
      <c r="H1071" s="170">
        <f t="shared" si="77"/>
        <v>10000</v>
      </c>
      <c r="I1071" s="4">
        <v>2</v>
      </c>
      <c r="J1071" s="120">
        <f t="shared" si="74"/>
        <v>-3888.8676479999995</v>
      </c>
      <c r="K1071" s="120">
        <f t="shared" si="75"/>
        <v>15123291.583661048</v>
      </c>
    </row>
    <row r="1072" spans="1:11" x14ac:dyDescent="0.25">
      <c r="A1072" s="4">
        <v>13207</v>
      </c>
      <c r="B1072" s="5">
        <v>19900</v>
      </c>
      <c r="C1072" s="121">
        <f>VLOOKUP($A1072,flow_input!B$2:C$50000,2,FALSE)</f>
        <v>15651.710927</v>
      </c>
      <c r="D1072" s="7" t="s">
        <v>7</v>
      </c>
      <c r="E1072" s="6">
        <f t="shared" si="76"/>
        <v>-0.21348186296482408</v>
      </c>
      <c r="F1072" s="4">
        <v>3</v>
      </c>
      <c r="G1072" s="4" t="s">
        <v>28</v>
      </c>
      <c r="H1072" s="170">
        <f t="shared" si="77"/>
        <v>10000</v>
      </c>
      <c r="I1072" s="4">
        <v>5</v>
      </c>
      <c r="J1072" s="120">
        <f t="shared" si="74"/>
        <v>-4248.2890729999999</v>
      </c>
      <c r="K1072" s="120">
        <f t="shared" si="75"/>
        <v>18047960.047771197</v>
      </c>
    </row>
    <row r="1073" spans="1:11" x14ac:dyDescent="0.25">
      <c r="A1073" s="4">
        <v>13357</v>
      </c>
      <c r="B1073" s="5">
        <v>25700</v>
      </c>
      <c r="C1073" s="121">
        <f>VLOOKUP($A1073,flow_input!B$2:C$50000,2,FALSE)</f>
        <v>18965.715463</v>
      </c>
      <c r="D1073" s="7" t="s">
        <v>7</v>
      </c>
      <c r="E1073" s="6">
        <f t="shared" si="76"/>
        <v>-0.26203441778210113</v>
      </c>
      <c r="F1073" s="4">
        <v>3</v>
      </c>
      <c r="G1073" s="4" t="s">
        <v>28</v>
      </c>
      <c r="H1073" s="170">
        <f t="shared" si="77"/>
        <v>20000</v>
      </c>
      <c r="I1073" s="4">
        <v>7</v>
      </c>
      <c r="J1073" s="120">
        <f t="shared" si="74"/>
        <v>-6734.2845369999995</v>
      </c>
      <c r="K1073" s="120">
        <f t="shared" si="75"/>
        <v>45350588.225277297</v>
      </c>
    </row>
    <row r="1074" spans="1:11" x14ac:dyDescent="0.25">
      <c r="A1074" s="4">
        <v>13370</v>
      </c>
      <c r="B1074" s="5">
        <v>10800</v>
      </c>
      <c r="C1074" s="121">
        <f>VLOOKUP($A1074,flow_input!B$2:C$50000,2,FALSE)</f>
        <v>11233.931220998</v>
      </c>
      <c r="D1074" s="7" t="s">
        <v>7</v>
      </c>
      <c r="E1074" s="6">
        <f t="shared" si="76"/>
        <v>4.0178816759073976E-2</v>
      </c>
      <c r="F1074" s="4">
        <v>3</v>
      </c>
      <c r="G1074" s="4" t="s">
        <v>28</v>
      </c>
      <c r="H1074" s="170">
        <f t="shared" si="77"/>
        <v>10000</v>
      </c>
      <c r="I1074" s="4">
        <v>7</v>
      </c>
      <c r="J1074" s="120">
        <f t="shared" si="74"/>
        <v>433.93122099799984</v>
      </c>
      <c r="K1074" s="120">
        <f t="shared" si="75"/>
        <v>188296.30455681498</v>
      </c>
    </row>
    <row r="1075" spans="1:11" x14ac:dyDescent="0.25">
      <c r="A1075" s="4">
        <v>13386</v>
      </c>
      <c r="B1075" s="5">
        <v>8000</v>
      </c>
      <c r="C1075" s="121">
        <f>VLOOKUP($A1075,flow_input!B$2:C$50000,2,FALSE)</f>
        <v>13996.244384</v>
      </c>
      <c r="D1075" s="7" t="s">
        <v>7</v>
      </c>
      <c r="E1075" s="6">
        <f t="shared" si="76"/>
        <v>0.74953054799999985</v>
      </c>
      <c r="F1075" s="4">
        <v>3</v>
      </c>
      <c r="G1075" s="4" t="s">
        <v>28</v>
      </c>
      <c r="H1075" s="170">
        <f t="shared" si="77"/>
        <v>0</v>
      </c>
      <c r="I1075" s="4">
        <v>7</v>
      </c>
      <c r="J1075" s="120">
        <f t="shared" si="74"/>
        <v>5996.2443839999996</v>
      </c>
      <c r="K1075" s="120">
        <f t="shared" si="75"/>
        <v>35954946.712651536</v>
      </c>
    </row>
    <row r="1076" spans="1:11" x14ac:dyDescent="0.25">
      <c r="A1076" s="4">
        <v>13387</v>
      </c>
      <c r="B1076" s="5">
        <v>37600</v>
      </c>
      <c r="C1076" s="121">
        <f>VLOOKUP($A1076,flow_input!B$2:C$50000,2,FALSE)</f>
        <v>34422.628660000002</v>
      </c>
      <c r="D1076" s="7" t="s">
        <v>7</v>
      </c>
      <c r="E1076" s="6">
        <f t="shared" si="76"/>
        <v>-8.4504556914893558E-2</v>
      </c>
      <c r="F1076" s="4">
        <v>3</v>
      </c>
      <c r="G1076" s="4" t="s">
        <v>28</v>
      </c>
      <c r="H1076" s="170">
        <f t="shared" si="77"/>
        <v>30000</v>
      </c>
      <c r="I1076" s="4">
        <v>7</v>
      </c>
      <c r="J1076" s="120">
        <f t="shared" si="74"/>
        <v>-3177.3713399999979</v>
      </c>
      <c r="K1076" s="120">
        <f t="shared" si="75"/>
        <v>10095688.632253382</v>
      </c>
    </row>
    <row r="1077" spans="1:11" x14ac:dyDescent="0.25">
      <c r="A1077" s="4">
        <v>13677</v>
      </c>
      <c r="B1077" s="5">
        <v>18800</v>
      </c>
      <c r="C1077" s="121">
        <f>VLOOKUP($A1077,flow_input!B$2:C$50000,2,FALSE)</f>
        <v>15229.093104</v>
      </c>
      <c r="D1077" s="7" t="s">
        <v>7</v>
      </c>
      <c r="E1077" s="6">
        <f t="shared" si="76"/>
        <v>-0.18994185617021275</v>
      </c>
      <c r="F1077" s="4">
        <v>3</v>
      </c>
      <c r="G1077" s="4" t="s">
        <v>28</v>
      </c>
      <c r="H1077" s="170">
        <f t="shared" si="77"/>
        <v>10000</v>
      </c>
      <c r="I1077" s="4">
        <v>3</v>
      </c>
      <c r="J1077" s="120">
        <f t="shared" ref="J1077:J1140" si="78">C1077-B1077</f>
        <v>-3570.9068960000004</v>
      </c>
      <c r="K1077" s="120">
        <f t="shared" ref="K1077:K1140" si="79">POWER(J1077,2)</f>
        <v>12751376.059900358</v>
      </c>
    </row>
    <row r="1078" spans="1:11" x14ac:dyDescent="0.25">
      <c r="A1078" s="4">
        <v>13706</v>
      </c>
      <c r="B1078" s="5">
        <v>27500</v>
      </c>
      <c r="C1078" s="121">
        <f>VLOOKUP($A1078,flow_input!B$2:C$50000,2,FALSE)</f>
        <v>26756.369885666001</v>
      </c>
      <c r="D1078" s="7" t="s">
        <v>7</v>
      </c>
      <c r="E1078" s="6">
        <f t="shared" si="76"/>
        <v>-2.7041095066690835E-2</v>
      </c>
      <c r="F1078" s="4">
        <v>3</v>
      </c>
      <c r="G1078" s="4" t="s">
        <v>28</v>
      </c>
      <c r="H1078" s="170">
        <f t="shared" si="77"/>
        <v>20000</v>
      </c>
      <c r="I1078" s="4">
        <v>3</v>
      </c>
      <c r="J1078" s="120">
        <f t="shared" si="78"/>
        <v>-743.63011433399879</v>
      </c>
      <c r="K1078" s="120">
        <f t="shared" si="79"/>
        <v>552985.74694439606</v>
      </c>
    </row>
    <row r="1079" spans="1:11" x14ac:dyDescent="0.25">
      <c r="A1079" s="4">
        <v>13711</v>
      </c>
      <c r="B1079" s="5">
        <v>13900</v>
      </c>
      <c r="C1079" s="121">
        <f>VLOOKUP($A1079,flow_input!B$2:C$50000,2,FALSE)</f>
        <v>10903.528071000001</v>
      </c>
      <c r="D1079" s="7" t="s">
        <v>7</v>
      </c>
      <c r="E1079" s="6">
        <f t="shared" si="76"/>
        <v>-0.21557352007194241</v>
      </c>
      <c r="F1079" s="4">
        <v>3</v>
      </c>
      <c r="G1079" s="4" t="s">
        <v>28</v>
      </c>
      <c r="H1079" s="170">
        <f t="shared" si="77"/>
        <v>10000</v>
      </c>
      <c r="I1079" s="4">
        <v>3</v>
      </c>
      <c r="J1079" s="120">
        <f t="shared" si="78"/>
        <v>-2996.4719289999994</v>
      </c>
      <c r="K1079" s="120">
        <f t="shared" si="79"/>
        <v>8978844.021284977</v>
      </c>
    </row>
    <row r="1080" spans="1:11" x14ac:dyDescent="0.25">
      <c r="A1080" s="4">
        <v>13853</v>
      </c>
      <c r="B1080" s="5">
        <v>18000</v>
      </c>
      <c r="C1080" s="121">
        <f>VLOOKUP($A1080,flow_input!B$2:C$50000,2,FALSE)</f>
        <v>18554.801427999999</v>
      </c>
      <c r="D1080" s="7" t="s">
        <v>7</v>
      </c>
      <c r="E1080" s="6">
        <f t="shared" si="76"/>
        <v>3.0822301555555542E-2</v>
      </c>
      <c r="F1080" s="4">
        <v>3</v>
      </c>
      <c r="G1080" s="4" t="s">
        <v>28</v>
      </c>
      <c r="H1080" s="170">
        <f t="shared" si="77"/>
        <v>10000</v>
      </c>
      <c r="I1080" s="4">
        <v>3</v>
      </c>
      <c r="J1080" s="120">
        <f t="shared" si="78"/>
        <v>554.80142799999885</v>
      </c>
      <c r="K1080" s="120">
        <f t="shared" si="79"/>
        <v>307804.62451083789</v>
      </c>
    </row>
    <row r="1081" spans="1:11" x14ac:dyDescent="0.25">
      <c r="A1081" s="4">
        <v>13890</v>
      </c>
      <c r="B1081" s="5">
        <v>13100</v>
      </c>
      <c r="C1081" s="121">
        <f>VLOOKUP($A1081,flow_input!B$2:C$50000,2,FALSE)</f>
        <v>15682.082864</v>
      </c>
      <c r="D1081" s="7" t="s">
        <v>7</v>
      </c>
      <c r="E1081" s="6">
        <f t="shared" si="76"/>
        <v>0.19710556213740449</v>
      </c>
      <c r="F1081" s="4">
        <v>3</v>
      </c>
      <c r="G1081" s="4" t="s">
        <v>28</v>
      </c>
      <c r="H1081" s="170">
        <f t="shared" si="77"/>
        <v>10000</v>
      </c>
      <c r="I1081" s="4">
        <v>3</v>
      </c>
      <c r="J1081" s="120">
        <f t="shared" si="78"/>
        <v>2582.082864</v>
      </c>
      <c r="K1081" s="120">
        <f t="shared" si="79"/>
        <v>6667151.9165624427</v>
      </c>
    </row>
    <row r="1082" spans="1:11" x14ac:dyDescent="0.25">
      <c r="A1082" s="4">
        <v>14300</v>
      </c>
      <c r="B1082" s="5">
        <v>7800</v>
      </c>
      <c r="C1082" s="121">
        <f>VLOOKUP($A1082,flow_input!B$2:C$50000,2,FALSE)</f>
        <v>10222.186142666</v>
      </c>
      <c r="D1082" s="7" t="s">
        <v>7</v>
      </c>
      <c r="E1082" s="6">
        <f t="shared" si="76"/>
        <v>0.31053668495717957</v>
      </c>
      <c r="F1082" s="4">
        <v>3</v>
      </c>
      <c r="G1082" s="4" t="s">
        <v>28</v>
      </c>
      <c r="H1082" s="170">
        <f t="shared" si="77"/>
        <v>0</v>
      </c>
      <c r="I1082" s="4">
        <v>3</v>
      </c>
      <c r="J1082" s="120">
        <f t="shared" si="78"/>
        <v>2422.1861426659998</v>
      </c>
      <c r="K1082" s="120">
        <f t="shared" si="79"/>
        <v>5866985.7097231951</v>
      </c>
    </row>
    <row r="1083" spans="1:11" x14ac:dyDescent="0.25">
      <c r="A1083" s="4">
        <v>14362</v>
      </c>
      <c r="B1083" s="5">
        <v>46800</v>
      </c>
      <c r="C1083" s="121">
        <f>VLOOKUP($A1083,flow_input!B$2:C$50000,2,FALSE)</f>
        <v>48648.013027000001</v>
      </c>
      <c r="D1083" s="7" t="s">
        <v>7</v>
      </c>
      <c r="E1083" s="6">
        <f t="shared" si="76"/>
        <v>3.9487457841880458E-2</v>
      </c>
      <c r="F1083" s="4">
        <v>3</v>
      </c>
      <c r="G1083" s="4" t="s">
        <v>28</v>
      </c>
      <c r="H1083" s="170">
        <f t="shared" si="77"/>
        <v>40000</v>
      </c>
      <c r="I1083" s="4">
        <v>3</v>
      </c>
      <c r="J1083" s="120">
        <f t="shared" si="78"/>
        <v>1848.0130270000009</v>
      </c>
      <c r="K1083" s="120">
        <f t="shared" si="79"/>
        <v>3415152.1479617059</v>
      </c>
    </row>
    <row r="1084" spans="1:11" x14ac:dyDescent="0.25">
      <c r="A1084" s="4">
        <v>14396</v>
      </c>
      <c r="B1084" s="5">
        <v>37900</v>
      </c>
      <c r="C1084" s="121">
        <f>VLOOKUP($A1084,flow_input!B$2:C$50000,2,FALSE)</f>
        <v>43755.401033000002</v>
      </c>
      <c r="D1084" s="7" t="s">
        <v>7</v>
      </c>
      <c r="E1084" s="6">
        <f t="shared" si="76"/>
        <v>0.15449606947229566</v>
      </c>
      <c r="F1084" s="4">
        <v>3</v>
      </c>
      <c r="G1084" s="4" t="s">
        <v>28</v>
      </c>
      <c r="H1084" s="170">
        <f t="shared" si="77"/>
        <v>30000</v>
      </c>
      <c r="I1084" s="4">
        <v>3</v>
      </c>
      <c r="J1084" s="120">
        <f t="shared" si="78"/>
        <v>5855.4010330000019</v>
      </c>
      <c r="K1084" s="120">
        <f t="shared" si="79"/>
        <v>34285721.257257491</v>
      </c>
    </row>
    <row r="1085" spans="1:11" x14ac:dyDescent="0.25">
      <c r="A1085" s="4">
        <v>14405</v>
      </c>
      <c r="B1085" s="5">
        <v>14500</v>
      </c>
      <c r="C1085" s="121">
        <f>VLOOKUP($A1085,flow_input!B$2:C$50000,2,FALSE)</f>
        <v>18827.866234000001</v>
      </c>
      <c r="D1085" s="7" t="s">
        <v>7</v>
      </c>
      <c r="E1085" s="6">
        <f t="shared" si="76"/>
        <v>0.29847353337931049</v>
      </c>
      <c r="F1085" s="4">
        <v>3</v>
      </c>
      <c r="G1085" s="4" t="s">
        <v>28</v>
      </c>
      <c r="H1085" s="170">
        <f t="shared" si="77"/>
        <v>10000</v>
      </c>
      <c r="I1085" s="4">
        <v>3</v>
      </c>
      <c r="J1085" s="120">
        <f t="shared" si="78"/>
        <v>4327.866234000001</v>
      </c>
      <c r="K1085" s="120">
        <f t="shared" si="79"/>
        <v>18730426.139397353</v>
      </c>
    </row>
    <row r="1086" spans="1:11" x14ac:dyDescent="0.25">
      <c r="A1086" s="4">
        <v>14424</v>
      </c>
      <c r="B1086" s="5">
        <v>18300</v>
      </c>
      <c r="C1086" s="121">
        <f>VLOOKUP($A1086,flow_input!B$2:C$50000,2,FALSE)</f>
        <v>20127.074531999999</v>
      </c>
      <c r="D1086" s="7" t="s">
        <v>7</v>
      </c>
      <c r="E1086" s="6">
        <f t="shared" si="76"/>
        <v>9.984013836065575E-2</v>
      </c>
      <c r="F1086" s="4">
        <v>3</v>
      </c>
      <c r="G1086" s="4" t="s">
        <v>28</v>
      </c>
      <c r="H1086" s="170">
        <f t="shared" si="77"/>
        <v>10000</v>
      </c>
      <c r="I1086" s="4">
        <v>3</v>
      </c>
      <c r="J1086" s="120">
        <f t="shared" si="78"/>
        <v>1827.0745319999987</v>
      </c>
      <c r="K1086" s="120">
        <f t="shared" si="79"/>
        <v>3338201.3454830144</v>
      </c>
    </row>
    <row r="1087" spans="1:11" x14ac:dyDescent="0.25">
      <c r="A1087" s="4">
        <v>14502</v>
      </c>
      <c r="B1087" s="5">
        <v>11200</v>
      </c>
      <c r="C1087" s="121">
        <f>VLOOKUP($A1087,flow_input!B$2:C$50000,2,FALSE)</f>
        <v>12185.945377</v>
      </c>
      <c r="D1087" s="7" t="s">
        <v>7</v>
      </c>
      <c r="E1087" s="6">
        <f t="shared" si="76"/>
        <v>8.8030837232142778E-2</v>
      </c>
      <c r="F1087" s="4">
        <v>3</v>
      </c>
      <c r="G1087" s="4" t="s">
        <v>28</v>
      </c>
      <c r="H1087" s="170">
        <f t="shared" si="77"/>
        <v>10000</v>
      </c>
      <c r="I1087" s="4">
        <v>3</v>
      </c>
      <c r="J1087" s="120">
        <f t="shared" si="78"/>
        <v>985.94537700000001</v>
      </c>
      <c r="K1087" s="120">
        <f t="shared" si="79"/>
        <v>972088.28642767214</v>
      </c>
    </row>
    <row r="1088" spans="1:11" x14ac:dyDescent="0.25">
      <c r="A1088" s="4">
        <v>14559</v>
      </c>
      <c r="B1088" s="5">
        <v>25300</v>
      </c>
      <c r="C1088" s="121">
        <f>VLOOKUP($A1088,flow_input!B$2:C$50000,2,FALSE)</f>
        <v>5472.0372820000002</v>
      </c>
      <c r="D1088" s="7" t="s">
        <v>7</v>
      </c>
      <c r="E1088" s="6">
        <f t="shared" si="76"/>
        <v>-0.78371394142292483</v>
      </c>
      <c r="F1088" s="4">
        <v>3</v>
      </c>
      <c r="G1088" s="4" t="s">
        <v>28</v>
      </c>
      <c r="H1088" s="170">
        <f t="shared" si="77"/>
        <v>20000</v>
      </c>
      <c r="I1088" s="4">
        <v>2</v>
      </c>
      <c r="J1088" s="120">
        <f t="shared" si="78"/>
        <v>-19827.962717999999</v>
      </c>
      <c r="K1088" s="120">
        <f t="shared" si="79"/>
        <v>393148105.54639792</v>
      </c>
    </row>
    <row r="1089" spans="1:11" x14ac:dyDescent="0.25">
      <c r="A1089" s="4">
        <v>14914</v>
      </c>
      <c r="B1089" s="5">
        <v>19200</v>
      </c>
      <c r="C1089" s="121">
        <f>VLOOKUP($A1089,flow_input!B$2:C$50000,2,FALSE)</f>
        <v>15023.425805999999</v>
      </c>
      <c r="D1089" s="7" t="s">
        <v>7</v>
      </c>
      <c r="E1089" s="6">
        <f t="shared" si="76"/>
        <v>-0.21752990593749999</v>
      </c>
      <c r="F1089" s="4">
        <v>3</v>
      </c>
      <c r="G1089" s="4" t="s">
        <v>28</v>
      </c>
      <c r="H1089" s="170">
        <f t="shared" si="77"/>
        <v>10000</v>
      </c>
      <c r="I1089" s="4">
        <v>3</v>
      </c>
      <c r="J1089" s="120">
        <f t="shared" si="78"/>
        <v>-4176.5741940000007</v>
      </c>
      <c r="K1089" s="120">
        <f t="shared" si="79"/>
        <v>17443771.997986756</v>
      </c>
    </row>
    <row r="1090" spans="1:11" x14ac:dyDescent="0.25">
      <c r="A1090" s="4">
        <v>15002</v>
      </c>
      <c r="B1090" s="5">
        <v>10500</v>
      </c>
      <c r="C1090" s="121">
        <f>VLOOKUP($A1090,flow_input!B$2:C$50000,2,FALSE)</f>
        <v>3988.8699839999999</v>
      </c>
      <c r="D1090" s="7" t="s">
        <v>7</v>
      </c>
      <c r="E1090" s="6">
        <f t="shared" si="76"/>
        <v>-0.62010762057142865</v>
      </c>
      <c r="F1090" s="4">
        <v>3</v>
      </c>
      <c r="G1090" s="4" t="s">
        <v>28</v>
      </c>
      <c r="H1090" s="170">
        <f t="shared" si="77"/>
        <v>10000</v>
      </c>
      <c r="I1090" s="4">
        <v>3</v>
      </c>
      <c r="J1090" s="120">
        <f t="shared" si="78"/>
        <v>-6511.1300160000001</v>
      </c>
      <c r="K1090" s="120">
        <f t="shared" si="79"/>
        <v>42394814.085256159</v>
      </c>
    </row>
    <row r="1091" spans="1:11" x14ac:dyDescent="0.25">
      <c r="A1091" s="4">
        <v>15051</v>
      </c>
      <c r="B1091" s="5">
        <v>10300</v>
      </c>
      <c r="C1091" s="121">
        <f>VLOOKUP($A1091,flow_input!B$2:C$50000,2,FALSE)</f>
        <v>10061.703221</v>
      </c>
      <c r="D1091" s="7" t="s">
        <v>7</v>
      </c>
      <c r="E1091" s="6">
        <f t="shared" ref="E1091:E1154" si="80">C1091/B1091-1</f>
        <v>-2.3135609611650509E-2</v>
      </c>
      <c r="F1091" s="4">
        <v>3</v>
      </c>
      <c r="G1091" s="4" t="s">
        <v>28</v>
      </c>
      <c r="H1091" s="170">
        <f t="shared" ref="H1091:H1154" si="81">FLOOR(B1091,10000)</f>
        <v>10000</v>
      </c>
      <c r="I1091" s="4">
        <v>3</v>
      </c>
      <c r="J1091" s="120">
        <f t="shared" si="78"/>
        <v>-238.29677900000024</v>
      </c>
      <c r="K1091" s="120">
        <f t="shared" si="79"/>
        <v>56785.354881774954</v>
      </c>
    </row>
    <row r="1092" spans="1:11" x14ac:dyDescent="0.25">
      <c r="A1092" s="4">
        <v>15087</v>
      </c>
      <c r="B1092" s="5">
        <v>15400</v>
      </c>
      <c r="C1092" s="121">
        <f>VLOOKUP($A1092,flow_input!B$2:C$50000,2,FALSE)</f>
        <v>17205.993171333001</v>
      </c>
      <c r="D1092" s="7" t="s">
        <v>7</v>
      </c>
      <c r="E1092" s="6">
        <f t="shared" si="80"/>
        <v>0.1172722838527922</v>
      </c>
      <c r="F1092" s="4">
        <v>3</v>
      </c>
      <c r="G1092" s="4" t="s">
        <v>28</v>
      </c>
      <c r="H1092" s="170">
        <f t="shared" si="81"/>
        <v>10000</v>
      </c>
      <c r="I1092" s="4">
        <v>3</v>
      </c>
      <c r="J1092" s="120">
        <f t="shared" si="78"/>
        <v>1805.9931713330006</v>
      </c>
      <c r="K1092" s="120">
        <f t="shared" si="79"/>
        <v>3261611.3349014292</v>
      </c>
    </row>
    <row r="1093" spans="1:11" x14ac:dyDescent="0.25">
      <c r="A1093" s="4">
        <v>15092</v>
      </c>
      <c r="B1093" s="5">
        <v>10700</v>
      </c>
      <c r="C1093" s="121">
        <f>VLOOKUP($A1093,flow_input!B$2:C$50000,2,FALSE)</f>
        <v>4624.576067</v>
      </c>
      <c r="D1093" s="7" t="s">
        <v>7</v>
      </c>
      <c r="E1093" s="6">
        <f t="shared" si="80"/>
        <v>-0.56779662925233643</v>
      </c>
      <c r="F1093" s="4">
        <v>3</v>
      </c>
      <c r="G1093" s="4" t="s">
        <v>28</v>
      </c>
      <c r="H1093" s="170">
        <f t="shared" si="81"/>
        <v>10000</v>
      </c>
      <c r="I1093" s="4">
        <v>4</v>
      </c>
      <c r="J1093" s="120">
        <f t="shared" si="78"/>
        <v>-6075.423933</v>
      </c>
      <c r="K1093" s="120">
        <f t="shared" si="79"/>
        <v>36910775.965669192</v>
      </c>
    </row>
    <row r="1094" spans="1:11" x14ac:dyDescent="0.25">
      <c r="A1094" s="4">
        <v>15099</v>
      </c>
      <c r="B1094" s="5">
        <v>25200</v>
      </c>
      <c r="C1094" s="121">
        <f>VLOOKUP($A1094,flow_input!B$2:C$50000,2,FALSE)</f>
        <v>12151.852360666</v>
      </c>
      <c r="D1094" s="7" t="s">
        <v>7</v>
      </c>
      <c r="E1094" s="6">
        <f t="shared" si="80"/>
        <v>-0.51778363648150794</v>
      </c>
      <c r="F1094" s="4">
        <v>3</v>
      </c>
      <c r="G1094" s="4" t="s">
        <v>28</v>
      </c>
      <c r="H1094" s="170">
        <f t="shared" si="81"/>
        <v>20000</v>
      </c>
      <c r="I1094" s="4">
        <v>3</v>
      </c>
      <c r="J1094" s="120">
        <f t="shared" si="78"/>
        <v>-13048.147639334</v>
      </c>
      <c r="K1094" s="120">
        <f t="shared" si="79"/>
        <v>170254156.81785744</v>
      </c>
    </row>
    <row r="1095" spans="1:11" x14ac:dyDescent="0.25">
      <c r="A1095" s="4">
        <v>15235</v>
      </c>
      <c r="B1095" s="5">
        <v>9200</v>
      </c>
      <c r="C1095" s="121">
        <f>VLOOKUP($A1095,flow_input!B$2:C$50000,2,FALSE)</f>
        <v>9733.6251683320006</v>
      </c>
      <c r="D1095" s="7" t="s">
        <v>7</v>
      </c>
      <c r="E1095" s="6">
        <f t="shared" si="80"/>
        <v>5.8002735688260865E-2</v>
      </c>
      <c r="F1095" s="4">
        <v>3</v>
      </c>
      <c r="G1095" s="4" t="s">
        <v>28</v>
      </c>
      <c r="H1095" s="170">
        <f t="shared" si="81"/>
        <v>0</v>
      </c>
      <c r="I1095" s="4">
        <v>5</v>
      </c>
      <c r="J1095" s="120">
        <f t="shared" si="78"/>
        <v>533.62516833200061</v>
      </c>
      <c r="K1095" s="120">
        <f t="shared" si="79"/>
        <v>284755.82027735596</v>
      </c>
    </row>
    <row r="1096" spans="1:11" x14ac:dyDescent="0.25">
      <c r="A1096" s="4">
        <v>15251</v>
      </c>
      <c r="B1096" s="5">
        <v>14700</v>
      </c>
      <c r="C1096" s="121">
        <f>VLOOKUP($A1096,flow_input!B$2:C$50000,2,FALSE)</f>
        <v>12394.673890332</v>
      </c>
      <c r="D1096" s="7" t="s">
        <v>7</v>
      </c>
      <c r="E1096" s="6">
        <f t="shared" si="80"/>
        <v>-0.15682490541959182</v>
      </c>
      <c r="F1096" s="4">
        <v>3</v>
      </c>
      <c r="G1096" s="4" t="s">
        <v>28</v>
      </c>
      <c r="H1096" s="170">
        <f t="shared" si="81"/>
        <v>10000</v>
      </c>
      <c r="I1096" s="4">
        <v>5</v>
      </c>
      <c r="J1096" s="120">
        <f t="shared" si="78"/>
        <v>-2305.3261096679998</v>
      </c>
      <c r="K1096" s="120">
        <f t="shared" si="79"/>
        <v>5314528.471916995</v>
      </c>
    </row>
    <row r="1097" spans="1:11" x14ac:dyDescent="0.25">
      <c r="A1097" s="4">
        <v>15283</v>
      </c>
      <c r="B1097" s="5">
        <v>21000</v>
      </c>
      <c r="C1097" s="121">
        <f>VLOOKUP($A1097,flow_input!B$2:C$50000,2,FALSE)</f>
        <v>17875.548212999998</v>
      </c>
      <c r="D1097" s="7" t="s">
        <v>7</v>
      </c>
      <c r="E1097" s="6">
        <f t="shared" si="80"/>
        <v>-0.14878341842857157</v>
      </c>
      <c r="F1097" s="4">
        <v>3</v>
      </c>
      <c r="G1097" s="4" t="s">
        <v>28</v>
      </c>
      <c r="H1097" s="170">
        <f t="shared" si="81"/>
        <v>20000</v>
      </c>
      <c r="I1097" s="4">
        <v>5</v>
      </c>
      <c r="J1097" s="120">
        <f t="shared" si="78"/>
        <v>-3124.4517870000018</v>
      </c>
      <c r="K1097" s="120">
        <f t="shared" si="79"/>
        <v>9762198.9692875054</v>
      </c>
    </row>
    <row r="1098" spans="1:11" x14ac:dyDescent="0.25">
      <c r="A1098" s="4">
        <v>15330</v>
      </c>
      <c r="B1098" s="5">
        <v>18200</v>
      </c>
      <c r="C1098" s="121">
        <f>VLOOKUP($A1098,flow_input!B$2:C$50000,2,FALSE)</f>
        <v>14112.054532</v>
      </c>
      <c r="D1098" s="7" t="s">
        <v>7</v>
      </c>
      <c r="E1098" s="6">
        <f t="shared" si="80"/>
        <v>-0.22461238835164832</v>
      </c>
      <c r="F1098" s="4">
        <v>3</v>
      </c>
      <c r="G1098" s="4" t="s">
        <v>28</v>
      </c>
      <c r="H1098" s="170">
        <f t="shared" si="81"/>
        <v>10000</v>
      </c>
      <c r="I1098" s="4">
        <v>7</v>
      </c>
      <c r="J1098" s="120">
        <f t="shared" si="78"/>
        <v>-4087.9454679999999</v>
      </c>
      <c r="K1098" s="120">
        <f t="shared" si="79"/>
        <v>16711298.149341738</v>
      </c>
    </row>
    <row r="1099" spans="1:11" x14ac:dyDescent="0.25">
      <c r="A1099" s="4">
        <v>15345</v>
      </c>
      <c r="B1099" s="5">
        <v>22700</v>
      </c>
      <c r="C1099" s="121">
        <f>VLOOKUP($A1099,flow_input!B$2:C$50000,2,FALSE)</f>
        <v>17315.641326000001</v>
      </c>
      <c r="D1099" s="7" t="s">
        <v>7</v>
      </c>
      <c r="E1099" s="6">
        <f t="shared" si="80"/>
        <v>-0.23719641735682817</v>
      </c>
      <c r="F1099" s="4">
        <v>3</v>
      </c>
      <c r="G1099" s="4" t="s">
        <v>28</v>
      </c>
      <c r="H1099" s="170">
        <f t="shared" si="81"/>
        <v>20000</v>
      </c>
      <c r="I1099" s="4">
        <v>7</v>
      </c>
      <c r="J1099" s="120">
        <f t="shared" si="78"/>
        <v>-5384.3586739999992</v>
      </c>
      <c r="K1099" s="120">
        <f t="shared" si="79"/>
        <v>28991318.33027903</v>
      </c>
    </row>
    <row r="1100" spans="1:11" x14ac:dyDescent="0.25">
      <c r="A1100" s="4">
        <v>15350</v>
      </c>
      <c r="B1100" s="5">
        <v>21000</v>
      </c>
      <c r="C1100" s="121">
        <f>VLOOKUP($A1100,flow_input!B$2:C$50000,2,FALSE)</f>
        <v>18012.074686</v>
      </c>
      <c r="D1100" s="7" t="s">
        <v>7</v>
      </c>
      <c r="E1100" s="6">
        <f t="shared" si="80"/>
        <v>-0.1422821578095238</v>
      </c>
      <c r="F1100" s="4">
        <v>3</v>
      </c>
      <c r="G1100" s="4" t="s">
        <v>28</v>
      </c>
      <c r="H1100" s="170">
        <f t="shared" si="81"/>
        <v>20000</v>
      </c>
      <c r="I1100" s="4">
        <v>7</v>
      </c>
      <c r="J1100" s="120">
        <f t="shared" si="78"/>
        <v>-2987.9253140000001</v>
      </c>
      <c r="K1100" s="120">
        <f t="shared" si="79"/>
        <v>8927697.682041999</v>
      </c>
    </row>
    <row r="1101" spans="1:11" x14ac:dyDescent="0.25">
      <c r="A1101" s="4">
        <v>15385</v>
      </c>
      <c r="B1101" s="5">
        <v>27600</v>
      </c>
      <c r="C1101" s="121">
        <f>VLOOKUP($A1101,flow_input!B$2:C$50000,2,FALSE)</f>
        <v>17797.336807997999</v>
      </c>
      <c r="D1101" s="7" t="s">
        <v>7</v>
      </c>
      <c r="E1101" s="6">
        <f t="shared" si="80"/>
        <v>-0.35516895623195655</v>
      </c>
      <c r="F1101" s="4">
        <v>3</v>
      </c>
      <c r="G1101" s="4" t="s">
        <v>28</v>
      </c>
      <c r="H1101" s="170">
        <f t="shared" si="81"/>
        <v>20000</v>
      </c>
      <c r="I1101" s="4">
        <v>7</v>
      </c>
      <c r="J1101" s="120">
        <f t="shared" si="78"/>
        <v>-9802.6631920020009</v>
      </c>
      <c r="K1101" s="120">
        <f t="shared" si="79"/>
        <v>96092205.65583086</v>
      </c>
    </row>
    <row r="1102" spans="1:11" x14ac:dyDescent="0.25">
      <c r="A1102" s="4">
        <v>15387</v>
      </c>
      <c r="B1102" s="5">
        <v>14700</v>
      </c>
      <c r="C1102" s="121">
        <f>VLOOKUP($A1102,flow_input!B$2:C$50000,2,FALSE)</f>
        <v>16900.129262999999</v>
      </c>
      <c r="D1102" s="7" t="s">
        <v>7</v>
      </c>
      <c r="E1102" s="6">
        <f t="shared" si="80"/>
        <v>0.14966865734693879</v>
      </c>
      <c r="F1102" s="4">
        <v>3</v>
      </c>
      <c r="G1102" s="4" t="s">
        <v>28</v>
      </c>
      <c r="H1102" s="170">
        <f t="shared" si="81"/>
        <v>10000</v>
      </c>
      <c r="I1102" s="4">
        <v>5</v>
      </c>
      <c r="J1102" s="120">
        <f t="shared" si="78"/>
        <v>2200.1292629999989</v>
      </c>
      <c r="K1102" s="120">
        <f t="shared" si="79"/>
        <v>4840568.7739089187</v>
      </c>
    </row>
    <row r="1103" spans="1:11" x14ac:dyDescent="0.25">
      <c r="A1103" s="4">
        <v>15398</v>
      </c>
      <c r="B1103" s="5">
        <v>27500</v>
      </c>
      <c r="C1103" s="121">
        <f>VLOOKUP($A1103,flow_input!B$2:C$50000,2,FALSE)</f>
        <v>17942.138973998</v>
      </c>
      <c r="D1103" s="7" t="s">
        <v>7</v>
      </c>
      <c r="E1103" s="6">
        <f t="shared" si="80"/>
        <v>-0.3475585827637091</v>
      </c>
      <c r="F1103" s="4">
        <v>3</v>
      </c>
      <c r="G1103" s="4" t="s">
        <v>28</v>
      </c>
      <c r="H1103" s="170">
        <f t="shared" si="81"/>
        <v>20000</v>
      </c>
      <c r="I1103" s="4">
        <v>7</v>
      </c>
      <c r="J1103" s="120">
        <f t="shared" si="78"/>
        <v>-9557.8610260019996</v>
      </c>
      <c r="K1103" s="120">
        <f t="shared" si="79"/>
        <v>91352707.392367989</v>
      </c>
    </row>
    <row r="1104" spans="1:11" x14ac:dyDescent="0.25">
      <c r="A1104" s="4">
        <v>15738</v>
      </c>
      <c r="B1104" s="5">
        <v>37900</v>
      </c>
      <c r="C1104" s="121">
        <f>VLOOKUP($A1104,flow_input!B$2:C$50000,2,FALSE)</f>
        <v>41424.576867999996</v>
      </c>
      <c r="D1104" s="7" t="s">
        <v>7</v>
      </c>
      <c r="E1104" s="6">
        <f t="shared" si="80"/>
        <v>9.2996751134564626E-2</v>
      </c>
      <c r="F1104" s="4">
        <v>3</v>
      </c>
      <c r="G1104" s="4" t="s">
        <v>28</v>
      </c>
      <c r="H1104" s="170">
        <f t="shared" si="81"/>
        <v>30000</v>
      </c>
      <c r="I1104" s="4">
        <v>2</v>
      </c>
      <c r="J1104" s="120">
        <f t="shared" si="78"/>
        <v>3524.5768679999965</v>
      </c>
      <c r="K1104" s="120">
        <f t="shared" si="79"/>
        <v>12422642.098440664</v>
      </c>
    </row>
    <row r="1105" spans="1:11" x14ac:dyDescent="0.25">
      <c r="A1105" s="4">
        <v>15762</v>
      </c>
      <c r="B1105" s="5">
        <v>13100</v>
      </c>
      <c r="C1105" s="121">
        <f>VLOOKUP($A1105,flow_input!B$2:C$50000,2,FALSE)</f>
        <v>15597.85677</v>
      </c>
      <c r="D1105" s="7" t="s">
        <v>7</v>
      </c>
      <c r="E1105" s="6">
        <f t="shared" si="80"/>
        <v>0.19067608931297708</v>
      </c>
      <c r="F1105" s="4">
        <v>3</v>
      </c>
      <c r="G1105" s="4" t="s">
        <v>28</v>
      </c>
      <c r="H1105" s="170">
        <f t="shared" si="81"/>
        <v>10000</v>
      </c>
      <c r="I1105" s="4">
        <v>3</v>
      </c>
      <c r="J1105" s="120">
        <f t="shared" si="78"/>
        <v>2497.8567700000003</v>
      </c>
      <c r="K1105" s="120">
        <f t="shared" si="79"/>
        <v>6239288.4434348345</v>
      </c>
    </row>
    <row r="1106" spans="1:11" x14ac:dyDescent="0.25">
      <c r="A1106" s="4">
        <v>15816</v>
      </c>
      <c r="B1106" s="5">
        <v>16900</v>
      </c>
      <c r="C1106" s="121">
        <f>VLOOKUP($A1106,flow_input!B$2:C$50000,2,FALSE)</f>
        <v>23028.129560332</v>
      </c>
      <c r="D1106" s="7" t="s">
        <v>7</v>
      </c>
      <c r="E1106" s="6">
        <f t="shared" si="80"/>
        <v>0.36261121658769224</v>
      </c>
      <c r="F1106" s="4">
        <v>3</v>
      </c>
      <c r="G1106" s="4" t="s">
        <v>28</v>
      </c>
      <c r="H1106" s="170">
        <f t="shared" si="81"/>
        <v>10000</v>
      </c>
      <c r="I1106" s="4">
        <v>5</v>
      </c>
      <c r="J1106" s="120">
        <f t="shared" si="78"/>
        <v>6128.1295603319995</v>
      </c>
      <c r="K1106" s="120">
        <f t="shared" si="79"/>
        <v>37553971.908214867</v>
      </c>
    </row>
    <row r="1107" spans="1:11" x14ac:dyDescent="0.25">
      <c r="A1107" s="4">
        <v>16009</v>
      </c>
      <c r="B1107" s="5">
        <v>21200</v>
      </c>
      <c r="C1107" s="121">
        <f>VLOOKUP($A1107,flow_input!B$2:C$50000,2,FALSE)</f>
        <v>20219.26959</v>
      </c>
      <c r="D1107" s="7" t="s">
        <v>7</v>
      </c>
      <c r="E1107" s="6">
        <f t="shared" si="80"/>
        <v>-4.6260868396226451E-2</v>
      </c>
      <c r="F1107" s="4">
        <v>3</v>
      </c>
      <c r="G1107" s="4" t="s">
        <v>28</v>
      </c>
      <c r="H1107" s="170">
        <f t="shared" si="81"/>
        <v>20000</v>
      </c>
      <c r="I1107" s="4">
        <v>3</v>
      </c>
      <c r="J1107" s="120">
        <f t="shared" si="78"/>
        <v>-980.73041000000012</v>
      </c>
      <c r="K1107" s="120">
        <f t="shared" si="79"/>
        <v>961832.13709876838</v>
      </c>
    </row>
    <row r="1108" spans="1:11" x14ac:dyDescent="0.25">
      <c r="A1108" s="4">
        <v>16067</v>
      </c>
      <c r="B1108" s="5">
        <v>27700</v>
      </c>
      <c r="C1108" s="121">
        <f>VLOOKUP($A1108,flow_input!B$2:C$50000,2,FALSE)</f>
        <v>28423.039843999999</v>
      </c>
      <c r="D1108" s="7" t="s">
        <v>7</v>
      </c>
      <c r="E1108" s="6">
        <f t="shared" si="80"/>
        <v>2.6102521444043347E-2</v>
      </c>
      <c r="F1108" s="4">
        <v>3</v>
      </c>
      <c r="G1108" s="4" t="s">
        <v>28</v>
      </c>
      <c r="H1108" s="170">
        <f t="shared" si="81"/>
        <v>20000</v>
      </c>
      <c r="I1108" s="4">
        <v>3</v>
      </c>
      <c r="J1108" s="120">
        <f t="shared" si="78"/>
        <v>723.03984399999899</v>
      </c>
      <c r="K1108" s="120">
        <f t="shared" si="79"/>
        <v>522786.61601154291</v>
      </c>
    </row>
    <row r="1109" spans="1:11" x14ac:dyDescent="0.25">
      <c r="A1109" s="4">
        <v>16104</v>
      </c>
      <c r="B1109" s="5">
        <v>20300</v>
      </c>
      <c r="C1109" s="121">
        <f>VLOOKUP($A1109,flow_input!B$2:C$50000,2,FALSE)</f>
        <v>12505.829594000001</v>
      </c>
      <c r="D1109" s="7" t="s">
        <v>7</v>
      </c>
      <c r="E1109" s="6">
        <f t="shared" si="80"/>
        <v>-0.38394928108374382</v>
      </c>
      <c r="F1109" s="4">
        <v>3</v>
      </c>
      <c r="G1109" s="4" t="s">
        <v>28</v>
      </c>
      <c r="H1109" s="170">
        <f t="shared" si="81"/>
        <v>20000</v>
      </c>
      <c r="I1109" s="4">
        <v>2</v>
      </c>
      <c r="J1109" s="120">
        <f t="shared" si="78"/>
        <v>-7794.1704059999993</v>
      </c>
      <c r="K1109" s="120">
        <f t="shared" si="79"/>
        <v>60749092.317766197</v>
      </c>
    </row>
    <row r="1110" spans="1:11" x14ac:dyDescent="0.25">
      <c r="A1110" s="4">
        <v>16114</v>
      </c>
      <c r="B1110" s="5">
        <v>21300</v>
      </c>
      <c r="C1110" s="121">
        <f>VLOOKUP($A1110,flow_input!B$2:C$50000,2,FALSE)</f>
        <v>21590.268249000001</v>
      </c>
      <c r="D1110" s="7" t="s">
        <v>7</v>
      </c>
      <c r="E1110" s="6">
        <f t="shared" si="80"/>
        <v>1.3627617323943797E-2</v>
      </c>
      <c r="F1110" s="4">
        <v>3</v>
      </c>
      <c r="G1110" s="4" t="s">
        <v>28</v>
      </c>
      <c r="H1110" s="170">
        <f t="shared" si="81"/>
        <v>20000</v>
      </c>
      <c r="I1110" s="4">
        <v>2</v>
      </c>
      <c r="J1110" s="120">
        <f t="shared" si="78"/>
        <v>290.26824900000065</v>
      </c>
      <c r="K1110" s="120">
        <f t="shared" si="79"/>
        <v>84255.656377526378</v>
      </c>
    </row>
    <row r="1111" spans="1:11" x14ac:dyDescent="0.25">
      <c r="A1111" s="4">
        <v>16298</v>
      </c>
      <c r="B1111" s="5">
        <v>9900</v>
      </c>
      <c r="C1111" s="121">
        <f>VLOOKUP($A1111,flow_input!B$2:C$50000,2,FALSE)</f>
        <v>14785.140985</v>
      </c>
      <c r="D1111" s="7" t="s">
        <v>7</v>
      </c>
      <c r="E1111" s="6">
        <f t="shared" si="80"/>
        <v>0.49344858434343442</v>
      </c>
      <c r="F1111" s="4">
        <v>3</v>
      </c>
      <c r="G1111" s="4" t="s">
        <v>28</v>
      </c>
      <c r="H1111" s="170">
        <f t="shared" si="81"/>
        <v>0</v>
      </c>
      <c r="I1111" s="4">
        <v>7</v>
      </c>
      <c r="J1111" s="120">
        <f t="shared" si="78"/>
        <v>4885.140985</v>
      </c>
      <c r="K1111" s="120">
        <f t="shared" si="79"/>
        <v>23864602.443326771</v>
      </c>
    </row>
    <row r="1112" spans="1:11" x14ac:dyDescent="0.25">
      <c r="A1112" s="4">
        <v>16299</v>
      </c>
      <c r="B1112" s="5">
        <v>9900</v>
      </c>
      <c r="C1112" s="121">
        <f>VLOOKUP($A1112,flow_input!B$2:C$50000,2,FALSE)</f>
        <v>15520.528485000001</v>
      </c>
      <c r="D1112" s="7" t="s">
        <v>7</v>
      </c>
      <c r="E1112" s="6">
        <f t="shared" si="80"/>
        <v>0.56773015000000004</v>
      </c>
      <c r="F1112" s="4">
        <v>3</v>
      </c>
      <c r="G1112" s="4" t="s">
        <v>28</v>
      </c>
      <c r="H1112" s="170">
        <f t="shared" si="81"/>
        <v>0</v>
      </c>
      <c r="I1112" s="4">
        <v>7</v>
      </c>
      <c r="J1112" s="120">
        <f t="shared" si="78"/>
        <v>5620.5284850000007</v>
      </c>
      <c r="K1112" s="120">
        <f t="shared" si="79"/>
        <v>31590340.450696405</v>
      </c>
    </row>
    <row r="1113" spans="1:11" x14ac:dyDescent="0.25">
      <c r="A1113" s="4">
        <v>16303</v>
      </c>
      <c r="B1113" s="5">
        <v>11400</v>
      </c>
      <c r="C1113" s="121">
        <f>VLOOKUP($A1113,flow_input!B$2:C$50000,2,FALSE)</f>
        <v>18173.244089</v>
      </c>
      <c r="D1113" s="7" t="s">
        <v>7</v>
      </c>
      <c r="E1113" s="6">
        <f t="shared" si="80"/>
        <v>0.59414421833333342</v>
      </c>
      <c r="F1113" s="4">
        <v>3</v>
      </c>
      <c r="G1113" s="4" t="s">
        <v>28</v>
      </c>
      <c r="H1113" s="170">
        <f t="shared" si="81"/>
        <v>10000</v>
      </c>
      <c r="I1113" s="4">
        <v>7</v>
      </c>
      <c r="J1113" s="120">
        <f t="shared" si="78"/>
        <v>6773.2440889999998</v>
      </c>
      <c r="K1113" s="120">
        <f t="shared" si="79"/>
        <v>45876835.489173435</v>
      </c>
    </row>
    <row r="1114" spans="1:11" x14ac:dyDescent="0.25">
      <c r="A1114" s="4">
        <v>16322</v>
      </c>
      <c r="B1114" s="5">
        <v>1200</v>
      </c>
      <c r="C1114" s="121">
        <f>VLOOKUP($A1114,flow_input!B$2:C$50000,2,FALSE)</f>
        <v>1197.888481</v>
      </c>
      <c r="D1114" s="7" t="s">
        <v>7</v>
      </c>
      <c r="E1114" s="6">
        <f t="shared" si="80"/>
        <v>-1.759599166666681E-3</v>
      </c>
      <c r="F1114" s="4">
        <v>3</v>
      </c>
      <c r="G1114" s="4" t="s">
        <v>28</v>
      </c>
      <c r="H1114" s="170">
        <f t="shared" si="81"/>
        <v>0</v>
      </c>
      <c r="I1114" s="4">
        <v>7</v>
      </c>
      <c r="J1114" s="120">
        <f t="shared" si="78"/>
        <v>-2.1115190000000439</v>
      </c>
      <c r="K1114" s="120">
        <f t="shared" si="79"/>
        <v>4.458512487361185</v>
      </c>
    </row>
    <row r="1115" spans="1:11" x14ac:dyDescent="0.25">
      <c r="A1115" s="4">
        <v>16324</v>
      </c>
      <c r="B1115" s="5">
        <v>9000</v>
      </c>
      <c r="C1115" s="121">
        <f>VLOOKUP($A1115,flow_input!B$2:C$50000,2,FALSE)</f>
        <v>7608.6206860000002</v>
      </c>
      <c r="D1115" s="7" t="s">
        <v>7</v>
      </c>
      <c r="E1115" s="6">
        <f t="shared" si="80"/>
        <v>-0.15459770155555552</v>
      </c>
      <c r="F1115" s="4">
        <v>3</v>
      </c>
      <c r="G1115" s="4" t="s">
        <v>28</v>
      </c>
      <c r="H1115" s="170">
        <f t="shared" si="81"/>
        <v>0</v>
      </c>
      <c r="I1115" s="4">
        <v>7</v>
      </c>
      <c r="J1115" s="120">
        <f t="shared" si="78"/>
        <v>-1391.3793139999998</v>
      </c>
      <c r="K1115" s="120">
        <f t="shared" si="79"/>
        <v>1935936.3954271101</v>
      </c>
    </row>
    <row r="1116" spans="1:11" x14ac:dyDescent="0.25">
      <c r="A1116" s="4">
        <v>16327</v>
      </c>
      <c r="B1116" s="5">
        <v>12600</v>
      </c>
      <c r="C1116" s="121">
        <f>VLOOKUP($A1116,flow_input!B$2:C$50000,2,FALSE)</f>
        <v>9673.9589689999993</v>
      </c>
      <c r="D1116" s="7" t="s">
        <v>7</v>
      </c>
      <c r="E1116" s="6">
        <f t="shared" si="80"/>
        <v>-0.23222547865079368</v>
      </c>
      <c r="F1116" s="4">
        <v>3</v>
      </c>
      <c r="G1116" s="4" t="s">
        <v>28</v>
      </c>
      <c r="H1116" s="170">
        <f t="shared" si="81"/>
        <v>10000</v>
      </c>
      <c r="I1116" s="4">
        <v>7</v>
      </c>
      <c r="J1116" s="120">
        <f t="shared" si="78"/>
        <v>-2926.0410310000007</v>
      </c>
      <c r="K1116" s="120">
        <f t="shared" si="79"/>
        <v>8561716.1150955465</v>
      </c>
    </row>
    <row r="1117" spans="1:11" x14ac:dyDescent="0.25">
      <c r="A1117" s="4">
        <v>16335</v>
      </c>
      <c r="B1117" s="5">
        <v>16500</v>
      </c>
      <c r="C1117" s="121">
        <f>VLOOKUP($A1117,flow_input!B$2:C$50000,2,FALSE)</f>
        <v>15517.890452</v>
      </c>
      <c r="D1117" s="7" t="s">
        <v>7</v>
      </c>
      <c r="E1117" s="6">
        <f t="shared" si="80"/>
        <v>-5.9521790787878781E-2</v>
      </c>
      <c r="F1117" s="4">
        <v>3</v>
      </c>
      <c r="G1117" s="4" t="s">
        <v>28</v>
      </c>
      <c r="H1117" s="170">
        <f t="shared" si="81"/>
        <v>10000</v>
      </c>
      <c r="I1117" s="4">
        <v>7</v>
      </c>
      <c r="J1117" s="120">
        <f t="shared" si="78"/>
        <v>-982.10954800000036</v>
      </c>
      <c r="K1117" s="120">
        <f t="shared" si="79"/>
        <v>964539.16427276505</v>
      </c>
    </row>
    <row r="1118" spans="1:11" x14ac:dyDescent="0.25">
      <c r="A1118" s="4">
        <v>16338</v>
      </c>
      <c r="B1118" s="5">
        <v>9900</v>
      </c>
      <c r="C1118" s="121">
        <f>VLOOKUP($A1118,flow_input!B$2:C$50000,2,FALSE)</f>
        <v>9880.94002</v>
      </c>
      <c r="D1118" s="7" t="s">
        <v>7</v>
      </c>
      <c r="E1118" s="6">
        <f t="shared" si="80"/>
        <v>-1.9252505050505464E-3</v>
      </c>
      <c r="F1118" s="4">
        <v>3</v>
      </c>
      <c r="G1118" s="4" t="s">
        <v>28</v>
      </c>
      <c r="H1118" s="170">
        <f t="shared" si="81"/>
        <v>0</v>
      </c>
      <c r="I1118" s="4">
        <v>7</v>
      </c>
      <c r="J1118" s="120">
        <f t="shared" si="78"/>
        <v>-19.059979999999996</v>
      </c>
      <c r="K1118" s="120">
        <f t="shared" si="79"/>
        <v>363.28283760039983</v>
      </c>
    </row>
    <row r="1119" spans="1:11" x14ac:dyDescent="0.25">
      <c r="A1119" s="4">
        <v>16340</v>
      </c>
      <c r="B1119" s="5">
        <v>18000</v>
      </c>
      <c r="C1119" s="121">
        <f>VLOOKUP($A1119,flow_input!B$2:C$50000,2,FALSE)</f>
        <v>18566.31495</v>
      </c>
      <c r="D1119" s="7" t="s">
        <v>7</v>
      </c>
      <c r="E1119" s="6">
        <f t="shared" si="80"/>
        <v>3.1461941666666604E-2</v>
      </c>
      <c r="F1119" s="4">
        <v>3</v>
      </c>
      <c r="G1119" s="4" t="s">
        <v>28</v>
      </c>
      <c r="H1119" s="170">
        <f t="shared" si="81"/>
        <v>10000</v>
      </c>
      <c r="I1119" s="4">
        <v>7</v>
      </c>
      <c r="J1119" s="120">
        <f t="shared" si="78"/>
        <v>566.31494999999995</v>
      </c>
      <c r="K1119" s="120">
        <f t="shared" si="79"/>
        <v>320712.62259350246</v>
      </c>
    </row>
    <row r="1120" spans="1:11" x14ac:dyDescent="0.25">
      <c r="A1120" s="4">
        <v>16368</v>
      </c>
      <c r="B1120" s="5">
        <v>31600</v>
      </c>
      <c r="C1120" s="121">
        <f>VLOOKUP($A1120,flow_input!B$2:C$50000,2,FALSE)</f>
        <v>26733.218462000001</v>
      </c>
      <c r="D1120" s="7" t="s">
        <v>7</v>
      </c>
      <c r="E1120" s="6">
        <f t="shared" si="80"/>
        <v>-0.15401207398734174</v>
      </c>
      <c r="F1120" s="4">
        <v>3</v>
      </c>
      <c r="G1120" s="4" t="s">
        <v>28</v>
      </c>
      <c r="H1120" s="170">
        <f t="shared" si="81"/>
        <v>30000</v>
      </c>
      <c r="I1120" s="4">
        <v>2</v>
      </c>
      <c r="J1120" s="120">
        <f t="shared" si="78"/>
        <v>-4866.7815379999993</v>
      </c>
      <c r="K1120" s="120">
        <f t="shared" si="79"/>
        <v>23685562.538617637</v>
      </c>
    </row>
    <row r="1121" spans="1:11" x14ac:dyDescent="0.25">
      <c r="A1121" s="4">
        <v>16383</v>
      </c>
      <c r="B1121" s="5">
        <v>19500</v>
      </c>
      <c r="C1121" s="121">
        <f>VLOOKUP($A1121,flow_input!B$2:C$50000,2,FALSE)</f>
        <v>20063.828912000001</v>
      </c>
      <c r="D1121" s="7" t="s">
        <v>7</v>
      </c>
      <c r="E1121" s="6">
        <f t="shared" si="80"/>
        <v>2.8914303179487177E-2</v>
      </c>
      <c r="F1121" s="4">
        <v>3</v>
      </c>
      <c r="G1121" s="4" t="s">
        <v>28</v>
      </c>
      <c r="H1121" s="170">
        <f t="shared" si="81"/>
        <v>10000</v>
      </c>
      <c r="I1121" s="4">
        <v>3</v>
      </c>
      <c r="J1121" s="120">
        <f t="shared" si="78"/>
        <v>563.82891200000086</v>
      </c>
      <c r="K1121" s="120">
        <f t="shared" si="79"/>
        <v>317903.04200710473</v>
      </c>
    </row>
    <row r="1122" spans="1:11" x14ac:dyDescent="0.25">
      <c r="A1122" s="4">
        <v>16391</v>
      </c>
      <c r="B1122" s="5">
        <v>45400</v>
      </c>
      <c r="C1122" s="121">
        <f>VLOOKUP($A1122,flow_input!B$2:C$50000,2,FALSE)</f>
        <v>49689.701807999998</v>
      </c>
      <c r="D1122" s="7" t="s">
        <v>7</v>
      </c>
      <c r="E1122" s="6">
        <f t="shared" si="80"/>
        <v>9.4486823964757605E-2</v>
      </c>
      <c r="F1122" s="4">
        <v>3</v>
      </c>
      <c r="G1122" s="4" t="s">
        <v>28</v>
      </c>
      <c r="H1122" s="170">
        <f t="shared" si="81"/>
        <v>40000</v>
      </c>
      <c r="I1122" s="4">
        <v>3</v>
      </c>
      <c r="J1122" s="120">
        <f t="shared" si="78"/>
        <v>4289.701807999998</v>
      </c>
      <c r="K1122" s="120">
        <f t="shared" si="79"/>
        <v>18401541.601558451</v>
      </c>
    </row>
    <row r="1123" spans="1:11" x14ac:dyDescent="0.25">
      <c r="A1123" s="4">
        <v>16483</v>
      </c>
      <c r="B1123" s="5">
        <v>29000</v>
      </c>
      <c r="C1123" s="121">
        <f>VLOOKUP($A1123,flow_input!B$2:C$50000,2,FALSE)</f>
        <v>22885.864328</v>
      </c>
      <c r="D1123" s="7" t="s">
        <v>7</v>
      </c>
      <c r="E1123" s="6">
        <f t="shared" si="80"/>
        <v>-0.2108322645517241</v>
      </c>
      <c r="F1123" s="4">
        <v>3</v>
      </c>
      <c r="G1123" s="4" t="s">
        <v>28</v>
      </c>
      <c r="H1123" s="170">
        <f t="shared" si="81"/>
        <v>20000</v>
      </c>
      <c r="I1123" s="4">
        <v>6</v>
      </c>
      <c r="J1123" s="120">
        <f t="shared" si="78"/>
        <v>-6114.1356720000003</v>
      </c>
      <c r="K1123" s="120">
        <f t="shared" si="79"/>
        <v>37382655.015622899</v>
      </c>
    </row>
    <row r="1124" spans="1:11" x14ac:dyDescent="0.25">
      <c r="A1124" s="4">
        <v>16545</v>
      </c>
      <c r="B1124" s="5">
        <v>8900</v>
      </c>
      <c r="C1124" s="121">
        <f>VLOOKUP($A1124,flow_input!B$2:C$50000,2,FALSE)</f>
        <v>4807.8747540000004</v>
      </c>
      <c r="D1124" s="7" t="s">
        <v>7</v>
      </c>
      <c r="E1124" s="6">
        <f t="shared" si="80"/>
        <v>-0.45978935348314598</v>
      </c>
      <c r="F1124" s="4">
        <v>3</v>
      </c>
      <c r="G1124" s="4" t="s">
        <v>28</v>
      </c>
      <c r="H1124" s="170">
        <f t="shared" si="81"/>
        <v>0</v>
      </c>
      <c r="I1124" s="4">
        <v>5</v>
      </c>
      <c r="J1124" s="120">
        <f t="shared" si="78"/>
        <v>-4092.1252459999996</v>
      </c>
      <c r="K1124" s="120">
        <f t="shared" si="79"/>
        <v>16745489.028950557</v>
      </c>
    </row>
    <row r="1125" spans="1:11" x14ac:dyDescent="0.25">
      <c r="A1125" s="4">
        <v>16692</v>
      </c>
      <c r="B1125" s="5">
        <v>5700</v>
      </c>
      <c r="C1125" s="121">
        <f>VLOOKUP($A1125,flow_input!B$2:C$50000,2,FALSE)</f>
        <v>5366.4482859999998</v>
      </c>
      <c r="D1125" s="7" t="s">
        <v>7</v>
      </c>
      <c r="E1125" s="6">
        <f t="shared" si="80"/>
        <v>-5.851784456140352E-2</v>
      </c>
      <c r="F1125" s="4">
        <v>3</v>
      </c>
      <c r="G1125" s="4" t="s">
        <v>28</v>
      </c>
      <c r="H1125" s="170">
        <f t="shared" si="81"/>
        <v>0</v>
      </c>
      <c r="I1125" s="4">
        <v>2</v>
      </c>
      <c r="J1125" s="120">
        <f t="shared" si="78"/>
        <v>-333.55171400000017</v>
      </c>
      <c r="K1125" s="120">
        <f t="shared" si="79"/>
        <v>111256.74591233791</v>
      </c>
    </row>
    <row r="1126" spans="1:11" x14ac:dyDescent="0.25">
      <c r="A1126" s="4">
        <v>16758</v>
      </c>
      <c r="B1126" s="5">
        <v>13500</v>
      </c>
      <c r="C1126" s="121">
        <f>VLOOKUP($A1126,flow_input!B$2:C$50000,2,FALSE)</f>
        <v>10401.355102</v>
      </c>
      <c r="D1126" s="7" t="s">
        <v>7</v>
      </c>
      <c r="E1126" s="6">
        <f t="shared" si="80"/>
        <v>-0.22952925170370375</v>
      </c>
      <c r="F1126" s="4">
        <v>3</v>
      </c>
      <c r="G1126" s="4" t="s">
        <v>28</v>
      </c>
      <c r="H1126" s="170">
        <f t="shared" si="81"/>
        <v>10000</v>
      </c>
      <c r="I1126" s="4">
        <v>4</v>
      </c>
      <c r="J1126" s="120">
        <f t="shared" si="78"/>
        <v>-3098.6448980000005</v>
      </c>
      <c r="K1126" s="120">
        <f t="shared" si="79"/>
        <v>9601600.2039014325</v>
      </c>
    </row>
    <row r="1127" spans="1:11" x14ac:dyDescent="0.25">
      <c r="A1127" s="4">
        <v>16778</v>
      </c>
      <c r="B1127" s="5">
        <v>31500</v>
      </c>
      <c r="C1127" s="121">
        <f>VLOOKUP($A1127,flow_input!B$2:C$50000,2,FALSE)</f>
        <v>35453.779953999998</v>
      </c>
      <c r="D1127" s="7" t="s">
        <v>7</v>
      </c>
      <c r="E1127" s="6">
        <f t="shared" si="80"/>
        <v>0.12551682393650787</v>
      </c>
      <c r="F1127" s="4">
        <v>3</v>
      </c>
      <c r="G1127" s="4" t="s">
        <v>28</v>
      </c>
      <c r="H1127" s="170">
        <f t="shared" si="81"/>
        <v>30000</v>
      </c>
      <c r="I1127" s="4">
        <v>2</v>
      </c>
      <c r="J1127" s="120">
        <f t="shared" si="78"/>
        <v>3953.7799539999978</v>
      </c>
      <c r="K1127" s="120">
        <f t="shared" si="79"/>
        <v>15632375.924652224</v>
      </c>
    </row>
    <row r="1128" spans="1:11" x14ac:dyDescent="0.25">
      <c r="A1128" s="4">
        <v>16784</v>
      </c>
      <c r="B1128" s="5">
        <v>15100</v>
      </c>
      <c r="C1128" s="121">
        <f>VLOOKUP($A1128,flow_input!B$2:C$50000,2,FALSE)</f>
        <v>16868.771732000001</v>
      </c>
      <c r="D1128" s="7" t="s">
        <v>7</v>
      </c>
      <c r="E1128" s="6">
        <f t="shared" si="80"/>
        <v>0.11713720079470202</v>
      </c>
      <c r="F1128" s="4">
        <v>3</v>
      </c>
      <c r="G1128" s="4" t="s">
        <v>28</v>
      </c>
      <c r="H1128" s="170">
        <f t="shared" si="81"/>
        <v>10000</v>
      </c>
      <c r="I1128" s="4">
        <v>1</v>
      </c>
      <c r="J1128" s="120">
        <f t="shared" si="78"/>
        <v>1768.7717320000011</v>
      </c>
      <c r="K1128" s="120">
        <f t="shared" si="79"/>
        <v>3128553.4399222834</v>
      </c>
    </row>
    <row r="1129" spans="1:11" x14ac:dyDescent="0.25">
      <c r="A1129" s="4">
        <v>16801</v>
      </c>
      <c r="B1129" s="5">
        <v>18200</v>
      </c>
      <c r="C1129" s="121">
        <f>VLOOKUP($A1129,flow_input!B$2:C$50000,2,FALSE)</f>
        <v>16365.738692999999</v>
      </c>
      <c r="D1129" s="7" t="s">
        <v>7</v>
      </c>
      <c r="E1129" s="6">
        <f t="shared" si="80"/>
        <v>-0.10078358829670331</v>
      </c>
      <c r="F1129" s="4">
        <v>3</v>
      </c>
      <c r="G1129" s="4" t="s">
        <v>28</v>
      </c>
      <c r="H1129" s="170">
        <f t="shared" si="81"/>
        <v>10000</v>
      </c>
      <c r="I1129" s="4">
        <v>2</v>
      </c>
      <c r="J1129" s="120">
        <f t="shared" si="78"/>
        <v>-1834.2613070000007</v>
      </c>
      <c r="K1129" s="120">
        <f t="shared" si="79"/>
        <v>3364514.5423573507</v>
      </c>
    </row>
    <row r="1130" spans="1:11" x14ac:dyDescent="0.25">
      <c r="A1130" s="4">
        <v>16830</v>
      </c>
      <c r="B1130" s="5">
        <v>25500</v>
      </c>
      <c r="C1130" s="121">
        <f>VLOOKUP($A1130,flow_input!B$2:C$50000,2,FALSE)</f>
        <v>23458.727074999999</v>
      </c>
      <c r="D1130" s="7" t="s">
        <v>7</v>
      </c>
      <c r="E1130" s="6">
        <f t="shared" si="80"/>
        <v>-8.0049918627451033E-2</v>
      </c>
      <c r="F1130" s="4">
        <v>3</v>
      </c>
      <c r="G1130" s="4" t="s">
        <v>28</v>
      </c>
      <c r="H1130" s="170">
        <f t="shared" si="81"/>
        <v>20000</v>
      </c>
      <c r="I1130" s="4">
        <v>7</v>
      </c>
      <c r="J1130" s="120">
        <f t="shared" si="78"/>
        <v>-2041.2729250000011</v>
      </c>
      <c r="K1130" s="120">
        <f t="shared" si="79"/>
        <v>4166795.1543380604</v>
      </c>
    </row>
    <row r="1131" spans="1:11" x14ac:dyDescent="0.25">
      <c r="A1131" s="4">
        <v>16838</v>
      </c>
      <c r="B1131" s="5">
        <v>9900</v>
      </c>
      <c r="C1131" s="121">
        <f>VLOOKUP($A1131,flow_input!B$2:C$50000,2,FALSE)</f>
        <v>13747.704824</v>
      </c>
      <c r="D1131" s="7" t="s">
        <v>7</v>
      </c>
      <c r="E1131" s="6">
        <f t="shared" si="80"/>
        <v>0.38865705292929298</v>
      </c>
      <c r="F1131" s="4">
        <v>3</v>
      </c>
      <c r="G1131" s="4" t="s">
        <v>28</v>
      </c>
      <c r="H1131" s="170">
        <f t="shared" si="81"/>
        <v>0</v>
      </c>
      <c r="I1131" s="4">
        <v>7</v>
      </c>
      <c r="J1131" s="120">
        <f t="shared" si="78"/>
        <v>3847.7048240000004</v>
      </c>
      <c r="K1131" s="120">
        <f t="shared" si="79"/>
        <v>14804832.412632873</v>
      </c>
    </row>
    <row r="1132" spans="1:11" x14ac:dyDescent="0.25">
      <c r="A1132" s="4">
        <v>16873</v>
      </c>
      <c r="B1132" s="5">
        <v>7500</v>
      </c>
      <c r="C1132" s="121">
        <f>VLOOKUP($A1132,flow_input!B$2:C$50000,2,FALSE)</f>
        <v>5024.9658300000001</v>
      </c>
      <c r="D1132" s="7" t="s">
        <v>7</v>
      </c>
      <c r="E1132" s="6">
        <f t="shared" si="80"/>
        <v>-0.330004556</v>
      </c>
      <c r="F1132" s="4">
        <v>3</v>
      </c>
      <c r="G1132" s="4" t="s">
        <v>28</v>
      </c>
      <c r="H1132" s="170">
        <f t="shared" si="81"/>
        <v>0</v>
      </c>
      <c r="I1132" s="4">
        <v>7</v>
      </c>
      <c r="J1132" s="120">
        <f t="shared" si="78"/>
        <v>-2475.0341699999999</v>
      </c>
      <c r="K1132" s="120">
        <f t="shared" si="79"/>
        <v>6125794.1426675888</v>
      </c>
    </row>
    <row r="1133" spans="1:11" x14ac:dyDescent="0.25">
      <c r="A1133" s="4">
        <v>16878</v>
      </c>
      <c r="B1133" s="5">
        <v>11700</v>
      </c>
      <c r="C1133" s="121">
        <f>VLOOKUP($A1133,flow_input!B$2:C$50000,2,FALSE)</f>
        <v>8167.0527410000004</v>
      </c>
      <c r="D1133" s="7" t="s">
        <v>7</v>
      </c>
      <c r="E1133" s="6">
        <f t="shared" si="80"/>
        <v>-0.30196130418803413</v>
      </c>
      <c r="F1133" s="4">
        <v>3</v>
      </c>
      <c r="G1133" s="4" t="s">
        <v>28</v>
      </c>
      <c r="H1133" s="170">
        <f t="shared" si="81"/>
        <v>10000</v>
      </c>
      <c r="I1133" s="4">
        <v>7</v>
      </c>
      <c r="J1133" s="120">
        <f t="shared" si="78"/>
        <v>-3532.9472589999996</v>
      </c>
      <c r="K1133" s="120">
        <f t="shared" si="79"/>
        <v>12481716.33487561</v>
      </c>
    </row>
    <row r="1134" spans="1:11" x14ac:dyDescent="0.25">
      <c r="A1134" s="4">
        <v>17108</v>
      </c>
      <c r="B1134" s="5">
        <v>11700</v>
      </c>
      <c r="C1134" s="121">
        <f>VLOOKUP($A1134,flow_input!B$2:C$50000,2,FALSE)</f>
        <v>10266.381561</v>
      </c>
      <c r="D1134" s="7" t="s">
        <v>7</v>
      </c>
      <c r="E1134" s="6">
        <f t="shared" si="80"/>
        <v>-0.12253149051282053</v>
      </c>
      <c r="F1134" s="4">
        <v>3</v>
      </c>
      <c r="G1134" s="4" t="s">
        <v>28</v>
      </c>
      <c r="H1134" s="170">
        <f t="shared" si="81"/>
        <v>10000</v>
      </c>
      <c r="I1134" s="4">
        <v>6</v>
      </c>
      <c r="J1134" s="120">
        <f t="shared" si="78"/>
        <v>-1433.6184389999999</v>
      </c>
      <c r="K1134" s="120">
        <f t="shared" si="79"/>
        <v>2055261.8286407962</v>
      </c>
    </row>
    <row r="1135" spans="1:11" x14ac:dyDescent="0.25">
      <c r="A1135" s="4">
        <v>17191</v>
      </c>
      <c r="B1135" s="5">
        <v>16300</v>
      </c>
      <c r="C1135" s="121">
        <f>VLOOKUP($A1135,flow_input!B$2:C$50000,2,FALSE)</f>
        <v>10768.256441</v>
      </c>
      <c r="D1135" s="7" t="s">
        <v>7</v>
      </c>
      <c r="E1135" s="6">
        <f t="shared" si="80"/>
        <v>-0.33937077049079756</v>
      </c>
      <c r="F1135" s="4">
        <v>3</v>
      </c>
      <c r="G1135" s="4" t="s">
        <v>28</v>
      </c>
      <c r="H1135" s="170">
        <f t="shared" si="81"/>
        <v>10000</v>
      </c>
      <c r="I1135" s="4">
        <v>6</v>
      </c>
      <c r="J1135" s="120">
        <f t="shared" si="78"/>
        <v>-5531.7435590000005</v>
      </c>
      <c r="K1135" s="120">
        <f t="shared" si="79"/>
        <v>30600186.802537993</v>
      </c>
    </row>
    <row r="1136" spans="1:11" x14ac:dyDescent="0.25">
      <c r="A1136" s="4">
        <v>17273</v>
      </c>
      <c r="B1136" s="5">
        <v>21000</v>
      </c>
      <c r="C1136" s="121">
        <f>VLOOKUP($A1136,flow_input!B$2:C$50000,2,FALSE)</f>
        <v>16895.093999998</v>
      </c>
      <c r="D1136" s="7" t="s">
        <v>7</v>
      </c>
      <c r="E1136" s="6">
        <f t="shared" si="80"/>
        <v>-0.19547171428580956</v>
      </c>
      <c r="F1136" s="4">
        <v>3</v>
      </c>
      <c r="G1136" s="4" t="s">
        <v>28</v>
      </c>
      <c r="H1136" s="170">
        <f t="shared" si="81"/>
        <v>20000</v>
      </c>
      <c r="I1136" s="4">
        <v>7</v>
      </c>
      <c r="J1136" s="120">
        <f t="shared" si="78"/>
        <v>-4104.9060000019999</v>
      </c>
      <c r="K1136" s="120">
        <f t="shared" si="79"/>
        <v>16850253.26885242</v>
      </c>
    </row>
    <row r="1137" spans="1:11" x14ac:dyDescent="0.25">
      <c r="A1137" s="4">
        <v>17280</v>
      </c>
      <c r="B1137" s="5">
        <v>28100</v>
      </c>
      <c r="C1137" s="121">
        <f>VLOOKUP($A1137,flow_input!B$2:C$50000,2,FALSE)</f>
        <v>12438.563756</v>
      </c>
      <c r="D1137" s="7" t="s">
        <v>7</v>
      </c>
      <c r="E1137" s="6">
        <f t="shared" si="80"/>
        <v>-0.55734648555160149</v>
      </c>
      <c r="F1137" s="4">
        <v>3</v>
      </c>
      <c r="G1137" s="4" t="s">
        <v>28</v>
      </c>
      <c r="H1137" s="170">
        <f t="shared" si="81"/>
        <v>20000</v>
      </c>
      <c r="I1137" s="4">
        <v>7</v>
      </c>
      <c r="J1137" s="120">
        <f t="shared" si="78"/>
        <v>-15661.436244</v>
      </c>
      <c r="K1137" s="120">
        <f t="shared" si="79"/>
        <v>245280585.22487685</v>
      </c>
    </row>
    <row r="1138" spans="1:11" x14ac:dyDescent="0.25">
      <c r="A1138" s="4">
        <v>17316</v>
      </c>
      <c r="B1138" s="5">
        <v>19500</v>
      </c>
      <c r="C1138" s="121">
        <f>VLOOKUP($A1138,flow_input!B$2:C$50000,2,FALSE)</f>
        <v>17741.797970666001</v>
      </c>
      <c r="D1138" s="7" t="s">
        <v>7</v>
      </c>
      <c r="E1138" s="6">
        <f t="shared" si="80"/>
        <v>-9.0164206632512789E-2</v>
      </c>
      <c r="F1138" s="4">
        <v>3</v>
      </c>
      <c r="G1138" s="4" t="s">
        <v>28</v>
      </c>
      <c r="H1138" s="170">
        <f t="shared" si="81"/>
        <v>10000</v>
      </c>
      <c r="I1138" s="4">
        <v>3</v>
      </c>
      <c r="J1138" s="120">
        <f t="shared" si="78"/>
        <v>-1758.2020293339992</v>
      </c>
      <c r="K1138" s="120">
        <f t="shared" si="79"/>
        <v>3091274.3759541931</v>
      </c>
    </row>
    <row r="1139" spans="1:11" x14ac:dyDescent="0.25">
      <c r="A1139" s="4">
        <v>17368</v>
      </c>
      <c r="B1139" s="5">
        <v>33200</v>
      </c>
      <c r="C1139" s="121">
        <f>VLOOKUP($A1139,flow_input!B$2:C$50000,2,FALSE)</f>
        <v>19688.659514333001</v>
      </c>
      <c r="D1139" s="7" t="s">
        <v>7</v>
      </c>
      <c r="E1139" s="6">
        <f t="shared" si="80"/>
        <v>-0.40696808691768072</v>
      </c>
      <c r="F1139" s="4">
        <v>3</v>
      </c>
      <c r="G1139" s="4" t="s">
        <v>28</v>
      </c>
      <c r="H1139" s="170">
        <f t="shared" si="81"/>
        <v>30000</v>
      </c>
      <c r="I1139" s="4">
        <v>3</v>
      </c>
      <c r="J1139" s="120">
        <f t="shared" si="78"/>
        <v>-13511.340485666999</v>
      </c>
      <c r="K1139" s="120">
        <f t="shared" si="79"/>
        <v>182556321.71962413</v>
      </c>
    </row>
    <row r="1140" spans="1:11" x14ac:dyDescent="0.25">
      <c r="A1140" s="4">
        <v>17402</v>
      </c>
      <c r="B1140" s="5">
        <v>14400</v>
      </c>
      <c r="C1140" s="121">
        <f>VLOOKUP($A1140,flow_input!B$2:C$50000,2,FALSE)</f>
        <v>10649.229971663999</v>
      </c>
      <c r="D1140" s="7" t="s">
        <v>7</v>
      </c>
      <c r="E1140" s="6">
        <f t="shared" si="80"/>
        <v>-0.26047014085666675</v>
      </c>
      <c r="F1140" s="4">
        <v>3</v>
      </c>
      <c r="G1140" s="4" t="s">
        <v>28</v>
      </c>
      <c r="H1140" s="170">
        <f t="shared" si="81"/>
        <v>10000</v>
      </c>
      <c r="I1140" s="4">
        <v>5</v>
      </c>
      <c r="J1140" s="120">
        <f t="shared" si="78"/>
        <v>-3750.7700283360009</v>
      </c>
      <c r="K1140" s="120">
        <f t="shared" si="79"/>
        <v>14068275.805463646</v>
      </c>
    </row>
    <row r="1141" spans="1:11" x14ac:dyDescent="0.25">
      <c r="A1141" s="4">
        <v>17408</v>
      </c>
      <c r="B1141" s="5">
        <v>17500</v>
      </c>
      <c r="C1141" s="121">
        <f>VLOOKUP($A1141,flow_input!B$2:C$50000,2,FALSE)</f>
        <v>12433.990844</v>
      </c>
      <c r="D1141" s="7" t="s">
        <v>7</v>
      </c>
      <c r="E1141" s="6">
        <f t="shared" si="80"/>
        <v>-0.28948623748571434</v>
      </c>
      <c r="F1141" s="4">
        <v>3</v>
      </c>
      <c r="G1141" s="4" t="s">
        <v>28</v>
      </c>
      <c r="H1141" s="170">
        <f t="shared" si="81"/>
        <v>10000</v>
      </c>
      <c r="I1141" s="4">
        <v>5</v>
      </c>
      <c r="J1141" s="120">
        <f t="shared" ref="J1141:J1204" si="82">C1141-B1141</f>
        <v>-5066.0091560000001</v>
      </c>
      <c r="K1141" s="120">
        <f t="shared" ref="K1141:K1204" si="83">POWER(J1141,2)</f>
        <v>25664448.768675834</v>
      </c>
    </row>
    <row r="1142" spans="1:11" x14ac:dyDescent="0.25">
      <c r="A1142" s="4">
        <v>17431</v>
      </c>
      <c r="B1142" s="5">
        <v>19600</v>
      </c>
      <c r="C1142" s="121">
        <f>VLOOKUP($A1142,flow_input!B$2:C$50000,2,FALSE)</f>
        <v>11699.621314</v>
      </c>
      <c r="D1142" s="7" t="s">
        <v>7</v>
      </c>
      <c r="E1142" s="6">
        <f t="shared" si="80"/>
        <v>-0.40308054520408165</v>
      </c>
      <c r="F1142" s="4">
        <v>3</v>
      </c>
      <c r="G1142" s="4" t="s">
        <v>28</v>
      </c>
      <c r="H1142" s="170">
        <f t="shared" si="81"/>
        <v>10000</v>
      </c>
      <c r="I1142" s="4">
        <v>3</v>
      </c>
      <c r="J1142" s="120">
        <f t="shared" si="82"/>
        <v>-7900.378686</v>
      </c>
      <c r="K1142" s="120">
        <f t="shared" si="83"/>
        <v>62415983.382203087</v>
      </c>
    </row>
    <row r="1143" spans="1:11" x14ac:dyDescent="0.25">
      <c r="A1143" s="4">
        <v>17435</v>
      </c>
      <c r="B1143" s="5">
        <v>31200</v>
      </c>
      <c r="C1143" s="121">
        <f>VLOOKUP($A1143,flow_input!B$2:C$50000,2,FALSE)</f>
        <v>13702.283165000001</v>
      </c>
      <c r="D1143" s="7" t="s">
        <v>7</v>
      </c>
      <c r="E1143" s="6">
        <f t="shared" si="80"/>
        <v>-0.56082425753205123</v>
      </c>
      <c r="F1143" s="4">
        <v>3</v>
      </c>
      <c r="G1143" s="4" t="s">
        <v>28</v>
      </c>
      <c r="H1143" s="170">
        <f t="shared" si="81"/>
        <v>30000</v>
      </c>
      <c r="I1143" s="4">
        <v>3</v>
      </c>
      <c r="J1143" s="120">
        <f t="shared" si="82"/>
        <v>-17497.716834999999</v>
      </c>
      <c r="K1143" s="120">
        <f t="shared" si="83"/>
        <v>306170094.43784237</v>
      </c>
    </row>
    <row r="1144" spans="1:11" x14ac:dyDescent="0.25">
      <c r="A1144" s="4">
        <v>17457</v>
      </c>
      <c r="B1144" s="5">
        <v>8600</v>
      </c>
      <c r="C1144" s="121">
        <f>VLOOKUP($A1144,flow_input!B$2:C$50000,2,FALSE)</f>
        <v>5020.5123960000001</v>
      </c>
      <c r="D1144" s="7" t="s">
        <v>7</v>
      </c>
      <c r="E1144" s="6">
        <f t="shared" si="80"/>
        <v>-0.41621948883720927</v>
      </c>
      <c r="F1144" s="4">
        <v>3</v>
      </c>
      <c r="G1144" s="4" t="s">
        <v>28</v>
      </c>
      <c r="H1144" s="170">
        <f t="shared" si="81"/>
        <v>0</v>
      </c>
      <c r="I1144" s="4">
        <v>3</v>
      </c>
      <c r="J1144" s="120">
        <f t="shared" si="82"/>
        <v>-3579.4876039999999</v>
      </c>
      <c r="K1144" s="120">
        <f t="shared" si="83"/>
        <v>12812731.507189659</v>
      </c>
    </row>
    <row r="1145" spans="1:11" x14ac:dyDescent="0.25">
      <c r="A1145" s="4">
        <v>17464</v>
      </c>
      <c r="B1145" s="5">
        <v>14500</v>
      </c>
      <c r="C1145" s="121">
        <f>VLOOKUP($A1145,flow_input!B$2:C$50000,2,FALSE)</f>
        <v>9469.2246730000006</v>
      </c>
      <c r="D1145" s="7" t="s">
        <v>7</v>
      </c>
      <c r="E1145" s="6">
        <f t="shared" si="80"/>
        <v>-0.34695002255172414</v>
      </c>
      <c r="F1145" s="4">
        <v>3</v>
      </c>
      <c r="G1145" s="4" t="s">
        <v>28</v>
      </c>
      <c r="H1145" s="170">
        <f t="shared" si="81"/>
        <v>10000</v>
      </c>
      <c r="I1145" s="4">
        <v>3</v>
      </c>
      <c r="J1145" s="120">
        <f t="shared" si="82"/>
        <v>-5030.7753269999994</v>
      </c>
      <c r="K1145" s="120">
        <f t="shared" si="83"/>
        <v>25308700.39075195</v>
      </c>
    </row>
    <row r="1146" spans="1:11" x14ac:dyDescent="0.25">
      <c r="A1146" s="4">
        <v>17513</v>
      </c>
      <c r="B1146" s="5">
        <v>16900</v>
      </c>
      <c r="C1146" s="121">
        <f>VLOOKUP($A1146,flow_input!B$2:C$50000,2,FALSE)</f>
        <v>10869.369398000001</v>
      </c>
      <c r="D1146" s="7" t="s">
        <v>7</v>
      </c>
      <c r="E1146" s="6">
        <f t="shared" si="80"/>
        <v>-0.35684204745562131</v>
      </c>
      <c r="F1146" s="4">
        <v>3</v>
      </c>
      <c r="G1146" s="4" t="s">
        <v>28</v>
      </c>
      <c r="H1146" s="170">
        <f t="shared" si="81"/>
        <v>10000</v>
      </c>
      <c r="I1146" s="4">
        <v>5</v>
      </c>
      <c r="J1146" s="120">
        <f t="shared" si="82"/>
        <v>-6030.6306019999993</v>
      </c>
      <c r="K1146" s="120">
        <f t="shared" si="83"/>
        <v>36368505.457778871</v>
      </c>
    </row>
    <row r="1147" spans="1:11" x14ac:dyDescent="0.25">
      <c r="A1147" s="4">
        <v>17565</v>
      </c>
      <c r="B1147" s="5">
        <v>14900</v>
      </c>
      <c r="C1147" s="121">
        <f>VLOOKUP($A1147,flow_input!B$2:C$50000,2,FALSE)</f>
        <v>15609.553841000001</v>
      </c>
      <c r="D1147" s="7" t="s">
        <v>7</v>
      </c>
      <c r="E1147" s="6">
        <f t="shared" si="80"/>
        <v>4.7621063154362542E-2</v>
      </c>
      <c r="F1147" s="4">
        <v>3</v>
      </c>
      <c r="G1147" s="4" t="s">
        <v>28</v>
      </c>
      <c r="H1147" s="170">
        <f t="shared" si="81"/>
        <v>10000</v>
      </c>
      <c r="I1147" s="4">
        <v>2</v>
      </c>
      <c r="J1147" s="120">
        <f t="shared" si="82"/>
        <v>709.55384100000083</v>
      </c>
      <c r="K1147" s="120">
        <f t="shared" si="83"/>
        <v>503466.65327785444</v>
      </c>
    </row>
    <row r="1148" spans="1:11" x14ac:dyDescent="0.25">
      <c r="A1148" s="4">
        <v>17603</v>
      </c>
      <c r="B1148" s="5">
        <v>12200</v>
      </c>
      <c r="C1148" s="121">
        <f>VLOOKUP($A1148,flow_input!B$2:C$50000,2,FALSE)</f>
        <v>12583.971314</v>
      </c>
      <c r="D1148" s="7" t="s">
        <v>7</v>
      </c>
      <c r="E1148" s="6">
        <f t="shared" si="80"/>
        <v>3.1473058524590147E-2</v>
      </c>
      <c r="F1148" s="4">
        <v>3</v>
      </c>
      <c r="G1148" s="4" t="s">
        <v>28</v>
      </c>
      <c r="H1148" s="170">
        <f t="shared" si="81"/>
        <v>10000</v>
      </c>
      <c r="I1148" s="4">
        <v>6</v>
      </c>
      <c r="J1148" s="120">
        <f t="shared" si="82"/>
        <v>383.97131400000035</v>
      </c>
      <c r="K1148" s="120">
        <f t="shared" si="83"/>
        <v>147433.96997488686</v>
      </c>
    </row>
    <row r="1149" spans="1:11" x14ac:dyDescent="0.25">
      <c r="A1149" s="4">
        <v>17604</v>
      </c>
      <c r="B1149" s="5">
        <v>16300</v>
      </c>
      <c r="C1149" s="121">
        <f>VLOOKUP($A1149,flow_input!B$2:C$50000,2,FALSE)</f>
        <v>16140.350323000001</v>
      </c>
      <c r="D1149" s="7" t="s">
        <v>7</v>
      </c>
      <c r="E1149" s="6">
        <f t="shared" si="80"/>
        <v>-9.7944587116564064E-3</v>
      </c>
      <c r="F1149" s="4">
        <v>3</v>
      </c>
      <c r="G1149" s="4" t="s">
        <v>28</v>
      </c>
      <c r="H1149" s="170">
        <f t="shared" si="81"/>
        <v>10000</v>
      </c>
      <c r="I1149" s="4">
        <v>6</v>
      </c>
      <c r="J1149" s="120">
        <f t="shared" si="82"/>
        <v>-159.64967699999943</v>
      </c>
      <c r="K1149" s="120">
        <f t="shared" si="83"/>
        <v>25488.019366204146</v>
      </c>
    </row>
    <row r="1150" spans="1:11" x14ac:dyDescent="0.25">
      <c r="A1150" s="4">
        <v>17622</v>
      </c>
      <c r="B1150" s="5">
        <v>24100</v>
      </c>
      <c r="C1150" s="121">
        <f>VLOOKUP($A1150,flow_input!B$2:C$50000,2,FALSE)</f>
        <v>14135.075711</v>
      </c>
      <c r="D1150" s="7" t="s">
        <v>7</v>
      </c>
      <c r="E1150" s="6">
        <f t="shared" si="80"/>
        <v>-0.41348233564315351</v>
      </c>
      <c r="F1150" s="4">
        <v>3</v>
      </c>
      <c r="G1150" s="4" t="s">
        <v>28</v>
      </c>
      <c r="H1150" s="170">
        <f t="shared" si="81"/>
        <v>20000</v>
      </c>
      <c r="I1150" s="4">
        <v>2</v>
      </c>
      <c r="J1150" s="120">
        <f t="shared" si="82"/>
        <v>-9964.9242890000005</v>
      </c>
      <c r="K1150" s="120">
        <f t="shared" si="83"/>
        <v>99299716.085502163</v>
      </c>
    </row>
    <row r="1151" spans="1:11" x14ac:dyDescent="0.25">
      <c r="A1151" s="4">
        <v>17642</v>
      </c>
      <c r="B1151" s="5">
        <v>20000</v>
      </c>
      <c r="C1151" s="121">
        <f>VLOOKUP($A1151,flow_input!B$2:C$50000,2,FALSE)</f>
        <v>17835.596675000001</v>
      </c>
      <c r="D1151" s="7" t="s">
        <v>7</v>
      </c>
      <c r="E1151" s="6">
        <f t="shared" si="80"/>
        <v>-0.10822016624999997</v>
      </c>
      <c r="F1151" s="4">
        <v>3</v>
      </c>
      <c r="G1151" s="4" t="s">
        <v>28</v>
      </c>
      <c r="H1151" s="170">
        <f t="shared" si="81"/>
        <v>20000</v>
      </c>
      <c r="I1151" s="4">
        <v>6</v>
      </c>
      <c r="J1151" s="120">
        <f t="shared" si="82"/>
        <v>-2164.4033249999993</v>
      </c>
      <c r="K1151" s="120">
        <f t="shared" si="83"/>
        <v>4684641.7532710526</v>
      </c>
    </row>
    <row r="1152" spans="1:11" x14ac:dyDescent="0.25">
      <c r="A1152" s="4">
        <v>17721</v>
      </c>
      <c r="B1152" s="5">
        <v>37200</v>
      </c>
      <c r="C1152" s="121">
        <f>VLOOKUP($A1152,flow_input!B$2:C$50000,2,FALSE)</f>
        <v>30666.316746</v>
      </c>
      <c r="D1152" s="7" t="s">
        <v>7</v>
      </c>
      <c r="E1152" s="6">
        <f t="shared" si="80"/>
        <v>-0.17563664661290324</v>
      </c>
      <c r="F1152" s="4">
        <v>3</v>
      </c>
      <c r="G1152" s="4" t="s">
        <v>28</v>
      </c>
      <c r="H1152" s="170">
        <f t="shared" si="81"/>
        <v>30000</v>
      </c>
      <c r="I1152" s="4">
        <v>2</v>
      </c>
      <c r="J1152" s="120">
        <f t="shared" si="82"/>
        <v>-6533.6832539999996</v>
      </c>
      <c r="K1152" s="120">
        <f t="shared" si="83"/>
        <v>42689016.863600023</v>
      </c>
    </row>
    <row r="1153" spans="1:11" x14ac:dyDescent="0.25">
      <c r="A1153" s="4">
        <v>17764</v>
      </c>
      <c r="B1153" s="5">
        <v>8800</v>
      </c>
      <c r="C1153" s="121">
        <f>VLOOKUP($A1153,flow_input!B$2:C$50000,2,FALSE)</f>
        <v>9386.2701280000001</v>
      </c>
      <c r="D1153" s="7" t="s">
        <v>7</v>
      </c>
      <c r="E1153" s="6">
        <f t="shared" si="80"/>
        <v>6.6621605454545429E-2</v>
      </c>
      <c r="F1153" s="4">
        <v>3</v>
      </c>
      <c r="G1153" s="4" t="s">
        <v>28</v>
      </c>
      <c r="H1153" s="170">
        <f t="shared" si="81"/>
        <v>0</v>
      </c>
      <c r="I1153" s="4">
        <v>2</v>
      </c>
      <c r="J1153" s="120">
        <f t="shared" si="82"/>
        <v>586.27012800000011</v>
      </c>
      <c r="K1153" s="120">
        <f t="shared" si="83"/>
        <v>343712.6629851365</v>
      </c>
    </row>
    <row r="1154" spans="1:11" x14ac:dyDescent="0.25">
      <c r="A1154" s="4">
        <v>17902</v>
      </c>
      <c r="B1154" s="5">
        <v>44600</v>
      </c>
      <c r="C1154" s="121">
        <f>VLOOKUP($A1154,flow_input!B$2:C$50000,2,FALSE)</f>
        <v>46330.012555000001</v>
      </c>
      <c r="D1154" s="7" t="s">
        <v>7</v>
      </c>
      <c r="E1154" s="6">
        <f t="shared" si="80"/>
        <v>3.8789519170403519E-2</v>
      </c>
      <c r="F1154" s="4">
        <v>3</v>
      </c>
      <c r="G1154" s="4" t="s">
        <v>28</v>
      </c>
      <c r="H1154" s="170">
        <f t="shared" si="81"/>
        <v>40000</v>
      </c>
      <c r="I1154" s="4">
        <v>6</v>
      </c>
      <c r="J1154" s="120">
        <f t="shared" si="82"/>
        <v>1730.0125550000012</v>
      </c>
      <c r="K1154" s="120">
        <f t="shared" si="83"/>
        <v>2992943.4404576318</v>
      </c>
    </row>
    <row r="1155" spans="1:11" x14ac:dyDescent="0.25">
      <c r="A1155" s="4">
        <v>17910</v>
      </c>
      <c r="B1155" s="5">
        <v>18700</v>
      </c>
      <c r="C1155" s="121">
        <f>VLOOKUP($A1155,flow_input!B$2:C$50000,2,FALSE)</f>
        <v>20296.736950999999</v>
      </c>
      <c r="D1155" s="7" t="s">
        <v>7</v>
      </c>
      <c r="E1155" s="6">
        <f t="shared" ref="E1155:E1218" si="84">C1155/B1155-1</f>
        <v>8.5387002727272732E-2</v>
      </c>
      <c r="F1155" s="4">
        <v>3</v>
      </c>
      <c r="G1155" s="4" t="s">
        <v>28</v>
      </c>
      <c r="H1155" s="170">
        <f t="shared" ref="H1155:H1218" si="85">FLOOR(B1155,10000)</f>
        <v>10000</v>
      </c>
      <c r="I1155" s="4">
        <v>4</v>
      </c>
      <c r="J1155" s="120">
        <f t="shared" si="82"/>
        <v>1596.736950999999</v>
      </c>
      <c r="K1155" s="120">
        <f t="shared" si="83"/>
        <v>2549568.8906887732</v>
      </c>
    </row>
    <row r="1156" spans="1:11" x14ac:dyDescent="0.25">
      <c r="A1156" s="4">
        <v>17944</v>
      </c>
      <c r="B1156" s="5">
        <v>11100</v>
      </c>
      <c r="C1156" s="121">
        <f>VLOOKUP($A1156,flow_input!B$2:C$50000,2,FALSE)</f>
        <v>10777.745032000001</v>
      </c>
      <c r="D1156" s="7" t="s">
        <v>7</v>
      </c>
      <c r="E1156" s="6">
        <f t="shared" si="84"/>
        <v>-2.9031979099099048E-2</v>
      </c>
      <c r="F1156" s="4">
        <v>3</v>
      </c>
      <c r="G1156" s="4" t="s">
        <v>28</v>
      </c>
      <c r="H1156" s="170">
        <f t="shared" si="85"/>
        <v>10000</v>
      </c>
      <c r="I1156" s="4">
        <v>3</v>
      </c>
      <c r="J1156" s="120">
        <f t="shared" si="82"/>
        <v>-322.25496799999928</v>
      </c>
      <c r="K1156" s="120">
        <f t="shared" si="83"/>
        <v>103848.26440068056</v>
      </c>
    </row>
    <row r="1157" spans="1:11" x14ac:dyDescent="0.25">
      <c r="A1157" s="4">
        <v>17986</v>
      </c>
      <c r="B1157" s="5">
        <v>42400</v>
      </c>
      <c r="C1157" s="121">
        <f>VLOOKUP($A1157,flow_input!B$2:C$50000,2,FALSE)</f>
        <v>40602.163208999998</v>
      </c>
      <c r="D1157" s="7" t="s">
        <v>7</v>
      </c>
      <c r="E1157" s="6">
        <f t="shared" si="84"/>
        <v>-4.2401811108490617E-2</v>
      </c>
      <c r="F1157" s="4">
        <v>3</v>
      </c>
      <c r="G1157" s="4" t="s">
        <v>28</v>
      </c>
      <c r="H1157" s="170">
        <f t="shared" si="85"/>
        <v>40000</v>
      </c>
      <c r="I1157" s="4">
        <v>3</v>
      </c>
      <c r="J1157" s="120">
        <f t="shared" si="82"/>
        <v>-1797.8367910000015</v>
      </c>
      <c r="K1157" s="120">
        <f t="shared" si="83"/>
        <v>3232217.1270731832</v>
      </c>
    </row>
    <row r="1158" spans="1:11" x14ac:dyDescent="0.25">
      <c r="A1158" s="4">
        <v>17994</v>
      </c>
      <c r="B1158" s="5">
        <v>23700</v>
      </c>
      <c r="C1158" s="121">
        <f>VLOOKUP($A1158,flow_input!B$2:C$50000,2,FALSE)</f>
        <v>16267.203197999999</v>
      </c>
      <c r="D1158" s="7" t="s">
        <v>7</v>
      </c>
      <c r="E1158" s="6">
        <f t="shared" si="84"/>
        <v>-0.31362011822784819</v>
      </c>
      <c r="F1158" s="4">
        <v>3</v>
      </c>
      <c r="G1158" s="4" t="s">
        <v>28</v>
      </c>
      <c r="H1158" s="170">
        <f t="shared" si="85"/>
        <v>20000</v>
      </c>
      <c r="I1158" s="4">
        <v>3</v>
      </c>
      <c r="J1158" s="120">
        <f t="shared" si="82"/>
        <v>-7432.7968020000008</v>
      </c>
      <c r="K1158" s="120">
        <f t="shared" si="83"/>
        <v>55246468.299821436</v>
      </c>
    </row>
    <row r="1159" spans="1:11" x14ac:dyDescent="0.25">
      <c r="A1159" s="4">
        <v>18207</v>
      </c>
      <c r="B1159" s="5">
        <v>8700</v>
      </c>
      <c r="C1159" s="121">
        <f>VLOOKUP($A1159,flow_input!B$2:C$50000,2,FALSE)</f>
        <v>3275.9328500000001</v>
      </c>
      <c r="D1159" s="7" t="s">
        <v>7</v>
      </c>
      <c r="E1159" s="6">
        <f t="shared" si="84"/>
        <v>-0.62345599425287357</v>
      </c>
      <c r="F1159" s="4">
        <v>3</v>
      </c>
      <c r="G1159" s="4" t="s">
        <v>28</v>
      </c>
      <c r="H1159" s="170">
        <f t="shared" si="85"/>
        <v>0</v>
      </c>
      <c r="I1159" s="4">
        <v>1</v>
      </c>
      <c r="J1159" s="120">
        <f t="shared" si="82"/>
        <v>-5424.0671499999999</v>
      </c>
      <c r="K1159" s="120">
        <f t="shared" si="83"/>
        <v>29420504.447709121</v>
      </c>
    </row>
    <row r="1160" spans="1:11" x14ac:dyDescent="0.25">
      <c r="A1160" s="4">
        <v>18219</v>
      </c>
      <c r="B1160" s="5">
        <v>10900</v>
      </c>
      <c r="C1160" s="121">
        <f>VLOOKUP($A1160,flow_input!B$2:C$50000,2,FALSE)</f>
        <v>3644.7571859999998</v>
      </c>
      <c r="D1160" s="7" t="s">
        <v>7</v>
      </c>
      <c r="E1160" s="6">
        <f t="shared" si="84"/>
        <v>-0.66561860678899087</v>
      </c>
      <c r="F1160" s="4">
        <v>3</v>
      </c>
      <c r="G1160" s="4" t="s">
        <v>28</v>
      </c>
      <c r="H1160" s="170">
        <f t="shared" si="85"/>
        <v>10000</v>
      </c>
      <c r="I1160" s="4">
        <v>1</v>
      </c>
      <c r="J1160" s="120">
        <f t="shared" si="82"/>
        <v>-7255.2428140000002</v>
      </c>
      <c r="K1160" s="120">
        <f t="shared" si="83"/>
        <v>52638548.290098645</v>
      </c>
    </row>
    <row r="1161" spans="1:11" x14ac:dyDescent="0.25">
      <c r="A1161" s="4">
        <v>18242</v>
      </c>
      <c r="B1161" s="5">
        <v>18700</v>
      </c>
      <c r="C1161" s="121">
        <f>VLOOKUP($A1161,flow_input!B$2:C$50000,2,FALSE)</f>
        <v>24873.232249000001</v>
      </c>
      <c r="D1161" s="7" t="s">
        <v>7</v>
      </c>
      <c r="E1161" s="6">
        <f t="shared" si="84"/>
        <v>0.33011937160427807</v>
      </c>
      <c r="F1161" s="4">
        <v>3</v>
      </c>
      <c r="G1161" s="4" t="s">
        <v>28</v>
      </c>
      <c r="H1161" s="170">
        <f t="shared" si="85"/>
        <v>10000</v>
      </c>
      <c r="I1161" s="4">
        <v>1</v>
      </c>
      <c r="J1161" s="120">
        <f t="shared" si="82"/>
        <v>6173.2322490000006</v>
      </c>
      <c r="K1161" s="120">
        <f t="shared" si="83"/>
        <v>38108796.400093608</v>
      </c>
    </row>
    <row r="1162" spans="1:11" x14ac:dyDescent="0.25">
      <c r="A1162" s="4">
        <v>18258</v>
      </c>
      <c r="B1162" s="5">
        <v>14800</v>
      </c>
      <c r="C1162" s="121">
        <f>VLOOKUP($A1162,flow_input!B$2:C$50000,2,FALSE)</f>
        <v>9163.1145190000007</v>
      </c>
      <c r="D1162" s="7" t="s">
        <v>7</v>
      </c>
      <c r="E1162" s="6">
        <f t="shared" si="84"/>
        <v>-0.38087064060810805</v>
      </c>
      <c r="F1162" s="4">
        <v>3</v>
      </c>
      <c r="G1162" s="4" t="s">
        <v>28</v>
      </c>
      <c r="H1162" s="170">
        <f t="shared" si="85"/>
        <v>10000</v>
      </c>
      <c r="I1162" s="4">
        <v>1</v>
      </c>
      <c r="J1162" s="120">
        <f t="shared" si="82"/>
        <v>-5636.8854809999993</v>
      </c>
      <c r="K1162" s="120">
        <f t="shared" si="83"/>
        <v>31774477.925908595</v>
      </c>
    </row>
    <row r="1163" spans="1:11" x14ac:dyDescent="0.25">
      <c r="A1163" s="4">
        <v>18301</v>
      </c>
      <c r="B1163" s="5">
        <v>12100</v>
      </c>
      <c r="C1163" s="121">
        <f>VLOOKUP($A1163,flow_input!B$2:C$50000,2,FALSE)</f>
        <v>9867.3728159999991</v>
      </c>
      <c r="D1163" s="7" t="s">
        <v>7</v>
      </c>
      <c r="E1163" s="6">
        <f t="shared" si="84"/>
        <v>-0.18451464330578515</v>
      </c>
      <c r="F1163" s="4">
        <v>3</v>
      </c>
      <c r="G1163" s="4" t="s">
        <v>28</v>
      </c>
      <c r="H1163" s="170">
        <f t="shared" si="85"/>
        <v>10000</v>
      </c>
      <c r="I1163" s="4">
        <v>1</v>
      </c>
      <c r="J1163" s="120">
        <f t="shared" si="82"/>
        <v>-2232.6271840000009</v>
      </c>
      <c r="K1163" s="120">
        <f t="shared" si="83"/>
        <v>4984624.1427357737</v>
      </c>
    </row>
    <row r="1164" spans="1:11" x14ac:dyDescent="0.25">
      <c r="A1164" s="4">
        <v>18311</v>
      </c>
      <c r="B1164" s="5">
        <v>6000</v>
      </c>
      <c r="C1164" s="121">
        <f>VLOOKUP($A1164,flow_input!B$2:C$50000,2,FALSE)</f>
        <v>4725.2257730000001</v>
      </c>
      <c r="D1164" s="7" t="s">
        <v>7</v>
      </c>
      <c r="E1164" s="6">
        <f t="shared" si="84"/>
        <v>-0.21246237116666666</v>
      </c>
      <c r="F1164" s="4">
        <v>3</v>
      </c>
      <c r="G1164" s="4" t="s">
        <v>28</v>
      </c>
      <c r="H1164" s="170">
        <f t="shared" si="85"/>
        <v>0</v>
      </c>
      <c r="I1164" s="4">
        <v>1</v>
      </c>
      <c r="J1164" s="120">
        <f t="shared" si="82"/>
        <v>-1274.7742269999999</v>
      </c>
      <c r="K1164" s="120">
        <f t="shared" si="83"/>
        <v>1625049.3298234472</v>
      </c>
    </row>
    <row r="1165" spans="1:11" x14ac:dyDescent="0.25">
      <c r="A1165" s="4">
        <v>18341</v>
      </c>
      <c r="B1165" s="5">
        <v>13600</v>
      </c>
      <c r="C1165" s="121">
        <f>VLOOKUP($A1165,flow_input!B$2:C$50000,2,FALSE)</f>
        <v>13721.477548000001</v>
      </c>
      <c r="D1165" s="7" t="s">
        <v>7</v>
      </c>
      <c r="E1165" s="6">
        <f t="shared" si="84"/>
        <v>8.9321726470588114E-3</v>
      </c>
      <c r="F1165" s="4">
        <v>3</v>
      </c>
      <c r="G1165" s="4" t="s">
        <v>28</v>
      </c>
      <c r="H1165" s="170">
        <f t="shared" si="85"/>
        <v>10000</v>
      </c>
      <c r="I1165" s="4">
        <v>1</v>
      </c>
      <c r="J1165" s="120">
        <f t="shared" si="82"/>
        <v>121.47754800000075</v>
      </c>
      <c r="K1165" s="120">
        <f t="shared" si="83"/>
        <v>14756.794668092487</v>
      </c>
    </row>
    <row r="1166" spans="1:11" x14ac:dyDescent="0.25">
      <c r="A1166" s="4">
        <v>18349</v>
      </c>
      <c r="B1166" s="5">
        <v>9300</v>
      </c>
      <c r="C1166" s="121">
        <f>VLOOKUP($A1166,flow_input!B$2:C$50000,2,FALSE)</f>
        <v>8349.9279189999997</v>
      </c>
      <c r="D1166" s="7" t="s">
        <v>7</v>
      </c>
      <c r="E1166" s="6">
        <f t="shared" si="84"/>
        <v>-0.10215828827956996</v>
      </c>
      <c r="F1166" s="4">
        <v>3</v>
      </c>
      <c r="G1166" s="4" t="s">
        <v>28</v>
      </c>
      <c r="H1166" s="170">
        <f t="shared" si="85"/>
        <v>0</v>
      </c>
      <c r="I1166" s="4">
        <v>1</v>
      </c>
      <c r="J1166" s="120">
        <f t="shared" si="82"/>
        <v>-950.07208100000025</v>
      </c>
      <c r="K1166" s="120">
        <f t="shared" si="83"/>
        <v>902636.95909567107</v>
      </c>
    </row>
    <row r="1167" spans="1:11" x14ac:dyDescent="0.25">
      <c r="A1167" s="4">
        <v>18443</v>
      </c>
      <c r="B1167" s="5">
        <v>15900</v>
      </c>
      <c r="C1167" s="121">
        <f>VLOOKUP($A1167,flow_input!B$2:C$50000,2,FALSE)</f>
        <v>9273.3823140000004</v>
      </c>
      <c r="D1167" s="7" t="s">
        <v>7</v>
      </c>
      <c r="E1167" s="6">
        <f t="shared" si="84"/>
        <v>-0.41676840792452829</v>
      </c>
      <c r="F1167" s="4">
        <v>3</v>
      </c>
      <c r="G1167" s="4" t="s">
        <v>28</v>
      </c>
      <c r="H1167" s="170">
        <f t="shared" si="85"/>
        <v>10000</v>
      </c>
      <c r="I1167" s="4">
        <v>1</v>
      </c>
      <c r="J1167" s="120">
        <f t="shared" si="82"/>
        <v>-6626.6176859999996</v>
      </c>
      <c r="K1167" s="120">
        <f t="shared" si="83"/>
        <v>43912061.956407987</v>
      </c>
    </row>
    <row r="1168" spans="1:11" x14ac:dyDescent="0.25">
      <c r="A1168" s="4">
        <v>18472</v>
      </c>
      <c r="B1168" s="5">
        <v>10400</v>
      </c>
      <c r="C1168" s="121">
        <f>VLOOKUP($A1168,flow_input!B$2:C$50000,2,FALSE)</f>
        <v>10393.469048999999</v>
      </c>
      <c r="D1168" s="7" t="s">
        <v>7</v>
      </c>
      <c r="E1168" s="6">
        <f t="shared" si="84"/>
        <v>-6.2797605769238096E-4</v>
      </c>
      <c r="F1168" s="4">
        <v>3</v>
      </c>
      <c r="G1168" s="4" t="s">
        <v>28</v>
      </c>
      <c r="H1168" s="170">
        <f t="shared" si="85"/>
        <v>10000</v>
      </c>
      <c r="I1168" s="4">
        <v>1</v>
      </c>
      <c r="J1168" s="120">
        <f t="shared" si="82"/>
        <v>-6.5309510000006412</v>
      </c>
      <c r="K1168" s="120">
        <f t="shared" si="83"/>
        <v>42.653320964409374</v>
      </c>
    </row>
    <row r="1169" spans="1:11" x14ac:dyDescent="0.25">
      <c r="A1169" s="4">
        <v>18474</v>
      </c>
      <c r="B1169" s="5">
        <v>15800</v>
      </c>
      <c r="C1169" s="121">
        <f>VLOOKUP($A1169,flow_input!B$2:C$50000,2,FALSE)</f>
        <v>10194.176122000001</v>
      </c>
      <c r="D1169" s="7" t="s">
        <v>7</v>
      </c>
      <c r="E1169" s="6">
        <f t="shared" si="84"/>
        <v>-0.35479897962025309</v>
      </c>
      <c r="F1169" s="4">
        <v>3</v>
      </c>
      <c r="G1169" s="4" t="s">
        <v>28</v>
      </c>
      <c r="H1169" s="170">
        <f t="shared" si="85"/>
        <v>10000</v>
      </c>
      <c r="I1169" s="4">
        <v>1</v>
      </c>
      <c r="J1169" s="120">
        <f t="shared" si="82"/>
        <v>-5605.8238779999992</v>
      </c>
      <c r="K1169" s="120">
        <f t="shared" si="83"/>
        <v>31425261.35115495</v>
      </c>
    </row>
    <row r="1170" spans="1:11" x14ac:dyDescent="0.25">
      <c r="A1170" s="4">
        <v>18506</v>
      </c>
      <c r="B1170" s="5">
        <v>14900</v>
      </c>
      <c r="C1170" s="121">
        <f>VLOOKUP($A1170,flow_input!B$2:C$50000,2,FALSE)</f>
        <v>13639.113595999999</v>
      </c>
      <c r="D1170" s="7" t="s">
        <v>7</v>
      </c>
      <c r="E1170" s="6">
        <f t="shared" si="84"/>
        <v>-8.4623248590604105E-2</v>
      </c>
      <c r="F1170" s="4">
        <v>3</v>
      </c>
      <c r="G1170" s="4" t="s">
        <v>28</v>
      </c>
      <c r="H1170" s="170">
        <f t="shared" si="85"/>
        <v>10000</v>
      </c>
      <c r="I1170" s="4">
        <v>1</v>
      </c>
      <c r="J1170" s="120">
        <f t="shared" si="82"/>
        <v>-1260.8864040000008</v>
      </c>
      <c r="K1170" s="120">
        <f t="shared" si="83"/>
        <v>1589834.5237920531</v>
      </c>
    </row>
    <row r="1171" spans="1:11" x14ac:dyDescent="0.25">
      <c r="A1171" s="4">
        <v>18511</v>
      </c>
      <c r="B1171" s="5">
        <v>16600</v>
      </c>
      <c r="C1171" s="121">
        <f>VLOOKUP($A1171,flow_input!B$2:C$50000,2,FALSE)</f>
        <v>13383.419102</v>
      </c>
      <c r="D1171" s="7" t="s">
        <v>7</v>
      </c>
      <c r="E1171" s="6">
        <f t="shared" si="84"/>
        <v>-0.19376993361445782</v>
      </c>
      <c r="F1171" s="4">
        <v>3</v>
      </c>
      <c r="G1171" s="4" t="s">
        <v>28</v>
      </c>
      <c r="H1171" s="170">
        <f t="shared" si="85"/>
        <v>10000</v>
      </c>
      <c r="I1171" s="4">
        <v>1</v>
      </c>
      <c r="J1171" s="120">
        <f t="shared" si="82"/>
        <v>-3216.5808980000002</v>
      </c>
      <c r="K1171" s="120">
        <f t="shared" si="83"/>
        <v>10346392.673378488</v>
      </c>
    </row>
    <row r="1172" spans="1:11" x14ac:dyDescent="0.25">
      <c r="A1172" s="4">
        <v>18561</v>
      </c>
      <c r="B1172" s="5">
        <v>9400</v>
      </c>
      <c r="C1172" s="121">
        <f>VLOOKUP($A1172,flow_input!B$2:C$50000,2,FALSE)</f>
        <v>9657.6166450000001</v>
      </c>
      <c r="D1172" s="7" t="s">
        <v>7</v>
      </c>
      <c r="E1172" s="6">
        <f t="shared" si="84"/>
        <v>2.7406026063829803E-2</v>
      </c>
      <c r="F1172" s="4">
        <v>3</v>
      </c>
      <c r="G1172" s="4" t="s">
        <v>28</v>
      </c>
      <c r="H1172" s="170">
        <f t="shared" si="85"/>
        <v>0</v>
      </c>
      <c r="I1172" s="4">
        <v>1</v>
      </c>
      <c r="J1172" s="120">
        <f t="shared" si="82"/>
        <v>257.61664500000006</v>
      </c>
      <c r="K1172" s="120">
        <f t="shared" si="83"/>
        <v>66366.335781056056</v>
      </c>
    </row>
    <row r="1173" spans="1:11" x14ac:dyDescent="0.25">
      <c r="A1173" s="4">
        <v>18567</v>
      </c>
      <c r="B1173" s="5">
        <v>11000</v>
      </c>
      <c r="C1173" s="121">
        <f>VLOOKUP($A1173,flow_input!B$2:C$50000,2,FALSE)</f>
        <v>10971.637621</v>
      </c>
      <c r="D1173" s="7" t="s">
        <v>7</v>
      </c>
      <c r="E1173" s="6">
        <f t="shared" si="84"/>
        <v>-2.5783980909090953E-3</v>
      </c>
      <c r="F1173" s="4">
        <v>3</v>
      </c>
      <c r="G1173" s="4" t="s">
        <v>28</v>
      </c>
      <c r="H1173" s="170">
        <f t="shared" si="85"/>
        <v>10000</v>
      </c>
      <c r="I1173" s="4">
        <v>1</v>
      </c>
      <c r="J1173" s="120">
        <f t="shared" si="82"/>
        <v>-28.362379000000146</v>
      </c>
      <c r="K1173" s="120">
        <f t="shared" si="83"/>
        <v>804.42454253964934</v>
      </c>
    </row>
    <row r="1174" spans="1:11" x14ac:dyDescent="0.25">
      <c r="A1174" s="4">
        <v>18569</v>
      </c>
      <c r="B1174" s="5">
        <v>9200</v>
      </c>
      <c r="C1174" s="121">
        <f>VLOOKUP($A1174,flow_input!B$2:C$50000,2,FALSE)</f>
        <v>6263.4113253329997</v>
      </c>
      <c r="D1174" s="7" t="s">
        <v>7</v>
      </c>
      <c r="E1174" s="6">
        <f t="shared" si="84"/>
        <v>-0.31919442115945651</v>
      </c>
      <c r="F1174" s="4">
        <v>3</v>
      </c>
      <c r="G1174" s="4" t="s">
        <v>28</v>
      </c>
      <c r="H1174" s="170">
        <f t="shared" si="85"/>
        <v>0</v>
      </c>
      <c r="I1174" s="4">
        <v>1</v>
      </c>
      <c r="J1174" s="120">
        <f t="shared" si="82"/>
        <v>-2936.5886746670003</v>
      </c>
      <c r="K1174" s="120">
        <f t="shared" si="83"/>
        <v>8623553.0441824887</v>
      </c>
    </row>
    <row r="1175" spans="1:11" x14ac:dyDescent="0.25">
      <c r="A1175" s="4">
        <v>18573</v>
      </c>
      <c r="B1175" s="5">
        <v>14000</v>
      </c>
      <c r="C1175" s="121">
        <f>VLOOKUP($A1175,flow_input!B$2:C$50000,2,FALSE)</f>
        <v>10419.843997</v>
      </c>
      <c r="D1175" s="7" t="s">
        <v>7</v>
      </c>
      <c r="E1175" s="6">
        <f t="shared" si="84"/>
        <v>-0.25572542878571425</v>
      </c>
      <c r="F1175" s="4">
        <v>3</v>
      </c>
      <c r="G1175" s="4" t="s">
        <v>28</v>
      </c>
      <c r="H1175" s="170">
        <f t="shared" si="85"/>
        <v>10000</v>
      </c>
      <c r="I1175" s="4">
        <v>1</v>
      </c>
      <c r="J1175" s="120">
        <f t="shared" si="82"/>
        <v>-3580.1560030000001</v>
      </c>
      <c r="K1175" s="120">
        <f t="shared" si="83"/>
        <v>12817517.005816936</v>
      </c>
    </row>
    <row r="1176" spans="1:11" x14ac:dyDescent="0.25">
      <c r="A1176" s="4">
        <v>18591</v>
      </c>
      <c r="B1176" s="5">
        <v>14800</v>
      </c>
      <c r="C1176" s="121">
        <f>VLOOKUP($A1176,flow_input!B$2:C$50000,2,FALSE)</f>
        <v>14759.277814999999</v>
      </c>
      <c r="D1176" s="7" t="s">
        <v>7</v>
      </c>
      <c r="E1176" s="6">
        <f t="shared" si="84"/>
        <v>-2.7514989864865225E-3</v>
      </c>
      <c r="F1176" s="4">
        <v>3</v>
      </c>
      <c r="G1176" s="4" t="s">
        <v>28</v>
      </c>
      <c r="H1176" s="170">
        <f t="shared" si="85"/>
        <v>10000</v>
      </c>
      <c r="I1176" s="4">
        <v>1</v>
      </c>
      <c r="J1176" s="120">
        <f t="shared" si="82"/>
        <v>-40.722185000000536</v>
      </c>
      <c r="K1176" s="120">
        <f t="shared" si="83"/>
        <v>1658.2963511742687</v>
      </c>
    </row>
    <row r="1177" spans="1:11" x14ac:dyDescent="0.25">
      <c r="A1177" s="4">
        <v>18595</v>
      </c>
      <c r="B1177" s="5">
        <v>12400</v>
      </c>
      <c r="C1177" s="121">
        <f>VLOOKUP($A1177,flow_input!B$2:C$50000,2,FALSE)</f>
        <v>12423.955945</v>
      </c>
      <c r="D1177" s="7" t="s">
        <v>7</v>
      </c>
      <c r="E1177" s="6">
        <f t="shared" si="84"/>
        <v>1.931931048387181E-3</v>
      </c>
      <c r="F1177" s="4">
        <v>3</v>
      </c>
      <c r="G1177" s="4" t="s">
        <v>28</v>
      </c>
      <c r="H1177" s="170">
        <f t="shared" si="85"/>
        <v>10000</v>
      </c>
      <c r="I1177" s="4">
        <v>1</v>
      </c>
      <c r="J1177" s="120">
        <f t="shared" si="82"/>
        <v>23.955944999999701</v>
      </c>
      <c r="K1177" s="120">
        <f t="shared" si="83"/>
        <v>573.88730084301073</v>
      </c>
    </row>
    <row r="1178" spans="1:11" x14ac:dyDescent="0.25">
      <c r="A1178" s="4">
        <v>18621</v>
      </c>
      <c r="B1178" s="5">
        <v>7300</v>
      </c>
      <c r="C1178" s="121">
        <f>VLOOKUP($A1178,flow_input!B$2:C$50000,2,FALSE)</f>
        <v>7372.9079240000001</v>
      </c>
      <c r="D1178" s="7" t="s">
        <v>7</v>
      </c>
      <c r="E1178" s="6">
        <f t="shared" si="84"/>
        <v>9.9873868493149942E-3</v>
      </c>
      <c r="F1178" s="4">
        <v>3</v>
      </c>
      <c r="G1178" s="4" t="s">
        <v>28</v>
      </c>
      <c r="H1178" s="170">
        <f t="shared" si="85"/>
        <v>0</v>
      </c>
      <c r="I1178" s="4">
        <v>1</v>
      </c>
      <c r="J1178" s="120">
        <f t="shared" si="82"/>
        <v>72.907924000000094</v>
      </c>
      <c r="K1178" s="120">
        <f t="shared" si="83"/>
        <v>5315.5653819897898</v>
      </c>
    </row>
    <row r="1179" spans="1:11" x14ac:dyDescent="0.25">
      <c r="A1179" s="4">
        <v>18625</v>
      </c>
      <c r="B1179" s="5">
        <v>12600</v>
      </c>
      <c r="C1179" s="121">
        <f>VLOOKUP($A1179,flow_input!B$2:C$50000,2,FALSE)</f>
        <v>12678.266836999999</v>
      </c>
      <c r="D1179" s="7" t="s">
        <v>7</v>
      </c>
      <c r="E1179" s="6">
        <f t="shared" si="84"/>
        <v>6.2116537301586394E-3</v>
      </c>
      <c r="F1179" s="4">
        <v>3</v>
      </c>
      <c r="G1179" s="4" t="s">
        <v>28</v>
      </c>
      <c r="H1179" s="170">
        <f t="shared" si="85"/>
        <v>10000</v>
      </c>
      <c r="I1179" s="4">
        <v>1</v>
      </c>
      <c r="J1179" s="120">
        <f t="shared" si="82"/>
        <v>78.266836999999214</v>
      </c>
      <c r="K1179" s="120">
        <f t="shared" si="83"/>
        <v>6125.697773984446</v>
      </c>
    </row>
    <row r="1180" spans="1:11" x14ac:dyDescent="0.25">
      <c r="A1180" s="4">
        <v>18637</v>
      </c>
      <c r="B1180" s="5">
        <v>12300</v>
      </c>
      <c r="C1180" s="121">
        <f>VLOOKUP($A1180,flow_input!B$2:C$50000,2,FALSE)</f>
        <v>7586.774367</v>
      </c>
      <c r="D1180" s="7" t="s">
        <v>7</v>
      </c>
      <c r="E1180" s="6">
        <f t="shared" si="84"/>
        <v>-0.38318907585365858</v>
      </c>
      <c r="F1180" s="4">
        <v>3</v>
      </c>
      <c r="G1180" s="4" t="s">
        <v>28</v>
      </c>
      <c r="H1180" s="170">
        <f t="shared" si="85"/>
        <v>10000</v>
      </c>
      <c r="I1180" s="4">
        <v>1</v>
      </c>
      <c r="J1180" s="120">
        <f t="shared" si="82"/>
        <v>-4713.225633</v>
      </c>
      <c r="K1180" s="120">
        <f t="shared" si="83"/>
        <v>22214495.867568251</v>
      </c>
    </row>
    <row r="1181" spans="1:11" x14ac:dyDescent="0.25">
      <c r="A1181" s="4">
        <v>18644</v>
      </c>
      <c r="B1181" s="5">
        <v>10100</v>
      </c>
      <c r="C1181" s="121">
        <f>VLOOKUP($A1181,flow_input!B$2:C$50000,2,FALSE)</f>
        <v>7058.2122890000001</v>
      </c>
      <c r="D1181" s="7" t="s">
        <v>7</v>
      </c>
      <c r="E1181" s="6">
        <f t="shared" si="84"/>
        <v>-0.30116710009900993</v>
      </c>
      <c r="F1181" s="4">
        <v>3</v>
      </c>
      <c r="G1181" s="4" t="s">
        <v>28</v>
      </c>
      <c r="H1181" s="170">
        <f t="shared" si="85"/>
        <v>10000</v>
      </c>
      <c r="I1181" s="4">
        <v>1</v>
      </c>
      <c r="J1181" s="120">
        <f t="shared" si="82"/>
        <v>-3041.7877109999999</v>
      </c>
      <c r="K1181" s="120">
        <f t="shared" si="83"/>
        <v>9252472.4787906185</v>
      </c>
    </row>
    <row r="1182" spans="1:11" x14ac:dyDescent="0.25">
      <c r="A1182" s="4">
        <v>18646</v>
      </c>
      <c r="B1182" s="5">
        <v>17700</v>
      </c>
      <c r="C1182" s="121">
        <f>VLOOKUP($A1182,flow_input!B$2:C$50000,2,FALSE)</f>
        <v>16051.180571000001</v>
      </c>
      <c r="D1182" s="7" t="s">
        <v>7</v>
      </c>
      <c r="E1182" s="6">
        <f t="shared" si="84"/>
        <v>-9.3153640056497178E-2</v>
      </c>
      <c r="F1182" s="4">
        <v>3</v>
      </c>
      <c r="G1182" s="4" t="s">
        <v>28</v>
      </c>
      <c r="H1182" s="170">
        <f t="shared" si="85"/>
        <v>10000</v>
      </c>
      <c r="I1182" s="4">
        <v>1</v>
      </c>
      <c r="J1182" s="120">
        <f t="shared" si="82"/>
        <v>-1648.8194289999992</v>
      </c>
      <c r="K1182" s="120">
        <f t="shared" si="83"/>
        <v>2718605.5094478833</v>
      </c>
    </row>
    <row r="1183" spans="1:11" x14ac:dyDescent="0.25">
      <c r="A1183" s="4">
        <v>18650</v>
      </c>
      <c r="B1183" s="5">
        <v>16700</v>
      </c>
      <c r="C1183" s="121">
        <f>VLOOKUP($A1183,flow_input!B$2:C$50000,2,FALSE)</f>
        <v>17902.091408</v>
      </c>
      <c r="D1183" s="7" t="s">
        <v>7</v>
      </c>
      <c r="E1183" s="6">
        <f t="shared" si="84"/>
        <v>7.1981521437125773E-2</v>
      </c>
      <c r="F1183" s="4">
        <v>3</v>
      </c>
      <c r="G1183" s="4" t="s">
        <v>28</v>
      </c>
      <c r="H1183" s="170">
        <f t="shared" si="85"/>
        <v>10000</v>
      </c>
      <c r="I1183" s="4">
        <v>1</v>
      </c>
      <c r="J1183" s="120">
        <f t="shared" si="82"/>
        <v>1202.0914080000002</v>
      </c>
      <c r="K1183" s="120">
        <f t="shared" si="83"/>
        <v>1445023.7531874231</v>
      </c>
    </row>
    <row r="1184" spans="1:11" x14ac:dyDescent="0.25">
      <c r="A1184" s="4">
        <v>18687</v>
      </c>
      <c r="B1184" s="5">
        <v>21600</v>
      </c>
      <c r="C1184" s="121">
        <f>VLOOKUP($A1184,flow_input!B$2:C$50000,2,FALSE)</f>
        <v>22758.551714333</v>
      </c>
      <c r="D1184" s="7" t="s">
        <v>7</v>
      </c>
      <c r="E1184" s="6">
        <f t="shared" si="84"/>
        <v>5.3636653441342608E-2</v>
      </c>
      <c r="F1184" s="4">
        <v>3</v>
      </c>
      <c r="G1184" s="4" t="s">
        <v>28</v>
      </c>
      <c r="H1184" s="170">
        <f t="shared" si="85"/>
        <v>20000</v>
      </c>
      <c r="I1184" s="4">
        <v>1</v>
      </c>
      <c r="J1184" s="120">
        <f t="shared" si="82"/>
        <v>1158.5517143329998</v>
      </c>
      <c r="K1184" s="120">
        <f t="shared" si="83"/>
        <v>1342242.0747839329</v>
      </c>
    </row>
    <row r="1185" spans="1:11" x14ac:dyDescent="0.25">
      <c r="A1185" s="4">
        <v>18788</v>
      </c>
      <c r="B1185" s="5">
        <v>15100</v>
      </c>
      <c r="C1185" s="121">
        <f>VLOOKUP($A1185,flow_input!B$2:C$50000,2,FALSE)</f>
        <v>10657.475856999999</v>
      </c>
      <c r="D1185" s="7" t="s">
        <v>7</v>
      </c>
      <c r="E1185" s="6">
        <f t="shared" si="84"/>
        <v>-0.2942068968874173</v>
      </c>
      <c r="F1185" s="4">
        <v>3</v>
      </c>
      <c r="G1185" s="4" t="s">
        <v>28</v>
      </c>
      <c r="H1185" s="170">
        <f t="shared" si="85"/>
        <v>10000</v>
      </c>
      <c r="I1185" s="4">
        <v>1</v>
      </c>
      <c r="J1185" s="120">
        <f t="shared" si="82"/>
        <v>-4442.5241430000005</v>
      </c>
      <c r="K1185" s="120">
        <f t="shared" si="83"/>
        <v>19736020.761137888</v>
      </c>
    </row>
    <row r="1186" spans="1:11" x14ac:dyDescent="0.25">
      <c r="A1186" s="4">
        <v>19182</v>
      </c>
      <c r="B1186" s="5">
        <v>19400</v>
      </c>
      <c r="C1186" s="121">
        <f>VLOOKUP($A1186,flow_input!B$2:C$50000,2,FALSE)</f>
        <v>15890.491179000001</v>
      </c>
      <c r="D1186" s="7" t="s">
        <v>7</v>
      </c>
      <c r="E1186" s="6">
        <f t="shared" si="84"/>
        <v>-0.18090251654639178</v>
      </c>
      <c r="F1186" s="4">
        <v>3</v>
      </c>
      <c r="G1186" s="4" t="s">
        <v>28</v>
      </c>
      <c r="H1186" s="170">
        <f t="shared" si="85"/>
        <v>10000</v>
      </c>
      <c r="I1186" s="4">
        <v>4</v>
      </c>
      <c r="J1186" s="120">
        <f t="shared" si="82"/>
        <v>-3509.5088209999994</v>
      </c>
      <c r="K1186" s="120">
        <f t="shared" si="83"/>
        <v>12316652.164676806</v>
      </c>
    </row>
    <row r="1187" spans="1:11" x14ac:dyDescent="0.25">
      <c r="A1187" s="4">
        <v>19207</v>
      </c>
      <c r="B1187" s="5">
        <v>18400</v>
      </c>
      <c r="C1187" s="121">
        <f>VLOOKUP($A1187,flow_input!B$2:C$50000,2,FALSE)</f>
        <v>16958.256702999999</v>
      </c>
      <c r="D1187" s="7" t="s">
        <v>7</v>
      </c>
      <c r="E1187" s="6">
        <f t="shared" si="84"/>
        <v>-7.8355613967391324E-2</v>
      </c>
      <c r="F1187" s="4">
        <v>3</v>
      </c>
      <c r="G1187" s="4" t="s">
        <v>28</v>
      </c>
      <c r="H1187" s="170">
        <f t="shared" si="85"/>
        <v>10000</v>
      </c>
      <c r="I1187" s="4">
        <v>5</v>
      </c>
      <c r="J1187" s="120">
        <f t="shared" si="82"/>
        <v>-1441.7432970000009</v>
      </c>
      <c r="K1187" s="120">
        <f t="shared" si="83"/>
        <v>2078623.7344444329</v>
      </c>
    </row>
    <row r="1188" spans="1:11" x14ac:dyDescent="0.25">
      <c r="A1188" s="4">
        <v>19309</v>
      </c>
      <c r="B1188" s="5">
        <v>9500</v>
      </c>
      <c r="C1188" s="121">
        <f>VLOOKUP($A1188,flow_input!B$2:C$50000,2,FALSE)</f>
        <v>8588.4192320000002</v>
      </c>
      <c r="D1188" s="7" t="s">
        <v>7</v>
      </c>
      <c r="E1188" s="6">
        <f t="shared" si="84"/>
        <v>-9.5955870315789449E-2</v>
      </c>
      <c r="F1188" s="4">
        <v>3</v>
      </c>
      <c r="G1188" s="4" t="s">
        <v>28</v>
      </c>
      <c r="H1188" s="170">
        <f t="shared" si="85"/>
        <v>0</v>
      </c>
      <c r="I1188" s="4">
        <v>7</v>
      </c>
      <c r="J1188" s="120">
        <f t="shared" si="82"/>
        <v>-911.58076799999981</v>
      </c>
      <c r="K1188" s="120">
        <f t="shared" si="83"/>
        <v>830979.49658746948</v>
      </c>
    </row>
    <row r="1189" spans="1:11" x14ac:dyDescent="0.25">
      <c r="A1189" s="4">
        <v>19406</v>
      </c>
      <c r="B1189" s="5">
        <v>5800</v>
      </c>
      <c r="C1189" s="121">
        <f>VLOOKUP($A1189,flow_input!B$2:C$50000,2,FALSE)</f>
        <v>4583.4056060000003</v>
      </c>
      <c r="D1189" s="7" t="s">
        <v>7</v>
      </c>
      <c r="E1189" s="6">
        <f t="shared" si="84"/>
        <v>-0.20975765413793102</v>
      </c>
      <c r="F1189" s="4">
        <v>3</v>
      </c>
      <c r="G1189" s="4" t="s">
        <v>28</v>
      </c>
      <c r="H1189" s="170">
        <f t="shared" si="85"/>
        <v>0</v>
      </c>
      <c r="I1189" s="4">
        <v>1</v>
      </c>
      <c r="J1189" s="120">
        <f t="shared" si="82"/>
        <v>-1216.5943939999997</v>
      </c>
      <c r="K1189" s="120">
        <f t="shared" si="83"/>
        <v>1480101.9195122267</v>
      </c>
    </row>
    <row r="1190" spans="1:11" x14ac:dyDescent="0.25">
      <c r="A1190" s="4">
        <v>19414</v>
      </c>
      <c r="B1190" s="5">
        <v>29100</v>
      </c>
      <c r="C1190" s="121">
        <f>VLOOKUP($A1190,flow_input!B$2:C$50000,2,FALSE)</f>
        <v>24240.298923999999</v>
      </c>
      <c r="D1190" s="7" t="s">
        <v>7</v>
      </c>
      <c r="E1190" s="6">
        <f t="shared" si="84"/>
        <v>-0.16700003697594501</v>
      </c>
      <c r="F1190" s="4">
        <v>3</v>
      </c>
      <c r="G1190" s="4" t="s">
        <v>28</v>
      </c>
      <c r="H1190" s="170">
        <f t="shared" si="85"/>
        <v>20000</v>
      </c>
      <c r="I1190" s="4">
        <v>5</v>
      </c>
      <c r="J1190" s="120">
        <f t="shared" si="82"/>
        <v>-4859.7010760000012</v>
      </c>
      <c r="K1190" s="120">
        <f t="shared" si="83"/>
        <v>23616694.548075568</v>
      </c>
    </row>
    <row r="1191" spans="1:11" x14ac:dyDescent="0.25">
      <c r="A1191" s="4">
        <v>19427</v>
      </c>
      <c r="B1191" s="5">
        <v>14800</v>
      </c>
      <c r="C1191" s="121">
        <f>VLOOKUP($A1191,flow_input!B$2:C$50000,2,FALSE)</f>
        <v>12887.728099</v>
      </c>
      <c r="D1191" s="7" t="s">
        <v>7</v>
      </c>
      <c r="E1191" s="6">
        <f t="shared" si="84"/>
        <v>-0.12920756087837837</v>
      </c>
      <c r="F1191" s="4">
        <v>3</v>
      </c>
      <c r="G1191" s="4" t="s">
        <v>28</v>
      </c>
      <c r="H1191" s="170">
        <f t="shared" si="85"/>
        <v>10000</v>
      </c>
      <c r="I1191" s="4">
        <v>7</v>
      </c>
      <c r="J1191" s="120">
        <f t="shared" si="82"/>
        <v>-1912.2719010000001</v>
      </c>
      <c r="K1191" s="120">
        <f t="shared" si="83"/>
        <v>3656783.8233541539</v>
      </c>
    </row>
    <row r="1192" spans="1:11" x14ac:dyDescent="0.25">
      <c r="A1192" s="4">
        <v>19518</v>
      </c>
      <c r="B1192" s="5">
        <v>27300</v>
      </c>
      <c r="C1192" s="121">
        <f>VLOOKUP($A1192,flow_input!B$2:C$50000,2,FALSE)</f>
        <v>15884.176691999999</v>
      </c>
      <c r="D1192" s="7" t="s">
        <v>7</v>
      </c>
      <c r="E1192" s="6">
        <f t="shared" si="84"/>
        <v>-0.41816202593406593</v>
      </c>
      <c r="F1192" s="4">
        <v>3</v>
      </c>
      <c r="G1192" s="4" t="s">
        <v>28</v>
      </c>
      <c r="H1192" s="170">
        <f t="shared" si="85"/>
        <v>20000</v>
      </c>
      <c r="I1192" s="4">
        <v>4</v>
      </c>
      <c r="J1192" s="120">
        <f t="shared" si="82"/>
        <v>-11415.823308000001</v>
      </c>
      <c r="K1192" s="120">
        <f t="shared" si="83"/>
        <v>130321021.79947609</v>
      </c>
    </row>
    <row r="1193" spans="1:11" x14ac:dyDescent="0.25">
      <c r="A1193" s="4">
        <v>19766</v>
      </c>
      <c r="B1193" s="5">
        <v>10800</v>
      </c>
      <c r="C1193" s="121">
        <f>VLOOKUP($A1193,flow_input!B$2:C$50000,2,FALSE)</f>
        <v>3438.0457249999999</v>
      </c>
      <c r="D1193" s="7" t="s">
        <v>7</v>
      </c>
      <c r="E1193" s="6">
        <f t="shared" si="84"/>
        <v>-0.68166243287037043</v>
      </c>
      <c r="F1193" s="4">
        <v>3</v>
      </c>
      <c r="G1193" s="4" t="s">
        <v>28</v>
      </c>
      <c r="H1193" s="170">
        <f t="shared" si="85"/>
        <v>10000</v>
      </c>
      <c r="I1193" s="4">
        <v>2</v>
      </c>
      <c r="J1193" s="120">
        <f t="shared" si="82"/>
        <v>-7361.9542750000001</v>
      </c>
      <c r="K1193" s="120">
        <f t="shared" si="83"/>
        <v>54198370.747190773</v>
      </c>
    </row>
    <row r="1194" spans="1:11" x14ac:dyDescent="0.25">
      <c r="A1194" s="4">
        <v>19900</v>
      </c>
      <c r="B1194" s="5">
        <v>15600</v>
      </c>
      <c r="C1194" s="121">
        <f>VLOOKUP($A1194,flow_input!B$2:C$50000,2,FALSE)</f>
        <v>14758.414631</v>
      </c>
      <c r="D1194" s="7" t="s">
        <v>7</v>
      </c>
      <c r="E1194" s="6">
        <f t="shared" si="84"/>
        <v>-5.3947780064102613E-2</v>
      </c>
      <c r="F1194" s="4">
        <v>3</v>
      </c>
      <c r="G1194" s="4" t="s">
        <v>28</v>
      </c>
      <c r="H1194" s="170">
        <f t="shared" si="85"/>
        <v>10000</v>
      </c>
      <c r="I1194" s="4">
        <v>2</v>
      </c>
      <c r="J1194" s="120">
        <f t="shared" si="82"/>
        <v>-841.58536900000036</v>
      </c>
      <c r="K1194" s="120">
        <f t="shared" si="83"/>
        <v>708265.93331486674</v>
      </c>
    </row>
    <row r="1195" spans="1:11" x14ac:dyDescent="0.25">
      <c r="A1195" s="4">
        <v>19903</v>
      </c>
      <c r="B1195" s="5">
        <v>28700</v>
      </c>
      <c r="C1195" s="121">
        <f>VLOOKUP($A1195,flow_input!B$2:C$50000,2,FALSE)</f>
        <v>25941.055938000001</v>
      </c>
      <c r="D1195" s="7" t="s">
        <v>7</v>
      </c>
      <c r="E1195" s="6">
        <f t="shared" si="84"/>
        <v>-9.6130455121951175E-2</v>
      </c>
      <c r="F1195" s="4">
        <v>3</v>
      </c>
      <c r="G1195" s="4" t="s">
        <v>28</v>
      </c>
      <c r="H1195" s="170">
        <f t="shared" si="85"/>
        <v>20000</v>
      </c>
      <c r="I1195" s="4">
        <v>2</v>
      </c>
      <c r="J1195" s="120">
        <f t="shared" si="82"/>
        <v>-2758.9440619999987</v>
      </c>
      <c r="K1195" s="120">
        <f t="shared" si="83"/>
        <v>7611772.3372450527</v>
      </c>
    </row>
    <row r="1196" spans="1:11" x14ac:dyDescent="0.25">
      <c r="A1196" s="4">
        <v>19911</v>
      </c>
      <c r="B1196" s="5">
        <v>23300</v>
      </c>
      <c r="C1196" s="121">
        <f>VLOOKUP($A1196,flow_input!B$2:C$50000,2,FALSE)</f>
        <v>18713.970129000001</v>
      </c>
      <c r="D1196" s="7" t="s">
        <v>7</v>
      </c>
      <c r="E1196" s="6">
        <f t="shared" si="84"/>
        <v>-0.19682531635193123</v>
      </c>
      <c r="F1196" s="4">
        <v>3</v>
      </c>
      <c r="G1196" s="4" t="s">
        <v>28</v>
      </c>
      <c r="H1196" s="170">
        <f t="shared" si="85"/>
        <v>20000</v>
      </c>
      <c r="I1196" s="4">
        <v>2</v>
      </c>
      <c r="J1196" s="120">
        <f t="shared" si="82"/>
        <v>-4586.0298709999988</v>
      </c>
      <c r="K1196" s="120">
        <f t="shared" si="83"/>
        <v>21031669.977704264</v>
      </c>
    </row>
    <row r="1197" spans="1:11" x14ac:dyDescent="0.25">
      <c r="A1197" s="4">
        <v>19914</v>
      </c>
      <c r="B1197" s="5">
        <v>23700</v>
      </c>
      <c r="C1197" s="121">
        <f>VLOOKUP($A1197,flow_input!B$2:C$50000,2,FALSE)</f>
        <v>18842.808055000001</v>
      </c>
      <c r="D1197" s="7" t="s">
        <v>7</v>
      </c>
      <c r="E1197" s="6">
        <f t="shared" si="84"/>
        <v>-0.20494480780590707</v>
      </c>
      <c r="F1197" s="4">
        <v>3</v>
      </c>
      <c r="G1197" s="4" t="s">
        <v>28</v>
      </c>
      <c r="H1197" s="170">
        <f t="shared" si="85"/>
        <v>20000</v>
      </c>
      <c r="I1197" s="4">
        <v>2</v>
      </c>
      <c r="J1197" s="120">
        <f t="shared" si="82"/>
        <v>-4857.1919449999987</v>
      </c>
      <c r="K1197" s="120">
        <f t="shared" si="83"/>
        <v>23592313.590572871</v>
      </c>
    </row>
    <row r="1198" spans="1:11" x14ac:dyDescent="0.25">
      <c r="A1198" s="4">
        <v>19921</v>
      </c>
      <c r="B1198" s="5">
        <v>23900</v>
      </c>
      <c r="C1198" s="121">
        <f>VLOOKUP($A1198,flow_input!B$2:C$50000,2,FALSE)</f>
        <v>32693.549716000001</v>
      </c>
      <c r="D1198" s="7" t="s">
        <v>7</v>
      </c>
      <c r="E1198" s="6">
        <f t="shared" si="84"/>
        <v>0.36793095046025104</v>
      </c>
      <c r="F1198" s="4">
        <v>3</v>
      </c>
      <c r="G1198" s="4" t="s">
        <v>28</v>
      </c>
      <c r="H1198" s="170">
        <f t="shared" si="85"/>
        <v>20000</v>
      </c>
      <c r="I1198" s="4">
        <v>2</v>
      </c>
      <c r="J1198" s="120">
        <f t="shared" si="82"/>
        <v>8793.5497160000014</v>
      </c>
      <c r="K1198" s="120">
        <f t="shared" si="83"/>
        <v>77326516.607763708</v>
      </c>
    </row>
    <row r="1199" spans="1:11" x14ac:dyDescent="0.25">
      <c r="A1199" s="4">
        <v>19923</v>
      </c>
      <c r="B1199" s="5">
        <v>36900</v>
      </c>
      <c r="C1199" s="121">
        <f>VLOOKUP($A1199,flow_input!B$2:C$50000,2,FALSE)</f>
        <v>33287.810393</v>
      </c>
      <c r="D1199" s="7" t="s">
        <v>7</v>
      </c>
      <c r="E1199" s="6">
        <f t="shared" si="84"/>
        <v>-9.789131726287259E-2</v>
      </c>
      <c r="F1199" s="4">
        <v>3</v>
      </c>
      <c r="G1199" s="4" t="s">
        <v>28</v>
      </c>
      <c r="H1199" s="170">
        <f t="shared" si="85"/>
        <v>30000</v>
      </c>
      <c r="I1199" s="4">
        <v>2</v>
      </c>
      <c r="J1199" s="120">
        <f t="shared" si="82"/>
        <v>-3612.1896070000003</v>
      </c>
      <c r="K1199" s="120">
        <f t="shared" si="83"/>
        <v>13047913.756918816</v>
      </c>
    </row>
    <row r="1200" spans="1:11" x14ac:dyDescent="0.25">
      <c r="A1200" s="4">
        <v>19925</v>
      </c>
      <c r="B1200" s="5">
        <v>29100</v>
      </c>
      <c r="C1200" s="121">
        <f>VLOOKUP($A1200,flow_input!B$2:C$50000,2,FALSE)</f>
        <v>26680.490033999999</v>
      </c>
      <c r="D1200" s="7" t="s">
        <v>7</v>
      </c>
      <c r="E1200" s="6">
        <f t="shared" si="84"/>
        <v>-8.3144672371134098E-2</v>
      </c>
      <c r="F1200" s="4">
        <v>3</v>
      </c>
      <c r="G1200" s="4" t="s">
        <v>28</v>
      </c>
      <c r="H1200" s="170">
        <f t="shared" si="85"/>
        <v>20000</v>
      </c>
      <c r="I1200" s="4">
        <v>2</v>
      </c>
      <c r="J1200" s="120">
        <f t="shared" si="82"/>
        <v>-2419.5099660000014</v>
      </c>
      <c r="K1200" s="120">
        <f t="shared" si="83"/>
        <v>5854028.4755733283</v>
      </c>
    </row>
    <row r="1201" spans="1:11" x14ac:dyDescent="0.25">
      <c r="A1201" s="4">
        <v>19926</v>
      </c>
      <c r="B1201" s="5">
        <v>26900</v>
      </c>
      <c r="C1201" s="121">
        <f>VLOOKUP($A1201,flow_input!B$2:C$50000,2,FALSE)</f>
        <v>21902.941544000001</v>
      </c>
      <c r="D1201" s="7" t="s">
        <v>7</v>
      </c>
      <c r="E1201" s="6">
        <f t="shared" si="84"/>
        <v>-0.18576425486988846</v>
      </c>
      <c r="F1201" s="4">
        <v>3</v>
      </c>
      <c r="G1201" s="4" t="s">
        <v>28</v>
      </c>
      <c r="H1201" s="170">
        <f t="shared" si="85"/>
        <v>20000</v>
      </c>
      <c r="I1201" s="4">
        <v>2</v>
      </c>
      <c r="J1201" s="120">
        <f t="shared" si="82"/>
        <v>-4997.0584559999988</v>
      </c>
      <c r="K1201" s="120">
        <f t="shared" si="83"/>
        <v>24970593.212681092</v>
      </c>
    </row>
    <row r="1202" spans="1:11" x14ac:dyDescent="0.25">
      <c r="A1202" s="4">
        <v>19932</v>
      </c>
      <c r="B1202" s="5">
        <v>21000</v>
      </c>
      <c r="C1202" s="121">
        <f>VLOOKUP($A1202,flow_input!B$2:C$50000,2,FALSE)</f>
        <v>18813.622450999999</v>
      </c>
      <c r="D1202" s="7" t="s">
        <v>7</v>
      </c>
      <c r="E1202" s="6">
        <f t="shared" si="84"/>
        <v>-0.1041132166190476</v>
      </c>
      <c r="F1202" s="4">
        <v>3</v>
      </c>
      <c r="G1202" s="4" t="s">
        <v>28</v>
      </c>
      <c r="H1202" s="170">
        <f t="shared" si="85"/>
        <v>20000</v>
      </c>
      <c r="I1202" s="4">
        <v>5</v>
      </c>
      <c r="J1202" s="120">
        <f t="shared" si="82"/>
        <v>-2186.3775490000007</v>
      </c>
      <c r="K1202" s="120">
        <f t="shared" si="83"/>
        <v>4780246.7867712509</v>
      </c>
    </row>
    <row r="1203" spans="1:11" x14ac:dyDescent="0.25">
      <c r="A1203" s="4">
        <v>19934</v>
      </c>
      <c r="B1203" s="5">
        <v>24300</v>
      </c>
      <c r="C1203" s="121">
        <f>VLOOKUP($A1203,flow_input!B$2:C$50000,2,FALSE)</f>
        <v>19524.448925000001</v>
      </c>
      <c r="D1203" s="7" t="s">
        <v>7</v>
      </c>
      <c r="E1203" s="6">
        <f t="shared" si="84"/>
        <v>-0.1965247355967078</v>
      </c>
      <c r="F1203" s="4">
        <v>3</v>
      </c>
      <c r="G1203" s="4" t="s">
        <v>28</v>
      </c>
      <c r="H1203" s="170">
        <f t="shared" si="85"/>
        <v>20000</v>
      </c>
      <c r="I1203" s="4">
        <v>5</v>
      </c>
      <c r="J1203" s="120">
        <f t="shared" si="82"/>
        <v>-4775.5510749999994</v>
      </c>
      <c r="K1203" s="120">
        <f t="shared" si="83"/>
        <v>22805888.069933649</v>
      </c>
    </row>
    <row r="1204" spans="1:11" x14ac:dyDescent="0.25">
      <c r="A1204" s="4">
        <v>19944</v>
      </c>
      <c r="B1204" s="5">
        <v>22800</v>
      </c>
      <c r="C1204" s="121">
        <f>VLOOKUP($A1204,flow_input!B$2:C$50000,2,FALSE)</f>
        <v>15087.109839000001</v>
      </c>
      <c r="D1204" s="7" t="s">
        <v>7</v>
      </c>
      <c r="E1204" s="6">
        <f t="shared" si="84"/>
        <v>-0.33828465618421055</v>
      </c>
      <c r="F1204" s="4">
        <v>3</v>
      </c>
      <c r="G1204" s="4" t="s">
        <v>28</v>
      </c>
      <c r="H1204" s="170">
        <f t="shared" si="85"/>
        <v>20000</v>
      </c>
      <c r="I1204" s="4">
        <v>5</v>
      </c>
      <c r="J1204" s="120">
        <f t="shared" si="82"/>
        <v>-7712.8901609999994</v>
      </c>
      <c r="K1204" s="120">
        <f t="shared" si="83"/>
        <v>59488674.635650598</v>
      </c>
    </row>
    <row r="1205" spans="1:11" x14ac:dyDescent="0.25">
      <c r="A1205" s="4">
        <v>19946</v>
      </c>
      <c r="B1205" s="5">
        <v>18700</v>
      </c>
      <c r="C1205" s="121">
        <f>VLOOKUP($A1205,flow_input!B$2:C$50000,2,FALSE)</f>
        <v>15738.577611000001</v>
      </c>
      <c r="D1205" s="7" t="s">
        <v>7</v>
      </c>
      <c r="E1205" s="6">
        <f t="shared" si="84"/>
        <v>-0.15836483363636356</v>
      </c>
      <c r="F1205" s="4">
        <v>3</v>
      </c>
      <c r="G1205" s="4" t="s">
        <v>28</v>
      </c>
      <c r="H1205" s="170">
        <f t="shared" si="85"/>
        <v>10000</v>
      </c>
      <c r="I1205" s="4">
        <v>5</v>
      </c>
      <c r="J1205" s="120">
        <f t="shared" ref="J1205:J1268" si="86">C1205-B1205</f>
        <v>-2961.4223889999994</v>
      </c>
      <c r="K1205" s="120">
        <f t="shared" ref="K1205:K1268" si="87">POWER(J1205,2)</f>
        <v>8770022.5660704635</v>
      </c>
    </row>
    <row r="1206" spans="1:11" x14ac:dyDescent="0.25">
      <c r="A1206" s="4">
        <v>19953</v>
      </c>
      <c r="B1206" s="5">
        <v>14100</v>
      </c>
      <c r="C1206" s="121">
        <f>VLOOKUP($A1206,flow_input!B$2:C$50000,2,FALSE)</f>
        <v>12387.068590999999</v>
      </c>
      <c r="D1206" s="7" t="s">
        <v>7</v>
      </c>
      <c r="E1206" s="6">
        <f t="shared" si="84"/>
        <v>-0.12148449709219866</v>
      </c>
      <c r="F1206" s="4">
        <v>3</v>
      </c>
      <c r="G1206" s="4" t="s">
        <v>28</v>
      </c>
      <c r="H1206" s="170">
        <f t="shared" si="85"/>
        <v>10000</v>
      </c>
      <c r="I1206" s="4">
        <v>5</v>
      </c>
      <c r="J1206" s="120">
        <f t="shared" si="86"/>
        <v>-1712.9314090000007</v>
      </c>
      <c r="K1206" s="120">
        <f t="shared" si="87"/>
        <v>2934134.0119387279</v>
      </c>
    </row>
    <row r="1207" spans="1:11" x14ac:dyDescent="0.25">
      <c r="A1207" s="4">
        <v>20028</v>
      </c>
      <c r="B1207" s="5">
        <v>35100</v>
      </c>
      <c r="C1207" s="121">
        <f>VLOOKUP($A1207,flow_input!B$2:C$50000,2,FALSE)</f>
        <v>25635.166646999998</v>
      </c>
      <c r="D1207" s="7" t="s">
        <v>7</v>
      </c>
      <c r="E1207" s="6">
        <f t="shared" si="84"/>
        <v>-0.26965337188034189</v>
      </c>
      <c r="F1207" s="4">
        <v>3</v>
      </c>
      <c r="G1207" s="4" t="s">
        <v>28</v>
      </c>
      <c r="H1207" s="170">
        <f t="shared" si="85"/>
        <v>30000</v>
      </c>
      <c r="I1207" s="4">
        <v>3</v>
      </c>
      <c r="J1207" s="120">
        <f t="shared" si="86"/>
        <v>-9464.8333530000018</v>
      </c>
      <c r="K1207" s="120">
        <f t="shared" si="87"/>
        <v>89583070.40006125</v>
      </c>
    </row>
    <row r="1208" spans="1:11" x14ac:dyDescent="0.25">
      <c r="A1208" s="4">
        <v>20035</v>
      </c>
      <c r="B1208" s="5">
        <v>58600</v>
      </c>
      <c r="C1208" s="121">
        <f>VLOOKUP($A1208,flow_input!B$2:C$50000,2,FALSE)</f>
        <v>45945.819826999999</v>
      </c>
      <c r="D1208" s="7" t="s">
        <v>7</v>
      </c>
      <c r="E1208" s="6">
        <f t="shared" si="84"/>
        <v>-0.21594164117747439</v>
      </c>
      <c r="F1208" s="4">
        <v>3</v>
      </c>
      <c r="G1208" s="4" t="s">
        <v>28</v>
      </c>
      <c r="H1208" s="170">
        <f t="shared" si="85"/>
        <v>50000</v>
      </c>
      <c r="I1208" s="4">
        <v>2</v>
      </c>
      <c r="J1208" s="120">
        <f t="shared" si="86"/>
        <v>-12654.180173000001</v>
      </c>
      <c r="K1208" s="120">
        <f t="shared" si="87"/>
        <v>160128275.85074633</v>
      </c>
    </row>
    <row r="1209" spans="1:11" x14ac:dyDescent="0.25">
      <c r="A1209" s="4">
        <v>20069</v>
      </c>
      <c r="B1209" s="5">
        <v>24100</v>
      </c>
      <c r="C1209" s="121">
        <f>VLOOKUP($A1209,flow_input!B$2:C$50000,2,FALSE)</f>
        <v>17849.068053999999</v>
      </c>
      <c r="D1209" s="7" t="s">
        <v>7</v>
      </c>
      <c r="E1209" s="6">
        <f t="shared" si="84"/>
        <v>-0.25937476954356853</v>
      </c>
      <c r="F1209" s="4">
        <v>3</v>
      </c>
      <c r="G1209" s="4" t="s">
        <v>28</v>
      </c>
      <c r="H1209" s="170">
        <f t="shared" si="85"/>
        <v>20000</v>
      </c>
      <c r="I1209" s="4">
        <v>2</v>
      </c>
      <c r="J1209" s="120">
        <f t="shared" si="86"/>
        <v>-6250.9319460000006</v>
      </c>
      <c r="K1209" s="120">
        <f t="shared" si="87"/>
        <v>39074150.193523355</v>
      </c>
    </row>
    <row r="1210" spans="1:11" x14ac:dyDescent="0.25">
      <c r="A1210" s="4">
        <v>20261</v>
      </c>
      <c r="B1210" s="5">
        <v>16500</v>
      </c>
      <c r="C1210" s="121">
        <f>VLOOKUP($A1210,flow_input!B$2:C$50000,2,FALSE)</f>
        <v>16947.200440000001</v>
      </c>
      <c r="D1210" s="7" t="s">
        <v>7</v>
      </c>
      <c r="E1210" s="6">
        <f t="shared" si="84"/>
        <v>2.7103056969697059E-2</v>
      </c>
      <c r="F1210" s="4">
        <v>3</v>
      </c>
      <c r="G1210" s="4" t="s">
        <v>28</v>
      </c>
      <c r="H1210" s="170">
        <f t="shared" si="85"/>
        <v>10000</v>
      </c>
      <c r="I1210" s="4">
        <v>5</v>
      </c>
      <c r="J1210" s="120">
        <f t="shared" si="86"/>
        <v>447.20044000000053</v>
      </c>
      <c r="K1210" s="120">
        <f t="shared" si="87"/>
        <v>199988.23353619408</v>
      </c>
    </row>
    <row r="1211" spans="1:11" x14ac:dyDescent="0.25">
      <c r="A1211" s="4">
        <v>20315</v>
      </c>
      <c r="B1211" s="5">
        <v>7300</v>
      </c>
      <c r="C1211" s="121">
        <f>VLOOKUP($A1211,flow_input!B$2:C$50000,2,FALSE)</f>
        <v>13070.239863999999</v>
      </c>
      <c r="D1211" s="7" t="s">
        <v>7</v>
      </c>
      <c r="E1211" s="6">
        <f t="shared" si="84"/>
        <v>0.79044381698630128</v>
      </c>
      <c r="F1211" s="4">
        <v>3</v>
      </c>
      <c r="G1211" s="4" t="s">
        <v>28</v>
      </c>
      <c r="H1211" s="170">
        <f t="shared" si="85"/>
        <v>0</v>
      </c>
      <c r="I1211" s="4">
        <v>2</v>
      </c>
      <c r="J1211" s="120">
        <f t="shared" si="86"/>
        <v>5770.2398639999992</v>
      </c>
      <c r="K1211" s="120">
        <f t="shared" si="87"/>
        <v>33295668.08809473</v>
      </c>
    </row>
    <row r="1212" spans="1:11" x14ac:dyDescent="0.25">
      <c r="A1212" s="4">
        <v>20327</v>
      </c>
      <c r="B1212" s="5">
        <v>17300</v>
      </c>
      <c r="C1212" s="121">
        <f>VLOOKUP($A1212,flow_input!B$2:C$50000,2,FALSE)</f>
        <v>13351.356679</v>
      </c>
      <c r="D1212" s="7" t="s">
        <v>7</v>
      </c>
      <c r="E1212" s="6">
        <f t="shared" si="84"/>
        <v>-0.22824527867052025</v>
      </c>
      <c r="F1212" s="4">
        <v>3</v>
      </c>
      <c r="G1212" s="4" t="s">
        <v>28</v>
      </c>
      <c r="H1212" s="170">
        <f t="shared" si="85"/>
        <v>10000</v>
      </c>
      <c r="I1212" s="4">
        <v>2</v>
      </c>
      <c r="J1212" s="120">
        <f t="shared" si="86"/>
        <v>-3948.6433209999996</v>
      </c>
      <c r="K1212" s="120">
        <f t="shared" si="87"/>
        <v>15591784.076477906</v>
      </c>
    </row>
    <row r="1213" spans="1:11" x14ac:dyDescent="0.25">
      <c r="A1213" s="4">
        <v>20332</v>
      </c>
      <c r="B1213" s="5">
        <v>23600</v>
      </c>
      <c r="C1213" s="121">
        <f>VLOOKUP($A1213,flow_input!B$2:C$50000,2,FALSE)</f>
        <v>19114.131493000001</v>
      </c>
      <c r="D1213" s="7" t="s">
        <v>7</v>
      </c>
      <c r="E1213" s="6">
        <f t="shared" si="84"/>
        <v>-0.19007917402542374</v>
      </c>
      <c r="F1213" s="4">
        <v>3</v>
      </c>
      <c r="G1213" s="4" t="s">
        <v>28</v>
      </c>
      <c r="H1213" s="170">
        <f t="shared" si="85"/>
        <v>20000</v>
      </c>
      <c r="I1213" s="4">
        <v>2</v>
      </c>
      <c r="J1213" s="120">
        <f t="shared" si="86"/>
        <v>-4485.8685069999992</v>
      </c>
      <c r="K1213" s="120">
        <f t="shared" si="87"/>
        <v>20123016.262094401</v>
      </c>
    </row>
    <row r="1214" spans="1:11" x14ac:dyDescent="0.25">
      <c r="A1214" s="4">
        <v>20345</v>
      </c>
      <c r="B1214" s="5">
        <v>22500</v>
      </c>
      <c r="C1214" s="121">
        <f>VLOOKUP($A1214,flow_input!B$2:C$50000,2,FALSE)</f>
        <v>18680.838749999999</v>
      </c>
      <c r="D1214" s="7" t="s">
        <v>7</v>
      </c>
      <c r="E1214" s="6">
        <f t="shared" si="84"/>
        <v>-0.16974050000000007</v>
      </c>
      <c r="F1214" s="4">
        <v>3</v>
      </c>
      <c r="G1214" s="4" t="s">
        <v>28</v>
      </c>
      <c r="H1214" s="170">
        <f t="shared" si="85"/>
        <v>20000</v>
      </c>
      <c r="I1214" s="4">
        <v>5</v>
      </c>
      <c r="J1214" s="120">
        <f t="shared" si="86"/>
        <v>-3819.161250000001</v>
      </c>
      <c r="K1214" s="120">
        <f t="shared" si="87"/>
        <v>14585992.65350157</v>
      </c>
    </row>
    <row r="1215" spans="1:11" x14ac:dyDescent="0.25">
      <c r="A1215" s="4">
        <v>20347</v>
      </c>
      <c r="B1215" s="5">
        <v>11900</v>
      </c>
      <c r="C1215" s="121">
        <f>VLOOKUP($A1215,flow_input!B$2:C$50000,2,FALSE)</f>
        <v>6470.5775549999998</v>
      </c>
      <c r="D1215" s="7" t="s">
        <v>7</v>
      </c>
      <c r="E1215" s="6">
        <f t="shared" si="84"/>
        <v>-0.45625398697478992</v>
      </c>
      <c r="F1215" s="4">
        <v>3</v>
      </c>
      <c r="G1215" s="4" t="s">
        <v>28</v>
      </c>
      <c r="H1215" s="170">
        <f t="shared" si="85"/>
        <v>10000</v>
      </c>
      <c r="I1215" s="4">
        <v>5</v>
      </c>
      <c r="J1215" s="120">
        <f t="shared" si="86"/>
        <v>-5429.4224450000002</v>
      </c>
      <c r="K1215" s="120">
        <f t="shared" si="87"/>
        <v>29478628.086269781</v>
      </c>
    </row>
    <row r="1216" spans="1:11" x14ac:dyDescent="0.25">
      <c r="A1216" s="4">
        <v>20360</v>
      </c>
      <c r="B1216" s="5">
        <v>9700</v>
      </c>
      <c r="C1216" s="121">
        <f>VLOOKUP($A1216,flow_input!B$2:C$50000,2,FALSE)</f>
        <v>10880.928991000001</v>
      </c>
      <c r="D1216" s="7" t="s">
        <v>7</v>
      </c>
      <c r="E1216" s="6">
        <f t="shared" si="84"/>
        <v>0.12174525680412374</v>
      </c>
      <c r="F1216" s="4">
        <v>3</v>
      </c>
      <c r="G1216" s="4" t="s">
        <v>28</v>
      </c>
      <c r="H1216" s="170">
        <f t="shared" si="85"/>
        <v>0</v>
      </c>
      <c r="I1216" s="4">
        <v>5</v>
      </c>
      <c r="J1216" s="120">
        <f t="shared" si="86"/>
        <v>1180.9289910000007</v>
      </c>
      <c r="K1216" s="120">
        <f t="shared" si="87"/>
        <v>1394593.2817842797</v>
      </c>
    </row>
    <row r="1217" spans="1:11" x14ac:dyDescent="0.25">
      <c r="A1217" s="4">
        <v>20517</v>
      </c>
      <c r="B1217" s="5">
        <v>38500</v>
      </c>
      <c r="C1217" s="121">
        <f>VLOOKUP($A1217,flow_input!B$2:C$50000,2,FALSE)</f>
        <v>34935.454933000001</v>
      </c>
      <c r="D1217" s="7" t="s">
        <v>7</v>
      </c>
      <c r="E1217" s="6">
        <f t="shared" si="84"/>
        <v>-9.2585586155844113E-2</v>
      </c>
      <c r="F1217" s="4">
        <v>3</v>
      </c>
      <c r="G1217" s="4" t="s">
        <v>28</v>
      </c>
      <c r="H1217" s="170">
        <f t="shared" si="85"/>
        <v>30000</v>
      </c>
      <c r="I1217" s="4">
        <v>6</v>
      </c>
      <c r="J1217" s="120">
        <f t="shared" si="86"/>
        <v>-3564.5450669999991</v>
      </c>
      <c r="K1217" s="120">
        <f t="shared" si="87"/>
        <v>12705981.534674028</v>
      </c>
    </row>
    <row r="1218" spans="1:11" x14ac:dyDescent="0.25">
      <c r="A1218" s="4">
        <v>20619</v>
      </c>
      <c r="B1218" s="5">
        <v>16200</v>
      </c>
      <c r="C1218" s="121">
        <f>VLOOKUP($A1218,flow_input!B$2:C$50000,2,FALSE)</f>
        <v>8514.0108479999999</v>
      </c>
      <c r="D1218" s="7" t="s">
        <v>7</v>
      </c>
      <c r="E1218" s="6">
        <f t="shared" si="84"/>
        <v>-0.47444377481481481</v>
      </c>
      <c r="F1218" s="4">
        <v>3</v>
      </c>
      <c r="G1218" s="4" t="s">
        <v>28</v>
      </c>
      <c r="H1218" s="170">
        <f t="shared" si="85"/>
        <v>10000</v>
      </c>
      <c r="I1218" s="4">
        <v>7</v>
      </c>
      <c r="J1218" s="120">
        <f t="shared" si="86"/>
        <v>-7685.9891520000001</v>
      </c>
      <c r="K1218" s="120">
        <f t="shared" si="87"/>
        <v>59074429.244661681</v>
      </c>
    </row>
    <row r="1219" spans="1:11" x14ac:dyDescent="0.25">
      <c r="A1219" s="4">
        <v>20620</v>
      </c>
      <c r="B1219" s="5">
        <v>15400</v>
      </c>
      <c r="C1219" s="121">
        <f>VLOOKUP($A1219,flow_input!B$2:C$50000,2,FALSE)</f>
        <v>16180.755972000001</v>
      </c>
      <c r="D1219" s="7" t="s">
        <v>7</v>
      </c>
      <c r="E1219" s="6">
        <f t="shared" ref="E1219:E1282" si="88">C1219/B1219-1</f>
        <v>5.0698439740259893E-2</v>
      </c>
      <c r="F1219" s="4">
        <v>3</v>
      </c>
      <c r="G1219" s="4" t="s">
        <v>28</v>
      </c>
      <c r="H1219" s="170">
        <f t="shared" ref="H1219:H1282" si="89">FLOOR(B1219,10000)</f>
        <v>10000</v>
      </c>
      <c r="I1219" s="4">
        <v>7</v>
      </c>
      <c r="J1219" s="120">
        <f t="shared" si="86"/>
        <v>780.75597200000084</v>
      </c>
      <c r="K1219" s="120">
        <f t="shared" si="87"/>
        <v>609579.88781366614</v>
      </c>
    </row>
    <row r="1220" spans="1:11" x14ac:dyDescent="0.25">
      <c r="A1220" s="4">
        <v>20647</v>
      </c>
      <c r="B1220" s="5">
        <v>20600</v>
      </c>
      <c r="C1220" s="121">
        <f>VLOOKUP($A1220,flow_input!B$2:C$50000,2,FALSE)</f>
        <v>21049.782006000001</v>
      </c>
      <c r="D1220" s="7" t="s">
        <v>7</v>
      </c>
      <c r="E1220" s="6">
        <f t="shared" si="88"/>
        <v>2.183407796116521E-2</v>
      </c>
      <c r="F1220" s="4">
        <v>3</v>
      </c>
      <c r="G1220" s="4" t="s">
        <v>28</v>
      </c>
      <c r="H1220" s="170">
        <f t="shared" si="89"/>
        <v>20000</v>
      </c>
      <c r="I1220" s="4">
        <v>7</v>
      </c>
      <c r="J1220" s="120">
        <f t="shared" si="86"/>
        <v>449.78200600000127</v>
      </c>
      <c r="K1220" s="120">
        <f t="shared" si="87"/>
        <v>202303.85292138517</v>
      </c>
    </row>
    <row r="1221" spans="1:11" x14ac:dyDescent="0.25">
      <c r="A1221" s="4">
        <v>20652</v>
      </c>
      <c r="B1221" s="5">
        <v>33100</v>
      </c>
      <c r="C1221" s="121">
        <f>VLOOKUP($A1221,flow_input!B$2:C$50000,2,FALSE)</f>
        <v>22362.663667000001</v>
      </c>
      <c r="D1221" s="7" t="s">
        <v>7</v>
      </c>
      <c r="E1221" s="6">
        <f t="shared" si="88"/>
        <v>-0.32439082577039269</v>
      </c>
      <c r="F1221" s="4">
        <v>3</v>
      </c>
      <c r="G1221" s="4" t="s">
        <v>28</v>
      </c>
      <c r="H1221" s="170">
        <f t="shared" si="89"/>
        <v>30000</v>
      </c>
      <c r="I1221" s="4">
        <v>7</v>
      </c>
      <c r="J1221" s="120">
        <f t="shared" si="86"/>
        <v>-10737.336332999999</v>
      </c>
      <c r="K1221" s="120">
        <f t="shared" si="87"/>
        <v>115290391.52796187</v>
      </c>
    </row>
    <row r="1222" spans="1:11" x14ac:dyDescent="0.25">
      <c r="A1222" s="4">
        <v>20677</v>
      </c>
      <c r="B1222" s="5">
        <v>19000</v>
      </c>
      <c r="C1222" s="121">
        <f>VLOOKUP($A1222,flow_input!B$2:C$50000,2,FALSE)</f>
        <v>11966.282418000001</v>
      </c>
      <c r="D1222" s="7" t="s">
        <v>7</v>
      </c>
      <c r="E1222" s="6">
        <f t="shared" si="88"/>
        <v>-0.37019566221052624</v>
      </c>
      <c r="F1222" s="4">
        <v>3</v>
      </c>
      <c r="G1222" s="4" t="s">
        <v>28</v>
      </c>
      <c r="H1222" s="170">
        <f t="shared" si="89"/>
        <v>10000</v>
      </c>
      <c r="I1222" s="4">
        <v>7</v>
      </c>
      <c r="J1222" s="120">
        <f t="shared" si="86"/>
        <v>-7033.7175819999993</v>
      </c>
      <c r="K1222" s="120">
        <f t="shared" si="87"/>
        <v>49473183.023335919</v>
      </c>
    </row>
    <row r="1223" spans="1:11" x14ac:dyDescent="0.25">
      <c r="A1223" s="4">
        <v>20683</v>
      </c>
      <c r="B1223" s="5">
        <v>20300</v>
      </c>
      <c r="C1223" s="121">
        <f>VLOOKUP($A1223,flow_input!B$2:C$50000,2,FALSE)</f>
        <v>16017.556184999999</v>
      </c>
      <c r="D1223" s="7" t="s">
        <v>7</v>
      </c>
      <c r="E1223" s="6">
        <f t="shared" si="88"/>
        <v>-0.21095782339901481</v>
      </c>
      <c r="F1223" s="4">
        <v>3</v>
      </c>
      <c r="G1223" s="4" t="s">
        <v>28</v>
      </c>
      <c r="H1223" s="170">
        <f t="shared" si="89"/>
        <v>20000</v>
      </c>
      <c r="I1223" s="4">
        <v>7</v>
      </c>
      <c r="J1223" s="120">
        <f t="shared" si="86"/>
        <v>-4282.4438150000005</v>
      </c>
      <c r="K1223" s="120">
        <f t="shared" si="87"/>
        <v>18339325.028631758</v>
      </c>
    </row>
    <row r="1224" spans="1:11" x14ac:dyDescent="0.25">
      <c r="A1224" s="4">
        <v>20763</v>
      </c>
      <c r="B1224" s="5">
        <v>23700</v>
      </c>
      <c r="C1224" s="121">
        <f>VLOOKUP($A1224,flow_input!B$2:C$50000,2,FALSE)</f>
        <v>13328.124073000001</v>
      </c>
      <c r="D1224" s="7" t="s">
        <v>7</v>
      </c>
      <c r="E1224" s="6">
        <f t="shared" si="88"/>
        <v>-0.4376318956540084</v>
      </c>
      <c r="F1224" s="4">
        <v>3</v>
      </c>
      <c r="G1224" s="4" t="s">
        <v>28</v>
      </c>
      <c r="H1224" s="170">
        <f t="shared" si="89"/>
        <v>20000</v>
      </c>
      <c r="I1224" s="4">
        <v>7</v>
      </c>
      <c r="J1224" s="120">
        <f t="shared" si="86"/>
        <v>-10371.875926999999</v>
      </c>
      <c r="K1224" s="120">
        <f t="shared" si="87"/>
        <v>107575810.2450821</v>
      </c>
    </row>
    <row r="1225" spans="1:11" x14ac:dyDescent="0.25">
      <c r="A1225" s="4">
        <v>20765</v>
      </c>
      <c r="B1225" s="5">
        <v>18700</v>
      </c>
      <c r="C1225" s="121">
        <f>VLOOKUP($A1225,flow_input!B$2:C$50000,2,FALSE)</f>
        <v>11051.664656999999</v>
      </c>
      <c r="D1225" s="7" t="s">
        <v>7</v>
      </c>
      <c r="E1225" s="6">
        <f t="shared" si="88"/>
        <v>-0.40900189000000009</v>
      </c>
      <c r="F1225" s="4">
        <v>3</v>
      </c>
      <c r="G1225" s="4" t="s">
        <v>28</v>
      </c>
      <c r="H1225" s="170">
        <f t="shared" si="89"/>
        <v>10000</v>
      </c>
      <c r="I1225" s="4">
        <v>7</v>
      </c>
      <c r="J1225" s="120">
        <f t="shared" si="86"/>
        <v>-7648.3353430000006</v>
      </c>
      <c r="K1225" s="120">
        <f t="shared" si="87"/>
        <v>58497033.518982939</v>
      </c>
    </row>
    <row r="1226" spans="1:11" x14ac:dyDescent="0.25">
      <c r="A1226" s="4">
        <v>20827</v>
      </c>
      <c r="B1226" s="5">
        <v>29600</v>
      </c>
      <c r="C1226" s="121">
        <f>VLOOKUP($A1226,flow_input!B$2:C$50000,2,FALSE)</f>
        <v>18843.141017999998</v>
      </c>
      <c r="D1226" s="7" t="s">
        <v>7</v>
      </c>
      <c r="E1226" s="6">
        <f t="shared" si="88"/>
        <v>-0.36340739804054056</v>
      </c>
      <c r="F1226" s="4">
        <v>3</v>
      </c>
      <c r="G1226" s="4" t="s">
        <v>28</v>
      </c>
      <c r="H1226" s="170">
        <f t="shared" si="89"/>
        <v>20000</v>
      </c>
      <c r="I1226" s="4">
        <v>7</v>
      </c>
      <c r="J1226" s="120">
        <f t="shared" si="86"/>
        <v>-10756.858982000002</v>
      </c>
      <c r="K1226" s="120">
        <f t="shared" si="87"/>
        <v>115710015.15863411</v>
      </c>
    </row>
    <row r="1227" spans="1:11" x14ac:dyDescent="0.25">
      <c r="A1227" s="4">
        <v>20829</v>
      </c>
      <c r="B1227" s="5">
        <v>27400</v>
      </c>
      <c r="C1227" s="121">
        <f>VLOOKUP($A1227,flow_input!B$2:C$50000,2,FALSE)</f>
        <v>15030.351827332999</v>
      </c>
      <c r="D1227" s="7" t="s">
        <v>7</v>
      </c>
      <c r="E1227" s="6">
        <f t="shared" si="88"/>
        <v>-0.45144701360098538</v>
      </c>
      <c r="F1227" s="4">
        <v>3</v>
      </c>
      <c r="G1227" s="4" t="s">
        <v>28</v>
      </c>
      <c r="H1227" s="170">
        <f t="shared" si="89"/>
        <v>20000</v>
      </c>
      <c r="I1227" s="4">
        <v>7</v>
      </c>
      <c r="J1227" s="120">
        <f t="shared" si="86"/>
        <v>-12369.648172667001</v>
      </c>
      <c r="K1227" s="120">
        <f t="shared" si="87"/>
        <v>153008195.91556406</v>
      </c>
    </row>
    <row r="1228" spans="1:11" x14ac:dyDescent="0.25">
      <c r="A1228" s="4">
        <v>20831</v>
      </c>
      <c r="B1228" s="5">
        <v>27500</v>
      </c>
      <c r="C1228" s="121">
        <f>VLOOKUP($A1228,flow_input!B$2:C$50000,2,FALSE)</f>
        <v>12678.004777</v>
      </c>
      <c r="D1228" s="7" t="s">
        <v>7</v>
      </c>
      <c r="E1228" s="6">
        <f t="shared" si="88"/>
        <v>-0.53898164447272734</v>
      </c>
      <c r="F1228" s="4">
        <v>3</v>
      </c>
      <c r="G1228" s="4" t="s">
        <v>28</v>
      </c>
      <c r="H1228" s="170">
        <f t="shared" si="89"/>
        <v>20000</v>
      </c>
      <c r="I1228" s="4">
        <v>7</v>
      </c>
      <c r="J1228" s="120">
        <f t="shared" si="86"/>
        <v>-14821.995223</v>
      </c>
      <c r="K1228" s="120">
        <f t="shared" si="87"/>
        <v>219691542.3906348</v>
      </c>
    </row>
    <row r="1229" spans="1:11" x14ac:dyDescent="0.25">
      <c r="A1229" s="4">
        <v>20833</v>
      </c>
      <c r="B1229" s="5">
        <v>30600</v>
      </c>
      <c r="C1229" s="121">
        <f>VLOOKUP($A1229,flow_input!B$2:C$50000,2,FALSE)</f>
        <v>11381.600211000001</v>
      </c>
      <c r="D1229" s="7" t="s">
        <v>7</v>
      </c>
      <c r="E1229" s="6">
        <f t="shared" si="88"/>
        <v>-0.6280522806862745</v>
      </c>
      <c r="F1229" s="4">
        <v>3</v>
      </c>
      <c r="G1229" s="4" t="s">
        <v>28</v>
      </c>
      <c r="H1229" s="170">
        <f t="shared" si="89"/>
        <v>30000</v>
      </c>
      <c r="I1229" s="4">
        <v>7</v>
      </c>
      <c r="J1229" s="120">
        <f t="shared" si="86"/>
        <v>-19218.399788999999</v>
      </c>
      <c r="K1229" s="120">
        <f t="shared" si="87"/>
        <v>369346890.44983524</v>
      </c>
    </row>
    <row r="1230" spans="1:11" x14ac:dyDescent="0.25">
      <c r="A1230" s="4">
        <v>20836</v>
      </c>
      <c r="B1230" s="5">
        <v>31800</v>
      </c>
      <c r="C1230" s="121">
        <f>VLOOKUP($A1230,flow_input!B$2:C$50000,2,FALSE)</f>
        <v>23559.750551000001</v>
      </c>
      <c r="D1230" s="7" t="s">
        <v>7</v>
      </c>
      <c r="E1230" s="6">
        <f t="shared" si="88"/>
        <v>-0.25912734116352198</v>
      </c>
      <c r="F1230" s="4">
        <v>3</v>
      </c>
      <c r="G1230" s="4" t="s">
        <v>28</v>
      </c>
      <c r="H1230" s="170">
        <f t="shared" si="89"/>
        <v>30000</v>
      </c>
      <c r="I1230" s="4">
        <v>7</v>
      </c>
      <c r="J1230" s="120">
        <f t="shared" si="86"/>
        <v>-8240.249448999999</v>
      </c>
      <c r="K1230" s="120">
        <f t="shared" si="87"/>
        <v>67901710.981744781</v>
      </c>
    </row>
    <row r="1231" spans="1:11" x14ac:dyDescent="0.25">
      <c r="A1231" s="4">
        <v>20838</v>
      </c>
      <c r="B1231" s="5">
        <v>26500</v>
      </c>
      <c r="C1231" s="121">
        <f>VLOOKUP($A1231,flow_input!B$2:C$50000,2,FALSE)</f>
        <v>22256.680985999999</v>
      </c>
      <c r="D1231" s="7" t="s">
        <v>7</v>
      </c>
      <c r="E1231" s="6">
        <f t="shared" si="88"/>
        <v>-0.16012524581132082</v>
      </c>
      <c r="F1231" s="4">
        <v>3</v>
      </c>
      <c r="G1231" s="4" t="s">
        <v>28</v>
      </c>
      <c r="H1231" s="170">
        <f t="shared" si="89"/>
        <v>20000</v>
      </c>
      <c r="I1231" s="4">
        <v>7</v>
      </c>
      <c r="J1231" s="120">
        <f t="shared" si="86"/>
        <v>-4243.3190140000006</v>
      </c>
      <c r="K1231" s="120">
        <f t="shared" si="87"/>
        <v>18005756.254573938</v>
      </c>
    </row>
    <row r="1232" spans="1:11" x14ac:dyDescent="0.25">
      <c r="A1232" s="4">
        <v>20842</v>
      </c>
      <c r="B1232" s="5">
        <v>29600</v>
      </c>
      <c r="C1232" s="121">
        <f>VLOOKUP($A1232,flow_input!B$2:C$50000,2,FALSE)</f>
        <v>30103.037407</v>
      </c>
      <c r="D1232" s="7" t="s">
        <v>7</v>
      </c>
      <c r="E1232" s="6">
        <f t="shared" si="88"/>
        <v>1.6994506993243341E-2</v>
      </c>
      <c r="F1232" s="4">
        <v>3</v>
      </c>
      <c r="G1232" s="4" t="s">
        <v>28</v>
      </c>
      <c r="H1232" s="170">
        <f t="shared" si="89"/>
        <v>20000</v>
      </c>
      <c r="I1232" s="4">
        <v>7</v>
      </c>
      <c r="J1232" s="120">
        <f t="shared" si="86"/>
        <v>503.0374069999998</v>
      </c>
      <c r="K1232" s="120">
        <f t="shared" si="87"/>
        <v>253046.63284128346</v>
      </c>
    </row>
    <row r="1233" spans="1:11" x14ac:dyDescent="0.25">
      <c r="A1233" s="4">
        <v>20845</v>
      </c>
      <c r="B1233" s="5">
        <v>30000</v>
      </c>
      <c r="C1233" s="121">
        <f>VLOOKUP($A1233,flow_input!B$2:C$50000,2,FALSE)</f>
        <v>32138.671592333001</v>
      </c>
      <c r="D1233" s="7" t="s">
        <v>7</v>
      </c>
      <c r="E1233" s="6">
        <f t="shared" si="88"/>
        <v>7.1289053077766784E-2</v>
      </c>
      <c r="F1233" s="4">
        <v>3</v>
      </c>
      <c r="G1233" s="4" t="s">
        <v>28</v>
      </c>
      <c r="H1233" s="170">
        <f t="shared" si="89"/>
        <v>30000</v>
      </c>
      <c r="I1233" s="4">
        <v>7</v>
      </c>
      <c r="J1233" s="120">
        <f t="shared" si="86"/>
        <v>2138.6715923330012</v>
      </c>
      <c r="K1233" s="120">
        <f t="shared" si="87"/>
        <v>4573916.1798521746</v>
      </c>
    </row>
    <row r="1234" spans="1:11" x14ac:dyDescent="0.25">
      <c r="A1234" s="4">
        <v>20952</v>
      </c>
      <c r="B1234" s="5">
        <v>17900</v>
      </c>
      <c r="C1234" s="121">
        <f>VLOOKUP($A1234,flow_input!B$2:C$50000,2,FALSE)</f>
        <v>11781.180494</v>
      </c>
      <c r="D1234" s="7" t="s">
        <v>7</v>
      </c>
      <c r="E1234" s="6">
        <f t="shared" si="88"/>
        <v>-0.34183349195530721</v>
      </c>
      <c r="F1234" s="4">
        <v>3</v>
      </c>
      <c r="G1234" s="4" t="s">
        <v>28</v>
      </c>
      <c r="H1234" s="170">
        <f t="shared" si="89"/>
        <v>10000</v>
      </c>
      <c r="I1234" s="4">
        <v>3</v>
      </c>
      <c r="J1234" s="120">
        <f t="shared" si="86"/>
        <v>-6118.8195059999998</v>
      </c>
      <c r="K1234" s="120">
        <f t="shared" si="87"/>
        <v>37439952.14700608</v>
      </c>
    </row>
    <row r="1235" spans="1:11" x14ac:dyDescent="0.25">
      <c r="A1235" s="4">
        <v>21718</v>
      </c>
      <c r="B1235" s="5">
        <v>15100</v>
      </c>
      <c r="C1235" s="121">
        <f>VLOOKUP($A1235,flow_input!B$2:C$50000,2,FALSE)</f>
        <v>20948.102266000002</v>
      </c>
      <c r="D1235" s="7" t="s">
        <v>7</v>
      </c>
      <c r="E1235" s="6">
        <f t="shared" si="88"/>
        <v>0.38729154079470218</v>
      </c>
      <c r="F1235" s="4">
        <v>3</v>
      </c>
      <c r="G1235" s="4" t="s">
        <v>28</v>
      </c>
      <c r="H1235" s="170">
        <f t="shared" si="89"/>
        <v>10000</v>
      </c>
      <c r="I1235" s="4">
        <v>5</v>
      </c>
      <c r="J1235" s="120">
        <f t="shared" si="86"/>
        <v>5848.1022660000017</v>
      </c>
      <c r="K1235" s="120">
        <f t="shared" si="87"/>
        <v>34200300.113594353</v>
      </c>
    </row>
    <row r="1236" spans="1:11" x14ac:dyDescent="0.25">
      <c r="A1236" s="4">
        <v>21840</v>
      </c>
      <c r="B1236" s="5">
        <v>19400</v>
      </c>
      <c r="C1236" s="121">
        <f>VLOOKUP($A1236,flow_input!B$2:C$50000,2,FALSE)</f>
        <v>13720.341807999999</v>
      </c>
      <c r="D1236" s="7" t="s">
        <v>7</v>
      </c>
      <c r="E1236" s="6">
        <f t="shared" si="88"/>
        <v>-0.29276588618556709</v>
      </c>
      <c r="F1236" s="4">
        <v>3</v>
      </c>
      <c r="G1236" s="4" t="s">
        <v>28</v>
      </c>
      <c r="H1236" s="170">
        <f t="shared" si="89"/>
        <v>10000</v>
      </c>
      <c r="I1236" s="4">
        <v>5</v>
      </c>
      <c r="J1236" s="120">
        <f t="shared" si="86"/>
        <v>-5679.6581920000008</v>
      </c>
      <c r="K1236" s="120">
        <f t="shared" si="87"/>
        <v>32258517.177952718</v>
      </c>
    </row>
    <row r="1237" spans="1:11" x14ac:dyDescent="0.25">
      <c r="A1237" s="4">
        <v>21967</v>
      </c>
      <c r="B1237" s="5">
        <v>28500</v>
      </c>
      <c r="C1237" s="121">
        <f>VLOOKUP($A1237,flow_input!B$2:C$50000,2,FALSE)</f>
        <v>23839.501187000002</v>
      </c>
      <c r="D1237" s="7" t="s">
        <v>7</v>
      </c>
      <c r="E1237" s="6">
        <f t="shared" si="88"/>
        <v>-0.16352627414035081</v>
      </c>
      <c r="F1237" s="4">
        <v>3</v>
      </c>
      <c r="G1237" s="4" t="s">
        <v>28</v>
      </c>
      <c r="H1237" s="170">
        <f t="shared" si="89"/>
        <v>20000</v>
      </c>
      <c r="I1237" s="4">
        <v>2</v>
      </c>
      <c r="J1237" s="120">
        <f t="shared" si="86"/>
        <v>-4660.4988129999983</v>
      </c>
      <c r="K1237" s="120">
        <f t="shared" si="87"/>
        <v>21720249.185974393</v>
      </c>
    </row>
    <row r="1238" spans="1:11" x14ac:dyDescent="0.25">
      <c r="A1238" s="4">
        <v>22470</v>
      </c>
      <c r="B1238" s="5">
        <v>27400</v>
      </c>
      <c r="C1238" s="121">
        <f>VLOOKUP($A1238,flow_input!B$2:C$50000,2,FALSE)</f>
        <v>17061.222889000001</v>
      </c>
      <c r="D1238" s="7" t="s">
        <v>7</v>
      </c>
      <c r="E1238" s="6">
        <f t="shared" si="88"/>
        <v>-0.37732763178832118</v>
      </c>
      <c r="F1238" s="4">
        <v>3</v>
      </c>
      <c r="G1238" s="4" t="s">
        <v>28</v>
      </c>
      <c r="H1238" s="170">
        <f t="shared" si="89"/>
        <v>20000</v>
      </c>
      <c r="I1238" s="4">
        <v>7</v>
      </c>
      <c r="J1238" s="120">
        <f t="shared" si="86"/>
        <v>-10338.777110999999</v>
      </c>
      <c r="K1238" s="120">
        <f t="shared" si="87"/>
        <v>106890312.1509375</v>
      </c>
    </row>
    <row r="1239" spans="1:11" x14ac:dyDescent="0.25">
      <c r="A1239" s="4">
        <v>22471</v>
      </c>
      <c r="B1239" s="5">
        <v>31500</v>
      </c>
      <c r="C1239" s="121">
        <f>VLOOKUP($A1239,flow_input!B$2:C$50000,2,FALSE)</f>
        <v>16641.581374000001</v>
      </c>
      <c r="D1239" s="7" t="s">
        <v>7</v>
      </c>
      <c r="E1239" s="6">
        <f t="shared" si="88"/>
        <v>-0.47169582939682531</v>
      </c>
      <c r="F1239" s="4">
        <v>3</v>
      </c>
      <c r="G1239" s="4" t="s">
        <v>28</v>
      </c>
      <c r="H1239" s="170">
        <f t="shared" si="89"/>
        <v>30000</v>
      </c>
      <c r="I1239" s="4">
        <v>7</v>
      </c>
      <c r="J1239" s="120">
        <f t="shared" si="86"/>
        <v>-14858.418625999999</v>
      </c>
      <c r="K1239" s="120">
        <f t="shared" si="87"/>
        <v>220772604.06546369</v>
      </c>
    </row>
    <row r="1240" spans="1:11" x14ac:dyDescent="0.25">
      <c r="A1240" s="4">
        <v>22654</v>
      </c>
      <c r="B1240" s="5">
        <v>12600</v>
      </c>
      <c r="C1240" s="121">
        <f>VLOOKUP($A1240,flow_input!B$2:C$50000,2,FALSE)</f>
        <v>20596.517015000001</v>
      </c>
      <c r="D1240" s="7" t="s">
        <v>7</v>
      </c>
      <c r="E1240" s="6">
        <f t="shared" si="88"/>
        <v>0.63464420753968254</v>
      </c>
      <c r="F1240" s="4">
        <v>3</v>
      </c>
      <c r="G1240" s="4" t="s">
        <v>28</v>
      </c>
      <c r="H1240" s="170">
        <f t="shared" si="89"/>
        <v>10000</v>
      </c>
      <c r="I1240" s="4">
        <v>2</v>
      </c>
      <c r="J1240" s="120">
        <f t="shared" si="86"/>
        <v>7996.5170150000013</v>
      </c>
      <c r="K1240" s="120">
        <f t="shared" si="87"/>
        <v>63944284.371184528</v>
      </c>
    </row>
    <row r="1241" spans="1:11" x14ac:dyDescent="0.25">
      <c r="A1241" s="4">
        <v>23129</v>
      </c>
      <c r="B1241" s="5">
        <v>17600</v>
      </c>
      <c r="C1241" s="121">
        <f>VLOOKUP($A1241,flow_input!B$2:C$50000,2,FALSE)</f>
        <v>24783.200333000001</v>
      </c>
      <c r="D1241" s="7" t="s">
        <v>7</v>
      </c>
      <c r="E1241" s="6">
        <f t="shared" si="88"/>
        <v>0.40813638255681828</v>
      </c>
      <c r="F1241" s="4">
        <v>3</v>
      </c>
      <c r="G1241" s="4" t="s">
        <v>28</v>
      </c>
      <c r="H1241" s="170">
        <f t="shared" si="89"/>
        <v>10000</v>
      </c>
      <c r="I1241" s="4">
        <v>3</v>
      </c>
      <c r="J1241" s="120">
        <f t="shared" si="86"/>
        <v>7183.2003330000007</v>
      </c>
      <c r="K1241" s="120">
        <f t="shared" si="87"/>
        <v>51598367.024011321</v>
      </c>
    </row>
    <row r="1242" spans="1:11" x14ac:dyDescent="0.25">
      <c r="A1242" s="4">
        <v>23155</v>
      </c>
      <c r="B1242" s="5">
        <v>10800</v>
      </c>
      <c r="C1242" s="121">
        <f>VLOOKUP($A1242,flow_input!B$2:C$50000,2,FALSE)</f>
        <v>10942.349793666001</v>
      </c>
      <c r="D1242" s="7" t="s">
        <v>7</v>
      </c>
      <c r="E1242" s="6">
        <f t="shared" si="88"/>
        <v>1.3180536450555502E-2</v>
      </c>
      <c r="F1242" s="4">
        <v>3</v>
      </c>
      <c r="G1242" s="4" t="s">
        <v>28</v>
      </c>
      <c r="H1242" s="170">
        <f t="shared" si="89"/>
        <v>10000</v>
      </c>
      <c r="I1242" s="4">
        <v>3</v>
      </c>
      <c r="J1242" s="120">
        <f t="shared" si="86"/>
        <v>142.34979366600055</v>
      </c>
      <c r="K1242" s="120">
        <f t="shared" si="87"/>
        <v>20263.463756752932</v>
      </c>
    </row>
    <row r="1243" spans="1:11" x14ac:dyDescent="0.25">
      <c r="A1243" s="4">
        <v>23185</v>
      </c>
      <c r="B1243" s="5">
        <v>15900</v>
      </c>
      <c r="C1243" s="121">
        <f>VLOOKUP($A1243,flow_input!B$2:C$50000,2,FALSE)</f>
        <v>16824.041288</v>
      </c>
      <c r="D1243" s="7" t="s">
        <v>7</v>
      </c>
      <c r="E1243" s="6">
        <f t="shared" si="88"/>
        <v>5.8115804276729577E-2</v>
      </c>
      <c r="F1243" s="4">
        <v>3</v>
      </c>
      <c r="G1243" s="4" t="s">
        <v>28</v>
      </c>
      <c r="H1243" s="170">
        <f t="shared" si="89"/>
        <v>10000</v>
      </c>
      <c r="I1243" s="4">
        <v>3</v>
      </c>
      <c r="J1243" s="120">
        <f t="shared" si="86"/>
        <v>924.04128800000035</v>
      </c>
      <c r="K1243" s="120">
        <f t="shared" si="87"/>
        <v>853852.3019286996</v>
      </c>
    </row>
    <row r="1244" spans="1:11" x14ac:dyDescent="0.25">
      <c r="A1244" s="4">
        <v>23343</v>
      </c>
      <c r="B1244" s="5">
        <v>25500</v>
      </c>
      <c r="C1244" s="121">
        <f>VLOOKUP($A1244,flow_input!B$2:C$50000,2,FALSE)</f>
        <v>26665.191372000001</v>
      </c>
      <c r="D1244" s="7" t="s">
        <v>7</v>
      </c>
      <c r="E1244" s="6">
        <f t="shared" si="88"/>
        <v>4.5693779294117665E-2</v>
      </c>
      <c r="F1244" s="4">
        <v>3</v>
      </c>
      <c r="G1244" s="4" t="s">
        <v>28</v>
      </c>
      <c r="H1244" s="170">
        <f t="shared" si="89"/>
        <v>20000</v>
      </c>
      <c r="I1244" s="4">
        <v>2</v>
      </c>
      <c r="J1244" s="120">
        <f t="shared" si="86"/>
        <v>1165.1913720000011</v>
      </c>
      <c r="K1244" s="120">
        <f t="shared" si="87"/>
        <v>1357670.933383245</v>
      </c>
    </row>
    <row r="1245" spans="1:11" x14ac:dyDescent="0.25">
      <c r="A1245" s="4">
        <v>23865</v>
      </c>
      <c r="B1245" s="5">
        <v>19200</v>
      </c>
      <c r="C1245" s="121">
        <f>VLOOKUP($A1245,flow_input!B$2:C$50000,2,FALSE)</f>
        <v>7465.0074059999997</v>
      </c>
      <c r="D1245" s="7" t="s">
        <v>7</v>
      </c>
      <c r="E1245" s="6">
        <f t="shared" si="88"/>
        <v>-0.61119753093749996</v>
      </c>
      <c r="F1245" s="4">
        <v>3</v>
      </c>
      <c r="G1245" s="4" t="s">
        <v>28</v>
      </c>
      <c r="H1245" s="170">
        <f t="shared" si="89"/>
        <v>10000</v>
      </c>
      <c r="I1245" s="4">
        <v>5</v>
      </c>
      <c r="J1245" s="120">
        <f t="shared" si="86"/>
        <v>-11734.992593999999</v>
      </c>
      <c r="K1245" s="120">
        <f t="shared" si="87"/>
        <v>137710051.18123484</v>
      </c>
    </row>
    <row r="1246" spans="1:11" x14ac:dyDescent="0.25">
      <c r="A1246" s="4">
        <v>24868</v>
      </c>
      <c r="B1246" s="5">
        <v>23100</v>
      </c>
      <c r="C1246" s="121">
        <f>VLOOKUP($A1246,flow_input!B$2:C$50000,2,FALSE)</f>
        <v>23792.984582000001</v>
      </c>
      <c r="D1246" s="7" t="s">
        <v>7</v>
      </c>
      <c r="E1246" s="6">
        <f t="shared" si="88"/>
        <v>2.9999332554112579E-2</v>
      </c>
      <c r="F1246" s="4">
        <v>3</v>
      </c>
      <c r="G1246" s="4" t="s">
        <v>28</v>
      </c>
      <c r="H1246" s="170">
        <f t="shared" si="89"/>
        <v>20000</v>
      </c>
      <c r="I1246" s="4">
        <v>3</v>
      </c>
      <c r="J1246" s="120">
        <f t="shared" si="86"/>
        <v>692.98458200000096</v>
      </c>
      <c r="K1246" s="120">
        <f t="shared" si="87"/>
        <v>480227.63088971603</v>
      </c>
    </row>
    <row r="1247" spans="1:11" x14ac:dyDescent="0.25">
      <c r="A1247" s="4">
        <v>24949</v>
      </c>
      <c r="B1247" s="5">
        <v>25100</v>
      </c>
      <c r="C1247" s="121">
        <f>VLOOKUP($A1247,flow_input!B$2:C$50000,2,FALSE)</f>
        <v>28569.304858</v>
      </c>
      <c r="D1247" s="7" t="s">
        <v>7</v>
      </c>
      <c r="E1247" s="6">
        <f t="shared" si="88"/>
        <v>0.13821931705179291</v>
      </c>
      <c r="F1247" s="4">
        <v>3</v>
      </c>
      <c r="G1247" s="4" t="s">
        <v>28</v>
      </c>
      <c r="H1247" s="170">
        <f t="shared" si="89"/>
        <v>20000</v>
      </c>
      <c r="I1247" s="4">
        <v>4</v>
      </c>
      <c r="J1247" s="120">
        <f t="shared" si="86"/>
        <v>3469.3048579999995</v>
      </c>
      <c r="K1247" s="120">
        <f t="shared" si="87"/>
        <v>12036076.197742397</v>
      </c>
    </row>
    <row r="1248" spans="1:11" x14ac:dyDescent="0.25">
      <c r="A1248" s="4">
        <v>25975</v>
      </c>
      <c r="B1248" s="5">
        <v>24600</v>
      </c>
      <c r="C1248" s="121">
        <f>VLOOKUP($A1248,flow_input!B$2:C$50000,2,FALSE)</f>
        <v>26148.794955000001</v>
      </c>
      <c r="D1248" s="7" t="s">
        <v>7</v>
      </c>
      <c r="E1248" s="6">
        <f t="shared" si="88"/>
        <v>6.2959144512195087E-2</v>
      </c>
      <c r="F1248" s="4">
        <v>3</v>
      </c>
      <c r="G1248" s="4" t="s">
        <v>28</v>
      </c>
      <c r="H1248" s="170">
        <f t="shared" si="89"/>
        <v>20000</v>
      </c>
      <c r="I1248" s="4">
        <v>3</v>
      </c>
      <c r="J1248" s="120">
        <f t="shared" si="86"/>
        <v>1548.7949550000012</v>
      </c>
      <c r="K1248" s="120">
        <f t="shared" si="87"/>
        <v>2398765.8126334557</v>
      </c>
    </row>
    <row r="1249" spans="1:11" x14ac:dyDescent="0.25">
      <c r="A1249" s="4">
        <v>27003</v>
      </c>
      <c r="B1249" s="5">
        <v>13100</v>
      </c>
      <c r="C1249" s="121">
        <f>VLOOKUP($A1249,flow_input!B$2:C$50000,2,FALSE)</f>
        <v>15409.130036</v>
      </c>
      <c r="D1249" s="7" t="s">
        <v>7</v>
      </c>
      <c r="E1249" s="6">
        <f t="shared" si="88"/>
        <v>0.17626946839694657</v>
      </c>
      <c r="F1249" s="4">
        <v>3</v>
      </c>
      <c r="G1249" s="4" t="s">
        <v>28</v>
      </c>
      <c r="H1249" s="170">
        <f t="shared" si="89"/>
        <v>10000</v>
      </c>
      <c r="I1249" s="4">
        <v>3</v>
      </c>
      <c r="J1249" s="120">
        <f t="shared" si="86"/>
        <v>2309.1300360000005</v>
      </c>
      <c r="K1249" s="120">
        <f t="shared" si="87"/>
        <v>5332081.5231573638</v>
      </c>
    </row>
    <row r="1250" spans="1:11" x14ac:dyDescent="0.25">
      <c r="A1250" s="4">
        <v>29840</v>
      </c>
      <c r="B1250" s="5">
        <v>23200</v>
      </c>
      <c r="C1250" s="121">
        <f>VLOOKUP($A1250,flow_input!B$2:C$50000,2,FALSE)</f>
        <v>23326.901591000002</v>
      </c>
      <c r="D1250" s="7" t="s">
        <v>7</v>
      </c>
      <c r="E1250" s="6">
        <f t="shared" si="88"/>
        <v>5.4698961637931198E-3</v>
      </c>
      <c r="F1250" s="4">
        <v>3</v>
      </c>
      <c r="G1250" s="4" t="s">
        <v>28</v>
      </c>
      <c r="H1250" s="170">
        <f t="shared" si="89"/>
        <v>20000</v>
      </c>
      <c r="I1250" s="4">
        <v>6</v>
      </c>
      <c r="J1250" s="120">
        <f t="shared" si="86"/>
        <v>126.90159100000164</v>
      </c>
      <c r="K1250" s="120">
        <f t="shared" si="87"/>
        <v>16104.013798331698</v>
      </c>
    </row>
    <row r="1251" spans="1:11" x14ac:dyDescent="0.25">
      <c r="A1251" s="4">
        <v>30769</v>
      </c>
      <c r="B1251" s="5">
        <v>8200</v>
      </c>
      <c r="C1251" s="121">
        <f>VLOOKUP($A1251,flow_input!B$2:C$50000,2,FALSE)</f>
        <v>13218.914748666</v>
      </c>
      <c r="D1251" s="7" t="s">
        <v>7</v>
      </c>
      <c r="E1251" s="6">
        <f t="shared" si="88"/>
        <v>0.61206277422756106</v>
      </c>
      <c r="F1251" s="4">
        <v>3</v>
      </c>
      <c r="G1251" s="4" t="s">
        <v>28</v>
      </c>
      <c r="H1251" s="170">
        <f t="shared" si="89"/>
        <v>0</v>
      </c>
      <c r="I1251" s="4">
        <v>3</v>
      </c>
      <c r="J1251" s="120">
        <f t="shared" si="86"/>
        <v>5018.9147486660004</v>
      </c>
      <c r="K1251" s="120">
        <f t="shared" si="87"/>
        <v>25189505.254377101</v>
      </c>
    </row>
    <row r="1252" spans="1:11" x14ac:dyDescent="0.25">
      <c r="A1252" s="4">
        <v>30991</v>
      </c>
      <c r="B1252" s="5">
        <v>22500</v>
      </c>
      <c r="C1252" s="121">
        <f>VLOOKUP($A1252,flow_input!B$2:C$50000,2,FALSE)</f>
        <v>18780.138206</v>
      </c>
      <c r="D1252" s="7" t="s">
        <v>7</v>
      </c>
      <c r="E1252" s="6">
        <f t="shared" si="88"/>
        <v>-0.16532719084444447</v>
      </c>
      <c r="F1252" s="4">
        <v>3</v>
      </c>
      <c r="G1252" s="4" t="s">
        <v>28</v>
      </c>
      <c r="H1252" s="170">
        <f t="shared" si="89"/>
        <v>20000</v>
      </c>
      <c r="I1252" s="4">
        <v>5</v>
      </c>
      <c r="J1252" s="120">
        <f t="shared" si="86"/>
        <v>-3719.8617940000004</v>
      </c>
      <c r="K1252" s="120">
        <f t="shared" si="87"/>
        <v>13837371.766460901</v>
      </c>
    </row>
    <row r="1253" spans="1:11" x14ac:dyDescent="0.25">
      <c r="A1253" s="4">
        <v>30997</v>
      </c>
      <c r="B1253" s="5">
        <v>4400</v>
      </c>
      <c r="C1253" s="121">
        <f>VLOOKUP($A1253,flow_input!B$2:C$50000,2,FALSE)</f>
        <v>4263.0751879999998</v>
      </c>
      <c r="D1253" s="7" t="s">
        <v>7</v>
      </c>
      <c r="E1253" s="6">
        <f t="shared" si="88"/>
        <v>-3.1119275454545514E-2</v>
      </c>
      <c r="F1253" s="4">
        <v>3</v>
      </c>
      <c r="G1253" s="4" t="s">
        <v>28</v>
      </c>
      <c r="H1253" s="170">
        <f t="shared" si="89"/>
        <v>0</v>
      </c>
      <c r="I1253" s="4">
        <v>5</v>
      </c>
      <c r="J1253" s="120">
        <f t="shared" si="86"/>
        <v>-136.9248120000002</v>
      </c>
      <c r="K1253" s="120">
        <f t="shared" si="87"/>
        <v>18748.404141235398</v>
      </c>
    </row>
    <row r="1254" spans="1:11" x14ac:dyDescent="0.25">
      <c r="A1254" s="4">
        <v>31030</v>
      </c>
      <c r="B1254" s="5">
        <v>17500</v>
      </c>
      <c r="C1254" s="121">
        <f>VLOOKUP($A1254,flow_input!B$2:C$50000,2,FALSE)</f>
        <v>16605.587029332</v>
      </c>
      <c r="D1254" s="7" t="s">
        <v>7</v>
      </c>
      <c r="E1254" s="6">
        <f t="shared" si="88"/>
        <v>-5.1109312609599944E-2</v>
      </c>
      <c r="F1254" s="4">
        <v>3</v>
      </c>
      <c r="G1254" s="4" t="s">
        <v>28</v>
      </c>
      <c r="H1254" s="170">
        <f t="shared" si="89"/>
        <v>10000</v>
      </c>
      <c r="I1254" s="4">
        <v>3</v>
      </c>
      <c r="J1254" s="120">
        <f t="shared" si="86"/>
        <v>-894.41297066799962</v>
      </c>
      <c r="K1254" s="120">
        <f t="shared" si="87"/>
        <v>799974.56209915597</v>
      </c>
    </row>
    <row r="1255" spans="1:11" x14ac:dyDescent="0.25">
      <c r="A1255" s="4">
        <v>31042</v>
      </c>
      <c r="B1255" s="5">
        <v>22600</v>
      </c>
      <c r="C1255" s="121">
        <f>VLOOKUP($A1255,flow_input!B$2:C$50000,2,FALSE)</f>
        <v>29346.339919333001</v>
      </c>
      <c r="D1255" s="7" t="s">
        <v>7</v>
      </c>
      <c r="E1255" s="6">
        <f t="shared" si="88"/>
        <v>0.29851061589969019</v>
      </c>
      <c r="F1255" s="4">
        <v>3</v>
      </c>
      <c r="G1255" s="4" t="s">
        <v>28</v>
      </c>
      <c r="H1255" s="170">
        <f t="shared" si="89"/>
        <v>20000</v>
      </c>
      <c r="I1255" s="4">
        <v>3</v>
      </c>
      <c r="J1255" s="120">
        <f t="shared" si="86"/>
        <v>6746.3399193330006</v>
      </c>
      <c r="K1255" s="120">
        <f t="shared" si="87"/>
        <v>45513102.307186</v>
      </c>
    </row>
    <row r="1256" spans="1:11" x14ac:dyDescent="0.25">
      <c r="A1256" s="4">
        <v>31063</v>
      </c>
      <c r="B1256" s="5">
        <v>28800</v>
      </c>
      <c r="C1256" s="121">
        <f>VLOOKUP($A1256,flow_input!B$2:C$50000,2,FALSE)</f>
        <v>24413.446762666001</v>
      </c>
      <c r="D1256" s="7" t="s">
        <v>7</v>
      </c>
      <c r="E1256" s="6">
        <f t="shared" si="88"/>
        <v>-0.15231087629631945</v>
      </c>
      <c r="F1256" s="4">
        <v>3</v>
      </c>
      <c r="G1256" s="4" t="s">
        <v>28</v>
      </c>
      <c r="H1256" s="170">
        <f t="shared" si="89"/>
        <v>20000</v>
      </c>
      <c r="I1256" s="4">
        <v>3</v>
      </c>
      <c r="J1256" s="120">
        <f t="shared" si="86"/>
        <v>-4386.5532373339993</v>
      </c>
      <c r="K1256" s="120">
        <f t="shared" si="87"/>
        <v>19241849.30396539</v>
      </c>
    </row>
    <row r="1257" spans="1:11" x14ac:dyDescent="0.25">
      <c r="A1257" s="4">
        <v>31069</v>
      </c>
      <c r="B1257" s="5">
        <v>27300</v>
      </c>
      <c r="C1257" s="121">
        <f>VLOOKUP($A1257,flow_input!B$2:C$50000,2,FALSE)</f>
        <v>22486.342204666002</v>
      </c>
      <c r="D1257" s="7" t="s">
        <v>7</v>
      </c>
      <c r="E1257" s="6">
        <f t="shared" si="88"/>
        <v>-0.17632446136754576</v>
      </c>
      <c r="F1257" s="4">
        <v>3</v>
      </c>
      <c r="G1257" s="4" t="s">
        <v>28</v>
      </c>
      <c r="H1257" s="170">
        <f t="shared" si="89"/>
        <v>20000</v>
      </c>
      <c r="I1257" s="4">
        <v>3</v>
      </c>
      <c r="J1257" s="120">
        <f t="shared" si="86"/>
        <v>-4813.6577953339984</v>
      </c>
      <c r="K1257" s="120">
        <f t="shared" si="87"/>
        <v>23171301.370579768</v>
      </c>
    </row>
    <row r="1258" spans="1:11" x14ac:dyDescent="0.25">
      <c r="A1258" s="4">
        <v>31222</v>
      </c>
      <c r="B1258" s="5">
        <v>23300</v>
      </c>
      <c r="C1258" s="121">
        <f>VLOOKUP($A1258,flow_input!B$2:C$50000,2,FALSE)</f>
        <v>21143.840467000002</v>
      </c>
      <c r="D1258" s="7" t="s">
        <v>7</v>
      </c>
      <c r="E1258" s="6">
        <f t="shared" si="88"/>
        <v>-9.2539035751072918E-2</v>
      </c>
      <c r="F1258" s="4">
        <v>3</v>
      </c>
      <c r="G1258" s="4" t="s">
        <v>28</v>
      </c>
      <c r="H1258" s="170">
        <f t="shared" si="89"/>
        <v>20000</v>
      </c>
      <c r="I1258" s="4">
        <v>7</v>
      </c>
      <c r="J1258" s="120">
        <f t="shared" si="86"/>
        <v>-2156.1595329999982</v>
      </c>
      <c r="K1258" s="120">
        <f t="shared" si="87"/>
        <v>4649023.9317467706</v>
      </c>
    </row>
    <row r="1259" spans="1:11" x14ac:dyDescent="0.25">
      <c r="A1259" s="4">
        <v>31307</v>
      </c>
      <c r="B1259" s="5">
        <v>11900</v>
      </c>
      <c r="C1259" s="121">
        <f>VLOOKUP($A1259,flow_input!B$2:C$50000,2,FALSE)</f>
        <v>21098.208440332</v>
      </c>
      <c r="D1259" s="7" t="s">
        <v>7</v>
      </c>
      <c r="E1259" s="6">
        <f t="shared" si="88"/>
        <v>0.77295869246487392</v>
      </c>
      <c r="F1259" s="4">
        <v>3</v>
      </c>
      <c r="G1259" s="4" t="s">
        <v>28</v>
      </c>
      <c r="H1259" s="170">
        <f t="shared" si="89"/>
        <v>10000</v>
      </c>
      <c r="I1259" s="4">
        <v>3</v>
      </c>
      <c r="J1259" s="120">
        <f t="shared" si="86"/>
        <v>9198.2084403320005</v>
      </c>
      <c r="K1259" s="120">
        <f t="shared" si="87"/>
        <v>84607038.51179485</v>
      </c>
    </row>
    <row r="1260" spans="1:11" x14ac:dyDescent="0.25">
      <c r="A1260" s="5">
        <v>245</v>
      </c>
      <c r="B1260" s="5">
        <v>16147</v>
      </c>
      <c r="C1260" s="121">
        <f>VLOOKUP($A1260,flow_input!B$2:C$50000,2,FALSE)</f>
        <v>24711.314811</v>
      </c>
      <c r="D1260" s="7" t="s">
        <v>9</v>
      </c>
      <c r="E1260" s="6">
        <f t="shared" si="88"/>
        <v>0.53039665640676281</v>
      </c>
      <c r="F1260" s="4">
        <v>3</v>
      </c>
      <c r="G1260" s="4" t="s">
        <v>28</v>
      </c>
      <c r="H1260" s="170">
        <f t="shared" si="89"/>
        <v>10000</v>
      </c>
      <c r="I1260" s="4">
        <v>2</v>
      </c>
      <c r="J1260" s="120">
        <f t="shared" si="86"/>
        <v>8564.3148110000002</v>
      </c>
      <c r="K1260" s="120">
        <f t="shared" si="87"/>
        <v>73347488.181913972</v>
      </c>
    </row>
    <row r="1261" spans="1:11" x14ac:dyDescent="0.25">
      <c r="A1261" s="5">
        <v>632</v>
      </c>
      <c r="B1261" s="5">
        <v>10314</v>
      </c>
      <c r="C1261" s="121">
        <f>VLOOKUP($A1261,flow_input!B$2:C$50000,2,FALSE)</f>
        <v>8787.1223879980007</v>
      </c>
      <c r="D1261" s="7" t="s">
        <v>9</v>
      </c>
      <c r="E1261" s="6">
        <f t="shared" si="88"/>
        <v>-0.14803932635272443</v>
      </c>
      <c r="F1261" s="4">
        <v>3</v>
      </c>
      <c r="G1261" s="4" t="s">
        <v>28</v>
      </c>
      <c r="H1261" s="170">
        <f t="shared" si="89"/>
        <v>10000</v>
      </c>
      <c r="I1261" s="4">
        <v>5</v>
      </c>
      <c r="J1261" s="120">
        <f t="shared" si="86"/>
        <v>-1526.8776120019993</v>
      </c>
      <c r="K1261" s="120">
        <f t="shared" si="87"/>
        <v>2331355.2420329279</v>
      </c>
    </row>
    <row r="1262" spans="1:11" x14ac:dyDescent="0.25">
      <c r="A1262" s="5">
        <v>7742</v>
      </c>
      <c r="B1262" s="5">
        <v>1317</v>
      </c>
      <c r="C1262" s="121">
        <f>VLOOKUP($A1262,flow_input!B$2:C$50000,2,FALSE)</f>
        <v>3071.8129450000001</v>
      </c>
      <c r="D1262" s="7" t="s">
        <v>9</v>
      </c>
      <c r="E1262" s="6">
        <f t="shared" si="88"/>
        <v>1.3324320007593013</v>
      </c>
      <c r="F1262" s="4">
        <v>3</v>
      </c>
      <c r="G1262" s="4" t="s">
        <v>28</v>
      </c>
      <c r="H1262" s="170">
        <f t="shared" si="89"/>
        <v>0</v>
      </c>
      <c r="I1262" s="4">
        <v>8</v>
      </c>
      <c r="J1262" s="120">
        <f t="shared" si="86"/>
        <v>1754.8129450000001</v>
      </c>
      <c r="K1262" s="120">
        <f t="shared" si="87"/>
        <v>3079368.4719395735</v>
      </c>
    </row>
    <row r="1263" spans="1:11" x14ac:dyDescent="0.25">
      <c r="A1263" s="5">
        <v>7867</v>
      </c>
      <c r="B1263" s="5">
        <v>1002</v>
      </c>
      <c r="C1263" s="121">
        <f>VLOOKUP($A1263,flow_input!B$2:C$50000,2,FALSE)</f>
        <v>3064.7128899999998</v>
      </c>
      <c r="D1263" s="7" t="s">
        <v>9</v>
      </c>
      <c r="E1263" s="6">
        <f t="shared" si="88"/>
        <v>2.0585956986027942</v>
      </c>
      <c r="F1263" s="4">
        <v>3</v>
      </c>
      <c r="G1263" s="4" t="s">
        <v>28</v>
      </c>
      <c r="H1263" s="170">
        <f t="shared" si="89"/>
        <v>0</v>
      </c>
      <c r="I1263" s="4">
        <v>8</v>
      </c>
      <c r="J1263" s="120">
        <f t="shared" si="86"/>
        <v>2062.7128899999998</v>
      </c>
      <c r="K1263" s="120">
        <f t="shared" si="87"/>
        <v>4254784.4665721515</v>
      </c>
    </row>
    <row r="1264" spans="1:11" x14ac:dyDescent="0.25">
      <c r="A1264" s="5">
        <v>8082</v>
      </c>
      <c r="B1264" s="5">
        <v>2318</v>
      </c>
      <c r="C1264" s="121">
        <f>VLOOKUP($A1264,flow_input!B$2:C$50000,2,FALSE)</f>
        <v>6305.2589150000003</v>
      </c>
      <c r="D1264" s="7" t="s">
        <v>9</v>
      </c>
      <c r="E1264" s="6">
        <f t="shared" si="88"/>
        <v>1.720128953839517</v>
      </c>
      <c r="F1264" s="4">
        <v>3</v>
      </c>
      <c r="G1264" s="4" t="s">
        <v>28</v>
      </c>
      <c r="H1264" s="170">
        <f t="shared" si="89"/>
        <v>0</v>
      </c>
      <c r="I1264" s="4">
        <v>8</v>
      </c>
      <c r="J1264" s="120">
        <f t="shared" si="86"/>
        <v>3987.2589150000003</v>
      </c>
      <c r="K1264" s="120">
        <f t="shared" si="87"/>
        <v>15898233.65524698</v>
      </c>
    </row>
    <row r="1265" spans="1:11" x14ac:dyDescent="0.25">
      <c r="A1265" s="5">
        <v>8084</v>
      </c>
      <c r="B1265" s="5">
        <v>3451</v>
      </c>
      <c r="C1265" s="121">
        <f>VLOOKUP($A1265,flow_input!B$2:C$50000,2,FALSE)</f>
        <v>5836.7376830000003</v>
      </c>
      <c r="D1265" s="7" t="s">
        <v>9</v>
      </c>
      <c r="E1265" s="6">
        <f t="shared" si="88"/>
        <v>0.69131778701825564</v>
      </c>
      <c r="F1265" s="4">
        <v>3</v>
      </c>
      <c r="G1265" s="4" t="s">
        <v>28</v>
      </c>
      <c r="H1265" s="170">
        <f t="shared" si="89"/>
        <v>0</v>
      </c>
      <c r="I1265" s="4">
        <v>8</v>
      </c>
      <c r="J1265" s="120">
        <f t="shared" si="86"/>
        <v>2385.7376830000003</v>
      </c>
      <c r="K1265" s="120">
        <f t="shared" si="87"/>
        <v>5691744.2920862101</v>
      </c>
    </row>
    <row r="1266" spans="1:11" x14ac:dyDescent="0.25">
      <c r="A1266" s="5">
        <v>8338</v>
      </c>
      <c r="B1266" s="5">
        <v>5725</v>
      </c>
      <c r="C1266" s="121">
        <f>VLOOKUP($A1266,flow_input!B$2:C$50000,2,FALSE)</f>
        <v>9953.2506460000004</v>
      </c>
      <c r="D1266" s="7" t="s">
        <v>9</v>
      </c>
      <c r="E1266" s="6">
        <f t="shared" si="88"/>
        <v>0.73855906480349343</v>
      </c>
      <c r="F1266" s="4">
        <v>3</v>
      </c>
      <c r="G1266" s="4" t="s">
        <v>28</v>
      </c>
      <c r="H1266" s="170">
        <f t="shared" si="89"/>
        <v>0</v>
      </c>
      <c r="I1266" s="4">
        <v>8</v>
      </c>
      <c r="J1266" s="120">
        <f t="shared" si="86"/>
        <v>4228.2506460000004</v>
      </c>
      <c r="K1266" s="120">
        <f t="shared" si="87"/>
        <v>17878103.52539942</v>
      </c>
    </row>
    <row r="1267" spans="1:11" x14ac:dyDescent="0.25">
      <c r="A1267" s="5">
        <v>8481</v>
      </c>
      <c r="B1267" s="5">
        <v>685</v>
      </c>
      <c r="C1267" s="121">
        <f>VLOOKUP($A1267,flow_input!B$2:C$50000,2,FALSE)</f>
        <v>2323.14572</v>
      </c>
      <c r="D1267" s="7" t="s">
        <v>9</v>
      </c>
      <c r="E1267" s="6">
        <f t="shared" si="88"/>
        <v>2.3914536058394162</v>
      </c>
      <c r="F1267" s="4">
        <v>3</v>
      </c>
      <c r="G1267" s="4" t="s">
        <v>28</v>
      </c>
      <c r="H1267" s="170">
        <f t="shared" si="89"/>
        <v>0</v>
      </c>
      <c r="I1267" s="4">
        <v>8</v>
      </c>
      <c r="J1267" s="120">
        <f t="shared" si="86"/>
        <v>1638.14572</v>
      </c>
      <c r="K1267" s="120">
        <f t="shared" si="87"/>
        <v>2683521.3999543185</v>
      </c>
    </row>
    <row r="1268" spans="1:11" x14ac:dyDescent="0.25">
      <c r="A1268" s="5">
        <v>8586</v>
      </c>
      <c r="B1268" s="5">
        <v>24759</v>
      </c>
      <c r="C1268" s="121">
        <f>VLOOKUP($A1268,flow_input!B$2:C$50000,2,FALSE)</f>
        <v>26292.913718</v>
      </c>
      <c r="D1268" s="7" t="s">
        <v>9</v>
      </c>
      <c r="E1268" s="6">
        <f t="shared" si="88"/>
        <v>6.1953783189951039E-2</v>
      </c>
      <c r="F1268" s="4">
        <v>3</v>
      </c>
      <c r="G1268" s="4" t="s">
        <v>28</v>
      </c>
      <c r="H1268" s="170">
        <f t="shared" si="89"/>
        <v>20000</v>
      </c>
      <c r="I1268" s="4">
        <v>7</v>
      </c>
      <c r="J1268" s="120">
        <f t="shared" si="86"/>
        <v>1533.9137179999998</v>
      </c>
      <c r="K1268" s="120">
        <f t="shared" si="87"/>
        <v>2352891.2942685829</v>
      </c>
    </row>
    <row r="1269" spans="1:11" x14ac:dyDescent="0.25">
      <c r="A1269" s="5">
        <v>9617</v>
      </c>
      <c r="B1269" s="5">
        <v>28518</v>
      </c>
      <c r="C1269" s="121">
        <f>VLOOKUP($A1269,flow_input!B$2:C$50000,2,FALSE)</f>
        <v>18297.900038997999</v>
      </c>
      <c r="D1269" s="7" t="s">
        <v>9</v>
      </c>
      <c r="E1269" s="6">
        <f t="shared" si="88"/>
        <v>-0.35837365737436011</v>
      </c>
      <c r="F1269" s="4">
        <v>3</v>
      </c>
      <c r="G1269" s="4" t="s">
        <v>28</v>
      </c>
      <c r="H1269" s="170">
        <f t="shared" si="89"/>
        <v>20000</v>
      </c>
      <c r="I1269" s="4">
        <v>5</v>
      </c>
      <c r="J1269" s="120">
        <f t="shared" ref="J1269:J1283" si="90">C1269-B1269</f>
        <v>-10220.099961002001</v>
      </c>
      <c r="K1269" s="120">
        <f t="shared" ref="K1269:K1283" si="91">POWER(J1269,2)</f>
        <v>104450443.2128731</v>
      </c>
    </row>
    <row r="1270" spans="1:11" x14ac:dyDescent="0.25">
      <c r="A1270" s="5">
        <v>9621</v>
      </c>
      <c r="B1270" s="5">
        <v>23641</v>
      </c>
      <c r="C1270" s="121">
        <f>VLOOKUP($A1270,flow_input!B$2:C$50000,2,FALSE)</f>
        <v>13066.091994</v>
      </c>
      <c r="D1270" s="7" t="s">
        <v>9</v>
      </c>
      <c r="E1270" s="6">
        <f t="shared" si="88"/>
        <v>-0.44731221208916716</v>
      </c>
      <c r="F1270" s="4">
        <v>3</v>
      </c>
      <c r="G1270" s="4" t="s">
        <v>28</v>
      </c>
      <c r="H1270" s="170">
        <f t="shared" si="89"/>
        <v>20000</v>
      </c>
      <c r="I1270" s="4">
        <v>5</v>
      </c>
      <c r="J1270" s="120">
        <f t="shared" si="90"/>
        <v>-10574.908006</v>
      </c>
      <c r="K1270" s="120">
        <f t="shared" si="91"/>
        <v>111828679.33536288</v>
      </c>
    </row>
    <row r="1271" spans="1:11" x14ac:dyDescent="0.25">
      <c r="A1271" s="5">
        <v>9744</v>
      </c>
      <c r="B1271" s="5">
        <v>5939</v>
      </c>
      <c r="C1271" s="121">
        <f>VLOOKUP($A1271,flow_input!B$2:C$50000,2,FALSE)</f>
        <v>8190.3678449999998</v>
      </c>
      <c r="D1271" s="7" t="s">
        <v>9</v>
      </c>
      <c r="E1271" s="6">
        <f t="shared" si="88"/>
        <v>0.37908197423808709</v>
      </c>
      <c r="F1271" s="4">
        <v>3</v>
      </c>
      <c r="G1271" s="4" t="s">
        <v>28</v>
      </c>
      <c r="H1271" s="170">
        <f t="shared" si="89"/>
        <v>0</v>
      </c>
      <c r="I1271" s="4">
        <v>8</v>
      </c>
      <c r="J1271" s="120">
        <f t="shared" si="90"/>
        <v>2251.3678449999998</v>
      </c>
      <c r="K1271" s="120">
        <f t="shared" si="91"/>
        <v>5068657.1734999428</v>
      </c>
    </row>
    <row r="1272" spans="1:11" x14ac:dyDescent="0.25">
      <c r="A1272" s="5">
        <v>11414</v>
      </c>
      <c r="B1272" s="5">
        <v>7662</v>
      </c>
      <c r="C1272" s="121">
        <f>VLOOKUP($A1272,flow_input!B$2:C$50000,2,FALSE)</f>
        <v>11541.057618000001</v>
      </c>
      <c r="D1272" s="7" t="s">
        <v>9</v>
      </c>
      <c r="E1272" s="6">
        <f t="shared" si="88"/>
        <v>0.50627220281910734</v>
      </c>
      <c r="F1272" s="4">
        <v>3</v>
      </c>
      <c r="G1272" s="4" t="s">
        <v>28</v>
      </c>
      <c r="H1272" s="170">
        <f t="shared" si="89"/>
        <v>0</v>
      </c>
      <c r="I1272" s="4">
        <v>5</v>
      </c>
      <c r="J1272" s="120">
        <f t="shared" si="90"/>
        <v>3879.0576180000007</v>
      </c>
      <c r="K1272" s="120">
        <f t="shared" si="91"/>
        <v>15047088.00376384</v>
      </c>
    </row>
    <row r="1273" spans="1:11" x14ac:dyDescent="0.25">
      <c r="A1273" s="5">
        <v>11580</v>
      </c>
      <c r="B1273" s="5">
        <v>23125</v>
      </c>
      <c r="C1273" s="121">
        <f>VLOOKUP($A1273,flow_input!B$2:C$50000,2,FALSE)</f>
        <v>23457.521660999999</v>
      </c>
      <c r="D1273" s="7" t="s">
        <v>9</v>
      </c>
      <c r="E1273" s="6">
        <f t="shared" si="88"/>
        <v>1.4379315070270238E-2</v>
      </c>
      <c r="F1273" s="4">
        <v>3</v>
      </c>
      <c r="G1273" s="4" t="s">
        <v>28</v>
      </c>
      <c r="H1273" s="170">
        <f t="shared" si="89"/>
        <v>20000</v>
      </c>
      <c r="I1273" s="4">
        <v>5</v>
      </c>
      <c r="J1273" s="120">
        <f t="shared" si="90"/>
        <v>332.52166099999886</v>
      </c>
      <c r="K1273" s="120">
        <f t="shared" si="91"/>
        <v>110570.65503419816</v>
      </c>
    </row>
    <row r="1274" spans="1:11" x14ac:dyDescent="0.25">
      <c r="A1274" s="5">
        <v>11993</v>
      </c>
      <c r="B1274" s="5">
        <v>28736</v>
      </c>
      <c r="C1274" s="121">
        <f>VLOOKUP($A1274,flow_input!B$2:C$50000,2,FALSE)</f>
        <v>11085.338830666</v>
      </c>
      <c r="D1274" s="7" t="s">
        <v>9</v>
      </c>
      <c r="E1274" s="6">
        <f t="shared" si="88"/>
        <v>-0.6142351464829483</v>
      </c>
      <c r="F1274" s="4">
        <v>3</v>
      </c>
      <c r="G1274" s="4" t="s">
        <v>28</v>
      </c>
      <c r="H1274" s="170">
        <f t="shared" si="89"/>
        <v>20000</v>
      </c>
      <c r="I1274" s="4">
        <v>1</v>
      </c>
      <c r="J1274" s="120">
        <f t="shared" si="90"/>
        <v>-17650.661169334002</v>
      </c>
      <c r="K1274" s="120">
        <f t="shared" si="91"/>
        <v>311545839.71463513</v>
      </c>
    </row>
    <row r="1275" spans="1:11" x14ac:dyDescent="0.25">
      <c r="A1275" s="5">
        <v>13728</v>
      </c>
      <c r="B1275" s="5">
        <v>24954</v>
      </c>
      <c r="C1275" s="121">
        <f>VLOOKUP($A1275,flow_input!B$2:C$50000,2,FALSE)</f>
        <v>27805.543914999998</v>
      </c>
      <c r="D1275" s="7" t="s">
        <v>9</v>
      </c>
      <c r="E1275" s="6">
        <f t="shared" si="88"/>
        <v>0.11427201711148505</v>
      </c>
      <c r="F1275" s="4">
        <v>3</v>
      </c>
      <c r="G1275" s="4" t="s">
        <v>28</v>
      </c>
      <c r="H1275" s="170">
        <f t="shared" si="89"/>
        <v>20000</v>
      </c>
      <c r="I1275" s="4">
        <v>3</v>
      </c>
      <c r="J1275" s="120">
        <f t="shared" si="90"/>
        <v>2851.5439149999984</v>
      </c>
      <c r="K1275" s="120">
        <f t="shared" si="91"/>
        <v>8131302.6991735175</v>
      </c>
    </row>
    <row r="1276" spans="1:11" x14ac:dyDescent="0.25">
      <c r="A1276" s="5">
        <v>14237</v>
      </c>
      <c r="B1276" s="5">
        <v>17412</v>
      </c>
      <c r="C1276" s="121">
        <f>VLOOKUP($A1276,flow_input!B$2:C$50000,2,FALSE)</f>
        <v>25844.540970999999</v>
      </c>
      <c r="D1276" s="7" t="s">
        <v>9</v>
      </c>
      <c r="E1276" s="6">
        <f t="shared" si="88"/>
        <v>0.48429479502641848</v>
      </c>
      <c r="F1276" s="4">
        <v>3</v>
      </c>
      <c r="G1276" s="4" t="s">
        <v>28</v>
      </c>
      <c r="H1276" s="170">
        <f t="shared" si="89"/>
        <v>10000</v>
      </c>
      <c r="I1276" s="4">
        <v>2</v>
      </c>
      <c r="J1276" s="120">
        <f t="shared" si="90"/>
        <v>8432.5409709999985</v>
      </c>
      <c r="K1276" s="120">
        <f t="shared" si="91"/>
        <v>71107747.227593601</v>
      </c>
    </row>
    <row r="1277" spans="1:11" x14ac:dyDescent="0.25">
      <c r="A1277" s="5">
        <v>16948</v>
      </c>
      <c r="B1277" s="5">
        <v>27333</v>
      </c>
      <c r="C1277" s="121">
        <f>VLOOKUP($A1277,flow_input!B$2:C$50000,2,FALSE)</f>
        <v>19242.217882000001</v>
      </c>
      <c r="D1277" s="7" t="s">
        <v>9</v>
      </c>
      <c r="E1277" s="6">
        <f t="shared" si="88"/>
        <v>-0.29600783368089856</v>
      </c>
      <c r="F1277" s="4">
        <v>3</v>
      </c>
      <c r="G1277" s="4" t="s">
        <v>28</v>
      </c>
      <c r="H1277" s="170">
        <f t="shared" si="89"/>
        <v>20000</v>
      </c>
      <c r="I1277" s="4">
        <v>2</v>
      </c>
      <c r="J1277" s="120">
        <f t="shared" si="90"/>
        <v>-8090.7821179999992</v>
      </c>
      <c r="K1277" s="120">
        <f t="shared" si="91"/>
        <v>65460755.28094855</v>
      </c>
    </row>
    <row r="1278" spans="1:11" x14ac:dyDescent="0.25">
      <c r="A1278" s="5">
        <v>17072</v>
      </c>
      <c r="B1278" s="5">
        <v>6972</v>
      </c>
      <c r="C1278" s="121">
        <f>VLOOKUP($A1278,flow_input!B$2:C$50000,2,FALSE)</f>
        <v>5426.3384370000003</v>
      </c>
      <c r="D1278" s="7" t="s">
        <v>9</v>
      </c>
      <c r="E1278" s="6">
        <f t="shared" si="88"/>
        <v>-0.22169557702237519</v>
      </c>
      <c r="F1278" s="4">
        <v>3</v>
      </c>
      <c r="G1278" s="4" t="s">
        <v>28</v>
      </c>
      <c r="H1278" s="170">
        <f t="shared" si="89"/>
        <v>0</v>
      </c>
      <c r="I1278" s="4">
        <v>7</v>
      </c>
      <c r="J1278" s="120">
        <f t="shared" si="90"/>
        <v>-1545.6615629999997</v>
      </c>
      <c r="K1278" s="120">
        <f t="shared" si="91"/>
        <v>2389069.667335602</v>
      </c>
    </row>
    <row r="1279" spans="1:11" x14ac:dyDescent="0.25">
      <c r="A1279" s="5">
        <v>18355</v>
      </c>
      <c r="B1279" s="5">
        <v>28875</v>
      </c>
      <c r="C1279" s="121">
        <f>VLOOKUP($A1279,flow_input!B$2:C$50000,2,FALSE)</f>
        <v>17338.914205000001</v>
      </c>
      <c r="D1279" s="7" t="s">
        <v>9</v>
      </c>
      <c r="E1279" s="6">
        <f t="shared" si="88"/>
        <v>-0.39951812277056276</v>
      </c>
      <c r="F1279" s="4">
        <v>3</v>
      </c>
      <c r="G1279" s="4" t="s">
        <v>28</v>
      </c>
      <c r="H1279" s="170">
        <f t="shared" si="89"/>
        <v>20000</v>
      </c>
      <c r="I1279" s="4">
        <v>1</v>
      </c>
      <c r="J1279" s="120">
        <f t="shared" si="90"/>
        <v>-11536.085794999999</v>
      </c>
      <c r="K1279" s="120">
        <f t="shared" si="91"/>
        <v>133081275.46960077</v>
      </c>
    </row>
    <row r="1280" spans="1:11" x14ac:dyDescent="0.25">
      <c r="A1280" s="5">
        <v>22890</v>
      </c>
      <c r="B1280" s="5">
        <v>1915</v>
      </c>
      <c r="C1280" s="121">
        <f>VLOOKUP($A1280,flow_input!B$2:C$50000,2,FALSE)</f>
        <v>1280.038994</v>
      </c>
      <c r="D1280" s="7" t="s">
        <v>9</v>
      </c>
      <c r="E1280" s="6">
        <f t="shared" si="88"/>
        <v>-0.33157232689295035</v>
      </c>
      <c r="F1280" s="4">
        <v>3</v>
      </c>
      <c r="G1280" s="4" t="s">
        <v>28</v>
      </c>
      <c r="H1280" s="170">
        <f t="shared" si="89"/>
        <v>0</v>
      </c>
      <c r="I1280" s="4">
        <v>8</v>
      </c>
      <c r="J1280" s="120">
        <f t="shared" si="90"/>
        <v>-634.961006</v>
      </c>
      <c r="K1280" s="120">
        <f t="shared" si="91"/>
        <v>403175.47914053203</v>
      </c>
    </row>
    <row r="1281" spans="1:11" x14ac:dyDescent="0.25">
      <c r="A1281" s="5">
        <v>23641</v>
      </c>
      <c r="B1281" s="5">
        <v>1899</v>
      </c>
      <c r="C1281" s="121">
        <f>VLOOKUP($A1281,flow_input!B$2:C$50000,2,FALSE)</f>
        <v>3952.2862949999999</v>
      </c>
      <c r="D1281" s="7" t="s">
        <v>9</v>
      </c>
      <c r="E1281" s="6">
        <f t="shared" si="88"/>
        <v>1.0812460742496048</v>
      </c>
      <c r="F1281" s="4">
        <v>3</v>
      </c>
      <c r="G1281" s="4" t="s">
        <v>28</v>
      </c>
      <c r="H1281" s="170">
        <f t="shared" si="89"/>
        <v>0</v>
      </c>
      <c r="I1281" s="4">
        <v>8</v>
      </c>
      <c r="J1281" s="120">
        <f t="shared" si="90"/>
        <v>2053.2862949999999</v>
      </c>
      <c r="K1281" s="120">
        <f t="shared" si="91"/>
        <v>4215984.6092348266</v>
      </c>
    </row>
    <row r="1282" spans="1:11" x14ac:dyDescent="0.25">
      <c r="A1282" s="5">
        <v>30561</v>
      </c>
      <c r="B1282" s="5">
        <v>11491</v>
      </c>
      <c r="C1282" s="121">
        <f>VLOOKUP($A1282,flow_input!B$2:C$50000,2,FALSE)</f>
        <v>16907.488955000001</v>
      </c>
      <c r="D1282" s="7" t="s">
        <v>9</v>
      </c>
      <c r="E1282" s="6">
        <f t="shared" si="88"/>
        <v>0.47136793621094775</v>
      </c>
      <c r="F1282" s="4">
        <v>3</v>
      </c>
      <c r="G1282" s="4" t="s">
        <v>28</v>
      </c>
      <c r="H1282" s="170">
        <f t="shared" si="89"/>
        <v>10000</v>
      </c>
      <c r="I1282" s="4">
        <v>7</v>
      </c>
      <c r="J1282" s="120">
        <f t="shared" si="90"/>
        <v>5416.4889550000007</v>
      </c>
      <c r="K1282" s="120">
        <f t="shared" si="91"/>
        <v>29338352.599636998</v>
      </c>
    </row>
    <row r="1283" spans="1:11" x14ac:dyDescent="0.25">
      <c r="A1283" s="5">
        <v>30752</v>
      </c>
      <c r="B1283" s="5">
        <v>9390</v>
      </c>
      <c r="C1283" s="121">
        <f>VLOOKUP($A1283,flow_input!B$2:C$50000,2,FALSE)</f>
        <v>14497.700489998</v>
      </c>
      <c r="D1283" s="7" t="s">
        <v>9</v>
      </c>
      <c r="E1283" s="6">
        <f t="shared" ref="E1283:E1346" si="92">C1283/B1283-1</f>
        <v>0.54395106389755066</v>
      </c>
      <c r="F1283" s="4">
        <v>3</v>
      </c>
      <c r="G1283" s="4" t="s">
        <v>28</v>
      </c>
      <c r="H1283" s="170">
        <f t="shared" ref="H1283:H1346" si="93">FLOOR(B1283,10000)</f>
        <v>0</v>
      </c>
      <c r="I1283" s="4">
        <v>7</v>
      </c>
      <c r="J1283" s="120">
        <f t="shared" si="90"/>
        <v>5107.7004899980002</v>
      </c>
      <c r="K1283" s="120">
        <f t="shared" si="91"/>
        <v>26088604.295525812</v>
      </c>
    </row>
    <row r="1284" spans="1:11" x14ac:dyDescent="0.25">
      <c r="A1284" s="5">
        <v>1960</v>
      </c>
      <c r="B1284" s="5">
        <v>5110</v>
      </c>
      <c r="C1284" s="121">
        <f>VLOOKUP($A1284,flow_input!B$2:C$50000,2,FALSE)</f>
        <v>6552.2198900000003</v>
      </c>
      <c r="D1284" s="7" t="s">
        <v>5</v>
      </c>
      <c r="E1284" s="6">
        <f t="shared" si="92"/>
        <v>0.28223481213307244</v>
      </c>
      <c r="F1284" s="4">
        <v>4</v>
      </c>
      <c r="G1284" s="4" t="s">
        <v>29</v>
      </c>
      <c r="H1284" s="170">
        <f t="shared" si="93"/>
        <v>0</v>
      </c>
      <c r="I1284" s="4">
        <v>3</v>
      </c>
      <c r="J1284" s="120">
        <f t="shared" ref="J1284" si="94">C1284-B1284</f>
        <v>1442.2198900000003</v>
      </c>
      <c r="K1284" s="120">
        <f t="shared" ref="K1284" si="95">POWER(J1284,2)</f>
        <v>2079998.2111116131</v>
      </c>
    </row>
    <row r="1285" spans="1:11" x14ac:dyDescent="0.25">
      <c r="A1285" s="5">
        <v>3461</v>
      </c>
      <c r="B1285" s="5">
        <v>6496</v>
      </c>
      <c r="C1285" s="121">
        <f>VLOOKUP($A1285,flow_input!B$2:C$50000,2,FALSE)</f>
        <v>6013.2519380000003</v>
      </c>
      <c r="D1285" s="7" t="s">
        <v>5</v>
      </c>
      <c r="E1285" s="6">
        <f t="shared" si="92"/>
        <v>-7.4314664716748746E-2</v>
      </c>
      <c r="F1285" s="4">
        <v>4</v>
      </c>
      <c r="G1285" s="4" t="s">
        <v>29</v>
      </c>
      <c r="H1285" s="170">
        <f t="shared" si="93"/>
        <v>0</v>
      </c>
      <c r="I1285" s="4">
        <v>2</v>
      </c>
      <c r="J1285" s="120">
        <f t="shared" ref="J1285:J1348" si="96">C1285-B1285</f>
        <v>-482.74806199999966</v>
      </c>
      <c r="K1285" s="120">
        <f t="shared" ref="K1285:K1348" si="97">POWER(J1285,2)</f>
        <v>233045.6913647555</v>
      </c>
    </row>
    <row r="1286" spans="1:11" x14ac:dyDescent="0.25">
      <c r="A1286" s="5">
        <v>5073</v>
      </c>
      <c r="B1286" s="5">
        <v>6367</v>
      </c>
      <c r="C1286" s="121">
        <f>VLOOKUP($A1286,flow_input!B$2:C$50000,2,FALSE)</f>
        <v>8516.4063129999995</v>
      </c>
      <c r="D1286" s="7" t="s">
        <v>5</v>
      </c>
      <c r="E1286" s="6">
        <f t="shared" si="92"/>
        <v>0.33758541118266061</v>
      </c>
      <c r="F1286" s="4">
        <v>4</v>
      </c>
      <c r="G1286" s="4" t="s">
        <v>29</v>
      </c>
      <c r="H1286" s="170">
        <f t="shared" si="93"/>
        <v>0</v>
      </c>
      <c r="I1286" s="4">
        <v>3</v>
      </c>
      <c r="J1286" s="120">
        <f t="shared" si="96"/>
        <v>2149.4063129999995</v>
      </c>
      <c r="K1286" s="120">
        <f t="shared" si="97"/>
        <v>4619947.498364252</v>
      </c>
    </row>
    <row r="1287" spans="1:11" x14ac:dyDescent="0.25">
      <c r="A1287" s="5">
        <v>5516</v>
      </c>
      <c r="B1287" s="5">
        <v>16058</v>
      </c>
      <c r="C1287" s="121">
        <f>VLOOKUP($A1287,flow_input!B$2:C$50000,2,FALSE)</f>
        <v>16203.150868999999</v>
      </c>
      <c r="D1287" s="7" t="s">
        <v>5</v>
      </c>
      <c r="E1287" s="6">
        <f t="shared" si="92"/>
        <v>9.0391623489849415E-3</v>
      </c>
      <c r="F1287" s="4">
        <v>4</v>
      </c>
      <c r="G1287" s="4" t="s">
        <v>29</v>
      </c>
      <c r="H1287" s="170">
        <f t="shared" si="93"/>
        <v>10000</v>
      </c>
      <c r="I1287" s="4">
        <v>4</v>
      </c>
      <c r="J1287" s="120">
        <f t="shared" si="96"/>
        <v>145.15086899999915</v>
      </c>
      <c r="K1287" s="120">
        <f t="shared" si="97"/>
        <v>21068.774771454915</v>
      </c>
    </row>
    <row r="1288" spans="1:11" x14ac:dyDescent="0.25">
      <c r="A1288" s="5">
        <v>7017</v>
      </c>
      <c r="B1288" s="5">
        <v>11035</v>
      </c>
      <c r="C1288" s="121">
        <f>VLOOKUP($A1288,flow_input!B$2:C$50000,2,FALSE)</f>
        <v>2981.5645760000002</v>
      </c>
      <c r="D1288" s="7" t="s">
        <v>5</v>
      </c>
      <c r="E1288" s="6">
        <f t="shared" si="92"/>
        <v>-0.72980837553239697</v>
      </c>
      <c r="F1288" s="4">
        <v>4</v>
      </c>
      <c r="G1288" s="4" t="s">
        <v>29</v>
      </c>
      <c r="H1288" s="170">
        <f t="shared" si="93"/>
        <v>10000</v>
      </c>
      <c r="I1288" s="4">
        <v>4</v>
      </c>
      <c r="J1288" s="120">
        <f t="shared" si="96"/>
        <v>-8053.4354239999993</v>
      </c>
      <c r="K1288" s="120">
        <f t="shared" si="97"/>
        <v>64857822.12853805</v>
      </c>
    </row>
    <row r="1289" spans="1:11" x14ac:dyDescent="0.25">
      <c r="A1289" s="5">
        <v>8244</v>
      </c>
      <c r="B1289" s="5">
        <v>2152</v>
      </c>
      <c r="C1289" s="121">
        <f>VLOOKUP($A1289,flow_input!B$2:C$50000,2,FALSE)</f>
        <v>2497.9878859999999</v>
      </c>
      <c r="D1289" s="7" t="s">
        <v>5</v>
      </c>
      <c r="E1289" s="6">
        <f t="shared" si="92"/>
        <v>0.16077503996282516</v>
      </c>
      <c r="F1289" s="4">
        <v>4</v>
      </c>
      <c r="G1289" s="4" t="s">
        <v>29</v>
      </c>
      <c r="H1289" s="170">
        <f t="shared" si="93"/>
        <v>0</v>
      </c>
      <c r="I1289" s="4">
        <v>5</v>
      </c>
      <c r="J1289" s="120">
        <f t="shared" si="96"/>
        <v>345.98788599999989</v>
      </c>
      <c r="K1289" s="120">
        <f t="shared" si="97"/>
        <v>119707.61725874891</v>
      </c>
    </row>
    <row r="1290" spans="1:11" x14ac:dyDescent="0.25">
      <c r="A1290" s="5">
        <v>8706</v>
      </c>
      <c r="B1290" s="5">
        <v>1682</v>
      </c>
      <c r="C1290" s="121">
        <f>VLOOKUP($A1290,flow_input!B$2:C$50000,2,FALSE)</f>
        <v>2028.8921499999999</v>
      </c>
      <c r="D1290" s="7" t="s">
        <v>5</v>
      </c>
      <c r="E1290" s="6">
        <f t="shared" si="92"/>
        <v>0.20623790130796671</v>
      </c>
      <c r="F1290" s="4">
        <v>4</v>
      </c>
      <c r="G1290" s="4" t="s">
        <v>29</v>
      </c>
      <c r="H1290" s="170">
        <f t="shared" si="93"/>
        <v>0</v>
      </c>
      <c r="I1290" s="4">
        <v>3</v>
      </c>
      <c r="J1290" s="120">
        <f t="shared" si="96"/>
        <v>346.8921499999999</v>
      </c>
      <c r="K1290" s="120">
        <f t="shared" si="97"/>
        <v>120334.16373162244</v>
      </c>
    </row>
    <row r="1291" spans="1:11" x14ac:dyDescent="0.25">
      <c r="A1291" s="5">
        <v>12982</v>
      </c>
      <c r="B1291" s="5">
        <v>2617</v>
      </c>
      <c r="C1291" s="121">
        <f>VLOOKUP($A1291,flow_input!B$2:C$50000,2,FALSE)</f>
        <v>3252.593382</v>
      </c>
      <c r="D1291" s="7" t="s">
        <v>5</v>
      </c>
      <c r="E1291" s="6">
        <f t="shared" si="92"/>
        <v>0.24287099044707672</v>
      </c>
      <c r="F1291" s="4">
        <v>4</v>
      </c>
      <c r="G1291" s="4" t="s">
        <v>29</v>
      </c>
      <c r="H1291" s="170">
        <f t="shared" si="93"/>
        <v>0</v>
      </c>
      <c r="I1291" s="4">
        <v>5</v>
      </c>
      <c r="J1291" s="120">
        <f t="shared" si="96"/>
        <v>635.59338200000002</v>
      </c>
      <c r="K1291" s="120">
        <f t="shared" si="97"/>
        <v>403978.94724219793</v>
      </c>
    </row>
    <row r="1292" spans="1:11" x14ac:dyDescent="0.25">
      <c r="A1292" s="5">
        <v>15286</v>
      </c>
      <c r="B1292" s="5">
        <v>5988</v>
      </c>
      <c r="C1292" s="121">
        <f>VLOOKUP($A1292,flow_input!B$2:C$50000,2,FALSE)</f>
        <v>4242.5109996640003</v>
      </c>
      <c r="D1292" s="7" t="s">
        <v>5</v>
      </c>
      <c r="E1292" s="6">
        <f t="shared" si="92"/>
        <v>-0.29149782904742816</v>
      </c>
      <c r="F1292" s="4">
        <v>4</v>
      </c>
      <c r="G1292" s="4" t="s">
        <v>29</v>
      </c>
      <c r="H1292" s="170">
        <f t="shared" si="93"/>
        <v>0</v>
      </c>
      <c r="I1292" s="4">
        <v>5</v>
      </c>
      <c r="J1292" s="120">
        <f t="shared" si="96"/>
        <v>-1745.4890003359997</v>
      </c>
      <c r="K1292" s="120">
        <f t="shared" si="97"/>
        <v>3046731.8502939674</v>
      </c>
    </row>
    <row r="1293" spans="1:11" x14ac:dyDescent="0.25">
      <c r="A1293" s="5">
        <v>16770</v>
      </c>
      <c r="B1293" s="5">
        <v>8792</v>
      </c>
      <c r="C1293" s="121">
        <f>VLOOKUP($A1293,flow_input!B$2:C$50000,2,FALSE)</f>
        <v>5905.6164390000004</v>
      </c>
      <c r="D1293" s="7" t="s">
        <v>5</v>
      </c>
      <c r="E1293" s="6">
        <f t="shared" si="92"/>
        <v>-0.32829658337124656</v>
      </c>
      <c r="F1293" s="4">
        <v>4</v>
      </c>
      <c r="G1293" s="4" t="s">
        <v>29</v>
      </c>
      <c r="H1293" s="170">
        <f t="shared" si="93"/>
        <v>0</v>
      </c>
      <c r="I1293" s="4">
        <v>2</v>
      </c>
      <c r="J1293" s="120">
        <f t="shared" si="96"/>
        <v>-2886.3835609999996</v>
      </c>
      <c r="K1293" s="120">
        <f t="shared" si="97"/>
        <v>8331210.0612110384</v>
      </c>
    </row>
    <row r="1294" spans="1:11" x14ac:dyDescent="0.25">
      <c r="A1294" s="5">
        <v>17361</v>
      </c>
      <c r="B1294" s="5">
        <v>10697</v>
      </c>
      <c r="C1294" s="121">
        <f>VLOOKUP($A1294,flow_input!B$2:C$50000,2,FALSE)</f>
        <v>6314.6438509999998</v>
      </c>
      <c r="D1294" s="7" t="s">
        <v>5</v>
      </c>
      <c r="E1294" s="6">
        <f t="shared" si="92"/>
        <v>-0.40968085902589513</v>
      </c>
      <c r="F1294" s="4">
        <v>4</v>
      </c>
      <c r="G1294" s="4" t="s">
        <v>29</v>
      </c>
      <c r="H1294" s="170">
        <f t="shared" si="93"/>
        <v>10000</v>
      </c>
      <c r="I1294" s="4">
        <v>3</v>
      </c>
      <c r="J1294" s="120">
        <f t="shared" si="96"/>
        <v>-4382.3561490000002</v>
      </c>
      <c r="K1294" s="120">
        <f t="shared" si="97"/>
        <v>19205045.416678112</v>
      </c>
    </row>
    <row r="1295" spans="1:11" x14ac:dyDescent="0.25">
      <c r="A1295" s="5">
        <v>19975</v>
      </c>
      <c r="B1295" s="5">
        <v>3965</v>
      </c>
      <c r="C1295" s="121">
        <f>VLOOKUP($A1295,flow_input!B$2:C$50000,2,FALSE)</f>
        <v>7207.8701760000004</v>
      </c>
      <c r="D1295" s="7" t="s">
        <v>5</v>
      </c>
      <c r="E1295" s="6">
        <f t="shared" si="92"/>
        <v>0.81787394098360666</v>
      </c>
      <c r="F1295" s="4">
        <v>4</v>
      </c>
      <c r="G1295" s="4" t="s">
        <v>29</v>
      </c>
      <c r="H1295" s="170">
        <f t="shared" si="93"/>
        <v>0</v>
      </c>
      <c r="I1295" s="4">
        <v>5</v>
      </c>
      <c r="J1295" s="120">
        <f t="shared" si="96"/>
        <v>3242.8701760000004</v>
      </c>
      <c r="K1295" s="120">
        <f t="shared" si="97"/>
        <v>10516206.978390273</v>
      </c>
    </row>
    <row r="1296" spans="1:11" x14ac:dyDescent="0.25">
      <c r="A1296" s="4">
        <v>46</v>
      </c>
      <c r="B1296" s="5">
        <v>9800</v>
      </c>
      <c r="C1296" s="121">
        <f>VLOOKUP($A1296,flow_input!B$2:C$50000,2,FALSE)</f>
        <v>1352.0750720000001</v>
      </c>
      <c r="D1296" s="7" t="s">
        <v>7</v>
      </c>
      <c r="E1296" s="6">
        <f t="shared" si="92"/>
        <v>-0.86203315591836738</v>
      </c>
      <c r="F1296" s="4">
        <v>4</v>
      </c>
      <c r="G1296" s="4" t="s">
        <v>29</v>
      </c>
      <c r="H1296" s="170">
        <f t="shared" si="93"/>
        <v>0</v>
      </c>
      <c r="I1296" s="4">
        <v>4</v>
      </c>
      <c r="J1296" s="120">
        <f t="shared" si="96"/>
        <v>-8447.9249280000004</v>
      </c>
      <c r="K1296" s="120">
        <f t="shared" si="97"/>
        <v>71367435.589123815</v>
      </c>
    </row>
    <row r="1297" spans="1:11" x14ac:dyDescent="0.25">
      <c r="A1297" s="4">
        <v>146</v>
      </c>
      <c r="B1297" s="5">
        <v>15700</v>
      </c>
      <c r="C1297" s="121">
        <f>VLOOKUP($A1297,flow_input!B$2:C$50000,2,FALSE)</f>
        <v>17649.369737000001</v>
      </c>
      <c r="D1297" s="7" t="s">
        <v>7</v>
      </c>
      <c r="E1297" s="6">
        <f t="shared" si="92"/>
        <v>0.12416367751592361</v>
      </c>
      <c r="F1297" s="4">
        <v>4</v>
      </c>
      <c r="G1297" s="4" t="s">
        <v>29</v>
      </c>
      <c r="H1297" s="170">
        <f t="shared" si="93"/>
        <v>10000</v>
      </c>
      <c r="I1297" s="4">
        <v>3</v>
      </c>
      <c r="J1297" s="120">
        <f t="shared" si="96"/>
        <v>1949.3697370000009</v>
      </c>
      <c r="K1297" s="120">
        <f t="shared" si="97"/>
        <v>3800042.3715314525</v>
      </c>
    </row>
    <row r="1298" spans="1:11" x14ac:dyDescent="0.25">
      <c r="A1298" s="4">
        <v>151</v>
      </c>
      <c r="B1298" s="5">
        <v>11100</v>
      </c>
      <c r="C1298" s="121">
        <f>VLOOKUP($A1298,flow_input!B$2:C$50000,2,FALSE)</f>
        <v>11621.194879999999</v>
      </c>
      <c r="D1298" s="7" t="s">
        <v>7</v>
      </c>
      <c r="E1298" s="6">
        <f t="shared" si="92"/>
        <v>4.6954493693693644E-2</v>
      </c>
      <c r="F1298" s="4">
        <v>4</v>
      </c>
      <c r="G1298" s="4" t="s">
        <v>29</v>
      </c>
      <c r="H1298" s="170">
        <f t="shared" si="93"/>
        <v>10000</v>
      </c>
      <c r="I1298" s="4">
        <v>1</v>
      </c>
      <c r="J1298" s="120">
        <f t="shared" si="96"/>
        <v>521.1948799999991</v>
      </c>
      <c r="K1298" s="120">
        <f t="shared" si="97"/>
        <v>271644.10293821344</v>
      </c>
    </row>
    <row r="1299" spans="1:11" x14ac:dyDescent="0.25">
      <c r="A1299" s="4">
        <v>194</v>
      </c>
      <c r="B1299" s="5">
        <v>6600</v>
      </c>
      <c r="C1299" s="121">
        <f>VLOOKUP($A1299,flow_input!B$2:C$50000,2,FALSE)</f>
        <v>348.41722700000003</v>
      </c>
      <c r="D1299" s="7" t="s">
        <v>7</v>
      </c>
      <c r="E1299" s="6">
        <f t="shared" si="92"/>
        <v>-0.94720951106060602</v>
      </c>
      <c r="F1299" s="4">
        <v>4</v>
      </c>
      <c r="G1299" s="4" t="s">
        <v>29</v>
      </c>
      <c r="H1299" s="170">
        <f t="shared" si="93"/>
        <v>0</v>
      </c>
      <c r="I1299" s="4">
        <v>3</v>
      </c>
      <c r="J1299" s="120">
        <f t="shared" si="96"/>
        <v>-6251.5827730000001</v>
      </c>
      <c r="K1299" s="120">
        <f t="shared" si="97"/>
        <v>39082287.167670369</v>
      </c>
    </row>
    <row r="1300" spans="1:11" x14ac:dyDescent="0.25">
      <c r="A1300" s="4">
        <v>281</v>
      </c>
      <c r="B1300" s="5">
        <v>10900</v>
      </c>
      <c r="C1300" s="121">
        <f>VLOOKUP($A1300,flow_input!B$2:C$50000,2,FALSE)</f>
        <v>16029.570141</v>
      </c>
      <c r="D1300" s="7" t="s">
        <v>7</v>
      </c>
      <c r="E1300" s="6">
        <f t="shared" si="92"/>
        <v>0.47060276522935784</v>
      </c>
      <c r="F1300" s="4">
        <v>4</v>
      </c>
      <c r="G1300" s="4" t="s">
        <v>29</v>
      </c>
      <c r="H1300" s="170">
        <f t="shared" si="93"/>
        <v>10000</v>
      </c>
      <c r="I1300" s="4">
        <v>2</v>
      </c>
      <c r="J1300" s="120">
        <f t="shared" si="96"/>
        <v>5129.5701410000001</v>
      </c>
      <c r="K1300" s="120">
        <f t="shared" si="97"/>
        <v>26312489.831438761</v>
      </c>
    </row>
    <row r="1301" spans="1:11" x14ac:dyDescent="0.25">
      <c r="A1301" s="4">
        <v>339</v>
      </c>
      <c r="B1301" s="5">
        <v>6900</v>
      </c>
      <c r="C1301" s="121">
        <f>VLOOKUP($A1301,flow_input!B$2:C$50000,2,FALSE)</f>
        <v>4975.8473020000001</v>
      </c>
      <c r="D1301" s="7" t="s">
        <v>7</v>
      </c>
      <c r="E1301" s="6">
        <f t="shared" si="92"/>
        <v>-0.27886270985507244</v>
      </c>
      <c r="F1301" s="4">
        <v>4</v>
      </c>
      <c r="G1301" s="4" t="s">
        <v>29</v>
      </c>
      <c r="H1301" s="170">
        <f t="shared" si="93"/>
        <v>0</v>
      </c>
      <c r="I1301" s="4">
        <v>5</v>
      </c>
      <c r="J1301" s="120">
        <f t="shared" si="96"/>
        <v>-1924.1526979999999</v>
      </c>
      <c r="K1301" s="120">
        <f t="shared" si="97"/>
        <v>3702363.6052206787</v>
      </c>
    </row>
    <row r="1302" spans="1:11" x14ac:dyDescent="0.25">
      <c r="A1302" s="4">
        <v>366</v>
      </c>
      <c r="B1302" s="5">
        <v>18700</v>
      </c>
      <c r="C1302" s="121">
        <f>VLOOKUP($A1302,flow_input!B$2:C$50000,2,FALSE)</f>
        <v>15790.510518999999</v>
      </c>
      <c r="D1302" s="7" t="s">
        <v>7</v>
      </c>
      <c r="E1302" s="6">
        <f t="shared" si="92"/>
        <v>-0.1555876727807487</v>
      </c>
      <c r="F1302" s="4">
        <v>4</v>
      </c>
      <c r="G1302" s="4" t="s">
        <v>29</v>
      </c>
      <c r="H1302" s="170">
        <f t="shared" si="93"/>
        <v>10000</v>
      </c>
      <c r="I1302" s="4">
        <v>7</v>
      </c>
      <c r="J1302" s="120">
        <f t="shared" si="96"/>
        <v>-2909.4894810000005</v>
      </c>
      <c r="K1302" s="120">
        <f t="shared" si="97"/>
        <v>8465129.0400496516</v>
      </c>
    </row>
    <row r="1303" spans="1:11" x14ac:dyDescent="0.25">
      <c r="A1303" s="4">
        <v>388</v>
      </c>
      <c r="B1303" s="5">
        <v>6800</v>
      </c>
      <c r="C1303" s="121">
        <f>VLOOKUP($A1303,flow_input!B$2:C$50000,2,FALSE)</f>
        <v>8790.4217129999997</v>
      </c>
      <c r="D1303" s="7" t="s">
        <v>7</v>
      </c>
      <c r="E1303" s="6">
        <f t="shared" si="92"/>
        <v>0.29270907544117652</v>
      </c>
      <c r="F1303" s="4">
        <v>4</v>
      </c>
      <c r="G1303" s="4" t="s">
        <v>29</v>
      </c>
      <c r="H1303" s="170">
        <f t="shared" si="93"/>
        <v>0</v>
      </c>
      <c r="I1303" s="4">
        <v>3</v>
      </c>
      <c r="J1303" s="120">
        <f t="shared" si="96"/>
        <v>1990.4217129999997</v>
      </c>
      <c r="K1303" s="120">
        <f t="shared" si="97"/>
        <v>3961778.5955818533</v>
      </c>
    </row>
    <row r="1304" spans="1:11" x14ac:dyDescent="0.25">
      <c r="A1304" s="4">
        <v>420</v>
      </c>
      <c r="B1304" s="5">
        <v>6400</v>
      </c>
      <c r="C1304" s="121">
        <f>VLOOKUP($A1304,flow_input!B$2:C$50000,2,FALSE)</f>
        <v>19187.840784</v>
      </c>
      <c r="D1304" s="7" t="s">
        <v>7</v>
      </c>
      <c r="E1304" s="6">
        <f t="shared" si="92"/>
        <v>1.9981001224999999</v>
      </c>
      <c r="F1304" s="4">
        <v>4</v>
      </c>
      <c r="G1304" s="4" t="s">
        <v>29</v>
      </c>
      <c r="H1304" s="170">
        <f t="shared" si="93"/>
        <v>0</v>
      </c>
      <c r="I1304" s="4">
        <v>3</v>
      </c>
      <c r="J1304" s="120">
        <f t="shared" si="96"/>
        <v>12787.840784</v>
      </c>
      <c r="K1304" s="120">
        <f t="shared" si="97"/>
        <v>163528871.91693375</v>
      </c>
    </row>
    <row r="1305" spans="1:11" x14ac:dyDescent="0.25">
      <c r="A1305" s="4">
        <v>444</v>
      </c>
      <c r="B1305" s="5">
        <v>11500</v>
      </c>
      <c r="C1305" s="121">
        <f>VLOOKUP($A1305,flow_input!B$2:C$50000,2,FALSE)</f>
        <v>12416.265954</v>
      </c>
      <c r="D1305" s="7" t="s">
        <v>7</v>
      </c>
      <c r="E1305" s="6">
        <f t="shared" si="92"/>
        <v>7.9675300347826106E-2</v>
      </c>
      <c r="F1305" s="4">
        <v>4</v>
      </c>
      <c r="G1305" s="4" t="s">
        <v>29</v>
      </c>
      <c r="H1305" s="170">
        <f t="shared" si="93"/>
        <v>10000</v>
      </c>
      <c r="I1305" s="4">
        <v>3</v>
      </c>
      <c r="J1305" s="120">
        <f t="shared" si="96"/>
        <v>916.26595400000042</v>
      </c>
      <c r="K1305" s="120">
        <f t="shared" si="97"/>
        <v>839543.29845953092</v>
      </c>
    </row>
    <row r="1306" spans="1:11" x14ac:dyDescent="0.25">
      <c r="A1306" s="4">
        <v>557</v>
      </c>
      <c r="B1306" s="5">
        <v>6300</v>
      </c>
      <c r="C1306" s="121">
        <f>VLOOKUP($A1306,flow_input!B$2:C$50000,2,FALSE)</f>
        <v>6090.4610080000002</v>
      </c>
      <c r="D1306" s="7" t="s">
        <v>7</v>
      </c>
      <c r="E1306" s="6">
        <f t="shared" si="92"/>
        <v>-3.3260157460317408E-2</v>
      </c>
      <c r="F1306" s="4">
        <v>4</v>
      </c>
      <c r="G1306" s="4" t="s">
        <v>29</v>
      </c>
      <c r="H1306" s="170">
        <f t="shared" si="93"/>
        <v>0</v>
      </c>
      <c r="I1306" s="4">
        <v>5</v>
      </c>
      <c r="J1306" s="120">
        <f t="shared" si="96"/>
        <v>-209.53899199999978</v>
      </c>
      <c r="K1306" s="120">
        <f t="shared" si="97"/>
        <v>43906.589168375969</v>
      </c>
    </row>
    <row r="1307" spans="1:11" x14ac:dyDescent="0.25">
      <c r="A1307" s="4">
        <v>560</v>
      </c>
      <c r="B1307" s="5">
        <v>9200</v>
      </c>
      <c r="C1307" s="121">
        <f>VLOOKUP($A1307,flow_input!B$2:C$50000,2,FALSE)</f>
        <v>6422.1068963329999</v>
      </c>
      <c r="D1307" s="7" t="s">
        <v>7</v>
      </c>
      <c r="E1307" s="6">
        <f t="shared" si="92"/>
        <v>-0.30194490257250006</v>
      </c>
      <c r="F1307" s="4">
        <v>4</v>
      </c>
      <c r="G1307" s="4" t="s">
        <v>29</v>
      </c>
      <c r="H1307" s="170">
        <f t="shared" si="93"/>
        <v>0</v>
      </c>
      <c r="I1307" s="4">
        <v>5</v>
      </c>
      <c r="J1307" s="120">
        <f t="shared" si="96"/>
        <v>-2777.8931036670001</v>
      </c>
      <c r="K1307" s="120">
        <f t="shared" si="97"/>
        <v>7716690.0954006789</v>
      </c>
    </row>
    <row r="1308" spans="1:11" x14ac:dyDescent="0.25">
      <c r="A1308" s="4">
        <v>563</v>
      </c>
      <c r="B1308" s="5">
        <v>10100</v>
      </c>
      <c r="C1308" s="121">
        <f>VLOOKUP($A1308,flow_input!B$2:C$50000,2,FALSE)</f>
        <v>10457.072698</v>
      </c>
      <c r="D1308" s="7" t="s">
        <v>7</v>
      </c>
      <c r="E1308" s="6">
        <f t="shared" si="92"/>
        <v>3.5353732475247535E-2</v>
      </c>
      <c r="F1308" s="4">
        <v>4</v>
      </c>
      <c r="G1308" s="4" t="s">
        <v>29</v>
      </c>
      <c r="H1308" s="170">
        <f t="shared" si="93"/>
        <v>10000</v>
      </c>
      <c r="I1308" s="4">
        <v>5</v>
      </c>
      <c r="J1308" s="120">
        <f t="shared" si="96"/>
        <v>357.07269799999995</v>
      </c>
      <c r="K1308" s="120">
        <f t="shared" si="97"/>
        <v>127500.91165699916</v>
      </c>
    </row>
    <row r="1309" spans="1:11" x14ac:dyDescent="0.25">
      <c r="A1309" s="4">
        <v>678</v>
      </c>
      <c r="B1309" s="5">
        <v>20200</v>
      </c>
      <c r="C1309" s="121">
        <f>VLOOKUP($A1309,flow_input!B$2:C$50000,2,FALSE)</f>
        <v>8969.7006139999994</v>
      </c>
      <c r="D1309" s="7" t="s">
        <v>7</v>
      </c>
      <c r="E1309" s="6">
        <f t="shared" si="92"/>
        <v>-0.55595541514851488</v>
      </c>
      <c r="F1309" s="4">
        <v>4</v>
      </c>
      <c r="G1309" s="4" t="s">
        <v>29</v>
      </c>
      <c r="H1309" s="170">
        <f t="shared" si="93"/>
        <v>20000</v>
      </c>
      <c r="I1309" s="4">
        <v>7</v>
      </c>
      <c r="J1309" s="120">
        <f t="shared" si="96"/>
        <v>-11230.299386000001</v>
      </c>
      <c r="K1309" s="120">
        <f t="shared" si="97"/>
        <v>126119624.299192</v>
      </c>
    </row>
    <row r="1310" spans="1:11" x14ac:dyDescent="0.25">
      <c r="A1310" s="4">
        <v>680</v>
      </c>
      <c r="B1310" s="5">
        <v>17000</v>
      </c>
      <c r="C1310" s="121">
        <f>VLOOKUP($A1310,flow_input!B$2:C$50000,2,FALSE)</f>
        <v>9049.8123230000001</v>
      </c>
      <c r="D1310" s="7" t="s">
        <v>7</v>
      </c>
      <c r="E1310" s="6">
        <f t="shared" si="92"/>
        <v>-0.46765809864705876</v>
      </c>
      <c r="F1310" s="4">
        <v>4</v>
      </c>
      <c r="G1310" s="4" t="s">
        <v>29</v>
      </c>
      <c r="H1310" s="170">
        <f t="shared" si="93"/>
        <v>10000</v>
      </c>
      <c r="I1310" s="4">
        <v>7</v>
      </c>
      <c r="J1310" s="120">
        <f t="shared" si="96"/>
        <v>-7950.1876769999999</v>
      </c>
      <c r="K1310" s="120">
        <f t="shared" si="97"/>
        <v>63205484.099522658</v>
      </c>
    </row>
    <row r="1311" spans="1:11" x14ac:dyDescent="0.25">
      <c r="A1311" s="4">
        <v>681</v>
      </c>
      <c r="B1311" s="5">
        <v>17300</v>
      </c>
      <c r="C1311" s="121">
        <f>VLOOKUP($A1311,flow_input!B$2:C$50000,2,FALSE)</f>
        <v>7693.5537379999996</v>
      </c>
      <c r="D1311" s="7" t="s">
        <v>7</v>
      </c>
      <c r="E1311" s="6">
        <f t="shared" si="92"/>
        <v>-0.55528591109826597</v>
      </c>
      <c r="F1311" s="4">
        <v>4</v>
      </c>
      <c r="G1311" s="4" t="s">
        <v>29</v>
      </c>
      <c r="H1311" s="170">
        <f t="shared" si="93"/>
        <v>10000</v>
      </c>
      <c r="I1311" s="4">
        <v>7</v>
      </c>
      <c r="J1311" s="120">
        <f t="shared" si="96"/>
        <v>-9606.4462620000013</v>
      </c>
      <c r="K1311" s="120">
        <f t="shared" si="97"/>
        <v>92283809.784693792</v>
      </c>
    </row>
    <row r="1312" spans="1:11" x14ac:dyDescent="0.25">
      <c r="A1312" s="4">
        <v>691</v>
      </c>
      <c r="B1312" s="5">
        <v>2500</v>
      </c>
      <c r="C1312" s="121">
        <f>VLOOKUP($A1312,flow_input!B$2:C$50000,2,FALSE)</f>
        <v>1687.1389489999999</v>
      </c>
      <c r="D1312" s="7" t="s">
        <v>7</v>
      </c>
      <c r="E1312" s="6">
        <f t="shared" si="92"/>
        <v>-0.32514442040000002</v>
      </c>
      <c r="F1312" s="4">
        <v>4</v>
      </c>
      <c r="G1312" s="4" t="s">
        <v>29</v>
      </c>
      <c r="H1312" s="170">
        <f t="shared" si="93"/>
        <v>0</v>
      </c>
      <c r="I1312" s="4">
        <v>7</v>
      </c>
      <c r="J1312" s="120">
        <f t="shared" si="96"/>
        <v>-812.86105100000009</v>
      </c>
      <c r="K1312" s="120">
        <f t="shared" si="97"/>
        <v>660743.0882328247</v>
      </c>
    </row>
    <row r="1313" spans="1:11" x14ac:dyDescent="0.25">
      <c r="A1313" s="4">
        <v>692</v>
      </c>
      <c r="B1313" s="5">
        <v>9700</v>
      </c>
      <c r="C1313" s="121">
        <f>VLOOKUP($A1313,flow_input!B$2:C$50000,2,FALSE)</f>
        <v>10239.514655000001</v>
      </c>
      <c r="D1313" s="7" t="s">
        <v>7</v>
      </c>
      <c r="E1313" s="6">
        <f t="shared" si="92"/>
        <v>5.5620067525773198E-2</v>
      </c>
      <c r="F1313" s="4">
        <v>4</v>
      </c>
      <c r="G1313" s="4" t="s">
        <v>29</v>
      </c>
      <c r="H1313" s="170">
        <f t="shared" si="93"/>
        <v>0</v>
      </c>
      <c r="I1313" s="4">
        <v>7</v>
      </c>
      <c r="J1313" s="120">
        <f t="shared" si="96"/>
        <v>539.51465500000086</v>
      </c>
      <c r="K1313" s="120">
        <f t="shared" si="97"/>
        <v>291076.06295976997</v>
      </c>
    </row>
    <row r="1314" spans="1:11" x14ac:dyDescent="0.25">
      <c r="A1314" s="4">
        <v>694</v>
      </c>
      <c r="B1314" s="5">
        <v>10100</v>
      </c>
      <c r="C1314" s="121">
        <f>VLOOKUP($A1314,flow_input!B$2:C$50000,2,FALSE)</f>
        <v>7561.3331630000002</v>
      </c>
      <c r="D1314" s="7" t="s">
        <v>7</v>
      </c>
      <c r="E1314" s="6">
        <f t="shared" si="92"/>
        <v>-0.25135315217821774</v>
      </c>
      <c r="F1314" s="4">
        <v>4</v>
      </c>
      <c r="G1314" s="4" t="s">
        <v>29</v>
      </c>
      <c r="H1314" s="170">
        <f t="shared" si="93"/>
        <v>10000</v>
      </c>
      <c r="I1314" s="4">
        <v>7</v>
      </c>
      <c r="J1314" s="120">
        <f t="shared" si="96"/>
        <v>-2538.6668369999998</v>
      </c>
      <c r="K1314" s="120">
        <f t="shared" si="97"/>
        <v>6444829.3092835834</v>
      </c>
    </row>
    <row r="1315" spans="1:11" x14ac:dyDescent="0.25">
      <c r="A1315" s="4">
        <v>695</v>
      </c>
      <c r="B1315" s="5">
        <v>7100</v>
      </c>
      <c r="C1315" s="121">
        <f>VLOOKUP($A1315,flow_input!B$2:C$50000,2,FALSE)</f>
        <v>5331.4737450000002</v>
      </c>
      <c r="D1315" s="7" t="s">
        <v>7</v>
      </c>
      <c r="E1315" s="6">
        <f t="shared" si="92"/>
        <v>-0.24908820492957739</v>
      </c>
      <c r="F1315" s="4">
        <v>4</v>
      </c>
      <c r="G1315" s="4" t="s">
        <v>29</v>
      </c>
      <c r="H1315" s="170">
        <f t="shared" si="93"/>
        <v>0</v>
      </c>
      <c r="I1315" s="4">
        <v>7</v>
      </c>
      <c r="J1315" s="120">
        <f t="shared" si="96"/>
        <v>-1768.5262549999998</v>
      </c>
      <c r="K1315" s="120">
        <f t="shared" si="97"/>
        <v>3127685.1146243243</v>
      </c>
    </row>
    <row r="1316" spans="1:11" x14ac:dyDescent="0.25">
      <c r="A1316" s="4">
        <v>899</v>
      </c>
      <c r="B1316" s="5">
        <v>14200</v>
      </c>
      <c r="C1316" s="121">
        <f>VLOOKUP($A1316,flow_input!B$2:C$50000,2,FALSE)</f>
        <v>3084.9927170000001</v>
      </c>
      <c r="D1316" s="7" t="s">
        <v>7</v>
      </c>
      <c r="E1316" s="6">
        <f t="shared" si="92"/>
        <v>-0.78274699176056339</v>
      </c>
      <c r="F1316" s="4">
        <v>4</v>
      </c>
      <c r="G1316" s="4" t="s">
        <v>29</v>
      </c>
      <c r="H1316" s="170">
        <f t="shared" si="93"/>
        <v>10000</v>
      </c>
      <c r="I1316" s="4">
        <v>2</v>
      </c>
      <c r="J1316" s="120">
        <f t="shared" si="96"/>
        <v>-11115.007282999999</v>
      </c>
      <c r="K1316" s="120">
        <f t="shared" si="97"/>
        <v>123543386.90114301</v>
      </c>
    </row>
    <row r="1317" spans="1:11" x14ac:dyDescent="0.25">
      <c r="A1317" s="4">
        <v>900</v>
      </c>
      <c r="B1317" s="5">
        <v>8900</v>
      </c>
      <c r="C1317" s="121">
        <f>VLOOKUP($A1317,flow_input!B$2:C$50000,2,FALSE)</f>
        <v>10862.310237</v>
      </c>
      <c r="D1317" s="7" t="s">
        <v>7</v>
      </c>
      <c r="E1317" s="6">
        <f t="shared" si="92"/>
        <v>0.22048429629213473</v>
      </c>
      <c r="F1317" s="4">
        <v>4</v>
      </c>
      <c r="G1317" s="4" t="s">
        <v>29</v>
      </c>
      <c r="H1317" s="170">
        <f t="shared" si="93"/>
        <v>0</v>
      </c>
      <c r="I1317" s="4">
        <v>7</v>
      </c>
      <c r="J1317" s="120">
        <f t="shared" si="96"/>
        <v>1962.3102369999997</v>
      </c>
      <c r="K1317" s="120">
        <f t="shared" si="97"/>
        <v>3850661.4662349951</v>
      </c>
    </row>
    <row r="1318" spans="1:11" x14ac:dyDescent="0.25">
      <c r="A1318" s="4">
        <v>928</v>
      </c>
      <c r="B1318" s="5">
        <v>2900</v>
      </c>
      <c r="C1318" s="121">
        <f>VLOOKUP($A1318,flow_input!B$2:C$50000,2,FALSE)</f>
        <v>994.01352099999997</v>
      </c>
      <c r="D1318" s="7" t="s">
        <v>7</v>
      </c>
      <c r="E1318" s="6">
        <f t="shared" si="92"/>
        <v>-0.65723671689655172</v>
      </c>
      <c r="F1318" s="4">
        <v>4</v>
      </c>
      <c r="G1318" s="4" t="s">
        <v>29</v>
      </c>
      <c r="H1318" s="170">
        <f t="shared" si="93"/>
        <v>0</v>
      </c>
      <c r="I1318" s="4">
        <v>7</v>
      </c>
      <c r="J1318" s="120">
        <f t="shared" si="96"/>
        <v>-1905.9864790000001</v>
      </c>
      <c r="K1318" s="120">
        <f t="shared" si="97"/>
        <v>3632784.4581308179</v>
      </c>
    </row>
    <row r="1319" spans="1:11" x14ac:dyDescent="0.25">
      <c r="A1319" s="4">
        <v>947</v>
      </c>
      <c r="B1319" s="5">
        <v>9600</v>
      </c>
      <c r="C1319" s="121">
        <f>VLOOKUP($A1319,flow_input!B$2:C$50000,2,FALSE)</f>
        <v>9604.560571</v>
      </c>
      <c r="D1319" s="7" t="s">
        <v>7</v>
      </c>
      <c r="E1319" s="6">
        <f t="shared" si="92"/>
        <v>4.7505947916670621E-4</v>
      </c>
      <c r="F1319" s="4">
        <v>4</v>
      </c>
      <c r="G1319" s="4" t="s">
        <v>29</v>
      </c>
      <c r="H1319" s="170">
        <f t="shared" si="93"/>
        <v>0</v>
      </c>
      <c r="I1319" s="4">
        <v>3</v>
      </c>
      <c r="J1319" s="120">
        <f t="shared" si="96"/>
        <v>4.5605709999999817</v>
      </c>
      <c r="K1319" s="120">
        <f t="shared" si="97"/>
        <v>20.798807846040834</v>
      </c>
    </row>
    <row r="1320" spans="1:11" x14ac:dyDescent="0.25">
      <c r="A1320" s="4">
        <v>1009</v>
      </c>
      <c r="B1320" s="5">
        <v>8600</v>
      </c>
      <c r="C1320" s="121">
        <f>VLOOKUP($A1320,flow_input!B$2:C$50000,2,FALSE)</f>
        <v>7000.6873619999997</v>
      </c>
      <c r="D1320" s="7" t="s">
        <v>7</v>
      </c>
      <c r="E1320" s="6">
        <f t="shared" si="92"/>
        <v>-0.18596658581395353</v>
      </c>
      <c r="F1320" s="4">
        <v>4</v>
      </c>
      <c r="G1320" s="4" t="s">
        <v>29</v>
      </c>
      <c r="H1320" s="170">
        <f t="shared" si="93"/>
        <v>0</v>
      </c>
      <c r="I1320" s="4">
        <v>5</v>
      </c>
      <c r="J1320" s="120">
        <f t="shared" si="96"/>
        <v>-1599.3126380000003</v>
      </c>
      <c r="K1320" s="120">
        <f t="shared" si="97"/>
        <v>2557800.9140665201</v>
      </c>
    </row>
    <row r="1321" spans="1:11" x14ac:dyDescent="0.25">
      <c r="A1321" s="4">
        <v>1013</v>
      </c>
      <c r="B1321" s="5">
        <v>4000</v>
      </c>
      <c r="C1321" s="121">
        <f>VLOOKUP($A1321,flow_input!B$2:C$50000,2,FALSE)</f>
        <v>1846.1036879999999</v>
      </c>
      <c r="D1321" s="7" t="s">
        <v>7</v>
      </c>
      <c r="E1321" s="6">
        <f t="shared" si="92"/>
        <v>-0.53847407800000002</v>
      </c>
      <c r="F1321" s="4">
        <v>4</v>
      </c>
      <c r="G1321" s="4" t="s">
        <v>29</v>
      </c>
      <c r="H1321" s="170">
        <f t="shared" si="93"/>
        <v>0</v>
      </c>
      <c r="I1321" s="4">
        <v>2</v>
      </c>
      <c r="J1321" s="120">
        <f t="shared" si="96"/>
        <v>-2153.8963119999999</v>
      </c>
      <c r="K1321" s="120">
        <f t="shared" si="97"/>
        <v>4639269.3228472006</v>
      </c>
    </row>
    <row r="1322" spans="1:11" x14ac:dyDescent="0.25">
      <c r="A1322" s="4">
        <v>1081</v>
      </c>
      <c r="B1322" s="5">
        <v>9700</v>
      </c>
      <c r="C1322" s="121">
        <f>VLOOKUP($A1322,flow_input!B$2:C$50000,2,FALSE)</f>
        <v>10060.959564000001</v>
      </c>
      <c r="D1322" s="7" t="s">
        <v>7</v>
      </c>
      <c r="E1322" s="6">
        <f t="shared" si="92"/>
        <v>3.7212326185567024E-2</v>
      </c>
      <c r="F1322" s="4">
        <v>4</v>
      </c>
      <c r="G1322" s="4" t="s">
        <v>29</v>
      </c>
      <c r="H1322" s="170">
        <f t="shared" si="93"/>
        <v>0</v>
      </c>
      <c r="I1322" s="4">
        <v>5</v>
      </c>
      <c r="J1322" s="120">
        <f t="shared" si="96"/>
        <v>360.95956400000068</v>
      </c>
      <c r="K1322" s="120">
        <f t="shared" si="97"/>
        <v>130291.80684307059</v>
      </c>
    </row>
    <row r="1323" spans="1:11" x14ac:dyDescent="0.25">
      <c r="A1323" s="4">
        <v>1085</v>
      </c>
      <c r="B1323" s="5">
        <v>12100</v>
      </c>
      <c r="C1323" s="121">
        <f>VLOOKUP($A1323,flow_input!B$2:C$50000,2,FALSE)</f>
        <v>7839.7080669999996</v>
      </c>
      <c r="D1323" s="7" t="s">
        <v>7</v>
      </c>
      <c r="E1323" s="6">
        <f t="shared" si="92"/>
        <v>-0.35209024239669429</v>
      </c>
      <c r="F1323" s="4">
        <v>4</v>
      </c>
      <c r="G1323" s="4" t="s">
        <v>29</v>
      </c>
      <c r="H1323" s="170">
        <f t="shared" si="93"/>
        <v>10000</v>
      </c>
      <c r="I1323" s="4">
        <v>5</v>
      </c>
      <c r="J1323" s="120">
        <f t="shared" si="96"/>
        <v>-4260.2919330000004</v>
      </c>
      <c r="K1323" s="120">
        <f t="shared" si="97"/>
        <v>18150087.354384881</v>
      </c>
    </row>
    <row r="1324" spans="1:11" x14ac:dyDescent="0.25">
      <c r="A1324" s="4">
        <v>1110</v>
      </c>
      <c r="B1324" s="5">
        <v>3300</v>
      </c>
      <c r="C1324" s="121">
        <f>VLOOKUP($A1324,flow_input!B$2:C$50000,2,FALSE)</f>
        <v>4603.3918659999999</v>
      </c>
      <c r="D1324" s="7" t="s">
        <v>7</v>
      </c>
      <c r="E1324" s="6">
        <f t="shared" si="92"/>
        <v>0.3949672321212121</v>
      </c>
      <c r="F1324" s="4">
        <v>4</v>
      </c>
      <c r="G1324" s="4" t="s">
        <v>29</v>
      </c>
      <c r="H1324" s="170">
        <f t="shared" si="93"/>
        <v>0</v>
      </c>
      <c r="I1324" s="4">
        <v>2</v>
      </c>
      <c r="J1324" s="120">
        <f t="shared" si="96"/>
        <v>1303.3918659999999</v>
      </c>
      <c r="K1324" s="120">
        <f t="shared" si="97"/>
        <v>1698830.3563549619</v>
      </c>
    </row>
    <row r="1325" spans="1:11" x14ac:dyDescent="0.25">
      <c r="A1325" s="4">
        <v>1138</v>
      </c>
      <c r="B1325" s="5">
        <v>19200</v>
      </c>
      <c r="C1325" s="121">
        <f>VLOOKUP($A1325,flow_input!B$2:C$50000,2,FALSE)</f>
        <v>9302.5864989999991</v>
      </c>
      <c r="D1325" s="7" t="s">
        <v>7</v>
      </c>
      <c r="E1325" s="6">
        <f t="shared" si="92"/>
        <v>-0.51549028651041673</v>
      </c>
      <c r="F1325" s="4">
        <v>4</v>
      </c>
      <c r="G1325" s="4" t="s">
        <v>29</v>
      </c>
      <c r="H1325" s="170">
        <f t="shared" si="93"/>
        <v>10000</v>
      </c>
      <c r="I1325" s="4">
        <v>2</v>
      </c>
      <c r="J1325" s="120">
        <f t="shared" si="96"/>
        <v>-9897.4135010000009</v>
      </c>
      <c r="K1325" s="120">
        <f t="shared" si="97"/>
        <v>97958794.009777099</v>
      </c>
    </row>
    <row r="1326" spans="1:11" x14ac:dyDescent="0.25">
      <c r="A1326" s="4">
        <v>1153</v>
      </c>
      <c r="B1326" s="5">
        <v>14500</v>
      </c>
      <c r="C1326" s="121">
        <f>VLOOKUP($A1326,flow_input!B$2:C$50000,2,FALSE)</f>
        <v>7440.7406700000001</v>
      </c>
      <c r="D1326" s="7" t="s">
        <v>7</v>
      </c>
      <c r="E1326" s="6">
        <f t="shared" si="92"/>
        <v>-0.48684547103448272</v>
      </c>
      <c r="F1326" s="4">
        <v>4</v>
      </c>
      <c r="G1326" s="4" t="s">
        <v>29</v>
      </c>
      <c r="H1326" s="170">
        <f t="shared" si="93"/>
        <v>10000</v>
      </c>
      <c r="I1326" s="4">
        <v>2</v>
      </c>
      <c r="J1326" s="120">
        <f t="shared" si="96"/>
        <v>-7059.2593299999999</v>
      </c>
      <c r="K1326" s="120">
        <f t="shared" si="97"/>
        <v>49833142.288192049</v>
      </c>
    </row>
    <row r="1327" spans="1:11" x14ac:dyDescent="0.25">
      <c r="A1327" s="4">
        <v>1210</v>
      </c>
      <c r="B1327" s="5">
        <v>10900</v>
      </c>
      <c r="C1327" s="121">
        <f>VLOOKUP($A1327,flow_input!B$2:C$50000,2,FALSE)</f>
        <v>20597.075579</v>
      </c>
      <c r="D1327" s="7" t="s">
        <v>7</v>
      </c>
      <c r="E1327" s="6">
        <f t="shared" si="92"/>
        <v>0.88963996137614676</v>
      </c>
      <c r="F1327" s="4">
        <v>4</v>
      </c>
      <c r="G1327" s="4" t="s">
        <v>29</v>
      </c>
      <c r="H1327" s="170">
        <f t="shared" si="93"/>
        <v>10000</v>
      </c>
      <c r="I1327" s="4">
        <v>3</v>
      </c>
      <c r="J1327" s="120">
        <f t="shared" si="96"/>
        <v>9697.0755790000003</v>
      </c>
      <c r="K1327" s="120">
        <f t="shared" si="97"/>
        <v>94033274.784838185</v>
      </c>
    </row>
    <row r="1328" spans="1:11" x14ac:dyDescent="0.25">
      <c r="A1328" s="4">
        <v>1254</v>
      </c>
      <c r="B1328" s="5">
        <v>8900</v>
      </c>
      <c r="C1328" s="121">
        <f>VLOOKUP($A1328,flow_input!B$2:C$50000,2,FALSE)</f>
        <v>9219.3747480000002</v>
      </c>
      <c r="D1328" s="7" t="s">
        <v>7</v>
      </c>
      <c r="E1328" s="6">
        <f t="shared" si="92"/>
        <v>3.5884803146067457E-2</v>
      </c>
      <c r="F1328" s="4">
        <v>4</v>
      </c>
      <c r="G1328" s="4" t="s">
        <v>29</v>
      </c>
      <c r="H1328" s="170">
        <f t="shared" si="93"/>
        <v>0</v>
      </c>
      <c r="I1328" s="4">
        <v>6</v>
      </c>
      <c r="J1328" s="120">
        <f t="shared" si="96"/>
        <v>319.37474800000018</v>
      </c>
      <c r="K1328" s="120">
        <f t="shared" si="97"/>
        <v>102000.22966006362</v>
      </c>
    </row>
    <row r="1329" spans="1:11" x14ac:dyDescent="0.25">
      <c r="A1329" s="4">
        <v>1272</v>
      </c>
      <c r="B1329" s="5">
        <v>6400</v>
      </c>
      <c r="C1329" s="121">
        <f>VLOOKUP($A1329,flow_input!B$2:C$50000,2,FALSE)</f>
        <v>3890.418467</v>
      </c>
      <c r="D1329" s="7" t="s">
        <v>7</v>
      </c>
      <c r="E1329" s="6">
        <f t="shared" si="92"/>
        <v>-0.39212211453125001</v>
      </c>
      <c r="F1329" s="4">
        <v>4</v>
      </c>
      <c r="G1329" s="4" t="s">
        <v>29</v>
      </c>
      <c r="H1329" s="170">
        <f t="shared" si="93"/>
        <v>0</v>
      </c>
      <c r="I1329" s="4">
        <v>3</v>
      </c>
      <c r="J1329" s="120">
        <f t="shared" si="96"/>
        <v>-2509.581533</v>
      </c>
      <c r="K1329" s="120">
        <f t="shared" si="97"/>
        <v>6297999.4707746301</v>
      </c>
    </row>
    <row r="1330" spans="1:11" x14ac:dyDescent="0.25">
      <c r="A1330" s="4">
        <v>1349</v>
      </c>
      <c r="B1330" s="5">
        <v>27200</v>
      </c>
      <c r="C1330" s="121">
        <f>VLOOKUP($A1330,flow_input!B$2:C$50000,2,FALSE)</f>
        <v>10094.696663999999</v>
      </c>
      <c r="D1330" s="7" t="s">
        <v>7</v>
      </c>
      <c r="E1330" s="6">
        <f t="shared" si="92"/>
        <v>-0.62887144617647062</v>
      </c>
      <c r="F1330" s="4">
        <v>4</v>
      </c>
      <c r="G1330" s="4" t="s">
        <v>29</v>
      </c>
      <c r="H1330" s="170">
        <f t="shared" si="93"/>
        <v>20000</v>
      </c>
      <c r="I1330" s="4">
        <v>4</v>
      </c>
      <c r="J1330" s="120">
        <f t="shared" si="96"/>
        <v>-17105.303336000001</v>
      </c>
      <c r="K1330" s="120">
        <f t="shared" si="97"/>
        <v>292591402.21657276</v>
      </c>
    </row>
    <row r="1331" spans="1:11" x14ac:dyDescent="0.25">
      <c r="A1331" s="4">
        <v>1368</v>
      </c>
      <c r="B1331" s="5">
        <v>18700</v>
      </c>
      <c r="C1331" s="121">
        <f>VLOOKUP($A1331,flow_input!B$2:C$50000,2,FALSE)</f>
        <v>11475.062649</v>
      </c>
      <c r="D1331" s="7" t="s">
        <v>7</v>
      </c>
      <c r="E1331" s="6">
        <f t="shared" si="92"/>
        <v>-0.38636028614973261</v>
      </c>
      <c r="F1331" s="4">
        <v>4</v>
      </c>
      <c r="G1331" s="4" t="s">
        <v>29</v>
      </c>
      <c r="H1331" s="170">
        <f t="shared" si="93"/>
        <v>10000</v>
      </c>
      <c r="I1331" s="4">
        <v>4</v>
      </c>
      <c r="J1331" s="120">
        <f t="shared" si="96"/>
        <v>-7224.9373510000005</v>
      </c>
      <c r="K1331" s="120">
        <f t="shared" si="97"/>
        <v>52199719.725874901</v>
      </c>
    </row>
    <row r="1332" spans="1:11" x14ac:dyDescent="0.25">
      <c r="A1332" s="4">
        <v>1433</v>
      </c>
      <c r="B1332" s="5">
        <v>11100</v>
      </c>
      <c r="C1332" s="121">
        <f>VLOOKUP($A1332,flow_input!B$2:C$50000,2,FALSE)</f>
        <v>8112.0732930000004</v>
      </c>
      <c r="D1332" s="7" t="s">
        <v>7</v>
      </c>
      <c r="E1332" s="6">
        <f t="shared" si="92"/>
        <v>-0.26918258621621616</v>
      </c>
      <c r="F1332" s="4">
        <v>4</v>
      </c>
      <c r="G1332" s="4" t="s">
        <v>29</v>
      </c>
      <c r="H1332" s="170">
        <f t="shared" si="93"/>
        <v>10000</v>
      </c>
      <c r="I1332" s="4">
        <v>5</v>
      </c>
      <c r="J1332" s="120">
        <f t="shared" si="96"/>
        <v>-2987.9267069999996</v>
      </c>
      <c r="K1332" s="120">
        <f t="shared" si="97"/>
        <v>8927706.0064038616</v>
      </c>
    </row>
    <row r="1333" spans="1:11" x14ac:dyDescent="0.25">
      <c r="A1333" s="4">
        <v>1451</v>
      </c>
      <c r="B1333" s="5">
        <v>7800</v>
      </c>
      <c r="C1333" s="121">
        <f>VLOOKUP($A1333,flow_input!B$2:C$50000,2,FALSE)</f>
        <v>11199.330442</v>
      </c>
      <c r="D1333" s="7" t="s">
        <v>7</v>
      </c>
      <c r="E1333" s="6">
        <f t="shared" si="92"/>
        <v>0.43581159512820511</v>
      </c>
      <c r="F1333" s="4">
        <v>4</v>
      </c>
      <c r="G1333" s="4" t="s">
        <v>29</v>
      </c>
      <c r="H1333" s="170">
        <f t="shared" si="93"/>
        <v>0</v>
      </c>
      <c r="I1333" s="4">
        <v>5</v>
      </c>
      <c r="J1333" s="120">
        <f t="shared" si="96"/>
        <v>3399.3304420000004</v>
      </c>
      <c r="K1333" s="120">
        <f t="shared" si="97"/>
        <v>11555447.453907918</v>
      </c>
    </row>
    <row r="1334" spans="1:11" x14ac:dyDescent="0.25">
      <c r="A1334" s="4">
        <v>1477</v>
      </c>
      <c r="B1334" s="5">
        <v>6900</v>
      </c>
      <c r="C1334" s="121">
        <f>VLOOKUP($A1334,flow_input!B$2:C$50000,2,FALSE)</f>
        <v>3177.7012289999998</v>
      </c>
      <c r="D1334" s="7" t="s">
        <v>7</v>
      </c>
      <c r="E1334" s="6">
        <f t="shared" si="92"/>
        <v>-0.53946358999999999</v>
      </c>
      <c r="F1334" s="4">
        <v>4</v>
      </c>
      <c r="G1334" s="4" t="s">
        <v>29</v>
      </c>
      <c r="H1334" s="170">
        <f t="shared" si="93"/>
        <v>0</v>
      </c>
      <c r="I1334" s="4">
        <v>5</v>
      </c>
      <c r="J1334" s="120">
        <f t="shared" si="96"/>
        <v>-3722.2987710000002</v>
      </c>
      <c r="K1334" s="120">
        <f t="shared" si="97"/>
        <v>13855508.140588112</v>
      </c>
    </row>
    <row r="1335" spans="1:11" x14ac:dyDescent="0.25">
      <c r="A1335" s="4">
        <v>1479</v>
      </c>
      <c r="B1335" s="5">
        <v>11800</v>
      </c>
      <c r="C1335" s="121">
        <f>VLOOKUP($A1335,flow_input!B$2:C$50000,2,FALSE)</f>
        <v>8681.0777940000007</v>
      </c>
      <c r="D1335" s="7" t="s">
        <v>7</v>
      </c>
      <c r="E1335" s="6">
        <f t="shared" si="92"/>
        <v>-0.26431544118644057</v>
      </c>
      <c r="F1335" s="4">
        <v>4</v>
      </c>
      <c r="G1335" s="4" t="s">
        <v>29</v>
      </c>
      <c r="H1335" s="170">
        <f t="shared" si="93"/>
        <v>10000</v>
      </c>
      <c r="I1335" s="4">
        <v>5</v>
      </c>
      <c r="J1335" s="120">
        <f t="shared" si="96"/>
        <v>-3118.9222059999993</v>
      </c>
      <c r="K1335" s="120">
        <f t="shared" si="97"/>
        <v>9727675.7270799018</v>
      </c>
    </row>
    <row r="1336" spans="1:11" x14ac:dyDescent="0.25">
      <c r="A1336" s="4">
        <v>1493</v>
      </c>
      <c r="B1336" s="5">
        <v>9000</v>
      </c>
      <c r="C1336" s="121">
        <f>VLOOKUP($A1336,flow_input!B$2:C$50000,2,FALSE)</f>
        <v>7587.2749113330001</v>
      </c>
      <c r="D1336" s="7" t="s">
        <v>7</v>
      </c>
      <c r="E1336" s="6">
        <f t="shared" si="92"/>
        <v>-0.15696945429633336</v>
      </c>
      <c r="F1336" s="4">
        <v>4</v>
      </c>
      <c r="G1336" s="4" t="s">
        <v>29</v>
      </c>
      <c r="H1336" s="170">
        <f t="shared" si="93"/>
        <v>0</v>
      </c>
      <c r="I1336" s="4">
        <v>7</v>
      </c>
      <c r="J1336" s="120">
        <f t="shared" si="96"/>
        <v>-1412.7250886669999</v>
      </c>
      <c r="K1336" s="120">
        <f t="shared" si="97"/>
        <v>1995792.1761491827</v>
      </c>
    </row>
    <row r="1337" spans="1:11" x14ac:dyDescent="0.25">
      <c r="A1337" s="4">
        <v>1494</v>
      </c>
      <c r="B1337" s="5">
        <v>5200</v>
      </c>
      <c r="C1337" s="121">
        <f>VLOOKUP($A1337,flow_input!B$2:C$50000,2,FALSE)</f>
        <v>5701.3296339999997</v>
      </c>
      <c r="D1337" s="7" t="s">
        <v>7</v>
      </c>
      <c r="E1337" s="6">
        <f t="shared" si="92"/>
        <v>9.6409544999999985E-2</v>
      </c>
      <c r="F1337" s="4">
        <v>4</v>
      </c>
      <c r="G1337" s="4" t="s">
        <v>29</v>
      </c>
      <c r="H1337" s="170">
        <f t="shared" si="93"/>
        <v>0</v>
      </c>
      <c r="I1337" s="4">
        <v>7</v>
      </c>
      <c r="J1337" s="120">
        <f t="shared" si="96"/>
        <v>501.32963399999971</v>
      </c>
      <c r="K1337" s="120">
        <f t="shared" si="97"/>
        <v>251331.40192657366</v>
      </c>
    </row>
    <row r="1338" spans="1:11" x14ac:dyDescent="0.25">
      <c r="A1338" s="4">
        <v>1499</v>
      </c>
      <c r="B1338" s="5">
        <v>14200</v>
      </c>
      <c r="C1338" s="121">
        <f>VLOOKUP($A1338,flow_input!B$2:C$50000,2,FALSE)</f>
        <v>7637.9241199999997</v>
      </c>
      <c r="D1338" s="7" t="s">
        <v>7</v>
      </c>
      <c r="E1338" s="6">
        <f t="shared" si="92"/>
        <v>-0.4621180197183099</v>
      </c>
      <c r="F1338" s="4">
        <v>4</v>
      </c>
      <c r="G1338" s="4" t="s">
        <v>29</v>
      </c>
      <c r="H1338" s="170">
        <f t="shared" si="93"/>
        <v>10000</v>
      </c>
      <c r="I1338" s="4">
        <v>7</v>
      </c>
      <c r="J1338" s="120">
        <f t="shared" si="96"/>
        <v>-6562.0758800000003</v>
      </c>
      <c r="K1338" s="120">
        <f t="shared" si="97"/>
        <v>43060839.854877777</v>
      </c>
    </row>
    <row r="1339" spans="1:11" x14ac:dyDescent="0.25">
      <c r="A1339" s="4">
        <v>1613</v>
      </c>
      <c r="B1339" s="5">
        <v>2500</v>
      </c>
      <c r="C1339" s="121">
        <f>VLOOKUP($A1339,flow_input!B$2:C$50000,2,FALSE)</f>
        <v>1637.761072</v>
      </c>
      <c r="D1339" s="7" t="s">
        <v>7</v>
      </c>
      <c r="E1339" s="6">
        <f t="shared" si="92"/>
        <v>-0.34489557120000003</v>
      </c>
      <c r="F1339" s="4">
        <v>4</v>
      </c>
      <c r="G1339" s="4" t="s">
        <v>29</v>
      </c>
      <c r="H1339" s="170">
        <f t="shared" si="93"/>
        <v>0</v>
      </c>
      <c r="I1339" s="4">
        <v>7</v>
      </c>
      <c r="J1339" s="120">
        <f t="shared" si="96"/>
        <v>-862.23892799999999</v>
      </c>
      <c r="K1339" s="120">
        <f t="shared" si="97"/>
        <v>743455.96895858913</v>
      </c>
    </row>
    <row r="1340" spans="1:11" x14ac:dyDescent="0.25">
      <c r="A1340" s="4">
        <v>1781</v>
      </c>
      <c r="B1340" s="5">
        <v>6300</v>
      </c>
      <c r="C1340" s="121">
        <f>VLOOKUP($A1340,flow_input!B$2:C$50000,2,FALSE)</f>
        <v>8350.3744430000006</v>
      </c>
      <c r="D1340" s="7" t="s">
        <v>7</v>
      </c>
      <c r="E1340" s="6">
        <f t="shared" si="92"/>
        <v>0.32545626079365086</v>
      </c>
      <c r="F1340" s="4">
        <v>4</v>
      </c>
      <c r="G1340" s="4" t="s">
        <v>29</v>
      </c>
      <c r="H1340" s="170">
        <f t="shared" si="93"/>
        <v>0</v>
      </c>
      <c r="I1340" s="4">
        <v>2</v>
      </c>
      <c r="J1340" s="120">
        <f t="shared" si="96"/>
        <v>2050.3744430000006</v>
      </c>
      <c r="K1340" s="120">
        <f t="shared" si="97"/>
        <v>4204035.356507563</v>
      </c>
    </row>
    <row r="1341" spans="1:11" x14ac:dyDescent="0.25">
      <c r="A1341" s="4">
        <v>1845</v>
      </c>
      <c r="B1341" s="5">
        <v>9600</v>
      </c>
      <c r="C1341" s="121">
        <f>VLOOKUP($A1341,flow_input!B$2:C$50000,2,FALSE)</f>
        <v>7586.2250119999999</v>
      </c>
      <c r="D1341" s="7" t="s">
        <v>7</v>
      </c>
      <c r="E1341" s="6">
        <f t="shared" si="92"/>
        <v>-0.20976822791666672</v>
      </c>
      <c r="F1341" s="4">
        <v>4</v>
      </c>
      <c r="G1341" s="4" t="s">
        <v>29</v>
      </c>
      <c r="H1341" s="170">
        <f t="shared" si="93"/>
        <v>0</v>
      </c>
      <c r="I1341" s="4">
        <v>2</v>
      </c>
      <c r="J1341" s="120">
        <f t="shared" si="96"/>
        <v>-2013.7749880000001</v>
      </c>
      <c r="K1341" s="120">
        <f t="shared" si="97"/>
        <v>4055289.7022944004</v>
      </c>
    </row>
    <row r="1342" spans="1:11" x14ac:dyDescent="0.25">
      <c r="A1342" s="4">
        <v>1852</v>
      </c>
      <c r="B1342" s="5">
        <v>17900</v>
      </c>
      <c r="C1342" s="121">
        <f>VLOOKUP($A1342,flow_input!B$2:C$50000,2,FALSE)</f>
        <v>6002.9101810000002</v>
      </c>
      <c r="D1342" s="7" t="s">
        <v>7</v>
      </c>
      <c r="E1342" s="6">
        <f t="shared" si="92"/>
        <v>-0.66464188932960888</v>
      </c>
      <c r="F1342" s="4">
        <v>4</v>
      </c>
      <c r="G1342" s="4" t="s">
        <v>29</v>
      </c>
      <c r="H1342" s="170">
        <f t="shared" si="93"/>
        <v>10000</v>
      </c>
      <c r="I1342" s="4">
        <v>2</v>
      </c>
      <c r="J1342" s="120">
        <f t="shared" si="96"/>
        <v>-11897.089819000001</v>
      </c>
      <c r="K1342" s="120">
        <f t="shared" si="97"/>
        <v>141540746.16135347</v>
      </c>
    </row>
    <row r="1343" spans="1:11" x14ac:dyDescent="0.25">
      <c r="A1343" s="4">
        <v>1856</v>
      </c>
      <c r="B1343" s="5">
        <v>11800</v>
      </c>
      <c r="C1343" s="121">
        <f>VLOOKUP($A1343,flow_input!B$2:C$50000,2,FALSE)</f>
        <v>5462.4604099999997</v>
      </c>
      <c r="D1343" s="7" t="s">
        <v>7</v>
      </c>
      <c r="E1343" s="6">
        <f t="shared" si="92"/>
        <v>-0.53707962627118655</v>
      </c>
      <c r="F1343" s="4">
        <v>4</v>
      </c>
      <c r="G1343" s="4" t="s">
        <v>29</v>
      </c>
      <c r="H1343" s="170">
        <f t="shared" si="93"/>
        <v>10000</v>
      </c>
      <c r="I1343" s="4">
        <v>2</v>
      </c>
      <c r="J1343" s="120">
        <f t="shared" si="96"/>
        <v>-6337.5395900000003</v>
      </c>
      <c r="K1343" s="120">
        <f t="shared" si="97"/>
        <v>40164408.054817371</v>
      </c>
    </row>
    <row r="1344" spans="1:11" x14ac:dyDescent="0.25">
      <c r="A1344" s="4">
        <v>1945</v>
      </c>
      <c r="B1344" s="5">
        <v>8700</v>
      </c>
      <c r="C1344" s="121">
        <f>VLOOKUP($A1344,flow_input!B$2:C$50000,2,FALSE)</f>
        <v>3565.8309920000002</v>
      </c>
      <c r="D1344" s="7" t="s">
        <v>7</v>
      </c>
      <c r="E1344" s="6">
        <f t="shared" si="92"/>
        <v>-0.59013436873563219</v>
      </c>
      <c r="F1344" s="4">
        <v>4</v>
      </c>
      <c r="G1344" s="4" t="s">
        <v>29</v>
      </c>
      <c r="H1344" s="170">
        <f t="shared" si="93"/>
        <v>0</v>
      </c>
      <c r="I1344" s="4">
        <v>5</v>
      </c>
      <c r="J1344" s="120">
        <f t="shared" si="96"/>
        <v>-5134.1690079999998</v>
      </c>
      <c r="K1344" s="120">
        <f t="shared" si="97"/>
        <v>26359691.402707703</v>
      </c>
    </row>
    <row r="1345" spans="1:11" x14ac:dyDescent="0.25">
      <c r="A1345" s="4">
        <v>1961</v>
      </c>
      <c r="B1345" s="5">
        <v>5400</v>
      </c>
      <c r="C1345" s="121">
        <f>VLOOKUP($A1345,flow_input!B$2:C$50000,2,FALSE)</f>
        <v>2298.963792</v>
      </c>
      <c r="D1345" s="7" t="s">
        <v>7</v>
      </c>
      <c r="E1345" s="6">
        <f t="shared" si="92"/>
        <v>-0.57426596444444444</v>
      </c>
      <c r="F1345" s="4">
        <v>4</v>
      </c>
      <c r="G1345" s="4" t="s">
        <v>29</v>
      </c>
      <c r="H1345" s="170">
        <f t="shared" si="93"/>
        <v>0</v>
      </c>
      <c r="I1345" s="4">
        <v>3</v>
      </c>
      <c r="J1345" s="120">
        <f t="shared" si="96"/>
        <v>-3101.036208</v>
      </c>
      <c r="K1345" s="120">
        <f t="shared" si="97"/>
        <v>9616425.56332702</v>
      </c>
    </row>
    <row r="1346" spans="1:11" x14ac:dyDescent="0.25">
      <c r="A1346" s="4">
        <v>2349</v>
      </c>
      <c r="B1346" s="5">
        <v>10700</v>
      </c>
      <c r="C1346" s="121">
        <f>VLOOKUP($A1346,flow_input!B$2:C$50000,2,FALSE)</f>
        <v>6009.6855059990003</v>
      </c>
      <c r="D1346" s="7" t="s">
        <v>7</v>
      </c>
      <c r="E1346" s="6">
        <f t="shared" si="92"/>
        <v>-0.43834714897205607</v>
      </c>
      <c r="F1346" s="4">
        <v>4</v>
      </c>
      <c r="G1346" s="4" t="s">
        <v>29</v>
      </c>
      <c r="H1346" s="170">
        <f t="shared" si="93"/>
        <v>10000</v>
      </c>
      <c r="I1346" s="4">
        <v>7</v>
      </c>
      <c r="J1346" s="120">
        <f t="shared" si="96"/>
        <v>-4690.3144940009997</v>
      </c>
      <c r="K1346" s="120">
        <f t="shared" si="97"/>
        <v>21999050.052635856</v>
      </c>
    </row>
    <row r="1347" spans="1:11" x14ac:dyDescent="0.25">
      <c r="A1347" s="4">
        <v>2353</v>
      </c>
      <c r="B1347" s="5">
        <v>9500</v>
      </c>
      <c r="C1347" s="121">
        <f>VLOOKUP($A1347,flow_input!B$2:C$50000,2,FALSE)</f>
        <v>8215.4216293329991</v>
      </c>
      <c r="D1347" s="7" t="s">
        <v>7</v>
      </c>
      <c r="E1347" s="6">
        <f t="shared" ref="E1347:E1410" si="98">C1347/B1347-1</f>
        <v>-0.13521877585968434</v>
      </c>
      <c r="F1347" s="4">
        <v>4</v>
      </c>
      <c r="G1347" s="4" t="s">
        <v>29</v>
      </c>
      <c r="H1347" s="170">
        <f t="shared" ref="H1347:H1410" si="99">FLOOR(B1347,10000)</f>
        <v>0</v>
      </c>
      <c r="I1347" s="4">
        <v>7</v>
      </c>
      <c r="J1347" s="120">
        <f t="shared" si="96"/>
        <v>-1284.5783706670009</v>
      </c>
      <c r="K1347" s="120">
        <f t="shared" si="97"/>
        <v>1650141.5903854866</v>
      </c>
    </row>
    <row r="1348" spans="1:11" x14ac:dyDescent="0.25">
      <c r="A1348" s="4">
        <v>2358</v>
      </c>
      <c r="B1348" s="5">
        <v>6900</v>
      </c>
      <c r="C1348" s="121">
        <f>VLOOKUP($A1348,flow_input!B$2:C$50000,2,FALSE)</f>
        <v>6297.8926380000003</v>
      </c>
      <c r="D1348" s="7" t="s">
        <v>7</v>
      </c>
      <c r="E1348" s="6">
        <f t="shared" si="98"/>
        <v>-8.7261936521739081E-2</v>
      </c>
      <c r="F1348" s="4">
        <v>4</v>
      </c>
      <c r="G1348" s="4" t="s">
        <v>29</v>
      </c>
      <c r="H1348" s="170">
        <f t="shared" si="99"/>
        <v>0</v>
      </c>
      <c r="I1348" s="4">
        <v>7</v>
      </c>
      <c r="J1348" s="120">
        <f t="shared" si="96"/>
        <v>-602.10736199999974</v>
      </c>
      <c r="K1348" s="120">
        <f t="shared" si="97"/>
        <v>362533.27537459874</v>
      </c>
    </row>
    <row r="1349" spans="1:11" x14ac:dyDescent="0.25">
      <c r="A1349" s="4">
        <v>2433</v>
      </c>
      <c r="B1349" s="5">
        <v>10100</v>
      </c>
      <c r="C1349" s="121">
        <f>VLOOKUP($A1349,flow_input!B$2:C$50000,2,FALSE)</f>
        <v>8591.9300509999994</v>
      </c>
      <c r="D1349" s="7" t="s">
        <v>7</v>
      </c>
      <c r="E1349" s="6">
        <f t="shared" si="98"/>
        <v>-0.14931385633663374</v>
      </c>
      <c r="F1349" s="4">
        <v>4</v>
      </c>
      <c r="G1349" s="4" t="s">
        <v>29</v>
      </c>
      <c r="H1349" s="170">
        <f t="shared" si="99"/>
        <v>10000</v>
      </c>
      <c r="I1349" s="4">
        <v>5</v>
      </c>
      <c r="J1349" s="120">
        <f t="shared" ref="J1349:J1412" si="100">C1349-B1349</f>
        <v>-1508.0699490000006</v>
      </c>
      <c r="K1349" s="120">
        <f t="shared" ref="K1349:K1412" si="101">POWER(J1349,2)</f>
        <v>2274274.9710768643</v>
      </c>
    </row>
    <row r="1350" spans="1:11" x14ac:dyDescent="0.25">
      <c r="A1350" s="4">
        <v>2440</v>
      </c>
      <c r="B1350" s="5">
        <v>5800</v>
      </c>
      <c r="C1350" s="121">
        <f>VLOOKUP($A1350,flow_input!B$2:C$50000,2,FALSE)</f>
        <v>6090.4610080000002</v>
      </c>
      <c r="D1350" s="7" t="s">
        <v>7</v>
      </c>
      <c r="E1350" s="6">
        <f t="shared" si="98"/>
        <v>5.0079484137931063E-2</v>
      </c>
      <c r="F1350" s="4">
        <v>4</v>
      </c>
      <c r="G1350" s="4" t="s">
        <v>29</v>
      </c>
      <c r="H1350" s="170">
        <f t="shared" si="99"/>
        <v>0</v>
      </c>
      <c r="I1350" s="4">
        <v>5</v>
      </c>
      <c r="J1350" s="120">
        <f t="shared" si="100"/>
        <v>290.46100800000022</v>
      </c>
      <c r="K1350" s="120">
        <f t="shared" si="101"/>
        <v>84367.597168376189</v>
      </c>
    </row>
    <row r="1351" spans="1:11" x14ac:dyDescent="0.25">
      <c r="A1351" s="4">
        <v>2455</v>
      </c>
      <c r="B1351" s="5">
        <v>6300</v>
      </c>
      <c r="C1351" s="121">
        <f>VLOOKUP($A1351,flow_input!B$2:C$50000,2,FALSE)</f>
        <v>5701.9515439999996</v>
      </c>
      <c r="D1351" s="7" t="s">
        <v>7</v>
      </c>
      <c r="E1351" s="6">
        <f t="shared" si="98"/>
        <v>-9.4928326349206449E-2</v>
      </c>
      <c r="F1351" s="4">
        <v>4</v>
      </c>
      <c r="G1351" s="4" t="s">
        <v>29</v>
      </c>
      <c r="H1351" s="170">
        <f t="shared" si="99"/>
        <v>0</v>
      </c>
      <c r="I1351" s="4">
        <v>5</v>
      </c>
      <c r="J1351" s="120">
        <f t="shared" si="100"/>
        <v>-598.04845600000044</v>
      </c>
      <c r="K1351" s="120">
        <f t="shared" si="101"/>
        <v>357661.95572398446</v>
      </c>
    </row>
    <row r="1352" spans="1:11" x14ac:dyDescent="0.25">
      <c r="A1352" s="4">
        <v>2460</v>
      </c>
      <c r="B1352" s="5">
        <v>9500</v>
      </c>
      <c r="C1352" s="121">
        <f>VLOOKUP($A1352,flow_input!B$2:C$50000,2,FALSE)</f>
        <v>8376.5375409999997</v>
      </c>
      <c r="D1352" s="7" t="s">
        <v>7</v>
      </c>
      <c r="E1352" s="6">
        <f t="shared" si="98"/>
        <v>-0.11825920621052632</v>
      </c>
      <c r="F1352" s="4">
        <v>4</v>
      </c>
      <c r="G1352" s="4" t="s">
        <v>29</v>
      </c>
      <c r="H1352" s="170">
        <f t="shared" si="99"/>
        <v>0</v>
      </c>
      <c r="I1352" s="4">
        <v>5</v>
      </c>
      <c r="J1352" s="120">
        <f t="shared" si="100"/>
        <v>-1123.4624590000003</v>
      </c>
      <c r="K1352" s="120">
        <f t="shared" si="101"/>
        <v>1262167.8967823274</v>
      </c>
    </row>
    <row r="1353" spans="1:11" x14ac:dyDescent="0.25">
      <c r="A1353" s="4">
        <v>2508</v>
      </c>
      <c r="B1353" s="5">
        <v>3800</v>
      </c>
      <c r="C1353" s="121">
        <f>VLOOKUP($A1353,flow_input!B$2:C$50000,2,FALSE)</f>
        <v>6616.615272</v>
      </c>
      <c r="D1353" s="7" t="s">
        <v>7</v>
      </c>
      <c r="E1353" s="6">
        <f t="shared" si="98"/>
        <v>0.741214545263158</v>
      </c>
      <c r="F1353" s="4">
        <v>4</v>
      </c>
      <c r="G1353" s="4" t="s">
        <v>29</v>
      </c>
      <c r="H1353" s="170">
        <f t="shared" si="99"/>
        <v>0</v>
      </c>
      <c r="I1353" s="4">
        <v>7</v>
      </c>
      <c r="J1353" s="120">
        <f t="shared" si="100"/>
        <v>2816.615272</v>
      </c>
      <c r="K1353" s="120">
        <f t="shared" si="101"/>
        <v>7933321.5904636336</v>
      </c>
    </row>
    <row r="1354" spans="1:11" x14ac:dyDescent="0.25">
      <c r="A1354" s="4">
        <v>2520</v>
      </c>
      <c r="B1354" s="5">
        <v>5200</v>
      </c>
      <c r="C1354" s="121">
        <f>VLOOKUP($A1354,flow_input!B$2:C$50000,2,FALSE)</f>
        <v>5344.5961379999999</v>
      </c>
      <c r="D1354" s="7" t="s">
        <v>7</v>
      </c>
      <c r="E1354" s="6">
        <f t="shared" si="98"/>
        <v>2.7806949615384546E-2</v>
      </c>
      <c r="F1354" s="4">
        <v>4</v>
      </c>
      <c r="G1354" s="4" t="s">
        <v>29</v>
      </c>
      <c r="H1354" s="170">
        <f t="shared" si="99"/>
        <v>0</v>
      </c>
      <c r="I1354" s="4">
        <v>7</v>
      </c>
      <c r="J1354" s="120">
        <f t="shared" si="100"/>
        <v>144.59613799999988</v>
      </c>
      <c r="K1354" s="120">
        <f t="shared" si="101"/>
        <v>20908.04312451501</v>
      </c>
    </row>
    <row r="1355" spans="1:11" x14ac:dyDescent="0.25">
      <c r="A1355" s="4">
        <v>2544</v>
      </c>
      <c r="B1355" s="5">
        <v>11900</v>
      </c>
      <c r="C1355" s="121">
        <f>VLOOKUP($A1355,flow_input!B$2:C$50000,2,FALSE)</f>
        <v>7971.7493009999998</v>
      </c>
      <c r="D1355" s="7" t="s">
        <v>7</v>
      </c>
      <c r="E1355" s="6">
        <f t="shared" si="98"/>
        <v>-0.33010510075630251</v>
      </c>
      <c r="F1355" s="4">
        <v>4</v>
      </c>
      <c r="G1355" s="4" t="s">
        <v>29</v>
      </c>
      <c r="H1355" s="170">
        <f t="shared" si="99"/>
        <v>10000</v>
      </c>
      <c r="I1355" s="4">
        <v>7</v>
      </c>
      <c r="J1355" s="120">
        <f t="shared" si="100"/>
        <v>-3928.2506990000002</v>
      </c>
      <c r="K1355" s="120">
        <f t="shared" si="101"/>
        <v>15431153.55419399</v>
      </c>
    </row>
    <row r="1356" spans="1:11" x14ac:dyDescent="0.25">
      <c r="A1356" s="4">
        <v>2548</v>
      </c>
      <c r="B1356" s="5">
        <v>5200</v>
      </c>
      <c r="C1356" s="121">
        <f>VLOOKUP($A1356,flow_input!B$2:C$50000,2,FALSE)</f>
        <v>4178.6177879999996</v>
      </c>
      <c r="D1356" s="7" t="s">
        <v>7</v>
      </c>
      <c r="E1356" s="6">
        <f t="shared" si="98"/>
        <v>-0.19641965615384627</v>
      </c>
      <c r="F1356" s="4">
        <v>4</v>
      </c>
      <c r="G1356" s="4" t="s">
        <v>29</v>
      </c>
      <c r="H1356" s="170">
        <f t="shared" si="99"/>
        <v>0</v>
      </c>
      <c r="I1356" s="4">
        <v>4</v>
      </c>
      <c r="J1356" s="120">
        <f t="shared" si="100"/>
        <v>-1021.3822120000004</v>
      </c>
      <c r="K1356" s="120">
        <f t="shared" si="101"/>
        <v>1043221.6229900138</v>
      </c>
    </row>
    <row r="1357" spans="1:11" x14ac:dyDescent="0.25">
      <c r="A1357" s="4">
        <v>2568</v>
      </c>
      <c r="B1357" s="5">
        <v>9000</v>
      </c>
      <c r="C1357" s="121">
        <f>VLOOKUP($A1357,flow_input!B$2:C$50000,2,FALSE)</f>
        <v>9401.1714869999996</v>
      </c>
      <c r="D1357" s="7" t="s">
        <v>7</v>
      </c>
      <c r="E1357" s="6">
        <f t="shared" si="98"/>
        <v>4.4574609666666598E-2</v>
      </c>
      <c r="F1357" s="4">
        <v>4</v>
      </c>
      <c r="G1357" s="4" t="s">
        <v>29</v>
      </c>
      <c r="H1357" s="170">
        <f t="shared" si="99"/>
        <v>0</v>
      </c>
      <c r="I1357" s="4">
        <v>7</v>
      </c>
      <c r="J1357" s="120">
        <f t="shared" si="100"/>
        <v>401.17148699999962</v>
      </c>
      <c r="K1357" s="120">
        <f t="shared" si="101"/>
        <v>160938.56198179087</v>
      </c>
    </row>
    <row r="1358" spans="1:11" x14ac:dyDescent="0.25">
      <c r="A1358" s="4">
        <v>2610</v>
      </c>
      <c r="B1358" s="5">
        <v>9400</v>
      </c>
      <c r="C1358" s="121">
        <f>VLOOKUP($A1358,flow_input!B$2:C$50000,2,FALSE)</f>
        <v>6530.3354660000005</v>
      </c>
      <c r="D1358" s="7" t="s">
        <v>7</v>
      </c>
      <c r="E1358" s="6">
        <f t="shared" si="98"/>
        <v>-0.30528346106382975</v>
      </c>
      <c r="F1358" s="4">
        <v>4</v>
      </c>
      <c r="G1358" s="4" t="s">
        <v>29</v>
      </c>
      <c r="H1358" s="170">
        <f t="shared" si="99"/>
        <v>0</v>
      </c>
      <c r="I1358" s="4">
        <v>3</v>
      </c>
      <c r="J1358" s="120">
        <f t="shared" si="100"/>
        <v>-2869.6645339999995</v>
      </c>
      <c r="K1358" s="120">
        <f t="shared" si="101"/>
        <v>8234974.5376974344</v>
      </c>
    </row>
    <row r="1359" spans="1:11" x14ac:dyDescent="0.25">
      <c r="A1359" s="4">
        <v>2683</v>
      </c>
      <c r="B1359" s="5">
        <v>6100</v>
      </c>
      <c r="C1359" s="121">
        <f>VLOOKUP($A1359,flow_input!B$2:C$50000,2,FALSE)</f>
        <v>6653.0214660000001</v>
      </c>
      <c r="D1359" s="7" t="s">
        <v>7</v>
      </c>
      <c r="E1359" s="6">
        <f t="shared" si="98"/>
        <v>9.0659256721311587E-2</v>
      </c>
      <c r="F1359" s="4">
        <v>4</v>
      </c>
      <c r="G1359" s="4" t="s">
        <v>29</v>
      </c>
      <c r="H1359" s="170">
        <f t="shared" si="99"/>
        <v>0</v>
      </c>
      <c r="I1359" s="4">
        <v>7</v>
      </c>
      <c r="J1359" s="120">
        <f t="shared" si="100"/>
        <v>553.02146600000015</v>
      </c>
      <c r="K1359" s="120">
        <f t="shared" si="101"/>
        <v>305832.74185678933</v>
      </c>
    </row>
    <row r="1360" spans="1:11" x14ac:dyDescent="0.25">
      <c r="A1360" s="4">
        <v>2684</v>
      </c>
      <c r="B1360" s="5">
        <v>5500</v>
      </c>
      <c r="C1360" s="121">
        <f>VLOOKUP($A1360,flow_input!B$2:C$50000,2,FALSE)</f>
        <v>7804.1279420000001</v>
      </c>
      <c r="D1360" s="7" t="s">
        <v>7</v>
      </c>
      <c r="E1360" s="6">
        <f t="shared" si="98"/>
        <v>0.41893235309090904</v>
      </c>
      <c r="F1360" s="4">
        <v>4</v>
      </c>
      <c r="G1360" s="4" t="s">
        <v>29</v>
      </c>
      <c r="H1360" s="170">
        <f t="shared" si="99"/>
        <v>0</v>
      </c>
      <c r="I1360" s="4">
        <v>7</v>
      </c>
      <c r="J1360" s="120">
        <f t="shared" si="100"/>
        <v>2304.1279420000001</v>
      </c>
      <c r="K1360" s="120">
        <f t="shared" si="101"/>
        <v>5309005.5731051555</v>
      </c>
    </row>
    <row r="1361" spans="1:11" x14ac:dyDescent="0.25">
      <c r="A1361" s="4">
        <v>3037</v>
      </c>
      <c r="B1361" s="5">
        <v>22700</v>
      </c>
      <c r="C1361" s="121">
        <f>VLOOKUP($A1361,flow_input!B$2:C$50000,2,FALSE)</f>
        <v>12030.106038</v>
      </c>
      <c r="D1361" s="7" t="s">
        <v>7</v>
      </c>
      <c r="E1361" s="6">
        <f t="shared" si="98"/>
        <v>-0.47003938158590308</v>
      </c>
      <c r="F1361" s="4">
        <v>4</v>
      </c>
      <c r="G1361" s="4" t="s">
        <v>29</v>
      </c>
      <c r="H1361" s="170">
        <f t="shared" si="99"/>
        <v>20000</v>
      </c>
      <c r="I1361" s="4">
        <v>4</v>
      </c>
      <c r="J1361" s="120">
        <f t="shared" si="100"/>
        <v>-10669.893962</v>
      </c>
      <c r="K1361" s="120">
        <f t="shared" si="101"/>
        <v>113846637.16032407</v>
      </c>
    </row>
    <row r="1362" spans="1:11" x14ac:dyDescent="0.25">
      <c r="A1362" s="4">
        <v>3110</v>
      </c>
      <c r="B1362" s="5">
        <v>9800</v>
      </c>
      <c r="C1362" s="121">
        <f>VLOOKUP($A1362,flow_input!B$2:C$50000,2,FALSE)</f>
        <v>5027.9096129999998</v>
      </c>
      <c r="D1362" s="7" t="s">
        <v>7</v>
      </c>
      <c r="E1362" s="6">
        <f t="shared" si="98"/>
        <v>-0.48694799867346938</v>
      </c>
      <c r="F1362" s="4">
        <v>4</v>
      </c>
      <c r="G1362" s="4" t="s">
        <v>29</v>
      </c>
      <c r="H1362" s="170">
        <f t="shared" si="99"/>
        <v>0</v>
      </c>
      <c r="I1362" s="4">
        <v>5</v>
      </c>
      <c r="J1362" s="120">
        <f t="shared" si="100"/>
        <v>-4772.0903870000002</v>
      </c>
      <c r="K1362" s="120">
        <f t="shared" si="101"/>
        <v>22772846.661697812</v>
      </c>
    </row>
    <row r="1363" spans="1:11" x14ac:dyDescent="0.25">
      <c r="A1363" s="4">
        <v>3111</v>
      </c>
      <c r="B1363" s="5">
        <v>10400</v>
      </c>
      <c r="C1363" s="121">
        <f>VLOOKUP($A1363,flow_input!B$2:C$50000,2,FALSE)</f>
        <v>7811.7027749999997</v>
      </c>
      <c r="D1363" s="7" t="s">
        <v>7</v>
      </c>
      <c r="E1363" s="6">
        <f t="shared" si="98"/>
        <v>-0.24887473317307696</v>
      </c>
      <c r="F1363" s="4">
        <v>4</v>
      </c>
      <c r="G1363" s="4" t="s">
        <v>29</v>
      </c>
      <c r="H1363" s="170">
        <f t="shared" si="99"/>
        <v>10000</v>
      </c>
      <c r="I1363" s="4">
        <v>5</v>
      </c>
      <c r="J1363" s="120">
        <f t="shared" si="100"/>
        <v>-2588.2972250000003</v>
      </c>
      <c r="K1363" s="120">
        <f t="shared" si="101"/>
        <v>6699282.5249427017</v>
      </c>
    </row>
    <row r="1364" spans="1:11" x14ac:dyDescent="0.25">
      <c r="A1364" s="4">
        <v>3142</v>
      </c>
      <c r="B1364" s="5">
        <v>6300</v>
      </c>
      <c r="C1364" s="121">
        <f>VLOOKUP($A1364,flow_input!B$2:C$50000,2,FALSE)</f>
        <v>11395.348742</v>
      </c>
      <c r="D1364" s="7" t="s">
        <v>7</v>
      </c>
      <c r="E1364" s="6">
        <f t="shared" si="98"/>
        <v>0.8087855146031746</v>
      </c>
      <c r="F1364" s="4">
        <v>4</v>
      </c>
      <c r="G1364" s="4" t="s">
        <v>29</v>
      </c>
      <c r="H1364" s="170">
        <f t="shared" si="99"/>
        <v>0</v>
      </c>
      <c r="I1364" s="4">
        <v>5</v>
      </c>
      <c r="J1364" s="120">
        <f t="shared" si="100"/>
        <v>5095.3487420000001</v>
      </c>
      <c r="K1364" s="120">
        <f t="shared" si="101"/>
        <v>25962578.802600984</v>
      </c>
    </row>
    <row r="1365" spans="1:11" x14ac:dyDescent="0.25">
      <c r="A1365" s="4">
        <v>3171</v>
      </c>
      <c r="B1365" s="5">
        <v>8900</v>
      </c>
      <c r="C1365" s="121">
        <f>VLOOKUP($A1365,flow_input!B$2:C$50000,2,FALSE)</f>
        <v>8586.5209099999993</v>
      </c>
      <c r="D1365" s="7" t="s">
        <v>7</v>
      </c>
      <c r="E1365" s="6">
        <f t="shared" si="98"/>
        <v>-3.5222369662921471E-2</v>
      </c>
      <c r="F1365" s="4">
        <v>4</v>
      </c>
      <c r="G1365" s="4" t="s">
        <v>29</v>
      </c>
      <c r="H1365" s="170">
        <f t="shared" si="99"/>
        <v>0</v>
      </c>
      <c r="I1365" s="4">
        <v>5</v>
      </c>
      <c r="J1365" s="120">
        <f t="shared" si="100"/>
        <v>-313.47909000000072</v>
      </c>
      <c r="K1365" s="120">
        <f t="shared" si="101"/>
        <v>98269.139867228558</v>
      </c>
    </row>
    <row r="1366" spans="1:11" x14ac:dyDescent="0.25">
      <c r="A1366" s="4">
        <v>3183</v>
      </c>
      <c r="B1366" s="5">
        <v>5000</v>
      </c>
      <c r="C1366" s="121">
        <f>VLOOKUP($A1366,flow_input!B$2:C$50000,2,FALSE)</f>
        <v>6612.5646120000001</v>
      </c>
      <c r="D1366" s="7" t="s">
        <v>7</v>
      </c>
      <c r="E1366" s="6">
        <f t="shared" si="98"/>
        <v>0.32251292240000007</v>
      </c>
      <c r="F1366" s="4">
        <v>4</v>
      </c>
      <c r="G1366" s="4" t="s">
        <v>29</v>
      </c>
      <c r="H1366" s="170">
        <f t="shared" si="99"/>
        <v>0</v>
      </c>
      <c r="I1366" s="4">
        <v>7</v>
      </c>
      <c r="J1366" s="120">
        <f t="shared" si="100"/>
        <v>1612.5646120000001</v>
      </c>
      <c r="K1366" s="120">
        <f t="shared" si="101"/>
        <v>2600364.6278747111</v>
      </c>
    </row>
    <row r="1367" spans="1:11" x14ac:dyDescent="0.25">
      <c r="A1367" s="4">
        <v>3193</v>
      </c>
      <c r="B1367" s="5">
        <v>5000</v>
      </c>
      <c r="C1367" s="121">
        <f>VLOOKUP($A1367,flow_input!B$2:C$50000,2,FALSE)</f>
        <v>4796.7985250000002</v>
      </c>
      <c r="D1367" s="7" t="s">
        <v>7</v>
      </c>
      <c r="E1367" s="6">
        <f t="shared" si="98"/>
        <v>-4.0640294999999993E-2</v>
      </c>
      <c r="F1367" s="4">
        <v>4</v>
      </c>
      <c r="G1367" s="4" t="s">
        <v>29</v>
      </c>
      <c r="H1367" s="170">
        <f t="shared" si="99"/>
        <v>0</v>
      </c>
      <c r="I1367" s="4">
        <v>7</v>
      </c>
      <c r="J1367" s="120">
        <f t="shared" si="100"/>
        <v>-203.20147499999985</v>
      </c>
      <c r="K1367" s="120">
        <f t="shared" si="101"/>
        <v>41290.839442175566</v>
      </c>
    </row>
    <row r="1368" spans="1:11" x14ac:dyDescent="0.25">
      <c r="A1368" s="4">
        <v>3201</v>
      </c>
      <c r="B1368" s="5">
        <v>5300</v>
      </c>
      <c r="C1368" s="121">
        <f>VLOOKUP($A1368,flow_input!B$2:C$50000,2,FALSE)</f>
        <v>5212.2524270000004</v>
      </c>
      <c r="D1368" s="7" t="s">
        <v>7</v>
      </c>
      <c r="E1368" s="6">
        <f t="shared" si="98"/>
        <v>-1.6556145849056514E-2</v>
      </c>
      <c r="F1368" s="4">
        <v>4</v>
      </c>
      <c r="G1368" s="4" t="s">
        <v>29</v>
      </c>
      <c r="H1368" s="170">
        <f t="shared" si="99"/>
        <v>0</v>
      </c>
      <c r="I1368" s="4">
        <v>7</v>
      </c>
      <c r="J1368" s="120">
        <f t="shared" si="100"/>
        <v>-87.747572999999647</v>
      </c>
      <c r="K1368" s="120">
        <f t="shared" si="101"/>
        <v>7699.6365673902674</v>
      </c>
    </row>
    <row r="1369" spans="1:11" x14ac:dyDescent="0.25">
      <c r="A1369" s="4">
        <v>3227</v>
      </c>
      <c r="B1369" s="5">
        <v>5800</v>
      </c>
      <c r="C1369" s="121">
        <f>VLOOKUP($A1369,flow_input!B$2:C$50000,2,FALSE)</f>
        <v>3428.044899</v>
      </c>
      <c r="D1369" s="7" t="s">
        <v>7</v>
      </c>
      <c r="E1369" s="6">
        <f t="shared" si="98"/>
        <v>-0.4089577760344828</v>
      </c>
      <c r="F1369" s="4">
        <v>4</v>
      </c>
      <c r="G1369" s="4" t="s">
        <v>29</v>
      </c>
      <c r="H1369" s="170">
        <f t="shared" si="99"/>
        <v>0</v>
      </c>
      <c r="I1369" s="4">
        <v>6</v>
      </c>
      <c r="J1369" s="120">
        <f t="shared" si="100"/>
        <v>-2371.955101</v>
      </c>
      <c r="K1369" s="120">
        <f t="shared" si="101"/>
        <v>5626171.0011599204</v>
      </c>
    </row>
    <row r="1370" spans="1:11" x14ac:dyDescent="0.25">
      <c r="A1370" s="4">
        <v>3255</v>
      </c>
      <c r="B1370" s="5">
        <v>3400</v>
      </c>
      <c r="C1370" s="121">
        <f>VLOOKUP($A1370,flow_input!B$2:C$50000,2,FALSE)</f>
        <v>3619.070037</v>
      </c>
      <c r="D1370" s="7" t="s">
        <v>7</v>
      </c>
      <c r="E1370" s="6">
        <f t="shared" si="98"/>
        <v>6.4432363823529348E-2</v>
      </c>
      <c r="F1370" s="4">
        <v>4</v>
      </c>
      <c r="G1370" s="4" t="s">
        <v>29</v>
      </c>
      <c r="H1370" s="170">
        <f t="shared" si="99"/>
        <v>0</v>
      </c>
      <c r="I1370" s="4">
        <v>7</v>
      </c>
      <c r="J1370" s="120">
        <f t="shared" si="100"/>
        <v>219.07003699999996</v>
      </c>
      <c r="K1370" s="120">
        <f t="shared" si="101"/>
        <v>47991.681111181351</v>
      </c>
    </row>
    <row r="1371" spans="1:11" x14ac:dyDescent="0.25">
      <c r="A1371" s="4">
        <v>3263</v>
      </c>
      <c r="B1371" s="5">
        <v>7100</v>
      </c>
      <c r="C1371" s="121">
        <f>VLOOKUP($A1371,flow_input!B$2:C$50000,2,FALSE)</f>
        <v>6302.0703380000004</v>
      </c>
      <c r="D1371" s="7" t="s">
        <v>7</v>
      </c>
      <c r="E1371" s="6">
        <f t="shared" si="98"/>
        <v>-0.11238445943661968</v>
      </c>
      <c r="F1371" s="4">
        <v>4</v>
      </c>
      <c r="G1371" s="4" t="s">
        <v>29</v>
      </c>
      <c r="H1371" s="170">
        <f t="shared" si="99"/>
        <v>0</v>
      </c>
      <c r="I1371" s="4">
        <v>7</v>
      </c>
      <c r="J1371" s="120">
        <f t="shared" si="100"/>
        <v>-797.92966199999955</v>
      </c>
      <c r="K1371" s="120">
        <f t="shared" si="101"/>
        <v>636691.74549943348</v>
      </c>
    </row>
    <row r="1372" spans="1:11" x14ac:dyDescent="0.25">
      <c r="A1372" s="4">
        <v>3266</v>
      </c>
      <c r="B1372" s="5">
        <v>7100</v>
      </c>
      <c r="C1372" s="121">
        <f>VLOOKUP($A1372,flow_input!B$2:C$50000,2,FALSE)</f>
        <v>6877.3076000000001</v>
      </c>
      <c r="D1372" s="7" t="s">
        <v>7</v>
      </c>
      <c r="E1372" s="6">
        <f t="shared" si="98"/>
        <v>-3.1365126760563355E-2</v>
      </c>
      <c r="F1372" s="4">
        <v>4</v>
      </c>
      <c r="G1372" s="4" t="s">
        <v>29</v>
      </c>
      <c r="H1372" s="170">
        <f t="shared" si="99"/>
        <v>0</v>
      </c>
      <c r="I1372" s="4">
        <v>7</v>
      </c>
      <c r="J1372" s="120">
        <f t="shared" si="100"/>
        <v>-222.69239999999991</v>
      </c>
      <c r="K1372" s="120">
        <f t="shared" si="101"/>
        <v>49591.905017759957</v>
      </c>
    </row>
    <row r="1373" spans="1:11" x14ac:dyDescent="0.25">
      <c r="A1373" s="4">
        <v>3269</v>
      </c>
      <c r="B1373" s="5">
        <v>8700</v>
      </c>
      <c r="C1373" s="121">
        <f>VLOOKUP($A1373,flow_input!B$2:C$50000,2,FALSE)</f>
        <v>4269.4013599999998</v>
      </c>
      <c r="D1373" s="7" t="s">
        <v>7</v>
      </c>
      <c r="E1373" s="6">
        <f t="shared" si="98"/>
        <v>-0.50926421149425294</v>
      </c>
      <c r="F1373" s="4">
        <v>4</v>
      </c>
      <c r="G1373" s="4" t="s">
        <v>29</v>
      </c>
      <c r="H1373" s="170">
        <f t="shared" si="99"/>
        <v>0</v>
      </c>
      <c r="I1373" s="4">
        <v>7</v>
      </c>
      <c r="J1373" s="120">
        <f t="shared" si="100"/>
        <v>-4430.5986400000002</v>
      </c>
      <c r="K1373" s="120">
        <f t="shared" si="101"/>
        <v>19630204.308769852</v>
      </c>
    </row>
    <row r="1374" spans="1:11" x14ac:dyDescent="0.25">
      <c r="A1374" s="4">
        <v>3435</v>
      </c>
      <c r="B1374" s="5">
        <v>11800</v>
      </c>
      <c r="C1374" s="121">
        <f>VLOOKUP($A1374,flow_input!B$2:C$50000,2,FALSE)</f>
        <v>5394.3278710000004</v>
      </c>
      <c r="D1374" s="7" t="s">
        <v>7</v>
      </c>
      <c r="E1374" s="6">
        <f t="shared" si="98"/>
        <v>-0.54285357025423719</v>
      </c>
      <c r="F1374" s="4">
        <v>4</v>
      </c>
      <c r="G1374" s="4" t="s">
        <v>29</v>
      </c>
      <c r="H1374" s="170">
        <f t="shared" si="99"/>
        <v>10000</v>
      </c>
      <c r="I1374" s="4">
        <v>2</v>
      </c>
      <c r="J1374" s="120">
        <f t="shared" si="100"/>
        <v>-6405.6721289999996</v>
      </c>
      <c r="K1374" s="120">
        <f t="shared" si="101"/>
        <v>41032635.424247384</v>
      </c>
    </row>
    <row r="1375" spans="1:11" x14ac:dyDescent="0.25">
      <c r="A1375" s="4">
        <v>3607</v>
      </c>
      <c r="B1375" s="5">
        <v>12800</v>
      </c>
      <c r="C1375" s="121">
        <f>VLOOKUP($A1375,flow_input!B$2:C$50000,2,FALSE)</f>
        <v>12022.598727000001</v>
      </c>
      <c r="D1375" s="7" t="s">
        <v>7</v>
      </c>
      <c r="E1375" s="6">
        <f t="shared" si="98"/>
        <v>-6.0734474453124965E-2</v>
      </c>
      <c r="F1375" s="4">
        <v>4</v>
      </c>
      <c r="G1375" s="4" t="s">
        <v>29</v>
      </c>
      <c r="H1375" s="170">
        <f t="shared" si="99"/>
        <v>10000</v>
      </c>
      <c r="I1375" s="4">
        <v>3</v>
      </c>
      <c r="J1375" s="120">
        <f t="shared" si="100"/>
        <v>-777.40127299999949</v>
      </c>
      <c r="K1375" s="120">
        <f t="shared" si="101"/>
        <v>604352.73926201975</v>
      </c>
    </row>
    <row r="1376" spans="1:11" x14ac:dyDescent="0.25">
      <c r="A1376" s="4">
        <v>3614</v>
      </c>
      <c r="B1376" s="5">
        <v>5100</v>
      </c>
      <c r="C1376" s="121">
        <f>VLOOKUP($A1376,flow_input!B$2:C$50000,2,FALSE)</f>
        <v>11264.826085000001</v>
      </c>
      <c r="D1376" s="7" t="s">
        <v>7</v>
      </c>
      <c r="E1376" s="6">
        <f t="shared" si="98"/>
        <v>1.2087894284313725</v>
      </c>
      <c r="F1376" s="4">
        <v>4</v>
      </c>
      <c r="G1376" s="4" t="s">
        <v>29</v>
      </c>
      <c r="H1376" s="170">
        <f t="shared" si="99"/>
        <v>0</v>
      </c>
      <c r="I1376" s="4">
        <v>2</v>
      </c>
      <c r="J1376" s="120">
        <f t="shared" si="100"/>
        <v>6164.8260850000006</v>
      </c>
      <c r="K1376" s="120">
        <f t="shared" si="101"/>
        <v>38005080.658296436</v>
      </c>
    </row>
    <row r="1377" spans="1:11" x14ac:dyDescent="0.25">
      <c r="A1377" s="4">
        <v>3796</v>
      </c>
      <c r="B1377" s="5">
        <v>10500</v>
      </c>
      <c r="C1377" s="121">
        <f>VLOOKUP($A1377,flow_input!B$2:C$50000,2,FALSE)</f>
        <v>4077.880451</v>
      </c>
      <c r="D1377" s="7" t="s">
        <v>7</v>
      </c>
      <c r="E1377" s="6">
        <f t="shared" si="98"/>
        <v>-0.61163043323809529</v>
      </c>
      <c r="F1377" s="4">
        <v>4</v>
      </c>
      <c r="G1377" s="4" t="s">
        <v>29</v>
      </c>
      <c r="H1377" s="170">
        <f t="shared" si="99"/>
        <v>10000</v>
      </c>
      <c r="I1377" s="4">
        <v>2</v>
      </c>
      <c r="J1377" s="120">
        <f t="shared" si="100"/>
        <v>-6422.119549</v>
      </c>
      <c r="K1377" s="120">
        <f t="shared" si="101"/>
        <v>41243619.501647964</v>
      </c>
    </row>
    <row r="1378" spans="1:11" x14ac:dyDescent="0.25">
      <c r="A1378" s="4">
        <v>3843</v>
      </c>
      <c r="B1378" s="5">
        <v>13600</v>
      </c>
      <c r="C1378" s="121">
        <f>VLOOKUP($A1378,flow_input!B$2:C$50000,2,FALSE)</f>
        <v>47942.790612999997</v>
      </c>
      <c r="D1378" s="7" t="s">
        <v>7</v>
      </c>
      <c r="E1378" s="6">
        <f t="shared" si="98"/>
        <v>2.5252051921323528</v>
      </c>
      <c r="F1378" s="4">
        <v>4</v>
      </c>
      <c r="G1378" s="4" t="s">
        <v>29</v>
      </c>
      <c r="H1378" s="170">
        <f t="shared" si="99"/>
        <v>10000</v>
      </c>
      <c r="I1378" s="4">
        <v>3</v>
      </c>
      <c r="J1378" s="120">
        <f t="shared" si="100"/>
        <v>34342.790612999997</v>
      </c>
      <c r="K1378" s="120">
        <f t="shared" si="101"/>
        <v>1179427267.0883608</v>
      </c>
    </row>
    <row r="1379" spans="1:11" x14ac:dyDescent="0.25">
      <c r="A1379" s="4">
        <v>3875</v>
      </c>
      <c r="B1379" s="5">
        <v>12400</v>
      </c>
      <c r="C1379" s="121">
        <f>VLOOKUP($A1379,flow_input!B$2:C$50000,2,FALSE)</f>
        <v>5844.2090420000004</v>
      </c>
      <c r="D1379" s="7" t="s">
        <v>7</v>
      </c>
      <c r="E1379" s="6">
        <f t="shared" si="98"/>
        <v>-0.52869281919354838</v>
      </c>
      <c r="F1379" s="4">
        <v>4</v>
      </c>
      <c r="G1379" s="4" t="s">
        <v>29</v>
      </c>
      <c r="H1379" s="170">
        <f t="shared" si="99"/>
        <v>10000</v>
      </c>
      <c r="I1379" s="4">
        <v>3</v>
      </c>
      <c r="J1379" s="120">
        <f t="shared" si="100"/>
        <v>-6555.7909579999996</v>
      </c>
      <c r="K1379" s="120">
        <f t="shared" si="101"/>
        <v>42978395.084994555</v>
      </c>
    </row>
    <row r="1380" spans="1:11" x14ac:dyDescent="0.25">
      <c r="A1380" s="4">
        <v>3904</v>
      </c>
      <c r="B1380" s="5">
        <v>5100</v>
      </c>
      <c r="C1380" s="121">
        <f>VLOOKUP($A1380,flow_input!B$2:C$50000,2,FALSE)</f>
        <v>13341.290348</v>
      </c>
      <c r="D1380" s="7" t="s">
        <v>7</v>
      </c>
      <c r="E1380" s="6">
        <f t="shared" si="98"/>
        <v>1.6159392839215689</v>
      </c>
      <c r="F1380" s="4">
        <v>4</v>
      </c>
      <c r="G1380" s="4" t="s">
        <v>29</v>
      </c>
      <c r="H1380" s="170">
        <f t="shared" si="99"/>
        <v>0</v>
      </c>
      <c r="I1380" s="4">
        <v>3</v>
      </c>
      <c r="J1380" s="120">
        <f t="shared" si="100"/>
        <v>8241.2903480000004</v>
      </c>
      <c r="K1380" s="120">
        <f t="shared" si="101"/>
        <v>67918866.600037962</v>
      </c>
    </row>
    <row r="1381" spans="1:11" x14ac:dyDescent="0.25">
      <c r="A1381" s="4">
        <v>3962</v>
      </c>
      <c r="B1381" s="5">
        <v>10400</v>
      </c>
      <c r="C1381" s="121">
        <f>VLOOKUP($A1381,flow_input!B$2:C$50000,2,FALSE)</f>
        <v>7097.2681830000001</v>
      </c>
      <c r="D1381" s="7" t="s">
        <v>7</v>
      </c>
      <c r="E1381" s="6">
        <f t="shared" si="98"/>
        <v>-0.3175703670192308</v>
      </c>
      <c r="F1381" s="4">
        <v>4</v>
      </c>
      <c r="G1381" s="4" t="s">
        <v>29</v>
      </c>
      <c r="H1381" s="170">
        <f t="shared" si="99"/>
        <v>10000</v>
      </c>
      <c r="I1381" s="4">
        <v>3</v>
      </c>
      <c r="J1381" s="120">
        <f t="shared" si="100"/>
        <v>-3302.7318169999999</v>
      </c>
      <c r="K1381" s="120">
        <f t="shared" si="101"/>
        <v>10908037.455024121</v>
      </c>
    </row>
    <row r="1382" spans="1:11" x14ac:dyDescent="0.25">
      <c r="A1382" s="4">
        <v>4083</v>
      </c>
      <c r="B1382" s="5">
        <v>13600</v>
      </c>
      <c r="C1382" s="121">
        <f>VLOOKUP($A1382,flow_input!B$2:C$50000,2,FALSE)</f>
        <v>1222.003556999</v>
      </c>
      <c r="D1382" s="7" t="s">
        <v>7</v>
      </c>
      <c r="E1382" s="6">
        <f t="shared" si="98"/>
        <v>-0.91014679727948533</v>
      </c>
      <c r="F1382" s="4">
        <v>4</v>
      </c>
      <c r="G1382" s="4" t="s">
        <v>29</v>
      </c>
      <c r="H1382" s="170">
        <f t="shared" si="99"/>
        <v>10000</v>
      </c>
      <c r="I1382" s="4">
        <v>7</v>
      </c>
      <c r="J1382" s="120">
        <f t="shared" si="100"/>
        <v>-12377.996443001</v>
      </c>
      <c r="K1382" s="120">
        <f t="shared" si="101"/>
        <v>153214795.94294542</v>
      </c>
    </row>
    <row r="1383" spans="1:11" x14ac:dyDescent="0.25">
      <c r="A1383" s="4">
        <v>4084</v>
      </c>
      <c r="B1383" s="5">
        <v>13700</v>
      </c>
      <c r="C1383" s="121">
        <f>VLOOKUP($A1383,flow_input!B$2:C$50000,2,FALSE)</f>
        <v>1502.1172689990001</v>
      </c>
      <c r="D1383" s="7" t="s">
        <v>7</v>
      </c>
      <c r="E1383" s="6">
        <f t="shared" si="98"/>
        <v>-0.89035640372270075</v>
      </c>
      <c r="F1383" s="4">
        <v>4</v>
      </c>
      <c r="G1383" s="4" t="s">
        <v>29</v>
      </c>
      <c r="H1383" s="170">
        <f t="shared" si="99"/>
        <v>10000</v>
      </c>
      <c r="I1383" s="4">
        <v>7</v>
      </c>
      <c r="J1383" s="120">
        <f t="shared" si="100"/>
        <v>-12197.882731001</v>
      </c>
      <c r="K1383" s="120">
        <f t="shared" si="101"/>
        <v>148788343.11925241</v>
      </c>
    </row>
    <row r="1384" spans="1:11" x14ac:dyDescent="0.25">
      <c r="A1384" s="4">
        <v>4085</v>
      </c>
      <c r="B1384" s="5">
        <v>12600</v>
      </c>
      <c r="C1384" s="121">
        <f>VLOOKUP($A1384,flow_input!B$2:C$50000,2,FALSE)</f>
        <v>1623.9012909989999</v>
      </c>
      <c r="D1384" s="7" t="s">
        <v>7</v>
      </c>
      <c r="E1384" s="6">
        <f t="shared" si="98"/>
        <v>-0.8711189451588095</v>
      </c>
      <c r="F1384" s="4">
        <v>4</v>
      </c>
      <c r="G1384" s="4" t="s">
        <v>29</v>
      </c>
      <c r="H1384" s="170">
        <f t="shared" si="99"/>
        <v>10000</v>
      </c>
      <c r="I1384" s="4">
        <v>7</v>
      </c>
      <c r="J1384" s="120">
        <f t="shared" si="100"/>
        <v>-10976.098709001</v>
      </c>
      <c r="K1384" s="120">
        <f t="shared" si="101"/>
        <v>120474742.86973342</v>
      </c>
    </row>
    <row r="1385" spans="1:11" x14ac:dyDescent="0.25">
      <c r="A1385" s="4">
        <v>4086</v>
      </c>
      <c r="B1385" s="5">
        <v>12800</v>
      </c>
      <c r="C1385" s="121">
        <f>VLOOKUP($A1385,flow_input!B$2:C$50000,2,FALSE)</f>
        <v>1718.879327999</v>
      </c>
      <c r="D1385" s="7" t="s">
        <v>7</v>
      </c>
      <c r="E1385" s="6">
        <f t="shared" si="98"/>
        <v>-0.86571255250007817</v>
      </c>
      <c r="F1385" s="4">
        <v>4</v>
      </c>
      <c r="G1385" s="4" t="s">
        <v>29</v>
      </c>
      <c r="H1385" s="170">
        <f t="shared" si="99"/>
        <v>10000</v>
      </c>
      <c r="I1385" s="4">
        <v>7</v>
      </c>
      <c r="J1385" s="120">
        <f t="shared" si="100"/>
        <v>-11081.120672001</v>
      </c>
      <c r="K1385" s="120">
        <f t="shared" si="101"/>
        <v>122791235.34744789</v>
      </c>
    </row>
    <row r="1386" spans="1:11" x14ac:dyDescent="0.25">
      <c r="A1386" s="4">
        <v>4089</v>
      </c>
      <c r="B1386" s="5">
        <v>5600</v>
      </c>
      <c r="C1386" s="121">
        <f>VLOOKUP($A1386,flow_input!B$2:C$50000,2,FALSE)</f>
        <v>7253.6984130000001</v>
      </c>
      <c r="D1386" s="7" t="s">
        <v>7</v>
      </c>
      <c r="E1386" s="6">
        <f t="shared" si="98"/>
        <v>0.29530328803571426</v>
      </c>
      <c r="F1386" s="4">
        <v>4</v>
      </c>
      <c r="G1386" s="4" t="s">
        <v>29</v>
      </c>
      <c r="H1386" s="170">
        <f t="shared" si="99"/>
        <v>0</v>
      </c>
      <c r="I1386" s="4">
        <v>7</v>
      </c>
      <c r="J1386" s="120">
        <f t="shared" si="100"/>
        <v>1653.6984130000001</v>
      </c>
      <c r="K1386" s="120">
        <f t="shared" si="101"/>
        <v>2734718.4411587189</v>
      </c>
    </row>
    <row r="1387" spans="1:11" x14ac:dyDescent="0.25">
      <c r="A1387" s="4">
        <v>4239</v>
      </c>
      <c r="B1387" s="5">
        <v>5900</v>
      </c>
      <c r="C1387" s="121">
        <f>VLOOKUP($A1387,flow_input!B$2:C$50000,2,FALSE)</f>
        <v>5854.8329610000001</v>
      </c>
      <c r="D1387" s="7" t="s">
        <v>7</v>
      </c>
      <c r="E1387" s="6">
        <f t="shared" si="98"/>
        <v>-7.6554303389830824E-3</v>
      </c>
      <c r="F1387" s="4">
        <v>4</v>
      </c>
      <c r="G1387" s="4" t="s">
        <v>29</v>
      </c>
      <c r="H1387" s="170">
        <f t="shared" si="99"/>
        <v>0</v>
      </c>
      <c r="I1387" s="4">
        <v>7</v>
      </c>
      <c r="J1387" s="120">
        <f t="shared" si="100"/>
        <v>-45.167038999999932</v>
      </c>
      <c r="K1387" s="120">
        <f t="shared" si="101"/>
        <v>2040.0614120275147</v>
      </c>
    </row>
    <row r="1388" spans="1:11" x14ac:dyDescent="0.25">
      <c r="A1388" s="4">
        <v>4435</v>
      </c>
      <c r="B1388" s="5">
        <v>6700</v>
      </c>
      <c r="C1388" s="121">
        <f>VLOOKUP($A1388,flow_input!B$2:C$50000,2,FALSE)</f>
        <v>1265.8431849999999</v>
      </c>
      <c r="D1388" s="7" t="s">
        <v>7</v>
      </c>
      <c r="E1388" s="6">
        <f t="shared" si="98"/>
        <v>-0.81106818134328362</v>
      </c>
      <c r="F1388" s="4">
        <v>4</v>
      </c>
      <c r="G1388" s="4" t="s">
        <v>29</v>
      </c>
      <c r="H1388" s="170">
        <f t="shared" si="99"/>
        <v>0</v>
      </c>
      <c r="I1388" s="4">
        <v>2</v>
      </c>
      <c r="J1388" s="120">
        <f t="shared" si="100"/>
        <v>-5434.1568150000003</v>
      </c>
      <c r="K1388" s="120">
        <f t="shared" si="101"/>
        <v>29530060.290010948</v>
      </c>
    </row>
    <row r="1389" spans="1:11" x14ac:dyDescent="0.25">
      <c r="A1389" s="4">
        <v>4447</v>
      </c>
      <c r="B1389" s="5">
        <v>11800</v>
      </c>
      <c r="C1389" s="121">
        <f>VLOOKUP($A1389,flow_input!B$2:C$50000,2,FALSE)</f>
        <v>11353.507793666</v>
      </c>
      <c r="D1389" s="7" t="s">
        <v>7</v>
      </c>
      <c r="E1389" s="6">
        <f t="shared" si="98"/>
        <v>-3.7838322570677985E-2</v>
      </c>
      <c r="F1389" s="4">
        <v>4</v>
      </c>
      <c r="G1389" s="4" t="s">
        <v>29</v>
      </c>
      <c r="H1389" s="170">
        <f t="shared" si="99"/>
        <v>10000</v>
      </c>
      <c r="I1389" s="4">
        <v>3</v>
      </c>
      <c r="J1389" s="120">
        <f t="shared" si="100"/>
        <v>-446.492206334</v>
      </c>
      <c r="K1389" s="120">
        <f t="shared" si="101"/>
        <v>199355.29031700324</v>
      </c>
    </row>
    <row r="1390" spans="1:11" x14ac:dyDescent="0.25">
      <c r="A1390" s="4">
        <v>4473</v>
      </c>
      <c r="B1390" s="5">
        <v>18900</v>
      </c>
      <c r="C1390" s="121">
        <f>VLOOKUP($A1390,flow_input!B$2:C$50000,2,FALSE)</f>
        <v>13424.254223999</v>
      </c>
      <c r="D1390" s="7" t="s">
        <v>7</v>
      </c>
      <c r="E1390" s="6">
        <f t="shared" si="98"/>
        <v>-0.28972199873021165</v>
      </c>
      <c r="F1390" s="4">
        <v>4</v>
      </c>
      <c r="G1390" s="4" t="s">
        <v>29</v>
      </c>
      <c r="H1390" s="170">
        <f t="shared" si="99"/>
        <v>10000</v>
      </c>
      <c r="I1390" s="4">
        <v>7</v>
      </c>
      <c r="J1390" s="120">
        <f t="shared" si="100"/>
        <v>-5475.7457760010002</v>
      </c>
      <c r="K1390" s="120">
        <f t="shared" si="101"/>
        <v>29983791.803392794</v>
      </c>
    </row>
    <row r="1391" spans="1:11" x14ac:dyDescent="0.25">
      <c r="A1391" s="4">
        <v>4492</v>
      </c>
      <c r="B1391" s="5">
        <v>10400</v>
      </c>
      <c r="C1391" s="121">
        <f>VLOOKUP($A1391,flow_input!B$2:C$50000,2,FALSE)</f>
        <v>11627.272625</v>
      </c>
      <c r="D1391" s="7" t="s">
        <v>7</v>
      </c>
      <c r="E1391" s="6">
        <f t="shared" si="98"/>
        <v>0.11800698317307678</v>
      </c>
      <c r="F1391" s="4">
        <v>4</v>
      </c>
      <c r="G1391" s="4" t="s">
        <v>29</v>
      </c>
      <c r="H1391" s="170">
        <f t="shared" si="99"/>
        <v>10000</v>
      </c>
      <c r="I1391" s="4">
        <v>3</v>
      </c>
      <c r="J1391" s="120">
        <f t="shared" si="100"/>
        <v>1227.2726249999996</v>
      </c>
      <c r="K1391" s="120">
        <f t="shared" si="101"/>
        <v>1506198.0960743898</v>
      </c>
    </row>
    <row r="1392" spans="1:11" x14ac:dyDescent="0.25">
      <c r="A1392" s="4">
        <v>4627</v>
      </c>
      <c r="B1392" s="5">
        <v>10800</v>
      </c>
      <c r="C1392" s="121">
        <f>VLOOKUP($A1392,flow_input!B$2:C$50000,2,FALSE)</f>
        <v>10939.724238999999</v>
      </c>
      <c r="D1392" s="7" t="s">
        <v>7</v>
      </c>
      <c r="E1392" s="6">
        <f t="shared" si="98"/>
        <v>1.2937429537037026E-2</v>
      </c>
      <c r="F1392" s="4">
        <v>4</v>
      </c>
      <c r="G1392" s="4" t="s">
        <v>29</v>
      </c>
      <c r="H1392" s="170">
        <f t="shared" si="99"/>
        <v>10000</v>
      </c>
      <c r="I1392" s="4">
        <v>5</v>
      </c>
      <c r="J1392" s="120">
        <f t="shared" si="100"/>
        <v>139.72423899999922</v>
      </c>
      <c r="K1392" s="120">
        <f t="shared" si="101"/>
        <v>19522.862964128901</v>
      </c>
    </row>
    <row r="1393" spans="1:11" x14ac:dyDescent="0.25">
      <c r="A1393" s="4">
        <v>4646</v>
      </c>
      <c r="B1393" s="5">
        <v>7500</v>
      </c>
      <c r="C1393" s="121">
        <f>VLOOKUP($A1393,flow_input!B$2:C$50000,2,FALSE)</f>
        <v>8585.9990830000006</v>
      </c>
      <c r="D1393" s="7" t="s">
        <v>7</v>
      </c>
      <c r="E1393" s="6">
        <f t="shared" si="98"/>
        <v>0.14479987773333347</v>
      </c>
      <c r="F1393" s="4">
        <v>4</v>
      </c>
      <c r="G1393" s="4" t="s">
        <v>29</v>
      </c>
      <c r="H1393" s="170">
        <f t="shared" si="99"/>
        <v>0</v>
      </c>
      <c r="I1393" s="4">
        <v>5</v>
      </c>
      <c r="J1393" s="120">
        <f t="shared" si="100"/>
        <v>1085.9990830000006</v>
      </c>
      <c r="K1393" s="120">
        <f t="shared" si="101"/>
        <v>1179394.0082768423</v>
      </c>
    </row>
    <row r="1394" spans="1:11" x14ac:dyDescent="0.25">
      <c r="A1394" s="4">
        <v>4674</v>
      </c>
      <c r="B1394" s="5">
        <v>8000</v>
      </c>
      <c r="C1394" s="121">
        <f>VLOOKUP($A1394,flow_input!B$2:C$50000,2,FALSE)</f>
        <v>8609.4238600000008</v>
      </c>
      <c r="D1394" s="7" t="s">
        <v>7</v>
      </c>
      <c r="E1394" s="6">
        <f t="shared" si="98"/>
        <v>7.6177982500000185E-2</v>
      </c>
      <c r="F1394" s="4">
        <v>4</v>
      </c>
      <c r="G1394" s="4" t="s">
        <v>29</v>
      </c>
      <c r="H1394" s="170">
        <f t="shared" si="99"/>
        <v>0</v>
      </c>
      <c r="I1394" s="4">
        <v>6</v>
      </c>
      <c r="J1394" s="120">
        <f t="shared" si="100"/>
        <v>609.42386000000079</v>
      </c>
      <c r="K1394" s="120">
        <f t="shared" si="101"/>
        <v>371397.44113730057</v>
      </c>
    </row>
    <row r="1395" spans="1:11" x14ac:dyDescent="0.25">
      <c r="A1395" s="4">
        <v>4683</v>
      </c>
      <c r="B1395" s="5">
        <v>13400</v>
      </c>
      <c r="C1395" s="121">
        <f>VLOOKUP($A1395,flow_input!B$2:C$50000,2,FALSE)</f>
        <v>13782.080556999999</v>
      </c>
      <c r="D1395" s="7" t="s">
        <v>7</v>
      </c>
      <c r="E1395" s="6">
        <f t="shared" si="98"/>
        <v>2.8513474402985128E-2</v>
      </c>
      <c r="F1395" s="4">
        <v>4</v>
      </c>
      <c r="G1395" s="4" t="s">
        <v>29</v>
      </c>
      <c r="H1395" s="170">
        <f t="shared" si="99"/>
        <v>10000</v>
      </c>
      <c r="I1395" s="4">
        <v>7</v>
      </c>
      <c r="J1395" s="120">
        <f t="shared" si="100"/>
        <v>382.08055699999932</v>
      </c>
      <c r="K1395" s="120">
        <f t="shared" si="101"/>
        <v>145985.55203742973</v>
      </c>
    </row>
    <row r="1396" spans="1:11" x14ac:dyDescent="0.25">
      <c r="A1396" s="4">
        <v>4709</v>
      </c>
      <c r="B1396" s="5">
        <v>5400</v>
      </c>
      <c r="C1396" s="121">
        <f>VLOOKUP($A1396,flow_input!B$2:C$50000,2,FALSE)</f>
        <v>2604.542097</v>
      </c>
      <c r="D1396" s="7" t="s">
        <v>7</v>
      </c>
      <c r="E1396" s="6">
        <f t="shared" si="98"/>
        <v>-0.51767738944444441</v>
      </c>
      <c r="F1396" s="4">
        <v>4</v>
      </c>
      <c r="G1396" s="4" t="s">
        <v>29</v>
      </c>
      <c r="H1396" s="170">
        <f t="shared" si="99"/>
        <v>0</v>
      </c>
      <c r="I1396" s="4">
        <v>7</v>
      </c>
      <c r="J1396" s="120">
        <f t="shared" si="100"/>
        <v>-2795.457903</v>
      </c>
      <c r="K1396" s="120">
        <f t="shared" si="101"/>
        <v>7814584.8874451574</v>
      </c>
    </row>
    <row r="1397" spans="1:11" x14ac:dyDescent="0.25">
      <c r="A1397" s="4">
        <v>4789</v>
      </c>
      <c r="B1397" s="5">
        <v>19500</v>
      </c>
      <c r="C1397" s="121">
        <f>VLOOKUP($A1397,flow_input!B$2:C$50000,2,FALSE)</f>
        <v>10758.995008996</v>
      </c>
      <c r="D1397" s="7" t="s">
        <v>7</v>
      </c>
      <c r="E1397" s="6">
        <f t="shared" si="98"/>
        <v>-0.44825666620533333</v>
      </c>
      <c r="F1397" s="4">
        <v>4</v>
      </c>
      <c r="G1397" s="4" t="s">
        <v>29</v>
      </c>
      <c r="H1397" s="170">
        <f t="shared" si="99"/>
        <v>10000</v>
      </c>
      <c r="I1397" s="4">
        <v>6</v>
      </c>
      <c r="J1397" s="120">
        <f t="shared" si="100"/>
        <v>-8741.0049910039997</v>
      </c>
      <c r="K1397" s="120">
        <f t="shared" si="101"/>
        <v>76405168.252756834</v>
      </c>
    </row>
    <row r="1398" spans="1:11" x14ac:dyDescent="0.25">
      <c r="A1398" s="4">
        <v>4816</v>
      </c>
      <c r="B1398" s="5">
        <v>11000</v>
      </c>
      <c r="C1398" s="121">
        <f>VLOOKUP($A1398,flow_input!B$2:C$50000,2,FALSE)</f>
        <v>9142.3609319999996</v>
      </c>
      <c r="D1398" s="7" t="s">
        <v>7</v>
      </c>
      <c r="E1398" s="6">
        <f t="shared" si="98"/>
        <v>-0.16887627890909096</v>
      </c>
      <c r="F1398" s="4">
        <v>4</v>
      </c>
      <c r="G1398" s="4" t="s">
        <v>29</v>
      </c>
      <c r="H1398" s="170">
        <f t="shared" si="99"/>
        <v>10000</v>
      </c>
      <c r="I1398" s="4">
        <v>5</v>
      </c>
      <c r="J1398" s="120">
        <f t="shared" si="100"/>
        <v>-1857.6390680000004</v>
      </c>
      <c r="K1398" s="120">
        <f t="shared" si="101"/>
        <v>3450822.9069599099</v>
      </c>
    </row>
    <row r="1399" spans="1:11" x14ac:dyDescent="0.25">
      <c r="A1399" s="4">
        <v>4844</v>
      </c>
      <c r="B1399" s="5">
        <v>7000</v>
      </c>
      <c r="C1399" s="121">
        <f>VLOOKUP($A1399,flow_input!B$2:C$50000,2,FALSE)</f>
        <v>2311.1906770000001</v>
      </c>
      <c r="D1399" s="7" t="s">
        <v>7</v>
      </c>
      <c r="E1399" s="6">
        <f t="shared" si="98"/>
        <v>-0.66982990328571423</v>
      </c>
      <c r="F1399" s="4">
        <v>4</v>
      </c>
      <c r="G1399" s="4" t="s">
        <v>29</v>
      </c>
      <c r="H1399" s="170">
        <f t="shared" si="99"/>
        <v>0</v>
      </c>
      <c r="I1399" s="4">
        <v>7</v>
      </c>
      <c r="J1399" s="120">
        <f t="shared" si="100"/>
        <v>-4688.8093229999995</v>
      </c>
      <c r="K1399" s="120">
        <f t="shared" si="101"/>
        <v>21984932.867451712</v>
      </c>
    </row>
    <row r="1400" spans="1:11" x14ac:dyDescent="0.25">
      <c r="A1400" s="4">
        <v>4849</v>
      </c>
      <c r="B1400" s="5">
        <v>4400</v>
      </c>
      <c r="C1400" s="121">
        <f>VLOOKUP($A1400,flow_input!B$2:C$50000,2,FALSE)</f>
        <v>5209.7789140000004</v>
      </c>
      <c r="D1400" s="7" t="s">
        <v>7</v>
      </c>
      <c r="E1400" s="6">
        <f t="shared" si="98"/>
        <v>0.18404066227272731</v>
      </c>
      <c r="F1400" s="4">
        <v>4</v>
      </c>
      <c r="G1400" s="4" t="s">
        <v>29</v>
      </c>
      <c r="H1400" s="170">
        <f t="shared" si="99"/>
        <v>0</v>
      </c>
      <c r="I1400" s="4">
        <v>7</v>
      </c>
      <c r="J1400" s="120">
        <f t="shared" si="100"/>
        <v>809.77891400000044</v>
      </c>
      <c r="K1400" s="120">
        <f t="shared" si="101"/>
        <v>655741.88955902006</v>
      </c>
    </row>
    <row r="1401" spans="1:11" x14ac:dyDescent="0.25">
      <c r="A1401" s="4">
        <v>4906</v>
      </c>
      <c r="B1401" s="5">
        <v>17600</v>
      </c>
      <c r="C1401" s="121">
        <f>VLOOKUP($A1401,flow_input!B$2:C$50000,2,FALSE)</f>
        <v>18195.307121999998</v>
      </c>
      <c r="D1401" s="7" t="s">
        <v>7</v>
      </c>
      <c r="E1401" s="6">
        <f t="shared" si="98"/>
        <v>3.3824268295454374E-2</v>
      </c>
      <c r="F1401" s="4">
        <v>4</v>
      </c>
      <c r="G1401" s="4" t="s">
        <v>29</v>
      </c>
      <c r="H1401" s="170">
        <f t="shared" si="99"/>
        <v>10000</v>
      </c>
      <c r="I1401" s="4">
        <v>7</v>
      </c>
      <c r="J1401" s="120">
        <f t="shared" si="100"/>
        <v>595.30712199999834</v>
      </c>
      <c r="K1401" s="120">
        <f t="shared" si="101"/>
        <v>354390.56950392091</v>
      </c>
    </row>
    <row r="1402" spans="1:11" x14ac:dyDescent="0.25">
      <c r="A1402" s="4">
        <v>5072</v>
      </c>
      <c r="B1402" s="5">
        <v>11200</v>
      </c>
      <c r="C1402" s="121">
        <f>VLOOKUP($A1402,flow_input!B$2:C$50000,2,FALSE)</f>
        <v>16160.457146999999</v>
      </c>
      <c r="D1402" s="7" t="s">
        <v>7</v>
      </c>
      <c r="E1402" s="6">
        <f t="shared" si="98"/>
        <v>0.44289795955357136</v>
      </c>
      <c r="F1402" s="4">
        <v>4</v>
      </c>
      <c r="G1402" s="4" t="s">
        <v>29</v>
      </c>
      <c r="H1402" s="170">
        <f t="shared" si="99"/>
        <v>10000</v>
      </c>
      <c r="I1402" s="4">
        <v>3</v>
      </c>
      <c r="J1402" s="120">
        <f t="shared" si="100"/>
        <v>4960.4571469999992</v>
      </c>
      <c r="K1402" s="120">
        <f t="shared" si="101"/>
        <v>24606135.107223373</v>
      </c>
    </row>
    <row r="1403" spans="1:11" x14ac:dyDescent="0.25">
      <c r="A1403" s="4">
        <v>5074</v>
      </c>
      <c r="B1403" s="5">
        <v>7200</v>
      </c>
      <c r="C1403" s="121">
        <f>VLOOKUP($A1403,flow_input!B$2:C$50000,2,FALSE)</f>
        <v>7535.0651159999998</v>
      </c>
      <c r="D1403" s="7" t="s">
        <v>7</v>
      </c>
      <c r="E1403" s="6">
        <f t="shared" si="98"/>
        <v>4.6536821666666617E-2</v>
      </c>
      <c r="F1403" s="4">
        <v>4</v>
      </c>
      <c r="G1403" s="4" t="s">
        <v>29</v>
      </c>
      <c r="H1403" s="170">
        <f t="shared" si="99"/>
        <v>0</v>
      </c>
      <c r="I1403" s="4">
        <v>3</v>
      </c>
      <c r="J1403" s="120">
        <f t="shared" si="100"/>
        <v>335.06511599999976</v>
      </c>
      <c r="K1403" s="120">
        <f t="shared" si="101"/>
        <v>112268.63196009329</v>
      </c>
    </row>
    <row r="1404" spans="1:11" x14ac:dyDescent="0.25">
      <c r="A1404" s="4">
        <v>5082</v>
      </c>
      <c r="B1404" s="5">
        <v>11300</v>
      </c>
      <c r="C1404" s="121">
        <f>VLOOKUP($A1404,flow_input!B$2:C$50000,2,FALSE)</f>
        <v>2618.5052700000001</v>
      </c>
      <c r="D1404" s="7" t="s">
        <v>7</v>
      </c>
      <c r="E1404" s="6">
        <f t="shared" si="98"/>
        <v>-0.76827386991150437</v>
      </c>
      <c r="F1404" s="4">
        <v>4</v>
      </c>
      <c r="G1404" s="4" t="s">
        <v>29</v>
      </c>
      <c r="H1404" s="170">
        <f t="shared" si="99"/>
        <v>10000</v>
      </c>
      <c r="I1404" s="4">
        <v>2</v>
      </c>
      <c r="J1404" s="120">
        <f t="shared" si="100"/>
        <v>-8681.4947300000003</v>
      </c>
      <c r="K1404" s="120">
        <f t="shared" si="101"/>
        <v>75368350.747017786</v>
      </c>
    </row>
    <row r="1405" spans="1:11" x14ac:dyDescent="0.25">
      <c r="A1405" s="4">
        <v>5085</v>
      </c>
      <c r="B1405" s="5">
        <v>11400</v>
      </c>
      <c r="C1405" s="121">
        <f>VLOOKUP($A1405,flow_input!B$2:C$50000,2,FALSE)</f>
        <v>5950.7578960000001</v>
      </c>
      <c r="D1405" s="7" t="s">
        <v>7</v>
      </c>
      <c r="E1405" s="6">
        <f t="shared" si="98"/>
        <v>-0.47800369333333337</v>
      </c>
      <c r="F1405" s="4">
        <v>4</v>
      </c>
      <c r="G1405" s="4" t="s">
        <v>29</v>
      </c>
      <c r="H1405" s="170">
        <f t="shared" si="99"/>
        <v>10000</v>
      </c>
      <c r="I1405" s="4">
        <v>2</v>
      </c>
      <c r="J1405" s="120">
        <f t="shared" si="100"/>
        <v>-5449.2421039999999</v>
      </c>
      <c r="K1405" s="120">
        <f t="shared" si="101"/>
        <v>29694239.508006345</v>
      </c>
    </row>
    <row r="1406" spans="1:11" x14ac:dyDescent="0.25">
      <c r="A1406" s="4">
        <v>5089</v>
      </c>
      <c r="B1406" s="5">
        <v>7300</v>
      </c>
      <c r="C1406" s="121">
        <f>VLOOKUP($A1406,flow_input!B$2:C$50000,2,FALSE)</f>
        <v>10626.708350999999</v>
      </c>
      <c r="D1406" s="7" t="s">
        <v>7</v>
      </c>
      <c r="E1406" s="6">
        <f t="shared" si="98"/>
        <v>0.45571347273972584</v>
      </c>
      <c r="F1406" s="4">
        <v>4</v>
      </c>
      <c r="G1406" s="4" t="s">
        <v>29</v>
      </c>
      <c r="H1406" s="170">
        <f t="shared" si="99"/>
        <v>0</v>
      </c>
      <c r="I1406" s="4">
        <v>4</v>
      </c>
      <c r="J1406" s="120">
        <f t="shared" si="100"/>
        <v>3326.7083509999993</v>
      </c>
      <c r="K1406" s="120">
        <f t="shared" si="101"/>
        <v>11066988.452613134</v>
      </c>
    </row>
    <row r="1407" spans="1:11" x14ac:dyDescent="0.25">
      <c r="A1407" s="4">
        <v>5146</v>
      </c>
      <c r="B1407" s="5">
        <v>5900</v>
      </c>
      <c r="C1407" s="121">
        <f>VLOOKUP($A1407,flow_input!B$2:C$50000,2,FALSE)</f>
        <v>6105.4547899999998</v>
      </c>
      <c r="D1407" s="7" t="s">
        <v>7</v>
      </c>
      <c r="E1407" s="6">
        <f t="shared" si="98"/>
        <v>3.4822845762711774E-2</v>
      </c>
      <c r="F1407" s="4">
        <v>4</v>
      </c>
      <c r="G1407" s="4" t="s">
        <v>29</v>
      </c>
      <c r="H1407" s="170">
        <f t="shared" si="99"/>
        <v>0</v>
      </c>
      <c r="I1407" s="4">
        <v>5</v>
      </c>
      <c r="J1407" s="120">
        <f t="shared" si="100"/>
        <v>205.45478999999978</v>
      </c>
      <c r="K1407" s="120">
        <f t="shared" si="101"/>
        <v>42211.670733944011</v>
      </c>
    </row>
    <row r="1408" spans="1:11" x14ac:dyDescent="0.25">
      <c r="A1408" s="4">
        <v>5159</v>
      </c>
      <c r="B1408" s="5">
        <v>4200</v>
      </c>
      <c r="C1408" s="121">
        <f>VLOOKUP($A1408,flow_input!B$2:C$50000,2,FALSE)</f>
        <v>5920.3500869999998</v>
      </c>
      <c r="D1408" s="7" t="s">
        <v>7</v>
      </c>
      <c r="E1408" s="6">
        <f t="shared" si="98"/>
        <v>0.40960716357142846</v>
      </c>
      <c r="F1408" s="4">
        <v>4</v>
      </c>
      <c r="G1408" s="4" t="s">
        <v>29</v>
      </c>
      <c r="H1408" s="170">
        <f t="shared" si="99"/>
        <v>0</v>
      </c>
      <c r="I1408" s="4">
        <v>3</v>
      </c>
      <c r="J1408" s="120">
        <f t="shared" si="100"/>
        <v>1720.3500869999998</v>
      </c>
      <c r="K1408" s="120">
        <f t="shared" si="101"/>
        <v>2959604.4218409071</v>
      </c>
    </row>
    <row r="1409" spans="1:11" x14ac:dyDescent="0.25">
      <c r="A1409" s="4">
        <v>5429</v>
      </c>
      <c r="B1409" s="5">
        <v>10700</v>
      </c>
      <c r="C1409" s="121">
        <f>VLOOKUP($A1409,flow_input!B$2:C$50000,2,FALSE)</f>
        <v>9077.4457070000008</v>
      </c>
      <c r="D1409" s="7" t="s">
        <v>7</v>
      </c>
      <c r="E1409" s="6">
        <f t="shared" si="98"/>
        <v>-0.15164058813084103</v>
      </c>
      <c r="F1409" s="4">
        <v>4</v>
      </c>
      <c r="G1409" s="4" t="s">
        <v>29</v>
      </c>
      <c r="H1409" s="170">
        <f t="shared" si="99"/>
        <v>10000</v>
      </c>
      <c r="I1409" s="4">
        <v>3</v>
      </c>
      <c r="J1409" s="120">
        <f t="shared" si="100"/>
        <v>-1622.5542929999992</v>
      </c>
      <c r="K1409" s="120">
        <f t="shared" si="101"/>
        <v>2632682.4337327275</v>
      </c>
    </row>
    <row r="1410" spans="1:11" x14ac:dyDescent="0.25">
      <c r="A1410" s="4">
        <v>5574</v>
      </c>
      <c r="B1410" s="5">
        <v>2600</v>
      </c>
      <c r="C1410" s="121">
        <f>VLOOKUP($A1410,flow_input!B$2:C$50000,2,FALSE)</f>
        <v>5894.2659210000002</v>
      </c>
      <c r="D1410" s="7" t="s">
        <v>7</v>
      </c>
      <c r="E1410" s="6">
        <f t="shared" si="98"/>
        <v>1.2670253542307695</v>
      </c>
      <c r="F1410" s="4">
        <v>4</v>
      </c>
      <c r="G1410" s="4" t="s">
        <v>29</v>
      </c>
      <c r="H1410" s="170">
        <f t="shared" si="99"/>
        <v>0</v>
      </c>
      <c r="I1410" s="4">
        <v>5</v>
      </c>
      <c r="J1410" s="120">
        <f t="shared" si="100"/>
        <v>3294.2659210000002</v>
      </c>
      <c r="K1410" s="120">
        <f t="shared" si="101"/>
        <v>10852187.95826198</v>
      </c>
    </row>
    <row r="1411" spans="1:11" x14ac:dyDescent="0.25">
      <c r="A1411" s="4">
        <v>5591</v>
      </c>
      <c r="B1411" s="5">
        <v>3300</v>
      </c>
      <c r="C1411" s="121">
        <f>VLOOKUP($A1411,flow_input!B$2:C$50000,2,FALSE)</f>
        <v>3724.0381590000002</v>
      </c>
      <c r="D1411" s="7" t="s">
        <v>7</v>
      </c>
      <c r="E1411" s="6">
        <f t="shared" ref="E1411:E1474" si="102">C1411/B1411-1</f>
        <v>0.12849641181818194</v>
      </c>
      <c r="F1411" s="4">
        <v>4</v>
      </c>
      <c r="G1411" s="4" t="s">
        <v>29</v>
      </c>
      <c r="H1411" s="170">
        <f t="shared" ref="H1411:H1474" si="103">FLOOR(B1411,10000)</f>
        <v>0</v>
      </c>
      <c r="I1411" s="4">
        <v>5</v>
      </c>
      <c r="J1411" s="120">
        <f t="shared" si="100"/>
        <v>424.03815900000018</v>
      </c>
      <c r="K1411" s="120">
        <f t="shared" si="101"/>
        <v>179808.36028810943</v>
      </c>
    </row>
    <row r="1412" spans="1:11" x14ac:dyDescent="0.25">
      <c r="A1412" s="4">
        <v>5775</v>
      </c>
      <c r="B1412" s="5">
        <v>15000</v>
      </c>
      <c r="C1412" s="121">
        <f>VLOOKUP($A1412,flow_input!B$2:C$50000,2,FALSE)</f>
        <v>9503.8464690000001</v>
      </c>
      <c r="D1412" s="7" t="s">
        <v>7</v>
      </c>
      <c r="E1412" s="6">
        <f t="shared" si="102"/>
        <v>-0.36641023539999995</v>
      </c>
      <c r="F1412" s="4">
        <v>4</v>
      </c>
      <c r="G1412" s="4" t="s">
        <v>29</v>
      </c>
      <c r="H1412" s="170">
        <f t="shared" si="103"/>
        <v>10000</v>
      </c>
      <c r="I1412" s="4">
        <v>7</v>
      </c>
      <c r="J1412" s="120">
        <f t="shared" si="100"/>
        <v>-5496.1535309999999</v>
      </c>
      <c r="K1412" s="120">
        <f t="shared" si="101"/>
        <v>30207703.636323769</v>
      </c>
    </row>
    <row r="1413" spans="1:11" x14ac:dyDescent="0.25">
      <c r="A1413" s="4">
        <v>5830</v>
      </c>
      <c r="B1413" s="5">
        <v>6000</v>
      </c>
      <c r="C1413" s="121">
        <f>VLOOKUP($A1413,flow_input!B$2:C$50000,2,FALSE)</f>
        <v>13334.838345</v>
      </c>
      <c r="D1413" s="7" t="s">
        <v>7</v>
      </c>
      <c r="E1413" s="6">
        <f t="shared" si="102"/>
        <v>1.2224730575000002</v>
      </c>
      <c r="F1413" s="4">
        <v>4</v>
      </c>
      <c r="G1413" s="4" t="s">
        <v>29</v>
      </c>
      <c r="H1413" s="170">
        <f t="shared" si="103"/>
        <v>0</v>
      </c>
      <c r="I1413" s="4">
        <v>2</v>
      </c>
      <c r="J1413" s="120">
        <f t="shared" ref="J1413:J1476" si="104">C1413-B1413</f>
        <v>7334.8383450000001</v>
      </c>
      <c r="K1413" s="120">
        <f t="shared" ref="K1413:K1476" si="105">POWER(J1413,2)</f>
        <v>53799853.547282338</v>
      </c>
    </row>
    <row r="1414" spans="1:11" x14ac:dyDescent="0.25">
      <c r="A1414" s="4">
        <v>5878</v>
      </c>
      <c r="B1414" s="5">
        <v>6500</v>
      </c>
      <c r="C1414" s="121">
        <f>VLOOKUP($A1414,flow_input!B$2:C$50000,2,FALSE)</f>
        <v>7984.4312049999999</v>
      </c>
      <c r="D1414" s="7" t="s">
        <v>7</v>
      </c>
      <c r="E1414" s="6">
        <f t="shared" si="102"/>
        <v>0.22837403153846147</v>
      </c>
      <c r="F1414" s="4">
        <v>4</v>
      </c>
      <c r="G1414" s="4" t="s">
        <v>29</v>
      </c>
      <c r="H1414" s="170">
        <f t="shared" si="103"/>
        <v>0</v>
      </c>
      <c r="I1414" s="4">
        <v>2</v>
      </c>
      <c r="J1414" s="120">
        <f t="shared" si="104"/>
        <v>1484.4312049999999</v>
      </c>
      <c r="K1414" s="120">
        <f t="shared" si="105"/>
        <v>2203536.0023777517</v>
      </c>
    </row>
    <row r="1415" spans="1:11" x14ac:dyDescent="0.25">
      <c r="A1415" s="4">
        <v>6100</v>
      </c>
      <c r="B1415" s="5">
        <v>10100</v>
      </c>
      <c r="C1415" s="121">
        <f>VLOOKUP($A1415,flow_input!B$2:C$50000,2,FALSE)</f>
        <v>10176.796103999999</v>
      </c>
      <c r="D1415" s="7" t="s">
        <v>7</v>
      </c>
      <c r="E1415" s="6">
        <f t="shared" si="102"/>
        <v>7.6035746534652837E-3</v>
      </c>
      <c r="F1415" s="4">
        <v>4</v>
      </c>
      <c r="G1415" s="4" t="s">
        <v>29</v>
      </c>
      <c r="H1415" s="170">
        <f t="shared" si="103"/>
        <v>10000</v>
      </c>
      <c r="I1415" s="4">
        <v>5</v>
      </c>
      <c r="J1415" s="120">
        <f t="shared" si="104"/>
        <v>76.796103999999104</v>
      </c>
      <c r="K1415" s="120">
        <f t="shared" si="105"/>
        <v>5897.6415895786786</v>
      </c>
    </row>
    <row r="1416" spans="1:11" x14ac:dyDescent="0.25">
      <c r="A1416" s="4">
        <v>6126</v>
      </c>
      <c r="B1416" s="5">
        <v>12500</v>
      </c>
      <c r="C1416" s="121">
        <f>VLOOKUP($A1416,flow_input!B$2:C$50000,2,FALSE)</f>
        <v>13867.051074999999</v>
      </c>
      <c r="D1416" s="7" t="s">
        <v>7</v>
      </c>
      <c r="E1416" s="6">
        <f t="shared" si="102"/>
        <v>0.10936408600000003</v>
      </c>
      <c r="F1416" s="4">
        <v>4</v>
      </c>
      <c r="G1416" s="4" t="s">
        <v>29</v>
      </c>
      <c r="H1416" s="170">
        <f t="shared" si="103"/>
        <v>10000</v>
      </c>
      <c r="I1416" s="4">
        <v>7</v>
      </c>
      <c r="J1416" s="120">
        <f t="shared" si="104"/>
        <v>1367.0510749999994</v>
      </c>
      <c r="K1416" s="120">
        <f t="shared" si="105"/>
        <v>1868828.641658654</v>
      </c>
    </row>
    <row r="1417" spans="1:11" x14ac:dyDescent="0.25">
      <c r="A1417" s="4">
        <v>6144</v>
      </c>
      <c r="B1417" s="5">
        <v>3500</v>
      </c>
      <c r="C1417" s="121">
        <f>VLOOKUP($A1417,flow_input!B$2:C$50000,2,FALSE)</f>
        <v>2212.5729799999999</v>
      </c>
      <c r="D1417" s="7" t="s">
        <v>7</v>
      </c>
      <c r="E1417" s="6">
        <f t="shared" si="102"/>
        <v>-0.36783629142857144</v>
      </c>
      <c r="F1417" s="4">
        <v>4</v>
      </c>
      <c r="G1417" s="4" t="s">
        <v>29</v>
      </c>
      <c r="H1417" s="170">
        <f t="shared" si="103"/>
        <v>0</v>
      </c>
      <c r="I1417" s="4">
        <v>7</v>
      </c>
      <c r="J1417" s="120">
        <f t="shared" si="104"/>
        <v>-1287.4270200000001</v>
      </c>
      <c r="K1417" s="120">
        <f t="shared" si="105"/>
        <v>1657468.3318260806</v>
      </c>
    </row>
    <row r="1418" spans="1:11" x14ac:dyDescent="0.25">
      <c r="A1418" s="4">
        <v>6188</v>
      </c>
      <c r="B1418" s="5">
        <v>3300</v>
      </c>
      <c r="C1418" s="121">
        <f>VLOOKUP($A1418,flow_input!B$2:C$50000,2,FALSE)</f>
        <v>876.57659200000001</v>
      </c>
      <c r="D1418" s="7" t="s">
        <v>7</v>
      </c>
      <c r="E1418" s="6">
        <f t="shared" si="102"/>
        <v>-0.7343707296969697</v>
      </c>
      <c r="F1418" s="4">
        <v>4</v>
      </c>
      <c r="G1418" s="4" t="s">
        <v>29</v>
      </c>
      <c r="H1418" s="170">
        <f t="shared" si="103"/>
        <v>0</v>
      </c>
      <c r="I1418" s="4">
        <v>4</v>
      </c>
      <c r="J1418" s="120">
        <f t="shared" si="104"/>
        <v>-2423.4234080000001</v>
      </c>
      <c r="K1418" s="120">
        <f t="shared" si="105"/>
        <v>5872981.0144423349</v>
      </c>
    </row>
    <row r="1419" spans="1:11" x14ac:dyDescent="0.25">
      <c r="A1419" s="4">
        <v>6206</v>
      </c>
      <c r="B1419" s="5">
        <v>7100</v>
      </c>
      <c r="C1419" s="121">
        <f>VLOOKUP($A1419,flow_input!B$2:C$50000,2,FALSE)</f>
        <v>9753.084535</v>
      </c>
      <c r="D1419" s="7" t="s">
        <v>7</v>
      </c>
      <c r="E1419" s="6">
        <f t="shared" si="102"/>
        <v>0.3736738781690141</v>
      </c>
      <c r="F1419" s="4">
        <v>4</v>
      </c>
      <c r="G1419" s="4" t="s">
        <v>29</v>
      </c>
      <c r="H1419" s="170">
        <f t="shared" si="103"/>
        <v>0</v>
      </c>
      <c r="I1419" s="4">
        <v>7</v>
      </c>
      <c r="J1419" s="120">
        <f t="shared" si="104"/>
        <v>2653.084535</v>
      </c>
      <c r="K1419" s="120">
        <f t="shared" si="105"/>
        <v>7038857.5498561664</v>
      </c>
    </row>
    <row r="1420" spans="1:11" x14ac:dyDescent="0.25">
      <c r="A1420" s="4">
        <v>6211</v>
      </c>
      <c r="B1420" s="5">
        <v>9700</v>
      </c>
      <c r="C1420" s="121">
        <f>VLOOKUP($A1420,flow_input!B$2:C$50000,2,FALSE)</f>
        <v>8659.0604679999997</v>
      </c>
      <c r="D1420" s="7" t="s">
        <v>7</v>
      </c>
      <c r="E1420" s="6">
        <f t="shared" si="102"/>
        <v>-0.10731335381443308</v>
      </c>
      <c r="F1420" s="4">
        <v>4</v>
      </c>
      <c r="G1420" s="4" t="s">
        <v>29</v>
      </c>
      <c r="H1420" s="170">
        <f t="shared" si="103"/>
        <v>0</v>
      </c>
      <c r="I1420" s="4">
        <v>7</v>
      </c>
      <c r="J1420" s="120">
        <f t="shared" si="104"/>
        <v>-1040.9395320000003</v>
      </c>
      <c r="K1420" s="120">
        <f t="shared" si="105"/>
        <v>1083555.1092803797</v>
      </c>
    </row>
    <row r="1421" spans="1:11" x14ac:dyDescent="0.25">
      <c r="A1421" s="4">
        <v>6230</v>
      </c>
      <c r="B1421" s="5">
        <v>17700</v>
      </c>
      <c r="C1421" s="121">
        <f>VLOOKUP($A1421,flow_input!B$2:C$50000,2,FALSE)</f>
        <v>13615.552508999999</v>
      </c>
      <c r="D1421" s="7" t="s">
        <v>7</v>
      </c>
      <c r="E1421" s="6">
        <f t="shared" si="102"/>
        <v>-0.23075974525423737</v>
      </c>
      <c r="F1421" s="4">
        <v>4</v>
      </c>
      <c r="G1421" s="4" t="s">
        <v>29</v>
      </c>
      <c r="H1421" s="170">
        <f t="shared" si="103"/>
        <v>10000</v>
      </c>
      <c r="I1421" s="4">
        <v>6</v>
      </c>
      <c r="J1421" s="120">
        <f t="shared" si="104"/>
        <v>-4084.4474910000008</v>
      </c>
      <c r="K1421" s="120">
        <f t="shared" si="105"/>
        <v>16682711.306736201</v>
      </c>
    </row>
    <row r="1422" spans="1:11" x14ac:dyDescent="0.25">
      <c r="A1422" s="4">
        <v>6249</v>
      </c>
      <c r="B1422" s="5">
        <v>20000</v>
      </c>
      <c r="C1422" s="121">
        <f>VLOOKUP($A1422,flow_input!B$2:C$50000,2,FALSE)</f>
        <v>21339.332142666</v>
      </c>
      <c r="D1422" s="7" t="s">
        <v>7</v>
      </c>
      <c r="E1422" s="6">
        <f t="shared" si="102"/>
        <v>6.6966607133299938E-2</v>
      </c>
      <c r="F1422" s="4">
        <v>4</v>
      </c>
      <c r="G1422" s="4" t="s">
        <v>29</v>
      </c>
      <c r="H1422" s="170">
        <f t="shared" si="103"/>
        <v>20000</v>
      </c>
      <c r="I1422" s="4">
        <v>5</v>
      </c>
      <c r="J1422" s="120">
        <f t="shared" si="104"/>
        <v>1339.3321426660004</v>
      </c>
      <c r="K1422" s="120">
        <f t="shared" si="105"/>
        <v>1793810.5883782997</v>
      </c>
    </row>
    <row r="1423" spans="1:11" x14ac:dyDescent="0.25">
      <c r="A1423" s="4">
        <v>6365</v>
      </c>
      <c r="B1423" s="5">
        <v>2800</v>
      </c>
      <c r="C1423" s="121">
        <f>VLOOKUP($A1423,flow_input!B$2:C$50000,2,FALSE)</f>
        <v>2844.0631899999998</v>
      </c>
      <c r="D1423" s="7" t="s">
        <v>7</v>
      </c>
      <c r="E1423" s="6">
        <f t="shared" si="102"/>
        <v>1.5736853571428622E-2</v>
      </c>
      <c r="F1423" s="4">
        <v>4</v>
      </c>
      <c r="G1423" s="4" t="s">
        <v>29</v>
      </c>
      <c r="H1423" s="170">
        <f t="shared" si="103"/>
        <v>0</v>
      </c>
      <c r="I1423" s="4">
        <v>7</v>
      </c>
      <c r="J1423" s="120">
        <f t="shared" si="104"/>
        <v>44.06318999999985</v>
      </c>
      <c r="K1423" s="120">
        <f t="shared" si="105"/>
        <v>1941.5647129760866</v>
      </c>
    </row>
    <row r="1424" spans="1:11" x14ac:dyDescent="0.25">
      <c r="A1424" s="4">
        <v>6443</v>
      </c>
      <c r="B1424" s="5">
        <v>8500</v>
      </c>
      <c r="C1424" s="121">
        <f>VLOOKUP($A1424,flow_input!B$2:C$50000,2,FALSE)</f>
        <v>6985.6040759999996</v>
      </c>
      <c r="D1424" s="7" t="s">
        <v>7</v>
      </c>
      <c r="E1424" s="6">
        <f t="shared" si="102"/>
        <v>-0.17816422635294127</v>
      </c>
      <c r="F1424" s="4">
        <v>4</v>
      </c>
      <c r="G1424" s="4" t="s">
        <v>29</v>
      </c>
      <c r="H1424" s="170">
        <f t="shared" si="103"/>
        <v>0</v>
      </c>
      <c r="I1424" s="4">
        <v>2</v>
      </c>
      <c r="J1424" s="120">
        <f t="shared" si="104"/>
        <v>-1514.3959240000004</v>
      </c>
      <c r="K1424" s="120">
        <f t="shared" si="105"/>
        <v>2293395.0146278148</v>
      </c>
    </row>
    <row r="1425" spans="1:11" x14ac:dyDescent="0.25">
      <c r="A1425" s="4">
        <v>6466</v>
      </c>
      <c r="B1425" s="5">
        <v>7400</v>
      </c>
      <c r="C1425" s="121">
        <f>VLOOKUP($A1425,flow_input!B$2:C$50000,2,FALSE)</f>
        <v>6169.6081519999998</v>
      </c>
      <c r="D1425" s="7" t="s">
        <v>7</v>
      </c>
      <c r="E1425" s="6">
        <f t="shared" si="102"/>
        <v>-0.16626916864864871</v>
      </c>
      <c r="F1425" s="4">
        <v>4</v>
      </c>
      <c r="G1425" s="4" t="s">
        <v>29</v>
      </c>
      <c r="H1425" s="170">
        <f t="shared" si="103"/>
        <v>0</v>
      </c>
      <c r="I1425" s="4">
        <v>7</v>
      </c>
      <c r="J1425" s="120">
        <f t="shared" si="104"/>
        <v>-1230.3918480000002</v>
      </c>
      <c r="K1425" s="120">
        <f t="shared" si="105"/>
        <v>1513864.0996248557</v>
      </c>
    </row>
    <row r="1426" spans="1:11" x14ac:dyDescent="0.25">
      <c r="A1426" s="4">
        <v>6625</v>
      </c>
      <c r="B1426" s="5">
        <v>17200</v>
      </c>
      <c r="C1426" s="121">
        <f>VLOOKUP($A1426,flow_input!B$2:C$50000,2,FALSE)</f>
        <v>9848.5698400000001</v>
      </c>
      <c r="D1426" s="7" t="s">
        <v>7</v>
      </c>
      <c r="E1426" s="6">
        <f t="shared" si="102"/>
        <v>-0.4274087302325581</v>
      </c>
      <c r="F1426" s="4">
        <v>4</v>
      </c>
      <c r="G1426" s="4" t="s">
        <v>29</v>
      </c>
      <c r="H1426" s="170">
        <f t="shared" si="103"/>
        <v>10000</v>
      </c>
      <c r="I1426" s="4">
        <v>4</v>
      </c>
      <c r="J1426" s="120">
        <f t="shared" si="104"/>
        <v>-7351.4301599999999</v>
      </c>
      <c r="K1426" s="120">
        <f t="shared" si="105"/>
        <v>54043525.39735762</v>
      </c>
    </row>
    <row r="1427" spans="1:11" x14ac:dyDescent="0.25">
      <c r="A1427" s="4">
        <v>6828</v>
      </c>
      <c r="B1427" s="5">
        <v>6700</v>
      </c>
      <c r="C1427" s="121">
        <f>VLOOKUP($A1427,flow_input!B$2:C$50000,2,FALSE)</f>
        <v>3165.0155789999999</v>
      </c>
      <c r="D1427" s="7" t="s">
        <v>7</v>
      </c>
      <c r="E1427" s="6">
        <f t="shared" si="102"/>
        <v>-0.52760961507462689</v>
      </c>
      <c r="F1427" s="4">
        <v>4</v>
      </c>
      <c r="G1427" s="4" t="s">
        <v>29</v>
      </c>
      <c r="H1427" s="170">
        <f t="shared" si="103"/>
        <v>0</v>
      </c>
      <c r="I1427" s="4">
        <v>4</v>
      </c>
      <c r="J1427" s="120">
        <f t="shared" si="104"/>
        <v>-3534.9844210000001</v>
      </c>
      <c r="K1427" s="120">
        <f t="shared" si="105"/>
        <v>12496114.856712706</v>
      </c>
    </row>
    <row r="1428" spans="1:11" x14ac:dyDescent="0.25">
      <c r="A1428" s="4">
        <v>7405</v>
      </c>
      <c r="B1428" s="5">
        <v>6000</v>
      </c>
      <c r="C1428" s="121">
        <f>VLOOKUP($A1428,flow_input!B$2:C$50000,2,FALSE)</f>
        <v>3464.8456660000002</v>
      </c>
      <c r="D1428" s="7" t="s">
        <v>7</v>
      </c>
      <c r="E1428" s="6">
        <f t="shared" si="102"/>
        <v>-0.4225257223333333</v>
      </c>
      <c r="F1428" s="4">
        <v>4</v>
      </c>
      <c r="G1428" s="4" t="s">
        <v>29</v>
      </c>
      <c r="H1428" s="170">
        <f t="shared" si="103"/>
        <v>0</v>
      </c>
      <c r="I1428" s="4">
        <v>7</v>
      </c>
      <c r="J1428" s="120">
        <f t="shared" si="104"/>
        <v>-2535.1543339999998</v>
      </c>
      <c r="K1428" s="120">
        <f t="shared" si="105"/>
        <v>6427007.4971989831</v>
      </c>
    </row>
    <row r="1429" spans="1:11" x14ac:dyDescent="0.25">
      <c r="A1429" s="4">
        <v>7408</v>
      </c>
      <c r="B1429" s="5">
        <v>5700</v>
      </c>
      <c r="C1429" s="121">
        <f>VLOOKUP($A1429,flow_input!B$2:C$50000,2,FALSE)</f>
        <v>3875.6133089999998</v>
      </c>
      <c r="D1429" s="7" t="s">
        <v>7</v>
      </c>
      <c r="E1429" s="6">
        <f t="shared" si="102"/>
        <v>-0.32006784052631587</v>
      </c>
      <c r="F1429" s="4">
        <v>4</v>
      </c>
      <c r="G1429" s="4" t="s">
        <v>29</v>
      </c>
      <c r="H1429" s="170">
        <f t="shared" si="103"/>
        <v>0</v>
      </c>
      <c r="I1429" s="4">
        <v>7</v>
      </c>
      <c r="J1429" s="120">
        <f t="shared" si="104"/>
        <v>-1824.3866910000002</v>
      </c>
      <c r="K1429" s="120">
        <f t="shared" si="105"/>
        <v>3328386.79829793</v>
      </c>
    </row>
    <row r="1430" spans="1:11" x14ac:dyDescent="0.25">
      <c r="A1430" s="4">
        <v>7410</v>
      </c>
      <c r="B1430" s="5">
        <v>11600</v>
      </c>
      <c r="C1430" s="121">
        <f>VLOOKUP($A1430,flow_input!B$2:C$50000,2,FALSE)</f>
        <v>6417.4310310000001</v>
      </c>
      <c r="D1430" s="7" t="s">
        <v>7</v>
      </c>
      <c r="E1430" s="6">
        <f t="shared" si="102"/>
        <v>-0.44677318698275859</v>
      </c>
      <c r="F1430" s="4">
        <v>4</v>
      </c>
      <c r="G1430" s="4" t="s">
        <v>29</v>
      </c>
      <c r="H1430" s="170">
        <f t="shared" si="103"/>
        <v>10000</v>
      </c>
      <c r="I1430" s="4">
        <v>7</v>
      </c>
      <c r="J1430" s="120">
        <f t="shared" si="104"/>
        <v>-5182.5689689999999</v>
      </c>
      <c r="K1430" s="120">
        <f t="shared" si="105"/>
        <v>26859021.118441723</v>
      </c>
    </row>
    <row r="1431" spans="1:11" x14ac:dyDescent="0.25">
      <c r="A1431" s="4">
        <v>7417</v>
      </c>
      <c r="B1431" s="5">
        <v>13700</v>
      </c>
      <c r="C1431" s="121">
        <f>VLOOKUP($A1431,flow_input!B$2:C$50000,2,FALSE)</f>
        <v>13788.827175</v>
      </c>
      <c r="D1431" s="7" t="s">
        <v>7</v>
      </c>
      <c r="E1431" s="6">
        <f t="shared" si="102"/>
        <v>6.4837354014599669E-3</v>
      </c>
      <c r="F1431" s="4">
        <v>4</v>
      </c>
      <c r="G1431" s="4" t="s">
        <v>29</v>
      </c>
      <c r="H1431" s="170">
        <f t="shared" si="103"/>
        <v>10000</v>
      </c>
      <c r="I1431" s="4">
        <v>7</v>
      </c>
      <c r="J1431" s="120">
        <f t="shared" si="104"/>
        <v>88.827175000000352</v>
      </c>
      <c r="K1431" s="120">
        <f t="shared" si="105"/>
        <v>7890.2670184806875</v>
      </c>
    </row>
    <row r="1432" spans="1:11" x14ac:dyDescent="0.25">
      <c r="A1432" s="4">
        <v>7564</v>
      </c>
      <c r="B1432" s="5">
        <v>10600</v>
      </c>
      <c r="C1432" s="121">
        <f>VLOOKUP($A1432,flow_input!B$2:C$50000,2,FALSE)</f>
        <v>13549.387236</v>
      </c>
      <c r="D1432" s="7" t="s">
        <v>7</v>
      </c>
      <c r="E1432" s="6">
        <f t="shared" si="102"/>
        <v>0.27824407886792457</v>
      </c>
      <c r="F1432" s="4">
        <v>4</v>
      </c>
      <c r="G1432" s="4" t="s">
        <v>29</v>
      </c>
      <c r="H1432" s="170">
        <f t="shared" si="103"/>
        <v>10000</v>
      </c>
      <c r="I1432" s="4">
        <v>5</v>
      </c>
      <c r="J1432" s="120">
        <f t="shared" si="104"/>
        <v>2949.3872360000005</v>
      </c>
      <c r="K1432" s="120">
        <f t="shared" si="105"/>
        <v>8698885.0678797234</v>
      </c>
    </row>
    <row r="1433" spans="1:11" x14ac:dyDescent="0.25">
      <c r="A1433" s="4">
        <v>7620</v>
      </c>
      <c r="B1433" s="5">
        <v>2600</v>
      </c>
      <c r="C1433" s="121">
        <f>VLOOKUP($A1433,flow_input!B$2:C$50000,2,FALSE)</f>
        <v>3546.7904739999999</v>
      </c>
      <c r="D1433" s="7" t="s">
        <v>7</v>
      </c>
      <c r="E1433" s="6">
        <f t="shared" si="102"/>
        <v>0.36415018230769225</v>
      </c>
      <c r="F1433" s="4">
        <v>4</v>
      </c>
      <c r="G1433" s="4" t="s">
        <v>29</v>
      </c>
      <c r="H1433" s="170">
        <f t="shared" si="103"/>
        <v>0</v>
      </c>
      <c r="I1433" s="4">
        <v>4</v>
      </c>
      <c r="J1433" s="120">
        <f t="shared" si="104"/>
        <v>946.7904739999999</v>
      </c>
      <c r="K1433" s="120">
        <f t="shared" si="105"/>
        <v>896412.20165714447</v>
      </c>
    </row>
    <row r="1434" spans="1:11" x14ac:dyDescent="0.25">
      <c r="A1434" s="4">
        <v>7654</v>
      </c>
      <c r="B1434" s="5">
        <v>4800</v>
      </c>
      <c r="C1434" s="121">
        <f>VLOOKUP($A1434,flow_input!B$2:C$50000,2,FALSE)</f>
        <v>4219.2410989999998</v>
      </c>
      <c r="D1434" s="7" t="s">
        <v>7</v>
      </c>
      <c r="E1434" s="6">
        <f t="shared" si="102"/>
        <v>-0.12099143770833332</v>
      </c>
      <c r="F1434" s="4">
        <v>4</v>
      </c>
      <c r="G1434" s="4" t="s">
        <v>29</v>
      </c>
      <c r="H1434" s="170">
        <f t="shared" si="103"/>
        <v>0</v>
      </c>
      <c r="I1434" s="4">
        <v>4</v>
      </c>
      <c r="J1434" s="120">
        <f t="shared" si="104"/>
        <v>-580.75890100000015</v>
      </c>
      <c r="K1434" s="120">
        <f t="shared" si="105"/>
        <v>337280.901090728</v>
      </c>
    </row>
    <row r="1435" spans="1:11" x14ac:dyDescent="0.25">
      <c r="A1435" s="4">
        <v>7996</v>
      </c>
      <c r="B1435" s="5">
        <v>4400</v>
      </c>
      <c r="C1435" s="121">
        <f>VLOOKUP($A1435,flow_input!B$2:C$50000,2,FALSE)</f>
        <v>3963.1449419999999</v>
      </c>
      <c r="D1435" s="7" t="s">
        <v>7</v>
      </c>
      <c r="E1435" s="6">
        <f t="shared" si="102"/>
        <v>-9.9285240454545454E-2</v>
      </c>
      <c r="F1435" s="4">
        <v>4</v>
      </c>
      <c r="G1435" s="4" t="s">
        <v>29</v>
      </c>
      <c r="H1435" s="170">
        <f t="shared" si="103"/>
        <v>0</v>
      </c>
      <c r="I1435" s="4">
        <v>3</v>
      </c>
      <c r="J1435" s="120">
        <f t="shared" si="104"/>
        <v>-436.8550580000001</v>
      </c>
      <c r="K1435" s="120">
        <f t="shared" si="105"/>
        <v>190842.34170018346</v>
      </c>
    </row>
    <row r="1436" spans="1:11" x14ac:dyDescent="0.25">
      <c r="A1436" s="4">
        <v>7999</v>
      </c>
      <c r="B1436" s="5">
        <v>10300</v>
      </c>
      <c r="C1436" s="121">
        <f>VLOOKUP($A1436,flow_input!B$2:C$50000,2,FALSE)</f>
        <v>12000.04125</v>
      </c>
      <c r="D1436" s="7" t="s">
        <v>7</v>
      </c>
      <c r="E1436" s="6">
        <f t="shared" si="102"/>
        <v>0.16505254854368934</v>
      </c>
      <c r="F1436" s="4">
        <v>4</v>
      </c>
      <c r="G1436" s="4" t="s">
        <v>29</v>
      </c>
      <c r="H1436" s="170">
        <f t="shared" si="103"/>
        <v>10000</v>
      </c>
      <c r="I1436" s="4">
        <v>3</v>
      </c>
      <c r="J1436" s="120">
        <f t="shared" si="104"/>
        <v>1700.0412500000002</v>
      </c>
      <c r="K1436" s="120">
        <f t="shared" si="105"/>
        <v>2890140.2517015631</v>
      </c>
    </row>
    <row r="1437" spans="1:11" x14ac:dyDescent="0.25">
      <c r="A1437" s="4">
        <v>8119</v>
      </c>
      <c r="B1437" s="5">
        <v>19800</v>
      </c>
      <c r="C1437" s="121">
        <f>VLOOKUP($A1437,flow_input!B$2:C$50000,2,FALSE)</f>
        <v>11590.441186</v>
      </c>
      <c r="D1437" s="7" t="s">
        <v>7</v>
      </c>
      <c r="E1437" s="6">
        <f t="shared" si="102"/>
        <v>-0.41462418252525257</v>
      </c>
      <c r="F1437" s="4">
        <v>4</v>
      </c>
      <c r="G1437" s="4" t="s">
        <v>29</v>
      </c>
      <c r="H1437" s="170">
        <f t="shared" si="103"/>
        <v>10000</v>
      </c>
      <c r="I1437" s="4">
        <v>7</v>
      </c>
      <c r="J1437" s="120">
        <f t="shared" si="104"/>
        <v>-8209.558814</v>
      </c>
      <c r="K1437" s="120">
        <f t="shared" si="105"/>
        <v>67396855.920525089</v>
      </c>
    </row>
    <row r="1438" spans="1:11" x14ac:dyDescent="0.25">
      <c r="A1438" s="4">
        <v>8120</v>
      </c>
      <c r="B1438" s="5">
        <v>17700</v>
      </c>
      <c r="C1438" s="121">
        <f>VLOOKUP($A1438,flow_input!B$2:C$50000,2,FALSE)</f>
        <v>10324.469675333001</v>
      </c>
      <c r="D1438" s="7" t="s">
        <v>7</v>
      </c>
      <c r="E1438" s="6">
        <f t="shared" si="102"/>
        <v>-0.41669662851225986</v>
      </c>
      <c r="F1438" s="4">
        <v>4</v>
      </c>
      <c r="G1438" s="4" t="s">
        <v>29</v>
      </c>
      <c r="H1438" s="170">
        <f t="shared" si="103"/>
        <v>10000</v>
      </c>
      <c r="I1438" s="4">
        <v>7</v>
      </c>
      <c r="J1438" s="120">
        <f t="shared" si="104"/>
        <v>-7375.5303246669991</v>
      </c>
      <c r="K1438" s="120">
        <f t="shared" si="105"/>
        <v>54398447.570082493</v>
      </c>
    </row>
    <row r="1439" spans="1:11" x14ac:dyDescent="0.25">
      <c r="A1439" s="4">
        <v>8123</v>
      </c>
      <c r="B1439" s="5">
        <v>12700</v>
      </c>
      <c r="C1439" s="121">
        <f>VLOOKUP($A1439,flow_input!B$2:C$50000,2,FALSE)</f>
        <v>9390.1050360000008</v>
      </c>
      <c r="D1439" s="7" t="s">
        <v>7</v>
      </c>
      <c r="E1439" s="6">
        <f t="shared" si="102"/>
        <v>-0.26062165070866139</v>
      </c>
      <c r="F1439" s="4">
        <v>4</v>
      </c>
      <c r="G1439" s="4" t="s">
        <v>29</v>
      </c>
      <c r="H1439" s="170">
        <f t="shared" si="103"/>
        <v>10000</v>
      </c>
      <c r="I1439" s="4">
        <v>7</v>
      </c>
      <c r="J1439" s="120">
        <f t="shared" si="104"/>
        <v>-3309.8949639999992</v>
      </c>
      <c r="K1439" s="120">
        <f t="shared" si="105"/>
        <v>10955404.672712555</v>
      </c>
    </row>
    <row r="1440" spans="1:11" x14ac:dyDescent="0.25">
      <c r="A1440" s="4">
        <v>8241</v>
      </c>
      <c r="B1440" s="5">
        <v>3500</v>
      </c>
      <c r="C1440" s="121">
        <f>VLOOKUP($A1440,flow_input!B$2:C$50000,2,FALSE)</f>
        <v>2482.813353</v>
      </c>
      <c r="D1440" s="7" t="s">
        <v>7</v>
      </c>
      <c r="E1440" s="6">
        <f t="shared" si="102"/>
        <v>-0.29062475628571427</v>
      </c>
      <c r="F1440" s="4">
        <v>4</v>
      </c>
      <c r="G1440" s="4" t="s">
        <v>29</v>
      </c>
      <c r="H1440" s="170">
        <f t="shared" si="103"/>
        <v>0</v>
      </c>
      <c r="I1440" s="4">
        <v>5</v>
      </c>
      <c r="J1440" s="120">
        <f t="shared" si="104"/>
        <v>-1017.186647</v>
      </c>
      <c r="K1440" s="120">
        <f t="shared" si="105"/>
        <v>1034668.6748351026</v>
      </c>
    </row>
    <row r="1441" spans="1:11" x14ac:dyDescent="0.25">
      <c r="A1441" s="4">
        <v>8279</v>
      </c>
      <c r="B1441" s="5">
        <v>3700</v>
      </c>
      <c r="C1441" s="121">
        <f>VLOOKUP($A1441,flow_input!B$2:C$50000,2,FALSE)</f>
        <v>4540.9878639999997</v>
      </c>
      <c r="D1441" s="7" t="s">
        <v>7</v>
      </c>
      <c r="E1441" s="6">
        <f t="shared" si="102"/>
        <v>0.22729401729729726</v>
      </c>
      <c r="F1441" s="4">
        <v>4</v>
      </c>
      <c r="G1441" s="4" t="s">
        <v>29</v>
      </c>
      <c r="H1441" s="170">
        <f t="shared" si="103"/>
        <v>0</v>
      </c>
      <c r="I1441" s="4">
        <v>7</v>
      </c>
      <c r="J1441" s="120">
        <f t="shared" si="104"/>
        <v>840.98786399999972</v>
      </c>
      <c r="K1441" s="120">
        <f t="shared" si="105"/>
        <v>707260.587395282</v>
      </c>
    </row>
    <row r="1442" spans="1:11" x14ac:dyDescent="0.25">
      <c r="A1442" s="4">
        <v>8289</v>
      </c>
      <c r="B1442" s="5">
        <v>2200</v>
      </c>
      <c r="C1442" s="121">
        <f>VLOOKUP($A1442,flow_input!B$2:C$50000,2,FALSE)</f>
        <v>3536.2953689999999</v>
      </c>
      <c r="D1442" s="7" t="s">
        <v>7</v>
      </c>
      <c r="E1442" s="6">
        <f t="shared" si="102"/>
        <v>0.60740698590909092</v>
      </c>
      <c r="F1442" s="4">
        <v>4</v>
      </c>
      <c r="G1442" s="4" t="s">
        <v>29</v>
      </c>
      <c r="H1442" s="170">
        <f t="shared" si="103"/>
        <v>0</v>
      </c>
      <c r="I1442" s="4">
        <v>7</v>
      </c>
      <c r="J1442" s="120">
        <f t="shared" si="104"/>
        <v>1336.2953689999999</v>
      </c>
      <c r="K1442" s="120">
        <f t="shared" si="105"/>
        <v>1785685.3132108459</v>
      </c>
    </row>
    <row r="1443" spans="1:11" x14ac:dyDescent="0.25">
      <c r="A1443" s="4">
        <v>8291</v>
      </c>
      <c r="B1443" s="5">
        <v>7700</v>
      </c>
      <c r="C1443" s="121">
        <f>VLOOKUP($A1443,flow_input!B$2:C$50000,2,FALSE)</f>
        <v>3268.2145030000001</v>
      </c>
      <c r="D1443" s="7" t="s">
        <v>7</v>
      </c>
      <c r="E1443" s="6">
        <f t="shared" si="102"/>
        <v>-0.57555655805194805</v>
      </c>
      <c r="F1443" s="4">
        <v>4</v>
      </c>
      <c r="G1443" s="4" t="s">
        <v>29</v>
      </c>
      <c r="H1443" s="170">
        <f t="shared" si="103"/>
        <v>0</v>
      </c>
      <c r="I1443" s="4">
        <v>7</v>
      </c>
      <c r="J1443" s="120">
        <f t="shared" si="104"/>
        <v>-4431.7854969999999</v>
      </c>
      <c r="K1443" s="120">
        <f t="shared" si="105"/>
        <v>19640722.691419534</v>
      </c>
    </row>
    <row r="1444" spans="1:11" x14ac:dyDescent="0.25">
      <c r="A1444" s="4">
        <v>8472</v>
      </c>
      <c r="B1444" s="5">
        <v>17800</v>
      </c>
      <c r="C1444" s="121">
        <f>VLOOKUP($A1444,flow_input!B$2:C$50000,2,FALSE)</f>
        <v>19713.657573</v>
      </c>
      <c r="D1444" s="7" t="s">
        <v>7</v>
      </c>
      <c r="E1444" s="6">
        <f t="shared" si="102"/>
        <v>0.10750885241573038</v>
      </c>
      <c r="F1444" s="4">
        <v>4</v>
      </c>
      <c r="G1444" s="4" t="s">
        <v>29</v>
      </c>
      <c r="H1444" s="170">
        <f t="shared" si="103"/>
        <v>10000</v>
      </c>
      <c r="I1444" s="4">
        <v>7</v>
      </c>
      <c r="J1444" s="120">
        <f t="shared" si="104"/>
        <v>1913.6575730000004</v>
      </c>
      <c r="K1444" s="120">
        <f t="shared" si="105"/>
        <v>3662085.306700252</v>
      </c>
    </row>
    <row r="1445" spans="1:11" x14ac:dyDescent="0.25">
      <c r="A1445" s="4">
        <v>8485</v>
      </c>
      <c r="B1445" s="5">
        <v>4400</v>
      </c>
      <c r="C1445" s="121">
        <f>VLOOKUP($A1445,flow_input!B$2:C$50000,2,FALSE)</f>
        <v>4365.8238970000002</v>
      </c>
      <c r="D1445" s="7" t="s">
        <v>7</v>
      </c>
      <c r="E1445" s="6">
        <f t="shared" si="102"/>
        <v>-7.7672961363636217E-3</v>
      </c>
      <c r="F1445" s="4">
        <v>4</v>
      </c>
      <c r="G1445" s="4" t="s">
        <v>29</v>
      </c>
      <c r="H1445" s="170">
        <f t="shared" si="103"/>
        <v>0</v>
      </c>
      <c r="I1445" s="4">
        <v>3</v>
      </c>
      <c r="J1445" s="120">
        <f t="shared" si="104"/>
        <v>-34.176102999999785</v>
      </c>
      <c r="K1445" s="120">
        <f t="shared" si="105"/>
        <v>1168.0060162665943</v>
      </c>
    </row>
    <row r="1446" spans="1:11" x14ac:dyDescent="0.25">
      <c r="A1446" s="4">
        <v>8546</v>
      </c>
      <c r="B1446" s="5">
        <v>8400</v>
      </c>
      <c r="C1446" s="121">
        <f>VLOOKUP($A1446,flow_input!B$2:C$50000,2,FALSE)</f>
        <v>11520.541544</v>
      </c>
      <c r="D1446" s="7" t="s">
        <v>7</v>
      </c>
      <c r="E1446" s="6">
        <f t="shared" si="102"/>
        <v>0.37149304095238089</v>
      </c>
      <c r="F1446" s="4">
        <v>4</v>
      </c>
      <c r="G1446" s="4" t="s">
        <v>29</v>
      </c>
      <c r="H1446" s="170">
        <f t="shared" si="103"/>
        <v>0</v>
      </c>
      <c r="I1446" s="4">
        <v>4</v>
      </c>
      <c r="J1446" s="120">
        <f t="shared" si="104"/>
        <v>3120.5415439999997</v>
      </c>
      <c r="K1446" s="120">
        <f t="shared" si="105"/>
        <v>9737779.5278299022</v>
      </c>
    </row>
    <row r="1447" spans="1:11" x14ac:dyDescent="0.25">
      <c r="A1447" s="4">
        <v>8590</v>
      </c>
      <c r="B1447" s="5">
        <v>9600</v>
      </c>
      <c r="C1447" s="121">
        <f>VLOOKUP($A1447,flow_input!B$2:C$50000,2,FALSE)</f>
        <v>10275.621553999999</v>
      </c>
      <c r="D1447" s="7" t="s">
        <v>7</v>
      </c>
      <c r="E1447" s="6">
        <f t="shared" si="102"/>
        <v>7.0377245208333328E-2</v>
      </c>
      <c r="F1447" s="4">
        <v>4</v>
      </c>
      <c r="G1447" s="4" t="s">
        <v>29</v>
      </c>
      <c r="H1447" s="170">
        <f t="shared" si="103"/>
        <v>0</v>
      </c>
      <c r="I1447" s="4">
        <v>7</v>
      </c>
      <c r="J1447" s="120">
        <f t="shared" si="104"/>
        <v>675.62155399999938</v>
      </c>
      <c r="K1447" s="120">
        <f t="shared" si="105"/>
        <v>456464.48422937409</v>
      </c>
    </row>
    <row r="1448" spans="1:11" x14ac:dyDescent="0.25">
      <c r="A1448" s="4">
        <v>8591</v>
      </c>
      <c r="B1448" s="5">
        <v>3500</v>
      </c>
      <c r="C1448" s="121">
        <f>VLOOKUP($A1448,flow_input!B$2:C$50000,2,FALSE)</f>
        <v>3727.8485580000001</v>
      </c>
      <c r="D1448" s="7" t="s">
        <v>7</v>
      </c>
      <c r="E1448" s="6">
        <f t="shared" si="102"/>
        <v>6.5099588000000042E-2</v>
      </c>
      <c r="F1448" s="4">
        <v>4</v>
      </c>
      <c r="G1448" s="4" t="s">
        <v>29</v>
      </c>
      <c r="H1448" s="170">
        <f t="shared" si="103"/>
        <v>0</v>
      </c>
      <c r="I1448" s="4">
        <v>7</v>
      </c>
      <c r="J1448" s="120">
        <f t="shared" si="104"/>
        <v>227.84855800000014</v>
      </c>
      <c r="K1448" s="120">
        <f t="shared" si="105"/>
        <v>51914.965382679424</v>
      </c>
    </row>
    <row r="1449" spans="1:11" x14ac:dyDescent="0.25">
      <c r="A1449" s="4">
        <v>8627</v>
      </c>
      <c r="B1449" s="5">
        <v>8900</v>
      </c>
      <c r="C1449" s="121">
        <f>VLOOKUP($A1449,flow_input!B$2:C$50000,2,FALSE)</f>
        <v>7203.2485939999997</v>
      </c>
      <c r="D1449" s="7" t="s">
        <v>7</v>
      </c>
      <c r="E1449" s="6">
        <f t="shared" si="102"/>
        <v>-0.19064622539325848</v>
      </c>
      <c r="F1449" s="4">
        <v>4</v>
      </c>
      <c r="G1449" s="4" t="s">
        <v>29</v>
      </c>
      <c r="H1449" s="170">
        <f t="shared" si="103"/>
        <v>0</v>
      </c>
      <c r="I1449" s="4">
        <v>3</v>
      </c>
      <c r="J1449" s="120">
        <f t="shared" si="104"/>
        <v>-1696.7514060000003</v>
      </c>
      <c r="K1449" s="120">
        <f t="shared" si="105"/>
        <v>2878965.3337629777</v>
      </c>
    </row>
    <row r="1450" spans="1:11" x14ac:dyDescent="0.25">
      <c r="A1450" s="4">
        <v>9186</v>
      </c>
      <c r="B1450" s="5">
        <v>6400</v>
      </c>
      <c r="C1450" s="121">
        <f>VLOOKUP($A1450,flow_input!B$2:C$50000,2,FALSE)</f>
        <v>10825.070212000001</v>
      </c>
      <c r="D1450" s="7" t="s">
        <v>7</v>
      </c>
      <c r="E1450" s="6">
        <f t="shared" si="102"/>
        <v>0.691417220625</v>
      </c>
      <c r="F1450" s="4">
        <v>4</v>
      </c>
      <c r="G1450" s="4" t="s">
        <v>29</v>
      </c>
      <c r="H1450" s="170">
        <f t="shared" si="103"/>
        <v>0</v>
      </c>
      <c r="I1450" s="4">
        <v>3</v>
      </c>
      <c r="J1450" s="120">
        <f t="shared" si="104"/>
        <v>4425.0702120000005</v>
      </c>
      <c r="K1450" s="120">
        <f t="shared" si="105"/>
        <v>19581246.38112973</v>
      </c>
    </row>
    <row r="1451" spans="1:11" x14ac:dyDescent="0.25">
      <c r="A1451" s="4">
        <v>9433</v>
      </c>
      <c r="B1451" s="5">
        <v>5900</v>
      </c>
      <c r="C1451" s="121">
        <f>VLOOKUP($A1451,flow_input!B$2:C$50000,2,FALSE)</f>
        <v>8390.4185049999996</v>
      </c>
      <c r="D1451" s="7" t="s">
        <v>7</v>
      </c>
      <c r="E1451" s="6">
        <f t="shared" si="102"/>
        <v>0.42210483135593213</v>
      </c>
      <c r="F1451" s="4">
        <v>4</v>
      </c>
      <c r="G1451" s="4" t="s">
        <v>29</v>
      </c>
      <c r="H1451" s="170">
        <f t="shared" si="103"/>
        <v>0</v>
      </c>
      <c r="I1451" s="4">
        <v>7</v>
      </c>
      <c r="J1451" s="120">
        <f t="shared" si="104"/>
        <v>2490.4185049999996</v>
      </c>
      <c r="K1451" s="120">
        <f t="shared" si="105"/>
        <v>6202184.330046433</v>
      </c>
    </row>
    <row r="1452" spans="1:11" x14ac:dyDescent="0.25">
      <c r="A1452" s="4">
        <v>9434</v>
      </c>
      <c r="B1452" s="5">
        <v>4700</v>
      </c>
      <c r="C1452" s="121">
        <f>VLOOKUP($A1452,flow_input!B$2:C$50000,2,FALSE)</f>
        <v>7889.7661790000002</v>
      </c>
      <c r="D1452" s="7" t="s">
        <v>7</v>
      </c>
      <c r="E1452" s="6">
        <f t="shared" si="102"/>
        <v>0.678673655106383</v>
      </c>
      <c r="F1452" s="4">
        <v>4</v>
      </c>
      <c r="G1452" s="4" t="s">
        <v>29</v>
      </c>
      <c r="H1452" s="170">
        <f t="shared" si="103"/>
        <v>0</v>
      </c>
      <c r="I1452" s="4">
        <v>7</v>
      </c>
      <c r="J1452" s="120">
        <f t="shared" si="104"/>
        <v>3189.7661790000002</v>
      </c>
      <c r="K1452" s="120">
        <f t="shared" si="105"/>
        <v>10174608.276692262</v>
      </c>
    </row>
    <row r="1453" spans="1:11" x14ac:dyDescent="0.25">
      <c r="A1453" s="4">
        <v>9758</v>
      </c>
      <c r="B1453" s="5">
        <v>15200</v>
      </c>
      <c r="C1453" s="121">
        <f>VLOOKUP($A1453,flow_input!B$2:C$50000,2,FALSE)</f>
        <v>2476.217666</v>
      </c>
      <c r="D1453" s="7" t="s">
        <v>7</v>
      </c>
      <c r="E1453" s="6">
        <f t="shared" si="102"/>
        <v>-0.83709094302631581</v>
      </c>
      <c r="F1453" s="4">
        <v>4</v>
      </c>
      <c r="G1453" s="4" t="s">
        <v>29</v>
      </c>
      <c r="H1453" s="170">
        <f t="shared" si="103"/>
        <v>10000</v>
      </c>
      <c r="I1453" s="4">
        <v>2</v>
      </c>
      <c r="J1453" s="120">
        <f t="shared" si="104"/>
        <v>-12723.782334</v>
      </c>
      <c r="K1453" s="120">
        <f t="shared" si="105"/>
        <v>161894636.88301048</v>
      </c>
    </row>
    <row r="1454" spans="1:11" x14ac:dyDescent="0.25">
      <c r="A1454" s="4">
        <v>9982</v>
      </c>
      <c r="B1454" s="5">
        <v>11000</v>
      </c>
      <c r="C1454" s="121">
        <f>VLOOKUP($A1454,flow_input!B$2:C$50000,2,FALSE)</f>
        <v>5805.7299119999998</v>
      </c>
      <c r="D1454" s="7" t="s">
        <v>7</v>
      </c>
      <c r="E1454" s="6">
        <f t="shared" si="102"/>
        <v>-0.4722063716363637</v>
      </c>
      <c r="F1454" s="4">
        <v>4</v>
      </c>
      <c r="G1454" s="4" t="s">
        <v>29</v>
      </c>
      <c r="H1454" s="170">
        <f t="shared" si="103"/>
        <v>10000</v>
      </c>
      <c r="I1454" s="4">
        <v>2</v>
      </c>
      <c r="J1454" s="120">
        <f t="shared" si="104"/>
        <v>-5194.2700880000002</v>
      </c>
      <c r="K1454" s="120">
        <f t="shared" si="105"/>
        <v>26980441.747091532</v>
      </c>
    </row>
    <row r="1455" spans="1:11" x14ac:dyDescent="0.25">
      <c r="A1455" s="4">
        <v>10182</v>
      </c>
      <c r="B1455" s="5">
        <v>8200</v>
      </c>
      <c r="C1455" s="121">
        <f>VLOOKUP($A1455,flow_input!B$2:C$50000,2,FALSE)</f>
        <v>5519.0738080000001</v>
      </c>
      <c r="D1455" s="7" t="s">
        <v>7</v>
      </c>
      <c r="E1455" s="6">
        <f t="shared" si="102"/>
        <v>-0.32694221853658534</v>
      </c>
      <c r="F1455" s="4">
        <v>4</v>
      </c>
      <c r="G1455" s="4" t="s">
        <v>29</v>
      </c>
      <c r="H1455" s="170">
        <f t="shared" si="103"/>
        <v>0</v>
      </c>
      <c r="I1455" s="4">
        <v>2</v>
      </c>
      <c r="J1455" s="120">
        <f t="shared" si="104"/>
        <v>-2680.9261919999999</v>
      </c>
      <c r="K1455" s="120">
        <f t="shared" si="105"/>
        <v>7187365.2469516201</v>
      </c>
    </row>
    <row r="1456" spans="1:11" x14ac:dyDescent="0.25">
      <c r="A1456" s="4">
        <v>10186</v>
      </c>
      <c r="B1456" s="5">
        <v>6400</v>
      </c>
      <c r="C1456" s="121">
        <f>VLOOKUP($A1456,flow_input!B$2:C$50000,2,FALSE)</f>
        <v>6208.9818100000002</v>
      </c>
      <c r="D1456" s="7" t="s">
        <v>7</v>
      </c>
      <c r="E1456" s="6">
        <f t="shared" si="102"/>
        <v>-2.9846592187499965E-2</v>
      </c>
      <c r="F1456" s="4">
        <v>4</v>
      </c>
      <c r="G1456" s="4" t="s">
        <v>29</v>
      </c>
      <c r="H1456" s="170">
        <f t="shared" si="103"/>
        <v>0</v>
      </c>
      <c r="I1456" s="4">
        <v>2</v>
      </c>
      <c r="J1456" s="120">
        <f t="shared" si="104"/>
        <v>-191.01818999999978</v>
      </c>
      <c r="K1456" s="120">
        <f t="shared" si="105"/>
        <v>36487.948910876017</v>
      </c>
    </row>
    <row r="1457" spans="1:11" x14ac:dyDescent="0.25">
      <c r="A1457" s="4">
        <v>10189</v>
      </c>
      <c r="B1457" s="5">
        <v>2100</v>
      </c>
      <c r="C1457" s="121">
        <f>VLOOKUP($A1457,flow_input!B$2:C$50000,2,FALSE)</f>
        <v>1630.2257979999999</v>
      </c>
      <c r="D1457" s="7" t="s">
        <v>7</v>
      </c>
      <c r="E1457" s="6">
        <f t="shared" si="102"/>
        <v>-0.22370200095238102</v>
      </c>
      <c r="F1457" s="4">
        <v>4</v>
      </c>
      <c r="G1457" s="4" t="s">
        <v>29</v>
      </c>
      <c r="H1457" s="170">
        <f t="shared" si="103"/>
        <v>0</v>
      </c>
      <c r="I1457" s="4">
        <v>2</v>
      </c>
      <c r="J1457" s="120">
        <f t="shared" si="104"/>
        <v>-469.77420200000006</v>
      </c>
      <c r="K1457" s="120">
        <f t="shared" si="105"/>
        <v>220687.80086473687</v>
      </c>
    </row>
    <row r="1458" spans="1:11" x14ac:dyDescent="0.25">
      <c r="A1458" s="4">
        <v>10321</v>
      </c>
      <c r="B1458" s="5">
        <v>10400</v>
      </c>
      <c r="C1458" s="121">
        <f>VLOOKUP($A1458,flow_input!B$2:C$50000,2,FALSE)</f>
        <v>7613.9556030000003</v>
      </c>
      <c r="D1458" s="7" t="s">
        <v>7</v>
      </c>
      <c r="E1458" s="6">
        <f t="shared" si="102"/>
        <v>-0.26788888432692304</v>
      </c>
      <c r="F1458" s="4">
        <v>4</v>
      </c>
      <c r="G1458" s="4" t="s">
        <v>29</v>
      </c>
      <c r="H1458" s="170">
        <f t="shared" si="103"/>
        <v>10000</v>
      </c>
      <c r="I1458" s="4">
        <v>2</v>
      </c>
      <c r="J1458" s="120">
        <f t="shared" si="104"/>
        <v>-2786.0443969999997</v>
      </c>
      <c r="K1458" s="120">
        <f t="shared" si="105"/>
        <v>7762043.3820550917</v>
      </c>
    </row>
    <row r="1459" spans="1:11" x14ac:dyDescent="0.25">
      <c r="A1459" s="4">
        <v>10403</v>
      </c>
      <c r="B1459" s="5">
        <v>22600</v>
      </c>
      <c r="C1459" s="121">
        <f>VLOOKUP($A1459,flow_input!B$2:C$50000,2,FALSE)</f>
        <v>19116.469706</v>
      </c>
      <c r="D1459" s="7" t="s">
        <v>7</v>
      </c>
      <c r="E1459" s="6">
        <f t="shared" si="102"/>
        <v>-0.15413850858407085</v>
      </c>
      <c r="F1459" s="4">
        <v>4</v>
      </c>
      <c r="G1459" s="4" t="s">
        <v>29</v>
      </c>
      <c r="H1459" s="170">
        <f t="shared" si="103"/>
        <v>20000</v>
      </c>
      <c r="I1459" s="4">
        <v>2</v>
      </c>
      <c r="J1459" s="120">
        <f t="shared" si="104"/>
        <v>-3483.5302940000001</v>
      </c>
      <c r="K1459" s="120">
        <f t="shared" si="105"/>
        <v>12134983.309215728</v>
      </c>
    </row>
    <row r="1460" spans="1:11" x14ac:dyDescent="0.25">
      <c r="A1460" s="4">
        <v>10479</v>
      </c>
      <c r="B1460" s="5">
        <v>19000</v>
      </c>
      <c r="C1460" s="121">
        <f>VLOOKUP($A1460,flow_input!B$2:C$50000,2,FALSE)</f>
        <v>11668.257094000001</v>
      </c>
      <c r="D1460" s="7" t="s">
        <v>7</v>
      </c>
      <c r="E1460" s="6">
        <f t="shared" si="102"/>
        <v>-0.38588120557894734</v>
      </c>
      <c r="F1460" s="4">
        <v>4</v>
      </c>
      <c r="G1460" s="4" t="s">
        <v>29</v>
      </c>
      <c r="H1460" s="170">
        <f t="shared" si="103"/>
        <v>10000</v>
      </c>
      <c r="I1460" s="4">
        <v>4</v>
      </c>
      <c r="J1460" s="120">
        <f t="shared" si="104"/>
        <v>-7331.7429059999995</v>
      </c>
      <c r="K1460" s="120">
        <f t="shared" si="105"/>
        <v>53754454.039681315</v>
      </c>
    </row>
    <row r="1461" spans="1:11" x14ac:dyDescent="0.25">
      <c r="A1461" s="4">
        <v>10482</v>
      </c>
      <c r="B1461" s="5">
        <v>23400</v>
      </c>
      <c r="C1461" s="121">
        <f>VLOOKUP($A1461,flow_input!B$2:C$50000,2,FALSE)</f>
        <v>12534.983409</v>
      </c>
      <c r="D1461" s="7" t="s">
        <v>7</v>
      </c>
      <c r="E1461" s="6">
        <f t="shared" si="102"/>
        <v>-0.46431694833333337</v>
      </c>
      <c r="F1461" s="4">
        <v>4</v>
      </c>
      <c r="G1461" s="4" t="s">
        <v>29</v>
      </c>
      <c r="H1461" s="170">
        <f t="shared" si="103"/>
        <v>20000</v>
      </c>
      <c r="I1461" s="4">
        <v>4</v>
      </c>
      <c r="J1461" s="120">
        <f t="shared" si="104"/>
        <v>-10865.016591</v>
      </c>
      <c r="K1461" s="120">
        <f t="shared" si="105"/>
        <v>118048585.52270526</v>
      </c>
    </row>
    <row r="1462" spans="1:11" x14ac:dyDescent="0.25">
      <c r="A1462" s="4">
        <v>10556</v>
      </c>
      <c r="B1462" s="5">
        <v>8100</v>
      </c>
      <c r="C1462" s="121">
        <f>VLOOKUP($A1462,flow_input!B$2:C$50000,2,FALSE)</f>
        <v>8575.5192100000004</v>
      </c>
      <c r="D1462" s="7" t="s">
        <v>7</v>
      </c>
      <c r="E1462" s="6">
        <f t="shared" si="102"/>
        <v>5.8706075308641914E-2</v>
      </c>
      <c r="F1462" s="4">
        <v>4</v>
      </c>
      <c r="G1462" s="4" t="s">
        <v>29</v>
      </c>
      <c r="H1462" s="170">
        <f t="shared" si="103"/>
        <v>0</v>
      </c>
      <c r="I1462" s="4">
        <v>4</v>
      </c>
      <c r="J1462" s="120">
        <f t="shared" si="104"/>
        <v>475.51921000000038</v>
      </c>
      <c r="K1462" s="120">
        <f t="shared" si="105"/>
        <v>226118.51907902447</v>
      </c>
    </row>
    <row r="1463" spans="1:11" x14ac:dyDescent="0.25">
      <c r="A1463" s="4">
        <v>10558</v>
      </c>
      <c r="B1463" s="5">
        <v>18800</v>
      </c>
      <c r="C1463" s="121">
        <f>VLOOKUP($A1463,flow_input!B$2:C$50000,2,FALSE)</f>
        <v>7907.2826599999999</v>
      </c>
      <c r="D1463" s="7" t="s">
        <v>7</v>
      </c>
      <c r="E1463" s="6">
        <f t="shared" si="102"/>
        <v>-0.57939985851063835</v>
      </c>
      <c r="F1463" s="4">
        <v>4</v>
      </c>
      <c r="G1463" s="4" t="s">
        <v>29</v>
      </c>
      <c r="H1463" s="170">
        <f t="shared" si="103"/>
        <v>10000</v>
      </c>
      <c r="I1463" s="4">
        <v>4</v>
      </c>
      <c r="J1463" s="120">
        <f t="shared" si="104"/>
        <v>-10892.717339999999</v>
      </c>
      <c r="K1463" s="120">
        <f t="shared" si="105"/>
        <v>118651291.04913665</v>
      </c>
    </row>
    <row r="1464" spans="1:11" x14ac:dyDescent="0.25">
      <c r="A1464" s="4">
        <v>10597</v>
      </c>
      <c r="B1464" s="5">
        <v>16000</v>
      </c>
      <c r="C1464" s="121">
        <f>VLOOKUP($A1464,flow_input!B$2:C$50000,2,FALSE)</f>
        <v>12910.083640000001</v>
      </c>
      <c r="D1464" s="7" t="s">
        <v>7</v>
      </c>
      <c r="E1464" s="6">
        <f t="shared" si="102"/>
        <v>-0.19311977250000001</v>
      </c>
      <c r="F1464" s="4">
        <v>4</v>
      </c>
      <c r="G1464" s="4" t="s">
        <v>29</v>
      </c>
      <c r="H1464" s="170">
        <f t="shared" si="103"/>
        <v>10000</v>
      </c>
      <c r="I1464" s="4">
        <v>4</v>
      </c>
      <c r="J1464" s="120">
        <f t="shared" si="104"/>
        <v>-3089.9163599999993</v>
      </c>
      <c r="K1464" s="120">
        <f t="shared" si="105"/>
        <v>9547583.1117956452</v>
      </c>
    </row>
    <row r="1465" spans="1:11" x14ac:dyDescent="0.25">
      <c r="A1465" s="4">
        <v>10679</v>
      </c>
      <c r="B1465" s="5">
        <v>18400</v>
      </c>
      <c r="C1465" s="121">
        <f>VLOOKUP($A1465,flow_input!B$2:C$50000,2,FALSE)</f>
        <v>17397.197308999999</v>
      </c>
      <c r="D1465" s="7" t="s">
        <v>7</v>
      </c>
      <c r="E1465" s="6">
        <f t="shared" si="102"/>
        <v>-5.4500146249999992E-2</v>
      </c>
      <c r="F1465" s="4">
        <v>4</v>
      </c>
      <c r="G1465" s="4" t="s">
        <v>29</v>
      </c>
      <c r="H1465" s="170">
        <f t="shared" si="103"/>
        <v>10000</v>
      </c>
      <c r="I1465" s="4">
        <v>2</v>
      </c>
      <c r="J1465" s="120">
        <f t="shared" si="104"/>
        <v>-1002.8026910000008</v>
      </c>
      <c r="K1465" s="120">
        <f t="shared" si="105"/>
        <v>1005613.237076843</v>
      </c>
    </row>
    <row r="1466" spans="1:11" x14ac:dyDescent="0.25">
      <c r="A1466" s="4">
        <v>10757</v>
      </c>
      <c r="B1466" s="5">
        <v>5300</v>
      </c>
      <c r="C1466" s="121">
        <f>VLOOKUP($A1466,flow_input!B$2:C$50000,2,FALSE)</f>
        <v>3587.5060819999999</v>
      </c>
      <c r="D1466" s="7" t="s">
        <v>7</v>
      </c>
      <c r="E1466" s="6">
        <f t="shared" si="102"/>
        <v>-0.32311206000000003</v>
      </c>
      <c r="F1466" s="4">
        <v>4</v>
      </c>
      <c r="G1466" s="4" t="s">
        <v>29</v>
      </c>
      <c r="H1466" s="170">
        <f t="shared" si="103"/>
        <v>0</v>
      </c>
      <c r="I1466" s="4">
        <v>2</v>
      </c>
      <c r="J1466" s="120">
        <f t="shared" si="104"/>
        <v>-1712.4939180000001</v>
      </c>
      <c r="K1466" s="120">
        <f t="shared" si="105"/>
        <v>2932635.4191869912</v>
      </c>
    </row>
    <row r="1467" spans="1:11" x14ac:dyDescent="0.25">
      <c r="A1467" s="4">
        <v>11503</v>
      </c>
      <c r="B1467" s="5">
        <v>17500</v>
      </c>
      <c r="C1467" s="121">
        <f>VLOOKUP($A1467,flow_input!B$2:C$50000,2,FALSE)</f>
        <v>15251.174875999999</v>
      </c>
      <c r="D1467" s="7" t="s">
        <v>7</v>
      </c>
      <c r="E1467" s="6">
        <f t="shared" si="102"/>
        <v>-0.12850429280000009</v>
      </c>
      <c r="F1467" s="4">
        <v>4</v>
      </c>
      <c r="G1467" s="4" t="s">
        <v>29</v>
      </c>
      <c r="H1467" s="170">
        <f t="shared" si="103"/>
        <v>10000</v>
      </c>
      <c r="I1467" s="4">
        <v>3</v>
      </c>
      <c r="J1467" s="120">
        <f t="shared" si="104"/>
        <v>-2248.8251240000009</v>
      </c>
      <c r="K1467" s="120">
        <f t="shared" si="105"/>
        <v>5057214.4383336194</v>
      </c>
    </row>
    <row r="1468" spans="1:11" x14ac:dyDescent="0.25">
      <c r="A1468" s="4">
        <v>11507</v>
      </c>
      <c r="B1468" s="5">
        <v>14900</v>
      </c>
      <c r="C1468" s="121">
        <f>VLOOKUP($A1468,flow_input!B$2:C$50000,2,FALSE)</f>
        <v>12678.427892</v>
      </c>
      <c r="D1468" s="7" t="s">
        <v>7</v>
      </c>
      <c r="E1468" s="6">
        <f t="shared" si="102"/>
        <v>-0.14909879919463087</v>
      </c>
      <c r="F1468" s="4">
        <v>4</v>
      </c>
      <c r="G1468" s="4" t="s">
        <v>29</v>
      </c>
      <c r="H1468" s="170">
        <f t="shared" si="103"/>
        <v>10000</v>
      </c>
      <c r="I1468" s="4">
        <v>7</v>
      </c>
      <c r="J1468" s="120">
        <f t="shared" si="104"/>
        <v>-2221.5721080000003</v>
      </c>
      <c r="K1468" s="120">
        <f t="shared" si="105"/>
        <v>4935382.6310435645</v>
      </c>
    </row>
    <row r="1469" spans="1:11" x14ac:dyDescent="0.25">
      <c r="A1469" s="4">
        <v>11697</v>
      </c>
      <c r="B1469" s="5">
        <v>8200</v>
      </c>
      <c r="C1469" s="121">
        <f>VLOOKUP($A1469,flow_input!B$2:C$50000,2,FALSE)</f>
        <v>8786.1033090000001</v>
      </c>
      <c r="D1469" s="7" t="s">
        <v>7</v>
      </c>
      <c r="E1469" s="6">
        <f t="shared" si="102"/>
        <v>7.1476013292682827E-2</v>
      </c>
      <c r="F1469" s="4">
        <v>4</v>
      </c>
      <c r="G1469" s="4" t="s">
        <v>29</v>
      </c>
      <c r="H1469" s="170">
        <f t="shared" si="103"/>
        <v>0</v>
      </c>
      <c r="I1469" s="4">
        <v>3</v>
      </c>
      <c r="J1469" s="120">
        <f t="shared" si="104"/>
        <v>586.10330900000008</v>
      </c>
      <c r="K1469" s="120">
        <f t="shared" si="105"/>
        <v>343517.0888207496</v>
      </c>
    </row>
    <row r="1470" spans="1:11" x14ac:dyDescent="0.25">
      <c r="A1470" s="4">
        <v>11789</v>
      </c>
      <c r="B1470" s="5">
        <v>1300</v>
      </c>
      <c r="C1470" s="121">
        <f>VLOOKUP($A1470,flow_input!B$2:C$50000,2,FALSE)</f>
        <v>621.74064899999996</v>
      </c>
      <c r="D1470" s="7" t="s">
        <v>7</v>
      </c>
      <c r="E1470" s="6">
        <f t="shared" si="102"/>
        <v>-0.52173796230769232</v>
      </c>
      <c r="F1470" s="4">
        <v>4</v>
      </c>
      <c r="G1470" s="4" t="s">
        <v>29</v>
      </c>
      <c r="H1470" s="170">
        <f t="shared" si="103"/>
        <v>0</v>
      </c>
      <c r="I1470" s="4">
        <v>5</v>
      </c>
      <c r="J1470" s="120">
        <f t="shared" si="104"/>
        <v>-678.25935100000004</v>
      </c>
      <c r="K1470" s="120">
        <f t="shared" si="105"/>
        <v>460035.74721894128</v>
      </c>
    </row>
    <row r="1471" spans="1:11" x14ac:dyDescent="0.25">
      <c r="A1471" s="4">
        <v>12384</v>
      </c>
      <c r="B1471" s="5">
        <v>7000</v>
      </c>
      <c r="C1471" s="121">
        <f>VLOOKUP($A1471,flow_input!B$2:C$50000,2,FALSE)</f>
        <v>6233.1748159999997</v>
      </c>
      <c r="D1471" s="7" t="s">
        <v>7</v>
      </c>
      <c r="E1471" s="6">
        <f t="shared" si="102"/>
        <v>-0.10954645485714287</v>
      </c>
      <c r="F1471" s="4">
        <v>4</v>
      </c>
      <c r="G1471" s="4" t="s">
        <v>29</v>
      </c>
      <c r="H1471" s="170">
        <f t="shared" si="103"/>
        <v>0</v>
      </c>
      <c r="I1471" s="4">
        <v>7</v>
      </c>
      <c r="J1471" s="120">
        <f t="shared" si="104"/>
        <v>-766.82518400000026</v>
      </c>
      <c r="K1471" s="120">
        <f t="shared" si="105"/>
        <v>588020.86281663424</v>
      </c>
    </row>
    <row r="1472" spans="1:11" x14ac:dyDescent="0.25">
      <c r="A1472" s="4">
        <v>12390</v>
      </c>
      <c r="B1472" s="5">
        <v>15100</v>
      </c>
      <c r="C1472" s="121">
        <f>VLOOKUP($A1472,flow_input!B$2:C$50000,2,FALSE)</f>
        <v>8158.0367969999998</v>
      </c>
      <c r="D1472" s="7" t="s">
        <v>7</v>
      </c>
      <c r="E1472" s="6">
        <f t="shared" si="102"/>
        <v>-0.45973266245033118</v>
      </c>
      <c r="F1472" s="4">
        <v>4</v>
      </c>
      <c r="G1472" s="4" t="s">
        <v>29</v>
      </c>
      <c r="H1472" s="170">
        <f t="shared" si="103"/>
        <v>10000</v>
      </c>
      <c r="I1472" s="4">
        <v>7</v>
      </c>
      <c r="J1472" s="120">
        <f t="shared" si="104"/>
        <v>-6941.9632030000002</v>
      </c>
      <c r="K1472" s="120">
        <f t="shared" si="105"/>
        <v>48190853.11180602</v>
      </c>
    </row>
    <row r="1473" spans="1:11" x14ac:dyDescent="0.25">
      <c r="A1473" s="4">
        <v>12392</v>
      </c>
      <c r="B1473" s="5">
        <v>13800</v>
      </c>
      <c r="C1473" s="121">
        <f>VLOOKUP($A1473,flow_input!B$2:C$50000,2,FALSE)</f>
        <v>4310.8796000000002</v>
      </c>
      <c r="D1473" s="7" t="s">
        <v>7</v>
      </c>
      <c r="E1473" s="6">
        <f t="shared" si="102"/>
        <v>-0.68761742028985506</v>
      </c>
      <c r="F1473" s="4">
        <v>4</v>
      </c>
      <c r="G1473" s="4" t="s">
        <v>29</v>
      </c>
      <c r="H1473" s="170">
        <f t="shared" si="103"/>
        <v>10000</v>
      </c>
      <c r="I1473" s="4">
        <v>7</v>
      </c>
      <c r="J1473" s="120">
        <f t="shared" si="104"/>
        <v>-9489.1203999999998</v>
      </c>
      <c r="K1473" s="120">
        <f t="shared" si="105"/>
        <v>90043405.965696156</v>
      </c>
    </row>
    <row r="1474" spans="1:11" x14ac:dyDescent="0.25">
      <c r="A1474" s="4">
        <v>12393</v>
      </c>
      <c r="B1474" s="5">
        <v>16200</v>
      </c>
      <c r="C1474" s="121">
        <f>VLOOKUP($A1474,flow_input!B$2:C$50000,2,FALSE)</f>
        <v>4196.3459750000002</v>
      </c>
      <c r="D1474" s="7" t="s">
        <v>7</v>
      </c>
      <c r="E1474" s="6">
        <f t="shared" si="102"/>
        <v>-0.74096629783950618</v>
      </c>
      <c r="F1474" s="4">
        <v>4</v>
      </c>
      <c r="G1474" s="4" t="s">
        <v>29</v>
      </c>
      <c r="H1474" s="170">
        <f t="shared" si="103"/>
        <v>10000</v>
      </c>
      <c r="I1474" s="4">
        <v>7</v>
      </c>
      <c r="J1474" s="120">
        <f t="shared" si="104"/>
        <v>-12003.654025</v>
      </c>
      <c r="K1474" s="120">
        <f t="shared" si="105"/>
        <v>144087709.95189869</v>
      </c>
    </row>
    <row r="1475" spans="1:11" x14ac:dyDescent="0.25">
      <c r="A1475" s="4">
        <v>12396</v>
      </c>
      <c r="B1475" s="5">
        <v>15600</v>
      </c>
      <c r="C1475" s="121">
        <f>VLOOKUP($A1475,flow_input!B$2:C$50000,2,FALSE)</f>
        <v>4325.5041369999999</v>
      </c>
      <c r="D1475" s="7" t="s">
        <v>7</v>
      </c>
      <c r="E1475" s="6">
        <f t="shared" ref="E1475:E1538" si="106">C1475/B1475-1</f>
        <v>-0.72272409378205127</v>
      </c>
      <c r="F1475" s="4">
        <v>4</v>
      </c>
      <c r="G1475" s="4" t="s">
        <v>29</v>
      </c>
      <c r="H1475" s="170">
        <f t="shared" ref="H1475:H1538" si="107">FLOOR(B1475,10000)</f>
        <v>10000</v>
      </c>
      <c r="I1475" s="4">
        <v>7</v>
      </c>
      <c r="J1475" s="120">
        <f t="shared" si="104"/>
        <v>-11274.495863</v>
      </c>
      <c r="K1475" s="120">
        <f t="shared" si="105"/>
        <v>127114256.96480411</v>
      </c>
    </row>
    <row r="1476" spans="1:11" x14ac:dyDescent="0.25">
      <c r="A1476" s="4">
        <v>12400</v>
      </c>
      <c r="B1476" s="5">
        <v>9700</v>
      </c>
      <c r="C1476" s="121">
        <f>VLOOKUP($A1476,flow_input!B$2:C$50000,2,FALSE)</f>
        <v>10925.836713000001</v>
      </c>
      <c r="D1476" s="7" t="s">
        <v>7</v>
      </c>
      <c r="E1476" s="6">
        <f t="shared" si="106"/>
        <v>0.12637491886597951</v>
      </c>
      <c r="F1476" s="4">
        <v>4</v>
      </c>
      <c r="G1476" s="4" t="s">
        <v>29</v>
      </c>
      <c r="H1476" s="170">
        <f t="shared" si="107"/>
        <v>0</v>
      </c>
      <c r="I1476" s="4">
        <v>7</v>
      </c>
      <c r="J1476" s="120">
        <f t="shared" si="104"/>
        <v>1225.8367130000006</v>
      </c>
      <c r="K1476" s="120">
        <f t="shared" si="105"/>
        <v>1502675.6469386457</v>
      </c>
    </row>
    <row r="1477" spans="1:11" x14ac:dyDescent="0.25">
      <c r="A1477" s="4">
        <v>12402</v>
      </c>
      <c r="B1477" s="5">
        <v>14100</v>
      </c>
      <c r="C1477" s="121">
        <f>VLOOKUP($A1477,flow_input!B$2:C$50000,2,FALSE)</f>
        <v>5571.4280013329999</v>
      </c>
      <c r="D1477" s="7" t="s">
        <v>7</v>
      </c>
      <c r="E1477" s="6">
        <f t="shared" si="106"/>
        <v>-0.60486326231680854</v>
      </c>
      <c r="F1477" s="4">
        <v>4</v>
      </c>
      <c r="G1477" s="4" t="s">
        <v>29</v>
      </c>
      <c r="H1477" s="170">
        <f t="shared" si="107"/>
        <v>10000</v>
      </c>
      <c r="I1477" s="4">
        <v>7</v>
      </c>
      <c r="J1477" s="120">
        <f t="shared" ref="J1477:J1540" si="108">C1477-B1477</f>
        <v>-8528.571998667001</v>
      </c>
      <c r="K1477" s="120">
        <f t="shared" ref="K1477:K1540" si="109">POWER(J1477,2)</f>
        <v>72736540.336446851</v>
      </c>
    </row>
    <row r="1478" spans="1:11" x14ac:dyDescent="0.25">
      <c r="A1478" s="4">
        <v>12404</v>
      </c>
      <c r="B1478" s="5">
        <v>9700</v>
      </c>
      <c r="C1478" s="121">
        <f>VLOOKUP($A1478,flow_input!B$2:C$50000,2,FALSE)</f>
        <v>12697.330861</v>
      </c>
      <c r="D1478" s="7" t="s">
        <v>7</v>
      </c>
      <c r="E1478" s="6">
        <f t="shared" si="106"/>
        <v>0.30900318154639184</v>
      </c>
      <c r="F1478" s="4">
        <v>4</v>
      </c>
      <c r="G1478" s="4" t="s">
        <v>29</v>
      </c>
      <c r="H1478" s="170">
        <f t="shared" si="107"/>
        <v>0</v>
      </c>
      <c r="I1478" s="4">
        <v>7</v>
      </c>
      <c r="J1478" s="120">
        <f t="shared" si="108"/>
        <v>2997.3308610000004</v>
      </c>
      <c r="K1478" s="120">
        <f t="shared" si="109"/>
        <v>8983992.290303003</v>
      </c>
    </row>
    <row r="1479" spans="1:11" x14ac:dyDescent="0.25">
      <c r="A1479" s="4">
        <v>12409</v>
      </c>
      <c r="B1479" s="5">
        <v>10900</v>
      </c>
      <c r="C1479" s="121">
        <f>VLOOKUP($A1479,flow_input!B$2:C$50000,2,FALSE)</f>
        <v>5661.9121850000001</v>
      </c>
      <c r="D1479" s="7" t="s">
        <v>7</v>
      </c>
      <c r="E1479" s="6">
        <f t="shared" si="106"/>
        <v>-0.48055851513761472</v>
      </c>
      <c r="F1479" s="4">
        <v>4</v>
      </c>
      <c r="G1479" s="4" t="s">
        <v>29</v>
      </c>
      <c r="H1479" s="170">
        <f t="shared" si="107"/>
        <v>10000</v>
      </c>
      <c r="I1479" s="4">
        <v>7</v>
      </c>
      <c r="J1479" s="120">
        <f t="shared" si="108"/>
        <v>-5238.0878149999999</v>
      </c>
      <c r="K1479" s="120">
        <f t="shared" si="109"/>
        <v>27437563.957651474</v>
      </c>
    </row>
    <row r="1480" spans="1:11" x14ac:dyDescent="0.25">
      <c r="A1480" s="4">
        <v>12410</v>
      </c>
      <c r="B1480" s="5">
        <v>9300</v>
      </c>
      <c r="C1480" s="121">
        <f>VLOOKUP($A1480,flow_input!B$2:C$50000,2,FALSE)</f>
        <v>3905.970542</v>
      </c>
      <c r="D1480" s="7" t="s">
        <v>7</v>
      </c>
      <c r="E1480" s="6">
        <f t="shared" si="106"/>
        <v>-0.58000316752688175</v>
      </c>
      <c r="F1480" s="4">
        <v>4</v>
      </c>
      <c r="G1480" s="4" t="s">
        <v>29</v>
      </c>
      <c r="H1480" s="170">
        <f t="shared" si="107"/>
        <v>0</v>
      </c>
      <c r="I1480" s="4">
        <v>7</v>
      </c>
      <c r="J1480" s="120">
        <f t="shared" si="108"/>
        <v>-5394.029458</v>
      </c>
      <c r="K1480" s="120">
        <f t="shared" si="109"/>
        <v>29095553.793771774</v>
      </c>
    </row>
    <row r="1481" spans="1:11" x14ac:dyDescent="0.25">
      <c r="A1481" s="4">
        <v>12414</v>
      </c>
      <c r="B1481" s="5">
        <v>12400</v>
      </c>
      <c r="C1481" s="121">
        <f>VLOOKUP($A1481,flow_input!B$2:C$50000,2,FALSE)</f>
        <v>3861.772692</v>
      </c>
      <c r="D1481" s="7" t="s">
        <v>7</v>
      </c>
      <c r="E1481" s="6">
        <f t="shared" si="106"/>
        <v>-0.68856671838709671</v>
      </c>
      <c r="F1481" s="4">
        <v>4</v>
      </c>
      <c r="G1481" s="4" t="s">
        <v>29</v>
      </c>
      <c r="H1481" s="170">
        <f t="shared" si="107"/>
        <v>10000</v>
      </c>
      <c r="I1481" s="4">
        <v>7</v>
      </c>
      <c r="J1481" s="120">
        <f t="shared" si="108"/>
        <v>-8538.2273079999995</v>
      </c>
      <c r="K1481" s="120">
        <f t="shared" si="109"/>
        <v>72901325.563076913</v>
      </c>
    </row>
    <row r="1482" spans="1:11" x14ac:dyDescent="0.25">
      <c r="A1482" s="4">
        <v>12415</v>
      </c>
      <c r="B1482" s="5">
        <v>4600</v>
      </c>
      <c r="C1482" s="121">
        <f>VLOOKUP($A1482,flow_input!B$2:C$50000,2,FALSE)</f>
        <v>3709.8184470000001</v>
      </c>
      <c r="D1482" s="7" t="s">
        <v>7</v>
      </c>
      <c r="E1482" s="6">
        <f t="shared" si="106"/>
        <v>-0.19351772891304342</v>
      </c>
      <c r="F1482" s="4">
        <v>4</v>
      </c>
      <c r="G1482" s="4" t="s">
        <v>29</v>
      </c>
      <c r="H1482" s="170">
        <f t="shared" si="107"/>
        <v>0</v>
      </c>
      <c r="I1482" s="4">
        <v>7</v>
      </c>
      <c r="J1482" s="120">
        <f t="shared" si="108"/>
        <v>-890.18155299999989</v>
      </c>
      <c r="K1482" s="120">
        <f t="shared" si="109"/>
        <v>792423.19730149163</v>
      </c>
    </row>
    <row r="1483" spans="1:11" x14ac:dyDescent="0.25">
      <c r="A1483" s="4">
        <v>12416</v>
      </c>
      <c r="B1483" s="5">
        <v>15500</v>
      </c>
      <c r="C1483" s="121">
        <f>VLOOKUP($A1483,flow_input!B$2:C$50000,2,FALSE)</f>
        <v>6857.928124</v>
      </c>
      <c r="D1483" s="7" t="s">
        <v>7</v>
      </c>
      <c r="E1483" s="6">
        <f t="shared" si="106"/>
        <v>-0.55755302425806452</v>
      </c>
      <c r="F1483" s="4">
        <v>4</v>
      </c>
      <c r="G1483" s="4" t="s">
        <v>29</v>
      </c>
      <c r="H1483" s="170">
        <f t="shared" si="107"/>
        <v>10000</v>
      </c>
      <c r="I1483" s="4">
        <v>7</v>
      </c>
      <c r="J1483" s="120">
        <f t="shared" si="108"/>
        <v>-8642.071876</v>
      </c>
      <c r="K1483" s="120">
        <f t="shared" si="109"/>
        <v>74685406.309950158</v>
      </c>
    </row>
    <row r="1484" spans="1:11" x14ac:dyDescent="0.25">
      <c r="A1484" s="4">
        <v>12418</v>
      </c>
      <c r="B1484" s="5">
        <v>19100</v>
      </c>
      <c r="C1484" s="121">
        <f>VLOOKUP($A1484,flow_input!B$2:C$50000,2,FALSE)</f>
        <v>6738.4372549999998</v>
      </c>
      <c r="D1484" s="7" t="s">
        <v>7</v>
      </c>
      <c r="E1484" s="6">
        <f t="shared" si="106"/>
        <v>-0.64720223795811527</v>
      </c>
      <c r="F1484" s="4">
        <v>4</v>
      </c>
      <c r="G1484" s="4" t="s">
        <v>29</v>
      </c>
      <c r="H1484" s="170">
        <f t="shared" si="107"/>
        <v>10000</v>
      </c>
      <c r="I1484" s="4">
        <v>7</v>
      </c>
      <c r="J1484" s="120">
        <f t="shared" si="108"/>
        <v>-12361.562744999999</v>
      </c>
      <c r="K1484" s="120">
        <f t="shared" si="109"/>
        <v>152808233.4985719</v>
      </c>
    </row>
    <row r="1485" spans="1:11" x14ac:dyDescent="0.25">
      <c r="A1485" s="4">
        <v>12423</v>
      </c>
      <c r="B1485" s="5">
        <v>12400</v>
      </c>
      <c r="C1485" s="121">
        <f>VLOOKUP($A1485,flow_input!B$2:C$50000,2,FALSE)</f>
        <v>6734.8659200000002</v>
      </c>
      <c r="D1485" s="7" t="s">
        <v>7</v>
      </c>
      <c r="E1485" s="6">
        <f t="shared" si="106"/>
        <v>-0.45686565161290316</v>
      </c>
      <c r="F1485" s="4">
        <v>4</v>
      </c>
      <c r="G1485" s="4" t="s">
        <v>29</v>
      </c>
      <c r="H1485" s="170">
        <f t="shared" si="107"/>
        <v>10000</v>
      </c>
      <c r="I1485" s="4">
        <v>7</v>
      </c>
      <c r="J1485" s="120">
        <f t="shared" si="108"/>
        <v>-5665.1340799999998</v>
      </c>
      <c r="K1485" s="120">
        <f t="shared" si="109"/>
        <v>32093744.144377444</v>
      </c>
    </row>
    <row r="1486" spans="1:11" x14ac:dyDescent="0.25">
      <c r="A1486" s="4">
        <v>12424</v>
      </c>
      <c r="B1486" s="5">
        <v>17600</v>
      </c>
      <c r="C1486" s="121">
        <f>VLOOKUP($A1486,flow_input!B$2:C$50000,2,FALSE)</f>
        <v>8833.4039350000003</v>
      </c>
      <c r="D1486" s="7" t="s">
        <v>7</v>
      </c>
      <c r="E1486" s="6">
        <f t="shared" si="106"/>
        <v>-0.49810204914772727</v>
      </c>
      <c r="F1486" s="4">
        <v>4</v>
      </c>
      <c r="G1486" s="4" t="s">
        <v>29</v>
      </c>
      <c r="H1486" s="170">
        <f t="shared" si="107"/>
        <v>10000</v>
      </c>
      <c r="I1486" s="4">
        <v>7</v>
      </c>
      <c r="J1486" s="120">
        <f t="shared" si="108"/>
        <v>-8766.5960649999997</v>
      </c>
      <c r="K1486" s="120">
        <f t="shared" si="109"/>
        <v>76853206.566873476</v>
      </c>
    </row>
    <row r="1487" spans="1:11" x14ac:dyDescent="0.25">
      <c r="A1487" s="4">
        <v>12425</v>
      </c>
      <c r="B1487" s="5">
        <v>14300</v>
      </c>
      <c r="C1487" s="121">
        <f>VLOOKUP($A1487,flow_input!B$2:C$50000,2,FALSE)</f>
        <v>5126.4343749999998</v>
      </c>
      <c r="D1487" s="7" t="s">
        <v>7</v>
      </c>
      <c r="E1487" s="6">
        <f t="shared" si="106"/>
        <v>-0.6415080856643357</v>
      </c>
      <c r="F1487" s="4">
        <v>4</v>
      </c>
      <c r="G1487" s="4" t="s">
        <v>29</v>
      </c>
      <c r="H1487" s="170">
        <f t="shared" si="107"/>
        <v>10000</v>
      </c>
      <c r="I1487" s="4">
        <v>7</v>
      </c>
      <c r="J1487" s="120">
        <f t="shared" si="108"/>
        <v>-9173.5656249999993</v>
      </c>
      <c r="K1487" s="120">
        <f t="shared" si="109"/>
        <v>84154306.276181623</v>
      </c>
    </row>
    <row r="1488" spans="1:11" x14ac:dyDescent="0.25">
      <c r="A1488" s="4">
        <v>12426</v>
      </c>
      <c r="B1488" s="5">
        <v>14300</v>
      </c>
      <c r="C1488" s="121">
        <f>VLOOKUP($A1488,flow_input!B$2:C$50000,2,FALSE)</f>
        <v>5126.4343749999998</v>
      </c>
      <c r="D1488" s="7" t="s">
        <v>7</v>
      </c>
      <c r="E1488" s="6">
        <f t="shared" si="106"/>
        <v>-0.6415080856643357</v>
      </c>
      <c r="F1488" s="4">
        <v>4</v>
      </c>
      <c r="G1488" s="4" t="s">
        <v>29</v>
      </c>
      <c r="H1488" s="170">
        <f t="shared" si="107"/>
        <v>10000</v>
      </c>
      <c r="I1488" s="4">
        <v>7</v>
      </c>
      <c r="J1488" s="120">
        <f t="shared" si="108"/>
        <v>-9173.5656249999993</v>
      </c>
      <c r="K1488" s="120">
        <f t="shared" si="109"/>
        <v>84154306.276181623</v>
      </c>
    </row>
    <row r="1489" spans="1:11" x14ac:dyDescent="0.25">
      <c r="A1489" s="4">
        <v>12428</v>
      </c>
      <c r="B1489" s="5">
        <v>9900</v>
      </c>
      <c r="C1489" s="121">
        <f>VLOOKUP($A1489,flow_input!B$2:C$50000,2,FALSE)</f>
        <v>10862.017030000001</v>
      </c>
      <c r="D1489" s="7" t="s">
        <v>7</v>
      </c>
      <c r="E1489" s="6">
        <f t="shared" si="106"/>
        <v>9.7173437373737404E-2</v>
      </c>
      <c r="F1489" s="4">
        <v>4</v>
      </c>
      <c r="G1489" s="4" t="s">
        <v>29</v>
      </c>
      <c r="H1489" s="170">
        <f t="shared" si="107"/>
        <v>0</v>
      </c>
      <c r="I1489" s="4">
        <v>7</v>
      </c>
      <c r="J1489" s="120">
        <f t="shared" si="108"/>
        <v>962.01703000000089</v>
      </c>
      <c r="K1489" s="120">
        <f t="shared" si="109"/>
        <v>925476.76601002261</v>
      </c>
    </row>
    <row r="1490" spans="1:11" x14ac:dyDescent="0.25">
      <c r="A1490" s="4">
        <v>12437</v>
      </c>
      <c r="B1490" s="5">
        <v>20800</v>
      </c>
      <c r="C1490" s="121">
        <f>VLOOKUP($A1490,flow_input!B$2:C$50000,2,FALSE)</f>
        <v>4967.2625413329997</v>
      </c>
      <c r="D1490" s="7" t="s">
        <v>7</v>
      </c>
      <c r="E1490" s="6">
        <f t="shared" si="106"/>
        <v>-0.76118930089745196</v>
      </c>
      <c r="F1490" s="4">
        <v>4</v>
      </c>
      <c r="G1490" s="4" t="s">
        <v>29</v>
      </c>
      <c r="H1490" s="170">
        <f t="shared" si="107"/>
        <v>20000</v>
      </c>
      <c r="I1490" s="4">
        <v>7</v>
      </c>
      <c r="J1490" s="120">
        <f t="shared" si="108"/>
        <v>-15832.737458667001</v>
      </c>
      <c r="K1490" s="120">
        <f t="shared" si="109"/>
        <v>250675575.43507722</v>
      </c>
    </row>
    <row r="1491" spans="1:11" x14ac:dyDescent="0.25">
      <c r="A1491" s="4">
        <v>12442</v>
      </c>
      <c r="B1491" s="5">
        <v>13600</v>
      </c>
      <c r="C1491" s="121">
        <f>VLOOKUP($A1491,flow_input!B$2:C$50000,2,FALSE)</f>
        <v>4695.3339443329996</v>
      </c>
      <c r="D1491" s="7" t="s">
        <v>7</v>
      </c>
      <c r="E1491" s="6">
        <f t="shared" si="106"/>
        <v>-0.65475485703433822</v>
      </c>
      <c r="F1491" s="4">
        <v>4</v>
      </c>
      <c r="G1491" s="4" t="s">
        <v>29</v>
      </c>
      <c r="H1491" s="170">
        <f t="shared" si="107"/>
        <v>10000</v>
      </c>
      <c r="I1491" s="4">
        <v>7</v>
      </c>
      <c r="J1491" s="120">
        <f t="shared" si="108"/>
        <v>-8904.6660556669995</v>
      </c>
      <c r="K1491" s="120">
        <f t="shared" si="109"/>
        <v>79293077.562948078</v>
      </c>
    </row>
    <row r="1492" spans="1:11" x14ac:dyDescent="0.25">
      <c r="A1492" s="4">
        <v>12673</v>
      </c>
      <c r="B1492" s="5">
        <v>4200</v>
      </c>
      <c r="C1492" s="121">
        <f>VLOOKUP($A1492,flow_input!B$2:C$50000,2,FALSE)</f>
        <v>4579.9733699999997</v>
      </c>
      <c r="D1492" s="7" t="s">
        <v>7</v>
      </c>
      <c r="E1492" s="6">
        <f t="shared" si="106"/>
        <v>9.0469849999999852E-2</v>
      </c>
      <c r="F1492" s="4">
        <v>4</v>
      </c>
      <c r="G1492" s="4" t="s">
        <v>29</v>
      </c>
      <c r="H1492" s="170">
        <f t="shared" si="107"/>
        <v>0</v>
      </c>
      <c r="I1492" s="4">
        <v>5</v>
      </c>
      <c r="J1492" s="120">
        <f t="shared" si="108"/>
        <v>379.9733699999997</v>
      </c>
      <c r="K1492" s="120">
        <f t="shared" si="109"/>
        <v>144379.76190915669</v>
      </c>
    </row>
    <row r="1493" spans="1:11" x14ac:dyDescent="0.25">
      <c r="A1493" s="4">
        <v>12742</v>
      </c>
      <c r="B1493" s="5">
        <v>25700</v>
      </c>
      <c r="C1493" s="121">
        <f>VLOOKUP($A1493,flow_input!B$2:C$50000,2,FALSE)</f>
        <v>13028.26391</v>
      </c>
      <c r="D1493" s="7" t="s">
        <v>7</v>
      </c>
      <c r="E1493" s="6">
        <f t="shared" si="106"/>
        <v>-0.49306366108949418</v>
      </c>
      <c r="F1493" s="4">
        <v>4</v>
      </c>
      <c r="G1493" s="4" t="s">
        <v>29</v>
      </c>
      <c r="H1493" s="170">
        <f t="shared" si="107"/>
        <v>20000</v>
      </c>
      <c r="I1493" s="4">
        <v>2</v>
      </c>
      <c r="J1493" s="120">
        <f t="shared" si="108"/>
        <v>-12671.73609</v>
      </c>
      <c r="K1493" s="120">
        <f t="shared" si="109"/>
        <v>160572895.53460848</v>
      </c>
    </row>
    <row r="1494" spans="1:11" x14ac:dyDescent="0.25">
      <c r="A1494" s="4">
        <v>12784</v>
      </c>
      <c r="B1494" s="5">
        <v>4400</v>
      </c>
      <c r="C1494" s="121">
        <f>VLOOKUP($A1494,flow_input!B$2:C$50000,2,FALSE)</f>
        <v>2077.4843550000001</v>
      </c>
      <c r="D1494" s="7" t="s">
        <v>7</v>
      </c>
      <c r="E1494" s="6">
        <f t="shared" si="106"/>
        <v>-0.52784446477272728</v>
      </c>
      <c r="F1494" s="4">
        <v>4</v>
      </c>
      <c r="G1494" s="4" t="s">
        <v>29</v>
      </c>
      <c r="H1494" s="170">
        <f t="shared" si="107"/>
        <v>0</v>
      </c>
      <c r="I1494" s="4">
        <v>7</v>
      </c>
      <c r="J1494" s="120">
        <f t="shared" si="108"/>
        <v>-2322.5156449999999</v>
      </c>
      <c r="K1494" s="120">
        <f t="shared" si="109"/>
        <v>5394078.9212697661</v>
      </c>
    </row>
    <row r="1495" spans="1:11" x14ac:dyDescent="0.25">
      <c r="A1495" s="4">
        <v>12789</v>
      </c>
      <c r="B1495" s="5">
        <v>11500</v>
      </c>
      <c r="C1495" s="121">
        <f>VLOOKUP($A1495,flow_input!B$2:C$50000,2,FALSE)</f>
        <v>13085.429431</v>
      </c>
      <c r="D1495" s="7" t="s">
        <v>7</v>
      </c>
      <c r="E1495" s="6">
        <f t="shared" si="106"/>
        <v>0.13786342878260882</v>
      </c>
      <c r="F1495" s="4">
        <v>4</v>
      </c>
      <c r="G1495" s="4" t="s">
        <v>29</v>
      </c>
      <c r="H1495" s="170">
        <f t="shared" si="107"/>
        <v>10000</v>
      </c>
      <c r="I1495" s="4">
        <v>7</v>
      </c>
      <c r="J1495" s="120">
        <f t="shared" si="108"/>
        <v>1585.4294310000005</v>
      </c>
      <c r="K1495" s="120">
        <f t="shared" si="109"/>
        <v>2513586.4806809854</v>
      </c>
    </row>
    <row r="1496" spans="1:11" x14ac:dyDescent="0.25">
      <c r="A1496" s="4">
        <v>12813</v>
      </c>
      <c r="B1496" s="5">
        <v>13400</v>
      </c>
      <c r="C1496" s="121">
        <f>VLOOKUP($A1496,flow_input!B$2:C$50000,2,FALSE)</f>
        <v>13494.642701999999</v>
      </c>
      <c r="D1496" s="7" t="s">
        <v>7</v>
      </c>
      <c r="E1496" s="6">
        <f t="shared" si="106"/>
        <v>7.0628882089551759E-3</v>
      </c>
      <c r="F1496" s="4">
        <v>4</v>
      </c>
      <c r="G1496" s="4" t="s">
        <v>29</v>
      </c>
      <c r="H1496" s="170">
        <f t="shared" si="107"/>
        <v>10000</v>
      </c>
      <c r="I1496" s="4">
        <v>7</v>
      </c>
      <c r="J1496" s="120">
        <f t="shared" si="108"/>
        <v>94.64270199999919</v>
      </c>
      <c r="K1496" s="120">
        <f t="shared" si="109"/>
        <v>8957.2410418606505</v>
      </c>
    </row>
    <row r="1497" spans="1:11" x14ac:dyDescent="0.25">
      <c r="A1497" s="4">
        <v>12845</v>
      </c>
      <c r="B1497" s="5">
        <v>8400</v>
      </c>
      <c r="C1497" s="121">
        <f>VLOOKUP($A1497,flow_input!B$2:C$50000,2,FALSE)</f>
        <v>8984.3551050000005</v>
      </c>
      <c r="D1497" s="7" t="s">
        <v>7</v>
      </c>
      <c r="E1497" s="6">
        <f t="shared" si="106"/>
        <v>6.9566083928571443E-2</v>
      </c>
      <c r="F1497" s="4">
        <v>4</v>
      </c>
      <c r="G1497" s="4" t="s">
        <v>29</v>
      </c>
      <c r="H1497" s="170">
        <f t="shared" si="107"/>
        <v>0</v>
      </c>
      <c r="I1497" s="4">
        <v>7</v>
      </c>
      <c r="J1497" s="120">
        <f t="shared" si="108"/>
        <v>584.35510500000055</v>
      </c>
      <c r="K1497" s="120">
        <f t="shared" si="109"/>
        <v>341470.88873956166</v>
      </c>
    </row>
    <row r="1498" spans="1:11" x14ac:dyDescent="0.25">
      <c r="A1498" s="4">
        <v>12873</v>
      </c>
      <c r="B1498" s="5">
        <v>7300</v>
      </c>
      <c r="C1498" s="121">
        <f>VLOOKUP($A1498,flow_input!B$2:C$50000,2,FALSE)</f>
        <v>7431.0403930000002</v>
      </c>
      <c r="D1498" s="7" t="s">
        <v>7</v>
      </c>
      <c r="E1498" s="6">
        <f t="shared" si="106"/>
        <v>1.7950738767123386E-2</v>
      </c>
      <c r="F1498" s="4">
        <v>4</v>
      </c>
      <c r="G1498" s="4" t="s">
        <v>29</v>
      </c>
      <c r="H1498" s="170">
        <f t="shared" si="107"/>
        <v>0</v>
      </c>
      <c r="I1498" s="4">
        <v>7</v>
      </c>
      <c r="J1498" s="120">
        <f t="shared" si="108"/>
        <v>131.04039300000022</v>
      </c>
      <c r="K1498" s="120">
        <f t="shared" si="109"/>
        <v>17171.584597594509</v>
      </c>
    </row>
    <row r="1499" spans="1:11" x14ac:dyDescent="0.25">
      <c r="A1499" s="4">
        <v>12911</v>
      </c>
      <c r="B1499" s="5">
        <v>15900</v>
      </c>
      <c r="C1499" s="121">
        <f>VLOOKUP($A1499,flow_input!B$2:C$50000,2,FALSE)</f>
        <v>7933.1449590000002</v>
      </c>
      <c r="D1499" s="7" t="s">
        <v>7</v>
      </c>
      <c r="E1499" s="6">
        <f t="shared" si="106"/>
        <v>-0.50106006547169812</v>
      </c>
      <c r="F1499" s="4">
        <v>4</v>
      </c>
      <c r="G1499" s="4" t="s">
        <v>29</v>
      </c>
      <c r="H1499" s="170">
        <f t="shared" si="107"/>
        <v>10000</v>
      </c>
      <c r="I1499" s="4">
        <v>7</v>
      </c>
      <c r="J1499" s="120">
        <f t="shared" si="108"/>
        <v>-7966.8550409999998</v>
      </c>
      <c r="K1499" s="120">
        <f t="shared" si="109"/>
        <v>63470779.244307108</v>
      </c>
    </row>
    <row r="1500" spans="1:11" x14ac:dyDescent="0.25">
      <c r="A1500" s="4">
        <v>12921</v>
      </c>
      <c r="B1500" s="5">
        <v>22700</v>
      </c>
      <c r="C1500" s="121">
        <f>VLOOKUP($A1500,flow_input!B$2:C$50000,2,FALSE)</f>
        <v>12485.702169</v>
      </c>
      <c r="D1500" s="7" t="s">
        <v>7</v>
      </c>
      <c r="E1500" s="6">
        <f t="shared" si="106"/>
        <v>-0.44996906744493392</v>
      </c>
      <c r="F1500" s="4">
        <v>4</v>
      </c>
      <c r="G1500" s="4" t="s">
        <v>29</v>
      </c>
      <c r="H1500" s="170">
        <f t="shared" si="107"/>
        <v>20000</v>
      </c>
      <c r="I1500" s="4">
        <v>7</v>
      </c>
      <c r="J1500" s="120">
        <f t="shared" si="108"/>
        <v>-10214.297831</v>
      </c>
      <c r="K1500" s="120">
        <f t="shared" si="109"/>
        <v>104331880.1803713</v>
      </c>
    </row>
    <row r="1501" spans="1:11" x14ac:dyDescent="0.25">
      <c r="A1501" s="4">
        <v>12986</v>
      </c>
      <c r="B1501" s="5">
        <v>4800</v>
      </c>
      <c r="C1501" s="121">
        <f>VLOOKUP($A1501,flow_input!B$2:C$50000,2,FALSE)</f>
        <v>4762.1142680000003</v>
      </c>
      <c r="D1501" s="7" t="s">
        <v>7</v>
      </c>
      <c r="E1501" s="6">
        <f t="shared" si="106"/>
        <v>-7.8928608333332928E-3</v>
      </c>
      <c r="F1501" s="4">
        <v>4</v>
      </c>
      <c r="G1501" s="4" t="s">
        <v>29</v>
      </c>
      <c r="H1501" s="170">
        <f t="shared" si="107"/>
        <v>0</v>
      </c>
      <c r="I1501" s="4">
        <v>5</v>
      </c>
      <c r="J1501" s="120">
        <f t="shared" si="108"/>
        <v>-37.885731999999734</v>
      </c>
      <c r="K1501" s="120">
        <f t="shared" si="109"/>
        <v>1435.3286891758039</v>
      </c>
    </row>
    <row r="1502" spans="1:11" x14ac:dyDescent="0.25">
      <c r="A1502" s="4">
        <v>13022</v>
      </c>
      <c r="B1502" s="5">
        <v>4700</v>
      </c>
      <c r="C1502" s="121">
        <f>VLOOKUP($A1502,flow_input!B$2:C$50000,2,FALSE)</f>
        <v>4825.2604869999996</v>
      </c>
      <c r="D1502" s="7" t="s">
        <v>7</v>
      </c>
      <c r="E1502" s="6">
        <f t="shared" si="106"/>
        <v>2.6651167446808399E-2</v>
      </c>
      <c r="F1502" s="4">
        <v>4</v>
      </c>
      <c r="G1502" s="4" t="s">
        <v>29</v>
      </c>
      <c r="H1502" s="170">
        <f t="shared" si="107"/>
        <v>0</v>
      </c>
      <c r="I1502" s="4">
        <v>5</v>
      </c>
      <c r="J1502" s="120">
        <f t="shared" si="108"/>
        <v>125.26048699999956</v>
      </c>
      <c r="K1502" s="120">
        <f t="shared" si="109"/>
        <v>15690.189603477058</v>
      </c>
    </row>
    <row r="1503" spans="1:11" x14ac:dyDescent="0.25">
      <c r="A1503" s="4">
        <v>13025</v>
      </c>
      <c r="B1503" s="5">
        <v>17500</v>
      </c>
      <c r="C1503" s="121">
        <f>VLOOKUP($A1503,flow_input!B$2:C$50000,2,FALSE)</f>
        <v>15541.806304</v>
      </c>
      <c r="D1503" s="7" t="s">
        <v>7</v>
      </c>
      <c r="E1503" s="6">
        <f t="shared" si="106"/>
        <v>-0.11189678262857139</v>
      </c>
      <c r="F1503" s="4">
        <v>4</v>
      </c>
      <c r="G1503" s="4" t="s">
        <v>29</v>
      </c>
      <c r="H1503" s="170">
        <f t="shared" si="107"/>
        <v>10000</v>
      </c>
      <c r="I1503" s="4">
        <v>5</v>
      </c>
      <c r="J1503" s="120">
        <f t="shared" si="108"/>
        <v>-1958.1936960000003</v>
      </c>
      <c r="K1503" s="120">
        <f t="shared" si="109"/>
        <v>3834522.5510541415</v>
      </c>
    </row>
    <row r="1504" spans="1:11" x14ac:dyDescent="0.25">
      <c r="A1504" s="4">
        <v>13047</v>
      </c>
      <c r="B1504" s="5">
        <v>11200</v>
      </c>
      <c r="C1504" s="121">
        <f>VLOOKUP($A1504,flow_input!B$2:C$50000,2,FALSE)</f>
        <v>11843.814041</v>
      </c>
      <c r="D1504" s="7" t="s">
        <v>7</v>
      </c>
      <c r="E1504" s="6">
        <f t="shared" si="106"/>
        <v>5.7483396517857166E-2</v>
      </c>
      <c r="F1504" s="4">
        <v>4</v>
      </c>
      <c r="G1504" s="4" t="s">
        <v>29</v>
      </c>
      <c r="H1504" s="170">
        <f t="shared" si="107"/>
        <v>10000</v>
      </c>
      <c r="I1504" s="4">
        <v>5</v>
      </c>
      <c r="J1504" s="120">
        <f t="shared" si="108"/>
        <v>643.81404099999963</v>
      </c>
      <c r="K1504" s="120">
        <f t="shared" si="109"/>
        <v>414496.51938874921</v>
      </c>
    </row>
    <row r="1505" spans="1:11" x14ac:dyDescent="0.25">
      <c r="A1505" s="4">
        <v>13060</v>
      </c>
      <c r="B1505" s="5">
        <v>20900</v>
      </c>
      <c r="C1505" s="121">
        <f>VLOOKUP($A1505,flow_input!B$2:C$50000,2,FALSE)</f>
        <v>15582.480943</v>
      </c>
      <c r="D1505" s="7" t="s">
        <v>7</v>
      </c>
      <c r="E1505" s="6">
        <f t="shared" si="106"/>
        <v>-0.25442674913875596</v>
      </c>
      <c r="F1505" s="4">
        <v>4</v>
      </c>
      <c r="G1505" s="4" t="s">
        <v>29</v>
      </c>
      <c r="H1505" s="170">
        <f t="shared" si="107"/>
        <v>20000</v>
      </c>
      <c r="I1505" s="4">
        <v>5</v>
      </c>
      <c r="J1505" s="120">
        <f t="shared" si="108"/>
        <v>-5317.5190569999995</v>
      </c>
      <c r="K1505" s="120">
        <f t="shared" si="109"/>
        <v>28276008.921558164</v>
      </c>
    </row>
    <row r="1506" spans="1:11" x14ac:dyDescent="0.25">
      <c r="A1506" s="4">
        <v>13061</v>
      </c>
      <c r="B1506" s="5">
        <v>18000</v>
      </c>
      <c r="C1506" s="121">
        <f>VLOOKUP($A1506,flow_input!B$2:C$50000,2,FALSE)</f>
        <v>17196.259836000001</v>
      </c>
      <c r="D1506" s="7" t="s">
        <v>7</v>
      </c>
      <c r="E1506" s="6">
        <f t="shared" si="106"/>
        <v>-4.4652231333333292E-2</v>
      </c>
      <c r="F1506" s="4">
        <v>4</v>
      </c>
      <c r="G1506" s="4" t="s">
        <v>29</v>
      </c>
      <c r="H1506" s="170">
        <f t="shared" si="107"/>
        <v>10000</v>
      </c>
      <c r="I1506" s="4">
        <v>5</v>
      </c>
      <c r="J1506" s="120">
        <f t="shared" si="108"/>
        <v>-803.74016399999891</v>
      </c>
      <c r="K1506" s="120">
        <f t="shared" si="109"/>
        <v>645998.2512267452</v>
      </c>
    </row>
    <row r="1507" spans="1:11" x14ac:dyDescent="0.25">
      <c r="A1507" s="4">
        <v>13203</v>
      </c>
      <c r="B1507" s="5">
        <v>5700</v>
      </c>
      <c r="C1507" s="121">
        <f>VLOOKUP($A1507,flow_input!B$2:C$50000,2,FALSE)</f>
        <v>6441.6780220000001</v>
      </c>
      <c r="D1507" s="7" t="s">
        <v>7</v>
      </c>
      <c r="E1507" s="6">
        <f t="shared" si="106"/>
        <v>0.13011895122807027</v>
      </c>
      <c r="F1507" s="4">
        <v>4</v>
      </c>
      <c r="G1507" s="4" t="s">
        <v>29</v>
      </c>
      <c r="H1507" s="170">
        <f t="shared" si="107"/>
        <v>0</v>
      </c>
      <c r="I1507" s="4">
        <v>5</v>
      </c>
      <c r="J1507" s="120">
        <f t="shared" si="108"/>
        <v>741.67802200000006</v>
      </c>
      <c r="K1507" s="120">
        <f t="shared" si="109"/>
        <v>550086.28831783251</v>
      </c>
    </row>
    <row r="1508" spans="1:11" x14ac:dyDescent="0.25">
      <c r="A1508" s="4">
        <v>13252</v>
      </c>
      <c r="B1508" s="5">
        <v>5700</v>
      </c>
      <c r="C1508" s="121">
        <f>VLOOKUP($A1508,flow_input!B$2:C$50000,2,FALSE)</f>
        <v>1971.468386</v>
      </c>
      <c r="D1508" s="7" t="s">
        <v>7</v>
      </c>
      <c r="E1508" s="6">
        <f t="shared" si="106"/>
        <v>-0.6541283533333333</v>
      </c>
      <c r="F1508" s="4">
        <v>4</v>
      </c>
      <c r="G1508" s="4" t="s">
        <v>29</v>
      </c>
      <c r="H1508" s="170">
        <f t="shared" si="107"/>
        <v>0</v>
      </c>
      <c r="I1508" s="4">
        <v>5</v>
      </c>
      <c r="J1508" s="120">
        <f t="shared" si="108"/>
        <v>-3728.531614</v>
      </c>
      <c r="K1508" s="120">
        <f t="shared" si="109"/>
        <v>13901947.996597445</v>
      </c>
    </row>
    <row r="1509" spans="1:11" x14ac:dyDescent="0.25">
      <c r="A1509" s="4">
        <v>13321</v>
      </c>
      <c r="B1509" s="5">
        <v>7300</v>
      </c>
      <c r="C1509" s="121">
        <f>VLOOKUP($A1509,flow_input!B$2:C$50000,2,FALSE)</f>
        <v>5307.5626119999997</v>
      </c>
      <c r="D1509" s="7" t="s">
        <v>7</v>
      </c>
      <c r="E1509" s="6">
        <f t="shared" si="106"/>
        <v>-0.2729366284931507</v>
      </c>
      <c r="F1509" s="4">
        <v>4</v>
      </c>
      <c r="G1509" s="4" t="s">
        <v>29</v>
      </c>
      <c r="H1509" s="170">
        <f t="shared" si="107"/>
        <v>0</v>
      </c>
      <c r="I1509" s="4">
        <v>7</v>
      </c>
      <c r="J1509" s="120">
        <f t="shared" si="108"/>
        <v>-1992.4373880000003</v>
      </c>
      <c r="K1509" s="120">
        <f t="shared" si="109"/>
        <v>3969806.7451002635</v>
      </c>
    </row>
    <row r="1510" spans="1:11" x14ac:dyDescent="0.25">
      <c r="A1510" s="4">
        <v>13337</v>
      </c>
      <c r="B1510" s="5">
        <v>10700</v>
      </c>
      <c r="C1510" s="121">
        <f>VLOOKUP($A1510,flow_input!B$2:C$50000,2,FALSE)</f>
        <v>6767.783958</v>
      </c>
      <c r="D1510" s="7" t="s">
        <v>7</v>
      </c>
      <c r="E1510" s="6">
        <f t="shared" si="106"/>
        <v>-0.36749682635514014</v>
      </c>
      <c r="F1510" s="4">
        <v>4</v>
      </c>
      <c r="G1510" s="4" t="s">
        <v>29</v>
      </c>
      <c r="H1510" s="170">
        <f t="shared" si="107"/>
        <v>10000</v>
      </c>
      <c r="I1510" s="4">
        <v>7</v>
      </c>
      <c r="J1510" s="120">
        <f t="shared" si="108"/>
        <v>-3932.216042</v>
      </c>
      <c r="K1510" s="120">
        <f t="shared" si="109"/>
        <v>15462323.000962146</v>
      </c>
    </row>
    <row r="1511" spans="1:11" x14ac:dyDescent="0.25">
      <c r="A1511" s="4">
        <v>13338</v>
      </c>
      <c r="B1511" s="5">
        <v>25000</v>
      </c>
      <c r="C1511" s="121">
        <f>VLOOKUP($A1511,flow_input!B$2:C$50000,2,FALSE)</f>
        <v>13354.539151999999</v>
      </c>
      <c r="D1511" s="7" t="s">
        <v>7</v>
      </c>
      <c r="E1511" s="6">
        <f t="shared" si="106"/>
        <v>-0.46581843392</v>
      </c>
      <c r="F1511" s="4">
        <v>4</v>
      </c>
      <c r="G1511" s="4" t="s">
        <v>29</v>
      </c>
      <c r="H1511" s="170">
        <f t="shared" si="107"/>
        <v>20000</v>
      </c>
      <c r="I1511" s="4">
        <v>7</v>
      </c>
      <c r="J1511" s="120">
        <f t="shared" si="108"/>
        <v>-11645.460848000001</v>
      </c>
      <c r="K1511" s="120">
        <f t="shared" si="109"/>
        <v>135616758.3623009</v>
      </c>
    </row>
    <row r="1512" spans="1:11" x14ac:dyDescent="0.25">
      <c r="A1512" s="4">
        <v>13341</v>
      </c>
      <c r="B1512" s="5">
        <v>14100</v>
      </c>
      <c r="C1512" s="121">
        <f>VLOOKUP($A1512,flow_input!B$2:C$50000,2,FALSE)</f>
        <v>6316.5239469999997</v>
      </c>
      <c r="D1512" s="7" t="s">
        <v>7</v>
      </c>
      <c r="E1512" s="6">
        <f t="shared" si="106"/>
        <v>-0.55201957822695036</v>
      </c>
      <c r="F1512" s="4">
        <v>4</v>
      </c>
      <c r="G1512" s="4" t="s">
        <v>29</v>
      </c>
      <c r="H1512" s="170">
        <f t="shared" si="107"/>
        <v>10000</v>
      </c>
      <c r="I1512" s="4">
        <v>7</v>
      </c>
      <c r="J1512" s="120">
        <f t="shared" si="108"/>
        <v>-7783.4760530000003</v>
      </c>
      <c r="K1512" s="120">
        <f t="shared" si="109"/>
        <v>60582499.467624463</v>
      </c>
    </row>
    <row r="1513" spans="1:11" x14ac:dyDescent="0.25">
      <c r="A1513" s="4">
        <v>13344</v>
      </c>
      <c r="B1513" s="5">
        <v>10000</v>
      </c>
      <c r="C1513" s="121">
        <f>VLOOKUP($A1513,flow_input!B$2:C$50000,2,FALSE)</f>
        <v>10687.053228000001</v>
      </c>
      <c r="D1513" s="7" t="s">
        <v>7</v>
      </c>
      <c r="E1513" s="6">
        <f t="shared" si="106"/>
        <v>6.8705322800000079E-2</v>
      </c>
      <c r="F1513" s="4">
        <v>4</v>
      </c>
      <c r="G1513" s="4" t="s">
        <v>29</v>
      </c>
      <c r="H1513" s="170">
        <f t="shared" si="107"/>
        <v>10000</v>
      </c>
      <c r="I1513" s="4">
        <v>7</v>
      </c>
      <c r="J1513" s="120">
        <f t="shared" si="108"/>
        <v>687.05322800000067</v>
      </c>
      <c r="K1513" s="120">
        <f t="shared" si="109"/>
        <v>472042.13810522092</v>
      </c>
    </row>
    <row r="1514" spans="1:11" x14ac:dyDescent="0.25">
      <c r="A1514" s="4">
        <v>13354</v>
      </c>
      <c r="B1514" s="5">
        <v>16700</v>
      </c>
      <c r="C1514" s="121">
        <f>VLOOKUP($A1514,flow_input!B$2:C$50000,2,FALSE)</f>
        <v>13347.553897333</v>
      </c>
      <c r="D1514" s="7" t="s">
        <v>7</v>
      </c>
      <c r="E1514" s="6">
        <f t="shared" si="106"/>
        <v>-0.2007452756088024</v>
      </c>
      <c r="F1514" s="4">
        <v>4</v>
      </c>
      <c r="G1514" s="4" t="s">
        <v>29</v>
      </c>
      <c r="H1514" s="170">
        <f t="shared" si="107"/>
        <v>10000</v>
      </c>
      <c r="I1514" s="4">
        <v>7</v>
      </c>
      <c r="J1514" s="120">
        <f t="shared" si="108"/>
        <v>-3352.4461026669996</v>
      </c>
      <c r="K1514" s="120">
        <f t="shared" si="109"/>
        <v>11238894.871287156</v>
      </c>
    </row>
    <row r="1515" spans="1:11" x14ac:dyDescent="0.25">
      <c r="A1515" s="4">
        <v>13400</v>
      </c>
      <c r="B1515" s="5">
        <v>10700</v>
      </c>
      <c r="C1515" s="121">
        <f>VLOOKUP($A1515,flow_input!B$2:C$50000,2,FALSE)</f>
        <v>4349.1352550000001</v>
      </c>
      <c r="D1515" s="7" t="s">
        <v>7</v>
      </c>
      <c r="E1515" s="6">
        <f t="shared" si="106"/>
        <v>-0.59353876121495319</v>
      </c>
      <c r="F1515" s="4">
        <v>4</v>
      </c>
      <c r="G1515" s="4" t="s">
        <v>29</v>
      </c>
      <c r="H1515" s="170">
        <f t="shared" si="107"/>
        <v>10000</v>
      </c>
      <c r="I1515" s="4">
        <v>7</v>
      </c>
      <c r="J1515" s="120">
        <f t="shared" si="108"/>
        <v>-6350.8647449999999</v>
      </c>
      <c r="K1515" s="120">
        <f t="shared" si="109"/>
        <v>40333483.009283915</v>
      </c>
    </row>
    <row r="1516" spans="1:11" x14ac:dyDescent="0.25">
      <c r="A1516" s="4">
        <v>13848</v>
      </c>
      <c r="B1516" s="5">
        <v>18300</v>
      </c>
      <c r="C1516" s="121">
        <f>VLOOKUP($A1516,flow_input!B$2:C$50000,2,FALSE)</f>
        <v>17062.844636999998</v>
      </c>
      <c r="D1516" s="7" t="s">
        <v>7</v>
      </c>
      <c r="E1516" s="6">
        <f t="shared" si="106"/>
        <v>-6.7604118196721408E-2</v>
      </c>
      <c r="F1516" s="4">
        <v>4</v>
      </c>
      <c r="G1516" s="4" t="s">
        <v>29</v>
      </c>
      <c r="H1516" s="170">
        <f t="shared" si="107"/>
        <v>10000</v>
      </c>
      <c r="I1516" s="4">
        <v>3</v>
      </c>
      <c r="J1516" s="120">
        <f t="shared" si="108"/>
        <v>-1237.1553630000017</v>
      </c>
      <c r="K1516" s="120">
        <f t="shared" si="109"/>
        <v>1530553.392199666</v>
      </c>
    </row>
    <row r="1517" spans="1:11" x14ac:dyDescent="0.25">
      <c r="A1517" s="4">
        <v>13855</v>
      </c>
      <c r="B1517" s="5">
        <v>18300</v>
      </c>
      <c r="C1517" s="121">
        <f>VLOOKUP($A1517,flow_input!B$2:C$50000,2,FALSE)</f>
        <v>20675.681174000001</v>
      </c>
      <c r="D1517" s="7" t="s">
        <v>7</v>
      </c>
      <c r="E1517" s="6">
        <f t="shared" si="106"/>
        <v>0.12981864338797822</v>
      </c>
      <c r="F1517" s="4">
        <v>4</v>
      </c>
      <c r="G1517" s="4" t="s">
        <v>29</v>
      </c>
      <c r="H1517" s="170">
        <f t="shared" si="107"/>
        <v>10000</v>
      </c>
      <c r="I1517" s="4">
        <v>3</v>
      </c>
      <c r="J1517" s="120">
        <f t="shared" si="108"/>
        <v>2375.6811740000012</v>
      </c>
      <c r="K1517" s="120">
        <f t="shared" si="109"/>
        <v>5643861.0404980239</v>
      </c>
    </row>
    <row r="1518" spans="1:11" x14ac:dyDescent="0.25">
      <c r="A1518" s="4">
        <v>13941</v>
      </c>
      <c r="B1518" s="5">
        <v>7400</v>
      </c>
      <c r="C1518" s="121">
        <f>VLOOKUP($A1518,flow_input!B$2:C$50000,2,FALSE)</f>
        <v>13365.806374</v>
      </c>
      <c r="D1518" s="7" t="s">
        <v>7</v>
      </c>
      <c r="E1518" s="6">
        <f t="shared" si="106"/>
        <v>0.8061900505405406</v>
      </c>
      <c r="F1518" s="4">
        <v>4</v>
      </c>
      <c r="G1518" s="4" t="s">
        <v>29</v>
      </c>
      <c r="H1518" s="170">
        <f t="shared" si="107"/>
        <v>0</v>
      </c>
      <c r="I1518" s="4">
        <v>4</v>
      </c>
      <c r="J1518" s="120">
        <f t="shared" si="108"/>
        <v>5965.8063739999998</v>
      </c>
      <c r="K1518" s="120">
        <f t="shared" si="109"/>
        <v>35590845.692059025</v>
      </c>
    </row>
    <row r="1519" spans="1:11" x14ac:dyDescent="0.25">
      <c r="A1519" s="4">
        <v>13947</v>
      </c>
      <c r="B1519" s="5">
        <v>13800</v>
      </c>
      <c r="C1519" s="121">
        <f>VLOOKUP($A1519,flow_input!B$2:C$50000,2,FALSE)</f>
        <v>6760.246255</v>
      </c>
      <c r="D1519" s="7" t="s">
        <v>7</v>
      </c>
      <c r="E1519" s="6">
        <f t="shared" si="106"/>
        <v>-0.5101270829710145</v>
      </c>
      <c r="F1519" s="4">
        <v>4</v>
      </c>
      <c r="G1519" s="4" t="s">
        <v>29</v>
      </c>
      <c r="H1519" s="170">
        <f t="shared" si="107"/>
        <v>10000</v>
      </c>
      <c r="I1519" s="4">
        <v>4</v>
      </c>
      <c r="J1519" s="120">
        <f t="shared" si="108"/>
        <v>-7039.753745</v>
      </c>
      <c r="K1519" s="120">
        <f t="shared" si="109"/>
        <v>49558132.790241525</v>
      </c>
    </row>
    <row r="1520" spans="1:11" x14ac:dyDescent="0.25">
      <c r="A1520" s="4">
        <v>13963</v>
      </c>
      <c r="B1520" s="5">
        <v>7200</v>
      </c>
      <c r="C1520" s="121">
        <f>VLOOKUP($A1520,flow_input!B$2:C$50000,2,FALSE)</f>
        <v>5301.8459199999998</v>
      </c>
      <c r="D1520" s="7" t="s">
        <v>7</v>
      </c>
      <c r="E1520" s="6">
        <f t="shared" si="106"/>
        <v>-0.26363251111111119</v>
      </c>
      <c r="F1520" s="4">
        <v>4</v>
      </c>
      <c r="G1520" s="4" t="s">
        <v>29</v>
      </c>
      <c r="H1520" s="170">
        <f t="shared" si="107"/>
        <v>0</v>
      </c>
      <c r="I1520" s="4">
        <v>4</v>
      </c>
      <c r="J1520" s="120">
        <f t="shared" si="108"/>
        <v>-1898.1540800000002</v>
      </c>
      <c r="K1520" s="120">
        <f t="shared" si="109"/>
        <v>3602988.9114206475</v>
      </c>
    </row>
    <row r="1521" spans="1:11" x14ac:dyDescent="0.25">
      <c r="A1521" s="4">
        <v>14178</v>
      </c>
      <c r="B1521" s="5">
        <v>23400</v>
      </c>
      <c r="C1521" s="121">
        <f>VLOOKUP($A1521,flow_input!B$2:C$50000,2,FALSE)</f>
        <v>19912.123736000001</v>
      </c>
      <c r="D1521" s="7" t="s">
        <v>7</v>
      </c>
      <c r="E1521" s="6">
        <f t="shared" si="106"/>
        <v>-0.14905454119658113</v>
      </c>
      <c r="F1521" s="4">
        <v>4</v>
      </c>
      <c r="G1521" s="4" t="s">
        <v>29</v>
      </c>
      <c r="H1521" s="170">
        <f t="shared" si="107"/>
        <v>20000</v>
      </c>
      <c r="I1521" s="4">
        <v>2</v>
      </c>
      <c r="J1521" s="120">
        <f t="shared" si="108"/>
        <v>-3487.8762639999986</v>
      </c>
      <c r="K1521" s="120">
        <f t="shared" si="109"/>
        <v>12165280.832974588</v>
      </c>
    </row>
    <row r="1522" spans="1:11" x14ac:dyDescent="0.25">
      <c r="A1522" s="4">
        <v>14216</v>
      </c>
      <c r="B1522" s="5">
        <v>9500</v>
      </c>
      <c r="C1522" s="121">
        <f>VLOOKUP($A1522,flow_input!B$2:C$50000,2,FALSE)</f>
        <v>12932.088100999999</v>
      </c>
      <c r="D1522" s="7" t="s">
        <v>7</v>
      </c>
      <c r="E1522" s="6">
        <f t="shared" si="106"/>
        <v>0.36127243168421042</v>
      </c>
      <c r="F1522" s="4">
        <v>4</v>
      </c>
      <c r="G1522" s="4" t="s">
        <v>29</v>
      </c>
      <c r="H1522" s="170">
        <f t="shared" si="107"/>
        <v>0</v>
      </c>
      <c r="I1522" s="4">
        <v>2</v>
      </c>
      <c r="J1522" s="120">
        <f t="shared" si="108"/>
        <v>3432.0881009999994</v>
      </c>
      <c r="K1522" s="120">
        <f t="shared" si="109"/>
        <v>11779228.733025782</v>
      </c>
    </row>
    <row r="1523" spans="1:11" x14ac:dyDescent="0.25">
      <c r="A1523" s="4">
        <v>14223</v>
      </c>
      <c r="B1523" s="5">
        <v>6500</v>
      </c>
      <c r="C1523" s="121">
        <f>VLOOKUP($A1523,flow_input!B$2:C$50000,2,FALSE)</f>
        <v>5295.8683899999996</v>
      </c>
      <c r="D1523" s="7" t="s">
        <v>7</v>
      </c>
      <c r="E1523" s="6">
        <f t="shared" si="106"/>
        <v>-0.18525101692307699</v>
      </c>
      <c r="F1523" s="4">
        <v>4</v>
      </c>
      <c r="G1523" s="4" t="s">
        <v>29</v>
      </c>
      <c r="H1523" s="170">
        <f t="shared" si="107"/>
        <v>0</v>
      </c>
      <c r="I1523" s="4">
        <v>2</v>
      </c>
      <c r="J1523" s="120">
        <f t="shared" si="108"/>
        <v>-1204.1316100000004</v>
      </c>
      <c r="K1523" s="120">
        <f t="shared" si="109"/>
        <v>1449932.934201193</v>
      </c>
    </row>
    <row r="1524" spans="1:11" x14ac:dyDescent="0.25">
      <c r="A1524" s="4">
        <v>14336</v>
      </c>
      <c r="B1524" s="5">
        <v>7500</v>
      </c>
      <c r="C1524" s="121">
        <f>VLOOKUP($A1524,flow_input!B$2:C$50000,2,FALSE)</f>
        <v>7204.7159670000001</v>
      </c>
      <c r="D1524" s="7" t="s">
        <v>7</v>
      </c>
      <c r="E1524" s="6">
        <f t="shared" si="106"/>
        <v>-3.9371204399999971E-2</v>
      </c>
      <c r="F1524" s="4">
        <v>4</v>
      </c>
      <c r="G1524" s="4" t="s">
        <v>29</v>
      </c>
      <c r="H1524" s="170">
        <f t="shared" si="107"/>
        <v>0</v>
      </c>
      <c r="I1524" s="4">
        <v>3</v>
      </c>
      <c r="J1524" s="120">
        <f t="shared" si="108"/>
        <v>-295.28403299999991</v>
      </c>
      <c r="K1524" s="120">
        <f t="shared" si="109"/>
        <v>87192.660144745038</v>
      </c>
    </row>
    <row r="1525" spans="1:11" x14ac:dyDescent="0.25">
      <c r="A1525" s="4">
        <v>14420</v>
      </c>
      <c r="B1525" s="5">
        <v>12100</v>
      </c>
      <c r="C1525" s="121">
        <f>VLOOKUP($A1525,flow_input!B$2:C$50000,2,FALSE)</f>
        <v>14845.477368</v>
      </c>
      <c r="D1525" s="7" t="s">
        <v>7</v>
      </c>
      <c r="E1525" s="6">
        <f t="shared" si="106"/>
        <v>0.22689895603305787</v>
      </c>
      <c r="F1525" s="4">
        <v>4</v>
      </c>
      <c r="G1525" s="4" t="s">
        <v>29</v>
      </c>
      <c r="H1525" s="170">
        <f t="shared" si="107"/>
        <v>10000</v>
      </c>
      <c r="I1525" s="4">
        <v>3</v>
      </c>
      <c r="J1525" s="120">
        <f t="shared" si="108"/>
        <v>2745.4773679999998</v>
      </c>
      <c r="K1525" s="120">
        <f t="shared" si="109"/>
        <v>7537645.9782002065</v>
      </c>
    </row>
    <row r="1526" spans="1:11" x14ac:dyDescent="0.25">
      <c r="A1526" s="4">
        <v>14482</v>
      </c>
      <c r="B1526" s="5">
        <v>6800</v>
      </c>
      <c r="C1526" s="121">
        <f>VLOOKUP($A1526,flow_input!B$2:C$50000,2,FALSE)</f>
        <v>5722.7474750000001</v>
      </c>
      <c r="D1526" s="7" t="s">
        <v>7</v>
      </c>
      <c r="E1526" s="6">
        <f t="shared" si="106"/>
        <v>-0.15841948897058822</v>
      </c>
      <c r="F1526" s="4">
        <v>4</v>
      </c>
      <c r="G1526" s="4" t="s">
        <v>29</v>
      </c>
      <c r="H1526" s="170">
        <f t="shared" si="107"/>
        <v>0</v>
      </c>
      <c r="I1526" s="4">
        <v>5</v>
      </c>
      <c r="J1526" s="120">
        <f t="shared" si="108"/>
        <v>-1077.2525249999999</v>
      </c>
      <c r="K1526" s="120">
        <f t="shared" si="109"/>
        <v>1160473.0026188754</v>
      </c>
    </row>
    <row r="1527" spans="1:11" x14ac:dyDescent="0.25">
      <c r="A1527" s="4">
        <v>14510</v>
      </c>
      <c r="B1527" s="5">
        <v>10300</v>
      </c>
      <c r="C1527" s="121">
        <f>VLOOKUP($A1527,flow_input!B$2:C$50000,2,FALSE)</f>
        <v>13071.062502000001</v>
      </c>
      <c r="D1527" s="7" t="s">
        <v>7</v>
      </c>
      <c r="E1527" s="6">
        <f t="shared" si="106"/>
        <v>0.2690351943689322</v>
      </c>
      <c r="F1527" s="4">
        <v>4</v>
      </c>
      <c r="G1527" s="4" t="s">
        <v>29</v>
      </c>
      <c r="H1527" s="170">
        <f t="shared" si="107"/>
        <v>10000</v>
      </c>
      <c r="I1527" s="4">
        <v>3</v>
      </c>
      <c r="J1527" s="120">
        <f t="shared" si="108"/>
        <v>2771.0625020000007</v>
      </c>
      <c r="K1527" s="120">
        <f t="shared" si="109"/>
        <v>7678787.3899905039</v>
      </c>
    </row>
    <row r="1528" spans="1:11" x14ac:dyDescent="0.25">
      <c r="A1528" s="4">
        <v>14728</v>
      </c>
      <c r="B1528" s="5">
        <v>21600</v>
      </c>
      <c r="C1528" s="121">
        <f>VLOOKUP($A1528,flow_input!B$2:C$50000,2,FALSE)</f>
        <v>9178.9143060000006</v>
      </c>
      <c r="D1528" s="7" t="s">
        <v>7</v>
      </c>
      <c r="E1528" s="6">
        <f t="shared" si="106"/>
        <v>-0.575050263611111</v>
      </c>
      <c r="F1528" s="4">
        <v>4</v>
      </c>
      <c r="G1528" s="4" t="s">
        <v>29</v>
      </c>
      <c r="H1528" s="170">
        <f t="shared" si="107"/>
        <v>20000</v>
      </c>
      <c r="I1528" s="4">
        <v>2</v>
      </c>
      <c r="J1528" s="120">
        <f t="shared" si="108"/>
        <v>-12421.085693999999</v>
      </c>
      <c r="K1528" s="120">
        <f t="shared" si="109"/>
        <v>154283369.81769145</v>
      </c>
    </row>
    <row r="1529" spans="1:11" x14ac:dyDescent="0.25">
      <c r="A1529" s="4">
        <v>14768</v>
      </c>
      <c r="B1529" s="5">
        <v>4100</v>
      </c>
      <c r="C1529" s="121">
        <f>VLOOKUP($A1529,flow_input!B$2:C$50000,2,FALSE)</f>
        <v>6553.2620960000004</v>
      </c>
      <c r="D1529" s="7" t="s">
        <v>7</v>
      </c>
      <c r="E1529" s="6">
        <f t="shared" si="106"/>
        <v>0.59835660878048791</v>
      </c>
      <c r="F1529" s="4">
        <v>4</v>
      </c>
      <c r="G1529" s="4" t="s">
        <v>29</v>
      </c>
      <c r="H1529" s="170">
        <f t="shared" si="107"/>
        <v>0</v>
      </c>
      <c r="I1529" s="4">
        <v>2</v>
      </c>
      <c r="J1529" s="120">
        <f t="shared" si="108"/>
        <v>2453.2620960000004</v>
      </c>
      <c r="K1529" s="120">
        <f t="shared" si="109"/>
        <v>6018494.9116703151</v>
      </c>
    </row>
    <row r="1530" spans="1:11" x14ac:dyDescent="0.25">
      <c r="A1530" s="4">
        <v>14772</v>
      </c>
      <c r="B1530" s="5">
        <v>8600</v>
      </c>
      <c r="C1530" s="121">
        <f>VLOOKUP($A1530,flow_input!B$2:C$50000,2,FALSE)</f>
        <v>13770.410435</v>
      </c>
      <c r="D1530" s="7" t="s">
        <v>7</v>
      </c>
      <c r="E1530" s="6">
        <f t="shared" si="106"/>
        <v>0.60121051569767436</v>
      </c>
      <c r="F1530" s="4">
        <v>4</v>
      </c>
      <c r="G1530" s="4" t="s">
        <v>29</v>
      </c>
      <c r="H1530" s="170">
        <f t="shared" si="107"/>
        <v>0</v>
      </c>
      <c r="I1530" s="4">
        <v>3</v>
      </c>
      <c r="J1530" s="120">
        <f t="shared" si="108"/>
        <v>5170.4104349999998</v>
      </c>
      <c r="K1530" s="120">
        <f t="shared" si="109"/>
        <v>26733144.066356886</v>
      </c>
    </row>
    <row r="1531" spans="1:11" x14ac:dyDescent="0.25">
      <c r="A1531" s="4">
        <v>14812</v>
      </c>
      <c r="B1531" s="5">
        <v>23100</v>
      </c>
      <c r="C1531" s="121">
        <f>VLOOKUP($A1531,flow_input!B$2:C$50000,2,FALSE)</f>
        <v>42960.405569000002</v>
      </c>
      <c r="D1531" s="7" t="s">
        <v>7</v>
      </c>
      <c r="E1531" s="6">
        <f t="shared" si="106"/>
        <v>0.85975781683982699</v>
      </c>
      <c r="F1531" s="4">
        <v>4</v>
      </c>
      <c r="G1531" s="4" t="s">
        <v>29</v>
      </c>
      <c r="H1531" s="170">
        <f t="shared" si="107"/>
        <v>20000</v>
      </c>
      <c r="I1531" s="4">
        <v>3</v>
      </c>
      <c r="J1531" s="120">
        <f t="shared" si="108"/>
        <v>19860.405569000002</v>
      </c>
      <c r="K1531" s="120">
        <f t="shared" si="109"/>
        <v>394435709.36516631</v>
      </c>
    </row>
    <row r="1532" spans="1:11" x14ac:dyDescent="0.25">
      <c r="A1532" s="4">
        <v>14885</v>
      </c>
      <c r="B1532" s="5">
        <v>8900</v>
      </c>
      <c r="C1532" s="121">
        <f>VLOOKUP($A1532,flow_input!B$2:C$50000,2,FALSE)</f>
        <v>12893.244107</v>
      </c>
      <c r="D1532" s="7" t="s">
        <v>7</v>
      </c>
      <c r="E1532" s="6">
        <f t="shared" si="106"/>
        <v>0.44867911314606745</v>
      </c>
      <c r="F1532" s="4">
        <v>4</v>
      </c>
      <c r="G1532" s="4" t="s">
        <v>29</v>
      </c>
      <c r="H1532" s="170">
        <f t="shared" si="107"/>
        <v>0</v>
      </c>
      <c r="I1532" s="4">
        <v>3</v>
      </c>
      <c r="J1532" s="120">
        <f t="shared" si="108"/>
        <v>3993.2441070000004</v>
      </c>
      <c r="K1532" s="120">
        <f t="shared" si="109"/>
        <v>15945998.498090232</v>
      </c>
    </row>
    <row r="1533" spans="1:11" x14ac:dyDescent="0.25">
      <c r="A1533" s="4">
        <v>15023</v>
      </c>
      <c r="B1533" s="5">
        <v>14000</v>
      </c>
      <c r="C1533" s="121">
        <f>VLOOKUP($A1533,flow_input!B$2:C$50000,2,FALSE)</f>
        <v>7416.9643279989996</v>
      </c>
      <c r="D1533" s="7" t="s">
        <v>7</v>
      </c>
      <c r="E1533" s="6">
        <f t="shared" si="106"/>
        <v>-0.47021683371435719</v>
      </c>
      <c r="F1533" s="4">
        <v>4</v>
      </c>
      <c r="G1533" s="4" t="s">
        <v>29</v>
      </c>
      <c r="H1533" s="170">
        <f t="shared" si="107"/>
        <v>10000</v>
      </c>
      <c r="I1533" s="4">
        <v>7</v>
      </c>
      <c r="J1533" s="120">
        <f t="shared" si="108"/>
        <v>-6583.0356720010004</v>
      </c>
      <c r="K1533" s="120">
        <f t="shared" si="109"/>
        <v>43336358.658837661</v>
      </c>
    </row>
    <row r="1534" spans="1:11" x14ac:dyDescent="0.25">
      <c r="A1534" s="4">
        <v>15025</v>
      </c>
      <c r="B1534" s="5">
        <v>17000</v>
      </c>
      <c r="C1534" s="121">
        <f>VLOOKUP($A1534,flow_input!B$2:C$50000,2,FALSE)</f>
        <v>7763.3079389989998</v>
      </c>
      <c r="D1534" s="7" t="s">
        <v>7</v>
      </c>
      <c r="E1534" s="6">
        <f t="shared" si="106"/>
        <v>-0.54333482711770587</v>
      </c>
      <c r="F1534" s="4">
        <v>4</v>
      </c>
      <c r="G1534" s="4" t="s">
        <v>29</v>
      </c>
      <c r="H1534" s="170">
        <f t="shared" si="107"/>
        <v>10000</v>
      </c>
      <c r="I1534" s="4">
        <v>7</v>
      </c>
      <c r="J1534" s="120">
        <f t="shared" si="108"/>
        <v>-9236.6920610010002</v>
      </c>
      <c r="K1534" s="120">
        <f t="shared" si="109"/>
        <v>85316480.229758903</v>
      </c>
    </row>
    <row r="1535" spans="1:11" x14ac:dyDescent="0.25">
      <c r="A1535" s="4">
        <v>15201</v>
      </c>
      <c r="B1535" s="5">
        <v>11900</v>
      </c>
      <c r="C1535" s="121">
        <f>VLOOKUP($A1535,flow_input!B$2:C$50000,2,FALSE)</f>
        <v>14073.566901</v>
      </c>
      <c r="D1535" s="7" t="s">
        <v>7</v>
      </c>
      <c r="E1535" s="6">
        <f t="shared" si="106"/>
        <v>0.18265268075630248</v>
      </c>
      <c r="F1535" s="4">
        <v>4</v>
      </c>
      <c r="G1535" s="4" t="s">
        <v>29</v>
      </c>
      <c r="H1535" s="170">
        <f t="shared" si="107"/>
        <v>10000</v>
      </c>
      <c r="I1535" s="4">
        <v>3</v>
      </c>
      <c r="J1535" s="120">
        <f t="shared" si="108"/>
        <v>2173.5669010000001</v>
      </c>
      <c r="K1535" s="120">
        <f t="shared" si="109"/>
        <v>4724393.0731227444</v>
      </c>
    </row>
    <row r="1536" spans="1:11" x14ac:dyDescent="0.25">
      <c r="A1536" s="4">
        <v>15234</v>
      </c>
      <c r="B1536" s="5">
        <v>18700</v>
      </c>
      <c r="C1536" s="121">
        <f>VLOOKUP($A1536,flow_input!B$2:C$50000,2,FALSE)</f>
        <v>8736.0982409989992</v>
      </c>
      <c r="D1536" s="7" t="s">
        <v>7</v>
      </c>
      <c r="E1536" s="6">
        <f t="shared" si="106"/>
        <v>-0.53282897106957217</v>
      </c>
      <c r="F1536" s="4">
        <v>4</v>
      </c>
      <c r="G1536" s="4" t="s">
        <v>29</v>
      </c>
      <c r="H1536" s="170">
        <f t="shared" si="107"/>
        <v>10000</v>
      </c>
      <c r="I1536" s="4">
        <v>7</v>
      </c>
      <c r="J1536" s="120">
        <f t="shared" si="108"/>
        <v>-9963.9017590010008</v>
      </c>
      <c r="K1536" s="120">
        <f t="shared" si="109"/>
        <v>99279338.263023242</v>
      </c>
    </row>
    <row r="1537" spans="1:11" x14ac:dyDescent="0.25">
      <c r="A1537" s="4">
        <v>15268</v>
      </c>
      <c r="B1537" s="5">
        <v>20700</v>
      </c>
      <c r="C1537" s="121">
        <f>VLOOKUP($A1537,flow_input!B$2:C$50000,2,FALSE)</f>
        <v>8810.4673539989999</v>
      </c>
      <c r="D1537" s="7" t="s">
        <v>7</v>
      </c>
      <c r="E1537" s="6">
        <f t="shared" si="106"/>
        <v>-0.57437355777782617</v>
      </c>
      <c r="F1537" s="4">
        <v>4</v>
      </c>
      <c r="G1537" s="4" t="s">
        <v>29</v>
      </c>
      <c r="H1537" s="170">
        <f t="shared" si="107"/>
        <v>20000</v>
      </c>
      <c r="I1537" s="4">
        <v>7</v>
      </c>
      <c r="J1537" s="120">
        <f t="shared" si="108"/>
        <v>-11889.532646001</v>
      </c>
      <c r="K1537" s="120">
        <f t="shared" si="109"/>
        <v>141360986.54032356</v>
      </c>
    </row>
    <row r="1538" spans="1:11" x14ac:dyDescent="0.25">
      <c r="A1538" s="4">
        <v>15287</v>
      </c>
      <c r="B1538" s="5">
        <v>6100</v>
      </c>
      <c r="C1538" s="121">
        <f>VLOOKUP($A1538,flow_input!B$2:C$50000,2,FALSE)</f>
        <v>5360.9352396639997</v>
      </c>
      <c r="D1538" s="7" t="s">
        <v>7</v>
      </c>
      <c r="E1538" s="6">
        <f t="shared" si="106"/>
        <v>-0.12115815743213121</v>
      </c>
      <c r="F1538" s="4">
        <v>4</v>
      </c>
      <c r="G1538" s="4" t="s">
        <v>29</v>
      </c>
      <c r="H1538" s="170">
        <f t="shared" si="107"/>
        <v>0</v>
      </c>
      <c r="I1538" s="4">
        <v>5</v>
      </c>
      <c r="J1538" s="120">
        <f t="shared" si="108"/>
        <v>-739.06476033600029</v>
      </c>
      <c r="K1538" s="120">
        <f t="shared" si="109"/>
        <v>546216.71997050953</v>
      </c>
    </row>
    <row r="1539" spans="1:11" x14ac:dyDescent="0.25">
      <c r="A1539" s="4">
        <v>15382</v>
      </c>
      <c r="B1539" s="5">
        <v>2500</v>
      </c>
      <c r="C1539" s="121">
        <f>VLOOKUP($A1539,flow_input!B$2:C$50000,2,FALSE)</f>
        <v>2362.5082940000002</v>
      </c>
      <c r="D1539" s="7" t="s">
        <v>7</v>
      </c>
      <c r="E1539" s="6">
        <f t="shared" ref="E1539:E1602" si="110">C1539/B1539-1</f>
        <v>-5.4996682399999886E-2</v>
      </c>
      <c r="F1539" s="4">
        <v>4</v>
      </c>
      <c r="G1539" s="4" t="s">
        <v>29</v>
      </c>
      <c r="H1539" s="170">
        <f t="shared" ref="H1539:H1602" si="111">FLOOR(B1539,10000)</f>
        <v>0</v>
      </c>
      <c r="I1539" s="4">
        <v>5</v>
      </c>
      <c r="J1539" s="120">
        <f t="shared" si="108"/>
        <v>-137.49170599999979</v>
      </c>
      <c r="K1539" s="120">
        <f t="shared" si="109"/>
        <v>18903.969218790378</v>
      </c>
    </row>
    <row r="1540" spans="1:11" x14ac:dyDescent="0.25">
      <c r="A1540" s="4">
        <v>15424</v>
      </c>
      <c r="B1540" s="5">
        <v>16700</v>
      </c>
      <c r="C1540" s="121">
        <f>VLOOKUP($A1540,flow_input!B$2:C$50000,2,FALSE)</f>
        <v>8366.8125130000008</v>
      </c>
      <c r="D1540" s="7" t="s">
        <v>7</v>
      </c>
      <c r="E1540" s="6">
        <f t="shared" si="110"/>
        <v>-0.49899326269461075</v>
      </c>
      <c r="F1540" s="4">
        <v>4</v>
      </c>
      <c r="G1540" s="4" t="s">
        <v>29</v>
      </c>
      <c r="H1540" s="170">
        <f t="shared" si="111"/>
        <v>10000</v>
      </c>
      <c r="I1540" s="4">
        <v>3</v>
      </c>
      <c r="J1540" s="120">
        <f t="shared" si="108"/>
        <v>-8333.1874869999992</v>
      </c>
      <c r="K1540" s="120">
        <f t="shared" si="109"/>
        <v>69442013.693493366</v>
      </c>
    </row>
    <row r="1541" spans="1:11" x14ac:dyDescent="0.25">
      <c r="A1541" s="4">
        <v>15508</v>
      </c>
      <c r="B1541" s="5">
        <v>6200</v>
      </c>
      <c r="C1541" s="121">
        <f>VLOOKUP($A1541,flow_input!B$2:C$50000,2,FALSE)</f>
        <v>2579.3064129999998</v>
      </c>
      <c r="D1541" s="7" t="s">
        <v>7</v>
      </c>
      <c r="E1541" s="6">
        <f t="shared" si="110"/>
        <v>-0.58398283661290318</v>
      </c>
      <c r="F1541" s="4">
        <v>4</v>
      </c>
      <c r="G1541" s="4" t="s">
        <v>29</v>
      </c>
      <c r="H1541" s="170">
        <f t="shared" si="111"/>
        <v>0</v>
      </c>
      <c r="I1541" s="4">
        <v>2</v>
      </c>
      <c r="J1541" s="120">
        <f t="shared" ref="J1541:J1604" si="112">C1541-B1541</f>
        <v>-3620.6935870000002</v>
      </c>
      <c r="K1541" s="120">
        <f t="shared" ref="K1541:K1604" si="113">POWER(J1541,2)</f>
        <v>13109422.050942928</v>
      </c>
    </row>
    <row r="1542" spans="1:11" x14ac:dyDescent="0.25">
      <c r="A1542" s="4">
        <v>15510</v>
      </c>
      <c r="B1542" s="5">
        <v>4300</v>
      </c>
      <c r="C1542" s="121">
        <f>VLOOKUP($A1542,flow_input!B$2:C$50000,2,FALSE)</f>
        <v>162.11376000000001</v>
      </c>
      <c r="D1542" s="7" t="s">
        <v>7</v>
      </c>
      <c r="E1542" s="6">
        <f t="shared" si="110"/>
        <v>-0.9622991255813953</v>
      </c>
      <c r="F1542" s="4">
        <v>4</v>
      </c>
      <c r="G1542" s="4" t="s">
        <v>29</v>
      </c>
      <c r="H1542" s="170">
        <f t="shared" si="111"/>
        <v>0</v>
      </c>
      <c r="I1542" s="4">
        <v>2</v>
      </c>
      <c r="J1542" s="120">
        <f t="shared" si="112"/>
        <v>-4137.8862399999998</v>
      </c>
      <c r="K1542" s="120">
        <f t="shared" si="113"/>
        <v>17122102.535181336</v>
      </c>
    </row>
    <row r="1543" spans="1:11" x14ac:dyDescent="0.25">
      <c r="A1543" s="4">
        <v>15524</v>
      </c>
      <c r="B1543" s="5">
        <v>10000</v>
      </c>
      <c r="C1543" s="121">
        <f>VLOOKUP($A1543,flow_input!B$2:C$50000,2,FALSE)</f>
        <v>15727.338201</v>
      </c>
      <c r="D1543" s="7" t="s">
        <v>7</v>
      </c>
      <c r="E1543" s="6">
        <f t="shared" si="110"/>
        <v>0.57273382010000007</v>
      </c>
      <c r="F1543" s="4">
        <v>4</v>
      </c>
      <c r="G1543" s="4" t="s">
        <v>29</v>
      </c>
      <c r="H1543" s="170">
        <f t="shared" si="111"/>
        <v>10000</v>
      </c>
      <c r="I1543" s="4">
        <v>2</v>
      </c>
      <c r="J1543" s="120">
        <f t="shared" si="112"/>
        <v>5727.3382010000005</v>
      </c>
      <c r="K1543" s="120">
        <f t="shared" si="113"/>
        <v>32802402.868633922</v>
      </c>
    </row>
    <row r="1544" spans="1:11" x14ac:dyDescent="0.25">
      <c r="A1544" s="4">
        <v>15525</v>
      </c>
      <c r="B1544" s="5">
        <v>11200</v>
      </c>
      <c r="C1544" s="121">
        <f>VLOOKUP($A1544,flow_input!B$2:C$50000,2,FALSE)</f>
        <v>14525.157692000001</v>
      </c>
      <c r="D1544" s="7" t="s">
        <v>7</v>
      </c>
      <c r="E1544" s="6">
        <f t="shared" si="110"/>
        <v>0.29688907964285716</v>
      </c>
      <c r="F1544" s="4">
        <v>4</v>
      </c>
      <c r="G1544" s="4" t="s">
        <v>29</v>
      </c>
      <c r="H1544" s="170">
        <f t="shared" si="111"/>
        <v>10000</v>
      </c>
      <c r="I1544" s="4">
        <v>2</v>
      </c>
      <c r="J1544" s="120">
        <f t="shared" si="112"/>
        <v>3325.1576920000007</v>
      </c>
      <c r="K1544" s="120">
        <f t="shared" si="113"/>
        <v>11056673.676666772</v>
      </c>
    </row>
    <row r="1545" spans="1:11" x14ac:dyDescent="0.25">
      <c r="A1545" s="4">
        <v>15549</v>
      </c>
      <c r="B1545" s="5">
        <v>5800</v>
      </c>
      <c r="C1545" s="121">
        <f>VLOOKUP($A1545,flow_input!B$2:C$50000,2,FALSE)</f>
        <v>1017.288312</v>
      </c>
      <c r="D1545" s="7" t="s">
        <v>7</v>
      </c>
      <c r="E1545" s="6">
        <f t="shared" si="110"/>
        <v>-0.8246054634482759</v>
      </c>
      <c r="F1545" s="4">
        <v>4</v>
      </c>
      <c r="G1545" s="4" t="s">
        <v>29</v>
      </c>
      <c r="H1545" s="170">
        <f t="shared" si="111"/>
        <v>0</v>
      </c>
      <c r="I1545" s="4">
        <v>4</v>
      </c>
      <c r="J1545" s="120">
        <f t="shared" si="112"/>
        <v>-4782.7116880000003</v>
      </c>
      <c r="K1545" s="120">
        <f t="shared" si="113"/>
        <v>22874331.090531811</v>
      </c>
    </row>
    <row r="1546" spans="1:11" x14ac:dyDescent="0.25">
      <c r="A1546" s="4">
        <v>15792</v>
      </c>
      <c r="B1546" s="5">
        <v>8300</v>
      </c>
      <c r="C1546" s="121">
        <f>VLOOKUP($A1546,flow_input!B$2:C$50000,2,FALSE)</f>
        <v>9025.4795383319997</v>
      </c>
      <c r="D1546" s="7" t="s">
        <v>7</v>
      </c>
      <c r="E1546" s="6">
        <f t="shared" si="110"/>
        <v>8.7407173293011953E-2</v>
      </c>
      <c r="F1546" s="4">
        <v>4</v>
      </c>
      <c r="G1546" s="4" t="s">
        <v>29</v>
      </c>
      <c r="H1546" s="170">
        <f t="shared" si="111"/>
        <v>0</v>
      </c>
      <c r="I1546" s="4">
        <v>5</v>
      </c>
      <c r="J1546" s="120">
        <f t="shared" si="112"/>
        <v>725.47953833199972</v>
      </c>
      <c r="K1546" s="120">
        <f t="shared" si="113"/>
        <v>526320.56053841149</v>
      </c>
    </row>
    <row r="1547" spans="1:11" x14ac:dyDescent="0.25">
      <c r="A1547" s="4">
        <v>15925</v>
      </c>
      <c r="B1547" s="5">
        <v>27500</v>
      </c>
      <c r="C1547" s="121">
        <f>VLOOKUP($A1547,flow_input!B$2:C$50000,2,FALSE)</f>
        <v>11112.768416998</v>
      </c>
      <c r="D1547" s="7" t="s">
        <v>7</v>
      </c>
      <c r="E1547" s="6">
        <f t="shared" si="110"/>
        <v>-0.59589933029098185</v>
      </c>
      <c r="F1547" s="4">
        <v>4</v>
      </c>
      <c r="G1547" s="4" t="s">
        <v>29</v>
      </c>
      <c r="H1547" s="170">
        <f t="shared" si="111"/>
        <v>20000</v>
      </c>
      <c r="I1547" s="4">
        <v>7</v>
      </c>
      <c r="J1547" s="120">
        <f t="shared" si="112"/>
        <v>-16387.231583002002</v>
      </c>
      <c r="K1547" s="120">
        <f t="shared" si="113"/>
        <v>268541358.95493829</v>
      </c>
    </row>
    <row r="1548" spans="1:11" x14ac:dyDescent="0.25">
      <c r="A1548" s="4">
        <v>16026</v>
      </c>
      <c r="B1548" s="5">
        <v>15500</v>
      </c>
      <c r="C1548" s="121">
        <f>VLOOKUP($A1548,flow_input!B$2:C$50000,2,FALSE)</f>
        <v>12033.002402</v>
      </c>
      <c r="D1548" s="7" t="s">
        <v>7</v>
      </c>
      <c r="E1548" s="6">
        <f t="shared" si="110"/>
        <v>-0.22367726438709679</v>
      </c>
      <c r="F1548" s="4">
        <v>4</v>
      </c>
      <c r="G1548" s="4" t="s">
        <v>29</v>
      </c>
      <c r="H1548" s="170">
        <f t="shared" si="111"/>
        <v>10000</v>
      </c>
      <c r="I1548" s="4">
        <v>2</v>
      </c>
      <c r="J1548" s="120">
        <f t="shared" si="112"/>
        <v>-3466.9975979999999</v>
      </c>
      <c r="K1548" s="120">
        <f t="shared" si="113"/>
        <v>12020072.344537769</v>
      </c>
    </row>
    <row r="1549" spans="1:11" x14ac:dyDescent="0.25">
      <c r="A1549" s="4">
        <v>16069</v>
      </c>
      <c r="B1549" s="5">
        <v>5900</v>
      </c>
      <c r="C1549" s="121">
        <f>VLOOKUP($A1549,flow_input!B$2:C$50000,2,FALSE)</f>
        <v>5388.208157</v>
      </c>
      <c r="D1549" s="7" t="s">
        <v>7</v>
      </c>
      <c r="E1549" s="6">
        <f t="shared" si="110"/>
        <v>-8.6744380169491486E-2</v>
      </c>
      <c r="F1549" s="4">
        <v>4</v>
      </c>
      <c r="G1549" s="4" t="s">
        <v>29</v>
      </c>
      <c r="H1549" s="170">
        <f t="shared" si="111"/>
        <v>0</v>
      </c>
      <c r="I1549" s="4">
        <v>3</v>
      </c>
      <c r="J1549" s="120">
        <f t="shared" si="112"/>
        <v>-511.79184299999997</v>
      </c>
      <c r="K1549" s="120">
        <f t="shared" si="113"/>
        <v>261930.89056133662</v>
      </c>
    </row>
    <row r="1550" spans="1:11" x14ac:dyDescent="0.25">
      <c r="A1550" s="4">
        <v>16090</v>
      </c>
      <c r="B1550" s="5">
        <v>20400</v>
      </c>
      <c r="C1550" s="121">
        <f>VLOOKUP($A1550,flow_input!B$2:C$50000,2,FALSE)</f>
        <v>19079.257320000001</v>
      </c>
      <c r="D1550" s="7" t="s">
        <v>7</v>
      </c>
      <c r="E1550" s="6">
        <f t="shared" si="110"/>
        <v>-6.4742288235294043E-2</v>
      </c>
      <c r="F1550" s="4">
        <v>4</v>
      </c>
      <c r="G1550" s="4" t="s">
        <v>29</v>
      </c>
      <c r="H1550" s="170">
        <f t="shared" si="111"/>
        <v>20000</v>
      </c>
      <c r="I1550" s="4">
        <v>3</v>
      </c>
      <c r="J1550" s="120">
        <f t="shared" si="112"/>
        <v>-1320.7426799999994</v>
      </c>
      <c r="K1550" s="120">
        <f t="shared" si="113"/>
        <v>1744361.2267735808</v>
      </c>
    </row>
    <row r="1551" spans="1:11" x14ac:dyDescent="0.25">
      <c r="A1551" s="4">
        <v>16211</v>
      </c>
      <c r="B1551" s="5">
        <v>5700</v>
      </c>
      <c r="C1551" s="121">
        <f>VLOOKUP($A1551,flow_input!B$2:C$50000,2,FALSE)</f>
        <v>3221.8741829999999</v>
      </c>
      <c r="D1551" s="7" t="s">
        <v>7</v>
      </c>
      <c r="E1551" s="6">
        <f t="shared" si="110"/>
        <v>-0.43475891526315791</v>
      </c>
      <c r="F1551" s="4">
        <v>4</v>
      </c>
      <c r="G1551" s="4" t="s">
        <v>29</v>
      </c>
      <c r="H1551" s="170">
        <f t="shared" si="111"/>
        <v>0</v>
      </c>
      <c r="I1551" s="4">
        <v>4</v>
      </c>
      <c r="J1551" s="120">
        <f t="shared" si="112"/>
        <v>-2478.1258170000001</v>
      </c>
      <c r="K1551" s="120">
        <f t="shared" si="113"/>
        <v>6141107.564881918</v>
      </c>
    </row>
    <row r="1552" spans="1:11" x14ac:dyDescent="0.25">
      <c r="A1552" s="4">
        <v>16217</v>
      </c>
      <c r="B1552" s="5">
        <v>6300</v>
      </c>
      <c r="C1552" s="121">
        <f>VLOOKUP($A1552,flow_input!B$2:C$50000,2,FALSE)</f>
        <v>7330.5952040000002</v>
      </c>
      <c r="D1552" s="7" t="s">
        <v>7</v>
      </c>
      <c r="E1552" s="6">
        <f t="shared" si="110"/>
        <v>0.16358654031746034</v>
      </c>
      <c r="F1552" s="4">
        <v>4</v>
      </c>
      <c r="G1552" s="4" t="s">
        <v>29</v>
      </c>
      <c r="H1552" s="170">
        <f t="shared" si="111"/>
        <v>0</v>
      </c>
      <c r="I1552" s="4">
        <v>4</v>
      </c>
      <c r="J1552" s="120">
        <f t="shared" si="112"/>
        <v>1030.5952040000002</v>
      </c>
      <c r="K1552" s="120">
        <f t="shared" si="113"/>
        <v>1062126.4745078019</v>
      </c>
    </row>
    <row r="1553" spans="1:11" x14ac:dyDescent="0.25">
      <c r="A1553" s="4">
        <v>16769</v>
      </c>
      <c r="B1553" s="5">
        <v>18600</v>
      </c>
      <c r="C1553" s="121">
        <f>VLOOKUP($A1553,flow_input!B$2:C$50000,2,FALSE)</f>
        <v>11949.537023999999</v>
      </c>
      <c r="D1553" s="7" t="s">
        <v>7</v>
      </c>
      <c r="E1553" s="6">
        <f t="shared" si="110"/>
        <v>-0.35755177290322582</v>
      </c>
      <c r="F1553" s="4">
        <v>4</v>
      </c>
      <c r="G1553" s="4" t="s">
        <v>29</v>
      </c>
      <c r="H1553" s="170">
        <f t="shared" si="111"/>
        <v>10000</v>
      </c>
      <c r="I1553" s="4">
        <v>2</v>
      </c>
      <c r="J1553" s="120">
        <f t="shared" si="112"/>
        <v>-6650.4629760000007</v>
      </c>
      <c r="K1553" s="120">
        <f t="shared" si="113"/>
        <v>44228657.795146786</v>
      </c>
    </row>
    <row r="1554" spans="1:11" x14ac:dyDescent="0.25">
      <c r="A1554" s="4">
        <v>16865</v>
      </c>
      <c r="B1554" s="5">
        <v>2700</v>
      </c>
      <c r="C1554" s="121">
        <f>VLOOKUP($A1554,flow_input!B$2:C$50000,2,FALSE)</f>
        <v>6991.4210819999998</v>
      </c>
      <c r="D1554" s="7" t="s">
        <v>7</v>
      </c>
      <c r="E1554" s="6">
        <f t="shared" si="110"/>
        <v>1.5894152155555554</v>
      </c>
      <c r="F1554" s="4">
        <v>4</v>
      </c>
      <c r="G1554" s="4" t="s">
        <v>29</v>
      </c>
      <c r="H1554" s="170">
        <f t="shared" si="111"/>
        <v>0</v>
      </c>
      <c r="I1554" s="4">
        <v>7</v>
      </c>
      <c r="J1554" s="120">
        <f t="shared" si="112"/>
        <v>4291.4210819999998</v>
      </c>
      <c r="K1554" s="120">
        <f t="shared" si="113"/>
        <v>18416294.90303405</v>
      </c>
    </row>
    <row r="1555" spans="1:11" x14ac:dyDescent="0.25">
      <c r="A1555" s="4">
        <v>16879</v>
      </c>
      <c r="B1555" s="5">
        <v>8800</v>
      </c>
      <c r="C1555" s="121">
        <f>VLOOKUP($A1555,flow_input!B$2:C$50000,2,FALSE)</f>
        <v>2912.5411640000002</v>
      </c>
      <c r="D1555" s="7" t="s">
        <v>7</v>
      </c>
      <c r="E1555" s="6">
        <f t="shared" si="110"/>
        <v>-0.66902941318181819</v>
      </c>
      <c r="F1555" s="4">
        <v>4</v>
      </c>
      <c r="G1555" s="4" t="s">
        <v>29</v>
      </c>
      <c r="H1555" s="170">
        <f t="shared" si="111"/>
        <v>0</v>
      </c>
      <c r="I1555" s="4">
        <v>7</v>
      </c>
      <c r="J1555" s="120">
        <f t="shared" si="112"/>
        <v>-5887.4588359999998</v>
      </c>
      <c r="K1555" s="120">
        <f t="shared" si="113"/>
        <v>34662171.545594476</v>
      </c>
    </row>
    <row r="1556" spans="1:11" x14ac:dyDescent="0.25">
      <c r="A1556" s="4">
        <v>16887</v>
      </c>
      <c r="B1556" s="5">
        <v>17100</v>
      </c>
      <c r="C1556" s="121">
        <f>VLOOKUP($A1556,flow_input!B$2:C$50000,2,FALSE)</f>
        <v>9897.7278979999992</v>
      </c>
      <c r="D1556" s="7" t="s">
        <v>7</v>
      </c>
      <c r="E1556" s="6">
        <f t="shared" si="110"/>
        <v>-0.42118550304093572</v>
      </c>
      <c r="F1556" s="4">
        <v>4</v>
      </c>
      <c r="G1556" s="4" t="s">
        <v>29</v>
      </c>
      <c r="H1556" s="170">
        <f t="shared" si="111"/>
        <v>10000</v>
      </c>
      <c r="I1556" s="4">
        <v>7</v>
      </c>
      <c r="J1556" s="120">
        <f t="shared" si="112"/>
        <v>-7202.2721020000008</v>
      </c>
      <c r="K1556" s="120">
        <f t="shared" si="113"/>
        <v>51872723.43124751</v>
      </c>
    </row>
    <row r="1557" spans="1:11" x14ac:dyDescent="0.25">
      <c r="A1557" s="4">
        <v>17038</v>
      </c>
      <c r="B1557" s="5">
        <v>4100</v>
      </c>
      <c r="C1557" s="121">
        <f>VLOOKUP($A1557,flow_input!B$2:C$50000,2,FALSE)</f>
        <v>4965.4330520000003</v>
      </c>
      <c r="D1557" s="7" t="s">
        <v>7</v>
      </c>
      <c r="E1557" s="6">
        <f t="shared" si="110"/>
        <v>0.21108123219512209</v>
      </c>
      <c r="F1557" s="4">
        <v>4</v>
      </c>
      <c r="G1557" s="4" t="s">
        <v>29</v>
      </c>
      <c r="H1557" s="170">
        <f t="shared" si="111"/>
        <v>0</v>
      </c>
      <c r="I1557" s="4">
        <v>5</v>
      </c>
      <c r="J1557" s="120">
        <f t="shared" si="112"/>
        <v>865.43305200000032</v>
      </c>
      <c r="K1557" s="120">
        <f t="shared" si="113"/>
        <v>748974.36749403528</v>
      </c>
    </row>
    <row r="1558" spans="1:11" x14ac:dyDescent="0.25">
      <c r="A1558" s="4">
        <v>17077</v>
      </c>
      <c r="B1558" s="5">
        <v>9700</v>
      </c>
      <c r="C1558" s="121">
        <f>VLOOKUP($A1558,flow_input!B$2:C$50000,2,FALSE)</f>
        <v>12311.182445</v>
      </c>
      <c r="D1558" s="7" t="s">
        <v>7</v>
      </c>
      <c r="E1558" s="6">
        <f t="shared" si="110"/>
        <v>0.26919406649484534</v>
      </c>
      <c r="F1558" s="4">
        <v>4</v>
      </c>
      <c r="G1558" s="4" t="s">
        <v>29</v>
      </c>
      <c r="H1558" s="170">
        <f t="shared" si="111"/>
        <v>0</v>
      </c>
      <c r="I1558" s="4">
        <v>5</v>
      </c>
      <c r="J1558" s="120">
        <f t="shared" si="112"/>
        <v>2611.1824450000004</v>
      </c>
      <c r="K1558" s="120">
        <f t="shared" si="113"/>
        <v>6818273.7610761803</v>
      </c>
    </row>
    <row r="1559" spans="1:11" x14ac:dyDescent="0.25">
      <c r="A1559" s="4">
        <v>17078</v>
      </c>
      <c r="B1559" s="5">
        <v>3800</v>
      </c>
      <c r="C1559" s="121">
        <f>VLOOKUP($A1559,flow_input!B$2:C$50000,2,FALSE)</f>
        <v>5876.7837740000004</v>
      </c>
      <c r="D1559" s="7" t="s">
        <v>7</v>
      </c>
      <c r="E1559" s="6">
        <f t="shared" si="110"/>
        <v>0.54652204578947372</v>
      </c>
      <c r="F1559" s="4">
        <v>4</v>
      </c>
      <c r="G1559" s="4" t="s">
        <v>29</v>
      </c>
      <c r="H1559" s="170">
        <f t="shared" si="111"/>
        <v>0</v>
      </c>
      <c r="I1559" s="4">
        <v>2</v>
      </c>
      <c r="J1559" s="120">
        <f t="shared" si="112"/>
        <v>2076.7837740000004</v>
      </c>
      <c r="K1559" s="120">
        <f t="shared" si="113"/>
        <v>4313030.8439496849</v>
      </c>
    </row>
    <row r="1560" spans="1:11" x14ac:dyDescent="0.25">
      <c r="A1560" s="4">
        <v>17092</v>
      </c>
      <c r="B1560" s="5">
        <v>4000</v>
      </c>
      <c r="C1560" s="121">
        <f>VLOOKUP($A1560,flow_input!B$2:C$50000,2,FALSE)</f>
        <v>6292.9671870000002</v>
      </c>
      <c r="D1560" s="7" t="s">
        <v>7</v>
      </c>
      <c r="E1560" s="6">
        <f t="shared" si="110"/>
        <v>0.57324179675000009</v>
      </c>
      <c r="F1560" s="4">
        <v>4</v>
      </c>
      <c r="G1560" s="4" t="s">
        <v>29</v>
      </c>
      <c r="H1560" s="170">
        <f t="shared" si="111"/>
        <v>0</v>
      </c>
      <c r="I1560" s="4">
        <v>2</v>
      </c>
      <c r="J1560" s="120">
        <f t="shared" si="112"/>
        <v>2292.9671870000002</v>
      </c>
      <c r="K1560" s="120">
        <f t="shared" si="113"/>
        <v>5257698.5206586942</v>
      </c>
    </row>
    <row r="1561" spans="1:11" x14ac:dyDescent="0.25">
      <c r="A1561" s="4">
        <v>17270</v>
      </c>
      <c r="B1561" s="5">
        <v>6000</v>
      </c>
      <c r="C1561" s="121">
        <f>VLOOKUP($A1561,flow_input!B$2:C$50000,2,FALSE)</f>
        <v>5671.2121939999997</v>
      </c>
      <c r="D1561" s="7" t="s">
        <v>7</v>
      </c>
      <c r="E1561" s="6">
        <f t="shared" si="110"/>
        <v>-5.4797967666666669E-2</v>
      </c>
      <c r="F1561" s="4">
        <v>4</v>
      </c>
      <c r="G1561" s="4" t="s">
        <v>29</v>
      </c>
      <c r="H1561" s="170">
        <f t="shared" si="111"/>
        <v>0</v>
      </c>
      <c r="I1561" s="4">
        <v>7</v>
      </c>
      <c r="J1561" s="120">
        <f t="shared" si="112"/>
        <v>-328.78780600000027</v>
      </c>
      <c r="K1561" s="120">
        <f t="shared" si="113"/>
        <v>108101.42137429382</v>
      </c>
    </row>
    <row r="1562" spans="1:11" x14ac:dyDescent="0.25">
      <c r="A1562" s="4">
        <v>17274</v>
      </c>
      <c r="B1562" s="5">
        <v>18200</v>
      </c>
      <c r="C1562" s="121">
        <f>VLOOKUP($A1562,flow_input!B$2:C$50000,2,FALSE)</f>
        <v>5179.6252370000002</v>
      </c>
      <c r="D1562" s="7" t="s">
        <v>7</v>
      </c>
      <c r="E1562" s="6">
        <f t="shared" si="110"/>
        <v>-0.71540520675824171</v>
      </c>
      <c r="F1562" s="4">
        <v>4</v>
      </c>
      <c r="G1562" s="4" t="s">
        <v>29</v>
      </c>
      <c r="H1562" s="170">
        <f t="shared" si="111"/>
        <v>10000</v>
      </c>
      <c r="I1562" s="4">
        <v>7</v>
      </c>
      <c r="J1562" s="120">
        <f t="shared" si="112"/>
        <v>-13020.374763</v>
      </c>
      <c r="K1562" s="120">
        <f t="shared" si="113"/>
        <v>169530158.96896729</v>
      </c>
    </row>
    <row r="1563" spans="1:11" x14ac:dyDescent="0.25">
      <c r="A1563" s="4">
        <v>17276</v>
      </c>
      <c r="B1563" s="5">
        <v>5700</v>
      </c>
      <c r="C1563" s="121">
        <f>VLOOKUP($A1563,flow_input!B$2:C$50000,2,FALSE)</f>
        <v>4869.966437</v>
      </c>
      <c r="D1563" s="7" t="s">
        <v>7</v>
      </c>
      <c r="E1563" s="6">
        <f t="shared" si="110"/>
        <v>-0.14561992333333329</v>
      </c>
      <c r="F1563" s="4">
        <v>4</v>
      </c>
      <c r="G1563" s="4" t="s">
        <v>29</v>
      </c>
      <c r="H1563" s="170">
        <f t="shared" si="111"/>
        <v>0</v>
      </c>
      <c r="I1563" s="4">
        <v>7</v>
      </c>
      <c r="J1563" s="120">
        <f t="shared" si="112"/>
        <v>-830.03356299999996</v>
      </c>
      <c r="K1563" s="120">
        <f t="shared" si="113"/>
        <v>688955.71570647485</v>
      </c>
    </row>
    <row r="1564" spans="1:11" x14ac:dyDescent="0.25">
      <c r="A1564" s="4">
        <v>17278</v>
      </c>
      <c r="B1564" s="5">
        <v>15000</v>
      </c>
      <c r="C1564" s="121">
        <f>VLOOKUP($A1564,flow_input!B$2:C$50000,2,FALSE)</f>
        <v>8135.1314400000001</v>
      </c>
      <c r="D1564" s="7" t="s">
        <v>7</v>
      </c>
      <c r="E1564" s="6">
        <f t="shared" si="110"/>
        <v>-0.45765790399999995</v>
      </c>
      <c r="F1564" s="4">
        <v>4</v>
      </c>
      <c r="G1564" s="4" t="s">
        <v>29</v>
      </c>
      <c r="H1564" s="170">
        <f t="shared" si="111"/>
        <v>10000</v>
      </c>
      <c r="I1564" s="4">
        <v>7</v>
      </c>
      <c r="J1564" s="120">
        <f t="shared" si="112"/>
        <v>-6864.8685599999999</v>
      </c>
      <c r="K1564" s="120">
        <f t="shared" si="113"/>
        <v>47126420.346076474</v>
      </c>
    </row>
    <row r="1565" spans="1:11" x14ac:dyDescent="0.25">
      <c r="A1565" s="4">
        <v>17360</v>
      </c>
      <c r="B1565" s="5">
        <v>11000</v>
      </c>
      <c r="C1565" s="121">
        <f>VLOOKUP($A1565,flow_input!B$2:C$50000,2,FALSE)</f>
        <v>9710.5770400000001</v>
      </c>
      <c r="D1565" s="7" t="s">
        <v>7</v>
      </c>
      <c r="E1565" s="6">
        <f t="shared" si="110"/>
        <v>-0.1172202690909091</v>
      </c>
      <c r="F1565" s="4">
        <v>4</v>
      </c>
      <c r="G1565" s="4" t="s">
        <v>29</v>
      </c>
      <c r="H1565" s="170">
        <f t="shared" si="111"/>
        <v>10000</v>
      </c>
      <c r="I1565" s="4">
        <v>3</v>
      </c>
      <c r="J1565" s="120">
        <f t="shared" si="112"/>
        <v>-1289.4229599999999</v>
      </c>
      <c r="K1565" s="120">
        <f t="shared" si="113"/>
        <v>1662611.5697751613</v>
      </c>
    </row>
    <row r="1566" spans="1:11" x14ac:dyDescent="0.25">
      <c r="A1566" s="4">
        <v>17488</v>
      </c>
      <c r="B1566" s="5">
        <v>6600</v>
      </c>
      <c r="C1566" s="121">
        <f>VLOOKUP($A1566,flow_input!B$2:C$50000,2,FALSE)</f>
        <v>6248.5919629999999</v>
      </c>
      <c r="D1566" s="7" t="s">
        <v>7</v>
      </c>
      <c r="E1566" s="6">
        <f t="shared" si="110"/>
        <v>-5.3243641969696998E-2</v>
      </c>
      <c r="F1566" s="4">
        <v>4</v>
      </c>
      <c r="G1566" s="4" t="s">
        <v>29</v>
      </c>
      <c r="H1566" s="170">
        <f t="shared" si="111"/>
        <v>0</v>
      </c>
      <c r="I1566" s="4">
        <v>5</v>
      </c>
      <c r="J1566" s="120">
        <f t="shared" si="112"/>
        <v>-351.40803700000015</v>
      </c>
      <c r="K1566" s="120">
        <f t="shared" si="113"/>
        <v>123487.60846819347</v>
      </c>
    </row>
    <row r="1567" spans="1:11" x14ac:dyDescent="0.25">
      <c r="A1567" s="4">
        <v>17494</v>
      </c>
      <c r="B1567" s="5">
        <v>12400</v>
      </c>
      <c r="C1567" s="121">
        <f>VLOOKUP($A1567,flow_input!B$2:C$50000,2,FALSE)</f>
        <v>11713.204786333001</v>
      </c>
      <c r="D1567" s="7" t="s">
        <v>7</v>
      </c>
      <c r="E1567" s="6">
        <f t="shared" si="110"/>
        <v>-5.5386710779596671E-2</v>
      </c>
      <c r="F1567" s="4">
        <v>4</v>
      </c>
      <c r="G1567" s="4" t="s">
        <v>29</v>
      </c>
      <c r="H1567" s="170">
        <f t="shared" si="111"/>
        <v>10000</v>
      </c>
      <c r="I1567" s="4">
        <v>5</v>
      </c>
      <c r="J1567" s="120">
        <f t="shared" si="112"/>
        <v>-686.79521366699919</v>
      </c>
      <c r="K1567" s="120">
        <f t="shared" si="113"/>
        <v>471687.66551589908</v>
      </c>
    </row>
    <row r="1568" spans="1:11" x14ac:dyDescent="0.25">
      <c r="A1568" s="4">
        <v>17499</v>
      </c>
      <c r="B1568" s="5">
        <v>11500</v>
      </c>
      <c r="C1568" s="121">
        <f>VLOOKUP($A1568,flow_input!B$2:C$50000,2,FALSE)</f>
        <v>6444.2643980000003</v>
      </c>
      <c r="D1568" s="7" t="s">
        <v>7</v>
      </c>
      <c r="E1568" s="6">
        <f t="shared" si="110"/>
        <v>-0.43962918278260865</v>
      </c>
      <c r="F1568" s="4">
        <v>4</v>
      </c>
      <c r="G1568" s="4" t="s">
        <v>29</v>
      </c>
      <c r="H1568" s="170">
        <f t="shared" si="111"/>
        <v>10000</v>
      </c>
      <c r="I1568" s="4">
        <v>5</v>
      </c>
      <c r="J1568" s="120">
        <f t="shared" si="112"/>
        <v>-5055.7356019999997</v>
      </c>
      <c r="K1568" s="120">
        <f t="shared" si="113"/>
        <v>25560462.477330301</v>
      </c>
    </row>
    <row r="1569" spans="1:11" x14ac:dyDescent="0.25">
      <c r="A1569" s="4">
        <v>17507</v>
      </c>
      <c r="B1569" s="5">
        <v>7800</v>
      </c>
      <c r="C1569" s="121">
        <f>VLOOKUP($A1569,flow_input!B$2:C$50000,2,FALSE)</f>
        <v>6033.9523600000002</v>
      </c>
      <c r="D1569" s="7" t="s">
        <v>7</v>
      </c>
      <c r="E1569" s="6">
        <f t="shared" si="110"/>
        <v>-0.22641636410256405</v>
      </c>
      <c r="F1569" s="4">
        <v>4</v>
      </c>
      <c r="G1569" s="4" t="s">
        <v>29</v>
      </c>
      <c r="H1569" s="170">
        <f t="shared" si="111"/>
        <v>0</v>
      </c>
      <c r="I1569" s="4">
        <v>5</v>
      </c>
      <c r="J1569" s="120">
        <f t="shared" si="112"/>
        <v>-1766.0476399999998</v>
      </c>
      <c r="K1569" s="120">
        <f t="shared" si="113"/>
        <v>3118924.2667495687</v>
      </c>
    </row>
    <row r="1570" spans="1:11" x14ac:dyDescent="0.25">
      <c r="A1570" s="4">
        <v>17610</v>
      </c>
      <c r="B1570" s="5">
        <v>15300</v>
      </c>
      <c r="C1570" s="121">
        <f>VLOOKUP($A1570,flow_input!B$2:C$50000,2,FALSE)</f>
        <v>14700.29636</v>
      </c>
      <c r="D1570" s="7" t="s">
        <v>7</v>
      </c>
      <c r="E1570" s="6">
        <f t="shared" si="110"/>
        <v>-3.9196316339869308E-2</v>
      </c>
      <c r="F1570" s="4">
        <v>4</v>
      </c>
      <c r="G1570" s="4" t="s">
        <v>29</v>
      </c>
      <c r="H1570" s="170">
        <f t="shared" si="111"/>
        <v>10000</v>
      </c>
      <c r="I1570" s="4">
        <v>3</v>
      </c>
      <c r="J1570" s="120">
        <f t="shared" si="112"/>
        <v>-599.70363999999972</v>
      </c>
      <c r="K1570" s="120">
        <f t="shared" si="113"/>
        <v>359644.45582924929</v>
      </c>
    </row>
    <row r="1571" spans="1:11" x14ac:dyDescent="0.25">
      <c r="A1571" s="4">
        <v>17726</v>
      </c>
      <c r="B1571" s="5">
        <v>8800</v>
      </c>
      <c r="C1571" s="121">
        <f>VLOOKUP($A1571,flow_input!B$2:C$50000,2,FALSE)</f>
        <v>8069.7242699999997</v>
      </c>
      <c r="D1571" s="7" t="s">
        <v>7</v>
      </c>
      <c r="E1571" s="6">
        <f t="shared" si="110"/>
        <v>-8.2985878409090996E-2</v>
      </c>
      <c r="F1571" s="4">
        <v>4</v>
      </c>
      <c r="G1571" s="4" t="s">
        <v>29</v>
      </c>
      <c r="H1571" s="170">
        <f t="shared" si="111"/>
        <v>0</v>
      </c>
      <c r="I1571" s="4">
        <v>2</v>
      </c>
      <c r="J1571" s="120">
        <f t="shared" si="112"/>
        <v>-730.27573000000029</v>
      </c>
      <c r="K1571" s="120">
        <f t="shared" si="113"/>
        <v>533302.64182703337</v>
      </c>
    </row>
    <row r="1572" spans="1:11" x14ac:dyDescent="0.25">
      <c r="A1572" s="4">
        <v>17743</v>
      </c>
      <c r="B1572" s="5">
        <v>11600</v>
      </c>
      <c r="C1572" s="121">
        <f>VLOOKUP($A1572,flow_input!B$2:C$50000,2,FALSE)</f>
        <v>9362.4647559999994</v>
      </c>
      <c r="D1572" s="7" t="s">
        <v>7</v>
      </c>
      <c r="E1572" s="6">
        <f t="shared" si="110"/>
        <v>-0.19289096931034488</v>
      </c>
      <c r="F1572" s="4">
        <v>4</v>
      </c>
      <c r="G1572" s="4" t="s">
        <v>29</v>
      </c>
      <c r="H1572" s="170">
        <f t="shared" si="111"/>
        <v>10000</v>
      </c>
      <c r="I1572" s="4">
        <v>5</v>
      </c>
      <c r="J1572" s="120">
        <f t="shared" si="112"/>
        <v>-2237.5352440000006</v>
      </c>
      <c r="K1572" s="120">
        <f t="shared" si="113"/>
        <v>5006563.9681421425</v>
      </c>
    </row>
    <row r="1573" spans="1:11" x14ac:dyDescent="0.25">
      <c r="A1573" s="4">
        <v>17750</v>
      </c>
      <c r="B1573" s="5">
        <v>5200</v>
      </c>
      <c r="C1573" s="121">
        <f>VLOOKUP($A1573,flow_input!B$2:C$50000,2,FALSE)</f>
        <v>5341.2721890000003</v>
      </c>
      <c r="D1573" s="7" t="s">
        <v>7</v>
      </c>
      <c r="E1573" s="6">
        <f t="shared" si="110"/>
        <v>2.7167728653846313E-2</v>
      </c>
      <c r="F1573" s="4">
        <v>4</v>
      </c>
      <c r="G1573" s="4" t="s">
        <v>29</v>
      </c>
      <c r="H1573" s="170">
        <f t="shared" si="111"/>
        <v>0</v>
      </c>
      <c r="I1573" s="4">
        <v>2</v>
      </c>
      <c r="J1573" s="120">
        <f t="shared" si="112"/>
        <v>141.27218900000025</v>
      </c>
      <c r="K1573" s="120">
        <f t="shared" si="113"/>
        <v>19957.831384851794</v>
      </c>
    </row>
    <row r="1574" spans="1:11" x14ac:dyDescent="0.25">
      <c r="A1574" s="4">
        <v>18320</v>
      </c>
      <c r="B1574" s="5">
        <v>2900</v>
      </c>
      <c r="C1574" s="121">
        <f>VLOOKUP($A1574,flow_input!B$2:C$50000,2,FALSE)</f>
        <v>1467.4331850000001</v>
      </c>
      <c r="D1574" s="7" t="s">
        <v>7</v>
      </c>
      <c r="E1574" s="6">
        <f t="shared" si="110"/>
        <v>-0.49398855689655174</v>
      </c>
      <c r="F1574" s="4">
        <v>4</v>
      </c>
      <c r="G1574" s="4" t="s">
        <v>29</v>
      </c>
      <c r="H1574" s="170">
        <f t="shared" si="111"/>
        <v>0</v>
      </c>
      <c r="I1574" s="4">
        <v>1</v>
      </c>
      <c r="J1574" s="120">
        <f t="shared" si="112"/>
        <v>-1432.5668149999999</v>
      </c>
      <c r="K1574" s="120">
        <f t="shared" si="113"/>
        <v>2052247.6794392439</v>
      </c>
    </row>
    <row r="1575" spans="1:11" x14ac:dyDescent="0.25">
      <c r="A1575" s="4">
        <v>18418</v>
      </c>
      <c r="B1575" s="5">
        <v>8400</v>
      </c>
      <c r="C1575" s="121">
        <f>VLOOKUP($A1575,flow_input!B$2:C$50000,2,FALSE)</f>
        <v>5391.0180639999999</v>
      </c>
      <c r="D1575" s="7" t="s">
        <v>7</v>
      </c>
      <c r="E1575" s="6">
        <f t="shared" si="110"/>
        <v>-0.35821213523809525</v>
      </c>
      <c r="F1575" s="4">
        <v>4</v>
      </c>
      <c r="G1575" s="4" t="s">
        <v>29</v>
      </c>
      <c r="H1575" s="170">
        <f t="shared" si="111"/>
        <v>0</v>
      </c>
      <c r="I1575" s="4">
        <v>1</v>
      </c>
      <c r="J1575" s="120">
        <f t="shared" si="112"/>
        <v>-3008.9819360000001</v>
      </c>
      <c r="K1575" s="120">
        <f t="shared" si="113"/>
        <v>9053972.2911743093</v>
      </c>
    </row>
    <row r="1576" spans="1:11" x14ac:dyDescent="0.25">
      <c r="A1576" s="4">
        <v>18478</v>
      </c>
      <c r="B1576" s="5">
        <v>10700</v>
      </c>
      <c r="C1576" s="121">
        <f>VLOOKUP($A1576,flow_input!B$2:C$50000,2,FALSE)</f>
        <v>5806.2288399999998</v>
      </c>
      <c r="D1576" s="7" t="s">
        <v>7</v>
      </c>
      <c r="E1576" s="6">
        <f t="shared" si="110"/>
        <v>-0.45736179065420568</v>
      </c>
      <c r="F1576" s="4">
        <v>4</v>
      </c>
      <c r="G1576" s="4" t="s">
        <v>29</v>
      </c>
      <c r="H1576" s="170">
        <f t="shared" si="111"/>
        <v>10000</v>
      </c>
      <c r="I1576" s="4">
        <v>1</v>
      </c>
      <c r="J1576" s="120">
        <f t="shared" si="112"/>
        <v>-4893.7711600000002</v>
      </c>
      <c r="K1576" s="120">
        <f t="shared" si="113"/>
        <v>23948996.166447747</v>
      </c>
    </row>
    <row r="1577" spans="1:11" x14ac:dyDescent="0.25">
      <c r="A1577" s="4">
        <v>18523</v>
      </c>
      <c r="B1577" s="5">
        <v>4500</v>
      </c>
      <c r="C1577" s="121">
        <f>VLOOKUP($A1577,flow_input!B$2:C$50000,2,FALSE)</f>
        <v>1369.564959</v>
      </c>
      <c r="D1577" s="7" t="s">
        <v>7</v>
      </c>
      <c r="E1577" s="6">
        <f t="shared" si="110"/>
        <v>-0.69565223133333332</v>
      </c>
      <c r="F1577" s="4">
        <v>4</v>
      </c>
      <c r="G1577" s="4" t="s">
        <v>29</v>
      </c>
      <c r="H1577" s="170">
        <f t="shared" si="111"/>
        <v>0</v>
      </c>
      <c r="I1577" s="4">
        <v>1</v>
      </c>
      <c r="J1577" s="120">
        <f t="shared" si="112"/>
        <v>-3130.4350409999997</v>
      </c>
      <c r="K1577" s="120">
        <f t="shared" si="113"/>
        <v>9799623.54592067</v>
      </c>
    </row>
    <row r="1578" spans="1:11" x14ac:dyDescent="0.25">
      <c r="A1578" s="4">
        <v>18532</v>
      </c>
      <c r="B1578" s="5">
        <v>10300</v>
      </c>
      <c r="C1578" s="121">
        <f>VLOOKUP($A1578,flow_input!B$2:C$50000,2,FALSE)</f>
        <v>5436.6160689999997</v>
      </c>
      <c r="D1578" s="7" t="s">
        <v>7</v>
      </c>
      <c r="E1578" s="6">
        <f t="shared" si="110"/>
        <v>-0.47217319718446604</v>
      </c>
      <c r="F1578" s="4">
        <v>4</v>
      </c>
      <c r="G1578" s="4" t="s">
        <v>29</v>
      </c>
      <c r="H1578" s="170">
        <f t="shared" si="111"/>
        <v>10000</v>
      </c>
      <c r="I1578" s="4">
        <v>1</v>
      </c>
      <c r="J1578" s="120">
        <f t="shared" si="112"/>
        <v>-4863.3839310000003</v>
      </c>
      <c r="K1578" s="120">
        <f t="shared" si="113"/>
        <v>23652503.260309014</v>
      </c>
    </row>
    <row r="1579" spans="1:11" x14ac:dyDescent="0.25">
      <c r="A1579" s="4">
        <v>18540</v>
      </c>
      <c r="B1579" s="5">
        <v>8100</v>
      </c>
      <c r="C1579" s="121">
        <f>VLOOKUP($A1579,flow_input!B$2:C$50000,2,FALSE)</f>
        <v>4601.0488729999997</v>
      </c>
      <c r="D1579" s="7" t="s">
        <v>7</v>
      </c>
      <c r="E1579" s="6">
        <f t="shared" si="110"/>
        <v>-0.43196927493827164</v>
      </c>
      <c r="F1579" s="4">
        <v>4</v>
      </c>
      <c r="G1579" s="4" t="s">
        <v>29</v>
      </c>
      <c r="H1579" s="170">
        <f t="shared" si="111"/>
        <v>0</v>
      </c>
      <c r="I1579" s="4">
        <v>1</v>
      </c>
      <c r="J1579" s="120">
        <f t="shared" si="112"/>
        <v>-3498.9511270000003</v>
      </c>
      <c r="K1579" s="120">
        <f t="shared" si="113"/>
        <v>12242658.989134572</v>
      </c>
    </row>
    <row r="1580" spans="1:11" x14ac:dyDescent="0.25">
      <c r="A1580" s="4">
        <v>18586</v>
      </c>
      <c r="B1580" s="5">
        <v>4100</v>
      </c>
      <c r="C1580" s="121">
        <f>VLOOKUP($A1580,flow_input!B$2:C$50000,2,FALSE)</f>
        <v>3553.7963450000002</v>
      </c>
      <c r="D1580" s="7" t="s">
        <v>7</v>
      </c>
      <c r="E1580" s="6">
        <f t="shared" si="110"/>
        <v>-0.13322040365853649</v>
      </c>
      <c r="F1580" s="4">
        <v>4</v>
      </c>
      <c r="G1580" s="4" t="s">
        <v>29</v>
      </c>
      <c r="H1580" s="170">
        <f t="shared" si="111"/>
        <v>0</v>
      </c>
      <c r="I1580" s="4">
        <v>1</v>
      </c>
      <c r="J1580" s="120">
        <f t="shared" si="112"/>
        <v>-546.2036549999998</v>
      </c>
      <c r="K1580" s="120">
        <f t="shared" si="113"/>
        <v>298338.43273535883</v>
      </c>
    </row>
    <row r="1581" spans="1:11" x14ac:dyDescent="0.25">
      <c r="A1581" s="4">
        <v>18628</v>
      </c>
      <c r="B1581" s="5">
        <v>11700</v>
      </c>
      <c r="C1581" s="121">
        <f>VLOOKUP($A1581,flow_input!B$2:C$50000,2,FALSE)</f>
        <v>11948.708242999999</v>
      </c>
      <c r="D1581" s="7" t="s">
        <v>7</v>
      </c>
      <c r="E1581" s="6">
        <f t="shared" si="110"/>
        <v>2.1257114786324749E-2</v>
      </c>
      <c r="F1581" s="4">
        <v>4</v>
      </c>
      <c r="G1581" s="4" t="s">
        <v>29</v>
      </c>
      <c r="H1581" s="170">
        <f t="shared" si="111"/>
        <v>10000</v>
      </c>
      <c r="I1581" s="4">
        <v>1</v>
      </c>
      <c r="J1581" s="120">
        <f t="shared" si="112"/>
        <v>248.70824299999913</v>
      </c>
      <c r="K1581" s="120">
        <f t="shared" si="113"/>
        <v>61855.790136146614</v>
      </c>
    </row>
    <row r="1582" spans="1:11" x14ac:dyDescent="0.25">
      <c r="A1582" s="4">
        <v>18777</v>
      </c>
      <c r="B1582" s="5">
        <v>10800</v>
      </c>
      <c r="C1582" s="121">
        <f>VLOOKUP($A1582,flow_input!B$2:C$50000,2,FALSE)</f>
        <v>5209.0902530000003</v>
      </c>
      <c r="D1582" s="7" t="s">
        <v>7</v>
      </c>
      <c r="E1582" s="6">
        <f t="shared" si="110"/>
        <v>-0.51767682842592588</v>
      </c>
      <c r="F1582" s="4">
        <v>4</v>
      </c>
      <c r="G1582" s="4" t="s">
        <v>29</v>
      </c>
      <c r="H1582" s="170">
        <f t="shared" si="111"/>
        <v>10000</v>
      </c>
      <c r="I1582" s="4">
        <v>1</v>
      </c>
      <c r="J1582" s="120">
        <f t="shared" si="112"/>
        <v>-5590.9097469999997</v>
      </c>
      <c r="K1582" s="120">
        <f t="shared" si="113"/>
        <v>31258271.799099602</v>
      </c>
    </row>
    <row r="1583" spans="1:11" x14ac:dyDescent="0.25">
      <c r="A1583" s="4">
        <v>18783</v>
      </c>
      <c r="B1583" s="5">
        <v>7800</v>
      </c>
      <c r="C1583" s="121">
        <f>VLOOKUP($A1583,flow_input!B$2:C$50000,2,FALSE)</f>
        <v>4188.7484420000001</v>
      </c>
      <c r="D1583" s="7" t="s">
        <v>7</v>
      </c>
      <c r="E1583" s="6">
        <f t="shared" si="110"/>
        <v>-0.46298096897435892</v>
      </c>
      <c r="F1583" s="4">
        <v>4</v>
      </c>
      <c r="G1583" s="4" t="s">
        <v>29</v>
      </c>
      <c r="H1583" s="170">
        <f t="shared" si="111"/>
        <v>0</v>
      </c>
      <c r="I1583" s="4">
        <v>1</v>
      </c>
      <c r="J1583" s="120">
        <f t="shared" si="112"/>
        <v>-3611.2515579999999</v>
      </c>
      <c r="K1583" s="120">
        <f t="shared" si="113"/>
        <v>13041137.815157427</v>
      </c>
    </row>
    <row r="1584" spans="1:11" x14ac:dyDescent="0.25">
      <c r="A1584" s="4">
        <v>18799</v>
      </c>
      <c r="B1584" s="5">
        <v>9200</v>
      </c>
      <c r="C1584" s="121">
        <f>VLOOKUP($A1584,flow_input!B$2:C$50000,2,FALSE)</f>
        <v>9015.2546970000003</v>
      </c>
      <c r="D1584" s="7" t="s">
        <v>7</v>
      </c>
      <c r="E1584" s="6">
        <f t="shared" si="110"/>
        <v>-2.0081011195652088E-2</v>
      </c>
      <c r="F1584" s="4">
        <v>4</v>
      </c>
      <c r="G1584" s="4" t="s">
        <v>29</v>
      </c>
      <c r="H1584" s="170">
        <f t="shared" si="111"/>
        <v>0</v>
      </c>
      <c r="I1584" s="4">
        <v>3</v>
      </c>
      <c r="J1584" s="120">
        <f t="shared" si="112"/>
        <v>-184.74530299999969</v>
      </c>
      <c r="K1584" s="120">
        <f t="shared" si="113"/>
        <v>34130.826980561695</v>
      </c>
    </row>
    <row r="1585" spans="1:11" x14ac:dyDescent="0.25">
      <c r="A1585" s="4">
        <v>18820</v>
      </c>
      <c r="B1585" s="5">
        <v>4400</v>
      </c>
      <c r="C1585" s="121">
        <f>VLOOKUP($A1585,flow_input!B$2:C$50000,2,FALSE)</f>
        <v>2030.695203</v>
      </c>
      <c r="D1585" s="7" t="s">
        <v>7</v>
      </c>
      <c r="E1585" s="6">
        <f t="shared" si="110"/>
        <v>-0.53847836295454543</v>
      </c>
      <c r="F1585" s="4">
        <v>4</v>
      </c>
      <c r="G1585" s="4" t="s">
        <v>29</v>
      </c>
      <c r="H1585" s="170">
        <f t="shared" si="111"/>
        <v>0</v>
      </c>
      <c r="I1585" s="4">
        <v>1</v>
      </c>
      <c r="J1585" s="120">
        <f t="shared" si="112"/>
        <v>-2369.3047969999998</v>
      </c>
      <c r="K1585" s="120">
        <f t="shared" si="113"/>
        <v>5613605.2210872099</v>
      </c>
    </row>
    <row r="1586" spans="1:11" x14ac:dyDescent="0.25">
      <c r="A1586" s="4">
        <v>18980</v>
      </c>
      <c r="B1586" s="5">
        <v>4200</v>
      </c>
      <c r="C1586" s="121">
        <f>VLOOKUP($A1586,flow_input!B$2:C$50000,2,FALSE)</f>
        <v>3185.6685459999999</v>
      </c>
      <c r="D1586" s="7" t="s">
        <v>7</v>
      </c>
      <c r="E1586" s="6">
        <f t="shared" si="110"/>
        <v>-0.24150748904761909</v>
      </c>
      <c r="F1586" s="4">
        <v>4</v>
      </c>
      <c r="G1586" s="4" t="s">
        <v>29</v>
      </c>
      <c r="H1586" s="170">
        <f t="shared" si="111"/>
        <v>0</v>
      </c>
      <c r="I1586" s="4">
        <v>2</v>
      </c>
      <c r="J1586" s="120">
        <f t="shared" si="112"/>
        <v>-1014.3314540000001</v>
      </c>
      <c r="K1586" s="120">
        <f t="shared" si="113"/>
        <v>1028868.2985737544</v>
      </c>
    </row>
    <row r="1587" spans="1:11" x14ac:dyDescent="0.25">
      <c r="A1587" s="4">
        <v>18985</v>
      </c>
      <c r="B1587" s="5">
        <v>15800</v>
      </c>
      <c r="C1587" s="121">
        <f>VLOOKUP($A1587,flow_input!B$2:C$50000,2,FALSE)</f>
        <v>5041.3599109999996</v>
      </c>
      <c r="D1587" s="7" t="s">
        <v>7</v>
      </c>
      <c r="E1587" s="6">
        <f t="shared" si="110"/>
        <v>-0.68092658791139238</v>
      </c>
      <c r="F1587" s="4">
        <v>4</v>
      </c>
      <c r="G1587" s="4" t="s">
        <v>29</v>
      </c>
      <c r="H1587" s="170">
        <f t="shared" si="111"/>
        <v>10000</v>
      </c>
      <c r="I1587" s="4">
        <v>2</v>
      </c>
      <c r="J1587" s="120">
        <f t="shared" si="112"/>
        <v>-10758.640089</v>
      </c>
      <c r="K1587" s="120">
        <f t="shared" si="113"/>
        <v>115748336.56463794</v>
      </c>
    </row>
    <row r="1588" spans="1:11" x14ac:dyDescent="0.25">
      <c r="A1588" s="4">
        <v>19021</v>
      </c>
      <c r="B1588" s="5">
        <v>9900</v>
      </c>
      <c r="C1588" s="121">
        <f>VLOOKUP($A1588,flow_input!B$2:C$50000,2,FALSE)</f>
        <v>5510.3836819999997</v>
      </c>
      <c r="D1588" s="7" t="s">
        <v>7</v>
      </c>
      <c r="E1588" s="6">
        <f t="shared" si="110"/>
        <v>-0.44339558767676768</v>
      </c>
      <c r="F1588" s="4">
        <v>4</v>
      </c>
      <c r="G1588" s="4" t="s">
        <v>29</v>
      </c>
      <c r="H1588" s="170">
        <f t="shared" si="111"/>
        <v>0</v>
      </c>
      <c r="I1588" s="4">
        <v>2</v>
      </c>
      <c r="J1588" s="120">
        <f t="shared" si="112"/>
        <v>-4389.6163180000003</v>
      </c>
      <c r="K1588" s="120">
        <f t="shared" si="113"/>
        <v>19268731.419251882</v>
      </c>
    </row>
    <row r="1589" spans="1:11" x14ac:dyDescent="0.25">
      <c r="A1589" s="4">
        <v>19174</v>
      </c>
      <c r="B1589" s="5">
        <v>7300</v>
      </c>
      <c r="C1589" s="121">
        <f>VLOOKUP($A1589,flow_input!B$2:C$50000,2,FALSE)</f>
        <v>8389.8819519999997</v>
      </c>
      <c r="D1589" s="7" t="s">
        <v>7</v>
      </c>
      <c r="E1589" s="6">
        <f t="shared" si="110"/>
        <v>0.14929889753424663</v>
      </c>
      <c r="F1589" s="4">
        <v>4</v>
      </c>
      <c r="G1589" s="4" t="s">
        <v>29</v>
      </c>
      <c r="H1589" s="170">
        <f t="shared" si="111"/>
        <v>0</v>
      </c>
      <c r="I1589" s="4">
        <v>4</v>
      </c>
      <c r="J1589" s="120">
        <f t="shared" si="112"/>
        <v>1089.8819519999997</v>
      </c>
      <c r="K1589" s="120">
        <f t="shared" si="113"/>
        <v>1187842.6692953296</v>
      </c>
    </row>
    <row r="1590" spans="1:11" x14ac:dyDescent="0.25">
      <c r="A1590" s="4">
        <v>19402</v>
      </c>
      <c r="B1590" s="5">
        <v>7900</v>
      </c>
      <c r="C1590" s="121">
        <f>VLOOKUP($A1590,flow_input!B$2:C$50000,2,FALSE)</f>
        <v>2376.9892679999998</v>
      </c>
      <c r="D1590" s="7" t="s">
        <v>7</v>
      </c>
      <c r="E1590" s="6">
        <f t="shared" si="110"/>
        <v>-0.69911528253164557</v>
      </c>
      <c r="F1590" s="4">
        <v>4</v>
      </c>
      <c r="G1590" s="4" t="s">
        <v>29</v>
      </c>
      <c r="H1590" s="170">
        <f t="shared" si="111"/>
        <v>0</v>
      </c>
      <c r="I1590" s="4">
        <v>1</v>
      </c>
      <c r="J1590" s="120">
        <f t="shared" si="112"/>
        <v>-5523.0107320000006</v>
      </c>
      <c r="K1590" s="120">
        <f t="shared" si="113"/>
        <v>30503647.545787182</v>
      </c>
    </row>
    <row r="1591" spans="1:11" x14ac:dyDescent="0.25">
      <c r="A1591" s="4">
        <v>19490</v>
      </c>
      <c r="B1591" s="5">
        <v>12000</v>
      </c>
      <c r="C1591" s="121">
        <f>VLOOKUP($A1591,flow_input!B$2:C$50000,2,FALSE)</f>
        <v>19235.991248999999</v>
      </c>
      <c r="D1591" s="7" t="s">
        <v>7</v>
      </c>
      <c r="E1591" s="6">
        <f t="shared" si="110"/>
        <v>0.60299927074999982</v>
      </c>
      <c r="F1591" s="4">
        <v>4</v>
      </c>
      <c r="G1591" s="4" t="s">
        <v>29</v>
      </c>
      <c r="H1591" s="170">
        <f t="shared" si="111"/>
        <v>10000</v>
      </c>
      <c r="I1591" s="4">
        <v>3</v>
      </c>
      <c r="J1591" s="120">
        <f t="shared" si="112"/>
        <v>7235.9912489999988</v>
      </c>
      <c r="K1591" s="120">
        <f t="shared" si="113"/>
        <v>52359569.355604559</v>
      </c>
    </row>
    <row r="1592" spans="1:11" x14ac:dyDescent="0.25">
      <c r="A1592" s="4">
        <v>19631</v>
      </c>
      <c r="B1592" s="5">
        <v>10300</v>
      </c>
      <c r="C1592" s="121">
        <f>VLOOKUP($A1592,flow_input!B$2:C$50000,2,FALSE)</f>
        <v>10696.739862</v>
      </c>
      <c r="D1592" s="7" t="s">
        <v>7</v>
      </c>
      <c r="E1592" s="6">
        <f t="shared" si="110"/>
        <v>3.8518433203883484E-2</v>
      </c>
      <c r="F1592" s="4">
        <v>4</v>
      </c>
      <c r="G1592" s="4" t="s">
        <v>29</v>
      </c>
      <c r="H1592" s="170">
        <f t="shared" si="111"/>
        <v>10000</v>
      </c>
      <c r="I1592" s="4">
        <v>7</v>
      </c>
      <c r="J1592" s="120">
        <f t="shared" si="112"/>
        <v>396.73986200000036</v>
      </c>
      <c r="K1592" s="120">
        <f t="shared" si="113"/>
        <v>157402.51809977932</v>
      </c>
    </row>
    <row r="1593" spans="1:11" x14ac:dyDescent="0.25">
      <c r="A1593" s="4">
        <v>19715</v>
      </c>
      <c r="B1593" s="5">
        <v>17300</v>
      </c>
      <c r="C1593" s="121">
        <f>VLOOKUP($A1593,flow_input!B$2:C$50000,2,FALSE)</f>
        <v>18860.399337332001</v>
      </c>
      <c r="D1593" s="7" t="s">
        <v>7</v>
      </c>
      <c r="E1593" s="6">
        <f t="shared" si="110"/>
        <v>9.0196493487398888E-2</v>
      </c>
      <c r="F1593" s="4">
        <v>4</v>
      </c>
      <c r="G1593" s="4" t="s">
        <v>29</v>
      </c>
      <c r="H1593" s="170">
        <f t="shared" si="111"/>
        <v>10000</v>
      </c>
      <c r="I1593" s="4">
        <v>3</v>
      </c>
      <c r="J1593" s="120">
        <f t="shared" si="112"/>
        <v>1560.3993373320009</v>
      </c>
      <c r="K1593" s="120">
        <f t="shared" si="113"/>
        <v>2434846.0919461474</v>
      </c>
    </row>
    <row r="1594" spans="1:11" x14ac:dyDescent="0.25">
      <c r="A1594" s="4">
        <v>19736</v>
      </c>
      <c r="B1594" s="5">
        <v>18800</v>
      </c>
      <c r="C1594" s="121">
        <f>VLOOKUP($A1594,flow_input!B$2:C$50000,2,FALSE)</f>
        <v>16523.199322</v>
      </c>
      <c r="D1594" s="7" t="s">
        <v>7</v>
      </c>
      <c r="E1594" s="6">
        <f t="shared" si="110"/>
        <v>-0.12110641904255315</v>
      </c>
      <c r="F1594" s="4">
        <v>4</v>
      </c>
      <c r="G1594" s="4" t="s">
        <v>29</v>
      </c>
      <c r="H1594" s="170">
        <f t="shared" si="111"/>
        <v>10000</v>
      </c>
      <c r="I1594" s="4">
        <v>6</v>
      </c>
      <c r="J1594" s="120">
        <f t="shared" si="112"/>
        <v>-2276.8006779999996</v>
      </c>
      <c r="K1594" s="120">
        <f t="shared" si="113"/>
        <v>5183821.3273412576</v>
      </c>
    </row>
    <row r="1595" spans="1:11" x14ac:dyDescent="0.25">
      <c r="A1595" s="4">
        <v>19757</v>
      </c>
      <c r="B1595" s="5">
        <v>6900</v>
      </c>
      <c r="C1595" s="121">
        <f>VLOOKUP($A1595,flow_input!B$2:C$50000,2,FALSE)</f>
        <v>1590.547223</v>
      </c>
      <c r="D1595" s="7" t="s">
        <v>7</v>
      </c>
      <c r="E1595" s="6">
        <f t="shared" si="110"/>
        <v>-0.76948590971014497</v>
      </c>
      <c r="F1595" s="4">
        <v>4</v>
      </c>
      <c r="G1595" s="4" t="s">
        <v>29</v>
      </c>
      <c r="H1595" s="170">
        <f t="shared" si="111"/>
        <v>0</v>
      </c>
      <c r="I1595" s="4">
        <v>2</v>
      </c>
      <c r="J1595" s="120">
        <f t="shared" si="112"/>
        <v>-5309.4527770000004</v>
      </c>
      <c r="K1595" s="120">
        <f t="shared" si="113"/>
        <v>28190288.791193016</v>
      </c>
    </row>
    <row r="1596" spans="1:11" x14ac:dyDescent="0.25">
      <c r="A1596" s="4">
        <v>19864</v>
      </c>
      <c r="B1596" s="5">
        <v>16800</v>
      </c>
      <c r="C1596" s="121">
        <f>VLOOKUP($A1596,flow_input!B$2:C$50000,2,FALSE)</f>
        <v>11356.403955</v>
      </c>
      <c r="D1596" s="7" t="s">
        <v>7</v>
      </c>
      <c r="E1596" s="6">
        <f t="shared" si="110"/>
        <v>-0.32402357410714289</v>
      </c>
      <c r="F1596" s="4">
        <v>4</v>
      </c>
      <c r="G1596" s="4" t="s">
        <v>29</v>
      </c>
      <c r="H1596" s="170">
        <f t="shared" si="111"/>
        <v>10000</v>
      </c>
      <c r="I1596" s="4">
        <v>7</v>
      </c>
      <c r="J1596" s="120">
        <f t="shared" si="112"/>
        <v>-5443.5960450000002</v>
      </c>
      <c r="K1596" s="120">
        <f t="shared" si="113"/>
        <v>29632737.901139643</v>
      </c>
    </row>
    <row r="1597" spans="1:11" x14ac:dyDescent="0.25">
      <c r="A1597" s="4">
        <v>19867</v>
      </c>
      <c r="B1597" s="5">
        <v>14400</v>
      </c>
      <c r="C1597" s="121">
        <f>VLOOKUP($A1597,flow_input!B$2:C$50000,2,FALSE)</f>
        <v>12117.665575000001</v>
      </c>
      <c r="D1597" s="7" t="s">
        <v>7</v>
      </c>
      <c r="E1597" s="6">
        <f t="shared" si="110"/>
        <v>-0.15849544618055544</v>
      </c>
      <c r="F1597" s="4">
        <v>4</v>
      </c>
      <c r="G1597" s="4" t="s">
        <v>29</v>
      </c>
      <c r="H1597" s="170">
        <f t="shared" si="111"/>
        <v>10000</v>
      </c>
      <c r="I1597" s="4">
        <v>7</v>
      </c>
      <c r="J1597" s="120">
        <f t="shared" si="112"/>
        <v>-2282.3344249999991</v>
      </c>
      <c r="K1597" s="120">
        <f t="shared" si="113"/>
        <v>5209050.4275400769</v>
      </c>
    </row>
    <row r="1598" spans="1:11" x14ac:dyDescent="0.25">
      <c r="A1598" s="4">
        <v>19870</v>
      </c>
      <c r="B1598" s="5">
        <v>17900</v>
      </c>
      <c r="C1598" s="121">
        <f>VLOOKUP($A1598,flow_input!B$2:C$50000,2,FALSE)</f>
        <v>10654.721684</v>
      </c>
      <c r="D1598" s="7" t="s">
        <v>7</v>
      </c>
      <c r="E1598" s="6">
        <f t="shared" si="110"/>
        <v>-0.40476415173184355</v>
      </c>
      <c r="F1598" s="4">
        <v>4</v>
      </c>
      <c r="G1598" s="4" t="s">
        <v>29</v>
      </c>
      <c r="H1598" s="170">
        <f t="shared" si="111"/>
        <v>10000</v>
      </c>
      <c r="I1598" s="4">
        <v>7</v>
      </c>
      <c r="J1598" s="120">
        <f t="shared" si="112"/>
        <v>-7245.2783159999999</v>
      </c>
      <c r="K1598" s="120">
        <f t="shared" si="113"/>
        <v>52494057.876299791</v>
      </c>
    </row>
    <row r="1599" spans="1:11" x14ac:dyDescent="0.25">
      <c r="A1599" s="4">
        <v>19871</v>
      </c>
      <c r="B1599" s="5">
        <v>20200</v>
      </c>
      <c r="C1599" s="121">
        <f>VLOOKUP($A1599,flow_input!B$2:C$50000,2,FALSE)</f>
        <v>11047.849343</v>
      </c>
      <c r="D1599" s="7" t="s">
        <v>7</v>
      </c>
      <c r="E1599" s="6">
        <f t="shared" si="110"/>
        <v>-0.45307676519801976</v>
      </c>
      <c r="F1599" s="4">
        <v>4</v>
      </c>
      <c r="G1599" s="4" t="s">
        <v>29</v>
      </c>
      <c r="H1599" s="170">
        <f t="shared" si="111"/>
        <v>20000</v>
      </c>
      <c r="I1599" s="4">
        <v>7</v>
      </c>
      <c r="J1599" s="120">
        <f t="shared" si="112"/>
        <v>-9152.1506570000001</v>
      </c>
      <c r="K1599" s="120">
        <f t="shared" si="113"/>
        <v>83761861.648425534</v>
      </c>
    </row>
    <row r="1600" spans="1:11" x14ac:dyDescent="0.25">
      <c r="A1600" s="4">
        <v>19873</v>
      </c>
      <c r="B1600" s="5">
        <v>22000</v>
      </c>
      <c r="C1600" s="121">
        <f>VLOOKUP($A1600,flow_input!B$2:C$50000,2,FALSE)</f>
        <v>10633.403652999999</v>
      </c>
      <c r="D1600" s="7" t="s">
        <v>7</v>
      </c>
      <c r="E1600" s="6">
        <f t="shared" si="110"/>
        <v>-0.51666347031818183</v>
      </c>
      <c r="F1600" s="4">
        <v>4</v>
      </c>
      <c r="G1600" s="4" t="s">
        <v>29</v>
      </c>
      <c r="H1600" s="170">
        <f t="shared" si="111"/>
        <v>20000</v>
      </c>
      <c r="I1600" s="4">
        <v>7</v>
      </c>
      <c r="J1600" s="120">
        <f t="shared" si="112"/>
        <v>-11366.596347000001</v>
      </c>
      <c r="K1600" s="120">
        <f t="shared" si="113"/>
        <v>129199512.51563376</v>
      </c>
    </row>
    <row r="1601" spans="1:11" x14ac:dyDescent="0.25">
      <c r="A1601" s="4">
        <v>19879</v>
      </c>
      <c r="B1601" s="5">
        <v>22600</v>
      </c>
      <c r="C1601" s="121">
        <f>VLOOKUP($A1601,flow_input!B$2:C$50000,2,FALSE)</f>
        <v>12707.536183</v>
      </c>
      <c r="D1601" s="7" t="s">
        <v>7</v>
      </c>
      <c r="E1601" s="6">
        <f t="shared" si="110"/>
        <v>-0.43771963792035395</v>
      </c>
      <c r="F1601" s="4">
        <v>4</v>
      </c>
      <c r="G1601" s="4" t="s">
        <v>29</v>
      </c>
      <c r="H1601" s="170">
        <f t="shared" si="111"/>
        <v>20000</v>
      </c>
      <c r="I1601" s="4">
        <v>7</v>
      </c>
      <c r="J1601" s="120">
        <f t="shared" si="112"/>
        <v>-9892.4638169999998</v>
      </c>
      <c r="K1601" s="120">
        <f t="shared" si="113"/>
        <v>97860840.37065421</v>
      </c>
    </row>
    <row r="1602" spans="1:11" x14ac:dyDescent="0.25">
      <c r="A1602" s="4">
        <v>19884</v>
      </c>
      <c r="B1602" s="5">
        <v>16000</v>
      </c>
      <c r="C1602" s="121">
        <f>VLOOKUP($A1602,flow_input!B$2:C$50000,2,FALSE)</f>
        <v>7150.1089140000004</v>
      </c>
      <c r="D1602" s="7" t="s">
        <v>7</v>
      </c>
      <c r="E1602" s="6">
        <f t="shared" si="110"/>
        <v>-0.55311819287499997</v>
      </c>
      <c r="F1602" s="4">
        <v>4</v>
      </c>
      <c r="G1602" s="4" t="s">
        <v>29</v>
      </c>
      <c r="H1602" s="170">
        <f t="shared" si="111"/>
        <v>10000</v>
      </c>
      <c r="I1602" s="4">
        <v>7</v>
      </c>
      <c r="J1602" s="120">
        <f t="shared" si="112"/>
        <v>-8849.8910859999996</v>
      </c>
      <c r="K1602" s="120">
        <f t="shared" si="113"/>
        <v>78320572.234062254</v>
      </c>
    </row>
    <row r="1603" spans="1:11" x14ac:dyDescent="0.25">
      <c r="A1603" s="4">
        <v>19887</v>
      </c>
      <c r="B1603" s="5">
        <v>11200</v>
      </c>
      <c r="C1603" s="121">
        <f>VLOOKUP($A1603,flow_input!B$2:C$50000,2,FALSE)</f>
        <v>8703.270391</v>
      </c>
      <c r="D1603" s="7" t="s">
        <v>7</v>
      </c>
      <c r="E1603" s="6">
        <f t="shared" ref="E1603:E1666" si="114">C1603/B1603-1</f>
        <v>-0.22292228651785717</v>
      </c>
      <c r="F1603" s="4">
        <v>4</v>
      </c>
      <c r="G1603" s="4" t="s">
        <v>29</v>
      </c>
      <c r="H1603" s="170">
        <f t="shared" ref="H1603:H1666" si="115">FLOOR(B1603,10000)</f>
        <v>10000</v>
      </c>
      <c r="I1603" s="4">
        <v>7</v>
      </c>
      <c r="J1603" s="120">
        <f t="shared" si="112"/>
        <v>-2496.729609</v>
      </c>
      <c r="K1603" s="120">
        <f t="shared" si="113"/>
        <v>6233658.7404572926</v>
      </c>
    </row>
    <row r="1604" spans="1:11" x14ac:dyDescent="0.25">
      <c r="A1604" s="4">
        <v>19974</v>
      </c>
      <c r="B1604" s="5">
        <v>2800</v>
      </c>
      <c r="C1604" s="121">
        <f>VLOOKUP($A1604,flow_input!B$2:C$50000,2,FALSE)</f>
        <v>6201.696524</v>
      </c>
      <c r="D1604" s="7" t="s">
        <v>7</v>
      </c>
      <c r="E1604" s="6">
        <f t="shared" si="114"/>
        <v>1.2148916157142855</v>
      </c>
      <c r="F1604" s="4">
        <v>4</v>
      </c>
      <c r="G1604" s="4" t="s">
        <v>29</v>
      </c>
      <c r="H1604" s="170">
        <f t="shared" si="115"/>
        <v>0</v>
      </c>
      <c r="I1604" s="4">
        <v>5</v>
      </c>
      <c r="J1604" s="120">
        <f t="shared" si="112"/>
        <v>3401.696524</v>
      </c>
      <c r="K1604" s="120">
        <f t="shared" si="113"/>
        <v>11571539.241393682</v>
      </c>
    </row>
    <row r="1605" spans="1:11" x14ac:dyDescent="0.25">
      <c r="A1605" s="4">
        <v>20052</v>
      </c>
      <c r="B1605" s="5">
        <v>6400</v>
      </c>
      <c r="C1605" s="121">
        <f>VLOOKUP($A1605,flow_input!B$2:C$50000,2,FALSE)</f>
        <v>1154.2590279999999</v>
      </c>
      <c r="D1605" s="7" t="s">
        <v>7</v>
      </c>
      <c r="E1605" s="6">
        <f t="shared" si="114"/>
        <v>-0.81964702687500002</v>
      </c>
      <c r="F1605" s="4">
        <v>4</v>
      </c>
      <c r="G1605" s="4" t="s">
        <v>29</v>
      </c>
      <c r="H1605" s="170">
        <f t="shared" si="115"/>
        <v>0</v>
      </c>
      <c r="I1605" s="4">
        <v>2</v>
      </c>
      <c r="J1605" s="120">
        <f t="shared" ref="J1605:J1668" si="116">C1605-B1605</f>
        <v>-5245.7409719999996</v>
      </c>
      <c r="K1605" s="120">
        <f t="shared" ref="K1605:K1668" si="117">POWER(J1605,2)</f>
        <v>27517798.345319502</v>
      </c>
    </row>
    <row r="1606" spans="1:11" x14ac:dyDescent="0.25">
      <c r="A1606" s="4">
        <v>20180</v>
      </c>
      <c r="B1606" s="5">
        <v>7800</v>
      </c>
      <c r="C1606" s="121">
        <f>VLOOKUP($A1606,flow_input!B$2:C$50000,2,FALSE)</f>
        <v>8202.9066550000007</v>
      </c>
      <c r="D1606" s="7" t="s">
        <v>7</v>
      </c>
      <c r="E1606" s="6">
        <f t="shared" si="114"/>
        <v>5.1654699358974376E-2</v>
      </c>
      <c r="F1606" s="4">
        <v>4</v>
      </c>
      <c r="G1606" s="4" t="s">
        <v>29</v>
      </c>
      <c r="H1606" s="170">
        <f t="shared" si="115"/>
        <v>0</v>
      </c>
      <c r="I1606" s="4">
        <v>5</v>
      </c>
      <c r="J1606" s="120">
        <f t="shared" si="116"/>
        <v>402.90665500000068</v>
      </c>
      <c r="K1606" s="120">
        <f t="shared" si="117"/>
        <v>162333.77264328959</v>
      </c>
    </row>
    <row r="1607" spans="1:11" x14ac:dyDescent="0.25">
      <c r="A1607" s="4">
        <v>20313</v>
      </c>
      <c r="B1607" s="5">
        <v>2500</v>
      </c>
      <c r="C1607" s="121">
        <f>VLOOKUP($A1607,flow_input!B$2:C$50000,2,FALSE)</f>
        <v>3015.5652140000002</v>
      </c>
      <c r="D1607" s="7" t="s">
        <v>7</v>
      </c>
      <c r="E1607" s="6">
        <f t="shared" si="114"/>
        <v>0.2062260856</v>
      </c>
      <c r="F1607" s="4">
        <v>4</v>
      </c>
      <c r="G1607" s="4" t="s">
        <v>29</v>
      </c>
      <c r="H1607" s="170">
        <f t="shared" si="115"/>
        <v>0</v>
      </c>
      <c r="I1607" s="4">
        <v>4</v>
      </c>
      <c r="J1607" s="120">
        <f t="shared" si="116"/>
        <v>515.5652140000002</v>
      </c>
      <c r="K1607" s="120">
        <f t="shared" si="117"/>
        <v>265807.48988686601</v>
      </c>
    </row>
    <row r="1608" spans="1:11" x14ac:dyDescent="0.25">
      <c r="A1608" s="4">
        <v>20452</v>
      </c>
      <c r="B1608" s="5">
        <v>2700</v>
      </c>
      <c r="C1608" s="121">
        <f>VLOOKUP($A1608,flow_input!B$2:C$50000,2,FALSE)</f>
        <v>1436.6612050000001</v>
      </c>
      <c r="D1608" s="7" t="s">
        <v>7</v>
      </c>
      <c r="E1608" s="6">
        <f t="shared" si="114"/>
        <v>-0.46790325740740735</v>
      </c>
      <c r="F1608" s="4">
        <v>4</v>
      </c>
      <c r="G1608" s="4" t="s">
        <v>29</v>
      </c>
      <c r="H1608" s="170">
        <f t="shared" si="115"/>
        <v>0</v>
      </c>
      <c r="I1608" s="4">
        <v>5</v>
      </c>
      <c r="J1608" s="120">
        <f t="shared" si="116"/>
        <v>-1263.3387949999999</v>
      </c>
      <c r="K1608" s="120">
        <f t="shared" si="117"/>
        <v>1596024.9109520516</v>
      </c>
    </row>
    <row r="1609" spans="1:11" x14ac:dyDescent="0.25">
      <c r="A1609" s="4">
        <v>20929</v>
      </c>
      <c r="B1609" s="5">
        <v>3300</v>
      </c>
      <c r="C1609" s="121">
        <f>VLOOKUP($A1609,flow_input!B$2:C$50000,2,FALSE)</f>
        <v>5051.9799659999999</v>
      </c>
      <c r="D1609" s="7" t="s">
        <v>7</v>
      </c>
      <c r="E1609" s="6">
        <f t="shared" si="114"/>
        <v>0.53090302</v>
      </c>
      <c r="F1609" s="4">
        <v>4</v>
      </c>
      <c r="G1609" s="4" t="s">
        <v>29</v>
      </c>
      <c r="H1609" s="170">
        <f t="shared" si="115"/>
        <v>0</v>
      </c>
      <c r="I1609" s="4">
        <v>7</v>
      </c>
      <c r="J1609" s="120">
        <f t="shared" si="116"/>
        <v>1751.9799659999999</v>
      </c>
      <c r="K1609" s="120">
        <f t="shared" si="117"/>
        <v>3069433.8012653608</v>
      </c>
    </row>
    <row r="1610" spans="1:11" x14ac:dyDescent="0.25">
      <c r="A1610" s="4">
        <v>21056</v>
      </c>
      <c r="B1610" s="5">
        <v>15000</v>
      </c>
      <c r="C1610" s="121">
        <f>VLOOKUP($A1610,flow_input!B$2:C$50000,2,FALSE)</f>
        <v>6764.63778</v>
      </c>
      <c r="D1610" s="7" t="s">
        <v>7</v>
      </c>
      <c r="E1610" s="6">
        <f t="shared" si="114"/>
        <v>-0.54902414799999999</v>
      </c>
      <c r="F1610" s="4">
        <v>4</v>
      </c>
      <c r="G1610" s="4" t="s">
        <v>29</v>
      </c>
      <c r="H1610" s="170">
        <f t="shared" si="115"/>
        <v>10000</v>
      </c>
      <c r="I1610" s="4">
        <v>7</v>
      </c>
      <c r="J1610" s="120">
        <f t="shared" si="116"/>
        <v>-8235.3622199999991</v>
      </c>
      <c r="K1610" s="120">
        <f t="shared" si="117"/>
        <v>67821190.894603312</v>
      </c>
    </row>
    <row r="1611" spans="1:11" x14ac:dyDescent="0.25">
      <c r="A1611" s="4">
        <v>21062</v>
      </c>
      <c r="B1611" s="5">
        <v>7500</v>
      </c>
      <c r="C1611" s="121">
        <f>VLOOKUP($A1611,flow_input!B$2:C$50000,2,FALSE)</f>
        <v>4626.8968439999999</v>
      </c>
      <c r="D1611" s="7" t="s">
        <v>7</v>
      </c>
      <c r="E1611" s="6">
        <f t="shared" si="114"/>
        <v>-0.38308042080000004</v>
      </c>
      <c r="F1611" s="4">
        <v>4</v>
      </c>
      <c r="G1611" s="4" t="s">
        <v>29</v>
      </c>
      <c r="H1611" s="170">
        <f t="shared" si="115"/>
        <v>0</v>
      </c>
      <c r="I1611" s="4">
        <v>7</v>
      </c>
      <c r="J1611" s="120">
        <f t="shared" si="116"/>
        <v>-2873.1031560000001</v>
      </c>
      <c r="K1611" s="120">
        <f t="shared" si="117"/>
        <v>8254721.7450171607</v>
      </c>
    </row>
    <row r="1612" spans="1:11" x14ac:dyDescent="0.25">
      <c r="A1612" s="4">
        <v>21106</v>
      </c>
      <c r="B1612" s="5">
        <v>7100</v>
      </c>
      <c r="C1612" s="121">
        <f>VLOOKUP($A1612,flow_input!B$2:C$50000,2,FALSE)</f>
        <v>9172.6957239999992</v>
      </c>
      <c r="D1612" s="7" t="s">
        <v>7</v>
      </c>
      <c r="E1612" s="6">
        <f t="shared" si="114"/>
        <v>0.29192897521126748</v>
      </c>
      <c r="F1612" s="4">
        <v>4</v>
      </c>
      <c r="G1612" s="4" t="s">
        <v>29</v>
      </c>
      <c r="H1612" s="170">
        <f t="shared" si="115"/>
        <v>0</v>
      </c>
      <c r="I1612" s="4">
        <v>7</v>
      </c>
      <c r="J1612" s="120">
        <f t="shared" si="116"/>
        <v>2072.6957239999992</v>
      </c>
      <c r="K1612" s="120">
        <f t="shared" si="117"/>
        <v>4296067.5642878814</v>
      </c>
    </row>
    <row r="1613" spans="1:11" x14ac:dyDescent="0.25">
      <c r="A1613" s="4">
        <v>21108</v>
      </c>
      <c r="B1613" s="5">
        <v>9500</v>
      </c>
      <c r="C1613" s="121">
        <f>VLOOKUP($A1613,flow_input!B$2:C$50000,2,FALSE)</f>
        <v>7994.5895283319996</v>
      </c>
      <c r="D1613" s="7" t="s">
        <v>7</v>
      </c>
      <c r="E1613" s="6">
        <f t="shared" si="114"/>
        <v>-0.15846426017557902</v>
      </c>
      <c r="F1613" s="4">
        <v>4</v>
      </c>
      <c r="G1613" s="4" t="s">
        <v>29</v>
      </c>
      <c r="H1613" s="170">
        <f t="shared" si="115"/>
        <v>0</v>
      </c>
      <c r="I1613" s="4">
        <v>7</v>
      </c>
      <c r="J1613" s="120">
        <f t="shared" si="116"/>
        <v>-1505.4104716680004</v>
      </c>
      <c r="K1613" s="120">
        <f t="shared" si="117"/>
        <v>2266260.6882076715</v>
      </c>
    </row>
    <row r="1614" spans="1:11" x14ac:dyDescent="0.25">
      <c r="A1614" s="4">
        <v>21862</v>
      </c>
      <c r="B1614" s="5">
        <v>7800</v>
      </c>
      <c r="C1614" s="121">
        <f>VLOOKUP($A1614,flow_input!B$2:C$50000,2,FALSE)</f>
        <v>6505.5180609999998</v>
      </c>
      <c r="D1614" s="7" t="s">
        <v>7</v>
      </c>
      <c r="E1614" s="6">
        <f t="shared" si="114"/>
        <v>-0.16595922294871801</v>
      </c>
      <c r="F1614" s="4">
        <v>4</v>
      </c>
      <c r="G1614" s="4" t="s">
        <v>29</v>
      </c>
      <c r="H1614" s="170">
        <f t="shared" si="115"/>
        <v>0</v>
      </c>
      <c r="I1614" s="4">
        <v>5</v>
      </c>
      <c r="J1614" s="120">
        <f t="shared" si="116"/>
        <v>-1294.4819390000002</v>
      </c>
      <c r="K1614" s="120">
        <f t="shared" si="117"/>
        <v>1675683.4903972005</v>
      </c>
    </row>
    <row r="1615" spans="1:11" x14ac:dyDescent="0.25">
      <c r="A1615" s="4">
        <v>22148</v>
      </c>
      <c r="B1615" s="5">
        <v>15000</v>
      </c>
      <c r="C1615" s="121">
        <f>VLOOKUP($A1615,flow_input!B$2:C$50000,2,FALSE)</f>
        <v>6306.7238669999997</v>
      </c>
      <c r="D1615" s="7" t="s">
        <v>7</v>
      </c>
      <c r="E1615" s="6">
        <f t="shared" si="114"/>
        <v>-0.57955174220000005</v>
      </c>
      <c r="F1615" s="4">
        <v>4</v>
      </c>
      <c r="G1615" s="4" t="s">
        <v>29</v>
      </c>
      <c r="H1615" s="170">
        <f t="shared" si="115"/>
        <v>10000</v>
      </c>
      <c r="I1615" s="4">
        <v>7</v>
      </c>
      <c r="J1615" s="120">
        <f t="shared" si="116"/>
        <v>-8693.2761329999994</v>
      </c>
      <c r="K1615" s="120">
        <f t="shared" si="117"/>
        <v>75573049.924587429</v>
      </c>
    </row>
    <row r="1616" spans="1:11" x14ac:dyDescent="0.25">
      <c r="A1616" s="4">
        <v>22390</v>
      </c>
      <c r="B1616" s="5">
        <v>22700</v>
      </c>
      <c r="C1616" s="121">
        <f>VLOOKUP($A1616,flow_input!B$2:C$50000,2,FALSE)</f>
        <v>12517.264073</v>
      </c>
      <c r="D1616" s="7" t="s">
        <v>7</v>
      </c>
      <c r="E1616" s="6">
        <f t="shared" si="114"/>
        <v>-0.44857867519823791</v>
      </c>
      <c r="F1616" s="4">
        <v>4</v>
      </c>
      <c r="G1616" s="4" t="s">
        <v>29</v>
      </c>
      <c r="H1616" s="170">
        <f t="shared" si="115"/>
        <v>20000</v>
      </c>
      <c r="I1616" s="4">
        <v>7</v>
      </c>
      <c r="J1616" s="120">
        <f t="shared" si="116"/>
        <v>-10182.735927</v>
      </c>
      <c r="K1616" s="120">
        <f t="shared" si="117"/>
        <v>103688110.95901655</v>
      </c>
    </row>
    <row r="1617" spans="1:11" x14ac:dyDescent="0.25">
      <c r="A1617" s="4">
        <v>22467</v>
      </c>
      <c r="B1617" s="5">
        <v>21000</v>
      </c>
      <c r="C1617" s="121">
        <f>VLOOKUP($A1617,flow_input!B$2:C$50000,2,FALSE)</f>
        <v>16995.745683000001</v>
      </c>
      <c r="D1617" s="7" t="s">
        <v>7</v>
      </c>
      <c r="E1617" s="6">
        <f t="shared" si="114"/>
        <v>-0.19067877699999991</v>
      </c>
      <c r="F1617" s="4">
        <v>4</v>
      </c>
      <c r="G1617" s="4" t="s">
        <v>29</v>
      </c>
      <c r="H1617" s="170">
        <f t="shared" si="115"/>
        <v>20000</v>
      </c>
      <c r="I1617" s="4">
        <v>7</v>
      </c>
      <c r="J1617" s="120">
        <f t="shared" si="116"/>
        <v>-4004.254316999999</v>
      </c>
      <c r="K1617" s="120">
        <f t="shared" si="117"/>
        <v>16034052.635213129</v>
      </c>
    </row>
    <row r="1618" spans="1:11" x14ac:dyDescent="0.25">
      <c r="A1618" s="4">
        <v>22477</v>
      </c>
      <c r="B1618" s="5">
        <v>19600</v>
      </c>
      <c r="C1618" s="121">
        <f>VLOOKUP($A1618,flow_input!B$2:C$50000,2,FALSE)</f>
        <v>9073.4018290000004</v>
      </c>
      <c r="D1618" s="7" t="s">
        <v>7</v>
      </c>
      <c r="E1618" s="6">
        <f t="shared" si="114"/>
        <v>-0.53707133525510198</v>
      </c>
      <c r="F1618" s="4">
        <v>4</v>
      </c>
      <c r="G1618" s="4" t="s">
        <v>29</v>
      </c>
      <c r="H1618" s="170">
        <f t="shared" si="115"/>
        <v>10000</v>
      </c>
      <c r="I1618" s="4">
        <v>7</v>
      </c>
      <c r="J1618" s="120">
        <f t="shared" si="116"/>
        <v>-10526.598171</v>
      </c>
      <c r="K1618" s="120">
        <f t="shared" si="117"/>
        <v>110809269.05370054</v>
      </c>
    </row>
    <row r="1619" spans="1:11" x14ac:dyDescent="0.25">
      <c r="A1619" s="4">
        <v>22478</v>
      </c>
      <c r="B1619" s="5">
        <v>9800</v>
      </c>
      <c r="C1619" s="121">
        <f>VLOOKUP($A1619,flow_input!B$2:C$50000,2,FALSE)</f>
        <v>6806.6925540000002</v>
      </c>
      <c r="D1619" s="7" t="s">
        <v>7</v>
      </c>
      <c r="E1619" s="6">
        <f t="shared" si="114"/>
        <v>-0.30543953530612244</v>
      </c>
      <c r="F1619" s="4">
        <v>4</v>
      </c>
      <c r="G1619" s="4" t="s">
        <v>29</v>
      </c>
      <c r="H1619" s="170">
        <f t="shared" si="115"/>
        <v>0</v>
      </c>
      <c r="I1619" s="4">
        <v>7</v>
      </c>
      <c r="J1619" s="120">
        <f t="shared" si="116"/>
        <v>-2993.3074459999998</v>
      </c>
      <c r="K1619" s="120">
        <f t="shared" si="117"/>
        <v>8959889.466279041</v>
      </c>
    </row>
    <row r="1620" spans="1:11" x14ac:dyDescent="0.25">
      <c r="A1620" s="4">
        <v>22517</v>
      </c>
      <c r="B1620" s="5">
        <v>10700</v>
      </c>
      <c r="C1620" s="121">
        <f>VLOOKUP($A1620,flow_input!B$2:C$50000,2,FALSE)</f>
        <v>3541.5883410000001</v>
      </c>
      <c r="D1620" s="7" t="s">
        <v>7</v>
      </c>
      <c r="E1620" s="6">
        <f t="shared" si="114"/>
        <v>-0.66901043542056071</v>
      </c>
      <c r="F1620" s="4">
        <v>4</v>
      </c>
      <c r="G1620" s="4" t="s">
        <v>29</v>
      </c>
      <c r="H1620" s="170">
        <f t="shared" si="115"/>
        <v>10000</v>
      </c>
      <c r="I1620" s="4">
        <v>7</v>
      </c>
      <c r="J1620" s="120">
        <f t="shared" si="116"/>
        <v>-7158.4116589999994</v>
      </c>
      <c r="K1620" s="120">
        <f t="shared" si="117"/>
        <v>51242857.479707122</v>
      </c>
    </row>
    <row r="1621" spans="1:11" x14ac:dyDescent="0.25">
      <c r="A1621" s="4">
        <v>22518</v>
      </c>
      <c r="B1621" s="5">
        <v>10700</v>
      </c>
      <c r="C1621" s="121">
        <f>VLOOKUP($A1621,flow_input!B$2:C$50000,2,FALSE)</f>
        <v>6141.6005109999996</v>
      </c>
      <c r="D1621" s="7" t="s">
        <v>7</v>
      </c>
      <c r="E1621" s="6">
        <f t="shared" si="114"/>
        <v>-0.42601864383177579</v>
      </c>
      <c r="F1621" s="4">
        <v>4</v>
      </c>
      <c r="G1621" s="4" t="s">
        <v>29</v>
      </c>
      <c r="H1621" s="170">
        <f t="shared" si="115"/>
        <v>10000</v>
      </c>
      <c r="I1621" s="4">
        <v>7</v>
      </c>
      <c r="J1621" s="120">
        <f t="shared" si="116"/>
        <v>-4558.3994890000004</v>
      </c>
      <c r="K1621" s="120">
        <f t="shared" si="117"/>
        <v>20779005.901315466</v>
      </c>
    </row>
    <row r="1622" spans="1:11" x14ac:dyDescent="0.25">
      <c r="A1622" s="4">
        <v>22535</v>
      </c>
      <c r="B1622" s="5">
        <v>20600</v>
      </c>
      <c r="C1622" s="121">
        <f>VLOOKUP($A1622,flow_input!B$2:C$50000,2,FALSE)</f>
        <v>12719.743119000001</v>
      </c>
      <c r="D1622" s="7" t="s">
        <v>7</v>
      </c>
      <c r="E1622" s="6">
        <f t="shared" si="114"/>
        <v>-0.38253674179611652</v>
      </c>
      <c r="F1622" s="4">
        <v>4</v>
      </c>
      <c r="G1622" s="4" t="s">
        <v>29</v>
      </c>
      <c r="H1622" s="170">
        <f t="shared" si="115"/>
        <v>20000</v>
      </c>
      <c r="I1622" s="4">
        <v>7</v>
      </c>
      <c r="J1622" s="120">
        <f t="shared" si="116"/>
        <v>-7880.2568809999993</v>
      </c>
      <c r="K1622" s="120">
        <f t="shared" si="117"/>
        <v>62098448.510547839</v>
      </c>
    </row>
    <row r="1623" spans="1:11" x14ac:dyDescent="0.25">
      <c r="A1623" s="4">
        <v>24169</v>
      </c>
      <c r="B1623" s="5">
        <v>13800</v>
      </c>
      <c r="C1623" s="121">
        <f>VLOOKUP($A1623,flow_input!B$2:C$50000,2,FALSE)</f>
        <v>13718.642612332</v>
      </c>
      <c r="D1623" s="7" t="s">
        <v>7</v>
      </c>
      <c r="E1623" s="6">
        <f t="shared" si="114"/>
        <v>-5.8954628744927184E-3</v>
      </c>
      <c r="F1623" s="4">
        <v>4</v>
      </c>
      <c r="G1623" s="4" t="s">
        <v>29</v>
      </c>
      <c r="H1623" s="170">
        <f t="shared" si="115"/>
        <v>10000</v>
      </c>
      <c r="I1623" s="4">
        <v>5</v>
      </c>
      <c r="J1623" s="120">
        <f t="shared" si="116"/>
        <v>-81.357387668000229</v>
      </c>
      <c r="K1623" s="120">
        <f t="shared" si="117"/>
        <v>6619.0245281612761</v>
      </c>
    </row>
    <row r="1624" spans="1:11" x14ac:dyDescent="0.25">
      <c r="A1624" s="4">
        <v>24521</v>
      </c>
      <c r="B1624" s="5">
        <v>700</v>
      </c>
      <c r="C1624" s="121">
        <f>VLOOKUP($A1624,flow_input!B$2:C$50000,2,FALSE)</f>
        <v>1009.428796</v>
      </c>
      <c r="D1624" s="7" t="s">
        <v>7</v>
      </c>
      <c r="E1624" s="6">
        <f t="shared" si="114"/>
        <v>0.4420411371428572</v>
      </c>
      <c r="F1624" s="4">
        <v>4</v>
      </c>
      <c r="G1624" s="4" t="s">
        <v>29</v>
      </c>
      <c r="H1624" s="170">
        <f t="shared" si="115"/>
        <v>0</v>
      </c>
      <c r="I1624" s="4">
        <v>8</v>
      </c>
      <c r="J1624" s="120">
        <f t="shared" si="116"/>
        <v>309.42879600000003</v>
      </c>
      <c r="K1624" s="120">
        <f t="shared" si="117"/>
        <v>95746.179794009644</v>
      </c>
    </row>
    <row r="1625" spans="1:11" x14ac:dyDescent="0.25">
      <c r="A1625" s="4">
        <v>24744</v>
      </c>
      <c r="B1625" s="5">
        <v>6600</v>
      </c>
      <c r="C1625" s="121">
        <f>VLOOKUP($A1625,flow_input!B$2:C$50000,2,FALSE)</f>
        <v>6483.7769369999996</v>
      </c>
      <c r="D1625" s="7" t="s">
        <v>7</v>
      </c>
      <c r="E1625" s="6">
        <f t="shared" si="114"/>
        <v>-1.7609555000000054E-2</v>
      </c>
      <c r="F1625" s="4">
        <v>4</v>
      </c>
      <c r="G1625" s="4" t="s">
        <v>29</v>
      </c>
      <c r="H1625" s="170">
        <f t="shared" si="115"/>
        <v>0</v>
      </c>
      <c r="I1625" s="4">
        <v>4</v>
      </c>
      <c r="J1625" s="120">
        <f t="shared" si="116"/>
        <v>-116.22306300000037</v>
      </c>
      <c r="K1625" s="120">
        <f t="shared" si="117"/>
        <v>13507.800373102054</v>
      </c>
    </row>
    <row r="1626" spans="1:11" x14ac:dyDescent="0.25">
      <c r="A1626" s="4">
        <v>25856</v>
      </c>
      <c r="B1626" s="5">
        <v>6800</v>
      </c>
      <c r="C1626" s="121">
        <f>VLOOKUP($A1626,flow_input!B$2:C$50000,2,FALSE)</f>
        <v>3652.9016620000002</v>
      </c>
      <c r="D1626" s="7" t="s">
        <v>7</v>
      </c>
      <c r="E1626" s="6">
        <f t="shared" si="114"/>
        <v>-0.46280857911764706</v>
      </c>
      <c r="F1626" s="4">
        <v>4</v>
      </c>
      <c r="G1626" s="4" t="s">
        <v>29</v>
      </c>
      <c r="H1626" s="170">
        <f t="shared" si="115"/>
        <v>0</v>
      </c>
      <c r="I1626" s="4">
        <v>7</v>
      </c>
      <c r="J1626" s="120">
        <f t="shared" si="116"/>
        <v>-3147.0983379999998</v>
      </c>
      <c r="K1626" s="120">
        <f t="shared" si="117"/>
        <v>9904227.9490423612</v>
      </c>
    </row>
    <row r="1627" spans="1:11" x14ac:dyDescent="0.25">
      <c r="A1627" s="4">
        <v>26913</v>
      </c>
      <c r="B1627" s="5">
        <v>18500</v>
      </c>
      <c r="C1627" s="121">
        <f>VLOOKUP($A1627,flow_input!B$2:C$50000,2,FALSE)</f>
        <v>4893.7377919999999</v>
      </c>
      <c r="D1627" s="7" t="s">
        <v>7</v>
      </c>
      <c r="E1627" s="6">
        <f t="shared" si="114"/>
        <v>-0.73547363286486489</v>
      </c>
      <c r="F1627" s="4">
        <v>4</v>
      </c>
      <c r="G1627" s="4" t="s">
        <v>29</v>
      </c>
      <c r="H1627" s="170">
        <f t="shared" si="115"/>
        <v>10000</v>
      </c>
      <c r="I1627" s="4">
        <v>3</v>
      </c>
      <c r="J1627" s="120">
        <f t="shared" si="116"/>
        <v>-13606.262208</v>
      </c>
      <c r="K1627" s="120">
        <f t="shared" si="117"/>
        <v>185130371.27284902</v>
      </c>
    </row>
    <row r="1628" spans="1:11" x14ac:dyDescent="0.25">
      <c r="A1628" s="4">
        <v>27702</v>
      </c>
      <c r="B1628" s="5">
        <v>8700</v>
      </c>
      <c r="C1628" s="121">
        <f>VLOOKUP($A1628,flow_input!B$2:C$50000,2,FALSE)</f>
        <v>6665.4765289999996</v>
      </c>
      <c r="D1628" s="7" t="s">
        <v>7</v>
      </c>
      <c r="E1628" s="6">
        <f t="shared" si="114"/>
        <v>-0.23385327252873567</v>
      </c>
      <c r="F1628" s="4">
        <v>4</v>
      </c>
      <c r="G1628" s="4" t="s">
        <v>29</v>
      </c>
      <c r="H1628" s="170">
        <f t="shared" si="115"/>
        <v>0</v>
      </c>
      <c r="I1628" s="4">
        <v>4</v>
      </c>
      <c r="J1628" s="120">
        <f t="shared" si="116"/>
        <v>-2034.5234710000004</v>
      </c>
      <c r="K1628" s="120">
        <f t="shared" si="117"/>
        <v>4139285.7540498897</v>
      </c>
    </row>
    <row r="1629" spans="1:11" x14ac:dyDescent="0.25">
      <c r="A1629" s="4">
        <v>28922</v>
      </c>
      <c r="B1629" s="5">
        <v>6100</v>
      </c>
      <c r="C1629" s="121">
        <f>VLOOKUP($A1629,flow_input!B$2:C$50000,2,FALSE)</f>
        <v>6554.9835780000003</v>
      </c>
      <c r="D1629" s="7" t="s">
        <v>7</v>
      </c>
      <c r="E1629" s="6">
        <f t="shared" si="114"/>
        <v>7.4587471803278849E-2</v>
      </c>
      <c r="F1629" s="4">
        <v>4</v>
      </c>
      <c r="G1629" s="4" t="s">
        <v>29</v>
      </c>
      <c r="H1629" s="170">
        <f t="shared" si="115"/>
        <v>0</v>
      </c>
      <c r="I1629" s="4">
        <v>3</v>
      </c>
      <c r="J1629" s="120">
        <f t="shared" si="116"/>
        <v>454.98357800000031</v>
      </c>
      <c r="K1629" s="120">
        <f t="shared" si="117"/>
        <v>207010.05624968235</v>
      </c>
    </row>
    <row r="1630" spans="1:11" x14ac:dyDescent="0.25">
      <c r="A1630" s="4">
        <v>31257</v>
      </c>
      <c r="B1630" s="5">
        <v>12100</v>
      </c>
      <c r="C1630" s="121">
        <f>VLOOKUP($A1630,flow_input!B$2:C$50000,2,FALSE)</f>
        <v>8587.1941569999999</v>
      </c>
      <c r="D1630" s="7" t="s">
        <v>7</v>
      </c>
      <c r="E1630" s="6">
        <f t="shared" si="114"/>
        <v>-0.2903145324793388</v>
      </c>
      <c r="F1630" s="4">
        <v>4</v>
      </c>
      <c r="G1630" s="4" t="s">
        <v>29</v>
      </c>
      <c r="H1630" s="170">
        <f t="shared" si="115"/>
        <v>10000</v>
      </c>
      <c r="I1630" s="4">
        <v>3</v>
      </c>
      <c r="J1630" s="120">
        <f t="shared" si="116"/>
        <v>-3512.8058430000001</v>
      </c>
      <c r="K1630" s="120">
        <f t="shared" si="117"/>
        <v>12339804.890614942</v>
      </c>
    </row>
    <row r="1631" spans="1:11" x14ac:dyDescent="0.25">
      <c r="A1631" s="4">
        <v>38802</v>
      </c>
      <c r="B1631" s="5">
        <v>11600</v>
      </c>
      <c r="C1631" s="121">
        <f>VLOOKUP($A1631,flow_input!B$2:C$50000,2,FALSE)</f>
        <v>6192.8385239959998</v>
      </c>
      <c r="D1631" s="7" t="s">
        <v>7</v>
      </c>
      <c r="E1631" s="6">
        <f t="shared" si="114"/>
        <v>-0.46613461000034484</v>
      </c>
      <c r="F1631" s="4">
        <v>4</v>
      </c>
      <c r="G1631" s="4" t="s">
        <v>29</v>
      </c>
      <c r="H1631" s="170">
        <f t="shared" si="115"/>
        <v>10000</v>
      </c>
      <c r="I1631" s="4">
        <v>6</v>
      </c>
      <c r="J1631" s="120">
        <f t="shared" si="116"/>
        <v>-5407.1614760040002</v>
      </c>
      <c r="K1631" s="120">
        <f t="shared" si="117"/>
        <v>29237395.227581758</v>
      </c>
    </row>
    <row r="1632" spans="1:11" x14ac:dyDescent="0.25">
      <c r="A1632" s="5">
        <v>8101</v>
      </c>
      <c r="B1632" s="5">
        <v>4837</v>
      </c>
      <c r="C1632" s="121">
        <f>VLOOKUP($A1632,flow_input!B$2:C$50000,2,FALSE)</f>
        <v>8968.9515479999991</v>
      </c>
      <c r="D1632" s="7" t="s">
        <v>9</v>
      </c>
      <c r="E1632" s="6">
        <f t="shared" si="114"/>
        <v>0.85423848418441173</v>
      </c>
      <c r="F1632" s="4">
        <v>4</v>
      </c>
      <c r="G1632" s="4" t="s">
        <v>29</v>
      </c>
      <c r="H1632" s="170">
        <f t="shared" si="115"/>
        <v>0</v>
      </c>
      <c r="I1632" s="4">
        <v>8</v>
      </c>
      <c r="J1632" s="120">
        <f t="shared" si="116"/>
        <v>4131.9515479999991</v>
      </c>
      <c r="K1632" s="120">
        <f t="shared" si="117"/>
        <v>17073023.59501959</v>
      </c>
    </row>
    <row r="1633" spans="1:11" x14ac:dyDescent="0.25">
      <c r="A1633" s="5">
        <v>19883</v>
      </c>
      <c r="B1633" s="5">
        <v>17874</v>
      </c>
      <c r="C1633" s="121">
        <f>VLOOKUP($A1633,flow_input!B$2:C$50000,2,FALSE)</f>
        <v>7861.3649610000002</v>
      </c>
      <c r="D1633" s="7" t="s">
        <v>9</v>
      </c>
      <c r="E1633" s="6">
        <f t="shared" si="114"/>
        <v>-0.56017875344075185</v>
      </c>
      <c r="F1633" s="4">
        <v>4</v>
      </c>
      <c r="G1633" s="4" t="s">
        <v>29</v>
      </c>
      <c r="H1633" s="170">
        <f t="shared" si="115"/>
        <v>10000</v>
      </c>
      <c r="I1633" s="4">
        <v>7</v>
      </c>
      <c r="J1633" s="120">
        <f t="shared" si="116"/>
        <v>-10012.635039000001</v>
      </c>
      <c r="K1633" s="120">
        <f t="shared" si="117"/>
        <v>100252860.42421055</v>
      </c>
    </row>
    <row r="1634" spans="1:11" x14ac:dyDescent="0.25">
      <c r="A1634" s="5">
        <v>2392</v>
      </c>
      <c r="B1634" s="5">
        <v>4338</v>
      </c>
      <c r="C1634" s="121">
        <f>VLOOKUP($A1634,flow_input!B$2:C$50000,2,FALSE)</f>
        <v>3197.1893610000002</v>
      </c>
      <c r="D1634" s="7" t="s">
        <v>5</v>
      </c>
      <c r="E1634" s="6">
        <f t="shared" si="114"/>
        <v>-0.26298078354080212</v>
      </c>
      <c r="F1634" s="4">
        <v>5</v>
      </c>
      <c r="G1634" s="4" t="s">
        <v>29</v>
      </c>
      <c r="H1634" s="170">
        <f t="shared" si="115"/>
        <v>0</v>
      </c>
      <c r="I1634" s="4">
        <v>4</v>
      </c>
      <c r="J1634" s="120">
        <f t="shared" si="116"/>
        <v>-1140.8106389999998</v>
      </c>
      <c r="K1634" s="120">
        <f t="shared" si="117"/>
        <v>1301448.914055588</v>
      </c>
    </row>
    <row r="1635" spans="1:11" x14ac:dyDescent="0.25">
      <c r="A1635" s="5">
        <v>3053</v>
      </c>
      <c r="B1635" s="5">
        <v>3691</v>
      </c>
      <c r="C1635" s="121">
        <f>VLOOKUP($A1635,flow_input!B$2:C$50000,2,FALSE)</f>
        <v>3271.5065760000002</v>
      </c>
      <c r="D1635" s="7" t="s">
        <v>5</v>
      </c>
      <c r="E1635" s="6">
        <f t="shared" si="114"/>
        <v>-0.11365305445678675</v>
      </c>
      <c r="F1635" s="4">
        <v>5</v>
      </c>
      <c r="G1635" s="4" t="s">
        <v>29</v>
      </c>
      <c r="H1635" s="170">
        <f t="shared" si="115"/>
        <v>0</v>
      </c>
      <c r="I1635" s="4">
        <v>4</v>
      </c>
      <c r="J1635" s="120">
        <f t="shared" si="116"/>
        <v>-419.49342399999978</v>
      </c>
      <c r="K1635" s="120">
        <f t="shared" si="117"/>
        <v>175974.73277924358</v>
      </c>
    </row>
    <row r="1636" spans="1:11" x14ac:dyDescent="0.25">
      <c r="A1636" s="5">
        <v>3459</v>
      </c>
      <c r="B1636" s="5">
        <v>5397</v>
      </c>
      <c r="C1636" s="121">
        <f>VLOOKUP($A1636,flow_input!B$2:C$50000,2,FALSE)</f>
        <v>4572.3708699999997</v>
      </c>
      <c r="D1636" s="7" t="s">
        <v>5</v>
      </c>
      <c r="E1636" s="6">
        <f t="shared" si="114"/>
        <v>-0.15279398369464525</v>
      </c>
      <c r="F1636" s="4">
        <v>5</v>
      </c>
      <c r="G1636" s="4" t="s">
        <v>29</v>
      </c>
      <c r="H1636" s="170">
        <f t="shared" si="115"/>
        <v>0</v>
      </c>
      <c r="I1636" s="4">
        <v>2</v>
      </c>
      <c r="J1636" s="120">
        <f t="shared" si="116"/>
        <v>-824.62913000000026</v>
      </c>
      <c r="K1636" s="120">
        <f t="shared" si="117"/>
        <v>680013.20204455731</v>
      </c>
    </row>
    <row r="1637" spans="1:11" x14ac:dyDescent="0.25">
      <c r="A1637" s="5">
        <v>3975</v>
      </c>
      <c r="B1637" s="5">
        <v>3187</v>
      </c>
      <c r="C1637" s="121">
        <f>VLOOKUP($A1637,flow_input!B$2:C$50000,2,FALSE)</f>
        <v>9297.6190910000005</v>
      </c>
      <c r="D1637" s="7" t="s">
        <v>5</v>
      </c>
      <c r="E1637" s="6">
        <f t="shared" si="114"/>
        <v>1.9173577317226234</v>
      </c>
      <c r="F1637" s="4">
        <v>5</v>
      </c>
      <c r="G1637" s="4" t="s">
        <v>29</v>
      </c>
      <c r="H1637" s="170">
        <f t="shared" si="115"/>
        <v>0</v>
      </c>
      <c r="I1637" s="4">
        <v>3</v>
      </c>
      <c r="J1637" s="120">
        <f t="shared" si="116"/>
        <v>6110.6190910000005</v>
      </c>
      <c r="K1637" s="120">
        <f t="shared" si="117"/>
        <v>37339665.675293669</v>
      </c>
    </row>
    <row r="1638" spans="1:11" x14ac:dyDescent="0.25">
      <c r="A1638" s="5">
        <v>5850</v>
      </c>
      <c r="B1638" s="5">
        <v>4578</v>
      </c>
      <c r="C1638" s="121">
        <f>VLOOKUP($A1638,flow_input!B$2:C$50000,2,FALSE)</f>
        <v>7303.8528990000004</v>
      </c>
      <c r="D1638" s="7" t="s">
        <v>5</v>
      </c>
      <c r="E1638" s="6">
        <f t="shared" si="114"/>
        <v>0.59542439908256894</v>
      </c>
      <c r="F1638" s="4">
        <v>5</v>
      </c>
      <c r="G1638" s="4" t="s">
        <v>29</v>
      </c>
      <c r="H1638" s="170">
        <f t="shared" si="115"/>
        <v>0</v>
      </c>
      <c r="I1638" s="4">
        <v>2</v>
      </c>
      <c r="J1638" s="120">
        <f t="shared" si="116"/>
        <v>2725.8528990000004</v>
      </c>
      <c r="K1638" s="120">
        <f t="shared" si="117"/>
        <v>7430274.026986707</v>
      </c>
    </row>
    <row r="1639" spans="1:11" x14ac:dyDescent="0.25">
      <c r="A1639" s="5">
        <v>6050</v>
      </c>
      <c r="B1639" s="5">
        <v>1227</v>
      </c>
      <c r="C1639" s="121">
        <f>VLOOKUP($A1639,flow_input!B$2:C$50000,2,FALSE)</f>
        <v>1728.007167</v>
      </c>
      <c r="D1639" s="7" t="s">
        <v>5</v>
      </c>
      <c r="E1639" s="6">
        <f t="shared" si="114"/>
        <v>0.40831879951100247</v>
      </c>
      <c r="F1639" s="4">
        <v>5</v>
      </c>
      <c r="G1639" s="4" t="s">
        <v>29</v>
      </c>
      <c r="H1639" s="170">
        <f t="shared" si="115"/>
        <v>0</v>
      </c>
      <c r="I1639" s="4">
        <v>3</v>
      </c>
      <c r="J1639" s="120">
        <f t="shared" si="116"/>
        <v>501.00716699999998</v>
      </c>
      <c r="K1639" s="120">
        <f t="shared" si="117"/>
        <v>251008.18138536587</v>
      </c>
    </row>
    <row r="1640" spans="1:11" x14ac:dyDescent="0.25">
      <c r="A1640" s="5">
        <v>8698</v>
      </c>
      <c r="B1640" s="5">
        <v>614</v>
      </c>
      <c r="C1640" s="121">
        <f>VLOOKUP($A1640,flow_input!B$2:C$50000,2,FALSE)</f>
        <v>2249.831111</v>
      </c>
      <c r="D1640" s="7" t="s">
        <v>5</v>
      </c>
      <c r="E1640" s="6">
        <f t="shared" si="114"/>
        <v>2.6642200504885993</v>
      </c>
      <c r="F1640" s="4">
        <v>5</v>
      </c>
      <c r="G1640" s="4" t="s">
        <v>29</v>
      </c>
      <c r="H1640" s="170">
        <f t="shared" si="115"/>
        <v>0</v>
      </c>
      <c r="I1640" s="4">
        <v>3</v>
      </c>
      <c r="J1640" s="120">
        <f t="shared" si="116"/>
        <v>1635.831111</v>
      </c>
      <c r="K1640" s="120">
        <f t="shared" si="117"/>
        <v>2675943.4237154941</v>
      </c>
    </row>
    <row r="1641" spans="1:11" x14ac:dyDescent="0.25">
      <c r="A1641" s="5">
        <v>8703</v>
      </c>
      <c r="B1641" s="5">
        <v>4098</v>
      </c>
      <c r="C1641" s="121">
        <f>VLOOKUP($A1641,flow_input!B$2:C$50000,2,FALSE)</f>
        <v>6251.7863580000003</v>
      </c>
      <c r="D1641" s="7" t="s">
        <v>5</v>
      </c>
      <c r="E1641" s="6">
        <f t="shared" si="114"/>
        <v>0.525570121522694</v>
      </c>
      <c r="F1641" s="4">
        <v>5</v>
      </c>
      <c r="G1641" s="4" t="s">
        <v>29</v>
      </c>
      <c r="H1641" s="170">
        <f t="shared" si="115"/>
        <v>0</v>
      </c>
      <c r="I1641" s="4">
        <v>2</v>
      </c>
      <c r="J1641" s="120">
        <f t="shared" si="116"/>
        <v>2153.7863580000003</v>
      </c>
      <c r="K1641" s="120">
        <f t="shared" si="117"/>
        <v>4638795.675906905</v>
      </c>
    </row>
    <row r="1642" spans="1:11" x14ac:dyDescent="0.25">
      <c r="A1642" s="5">
        <v>9085</v>
      </c>
      <c r="B1642" s="5">
        <v>5132</v>
      </c>
      <c r="C1642" s="121">
        <f>VLOOKUP($A1642,flow_input!B$2:C$50000,2,FALSE)</f>
        <v>9629.8345630000003</v>
      </c>
      <c r="D1642" s="7" t="s">
        <v>5</v>
      </c>
      <c r="E1642" s="6">
        <f t="shared" si="114"/>
        <v>0.87642918219017929</v>
      </c>
      <c r="F1642" s="4">
        <v>5</v>
      </c>
      <c r="G1642" s="4" t="s">
        <v>29</v>
      </c>
      <c r="H1642" s="170">
        <f t="shared" si="115"/>
        <v>0</v>
      </c>
      <c r="I1642" s="4">
        <v>4</v>
      </c>
      <c r="J1642" s="120">
        <f t="shared" si="116"/>
        <v>4497.8345630000003</v>
      </c>
      <c r="K1642" s="120">
        <f t="shared" si="117"/>
        <v>20230515.756117404</v>
      </c>
    </row>
    <row r="1643" spans="1:11" x14ac:dyDescent="0.25">
      <c r="A1643" s="5">
        <v>9799</v>
      </c>
      <c r="B1643" s="5">
        <v>6636</v>
      </c>
      <c r="C1643" s="121">
        <f>VLOOKUP($A1643,flow_input!B$2:C$50000,2,FALSE)</f>
        <v>1250.7222830000001</v>
      </c>
      <c r="D1643" s="7" t="s">
        <v>5</v>
      </c>
      <c r="E1643" s="6">
        <f t="shared" si="114"/>
        <v>-0.81152467103676917</v>
      </c>
      <c r="F1643" s="4">
        <v>5</v>
      </c>
      <c r="G1643" s="4" t="s">
        <v>29</v>
      </c>
      <c r="H1643" s="170">
        <f t="shared" si="115"/>
        <v>0</v>
      </c>
      <c r="I1643" s="4">
        <v>4</v>
      </c>
      <c r="J1643" s="120">
        <f t="shared" si="116"/>
        <v>-5385.2777169999999</v>
      </c>
      <c r="K1643" s="120">
        <f t="shared" si="117"/>
        <v>29001216.089216731</v>
      </c>
    </row>
    <row r="1644" spans="1:11" x14ac:dyDescent="0.25">
      <c r="A1644" s="5">
        <v>10036</v>
      </c>
      <c r="B1644" s="5">
        <v>8092</v>
      </c>
      <c r="C1644" s="121">
        <f>VLOOKUP($A1644,flow_input!B$2:C$50000,2,FALSE)</f>
        <v>12091.693227</v>
      </c>
      <c r="D1644" s="7" t="s">
        <v>5</v>
      </c>
      <c r="E1644" s="6">
        <f t="shared" si="114"/>
        <v>0.49427746255561056</v>
      </c>
      <c r="F1644" s="4">
        <v>5</v>
      </c>
      <c r="G1644" s="4" t="s">
        <v>29</v>
      </c>
      <c r="H1644" s="170">
        <f t="shared" si="115"/>
        <v>0</v>
      </c>
      <c r="I1644" s="4">
        <v>4</v>
      </c>
      <c r="J1644" s="120">
        <f t="shared" si="116"/>
        <v>3999.6932269999998</v>
      </c>
      <c r="K1644" s="120">
        <f t="shared" si="117"/>
        <v>15997545.910109671</v>
      </c>
    </row>
    <row r="1645" spans="1:11" x14ac:dyDescent="0.25">
      <c r="A1645" s="5">
        <v>11260</v>
      </c>
      <c r="B1645" s="5">
        <v>5685</v>
      </c>
      <c r="C1645" s="121">
        <f>VLOOKUP($A1645,flow_input!B$2:C$50000,2,FALSE)</f>
        <v>5110.5123329999997</v>
      </c>
      <c r="D1645" s="7" t="s">
        <v>5</v>
      </c>
      <c r="E1645" s="6">
        <f t="shared" si="114"/>
        <v>-0.10105323957783652</v>
      </c>
      <c r="F1645" s="4">
        <v>5</v>
      </c>
      <c r="G1645" s="4" t="s">
        <v>29</v>
      </c>
      <c r="H1645" s="170">
        <f t="shared" si="115"/>
        <v>0</v>
      </c>
      <c r="I1645" s="4">
        <v>5</v>
      </c>
      <c r="J1645" s="120">
        <f t="shared" si="116"/>
        <v>-574.48766700000033</v>
      </c>
      <c r="K1645" s="120">
        <f t="shared" si="117"/>
        <v>330036.07953510329</v>
      </c>
    </row>
    <row r="1646" spans="1:11" x14ac:dyDescent="0.25">
      <c r="A1646" s="5">
        <v>12974</v>
      </c>
      <c r="B1646" s="5">
        <v>1818</v>
      </c>
      <c r="C1646" s="121">
        <f>VLOOKUP($A1646,flow_input!B$2:C$50000,2,FALSE)</f>
        <v>1821.637174</v>
      </c>
      <c r="D1646" s="7" t="s">
        <v>5</v>
      </c>
      <c r="E1646" s="6">
        <f t="shared" si="114"/>
        <v>2.0006457645764808E-3</v>
      </c>
      <c r="F1646" s="4">
        <v>5</v>
      </c>
      <c r="G1646" s="4" t="s">
        <v>29</v>
      </c>
      <c r="H1646" s="170">
        <f t="shared" si="115"/>
        <v>0</v>
      </c>
      <c r="I1646" s="4">
        <v>5</v>
      </c>
      <c r="J1646" s="120">
        <f t="shared" si="116"/>
        <v>3.6371739999999591</v>
      </c>
      <c r="K1646" s="120">
        <f t="shared" si="117"/>
        <v>13.229034706275701</v>
      </c>
    </row>
    <row r="1647" spans="1:11" x14ac:dyDescent="0.25">
      <c r="A1647" s="5">
        <v>13995</v>
      </c>
      <c r="B1647" s="5">
        <v>2615</v>
      </c>
      <c r="C1647" s="121">
        <f>VLOOKUP($A1647,flow_input!B$2:C$50000,2,FALSE)</f>
        <v>3832.3534709999999</v>
      </c>
      <c r="D1647" s="7" t="s">
        <v>5</v>
      </c>
      <c r="E1647" s="6">
        <f t="shared" si="114"/>
        <v>0.4655271399617591</v>
      </c>
      <c r="F1647" s="4">
        <v>5</v>
      </c>
      <c r="G1647" s="4" t="s">
        <v>29</v>
      </c>
      <c r="H1647" s="170">
        <f t="shared" si="115"/>
        <v>0</v>
      </c>
      <c r="I1647" s="4">
        <v>4</v>
      </c>
      <c r="J1647" s="120">
        <f t="shared" si="116"/>
        <v>1217.3534709999999</v>
      </c>
      <c r="K1647" s="120">
        <f t="shared" si="117"/>
        <v>1481949.4733557475</v>
      </c>
    </row>
    <row r="1648" spans="1:11" x14ac:dyDescent="0.25">
      <c r="A1648" s="5">
        <v>19295</v>
      </c>
      <c r="B1648" s="5">
        <v>1115</v>
      </c>
      <c r="C1648" s="121">
        <f>VLOOKUP($A1648,flow_input!B$2:C$50000,2,FALSE)</f>
        <v>3300.7768409999999</v>
      </c>
      <c r="D1648" s="7" t="s">
        <v>5</v>
      </c>
      <c r="E1648" s="6">
        <f t="shared" si="114"/>
        <v>1.9603379739910314</v>
      </c>
      <c r="F1648" s="4">
        <v>5</v>
      </c>
      <c r="G1648" s="4" t="s">
        <v>29</v>
      </c>
      <c r="H1648" s="170">
        <f t="shared" si="115"/>
        <v>0</v>
      </c>
      <c r="I1648" s="4">
        <v>3</v>
      </c>
      <c r="J1648" s="120">
        <f t="shared" si="116"/>
        <v>2185.7768409999999</v>
      </c>
      <c r="K1648" s="120">
        <f t="shared" si="117"/>
        <v>4777620.3986519389</v>
      </c>
    </row>
    <row r="1649" spans="1:11" x14ac:dyDescent="0.25">
      <c r="A1649" s="5">
        <v>20124</v>
      </c>
      <c r="B1649" s="5">
        <v>3097</v>
      </c>
      <c r="C1649" s="121">
        <f>VLOOKUP($A1649,flow_input!B$2:C$50000,2,FALSE)</f>
        <v>2085.1685040000002</v>
      </c>
      <c r="D1649" s="7" t="s">
        <v>5</v>
      </c>
      <c r="E1649" s="6">
        <f t="shared" si="114"/>
        <v>-0.32671343106231832</v>
      </c>
      <c r="F1649" s="4">
        <v>5</v>
      </c>
      <c r="G1649" s="4" t="s">
        <v>29</v>
      </c>
      <c r="H1649" s="170">
        <f t="shared" si="115"/>
        <v>0</v>
      </c>
      <c r="I1649" s="4">
        <v>5</v>
      </c>
      <c r="J1649" s="120">
        <f t="shared" si="116"/>
        <v>-1011.8314959999998</v>
      </c>
      <c r="K1649" s="120">
        <f t="shared" si="117"/>
        <v>1023802.9762975976</v>
      </c>
    </row>
    <row r="1650" spans="1:11" x14ac:dyDescent="0.25">
      <c r="A1650" s="5">
        <v>29805</v>
      </c>
      <c r="B1650" s="5">
        <v>3770</v>
      </c>
      <c r="C1650" s="121">
        <f>VLOOKUP($A1650,flow_input!B$2:C$50000,2,FALSE)</f>
        <v>3326.2124610000001</v>
      </c>
      <c r="D1650" s="7" t="s">
        <v>5</v>
      </c>
      <c r="E1650" s="6">
        <f t="shared" si="114"/>
        <v>-0.11771552758620685</v>
      </c>
      <c r="F1650" s="4">
        <v>5</v>
      </c>
      <c r="G1650" s="4" t="s">
        <v>29</v>
      </c>
      <c r="H1650" s="170">
        <f t="shared" si="115"/>
        <v>0</v>
      </c>
      <c r="I1650" s="4">
        <v>5</v>
      </c>
      <c r="J1650" s="120">
        <f t="shared" si="116"/>
        <v>-443.78753899999992</v>
      </c>
      <c r="K1650" s="120">
        <f t="shared" si="117"/>
        <v>196947.37977167647</v>
      </c>
    </row>
    <row r="1651" spans="1:11" x14ac:dyDescent="0.25">
      <c r="A1651" s="5">
        <v>33264</v>
      </c>
      <c r="B1651" s="5">
        <v>831</v>
      </c>
      <c r="C1651" s="121">
        <f>VLOOKUP($A1651,flow_input!B$2:C$50000,2,FALSE)</f>
        <v>0</v>
      </c>
      <c r="D1651" s="7" t="s">
        <v>5</v>
      </c>
      <c r="E1651" s="6">
        <f t="shared" si="114"/>
        <v>-1</v>
      </c>
      <c r="F1651" s="4">
        <v>5</v>
      </c>
      <c r="G1651" s="4" t="s">
        <v>29</v>
      </c>
      <c r="H1651" s="170">
        <f t="shared" si="115"/>
        <v>0</v>
      </c>
      <c r="I1651" s="4">
        <v>3</v>
      </c>
      <c r="J1651" s="120">
        <f t="shared" si="116"/>
        <v>-831</v>
      </c>
      <c r="K1651" s="120">
        <f t="shared" si="117"/>
        <v>690561</v>
      </c>
    </row>
    <row r="1652" spans="1:11" x14ac:dyDescent="0.25">
      <c r="A1652" s="4">
        <v>77</v>
      </c>
      <c r="B1652" s="5">
        <v>1700</v>
      </c>
      <c r="C1652" s="121">
        <f>VLOOKUP($A1652,flow_input!B$2:C$50000,2,FALSE)</f>
        <v>2591.3512110000001</v>
      </c>
      <c r="D1652" s="7" t="s">
        <v>7</v>
      </c>
      <c r="E1652" s="6">
        <f t="shared" si="114"/>
        <v>0.52432424176470604</v>
      </c>
      <c r="F1652" s="4">
        <v>5</v>
      </c>
      <c r="G1652" s="4" t="s">
        <v>29</v>
      </c>
      <c r="H1652" s="170">
        <f t="shared" si="115"/>
        <v>0</v>
      </c>
      <c r="I1652" s="4">
        <v>2</v>
      </c>
      <c r="J1652" s="120">
        <f t="shared" si="116"/>
        <v>891.35121100000015</v>
      </c>
      <c r="K1652" s="120">
        <f t="shared" si="117"/>
        <v>794506.98135116673</v>
      </c>
    </row>
    <row r="1653" spans="1:11" x14ac:dyDescent="0.25">
      <c r="A1653" s="4">
        <v>78</v>
      </c>
      <c r="B1653" s="5">
        <v>4500</v>
      </c>
      <c r="C1653" s="121">
        <f>VLOOKUP($A1653,flow_input!B$2:C$50000,2,FALSE)</f>
        <v>1460.1353899999999</v>
      </c>
      <c r="D1653" s="7" t="s">
        <v>7</v>
      </c>
      <c r="E1653" s="6">
        <f t="shared" si="114"/>
        <v>-0.67552546888888898</v>
      </c>
      <c r="F1653" s="4">
        <v>5</v>
      </c>
      <c r="G1653" s="4" t="s">
        <v>29</v>
      </c>
      <c r="H1653" s="170">
        <f t="shared" si="115"/>
        <v>0</v>
      </c>
      <c r="I1653" s="4">
        <v>2</v>
      </c>
      <c r="J1653" s="120">
        <f t="shared" si="116"/>
        <v>-3039.8646100000001</v>
      </c>
      <c r="K1653" s="120">
        <f t="shared" si="117"/>
        <v>9240776.8471304532</v>
      </c>
    </row>
    <row r="1654" spans="1:11" x14ac:dyDescent="0.25">
      <c r="A1654" s="4">
        <v>140</v>
      </c>
      <c r="B1654" s="5">
        <v>2200</v>
      </c>
      <c r="C1654" s="121">
        <f>VLOOKUP($A1654,flow_input!B$2:C$50000,2,FALSE)</f>
        <v>3678.494729</v>
      </c>
      <c r="D1654" s="7" t="s">
        <v>7</v>
      </c>
      <c r="E1654" s="6">
        <f t="shared" si="114"/>
        <v>0.67204305863636371</v>
      </c>
      <c r="F1654" s="4">
        <v>5</v>
      </c>
      <c r="G1654" s="4" t="s">
        <v>29</v>
      </c>
      <c r="H1654" s="170">
        <f t="shared" si="115"/>
        <v>0</v>
      </c>
      <c r="I1654" s="4">
        <v>2</v>
      </c>
      <c r="J1654" s="120">
        <f t="shared" si="116"/>
        <v>1478.494729</v>
      </c>
      <c r="K1654" s="120">
        <f t="shared" si="117"/>
        <v>2185946.6636807835</v>
      </c>
    </row>
    <row r="1655" spans="1:11" x14ac:dyDescent="0.25">
      <c r="A1655" s="4">
        <v>315</v>
      </c>
      <c r="B1655" s="5">
        <v>10300</v>
      </c>
      <c r="C1655" s="121">
        <f>VLOOKUP($A1655,flow_input!B$2:C$50000,2,FALSE)</f>
        <v>3482.0103530000001</v>
      </c>
      <c r="D1655" s="7" t="s">
        <v>7</v>
      </c>
      <c r="E1655" s="6">
        <f t="shared" si="114"/>
        <v>-0.66194074242718448</v>
      </c>
      <c r="F1655" s="4">
        <v>5</v>
      </c>
      <c r="G1655" s="4" t="s">
        <v>29</v>
      </c>
      <c r="H1655" s="170">
        <f t="shared" si="115"/>
        <v>10000</v>
      </c>
      <c r="I1655" s="4">
        <v>2</v>
      </c>
      <c r="J1655" s="120">
        <f t="shared" si="116"/>
        <v>-6817.9896470000003</v>
      </c>
      <c r="K1655" s="120">
        <f t="shared" si="117"/>
        <v>46484982.826599188</v>
      </c>
    </row>
    <row r="1656" spans="1:11" x14ac:dyDescent="0.25">
      <c r="A1656" s="4">
        <v>547</v>
      </c>
      <c r="B1656" s="5">
        <v>13900</v>
      </c>
      <c r="C1656" s="121">
        <f>VLOOKUP($A1656,flow_input!B$2:C$50000,2,FALSE)</f>
        <v>8641.2993709999992</v>
      </c>
      <c r="D1656" s="7" t="s">
        <v>7</v>
      </c>
      <c r="E1656" s="6">
        <f t="shared" si="114"/>
        <v>-0.37832378625899288</v>
      </c>
      <c r="F1656" s="4">
        <v>5</v>
      </c>
      <c r="G1656" s="4" t="s">
        <v>29</v>
      </c>
      <c r="H1656" s="170">
        <f t="shared" si="115"/>
        <v>10000</v>
      </c>
      <c r="I1656" s="4">
        <v>3</v>
      </c>
      <c r="J1656" s="120">
        <f t="shared" si="116"/>
        <v>-5258.7006290000008</v>
      </c>
      <c r="K1656" s="120">
        <f t="shared" si="117"/>
        <v>27653932.305445004</v>
      </c>
    </row>
    <row r="1657" spans="1:11" x14ac:dyDescent="0.25">
      <c r="A1657" s="4">
        <v>930</v>
      </c>
      <c r="B1657" s="5">
        <v>4400</v>
      </c>
      <c r="C1657" s="121">
        <f>VLOOKUP($A1657,flow_input!B$2:C$50000,2,FALSE)</f>
        <v>2370.788677</v>
      </c>
      <c r="D1657" s="7" t="s">
        <v>7</v>
      </c>
      <c r="E1657" s="6">
        <f t="shared" si="114"/>
        <v>-0.46118439159090907</v>
      </c>
      <c r="F1657" s="4">
        <v>5</v>
      </c>
      <c r="G1657" s="4" t="s">
        <v>29</v>
      </c>
      <c r="H1657" s="170">
        <f t="shared" si="115"/>
        <v>0</v>
      </c>
      <c r="I1657" s="4">
        <v>7</v>
      </c>
      <c r="J1657" s="120">
        <f t="shared" si="116"/>
        <v>-2029.211323</v>
      </c>
      <c r="K1657" s="120">
        <f t="shared" si="117"/>
        <v>4117698.5933914101</v>
      </c>
    </row>
    <row r="1658" spans="1:11" x14ac:dyDescent="0.25">
      <c r="A1658" s="4">
        <v>934</v>
      </c>
      <c r="B1658" s="5">
        <v>9300</v>
      </c>
      <c r="C1658" s="121">
        <f>VLOOKUP($A1658,flow_input!B$2:C$50000,2,FALSE)</f>
        <v>6735.7876980000001</v>
      </c>
      <c r="D1658" s="7" t="s">
        <v>7</v>
      </c>
      <c r="E1658" s="6">
        <f t="shared" si="114"/>
        <v>-0.27572175290322576</v>
      </c>
      <c r="F1658" s="4">
        <v>5</v>
      </c>
      <c r="G1658" s="4" t="s">
        <v>29</v>
      </c>
      <c r="H1658" s="170">
        <f t="shared" si="115"/>
        <v>0</v>
      </c>
      <c r="I1658" s="4">
        <v>7</v>
      </c>
      <c r="J1658" s="120">
        <f t="shared" si="116"/>
        <v>-2564.2123019999999</v>
      </c>
      <c r="K1658" s="120">
        <f t="shared" si="117"/>
        <v>6575184.729728139</v>
      </c>
    </row>
    <row r="1659" spans="1:11" x14ac:dyDescent="0.25">
      <c r="A1659" s="4">
        <v>1010</v>
      </c>
      <c r="B1659" s="5">
        <v>5200</v>
      </c>
      <c r="C1659" s="121">
        <f>VLOOKUP($A1659,flow_input!B$2:C$50000,2,FALSE)</f>
        <v>6057.3614909999997</v>
      </c>
      <c r="D1659" s="7" t="s">
        <v>7</v>
      </c>
      <c r="E1659" s="6">
        <f t="shared" si="114"/>
        <v>0.16487720980769227</v>
      </c>
      <c r="F1659" s="4">
        <v>5</v>
      </c>
      <c r="G1659" s="4" t="s">
        <v>29</v>
      </c>
      <c r="H1659" s="170">
        <f t="shared" si="115"/>
        <v>0</v>
      </c>
      <c r="I1659" s="4">
        <v>2</v>
      </c>
      <c r="J1659" s="120">
        <f t="shared" si="116"/>
        <v>857.36149099999966</v>
      </c>
      <c r="K1659" s="120">
        <f t="shared" si="117"/>
        <v>735068.72624974255</v>
      </c>
    </row>
    <row r="1660" spans="1:11" x14ac:dyDescent="0.25">
      <c r="A1660" s="4">
        <v>1061</v>
      </c>
      <c r="B1660" s="5">
        <v>4800</v>
      </c>
      <c r="C1660" s="121">
        <f>VLOOKUP($A1660,flow_input!B$2:C$50000,2,FALSE)</f>
        <v>4367.00648</v>
      </c>
      <c r="D1660" s="7" t="s">
        <v>7</v>
      </c>
      <c r="E1660" s="6">
        <f t="shared" si="114"/>
        <v>-9.0206983333333324E-2</v>
      </c>
      <c r="F1660" s="4">
        <v>5</v>
      </c>
      <c r="G1660" s="4" t="s">
        <v>29</v>
      </c>
      <c r="H1660" s="170">
        <f t="shared" si="115"/>
        <v>0</v>
      </c>
      <c r="I1660" s="4">
        <v>2</v>
      </c>
      <c r="J1660" s="120">
        <f t="shared" si="116"/>
        <v>-432.99351999999999</v>
      </c>
      <c r="K1660" s="120">
        <f t="shared" si="117"/>
        <v>187483.38836199039</v>
      </c>
    </row>
    <row r="1661" spans="1:11" x14ac:dyDescent="0.25">
      <c r="A1661" s="4">
        <v>1069</v>
      </c>
      <c r="B1661" s="5">
        <v>5400</v>
      </c>
      <c r="C1661" s="121">
        <f>VLOOKUP($A1661,flow_input!B$2:C$50000,2,FALSE)</f>
        <v>5850.7559039999996</v>
      </c>
      <c r="D1661" s="7" t="s">
        <v>7</v>
      </c>
      <c r="E1661" s="6">
        <f t="shared" si="114"/>
        <v>8.3473315555555594E-2</v>
      </c>
      <c r="F1661" s="4">
        <v>5</v>
      </c>
      <c r="G1661" s="4" t="s">
        <v>29</v>
      </c>
      <c r="H1661" s="170">
        <f t="shared" si="115"/>
        <v>0</v>
      </c>
      <c r="I1661" s="4">
        <v>2</v>
      </c>
      <c r="J1661" s="120">
        <f t="shared" si="116"/>
        <v>450.75590399999965</v>
      </c>
      <c r="K1661" s="120">
        <f t="shared" si="117"/>
        <v>203180.8849908569</v>
      </c>
    </row>
    <row r="1662" spans="1:11" x14ac:dyDescent="0.25">
      <c r="A1662" s="4">
        <v>1087</v>
      </c>
      <c r="B1662" s="5">
        <v>4800</v>
      </c>
      <c r="C1662" s="121">
        <f>VLOOKUP($A1662,flow_input!B$2:C$50000,2,FALSE)</f>
        <v>5394.2121649999999</v>
      </c>
      <c r="D1662" s="7" t="s">
        <v>7</v>
      </c>
      <c r="E1662" s="6">
        <f t="shared" si="114"/>
        <v>0.12379420104166661</v>
      </c>
      <c r="F1662" s="4">
        <v>5</v>
      </c>
      <c r="G1662" s="4" t="s">
        <v>29</v>
      </c>
      <c r="H1662" s="170">
        <f t="shared" si="115"/>
        <v>0</v>
      </c>
      <c r="I1662" s="4">
        <v>2</v>
      </c>
      <c r="J1662" s="120">
        <f t="shared" si="116"/>
        <v>594.21216499999991</v>
      </c>
      <c r="K1662" s="120">
        <f t="shared" si="117"/>
        <v>353088.09703398711</v>
      </c>
    </row>
    <row r="1663" spans="1:11" x14ac:dyDescent="0.25">
      <c r="A1663" s="4">
        <v>1091</v>
      </c>
      <c r="B1663" s="5">
        <v>3600</v>
      </c>
      <c r="C1663" s="121">
        <f>VLOOKUP($A1663,flow_input!B$2:C$50000,2,FALSE)</f>
        <v>1746.96967</v>
      </c>
      <c r="D1663" s="7" t="s">
        <v>7</v>
      </c>
      <c r="E1663" s="6">
        <f t="shared" si="114"/>
        <v>-0.51473064722222217</v>
      </c>
      <c r="F1663" s="4">
        <v>5</v>
      </c>
      <c r="G1663" s="4" t="s">
        <v>29</v>
      </c>
      <c r="H1663" s="170">
        <f t="shared" si="115"/>
        <v>0</v>
      </c>
      <c r="I1663" s="4">
        <v>2</v>
      </c>
      <c r="J1663" s="120">
        <f t="shared" si="116"/>
        <v>-1853.03033</v>
      </c>
      <c r="K1663" s="120">
        <f t="shared" si="117"/>
        <v>3433721.403899909</v>
      </c>
    </row>
    <row r="1664" spans="1:11" x14ac:dyDescent="0.25">
      <c r="A1664" s="4">
        <v>1326</v>
      </c>
      <c r="B1664" s="5">
        <v>7200</v>
      </c>
      <c r="C1664" s="121">
        <f>VLOOKUP($A1664,flow_input!B$2:C$50000,2,FALSE)</f>
        <v>6666.3565170000002</v>
      </c>
      <c r="D1664" s="7" t="s">
        <v>7</v>
      </c>
      <c r="E1664" s="6">
        <f t="shared" si="114"/>
        <v>-7.4117150416666666E-2</v>
      </c>
      <c r="F1664" s="4">
        <v>5</v>
      </c>
      <c r="G1664" s="4" t="s">
        <v>29</v>
      </c>
      <c r="H1664" s="170">
        <f t="shared" si="115"/>
        <v>0</v>
      </c>
      <c r="I1664" s="4">
        <v>4</v>
      </c>
      <c r="J1664" s="120">
        <f t="shared" si="116"/>
        <v>-533.64348299999983</v>
      </c>
      <c r="K1664" s="120">
        <f t="shared" si="117"/>
        <v>284775.36694837111</v>
      </c>
    </row>
    <row r="1665" spans="1:11" x14ac:dyDescent="0.25">
      <c r="A1665" s="4">
        <v>1415</v>
      </c>
      <c r="B1665" s="5">
        <v>10300</v>
      </c>
      <c r="C1665" s="121">
        <f>VLOOKUP($A1665,flow_input!B$2:C$50000,2,FALSE)</f>
        <v>8205.5640000000003</v>
      </c>
      <c r="D1665" s="7" t="s">
        <v>7</v>
      </c>
      <c r="E1665" s="6">
        <f t="shared" si="114"/>
        <v>-0.20334330097087372</v>
      </c>
      <c r="F1665" s="4">
        <v>5</v>
      </c>
      <c r="G1665" s="4" t="s">
        <v>29</v>
      </c>
      <c r="H1665" s="170">
        <f t="shared" si="115"/>
        <v>10000</v>
      </c>
      <c r="I1665" s="4">
        <v>3</v>
      </c>
      <c r="J1665" s="120">
        <f t="shared" si="116"/>
        <v>-2094.4359999999997</v>
      </c>
      <c r="K1665" s="120">
        <f t="shared" si="117"/>
        <v>4386662.1580959987</v>
      </c>
    </row>
    <row r="1666" spans="1:11" x14ac:dyDescent="0.25">
      <c r="A1666" s="4">
        <v>1538</v>
      </c>
      <c r="B1666" s="5">
        <v>3100</v>
      </c>
      <c r="C1666" s="121">
        <f>VLOOKUP($A1666,flow_input!B$2:C$50000,2,FALSE)</f>
        <v>1383.0785739999999</v>
      </c>
      <c r="D1666" s="7" t="s">
        <v>7</v>
      </c>
      <c r="E1666" s="6">
        <f t="shared" si="114"/>
        <v>-0.55384562129032266</v>
      </c>
      <c r="F1666" s="4">
        <v>5</v>
      </c>
      <c r="G1666" s="4" t="s">
        <v>29</v>
      </c>
      <c r="H1666" s="170">
        <f t="shared" si="115"/>
        <v>0</v>
      </c>
      <c r="I1666" s="4">
        <v>7</v>
      </c>
      <c r="J1666" s="120">
        <f t="shared" si="116"/>
        <v>-1716.9214260000001</v>
      </c>
      <c r="K1666" s="120">
        <f t="shared" si="117"/>
        <v>2947819.183057874</v>
      </c>
    </row>
    <row r="1667" spans="1:11" x14ac:dyDescent="0.25">
      <c r="A1667" s="4">
        <v>1546</v>
      </c>
      <c r="B1667" s="5">
        <v>3900</v>
      </c>
      <c r="C1667" s="121">
        <f>VLOOKUP($A1667,flow_input!B$2:C$50000,2,FALSE)</f>
        <v>4876.4769470000001</v>
      </c>
      <c r="D1667" s="7" t="s">
        <v>7</v>
      </c>
      <c r="E1667" s="6">
        <f t="shared" ref="E1667:E1730" si="118">C1667/B1667-1</f>
        <v>0.25037870435897447</v>
      </c>
      <c r="F1667" s="4">
        <v>5</v>
      </c>
      <c r="G1667" s="4" t="s">
        <v>29</v>
      </c>
      <c r="H1667" s="170">
        <f t="shared" ref="H1667:H1730" si="119">FLOOR(B1667,10000)</f>
        <v>0</v>
      </c>
      <c r="I1667" s="4">
        <v>7</v>
      </c>
      <c r="J1667" s="120">
        <f t="shared" si="116"/>
        <v>976.47694700000011</v>
      </c>
      <c r="K1667" s="120">
        <f t="shared" si="117"/>
        <v>953507.22802244104</v>
      </c>
    </row>
    <row r="1668" spans="1:11" x14ac:dyDescent="0.25">
      <c r="A1668" s="4">
        <v>1567</v>
      </c>
      <c r="B1668" s="5">
        <v>1000</v>
      </c>
      <c r="C1668" s="121">
        <f>VLOOKUP($A1668,flow_input!B$2:C$50000,2,FALSE)</f>
        <v>1358.624266</v>
      </c>
      <c r="D1668" s="7" t="s">
        <v>7</v>
      </c>
      <c r="E1668" s="6">
        <f t="shared" si="118"/>
        <v>0.35862426600000008</v>
      </c>
      <c r="F1668" s="4">
        <v>5</v>
      </c>
      <c r="G1668" s="4" t="s">
        <v>29</v>
      </c>
      <c r="H1668" s="170">
        <f t="shared" si="119"/>
        <v>0</v>
      </c>
      <c r="I1668" s="4">
        <v>4</v>
      </c>
      <c r="J1668" s="120">
        <f t="shared" si="116"/>
        <v>358.62426600000003</v>
      </c>
      <c r="K1668" s="120">
        <f t="shared" si="117"/>
        <v>128611.36416403878</v>
      </c>
    </row>
    <row r="1669" spans="1:11" x14ac:dyDescent="0.25">
      <c r="A1669" s="4">
        <v>1796</v>
      </c>
      <c r="B1669" s="5">
        <v>4400</v>
      </c>
      <c r="C1669" s="121">
        <f>VLOOKUP($A1669,flow_input!B$2:C$50000,2,FALSE)</f>
        <v>4778.4674320000004</v>
      </c>
      <c r="D1669" s="7" t="s">
        <v>7</v>
      </c>
      <c r="E1669" s="6">
        <f t="shared" si="118"/>
        <v>8.6015325454545488E-2</v>
      </c>
      <c r="F1669" s="4">
        <v>5</v>
      </c>
      <c r="G1669" s="4" t="s">
        <v>29</v>
      </c>
      <c r="H1669" s="170">
        <f t="shared" si="119"/>
        <v>0</v>
      </c>
      <c r="I1669" s="4">
        <v>3</v>
      </c>
      <c r="J1669" s="120">
        <f t="shared" ref="J1669:J1732" si="120">C1669-B1669</f>
        <v>378.46743200000037</v>
      </c>
      <c r="K1669" s="120">
        <f t="shared" ref="K1669:K1732" si="121">POWER(J1669,2)</f>
        <v>143237.5970846749</v>
      </c>
    </row>
    <row r="1670" spans="1:11" x14ac:dyDescent="0.25">
      <c r="A1670" s="4">
        <v>1871</v>
      </c>
      <c r="B1670" s="5">
        <v>5300</v>
      </c>
      <c r="C1670" s="121">
        <f>VLOOKUP($A1670,flow_input!B$2:C$50000,2,FALSE)</f>
        <v>4488.8496290000003</v>
      </c>
      <c r="D1670" s="7" t="s">
        <v>7</v>
      </c>
      <c r="E1670" s="6">
        <f t="shared" si="118"/>
        <v>-0.15304723981132073</v>
      </c>
      <c r="F1670" s="4">
        <v>5</v>
      </c>
      <c r="G1670" s="4" t="s">
        <v>29</v>
      </c>
      <c r="H1670" s="170">
        <f t="shared" si="119"/>
        <v>0</v>
      </c>
      <c r="I1670" s="4">
        <v>7</v>
      </c>
      <c r="J1670" s="120">
        <f t="shared" si="120"/>
        <v>-811.15037099999972</v>
      </c>
      <c r="K1670" s="120">
        <f t="shared" si="121"/>
        <v>657964.92437343718</v>
      </c>
    </row>
    <row r="1671" spans="1:11" x14ac:dyDescent="0.25">
      <c r="A1671" s="4">
        <v>1882</v>
      </c>
      <c r="B1671" s="5">
        <v>6200</v>
      </c>
      <c r="C1671" s="121">
        <f>VLOOKUP($A1671,flow_input!B$2:C$50000,2,FALSE)</f>
        <v>4572.3708699999997</v>
      </c>
      <c r="D1671" s="7" t="s">
        <v>7</v>
      </c>
      <c r="E1671" s="6">
        <f t="shared" si="118"/>
        <v>-0.2625208274193549</v>
      </c>
      <c r="F1671" s="4">
        <v>5</v>
      </c>
      <c r="G1671" s="4" t="s">
        <v>29</v>
      </c>
      <c r="H1671" s="170">
        <f t="shared" si="119"/>
        <v>0</v>
      </c>
      <c r="I1671" s="4">
        <v>2</v>
      </c>
      <c r="J1671" s="120">
        <f t="shared" si="120"/>
        <v>-1627.6291300000003</v>
      </c>
      <c r="K1671" s="120">
        <f t="shared" si="121"/>
        <v>2649176.5848245579</v>
      </c>
    </row>
    <row r="1672" spans="1:11" x14ac:dyDescent="0.25">
      <c r="A1672" s="4">
        <v>2086</v>
      </c>
      <c r="B1672" s="5">
        <v>9600</v>
      </c>
      <c r="C1672" s="121">
        <f>VLOOKUP($A1672,flow_input!B$2:C$50000,2,FALSE)</f>
        <v>7820.785785</v>
      </c>
      <c r="D1672" s="7" t="s">
        <v>7</v>
      </c>
      <c r="E1672" s="6">
        <f t="shared" si="118"/>
        <v>-0.18533481406249996</v>
      </c>
      <c r="F1672" s="4">
        <v>5</v>
      </c>
      <c r="G1672" s="4" t="s">
        <v>29</v>
      </c>
      <c r="H1672" s="170">
        <f t="shared" si="119"/>
        <v>0</v>
      </c>
      <c r="I1672" s="4">
        <v>2</v>
      </c>
      <c r="J1672" s="120">
        <f t="shared" si="120"/>
        <v>-1779.214215</v>
      </c>
      <c r="K1672" s="120">
        <f t="shared" si="121"/>
        <v>3165603.2228580662</v>
      </c>
    </row>
    <row r="1673" spans="1:11" x14ac:dyDescent="0.25">
      <c r="A1673" s="4">
        <v>2122</v>
      </c>
      <c r="B1673" s="5">
        <v>6600</v>
      </c>
      <c r="C1673" s="121">
        <f>VLOOKUP($A1673,flow_input!B$2:C$50000,2,FALSE)</f>
        <v>2220.9574299999999</v>
      </c>
      <c r="D1673" s="7" t="s">
        <v>7</v>
      </c>
      <c r="E1673" s="6">
        <f t="shared" si="118"/>
        <v>-0.66349129848484845</v>
      </c>
      <c r="F1673" s="4">
        <v>5</v>
      </c>
      <c r="G1673" s="4" t="s">
        <v>29</v>
      </c>
      <c r="H1673" s="170">
        <f t="shared" si="119"/>
        <v>0</v>
      </c>
      <c r="I1673" s="4">
        <v>2</v>
      </c>
      <c r="J1673" s="120">
        <f t="shared" si="120"/>
        <v>-4379.0425699999996</v>
      </c>
      <c r="K1673" s="120">
        <f t="shared" si="121"/>
        <v>19176013.829872202</v>
      </c>
    </row>
    <row r="1674" spans="1:11" x14ac:dyDescent="0.25">
      <c r="A1674" s="4">
        <v>2127</v>
      </c>
      <c r="B1674" s="5">
        <v>4000</v>
      </c>
      <c r="C1674" s="121">
        <f>VLOOKUP($A1674,flow_input!B$2:C$50000,2,FALSE)</f>
        <v>2129.138571</v>
      </c>
      <c r="D1674" s="7" t="s">
        <v>7</v>
      </c>
      <c r="E1674" s="6">
        <f t="shared" si="118"/>
        <v>-0.46771535725000002</v>
      </c>
      <c r="F1674" s="4">
        <v>5</v>
      </c>
      <c r="G1674" s="4" t="s">
        <v>29</v>
      </c>
      <c r="H1674" s="170">
        <f t="shared" si="119"/>
        <v>0</v>
      </c>
      <c r="I1674" s="4">
        <v>2</v>
      </c>
      <c r="J1674" s="120">
        <f t="shared" si="120"/>
        <v>-1870.861429</v>
      </c>
      <c r="K1674" s="120">
        <f t="shared" si="121"/>
        <v>3500122.486519922</v>
      </c>
    </row>
    <row r="1675" spans="1:11" x14ac:dyDescent="0.25">
      <c r="A1675" s="4">
        <v>2208</v>
      </c>
      <c r="B1675" s="5">
        <v>3100</v>
      </c>
      <c r="C1675" s="121">
        <f>VLOOKUP($A1675,flow_input!B$2:C$50000,2,FALSE)</f>
        <v>4458.3110150000002</v>
      </c>
      <c r="D1675" s="7" t="s">
        <v>7</v>
      </c>
      <c r="E1675" s="6">
        <f t="shared" si="118"/>
        <v>0.43816484354838714</v>
      </c>
      <c r="F1675" s="4">
        <v>5</v>
      </c>
      <c r="G1675" s="4" t="s">
        <v>29</v>
      </c>
      <c r="H1675" s="170">
        <f t="shared" si="119"/>
        <v>0</v>
      </c>
      <c r="I1675" s="4">
        <v>2</v>
      </c>
      <c r="J1675" s="120">
        <f t="shared" si="120"/>
        <v>1358.3110150000002</v>
      </c>
      <c r="K1675" s="120">
        <f t="shared" si="121"/>
        <v>1845008.8134703308</v>
      </c>
    </row>
    <row r="1676" spans="1:11" x14ac:dyDescent="0.25">
      <c r="A1676" s="4">
        <v>2218</v>
      </c>
      <c r="B1676" s="5">
        <v>7600</v>
      </c>
      <c r="C1676" s="121">
        <f>VLOOKUP($A1676,flow_input!B$2:C$50000,2,FALSE)</f>
        <v>10126.182414999999</v>
      </c>
      <c r="D1676" s="7" t="s">
        <v>7</v>
      </c>
      <c r="E1676" s="6">
        <f t="shared" si="118"/>
        <v>0.33239242302631578</v>
      </c>
      <c r="F1676" s="4">
        <v>5</v>
      </c>
      <c r="G1676" s="4" t="s">
        <v>29</v>
      </c>
      <c r="H1676" s="170">
        <f t="shared" si="119"/>
        <v>0</v>
      </c>
      <c r="I1676" s="4">
        <v>2</v>
      </c>
      <c r="J1676" s="120">
        <f t="shared" si="120"/>
        <v>2526.1824149999993</v>
      </c>
      <c r="K1676" s="120">
        <f t="shared" si="121"/>
        <v>6381597.5938552283</v>
      </c>
    </row>
    <row r="1677" spans="1:11" x14ac:dyDescent="0.25">
      <c r="A1677" s="4">
        <v>2263</v>
      </c>
      <c r="B1677" s="5">
        <v>5600</v>
      </c>
      <c r="C1677" s="121">
        <f>VLOOKUP($A1677,flow_input!B$2:C$50000,2,FALSE)</f>
        <v>6202.4140530000004</v>
      </c>
      <c r="D1677" s="7" t="s">
        <v>7</v>
      </c>
      <c r="E1677" s="6">
        <f t="shared" si="118"/>
        <v>0.10757393803571436</v>
      </c>
      <c r="F1677" s="4">
        <v>5</v>
      </c>
      <c r="G1677" s="4" t="s">
        <v>29</v>
      </c>
      <c r="H1677" s="170">
        <f t="shared" si="119"/>
        <v>0</v>
      </c>
      <c r="I1677" s="4">
        <v>3</v>
      </c>
      <c r="J1677" s="120">
        <f t="shared" si="120"/>
        <v>602.41405300000042</v>
      </c>
      <c r="K1677" s="120">
        <f t="shared" si="121"/>
        <v>362902.6912518873</v>
      </c>
    </row>
    <row r="1678" spans="1:11" x14ac:dyDescent="0.25">
      <c r="A1678" s="4">
        <v>2284</v>
      </c>
      <c r="B1678" s="5">
        <v>5800</v>
      </c>
      <c r="C1678" s="121">
        <f>VLOOKUP($A1678,flow_input!B$2:C$50000,2,FALSE)</f>
        <v>4028.0478360000002</v>
      </c>
      <c r="D1678" s="7" t="s">
        <v>7</v>
      </c>
      <c r="E1678" s="6">
        <f t="shared" si="118"/>
        <v>-0.30550899379310337</v>
      </c>
      <c r="F1678" s="4">
        <v>5</v>
      </c>
      <c r="G1678" s="4" t="s">
        <v>29</v>
      </c>
      <c r="H1678" s="170">
        <f t="shared" si="119"/>
        <v>0</v>
      </c>
      <c r="I1678" s="4">
        <v>3</v>
      </c>
      <c r="J1678" s="120">
        <f t="shared" si="120"/>
        <v>-1771.9521639999998</v>
      </c>
      <c r="K1678" s="120">
        <f t="shared" si="121"/>
        <v>3139814.4715042822</v>
      </c>
    </row>
    <row r="1679" spans="1:11" x14ac:dyDescent="0.25">
      <c r="A1679" s="4">
        <v>2671</v>
      </c>
      <c r="B1679" s="5">
        <v>8600</v>
      </c>
      <c r="C1679" s="121">
        <f>VLOOKUP($A1679,flow_input!B$2:C$50000,2,FALSE)</f>
        <v>8562.0108810000002</v>
      </c>
      <c r="D1679" s="7" t="s">
        <v>7</v>
      </c>
      <c r="E1679" s="6">
        <f t="shared" si="118"/>
        <v>-4.4173394186046711E-3</v>
      </c>
      <c r="F1679" s="4">
        <v>5</v>
      </c>
      <c r="G1679" s="4" t="s">
        <v>29</v>
      </c>
      <c r="H1679" s="170">
        <f t="shared" si="119"/>
        <v>0</v>
      </c>
      <c r="I1679" s="4">
        <v>7</v>
      </c>
      <c r="J1679" s="120">
        <f t="shared" si="120"/>
        <v>-37.989118999999846</v>
      </c>
      <c r="K1679" s="120">
        <f t="shared" si="121"/>
        <v>1443.1731623961493</v>
      </c>
    </row>
    <row r="1680" spans="1:11" x14ac:dyDescent="0.25">
      <c r="A1680" s="4">
        <v>2709</v>
      </c>
      <c r="B1680" s="5">
        <v>13500</v>
      </c>
      <c r="C1680" s="121">
        <f>VLOOKUP($A1680,flow_input!B$2:C$50000,2,FALSE)</f>
        <v>20418.317210333</v>
      </c>
      <c r="D1680" s="7" t="s">
        <v>7</v>
      </c>
      <c r="E1680" s="6">
        <f t="shared" si="118"/>
        <v>0.51246794150614816</v>
      </c>
      <c r="F1680" s="4">
        <v>5</v>
      </c>
      <c r="G1680" s="4" t="s">
        <v>29</v>
      </c>
      <c r="H1680" s="170">
        <f t="shared" si="119"/>
        <v>10000</v>
      </c>
      <c r="I1680" s="4">
        <v>3</v>
      </c>
      <c r="J1680" s="120">
        <f t="shared" si="120"/>
        <v>6918.3172103329998</v>
      </c>
      <c r="K1680" s="120">
        <f t="shared" si="121"/>
        <v>47863113.022789784</v>
      </c>
    </row>
    <row r="1681" spans="1:11" x14ac:dyDescent="0.25">
      <c r="A1681" s="4">
        <v>2727</v>
      </c>
      <c r="B1681" s="5">
        <v>3000</v>
      </c>
      <c r="C1681" s="121">
        <f>VLOOKUP($A1681,flow_input!B$2:C$50000,2,FALSE)</f>
        <v>3661.315685</v>
      </c>
      <c r="D1681" s="7" t="s">
        <v>7</v>
      </c>
      <c r="E1681" s="6">
        <f t="shared" si="118"/>
        <v>0.22043856166666664</v>
      </c>
      <c r="F1681" s="4">
        <v>5</v>
      </c>
      <c r="G1681" s="4" t="s">
        <v>29</v>
      </c>
      <c r="H1681" s="170">
        <f t="shared" si="119"/>
        <v>0</v>
      </c>
      <c r="I1681" s="4">
        <v>7</v>
      </c>
      <c r="J1681" s="120">
        <f t="shared" si="120"/>
        <v>661.31568500000003</v>
      </c>
      <c r="K1681" s="120">
        <f t="shared" si="121"/>
        <v>437338.43522701925</v>
      </c>
    </row>
    <row r="1682" spans="1:11" x14ac:dyDescent="0.25">
      <c r="A1682" s="4">
        <v>2813</v>
      </c>
      <c r="B1682" s="5">
        <v>5900</v>
      </c>
      <c r="C1682" s="121">
        <f>VLOOKUP($A1682,flow_input!B$2:C$50000,2,FALSE)</f>
        <v>5926.3186830000004</v>
      </c>
      <c r="D1682" s="7" t="s">
        <v>7</v>
      </c>
      <c r="E1682" s="6">
        <f t="shared" si="118"/>
        <v>4.4607937288136945E-3</v>
      </c>
      <c r="F1682" s="4">
        <v>5</v>
      </c>
      <c r="G1682" s="4" t="s">
        <v>29</v>
      </c>
      <c r="H1682" s="170">
        <f t="shared" si="119"/>
        <v>0</v>
      </c>
      <c r="I1682" s="4">
        <v>2</v>
      </c>
      <c r="J1682" s="120">
        <f t="shared" si="120"/>
        <v>26.318683000000419</v>
      </c>
      <c r="K1682" s="120">
        <f t="shared" si="121"/>
        <v>692.67307485451101</v>
      </c>
    </row>
    <row r="1683" spans="1:11" x14ac:dyDescent="0.25">
      <c r="A1683" s="4">
        <v>2827</v>
      </c>
      <c r="B1683" s="5">
        <v>7400</v>
      </c>
      <c r="C1683" s="121">
        <f>VLOOKUP($A1683,flow_input!B$2:C$50000,2,FALSE)</f>
        <v>4918.2062740000001</v>
      </c>
      <c r="D1683" s="7" t="s">
        <v>7</v>
      </c>
      <c r="E1683" s="6">
        <f t="shared" si="118"/>
        <v>-0.33537753054054054</v>
      </c>
      <c r="F1683" s="4">
        <v>5</v>
      </c>
      <c r="G1683" s="4" t="s">
        <v>29</v>
      </c>
      <c r="H1683" s="170">
        <f t="shared" si="119"/>
        <v>0</v>
      </c>
      <c r="I1683" s="4">
        <v>2</v>
      </c>
      <c r="J1683" s="120">
        <f t="shared" si="120"/>
        <v>-2481.7937259999999</v>
      </c>
      <c r="K1683" s="120">
        <f t="shared" si="121"/>
        <v>6159300.0984129626</v>
      </c>
    </row>
    <row r="1684" spans="1:11" x14ac:dyDescent="0.25">
      <c r="A1684" s="4">
        <v>2879</v>
      </c>
      <c r="B1684" s="5">
        <v>4400</v>
      </c>
      <c r="C1684" s="121">
        <f>VLOOKUP($A1684,flow_input!B$2:C$50000,2,FALSE)</f>
        <v>5058.5372360000001</v>
      </c>
      <c r="D1684" s="7" t="s">
        <v>7</v>
      </c>
      <c r="E1684" s="6">
        <f t="shared" si="118"/>
        <v>0.14966755363636364</v>
      </c>
      <c r="F1684" s="4">
        <v>5</v>
      </c>
      <c r="G1684" s="4" t="s">
        <v>29</v>
      </c>
      <c r="H1684" s="170">
        <f t="shared" si="119"/>
        <v>0</v>
      </c>
      <c r="I1684" s="4">
        <v>2</v>
      </c>
      <c r="J1684" s="120">
        <f t="shared" si="120"/>
        <v>658.53723600000012</v>
      </c>
      <c r="K1684" s="120">
        <f t="shared" si="121"/>
        <v>433671.29119851987</v>
      </c>
    </row>
    <row r="1685" spans="1:11" x14ac:dyDescent="0.25">
      <c r="A1685" s="4">
        <v>2911</v>
      </c>
      <c r="B1685" s="5">
        <v>5200</v>
      </c>
      <c r="C1685" s="121">
        <f>VLOOKUP($A1685,flow_input!B$2:C$50000,2,FALSE)</f>
        <v>7552.9452540000002</v>
      </c>
      <c r="D1685" s="7" t="s">
        <v>7</v>
      </c>
      <c r="E1685" s="6">
        <f t="shared" si="118"/>
        <v>0.45248947192307698</v>
      </c>
      <c r="F1685" s="4">
        <v>5</v>
      </c>
      <c r="G1685" s="4" t="s">
        <v>29</v>
      </c>
      <c r="H1685" s="170">
        <f t="shared" si="119"/>
        <v>0</v>
      </c>
      <c r="I1685" s="4">
        <v>3</v>
      </c>
      <c r="J1685" s="120">
        <f t="shared" si="120"/>
        <v>2352.9452540000002</v>
      </c>
      <c r="K1685" s="120">
        <f t="shared" si="121"/>
        <v>5536351.3683211254</v>
      </c>
    </row>
    <row r="1686" spans="1:11" x14ac:dyDescent="0.25">
      <c r="A1686" s="4">
        <v>2949</v>
      </c>
      <c r="B1686" s="5">
        <v>8800</v>
      </c>
      <c r="C1686" s="121">
        <f>VLOOKUP($A1686,flow_input!B$2:C$50000,2,FALSE)</f>
        <v>6659.1087429999998</v>
      </c>
      <c r="D1686" s="7" t="s">
        <v>7</v>
      </c>
      <c r="E1686" s="6">
        <f t="shared" si="118"/>
        <v>-0.24328309738636367</v>
      </c>
      <c r="F1686" s="4">
        <v>5</v>
      </c>
      <c r="G1686" s="4" t="s">
        <v>29</v>
      </c>
      <c r="H1686" s="170">
        <f t="shared" si="119"/>
        <v>0</v>
      </c>
      <c r="I1686" s="4">
        <v>3</v>
      </c>
      <c r="J1686" s="120">
        <f t="shared" si="120"/>
        <v>-2140.8912570000002</v>
      </c>
      <c r="K1686" s="120">
        <f t="shared" si="121"/>
        <v>4583415.374299041</v>
      </c>
    </row>
    <row r="1687" spans="1:11" x14ac:dyDescent="0.25">
      <c r="A1687" s="4">
        <v>2962</v>
      </c>
      <c r="B1687" s="5">
        <v>8100</v>
      </c>
      <c r="C1687" s="121">
        <f>VLOOKUP($A1687,flow_input!B$2:C$50000,2,FALSE)</f>
        <v>8533.7261359999993</v>
      </c>
      <c r="D1687" s="7" t="s">
        <v>7</v>
      </c>
      <c r="E1687" s="6">
        <f t="shared" si="118"/>
        <v>5.3546436543209897E-2</v>
      </c>
      <c r="F1687" s="4">
        <v>5</v>
      </c>
      <c r="G1687" s="4" t="s">
        <v>29</v>
      </c>
      <c r="H1687" s="170">
        <f t="shared" si="119"/>
        <v>0</v>
      </c>
      <c r="I1687" s="4">
        <v>3</v>
      </c>
      <c r="J1687" s="120">
        <f t="shared" si="120"/>
        <v>433.72613599999931</v>
      </c>
      <c r="K1687" s="120">
        <f t="shared" si="121"/>
        <v>188118.3610494899</v>
      </c>
    </row>
    <row r="1688" spans="1:11" x14ac:dyDescent="0.25">
      <c r="A1688" s="4">
        <v>2982</v>
      </c>
      <c r="B1688" s="5">
        <v>3900</v>
      </c>
      <c r="C1688" s="121">
        <f>VLOOKUP($A1688,flow_input!B$2:C$50000,2,FALSE)</f>
        <v>4040.7210239999999</v>
      </c>
      <c r="D1688" s="7" t="s">
        <v>7</v>
      </c>
      <c r="E1688" s="6">
        <f t="shared" si="118"/>
        <v>3.6082313846153902E-2</v>
      </c>
      <c r="F1688" s="4">
        <v>5</v>
      </c>
      <c r="G1688" s="4" t="s">
        <v>29</v>
      </c>
      <c r="H1688" s="170">
        <f t="shared" si="119"/>
        <v>0</v>
      </c>
      <c r="I1688" s="4">
        <v>3</v>
      </c>
      <c r="J1688" s="120">
        <f t="shared" si="120"/>
        <v>140.72102399999994</v>
      </c>
      <c r="K1688" s="120">
        <f t="shared" si="121"/>
        <v>19802.406595608561</v>
      </c>
    </row>
    <row r="1689" spans="1:11" x14ac:dyDescent="0.25">
      <c r="A1689" s="4">
        <v>2983</v>
      </c>
      <c r="B1689" s="5">
        <v>11800</v>
      </c>
      <c r="C1689" s="121">
        <f>VLOOKUP($A1689,flow_input!B$2:C$50000,2,FALSE)</f>
        <v>4124.7210240000004</v>
      </c>
      <c r="D1689" s="7" t="s">
        <v>7</v>
      </c>
      <c r="E1689" s="6">
        <f t="shared" si="118"/>
        <v>-0.65044737084745763</v>
      </c>
      <c r="F1689" s="4">
        <v>5</v>
      </c>
      <c r="G1689" s="4" t="s">
        <v>29</v>
      </c>
      <c r="H1689" s="170">
        <f t="shared" si="119"/>
        <v>10000</v>
      </c>
      <c r="I1689" s="4">
        <v>3</v>
      </c>
      <c r="J1689" s="120">
        <f t="shared" si="120"/>
        <v>-7675.2789759999996</v>
      </c>
      <c r="K1689" s="120">
        <f t="shared" si="121"/>
        <v>58909907.359427601</v>
      </c>
    </row>
    <row r="1690" spans="1:11" x14ac:dyDescent="0.25">
      <c r="A1690" s="4">
        <v>3194</v>
      </c>
      <c r="B1690" s="5">
        <v>2300</v>
      </c>
      <c r="C1690" s="121">
        <f>VLOOKUP($A1690,flow_input!B$2:C$50000,2,FALSE)</f>
        <v>943.35625500000003</v>
      </c>
      <c r="D1690" s="7" t="s">
        <v>7</v>
      </c>
      <c r="E1690" s="6">
        <f t="shared" si="118"/>
        <v>-0.58984510652173916</v>
      </c>
      <c r="F1690" s="4">
        <v>5</v>
      </c>
      <c r="G1690" s="4" t="s">
        <v>29</v>
      </c>
      <c r="H1690" s="170">
        <f t="shared" si="119"/>
        <v>0</v>
      </c>
      <c r="I1690" s="4">
        <v>7</v>
      </c>
      <c r="J1690" s="120">
        <f t="shared" si="120"/>
        <v>-1356.6437449999999</v>
      </c>
      <c r="K1690" s="120">
        <f t="shared" si="121"/>
        <v>1840482.2508476246</v>
      </c>
    </row>
    <row r="1691" spans="1:11" x14ac:dyDescent="0.25">
      <c r="A1691" s="4">
        <v>3203</v>
      </c>
      <c r="B1691" s="5">
        <v>2900</v>
      </c>
      <c r="C1691" s="121">
        <f>VLOOKUP($A1691,flow_input!B$2:C$50000,2,FALSE)</f>
        <v>1593.076583</v>
      </c>
      <c r="D1691" s="7" t="s">
        <v>7</v>
      </c>
      <c r="E1691" s="6">
        <f t="shared" si="118"/>
        <v>-0.45066324724137929</v>
      </c>
      <c r="F1691" s="4">
        <v>5</v>
      </c>
      <c r="G1691" s="4" t="s">
        <v>29</v>
      </c>
      <c r="H1691" s="170">
        <f t="shared" si="119"/>
        <v>0</v>
      </c>
      <c r="I1691" s="4">
        <v>7</v>
      </c>
      <c r="J1691" s="120">
        <f t="shared" si="120"/>
        <v>-1306.923417</v>
      </c>
      <c r="K1691" s="120">
        <f t="shared" si="121"/>
        <v>1708048.8179029559</v>
      </c>
    </row>
    <row r="1692" spans="1:11" x14ac:dyDescent="0.25">
      <c r="A1692" s="4">
        <v>3387</v>
      </c>
      <c r="B1692" s="5">
        <v>1200</v>
      </c>
      <c r="C1692" s="121">
        <f>VLOOKUP($A1692,flow_input!B$2:C$50000,2,FALSE)</f>
        <v>4234.611167</v>
      </c>
      <c r="D1692" s="7" t="s">
        <v>7</v>
      </c>
      <c r="E1692" s="6">
        <f t="shared" si="118"/>
        <v>2.5288426391666667</v>
      </c>
      <c r="F1692" s="4">
        <v>5</v>
      </c>
      <c r="G1692" s="4" t="s">
        <v>29</v>
      </c>
      <c r="H1692" s="170">
        <f t="shared" si="119"/>
        <v>0</v>
      </c>
      <c r="I1692" s="4">
        <v>7</v>
      </c>
      <c r="J1692" s="120">
        <f t="shared" si="120"/>
        <v>3034.611167</v>
      </c>
      <c r="K1692" s="120">
        <f t="shared" si="121"/>
        <v>9208864.9348811023</v>
      </c>
    </row>
    <row r="1693" spans="1:11" x14ac:dyDescent="0.25">
      <c r="A1693" s="4">
        <v>3392</v>
      </c>
      <c r="B1693" s="5">
        <v>2900</v>
      </c>
      <c r="C1693" s="121">
        <f>VLOOKUP($A1693,flow_input!B$2:C$50000,2,FALSE)</f>
        <v>5059.9460349999999</v>
      </c>
      <c r="D1693" s="7" t="s">
        <v>7</v>
      </c>
      <c r="E1693" s="6">
        <f t="shared" si="118"/>
        <v>0.74480897758620679</v>
      </c>
      <c r="F1693" s="4">
        <v>5</v>
      </c>
      <c r="G1693" s="4" t="s">
        <v>29</v>
      </c>
      <c r="H1693" s="170">
        <f t="shared" si="119"/>
        <v>0</v>
      </c>
      <c r="I1693" s="4">
        <v>7</v>
      </c>
      <c r="J1693" s="120">
        <f t="shared" si="120"/>
        <v>2159.9460349999999</v>
      </c>
      <c r="K1693" s="120">
        <f t="shared" si="121"/>
        <v>4665366.8741122214</v>
      </c>
    </row>
    <row r="1694" spans="1:11" x14ac:dyDescent="0.25">
      <c r="A1694" s="4">
        <v>3483</v>
      </c>
      <c r="B1694" s="5">
        <v>5400</v>
      </c>
      <c r="C1694" s="121">
        <f>VLOOKUP($A1694,flow_input!B$2:C$50000,2,FALSE)</f>
        <v>5500.7079750000003</v>
      </c>
      <c r="D1694" s="7" t="s">
        <v>7</v>
      </c>
      <c r="E1694" s="6">
        <f t="shared" si="118"/>
        <v>1.8649625000000114E-2</v>
      </c>
      <c r="F1694" s="4">
        <v>5</v>
      </c>
      <c r="G1694" s="4" t="s">
        <v>29</v>
      </c>
      <c r="H1694" s="170">
        <f t="shared" si="119"/>
        <v>0</v>
      </c>
      <c r="I1694" s="4">
        <v>7</v>
      </c>
      <c r="J1694" s="120">
        <f t="shared" si="120"/>
        <v>100.70797500000026</v>
      </c>
      <c r="K1694" s="120">
        <f t="shared" si="121"/>
        <v>10142.096228600678</v>
      </c>
    </row>
    <row r="1695" spans="1:11" x14ac:dyDescent="0.25">
      <c r="A1695" s="4">
        <v>3677</v>
      </c>
      <c r="B1695" s="5">
        <v>3500</v>
      </c>
      <c r="C1695" s="121">
        <f>VLOOKUP($A1695,flow_input!B$2:C$50000,2,FALSE)</f>
        <v>4882.5921269999999</v>
      </c>
      <c r="D1695" s="7" t="s">
        <v>7</v>
      </c>
      <c r="E1695" s="6">
        <f t="shared" si="118"/>
        <v>0.39502632199999987</v>
      </c>
      <c r="F1695" s="4">
        <v>5</v>
      </c>
      <c r="G1695" s="4" t="s">
        <v>29</v>
      </c>
      <c r="H1695" s="170">
        <f t="shared" si="119"/>
        <v>0</v>
      </c>
      <c r="I1695" s="4">
        <v>2</v>
      </c>
      <c r="J1695" s="120">
        <f t="shared" si="120"/>
        <v>1382.5921269999999</v>
      </c>
      <c r="K1695" s="120">
        <f t="shared" si="121"/>
        <v>1911560.9896423838</v>
      </c>
    </row>
    <row r="1696" spans="1:11" x14ac:dyDescent="0.25">
      <c r="A1696" s="4">
        <v>3798</v>
      </c>
      <c r="B1696" s="5">
        <v>8000</v>
      </c>
      <c r="C1696" s="121">
        <f>VLOOKUP($A1696,flow_input!B$2:C$50000,2,FALSE)</f>
        <v>9009.9833230000004</v>
      </c>
      <c r="D1696" s="7" t="s">
        <v>7</v>
      </c>
      <c r="E1696" s="6">
        <f t="shared" si="118"/>
        <v>0.12624791537500002</v>
      </c>
      <c r="F1696" s="4">
        <v>5</v>
      </c>
      <c r="G1696" s="4" t="s">
        <v>29</v>
      </c>
      <c r="H1696" s="170">
        <f t="shared" si="119"/>
        <v>0</v>
      </c>
      <c r="I1696" s="4">
        <v>2</v>
      </c>
      <c r="J1696" s="120">
        <f t="shared" si="120"/>
        <v>1009.9833230000004</v>
      </c>
      <c r="K1696" s="120">
        <f t="shared" si="121"/>
        <v>1020066.3127381231</v>
      </c>
    </row>
    <row r="1697" spans="1:11" x14ac:dyDescent="0.25">
      <c r="A1697" s="4">
        <v>4362</v>
      </c>
      <c r="B1697" s="5">
        <v>3300</v>
      </c>
      <c r="C1697" s="121">
        <f>VLOOKUP($A1697,flow_input!B$2:C$50000,2,FALSE)</f>
        <v>3249.7368280000001</v>
      </c>
      <c r="D1697" s="7" t="s">
        <v>7</v>
      </c>
      <c r="E1697" s="6">
        <f t="shared" si="118"/>
        <v>-1.5231264242424269E-2</v>
      </c>
      <c r="F1697" s="4">
        <v>5</v>
      </c>
      <c r="G1697" s="4" t="s">
        <v>29</v>
      </c>
      <c r="H1697" s="170">
        <f t="shared" si="119"/>
        <v>0</v>
      </c>
      <c r="I1697" s="4">
        <v>2</v>
      </c>
      <c r="J1697" s="120">
        <f t="shared" si="120"/>
        <v>-50.26317199999994</v>
      </c>
      <c r="K1697" s="120">
        <f t="shared" si="121"/>
        <v>2526.386459501578</v>
      </c>
    </row>
    <row r="1698" spans="1:11" x14ac:dyDescent="0.25">
      <c r="A1698" s="4">
        <v>4414</v>
      </c>
      <c r="B1698" s="5">
        <v>3400</v>
      </c>
      <c r="C1698" s="121">
        <f>VLOOKUP($A1698,flow_input!B$2:C$50000,2,FALSE)</f>
        <v>1299.5827879999999</v>
      </c>
      <c r="D1698" s="7" t="s">
        <v>7</v>
      </c>
      <c r="E1698" s="6">
        <f t="shared" si="118"/>
        <v>-0.61776976823529406</v>
      </c>
      <c r="F1698" s="4">
        <v>5</v>
      </c>
      <c r="G1698" s="4" t="s">
        <v>29</v>
      </c>
      <c r="H1698" s="170">
        <f t="shared" si="119"/>
        <v>0</v>
      </c>
      <c r="I1698" s="4">
        <v>2</v>
      </c>
      <c r="J1698" s="120">
        <f t="shared" si="120"/>
        <v>-2100.4172120000003</v>
      </c>
      <c r="K1698" s="120">
        <f t="shared" si="121"/>
        <v>4411752.4644658538</v>
      </c>
    </row>
    <row r="1699" spans="1:11" x14ac:dyDescent="0.25">
      <c r="A1699" s="4">
        <v>4424</v>
      </c>
      <c r="B1699" s="5">
        <v>11700</v>
      </c>
      <c r="C1699" s="121">
        <f>VLOOKUP($A1699,flow_input!B$2:C$50000,2,FALSE)</f>
        <v>6385.4281840000003</v>
      </c>
      <c r="D1699" s="7" t="s">
        <v>7</v>
      </c>
      <c r="E1699" s="6">
        <f t="shared" si="118"/>
        <v>-0.45423690735042732</v>
      </c>
      <c r="F1699" s="4">
        <v>5</v>
      </c>
      <c r="G1699" s="4" t="s">
        <v>29</v>
      </c>
      <c r="H1699" s="170">
        <f t="shared" si="119"/>
        <v>10000</v>
      </c>
      <c r="I1699" s="4">
        <v>2</v>
      </c>
      <c r="J1699" s="120">
        <f t="shared" si="120"/>
        <v>-5314.5718159999997</v>
      </c>
      <c r="K1699" s="120">
        <f t="shared" si="121"/>
        <v>28244673.587421533</v>
      </c>
    </row>
    <row r="1700" spans="1:11" x14ac:dyDescent="0.25">
      <c r="A1700" s="4">
        <v>4430</v>
      </c>
      <c r="B1700" s="5">
        <v>3000</v>
      </c>
      <c r="C1700" s="121">
        <f>VLOOKUP($A1700,flow_input!B$2:C$50000,2,FALSE)</f>
        <v>2550.603118</v>
      </c>
      <c r="D1700" s="7" t="s">
        <v>7</v>
      </c>
      <c r="E1700" s="6">
        <f t="shared" si="118"/>
        <v>-0.14979896066666665</v>
      </c>
      <c r="F1700" s="4">
        <v>5</v>
      </c>
      <c r="G1700" s="4" t="s">
        <v>29</v>
      </c>
      <c r="H1700" s="170">
        <f t="shared" si="119"/>
        <v>0</v>
      </c>
      <c r="I1700" s="4">
        <v>2</v>
      </c>
      <c r="J1700" s="120">
        <f t="shared" si="120"/>
        <v>-449.39688200000001</v>
      </c>
      <c r="K1700" s="120">
        <f t="shared" si="121"/>
        <v>201957.55755132192</v>
      </c>
    </row>
    <row r="1701" spans="1:11" x14ac:dyDescent="0.25">
      <c r="A1701" s="4">
        <v>4469</v>
      </c>
      <c r="B1701" s="5">
        <v>6700</v>
      </c>
      <c r="C1701" s="121">
        <f>VLOOKUP($A1701,flow_input!B$2:C$50000,2,FALSE)</f>
        <v>5673.0964260000001</v>
      </c>
      <c r="D1701" s="7" t="s">
        <v>7</v>
      </c>
      <c r="E1701" s="6">
        <f t="shared" si="118"/>
        <v>-0.15326919014925378</v>
      </c>
      <c r="F1701" s="4">
        <v>5</v>
      </c>
      <c r="G1701" s="4" t="s">
        <v>29</v>
      </c>
      <c r="H1701" s="170">
        <f t="shared" si="119"/>
        <v>0</v>
      </c>
      <c r="I1701" s="4">
        <v>3</v>
      </c>
      <c r="J1701" s="120">
        <f t="shared" si="120"/>
        <v>-1026.9035739999999</v>
      </c>
      <c r="K1701" s="120">
        <f t="shared" si="121"/>
        <v>1054530.9502939733</v>
      </c>
    </row>
    <row r="1702" spans="1:11" x14ac:dyDescent="0.25">
      <c r="A1702" s="4">
        <v>4483</v>
      </c>
      <c r="B1702" s="5">
        <v>21400</v>
      </c>
      <c r="C1702" s="121">
        <f>VLOOKUP($A1702,flow_input!B$2:C$50000,2,FALSE)</f>
        <v>22594.221847000001</v>
      </c>
      <c r="D1702" s="7" t="s">
        <v>7</v>
      </c>
      <c r="E1702" s="6">
        <f t="shared" si="118"/>
        <v>5.5804759205607457E-2</v>
      </c>
      <c r="F1702" s="4">
        <v>5</v>
      </c>
      <c r="G1702" s="4" t="s">
        <v>29</v>
      </c>
      <c r="H1702" s="170">
        <f t="shared" si="119"/>
        <v>20000</v>
      </c>
      <c r="I1702" s="4">
        <v>3</v>
      </c>
      <c r="J1702" s="120">
        <f t="shared" si="120"/>
        <v>1194.2218470000007</v>
      </c>
      <c r="K1702" s="120">
        <f t="shared" si="121"/>
        <v>1426165.819852093</v>
      </c>
    </row>
    <row r="1703" spans="1:11" x14ac:dyDescent="0.25">
      <c r="A1703" s="4">
        <v>4532</v>
      </c>
      <c r="B1703" s="5">
        <v>21400</v>
      </c>
      <c r="C1703" s="121">
        <f>VLOOKUP($A1703,flow_input!B$2:C$50000,2,FALSE)</f>
        <v>23658.717412665999</v>
      </c>
      <c r="D1703" s="7" t="s">
        <v>7</v>
      </c>
      <c r="E1703" s="6">
        <f t="shared" si="118"/>
        <v>0.10554754264794397</v>
      </c>
      <c r="F1703" s="4">
        <v>5</v>
      </c>
      <c r="G1703" s="4" t="s">
        <v>29</v>
      </c>
      <c r="H1703" s="170">
        <f t="shared" si="119"/>
        <v>20000</v>
      </c>
      <c r="I1703" s="4">
        <v>3</v>
      </c>
      <c r="J1703" s="120">
        <f t="shared" si="120"/>
        <v>2258.7174126659993</v>
      </c>
      <c r="K1703" s="120">
        <f t="shared" si="121"/>
        <v>5101804.3502805857</v>
      </c>
    </row>
    <row r="1704" spans="1:11" x14ac:dyDescent="0.25">
      <c r="A1704" s="4">
        <v>4650</v>
      </c>
      <c r="B1704" s="5">
        <v>7200</v>
      </c>
      <c r="C1704" s="121">
        <f>VLOOKUP($A1704,flow_input!B$2:C$50000,2,FALSE)</f>
        <v>8417.9079349999993</v>
      </c>
      <c r="D1704" s="7" t="s">
        <v>7</v>
      </c>
      <c r="E1704" s="6">
        <f t="shared" si="118"/>
        <v>0.16915387986111097</v>
      </c>
      <c r="F1704" s="4">
        <v>5</v>
      </c>
      <c r="G1704" s="4" t="s">
        <v>29</v>
      </c>
      <c r="H1704" s="170">
        <f t="shared" si="119"/>
        <v>0</v>
      </c>
      <c r="I1704" s="4">
        <v>7</v>
      </c>
      <c r="J1704" s="120">
        <f t="shared" si="120"/>
        <v>1217.9079349999993</v>
      </c>
      <c r="K1704" s="120">
        <f t="shared" si="121"/>
        <v>1483299.7381359625</v>
      </c>
    </row>
    <row r="1705" spans="1:11" x14ac:dyDescent="0.25">
      <c r="A1705" s="4">
        <v>4693</v>
      </c>
      <c r="B1705" s="5">
        <v>7500</v>
      </c>
      <c r="C1705" s="121">
        <f>VLOOKUP($A1705,flow_input!B$2:C$50000,2,FALSE)</f>
        <v>4663.5273690000004</v>
      </c>
      <c r="D1705" s="7" t="s">
        <v>7</v>
      </c>
      <c r="E1705" s="6">
        <f t="shared" si="118"/>
        <v>-0.37819635079999991</v>
      </c>
      <c r="F1705" s="4">
        <v>5</v>
      </c>
      <c r="G1705" s="4" t="s">
        <v>29</v>
      </c>
      <c r="H1705" s="170">
        <f t="shared" si="119"/>
        <v>0</v>
      </c>
      <c r="I1705" s="4">
        <v>7</v>
      </c>
      <c r="J1705" s="120">
        <f t="shared" si="120"/>
        <v>-2836.4726309999996</v>
      </c>
      <c r="K1705" s="120">
        <f t="shared" si="121"/>
        <v>8045576.9864120604</v>
      </c>
    </row>
    <row r="1706" spans="1:11" x14ac:dyDescent="0.25">
      <c r="A1706" s="4">
        <v>4745</v>
      </c>
      <c r="B1706" s="5">
        <v>5400</v>
      </c>
      <c r="C1706" s="121">
        <f>VLOOKUP($A1706,flow_input!B$2:C$50000,2,FALSE)</f>
        <v>5515.1252480000003</v>
      </c>
      <c r="D1706" s="7" t="s">
        <v>7</v>
      </c>
      <c r="E1706" s="6">
        <f t="shared" si="118"/>
        <v>2.1319490370370398E-2</v>
      </c>
      <c r="F1706" s="4">
        <v>5</v>
      </c>
      <c r="G1706" s="4" t="s">
        <v>29</v>
      </c>
      <c r="H1706" s="170">
        <f t="shared" si="119"/>
        <v>0</v>
      </c>
      <c r="I1706" s="4">
        <v>2</v>
      </c>
      <c r="J1706" s="120">
        <f t="shared" si="120"/>
        <v>115.12524800000028</v>
      </c>
      <c r="K1706" s="120">
        <f t="shared" si="121"/>
        <v>13253.82272706157</v>
      </c>
    </row>
    <row r="1707" spans="1:11" x14ac:dyDescent="0.25">
      <c r="A1707" s="4">
        <v>4835</v>
      </c>
      <c r="B1707" s="5">
        <v>3600</v>
      </c>
      <c r="C1707" s="121">
        <f>VLOOKUP($A1707,flow_input!B$2:C$50000,2,FALSE)</f>
        <v>4597.0194380000003</v>
      </c>
      <c r="D1707" s="7" t="s">
        <v>7</v>
      </c>
      <c r="E1707" s="6">
        <f t="shared" si="118"/>
        <v>0.27694984388888888</v>
      </c>
      <c r="F1707" s="4">
        <v>5</v>
      </c>
      <c r="G1707" s="4" t="s">
        <v>29</v>
      </c>
      <c r="H1707" s="170">
        <f t="shared" si="119"/>
        <v>0</v>
      </c>
      <c r="I1707" s="4">
        <v>3</v>
      </c>
      <c r="J1707" s="120">
        <f t="shared" si="120"/>
        <v>997.01943800000026</v>
      </c>
      <c r="K1707" s="120">
        <f t="shared" si="121"/>
        <v>994047.7597498364</v>
      </c>
    </row>
    <row r="1708" spans="1:11" x14ac:dyDescent="0.25">
      <c r="A1708" s="4">
        <v>4839</v>
      </c>
      <c r="B1708" s="5">
        <v>8800</v>
      </c>
      <c r="C1708" s="121">
        <f>VLOOKUP($A1708,flow_input!B$2:C$50000,2,FALSE)</f>
        <v>7674.3073270000004</v>
      </c>
      <c r="D1708" s="7" t="s">
        <v>7</v>
      </c>
      <c r="E1708" s="6">
        <f t="shared" si="118"/>
        <v>-0.12791962193181816</v>
      </c>
      <c r="F1708" s="4">
        <v>5</v>
      </c>
      <c r="G1708" s="4" t="s">
        <v>29</v>
      </c>
      <c r="H1708" s="170">
        <f t="shared" si="119"/>
        <v>0</v>
      </c>
      <c r="I1708" s="4">
        <v>3</v>
      </c>
      <c r="J1708" s="120">
        <f t="shared" si="120"/>
        <v>-1125.6926729999996</v>
      </c>
      <c r="K1708" s="120">
        <f t="shared" si="121"/>
        <v>1267183.9940458839</v>
      </c>
    </row>
    <row r="1709" spans="1:11" x14ac:dyDescent="0.25">
      <c r="A1709" s="4">
        <v>4867</v>
      </c>
      <c r="B1709" s="5">
        <v>6400</v>
      </c>
      <c r="C1709" s="121">
        <f>VLOOKUP($A1709,flow_input!B$2:C$50000,2,FALSE)</f>
        <v>6208.4992350000002</v>
      </c>
      <c r="D1709" s="7" t="s">
        <v>7</v>
      </c>
      <c r="E1709" s="6">
        <f t="shared" si="118"/>
        <v>-2.9921994531249996E-2</v>
      </c>
      <c r="F1709" s="4">
        <v>5</v>
      </c>
      <c r="G1709" s="4" t="s">
        <v>29</v>
      </c>
      <c r="H1709" s="170">
        <f t="shared" si="119"/>
        <v>0</v>
      </c>
      <c r="I1709" s="4">
        <v>7</v>
      </c>
      <c r="J1709" s="120">
        <f t="shared" si="120"/>
        <v>-191.50076499999977</v>
      </c>
      <c r="K1709" s="120">
        <f t="shared" si="121"/>
        <v>36672.542995585136</v>
      </c>
    </row>
    <row r="1710" spans="1:11" x14ac:dyDescent="0.25">
      <c r="A1710" s="4">
        <v>4886</v>
      </c>
      <c r="B1710" s="5">
        <v>11900</v>
      </c>
      <c r="C1710" s="121">
        <f>VLOOKUP($A1710,flow_input!B$2:C$50000,2,FALSE)</f>
        <v>7012.7893050000002</v>
      </c>
      <c r="D1710" s="7" t="s">
        <v>7</v>
      </c>
      <c r="E1710" s="6">
        <f t="shared" si="118"/>
        <v>-0.41068997436974786</v>
      </c>
      <c r="F1710" s="4">
        <v>5</v>
      </c>
      <c r="G1710" s="4" t="s">
        <v>29</v>
      </c>
      <c r="H1710" s="170">
        <f t="shared" si="119"/>
        <v>10000</v>
      </c>
      <c r="I1710" s="4">
        <v>7</v>
      </c>
      <c r="J1710" s="120">
        <f t="shared" si="120"/>
        <v>-4887.2106949999998</v>
      </c>
      <c r="K1710" s="120">
        <f t="shared" si="121"/>
        <v>23884828.377322379</v>
      </c>
    </row>
    <row r="1711" spans="1:11" x14ac:dyDescent="0.25">
      <c r="A1711" s="4">
        <v>5012</v>
      </c>
      <c r="B1711" s="5">
        <v>7100</v>
      </c>
      <c r="C1711" s="121">
        <f>VLOOKUP($A1711,flow_input!B$2:C$50000,2,FALSE)</f>
        <v>9138.6192910000009</v>
      </c>
      <c r="D1711" s="7" t="s">
        <v>7</v>
      </c>
      <c r="E1711" s="6">
        <f t="shared" si="118"/>
        <v>0.2871294776056339</v>
      </c>
      <c r="F1711" s="4">
        <v>5</v>
      </c>
      <c r="G1711" s="4" t="s">
        <v>29</v>
      </c>
      <c r="H1711" s="170">
        <f t="shared" si="119"/>
        <v>0</v>
      </c>
      <c r="I1711" s="4">
        <v>2</v>
      </c>
      <c r="J1711" s="120">
        <f t="shared" si="120"/>
        <v>2038.6192910000009</v>
      </c>
      <c r="K1711" s="120">
        <f t="shared" si="121"/>
        <v>4155968.6136373463</v>
      </c>
    </row>
    <row r="1712" spans="1:11" x14ac:dyDescent="0.25">
      <c r="A1712" s="4">
        <v>5063</v>
      </c>
      <c r="B1712" s="5">
        <v>5200</v>
      </c>
      <c r="C1712" s="121">
        <f>VLOOKUP($A1712,flow_input!B$2:C$50000,2,FALSE)</f>
        <v>578.74305800000002</v>
      </c>
      <c r="D1712" s="7" t="s">
        <v>7</v>
      </c>
      <c r="E1712" s="6">
        <f t="shared" si="118"/>
        <v>-0.88870325807692307</v>
      </c>
      <c r="F1712" s="4">
        <v>5</v>
      </c>
      <c r="G1712" s="4" t="s">
        <v>29</v>
      </c>
      <c r="H1712" s="170">
        <f t="shared" si="119"/>
        <v>0</v>
      </c>
      <c r="I1712" s="4">
        <v>3</v>
      </c>
      <c r="J1712" s="120">
        <f t="shared" si="120"/>
        <v>-4621.256942</v>
      </c>
      <c r="K1712" s="120">
        <f t="shared" si="121"/>
        <v>21356015.723983191</v>
      </c>
    </row>
    <row r="1713" spans="1:11" x14ac:dyDescent="0.25">
      <c r="A1713" s="4">
        <v>5381</v>
      </c>
      <c r="B1713" s="5">
        <v>4600</v>
      </c>
      <c r="C1713" s="121">
        <f>VLOOKUP($A1713,flow_input!B$2:C$50000,2,FALSE)</f>
        <v>2708.9071829999998</v>
      </c>
      <c r="D1713" s="7" t="s">
        <v>7</v>
      </c>
      <c r="E1713" s="6">
        <f t="shared" si="118"/>
        <v>-0.41110713413043487</v>
      </c>
      <c r="F1713" s="4">
        <v>5</v>
      </c>
      <c r="G1713" s="4" t="s">
        <v>29</v>
      </c>
      <c r="H1713" s="170">
        <f t="shared" si="119"/>
        <v>0</v>
      </c>
      <c r="I1713" s="4">
        <v>3</v>
      </c>
      <c r="J1713" s="120">
        <f t="shared" si="120"/>
        <v>-1891.0928170000002</v>
      </c>
      <c r="K1713" s="120">
        <f t="shared" si="121"/>
        <v>3576232.0425089961</v>
      </c>
    </row>
    <row r="1714" spans="1:11" x14ac:dyDescent="0.25">
      <c r="A1714" s="4">
        <v>5472</v>
      </c>
      <c r="B1714" s="5">
        <v>10500</v>
      </c>
      <c r="C1714" s="121">
        <f>VLOOKUP($A1714,flow_input!B$2:C$50000,2,FALSE)</f>
        <v>11575.647741999999</v>
      </c>
      <c r="D1714" s="7" t="s">
        <v>7</v>
      </c>
      <c r="E1714" s="6">
        <f t="shared" si="118"/>
        <v>0.10244264209523801</v>
      </c>
      <c r="F1714" s="4">
        <v>5</v>
      </c>
      <c r="G1714" s="4" t="s">
        <v>29</v>
      </c>
      <c r="H1714" s="170">
        <f t="shared" si="119"/>
        <v>10000</v>
      </c>
      <c r="I1714" s="4">
        <v>3</v>
      </c>
      <c r="J1714" s="120">
        <f t="shared" si="120"/>
        <v>1075.6477419999992</v>
      </c>
      <c r="K1714" s="120">
        <f t="shared" si="121"/>
        <v>1157018.0648696967</v>
      </c>
    </row>
    <row r="1715" spans="1:11" x14ac:dyDescent="0.25">
      <c r="A1715" s="4">
        <v>5652</v>
      </c>
      <c r="B1715" s="5">
        <v>5300</v>
      </c>
      <c r="C1715" s="121">
        <f>VLOOKUP($A1715,flow_input!B$2:C$50000,2,FALSE)</f>
        <v>3460.2164130000001</v>
      </c>
      <c r="D1715" s="7" t="s">
        <v>7</v>
      </c>
      <c r="E1715" s="6">
        <f t="shared" si="118"/>
        <v>-0.3471289786792453</v>
      </c>
      <c r="F1715" s="4">
        <v>5</v>
      </c>
      <c r="G1715" s="4" t="s">
        <v>29</v>
      </c>
      <c r="H1715" s="170">
        <f t="shared" si="119"/>
        <v>0</v>
      </c>
      <c r="I1715" s="4">
        <v>7</v>
      </c>
      <c r="J1715" s="120">
        <f t="shared" si="120"/>
        <v>-1839.7835869999999</v>
      </c>
      <c r="K1715" s="120">
        <f t="shared" si="121"/>
        <v>3384803.6469945861</v>
      </c>
    </row>
    <row r="1716" spans="1:11" x14ac:dyDescent="0.25">
      <c r="A1716" s="4">
        <v>5720</v>
      </c>
      <c r="B1716" s="5">
        <v>3800</v>
      </c>
      <c r="C1716" s="121">
        <f>VLOOKUP($A1716,flow_input!B$2:C$50000,2,FALSE)</f>
        <v>3770.846442</v>
      </c>
      <c r="D1716" s="7" t="s">
        <v>7</v>
      </c>
      <c r="E1716" s="6">
        <f t="shared" si="118"/>
        <v>-7.6719889473684244E-3</v>
      </c>
      <c r="F1716" s="4">
        <v>5</v>
      </c>
      <c r="G1716" s="4" t="s">
        <v>29</v>
      </c>
      <c r="H1716" s="170">
        <f t="shared" si="119"/>
        <v>0</v>
      </c>
      <c r="I1716" s="4">
        <v>2</v>
      </c>
      <c r="J1716" s="120">
        <f t="shared" si="120"/>
        <v>-29.153557999999975</v>
      </c>
      <c r="K1716" s="120">
        <f t="shared" si="121"/>
        <v>849.92994405936258</v>
      </c>
    </row>
    <row r="1717" spans="1:11" x14ac:dyDescent="0.25">
      <c r="A1717" s="4">
        <v>5787</v>
      </c>
      <c r="B1717" s="5">
        <v>5200</v>
      </c>
      <c r="C1717" s="121">
        <f>VLOOKUP($A1717,flow_input!B$2:C$50000,2,FALSE)</f>
        <v>6335.7506940000003</v>
      </c>
      <c r="D1717" s="7" t="s">
        <v>7</v>
      </c>
      <c r="E1717" s="6">
        <f t="shared" si="118"/>
        <v>0.21841359500000013</v>
      </c>
      <c r="F1717" s="4">
        <v>5</v>
      </c>
      <c r="G1717" s="4" t="s">
        <v>29</v>
      </c>
      <c r="H1717" s="170">
        <f t="shared" si="119"/>
        <v>0</v>
      </c>
      <c r="I1717" s="4">
        <v>6</v>
      </c>
      <c r="J1717" s="120">
        <f t="shared" si="120"/>
        <v>1135.7506940000003</v>
      </c>
      <c r="K1717" s="120">
        <f t="shared" si="121"/>
        <v>1289929.6389214823</v>
      </c>
    </row>
    <row r="1718" spans="1:11" x14ac:dyDescent="0.25">
      <c r="A1718" s="4">
        <v>5812</v>
      </c>
      <c r="B1718" s="5">
        <v>4600</v>
      </c>
      <c r="C1718" s="121">
        <f>VLOOKUP($A1718,flow_input!B$2:C$50000,2,FALSE)</f>
        <v>3682.8735069999998</v>
      </c>
      <c r="D1718" s="7" t="s">
        <v>7</v>
      </c>
      <c r="E1718" s="6">
        <f t="shared" si="118"/>
        <v>-0.19937532456521745</v>
      </c>
      <c r="F1718" s="4">
        <v>5</v>
      </c>
      <c r="G1718" s="4" t="s">
        <v>29</v>
      </c>
      <c r="H1718" s="170">
        <f t="shared" si="119"/>
        <v>0</v>
      </c>
      <c r="I1718" s="4">
        <v>2</v>
      </c>
      <c r="J1718" s="120">
        <f t="shared" si="120"/>
        <v>-917.12649300000021</v>
      </c>
      <c r="K1718" s="120">
        <f t="shared" si="121"/>
        <v>841121.00416247942</v>
      </c>
    </row>
    <row r="1719" spans="1:11" x14ac:dyDescent="0.25">
      <c r="A1719" s="4">
        <v>5820</v>
      </c>
      <c r="B1719" s="5">
        <v>5500</v>
      </c>
      <c r="C1719" s="121">
        <f>VLOOKUP($A1719,flow_input!B$2:C$50000,2,FALSE)</f>
        <v>1758.1464129999999</v>
      </c>
      <c r="D1719" s="7" t="s">
        <v>7</v>
      </c>
      <c r="E1719" s="6">
        <f t="shared" si="118"/>
        <v>-0.68033701581818185</v>
      </c>
      <c r="F1719" s="4">
        <v>5</v>
      </c>
      <c r="G1719" s="4" t="s">
        <v>29</v>
      </c>
      <c r="H1719" s="170">
        <f t="shared" si="119"/>
        <v>0</v>
      </c>
      <c r="I1719" s="4">
        <v>2</v>
      </c>
      <c r="J1719" s="120">
        <f t="shared" si="120"/>
        <v>-3741.8535870000001</v>
      </c>
      <c r="K1719" s="120">
        <f t="shared" si="121"/>
        <v>14001468.266544767</v>
      </c>
    </row>
    <row r="1720" spans="1:11" x14ac:dyDescent="0.25">
      <c r="A1720" s="4">
        <v>5939</v>
      </c>
      <c r="B1720" s="5">
        <v>6900</v>
      </c>
      <c r="C1720" s="121">
        <f>VLOOKUP($A1720,flow_input!B$2:C$50000,2,FALSE)</f>
        <v>7365.6694669999997</v>
      </c>
      <c r="D1720" s="7" t="s">
        <v>7</v>
      </c>
      <c r="E1720" s="6">
        <f t="shared" si="118"/>
        <v>6.7488328550724619E-2</v>
      </c>
      <c r="F1720" s="4">
        <v>5</v>
      </c>
      <c r="G1720" s="4" t="s">
        <v>29</v>
      </c>
      <c r="H1720" s="170">
        <f t="shared" si="119"/>
        <v>0</v>
      </c>
      <c r="I1720" s="4">
        <v>3</v>
      </c>
      <c r="J1720" s="120">
        <f t="shared" si="120"/>
        <v>465.66946699999971</v>
      </c>
      <c r="K1720" s="120">
        <f t="shared" si="121"/>
        <v>216848.05249606381</v>
      </c>
    </row>
    <row r="1721" spans="1:11" x14ac:dyDescent="0.25">
      <c r="A1721" s="4">
        <v>5988</v>
      </c>
      <c r="B1721" s="5">
        <v>7800</v>
      </c>
      <c r="C1721" s="121">
        <f>VLOOKUP($A1721,flow_input!B$2:C$50000,2,FALSE)</f>
        <v>5635.316538</v>
      </c>
      <c r="D1721" s="7" t="s">
        <v>7</v>
      </c>
      <c r="E1721" s="6">
        <f t="shared" si="118"/>
        <v>-0.27752352076923081</v>
      </c>
      <c r="F1721" s="4">
        <v>5</v>
      </c>
      <c r="G1721" s="4" t="s">
        <v>29</v>
      </c>
      <c r="H1721" s="170">
        <f t="shared" si="119"/>
        <v>0</v>
      </c>
      <c r="I1721" s="4">
        <v>3</v>
      </c>
      <c r="J1721" s="120">
        <f t="shared" si="120"/>
        <v>-2164.683462</v>
      </c>
      <c r="K1721" s="120">
        <f t="shared" si="121"/>
        <v>4685854.4906563051</v>
      </c>
    </row>
    <row r="1722" spans="1:11" x14ac:dyDescent="0.25">
      <c r="A1722" s="4">
        <v>6052</v>
      </c>
      <c r="B1722" s="5">
        <v>10300</v>
      </c>
      <c r="C1722" s="121">
        <f>VLOOKUP($A1722,flow_input!B$2:C$50000,2,FALSE)</f>
        <v>8152.2281030000004</v>
      </c>
      <c r="D1722" s="7" t="s">
        <v>7</v>
      </c>
      <c r="E1722" s="6">
        <f t="shared" si="118"/>
        <v>-0.20852154339805817</v>
      </c>
      <c r="F1722" s="4">
        <v>5</v>
      </c>
      <c r="G1722" s="4" t="s">
        <v>29</v>
      </c>
      <c r="H1722" s="170">
        <f t="shared" si="119"/>
        <v>10000</v>
      </c>
      <c r="I1722" s="4">
        <v>3</v>
      </c>
      <c r="J1722" s="120">
        <f t="shared" si="120"/>
        <v>-2147.7718969999996</v>
      </c>
      <c r="K1722" s="120">
        <f t="shared" si="121"/>
        <v>4612924.1215429772</v>
      </c>
    </row>
    <row r="1723" spans="1:11" x14ac:dyDescent="0.25">
      <c r="A1723" s="4">
        <v>6111</v>
      </c>
      <c r="B1723" s="5">
        <v>4200</v>
      </c>
      <c r="C1723" s="121">
        <f>VLOOKUP($A1723,flow_input!B$2:C$50000,2,FALSE)</f>
        <v>5642.4545099999996</v>
      </c>
      <c r="D1723" s="7" t="s">
        <v>7</v>
      </c>
      <c r="E1723" s="6">
        <f t="shared" si="118"/>
        <v>0.34344154999999987</v>
      </c>
      <c r="F1723" s="4">
        <v>5</v>
      </c>
      <c r="G1723" s="4" t="s">
        <v>29</v>
      </c>
      <c r="H1723" s="170">
        <f t="shared" si="119"/>
        <v>0</v>
      </c>
      <c r="I1723" s="4">
        <v>5</v>
      </c>
      <c r="J1723" s="120">
        <f t="shared" si="120"/>
        <v>1442.4545099999996</v>
      </c>
      <c r="K1723" s="120">
        <f t="shared" si="121"/>
        <v>2080675.013419339</v>
      </c>
    </row>
    <row r="1724" spans="1:11" x14ac:dyDescent="0.25">
      <c r="A1724" s="4">
        <v>6195</v>
      </c>
      <c r="B1724" s="5">
        <v>7600</v>
      </c>
      <c r="C1724" s="121">
        <f>VLOOKUP($A1724,flow_input!B$2:C$50000,2,FALSE)</f>
        <v>6788.5418659999996</v>
      </c>
      <c r="D1724" s="7" t="s">
        <v>7</v>
      </c>
      <c r="E1724" s="6">
        <f t="shared" si="118"/>
        <v>-0.10677080710526321</v>
      </c>
      <c r="F1724" s="4">
        <v>5</v>
      </c>
      <c r="G1724" s="4" t="s">
        <v>29</v>
      </c>
      <c r="H1724" s="170">
        <f t="shared" si="119"/>
        <v>0</v>
      </c>
      <c r="I1724" s="4">
        <v>7</v>
      </c>
      <c r="J1724" s="120">
        <f t="shared" si="120"/>
        <v>-811.45813400000043</v>
      </c>
      <c r="K1724" s="120">
        <f t="shared" si="121"/>
        <v>658464.30323476263</v>
      </c>
    </row>
    <row r="1725" spans="1:11" x14ac:dyDescent="0.25">
      <c r="A1725" s="4">
        <v>6402</v>
      </c>
      <c r="B1725" s="5">
        <v>3600</v>
      </c>
      <c r="C1725" s="121">
        <f>VLOOKUP($A1725,flow_input!B$2:C$50000,2,FALSE)</f>
        <v>1854.7183010000001</v>
      </c>
      <c r="D1725" s="7" t="s">
        <v>7</v>
      </c>
      <c r="E1725" s="6">
        <f t="shared" si="118"/>
        <v>-0.48480047194444442</v>
      </c>
      <c r="F1725" s="4">
        <v>5</v>
      </c>
      <c r="G1725" s="4" t="s">
        <v>29</v>
      </c>
      <c r="H1725" s="170">
        <f t="shared" si="119"/>
        <v>0</v>
      </c>
      <c r="I1725" s="4">
        <v>2</v>
      </c>
      <c r="J1725" s="120">
        <f t="shared" si="120"/>
        <v>-1745.2816989999999</v>
      </c>
      <c r="K1725" s="120">
        <f t="shared" si="121"/>
        <v>3046008.2088643261</v>
      </c>
    </row>
    <row r="1726" spans="1:11" x14ac:dyDescent="0.25">
      <c r="A1726" s="4">
        <v>6405</v>
      </c>
      <c r="B1726" s="5">
        <v>8700</v>
      </c>
      <c r="C1726" s="121">
        <f>VLOOKUP($A1726,flow_input!B$2:C$50000,2,FALSE)</f>
        <v>7436.5009040000004</v>
      </c>
      <c r="D1726" s="7" t="s">
        <v>7</v>
      </c>
      <c r="E1726" s="6">
        <f t="shared" si="118"/>
        <v>-0.1452297811494252</v>
      </c>
      <c r="F1726" s="4">
        <v>5</v>
      </c>
      <c r="G1726" s="4" t="s">
        <v>29</v>
      </c>
      <c r="H1726" s="170">
        <f t="shared" si="119"/>
        <v>0</v>
      </c>
      <c r="I1726" s="4">
        <v>3</v>
      </c>
      <c r="J1726" s="120">
        <f t="shared" si="120"/>
        <v>-1263.4990959999996</v>
      </c>
      <c r="K1726" s="120">
        <f t="shared" si="121"/>
        <v>1596429.965592816</v>
      </c>
    </row>
    <row r="1727" spans="1:11" x14ac:dyDescent="0.25">
      <c r="A1727" s="4">
        <v>6465</v>
      </c>
      <c r="B1727" s="5">
        <v>4200</v>
      </c>
      <c r="C1727" s="121">
        <f>VLOOKUP($A1727,flow_input!B$2:C$50000,2,FALSE)</f>
        <v>2329.4697759999999</v>
      </c>
      <c r="D1727" s="7" t="s">
        <v>7</v>
      </c>
      <c r="E1727" s="6">
        <f t="shared" si="118"/>
        <v>-0.44536433904761907</v>
      </c>
      <c r="F1727" s="4">
        <v>5</v>
      </c>
      <c r="G1727" s="4" t="s">
        <v>29</v>
      </c>
      <c r="H1727" s="170">
        <f t="shared" si="119"/>
        <v>0</v>
      </c>
      <c r="I1727" s="4">
        <v>7</v>
      </c>
      <c r="J1727" s="120">
        <f t="shared" si="120"/>
        <v>-1870.5302240000001</v>
      </c>
      <c r="K1727" s="120">
        <f t="shared" si="121"/>
        <v>3498883.3188974904</v>
      </c>
    </row>
    <row r="1728" spans="1:11" x14ac:dyDescent="0.25">
      <c r="A1728" s="4">
        <v>6534</v>
      </c>
      <c r="B1728" s="5">
        <v>5300</v>
      </c>
      <c r="C1728" s="121">
        <f>VLOOKUP($A1728,flow_input!B$2:C$50000,2,FALSE)</f>
        <v>7153.397747</v>
      </c>
      <c r="D1728" s="7" t="s">
        <v>7</v>
      </c>
      <c r="E1728" s="6">
        <f t="shared" si="118"/>
        <v>0.34969768811320745</v>
      </c>
      <c r="F1728" s="4">
        <v>5</v>
      </c>
      <c r="G1728" s="4" t="s">
        <v>29</v>
      </c>
      <c r="H1728" s="170">
        <f t="shared" si="119"/>
        <v>0</v>
      </c>
      <c r="I1728" s="4">
        <v>2</v>
      </c>
      <c r="J1728" s="120">
        <f t="shared" si="120"/>
        <v>1853.397747</v>
      </c>
      <c r="K1728" s="120">
        <f t="shared" si="121"/>
        <v>3435083.208584676</v>
      </c>
    </row>
    <row r="1729" spans="1:11" x14ac:dyDescent="0.25">
      <c r="A1729" s="4">
        <v>6712</v>
      </c>
      <c r="B1729" s="5">
        <v>2400</v>
      </c>
      <c r="C1729" s="121">
        <f>VLOOKUP($A1729,flow_input!B$2:C$50000,2,FALSE)</f>
        <v>2030.6686050000001</v>
      </c>
      <c r="D1729" s="7" t="s">
        <v>7</v>
      </c>
      <c r="E1729" s="6">
        <f t="shared" si="118"/>
        <v>-0.15388808124999998</v>
      </c>
      <c r="F1729" s="4">
        <v>5</v>
      </c>
      <c r="G1729" s="4" t="s">
        <v>29</v>
      </c>
      <c r="H1729" s="170">
        <f t="shared" si="119"/>
        <v>0</v>
      </c>
      <c r="I1729" s="4">
        <v>2</v>
      </c>
      <c r="J1729" s="120">
        <f t="shared" si="120"/>
        <v>-369.33139499999993</v>
      </c>
      <c r="K1729" s="120">
        <f t="shared" si="121"/>
        <v>136405.67933264596</v>
      </c>
    </row>
    <row r="1730" spans="1:11" x14ac:dyDescent="0.25">
      <c r="A1730" s="4">
        <v>6756</v>
      </c>
      <c r="B1730" s="5">
        <v>5700</v>
      </c>
      <c r="C1730" s="121">
        <f>VLOOKUP($A1730,flow_input!B$2:C$50000,2,FALSE)</f>
        <v>5176.3386559999999</v>
      </c>
      <c r="D1730" s="7" t="s">
        <v>7</v>
      </c>
      <c r="E1730" s="6">
        <f t="shared" si="118"/>
        <v>-9.1870411228070159E-2</v>
      </c>
      <c r="F1730" s="4">
        <v>5</v>
      </c>
      <c r="G1730" s="4" t="s">
        <v>29</v>
      </c>
      <c r="H1730" s="170">
        <f t="shared" si="119"/>
        <v>0</v>
      </c>
      <c r="I1730" s="4">
        <v>4</v>
      </c>
      <c r="J1730" s="120">
        <f t="shared" si="120"/>
        <v>-523.6613440000001</v>
      </c>
      <c r="K1730" s="120">
        <f t="shared" si="121"/>
        <v>274221.20319988643</v>
      </c>
    </row>
    <row r="1731" spans="1:11" x14ac:dyDescent="0.25">
      <c r="A1731" s="4">
        <v>6859</v>
      </c>
      <c r="B1731" s="5">
        <v>7000</v>
      </c>
      <c r="C1731" s="121">
        <f>VLOOKUP($A1731,flow_input!B$2:C$50000,2,FALSE)</f>
        <v>4823.3796480000001</v>
      </c>
      <c r="D1731" s="7" t="s">
        <v>7</v>
      </c>
      <c r="E1731" s="6">
        <f t="shared" ref="E1731:E1794" si="122">C1731/B1731-1</f>
        <v>-0.31094576457142853</v>
      </c>
      <c r="F1731" s="4">
        <v>5</v>
      </c>
      <c r="G1731" s="4" t="s">
        <v>29</v>
      </c>
      <c r="H1731" s="170">
        <f t="shared" ref="H1731:H1794" si="123">FLOOR(B1731,10000)</f>
        <v>0</v>
      </c>
      <c r="I1731" s="4">
        <v>3</v>
      </c>
      <c r="J1731" s="120">
        <f t="shared" si="120"/>
        <v>-2176.6203519999999</v>
      </c>
      <c r="K1731" s="120">
        <f t="shared" si="121"/>
        <v>4737676.156740604</v>
      </c>
    </row>
    <row r="1732" spans="1:11" x14ac:dyDescent="0.25">
      <c r="A1732" s="4">
        <v>6866</v>
      </c>
      <c r="B1732" s="5">
        <v>5200</v>
      </c>
      <c r="C1732" s="121">
        <f>VLOOKUP($A1732,flow_input!B$2:C$50000,2,FALSE)</f>
        <v>4745.7289559999999</v>
      </c>
      <c r="D1732" s="7" t="s">
        <v>7</v>
      </c>
      <c r="E1732" s="6">
        <f t="shared" si="122"/>
        <v>-8.7359816153846137E-2</v>
      </c>
      <c r="F1732" s="4">
        <v>5</v>
      </c>
      <c r="G1732" s="4" t="s">
        <v>29</v>
      </c>
      <c r="H1732" s="170">
        <f t="shared" si="123"/>
        <v>0</v>
      </c>
      <c r="I1732" s="4">
        <v>3</v>
      </c>
      <c r="J1732" s="120">
        <f t="shared" si="120"/>
        <v>-454.27104400000007</v>
      </c>
      <c r="K1732" s="120">
        <f t="shared" si="121"/>
        <v>206362.18141685001</v>
      </c>
    </row>
    <row r="1733" spans="1:11" x14ac:dyDescent="0.25">
      <c r="A1733" s="4">
        <v>6981</v>
      </c>
      <c r="B1733" s="5">
        <v>7300</v>
      </c>
      <c r="C1733" s="121">
        <f>VLOOKUP($A1733,flow_input!B$2:C$50000,2,FALSE)</f>
        <v>6582.5086799999999</v>
      </c>
      <c r="D1733" s="7" t="s">
        <v>7</v>
      </c>
      <c r="E1733" s="6">
        <f t="shared" si="122"/>
        <v>-9.8286482191780822E-2</v>
      </c>
      <c r="F1733" s="4">
        <v>5</v>
      </c>
      <c r="G1733" s="4" t="s">
        <v>29</v>
      </c>
      <c r="H1733" s="170">
        <f t="shared" si="123"/>
        <v>0</v>
      </c>
      <c r="I1733" s="4">
        <v>3</v>
      </c>
      <c r="J1733" s="120">
        <f t="shared" ref="J1733:J1796" si="124">C1733-B1733</f>
        <v>-717.49132000000009</v>
      </c>
      <c r="K1733" s="120">
        <f t="shared" ref="K1733:K1796" si="125">POWER(J1733,2)</f>
        <v>514793.79427534255</v>
      </c>
    </row>
    <row r="1734" spans="1:11" x14ac:dyDescent="0.25">
      <c r="A1734" s="4">
        <v>7446</v>
      </c>
      <c r="B1734" s="5">
        <v>10600</v>
      </c>
      <c r="C1734" s="121">
        <f>VLOOKUP($A1734,flow_input!B$2:C$50000,2,FALSE)</f>
        <v>8614.3208439999999</v>
      </c>
      <c r="D1734" s="7" t="s">
        <v>7</v>
      </c>
      <c r="E1734" s="6">
        <f t="shared" si="122"/>
        <v>-0.18732822226415091</v>
      </c>
      <c r="F1734" s="4">
        <v>5</v>
      </c>
      <c r="G1734" s="4" t="s">
        <v>29</v>
      </c>
      <c r="H1734" s="170">
        <f t="shared" si="123"/>
        <v>10000</v>
      </c>
      <c r="I1734" s="4">
        <v>5</v>
      </c>
      <c r="J1734" s="120">
        <f t="shared" si="124"/>
        <v>-1985.6791560000001</v>
      </c>
      <c r="K1734" s="120">
        <f t="shared" si="125"/>
        <v>3942921.7105728728</v>
      </c>
    </row>
    <row r="1735" spans="1:11" x14ac:dyDescent="0.25">
      <c r="A1735" s="4">
        <v>7466</v>
      </c>
      <c r="B1735" s="5">
        <v>6500</v>
      </c>
      <c r="C1735" s="121">
        <f>VLOOKUP($A1735,flow_input!B$2:C$50000,2,FALSE)</f>
        <v>5568.3951746659995</v>
      </c>
      <c r="D1735" s="7" t="s">
        <v>7</v>
      </c>
      <c r="E1735" s="6">
        <f t="shared" si="122"/>
        <v>-0.14332381928215387</v>
      </c>
      <c r="F1735" s="4">
        <v>5</v>
      </c>
      <c r="G1735" s="4" t="s">
        <v>29</v>
      </c>
      <c r="H1735" s="170">
        <f t="shared" si="123"/>
        <v>0</v>
      </c>
      <c r="I1735" s="4">
        <v>3</v>
      </c>
      <c r="J1735" s="120">
        <f t="shared" si="124"/>
        <v>-931.60482533400045</v>
      </c>
      <c r="K1735" s="120">
        <f t="shared" si="125"/>
        <v>867887.55058559345</v>
      </c>
    </row>
    <row r="1736" spans="1:11" x14ac:dyDescent="0.25">
      <c r="A1736" s="4">
        <v>8276</v>
      </c>
      <c r="B1736" s="5">
        <v>3700</v>
      </c>
      <c r="C1736" s="121">
        <f>VLOOKUP($A1736,flow_input!B$2:C$50000,2,FALSE)</f>
        <v>4315.2730309999997</v>
      </c>
      <c r="D1736" s="7" t="s">
        <v>7</v>
      </c>
      <c r="E1736" s="6">
        <f t="shared" si="122"/>
        <v>0.16629000837837826</v>
      </c>
      <c r="F1736" s="4">
        <v>5</v>
      </c>
      <c r="G1736" s="4" t="s">
        <v>29</v>
      </c>
      <c r="H1736" s="170">
        <f t="shared" si="123"/>
        <v>0</v>
      </c>
      <c r="I1736" s="4">
        <v>7</v>
      </c>
      <c r="J1736" s="120">
        <f t="shared" si="124"/>
        <v>615.27303099999972</v>
      </c>
      <c r="K1736" s="120">
        <f t="shared" si="125"/>
        <v>378560.90267592663</v>
      </c>
    </row>
    <row r="1737" spans="1:11" x14ac:dyDescent="0.25">
      <c r="A1737" s="4">
        <v>8280</v>
      </c>
      <c r="B1737" s="5">
        <v>3200</v>
      </c>
      <c r="C1737" s="121">
        <f>VLOOKUP($A1737,flow_input!B$2:C$50000,2,FALSE)</f>
        <v>2521.714939</v>
      </c>
      <c r="D1737" s="7" t="s">
        <v>7</v>
      </c>
      <c r="E1737" s="6">
        <f t="shared" si="122"/>
        <v>-0.21196408156250002</v>
      </c>
      <c r="F1737" s="4">
        <v>5</v>
      </c>
      <c r="G1737" s="4" t="s">
        <v>29</v>
      </c>
      <c r="H1737" s="170">
        <f t="shared" si="123"/>
        <v>0</v>
      </c>
      <c r="I1737" s="4">
        <v>7</v>
      </c>
      <c r="J1737" s="120">
        <f t="shared" si="124"/>
        <v>-678.28506100000004</v>
      </c>
      <c r="K1737" s="120">
        <f t="shared" si="125"/>
        <v>460070.62397577375</v>
      </c>
    </row>
    <row r="1738" spans="1:11" x14ac:dyDescent="0.25">
      <c r="A1738" s="4">
        <v>8288</v>
      </c>
      <c r="B1738" s="5">
        <v>2400</v>
      </c>
      <c r="C1738" s="121">
        <f>VLOOKUP($A1738,flow_input!B$2:C$50000,2,FALSE)</f>
        <v>3536.2953689999999</v>
      </c>
      <c r="D1738" s="7" t="s">
        <v>7</v>
      </c>
      <c r="E1738" s="6">
        <f t="shared" si="122"/>
        <v>0.47345640374999998</v>
      </c>
      <c r="F1738" s="4">
        <v>5</v>
      </c>
      <c r="G1738" s="4" t="s">
        <v>29</v>
      </c>
      <c r="H1738" s="170">
        <f t="shared" si="123"/>
        <v>0</v>
      </c>
      <c r="I1738" s="4">
        <v>7</v>
      </c>
      <c r="J1738" s="120">
        <f t="shared" si="124"/>
        <v>1136.2953689999999</v>
      </c>
      <c r="K1738" s="120">
        <f t="shared" si="125"/>
        <v>1291167.1656108461</v>
      </c>
    </row>
    <row r="1739" spans="1:11" x14ac:dyDescent="0.25">
      <c r="A1739" s="4">
        <v>8293</v>
      </c>
      <c r="B1739" s="5">
        <v>1800</v>
      </c>
      <c r="C1739" s="121">
        <f>VLOOKUP($A1739,flow_input!B$2:C$50000,2,FALSE)</f>
        <v>5059.9460349999999</v>
      </c>
      <c r="D1739" s="7" t="s">
        <v>7</v>
      </c>
      <c r="E1739" s="6">
        <f t="shared" si="122"/>
        <v>1.8110811305555554</v>
      </c>
      <c r="F1739" s="4">
        <v>5</v>
      </c>
      <c r="G1739" s="4" t="s">
        <v>29</v>
      </c>
      <c r="H1739" s="170">
        <f t="shared" si="123"/>
        <v>0</v>
      </c>
      <c r="I1739" s="4">
        <v>7</v>
      </c>
      <c r="J1739" s="120">
        <f t="shared" si="124"/>
        <v>3259.9460349999999</v>
      </c>
      <c r="K1739" s="120">
        <f t="shared" si="125"/>
        <v>10627248.151112221</v>
      </c>
    </row>
    <row r="1740" spans="1:11" x14ac:dyDescent="0.25">
      <c r="A1740" s="4">
        <v>8303</v>
      </c>
      <c r="B1740" s="5">
        <v>4500</v>
      </c>
      <c r="C1740" s="121">
        <f>VLOOKUP($A1740,flow_input!B$2:C$50000,2,FALSE)</f>
        <v>3282.5815379999999</v>
      </c>
      <c r="D1740" s="7" t="s">
        <v>7</v>
      </c>
      <c r="E1740" s="6">
        <f t="shared" si="122"/>
        <v>-0.27053743600000002</v>
      </c>
      <c r="F1740" s="4">
        <v>5</v>
      </c>
      <c r="G1740" s="4" t="s">
        <v>29</v>
      </c>
      <c r="H1740" s="170">
        <f t="shared" si="123"/>
        <v>0</v>
      </c>
      <c r="I1740" s="4">
        <v>3</v>
      </c>
      <c r="J1740" s="120">
        <f t="shared" si="124"/>
        <v>-1217.4184620000001</v>
      </c>
      <c r="K1740" s="120">
        <f t="shared" si="125"/>
        <v>1482107.7116184456</v>
      </c>
    </row>
    <row r="1741" spans="1:11" x14ac:dyDescent="0.25">
      <c r="A1741" s="4">
        <v>8344</v>
      </c>
      <c r="B1741" s="5">
        <v>7100</v>
      </c>
      <c r="C1741" s="121">
        <f>VLOOKUP($A1741,flow_input!B$2:C$50000,2,FALSE)</f>
        <v>6184.4392420000004</v>
      </c>
      <c r="D1741" s="7" t="s">
        <v>7</v>
      </c>
      <c r="E1741" s="6">
        <f t="shared" si="122"/>
        <v>-0.12895221943661972</v>
      </c>
      <c r="F1741" s="4">
        <v>5</v>
      </c>
      <c r="G1741" s="4" t="s">
        <v>29</v>
      </c>
      <c r="H1741" s="170">
        <f t="shared" si="123"/>
        <v>0</v>
      </c>
      <c r="I1741" s="4">
        <v>3</v>
      </c>
      <c r="J1741" s="120">
        <f t="shared" si="124"/>
        <v>-915.56075799999962</v>
      </c>
      <c r="K1741" s="120">
        <f t="shared" si="125"/>
        <v>838251.50158953387</v>
      </c>
    </row>
    <row r="1742" spans="1:11" x14ac:dyDescent="0.25">
      <c r="A1742" s="4">
        <v>8348</v>
      </c>
      <c r="B1742" s="5">
        <v>4500</v>
      </c>
      <c r="C1742" s="121">
        <f>VLOOKUP($A1742,flow_input!B$2:C$50000,2,FALSE)</f>
        <v>5478.2856689999999</v>
      </c>
      <c r="D1742" s="7" t="s">
        <v>7</v>
      </c>
      <c r="E1742" s="6">
        <f t="shared" si="122"/>
        <v>0.21739681533333322</v>
      </c>
      <c r="F1742" s="4">
        <v>5</v>
      </c>
      <c r="G1742" s="4" t="s">
        <v>29</v>
      </c>
      <c r="H1742" s="170">
        <f t="shared" si="123"/>
        <v>0</v>
      </c>
      <c r="I1742" s="4">
        <v>3</v>
      </c>
      <c r="J1742" s="120">
        <f t="shared" si="124"/>
        <v>978.28566899999987</v>
      </c>
      <c r="K1742" s="120">
        <f t="shared" si="125"/>
        <v>957042.8501707773</v>
      </c>
    </row>
    <row r="1743" spans="1:11" x14ac:dyDescent="0.25">
      <c r="A1743" s="4">
        <v>8375</v>
      </c>
      <c r="B1743" s="5">
        <v>12300</v>
      </c>
      <c r="C1743" s="121">
        <f>VLOOKUP($A1743,flow_input!B$2:C$50000,2,FALSE)</f>
        <v>19627.287232999999</v>
      </c>
      <c r="D1743" s="7" t="s">
        <v>7</v>
      </c>
      <c r="E1743" s="6">
        <f t="shared" si="122"/>
        <v>0.5957144091869917</v>
      </c>
      <c r="F1743" s="4">
        <v>5</v>
      </c>
      <c r="G1743" s="4" t="s">
        <v>29</v>
      </c>
      <c r="H1743" s="170">
        <f t="shared" si="123"/>
        <v>10000</v>
      </c>
      <c r="I1743" s="4">
        <v>3</v>
      </c>
      <c r="J1743" s="120">
        <f t="shared" si="124"/>
        <v>7327.2872329999991</v>
      </c>
      <c r="K1743" s="120">
        <f t="shared" si="125"/>
        <v>53689138.194884785</v>
      </c>
    </row>
    <row r="1744" spans="1:11" x14ac:dyDescent="0.25">
      <c r="A1744" s="4">
        <v>8379</v>
      </c>
      <c r="B1744" s="5">
        <v>2500</v>
      </c>
      <c r="C1744" s="121">
        <f>VLOOKUP($A1744,flow_input!B$2:C$50000,2,FALSE)</f>
        <v>0</v>
      </c>
      <c r="D1744" s="7" t="s">
        <v>7</v>
      </c>
      <c r="E1744" s="6">
        <f t="shared" si="122"/>
        <v>-1</v>
      </c>
      <c r="F1744" s="4">
        <v>5</v>
      </c>
      <c r="G1744" s="4" t="s">
        <v>29</v>
      </c>
      <c r="H1744" s="170">
        <f t="shared" si="123"/>
        <v>0</v>
      </c>
      <c r="I1744" s="4">
        <v>3</v>
      </c>
      <c r="J1744" s="120">
        <f t="shared" si="124"/>
        <v>-2500</v>
      </c>
      <c r="K1744" s="120">
        <f t="shared" si="125"/>
        <v>6250000</v>
      </c>
    </row>
    <row r="1745" spans="1:11" x14ac:dyDescent="0.25">
      <c r="A1745" s="4">
        <v>8381</v>
      </c>
      <c r="B1745" s="5">
        <v>4400</v>
      </c>
      <c r="C1745" s="121">
        <f>VLOOKUP($A1745,flow_input!B$2:C$50000,2,FALSE)</f>
        <v>5122.4526589999996</v>
      </c>
      <c r="D1745" s="7" t="s">
        <v>7</v>
      </c>
      <c r="E1745" s="6">
        <f t="shared" si="122"/>
        <v>0.1641937861363636</v>
      </c>
      <c r="F1745" s="4">
        <v>5</v>
      </c>
      <c r="G1745" s="4" t="s">
        <v>29</v>
      </c>
      <c r="H1745" s="170">
        <f t="shared" si="123"/>
        <v>0</v>
      </c>
      <c r="I1745" s="4">
        <v>3</v>
      </c>
      <c r="J1745" s="120">
        <f t="shared" si="124"/>
        <v>722.45265899999958</v>
      </c>
      <c r="K1745" s="120">
        <f t="shared" si="125"/>
        <v>521937.84449616971</v>
      </c>
    </row>
    <row r="1746" spans="1:11" x14ac:dyDescent="0.25">
      <c r="A1746" s="4">
        <v>8415</v>
      </c>
      <c r="B1746" s="5">
        <v>5900</v>
      </c>
      <c r="C1746" s="121">
        <f>VLOOKUP($A1746,flow_input!B$2:C$50000,2,FALSE)</f>
        <v>5094.0922220000002</v>
      </c>
      <c r="D1746" s="7" t="s">
        <v>7</v>
      </c>
      <c r="E1746" s="6">
        <f t="shared" si="122"/>
        <v>-0.13659453864406779</v>
      </c>
      <c r="F1746" s="4">
        <v>5</v>
      </c>
      <c r="G1746" s="4" t="s">
        <v>29</v>
      </c>
      <c r="H1746" s="170">
        <f t="shared" si="123"/>
        <v>0</v>
      </c>
      <c r="I1746" s="4">
        <v>3</v>
      </c>
      <c r="J1746" s="120">
        <f t="shared" si="124"/>
        <v>-805.90777799999978</v>
      </c>
      <c r="K1746" s="120">
        <f t="shared" si="125"/>
        <v>649487.34664089698</v>
      </c>
    </row>
    <row r="1747" spans="1:11" x14ac:dyDescent="0.25">
      <c r="A1747" s="4">
        <v>8420</v>
      </c>
      <c r="B1747" s="5">
        <v>7900</v>
      </c>
      <c r="C1747" s="121">
        <f>VLOOKUP($A1747,flow_input!B$2:C$50000,2,FALSE)</f>
        <v>2540.0712250000001</v>
      </c>
      <c r="D1747" s="7" t="s">
        <v>7</v>
      </c>
      <c r="E1747" s="6">
        <f t="shared" si="122"/>
        <v>-0.67847199683544301</v>
      </c>
      <c r="F1747" s="4">
        <v>5</v>
      </c>
      <c r="G1747" s="4" t="s">
        <v>29</v>
      </c>
      <c r="H1747" s="170">
        <f t="shared" si="123"/>
        <v>0</v>
      </c>
      <c r="I1747" s="4">
        <v>3</v>
      </c>
      <c r="J1747" s="120">
        <f t="shared" si="124"/>
        <v>-5359.9287750000003</v>
      </c>
      <c r="K1747" s="120">
        <f t="shared" si="125"/>
        <v>28728836.473073006</v>
      </c>
    </row>
    <row r="1748" spans="1:11" x14ac:dyDescent="0.25">
      <c r="A1748" s="4">
        <v>8424</v>
      </c>
      <c r="B1748" s="5">
        <v>4100</v>
      </c>
      <c r="C1748" s="121">
        <f>VLOOKUP($A1748,flow_input!B$2:C$50000,2,FALSE)</f>
        <v>4929.6274750000002</v>
      </c>
      <c r="D1748" s="7" t="s">
        <v>7</v>
      </c>
      <c r="E1748" s="6">
        <f t="shared" si="122"/>
        <v>0.20234816463414629</v>
      </c>
      <c r="F1748" s="4">
        <v>5</v>
      </c>
      <c r="G1748" s="4" t="s">
        <v>29</v>
      </c>
      <c r="H1748" s="170">
        <f t="shared" si="123"/>
        <v>0</v>
      </c>
      <c r="I1748" s="4">
        <v>3</v>
      </c>
      <c r="J1748" s="120">
        <f t="shared" si="124"/>
        <v>829.62747500000023</v>
      </c>
      <c r="K1748" s="120">
        <f t="shared" si="125"/>
        <v>688281.74727487599</v>
      </c>
    </row>
    <row r="1749" spans="1:11" x14ac:dyDescent="0.25">
      <c r="A1749" s="4">
        <v>8442</v>
      </c>
      <c r="B1749" s="5">
        <v>4500</v>
      </c>
      <c r="C1749" s="121">
        <f>VLOOKUP($A1749,flow_input!B$2:C$50000,2,FALSE)</f>
        <v>4590.0071539999999</v>
      </c>
      <c r="D1749" s="7" t="s">
        <v>7</v>
      </c>
      <c r="E1749" s="6">
        <f t="shared" si="122"/>
        <v>2.0001589777777662E-2</v>
      </c>
      <c r="F1749" s="4">
        <v>5</v>
      </c>
      <c r="G1749" s="4" t="s">
        <v>29</v>
      </c>
      <c r="H1749" s="170">
        <f t="shared" si="123"/>
        <v>0</v>
      </c>
      <c r="I1749" s="4">
        <v>3</v>
      </c>
      <c r="J1749" s="120">
        <f t="shared" si="124"/>
        <v>90.0071539999999</v>
      </c>
      <c r="K1749" s="120">
        <f t="shared" si="125"/>
        <v>8101.2877711796982</v>
      </c>
    </row>
    <row r="1750" spans="1:11" x14ac:dyDescent="0.25">
      <c r="A1750" s="4">
        <v>8463</v>
      </c>
      <c r="B1750" s="5">
        <v>2500</v>
      </c>
      <c r="C1750" s="121">
        <f>VLOOKUP($A1750,flow_input!B$2:C$50000,2,FALSE)</f>
        <v>1890.5320810000001</v>
      </c>
      <c r="D1750" s="7" t="s">
        <v>7</v>
      </c>
      <c r="E1750" s="6">
        <f t="shared" si="122"/>
        <v>-0.24378716759999997</v>
      </c>
      <c r="F1750" s="4">
        <v>5</v>
      </c>
      <c r="G1750" s="4" t="s">
        <v>29</v>
      </c>
      <c r="H1750" s="170">
        <f t="shared" si="123"/>
        <v>0</v>
      </c>
      <c r="I1750" s="4">
        <v>3</v>
      </c>
      <c r="J1750" s="120">
        <f t="shared" si="124"/>
        <v>-609.46791899999994</v>
      </c>
      <c r="K1750" s="120">
        <f t="shared" si="125"/>
        <v>371451.14429019048</v>
      </c>
    </row>
    <row r="1751" spans="1:11" x14ac:dyDescent="0.25">
      <c r="A1751" s="4">
        <v>8476</v>
      </c>
      <c r="B1751" s="5">
        <v>4600</v>
      </c>
      <c r="C1751" s="121">
        <f>VLOOKUP($A1751,flow_input!B$2:C$50000,2,FALSE)</f>
        <v>8088.5222910000002</v>
      </c>
      <c r="D1751" s="7" t="s">
        <v>7</v>
      </c>
      <c r="E1751" s="6">
        <f t="shared" si="122"/>
        <v>0.75837441108695658</v>
      </c>
      <c r="F1751" s="4">
        <v>5</v>
      </c>
      <c r="G1751" s="4" t="s">
        <v>29</v>
      </c>
      <c r="H1751" s="170">
        <f t="shared" si="123"/>
        <v>0</v>
      </c>
      <c r="I1751" s="4">
        <v>7</v>
      </c>
      <c r="J1751" s="120">
        <f t="shared" si="124"/>
        <v>3488.5222910000002</v>
      </c>
      <c r="K1751" s="120">
        <f t="shared" si="125"/>
        <v>12169787.77480389</v>
      </c>
    </row>
    <row r="1752" spans="1:11" x14ac:dyDescent="0.25">
      <c r="A1752" s="4">
        <v>8501</v>
      </c>
      <c r="B1752" s="5">
        <v>5000</v>
      </c>
      <c r="C1752" s="121">
        <f>VLOOKUP($A1752,flow_input!B$2:C$50000,2,FALSE)</f>
        <v>4714.3190070000001</v>
      </c>
      <c r="D1752" s="7" t="s">
        <v>7</v>
      </c>
      <c r="E1752" s="6">
        <f t="shared" si="122"/>
        <v>-5.7136198599999966E-2</v>
      </c>
      <c r="F1752" s="4">
        <v>5</v>
      </c>
      <c r="G1752" s="4" t="s">
        <v>29</v>
      </c>
      <c r="H1752" s="170">
        <f t="shared" si="123"/>
        <v>0</v>
      </c>
      <c r="I1752" s="4">
        <v>2</v>
      </c>
      <c r="J1752" s="120">
        <f t="shared" si="124"/>
        <v>-285.68099299999994</v>
      </c>
      <c r="K1752" s="120">
        <f t="shared" si="125"/>
        <v>81613.629761466014</v>
      </c>
    </row>
    <row r="1753" spans="1:11" x14ac:dyDescent="0.25">
      <c r="A1753" s="4">
        <v>8584</v>
      </c>
      <c r="B1753" s="5">
        <v>1300</v>
      </c>
      <c r="C1753" s="121">
        <f>VLOOKUP($A1753,flow_input!B$2:C$50000,2,FALSE)</f>
        <v>1098.6316770000001</v>
      </c>
      <c r="D1753" s="7" t="s">
        <v>7</v>
      </c>
      <c r="E1753" s="6">
        <f t="shared" si="122"/>
        <v>-0.15489870999999988</v>
      </c>
      <c r="F1753" s="4">
        <v>5</v>
      </c>
      <c r="G1753" s="4" t="s">
        <v>29</v>
      </c>
      <c r="H1753" s="170">
        <f t="shared" si="123"/>
        <v>0</v>
      </c>
      <c r="I1753" s="4">
        <v>7</v>
      </c>
      <c r="J1753" s="120">
        <f t="shared" si="124"/>
        <v>-201.36832299999992</v>
      </c>
      <c r="K1753" s="120">
        <f t="shared" si="125"/>
        <v>40549.201507832295</v>
      </c>
    </row>
    <row r="1754" spans="1:11" x14ac:dyDescent="0.25">
      <c r="A1754" s="4">
        <v>8631</v>
      </c>
      <c r="B1754" s="5">
        <v>4400</v>
      </c>
      <c r="C1754" s="121">
        <f>VLOOKUP($A1754,flow_input!B$2:C$50000,2,FALSE)</f>
        <v>2866.3034739999998</v>
      </c>
      <c r="D1754" s="7" t="s">
        <v>7</v>
      </c>
      <c r="E1754" s="6">
        <f t="shared" si="122"/>
        <v>-0.34856739227272726</v>
      </c>
      <c r="F1754" s="4">
        <v>5</v>
      </c>
      <c r="G1754" s="4" t="s">
        <v>29</v>
      </c>
      <c r="H1754" s="170">
        <f t="shared" si="123"/>
        <v>0</v>
      </c>
      <c r="I1754" s="4">
        <v>3</v>
      </c>
      <c r="J1754" s="120">
        <f t="shared" si="124"/>
        <v>-1533.6965260000002</v>
      </c>
      <c r="K1754" s="120">
        <f t="shared" si="125"/>
        <v>2352225.0338644693</v>
      </c>
    </row>
    <row r="1755" spans="1:11" x14ac:dyDescent="0.25">
      <c r="A1755" s="4">
        <v>8897</v>
      </c>
      <c r="B1755" s="5">
        <v>12800</v>
      </c>
      <c r="C1755" s="121">
        <f>VLOOKUP($A1755,flow_input!B$2:C$50000,2,FALSE)</f>
        <v>20916.823948333</v>
      </c>
      <c r="D1755" s="7" t="s">
        <v>7</v>
      </c>
      <c r="E1755" s="6">
        <f t="shared" si="122"/>
        <v>0.63412687096351572</v>
      </c>
      <c r="F1755" s="4">
        <v>5</v>
      </c>
      <c r="G1755" s="4" t="s">
        <v>29</v>
      </c>
      <c r="H1755" s="170">
        <f t="shared" si="123"/>
        <v>10000</v>
      </c>
      <c r="I1755" s="4">
        <v>3</v>
      </c>
      <c r="J1755" s="120">
        <f t="shared" si="124"/>
        <v>8116.8239483329999</v>
      </c>
      <c r="K1755" s="120">
        <f t="shared" si="125"/>
        <v>65882831.008232109</v>
      </c>
    </row>
    <row r="1756" spans="1:11" x14ac:dyDescent="0.25">
      <c r="A1756" s="4">
        <v>8970</v>
      </c>
      <c r="B1756" s="5">
        <v>14300</v>
      </c>
      <c r="C1756" s="121">
        <f>VLOOKUP($A1756,flow_input!B$2:C$50000,2,FALSE)</f>
        <v>12017.499223999999</v>
      </c>
      <c r="D1756" s="7" t="s">
        <v>7</v>
      </c>
      <c r="E1756" s="6">
        <f t="shared" si="122"/>
        <v>-0.15961543888111895</v>
      </c>
      <c r="F1756" s="4">
        <v>5</v>
      </c>
      <c r="G1756" s="4" t="s">
        <v>29</v>
      </c>
      <c r="H1756" s="170">
        <f t="shared" si="123"/>
        <v>10000</v>
      </c>
      <c r="I1756" s="4">
        <v>2</v>
      </c>
      <c r="J1756" s="120">
        <f t="shared" si="124"/>
        <v>-2282.5007760000008</v>
      </c>
      <c r="K1756" s="120">
        <f t="shared" si="125"/>
        <v>5209809.7924406053</v>
      </c>
    </row>
    <row r="1757" spans="1:11" x14ac:dyDescent="0.25">
      <c r="A1757" s="4">
        <v>9430</v>
      </c>
      <c r="B1757" s="5">
        <v>3700</v>
      </c>
      <c r="C1757" s="121">
        <f>VLOOKUP($A1757,flow_input!B$2:C$50000,2,FALSE)</f>
        <v>3330.5619550000001</v>
      </c>
      <c r="D1757" s="7" t="s">
        <v>7</v>
      </c>
      <c r="E1757" s="6">
        <f t="shared" si="122"/>
        <v>-9.9848120270270235E-2</v>
      </c>
      <c r="F1757" s="4">
        <v>5</v>
      </c>
      <c r="G1757" s="4" t="s">
        <v>29</v>
      </c>
      <c r="H1757" s="170">
        <f t="shared" si="123"/>
        <v>0</v>
      </c>
      <c r="I1757" s="4">
        <v>7</v>
      </c>
      <c r="J1757" s="120">
        <f t="shared" si="124"/>
        <v>-369.43804499999987</v>
      </c>
      <c r="K1757" s="120">
        <f t="shared" si="125"/>
        <v>136484.46909342194</v>
      </c>
    </row>
    <row r="1758" spans="1:11" x14ac:dyDescent="0.25">
      <c r="A1758" s="4">
        <v>9546</v>
      </c>
      <c r="B1758" s="5">
        <v>4300</v>
      </c>
      <c r="C1758" s="121">
        <f>VLOOKUP($A1758,flow_input!B$2:C$50000,2,FALSE)</f>
        <v>3401.0160550000001</v>
      </c>
      <c r="D1758" s="7" t="s">
        <v>7</v>
      </c>
      <c r="E1758" s="6">
        <f t="shared" si="122"/>
        <v>-0.20906603372093024</v>
      </c>
      <c r="F1758" s="4">
        <v>5</v>
      </c>
      <c r="G1758" s="4" t="s">
        <v>29</v>
      </c>
      <c r="H1758" s="170">
        <f t="shared" si="123"/>
        <v>0</v>
      </c>
      <c r="I1758" s="4">
        <v>2</v>
      </c>
      <c r="J1758" s="120">
        <f t="shared" si="124"/>
        <v>-898.98394499999995</v>
      </c>
      <c r="K1758" s="120">
        <f t="shared" si="125"/>
        <v>808172.1333677629</v>
      </c>
    </row>
    <row r="1759" spans="1:11" x14ac:dyDescent="0.25">
      <c r="A1759" s="4">
        <v>9548</v>
      </c>
      <c r="B1759" s="5">
        <v>17600</v>
      </c>
      <c r="C1759" s="121">
        <f>VLOOKUP($A1759,flow_input!B$2:C$50000,2,FALSE)</f>
        <v>18943.996884</v>
      </c>
      <c r="D1759" s="7" t="s">
        <v>7</v>
      </c>
      <c r="E1759" s="6">
        <f t="shared" si="122"/>
        <v>7.6363459318181892E-2</v>
      </c>
      <c r="F1759" s="4">
        <v>5</v>
      </c>
      <c r="G1759" s="4" t="s">
        <v>29</v>
      </c>
      <c r="H1759" s="170">
        <f t="shared" si="123"/>
        <v>10000</v>
      </c>
      <c r="I1759" s="4">
        <v>2</v>
      </c>
      <c r="J1759" s="120">
        <f t="shared" si="124"/>
        <v>1343.9968840000001</v>
      </c>
      <c r="K1759" s="120">
        <f t="shared" si="125"/>
        <v>1806327.6242017099</v>
      </c>
    </row>
    <row r="1760" spans="1:11" x14ac:dyDescent="0.25">
      <c r="A1760" s="4">
        <v>9684</v>
      </c>
      <c r="B1760" s="5">
        <v>3200</v>
      </c>
      <c r="C1760" s="121">
        <f>VLOOKUP($A1760,flow_input!B$2:C$50000,2,FALSE)</f>
        <v>0</v>
      </c>
      <c r="D1760" s="7" t="s">
        <v>7</v>
      </c>
      <c r="E1760" s="6">
        <f t="shared" si="122"/>
        <v>-1</v>
      </c>
      <c r="F1760" s="4">
        <v>5</v>
      </c>
      <c r="G1760" s="4" t="s">
        <v>29</v>
      </c>
      <c r="H1760" s="170">
        <f t="shared" si="123"/>
        <v>0</v>
      </c>
      <c r="I1760" s="4">
        <v>3</v>
      </c>
      <c r="J1760" s="120">
        <f t="shared" si="124"/>
        <v>-3200</v>
      </c>
      <c r="K1760" s="120">
        <f t="shared" si="125"/>
        <v>10240000</v>
      </c>
    </row>
    <row r="1761" spans="1:11" x14ac:dyDescent="0.25">
      <c r="A1761" s="4">
        <v>9688</v>
      </c>
      <c r="B1761" s="5">
        <v>3400</v>
      </c>
      <c r="C1761" s="121">
        <f>VLOOKUP($A1761,flow_input!B$2:C$50000,2,FALSE)</f>
        <v>3031.2090480000002</v>
      </c>
      <c r="D1761" s="7" t="s">
        <v>7</v>
      </c>
      <c r="E1761" s="6">
        <f t="shared" si="122"/>
        <v>-0.10846792705882347</v>
      </c>
      <c r="F1761" s="4">
        <v>5</v>
      </c>
      <c r="G1761" s="4" t="s">
        <v>29</v>
      </c>
      <c r="H1761" s="170">
        <f t="shared" si="123"/>
        <v>0</v>
      </c>
      <c r="I1761" s="4">
        <v>3</v>
      </c>
      <c r="J1761" s="120">
        <f t="shared" si="124"/>
        <v>-368.79095199999983</v>
      </c>
      <c r="K1761" s="120">
        <f t="shared" si="125"/>
        <v>136006.76627706617</v>
      </c>
    </row>
    <row r="1762" spans="1:11" x14ac:dyDescent="0.25">
      <c r="A1762" s="4">
        <v>9990</v>
      </c>
      <c r="B1762" s="5">
        <v>4000</v>
      </c>
      <c r="C1762" s="121">
        <f>VLOOKUP($A1762,flow_input!B$2:C$50000,2,FALSE)</f>
        <v>3205.9529729999999</v>
      </c>
      <c r="D1762" s="7" t="s">
        <v>7</v>
      </c>
      <c r="E1762" s="6">
        <f t="shared" si="122"/>
        <v>-0.19851175674999999</v>
      </c>
      <c r="F1762" s="4">
        <v>5</v>
      </c>
      <c r="G1762" s="4" t="s">
        <v>29</v>
      </c>
      <c r="H1762" s="170">
        <f t="shared" si="123"/>
        <v>0</v>
      </c>
      <c r="I1762" s="4">
        <v>2</v>
      </c>
      <c r="J1762" s="120">
        <f t="shared" si="124"/>
        <v>-794.04702700000007</v>
      </c>
      <c r="K1762" s="120">
        <f t="shared" si="125"/>
        <v>630510.68108753883</v>
      </c>
    </row>
    <row r="1763" spans="1:11" x14ac:dyDescent="0.25">
      <c r="A1763" s="4">
        <v>10040</v>
      </c>
      <c r="B1763" s="5">
        <v>3400</v>
      </c>
      <c r="C1763" s="121">
        <f>VLOOKUP($A1763,flow_input!B$2:C$50000,2,FALSE)</f>
        <v>2066.395923</v>
      </c>
      <c r="D1763" s="7" t="s">
        <v>7</v>
      </c>
      <c r="E1763" s="6">
        <f t="shared" si="122"/>
        <v>-0.39223649323529408</v>
      </c>
      <c r="F1763" s="4">
        <v>5</v>
      </c>
      <c r="G1763" s="4" t="s">
        <v>29</v>
      </c>
      <c r="H1763" s="170">
        <f t="shared" si="123"/>
        <v>0</v>
      </c>
      <c r="I1763" s="4">
        <v>4</v>
      </c>
      <c r="J1763" s="120">
        <f t="shared" si="124"/>
        <v>-1333.604077</v>
      </c>
      <c r="K1763" s="120">
        <f t="shared" si="125"/>
        <v>1778499.8341910217</v>
      </c>
    </row>
    <row r="1764" spans="1:11" x14ac:dyDescent="0.25">
      <c r="A1764" s="4">
        <v>10086</v>
      </c>
      <c r="B1764" s="5">
        <v>4300</v>
      </c>
      <c r="C1764" s="121">
        <f>VLOOKUP($A1764,flow_input!B$2:C$50000,2,FALSE)</f>
        <v>3132.7359289999999</v>
      </c>
      <c r="D1764" s="7" t="s">
        <v>7</v>
      </c>
      <c r="E1764" s="6">
        <f t="shared" si="122"/>
        <v>-0.27145676069767444</v>
      </c>
      <c r="F1764" s="4">
        <v>5</v>
      </c>
      <c r="G1764" s="4" t="s">
        <v>29</v>
      </c>
      <c r="H1764" s="170">
        <f t="shared" si="123"/>
        <v>0</v>
      </c>
      <c r="I1764" s="4">
        <v>3</v>
      </c>
      <c r="J1764" s="120">
        <f t="shared" si="124"/>
        <v>-1167.2640710000001</v>
      </c>
      <c r="K1764" s="120">
        <f t="shared" si="125"/>
        <v>1362505.4114474931</v>
      </c>
    </row>
    <row r="1765" spans="1:11" x14ac:dyDescent="0.25">
      <c r="A1765" s="4">
        <v>10121</v>
      </c>
      <c r="B1765" s="5">
        <v>8800</v>
      </c>
      <c r="C1765" s="121">
        <f>VLOOKUP($A1765,flow_input!B$2:C$50000,2,FALSE)</f>
        <v>4312.8571259999999</v>
      </c>
      <c r="D1765" s="7" t="s">
        <v>7</v>
      </c>
      <c r="E1765" s="6">
        <f t="shared" si="122"/>
        <v>-0.50990259931818183</v>
      </c>
      <c r="F1765" s="4">
        <v>5</v>
      </c>
      <c r="G1765" s="4" t="s">
        <v>29</v>
      </c>
      <c r="H1765" s="170">
        <f t="shared" si="123"/>
        <v>0</v>
      </c>
      <c r="I1765" s="4">
        <v>3</v>
      </c>
      <c r="J1765" s="120">
        <f t="shared" si="124"/>
        <v>-4487.1428740000001</v>
      </c>
      <c r="K1765" s="120">
        <f t="shared" si="125"/>
        <v>20134451.171688981</v>
      </c>
    </row>
    <row r="1766" spans="1:11" x14ac:dyDescent="0.25">
      <c r="A1766" s="4">
        <v>11254</v>
      </c>
      <c r="B1766" s="5">
        <v>8200</v>
      </c>
      <c r="C1766" s="121">
        <f>VLOOKUP($A1766,flow_input!B$2:C$50000,2,FALSE)</f>
        <v>9275.5767730000007</v>
      </c>
      <c r="D1766" s="7" t="s">
        <v>7</v>
      </c>
      <c r="E1766" s="6">
        <f t="shared" si="122"/>
        <v>0.13116789914634164</v>
      </c>
      <c r="F1766" s="4">
        <v>5</v>
      </c>
      <c r="G1766" s="4" t="s">
        <v>29</v>
      </c>
      <c r="H1766" s="170">
        <f t="shared" si="123"/>
        <v>0</v>
      </c>
      <c r="I1766" s="4">
        <v>5</v>
      </c>
      <c r="J1766" s="120">
        <f t="shared" si="124"/>
        <v>1075.5767730000007</v>
      </c>
      <c r="K1766" s="120">
        <f t="shared" si="125"/>
        <v>1156865.3946170949</v>
      </c>
    </row>
    <row r="1767" spans="1:11" x14ac:dyDescent="0.25">
      <c r="A1767" s="4">
        <v>11262</v>
      </c>
      <c r="B1767" s="5">
        <v>1600</v>
      </c>
      <c r="C1767" s="121">
        <f>VLOOKUP($A1767,flow_input!B$2:C$50000,2,FALSE)</f>
        <v>3417.0306650000002</v>
      </c>
      <c r="D1767" s="7" t="s">
        <v>7</v>
      </c>
      <c r="E1767" s="6">
        <f t="shared" si="122"/>
        <v>1.135644165625</v>
      </c>
      <c r="F1767" s="4">
        <v>5</v>
      </c>
      <c r="G1767" s="4" t="s">
        <v>29</v>
      </c>
      <c r="H1767" s="170">
        <f t="shared" si="123"/>
        <v>0</v>
      </c>
      <c r="I1767" s="4">
        <v>5</v>
      </c>
      <c r="J1767" s="120">
        <f t="shared" si="124"/>
        <v>1817.0306650000002</v>
      </c>
      <c r="K1767" s="120">
        <f t="shared" si="125"/>
        <v>3301600.4375503431</v>
      </c>
    </row>
    <row r="1768" spans="1:11" x14ac:dyDescent="0.25">
      <c r="A1768" s="4">
        <v>11332</v>
      </c>
      <c r="B1768" s="5">
        <v>1600</v>
      </c>
      <c r="C1768" s="121">
        <f>VLOOKUP($A1768,flow_input!B$2:C$50000,2,FALSE)</f>
        <v>8871.2042799999999</v>
      </c>
      <c r="D1768" s="7" t="s">
        <v>7</v>
      </c>
      <c r="E1768" s="6">
        <f t="shared" si="122"/>
        <v>4.5445026750000004</v>
      </c>
      <c r="F1768" s="4">
        <v>5</v>
      </c>
      <c r="G1768" s="4" t="s">
        <v>29</v>
      </c>
      <c r="H1768" s="170">
        <f t="shared" si="123"/>
        <v>0</v>
      </c>
      <c r="I1768" s="4">
        <v>7</v>
      </c>
      <c r="J1768" s="120">
        <f t="shared" si="124"/>
        <v>7271.2042799999999</v>
      </c>
      <c r="K1768" s="120">
        <f t="shared" si="125"/>
        <v>52870411.681490317</v>
      </c>
    </row>
    <row r="1769" spans="1:11" x14ac:dyDescent="0.25">
      <c r="A1769" s="4">
        <v>11508</v>
      </c>
      <c r="B1769" s="5">
        <v>3500</v>
      </c>
      <c r="C1769" s="121">
        <f>VLOOKUP($A1769,flow_input!B$2:C$50000,2,FALSE)</f>
        <v>2357.797611</v>
      </c>
      <c r="D1769" s="7" t="s">
        <v>7</v>
      </c>
      <c r="E1769" s="6">
        <f t="shared" si="122"/>
        <v>-0.32634353971428576</v>
      </c>
      <c r="F1769" s="4">
        <v>5</v>
      </c>
      <c r="G1769" s="4" t="s">
        <v>29</v>
      </c>
      <c r="H1769" s="170">
        <f t="shared" si="123"/>
        <v>0</v>
      </c>
      <c r="I1769" s="4">
        <v>7</v>
      </c>
      <c r="J1769" s="120">
        <f t="shared" si="124"/>
        <v>-1142.202389</v>
      </c>
      <c r="K1769" s="120">
        <f t="shared" si="125"/>
        <v>1304626.2974373074</v>
      </c>
    </row>
    <row r="1770" spans="1:11" x14ac:dyDescent="0.25">
      <c r="A1770" s="4">
        <v>11528</v>
      </c>
      <c r="B1770" s="5">
        <v>1700</v>
      </c>
      <c r="C1770" s="121">
        <f>VLOOKUP($A1770,flow_input!B$2:C$50000,2,FALSE)</f>
        <v>1584.392083</v>
      </c>
      <c r="D1770" s="7" t="s">
        <v>7</v>
      </c>
      <c r="E1770" s="6">
        <f t="shared" si="122"/>
        <v>-6.8004657058823526E-2</v>
      </c>
      <c r="F1770" s="4">
        <v>5</v>
      </c>
      <c r="G1770" s="4" t="s">
        <v>29</v>
      </c>
      <c r="H1770" s="170">
        <f t="shared" si="123"/>
        <v>0</v>
      </c>
      <c r="I1770" s="4">
        <v>7</v>
      </c>
      <c r="J1770" s="120">
        <f t="shared" si="124"/>
        <v>-115.60791700000004</v>
      </c>
      <c r="K1770" s="120">
        <f t="shared" si="125"/>
        <v>13365.190473078899</v>
      </c>
    </row>
    <row r="1771" spans="1:11" x14ac:dyDescent="0.25">
      <c r="A1771" s="4">
        <v>11543</v>
      </c>
      <c r="B1771" s="5">
        <v>2900</v>
      </c>
      <c r="C1771" s="121">
        <f>VLOOKUP($A1771,flow_input!B$2:C$50000,2,FALSE)</f>
        <v>2925.2044609999998</v>
      </c>
      <c r="D1771" s="7" t="s">
        <v>7</v>
      </c>
      <c r="E1771" s="6">
        <f t="shared" si="122"/>
        <v>8.6911934482758468E-3</v>
      </c>
      <c r="F1771" s="4">
        <v>5</v>
      </c>
      <c r="G1771" s="4" t="s">
        <v>29</v>
      </c>
      <c r="H1771" s="170">
        <f t="shared" si="123"/>
        <v>0</v>
      </c>
      <c r="I1771" s="4">
        <v>7</v>
      </c>
      <c r="J1771" s="120">
        <f t="shared" si="124"/>
        <v>25.20446099999981</v>
      </c>
      <c r="K1771" s="120">
        <f t="shared" si="125"/>
        <v>635.26485430051139</v>
      </c>
    </row>
    <row r="1772" spans="1:11" x14ac:dyDescent="0.25">
      <c r="A1772" s="4">
        <v>11635</v>
      </c>
      <c r="B1772" s="5">
        <v>36400</v>
      </c>
      <c r="C1772" s="121">
        <f>VLOOKUP($A1772,flow_input!B$2:C$50000,2,FALSE)</f>
        <v>26815.400039</v>
      </c>
      <c r="D1772" s="7" t="s">
        <v>7</v>
      </c>
      <c r="E1772" s="6">
        <f t="shared" si="122"/>
        <v>-0.26331318574175822</v>
      </c>
      <c r="F1772" s="4">
        <v>5</v>
      </c>
      <c r="G1772" s="4" t="s">
        <v>29</v>
      </c>
      <c r="H1772" s="170">
        <f t="shared" si="123"/>
        <v>30000</v>
      </c>
      <c r="I1772" s="4">
        <v>2</v>
      </c>
      <c r="J1772" s="120">
        <f t="shared" si="124"/>
        <v>-9584.5999609999999</v>
      </c>
      <c r="K1772" s="120">
        <f t="shared" si="125"/>
        <v>91864556.412401199</v>
      </c>
    </row>
    <row r="1773" spans="1:11" x14ac:dyDescent="0.25">
      <c r="A1773" s="4">
        <v>11639</v>
      </c>
      <c r="B1773" s="5">
        <v>3600</v>
      </c>
      <c r="C1773" s="121">
        <f>VLOOKUP($A1773,flow_input!B$2:C$50000,2,FALSE)</f>
        <v>2638.0855379999998</v>
      </c>
      <c r="D1773" s="7" t="s">
        <v>7</v>
      </c>
      <c r="E1773" s="6">
        <f t="shared" si="122"/>
        <v>-0.26719846166666672</v>
      </c>
      <c r="F1773" s="4">
        <v>5</v>
      </c>
      <c r="G1773" s="4" t="s">
        <v>29</v>
      </c>
      <c r="H1773" s="170">
        <f t="shared" si="123"/>
        <v>0</v>
      </c>
      <c r="I1773" s="4">
        <v>2</v>
      </c>
      <c r="J1773" s="120">
        <f t="shared" si="124"/>
        <v>-961.91446200000019</v>
      </c>
      <c r="K1773" s="120">
        <f t="shared" si="125"/>
        <v>925279.43220474978</v>
      </c>
    </row>
    <row r="1774" spans="1:11" x14ac:dyDescent="0.25">
      <c r="A1774" s="4">
        <v>11640</v>
      </c>
      <c r="B1774" s="5">
        <v>6600</v>
      </c>
      <c r="C1774" s="121">
        <f>VLOOKUP($A1774,flow_input!B$2:C$50000,2,FALSE)</f>
        <v>4349.1981779999996</v>
      </c>
      <c r="D1774" s="7" t="s">
        <v>7</v>
      </c>
      <c r="E1774" s="6">
        <f t="shared" si="122"/>
        <v>-0.34103057909090917</v>
      </c>
      <c r="F1774" s="4">
        <v>5</v>
      </c>
      <c r="G1774" s="4" t="s">
        <v>29</v>
      </c>
      <c r="H1774" s="170">
        <f t="shared" si="123"/>
        <v>0</v>
      </c>
      <c r="I1774" s="4">
        <v>2</v>
      </c>
      <c r="J1774" s="120">
        <f t="shared" si="124"/>
        <v>-2250.8018220000004</v>
      </c>
      <c r="K1774" s="120">
        <f t="shared" si="125"/>
        <v>5066108.8419185216</v>
      </c>
    </row>
    <row r="1775" spans="1:11" x14ac:dyDescent="0.25">
      <c r="A1775" s="4">
        <v>11642</v>
      </c>
      <c r="B1775" s="5">
        <v>9700</v>
      </c>
      <c r="C1775" s="121">
        <f>VLOOKUP($A1775,flow_input!B$2:C$50000,2,FALSE)</f>
        <v>91.970037000000005</v>
      </c>
      <c r="D1775" s="7" t="s">
        <v>7</v>
      </c>
      <c r="E1775" s="6">
        <f t="shared" si="122"/>
        <v>-0.99051855288659796</v>
      </c>
      <c r="F1775" s="4">
        <v>5</v>
      </c>
      <c r="G1775" s="4" t="s">
        <v>29</v>
      </c>
      <c r="H1775" s="170">
        <f t="shared" si="123"/>
        <v>0</v>
      </c>
      <c r="I1775" s="4">
        <v>2</v>
      </c>
      <c r="J1775" s="120">
        <f t="shared" si="124"/>
        <v>-9608.0299630000009</v>
      </c>
      <c r="K1775" s="120">
        <f t="shared" si="125"/>
        <v>92314239.769905791</v>
      </c>
    </row>
    <row r="1776" spans="1:11" x14ac:dyDescent="0.25">
      <c r="A1776" s="4">
        <v>11645</v>
      </c>
      <c r="B1776" s="5">
        <v>2600</v>
      </c>
      <c r="C1776" s="121">
        <f>VLOOKUP($A1776,flow_input!B$2:C$50000,2,FALSE)</f>
        <v>2885.1171340000001</v>
      </c>
      <c r="D1776" s="7" t="s">
        <v>7</v>
      </c>
      <c r="E1776" s="6">
        <f t="shared" si="122"/>
        <v>0.10966043615384624</v>
      </c>
      <c r="F1776" s="4">
        <v>5</v>
      </c>
      <c r="G1776" s="4" t="s">
        <v>29</v>
      </c>
      <c r="H1776" s="170">
        <f t="shared" si="123"/>
        <v>0</v>
      </c>
      <c r="I1776" s="4">
        <v>2</v>
      </c>
      <c r="J1776" s="120">
        <f t="shared" si="124"/>
        <v>285.11713400000008</v>
      </c>
      <c r="K1776" s="120">
        <f t="shared" si="125"/>
        <v>81291.780100374002</v>
      </c>
    </row>
    <row r="1777" spans="1:11" x14ac:dyDescent="0.25">
      <c r="A1777" s="4">
        <v>11811</v>
      </c>
      <c r="B1777" s="5">
        <v>2800</v>
      </c>
      <c r="C1777" s="121">
        <f>VLOOKUP($A1777,flow_input!B$2:C$50000,2,FALSE)</f>
        <v>2436.4575890000001</v>
      </c>
      <c r="D1777" s="7" t="s">
        <v>7</v>
      </c>
      <c r="E1777" s="6">
        <f t="shared" si="122"/>
        <v>-0.12983657535714277</v>
      </c>
      <c r="F1777" s="4">
        <v>5</v>
      </c>
      <c r="G1777" s="4" t="s">
        <v>29</v>
      </c>
      <c r="H1777" s="170">
        <f t="shared" si="123"/>
        <v>0</v>
      </c>
      <c r="I1777" s="4">
        <v>5</v>
      </c>
      <c r="J1777" s="120">
        <f t="shared" si="124"/>
        <v>-363.5424109999999</v>
      </c>
      <c r="K1777" s="120">
        <f t="shared" si="125"/>
        <v>132163.08459569284</v>
      </c>
    </row>
    <row r="1778" spans="1:11" x14ac:dyDescent="0.25">
      <c r="A1778" s="4">
        <v>11856</v>
      </c>
      <c r="B1778" s="5">
        <v>11400</v>
      </c>
      <c r="C1778" s="121">
        <f>VLOOKUP($A1778,flow_input!B$2:C$50000,2,FALSE)</f>
        <v>5459.6383320000004</v>
      </c>
      <c r="D1778" s="7" t="s">
        <v>7</v>
      </c>
      <c r="E1778" s="6">
        <f t="shared" si="122"/>
        <v>-0.5210843568421053</v>
      </c>
      <c r="F1778" s="4">
        <v>5</v>
      </c>
      <c r="G1778" s="4" t="s">
        <v>29</v>
      </c>
      <c r="H1778" s="170">
        <f t="shared" si="123"/>
        <v>10000</v>
      </c>
      <c r="I1778" s="4">
        <v>7</v>
      </c>
      <c r="J1778" s="120">
        <f t="shared" si="124"/>
        <v>-5940.3616679999996</v>
      </c>
      <c r="K1778" s="120">
        <f t="shared" si="125"/>
        <v>35287896.746643737</v>
      </c>
    </row>
    <row r="1779" spans="1:11" x14ac:dyDescent="0.25">
      <c r="A1779" s="4">
        <v>11998</v>
      </c>
      <c r="B1779" s="5">
        <v>7600</v>
      </c>
      <c r="C1779" s="121">
        <f>VLOOKUP($A1779,flow_input!B$2:C$50000,2,FALSE)</f>
        <v>3225.7511439999998</v>
      </c>
      <c r="D1779" s="7" t="s">
        <v>7</v>
      </c>
      <c r="E1779" s="6">
        <f t="shared" si="122"/>
        <v>-0.57555906000000001</v>
      </c>
      <c r="F1779" s="4">
        <v>5</v>
      </c>
      <c r="G1779" s="4" t="s">
        <v>29</v>
      </c>
      <c r="H1779" s="170">
        <f t="shared" si="123"/>
        <v>0</v>
      </c>
      <c r="I1779" s="4">
        <v>2</v>
      </c>
      <c r="J1779" s="120">
        <f t="shared" si="124"/>
        <v>-4374.2488560000002</v>
      </c>
      <c r="K1779" s="120">
        <f t="shared" si="125"/>
        <v>19134053.054217309</v>
      </c>
    </row>
    <row r="1780" spans="1:11" x14ac:dyDescent="0.25">
      <c r="A1780" s="4">
        <v>12161</v>
      </c>
      <c r="B1780" s="5">
        <v>29000</v>
      </c>
      <c r="C1780" s="121">
        <f>VLOOKUP($A1780,flow_input!B$2:C$50000,2,FALSE)</f>
        <v>14238.412838</v>
      </c>
      <c r="D1780" s="7" t="s">
        <v>7</v>
      </c>
      <c r="E1780" s="6">
        <f t="shared" si="122"/>
        <v>-0.50902024696551718</v>
      </c>
      <c r="F1780" s="4">
        <v>5</v>
      </c>
      <c r="G1780" s="4" t="s">
        <v>29</v>
      </c>
      <c r="H1780" s="170">
        <f t="shared" si="123"/>
        <v>20000</v>
      </c>
      <c r="I1780" s="4">
        <v>2</v>
      </c>
      <c r="J1780" s="120">
        <f t="shared" si="124"/>
        <v>-14761.587162</v>
      </c>
      <c r="K1780" s="120">
        <f t="shared" si="125"/>
        <v>217904455.54132321</v>
      </c>
    </row>
    <row r="1781" spans="1:11" x14ac:dyDescent="0.25">
      <c r="A1781" s="4">
        <v>12436</v>
      </c>
      <c r="B1781" s="5">
        <v>4700</v>
      </c>
      <c r="C1781" s="121">
        <f>VLOOKUP($A1781,flow_input!B$2:C$50000,2,FALSE)</f>
        <v>1362.6126790000001</v>
      </c>
      <c r="D1781" s="7" t="s">
        <v>7</v>
      </c>
      <c r="E1781" s="6">
        <f t="shared" si="122"/>
        <v>-0.71008240872340422</v>
      </c>
      <c r="F1781" s="4">
        <v>5</v>
      </c>
      <c r="G1781" s="4" t="s">
        <v>29</v>
      </c>
      <c r="H1781" s="170">
        <f t="shared" si="123"/>
        <v>0</v>
      </c>
      <c r="I1781" s="4">
        <v>7</v>
      </c>
      <c r="J1781" s="120">
        <f t="shared" si="124"/>
        <v>-3337.3873210000002</v>
      </c>
      <c r="K1781" s="120">
        <f t="shared" si="125"/>
        <v>11138154.130371558</v>
      </c>
    </row>
    <row r="1782" spans="1:11" x14ac:dyDescent="0.25">
      <c r="A1782" s="4">
        <v>12815</v>
      </c>
      <c r="B1782" s="5">
        <v>3400</v>
      </c>
      <c r="C1782" s="121">
        <f>VLOOKUP($A1782,flow_input!B$2:C$50000,2,FALSE)</f>
        <v>5015.3179040000005</v>
      </c>
      <c r="D1782" s="7" t="s">
        <v>7</v>
      </c>
      <c r="E1782" s="6">
        <f t="shared" si="122"/>
        <v>0.47509350117647076</v>
      </c>
      <c r="F1782" s="4">
        <v>5</v>
      </c>
      <c r="G1782" s="4" t="s">
        <v>29</v>
      </c>
      <c r="H1782" s="170">
        <f t="shared" si="123"/>
        <v>0</v>
      </c>
      <c r="I1782" s="4">
        <v>7</v>
      </c>
      <c r="J1782" s="120">
        <f t="shared" si="124"/>
        <v>1615.3179040000005</v>
      </c>
      <c r="K1782" s="120">
        <f t="shared" si="125"/>
        <v>2609251.9309829548</v>
      </c>
    </row>
    <row r="1783" spans="1:11" x14ac:dyDescent="0.25">
      <c r="A1783" s="4">
        <v>12847</v>
      </c>
      <c r="B1783" s="5">
        <v>2000</v>
      </c>
      <c r="C1783" s="121">
        <f>VLOOKUP($A1783,flow_input!B$2:C$50000,2,FALSE)</f>
        <v>2434.078043</v>
      </c>
      <c r="D1783" s="7" t="s">
        <v>7</v>
      </c>
      <c r="E1783" s="6">
        <f t="shared" si="122"/>
        <v>0.21703902149999998</v>
      </c>
      <c r="F1783" s="4">
        <v>5</v>
      </c>
      <c r="G1783" s="4" t="s">
        <v>29</v>
      </c>
      <c r="H1783" s="170">
        <f t="shared" si="123"/>
        <v>0</v>
      </c>
      <c r="I1783" s="4">
        <v>7</v>
      </c>
      <c r="J1783" s="120">
        <f t="shared" si="124"/>
        <v>434.07804299999998</v>
      </c>
      <c r="K1783" s="120">
        <f t="shared" si="125"/>
        <v>188423.74741470983</v>
      </c>
    </row>
    <row r="1784" spans="1:11" x14ac:dyDescent="0.25">
      <c r="A1784" s="4">
        <v>12895</v>
      </c>
      <c r="B1784" s="5">
        <v>4800</v>
      </c>
      <c r="C1784" s="121">
        <f>VLOOKUP($A1784,flow_input!B$2:C$50000,2,FALSE)</f>
        <v>3776.3562059999999</v>
      </c>
      <c r="D1784" s="7" t="s">
        <v>7</v>
      </c>
      <c r="E1784" s="6">
        <f t="shared" si="122"/>
        <v>-0.21325912375</v>
      </c>
      <c r="F1784" s="4">
        <v>5</v>
      </c>
      <c r="G1784" s="4" t="s">
        <v>29</v>
      </c>
      <c r="H1784" s="170">
        <f t="shared" si="123"/>
        <v>0</v>
      </c>
      <c r="I1784" s="4">
        <v>7</v>
      </c>
      <c r="J1784" s="120">
        <f t="shared" si="124"/>
        <v>-1023.6437940000001</v>
      </c>
      <c r="K1784" s="120">
        <f t="shared" si="125"/>
        <v>1047846.6169947146</v>
      </c>
    </row>
    <row r="1785" spans="1:11" x14ac:dyDescent="0.25">
      <c r="A1785" s="4">
        <v>12901</v>
      </c>
      <c r="B1785" s="5">
        <v>4700</v>
      </c>
      <c r="C1785" s="121">
        <f>VLOOKUP($A1785,flow_input!B$2:C$50000,2,FALSE)</f>
        <v>8253.8046510000004</v>
      </c>
      <c r="D1785" s="7" t="s">
        <v>7</v>
      </c>
      <c r="E1785" s="6">
        <f t="shared" si="122"/>
        <v>0.75612864914893629</v>
      </c>
      <c r="F1785" s="4">
        <v>5</v>
      </c>
      <c r="G1785" s="4" t="s">
        <v>29</v>
      </c>
      <c r="H1785" s="170">
        <f t="shared" si="123"/>
        <v>0</v>
      </c>
      <c r="I1785" s="4">
        <v>7</v>
      </c>
      <c r="J1785" s="120">
        <f t="shared" si="124"/>
        <v>3553.8046510000004</v>
      </c>
      <c r="K1785" s="120">
        <f t="shared" si="125"/>
        <v>12629527.497469235</v>
      </c>
    </row>
    <row r="1786" spans="1:11" x14ac:dyDescent="0.25">
      <c r="A1786" s="4">
        <v>12906</v>
      </c>
      <c r="B1786" s="5">
        <v>3100</v>
      </c>
      <c r="C1786" s="121">
        <f>VLOOKUP($A1786,flow_input!B$2:C$50000,2,FALSE)</f>
        <v>5523.3125019999998</v>
      </c>
      <c r="D1786" s="7" t="s">
        <v>7</v>
      </c>
      <c r="E1786" s="6">
        <f t="shared" si="122"/>
        <v>0.78171371032258063</v>
      </c>
      <c r="F1786" s="4">
        <v>5</v>
      </c>
      <c r="G1786" s="4" t="s">
        <v>29</v>
      </c>
      <c r="H1786" s="170">
        <f t="shared" si="123"/>
        <v>0</v>
      </c>
      <c r="I1786" s="4">
        <v>7</v>
      </c>
      <c r="J1786" s="120">
        <f t="shared" si="124"/>
        <v>2423.3125019999998</v>
      </c>
      <c r="K1786" s="120">
        <f t="shared" si="125"/>
        <v>5872443.4823494991</v>
      </c>
    </row>
    <row r="1787" spans="1:11" x14ac:dyDescent="0.25">
      <c r="A1787" s="4">
        <v>12959</v>
      </c>
      <c r="B1787" s="5">
        <v>4700</v>
      </c>
      <c r="C1787" s="121">
        <f>VLOOKUP($A1787,flow_input!B$2:C$50000,2,FALSE)</f>
        <v>4978.5127133329997</v>
      </c>
      <c r="D1787" s="7" t="s">
        <v>7</v>
      </c>
      <c r="E1787" s="6">
        <f t="shared" si="122"/>
        <v>5.9258024113404195E-2</v>
      </c>
      <c r="F1787" s="4">
        <v>5</v>
      </c>
      <c r="G1787" s="4" t="s">
        <v>29</v>
      </c>
      <c r="H1787" s="170">
        <f t="shared" si="123"/>
        <v>0</v>
      </c>
      <c r="I1787" s="4">
        <v>7</v>
      </c>
      <c r="J1787" s="120">
        <f t="shared" si="124"/>
        <v>278.51271333299974</v>
      </c>
      <c r="K1787" s="120">
        <f t="shared" si="125"/>
        <v>77569.331488109689</v>
      </c>
    </row>
    <row r="1788" spans="1:11" x14ac:dyDescent="0.25">
      <c r="A1788" s="4">
        <v>12975</v>
      </c>
      <c r="B1788" s="5">
        <v>2500</v>
      </c>
      <c r="C1788" s="121">
        <f>VLOOKUP($A1788,flow_input!B$2:C$50000,2,FALSE)</f>
        <v>2115.619647</v>
      </c>
      <c r="D1788" s="7" t="s">
        <v>7</v>
      </c>
      <c r="E1788" s="6">
        <f t="shared" si="122"/>
        <v>-0.15375214120000003</v>
      </c>
      <c r="F1788" s="4">
        <v>5</v>
      </c>
      <c r="G1788" s="4" t="s">
        <v>29</v>
      </c>
      <c r="H1788" s="170">
        <f t="shared" si="123"/>
        <v>0</v>
      </c>
      <c r="I1788" s="4">
        <v>5</v>
      </c>
      <c r="J1788" s="120">
        <f t="shared" si="124"/>
        <v>-384.38035300000001</v>
      </c>
      <c r="K1788" s="120">
        <f t="shared" si="125"/>
        <v>147748.25577240461</v>
      </c>
    </row>
    <row r="1789" spans="1:11" x14ac:dyDescent="0.25">
      <c r="A1789" s="4">
        <v>13005</v>
      </c>
      <c r="B1789" s="5">
        <v>3200</v>
      </c>
      <c r="C1789" s="121">
        <f>VLOOKUP($A1789,flow_input!B$2:C$50000,2,FALSE)</f>
        <v>3343.1809549999998</v>
      </c>
      <c r="D1789" s="7" t="s">
        <v>7</v>
      </c>
      <c r="E1789" s="6">
        <f t="shared" si="122"/>
        <v>4.4744048437499906E-2</v>
      </c>
      <c r="F1789" s="4">
        <v>5</v>
      </c>
      <c r="G1789" s="4" t="s">
        <v>29</v>
      </c>
      <c r="H1789" s="170">
        <f t="shared" si="123"/>
        <v>0</v>
      </c>
      <c r="I1789" s="4">
        <v>5</v>
      </c>
      <c r="J1789" s="120">
        <f t="shared" si="124"/>
        <v>143.18095499999981</v>
      </c>
      <c r="K1789" s="120">
        <f t="shared" si="125"/>
        <v>20500.785874711972</v>
      </c>
    </row>
    <row r="1790" spans="1:11" x14ac:dyDescent="0.25">
      <c r="A1790" s="4">
        <v>13067</v>
      </c>
      <c r="B1790" s="5">
        <v>4700</v>
      </c>
      <c r="C1790" s="121">
        <f>VLOOKUP($A1790,flow_input!B$2:C$50000,2,FALSE)</f>
        <v>1802.2046190000001</v>
      </c>
      <c r="D1790" s="7" t="s">
        <v>7</v>
      </c>
      <c r="E1790" s="6">
        <f t="shared" si="122"/>
        <v>-0.61655220872340422</v>
      </c>
      <c r="F1790" s="4">
        <v>5</v>
      </c>
      <c r="G1790" s="4" t="s">
        <v>29</v>
      </c>
      <c r="H1790" s="170">
        <f t="shared" si="123"/>
        <v>0</v>
      </c>
      <c r="I1790" s="4">
        <v>5</v>
      </c>
      <c r="J1790" s="120">
        <f t="shared" si="124"/>
        <v>-2897.7953809999999</v>
      </c>
      <c r="K1790" s="120">
        <f t="shared" si="125"/>
        <v>8397218.0701449346</v>
      </c>
    </row>
    <row r="1791" spans="1:11" x14ac:dyDescent="0.25">
      <c r="A1791" s="4">
        <v>13131</v>
      </c>
      <c r="B1791" s="5">
        <v>5200</v>
      </c>
      <c r="C1791" s="121">
        <f>VLOOKUP($A1791,flow_input!B$2:C$50000,2,FALSE)</f>
        <v>5008.1714819999997</v>
      </c>
      <c r="D1791" s="7" t="s">
        <v>7</v>
      </c>
      <c r="E1791" s="6">
        <f t="shared" si="122"/>
        <v>-3.6890099615384697E-2</v>
      </c>
      <c r="F1791" s="4">
        <v>5</v>
      </c>
      <c r="G1791" s="4" t="s">
        <v>29</v>
      </c>
      <c r="H1791" s="170">
        <f t="shared" si="123"/>
        <v>0</v>
      </c>
      <c r="I1791" s="4">
        <v>5</v>
      </c>
      <c r="J1791" s="120">
        <f t="shared" si="124"/>
        <v>-191.82851800000026</v>
      </c>
      <c r="K1791" s="120">
        <f t="shared" si="125"/>
        <v>36798.180318076425</v>
      </c>
    </row>
    <row r="1792" spans="1:11" x14ac:dyDescent="0.25">
      <c r="A1792" s="4">
        <v>13336</v>
      </c>
      <c r="B1792" s="5">
        <v>5300</v>
      </c>
      <c r="C1792" s="121">
        <f>VLOOKUP($A1792,flow_input!B$2:C$50000,2,FALSE)</f>
        <v>5028.9550390000004</v>
      </c>
      <c r="D1792" s="7" t="s">
        <v>7</v>
      </c>
      <c r="E1792" s="6">
        <f t="shared" si="122"/>
        <v>-5.1140558679245163E-2</v>
      </c>
      <c r="F1792" s="4">
        <v>5</v>
      </c>
      <c r="G1792" s="4" t="s">
        <v>29</v>
      </c>
      <c r="H1792" s="170">
        <f t="shared" si="123"/>
        <v>0</v>
      </c>
      <c r="I1792" s="4">
        <v>7</v>
      </c>
      <c r="J1792" s="120">
        <f t="shared" si="124"/>
        <v>-271.0449609999996</v>
      </c>
      <c r="K1792" s="120">
        <f t="shared" si="125"/>
        <v>73465.370883491312</v>
      </c>
    </row>
    <row r="1793" spans="1:11" x14ac:dyDescent="0.25">
      <c r="A1793" s="4">
        <v>13926</v>
      </c>
      <c r="B1793" s="5">
        <v>5500</v>
      </c>
      <c r="C1793" s="121">
        <f>VLOOKUP($A1793,flow_input!B$2:C$50000,2,FALSE)</f>
        <v>4395.1913000000004</v>
      </c>
      <c r="D1793" s="7" t="s">
        <v>7</v>
      </c>
      <c r="E1793" s="6">
        <f t="shared" si="122"/>
        <v>-0.20087430909090898</v>
      </c>
      <c r="F1793" s="4">
        <v>5</v>
      </c>
      <c r="G1793" s="4" t="s">
        <v>29</v>
      </c>
      <c r="H1793" s="170">
        <f t="shared" si="123"/>
        <v>0</v>
      </c>
      <c r="I1793" s="4">
        <v>4</v>
      </c>
      <c r="J1793" s="120">
        <f t="shared" si="124"/>
        <v>-1104.8086999999996</v>
      </c>
      <c r="K1793" s="120">
        <f t="shared" si="125"/>
        <v>1220602.2635956891</v>
      </c>
    </row>
    <row r="1794" spans="1:11" x14ac:dyDescent="0.25">
      <c r="A1794" s="4">
        <v>13944</v>
      </c>
      <c r="B1794" s="5">
        <v>2100</v>
      </c>
      <c r="C1794" s="121">
        <f>VLOOKUP($A1794,flow_input!B$2:C$50000,2,FALSE)</f>
        <v>113.20413499999999</v>
      </c>
      <c r="D1794" s="7" t="s">
        <v>7</v>
      </c>
      <c r="E1794" s="6">
        <f t="shared" si="122"/>
        <v>-0.94609326904761903</v>
      </c>
      <c r="F1794" s="4">
        <v>5</v>
      </c>
      <c r="G1794" s="4" t="s">
        <v>29</v>
      </c>
      <c r="H1794" s="170">
        <f t="shared" si="123"/>
        <v>0</v>
      </c>
      <c r="I1794" s="4">
        <v>4</v>
      </c>
      <c r="J1794" s="120">
        <f t="shared" si="124"/>
        <v>-1986.795865</v>
      </c>
      <c r="K1794" s="120">
        <f t="shared" si="125"/>
        <v>3947357.8091810984</v>
      </c>
    </row>
    <row r="1795" spans="1:11" x14ac:dyDescent="0.25">
      <c r="A1795" s="4">
        <v>14174</v>
      </c>
      <c r="B1795" s="5">
        <v>12600</v>
      </c>
      <c r="C1795" s="121">
        <f>VLOOKUP($A1795,flow_input!B$2:C$50000,2,FALSE)</f>
        <v>4597.2684209999998</v>
      </c>
      <c r="D1795" s="7" t="s">
        <v>7</v>
      </c>
      <c r="E1795" s="6">
        <f t="shared" ref="E1795:E1858" si="126">C1795/B1795-1</f>
        <v>-0.63513742690476194</v>
      </c>
      <c r="F1795" s="4">
        <v>5</v>
      </c>
      <c r="G1795" s="4" t="s">
        <v>29</v>
      </c>
      <c r="H1795" s="170">
        <f t="shared" ref="H1795:H1858" si="127">FLOOR(B1795,10000)</f>
        <v>10000</v>
      </c>
      <c r="I1795" s="4">
        <v>2</v>
      </c>
      <c r="J1795" s="120">
        <f t="shared" si="124"/>
        <v>-8002.7315790000002</v>
      </c>
      <c r="K1795" s="120">
        <f t="shared" si="125"/>
        <v>64043712.725523837</v>
      </c>
    </row>
    <row r="1796" spans="1:11" x14ac:dyDescent="0.25">
      <c r="A1796" s="4">
        <v>14330</v>
      </c>
      <c r="B1796" s="5">
        <v>6500</v>
      </c>
      <c r="C1796" s="121">
        <f>VLOOKUP($A1796,flow_input!B$2:C$50000,2,FALSE)</f>
        <v>11149.010243000001</v>
      </c>
      <c r="D1796" s="7" t="s">
        <v>7</v>
      </c>
      <c r="E1796" s="6">
        <f t="shared" si="126"/>
        <v>0.71523234507692313</v>
      </c>
      <c r="F1796" s="4">
        <v>5</v>
      </c>
      <c r="G1796" s="4" t="s">
        <v>29</v>
      </c>
      <c r="H1796" s="170">
        <f t="shared" si="127"/>
        <v>0</v>
      </c>
      <c r="I1796" s="4">
        <v>3</v>
      </c>
      <c r="J1796" s="120">
        <f t="shared" si="124"/>
        <v>4649.0102430000006</v>
      </c>
      <c r="K1796" s="120">
        <f t="shared" si="125"/>
        <v>21613296.239518926</v>
      </c>
    </row>
    <row r="1797" spans="1:11" x14ac:dyDescent="0.25">
      <c r="A1797" s="4">
        <v>14491</v>
      </c>
      <c r="B1797" s="5">
        <v>13200</v>
      </c>
      <c r="C1797" s="121">
        <f>VLOOKUP($A1797,flow_input!B$2:C$50000,2,FALSE)</f>
        <v>14138.542506</v>
      </c>
      <c r="D1797" s="7" t="s">
        <v>7</v>
      </c>
      <c r="E1797" s="6">
        <f t="shared" si="126"/>
        <v>7.1101705000000015E-2</v>
      </c>
      <c r="F1797" s="4">
        <v>5</v>
      </c>
      <c r="G1797" s="4" t="s">
        <v>29</v>
      </c>
      <c r="H1797" s="170">
        <f t="shared" si="127"/>
        <v>10000</v>
      </c>
      <c r="I1797" s="4">
        <v>5</v>
      </c>
      <c r="J1797" s="120">
        <f t="shared" ref="J1797:J1860" si="128">C1797-B1797</f>
        <v>938.54250599999978</v>
      </c>
      <c r="K1797" s="120">
        <f t="shared" ref="K1797:K1860" si="129">POWER(J1797,2)</f>
        <v>880862.03556875966</v>
      </c>
    </row>
    <row r="1798" spans="1:11" x14ac:dyDescent="0.25">
      <c r="A1798" s="4">
        <v>14492</v>
      </c>
      <c r="B1798" s="5">
        <v>23100</v>
      </c>
      <c r="C1798" s="121">
        <f>VLOOKUP($A1798,flow_input!B$2:C$50000,2,FALSE)</f>
        <v>24407.218838000001</v>
      </c>
      <c r="D1798" s="7" t="s">
        <v>7</v>
      </c>
      <c r="E1798" s="6">
        <f t="shared" si="126"/>
        <v>5.6589560086580226E-2</v>
      </c>
      <c r="F1798" s="4">
        <v>5</v>
      </c>
      <c r="G1798" s="4" t="s">
        <v>29</v>
      </c>
      <c r="H1798" s="170">
        <f t="shared" si="127"/>
        <v>20000</v>
      </c>
      <c r="I1798" s="4">
        <v>5</v>
      </c>
      <c r="J1798" s="120">
        <f t="shared" si="128"/>
        <v>1307.2188380000007</v>
      </c>
      <c r="K1798" s="120">
        <f t="shared" si="129"/>
        <v>1708821.090422072</v>
      </c>
    </row>
    <row r="1799" spans="1:11" x14ac:dyDescent="0.25">
      <c r="A1799" s="4">
        <v>14495</v>
      </c>
      <c r="B1799" s="5">
        <v>18800</v>
      </c>
      <c r="C1799" s="121">
        <f>VLOOKUP($A1799,flow_input!B$2:C$50000,2,FALSE)</f>
        <v>15670.69426</v>
      </c>
      <c r="D1799" s="7" t="s">
        <v>7</v>
      </c>
      <c r="E1799" s="6">
        <f t="shared" si="126"/>
        <v>-0.16645243297872336</v>
      </c>
      <c r="F1799" s="4">
        <v>5</v>
      </c>
      <c r="G1799" s="4" t="s">
        <v>29</v>
      </c>
      <c r="H1799" s="170">
        <f t="shared" si="127"/>
        <v>10000</v>
      </c>
      <c r="I1799" s="4">
        <v>5</v>
      </c>
      <c r="J1799" s="120">
        <f t="shared" si="128"/>
        <v>-3129.3057399999998</v>
      </c>
      <c r="K1799" s="120">
        <f t="shared" si="129"/>
        <v>9792554.4143969454</v>
      </c>
    </row>
    <row r="1800" spans="1:11" x14ac:dyDescent="0.25">
      <c r="A1800" s="4">
        <v>14513</v>
      </c>
      <c r="B1800" s="5">
        <v>4500</v>
      </c>
      <c r="C1800" s="121">
        <f>VLOOKUP($A1800,flow_input!B$2:C$50000,2,FALSE)</f>
        <v>4609.2910970000003</v>
      </c>
      <c r="D1800" s="7" t="s">
        <v>7</v>
      </c>
      <c r="E1800" s="6">
        <f t="shared" si="126"/>
        <v>2.4286910444444532E-2</v>
      </c>
      <c r="F1800" s="4">
        <v>5</v>
      </c>
      <c r="G1800" s="4" t="s">
        <v>29</v>
      </c>
      <c r="H1800" s="170">
        <f t="shared" si="127"/>
        <v>0</v>
      </c>
      <c r="I1800" s="4">
        <v>3</v>
      </c>
      <c r="J1800" s="120">
        <f t="shared" si="128"/>
        <v>109.29109700000026</v>
      </c>
      <c r="K1800" s="120">
        <f t="shared" si="129"/>
        <v>11944.543883463466</v>
      </c>
    </row>
    <row r="1801" spans="1:11" x14ac:dyDescent="0.25">
      <c r="A1801" s="4">
        <v>14520</v>
      </c>
      <c r="B1801" s="5">
        <v>10500</v>
      </c>
      <c r="C1801" s="121">
        <f>VLOOKUP($A1801,flow_input!B$2:C$50000,2,FALSE)</f>
        <v>9007.2338479999999</v>
      </c>
      <c r="D1801" s="7" t="s">
        <v>7</v>
      </c>
      <c r="E1801" s="6">
        <f t="shared" si="126"/>
        <v>-0.14216820495238092</v>
      </c>
      <c r="F1801" s="4">
        <v>5</v>
      </c>
      <c r="G1801" s="4" t="s">
        <v>29</v>
      </c>
      <c r="H1801" s="170">
        <f t="shared" si="127"/>
        <v>10000</v>
      </c>
      <c r="I1801" s="4">
        <v>2</v>
      </c>
      <c r="J1801" s="120">
        <f t="shared" si="128"/>
        <v>-1492.7661520000001</v>
      </c>
      <c r="K1801" s="120">
        <f t="shared" si="129"/>
        <v>2228350.7845568876</v>
      </c>
    </row>
    <row r="1802" spans="1:11" x14ac:dyDescent="0.25">
      <c r="A1802" s="4">
        <v>14606</v>
      </c>
      <c r="B1802" s="5">
        <v>5700</v>
      </c>
      <c r="C1802" s="121">
        <f>VLOOKUP($A1802,flow_input!B$2:C$50000,2,FALSE)</f>
        <v>4675.1740490000002</v>
      </c>
      <c r="D1802" s="7" t="s">
        <v>7</v>
      </c>
      <c r="E1802" s="6">
        <f t="shared" si="126"/>
        <v>-0.179794026491228</v>
      </c>
      <c r="F1802" s="4">
        <v>5</v>
      </c>
      <c r="G1802" s="4" t="s">
        <v>29</v>
      </c>
      <c r="H1802" s="170">
        <f t="shared" si="127"/>
        <v>0</v>
      </c>
      <c r="I1802" s="4">
        <v>2</v>
      </c>
      <c r="J1802" s="120">
        <f t="shared" si="128"/>
        <v>-1024.8259509999998</v>
      </c>
      <c r="K1802" s="120">
        <f t="shared" si="129"/>
        <v>1050268.229843054</v>
      </c>
    </row>
    <row r="1803" spans="1:11" x14ac:dyDescent="0.25">
      <c r="A1803" s="4">
        <v>14767</v>
      </c>
      <c r="B1803" s="5">
        <v>6600</v>
      </c>
      <c r="C1803" s="121">
        <f>VLOOKUP($A1803,flow_input!B$2:C$50000,2,FALSE)</f>
        <v>17454.34002</v>
      </c>
      <c r="D1803" s="7" t="s">
        <v>7</v>
      </c>
      <c r="E1803" s="6">
        <f t="shared" si="126"/>
        <v>1.6445969727272725</v>
      </c>
      <c r="F1803" s="4">
        <v>5</v>
      </c>
      <c r="G1803" s="4" t="s">
        <v>29</v>
      </c>
      <c r="H1803" s="170">
        <f t="shared" si="127"/>
        <v>0</v>
      </c>
      <c r="I1803" s="4">
        <v>3</v>
      </c>
      <c r="J1803" s="120">
        <f t="shared" si="128"/>
        <v>10854.34002</v>
      </c>
      <c r="K1803" s="120">
        <f t="shared" si="129"/>
        <v>117816697.26977359</v>
      </c>
    </row>
    <row r="1804" spans="1:11" x14ac:dyDescent="0.25">
      <c r="A1804" s="4">
        <v>15017</v>
      </c>
      <c r="B1804" s="5">
        <v>11200</v>
      </c>
      <c r="C1804" s="121">
        <f>VLOOKUP($A1804,flow_input!B$2:C$50000,2,FALSE)</f>
        <v>8089.2582249999996</v>
      </c>
      <c r="D1804" s="7" t="s">
        <v>7</v>
      </c>
      <c r="E1804" s="6">
        <f t="shared" si="126"/>
        <v>-0.2777448013392857</v>
      </c>
      <c r="F1804" s="4">
        <v>5</v>
      </c>
      <c r="G1804" s="4" t="s">
        <v>29</v>
      </c>
      <c r="H1804" s="170">
        <f t="shared" si="127"/>
        <v>10000</v>
      </c>
      <c r="I1804" s="4">
        <v>7</v>
      </c>
      <c r="J1804" s="120">
        <f t="shared" si="128"/>
        <v>-3110.7417750000004</v>
      </c>
      <c r="K1804" s="120">
        <f t="shared" si="129"/>
        <v>9676714.3907301538</v>
      </c>
    </row>
    <row r="1805" spans="1:11" x14ac:dyDescent="0.25">
      <c r="A1805" s="4">
        <v>15168</v>
      </c>
      <c r="B1805" s="5">
        <v>5000</v>
      </c>
      <c r="C1805" s="121">
        <f>VLOOKUP($A1805,flow_input!B$2:C$50000,2,FALSE)</f>
        <v>2407.100516</v>
      </c>
      <c r="D1805" s="7" t="s">
        <v>7</v>
      </c>
      <c r="E1805" s="6">
        <f t="shared" si="126"/>
        <v>-0.51857989679999994</v>
      </c>
      <c r="F1805" s="4">
        <v>5</v>
      </c>
      <c r="G1805" s="4" t="s">
        <v>29</v>
      </c>
      <c r="H1805" s="170">
        <f t="shared" si="127"/>
        <v>0</v>
      </c>
      <c r="I1805" s="4">
        <v>3</v>
      </c>
      <c r="J1805" s="120">
        <f t="shared" si="128"/>
        <v>-2592.899484</v>
      </c>
      <c r="K1805" s="120">
        <f t="shared" si="129"/>
        <v>6723127.7341274666</v>
      </c>
    </row>
    <row r="1806" spans="1:11" x14ac:dyDescent="0.25">
      <c r="A1806" s="4">
        <v>15253</v>
      </c>
      <c r="B1806" s="5">
        <v>3500</v>
      </c>
      <c r="C1806" s="121">
        <f>VLOOKUP($A1806,flow_input!B$2:C$50000,2,FALSE)</f>
        <v>3338.9457480000001</v>
      </c>
      <c r="D1806" s="7" t="s">
        <v>7</v>
      </c>
      <c r="E1806" s="6">
        <f t="shared" si="126"/>
        <v>-4.6015500571428558E-2</v>
      </c>
      <c r="F1806" s="4">
        <v>5</v>
      </c>
      <c r="G1806" s="4" t="s">
        <v>29</v>
      </c>
      <c r="H1806" s="170">
        <f t="shared" si="127"/>
        <v>0</v>
      </c>
      <c r="I1806" s="4">
        <v>5</v>
      </c>
      <c r="J1806" s="120">
        <f t="shared" si="128"/>
        <v>-161.05425199999991</v>
      </c>
      <c r="K1806" s="120">
        <f t="shared" si="129"/>
        <v>25938.472087279475</v>
      </c>
    </row>
    <row r="1807" spans="1:11" x14ac:dyDescent="0.25">
      <c r="A1807" s="4">
        <v>15307</v>
      </c>
      <c r="B1807" s="5">
        <v>6200</v>
      </c>
      <c r="C1807" s="121">
        <f>VLOOKUP($A1807,flow_input!B$2:C$50000,2,FALSE)</f>
        <v>5984.9787290000004</v>
      </c>
      <c r="D1807" s="7" t="s">
        <v>7</v>
      </c>
      <c r="E1807" s="6">
        <f t="shared" si="126"/>
        <v>-3.46808501612903E-2</v>
      </c>
      <c r="F1807" s="4">
        <v>5</v>
      </c>
      <c r="G1807" s="4" t="s">
        <v>29</v>
      </c>
      <c r="H1807" s="170">
        <f t="shared" si="127"/>
        <v>0</v>
      </c>
      <c r="I1807" s="4">
        <v>3</v>
      </c>
      <c r="J1807" s="120">
        <f t="shared" si="128"/>
        <v>-215.02127099999962</v>
      </c>
      <c r="K1807" s="120">
        <f t="shared" si="129"/>
        <v>46234.146982455277</v>
      </c>
    </row>
    <row r="1808" spans="1:11" x14ac:dyDescent="0.25">
      <c r="A1808" s="4">
        <v>15543</v>
      </c>
      <c r="B1808" s="5">
        <v>4000</v>
      </c>
      <c r="C1808" s="121">
        <f>VLOOKUP($A1808,flow_input!B$2:C$50000,2,FALSE)</f>
        <v>4711.7701070000003</v>
      </c>
      <c r="D1808" s="7" t="s">
        <v>7</v>
      </c>
      <c r="E1808" s="6">
        <f t="shared" si="126"/>
        <v>0.17794252675000011</v>
      </c>
      <c r="F1808" s="4">
        <v>5</v>
      </c>
      <c r="G1808" s="4" t="s">
        <v>29</v>
      </c>
      <c r="H1808" s="170">
        <f t="shared" si="127"/>
        <v>0</v>
      </c>
      <c r="I1808" s="4">
        <v>4</v>
      </c>
      <c r="J1808" s="120">
        <f t="shared" si="128"/>
        <v>711.77010700000028</v>
      </c>
      <c r="K1808" s="120">
        <f t="shared" si="129"/>
        <v>506616.68521879183</v>
      </c>
    </row>
    <row r="1809" spans="1:11" x14ac:dyDescent="0.25">
      <c r="A1809" s="4">
        <v>15567</v>
      </c>
      <c r="B1809" s="5">
        <v>2300</v>
      </c>
      <c r="C1809" s="121">
        <f>VLOOKUP($A1809,flow_input!B$2:C$50000,2,FALSE)</f>
        <v>406.45592799999997</v>
      </c>
      <c r="D1809" s="7" t="s">
        <v>7</v>
      </c>
      <c r="E1809" s="6">
        <f t="shared" si="126"/>
        <v>-0.82328003130434779</v>
      </c>
      <c r="F1809" s="4">
        <v>5</v>
      </c>
      <c r="G1809" s="4" t="s">
        <v>29</v>
      </c>
      <c r="H1809" s="170">
        <f t="shared" si="127"/>
        <v>0</v>
      </c>
      <c r="I1809" s="4">
        <v>4</v>
      </c>
      <c r="J1809" s="120">
        <f t="shared" si="128"/>
        <v>-1893.5440720000001</v>
      </c>
      <c r="K1809" s="120">
        <f t="shared" si="129"/>
        <v>3585509.1526063415</v>
      </c>
    </row>
    <row r="1810" spans="1:11" x14ac:dyDescent="0.25">
      <c r="A1810" s="4">
        <v>15568</v>
      </c>
      <c r="B1810" s="5">
        <v>1300</v>
      </c>
      <c r="C1810" s="121">
        <f>VLOOKUP($A1810,flow_input!B$2:C$50000,2,FALSE)</f>
        <v>192.76561699999999</v>
      </c>
      <c r="D1810" s="7" t="s">
        <v>7</v>
      </c>
      <c r="E1810" s="6">
        <f t="shared" si="126"/>
        <v>-0.85171875615384618</v>
      </c>
      <c r="F1810" s="4">
        <v>5</v>
      </c>
      <c r="G1810" s="4" t="s">
        <v>29</v>
      </c>
      <c r="H1810" s="170">
        <f t="shared" si="127"/>
        <v>0</v>
      </c>
      <c r="I1810" s="4">
        <v>4</v>
      </c>
      <c r="J1810" s="120">
        <f t="shared" si="128"/>
        <v>-1107.234383</v>
      </c>
      <c r="K1810" s="120">
        <f t="shared" si="129"/>
        <v>1225967.9788973907</v>
      </c>
    </row>
    <row r="1811" spans="1:11" x14ac:dyDescent="0.25">
      <c r="A1811" s="4">
        <v>15578</v>
      </c>
      <c r="B1811" s="5">
        <v>3300</v>
      </c>
      <c r="C1811" s="121">
        <f>VLOOKUP($A1811,flow_input!B$2:C$50000,2,FALSE)</f>
        <v>600.10418500000003</v>
      </c>
      <c r="D1811" s="7" t="s">
        <v>7</v>
      </c>
      <c r="E1811" s="6">
        <f t="shared" si="126"/>
        <v>-0.81815024696969696</v>
      </c>
      <c r="F1811" s="4">
        <v>5</v>
      </c>
      <c r="G1811" s="4" t="s">
        <v>29</v>
      </c>
      <c r="H1811" s="170">
        <f t="shared" si="127"/>
        <v>0</v>
      </c>
      <c r="I1811" s="4">
        <v>4</v>
      </c>
      <c r="J1811" s="120">
        <f t="shared" si="128"/>
        <v>-2699.8958149999999</v>
      </c>
      <c r="K1811" s="120">
        <f t="shared" si="129"/>
        <v>7289437.411854513</v>
      </c>
    </row>
    <row r="1812" spans="1:11" x14ac:dyDescent="0.25">
      <c r="A1812" s="4">
        <v>15799</v>
      </c>
      <c r="B1812" s="5">
        <v>6600</v>
      </c>
      <c r="C1812" s="121">
        <f>VLOOKUP($A1812,flow_input!B$2:C$50000,2,FALSE)</f>
        <v>3711.851576</v>
      </c>
      <c r="D1812" s="7" t="s">
        <v>7</v>
      </c>
      <c r="E1812" s="6">
        <f t="shared" si="126"/>
        <v>-0.43759824606060604</v>
      </c>
      <c r="F1812" s="4">
        <v>5</v>
      </c>
      <c r="G1812" s="4" t="s">
        <v>29</v>
      </c>
      <c r="H1812" s="170">
        <f t="shared" si="127"/>
        <v>0</v>
      </c>
      <c r="I1812" s="4">
        <v>5</v>
      </c>
      <c r="J1812" s="120">
        <f t="shared" si="128"/>
        <v>-2888.148424</v>
      </c>
      <c r="K1812" s="120">
        <f t="shared" si="129"/>
        <v>8341401.3190536834</v>
      </c>
    </row>
    <row r="1813" spans="1:11" x14ac:dyDescent="0.25">
      <c r="A1813" s="4">
        <v>15800</v>
      </c>
      <c r="B1813" s="5">
        <v>19600</v>
      </c>
      <c r="C1813" s="121">
        <f>VLOOKUP($A1813,flow_input!B$2:C$50000,2,FALSE)</f>
        <v>20106.769627000001</v>
      </c>
      <c r="D1813" s="7" t="s">
        <v>7</v>
      </c>
      <c r="E1813" s="6">
        <f t="shared" si="126"/>
        <v>2.5855593214285877E-2</v>
      </c>
      <c r="F1813" s="4">
        <v>5</v>
      </c>
      <c r="G1813" s="4" t="s">
        <v>29</v>
      </c>
      <c r="H1813" s="170">
        <f t="shared" si="127"/>
        <v>10000</v>
      </c>
      <c r="I1813" s="4">
        <v>5</v>
      </c>
      <c r="J1813" s="120">
        <f t="shared" si="128"/>
        <v>506.76962700000149</v>
      </c>
      <c r="K1813" s="120">
        <f t="shared" si="129"/>
        <v>256815.45484972064</v>
      </c>
    </row>
    <row r="1814" spans="1:11" x14ac:dyDescent="0.25">
      <c r="A1814" s="4">
        <v>15912</v>
      </c>
      <c r="B1814" s="5">
        <v>1800</v>
      </c>
      <c r="C1814" s="121">
        <f>VLOOKUP($A1814,flow_input!B$2:C$50000,2,FALSE)</f>
        <v>1763.4347519999999</v>
      </c>
      <c r="D1814" s="7" t="s">
        <v>7</v>
      </c>
      <c r="E1814" s="6">
        <f t="shared" si="126"/>
        <v>-2.0314026666666707E-2</v>
      </c>
      <c r="F1814" s="4">
        <v>5</v>
      </c>
      <c r="G1814" s="4" t="s">
        <v>29</v>
      </c>
      <c r="H1814" s="170">
        <f t="shared" si="127"/>
        <v>0</v>
      </c>
      <c r="I1814" s="4">
        <v>2</v>
      </c>
      <c r="J1814" s="120">
        <f t="shared" si="128"/>
        <v>-36.565248000000111</v>
      </c>
      <c r="K1814" s="120">
        <f t="shared" si="129"/>
        <v>1337.017361301512</v>
      </c>
    </row>
    <row r="1815" spans="1:11" x14ac:dyDescent="0.25">
      <c r="A1815" s="4">
        <v>16608</v>
      </c>
      <c r="B1815" s="5">
        <v>3700</v>
      </c>
      <c r="C1815" s="121">
        <f>VLOOKUP($A1815,flow_input!B$2:C$50000,2,FALSE)</f>
        <v>3306.349999</v>
      </c>
      <c r="D1815" s="7" t="s">
        <v>7</v>
      </c>
      <c r="E1815" s="6">
        <f t="shared" si="126"/>
        <v>-0.10639189216216216</v>
      </c>
      <c r="F1815" s="4">
        <v>5</v>
      </c>
      <c r="G1815" s="4" t="s">
        <v>29</v>
      </c>
      <c r="H1815" s="170">
        <f t="shared" si="127"/>
        <v>0</v>
      </c>
      <c r="I1815" s="4">
        <v>2</v>
      </c>
      <c r="J1815" s="120">
        <f t="shared" si="128"/>
        <v>-393.65000099999997</v>
      </c>
      <c r="K1815" s="120">
        <f t="shared" si="129"/>
        <v>154960.32328729998</v>
      </c>
    </row>
    <row r="1816" spans="1:11" x14ac:dyDescent="0.25">
      <c r="A1816" s="4">
        <v>16746</v>
      </c>
      <c r="B1816" s="5">
        <v>6300</v>
      </c>
      <c r="C1816" s="121">
        <f>VLOOKUP($A1816,flow_input!B$2:C$50000,2,FALSE)</f>
        <v>6565.8134289999998</v>
      </c>
      <c r="D1816" s="7" t="s">
        <v>7</v>
      </c>
      <c r="E1816" s="6">
        <f t="shared" si="126"/>
        <v>4.2192607777777669E-2</v>
      </c>
      <c r="F1816" s="4">
        <v>5</v>
      </c>
      <c r="G1816" s="4" t="s">
        <v>29</v>
      </c>
      <c r="H1816" s="170">
        <f t="shared" si="127"/>
        <v>0</v>
      </c>
      <c r="I1816" s="4">
        <v>2</v>
      </c>
      <c r="J1816" s="120">
        <f t="shared" si="128"/>
        <v>265.81342899999981</v>
      </c>
      <c r="K1816" s="120">
        <f t="shared" si="129"/>
        <v>70656.779036737949</v>
      </c>
    </row>
    <row r="1817" spans="1:11" x14ac:dyDescent="0.25">
      <c r="A1817" s="4">
        <v>16851</v>
      </c>
      <c r="B1817" s="5">
        <v>11100</v>
      </c>
      <c r="C1817" s="121">
        <f>VLOOKUP($A1817,flow_input!B$2:C$50000,2,FALSE)</f>
        <v>11452.981167</v>
      </c>
      <c r="D1817" s="7" t="s">
        <v>7</v>
      </c>
      <c r="E1817" s="6">
        <f t="shared" si="126"/>
        <v>3.1800105135135093E-2</v>
      </c>
      <c r="F1817" s="4">
        <v>5</v>
      </c>
      <c r="G1817" s="4" t="s">
        <v>29</v>
      </c>
      <c r="H1817" s="170">
        <f t="shared" si="127"/>
        <v>10000</v>
      </c>
      <c r="I1817" s="4">
        <v>7</v>
      </c>
      <c r="J1817" s="120">
        <f t="shared" si="128"/>
        <v>352.98116699999991</v>
      </c>
      <c r="K1817" s="120">
        <f t="shared" si="129"/>
        <v>124595.70425668183</v>
      </c>
    </row>
    <row r="1818" spans="1:11" x14ac:dyDescent="0.25">
      <c r="A1818" s="4">
        <v>16859</v>
      </c>
      <c r="B1818" s="5">
        <v>9200</v>
      </c>
      <c r="C1818" s="121">
        <f>VLOOKUP($A1818,flow_input!B$2:C$50000,2,FALSE)</f>
        <v>9287.9870329999994</v>
      </c>
      <c r="D1818" s="7" t="s">
        <v>7</v>
      </c>
      <c r="E1818" s="6">
        <f t="shared" si="126"/>
        <v>9.5638079347826199E-3</v>
      </c>
      <c r="F1818" s="4">
        <v>5</v>
      </c>
      <c r="G1818" s="4" t="s">
        <v>29</v>
      </c>
      <c r="H1818" s="170">
        <f t="shared" si="127"/>
        <v>0</v>
      </c>
      <c r="I1818" s="4">
        <v>7</v>
      </c>
      <c r="J1818" s="120">
        <f t="shared" si="128"/>
        <v>87.987032999999428</v>
      </c>
      <c r="K1818" s="120">
        <f t="shared" si="129"/>
        <v>7741.7179761429888</v>
      </c>
    </row>
    <row r="1819" spans="1:11" x14ac:dyDescent="0.25">
      <c r="A1819" s="4">
        <v>16872</v>
      </c>
      <c r="B1819" s="5">
        <v>8900</v>
      </c>
      <c r="C1819" s="121">
        <f>VLOOKUP($A1819,flow_input!B$2:C$50000,2,FALSE)</f>
        <v>8493.9036579999993</v>
      </c>
      <c r="D1819" s="7" t="s">
        <v>7</v>
      </c>
      <c r="E1819" s="6">
        <f t="shared" si="126"/>
        <v>-4.5628802471910146E-2</v>
      </c>
      <c r="F1819" s="4">
        <v>5</v>
      </c>
      <c r="G1819" s="4" t="s">
        <v>29</v>
      </c>
      <c r="H1819" s="170">
        <f t="shared" si="127"/>
        <v>0</v>
      </c>
      <c r="I1819" s="4">
        <v>7</v>
      </c>
      <c r="J1819" s="120">
        <f t="shared" si="128"/>
        <v>-406.09634200000073</v>
      </c>
      <c r="K1819" s="120">
        <f t="shared" si="129"/>
        <v>164914.23898578156</v>
      </c>
    </row>
    <row r="1820" spans="1:11" x14ac:dyDescent="0.25">
      <c r="A1820" s="4">
        <v>17055</v>
      </c>
      <c r="B1820" s="5">
        <v>8800</v>
      </c>
      <c r="C1820" s="121">
        <f>VLOOKUP($A1820,flow_input!B$2:C$50000,2,FALSE)</f>
        <v>6962.0289069999999</v>
      </c>
      <c r="D1820" s="7" t="s">
        <v>7</v>
      </c>
      <c r="E1820" s="6">
        <f t="shared" si="126"/>
        <v>-0.20886035147727278</v>
      </c>
      <c r="F1820" s="4">
        <v>5</v>
      </c>
      <c r="G1820" s="4" t="s">
        <v>29</v>
      </c>
      <c r="H1820" s="170">
        <f t="shared" si="127"/>
        <v>0</v>
      </c>
      <c r="I1820" s="4">
        <v>4</v>
      </c>
      <c r="J1820" s="120">
        <f t="shared" si="128"/>
        <v>-1837.9710930000001</v>
      </c>
      <c r="K1820" s="120">
        <f t="shared" si="129"/>
        <v>3378137.738703615</v>
      </c>
    </row>
    <row r="1821" spans="1:11" x14ac:dyDescent="0.25">
      <c r="A1821" s="4">
        <v>17262</v>
      </c>
      <c r="B1821" s="5">
        <v>2500</v>
      </c>
      <c r="C1821" s="121">
        <f>VLOOKUP($A1821,flow_input!B$2:C$50000,2,FALSE)</f>
        <v>8747.3816220000008</v>
      </c>
      <c r="D1821" s="7" t="s">
        <v>7</v>
      </c>
      <c r="E1821" s="6">
        <f t="shared" si="126"/>
        <v>2.4989526488000005</v>
      </c>
      <c r="F1821" s="4">
        <v>5</v>
      </c>
      <c r="G1821" s="4" t="s">
        <v>29</v>
      </c>
      <c r="H1821" s="170">
        <f t="shared" si="127"/>
        <v>0</v>
      </c>
      <c r="I1821" s="4">
        <v>7</v>
      </c>
      <c r="J1821" s="120">
        <f t="shared" si="128"/>
        <v>6247.3816220000008</v>
      </c>
      <c r="K1821" s="120">
        <f t="shared" si="129"/>
        <v>39029777.130903363</v>
      </c>
    </row>
    <row r="1822" spans="1:11" x14ac:dyDescent="0.25">
      <c r="A1822" s="4">
        <v>17420</v>
      </c>
      <c r="B1822" s="5">
        <v>3300</v>
      </c>
      <c r="C1822" s="121">
        <f>VLOOKUP($A1822,flow_input!B$2:C$50000,2,FALSE)</f>
        <v>2554.998889</v>
      </c>
      <c r="D1822" s="7" t="s">
        <v>7</v>
      </c>
      <c r="E1822" s="6">
        <f t="shared" si="126"/>
        <v>-0.22575791242424248</v>
      </c>
      <c r="F1822" s="4">
        <v>5</v>
      </c>
      <c r="G1822" s="4" t="s">
        <v>29</v>
      </c>
      <c r="H1822" s="170">
        <f t="shared" si="127"/>
        <v>0</v>
      </c>
      <c r="I1822" s="4">
        <v>5</v>
      </c>
      <c r="J1822" s="120">
        <f t="shared" si="128"/>
        <v>-745.00111100000004</v>
      </c>
      <c r="K1822" s="120">
        <f t="shared" si="129"/>
        <v>555026.65539123432</v>
      </c>
    </row>
    <row r="1823" spans="1:11" x14ac:dyDescent="0.25">
      <c r="A1823" s="4">
        <v>17434</v>
      </c>
      <c r="B1823" s="5">
        <v>10900</v>
      </c>
      <c r="C1823" s="121">
        <f>VLOOKUP($A1823,flow_input!B$2:C$50000,2,FALSE)</f>
        <v>10169.142327</v>
      </c>
      <c r="D1823" s="7" t="s">
        <v>7</v>
      </c>
      <c r="E1823" s="6">
        <f t="shared" si="126"/>
        <v>-6.7051162660550445E-2</v>
      </c>
      <c r="F1823" s="4">
        <v>5</v>
      </c>
      <c r="G1823" s="4" t="s">
        <v>29</v>
      </c>
      <c r="H1823" s="170">
        <f t="shared" si="127"/>
        <v>10000</v>
      </c>
      <c r="I1823" s="4">
        <v>3</v>
      </c>
      <c r="J1823" s="120">
        <f t="shared" si="128"/>
        <v>-730.85767300000043</v>
      </c>
      <c r="K1823" s="120">
        <f t="shared" si="129"/>
        <v>534152.93818297551</v>
      </c>
    </row>
    <row r="1824" spans="1:11" x14ac:dyDescent="0.25">
      <c r="A1824" s="4">
        <v>17510</v>
      </c>
      <c r="B1824" s="5">
        <v>4500</v>
      </c>
      <c r="C1824" s="121">
        <f>VLOOKUP($A1824,flow_input!B$2:C$50000,2,FALSE)</f>
        <v>2862.0113649999998</v>
      </c>
      <c r="D1824" s="7" t="s">
        <v>7</v>
      </c>
      <c r="E1824" s="6">
        <f t="shared" si="126"/>
        <v>-0.36399747444444452</v>
      </c>
      <c r="F1824" s="4">
        <v>5</v>
      </c>
      <c r="G1824" s="4" t="s">
        <v>29</v>
      </c>
      <c r="H1824" s="170">
        <f t="shared" si="127"/>
        <v>0</v>
      </c>
      <c r="I1824" s="4">
        <v>5</v>
      </c>
      <c r="J1824" s="120">
        <f t="shared" si="128"/>
        <v>-1637.9886350000002</v>
      </c>
      <c r="K1824" s="120">
        <f t="shared" si="129"/>
        <v>2683006.7683891635</v>
      </c>
    </row>
    <row r="1825" spans="1:11" x14ac:dyDescent="0.25">
      <c r="A1825" s="4">
        <v>17566</v>
      </c>
      <c r="B1825" s="5">
        <v>8300</v>
      </c>
      <c r="C1825" s="121">
        <f>VLOOKUP($A1825,flow_input!B$2:C$50000,2,FALSE)</f>
        <v>7168.169699</v>
      </c>
      <c r="D1825" s="7" t="s">
        <v>7</v>
      </c>
      <c r="E1825" s="6">
        <f t="shared" si="126"/>
        <v>-0.13636509650602413</v>
      </c>
      <c r="F1825" s="4">
        <v>5</v>
      </c>
      <c r="G1825" s="4" t="s">
        <v>29</v>
      </c>
      <c r="H1825" s="170">
        <f t="shared" si="127"/>
        <v>0</v>
      </c>
      <c r="I1825" s="4">
        <v>2</v>
      </c>
      <c r="J1825" s="120">
        <f t="shared" si="128"/>
        <v>-1131.830301</v>
      </c>
      <c r="K1825" s="120">
        <f t="shared" si="129"/>
        <v>1281039.8302617506</v>
      </c>
    </row>
    <row r="1826" spans="1:11" x14ac:dyDescent="0.25">
      <c r="A1826" s="4">
        <v>17591</v>
      </c>
      <c r="B1826" s="5">
        <v>8300</v>
      </c>
      <c r="C1826" s="121">
        <f>VLOOKUP($A1826,flow_input!B$2:C$50000,2,FALSE)</f>
        <v>9764.9582420000006</v>
      </c>
      <c r="D1826" s="7" t="s">
        <v>7</v>
      </c>
      <c r="E1826" s="6">
        <f t="shared" si="126"/>
        <v>0.17650099301204825</v>
      </c>
      <c r="F1826" s="4">
        <v>5</v>
      </c>
      <c r="G1826" s="4" t="s">
        <v>29</v>
      </c>
      <c r="H1826" s="170">
        <f t="shared" si="127"/>
        <v>0</v>
      </c>
      <c r="I1826" s="4">
        <v>2</v>
      </c>
      <c r="J1826" s="120">
        <f t="shared" si="128"/>
        <v>1464.9582420000006</v>
      </c>
      <c r="K1826" s="120">
        <f t="shared" si="129"/>
        <v>2146102.6508037322</v>
      </c>
    </row>
    <row r="1827" spans="1:11" x14ac:dyDescent="0.25">
      <c r="A1827" s="4">
        <v>17670</v>
      </c>
      <c r="B1827" s="5">
        <v>4900</v>
      </c>
      <c r="C1827" s="121">
        <f>VLOOKUP($A1827,flow_input!B$2:C$50000,2,FALSE)</f>
        <v>4313.888876</v>
      </c>
      <c r="D1827" s="7" t="s">
        <v>7</v>
      </c>
      <c r="E1827" s="6">
        <f t="shared" si="126"/>
        <v>-0.1196145151020408</v>
      </c>
      <c r="F1827" s="4">
        <v>5</v>
      </c>
      <c r="G1827" s="4" t="s">
        <v>29</v>
      </c>
      <c r="H1827" s="170">
        <f t="shared" si="127"/>
        <v>0</v>
      </c>
      <c r="I1827" s="4">
        <v>2</v>
      </c>
      <c r="J1827" s="120">
        <f t="shared" si="128"/>
        <v>-586.11112400000002</v>
      </c>
      <c r="K1827" s="120">
        <f t="shared" si="129"/>
        <v>343526.2496765434</v>
      </c>
    </row>
    <row r="1828" spans="1:11" x14ac:dyDescent="0.25">
      <c r="A1828" s="4">
        <v>17814</v>
      </c>
      <c r="B1828" s="5">
        <v>7400</v>
      </c>
      <c r="C1828" s="121">
        <f>VLOOKUP($A1828,flow_input!B$2:C$50000,2,FALSE)</f>
        <v>4292.342568</v>
      </c>
      <c r="D1828" s="7" t="s">
        <v>7</v>
      </c>
      <c r="E1828" s="6">
        <f t="shared" si="126"/>
        <v>-0.41995370702702706</v>
      </c>
      <c r="F1828" s="4">
        <v>5</v>
      </c>
      <c r="G1828" s="4" t="s">
        <v>29</v>
      </c>
      <c r="H1828" s="170">
        <f t="shared" si="127"/>
        <v>0</v>
      </c>
      <c r="I1828" s="4">
        <v>4</v>
      </c>
      <c r="J1828" s="120">
        <f t="shared" si="128"/>
        <v>-3107.657432</v>
      </c>
      <c r="K1828" s="120">
        <f t="shared" si="129"/>
        <v>9657534.7146648336</v>
      </c>
    </row>
    <row r="1829" spans="1:11" x14ac:dyDescent="0.25">
      <c r="A1829" s="4">
        <v>17936</v>
      </c>
      <c r="B1829" s="5">
        <v>9700</v>
      </c>
      <c r="C1829" s="121">
        <f>VLOOKUP($A1829,flow_input!B$2:C$50000,2,FALSE)</f>
        <v>10005.292206</v>
      </c>
      <c r="D1829" s="7" t="s">
        <v>7</v>
      </c>
      <c r="E1829" s="6">
        <f t="shared" si="126"/>
        <v>3.1473423298969072E-2</v>
      </c>
      <c r="F1829" s="4">
        <v>5</v>
      </c>
      <c r="G1829" s="4" t="s">
        <v>29</v>
      </c>
      <c r="H1829" s="170">
        <f t="shared" si="127"/>
        <v>0</v>
      </c>
      <c r="I1829" s="4">
        <v>3</v>
      </c>
      <c r="J1829" s="120">
        <f t="shared" si="128"/>
        <v>305.29220600000008</v>
      </c>
      <c r="K1829" s="120">
        <f t="shared" si="129"/>
        <v>93203.331044346487</v>
      </c>
    </row>
    <row r="1830" spans="1:11" x14ac:dyDescent="0.25">
      <c r="A1830" s="4">
        <v>17961</v>
      </c>
      <c r="B1830" s="5">
        <v>8400</v>
      </c>
      <c r="C1830" s="121">
        <f>VLOOKUP($A1830,flow_input!B$2:C$50000,2,FALSE)</f>
        <v>5749.5986409999996</v>
      </c>
      <c r="D1830" s="7" t="s">
        <v>7</v>
      </c>
      <c r="E1830" s="6">
        <f t="shared" si="126"/>
        <v>-0.31552397130952381</v>
      </c>
      <c r="F1830" s="4">
        <v>5</v>
      </c>
      <c r="G1830" s="4" t="s">
        <v>29</v>
      </c>
      <c r="H1830" s="170">
        <f t="shared" si="127"/>
        <v>0</v>
      </c>
      <c r="I1830" s="4">
        <v>3</v>
      </c>
      <c r="J1830" s="120">
        <f t="shared" si="128"/>
        <v>-2650.4013590000004</v>
      </c>
      <c r="K1830" s="120">
        <f t="shared" si="129"/>
        <v>7024627.363789049</v>
      </c>
    </row>
    <row r="1831" spans="1:11" x14ac:dyDescent="0.25">
      <c r="A1831" s="4">
        <v>17982</v>
      </c>
      <c r="B1831" s="5">
        <v>7000</v>
      </c>
      <c r="C1831" s="121">
        <f>VLOOKUP($A1831,flow_input!B$2:C$50000,2,FALSE)</f>
        <v>5199.2462489999998</v>
      </c>
      <c r="D1831" s="7" t="s">
        <v>7</v>
      </c>
      <c r="E1831" s="6">
        <f t="shared" si="126"/>
        <v>-0.25725053585714286</v>
      </c>
      <c r="F1831" s="4">
        <v>5</v>
      </c>
      <c r="G1831" s="4" t="s">
        <v>29</v>
      </c>
      <c r="H1831" s="170">
        <f t="shared" si="127"/>
        <v>0</v>
      </c>
      <c r="I1831" s="4">
        <v>3</v>
      </c>
      <c r="J1831" s="120">
        <f t="shared" si="128"/>
        <v>-1800.7537510000002</v>
      </c>
      <c r="K1831" s="120">
        <f t="shared" si="129"/>
        <v>3242714.0717405705</v>
      </c>
    </row>
    <row r="1832" spans="1:11" x14ac:dyDescent="0.25">
      <c r="A1832" s="4">
        <v>18033</v>
      </c>
      <c r="B1832" s="5">
        <v>5400</v>
      </c>
      <c r="C1832" s="121">
        <f>VLOOKUP($A1832,flow_input!B$2:C$50000,2,FALSE)</f>
        <v>4833.0090319999999</v>
      </c>
      <c r="D1832" s="7" t="s">
        <v>7</v>
      </c>
      <c r="E1832" s="6">
        <f t="shared" si="126"/>
        <v>-0.10499832740740744</v>
      </c>
      <c r="F1832" s="4">
        <v>5</v>
      </c>
      <c r="G1832" s="4" t="s">
        <v>29</v>
      </c>
      <c r="H1832" s="170">
        <f t="shared" si="127"/>
        <v>0</v>
      </c>
      <c r="I1832" s="4">
        <v>5</v>
      </c>
      <c r="J1832" s="120">
        <f t="shared" si="128"/>
        <v>-566.99096800000007</v>
      </c>
      <c r="K1832" s="120">
        <f t="shared" si="129"/>
        <v>321478.7577935771</v>
      </c>
    </row>
    <row r="1833" spans="1:11" x14ac:dyDescent="0.25">
      <c r="A1833" s="4">
        <v>18042</v>
      </c>
      <c r="B1833" s="5">
        <v>34100</v>
      </c>
      <c r="C1833" s="121">
        <f>VLOOKUP($A1833,flow_input!B$2:C$50000,2,FALSE)</f>
        <v>26522.253489999999</v>
      </c>
      <c r="D1833" s="7" t="s">
        <v>7</v>
      </c>
      <c r="E1833" s="6">
        <f t="shared" si="126"/>
        <v>-0.22222130527859241</v>
      </c>
      <c r="F1833" s="4">
        <v>5</v>
      </c>
      <c r="G1833" s="4" t="s">
        <v>29</v>
      </c>
      <c r="H1833" s="170">
        <f t="shared" si="127"/>
        <v>30000</v>
      </c>
      <c r="I1833" s="4">
        <v>5</v>
      </c>
      <c r="J1833" s="120">
        <f t="shared" si="128"/>
        <v>-7577.7465100000009</v>
      </c>
      <c r="K1833" s="120">
        <f t="shared" si="129"/>
        <v>57422242.169817194</v>
      </c>
    </row>
    <row r="1834" spans="1:11" x14ac:dyDescent="0.25">
      <c r="A1834" s="4">
        <v>18051</v>
      </c>
      <c r="B1834" s="5">
        <v>1100</v>
      </c>
      <c r="C1834" s="121">
        <f>VLOOKUP($A1834,flow_input!B$2:C$50000,2,FALSE)</f>
        <v>482.07176800000002</v>
      </c>
      <c r="D1834" s="7" t="s">
        <v>7</v>
      </c>
      <c r="E1834" s="6">
        <f t="shared" si="126"/>
        <v>-0.56175293818181815</v>
      </c>
      <c r="F1834" s="4">
        <v>5</v>
      </c>
      <c r="G1834" s="4" t="s">
        <v>29</v>
      </c>
      <c r="H1834" s="170">
        <f t="shared" si="127"/>
        <v>0</v>
      </c>
      <c r="I1834" s="4">
        <v>2</v>
      </c>
      <c r="J1834" s="120">
        <f t="shared" si="128"/>
        <v>-617.92823199999998</v>
      </c>
      <c r="K1834" s="120">
        <f t="shared" si="129"/>
        <v>381835.29990264581</v>
      </c>
    </row>
    <row r="1835" spans="1:11" x14ac:dyDescent="0.25">
      <c r="A1835" s="4">
        <v>18137</v>
      </c>
      <c r="B1835" s="5">
        <v>8100</v>
      </c>
      <c r="C1835" s="121">
        <f>VLOOKUP($A1835,flow_input!B$2:C$50000,2,FALSE)</f>
        <v>7751.325812</v>
      </c>
      <c r="D1835" s="7" t="s">
        <v>7</v>
      </c>
      <c r="E1835" s="6">
        <f t="shared" si="126"/>
        <v>-4.3046196049382757E-2</v>
      </c>
      <c r="F1835" s="4">
        <v>5</v>
      </c>
      <c r="G1835" s="4" t="s">
        <v>29</v>
      </c>
      <c r="H1835" s="170">
        <f t="shared" si="127"/>
        <v>0</v>
      </c>
      <c r="I1835" s="4">
        <v>2</v>
      </c>
      <c r="J1835" s="120">
        <f t="shared" si="128"/>
        <v>-348.67418799999996</v>
      </c>
      <c r="K1835" s="120">
        <f t="shared" si="129"/>
        <v>121573.68937745932</v>
      </c>
    </row>
    <row r="1836" spans="1:11" x14ac:dyDescent="0.25">
      <c r="A1836" s="4">
        <v>18171</v>
      </c>
      <c r="B1836" s="5">
        <v>3200</v>
      </c>
      <c r="C1836" s="121">
        <f>VLOOKUP($A1836,flow_input!B$2:C$50000,2,FALSE)</f>
        <v>3555.280937</v>
      </c>
      <c r="D1836" s="7" t="s">
        <v>7</v>
      </c>
      <c r="E1836" s="6">
        <f t="shared" si="126"/>
        <v>0.11102529281249995</v>
      </c>
      <c r="F1836" s="4">
        <v>5</v>
      </c>
      <c r="G1836" s="4" t="s">
        <v>29</v>
      </c>
      <c r="H1836" s="170">
        <f t="shared" si="127"/>
        <v>0</v>
      </c>
      <c r="I1836" s="4">
        <v>1</v>
      </c>
      <c r="J1836" s="120">
        <f t="shared" si="128"/>
        <v>355.28093699999999</v>
      </c>
      <c r="K1836" s="120">
        <f t="shared" si="129"/>
        <v>126224.54419559796</v>
      </c>
    </row>
    <row r="1837" spans="1:11" x14ac:dyDescent="0.25">
      <c r="A1837" s="4">
        <v>18247</v>
      </c>
      <c r="B1837" s="5">
        <v>3700</v>
      </c>
      <c r="C1837" s="121">
        <f>VLOOKUP($A1837,flow_input!B$2:C$50000,2,FALSE)</f>
        <v>3783.9692110000001</v>
      </c>
      <c r="D1837" s="7" t="s">
        <v>7</v>
      </c>
      <c r="E1837" s="6">
        <f t="shared" si="126"/>
        <v>2.2694381351351378E-2</v>
      </c>
      <c r="F1837" s="4">
        <v>5</v>
      </c>
      <c r="G1837" s="4" t="s">
        <v>29</v>
      </c>
      <c r="H1837" s="170">
        <f t="shared" si="127"/>
        <v>0</v>
      </c>
      <c r="I1837" s="4">
        <v>1</v>
      </c>
      <c r="J1837" s="120">
        <f t="shared" si="128"/>
        <v>83.969211000000087</v>
      </c>
      <c r="K1837" s="120">
        <f t="shared" si="129"/>
        <v>7050.828395962536</v>
      </c>
    </row>
    <row r="1838" spans="1:11" x14ac:dyDescent="0.25">
      <c r="A1838" s="4">
        <v>18577</v>
      </c>
      <c r="B1838" s="5">
        <v>3100</v>
      </c>
      <c r="C1838" s="121">
        <f>VLOOKUP($A1838,flow_input!B$2:C$50000,2,FALSE)</f>
        <v>3508.0303549999999</v>
      </c>
      <c r="D1838" s="7" t="s">
        <v>7</v>
      </c>
      <c r="E1838" s="6">
        <f t="shared" si="126"/>
        <v>0.13162269516129022</v>
      </c>
      <c r="F1838" s="4">
        <v>5</v>
      </c>
      <c r="G1838" s="4" t="s">
        <v>29</v>
      </c>
      <c r="H1838" s="170">
        <f t="shared" si="127"/>
        <v>0</v>
      </c>
      <c r="I1838" s="4">
        <v>1</v>
      </c>
      <c r="J1838" s="120">
        <f t="shared" si="128"/>
        <v>408.03035499999987</v>
      </c>
      <c r="K1838" s="120">
        <f t="shared" si="129"/>
        <v>166488.77060142593</v>
      </c>
    </row>
    <row r="1839" spans="1:11" x14ac:dyDescent="0.25">
      <c r="A1839" s="4">
        <v>18606</v>
      </c>
      <c r="B1839" s="5">
        <v>8900</v>
      </c>
      <c r="C1839" s="121">
        <f>VLOOKUP($A1839,flow_input!B$2:C$50000,2,FALSE)</f>
        <v>5044.0813639999997</v>
      </c>
      <c r="D1839" s="7" t="s">
        <v>7</v>
      </c>
      <c r="E1839" s="6">
        <f t="shared" si="126"/>
        <v>-0.43324928494382031</v>
      </c>
      <c r="F1839" s="4">
        <v>5</v>
      </c>
      <c r="G1839" s="4" t="s">
        <v>29</v>
      </c>
      <c r="H1839" s="170">
        <f t="shared" si="127"/>
        <v>0</v>
      </c>
      <c r="I1839" s="4">
        <v>1</v>
      </c>
      <c r="J1839" s="120">
        <f t="shared" si="128"/>
        <v>-3855.9186360000003</v>
      </c>
      <c r="K1839" s="120">
        <f t="shared" si="129"/>
        <v>14868108.527452104</v>
      </c>
    </row>
    <row r="1840" spans="1:11" x14ac:dyDescent="0.25">
      <c r="A1840" s="4">
        <v>18619</v>
      </c>
      <c r="B1840" s="5">
        <v>12100</v>
      </c>
      <c r="C1840" s="121">
        <f>VLOOKUP($A1840,flow_input!B$2:C$50000,2,FALSE)</f>
        <v>7773.7485290000004</v>
      </c>
      <c r="D1840" s="7" t="s">
        <v>7</v>
      </c>
      <c r="E1840" s="6">
        <f t="shared" si="126"/>
        <v>-0.35754144388429754</v>
      </c>
      <c r="F1840" s="4">
        <v>5</v>
      </c>
      <c r="G1840" s="4" t="s">
        <v>29</v>
      </c>
      <c r="H1840" s="170">
        <f t="shared" si="127"/>
        <v>10000</v>
      </c>
      <c r="I1840" s="4">
        <v>1</v>
      </c>
      <c r="J1840" s="120">
        <f t="shared" si="128"/>
        <v>-4326.2514709999996</v>
      </c>
      <c r="K1840" s="120">
        <f t="shared" si="129"/>
        <v>18716451.790329661</v>
      </c>
    </row>
    <row r="1841" spans="1:11" x14ac:dyDescent="0.25">
      <c r="A1841" s="4">
        <v>18983</v>
      </c>
      <c r="B1841" s="5">
        <v>7300</v>
      </c>
      <c r="C1841" s="121">
        <f>VLOOKUP($A1841,flow_input!B$2:C$50000,2,FALSE)</f>
        <v>4665.5274460000001</v>
      </c>
      <c r="D1841" s="7" t="s">
        <v>7</v>
      </c>
      <c r="E1841" s="6">
        <f t="shared" si="126"/>
        <v>-0.36088665123287667</v>
      </c>
      <c r="F1841" s="4">
        <v>5</v>
      </c>
      <c r="G1841" s="4" t="s">
        <v>29</v>
      </c>
      <c r="H1841" s="170">
        <f t="shared" si="127"/>
        <v>0</v>
      </c>
      <c r="I1841" s="4">
        <v>2</v>
      </c>
      <c r="J1841" s="120">
        <f t="shared" si="128"/>
        <v>-2634.4725539999999</v>
      </c>
      <c r="K1841" s="120">
        <f t="shared" si="129"/>
        <v>6940445.6377792824</v>
      </c>
    </row>
    <row r="1842" spans="1:11" x14ac:dyDescent="0.25">
      <c r="A1842" s="4">
        <v>19024</v>
      </c>
      <c r="B1842" s="5">
        <v>2900</v>
      </c>
      <c r="C1842" s="121">
        <f>VLOOKUP($A1842,flow_input!B$2:C$50000,2,FALSE)</f>
        <v>40.298957000000001</v>
      </c>
      <c r="D1842" s="7" t="s">
        <v>7</v>
      </c>
      <c r="E1842" s="6">
        <f t="shared" si="126"/>
        <v>-0.98610380793103447</v>
      </c>
      <c r="F1842" s="4">
        <v>5</v>
      </c>
      <c r="G1842" s="4" t="s">
        <v>29</v>
      </c>
      <c r="H1842" s="170">
        <f t="shared" si="127"/>
        <v>0</v>
      </c>
      <c r="I1842" s="4">
        <v>2</v>
      </c>
      <c r="J1842" s="120">
        <f t="shared" si="128"/>
        <v>-2859.701043</v>
      </c>
      <c r="K1842" s="120">
        <f t="shared" si="129"/>
        <v>8177890.0553352879</v>
      </c>
    </row>
    <row r="1843" spans="1:11" x14ac:dyDescent="0.25">
      <c r="A1843" s="4">
        <v>19700</v>
      </c>
      <c r="B1843" s="5">
        <v>2400</v>
      </c>
      <c r="C1843" s="121">
        <f>VLOOKUP($A1843,flow_input!B$2:C$50000,2,FALSE)</f>
        <v>2640.9558790000001</v>
      </c>
      <c r="D1843" s="7" t="s">
        <v>7</v>
      </c>
      <c r="E1843" s="6">
        <f t="shared" si="126"/>
        <v>0.10039828291666675</v>
      </c>
      <c r="F1843" s="4">
        <v>5</v>
      </c>
      <c r="G1843" s="4" t="s">
        <v>29</v>
      </c>
      <c r="H1843" s="170">
        <f t="shared" si="127"/>
        <v>0</v>
      </c>
      <c r="I1843" s="4">
        <v>2</v>
      </c>
      <c r="J1843" s="120">
        <f t="shared" si="128"/>
        <v>240.9558790000001</v>
      </c>
      <c r="K1843" s="120">
        <f t="shared" si="129"/>
        <v>58059.735624662688</v>
      </c>
    </row>
    <row r="1844" spans="1:11" x14ac:dyDescent="0.25">
      <c r="A1844" s="4">
        <v>19727</v>
      </c>
      <c r="B1844" s="5">
        <v>2400</v>
      </c>
      <c r="C1844" s="121">
        <f>VLOOKUP($A1844,flow_input!B$2:C$50000,2,FALSE)</f>
        <v>702.70599500000003</v>
      </c>
      <c r="D1844" s="7" t="s">
        <v>7</v>
      </c>
      <c r="E1844" s="6">
        <f t="shared" si="126"/>
        <v>-0.70720583541666659</v>
      </c>
      <c r="F1844" s="4">
        <v>5</v>
      </c>
      <c r="G1844" s="4" t="s">
        <v>29</v>
      </c>
      <c r="H1844" s="170">
        <f t="shared" si="127"/>
        <v>0</v>
      </c>
      <c r="I1844" s="4">
        <v>7</v>
      </c>
      <c r="J1844" s="120">
        <f t="shared" si="128"/>
        <v>-1697.294005</v>
      </c>
      <c r="K1844" s="120">
        <f t="shared" si="129"/>
        <v>2880806.9394089398</v>
      </c>
    </row>
    <row r="1845" spans="1:11" x14ac:dyDescent="0.25">
      <c r="A1845" s="4">
        <v>20043</v>
      </c>
      <c r="B1845" s="5">
        <v>5200</v>
      </c>
      <c r="C1845" s="121">
        <f>VLOOKUP($A1845,flow_input!B$2:C$50000,2,FALSE)</f>
        <v>4087.5876579999999</v>
      </c>
      <c r="D1845" s="7" t="s">
        <v>7</v>
      </c>
      <c r="E1845" s="6">
        <f t="shared" si="126"/>
        <v>-0.21392545038461541</v>
      </c>
      <c r="F1845" s="4">
        <v>5</v>
      </c>
      <c r="G1845" s="4" t="s">
        <v>29</v>
      </c>
      <c r="H1845" s="170">
        <f t="shared" si="127"/>
        <v>0</v>
      </c>
      <c r="I1845" s="4">
        <v>3</v>
      </c>
      <c r="J1845" s="120">
        <f t="shared" si="128"/>
        <v>-1112.4123420000001</v>
      </c>
      <c r="K1845" s="120">
        <f t="shared" si="129"/>
        <v>1237461.2186339251</v>
      </c>
    </row>
    <row r="1846" spans="1:11" x14ac:dyDescent="0.25">
      <c r="A1846" s="4">
        <v>20105</v>
      </c>
      <c r="B1846" s="5">
        <v>4800</v>
      </c>
      <c r="C1846" s="121">
        <f>VLOOKUP($A1846,flow_input!B$2:C$50000,2,FALSE)</f>
        <v>2371.4857539999998</v>
      </c>
      <c r="D1846" s="7" t="s">
        <v>7</v>
      </c>
      <c r="E1846" s="6">
        <f t="shared" si="126"/>
        <v>-0.50594046791666669</v>
      </c>
      <c r="F1846" s="4">
        <v>5</v>
      </c>
      <c r="G1846" s="4" t="s">
        <v>29</v>
      </c>
      <c r="H1846" s="170">
        <f t="shared" si="127"/>
        <v>0</v>
      </c>
      <c r="I1846" s="4">
        <v>3</v>
      </c>
      <c r="J1846" s="120">
        <f t="shared" si="128"/>
        <v>-2428.5142460000002</v>
      </c>
      <c r="K1846" s="120">
        <f t="shared" si="129"/>
        <v>5897681.4430249492</v>
      </c>
    </row>
    <row r="1847" spans="1:11" x14ac:dyDescent="0.25">
      <c r="A1847" s="4">
        <v>20111</v>
      </c>
      <c r="B1847" s="5">
        <v>4900</v>
      </c>
      <c r="C1847" s="121">
        <f>VLOOKUP($A1847,flow_input!B$2:C$50000,2,FALSE)</f>
        <v>3642.346599</v>
      </c>
      <c r="D1847" s="7" t="s">
        <v>7</v>
      </c>
      <c r="E1847" s="6">
        <f t="shared" si="126"/>
        <v>-0.2566639593877551</v>
      </c>
      <c r="F1847" s="4">
        <v>5</v>
      </c>
      <c r="G1847" s="4" t="s">
        <v>29</v>
      </c>
      <c r="H1847" s="170">
        <f t="shared" si="127"/>
        <v>0</v>
      </c>
      <c r="I1847" s="4">
        <v>3</v>
      </c>
      <c r="J1847" s="120">
        <f t="shared" si="128"/>
        <v>-1257.653401</v>
      </c>
      <c r="K1847" s="120">
        <f t="shared" si="129"/>
        <v>1581692.077046867</v>
      </c>
    </row>
    <row r="1848" spans="1:11" x14ac:dyDescent="0.25">
      <c r="A1848" s="4">
        <v>20122</v>
      </c>
      <c r="B1848" s="5">
        <v>3100</v>
      </c>
      <c r="C1848" s="121">
        <f>VLOOKUP($A1848,flow_input!B$2:C$50000,2,FALSE)</f>
        <v>3982.846869</v>
      </c>
      <c r="D1848" s="7" t="s">
        <v>7</v>
      </c>
      <c r="E1848" s="6">
        <f t="shared" si="126"/>
        <v>0.2847893125806451</v>
      </c>
      <c r="F1848" s="4">
        <v>5</v>
      </c>
      <c r="G1848" s="4" t="s">
        <v>29</v>
      </c>
      <c r="H1848" s="170">
        <f t="shared" si="127"/>
        <v>0</v>
      </c>
      <c r="I1848" s="4">
        <v>5</v>
      </c>
      <c r="J1848" s="120">
        <f t="shared" si="128"/>
        <v>882.84686899999997</v>
      </c>
      <c r="K1848" s="120">
        <f t="shared" si="129"/>
        <v>779418.59410310315</v>
      </c>
    </row>
    <row r="1849" spans="1:11" x14ac:dyDescent="0.25">
      <c r="A1849" s="4">
        <v>20626</v>
      </c>
      <c r="B1849" s="5">
        <v>5100</v>
      </c>
      <c r="C1849" s="121">
        <f>VLOOKUP($A1849,flow_input!B$2:C$50000,2,FALSE)</f>
        <v>5108.448273</v>
      </c>
      <c r="D1849" s="7" t="s">
        <v>7</v>
      </c>
      <c r="E1849" s="6">
        <f t="shared" si="126"/>
        <v>1.6565241176471623E-3</v>
      </c>
      <c r="F1849" s="4">
        <v>5</v>
      </c>
      <c r="G1849" s="4" t="s">
        <v>29</v>
      </c>
      <c r="H1849" s="170">
        <f t="shared" si="127"/>
        <v>0</v>
      </c>
      <c r="I1849" s="4">
        <v>7</v>
      </c>
      <c r="J1849" s="120">
        <f t="shared" si="128"/>
        <v>8.4482729999999719</v>
      </c>
      <c r="K1849" s="120">
        <f t="shared" si="129"/>
        <v>71.373316682528525</v>
      </c>
    </row>
    <row r="1850" spans="1:11" x14ac:dyDescent="0.25">
      <c r="A1850" s="4">
        <v>20866</v>
      </c>
      <c r="B1850" s="5">
        <v>4000</v>
      </c>
      <c r="C1850" s="121">
        <f>VLOOKUP($A1850,flow_input!B$2:C$50000,2,FALSE)</f>
        <v>1358.8883310000001</v>
      </c>
      <c r="D1850" s="7" t="s">
        <v>7</v>
      </c>
      <c r="E1850" s="6">
        <f t="shared" si="126"/>
        <v>-0.66027791724999996</v>
      </c>
      <c r="F1850" s="4">
        <v>5</v>
      </c>
      <c r="G1850" s="4" t="s">
        <v>29</v>
      </c>
      <c r="H1850" s="170">
        <f t="shared" si="127"/>
        <v>0</v>
      </c>
      <c r="I1850" s="4">
        <v>7</v>
      </c>
      <c r="J1850" s="120">
        <f t="shared" si="128"/>
        <v>-2641.1116689999999</v>
      </c>
      <c r="K1850" s="120">
        <f t="shared" si="129"/>
        <v>6975470.8481279649</v>
      </c>
    </row>
    <row r="1851" spans="1:11" x14ac:dyDescent="0.25">
      <c r="A1851" s="4">
        <v>20898</v>
      </c>
      <c r="B1851" s="5">
        <v>8200</v>
      </c>
      <c r="C1851" s="121">
        <f>VLOOKUP($A1851,flow_input!B$2:C$50000,2,FALSE)</f>
        <v>3696.4737019999998</v>
      </c>
      <c r="D1851" s="7" t="s">
        <v>7</v>
      </c>
      <c r="E1851" s="6">
        <f t="shared" si="126"/>
        <v>-0.54921052414634142</v>
      </c>
      <c r="F1851" s="4">
        <v>5</v>
      </c>
      <c r="G1851" s="4" t="s">
        <v>29</v>
      </c>
      <c r="H1851" s="170">
        <f t="shared" si="127"/>
        <v>0</v>
      </c>
      <c r="I1851" s="4">
        <v>7</v>
      </c>
      <c r="J1851" s="120">
        <f t="shared" si="128"/>
        <v>-4503.5262980000007</v>
      </c>
      <c r="K1851" s="120">
        <f t="shared" si="129"/>
        <v>20281749.116777591</v>
      </c>
    </row>
    <row r="1852" spans="1:11" x14ac:dyDescent="0.25">
      <c r="A1852" s="4">
        <v>20923</v>
      </c>
      <c r="B1852" s="5">
        <v>5000</v>
      </c>
      <c r="C1852" s="121">
        <f>VLOOKUP($A1852,flow_input!B$2:C$50000,2,FALSE)</f>
        <v>7462.1124499999996</v>
      </c>
      <c r="D1852" s="7" t="s">
        <v>7</v>
      </c>
      <c r="E1852" s="6">
        <f t="shared" si="126"/>
        <v>0.49242248999999982</v>
      </c>
      <c r="F1852" s="4">
        <v>5</v>
      </c>
      <c r="G1852" s="4" t="s">
        <v>29</v>
      </c>
      <c r="H1852" s="170">
        <f t="shared" si="127"/>
        <v>0</v>
      </c>
      <c r="I1852" s="4">
        <v>7</v>
      </c>
      <c r="J1852" s="120">
        <f t="shared" si="128"/>
        <v>2462.1124499999996</v>
      </c>
      <c r="K1852" s="120">
        <f t="shared" si="129"/>
        <v>6061997.7164450008</v>
      </c>
    </row>
    <row r="1853" spans="1:11" x14ac:dyDescent="0.25">
      <c r="A1853" s="4">
        <v>20948</v>
      </c>
      <c r="B1853" s="5">
        <v>12400</v>
      </c>
      <c r="C1853" s="121">
        <f>VLOOKUP($A1853,flow_input!B$2:C$50000,2,FALSE)</f>
        <v>11825.160069</v>
      </c>
      <c r="D1853" s="7" t="s">
        <v>7</v>
      </c>
      <c r="E1853" s="6">
        <f t="shared" si="126"/>
        <v>-4.6358058951612935E-2</v>
      </c>
      <c r="F1853" s="4">
        <v>5</v>
      </c>
      <c r="G1853" s="4" t="s">
        <v>29</v>
      </c>
      <c r="H1853" s="170">
        <f t="shared" si="127"/>
        <v>10000</v>
      </c>
      <c r="I1853" s="4">
        <v>3</v>
      </c>
      <c r="J1853" s="120">
        <f t="shared" si="128"/>
        <v>-574.83993100000043</v>
      </c>
      <c r="K1853" s="120">
        <f t="shared" si="129"/>
        <v>330440.94627208525</v>
      </c>
    </row>
    <row r="1854" spans="1:11" x14ac:dyDescent="0.25">
      <c r="A1854" s="4">
        <v>21038</v>
      </c>
      <c r="B1854" s="5">
        <v>5900</v>
      </c>
      <c r="C1854" s="121">
        <f>VLOOKUP($A1854,flow_input!B$2:C$50000,2,FALSE)</f>
        <v>8022.861836</v>
      </c>
      <c r="D1854" s="7" t="s">
        <v>7</v>
      </c>
      <c r="E1854" s="6">
        <f t="shared" si="126"/>
        <v>0.35980709084745754</v>
      </c>
      <c r="F1854" s="4">
        <v>5</v>
      </c>
      <c r="G1854" s="4" t="s">
        <v>29</v>
      </c>
      <c r="H1854" s="170">
        <f t="shared" si="127"/>
        <v>0</v>
      </c>
      <c r="I1854" s="4">
        <v>7</v>
      </c>
      <c r="J1854" s="120">
        <f t="shared" si="128"/>
        <v>2122.861836</v>
      </c>
      <c r="K1854" s="120">
        <f t="shared" si="129"/>
        <v>4506542.3747452907</v>
      </c>
    </row>
    <row r="1855" spans="1:11" x14ac:dyDescent="0.25">
      <c r="A1855" s="4">
        <v>21047</v>
      </c>
      <c r="B1855" s="5">
        <v>5200</v>
      </c>
      <c r="C1855" s="121">
        <f>VLOOKUP($A1855,flow_input!B$2:C$50000,2,FALSE)</f>
        <v>3504.855219</v>
      </c>
      <c r="D1855" s="7" t="s">
        <v>7</v>
      </c>
      <c r="E1855" s="6">
        <f t="shared" si="126"/>
        <v>-0.3259893809615384</v>
      </c>
      <c r="F1855" s="4">
        <v>5</v>
      </c>
      <c r="G1855" s="4" t="s">
        <v>29</v>
      </c>
      <c r="H1855" s="170">
        <f t="shared" si="127"/>
        <v>0</v>
      </c>
      <c r="I1855" s="4">
        <v>7</v>
      </c>
      <c r="J1855" s="120">
        <f t="shared" si="128"/>
        <v>-1695.144781</v>
      </c>
      <c r="K1855" s="120">
        <f t="shared" si="129"/>
        <v>2873515.8285515378</v>
      </c>
    </row>
    <row r="1856" spans="1:11" x14ac:dyDescent="0.25">
      <c r="A1856" s="4">
        <v>21175</v>
      </c>
      <c r="B1856" s="5">
        <v>3100</v>
      </c>
      <c r="C1856" s="121">
        <f>VLOOKUP($A1856,flow_input!B$2:C$50000,2,FALSE)</f>
        <v>2138.050009</v>
      </c>
      <c r="D1856" s="7" t="s">
        <v>7</v>
      </c>
      <c r="E1856" s="6">
        <f t="shared" si="126"/>
        <v>-0.31030644870967738</v>
      </c>
      <c r="F1856" s="4">
        <v>5</v>
      </c>
      <c r="G1856" s="4" t="s">
        <v>29</v>
      </c>
      <c r="H1856" s="170">
        <f t="shared" si="127"/>
        <v>0</v>
      </c>
      <c r="I1856" s="4">
        <v>7</v>
      </c>
      <c r="J1856" s="120">
        <f t="shared" si="128"/>
        <v>-961.94999099999995</v>
      </c>
      <c r="K1856" s="120">
        <f t="shared" si="129"/>
        <v>925347.78518490004</v>
      </c>
    </row>
    <row r="1857" spans="1:11" x14ac:dyDescent="0.25">
      <c r="A1857" s="4">
        <v>21972</v>
      </c>
      <c r="B1857" s="5">
        <v>2700</v>
      </c>
      <c r="C1857" s="121">
        <f>VLOOKUP($A1857,flow_input!B$2:C$50000,2,FALSE)</f>
        <v>1018.7194500000001</v>
      </c>
      <c r="D1857" s="7" t="s">
        <v>7</v>
      </c>
      <c r="E1857" s="6">
        <f t="shared" si="126"/>
        <v>-0.62269649999999999</v>
      </c>
      <c r="F1857" s="4">
        <v>5</v>
      </c>
      <c r="G1857" s="4" t="s">
        <v>29</v>
      </c>
      <c r="H1857" s="170">
        <f t="shared" si="127"/>
        <v>0</v>
      </c>
      <c r="I1857" s="4">
        <v>2</v>
      </c>
      <c r="J1857" s="120">
        <f t="shared" si="128"/>
        <v>-1681.2805499999999</v>
      </c>
      <c r="K1857" s="120">
        <f t="shared" si="129"/>
        <v>2826704.2878083023</v>
      </c>
    </row>
    <row r="1858" spans="1:11" x14ac:dyDescent="0.25">
      <c r="A1858" s="4">
        <v>22102</v>
      </c>
      <c r="B1858" s="5">
        <v>3600</v>
      </c>
      <c r="C1858" s="121">
        <f>VLOOKUP($A1858,flow_input!B$2:C$50000,2,FALSE)</f>
        <v>3271.4796470000001</v>
      </c>
      <c r="D1858" s="7" t="s">
        <v>7</v>
      </c>
      <c r="E1858" s="6">
        <f t="shared" si="126"/>
        <v>-9.1255653611111098E-2</v>
      </c>
      <c r="F1858" s="4">
        <v>5</v>
      </c>
      <c r="G1858" s="4" t="s">
        <v>29</v>
      </c>
      <c r="H1858" s="170">
        <f t="shared" si="127"/>
        <v>0</v>
      </c>
      <c r="I1858" s="4">
        <v>3</v>
      </c>
      <c r="J1858" s="120">
        <f t="shared" si="128"/>
        <v>-328.52035299999989</v>
      </c>
      <c r="K1858" s="120">
        <f t="shared" si="129"/>
        <v>107925.62233524454</v>
      </c>
    </row>
    <row r="1859" spans="1:11" x14ac:dyDescent="0.25">
      <c r="A1859" s="4">
        <v>22151</v>
      </c>
      <c r="B1859" s="5">
        <v>5100</v>
      </c>
      <c r="C1859" s="121">
        <f>VLOOKUP($A1859,flow_input!B$2:C$50000,2,FALSE)</f>
        <v>4724.2811750000001</v>
      </c>
      <c r="D1859" s="7" t="s">
        <v>7</v>
      </c>
      <c r="E1859" s="6">
        <f t="shared" ref="E1859:E1922" si="130">C1859/B1859-1</f>
        <v>-7.3670357843137246E-2</v>
      </c>
      <c r="F1859" s="4">
        <v>5</v>
      </c>
      <c r="G1859" s="4" t="s">
        <v>29</v>
      </c>
      <c r="H1859" s="170">
        <f t="shared" ref="H1859:H1922" si="131">FLOOR(B1859,10000)</f>
        <v>0</v>
      </c>
      <c r="I1859" s="4">
        <v>7</v>
      </c>
      <c r="J1859" s="120">
        <f t="shared" si="128"/>
        <v>-375.71882499999992</v>
      </c>
      <c r="K1859" s="120">
        <f t="shared" si="129"/>
        <v>141164.63545938057</v>
      </c>
    </row>
    <row r="1860" spans="1:11" x14ac:dyDescent="0.25">
      <c r="A1860" s="4">
        <v>22849</v>
      </c>
      <c r="B1860" s="5">
        <v>2300</v>
      </c>
      <c r="C1860" s="121">
        <f>VLOOKUP($A1860,flow_input!B$2:C$50000,2,FALSE)</f>
        <v>1738.475072</v>
      </c>
      <c r="D1860" s="7" t="s">
        <v>7</v>
      </c>
      <c r="E1860" s="6">
        <f t="shared" si="130"/>
        <v>-0.24414127304347832</v>
      </c>
      <c r="F1860" s="4">
        <v>5</v>
      </c>
      <c r="G1860" s="4" t="s">
        <v>29</v>
      </c>
      <c r="H1860" s="170">
        <f t="shared" si="131"/>
        <v>0</v>
      </c>
      <c r="I1860" s="4">
        <v>7</v>
      </c>
      <c r="J1860" s="120">
        <f t="shared" si="128"/>
        <v>-561.52492800000005</v>
      </c>
      <c r="K1860" s="120">
        <f t="shared" si="129"/>
        <v>315310.24476540525</v>
      </c>
    </row>
    <row r="1861" spans="1:11" x14ac:dyDescent="0.25">
      <c r="A1861" s="4">
        <v>22949</v>
      </c>
      <c r="B1861" s="5">
        <v>100</v>
      </c>
      <c r="C1861" s="121">
        <f>VLOOKUP($A1861,flow_input!B$2:C$50000,2,FALSE)</f>
        <v>277.74879399999998</v>
      </c>
      <c r="D1861" s="7" t="s">
        <v>7</v>
      </c>
      <c r="E1861" s="6">
        <f t="shared" si="130"/>
        <v>1.7774879399999999</v>
      </c>
      <c r="F1861" s="4">
        <v>5</v>
      </c>
      <c r="G1861" s="4" t="s">
        <v>29</v>
      </c>
      <c r="H1861" s="170">
        <f t="shared" si="131"/>
        <v>0</v>
      </c>
      <c r="I1861" s="4">
        <v>8</v>
      </c>
      <c r="J1861" s="120">
        <f t="shared" ref="J1861:J1889" si="132">C1861-B1861</f>
        <v>177.74879399999998</v>
      </c>
      <c r="K1861" s="120">
        <f t="shared" ref="K1861:K1889" si="133">POWER(J1861,2)</f>
        <v>31594.633768454427</v>
      </c>
    </row>
    <row r="1862" spans="1:11" x14ac:dyDescent="0.25">
      <c r="A1862" s="4">
        <v>23208</v>
      </c>
      <c r="B1862" s="5">
        <v>5800</v>
      </c>
      <c r="C1862" s="121">
        <f>VLOOKUP($A1862,flow_input!B$2:C$50000,2,FALSE)</f>
        <v>2350.232254</v>
      </c>
      <c r="D1862" s="7" t="s">
        <v>7</v>
      </c>
      <c r="E1862" s="6">
        <f t="shared" si="130"/>
        <v>-0.59478754241379317</v>
      </c>
      <c r="F1862" s="4">
        <v>5</v>
      </c>
      <c r="G1862" s="4" t="s">
        <v>29</v>
      </c>
      <c r="H1862" s="170">
        <f t="shared" si="131"/>
        <v>0</v>
      </c>
      <c r="I1862" s="4">
        <v>5</v>
      </c>
      <c r="J1862" s="120">
        <f t="shared" si="132"/>
        <v>-3449.767746</v>
      </c>
      <c r="K1862" s="120">
        <f t="shared" si="133"/>
        <v>11900897.50134192</v>
      </c>
    </row>
    <row r="1863" spans="1:11" x14ac:dyDescent="0.25">
      <c r="A1863" s="4">
        <v>23256</v>
      </c>
      <c r="B1863" s="5">
        <v>6400</v>
      </c>
      <c r="C1863" s="121">
        <f>VLOOKUP($A1863,flow_input!B$2:C$50000,2,FALSE)</f>
        <v>5569.9532909999998</v>
      </c>
      <c r="D1863" s="7" t="s">
        <v>7</v>
      </c>
      <c r="E1863" s="6">
        <f t="shared" si="130"/>
        <v>-0.12969479828125008</v>
      </c>
      <c r="F1863" s="4">
        <v>5</v>
      </c>
      <c r="G1863" s="4" t="s">
        <v>29</v>
      </c>
      <c r="H1863" s="170">
        <f t="shared" si="131"/>
        <v>0</v>
      </c>
      <c r="I1863" s="4">
        <v>2</v>
      </c>
      <c r="J1863" s="120">
        <f t="shared" si="132"/>
        <v>-830.04670900000019</v>
      </c>
      <c r="K1863" s="120">
        <f t="shared" si="133"/>
        <v>688977.53912173095</v>
      </c>
    </row>
    <row r="1864" spans="1:11" x14ac:dyDescent="0.25">
      <c r="A1864" s="4">
        <v>23337</v>
      </c>
      <c r="B1864" s="5">
        <v>10200</v>
      </c>
      <c r="C1864" s="121">
        <f>VLOOKUP($A1864,flow_input!B$2:C$50000,2,FALSE)</f>
        <v>4043.7520300000001</v>
      </c>
      <c r="D1864" s="7" t="s">
        <v>7</v>
      </c>
      <c r="E1864" s="6">
        <f t="shared" si="130"/>
        <v>-0.60355372254901962</v>
      </c>
      <c r="F1864" s="4">
        <v>5</v>
      </c>
      <c r="G1864" s="4" t="s">
        <v>29</v>
      </c>
      <c r="H1864" s="170">
        <f t="shared" si="131"/>
        <v>10000</v>
      </c>
      <c r="I1864" s="4">
        <v>2</v>
      </c>
      <c r="J1864" s="120">
        <f t="shared" si="132"/>
        <v>-6156.2479700000004</v>
      </c>
      <c r="K1864" s="120">
        <f t="shared" si="133"/>
        <v>37899389.068129122</v>
      </c>
    </row>
    <row r="1865" spans="1:11" x14ac:dyDescent="0.25">
      <c r="A1865" s="4">
        <v>23438</v>
      </c>
      <c r="B1865" s="5">
        <v>4900</v>
      </c>
      <c r="C1865" s="121">
        <f>VLOOKUP($A1865,flow_input!B$2:C$50000,2,FALSE)</f>
        <v>6264.4605540000002</v>
      </c>
      <c r="D1865" s="7" t="s">
        <v>7</v>
      </c>
      <c r="E1865" s="6">
        <f t="shared" si="130"/>
        <v>0.27846133755102054</v>
      </c>
      <c r="F1865" s="4">
        <v>5</v>
      </c>
      <c r="G1865" s="4" t="s">
        <v>29</v>
      </c>
      <c r="H1865" s="170">
        <f t="shared" si="131"/>
        <v>0</v>
      </c>
      <c r="I1865" s="4">
        <v>3</v>
      </c>
      <c r="J1865" s="120">
        <f t="shared" si="132"/>
        <v>1364.4605540000002</v>
      </c>
      <c r="K1865" s="120">
        <f t="shared" si="133"/>
        <v>1861752.6034219875</v>
      </c>
    </row>
    <row r="1866" spans="1:11" x14ac:dyDescent="0.25">
      <c r="A1866" s="4">
        <v>23869</v>
      </c>
      <c r="B1866" s="5">
        <v>2500</v>
      </c>
      <c r="C1866" s="121">
        <f>VLOOKUP($A1866,flow_input!B$2:C$50000,2,FALSE)</f>
        <v>2145.541663</v>
      </c>
      <c r="D1866" s="7" t="s">
        <v>7</v>
      </c>
      <c r="E1866" s="6">
        <f t="shared" si="130"/>
        <v>-0.14178333480000005</v>
      </c>
      <c r="F1866" s="4">
        <v>5</v>
      </c>
      <c r="G1866" s="4" t="s">
        <v>29</v>
      </c>
      <c r="H1866" s="170">
        <f t="shared" si="131"/>
        <v>0</v>
      </c>
      <c r="I1866" s="4">
        <v>5</v>
      </c>
      <c r="J1866" s="120">
        <f t="shared" si="132"/>
        <v>-354.45833700000003</v>
      </c>
      <c r="K1866" s="120">
        <f t="shared" si="133"/>
        <v>125640.71266880559</v>
      </c>
    </row>
    <row r="1867" spans="1:11" x14ac:dyDescent="0.25">
      <c r="A1867" s="4">
        <v>24315</v>
      </c>
      <c r="B1867" s="5">
        <v>4000</v>
      </c>
      <c r="C1867" s="121">
        <f>VLOOKUP($A1867,flow_input!B$2:C$50000,2,FALSE)</f>
        <v>4969.5996050000003</v>
      </c>
      <c r="D1867" s="7" t="s">
        <v>7</v>
      </c>
      <c r="E1867" s="6">
        <f t="shared" si="130"/>
        <v>0.24239990124999999</v>
      </c>
      <c r="F1867" s="4">
        <v>5</v>
      </c>
      <c r="G1867" s="4" t="s">
        <v>29</v>
      </c>
      <c r="H1867" s="170">
        <f t="shared" si="131"/>
        <v>0</v>
      </c>
      <c r="I1867" s="4">
        <v>5</v>
      </c>
      <c r="J1867" s="120">
        <f t="shared" si="132"/>
        <v>969.59960500000034</v>
      </c>
      <c r="K1867" s="120">
        <f t="shared" si="133"/>
        <v>940123.39401615667</v>
      </c>
    </row>
    <row r="1868" spans="1:11" x14ac:dyDescent="0.25">
      <c r="A1868" s="4">
        <v>24712</v>
      </c>
      <c r="B1868" s="5">
        <v>5500</v>
      </c>
      <c r="C1868" s="121">
        <f>VLOOKUP($A1868,flow_input!B$2:C$50000,2,FALSE)</f>
        <v>6014.82863</v>
      </c>
      <c r="D1868" s="7" t="s">
        <v>7</v>
      </c>
      <c r="E1868" s="6">
        <f t="shared" si="130"/>
        <v>9.3605205454545537E-2</v>
      </c>
      <c r="F1868" s="4">
        <v>5</v>
      </c>
      <c r="G1868" s="4" t="s">
        <v>29</v>
      </c>
      <c r="H1868" s="170">
        <f t="shared" si="131"/>
        <v>0</v>
      </c>
      <c r="I1868" s="4">
        <v>4</v>
      </c>
      <c r="J1868" s="120">
        <f t="shared" si="132"/>
        <v>514.82862999999998</v>
      </c>
      <c r="K1868" s="120">
        <f t="shared" si="133"/>
        <v>265048.51826767687</v>
      </c>
    </row>
    <row r="1869" spans="1:11" x14ac:dyDescent="0.25">
      <c r="A1869" s="4">
        <v>24725</v>
      </c>
      <c r="B1869" s="5">
        <v>1000</v>
      </c>
      <c r="C1869" s="121">
        <f>VLOOKUP($A1869,flow_input!B$2:C$50000,2,FALSE)</f>
        <v>535.608383</v>
      </c>
      <c r="D1869" s="7" t="s">
        <v>7</v>
      </c>
      <c r="E1869" s="6">
        <f t="shared" si="130"/>
        <v>-0.46439161699999998</v>
      </c>
      <c r="F1869" s="4">
        <v>5</v>
      </c>
      <c r="G1869" s="4" t="s">
        <v>29</v>
      </c>
      <c r="H1869" s="170">
        <f t="shared" si="131"/>
        <v>0</v>
      </c>
      <c r="I1869" s="4">
        <v>4</v>
      </c>
      <c r="J1869" s="120">
        <f t="shared" si="132"/>
        <v>-464.391617</v>
      </c>
      <c r="K1869" s="120">
        <f t="shared" si="133"/>
        <v>215659.57393987468</v>
      </c>
    </row>
    <row r="1870" spans="1:11" x14ac:dyDescent="0.25">
      <c r="A1870" s="4">
        <v>24789</v>
      </c>
      <c r="B1870" s="5">
        <v>6700</v>
      </c>
      <c r="C1870" s="121">
        <f>VLOOKUP($A1870,flow_input!B$2:C$50000,2,FALSE)</f>
        <v>7109.3979410000002</v>
      </c>
      <c r="D1870" s="7" t="s">
        <v>7</v>
      </c>
      <c r="E1870" s="6">
        <f t="shared" si="130"/>
        <v>6.1104170298507565E-2</v>
      </c>
      <c r="F1870" s="4">
        <v>5</v>
      </c>
      <c r="G1870" s="4" t="s">
        <v>29</v>
      </c>
      <c r="H1870" s="170">
        <f t="shared" si="131"/>
        <v>0</v>
      </c>
      <c r="I1870" s="4">
        <v>4</v>
      </c>
      <c r="J1870" s="120">
        <f t="shared" si="132"/>
        <v>409.39794100000017</v>
      </c>
      <c r="K1870" s="120">
        <f t="shared" si="133"/>
        <v>167606.67409503963</v>
      </c>
    </row>
    <row r="1871" spans="1:11" x14ac:dyDescent="0.25">
      <c r="A1871" s="4">
        <v>25366</v>
      </c>
      <c r="B1871" s="5">
        <v>5300</v>
      </c>
      <c r="C1871" s="121">
        <f>VLOOKUP($A1871,flow_input!B$2:C$50000,2,FALSE)</f>
        <v>6291.576266</v>
      </c>
      <c r="D1871" s="7" t="s">
        <v>7</v>
      </c>
      <c r="E1871" s="6">
        <f t="shared" si="130"/>
        <v>0.18708986150943407</v>
      </c>
      <c r="F1871" s="4">
        <v>5</v>
      </c>
      <c r="G1871" s="4" t="s">
        <v>29</v>
      </c>
      <c r="H1871" s="170">
        <f t="shared" si="131"/>
        <v>0</v>
      </c>
      <c r="I1871" s="4">
        <v>7</v>
      </c>
      <c r="J1871" s="120">
        <f t="shared" si="132"/>
        <v>991.57626600000003</v>
      </c>
      <c r="K1871" s="120">
        <f t="shared" si="133"/>
        <v>983223.49129450286</v>
      </c>
    </row>
    <row r="1872" spans="1:11" x14ac:dyDescent="0.25">
      <c r="A1872" s="4">
        <v>27461</v>
      </c>
      <c r="B1872" s="5">
        <v>8100</v>
      </c>
      <c r="C1872" s="121">
        <f>VLOOKUP($A1872,flow_input!B$2:C$50000,2,FALSE)</f>
        <v>8455.3689059999997</v>
      </c>
      <c r="D1872" s="7" t="s">
        <v>7</v>
      </c>
      <c r="E1872" s="6">
        <f t="shared" si="130"/>
        <v>4.3872704444444466E-2</v>
      </c>
      <c r="F1872" s="4">
        <v>5</v>
      </c>
      <c r="G1872" s="4" t="s">
        <v>29</v>
      </c>
      <c r="H1872" s="170">
        <f t="shared" si="131"/>
        <v>0</v>
      </c>
      <c r="I1872" s="4">
        <v>3</v>
      </c>
      <c r="J1872" s="120">
        <f t="shared" si="132"/>
        <v>355.3689059999997</v>
      </c>
      <c r="K1872" s="120">
        <f t="shared" si="133"/>
        <v>126287.05935163662</v>
      </c>
    </row>
    <row r="1873" spans="1:11" x14ac:dyDescent="0.25">
      <c r="A1873" s="4">
        <v>27729</v>
      </c>
      <c r="B1873" s="5">
        <v>7800</v>
      </c>
      <c r="C1873" s="121">
        <f>VLOOKUP($A1873,flow_input!B$2:C$50000,2,FALSE)</f>
        <v>6425.4014889999999</v>
      </c>
      <c r="D1873" s="7" t="s">
        <v>7</v>
      </c>
      <c r="E1873" s="6">
        <f t="shared" si="130"/>
        <v>-0.17623057833333333</v>
      </c>
      <c r="F1873" s="4">
        <v>5</v>
      </c>
      <c r="G1873" s="4" t="s">
        <v>29</v>
      </c>
      <c r="H1873" s="170">
        <f t="shared" si="131"/>
        <v>0</v>
      </c>
      <c r="I1873" s="4">
        <v>3</v>
      </c>
      <c r="J1873" s="120">
        <f t="shared" si="132"/>
        <v>-1374.5985110000001</v>
      </c>
      <c r="K1873" s="120">
        <f t="shared" si="133"/>
        <v>1889521.0664434175</v>
      </c>
    </row>
    <row r="1874" spans="1:11" x14ac:dyDescent="0.25">
      <c r="A1874" s="4">
        <v>30459</v>
      </c>
      <c r="B1874" s="5">
        <v>9700</v>
      </c>
      <c r="C1874" s="121">
        <f>VLOOKUP($A1874,flow_input!B$2:C$50000,2,FALSE)</f>
        <v>12405.627929</v>
      </c>
      <c r="D1874" s="7" t="s">
        <v>7</v>
      </c>
      <c r="E1874" s="6">
        <f t="shared" si="130"/>
        <v>0.27893071432989691</v>
      </c>
      <c r="F1874" s="4">
        <v>5</v>
      </c>
      <c r="G1874" s="4" t="s">
        <v>29</v>
      </c>
      <c r="H1874" s="170">
        <f t="shared" si="131"/>
        <v>0</v>
      </c>
      <c r="I1874" s="4">
        <v>7</v>
      </c>
      <c r="J1874" s="120">
        <f t="shared" si="132"/>
        <v>2705.6279290000002</v>
      </c>
      <c r="K1874" s="120">
        <f t="shared" si="133"/>
        <v>7320422.4901848305</v>
      </c>
    </row>
    <row r="1875" spans="1:11" x14ac:dyDescent="0.25">
      <c r="A1875" s="4">
        <v>30710</v>
      </c>
      <c r="B1875" s="5">
        <v>1600</v>
      </c>
      <c r="C1875" s="121">
        <f>VLOOKUP($A1875,flow_input!B$2:C$50000,2,FALSE)</f>
        <v>1861.416064</v>
      </c>
      <c r="D1875" s="7" t="s">
        <v>7</v>
      </c>
      <c r="E1875" s="6">
        <f t="shared" si="130"/>
        <v>0.16338504000000009</v>
      </c>
      <c r="F1875" s="4">
        <v>5</v>
      </c>
      <c r="G1875" s="4" t="s">
        <v>29</v>
      </c>
      <c r="H1875" s="170">
        <f t="shared" si="131"/>
        <v>0</v>
      </c>
      <c r="I1875" s="4">
        <v>5</v>
      </c>
      <c r="J1875" s="120">
        <f t="shared" si="132"/>
        <v>261.41606400000001</v>
      </c>
      <c r="K1875" s="120">
        <f t="shared" si="133"/>
        <v>68338.358517252098</v>
      </c>
    </row>
    <row r="1876" spans="1:11" x14ac:dyDescent="0.25">
      <c r="A1876" s="4">
        <v>3648</v>
      </c>
      <c r="B1876" s="5">
        <v>8546.1666666666661</v>
      </c>
      <c r="C1876" s="121">
        <f>VLOOKUP($A1876,flow_input!B$2:C$50000,2,FALSE)</f>
        <v>12942.021194000001</v>
      </c>
      <c r="D1876" s="7" t="s">
        <v>8</v>
      </c>
      <c r="E1876" s="6">
        <f t="shared" si="130"/>
        <v>0.51436564471400459</v>
      </c>
      <c r="F1876" s="4">
        <v>5</v>
      </c>
      <c r="G1876" s="4" t="s">
        <v>29</v>
      </c>
      <c r="H1876" s="170">
        <f t="shared" si="131"/>
        <v>0</v>
      </c>
      <c r="I1876" s="4">
        <v>2</v>
      </c>
      <c r="J1876" s="120">
        <f t="shared" si="132"/>
        <v>4395.8545273333348</v>
      </c>
      <c r="K1876" s="120">
        <f t="shared" si="133"/>
        <v>19323537.025476977</v>
      </c>
    </row>
    <row r="1877" spans="1:11" x14ac:dyDescent="0.25">
      <c r="A1877" s="4">
        <v>1805</v>
      </c>
      <c r="B1877" s="5">
        <v>8300</v>
      </c>
      <c r="C1877" s="121">
        <f>VLOOKUP($A1877,flow_input!B$2:C$50000,2,FALSE)</f>
        <v>3333.5492650000001</v>
      </c>
      <c r="D1877" s="7" t="s">
        <v>7</v>
      </c>
      <c r="E1877" s="6">
        <f t="shared" si="130"/>
        <v>-0.5983675584337349</v>
      </c>
      <c r="F1877" s="4">
        <v>6</v>
      </c>
      <c r="G1877" s="4" t="s">
        <v>29</v>
      </c>
      <c r="H1877" s="170">
        <f t="shared" si="131"/>
        <v>0</v>
      </c>
      <c r="I1877" s="4">
        <v>7</v>
      </c>
      <c r="J1877" s="120">
        <f t="shared" si="132"/>
        <v>-4966.4507350000003</v>
      </c>
      <c r="K1877" s="120">
        <f t="shared" si="133"/>
        <v>24665632.903182045</v>
      </c>
    </row>
    <row r="1878" spans="1:11" x14ac:dyDescent="0.25">
      <c r="A1878" s="4">
        <v>5562</v>
      </c>
      <c r="B1878" s="5">
        <v>2100</v>
      </c>
      <c r="C1878" s="121">
        <f>VLOOKUP($A1878,flow_input!B$2:C$50000,2,FALSE)</f>
        <v>2859.29675</v>
      </c>
      <c r="D1878" s="7" t="s">
        <v>7</v>
      </c>
      <c r="E1878" s="6">
        <f t="shared" si="130"/>
        <v>0.36156988095238085</v>
      </c>
      <c r="F1878" s="4">
        <v>6</v>
      </c>
      <c r="G1878" s="4" t="s">
        <v>29</v>
      </c>
      <c r="H1878" s="170">
        <f t="shared" si="131"/>
        <v>0</v>
      </c>
      <c r="I1878" s="4">
        <v>5</v>
      </c>
      <c r="J1878" s="120">
        <f t="shared" si="132"/>
        <v>759.29674999999997</v>
      </c>
      <c r="K1878" s="120">
        <f t="shared" si="133"/>
        <v>576531.55456056248</v>
      </c>
    </row>
    <row r="1879" spans="1:11" x14ac:dyDescent="0.25">
      <c r="A1879" s="4">
        <v>8618</v>
      </c>
      <c r="B1879" s="5">
        <v>6300</v>
      </c>
      <c r="C1879" s="121">
        <f>VLOOKUP($A1879,flow_input!B$2:C$50000,2,FALSE)</f>
        <v>6831.4642819999999</v>
      </c>
      <c r="D1879" s="7" t="s">
        <v>7</v>
      </c>
      <c r="E1879" s="6">
        <f t="shared" si="130"/>
        <v>8.4359409841269883E-2</v>
      </c>
      <c r="F1879" s="4">
        <v>6</v>
      </c>
      <c r="G1879" s="4" t="s">
        <v>29</v>
      </c>
      <c r="H1879" s="170">
        <f t="shared" si="131"/>
        <v>0</v>
      </c>
      <c r="I1879" s="4">
        <v>7</v>
      </c>
      <c r="J1879" s="120">
        <f t="shared" si="132"/>
        <v>531.46428199999991</v>
      </c>
      <c r="K1879" s="120">
        <f t="shared" si="133"/>
        <v>282454.28304177546</v>
      </c>
    </row>
    <row r="1880" spans="1:11" x14ac:dyDescent="0.25">
      <c r="A1880" s="4">
        <v>22657</v>
      </c>
      <c r="B1880" s="5">
        <v>4600</v>
      </c>
      <c r="C1880" s="121">
        <f>VLOOKUP($A1880,flow_input!B$2:C$50000,2,FALSE)</f>
        <v>4842.2053450000003</v>
      </c>
      <c r="D1880" s="7" t="s">
        <v>7</v>
      </c>
      <c r="E1880" s="6">
        <f t="shared" si="130"/>
        <v>5.2653335869565332E-2</v>
      </c>
      <c r="F1880" s="4">
        <v>6</v>
      </c>
      <c r="G1880" s="4" t="s">
        <v>29</v>
      </c>
      <c r="H1880" s="170">
        <f t="shared" si="131"/>
        <v>0</v>
      </c>
      <c r="I1880" s="4">
        <v>7</v>
      </c>
      <c r="J1880" s="120">
        <f t="shared" si="132"/>
        <v>242.20534500000031</v>
      </c>
      <c r="K1880" s="120">
        <f t="shared" si="133"/>
        <v>58663.429146569171</v>
      </c>
    </row>
    <row r="1881" spans="1:11" x14ac:dyDescent="0.25">
      <c r="A1881" s="4">
        <v>22664</v>
      </c>
      <c r="B1881" s="5">
        <v>2000</v>
      </c>
      <c r="C1881" s="121">
        <f>VLOOKUP($A1881,flow_input!B$2:C$50000,2,FALSE)</f>
        <v>2248.6164039999999</v>
      </c>
      <c r="D1881" s="7" t="s">
        <v>7</v>
      </c>
      <c r="E1881" s="6">
        <f t="shared" si="130"/>
        <v>0.12430820199999992</v>
      </c>
      <c r="F1881" s="4">
        <v>6</v>
      </c>
      <c r="G1881" s="4" t="s">
        <v>29</v>
      </c>
      <c r="H1881" s="170">
        <f t="shared" si="131"/>
        <v>0</v>
      </c>
      <c r="I1881" s="4">
        <v>7</v>
      </c>
      <c r="J1881" s="120">
        <f t="shared" si="132"/>
        <v>248.61640399999987</v>
      </c>
      <c r="K1881" s="120">
        <f t="shared" si="133"/>
        <v>61810.116337891151</v>
      </c>
    </row>
    <row r="1882" spans="1:11" x14ac:dyDescent="0.25">
      <c r="A1882" s="4">
        <v>22707</v>
      </c>
      <c r="B1882" s="5">
        <v>8200</v>
      </c>
      <c r="C1882" s="121">
        <f>VLOOKUP($A1882,flow_input!B$2:C$50000,2,FALSE)</f>
        <v>7095.9392889999999</v>
      </c>
      <c r="D1882" s="7" t="s">
        <v>7</v>
      </c>
      <c r="E1882" s="6">
        <f t="shared" si="130"/>
        <v>-0.13464155012195123</v>
      </c>
      <c r="F1882" s="4">
        <v>6</v>
      </c>
      <c r="G1882" s="4" t="s">
        <v>29</v>
      </c>
      <c r="H1882" s="170">
        <f t="shared" si="131"/>
        <v>0</v>
      </c>
      <c r="I1882" s="4">
        <v>7</v>
      </c>
      <c r="J1882" s="120">
        <f t="shared" si="132"/>
        <v>-1104.0607110000001</v>
      </c>
      <c r="K1882" s="120">
        <f t="shared" si="133"/>
        <v>1218950.0535738256</v>
      </c>
    </row>
    <row r="1883" spans="1:11" x14ac:dyDescent="0.25">
      <c r="A1883" s="4">
        <v>22885</v>
      </c>
      <c r="B1883" s="5">
        <v>100</v>
      </c>
      <c r="C1883" s="121">
        <f>VLOOKUP($A1883,flow_input!B$2:C$50000,2,FALSE)</f>
        <v>6145.5746259999996</v>
      </c>
      <c r="D1883" s="7" t="s">
        <v>7</v>
      </c>
      <c r="E1883" s="6">
        <f t="shared" si="130"/>
        <v>60.455746259999998</v>
      </c>
      <c r="F1883" s="4">
        <v>6</v>
      </c>
      <c r="G1883" s="4" t="s">
        <v>29</v>
      </c>
      <c r="H1883" s="170">
        <f t="shared" si="131"/>
        <v>0</v>
      </c>
      <c r="I1883" s="4">
        <v>5</v>
      </c>
      <c r="J1883" s="120">
        <f t="shared" si="132"/>
        <v>6045.5746259999996</v>
      </c>
      <c r="K1883" s="120">
        <f t="shared" si="133"/>
        <v>36548972.558535032</v>
      </c>
    </row>
    <row r="1884" spans="1:11" x14ac:dyDescent="0.25">
      <c r="A1884" s="4">
        <v>23161</v>
      </c>
      <c r="B1884" s="5">
        <v>1700</v>
      </c>
      <c r="C1884" s="121">
        <f>VLOOKUP($A1884,flow_input!B$2:C$50000,2,FALSE)</f>
        <v>1123.0504920000001</v>
      </c>
      <c r="D1884" s="7" t="s">
        <v>7</v>
      </c>
      <c r="E1884" s="6">
        <f t="shared" si="130"/>
        <v>-0.33938206352941169</v>
      </c>
      <c r="F1884" s="4">
        <v>6</v>
      </c>
      <c r="G1884" s="4" t="s">
        <v>29</v>
      </c>
      <c r="H1884" s="170">
        <f t="shared" si="131"/>
        <v>0</v>
      </c>
      <c r="I1884" s="4">
        <v>7</v>
      </c>
      <c r="J1884" s="120">
        <f t="shared" si="132"/>
        <v>-576.94950799999992</v>
      </c>
      <c r="K1884" s="120">
        <f t="shared" si="133"/>
        <v>332870.73478144198</v>
      </c>
    </row>
    <row r="1885" spans="1:11" x14ac:dyDescent="0.25">
      <c r="A1885" s="5">
        <v>6237</v>
      </c>
      <c r="B1885" s="5">
        <v>4004</v>
      </c>
      <c r="C1885" s="121">
        <f>VLOOKUP($A1885,flow_input!B$2:C$50000,2,FALSE)</f>
        <v>6985.4622019999997</v>
      </c>
      <c r="D1885" s="7" t="s">
        <v>9</v>
      </c>
      <c r="E1885" s="6">
        <f t="shared" si="130"/>
        <v>0.74462092957042958</v>
      </c>
      <c r="F1885" s="4">
        <v>6</v>
      </c>
      <c r="G1885" s="4" t="s">
        <v>29</v>
      </c>
      <c r="H1885" s="170">
        <f t="shared" si="131"/>
        <v>0</v>
      </c>
      <c r="I1885" s="4">
        <v>8</v>
      </c>
      <c r="J1885" s="120">
        <f t="shared" si="132"/>
        <v>2981.4622019999997</v>
      </c>
      <c r="K1885" s="120">
        <f t="shared" si="133"/>
        <v>8889116.8619546872</v>
      </c>
    </row>
    <row r="1886" spans="1:11" x14ac:dyDescent="0.25">
      <c r="A1886" s="5">
        <v>7838</v>
      </c>
      <c r="B1886" s="5">
        <v>4850</v>
      </c>
      <c r="C1886" s="121">
        <f>VLOOKUP($A1886,flow_input!B$2:C$50000,2,FALSE)</f>
        <v>3232.7650319999998</v>
      </c>
      <c r="D1886" s="7" t="s">
        <v>9</v>
      </c>
      <c r="E1886" s="6">
        <f t="shared" si="130"/>
        <v>-0.33345050886597938</v>
      </c>
      <c r="F1886" s="4">
        <v>6</v>
      </c>
      <c r="G1886" s="4" t="s">
        <v>29</v>
      </c>
      <c r="H1886" s="170">
        <f t="shared" si="131"/>
        <v>0</v>
      </c>
      <c r="I1886" s="4">
        <v>8</v>
      </c>
      <c r="J1886" s="120">
        <f t="shared" si="132"/>
        <v>-1617.2349680000002</v>
      </c>
      <c r="K1886" s="120">
        <f t="shared" si="133"/>
        <v>2615448.9417219618</v>
      </c>
    </row>
    <row r="1887" spans="1:11" x14ac:dyDescent="0.25">
      <c r="A1887" s="5">
        <v>8090</v>
      </c>
      <c r="B1887" s="5">
        <v>2337</v>
      </c>
      <c r="C1887" s="121">
        <f>VLOOKUP($A1887,flow_input!B$2:C$50000,2,FALSE)</f>
        <v>5574.8492900000001</v>
      </c>
      <c r="D1887" s="7" t="s">
        <v>9</v>
      </c>
      <c r="E1887" s="6">
        <f t="shared" si="130"/>
        <v>1.3854725246041935</v>
      </c>
      <c r="F1887" s="4">
        <v>6</v>
      </c>
      <c r="G1887" s="4" t="s">
        <v>29</v>
      </c>
      <c r="H1887" s="170">
        <f t="shared" si="131"/>
        <v>0</v>
      </c>
      <c r="I1887" s="4">
        <v>8</v>
      </c>
      <c r="J1887" s="120">
        <f t="shared" si="132"/>
        <v>3237.8492900000001</v>
      </c>
      <c r="K1887" s="120">
        <f t="shared" si="133"/>
        <v>10483668.024753505</v>
      </c>
    </row>
    <row r="1888" spans="1:11" x14ac:dyDescent="0.25">
      <c r="A1888" s="5">
        <v>8260</v>
      </c>
      <c r="B1888" s="5">
        <v>5268</v>
      </c>
      <c r="C1888" s="121">
        <f>VLOOKUP($A1888,flow_input!B$2:C$50000,2,FALSE)</f>
        <v>8610.4262770000005</v>
      </c>
      <c r="D1888" s="7" t="s">
        <v>9</v>
      </c>
      <c r="E1888" s="6">
        <f t="shared" si="130"/>
        <v>0.63447727353834482</v>
      </c>
      <c r="F1888" s="4">
        <v>6</v>
      </c>
      <c r="G1888" s="4" t="s">
        <v>29</v>
      </c>
      <c r="H1888" s="170">
        <f t="shared" si="131"/>
        <v>0</v>
      </c>
      <c r="I1888" s="4">
        <v>8</v>
      </c>
      <c r="J1888" s="120">
        <f t="shared" si="132"/>
        <v>3342.4262770000005</v>
      </c>
      <c r="K1888" s="120">
        <f t="shared" si="133"/>
        <v>11171813.417180084</v>
      </c>
    </row>
    <row r="1889" spans="1:11" x14ac:dyDescent="0.25">
      <c r="A1889" s="5">
        <v>21120</v>
      </c>
      <c r="B1889" s="5">
        <v>2010</v>
      </c>
      <c r="C1889" s="121">
        <f>VLOOKUP($A1889,flow_input!B$2:C$50000,2,FALSE)</f>
        <v>4413.6602800000001</v>
      </c>
      <c r="D1889" s="7" t="s">
        <v>9</v>
      </c>
      <c r="E1889" s="6">
        <f t="shared" si="130"/>
        <v>1.1958508855721393</v>
      </c>
      <c r="F1889" s="4">
        <v>6</v>
      </c>
      <c r="G1889" s="4" t="s">
        <v>29</v>
      </c>
      <c r="H1889" s="170">
        <f t="shared" si="131"/>
        <v>0</v>
      </c>
      <c r="I1889" s="4">
        <v>8</v>
      </c>
      <c r="J1889" s="120">
        <f t="shared" si="132"/>
        <v>2403.6602800000001</v>
      </c>
      <c r="K1889" s="120">
        <f t="shared" si="133"/>
        <v>5777582.7416496789</v>
      </c>
    </row>
    <row r="1890" spans="1:11" x14ac:dyDescent="0.25">
      <c r="A1890" s="5">
        <v>1935</v>
      </c>
      <c r="B1890" s="5">
        <v>1328</v>
      </c>
      <c r="C1890" s="121">
        <f>VLOOKUP($A1890,flow_input!B$2:C$50000,2,FALSE)</f>
        <v>900.62985800000001</v>
      </c>
      <c r="D1890" s="7" t="s">
        <v>5</v>
      </c>
      <c r="E1890" s="6">
        <f t="shared" si="130"/>
        <v>-0.32181486596385545</v>
      </c>
      <c r="F1890" s="4">
        <v>7</v>
      </c>
      <c r="G1890" s="4" t="s">
        <v>29</v>
      </c>
      <c r="H1890" s="170">
        <f t="shared" si="131"/>
        <v>0</v>
      </c>
      <c r="I1890" s="4">
        <v>2</v>
      </c>
      <c r="J1890" s="120">
        <f t="shared" ref="J1890:J1891" si="134">C1890-B1890</f>
        <v>-427.37014199999999</v>
      </c>
      <c r="K1890" s="120">
        <f t="shared" ref="K1890:K1891" si="135">POWER(J1890,2)</f>
        <v>182645.23827310014</v>
      </c>
    </row>
    <row r="1891" spans="1:11" x14ac:dyDescent="0.25">
      <c r="A1891" s="5">
        <v>2297</v>
      </c>
      <c r="B1891" s="5">
        <v>6944</v>
      </c>
      <c r="C1891" s="121">
        <f>VLOOKUP($A1891,flow_input!B$2:C$50000,2,FALSE)</f>
        <v>7630.0817509999997</v>
      </c>
      <c r="D1891" s="7" t="s">
        <v>5</v>
      </c>
      <c r="E1891" s="6">
        <f t="shared" si="130"/>
        <v>9.8802095478110585E-2</v>
      </c>
      <c r="F1891" s="4">
        <v>7</v>
      </c>
      <c r="G1891" s="4" t="s">
        <v>29</v>
      </c>
      <c r="H1891" s="170">
        <f t="shared" si="131"/>
        <v>0</v>
      </c>
      <c r="I1891" s="4">
        <v>4</v>
      </c>
      <c r="J1891" s="120">
        <f t="shared" si="134"/>
        <v>686.08175099999971</v>
      </c>
      <c r="K1891" s="120">
        <f t="shared" si="135"/>
        <v>470708.16905522562</v>
      </c>
    </row>
    <row r="1892" spans="1:11" x14ac:dyDescent="0.25">
      <c r="A1892" s="5">
        <v>3071</v>
      </c>
      <c r="B1892" s="5">
        <v>3715</v>
      </c>
      <c r="C1892" s="121">
        <f>VLOOKUP($A1892,flow_input!B$2:C$50000,2,FALSE)</f>
        <v>3085.150263</v>
      </c>
      <c r="D1892" s="7" t="s">
        <v>5</v>
      </c>
      <c r="E1892" s="6">
        <f t="shared" si="130"/>
        <v>-0.16954232489905785</v>
      </c>
      <c r="F1892" s="4">
        <v>7</v>
      </c>
      <c r="G1892" s="4" t="s">
        <v>29</v>
      </c>
      <c r="H1892" s="170">
        <f t="shared" si="131"/>
        <v>0</v>
      </c>
      <c r="I1892" s="4">
        <v>4</v>
      </c>
      <c r="J1892" s="120">
        <f t="shared" ref="J1892:J1955" si="136">C1892-B1892</f>
        <v>-629.849737</v>
      </c>
      <c r="K1892" s="120">
        <f t="shared" ref="K1892:K1955" si="137">POWER(J1892,2)</f>
        <v>396710.6911989692</v>
      </c>
    </row>
    <row r="1893" spans="1:11" x14ac:dyDescent="0.25">
      <c r="A1893" s="4">
        <v>249</v>
      </c>
      <c r="B1893" s="5">
        <v>6400</v>
      </c>
      <c r="C1893" s="121">
        <f>VLOOKUP($A1893,flow_input!B$2:C$50000,2,FALSE)</f>
        <v>919.51951166599997</v>
      </c>
      <c r="D1893" s="7" t="s">
        <v>7</v>
      </c>
      <c r="E1893" s="6">
        <f t="shared" si="130"/>
        <v>-0.85632507630218746</v>
      </c>
      <c r="F1893" s="4">
        <v>7</v>
      </c>
      <c r="G1893" s="4" t="s">
        <v>29</v>
      </c>
      <c r="H1893" s="170">
        <f t="shared" si="131"/>
        <v>0</v>
      </c>
      <c r="I1893" s="4">
        <v>2</v>
      </c>
      <c r="J1893" s="120">
        <f t="shared" si="136"/>
        <v>-5480.4804883340003</v>
      </c>
      <c r="K1893" s="120">
        <f t="shared" si="137"/>
        <v>30035666.383009683</v>
      </c>
    </row>
    <row r="1894" spans="1:11" x14ac:dyDescent="0.25">
      <c r="A1894" s="4">
        <v>1622</v>
      </c>
      <c r="B1894" s="5">
        <v>4400</v>
      </c>
      <c r="C1894" s="121">
        <f>VLOOKUP($A1894,flow_input!B$2:C$50000,2,FALSE)</f>
        <v>5865.0163350000003</v>
      </c>
      <c r="D1894" s="7" t="s">
        <v>7</v>
      </c>
      <c r="E1894" s="6">
        <f t="shared" si="130"/>
        <v>0.33295825795454559</v>
      </c>
      <c r="F1894" s="4">
        <v>7</v>
      </c>
      <c r="G1894" s="4" t="s">
        <v>29</v>
      </c>
      <c r="H1894" s="170">
        <f t="shared" si="131"/>
        <v>0</v>
      </c>
      <c r="I1894" s="4">
        <v>3</v>
      </c>
      <c r="J1894" s="120">
        <f t="shared" si="136"/>
        <v>1465.0163350000003</v>
      </c>
      <c r="K1894" s="120">
        <f t="shared" si="137"/>
        <v>2146272.8618168328</v>
      </c>
    </row>
    <row r="1895" spans="1:11" x14ac:dyDescent="0.25">
      <c r="A1895" s="4">
        <v>1624</v>
      </c>
      <c r="B1895" s="5">
        <v>3800</v>
      </c>
      <c r="C1895" s="121">
        <f>VLOOKUP($A1895,flow_input!B$2:C$50000,2,FALSE)</f>
        <v>1679.543807</v>
      </c>
      <c r="D1895" s="7" t="s">
        <v>7</v>
      </c>
      <c r="E1895" s="6">
        <f t="shared" si="130"/>
        <v>-0.55801478763157897</v>
      </c>
      <c r="F1895" s="4">
        <v>7</v>
      </c>
      <c r="G1895" s="4" t="s">
        <v>29</v>
      </c>
      <c r="H1895" s="170">
        <f t="shared" si="131"/>
        <v>0</v>
      </c>
      <c r="I1895" s="4">
        <v>3</v>
      </c>
      <c r="J1895" s="120">
        <f t="shared" si="136"/>
        <v>-2120.456193</v>
      </c>
      <c r="K1895" s="120">
        <f t="shared" si="137"/>
        <v>4496334.4664320536</v>
      </c>
    </row>
    <row r="1896" spans="1:11" x14ac:dyDescent="0.25">
      <c r="A1896" s="4">
        <v>1895</v>
      </c>
      <c r="B1896" s="5">
        <v>1200</v>
      </c>
      <c r="C1896" s="121">
        <f>VLOOKUP($A1896,flow_input!B$2:C$50000,2,FALSE)</f>
        <v>1226.8820270000001</v>
      </c>
      <c r="D1896" s="7" t="s">
        <v>7</v>
      </c>
      <c r="E1896" s="6">
        <f t="shared" si="130"/>
        <v>2.2401689166666738E-2</v>
      </c>
      <c r="F1896" s="4">
        <v>7</v>
      </c>
      <c r="G1896" s="4" t="s">
        <v>29</v>
      </c>
      <c r="H1896" s="170">
        <f t="shared" si="131"/>
        <v>0</v>
      </c>
      <c r="I1896" s="4">
        <v>5</v>
      </c>
      <c r="J1896" s="120">
        <f t="shared" si="136"/>
        <v>26.882027000000107</v>
      </c>
      <c r="K1896" s="120">
        <f t="shared" si="137"/>
        <v>722.64337562873482</v>
      </c>
    </row>
    <row r="1897" spans="1:11" x14ac:dyDescent="0.25">
      <c r="A1897" s="4">
        <v>2019</v>
      </c>
      <c r="B1897" s="5">
        <v>2900</v>
      </c>
      <c r="C1897" s="121">
        <f>VLOOKUP($A1897,flow_input!B$2:C$50000,2,FALSE)</f>
        <v>3374.9747950000001</v>
      </c>
      <c r="D1897" s="7" t="s">
        <v>7</v>
      </c>
      <c r="E1897" s="6">
        <f t="shared" si="130"/>
        <v>0.16378441206896555</v>
      </c>
      <c r="F1897" s="4">
        <v>7</v>
      </c>
      <c r="G1897" s="4" t="s">
        <v>29</v>
      </c>
      <c r="H1897" s="170">
        <f t="shared" si="131"/>
        <v>0</v>
      </c>
      <c r="I1897" s="4">
        <v>3</v>
      </c>
      <c r="J1897" s="120">
        <f t="shared" si="136"/>
        <v>474.97479500000009</v>
      </c>
      <c r="K1897" s="120">
        <f t="shared" si="137"/>
        <v>225601.05588529209</v>
      </c>
    </row>
    <row r="1898" spans="1:11" x14ac:dyDescent="0.25">
      <c r="A1898" s="4">
        <v>5665</v>
      </c>
      <c r="B1898" s="5">
        <v>2300</v>
      </c>
      <c r="C1898" s="121">
        <f>VLOOKUP($A1898,flow_input!B$2:C$50000,2,FALSE)</f>
        <v>1275.795473999</v>
      </c>
      <c r="D1898" s="7" t="s">
        <v>7</v>
      </c>
      <c r="E1898" s="6">
        <f t="shared" si="130"/>
        <v>-0.4453063156526087</v>
      </c>
      <c r="F1898" s="4">
        <v>7</v>
      </c>
      <c r="G1898" s="4" t="s">
        <v>29</v>
      </c>
      <c r="H1898" s="170">
        <f t="shared" si="131"/>
        <v>0</v>
      </c>
      <c r="I1898" s="4">
        <v>7</v>
      </c>
      <c r="J1898" s="120">
        <f t="shared" si="136"/>
        <v>-1024.204526001</v>
      </c>
      <c r="K1898" s="120">
        <f t="shared" si="137"/>
        <v>1048994.9110809329</v>
      </c>
    </row>
    <row r="1899" spans="1:11" x14ac:dyDescent="0.25">
      <c r="A1899" s="4">
        <v>8341</v>
      </c>
      <c r="B1899" s="5">
        <v>2500</v>
      </c>
      <c r="C1899" s="121">
        <f>VLOOKUP($A1899,flow_input!B$2:C$50000,2,FALSE)</f>
        <v>2659.6675996660001</v>
      </c>
      <c r="D1899" s="7" t="s">
        <v>7</v>
      </c>
      <c r="E1899" s="6">
        <f t="shared" si="130"/>
        <v>6.3867039866400077E-2</v>
      </c>
      <c r="F1899" s="4">
        <v>7</v>
      </c>
      <c r="G1899" s="4" t="s">
        <v>29</v>
      </c>
      <c r="H1899" s="170">
        <f t="shared" si="131"/>
        <v>0</v>
      </c>
      <c r="I1899" s="4">
        <v>3</v>
      </c>
      <c r="J1899" s="120">
        <f t="shared" si="136"/>
        <v>159.66759966600011</v>
      </c>
      <c r="K1899" s="120">
        <f t="shared" si="137"/>
        <v>25493.742383102079</v>
      </c>
    </row>
    <row r="1900" spans="1:11" x14ac:dyDescent="0.25">
      <c r="A1900" s="4">
        <v>8606</v>
      </c>
      <c r="B1900" s="5">
        <v>4300</v>
      </c>
      <c r="C1900" s="121">
        <f>VLOOKUP($A1900,flow_input!B$2:C$50000,2,FALSE)</f>
        <v>4423.1089970000003</v>
      </c>
      <c r="D1900" s="7" t="s">
        <v>7</v>
      </c>
      <c r="E1900" s="6">
        <f t="shared" si="130"/>
        <v>2.8629999302325571E-2</v>
      </c>
      <c r="F1900" s="4">
        <v>7</v>
      </c>
      <c r="G1900" s="4" t="s">
        <v>29</v>
      </c>
      <c r="H1900" s="170">
        <f t="shared" si="131"/>
        <v>0</v>
      </c>
      <c r="I1900" s="4">
        <v>2</v>
      </c>
      <c r="J1900" s="120">
        <f t="shared" si="136"/>
        <v>123.10899700000027</v>
      </c>
      <c r="K1900" s="120">
        <f t="shared" si="137"/>
        <v>15155.825142346075</v>
      </c>
    </row>
    <row r="1901" spans="1:11" x14ac:dyDescent="0.25">
      <c r="A1901" s="4">
        <v>9003</v>
      </c>
      <c r="B1901" s="5">
        <v>6800</v>
      </c>
      <c r="C1901" s="121">
        <f>VLOOKUP($A1901,flow_input!B$2:C$50000,2,FALSE)</f>
        <v>9664.0942720000003</v>
      </c>
      <c r="D1901" s="7" t="s">
        <v>7</v>
      </c>
      <c r="E1901" s="6">
        <f t="shared" si="130"/>
        <v>0.42119033411764706</v>
      </c>
      <c r="F1901" s="4">
        <v>7</v>
      </c>
      <c r="G1901" s="4" t="s">
        <v>29</v>
      </c>
      <c r="H1901" s="170">
        <f t="shared" si="131"/>
        <v>0</v>
      </c>
      <c r="I1901" s="4">
        <v>3</v>
      </c>
      <c r="J1901" s="120">
        <f t="shared" si="136"/>
        <v>2864.0942720000003</v>
      </c>
      <c r="K1901" s="120">
        <f t="shared" si="137"/>
        <v>8203035.9989032112</v>
      </c>
    </row>
    <row r="1902" spans="1:11" x14ac:dyDescent="0.25">
      <c r="A1902" s="4">
        <v>11258</v>
      </c>
      <c r="B1902" s="5">
        <v>7500</v>
      </c>
      <c r="C1902" s="121">
        <f>VLOOKUP($A1902,flow_input!B$2:C$50000,2,FALSE)</f>
        <v>6495.5043180000002</v>
      </c>
      <c r="D1902" s="7" t="s">
        <v>7</v>
      </c>
      <c r="E1902" s="6">
        <f t="shared" si="130"/>
        <v>-0.13393275760000001</v>
      </c>
      <c r="F1902" s="4">
        <v>7</v>
      </c>
      <c r="G1902" s="4" t="s">
        <v>29</v>
      </c>
      <c r="H1902" s="170">
        <f t="shared" si="131"/>
        <v>0</v>
      </c>
      <c r="I1902" s="4">
        <v>5</v>
      </c>
      <c r="J1902" s="120">
        <f t="shared" si="136"/>
        <v>-1004.4956819999998</v>
      </c>
      <c r="K1902" s="120">
        <f t="shared" si="137"/>
        <v>1009011.5751566447</v>
      </c>
    </row>
    <row r="1903" spans="1:11" x14ac:dyDescent="0.25">
      <c r="A1903" s="4">
        <v>11849</v>
      </c>
      <c r="B1903" s="5">
        <v>8000</v>
      </c>
      <c r="C1903" s="121">
        <f>VLOOKUP($A1903,flow_input!B$2:C$50000,2,FALSE)</f>
        <v>8614.4911360000006</v>
      </c>
      <c r="D1903" s="7" t="s">
        <v>7</v>
      </c>
      <c r="E1903" s="6">
        <f t="shared" si="130"/>
        <v>7.6811391999999978E-2</v>
      </c>
      <c r="F1903" s="4">
        <v>7</v>
      </c>
      <c r="G1903" s="4" t="s">
        <v>29</v>
      </c>
      <c r="H1903" s="170">
        <f t="shared" si="131"/>
        <v>0</v>
      </c>
      <c r="I1903" s="4">
        <v>4</v>
      </c>
      <c r="J1903" s="120">
        <f t="shared" si="136"/>
        <v>614.49113600000055</v>
      </c>
      <c r="K1903" s="120">
        <f t="shared" si="137"/>
        <v>377599.35622257116</v>
      </c>
    </row>
    <row r="1904" spans="1:11" x14ac:dyDescent="0.25">
      <c r="A1904" s="4">
        <v>12652</v>
      </c>
      <c r="B1904" s="5">
        <v>4100</v>
      </c>
      <c r="C1904" s="121">
        <f>VLOOKUP($A1904,flow_input!B$2:C$50000,2,FALSE)</f>
        <v>5177.7271950000004</v>
      </c>
      <c r="D1904" s="7" t="s">
        <v>7</v>
      </c>
      <c r="E1904" s="6">
        <f t="shared" si="130"/>
        <v>0.26286029146341483</v>
      </c>
      <c r="F1904" s="4">
        <v>7</v>
      </c>
      <c r="G1904" s="4" t="s">
        <v>29</v>
      </c>
      <c r="H1904" s="170">
        <f t="shared" si="131"/>
        <v>0</v>
      </c>
      <c r="I1904" s="4">
        <v>3</v>
      </c>
      <c r="J1904" s="120">
        <f t="shared" si="136"/>
        <v>1077.7271950000004</v>
      </c>
      <c r="K1904" s="120">
        <f t="shared" si="137"/>
        <v>1161495.9068425689</v>
      </c>
    </row>
    <row r="1905" spans="1:11" x14ac:dyDescent="0.25">
      <c r="A1905" s="4">
        <v>12970</v>
      </c>
      <c r="B1905" s="5">
        <v>1500</v>
      </c>
      <c r="C1905" s="121">
        <f>VLOOKUP($A1905,flow_input!B$2:C$50000,2,FALSE)</f>
        <v>1244.256081</v>
      </c>
      <c r="D1905" s="7" t="s">
        <v>7</v>
      </c>
      <c r="E1905" s="6">
        <f t="shared" si="130"/>
        <v>-0.17049594599999995</v>
      </c>
      <c r="F1905" s="4">
        <v>7</v>
      </c>
      <c r="G1905" s="4" t="s">
        <v>29</v>
      </c>
      <c r="H1905" s="170">
        <f t="shared" si="131"/>
        <v>0</v>
      </c>
      <c r="I1905" s="4">
        <v>5</v>
      </c>
      <c r="J1905" s="120">
        <f t="shared" si="136"/>
        <v>-255.74391900000001</v>
      </c>
      <c r="K1905" s="120">
        <f t="shared" si="137"/>
        <v>65404.952105478565</v>
      </c>
    </row>
    <row r="1906" spans="1:11" x14ac:dyDescent="0.25">
      <c r="A1906" s="4">
        <v>15170</v>
      </c>
      <c r="B1906" s="5">
        <v>4000</v>
      </c>
      <c r="C1906" s="121">
        <f>VLOOKUP($A1906,flow_input!B$2:C$50000,2,FALSE)</f>
        <v>2940.021894</v>
      </c>
      <c r="D1906" s="7" t="s">
        <v>7</v>
      </c>
      <c r="E1906" s="6">
        <f t="shared" si="130"/>
        <v>-0.26499452649999999</v>
      </c>
      <c r="F1906" s="4">
        <v>7</v>
      </c>
      <c r="G1906" s="4" t="s">
        <v>29</v>
      </c>
      <c r="H1906" s="170">
        <f t="shared" si="131"/>
        <v>0</v>
      </c>
      <c r="I1906" s="4">
        <v>3</v>
      </c>
      <c r="J1906" s="120">
        <f t="shared" si="136"/>
        <v>-1059.978106</v>
      </c>
      <c r="K1906" s="120">
        <f t="shared" si="137"/>
        <v>1123553.5851993472</v>
      </c>
    </row>
    <row r="1907" spans="1:11" x14ac:dyDescent="0.25">
      <c r="A1907" s="4">
        <v>15592</v>
      </c>
      <c r="B1907" s="5">
        <v>3800</v>
      </c>
      <c r="C1907" s="121">
        <f>VLOOKUP($A1907,flow_input!B$2:C$50000,2,FALSE)</f>
        <v>1704.4147889999999</v>
      </c>
      <c r="D1907" s="7" t="s">
        <v>7</v>
      </c>
      <c r="E1907" s="6">
        <f t="shared" si="130"/>
        <v>-0.55146979236842109</v>
      </c>
      <c r="F1907" s="4">
        <v>7</v>
      </c>
      <c r="G1907" s="4" t="s">
        <v>29</v>
      </c>
      <c r="H1907" s="170">
        <f t="shared" si="131"/>
        <v>0</v>
      </c>
      <c r="I1907" s="4">
        <v>4</v>
      </c>
      <c r="J1907" s="120">
        <f t="shared" si="136"/>
        <v>-2095.5852110000001</v>
      </c>
      <c r="K1907" s="120">
        <f t="shared" si="137"/>
        <v>4391477.3765619146</v>
      </c>
    </row>
    <row r="1908" spans="1:11" x14ac:dyDescent="0.25">
      <c r="A1908" s="4">
        <v>16671</v>
      </c>
      <c r="B1908" s="5">
        <v>5200</v>
      </c>
      <c r="C1908" s="121">
        <f>VLOOKUP($A1908,flow_input!B$2:C$50000,2,FALSE)</f>
        <v>7204.1841409999997</v>
      </c>
      <c r="D1908" s="7" t="s">
        <v>7</v>
      </c>
      <c r="E1908" s="6">
        <f t="shared" si="130"/>
        <v>0.38542002711538448</v>
      </c>
      <c r="F1908" s="4">
        <v>7</v>
      </c>
      <c r="G1908" s="4" t="s">
        <v>29</v>
      </c>
      <c r="H1908" s="170">
        <f t="shared" si="131"/>
        <v>0</v>
      </c>
      <c r="I1908" s="4">
        <v>5</v>
      </c>
      <c r="J1908" s="120">
        <f t="shared" si="136"/>
        <v>2004.1841409999997</v>
      </c>
      <c r="K1908" s="120">
        <f t="shared" si="137"/>
        <v>4016754.0710359067</v>
      </c>
    </row>
    <row r="1909" spans="1:11" x14ac:dyDescent="0.25">
      <c r="A1909" s="4">
        <v>17438</v>
      </c>
      <c r="B1909" s="5">
        <v>6000</v>
      </c>
      <c r="C1909" s="121">
        <f>VLOOKUP($A1909,flow_input!B$2:C$50000,2,FALSE)</f>
        <v>6245.7610569999997</v>
      </c>
      <c r="D1909" s="7" t="s">
        <v>7</v>
      </c>
      <c r="E1909" s="6">
        <f t="shared" si="130"/>
        <v>4.0960176166666695E-2</v>
      </c>
      <c r="F1909" s="4">
        <v>7</v>
      </c>
      <c r="G1909" s="4" t="s">
        <v>29</v>
      </c>
      <c r="H1909" s="170">
        <f t="shared" si="131"/>
        <v>0</v>
      </c>
      <c r="I1909" s="4">
        <v>3</v>
      </c>
      <c r="J1909" s="120">
        <f t="shared" si="136"/>
        <v>245.76105699999971</v>
      </c>
      <c r="K1909" s="120">
        <f t="shared" si="137"/>
        <v>60398.497137757106</v>
      </c>
    </row>
    <row r="1910" spans="1:11" x14ac:dyDescent="0.25">
      <c r="A1910" s="4">
        <v>17943</v>
      </c>
      <c r="B1910" s="5">
        <v>2800</v>
      </c>
      <c r="C1910" s="121">
        <f>VLOOKUP($A1910,flow_input!B$2:C$50000,2,FALSE)</f>
        <v>2943.8587870000001</v>
      </c>
      <c r="D1910" s="7" t="s">
        <v>7</v>
      </c>
      <c r="E1910" s="6">
        <f t="shared" si="130"/>
        <v>5.1378138214285718E-2</v>
      </c>
      <c r="F1910" s="4">
        <v>7</v>
      </c>
      <c r="G1910" s="4" t="s">
        <v>29</v>
      </c>
      <c r="H1910" s="170">
        <f t="shared" si="131"/>
        <v>0</v>
      </c>
      <c r="I1910" s="4">
        <v>3</v>
      </c>
      <c r="J1910" s="120">
        <f t="shared" si="136"/>
        <v>143.85878700000012</v>
      </c>
      <c r="K1910" s="120">
        <f t="shared" si="137"/>
        <v>20695.350597111403</v>
      </c>
    </row>
    <row r="1911" spans="1:11" x14ac:dyDescent="0.25">
      <c r="A1911" s="4">
        <v>17988</v>
      </c>
      <c r="B1911" s="5">
        <v>12500</v>
      </c>
      <c r="C1911" s="121">
        <f>VLOOKUP($A1911,flow_input!B$2:C$50000,2,FALSE)</f>
        <v>10984.804194</v>
      </c>
      <c r="D1911" s="7" t="s">
        <v>7</v>
      </c>
      <c r="E1911" s="6">
        <f t="shared" si="130"/>
        <v>-0.12121566447999998</v>
      </c>
      <c r="F1911" s="4">
        <v>7</v>
      </c>
      <c r="G1911" s="4" t="s">
        <v>29</v>
      </c>
      <c r="H1911" s="170">
        <f t="shared" si="131"/>
        <v>10000</v>
      </c>
      <c r="I1911" s="4">
        <v>3</v>
      </c>
      <c r="J1911" s="120">
        <f t="shared" si="136"/>
        <v>-1515.1958059999997</v>
      </c>
      <c r="K1911" s="120">
        <f t="shared" si="137"/>
        <v>2295818.3305199887</v>
      </c>
    </row>
    <row r="1912" spans="1:11" x14ac:dyDescent="0.25">
      <c r="A1912" s="4">
        <v>19120</v>
      </c>
      <c r="B1912" s="5">
        <v>5200</v>
      </c>
      <c r="C1912" s="121">
        <f>VLOOKUP($A1912,flow_input!B$2:C$50000,2,FALSE)</f>
        <v>5583.8120179999996</v>
      </c>
      <c r="D1912" s="7" t="s">
        <v>7</v>
      </c>
      <c r="E1912" s="6">
        <f t="shared" si="130"/>
        <v>7.381000346153832E-2</v>
      </c>
      <c r="F1912" s="4">
        <v>7</v>
      </c>
      <c r="G1912" s="4" t="s">
        <v>29</v>
      </c>
      <c r="H1912" s="170">
        <f t="shared" si="131"/>
        <v>0</v>
      </c>
      <c r="I1912" s="4">
        <v>3</v>
      </c>
      <c r="J1912" s="120">
        <f t="shared" si="136"/>
        <v>383.81201799999963</v>
      </c>
      <c r="K1912" s="120">
        <f t="shared" si="137"/>
        <v>147311.66516123203</v>
      </c>
    </row>
    <row r="1913" spans="1:11" x14ac:dyDescent="0.25">
      <c r="A1913" s="4">
        <v>19171</v>
      </c>
      <c r="B1913" s="5">
        <v>2100</v>
      </c>
      <c r="C1913" s="121">
        <f>VLOOKUP($A1913,flow_input!B$2:C$50000,2,FALSE)</f>
        <v>1263.2621770000001</v>
      </c>
      <c r="D1913" s="7" t="s">
        <v>7</v>
      </c>
      <c r="E1913" s="6">
        <f t="shared" si="130"/>
        <v>-0.39844658238095232</v>
      </c>
      <c r="F1913" s="4">
        <v>7</v>
      </c>
      <c r="G1913" s="4" t="s">
        <v>29</v>
      </c>
      <c r="H1913" s="170">
        <f t="shared" si="131"/>
        <v>0</v>
      </c>
      <c r="I1913" s="4">
        <v>4</v>
      </c>
      <c r="J1913" s="120">
        <f t="shared" si="136"/>
        <v>-836.73782299999993</v>
      </c>
      <c r="K1913" s="120">
        <f t="shared" si="137"/>
        <v>700130.18443877925</v>
      </c>
    </row>
    <row r="1914" spans="1:11" x14ac:dyDescent="0.25">
      <c r="A1914" s="4">
        <v>19517</v>
      </c>
      <c r="B1914" s="5">
        <v>3600</v>
      </c>
      <c r="C1914" s="121">
        <f>VLOOKUP($A1914,flow_input!B$2:C$50000,2,FALSE)</f>
        <v>2392.4780089999999</v>
      </c>
      <c r="D1914" s="7" t="s">
        <v>7</v>
      </c>
      <c r="E1914" s="6">
        <f t="shared" si="130"/>
        <v>-0.33542277527777775</v>
      </c>
      <c r="F1914" s="4">
        <v>7</v>
      </c>
      <c r="G1914" s="4" t="s">
        <v>29</v>
      </c>
      <c r="H1914" s="170">
        <f t="shared" si="131"/>
        <v>0</v>
      </c>
      <c r="I1914" s="4">
        <v>3</v>
      </c>
      <c r="J1914" s="120">
        <f t="shared" si="136"/>
        <v>-1207.5219910000001</v>
      </c>
      <c r="K1914" s="120">
        <f t="shared" si="137"/>
        <v>1458109.3587486043</v>
      </c>
    </row>
    <row r="1915" spans="1:11" x14ac:dyDescent="0.25">
      <c r="A1915" s="4">
        <v>20984</v>
      </c>
      <c r="B1915" s="5">
        <v>800</v>
      </c>
      <c r="C1915" s="121">
        <f>VLOOKUP($A1915,flow_input!B$2:C$50000,2,FALSE)</f>
        <v>1138.10796</v>
      </c>
      <c r="D1915" s="7" t="s">
        <v>7</v>
      </c>
      <c r="E1915" s="6">
        <f t="shared" si="130"/>
        <v>0.42263494999999995</v>
      </c>
      <c r="F1915" s="4">
        <v>7</v>
      </c>
      <c r="G1915" s="4" t="s">
        <v>29</v>
      </c>
      <c r="H1915" s="170">
        <f t="shared" si="131"/>
        <v>0</v>
      </c>
      <c r="I1915" s="4">
        <v>7</v>
      </c>
      <c r="J1915" s="120">
        <f t="shared" si="136"/>
        <v>338.10796000000005</v>
      </c>
      <c r="K1915" s="120">
        <f t="shared" si="137"/>
        <v>114316.99261536164</v>
      </c>
    </row>
    <row r="1916" spans="1:11" x14ac:dyDescent="0.25">
      <c r="A1916" s="4">
        <v>23374</v>
      </c>
      <c r="B1916" s="5">
        <v>1500</v>
      </c>
      <c r="C1916" s="121">
        <f>VLOOKUP($A1916,flow_input!B$2:C$50000,2,FALSE)</f>
        <v>1412.0754010000001</v>
      </c>
      <c r="D1916" s="7" t="s">
        <v>7</v>
      </c>
      <c r="E1916" s="6">
        <f t="shared" si="130"/>
        <v>-5.8616399333333291E-2</v>
      </c>
      <c r="F1916" s="4">
        <v>7</v>
      </c>
      <c r="G1916" s="4" t="s">
        <v>29</v>
      </c>
      <c r="H1916" s="170">
        <f t="shared" si="131"/>
        <v>0</v>
      </c>
      <c r="I1916" s="4">
        <v>5</v>
      </c>
      <c r="J1916" s="120">
        <f t="shared" si="136"/>
        <v>-87.924598999999944</v>
      </c>
      <c r="K1916" s="120">
        <f t="shared" si="137"/>
        <v>7730.7351093107909</v>
      </c>
    </row>
    <row r="1917" spans="1:11" x14ac:dyDescent="0.25">
      <c r="A1917" s="4">
        <v>24781</v>
      </c>
      <c r="B1917" s="5">
        <v>2200</v>
      </c>
      <c r="C1917" s="121">
        <f>VLOOKUP($A1917,flow_input!B$2:C$50000,2,FALSE)</f>
        <v>2114.5476960000001</v>
      </c>
      <c r="D1917" s="7" t="s">
        <v>7</v>
      </c>
      <c r="E1917" s="6">
        <f t="shared" si="130"/>
        <v>-3.8841956363636299E-2</v>
      </c>
      <c r="F1917" s="4">
        <v>7</v>
      </c>
      <c r="G1917" s="4" t="s">
        <v>29</v>
      </c>
      <c r="H1917" s="170">
        <f t="shared" si="131"/>
        <v>0</v>
      </c>
      <c r="I1917" s="4">
        <v>4</v>
      </c>
      <c r="J1917" s="120">
        <f t="shared" si="136"/>
        <v>-85.452303999999913</v>
      </c>
      <c r="K1917" s="120">
        <f t="shared" si="137"/>
        <v>7302.0962589084011</v>
      </c>
    </row>
    <row r="1918" spans="1:11" x14ac:dyDescent="0.25">
      <c r="A1918" s="4">
        <v>24895</v>
      </c>
      <c r="B1918" s="5">
        <v>2300</v>
      </c>
      <c r="C1918" s="121">
        <f>VLOOKUP($A1918,flow_input!B$2:C$50000,2,FALSE)</f>
        <v>2534.4145290000001</v>
      </c>
      <c r="D1918" s="7" t="s">
        <v>7</v>
      </c>
      <c r="E1918" s="6">
        <f t="shared" si="130"/>
        <v>0.10191936043478256</v>
      </c>
      <c r="F1918" s="4">
        <v>7</v>
      </c>
      <c r="G1918" s="4" t="s">
        <v>29</v>
      </c>
      <c r="H1918" s="170">
        <f t="shared" si="131"/>
        <v>0</v>
      </c>
      <c r="I1918" s="4">
        <v>5</v>
      </c>
      <c r="J1918" s="120">
        <f t="shared" si="136"/>
        <v>234.41452900000013</v>
      </c>
      <c r="K1918" s="120">
        <f t="shared" si="137"/>
        <v>54950.171406291898</v>
      </c>
    </row>
    <row r="1919" spans="1:11" x14ac:dyDescent="0.25">
      <c r="A1919" s="4">
        <v>27344</v>
      </c>
      <c r="B1919" s="5">
        <v>3300</v>
      </c>
      <c r="C1919" s="121">
        <f>VLOOKUP($A1919,flow_input!B$2:C$50000,2,FALSE)</f>
        <v>177.40430599999999</v>
      </c>
      <c r="D1919" s="7" t="s">
        <v>7</v>
      </c>
      <c r="E1919" s="6">
        <f t="shared" si="130"/>
        <v>-0.9462411193939394</v>
      </c>
      <c r="F1919" s="4">
        <v>7</v>
      </c>
      <c r="G1919" s="4" t="s">
        <v>29</v>
      </c>
      <c r="H1919" s="170">
        <f t="shared" si="131"/>
        <v>0</v>
      </c>
      <c r="I1919" s="4">
        <v>3</v>
      </c>
      <c r="J1919" s="120">
        <f t="shared" si="136"/>
        <v>-3122.5956940000001</v>
      </c>
      <c r="K1919" s="120">
        <f t="shared" si="137"/>
        <v>9750603.8681873418</v>
      </c>
    </row>
    <row r="1920" spans="1:11" x14ac:dyDescent="0.25">
      <c r="A1920" s="4">
        <v>27671</v>
      </c>
      <c r="B1920" s="5">
        <v>2200</v>
      </c>
      <c r="C1920" s="121">
        <f>VLOOKUP($A1920,flow_input!B$2:C$50000,2,FALSE)</f>
        <v>1917.411022</v>
      </c>
      <c r="D1920" s="7" t="s">
        <v>7</v>
      </c>
      <c r="E1920" s="6">
        <f t="shared" si="130"/>
        <v>-0.1284495354545454</v>
      </c>
      <c r="F1920" s="4">
        <v>7</v>
      </c>
      <c r="G1920" s="4" t="s">
        <v>29</v>
      </c>
      <c r="H1920" s="170">
        <f t="shared" si="131"/>
        <v>0</v>
      </c>
      <c r="I1920" s="4">
        <v>5</v>
      </c>
      <c r="J1920" s="120">
        <f t="shared" si="136"/>
        <v>-282.588978</v>
      </c>
      <c r="K1920" s="120">
        <f t="shared" si="137"/>
        <v>79856.530487084485</v>
      </c>
    </row>
    <row r="1921" spans="1:11" x14ac:dyDescent="0.25">
      <c r="A1921" s="4">
        <v>28656</v>
      </c>
      <c r="B1921" s="5">
        <v>800</v>
      </c>
      <c r="C1921" s="121">
        <f>VLOOKUP($A1921,flow_input!B$2:C$50000,2,FALSE)</f>
        <v>2631.7066570000002</v>
      </c>
      <c r="D1921" s="7" t="s">
        <v>7</v>
      </c>
      <c r="E1921" s="6">
        <f t="shared" si="130"/>
        <v>2.2896333212500002</v>
      </c>
      <c r="F1921" s="4">
        <v>7</v>
      </c>
      <c r="G1921" s="4" t="s">
        <v>29</v>
      </c>
      <c r="H1921" s="170">
        <f t="shared" si="131"/>
        <v>0</v>
      </c>
      <c r="I1921" s="4">
        <v>3</v>
      </c>
      <c r="J1921" s="120">
        <f t="shared" si="136"/>
        <v>1831.7066570000002</v>
      </c>
      <c r="K1921" s="120">
        <f t="shared" si="137"/>
        <v>3355149.2772981161</v>
      </c>
    </row>
    <row r="1922" spans="1:11" x14ac:dyDescent="0.25">
      <c r="A1922" s="4">
        <v>28659</v>
      </c>
      <c r="B1922" s="5">
        <v>5700</v>
      </c>
      <c r="C1922" s="121">
        <f>VLOOKUP($A1922,flow_input!B$2:C$50000,2,FALSE)</f>
        <v>359.10547200000002</v>
      </c>
      <c r="D1922" s="7" t="s">
        <v>7</v>
      </c>
      <c r="E1922" s="6">
        <f t="shared" si="130"/>
        <v>-0.93699904000000001</v>
      </c>
      <c r="F1922" s="4">
        <v>7</v>
      </c>
      <c r="G1922" s="4" t="s">
        <v>29</v>
      </c>
      <c r="H1922" s="170">
        <f t="shared" si="131"/>
        <v>0</v>
      </c>
      <c r="I1922" s="4">
        <v>3</v>
      </c>
      <c r="J1922" s="120">
        <f t="shared" si="136"/>
        <v>-5340.8945279999998</v>
      </c>
      <c r="K1922" s="120">
        <f t="shared" si="137"/>
        <v>28525154.359220341</v>
      </c>
    </row>
    <row r="1923" spans="1:11" x14ac:dyDescent="0.25">
      <c r="A1923" s="4">
        <v>30357</v>
      </c>
      <c r="B1923" s="5">
        <v>800</v>
      </c>
      <c r="C1923" s="121">
        <f>VLOOKUP($A1923,flow_input!B$2:C$50000,2,FALSE)</f>
        <v>1527.430771</v>
      </c>
      <c r="D1923" s="7" t="s">
        <v>7</v>
      </c>
      <c r="E1923" s="6">
        <f t="shared" ref="E1923:E1986" si="138">C1923/B1923-1</f>
        <v>0.90928846375000005</v>
      </c>
      <c r="F1923" s="4">
        <v>7</v>
      </c>
      <c r="G1923" s="4" t="s">
        <v>29</v>
      </c>
      <c r="H1923" s="170">
        <f t="shared" ref="H1923:H1986" si="139">FLOOR(B1923,10000)</f>
        <v>0</v>
      </c>
      <c r="I1923" s="4">
        <v>7</v>
      </c>
      <c r="J1923" s="120">
        <f t="shared" si="136"/>
        <v>727.43077100000005</v>
      </c>
      <c r="K1923" s="120">
        <f t="shared" si="137"/>
        <v>529155.52659765456</v>
      </c>
    </row>
    <row r="1924" spans="1:11" x14ac:dyDescent="0.25">
      <c r="A1924" s="4">
        <v>29407</v>
      </c>
      <c r="B1924" s="5">
        <v>1838.1030787699042</v>
      </c>
      <c r="C1924" s="121">
        <f>VLOOKUP($A1924,flow_input!B$2:C$50000,2,FALSE)</f>
        <v>9386.3242030000001</v>
      </c>
      <c r="D1924" s="7" t="s">
        <v>8</v>
      </c>
      <c r="E1924" s="6">
        <f t="shared" si="138"/>
        <v>4.10652765419528</v>
      </c>
      <c r="F1924" s="4">
        <v>8</v>
      </c>
      <c r="G1924" s="4" t="s">
        <v>2</v>
      </c>
      <c r="H1924" s="170">
        <f t="shared" si="139"/>
        <v>0</v>
      </c>
      <c r="I1924" s="4">
        <v>3</v>
      </c>
      <c r="J1924" s="120">
        <f t="shared" si="136"/>
        <v>7548.2211242300964</v>
      </c>
      <c r="K1924" s="120">
        <f t="shared" si="137"/>
        <v>56975642.140273459</v>
      </c>
    </row>
    <row r="1925" spans="1:11" x14ac:dyDescent="0.25">
      <c r="A1925" s="4">
        <v>29471</v>
      </c>
      <c r="B1925" s="5">
        <v>4960.833333333333</v>
      </c>
      <c r="C1925" s="121">
        <f>VLOOKUP($A1925,flow_input!B$2:C$50000,2,FALSE)</f>
        <v>8497.4616870000009</v>
      </c>
      <c r="D1925" s="7" t="s">
        <v>8</v>
      </c>
      <c r="E1925" s="6">
        <f t="shared" si="138"/>
        <v>0.71291013344532206</v>
      </c>
      <c r="F1925" s="4">
        <v>8</v>
      </c>
      <c r="G1925" s="4" t="s">
        <v>2</v>
      </c>
      <c r="H1925" s="170">
        <f t="shared" si="139"/>
        <v>0</v>
      </c>
      <c r="I1925" s="4">
        <v>3</v>
      </c>
      <c r="J1925" s="120">
        <f t="shared" si="136"/>
        <v>3536.6283536666679</v>
      </c>
      <c r="K1925" s="120">
        <f t="shared" si="137"/>
        <v>12507740.111959005</v>
      </c>
    </row>
    <row r="1926" spans="1:11" x14ac:dyDescent="0.25">
      <c r="A1926" s="4">
        <v>15210</v>
      </c>
      <c r="B1926" s="5">
        <v>3566.8333333333335</v>
      </c>
      <c r="C1926" s="121">
        <f>VLOOKUP($A1926,flow_input!B$2:C$50000,2,FALSE)</f>
        <v>3502.4798519999999</v>
      </c>
      <c r="D1926" s="7" t="s">
        <v>8</v>
      </c>
      <c r="E1926" s="6">
        <f t="shared" si="138"/>
        <v>-1.8042189056586166E-2</v>
      </c>
      <c r="F1926" s="4">
        <v>8</v>
      </c>
      <c r="G1926" s="4" t="s">
        <v>2</v>
      </c>
      <c r="H1926" s="170">
        <f t="shared" si="139"/>
        <v>0</v>
      </c>
      <c r="I1926" s="4">
        <v>3</v>
      </c>
      <c r="J1926" s="120">
        <f t="shared" si="136"/>
        <v>-64.353481333333548</v>
      </c>
      <c r="K1926" s="120">
        <f t="shared" si="137"/>
        <v>4141.3705597197095</v>
      </c>
    </row>
    <row r="1927" spans="1:11" x14ac:dyDescent="0.25">
      <c r="A1927" s="4">
        <v>28905</v>
      </c>
      <c r="B1927" s="5">
        <v>5989.083333333333</v>
      </c>
      <c r="C1927" s="121">
        <f>VLOOKUP($A1927,flow_input!B$2:C$50000,2,FALSE)</f>
        <v>9881.4071210000002</v>
      </c>
      <c r="D1927" s="7" t="s">
        <v>8</v>
      </c>
      <c r="E1927" s="6">
        <f t="shared" si="138"/>
        <v>0.64990309385131284</v>
      </c>
      <c r="F1927" s="4">
        <v>8</v>
      </c>
      <c r="G1927" s="4" t="s">
        <v>2</v>
      </c>
      <c r="H1927" s="170">
        <f t="shared" si="139"/>
        <v>0</v>
      </c>
      <c r="I1927" s="4">
        <v>3</v>
      </c>
      <c r="J1927" s="120">
        <f t="shared" si="136"/>
        <v>3892.3237876666672</v>
      </c>
      <c r="K1927" s="120">
        <f t="shared" si="137"/>
        <v>15150184.468035791</v>
      </c>
    </row>
    <row r="1928" spans="1:11" x14ac:dyDescent="0.25">
      <c r="A1928" s="4">
        <v>28110</v>
      </c>
      <c r="B1928" s="5">
        <v>10522.666666666666</v>
      </c>
      <c r="C1928" s="121">
        <f>VLOOKUP($A1928,flow_input!B$2:C$50000,2,FALSE)</f>
        <v>7221.6162629999999</v>
      </c>
      <c r="D1928" s="7" t="s">
        <v>8</v>
      </c>
      <c r="E1928" s="6">
        <f t="shared" si="138"/>
        <v>-0.31370854064242271</v>
      </c>
      <c r="F1928" s="4">
        <v>8</v>
      </c>
      <c r="G1928" s="4" t="s">
        <v>2</v>
      </c>
      <c r="H1928" s="170">
        <f t="shared" si="139"/>
        <v>10000</v>
      </c>
      <c r="I1928" s="4">
        <v>2</v>
      </c>
      <c r="J1928" s="120">
        <f t="shared" si="136"/>
        <v>-3301.0504036666662</v>
      </c>
      <c r="K1928" s="120">
        <f t="shared" si="137"/>
        <v>10896933.767547859</v>
      </c>
    </row>
    <row r="1929" spans="1:11" x14ac:dyDescent="0.25">
      <c r="A1929" s="4">
        <v>28475</v>
      </c>
      <c r="B1929" s="5">
        <v>13262.666666666666</v>
      </c>
      <c r="C1929" s="121">
        <f>VLOOKUP($A1929,flow_input!B$2:C$50000,2,FALSE)</f>
        <v>8507.9234930000002</v>
      </c>
      <c r="D1929" s="7" t="s">
        <v>8</v>
      </c>
      <c r="E1929" s="6">
        <f t="shared" si="138"/>
        <v>-0.35850581886498434</v>
      </c>
      <c r="F1929" s="4">
        <v>8</v>
      </c>
      <c r="G1929" s="4" t="s">
        <v>2</v>
      </c>
      <c r="H1929" s="170">
        <f t="shared" si="139"/>
        <v>10000</v>
      </c>
      <c r="I1929" s="4">
        <v>3</v>
      </c>
      <c r="J1929" s="120">
        <f t="shared" si="136"/>
        <v>-4754.7431736666658</v>
      </c>
      <c r="K1929" s="120">
        <f t="shared" si="137"/>
        <v>22607582.647529759</v>
      </c>
    </row>
    <row r="1930" spans="1:11" x14ac:dyDescent="0.25">
      <c r="A1930" s="4">
        <v>28853</v>
      </c>
      <c r="B1930" s="5">
        <v>16109.166666666666</v>
      </c>
      <c r="C1930" s="121">
        <f>VLOOKUP($A1930,flow_input!B$2:C$50000,2,FALSE)</f>
        <v>19932.237228000002</v>
      </c>
      <c r="D1930" s="7" t="s">
        <v>8</v>
      </c>
      <c r="E1930" s="6">
        <f t="shared" si="138"/>
        <v>0.23732267723345934</v>
      </c>
      <c r="F1930" s="4">
        <v>8</v>
      </c>
      <c r="G1930" s="4" t="s">
        <v>2</v>
      </c>
      <c r="H1930" s="170">
        <f t="shared" si="139"/>
        <v>10000</v>
      </c>
      <c r="I1930" s="4">
        <v>3</v>
      </c>
      <c r="J1930" s="120">
        <f t="shared" si="136"/>
        <v>3823.0705613333357</v>
      </c>
      <c r="K1930" s="120">
        <f t="shared" si="137"/>
        <v>14615868.516933586</v>
      </c>
    </row>
    <row r="1931" spans="1:11" x14ac:dyDescent="0.25">
      <c r="A1931" s="4">
        <v>27595</v>
      </c>
      <c r="B1931" s="5">
        <v>16461.86068877362</v>
      </c>
      <c r="C1931" s="121">
        <f>VLOOKUP($A1931,flow_input!B$2:C$50000,2,FALSE)</f>
        <v>18531.918957000002</v>
      </c>
      <c r="D1931" s="7" t="s">
        <v>8</v>
      </c>
      <c r="E1931" s="6">
        <f t="shared" si="138"/>
        <v>0.12574874173477157</v>
      </c>
      <c r="F1931" s="4">
        <v>8</v>
      </c>
      <c r="G1931" s="4" t="s">
        <v>2</v>
      </c>
      <c r="H1931" s="170">
        <f t="shared" si="139"/>
        <v>10000</v>
      </c>
      <c r="I1931" s="4">
        <v>2</v>
      </c>
      <c r="J1931" s="120">
        <f t="shared" si="136"/>
        <v>2070.0582682263812</v>
      </c>
      <c r="K1931" s="120">
        <f t="shared" si="137"/>
        <v>4285141.2338524042</v>
      </c>
    </row>
    <row r="1932" spans="1:11" x14ac:dyDescent="0.25">
      <c r="A1932" s="4">
        <v>27835</v>
      </c>
      <c r="B1932" s="5">
        <v>19852.81818181818</v>
      </c>
      <c r="C1932" s="121">
        <f>VLOOKUP($A1932,flow_input!B$2:C$50000,2,FALSE)</f>
        <v>29230.285333</v>
      </c>
      <c r="D1932" s="7" t="s">
        <v>8</v>
      </c>
      <c r="E1932" s="6">
        <f t="shared" si="138"/>
        <v>0.47234941988085066</v>
      </c>
      <c r="F1932" s="4">
        <v>8</v>
      </c>
      <c r="G1932" s="4" t="s">
        <v>2</v>
      </c>
      <c r="H1932" s="170">
        <f t="shared" si="139"/>
        <v>10000</v>
      </c>
      <c r="I1932" s="4">
        <v>1</v>
      </c>
      <c r="J1932" s="120">
        <f t="shared" si="136"/>
        <v>9377.4671511818196</v>
      </c>
      <c r="K1932" s="120">
        <f t="shared" si="137"/>
        <v>87936890.171494067</v>
      </c>
    </row>
    <row r="1933" spans="1:11" x14ac:dyDescent="0.25">
      <c r="A1933" s="4">
        <v>28978</v>
      </c>
      <c r="B1933" s="5">
        <v>20311.115173313308</v>
      </c>
      <c r="C1933" s="121">
        <f>VLOOKUP($A1933,flow_input!B$2:C$50000,2,FALSE)</f>
        <v>26128.942896</v>
      </c>
      <c r="D1933" s="7" t="s">
        <v>8</v>
      </c>
      <c r="E1933" s="6">
        <f t="shared" si="138"/>
        <v>0.28643566210144455</v>
      </c>
      <c r="F1933" s="4">
        <v>8</v>
      </c>
      <c r="G1933" s="4" t="s">
        <v>2</v>
      </c>
      <c r="H1933" s="170">
        <f t="shared" si="139"/>
        <v>20000</v>
      </c>
      <c r="I1933" s="4">
        <v>3</v>
      </c>
      <c r="J1933" s="120">
        <f t="shared" si="136"/>
        <v>5817.8277226866921</v>
      </c>
      <c r="K1933" s="120">
        <f t="shared" si="137"/>
        <v>33847119.41086182</v>
      </c>
    </row>
    <row r="1934" spans="1:11" x14ac:dyDescent="0.25">
      <c r="A1934" s="4">
        <v>8874</v>
      </c>
      <c r="B1934" s="5">
        <v>21684.5</v>
      </c>
      <c r="C1934" s="121">
        <f>VLOOKUP($A1934,flow_input!B$2:C$50000,2,FALSE)</f>
        <v>35846.955371999997</v>
      </c>
      <c r="D1934" s="7" t="s">
        <v>8</v>
      </c>
      <c r="E1934" s="6">
        <f t="shared" si="138"/>
        <v>0.65311422315478773</v>
      </c>
      <c r="F1934" s="4">
        <v>8</v>
      </c>
      <c r="G1934" s="4" t="s">
        <v>2</v>
      </c>
      <c r="H1934" s="170">
        <f t="shared" si="139"/>
        <v>20000</v>
      </c>
      <c r="I1934" s="4">
        <v>3</v>
      </c>
      <c r="J1934" s="120">
        <f t="shared" si="136"/>
        <v>14162.455371999997</v>
      </c>
      <c r="K1934" s="120">
        <f t="shared" si="137"/>
        <v>200575142.16389155</v>
      </c>
    </row>
    <row r="1935" spans="1:11" x14ac:dyDescent="0.25">
      <c r="A1935" s="4">
        <v>28075</v>
      </c>
      <c r="B1935" s="5">
        <v>22409.416666666668</v>
      </c>
      <c r="C1935" s="121">
        <f>VLOOKUP($A1935,flow_input!B$2:C$50000,2,FALSE)</f>
        <v>25801.182058999999</v>
      </c>
      <c r="D1935" s="7" t="s">
        <v>8</v>
      </c>
      <c r="E1935" s="6">
        <f t="shared" si="138"/>
        <v>0.15135447043467587</v>
      </c>
      <c r="F1935" s="4">
        <v>8</v>
      </c>
      <c r="G1935" s="4" t="s">
        <v>2</v>
      </c>
      <c r="H1935" s="170">
        <f t="shared" si="139"/>
        <v>20000</v>
      </c>
      <c r="I1935" s="4">
        <v>3</v>
      </c>
      <c r="J1935" s="120">
        <f t="shared" si="136"/>
        <v>3391.765392333331</v>
      </c>
      <c r="K1935" s="120">
        <f t="shared" si="137"/>
        <v>11504072.476630075</v>
      </c>
    </row>
    <row r="1936" spans="1:11" x14ac:dyDescent="0.25">
      <c r="A1936" s="4">
        <v>27975</v>
      </c>
      <c r="B1936" s="5">
        <v>22535.114754836482</v>
      </c>
      <c r="C1936" s="121">
        <f>VLOOKUP($A1936,flow_input!B$2:C$50000,2,FALSE)</f>
        <v>16146.778112</v>
      </c>
      <c r="D1936" s="7" t="s">
        <v>8</v>
      </c>
      <c r="E1936" s="6">
        <f t="shared" si="138"/>
        <v>-0.2834836526166532</v>
      </c>
      <c r="F1936" s="4">
        <v>8</v>
      </c>
      <c r="G1936" s="4" t="s">
        <v>2</v>
      </c>
      <c r="H1936" s="170">
        <f t="shared" si="139"/>
        <v>20000</v>
      </c>
      <c r="I1936" s="4">
        <v>4</v>
      </c>
      <c r="J1936" s="120">
        <f t="shared" si="136"/>
        <v>-6388.3366428364825</v>
      </c>
      <c r="K1936" s="120">
        <f t="shared" si="137"/>
        <v>40810845.062207296</v>
      </c>
    </row>
    <row r="1937" spans="1:11" x14ac:dyDescent="0.25">
      <c r="A1937" s="4">
        <v>28827</v>
      </c>
      <c r="B1937" s="5">
        <v>23293.730857666982</v>
      </c>
      <c r="C1937" s="121">
        <f>VLOOKUP($A1937,flow_input!B$2:C$50000,2,FALSE)</f>
        <v>26702.948379000001</v>
      </c>
      <c r="D1937" s="7" t="s">
        <v>8</v>
      </c>
      <c r="E1937" s="6">
        <f t="shared" si="138"/>
        <v>0.14635772784379442</v>
      </c>
      <c r="F1937" s="4">
        <v>8</v>
      </c>
      <c r="G1937" s="4" t="s">
        <v>2</v>
      </c>
      <c r="H1937" s="170">
        <f t="shared" si="139"/>
        <v>20000</v>
      </c>
      <c r="I1937" s="4">
        <v>3</v>
      </c>
      <c r="J1937" s="120">
        <f t="shared" si="136"/>
        <v>3409.2175213330192</v>
      </c>
      <c r="K1937" s="120">
        <f t="shared" si="137"/>
        <v>11622764.107764056</v>
      </c>
    </row>
    <row r="1938" spans="1:11" x14ac:dyDescent="0.25">
      <c r="A1938" s="4">
        <v>27827</v>
      </c>
      <c r="B1938" s="5">
        <v>23986.5</v>
      </c>
      <c r="C1938" s="121">
        <f>VLOOKUP($A1938,flow_input!B$2:C$50000,2,FALSE)</f>
        <v>32893.981517</v>
      </c>
      <c r="D1938" s="7" t="s">
        <v>8</v>
      </c>
      <c r="E1938" s="6">
        <f t="shared" si="138"/>
        <v>0.37135394980509862</v>
      </c>
      <c r="F1938" s="4">
        <v>8</v>
      </c>
      <c r="G1938" s="4" t="s">
        <v>2</v>
      </c>
      <c r="H1938" s="170">
        <f t="shared" si="139"/>
        <v>20000</v>
      </c>
      <c r="I1938" s="4">
        <v>1</v>
      </c>
      <c r="J1938" s="120">
        <f t="shared" si="136"/>
        <v>8907.4815170000002</v>
      </c>
      <c r="K1938" s="120">
        <f t="shared" si="137"/>
        <v>79343226.975696623</v>
      </c>
    </row>
    <row r="1939" spans="1:11" x14ac:dyDescent="0.25">
      <c r="A1939" s="4">
        <v>10980</v>
      </c>
      <c r="B1939" s="5">
        <v>25512.916666666668</v>
      </c>
      <c r="C1939" s="121">
        <f>VLOOKUP($A1939,flow_input!B$2:C$50000,2,FALSE)</f>
        <v>22874.123890999999</v>
      </c>
      <c r="D1939" s="7" t="s">
        <v>8</v>
      </c>
      <c r="E1939" s="6">
        <f t="shared" si="138"/>
        <v>-0.10342967878362275</v>
      </c>
      <c r="F1939" s="4">
        <v>8</v>
      </c>
      <c r="G1939" s="4" t="s">
        <v>2</v>
      </c>
      <c r="H1939" s="170">
        <f t="shared" si="139"/>
        <v>20000</v>
      </c>
      <c r="I1939" s="4">
        <v>3</v>
      </c>
      <c r="J1939" s="120">
        <f t="shared" si="136"/>
        <v>-2638.7927756666686</v>
      </c>
      <c r="K1939" s="120">
        <f t="shared" si="137"/>
        <v>6963227.3129106015</v>
      </c>
    </row>
    <row r="1940" spans="1:11" x14ac:dyDescent="0.25">
      <c r="A1940" s="4">
        <v>15732</v>
      </c>
      <c r="B1940" s="5">
        <v>32233.125</v>
      </c>
      <c r="C1940" s="121">
        <f>VLOOKUP($A1940,flow_input!B$2:C$50000,2,FALSE)</f>
        <v>31694.494741999999</v>
      </c>
      <c r="D1940" s="7" t="s">
        <v>8</v>
      </c>
      <c r="E1940" s="6">
        <f t="shared" si="138"/>
        <v>-1.671045727027709E-2</v>
      </c>
      <c r="F1940" s="4">
        <v>8</v>
      </c>
      <c r="G1940" s="4" t="s">
        <v>2</v>
      </c>
      <c r="H1940" s="170">
        <f t="shared" si="139"/>
        <v>30000</v>
      </c>
      <c r="I1940" s="4">
        <v>2</v>
      </c>
      <c r="J1940" s="120">
        <f t="shared" si="136"/>
        <v>-538.63025800000105</v>
      </c>
      <c r="K1940" s="120">
        <f t="shared" si="137"/>
        <v>290122.55483314767</v>
      </c>
    </row>
    <row r="1941" spans="1:11" x14ac:dyDescent="0.25">
      <c r="A1941" s="4">
        <v>15730</v>
      </c>
      <c r="B1941" s="5">
        <v>33302.473224273184</v>
      </c>
      <c r="C1941" s="121">
        <f>VLOOKUP($A1941,flow_input!B$2:C$50000,2,FALSE)</f>
        <v>37475.010782999998</v>
      </c>
      <c r="D1941" s="7" t="s">
        <v>8</v>
      </c>
      <c r="E1941" s="6">
        <f t="shared" si="138"/>
        <v>0.12529212261885636</v>
      </c>
      <c r="F1941" s="4">
        <v>8</v>
      </c>
      <c r="G1941" s="4" t="s">
        <v>2</v>
      </c>
      <c r="H1941" s="170">
        <f t="shared" si="139"/>
        <v>30000</v>
      </c>
      <c r="I1941" s="4">
        <v>2</v>
      </c>
      <c r="J1941" s="120">
        <f t="shared" si="136"/>
        <v>4172.5375587268136</v>
      </c>
      <c r="K1941" s="120">
        <f t="shared" si="137"/>
        <v>17410069.678985916</v>
      </c>
    </row>
    <row r="1942" spans="1:11" x14ac:dyDescent="0.25">
      <c r="A1942" s="4">
        <v>29060</v>
      </c>
      <c r="B1942" s="5">
        <v>33719.555555555555</v>
      </c>
      <c r="C1942" s="121">
        <f>VLOOKUP($A1942,flow_input!B$2:C$50000,2,FALSE)</f>
        <v>42302.883856</v>
      </c>
      <c r="D1942" s="7" t="s">
        <v>8</v>
      </c>
      <c r="E1942" s="6">
        <f t="shared" si="138"/>
        <v>0.25455045771000018</v>
      </c>
      <c r="F1942" s="4">
        <v>8</v>
      </c>
      <c r="G1942" s="4" t="s">
        <v>2</v>
      </c>
      <c r="H1942" s="170">
        <f t="shared" si="139"/>
        <v>30000</v>
      </c>
      <c r="I1942" s="4">
        <v>2</v>
      </c>
      <c r="J1942" s="120">
        <f t="shared" si="136"/>
        <v>8583.3283004444456</v>
      </c>
      <c r="K1942" s="120">
        <f t="shared" si="137"/>
        <v>73673524.713210538</v>
      </c>
    </row>
    <row r="1943" spans="1:11" x14ac:dyDescent="0.25">
      <c r="A1943" s="4">
        <v>27812</v>
      </c>
      <c r="B1943" s="5">
        <v>33764.583333333336</v>
      </c>
      <c r="C1943" s="121">
        <f>VLOOKUP($A1943,flow_input!B$2:C$50000,2,FALSE)</f>
        <v>45261.544763999998</v>
      </c>
      <c r="D1943" s="7" t="s">
        <v>8</v>
      </c>
      <c r="E1943" s="6">
        <f t="shared" si="138"/>
        <v>0.34050357788116226</v>
      </c>
      <c r="F1943" s="4">
        <v>8</v>
      </c>
      <c r="G1943" s="4" t="s">
        <v>2</v>
      </c>
      <c r="H1943" s="170">
        <f t="shared" si="139"/>
        <v>30000</v>
      </c>
      <c r="I1943" s="4">
        <v>2</v>
      </c>
      <c r="J1943" s="120">
        <f t="shared" si="136"/>
        <v>11496.961430666663</v>
      </c>
      <c r="K1943" s="120">
        <f t="shared" si="137"/>
        <v>132180122.13823684</v>
      </c>
    </row>
    <row r="1944" spans="1:11" x14ac:dyDescent="0.25">
      <c r="A1944" s="4">
        <v>2783</v>
      </c>
      <c r="B1944" s="5">
        <v>4955.833333333333</v>
      </c>
      <c r="C1944" s="121">
        <f>VLOOKUP($A1944,flow_input!B$2:C$50000,2,FALSE)</f>
        <v>6156.527478</v>
      </c>
      <c r="D1944" s="7" t="s">
        <v>8</v>
      </c>
      <c r="E1944" s="6">
        <f t="shared" si="138"/>
        <v>0.24227895974440905</v>
      </c>
      <c r="F1944" s="4">
        <v>9</v>
      </c>
      <c r="G1944" s="4" t="s">
        <v>2</v>
      </c>
      <c r="H1944" s="170">
        <f t="shared" si="139"/>
        <v>0</v>
      </c>
      <c r="I1944" s="4">
        <v>1</v>
      </c>
      <c r="J1944" s="120">
        <f t="shared" si="136"/>
        <v>1200.6941446666669</v>
      </c>
      <c r="K1944" s="120">
        <f t="shared" si="137"/>
        <v>1441666.4290368189</v>
      </c>
    </row>
    <row r="1945" spans="1:11" x14ac:dyDescent="0.25">
      <c r="A1945" s="4">
        <v>3305</v>
      </c>
      <c r="B1945" s="5">
        <v>5082.166666666667</v>
      </c>
      <c r="C1945" s="121">
        <f>VLOOKUP($A1945,flow_input!B$2:C$50000,2,FALSE)</f>
        <v>4963.2596789999998</v>
      </c>
      <c r="D1945" s="7" t="s">
        <v>8</v>
      </c>
      <c r="E1945" s="6">
        <f t="shared" si="138"/>
        <v>-2.3396908339619049E-2</v>
      </c>
      <c r="F1945" s="4">
        <v>9</v>
      </c>
      <c r="G1945" s="4" t="s">
        <v>2</v>
      </c>
      <c r="H1945" s="170">
        <f t="shared" si="139"/>
        <v>0</v>
      </c>
      <c r="I1945" s="4">
        <v>2</v>
      </c>
      <c r="J1945" s="120">
        <f t="shared" si="136"/>
        <v>-118.90698766666719</v>
      </c>
      <c r="K1945" s="120">
        <f t="shared" si="137"/>
        <v>14138.871715960944</v>
      </c>
    </row>
    <row r="1946" spans="1:11" x14ac:dyDescent="0.25">
      <c r="A1946" s="4">
        <v>28913</v>
      </c>
      <c r="B1946" s="5">
        <v>6793.916666666667</v>
      </c>
      <c r="C1946" s="121">
        <f>VLOOKUP($A1946,flow_input!B$2:C$50000,2,FALSE)</f>
        <v>8541.9441439999991</v>
      </c>
      <c r="D1946" s="7" t="s">
        <v>8</v>
      </c>
      <c r="E1946" s="6">
        <f t="shared" si="138"/>
        <v>0.25729304068590753</v>
      </c>
      <c r="F1946" s="4">
        <v>9</v>
      </c>
      <c r="G1946" s="4" t="s">
        <v>2</v>
      </c>
      <c r="H1946" s="170">
        <f t="shared" si="139"/>
        <v>0</v>
      </c>
      <c r="I1946" s="4">
        <v>3</v>
      </c>
      <c r="J1946" s="120">
        <f t="shared" si="136"/>
        <v>1748.0274773333322</v>
      </c>
      <c r="K1946" s="120">
        <f t="shared" si="137"/>
        <v>3055600.0615123333</v>
      </c>
    </row>
    <row r="1947" spans="1:11" x14ac:dyDescent="0.25">
      <c r="A1947" s="4">
        <v>28467</v>
      </c>
      <c r="B1947" s="5">
        <v>14882.583333333334</v>
      </c>
      <c r="C1947" s="121">
        <f>VLOOKUP($A1947,flow_input!B$2:C$50000,2,FALSE)</f>
        <v>17155.845090999999</v>
      </c>
      <c r="D1947" s="7" t="s">
        <v>8</v>
      </c>
      <c r="E1947" s="6">
        <f t="shared" si="138"/>
        <v>0.15274644910437796</v>
      </c>
      <c r="F1947" s="4">
        <v>9</v>
      </c>
      <c r="G1947" s="4" t="s">
        <v>2</v>
      </c>
      <c r="H1947" s="170">
        <f t="shared" si="139"/>
        <v>10000</v>
      </c>
      <c r="I1947" s="4">
        <v>3</v>
      </c>
      <c r="J1947" s="120">
        <f t="shared" si="136"/>
        <v>2273.2617576666653</v>
      </c>
      <c r="K1947" s="120">
        <f t="shared" si="137"/>
        <v>5167719.0188697362</v>
      </c>
    </row>
    <row r="1948" spans="1:11" x14ac:dyDescent="0.25">
      <c r="A1948" s="4">
        <v>27576</v>
      </c>
      <c r="B1948" s="5">
        <v>16531.197031871507</v>
      </c>
      <c r="C1948" s="121">
        <f>VLOOKUP($A1948,flow_input!B$2:C$50000,2,FALSE)</f>
        <v>13835.762853</v>
      </c>
      <c r="D1948" s="7" t="s">
        <v>8</v>
      </c>
      <c r="E1948" s="6">
        <f t="shared" si="138"/>
        <v>-0.16305136123384256</v>
      </c>
      <c r="F1948" s="4">
        <v>9</v>
      </c>
      <c r="G1948" s="4" t="s">
        <v>2</v>
      </c>
      <c r="H1948" s="170">
        <f t="shared" si="139"/>
        <v>10000</v>
      </c>
      <c r="I1948" s="4">
        <v>2</v>
      </c>
      <c r="J1948" s="120">
        <f t="shared" si="136"/>
        <v>-2695.4341788715064</v>
      </c>
      <c r="K1948" s="120">
        <f t="shared" si="137"/>
        <v>7265365.4126287121</v>
      </c>
    </row>
    <row r="1949" spans="1:11" x14ac:dyDescent="0.25">
      <c r="A1949" s="4">
        <v>27754</v>
      </c>
      <c r="B1949" s="5">
        <v>15007</v>
      </c>
      <c r="C1949" s="121">
        <f>VLOOKUP($A1949,flow_input!B$2:C$50000,2,FALSE)</f>
        <v>11562.394362999999</v>
      </c>
      <c r="D1949" s="7" t="s">
        <v>8</v>
      </c>
      <c r="E1949" s="6">
        <f t="shared" si="138"/>
        <v>-0.22953326027853671</v>
      </c>
      <c r="F1949" s="4">
        <v>8</v>
      </c>
      <c r="G1949" s="4" t="s">
        <v>2</v>
      </c>
      <c r="H1949" s="170">
        <f t="shared" si="139"/>
        <v>10000</v>
      </c>
      <c r="I1949" s="4">
        <v>5</v>
      </c>
      <c r="J1949" s="120">
        <f t="shared" si="136"/>
        <v>-3444.6056370000006</v>
      </c>
      <c r="K1949" s="120">
        <f t="shared" si="137"/>
        <v>11865307.99445218</v>
      </c>
    </row>
    <row r="1950" spans="1:11" x14ac:dyDescent="0.25">
      <c r="A1950" s="4">
        <v>14233</v>
      </c>
      <c r="B1950" s="5">
        <v>22616.5</v>
      </c>
      <c r="C1950" s="121">
        <f>VLOOKUP($A1950,flow_input!B$2:C$50000,2,FALSE)</f>
        <v>24335.553301</v>
      </c>
      <c r="D1950" s="7" t="s">
        <v>8</v>
      </c>
      <c r="E1950" s="6">
        <f t="shared" si="138"/>
        <v>7.6008812194636732E-2</v>
      </c>
      <c r="F1950" s="4">
        <v>8</v>
      </c>
      <c r="G1950" s="4" t="s">
        <v>2</v>
      </c>
      <c r="H1950" s="170">
        <f t="shared" si="139"/>
        <v>20000</v>
      </c>
      <c r="I1950" s="4">
        <v>5</v>
      </c>
      <c r="J1950" s="120">
        <f t="shared" si="136"/>
        <v>1719.0533009999999</v>
      </c>
      <c r="K1950" s="120">
        <f t="shared" si="137"/>
        <v>2955144.2516789963</v>
      </c>
    </row>
    <row r="1951" spans="1:11" x14ac:dyDescent="0.25">
      <c r="A1951" s="4">
        <v>28780</v>
      </c>
      <c r="B1951" s="5">
        <v>30102.083333333332</v>
      </c>
      <c r="C1951" s="121">
        <f>VLOOKUP($A1951,flow_input!B$2:C$50000,2,FALSE)</f>
        <v>37438.732536000003</v>
      </c>
      <c r="D1951" s="7" t="s">
        <v>8</v>
      </c>
      <c r="E1951" s="6">
        <f t="shared" si="138"/>
        <v>0.24372562926707753</v>
      </c>
      <c r="F1951" s="4">
        <v>8</v>
      </c>
      <c r="G1951" s="4" t="s">
        <v>2</v>
      </c>
      <c r="H1951" s="170">
        <f t="shared" si="139"/>
        <v>30000</v>
      </c>
      <c r="I1951" s="4">
        <v>3</v>
      </c>
      <c r="J1951" s="120">
        <f t="shared" si="136"/>
        <v>7336.649202666671</v>
      </c>
      <c r="K1951" s="120">
        <f t="shared" si="137"/>
        <v>53826421.522989497</v>
      </c>
    </row>
    <row r="1952" spans="1:11" x14ac:dyDescent="0.25">
      <c r="A1952" s="4">
        <v>10174</v>
      </c>
      <c r="B1952" s="5">
        <v>33415.682382781546</v>
      </c>
      <c r="C1952" s="121">
        <f>VLOOKUP($A1952,flow_input!B$2:C$50000,2,FALSE)</f>
        <v>35631.567045000003</v>
      </c>
      <c r="D1952" s="7" t="s">
        <v>8</v>
      </c>
      <c r="E1952" s="6">
        <f t="shared" si="138"/>
        <v>6.6312716192211019E-2</v>
      </c>
      <c r="F1952" s="4">
        <v>8</v>
      </c>
      <c r="G1952" s="4" t="s">
        <v>2</v>
      </c>
      <c r="H1952" s="170">
        <f t="shared" si="139"/>
        <v>30000</v>
      </c>
      <c r="I1952" s="4">
        <v>5</v>
      </c>
      <c r="J1952" s="120">
        <f t="shared" si="136"/>
        <v>2215.8846622184574</v>
      </c>
      <c r="K1952" s="120">
        <f t="shared" si="137"/>
        <v>4910144.8362550065</v>
      </c>
    </row>
    <row r="1953" spans="1:11" x14ac:dyDescent="0.25">
      <c r="A1953" s="4">
        <v>10326</v>
      </c>
      <c r="B1953" s="5">
        <v>34462.429174901117</v>
      </c>
      <c r="C1953" s="121">
        <f>VLOOKUP($A1953,flow_input!B$2:C$50000,2,FALSE)</f>
        <v>23857.775025999999</v>
      </c>
      <c r="D1953" s="7" t="s">
        <v>8</v>
      </c>
      <c r="E1953" s="6">
        <f t="shared" si="138"/>
        <v>-0.30771638572200399</v>
      </c>
      <c r="F1953" s="4">
        <v>8</v>
      </c>
      <c r="G1953" s="4" t="s">
        <v>2</v>
      </c>
      <c r="H1953" s="170">
        <f t="shared" si="139"/>
        <v>30000</v>
      </c>
      <c r="I1953" s="4">
        <v>2</v>
      </c>
      <c r="J1953" s="120">
        <f t="shared" si="136"/>
        <v>-10604.654148901118</v>
      </c>
      <c r="K1953" s="120">
        <f t="shared" si="137"/>
        <v>112458689.61780569</v>
      </c>
    </row>
    <row r="1954" spans="1:11" x14ac:dyDescent="0.25">
      <c r="A1954" s="4">
        <v>15848</v>
      </c>
      <c r="B1954" s="5">
        <v>13096.205960257857</v>
      </c>
      <c r="C1954" s="121">
        <f>VLOOKUP($A1954,flow_input!B$2:C$50000,2,FALSE)</f>
        <v>13529.427615000001</v>
      </c>
      <c r="D1954" s="7" t="s">
        <v>8</v>
      </c>
      <c r="E1954" s="6">
        <f t="shared" si="138"/>
        <v>3.307993597968828E-2</v>
      </c>
      <c r="F1954" s="4">
        <v>8</v>
      </c>
      <c r="G1954" s="4" t="s">
        <v>2</v>
      </c>
      <c r="H1954" s="170">
        <f t="shared" si="139"/>
        <v>10000</v>
      </c>
      <c r="I1954" s="4">
        <v>2</v>
      </c>
      <c r="J1954" s="120">
        <f t="shared" si="136"/>
        <v>433.22165474214307</v>
      </c>
      <c r="K1954" s="120">
        <f t="shared" si="137"/>
        <v>187681.00213752061</v>
      </c>
    </row>
    <row r="1955" spans="1:11" x14ac:dyDescent="0.25">
      <c r="A1955" s="4">
        <v>28150</v>
      </c>
      <c r="B1955" s="5">
        <v>13601</v>
      </c>
      <c r="C1955" s="121">
        <f>VLOOKUP($A1955,flow_input!B$2:C$50000,2,FALSE)</f>
        <v>10203.436045</v>
      </c>
      <c r="D1955" s="7" t="s">
        <v>8</v>
      </c>
      <c r="E1955" s="6">
        <f t="shared" si="138"/>
        <v>-0.24980251121241082</v>
      </c>
      <c r="F1955" s="4">
        <v>8</v>
      </c>
      <c r="G1955" s="4" t="s">
        <v>2</v>
      </c>
      <c r="H1955" s="170">
        <f t="shared" si="139"/>
        <v>10000</v>
      </c>
      <c r="I1955" s="4">
        <v>5</v>
      </c>
      <c r="J1955" s="120">
        <f t="shared" si="136"/>
        <v>-3397.5639549999996</v>
      </c>
      <c r="K1955" s="120">
        <f t="shared" si="137"/>
        <v>11543440.828315239</v>
      </c>
    </row>
    <row r="1956" spans="1:11" x14ac:dyDescent="0.25">
      <c r="A1956" s="4">
        <v>4081</v>
      </c>
      <c r="B1956" s="5">
        <v>16558.376498455411</v>
      </c>
      <c r="C1956" s="121">
        <f>VLOOKUP($A1956,flow_input!B$2:C$50000,2,FALSE)</f>
        <v>17658.841939999998</v>
      </c>
      <c r="D1956" s="7" t="s">
        <v>8</v>
      </c>
      <c r="E1956" s="6">
        <f t="shared" si="138"/>
        <v>6.6459742695622381E-2</v>
      </c>
      <c r="F1956" s="4">
        <v>8</v>
      </c>
      <c r="G1956" s="4" t="s">
        <v>2</v>
      </c>
      <c r="H1956" s="170">
        <f t="shared" si="139"/>
        <v>10000</v>
      </c>
      <c r="I1956" s="4">
        <v>2</v>
      </c>
      <c r="J1956" s="120">
        <f t="shared" ref="J1956:J2019" si="140">C1956-B1956</f>
        <v>1100.4654415445875</v>
      </c>
      <c r="K1956" s="120">
        <f t="shared" ref="K1956:K2019" si="141">POWER(J1956,2)</f>
        <v>1211024.188033924</v>
      </c>
    </row>
    <row r="1957" spans="1:11" x14ac:dyDescent="0.25">
      <c r="A1957" s="4">
        <v>27757</v>
      </c>
      <c r="B1957" s="5">
        <v>17019.902578796562</v>
      </c>
      <c r="C1957" s="121">
        <f>VLOOKUP($A1957,flow_input!B$2:C$50000,2,FALSE)</f>
        <v>14559.565917</v>
      </c>
      <c r="D1957" s="7" t="s">
        <v>8</v>
      </c>
      <c r="E1957" s="6">
        <f t="shared" si="138"/>
        <v>-0.14455644798235545</v>
      </c>
      <c r="F1957" s="4">
        <v>8</v>
      </c>
      <c r="G1957" s="4" t="s">
        <v>2</v>
      </c>
      <c r="H1957" s="170">
        <f t="shared" si="139"/>
        <v>10000</v>
      </c>
      <c r="I1957" s="4">
        <v>5</v>
      </c>
      <c r="J1957" s="120">
        <f t="shared" si="140"/>
        <v>-2460.3366617965621</v>
      </c>
      <c r="K1957" s="120">
        <f t="shared" si="141"/>
        <v>6053256.4893802507</v>
      </c>
    </row>
    <row r="1958" spans="1:11" x14ac:dyDescent="0.25">
      <c r="A1958" s="4">
        <v>11068</v>
      </c>
      <c r="B1958" s="5">
        <v>18498.583333333332</v>
      </c>
      <c r="C1958" s="121">
        <f>VLOOKUP($A1958,flow_input!B$2:C$50000,2,FALSE)</f>
        <v>27444.705574</v>
      </c>
      <c r="D1958" s="7" t="s">
        <v>8</v>
      </c>
      <c r="E1958" s="6">
        <f t="shared" si="138"/>
        <v>0.4836112084619093</v>
      </c>
      <c r="F1958" s="4">
        <v>8</v>
      </c>
      <c r="G1958" s="4" t="s">
        <v>2</v>
      </c>
      <c r="H1958" s="170">
        <f t="shared" si="139"/>
        <v>10000</v>
      </c>
      <c r="I1958" s="4">
        <v>5</v>
      </c>
      <c r="J1958" s="120">
        <f t="shared" si="140"/>
        <v>8946.1222406666675</v>
      </c>
      <c r="K1958" s="120">
        <f t="shared" si="141"/>
        <v>80033103.144950792</v>
      </c>
    </row>
    <row r="1959" spans="1:11" x14ac:dyDescent="0.25">
      <c r="A1959" s="4">
        <v>27764</v>
      </c>
      <c r="B1959" s="5">
        <v>21060.25</v>
      </c>
      <c r="C1959" s="121">
        <f>VLOOKUP($A1959,flow_input!B$2:C$50000,2,FALSE)</f>
        <v>17292.00188</v>
      </c>
      <c r="D1959" s="7" t="s">
        <v>8</v>
      </c>
      <c r="E1959" s="6">
        <f t="shared" si="138"/>
        <v>-0.17892703647867425</v>
      </c>
      <c r="F1959" s="4">
        <v>8</v>
      </c>
      <c r="G1959" s="4" t="s">
        <v>2</v>
      </c>
      <c r="H1959" s="170">
        <f t="shared" si="139"/>
        <v>20000</v>
      </c>
      <c r="I1959" s="4">
        <v>5</v>
      </c>
      <c r="J1959" s="120">
        <f t="shared" si="140"/>
        <v>-3768.2481200000002</v>
      </c>
      <c r="K1959" s="120">
        <f t="shared" si="141"/>
        <v>14199693.893883536</v>
      </c>
    </row>
    <row r="1960" spans="1:11" x14ac:dyDescent="0.25">
      <c r="A1960" s="4">
        <v>28369</v>
      </c>
      <c r="B1960" s="5">
        <v>22407.06265218342</v>
      </c>
      <c r="C1960" s="121">
        <f>VLOOKUP($A1960,flow_input!B$2:C$50000,2,FALSE)</f>
        <v>20108.496026000001</v>
      </c>
      <c r="D1960" s="7" t="s">
        <v>8</v>
      </c>
      <c r="E1960" s="6">
        <f t="shared" si="138"/>
        <v>-0.10258223765708263</v>
      </c>
      <c r="F1960" s="4">
        <v>8</v>
      </c>
      <c r="G1960" s="4" t="s">
        <v>2</v>
      </c>
      <c r="H1960" s="170">
        <f t="shared" si="139"/>
        <v>20000</v>
      </c>
      <c r="I1960" s="4">
        <v>4</v>
      </c>
      <c r="J1960" s="120">
        <f t="shared" si="140"/>
        <v>-2298.5666261834194</v>
      </c>
      <c r="K1960" s="120">
        <f t="shared" si="141"/>
        <v>5283408.5350042274</v>
      </c>
    </row>
    <row r="1961" spans="1:11" x14ac:dyDescent="0.25">
      <c r="A1961" s="98">
        <v>13596</v>
      </c>
      <c r="B1961" s="100">
        <v>4060.0833333333335</v>
      </c>
      <c r="C1961" s="121">
        <f>VLOOKUP($A1961,flow_input!B$2:C$50000,2,FALSE)</f>
        <v>6648.596638</v>
      </c>
      <c r="D1961" s="99" t="s">
        <v>8</v>
      </c>
      <c r="E1961" s="6">
        <f t="shared" si="138"/>
        <v>0.63755176732825669</v>
      </c>
      <c r="F1961" s="98">
        <v>9</v>
      </c>
      <c r="G1961" s="98" t="s">
        <v>2</v>
      </c>
      <c r="H1961" s="170">
        <f t="shared" si="139"/>
        <v>0</v>
      </c>
      <c r="I1961" s="4">
        <v>6</v>
      </c>
      <c r="J1961" s="120">
        <f t="shared" si="140"/>
        <v>2588.5133046666665</v>
      </c>
      <c r="K1961" s="120">
        <f t="shared" si="141"/>
        <v>6700401.1284363465</v>
      </c>
    </row>
    <row r="1962" spans="1:11" x14ac:dyDescent="0.25">
      <c r="A1962" s="98">
        <v>11019</v>
      </c>
      <c r="B1962" s="100">
        <v>8015.0791947309481</v>
      </c>
      <c r="C1962" s="121">
        <f>VLOOKUP($A1962,flow_input!B$2:C$50000,2,FALSE)</f>
        <v>8048.3873809999996</v>
      </c>
      <c r="D1962" s="99" t="s">
        <v>8</v>
      </c>
      <c r="E1962" s="6">
        <f t="shared" si="138"/>
        <v>4.1556902258617079E-3</v>
      </c>
      <c r="F1962" s="98">
        <v>9</v>
      </c>
      <c r="G1962" s="98" t="s">
        <v>2</v>
      </c>
      <c r="H1962" s="170">
        <f t="shared" si="139"/>
        <v>0</v>
      </c>
      <c r="I1962" s="4">
        <v>3</v>
      </c>
      <c r="J1962" s="120">
        <f t="shared" si="140"/>
        <v>33.308186269051475</v>
      </c>
      <c r="K1962" s="120">
        <f t="shared" si="141"/>
        <v>1109.4352725338292</v>
      </c>
    </row>
    <row r="1963" spans="1:11" x14ac:dyDescent="0.25">
      <c r="A1963" s="98">
        <v>10934</v>
      </c>
      <c r="B1963" s="100">
        <v>5227.583333333333</v>
      </c>
      <c r="C1963" s="121">
        <f>VLOOKUP($A1963,flow_input!B$2:C$50000,2,FALSE)</f>
        <v>4384.6888900000004</v>
      </c>
      <c r="D1963" s="99" t="s">
        <v>8</v>
      </c>
      <c r="E1963" s="6">
        <f t="shared" si="138"/>
        <v>-0.16123979085300721</v>
      </c>
      <c r="F1963" s="98">
        <v>9</v>
      </c>
      <c r="G1963" s="98" t="s">
        <v>2</v>
      </c>
      <c r="H1963" s="170">
        <f t="shared" si="139"/>
        <v>0</v>
      </c>
      <c r="I1963" s="4">
        <v>3</v>
      </c>
      <c r="J1963" s="120">
        <f t="shared" si="140"/>
        <v>-842.89444333333267</v>
      </c>
      <c r="K1963" s="120">
        <f t="shared" si="141"/>
        <v>710471.04260220879</v>
      </c>
    </row>
    <row r="1964" spans="1:11" x14ac:dyDescent="0.25">
      <c r="A1964" s="98">
        <v>11148</v>
      </c>
      <c r="B1964" s="100">
        <v>16243.416666666666</v>
      </c>
      <c r="C1964" s="121">
        <f>VLOOKUP($A1964,flow_input!B$2:C$50000,2,FALSE)</f>
        <v>12881.760612</v>
      </c>
      <c r="D1964" s="99" t="s">
        <v>8</v>
      </c>
      <c r="E1964" s="6">
        <f t="shared" si="138"/>
        <v>-0.20695498512730792</v>
      </c>
      <c r="F1964" s="98">
        <v>9</v>
      </c>
      <c r="G1964" s="98" t="s">
        <v>2</v>
      </c>
      <c r="H1964" s="170">
        <f t="shared" si="139"/>
        <v>10000</v>
      </c>
      <c r="I1964" s="4">
        <v>4</v>
      </c>
      <c r="J1964" s="120">
        <f t="shared" si="140"/>
        <v>-3361.656054666666</v>
      </c>
      <c r="K1964" s="120">
        <f t="shared" si="141"/>
        <v>11300731.429877054</v>
      </c>
    </row>
    <row r="1965" spans="1:11" x14ac:dyDescent="0.25">
      <c r="A1965" s="98">
        <v>11281</v>
      </c>
      <c r="B1965" s="100">
        <v>18117.529118825703</v>
      </c>
      <c r="C1965" s="121">
        <f>VLOOKUP($A1965,flow_input!B$2:C$50000,2,FALSE)</f>
        <v>10712.442853</v>
      </c>
      <c r="D1965" s="99" t="s">
        <v>8</v>
      </c>
      <c r="E1965" s="6">
        <f t="shared" si="138"/>
        <v>-0.40872495455967939</v>
      </c>
      <c r="F1965" s="98">
        <v>9</v>
      </c>
      <c r="G1965" s="98" t="s">
        <v>2</v>
      </c>
      <c r="H1965" s="170">
        <f t="shared" si="139"/>
        <v>10000</v>
      </c>
      <c r="I1965" s="4">
        <v>5</v>
      </c>
      <c r="J1965" s="120">
        <f t="shared" si="140"/>
        <v>-7405.0862658257029</v>
      </c>
      <c r="K1965" s="120">
        <f t="shared" si="141"/>
        <v>54835302.604320452</v>
      </c>
    </row>
    <row r="1966" spans="1:11" x14ac:dyDescent="0.25">
      <c r="A1966" s="4">
        <v>10893</v>
      </c>
      <c r="B1966" s="5">
        <v>975.58333333333337</v>
      </c>
      <c r="C1966" s="121">
        <f>VLOOKUP($A1966,flow_input!B$2:C$50000,2,FALSE)</f>
        <v>5595.0071289999996</v>
      </c>
      <c r="D1966" s="7" t="s">
        <v>8</v>
      </c>
      <c r="E1966" s="6">
        <f t="shared" si="138"/>
        <v>4.7350376311608438</v>
      </c>
      <c r="F1966" s="4">
        <v>9</v>
      </c>
      <c r="G1966" s="4" t="s">
        <v>2</v>
      </c>
      <c r="H1966" s="170">
        <f t="shared" si="139"/>
        <v>0</v>
      </c>
      <c r="I1966" s="4">
        <v>3</v>
      </c>
      <c r="J1966" s="120">
        <f t="shared" si="140"/>
        <v>4619.4237956666666</v>
      </c>
      <c r="K1966" s="120">
        <f t="shared" si="141"/>
        <v>21339076.203971434</v>
      </c>
    </row>
    <row r="1967" spans="1:11" x14ac:dyDescent="0.25">
      <c r="A1967" s="4">
        <v>13524</v>
      </c>
      <c r="B1967" s="5">
        <v>1416.1666666666667</v>
      </c>
      <c r="C1967" s="121">
        <f>VLOOKUP($A1967,flow_input!B$2:C$50000,2,FALSE)</f>
        <v>111.52035100000001</v>
      </c>
      <c r="D1967" s="7" t="s">
        <v>8</v>
      </c>
      <c r="E1967" s="6">
        <f t="shared" si="138"/>
        <v>-0.92125195880899136</v>
      </c>
      <c r="F1967" s="4">
        <v>9</v>
      </c>
      <c r="G1967" s="4" t="s">
        <v>2</v>
      </c>
      <c r="H1967" s="170">
        <f t="shared" si="139"/>
        <v>0</v>
      </c>
      <c r="I1967" s="4">
        <v>6</v>
      </c>
      <c r="J1967" s="120">
        <f t="shared" si="140"/>
        <v>-1304.6463156666669</v>
      </c>
      <c r="K1967" s="120">
        <f t="shared" si="141"/>
        <v>1702102.0089826081</v>
      </c>
    </row>
    <row r="1968" spans="1:11" x14ac:dyDescent="0.25">
      <c r="A1968" s="4">
        <v>28020</v>
      </c>
      <c r="B1968" s="5">
        <v>1506.236667404293</v>
      </c>
      <c r="C1968" s="121">
        <f>VLOOKUP($A1968,flow_input!B$2:C$50000,2,FALSE)</f>
        <v>924.86322700000005</v>
      </c>
      <c r="D1968" s="7" t="s">
        <v>8</v>
      </c>
      <c r="E1968" s="6">
        <f t="shared" si="138"/>
        <v>-0.3859774848040165</v>
      </c>
      <c r="F1968" s="4">
        <v>9</v>
      </c>
      <c r="G1968" s="4" t="s">
        <v>2</v>
      </c>
      <c r="H1968" s="170">
        <f t="shared" si="139"/>
        <v>0</v>
      </c>
      <c r="I1968" s="4">
        <v>3</v>
      </c>
      <c r="J1968" s="120">
        <f t="shared" si="140"/>
        <v>-581.37344040429298</v>
      </c>
      <c r="K1968" s="120">
        <f t="shared" si="141"/>
        <v>337995.07720752398</v>
      </c>
    </row>
    <row r="1969" spans="1:11" x14ac:dyDescent="0.25">
      <c r="A1969" s="4">
        <v>28550</v>
      </c>
      <c r="B1969" s="5">
        <v>1524.4166666666667</v>
      </c>
      <c r="C1969" s="121">
        <f>VLOOKUP($A1969,flow_input!B$2:C$50000,2,FALSE)</f>
        <v>3021.330485</v>
      </c>
      <c r="D1969" s="7" t="s">
        <v>8</v>
      </c>
      <c r="E1969" s="6">
        <f t="shared" si="138"/>
        <v>0.98195844421363354</v>
      </c>
      <c r="F1969" s="4">
        <v>9</v>
      </c>
      <c r="G1969" s="4" t="s">
        <v>2</v>
      </c>
      <c r="H1969" s="170">
        <f t="shared" si="139"/>
        <v>0</v>
      </c>
      <c r="I1969" s="4">
        <v>6</v>
      </c>
      <c r="J1969" s="120">
        <f t="shared" si="140"/>
        <v>1496.9138183333332</v>
      </c>
      <c r="K1969" s="120">
        <f t="shared" si="141"/>
        <v>2240750.9795172792</v>
      </c>
    </row>
    <row r="1970" spans="1:11" x14ac:dyDescent="0.25">
      <c r="A1970" s="4">
        <v>10860</v>
      </c>
      <c r="B1970" s="5">
        <v>1578.1006975144905</v>
      </c>
      <c r="C1970" s="121">
        <f>VLOOKUP($A1970,flow_input!B$2:C$50000,2,FALSE)</f>
        <v>1224.6481759999999</v>
      </c>
      <c r="D1970" s="7" t="s">
        <v>8</v>
      </c>
      <c r="E1970" s="6">
        <f t="shared" si="138"/>
        <v>-0.22397336372208598</v>
      </c>
      <c r="F1970" s="4">
        <v>9</v>
      </c>
      <c r="G1970" s="4" t="s">
        <v>2</v>
      </c>
      <c r="H1970" s="170">
        <f t="shared" si="139"/>
        <v>0</v>
      </c>
      <c r="I1970" s="4">
        <v>3</v>
      </c>
      <c r="J1970" s="120">
        <f t="shared" si="140"/>
        <v>-353.45252151449063</v>
      </c>
      <c r="K1970" s="120">
        <f t="shared" si="141"/>
        <v>124928.68496495146</v>
      </c>
    </row>
    <row r="1971" spans="1:11" x14ac:dyDescent="0.25">
      <c r="A1971" s="4">
        <v>27804</v>
      </c>
      <c r="B1971" s="5">
        <v>1657.0325134770892</v>
      </c>
      <c r="C1971" s="121">
        <f>VLOOKUP($A1971,flow_input!B$2:C$50000,2,FALSE)</f>
        <v>892.68611899999996</v>
      </c>
      <c r="D1971" s="7" t="s">
        <v>8</v>
      </c>
      <c r="E1971" s="6">
        <f t="shared" si="138"/>
        <v>-0.4612742286348972</v>
      </c>
      <c r="F1971" s="4">
        <v>9</v>
      </c>
      <c r="G1971" s="4" t="s">
        <v>2</v>
      </c>
      <c r="H1971" s="170">
        <f t="shared" si="139"/>
        <v>0</v>
      </c>
      <c r="I1971" s="4">
        <v>2</v>
      </c>
      <c r="J1971" s="120">
        <f t="shared" si="140"/>
        <v>-764.34639447708923</v>
      </c>
      <c r="K1971" s="120">
        <f t="shared" si="141"/>
        <v>584225.41075012612</v>
      </c>
    </row>
    <row r="1972" spans="1:11" x14ac:dyDescent="0.25">
      <c r="A1972" s="4">
        <v>29235</v>
      </c>
      <c r="B1972" s="5">
        <v>1811.5</v>
      </c>
      <c r="C1972" s="121">
        <f>VLOOKUP($A1972,flow_input!B$2:C$50000,2,FALSE)</f>
        <v>2720.3153539999998</v>
      </c>
      <c r="D1972" s="7" t="s">
        <v>8</v>
      </c>
      <c r="E1972" s="6">
        <f t="shared" si="138"/>
        <v>0.50169216340049672</v>
      </c>
      <c r="F1972" s="4">
        <v>9</v>
      </c>
      <c r="G1972" s="4" t="s">
        <v>2</v>
      </c>
      <c r="H1972" s="170">
        <f t="shared" si="139"/>
        <v>0</v>
      </c>
      <c r="I1972" s="4">
        <v>2</v>
      </c>
      <c r="J1972" s="120">
        <f t="shared" si="140"/>
        <v>908.81535399999984</v>
      </c>
      <c r="K1972" s="120">
        <f t="shared" si="141"/>
        <v>825945.34766614507</v>
      </c>
    </row>
    <row r="1973" spans="1:11" x14ac:dyDescent="0.25">
      <c r="A1973" s="4">
        <v>28604</v>
      </c>
      <c r="B1973" s="5">
        <v>2123.4231528144414</v>
      </c>
      <c r="C1973" s="121">
        <f>VLOOKUP($A1973,flow_input!B$2:C$50000,2,FALSE)</f>
        <v>2486.6267830000002</v>
      </c>
      <c r="D1973" s="7" t="s">
        <v>8</v>
      </c>
      <c r="E1973" s="6">
        <f t="shared" si="138"/>
        <v>0.17104627954355633</v>
      </c>
      <c r="F1973" s="4">
        <v>9</v>
      </c>
      <c r="G1973" s="4" t="s">
        <v>2</v>
      </c>
      <c r="H1973" s="170">
        <f t="shared" si="139"/>
        <v>0</v>
      </c>
      <c r="I1973" s="4">
        <v>5</v>
      </c>
      <c r="J1973" s="120">
        <f t="shared" si="140"/>
        <v>363.20363018555872</v>
      </c>
      <c r="K1973" s="120">
        <f t="shared" si="141"/>
        <v>131916.8769799681</v>
      </c>
    </row>
    <row r="1974" spans="1:11" x14ac:dyDescent="0.25">
      <c r="A1974" s="4">
        <v>3705</v>
      </c>
      <c r="B1974" s="5">
        <v>2343.5</v>
      </c>
      <c r="C1974" s="121">
        <f>VLOOKUP($A1974,flow_input!B$2:C$50000,2,FALSE)</f>
        <v>3117.454937</v>
      </c>
      <c r="D1974" s="7" t="s">
        <v>8</v>
      </c>
      <c r="E1974" s="6">
        <f t="shared" si="138"/>
        <v>0.3302560004267121</v>
      </c>
      <c r="F1974" s="4">
        <v>9</v>
      </c>
      <c r="G1974" s="4" t="s">
        <v>2</v>
      </c>
      <c r="H1974" s="170">
        <f t="shared" si="139"/>
        <v>0</v>
      </c>
      <c r="I1974" s="4">
        <v>3</v>
      </c>
      <c r="J1974" s="120">
        <f t="shared" si="140"/>
        <v>773.95493699999997</v>
      </c>
      <c r="K1974" s="120">
        <f t="shared" si="141"/>
        <v>599006.24450667389</v>
      </c>
    </row>
    <row r="1975" spans="1:11" x14ac:dyDescent="0.25">
      <c r="A1975" s="4">
        <v>28018</v>
      </c>
      <c r="B1975" s="5">
        <v>2385.5</v>
      </c>
      <c r="C1975" s="121">
        <f>VLOOKUP($A1975,flow_input!B$2:C$50000,2,FALSE)</f>
        <v>3781.5811509999999</v>
      </c>
      <c r="D1975" s="7" t="s">
        <v>8</v>
      </c>
      <c r="E1975" s="6">
        <f t="shared" si="138"/>
        <v>0.58523628212114853</v>
      </c>
      <c r="F1975" s="4">
        <v>9</v>
      </c>
      <c r="G1975" s="4" t="s">
        <v>2</v>
      </c>
      <c r="H1975" s="170">
        <f t="shared" si="139"/>
        <v>0</v>
      </c>
      <c r="I1975" s="4">
        <v>3</v>
      </c>
      <c r="J1975" s="120">
        <f t="shared" si="140"/>
        <v>1396.0811509999999</v>
      </c>
      <c r="K1975" s="120">
        <f t="shared" si="141"/>
        <v>1949042.5801774843</v>
      </c>
    </row>
    <row r="1976" spans="1:11" x14ac:dyDescent="0.25">
      <c r="A1976" s="4">
        <v>16159</v>
      </c>
      <c r="B1976" s="5">
        <v>2507.5184404368806</v>
      </c>
      <c r="C1976" s="121">
        <f>VLOOKUP($A1976,flow_input!B$2:C$50000,2,FALSE)</f>
        <v>2146.0355890000001</v>
      </c>
      <c r="D1976" s="7" t="s">
        <v>8</v>
      </c>
      <c r="E1976" s="6">
        <f t="shared" si="138"/>
        <v>-0.14415959843306281</v>
      </c>
      <c r="F1976" s="4">
        <v>9</v>
      </c>
      <c r="G1976" s="4" t="s">
        <v>2</v>
      </c>
      <c r="H1976" s="170">
        <f t="shared" si="139"/>
        <v>0</v>
      </c>
      <c r="I1976" s="4">
        <v>3</v>
      </c>
      <c r="J1976" s="120">
        <f t="shared" si="140"/>
        <v>-361.48285143688054</v>
      </c>
      <c r="K1976" s="120">
        <f t="shared" si="141"/>
        <v>130669.85188293784</v>
      </c>
    </row>
    <row r="1977" spans="1:11" x14ac:dyDescent="0.25">
      <c r="A1977" s="4">
        <v>28819</v>
      </c>
      <c r="B1977" s="5">
        <v>2555.9899177074817</v>
      </c>
      <c r="C1977" s="121">
        <f>VLOOKUP($A1977,flow_input!B$2:C$50000,2,FALSE)</f>
        <v>1590.648042</v>
      </c>
      <c r="D1977" s="7" t="s">
        <v>8</v>
      </c>
      <c r="E1977" s="6">
        <f t="shared" si="138"/>
        <v>-0.3776782799571119</v>
      </c>
      <c r="F1977" s="4">
        <v>9</v>
      </c>
      <c r="G1977" s="4" t="s">
        <v>2</v>
      </c>
      <c r="H1977" s="170">
        <f t="shared" si="139"/>
        <v>0</v>
      </c>
      <c r="I1977" s="4">
        <v>3</v>
      </c>
      <c r="J1977" s="120">
        <f t="shared" si="140"/>
        <v>-965.34187570748168</v>
      </c>
      <c r="K1977" s="120">
        <f t="shared" si="141"/>
        <v>931884.93699443899</v>
      </c>
    </row>
    <row r="1978" spans="1:11" x14ac:dyDescent="0.25">
      <c r="A1978" s="4">
        <v>28834</v>
      </c>
      <c r="B1978" s="5">
        <v>2557.25</v>
      </c>
      <c r="C1978" s="121">
        <f>VLOOKUP($A1978,flow_input!B$2:C$50000,2,FALSE)</f>
        <v>2948.0879260000002</v>
      </c>
      <c r="D1978" s="7" t="s">
        <v>8</v>
      </c>
      <c r="E1978" s="6">
        <f t="shared" si="138"/>
        <v>0.15283524332779352</v>
      </c>
      <c r="F1978" s="4">
        <v>9</v>
      </c>
      <c r="G1978" s="4" t="s">
        <v>2</v>
      </c>
      <c r="H1978" s="170">
        <f t="shared" si="139"/>
        <v>0</v>
      </c>
      <c r="I1978" s="4">
        <v>3</v>
      </c>
      <c r="J1978" s="120">
        <f t="shared" si="140"/>
        <v>390.83792600000015</v>
      </c>
      <c r="K1978" s="120">
        <f t="shared" si="141"/>
        <v>152754.28439998158</v>
      </c>
    </row>
    <row r="1979" spans="1:11" x14ac:dyDescent="0.25">
      <c r="A1979" s="4">
        <v>28066</v>
      </c>
      <c r="B1979" s="5">
        <v>2645.3076569400732</v>
      </c>
      <c r="C1979" s="121">
        <f>VLOOKUP($A1979,flow_input!B$2:C$50000,2,FALSE)</f>
        <v>5271.8559379999997</v>
      </c>
      <c r="D1979" s="7" t="s">
        <v>8</v>
      </c>
      <c r="E1979" s="6">
        <f t="shared" si="138"/>
        <v>0.99290843322857714</v>
      </c>
      <c r="F1979" s="4">
        <v>9</v>
      </c>
      <c r="G1979" s="4" t="s">
        <v>2</v>
      </c>
      <c r="H1979" s="170">
        <f t="shared" si="139"/>
        <v>0</v>
      </c>
      <c r="I1979" s="4">
        <v>3</v>
      </c>
      <c r="J1979" s="120">
        <f t="shared" si="140"/>
        <v>2626.5482810599265</v>
      </c>
      <c r="K1979" s="120">
        <f t="shared" si="141"/>
        <v>6898755.872738854</v>
      </c>
    </row>
    <row r="1980" spans="1:11" x14ac:dyDescent="0.25">
      <c r="A1980" s="4">
        <v>14616</v>
      </c>
      <c r="B1980" s="5">
        <v>2707.8081495993615</v>
      </c>
      <c r="C1980" s="121">
        <f>VLOOKUP($A1980,flow_input!B$2:C$50000,2,FALSE)</f>
        <v>2067.7832899999999</v>
      </c>
      <c r="D1980" s="7" t="s">
        <v>8</v>
      </c>
      <c r="E1980" s="6">
        <f t="shared" si="138"/>
        <v>-0.2363627052729188</v>
      </c>
      <c r="F1980" s="4">
        <v>9</v>
      </c>
      <c r="G1980" s="4" t="s">
        <v>2</v>
      </c>
      <c r="H1980" s="170">
        <f t="shared" si="139"/>
        <v>0</v>
      </c>
      <c r="I1980" s="4">
        <v>7</v>
      </c>
      <c r="J1980" s="120">
        <f t="shared" si="140"/>
        <v>-640.02485959936166</v>
      </c>
      <c r="K1980" s="120">
        <f t="shared" si="141"/>
        <v>409631.82090518263</v>
      </c>
    </row>
    <row r="1981" spans="1:11" x14ac:dyDescent="0.25">
      <c r="A1981" s="4">
        <v>13271</v>
      </c>
      <c r="B1981" s="5">
        <v>2721.6616022099452</v>
      </c>
      <c r="C1981" s="121">
        <f>VLOOKUP($A1981,flow_input!B$2:C$50000,2,FALSE)</f>
        <v>3100.5628820000002</v>
      </c>
      <c r="D1981" s="7" t="s">
        <v>8</v>
      </c>
      <c r="E1981" s="6">
        <f t="shared" si="138"/>
        <v>0.13921689584127339</v>
      </c>
      <c r="F1981" s="4">
        <v>9</v>
      </c>
      <c r="G1981" s="4" t="s">
        <v>2</v>
      </c>
      <c r="H1981" s="170">
        <f t="shared" si="139"/>
        <v>0</v>
      </c>
      <c r="I1981" s="4">
        <v>6</v>
      </c>
      <c r="J1981" s="120">
        <f t="shared" si="140"/>
        <v>378.90127979005501</v>
      </c>
      <c r="K1981" s="120">
        <f t="shared" si="141"/>
        <v>143566.17982654154</v>
      </c>
    </row>
    <row r="1982" spans="1:11" x14ac:dyDescent="0.25">
      <c r="A1982" s="4">
        <v>28917</v>
      </c>
      <c r="B1982" s="5">
        <v>2742.4166666666665</v>
      </c>
      <c r="C1982" s="121">
        <f>VLOOKUP($A1982,flow_input!B$2:C$50000,2,FALSE)</f>
        <v>3095.5113179999998</v>
      </c>
      <c r="D1982" s="7" t="s">
        <v>8</v>
      </c>
      <c r="E1982" s="6">
        <f t="shared" si="138"/>
        <v>0.12875310146160635</v>
      </c>
      <c r="F1982" s="4">
        <v>9</v>
      </c>
      <c r="G1982" s="4" t="s">
        <v>2</v>
      </c>
      <c r="H1982" s="170">
        <f t="shared" si="139"/>
        <v>0</v>
      </c>
      <c r="I1982" s="4">
        <v>5</v>
      </c>
      <c r="J1982" s="120">
        <f t="shared" si="140"/>
        <v>353.09465133333333</v>
      </c>
      <c r="K1982" s="120">
        <f t="shared" si="141"/>
        <v>124675.83280020823</v>
      </c>
    </row>
    <row r="1983" spans="1:11" x14ac:dyDescent="0.25">
      <c r="A1983" s="4">
        <v>2476</v>
      </c>
      <c r="B1983" s="5">
        <v>2819.6666666666665</v>
      </c>
      <c r="C1983" s="121">
        <f>VLOOKUP($A1983,flow_input!B$2:C$50000,2,FALSE)</f>
        <v>2312.2896340000002</v>
      </c>
      <c r="D1983" s="7" t="s">
        <v>8</v>
      </c>
      <c r="E1983" s="6">
        <f t="shared" si="138"/>
        <v>-0.17994220333372724</v>
      </c>
      <c r="F1983" s="4">
        <v>9</v>
      </c>
      <c r="G1983" s="4" t="s">
        <v>2</v>
      </c>
      <c r="H1983" s="170">
        <f t="shared" si="139"/>
        <v>0</v>
      </c>
      <c r="I1983" s="4">
        <v>2</v>
      </c>
      <c r="J1983" s="120">
        <f t="shared" si="140"/>
        <v>-507.37703266666631</v>
      </c>
      <c r="K1983" s="120">
        <f t="shared" si="141"/>
        <v>257431.45327763137</v>
      </c>
    </row>
    <row r="1984" spans="1:11" x14ac:dyDescent="0.25">
      <c r="A1984" s="4">
        <v>14648</v>
      </c>
      <c r="B1984" s="5">
        <v>2902.399485813406</v>
      </c>
      <c r="C1984" s="121">
        <f>VLOOKUP($A1984,flow_input!B$2:C$50000,2,FALSE)</f>
        <v>12365.845291</v>
      </c>
      <c r="D1984" s="7" t="s">
        <v>8</v>
      </c>
      <c r="E1984" s="6">
        <f t="shared" si="138"/>
        <v>3.2605593583663532</v>
      </c>
      <c r="F1984" s="4">
        <v>9</v>
      </c>
      <c r="G1984" s="4" t="s">
        <v>2</v>
      </c>
      <c r="H1984" s="170">
        <f t="shared" si="139"/>
        <v>0</v>
      </c>
      <c r="I1984" s="4">
        <v>3</v>
      </c>
      <c r="J1984" s="120">
        <f t="shared" si="140"/>
        <v>9463.4458051865931</v>
      </c>
      <c r="K1984" s="120">
        <f t="shared" si="141"/>
        <v>89556806.507703722</v>
      </c>
    </row>
    <row r="1985" spans="1:11" x14ac:dyDescent="0.25">
      <c r="A1985" s="4">
        <v>28319</v>
      </c>
      <c r="B1985" s="5">
        <v>2987.3456940371457</v>
      </c>
      <c r="C1985" s="121">
        <f>VLOOKUP($A1985,flow_input!B$2:C$50000,2,FALSE)</f>
        <v>4312.1501520000002</v>
      </c>
      <c r="D1985" s="7" t="s">
        <v>8</v>
      </c>
      <c r="E1985" s="6">
        <f t="shared" si="138"/>
        <v>0.44347209651939989</v>
      </c>
      <c r="F1985" s="4">
        <v>9</v>
      </c>
      <c r="G1985" s="4" t="s">
        <v>2</v>
      </c>
      <c r="H1985" s="170">
        <f t="shared" si="139"/>
        <v>0</v>
      </c>
      <c r="I1985" s="4">
        <v>7</v>
      </c>
      <c r="J1985" s="120">
        <f t="shared" si="140"/>
        <v>1324.8044579628545</v>
      </c>
      <c r="K1985" s="120">
        <f t="shared" si="141"/>
        <v>1755106.8518382527</v>
      </c>
    </row>
    <row r="1986" spans="1:11" x14ac:dyDescent="0.25">
      <c r="A1986" s="4">
        <v>11114</v>
      </c>
      <c r="B1986" s="5">
        <v>3025.7144837968467</v>
      </c>
      <c r="C1986" s="121">
        <f>VLOOKUP($A1986,flow_input!B$2:C$50000,2,FALSE)</f>
        <v>1901.1018939999999</v>
      </c>
      <c r="D1986" s="7" t="s">
        <v>8</v>
      </c>
      <c r="E1986" s="6">
        <f t="shared" si="138"/>
        <v>-0.37168496757354841</v>
      </c>
      <c r="F1986" s="4">
        <v>9</v>
      </c>
      <c r="G1986" s="4" t="s">
        <v>2</v>
      </c>
      <c r="H1986" s="170">
        <f t="shared" si="139"/>
        <v>0</v>
      </c>
      <c r="I1986" s="4">
        <v>3</v>
      </c>
      <c r="J1986" s="120">
        <f t="shared" si="140"/>
        <v>-1124.6125897968468</v>
      </c>
      <c r="K1986" s="120">
        <f t="shared" si="141"/>
        <v>1264753.4771295709</v>
      </c>
    </row>
    <row r="1987" spans="1:11" x14ac:dyDescent="0.25">
      <c r="A1987" s="4">
        <v>28684</v>
      </c>
      <c r="B1987" s="5">
        <v>3045.4166666666665</v>
      </c>
      <c r="C1987" s="121">
        <f>VLOOKUP($A1987,flow_input!B$2:C$50000,2,FALSE)</f>
        <v>2082.0453929999999</v>
      </c>
      <c r="D1987" s="7" t="s">
        <v>8</v>
      </c>
      <c r="E1987" s="6">
        <f t="shared" ref="E1987:E2050" si="142">C1987/B1987-1</f>
        <v>-0.31633480049254348</v>
      </c>
      <c r="F1987" s="4">
        <v>9</v>
      </c>
      <c r="G1987" s="4" t="s">
        <v>2</v>
      </c>
      <c r="H1987" s="170">
        <f t="shared" ref="H1987:H2050" si="143">FLOOR(B1987,10000)</f>
        <v>0</v>
      </c>
      <c r="I1987" s="4">
        <v>2</v>
      </c>
      <c r="J1987" s="120">
        <f t="shared" si="140"/>
        <v>-963.37127366666664</v>
      </c>
      <c r="K1987" s="120">
        <f t="shared" si="141"/>
        <v>928084.21092613554</v>
      </c>
    </row>
    <row r="1988" spans="1:11" x14ac:dyDescent="0.25">
      <c r="A1988" s="4">
        <v>27571</v>
      </c>
      <c r="B1988" s="5">
        <v>3177.75</v>
      </c>
      <c r="C1988" s="121">
        <f>VLOOKUP($A1988,flow_input!B$2:C$50000,2,FALSE)</f>
        <v>161.159021</v>
      </c>
      <c r="D1988" s="7" t="s">
        <v>8</v>
      </c>
      <c r="E1988" s="6">
        <f t="shared" si="142"/>
        <v>-0.94928517945086932</v>
      </c>
      <c r="F1988" s="4">
        <v>9</v>
      </c>
      <c r="G1988" s="4" t="s">
        <v>2</v>
      </c>
      <c r="H1988" s="170">
        <f t="shared" si="143"/>
        <v>0</v>
      </c>
      <c r="I1988" s="4">
        <v>2</v>
      </c>
      <c r="J1988" s="120">
        <f t="shared" si="140"/>
        <v>-3016.5909790000001</v>
      </c>
      <c r="K1988" s="120">
        <f t="shared" si="141"/>
        <v>9099821.1345841791</v>
      </c>
    </row>
    <row r="1989" spans="1:11" x14ac:dyDescent="0.25">
      <c r="A1989" s="4">
        <v>3793</v>
      </c>
      <c r="B1989" s="5">
        <v>3219.6102997922226</v>
      </c>
      <c r="C1989" s="121">
        <f>VLOOKUP($A1989,flow_input!B$2:C$50000,2,FALSE)</f>
        <v>5570.0092459999996</v>
      </c>
      <c r="D1989" s="7" t="s">
        <v>8</v>
      </c>
      <c r="E1989" s="6">
        <f t="shared" si="142"/>
        <v>0.73002591225387126</v>
      </c>
      <c r="F1989" s="4">
        <v>9</v>
      </c>
      <c r="G1989" s="4" t="s">
        <v>2</v>
      </c>
      <c r="H1989" s="170">
        <f t="shared" si="143"/>
        <v>0</v>
      </c>
      <c r="I1989" s="4">
        <v>2</v>
      </c>
      <c r="J1989" s="120">
        <f t="shared" si="140"/>
        <v>2350.398946207777</v>
      </c>
      <c r="K1989" s="120">
        <f t="shared" si="141"/>
        <v>5524375.2063346291</v>
      </c>
    </row>
    <row r="1990" spans="1:11" x14ac:dyDescent="0.25">
      <c r="A1990" s="4">
        <v>11020</v>
      </c>
      <c r="B1990" s="5">
        <v>3266.4166666666665</v>
      </c>
      <c r="C1990" s="121">
        <f>VLOOKUP($A1990,flow_input!B$2:C$50000,2,FALSE)</f>
        <v>1514.13058</v>
      </c>
      <c r="D1990" s="7" t="s">
        <v>8</v>
      </c>
      <c r="E1990" s="6">
        <f t="shared" si="142"/>
        <v>-0.5364551634053627</v>
      </c>
      <c r="F1990" s="4">
        <v>9</v>
      </c>
      <c r="G1990" s="4" t="s">
        <v>2</v>
      </c>
      <c r="H1990" s="170">
        <f t="shared" si="143"/>
        <v>0</v>
      </c>
      <c r="I1990" s="4">
        <v>2</v>
      </c>
      <c r="J1990" s="120">
        <f t="shared" si="140"/>
        <v>-1752.2860866666665</v>
      </c>
      <c r="K1990" s="120">
        <f t="shared" si="141"/>
        <v>3070506.5295255804</v>
      </c>
    </row>
    <row r="1991" spans="1:11" x14ac:dyDescent="0.25">
      <c r="A1991" s="4">
        <v>29252</v>
      </c>
      <c r="B1991" s="5">
        <v>3311.0152732345587</v>
      </c>
      <c r="C1991" s="121">
        <f>VLOOKUP($A1991,flow_input!B$2:C$50000,2,FALSE)</f>
        <v>2958.6609079999998</v>
      </c>
      <c r="D1991" s="7" t="s">
        <v>8</v>
      </c>
      <c r="E1991" s="6">
        <f t="shared" si="142"/>
        <v>-0.10641882811079295</v>
      </c>
      <c r="F1991" s="4">
        <v>9</v>
      </c>
      <c r="G1991" s="4" t="s">
        <v>2</v>
      </c>
      <c r="H1991" s="170">
        <f t="shared" si="143"/>
        <v>0</v>
      </c>
      <c r="I1991" s="4">
        <v>2</v>
      </c>
      <c r="J1991" s="120">
        <f t="shared" si="140"/>
        <v>-352.35436523455883</v>
      </c>
      <c r="K1991" s="120">
        <f t="shared" si="141"/>
        <v>124153.59869984888</v>
      </c>
    </row>
    <row r="1992" spans="1:11" x14ac:dyDescent="0.25">
      <c r="A1992" s="4">
        <v>30899</v>
      </c>
      <c r="B1992" s="5">
        <v>3342.5833333333335</v>
      </c>
      <c r="C1992" s="121">
        <f>VLOOKUP($A1992,flow_input!B$2:C$50000,2,FALSE)</f>
        <v>5218.1448870000004</v>
      </c>
      <c r="D1992" s="7" t="s">
        <v>8</v>
      </c>
      <c r="E1992" s="6">
        <f t="shared" si="142"/>
        <v>0.56111138201490873</v>
      </c>
      <c r="F1992" s="4">
        <v>9</v>
      </c>
      <c r="G1992" s="4" t="s">
        <v>2</v>
      </c>
      <c r="H1992" s="170">
        <f t="shared" si="143"/>
        <v>0</v>
      </c>
      <c r="I1992" s="4">
        <v>2</v>
      </c>
      <c r="J1992" s="120">
        <f t="shared" si="140"/>
        <v>1875.5615536666669</v>
      </c>
      <c r="K1992" s="120">
        <f t="shared" si="141"/>
        <v>3517731.1415925212</v>
      </c>
    </row>
    <row r="1993" spans="1:11" x14ac:dyDescent="0.25">
      <c r="A1993" s="4">
        <v>28146</v>
      </c>
      <c r="B1993" s="5">
        <v>3393.0983574212005</v>
      </c>
      <c r="C1993" s="121">
        <f>VLOOKUP($A1993,flow_input!B$2:C$50000,2,FALSE)</f>
        <v>1964.2028009999999</v>
      </c>
      <c r="D1993" s="7" t="s">
        <v>8</v>
      </c>
      <c r="E1993" s="6">
        <f t="shared" si="142"/>
        <v>-0.42111822467391724</v>
      </c>
      <c r="F1993" s="4">
        <v>9</v>
      </c>
      <c r="G1993" s="4" t="s">
        <v>2</v>
      </c>
      <c r="H1993" s="170">
        <f t="shared" si="143"/>
        <v>0</v>
      </c>
      <c r="I1993" s="4">
        <v>5</v>
      </c>
      <c r="J1993" s="120">
        <f t="shared" si="140"/>
        <v>-1428.8955564212006</v>
      </c>
      <c r="K1993" s="120">
        <f t="shared" si="141"/>
        <v>2041742.5111602524</v>
      </c>
    </row>
    <row r="1994" spans="1:11" x14ac:dyDescent="0.25">
      <c r="A1994" s="4">
        <v>27763</v>
      </c>
      <c r="B1994" s="5">
        <v>3440.8686481303926</v>
      </c>
      <c r="C1994" s="121">
        <f>VLOOKUP($A1994,flow_input!B$2:C$50000,2,FALSE)</f>
        <v>4201.2440370000004</v>
      </c>
      <c r="D1994" s="7" t="s">
        <v>8</v>
      </c>
      <c r="E1994" s="6">
        <f t="shared" si="142"/>
        <v>0.22098355578983231</v>
      </c>
      <c r="F1994" s="4">
        <v>9</v>
      </c>
      <c r="G1994" s="4" t="s">
        <v>2</v>
      </c>
      <c r="H1994" s="170">
        <f t="shared" si="143"/>
        <v>0</v>
      </c>
      <c r="I1994" s="4">
        <v>5</v>
      </c>
      <c r="J1994" s="120">
        <f t="shared" si="140"/>
        <v>760.37538886960783</v>
      </c>
      <c r="K1994" s="120">
        <f t="shared" si="141"/>
        <v>578170.73199860728</v>
      </c>
    </row>
    <row r="1995" spans="1:11" x14ac:dyDescent="0.25">
      <c r="A1995" s="4">
        <v>29218</v>
      </c>
      <c r="B1995" s="5">
        <v>3481.3333333333335</v>
      </c>
      <c r="C1995" s="121">
        <f>VLOOKUP($A1995,flow_input!B$2:C$50000,2,FALSE)</f>
        <v>2930.0279919999998</v>
      </c>
      <c r="D1995" s="7" t="s">
        <v>8</v>
      </c>
      <c r="E1995" s="6">
        <f t="shared" si="142"/>
        <v>-0.15836040061279211</v>
      </c>
      <c r="F1995" s="4">
        <v>9</v>
      </c>
      <c r="G1995" s="4" t="s">
        <v>2</v>
      </c>
      <c r="H1995" s="170">
        <f t="shared" si="143"/>
        <v>0</v>
      </c>
      <c r="I1995" s="4">
        <v>2</v>
      </c>
      <c r="J1995" s="120">
        <f t="shared" si="140"/>
        <v>-551.30534133333367</v>
      </c>
      <c r="K1995" s="120">
        <f t="shared" si="141"/>
        <v>303937.57938266353</v>
      </c>
    </row>
    <row r="1996" spans="1:11" x14ac:dyDescent="0.25">
      <c r="A1996" s="4">
        <v>3344</v>
      </c>
      <c r="B1996" s="5">
        <v>3532.1666666666665</v>
      </c>
      <c r="C1996" s="121">
        <f>VLOOKUP($A1996,flow_input!B$2:C$50000,2,FALSE)</f>
        <v>3183.4437819999998</v>
      </c>
      <c r="D1996" s="7" t="s">
        <v>8</v>
      </c>
      <c r="E1996" s="6">
        <f t="shared" si="142"/>
        <v>-9.8727754824706304E-2</v>
      </c>
      <c r="F1996" s="4">
        <v>9</v>
      </c>
      <c r="G1996" s="4" t="s">
        <v>2</v>
      </c>
      <c r="H1996" s="170">
        <f t="shared" si="143"/>
        <v>0</v>
      </c>
      <c r="I1996" s="4">
        <v>7</v>
      </c>
      <c r="J1996" s="120">
        <f t="shared" si="140"/>
        <v>-348.72288466666669</v>
      </c>
      <c r="K1996" s="120">
        <f t="shared" si="141"/>
        <v>121607.65029024132</v>
      </c>
    </row>
    <row r="1997" spans="1:11" x14ac:dyDescent="0.25">
      <c r="A1997" s="4">
        <v>10931</v>
      </c>
      <c r="B1997" s="5">
        <v>3637.0793231611892</v>
      </c>
      <c r="C1997" s="121">
        <f>VLOOKUP($A1997,flow_input!B$2:C$50000,2,FALSE)</f>
        <v>4329.2414550000003</v>
      </c>
      <c r="D1997" s="7" t="s">
        <v>8</v>
      </c>
      <c r="E1997" s="6">
        <f t="shared" si="142"/>
        <v>0.19030713117282638</v>
      </c>
      <c r="F1997" s="4">
        <v>9</v>
      </c>
      <c r="G1997" s="4" t="s">
        <v>2</v>
      </c>
      <c r="H1997" s="170">
        <f t="shared" si="143"/>
        <v>0</v>
      </c>
      <c r="I1997" s="4">
        <v>3</v>
      </c>
      <c r="J1997" s="120">
        <f t="shared" si="140"/>
        <v>692.16213183881109</v>
      </c>
      <c r="K1997" s="120">
        <f t="shared" si="141"/>
        <v>479088.41675164772</v>
      </c>
    </row>
    <row r="1998" spans="1:11" x14ac:dyDescent="0.25">
      <c r="A1998" s="4">
        <v>26013</v>
      </c>
      <c r="B1998" s="5">
        <v>3671.8333333333335</v>
      </c>
      <c r="C1998" s="121">
        <f>VLOOKUP($A1998,flow_input!B$2:C$50000,2,FALSE)</f>
        <v>5590.615358</v>
      </c>
      <c r="D1998" s="7" t="s">
        <v>8</v>
      </c>
      <c r="E1998" s="6">
        <f t="shared" si="142"/>
        <v>0.5225678429485725</v>
      </c>
      <c r="F1998" s="4">
        <v>9</v>
      </c>
      <c r="G1998" s="4" t="s">
        <v>2</v>
      </c>
      <c r="H1998" s="170">
        <f t="shared" si="143"/>
        <v>0</v>
      </c>
      <c r="I1998" s="4">
        <v>2</v>
      </c>
      <c r="J1998" s="120">
        <f t="shared" si="140"/>
        <v>1918.7820246666665</v>
      </c>
      <c r="K1998" s="120">
        <f t="shared" si="141"/>
        <v>3681724.4581839121</v>
      </c>
    </row>
    <row r="1999" spans="1:11" x14ac:dyDescent="0.25">
      <c r="A1999" s="4">
        <v>28862</v>
      </c>
      <c r="B1999" s="5">
        <v>3684.9166666666665</v>
      </c>
      <c r="C1999" s="121">
        <f>VLOOKUP($A1999,flow_input!B$2:C$50000,2,FALSE)</f>
        <v>3420.2262219999998</v>
      </c>
      <c r="D1999" s="7" t="s">
        <v>8</v>
      </c>
      <c r="E1999" s="6">
        <f t="shared" si="142"/>
        <v>-7.1830781700174207E-2</v>
      </c>
      <c r="F1999" s="4">
        <v>9</v>
      </c>
      <c r="G1999" s="4" t="s">
        <v>2</v>
      </c>
      <c r="H1999" s="170">
        <f t="shared" si="143"/>
        <v>0</v>
      </c>
      <c r="I1999" s="4">
        <v>3</v>
      </c>
      <c r="J1999" s="120">
        <f t="shared" si="140"/>
        <v>-264.69044466666674</v>
      </c>
      <c r="K1999" s="120">
        <f t="shared" si="141"/>
        <v>70061.031497837772</v>
      </c>
    </row>
    <row r="2000" spans="1:11" x14ac:dyDescent="0.25">
      <c r="A2000" s="4">
        <v>14684</v>
      </c>
      <c r="B2000" s="5">
        <v>3705.1662123343885</v>
      </c>
      <c r="C2000" s="121">
        <f>VLOOKUP($A2000,flow_input!B$2:C$50000,2,FALSE)</f>
        <v>2429.5237080000002</v>
      </c>
      <c r="D2000" s="7" t="s">
        <v>8</v>
      </c>
      <c r="E2000" s="6">
        <f t="shared" si="142"/>
        <v>-0.34428752483162894</v>
      </c>
      <c r="F2000" s="4">
        <v>9</v>
      </c>
      <c r="G2000" s="4" t="s">
        <v>2</v>
      </c>
      <c r="H2000" s="170">
        <f t="shared" si="143"/>
        <v>0</v>
      </c>
      <c r="I2000" s="4">
        <v>3</v>
      </c>
      <c r="J2000" s="120">
        <f t="shared" si="140"/>
        <v>-1275.6425043343884</v>
      </c>
      <c r="K2000" s="120">
        <f t="shared" si="141"/>
        <v>1627263.7988645101</v>
      </c>
    </row>
    <row r="2001" spans="1:11" x14ac:dyDescent="0.25">
      <c r="A2001" s="4">
        <v>28164</v>
      </c>
      <c r="B2001" s="5">
        <v>3745.8333333333335</v>
      </c>
      <c r="C2001" s="121">
        <f>VLOOKUP($A2001,flow_input!B$2:C$50000,2,FALSE)</f>
        <v>3564.6672429999999</v>
      </c>
      <c r="D2001" s="7" t="s">
        <v>8</v>
      </c>
      <c r="E2001" s="6">
        <f t="shared" si="142"/>
        <v>-4.8364695973303728E-2</v>
      </c>
      <c r="F2001" s="4">
        <v>9</v>
      </c>
      <c r="G2001" s="4" t="s">
        <v>2</v>
      </c>
      <c r="H2001" s="170">
        <f t="shared" si="143"/>
        <v>0</v>
      </c>
      <c r="I2001" s="4">
        <v>5</v>
      </c>
      <c r="J2001" s="120">
        <f t="shared" si="140"/>
        <v>-181.16609033333361</v>
      </c>
      <c r="K2001" s="120">
        <f t="shared" si="141"/>
        <v>32821.152286665594</v>
      </c>
    </row>
    <row r="2002" spans="1:11" x14ac:dyDescent="0.25">
      <c r="A2002" s="4">
        <v>28966</v>
      </c>
      <c r="B2002" s="5">
        <v>3786.3333333333335</v>
      </c>
      <c r="C2002" s="121">
        <f>VLOOKUP($A2002,flow_input!B$2:C$50000,2,FALSE)</f>
        <v>2204.0440549999998</v>
      </c>
      <c r="D2002" s="7" t="s">
        <v>8</v>
      </c>
      <c r="E2002" s="6">
        <f t="shared" si="142"/>
        <v>-0.41789487058719965</v>
      </c>
      <c r="F2002" s="4">
        <v>9</v>
      </c>
      <c r="G2002" s="4" t="s">
        <v>2</v>
      </c>
      <c r="H2002" s="170">
        <f t="shared" si="143"/>
        <v>0</v>
      </c>
      <c r="I2002" s="4">
        <v>2</v>
      </c>
      <c r="J2002" s="120">
        <f t="shared" si="140"/>
        <v>-1582.2892783333336</v>
      </c>
      <c r="K2002" s="120">
        <f t="shared" si="141"/>
        <v>2503639.3603286217</v>
      </c>
    </row>
    <row r="2003" spans="1:11" x14ac:dyDescent="0.25">
      <c r="A2003" s="4">
        <v>3353</v>
      </c>
      <c r="B2003" s="5">
        <v>3819.5714285714284</v>
      </c>
      <c r="C2003" s="121">
        <f>VLOOKUP($A2003,flow_input!B$2:C$50000,2,FALSE)</f>
        <v>1153.644446</v>
      </c>
      <c r="D2003" s="7" t="s">
        <v>8</v>
      </c>
      <c r="E2003" s="6">
        <f t="shared" si="142"/>
        <v>-0.69796495036840334</v>
      </c>
      <c r="F2003" s="4">
        <v>9</v>
      </c>
      <c r="G2003" s="4" t="s">
        <v>2</v>
      </c>
      <c r="H2003" s="170">
        <f t="shared" si="143"/>
        <v>0</v>
      </c>
      <c r="I2003" s="4">
        <v>6</v>
      </c>
      <c r="J2003" s="120">
        <f t="shared" si="140"/>
        <v>-2665.9269825714282</v>
      </c>
      <c r="K2003" s="120">
        <f t="shared" si="141"/>
        <v>7107166.6764024002</v>
      </c>
    </row>
    <row r="2004" spans="1:11" x14ac:dyDescent="0.25">
      <c r="A2004" s="4">
        <v>28984</v>
      </c>
      <c r="B2004" s="5">
        <v>3969.9166666666665</v>
      </c>
      <c r="C2004" s="121">
        <f>VLOOKUP($A2004,flow_input!B$2:C$50000,2,FALSE)</f>
        <v>4188.7574500000001</v>
      </c>
      <c r="D2004" s="7" t="s">
        <v>8</v>
      </c>
      <c r="E2004" s="6">
        <f t="shared" si="142"/>
        <v>5.5124780117131067E-2</v>
      </c>
      <c r="F2004" s="4">
        <v>9</v>
      </c>
      <c r="G2004" s="4" t="s">
        <v>2</v>
      </c>
      <c r="H2004" s="170">
        <f t="shared" si="143"/>
        <v>0</v>
      </c>
      <c r="I2004" s="4">
        <v>3</v>
      </c>
      <c r="J2004" s="120">
        <f t="shared" si="140"/>
        <v>218.84078333333355</v>
      </c>
      <c r="K2004" s="120">
        <f t="shared" si="141"/>
        <v>47891.288449947038</v>
      </c>
    </row>
    <row r="2005" spans="1:11" x14ac:dyDescent="0.25">
      <c r="A2005" s="4">
        <v>28133</v>
      </c>
      <c r="B2005" s="5">
        <v>4005.9166666666665</v>
      </c>
      <c r="C2005" s="121">
        <f>VLOOKUP($A2005,flow_input!B$2:C$50000,2,FALSE)</f>
        <v>2047.259421</v>
      </c>
      <c r="D2005" s="7" t="s">
        <v>8</v>
      </c>
      <c r="E2005" s="6">
        <f t="shared" si="142"/>
        <v>-0.48894108606020259</v>
      </c>
      <c r="F2005" s="4">
        <v>9</v>
      </c>
      <c r="G2005" s="4" t="s">
        <v>2</v>
      </c>
      <c r="H2005" s="170">
        <f t="shared" si="143"/>
        <v>0</v>
      </c>
      <c r="I2005" s="4">
        <v>5</v>
      </c>
      <c r="J2005" s="120">
        <f t="shared" si="140"/>
        <v>-1958.6572456666665</v>
      </c>
      <c r="K2005" s="120">
        <f t="shared" si="141"/>
        <v>3836338.2060025325</v>
      </c>
    </row>
    <row r="2006" spans="1:11" x14ac:dyDescent="0.25">
      <c r="A2006" s="4">
        <v>28318</v>
      </c>
      <c r="B2006" s="5">
        <v>4100.916666666667</v>
      </c>
      <c r="C2006" s="121">
        <f>VLOOKUP($A2006,flow_input!B$2:C$50000,2,FALSE)</f>
        <v>3373.0039750000001</v>
      </c>
      <c r="D2006" s="7" t="s">
        <v>8</v>
      </c>
      <c r="E2006" s="6">
        <f t="shared" si="142"/>
        <v>-0.17749999593586807</v>
      </c>
      <c r="F2006" s="4">
        <v>9</v>
      </c>
      <c r="G2006" s="4" t="s">
        <v>2</v>
      </c>
      <c r="H2006" s="170">
        <f t="shared" si="143"/>
        <v>0</v>
      </c>
      <c r="I2006" s="4">
        <v>7</v>
      </c>
      <c r="J2006" s="120">
        <f t="shared" si="140"/>
        <v>-727.91269166666689</v>
      </c>
      <c r="K2006" s="120">
        <f t="shared" si="141"/>
        <v>529856.88668941206</v>
      </c>
    </row>
    <row r="2007" spans="1:11" x14ac:dyDescent="0.25">
      <c r="A2007" s="4">
        <v>27999</v>
      </c>
      <c r="B2007" s="5">
        <v>4108.818181818182</v>
      </c>
      <c r="C2007" s="121">
        <f>VLOOKUP($A2007,flow_input!B$2:C$50000,2,FALSE)</f>
        <v>3000.5650019999998</v>
      </c>
      <c r="D2007" s="7" t="s">
        <v>8</v>
      </c>
      <c r="E2007" s="6">
        <f t="shared" si="142"/>
        <v>-0.26972553439387581</v>
      </c>
      <c r="F2007" s="4">
        <v>9</v>
      </c>
      <c r="G2007" s="4" t="s">
        <v>2</v>
      </c>
      <c r="H2007" s="170">
        <f t="shared" si="143"/>
        <v>0</v>
      </c>
      <c r="I2007" s="4">
        <v>5</v>
      </c>
      <c r="J2007" s="120">
        <f t="shared" si="140"/>
        <v>-1108.2531798181822</v>
      </c>
      <c r="K2007" s="120">
        <f t="shared" si="141"/>
        <v>1228225.1105771121</v>
      </c>
    </row>
    <row r="2008" spans="1:11" x14ac:dyDescent="0.25">
      <c r="A2008" s="4">
        <v>27506</v>
      </c>
      <c r="B2008" s="5">
        <v>4193.25</v>
      </c>
      <c r="C2008" s="121">
        <f>VLOOKUP($A2008,flow_input!B$2:C$50000,2,FALSE)</f>
        <v>2428.2287740000002</v>
      </c>
      <c r="D2008" s="7" t="s">
        <v>8</v>
      </c>
      <c r="E2008" s="6">
        <f t="shared" si="142"/>
        <v>-0.42091962701961483</v>
      </c>
      <c r="F2008" s="4">
        <v>9</v>
      </c>
      <c r="G2008" s="4" t="s">
        <v>2</v>
      </c>
      <c r="H2008" s="170">
        <f t="shared" si="143"/>
        <v>0</v>
      </c>
      <c r="I2008" s="4">
        <v>3</v>
      </c>
      <c r="J2008" s="120">
        <f t="shared" si="140"/>
        <v>-1765.0212259999998</v>
      </c>
      <c r="K2008" s="120">
        <f t="shared" si="141"/>
        <v>3115299.9282305427</v>
      </c>
    </row>
    <row r="2009" spans="1:11" x14ac:dyDescent="0.25">
      <c r="A2009" s="4">
        <v>29020</v>
      </c>
      <c r="B2009" s="5">
        <v>4298.916666666667</v>
      </c>
      <c r="C2009" s="121">
        <f>VLOOKUP($A2009,flow_input!B$2:C$50000,2,FALSE)</f>
        <v>3022.0105920000001</v>
      </c>
      <c r="D2009" s="7" t="s">
        <v>8</v>
      </c>
      <c r="E2009" s="6">
        <f t="shared" si="142"/>
        <v>-0.29702973415783052</v>
      </c>
      <c r="F2009" s="4">
        <v>9</v>
      </c>
      <c r="G2009" s="4" t="s">
        <v>2</v>
      </c>
      <c r="H2009" s="170">
        <f t="shared" si="143"/>
        <v>0</v>
      </c>
      <c r="I2009" s="4">
        <v>2</v>
      </c>
      <c r="J2009" s="120">
        <f t="shared" si="140"/>
        <v>-1276.9060746666669</v>
      </c>
      <c r="K2009" s="120">
        <f t="shared" si="141"/>
        <v>1630489.1235206355</v>
      </c>
    </row>
    <row r="2010" spans="1:11" x14ac:dyDescent="0.25">
      <c r="A2010" s="4">
        <v>28507</v>
      </c>
      <c r="B2010" s="5">
        <v>4315.666666666667</v>
      </c>
      <c r="C2010" s="121">
        <f>VLOOKUP($A2010,flow_input!B$2:C$50000,2,FALSE)</f>
        <v>4065.0810999999999</v>
      </c>
      <c r="D2010" s="7" t="s">
        <v>8</v>
      </c>
      <c r="E2010" s="6">
        <f t="shared" si="142"/>
        <v>-5.8064161581833695E-2</v>
      </c>
      <c r="F2010" s="4">
        <v>9</v>
      </c>
      <c r="G2010" s="4" t="s">
        <v>2</v>
      </c>
      <c r="H2010" s="170">
        <f t="shared" si="143"/>
        <v>0</v>
      </c>
      <c r="I2010" s="4">
        <v>6</v>
      </c>
      <c r="J2010" s="120">
        <f t="shared" si="140"/>
        <v>-250.58556666666709</v>
      </c>
      <c r="K2010" s="120">
        <f t="shared" si="141"/>
        <v>62793.12622165466</v>
      </c>
    </row>
    <row r="2011" spans="1:11" x14ac:dyDescent="0.25">
      <c r="A2011" s="4">
        <v>28019</v>
      </c>
      <c r="B2011" s="5">
        <v>4478.2366812452647</v>
      </c>
      <c r="C2011" s="121">
        <f>VLOOKUP($A2011,flow_input!B$2:C$50000,2,FALSE)</f>
        <v>4164.5708249999998</v>
      </c>
      <c r="D2011" s="7" t="s">
        <v>8</v>
      </c>
      <c r="E2011" s="6">
        <f t="shared" si="142"/>
        <v>-7.0042268547102271E-2</v>
      </c>
      <c r="F2011" s="4">
        <v>9</v>
      </c>
      <c r="G2011" s="4" t="s">
        <v>2</v>
      </c>
      <c r="H2011" s="170">
        <f t="shared" si="143"/>
        <v>0</v>
      </c>
      <c r="I2011" s="4">
        <v>3</v>
      </c>
      <c r="J2011" s="120">
        <f t="shared" si="140"/>
        <v>-313.66585624526488</v>
      </c>
      <c r="K2011" s="120">
        <f t="shared" si="141"/>
        <v>98386.269374075171</v>
      </c>
    </row>
    <row r="2012" spans="1:11" x14ac:dyDescent="0.25">
      <c r="A2012" s="4">
        <v>10901</v>
      </c>
      <c r="B2012" s="5">
        <v>4509</v>
      </c>
      <c r="C2012" s="121">
        <f>VLOOKUP($A2012,flow_input!B$2:C$50000,2,FALSE)</f>
        <v>3353.9020260000002</v>
      </c>
      <c r="D2012" s="7" t="s">
        <v>8</v>
      </c>
      <c r="E2012" s="6">
        <f t="shared" si="142"/>
        <v>-0.25617608649367929</v>
      </c>
      <c r="F2012" s="4">
        <v>9</v>
      </c>
      <c r="G2012" s="4" t="s">
        <v>2</v>
      </c>
      <c r="H2012" s="170">
        <f t="shared" si="143"/>
        <v>0</v>
      </c>
      <c r="I2012" s="4">
        <v>3</v>
      </c>
      <c r="J2012" s="120">
        <f t="shared" si="140"/>
        <v>-1155.0979739999998</v>
      </c>
      <c r="K2012" s="120">
        <f t="shared" si="141"/>
        <v>1334251.3295389041</v>
      </c>
    </row>
    <row r="2013" spans="1:11" x14ac:dyDescent="0.25">
      <c r="A2013" s="4">
        <v>27588</v>
      </c>
      <c r="B2013" s="5">
        <v>4534.583333333333</v>
      </c>
      <c r="C2013" s="121">
        <f>VLOOKUP($A2013,flow_input!B$2:C$50000,2,FALSE)</f>
        <v>4954.0308089999999</v>
      </c>
      <c r="D2013" s="7" t="s">
        <v>8</v>
      </c>
      <c r="E2013" s="6">
        <f t="shared" si="142"/>
        <v>9.2499673031333218E-2</v>
      </c>
      <c r="F2013" s="4">
        <v>9</v>
      </c>
      <c r="G2013" s="4" t="s">
        <v>2</v>
      </c>
      <c r="H2013" s="170">
        <f t="shared" si="143"/>
        <v>0</v>
      </c>
      <c r="I2013" s="4">
        <v>2</v>
      </c>
      <c r="J2013" s="120">
        <f t="shared" si="140"/>
        <v>419.44747566666683</v>
      </c>
      <c r="K2013" s="120">
        <f t="shared" si="141"/>
        <v>175936.18484313905</v>
      </c>
    </row>
    <row r="2014" spans="1:11" x14ac:dyDescent="0.25">
      <c r="A2014" s="4">
        <v>10134</v>
      </c>
      <c r="B2014" s="5">
        <v>4535.0993150416934</v>
      </c>
      <c r="C2014" s="121">
        <f>VLOOKUP($A2014,flow_input!B$2:C$50000,2,FALSE)</f>
        <v>2451.5932419999999</v>
      </c>
      <c r="D2014" s="7" t="s">
        <v>8</v>
      </c>
      <c r="E2014" s="6">
        <f t="shared" si="142"/>
        <v>-0.45941795941078278</v>
      </c>
      <c r="F2014" s="4">
        <v>9</v>
      </c>
      <c r="G2014" s="4" t="s">
        <v>2</v>
      </c>
      <c r="H2014" s="170">
        <f t="shared" si="143"/>
        <v>0</v>
      </c>
      <c r="I2014" s="4">
        <v>2</v>
      </c>
      <c r="J2014" s="120">
        <f t="shared" si="140"/>
        <v>-2083.5060730416935</v>
      </c>
      <c r="K2014" s="120">
        <f t="shared" si="141"/>
        <v>4340997.5564016188</v>
      </c>
    </row>
    <row r="2015" spans="1:11" x14ac:dyDescent="0.25">
      <c r="A2015" s="4">
        <v>14625</v>
      </c>
      <c r="B2015" s="5">
        <v>4677</v>
      </c>
      <c r="C2015" s="121">
        <f>VLOOKUP($A2015,flow_input!B$2:C$50000,2,FALSE)</f>
        <v>7817.5219180000004</v>
      </c>
      <c r="D2015" s="7" t="s">
        <v>8</v>
      </c>
      <c r="E2015" s="6">
        <f t="shared" si="142"/>
        <v>0.67148212914261296</v>
      </c>
      <c r="F2015" s="4">
        <v>9</v>
      </c>
      <c r="G2015" s="4" t="s">
        <v>2</v>
      </c>
      <c r="H2015" s="170">
        <f t="shared" si="143"/>
        <v>0</v>
      </c>
      <c r="I2015" s="4">
        <v>3</v>
      </c>
      <c r="J2015" s="120">
        <f t="shared" si="140"/>
        <v>3140.5219180000004</v>
      </c>
      <c r="K2015" s="120">
        <f t="shared" si="141"/>
        <v>9862877.9174384009</v>
      </c>
    </row>
    <row r="2016" spans="1:11" x14ac:dyDescent="0.25">
      <c r="A2016" s="4">
        <v>10861</v>
      </c>
      <c r="B2016" s="5">
        <v>4721.833333333333</v>
      </c>
      <c r="C2016" s="121">
        <f>VLOOKUP($A2016,flow_input!B$2:C$50000,2,FALSE)</f>
        <v>2765.6240619999999</v>
      </c>
      <c r="D2016" s="7" t="s">
        <v>8</v>
      </c>
      <c r="E2016" s="6">
        <f t="shared" si="142"/>
        <v>-0.41429019900462394</v>
      </c>
      <c r="F2016" s="4">
        <v>9</v>
      </c>
      <c r="G2016" s="4" t="s">
        <v>2</v>
      </c>
      <c r="H2016" s="170">
        <f t="shared" si="143"/>
        <v>0</v>
      </c>
      <c r="I2016" s="4">
        <v>3</v>
      </c>
      <c r="J2016" s="120">
        <f t="shared" si="140"/>
        <v>-1956.2092713333332</v>
      </c>
      <c r="K2016" s="120">
        <f t="shared" si="141"/>
        <v>3826754.7132504904</v>
      </c>
    </row>
    <row r="2017" spans="1:11" x14ac:dyDescent="0.25">
      <c r="A2017" s="4">
        <v>11079</v>
      </c>
      <c r="B2017" s="5">
        <v>4748</v>
      </c>
      <c r="C2017" s="121">
        <f>VLOOKUP($A2017,flow_input!B$2:C$50000,2,FALSE)</f>
        <v>3120.2804299999998</v>
      </c>
      <c r="D2017" s="7" t="s">
        <v>8</v>
      </c>
      <c r="E2017" s="6">
        <f t="shared" si="142"/>
        <v>-0.34282215037910702</v>
      </c>
      <c r="F2017" s="4">
        <v>9</v>
      </c>
      <c r="G2017" s="4" t="s">
        <v>2</v>
      </c>
      <c r="H2017" s="170">
        <f t="shared" si="143"/>
        <v>0</v>
      </c>
      <c r="I2017" s="4">
        <v>5</v>
      </c>
      <c r="J2017" s="120">
        <f t="shared" si="140"/>
        <v>-1627.7195700000002</v>
      </c>
      <c r="K2017" s="120">
        <f t="shared" si="141"/>
        <v>2649470.9985609856</v>
      </c>
    </row>
    <row r="2018" spans="1:11" x14ac:dyDescent="0.25">
      <c r="A2018" s="4">
        <v>29032</v>
      </c>
      <c r="B2018" s="5">
        <v>4752.916666666667</v>
      </c>
      <c r="C2018" s="121">
        <f>VLOOKUP($A2018,flow_input!B$2:C$50000,2,FALSE)</f>
        <v>2703.3954100000001</v>
      </c>
      <c r="D2018" s="7" t="s">
        <v>8</v>
      </c>
      <c r="E2018" s="6">
        <f t="shared" si="142"/>
        <v>-0.43121337915315161</v>
      </c>
      <c r="F2018" s="4">
        <v>9</v>
      </c>
      <c r="G2018" s="4" t="s">
        <v>2</v>
      </c>
      <c r="H2018" s="170">
        <f t="shared" si="143"/>
        <v>0</v>
      </c>
      <c r="I2018" s="4">
        <v>2</v>
      </c>
      <c r="J2018" s="120">
        <f t="shared" si="140"/>
        <v>-2049.5212566666669</v>
      </c>
      <c r="K2018" s="120">
        <f t="shared" si="141"/>
        <v>4200537.3815285135</v>
      </c>
    </row>
    <row r="2019" spans="1:11" x14ac:dyDescent="0.25">
      <c r="A2019" s="4">
        <v>14674</v>
      </c>
      <c r="B2019" s="5">
        <v>4857.4285714285716</v>
      </c>
      <c r="C2019" s="121">
        <f>VLOOKUP($A2019,flow_input!B$2:C$50000,2,FALSE)</f>
        <v>4241.6398879999997</v>
      </c>
      <c r="D2019" s="7" t="s">
        <v>8</v>
      </c>
      <c r="E2019" s="6">
        <f t="shared" si="142"/>
        <v>-0.12677256584906782</v>
      </c>
      <c r="F2019" s="4">
        <v>9</v>
      </c>
      <c r="G2019" s="4" t="s">
        <v>2</v>
      </c>
      <c r="H2019" s="170">
        <f t="shared" si="143"/>
        <v>0</v>
      </c>
      <c r="I2019" s="4">
        <v>3</v>
      </c>
      <c r="J2019" s="120">
        <f t="shared" si="140"/>
        <v>-615.78868342857186</v>
      </c>
      <c r="K2019" s="120">
        <f t="shared" si="141"/>
        <v>379195.70263869391</v>
      </c>
    </row>
    <row r="2020" spans="1:11" x14ac:dyDescent="0.25">
      <c r="A2020" s="4">
        <v>26419</v>
      </c>
      <c r="B2020" s="5">
        <v>4857.9694958233886</v>
      </c>
      <c r="C2020" s="121">
        <f>VLOOKUP($A2020,flow_input!B$2:C$50000,2,FALSE)</f>
        <v>1288.4410760000001</v>
      </c>
      <c r="D2020" s="7" t="s">
        <v>8</v>
      </c>
      <c r="E2020" s="6">
        <f t="shared" si="142"/>
        <v>-0.73477785788738892</v>
      </c>
      <c r="F2020" s="4">
        <v>9</v>
      </c>
      <c r="G2020" s="4" t="s">
        <v>2</v>
      </c>
      <c r="H2020" s="170">
        <f t="shared" si="143"/>
        <v>0</v>
      </c>
      <c r="I2020" s="4">
        <v>7</v>
      </c>
      <c r="J2020" s="120">
        <f t="shared" ref="J2020:J2083" si="144">C2020-B2020</f>
        <v>-3569.5284198233885</v>
      </c>
      <c r="K2020" s="120">
        <f t="shared" ref="K2020:K2083" si="145">POWER(J2020,2)</f>
        <v>12741533.139926856</v>
      </c>
    </row>
    <row r="2021" spans="1:11" x14ac:dyDescent="0.25">
      <c r="A2021" s="4">
        <v>618</v>
      </c>
      <c r="B2021" s="5">
        <v>4860.7494738688174</v>
      </c>
      <c r="C2021" s="121">
        <f>VLOOKUP($A2021,flow_input!B$2:C$50000,2,FALSE)</f>
        <v>3236.5006429999999</v>
      </c>
      <c r="D2021" s="7" t="s">
        <v>8</v>
      </c>
      <c r="E2021" s="6">
        <f t="shared" si="142"/>
        <v>-0.33415604725170678</v>
      </c>
      <c r="F2021" s="4">
        <v>9</v>
      </c>
      <c r="G2021" s="4" t="s">
        <v>2</v>
      </c>
      <c r="H2021" s="170">
        <f t="shared" si="143"/>
        <v>0</v>
      </c>
      <c r="I2021" s="4">
        <v>2</v>
      </c>
      <c r="J2021" s="120">
        <f t="shared" si="144"/>
        <v>-1624.2488308688175</v>
      </c>
      <c r="K2021" s="120">
        <f t="shared" si="145"/>
        <v>2638184.2645787206</v>
      </c>
    </row>
    <row r="2022" spans="1:11" x14ac:dyDescent="0.25">
      <c r="A2022" s="4">
        <v>10942</v>
      </c>
      <c r="B2022" s="5">
        <v>4910.4937636077275</v>
      </c>
      <c r="C2022" s="121">
        <f>VLOOKUP($A2022,flow_input!B$2:C$50000,2,FALSE)</f>
        <v>7156.6277840000002</v>
      </c>
      <c r="D2022" s="7" t="s">
        <v>8</v>
      </c>
      <c r="E2022" s="6">
        <f t="shared" si="142"/>
        <v>0.45741510498163085</v>
      </c>
      <c r="F2022" s="4">
        <v>9</v>
      </c>
      <c r="G2022" s="4" t="s">
        <v>2</v>
      </c>
      <c r="H2022" s="170">
        <f t="shared" si="143"/>
        <v>0</v>
      </c>
      <c r="I2022" s="4">
        <v>3</v>
      </c>
      <c r="J2022" s="120">
        <f t="shared" si="144"/>
        <v>2246.1340203922728</v>
      </c>
      <c r="K2022" s="120">
        <f t="shared" si="145"/>
        <v>5045118.0375635549</v>
      </c>
    </row>
    <row r="2023" spans="1:11" x14ac:dyDescent="0.25">
      <c r="A2023" s="4">
        <v>28537</v>
      </c>
      <c r="B2023" s="5">
        <v>4916.293532338309</v>
      </c>
      <c r="C2023" s="121">
        <f>VLOOKUP($A2023,flow_input!B$2:C$50000,2,FALSE)</f>
        <v>3988.5651400000002</v>
      </c>
      <c r="D2023" s="7" t="s">
        <v>8</v>
      </c>
      <c r="E2023" s="6">
        <f t="shared" si="142"/>
        <v>-0.18870484161206269</v>
      </c>
      <c r="F2023" s="4">
        <v>9</v>
      </c>
      <c r="G2023" s="4" t="s">
        <v>2</v>
      </c>
      <c r="H2023" s="170">
        <f t="shared" si="143"/>
        <v>0</v>
      </c>
      <c r="I2023" s="4">
        <v>6</v>
      </c>
      <c r="J2023" s="120">
        <f t="shared" si="144"/>
        <v>-927.72839233830882</v>
      </c>
      <c r="K2023" s="120">
        <f t="shared" si="145"/>
        <v>860679.96995062311</v>
      </c>
    </row>
    <row r="2024" spans="1:11" x14ac:dyDescent="0.25">
      <c r="A2024" s="4">
        <v>27547</v>
      </c>
      <c r="B2024" s="5">
        <v>4983.5</v>
      </c>
      <c r="C2024" s="121">
        <f>VLOOKUP($A2024,flow_input!B$2:C$50000,2,FALSE)</f>
        <v>4391.2360479999998</v>
      </c>
      <c r="D2024" s="7" t="s">
        <v>8</v>
      </c>
      <c r="E2024" s="6">
        <f t="shared" si="142"/>
        <v>-0.11884497883013956</v>
      </c>
      <c r="F2024" s="4">
        <v>9</v>
      </c>
      <c r="G2024" s="4" t="s">
        <v>2</v>
      </c>
      <c r="H2024" s="170">
        <f t="shared" si="143"/>
        <v>0</v>
      </c>
      <c r="I2024" s="4">
        <v>6</v>
      </c>
      <c r="J2024" s="120">
        <f t="shared" si="144"/>
        <v>-592.26395200000024</v>
      </c>
      <c r="K2024" s="120">
        <f t="shared" si="145"/>
        <v>350776.58883865859</v>
      </c>
    </row>
    <row r="2025" spans="1:11" x14ac:dyDescent="0.25">
      <c r="A2025" s="4">
        <v>16343</v>
      </c>
      <c r="B2025" s="5">
        <v>5005.5</v>
      </c>
      <c r="C2025" s="121">
        <f>VLOOKUP($A2025,flow_input!B$2:C$50000,2,FALSE)</f>
        <v>4385.7568739999997</v>
      </c>
      <c r="D2025" s="7" t="s">
        <v>8</v>
      </c>
      <c r="E2025" s="6">
        <f t="shared" si="142"/>
        <v>-0.12381243152532218</v>
      </c>
      <c r="F2025" s="4">
        <v>9</v>
      </c>
      <c r="G2025" s="4" t="s">
        <v>2</v>
      </c>
      <c r="H2025" s="170">
        <f t="shared" si="143"/>
        <v>0</v>
      </c>
      <c r="I2025" s="4">
        <v>3</v>
      </c>
      <c r="J2025" s="120">
        <f t="shared" si="144"/>
        <v>-619.7431260000003</v>
      </c>
      <c r="K2025" s="120">
        <f t="shared" si="145"/>
        <v>384081.54222425225</v>
      </c>
    </row>
    <row r="2026" spans="1:11" x14ac:dyDescent="0.25">
      <c r="A2026" s="4">
        <v>10705</v>
      </c>
      <c r="B2026" s="5">
        <v>5016.1339693390819</v>
      </c>
      <c r="C2026" s="121">
        <f>VLOOKUP($A2026,flow_input!B$2:C$50000,2,FALSE)</f>
        <v>4778.1695049999998</v>
      </c>
      <c r="D2026" s="7" t="s">
        <v>8</v>
      </c>
      <c r="E2026" s="6">
        <f t="shared" si="142"/>
        <v>-4.7439814365730748E-2</v>
      </c>
      <c r="F2026" s="4">
        <v>9</v>
      </c>
      <c r="G2026" s="4" t="s">
        <v>2</v>
      </c>
      <c r="H2026" s="170">
        <f t="shared" si="143"/>
        <v>0</v>
      </c>
      <c r="I2026" s="4">
        <v>2</v>
      </c>
      <c r="J2026" s="120">
        <f t="shared" si="144"/>
        <v>-237.96446433908204</v>
      </c>
      <c r="K2026" s="120">
        <f t="shared" si="145"/>
        <v>56627.086288186249</v>
      </c>
    </row>
    <row r="2027" spans="1:11" x14ac:dyDescent="0.25">
      <c r="A2027" s="4">
        <v>28158</v>
      </c>
      <c r="B2027" s="5">
        <v>5045.6085905796299</v>
      </c>
      <c r="C2027" s="121">
        <f>VLOOKUP($A2027,flow_input!B$2:C$50000,2,FALSE)</f>
        <v>7127.6569060000002</v>
      </c>
      <c r="D2027" s="7" t="s">
        <v>8</v>
      </c>
      <c r="E2027" s="6">
        <f t="shared" si="142"/>
        <v>0.41264562600191468</v>
      </c>
      <c r="F2027" s="4">
        <v>9</v>
      </c>
      <c r="G2027" s="4" t="s">
        <v>2</v>
      </c>
      <c r="H2027" s="170">
        <f t="shared" si="143"/>
        <v>0</v>
      </c>
      <c r="I2027" s="4">
        <v>5</v>
      </c>
      <c r="J2027" s="120">
        <f t="shared" si="144"/>
        <v>2082.0483154203703</v>
      </c>
      <c r="K2027" s="120">
        <f t="shared" si="145"/>
        <v>4334925.1877448019</v>
      </c>
    </row>
    <row r="2028" spans="1:11" x14ac:dyDescent="0.25">
      <c r="A2028" s="4">
        <v>10903</v>
      </c>
      <c r="B2028" s="5">
        <v>5061.333333333333</v>
      </c>
      <c r="C2028" s="121">
        <f>VLOOKUP($A2028,flow_input!B$2:C$50000,2,FALSE)</f>
        <v>4138.2820949999996</v>
      </c>
      <c r="D2028" s="7" t="s">
        <v>8</v>
      </c>
      <c r="E2028" s="6">
        <f t="shared" si="142"/>
        <v>-0.18237313718387782</v>
      </c>
      <c r="F2028" s="4">
        <v>9</v>
      </c>
      <c r="G2028" s="4" t="s">
        <v>2</v>
      </c>
      <c r="H2028" s="170">
        <f t="shared" si="143"/>
        <v>0</v>
      </c>
      <c r="I2028" s="4">
        <v>6</v>
      </c>
      <c r="J2028" s="120">
        <f t="shared" si="144"/>
        <v>-923.05123833333346</v>
      </c>
      <c r="K2028" s="120">
        <f t="shared" si="145"/>
        <v>852023.5885887004</v>
      </c>
    </row>
    <row r="2029" spans="1:11" x14ac:dyDescent="0.25">
      <c r="A2029" s="4">
        <v>30057</v>
      </c>
      <c r="B2029" s="5">
        <v>5068.8571428571431</v>
      </c>
      <c r="C2029" s="121">
        <f>VLOOKUP($A2029,flow_input!B$2:C$50000,2,FALSE)</f>
        <v>665.52375700000005</v>
      </c>
      <c r="D2029" s="7" t="s">
        <v>8</v>
      </c>
      <c r="E2029" s="6">
        <f t="shared" si="142"/>
        <v>-0.86870339047967982</v>
      </c>
      <c r="F2029" s="4">
        <v>9</v>
      </c>
      <c r="G2029" s="4" t="s">
        <v>2</v>
      </c>
      <c r="H2029" s="170">
        <f t="shared" si="143"/>
        <v>0</v>
      </c>
      <c r="I2029" s="4">
        <v>6</v>
      </c>
      <c r="J2029" s="120">
        <f t="shared" si="144"/>
        <v>-4403.3333858571432</v>
      </c>
      <c r="K2029" s="120">
        <f t="shared" si="145"/>
        <v>19389344.907004133</v>
      </c>
    </row>
    <row r="2030" spans="1:11" x14ac:dyDescent="0.25">
      <c r="A2030" s="4">
        <v>28207</v>
      </c>
      <c r="B2030" s="5">
        <v>5154.916666666667</v>
      </c>
      <c r="C2030" s="121">
        <f>VLOOKUP($A2030,flow_input!B$2:C$50000,2,FALSE)</f>
        <v>4295.2447199999997</v>
      </c>
      <c r="D2030" s="7" t="s">
        <v>8</v>
      </c>
      <c r="E2030" s="6">
        <f t="shared" si="142"/>
        <v>-0.1667673800093763</v>
      </c>
      <c r="F2030" s="4">
        <v>9</v>
      </c>
      <c r="G2030" s="4" t="s">
        <v>2</v>
      </c>
      <c r="H2030" s="170">
        <f t="shared" si="143"/>
        <v>0</v>
      </c>
      <c r="I2030" s="4">
        <v>5</v>
      </c>
      <c r="J2030" s="120">
        <f t="shared" si="144"/>
        <v>-859.67194666666728</v>
      </c>
      <c r="K2030" s="120">
        <f t="shared" si="145"/>
        <v>739035.85588565725</v>
      </c>
    </row>
    <row r="2031" spans="1:11" x14ac:dyDescent="0.25">
      <c r="A2031" s="4">
        <v>13559</v>
      </c>
      <c r="B2031" s="5">
        <v>5273.625</v>
      </c>
      <c r="C2031" s="121">
        <f>VLOOKUP($A2031,flow_input!B$2:C$50000,2,FALSE)</f>
        <v>2454.4764230000001</v>
      </c>
      <c r="D2031" s="7" t="s">
        <v>8</v>
      </c>
      <c r="E2031" s="6">
        <f t="shared" si="142"/>
        <v>-0.53457509341297493</v>
      </c>
      <c r="F2031" s="4">
        <v>9</v>
      </c>
      <c r="G2031" s="4" t="s">
        <v>2</v>
      </c>
      <c r="H2031" s="170">
        <f t="shared" si="143"/>
        <v>0</v>
      </c>
      <c r="I2031" s="4">
        <v>6</v>
      </c>
      <c r="J2031" s="120">
        <f t="shared" si="144"/>
        <v>-2819.1485769999999</v>
      </c>
      <c r="K2031" s="120">
        <f t="shared" si="145"/>
        <v>7947598.6992011247</v>
      </c>
    </row>
    <row r="2032" spans="1:11" x14ac:dyDescent="0.25">
      <c r="A2032" s="4">
        <v>11021</v>
      </c>
      <c r="B2032" s="5">
        <v>5291.083333333333</v>
      </c>
      <c r="C2032" s="121">
        <f>VLOOKUP($A2032,flow_input!B$2:C$50000,2,FALSE)</f>
        <v>9636.1214909999999</v>
      </c>
      <c r="D2032" s="7" t="s">
        <v>8</v>
      </c>
      <c r="E2032" s="6">
        <f t="shared" si="142"/>
        <v>0.82120009909753833</v>
      </c>
      <c r="F2032" s="4">
        <v>9</v>
      </c>
      <c r="G2032" s="4" t="s">
        <v>2</v>
      </c>
      <c r="H2032" s="170">
        <f t="shared" si="143"/>
        <v>0</v>
      </c>
      <c r="I2032" s="4">
        <v>2</v>
      </c>
      <c r="J2032" s="120">
        <f t="shared" si="144"/>
        <v>4345.0381576666668</v>
      </c>
      <c r="K2032" s="120">
        <f t="shared" si="145"/>
        <v>18879356.591579344</v>
      </c>
    </row>
    <row r="2033" spans="1:11" x14ac:dyDescent="0.25">
      <c r="A2033" s="4">
        <v>14627</v>
      </c>
      <c r="B2033" s="5">
        <v>5378.25</v>
      </c>
      <c r="C2033" s="121">
        <f>VLOOKUP($A2033,flow_input!B$2:C$50000,2,FALSE)</f>
        <v>6008.0469089999997</v>
      </c>
      <c r="D2033" s="7" t="s">
        <v>8</v>
      </c>
      <c r="E2033" s="6">
        <f t="shared" si="142"/>
        <v>0.11710071287128709</v>
      </c>
      <c r="F2033" s="4">
        <v>9</v>
      </c>
      <c r="G2033" s="4" t="s">
        <v>2</v>
      </c>
      <c r="H2033" s="170">
        <f t="shared" si="143"/>
        <v>0</v>
      </c>
      <c r="I2033" s="4">
        <v>3</v>
      </c>
      <c r="J2033" s="120">
        <f t="shared" si="144"/>
        <v>629.79690899999969</v>
      </c>
      <c r="K2033" s="120">
        <f t="shared" si="145"/>
        <v>396644.14658595389</v>
      </c>
    </row>
    <row r="2034" spans="1:11" x14ac:dyDescent="0.25">
      <c r="A2034" s="4">
        <v>28583</v>
      </c>
      <c r="B2034" s="5">
        <v>5464.545454545455</v>
      </c>
      <c r="C2034" s="121">
        <f>VLOOKUP($A2034,flow_input!B$2:C$50000,2,FALSE)</f>
        <v>7298.7603470000004</v>
      </c>
      <c r="D2034" s="7" t="s">
        <v>8</v>
      </c>
      <c r="E2034" s="6">
        <f t="shared" si="142"/>
        <v>0.33565735845949085</v>
      </c>
      <c r="F2034" s="4">
        <v>9</v>
      </c>
      <c r="G2034" s="4" t="s">
        <v>2</v>
      </c>
      <c r="H2034" s="170">
        <f t="shared" si="143"/>
        <v>0</v>
      </c>
      <c r="I2034" s="4">
        <v>7</v>
      </c>
      <c r="J2034" s="120">
        <f t="shared" si="144"/>
        <v>1834.2148924545454</v>
      </c>
      <c r="K2034" s="120">
        <f t="shared" si="145"/>
        <v>3364344.2717020395</v>
      </c>
    </row>
    <row r="2035" spans="1:11" x14ac:dyDescent="0.25">
      <c r="A2035" s="4">
        <v>10990</v>
      </c>
      <c r="B2035" s="5">
        <v>5468.416666666667</v>
      </c>
      <c r="C2035" s="121">
        <f>VLOOKUP($A2035,flow_input!B$2:C$50000,2,FALSE)</f>
        <v>7217.6732320000001</v>
      </c>
      <c r="D2035" s="7" t="s">
        <v>8</v>
      </c>
      <c r="E2035" s="6">
        <f t="shared" si="142"/>
        <v>0.31988355532527701</v>
      </c>
      <c r="F2035" s="4">
        <v>9</v>
      </c>
      <c r="G2035" s="4" t="s">
        <v>2</v>
      </c>
      <c r="H2035" s="170">
        <f t="shared" si="143"/>
        <v>0</v>
      </c>
      <c r="I2035" s="4">
        <v>3</v>
      </c>
      <c r="J2035" s="120">
        <f t="shared" si="144"/>
        <v>1749.2565653333331</v>
      </c>
      <c r="K2035" s="120">
        <f t="shared" si="145"/>
        <v>3059898.5313617694</v>
      </c>
    </row>
    <row r="2036" spans="1:11" x14ac:dyDescent="0.25">
      <c r="A2036" s="4">
        <v>10939</v>
      </c>
      <c r="B2036" s="5">
        <v>5499.1258759312486</v>
      </c>
      <c r="C2036" s="121">
        <f>VLOOKUP($A2036,flow_input!B$2:C$50000,2,FALSE)</f>
        <v>3867.3740050000001</v>
      </c>
      <c r="D2036" s="7" t="s">
        <v>8</v>
      </c>
      <c r="E2036" s="6">
        <f t="shared" si="142"/>
        <v>-0.29672931803091696</v>
      </c>
      <c r="F2036" s="4">
        <v>9</v>
      </c>
      <c r="G2036" s="4" t="s">
        <v>2</v>
      </c>
      <c r="H2036" s="170">
        <f t="shared" si="143"/>
        <v>0</v>
      </c>
      <c r="I2036" s="4">
        <v>3</v>
      </c>
      <c r="J2036" s="120">
        <f t="shared" si="144"/>
        <v>-1631.7518709312485</v>
      </c>
      <c r="K2036" s="120">
        <f t="shared" si="145"/>
        <v>2662614.1682876297</v>
      </c>
    </row>
    <row r="2037" spans="1:11" x14ac:dyDescent="0.25">
      <c r="A2037" s="4">
        <v>10875</v>
      </c>
      <c r="B2037" s="5">
        <v>5542.833333333333</v>
      </c>
      <c r="C2037" s="121">
        <f>VLOOKUP($A2037,flow_input!B$2:C$50000,2,FALSE)</f>
        <v>8079.9406150000004</v>
      </c>
      <c r="D2037" s="7" t="s">
        <v>8</v>
      </c>
      <c r="E2037" s="6">
        <f t="shared" si="142"/>
        <v>0.45772750669032103</v>
      </c>
      <c r="F2037" s="4">
        <v>9</v>
      </c>
      <c r="G2037" s="4" t="s">
        <v>2</v>
      </c>
      <c r="H2037" s="170">
        <f t="shared" si="143"/>
        <v>0</v>
      </c>
      <c r="I2037" s="4">
        <v>3</v>
      </c>
      <c r="J2037" s="120">
        <f t="shared" si="144"/>
        <v>2537.1072816666674</v>
      </c>
      <c r="K2037" s="120">
        <f t="shared" si="145"/>
        <v>6436913.3586860262</v>
      </c>
    </row>
    <row r="2038" spans="1:11" x14ac:dyDescent="0.25">
      <c r="A2038" s="4">
        <v>10877</v>
      </c>
      <c r="B2038" s="5">
        <v>5563.1428571428569</v>
      </c>
      <c r="C2038" s="121">
        <f>VLOOKUP($A2038,flow_input!B$2:C$50000,2,FALSE)</f>
        <v>5675.9107800000002</v>
      </c>
      <c r="D2038" s="7" t="s">
        <v>8</v>
      </c>
      <c r="E2038" s="6">
        <f t="shared" si="142"/>
        <v>2.027054234502601E-2</v>
      </c>
      <c r="F2038" s="4">
        <v>9</v>
      </c>
      <c r="G2038" s="4" t="s">
        <v>2</v>
      </c>
      <c r="H2038" s="170">
        <f t="shared" si="143"/>
        <v>0</v>
      </c>
      <c r="I2038" s="4">
        <v>6</v>
      </c>
      <c r="J2038" s="120">
        <f t="shared" si="144"/>
        <v>112.76792285714328</v>
      </c>
      <c r="K2038" s="120">
        <f t="shared" si="145"/>
        <v>12716.604425514617</v>
      </c>
    </row>
    <row r="2039" spans="1:11" x14ac:dyDescent="0.25">
      <c r="A2039" s="4">
        <v>10882</v>
      </c>
      <c r="B2039" s="5">
        <v>5570.833333333333</v>
      </c>
      <c r="C2039" s="121">
        <f>VLOOKUP($A2039,flow_input!B$2:C$50000,2,FALSE)</f>
        <v>15833.793240999999</v>
      </c>
      <c r="D2039" s="7" t="s">
        <v>8</v>
      </c>
      <c r="E2039" s="6">
        <f t="shared" si="142"/>
        <v>1.8422665503664923</v>
      </c>
      <c r="F2039" s="4">
        <v>9</v>
      </c>
      <c r="G2039" s="4" t="s">
        <v>2</v>
      </c>
      <c r="H2039" s="170">
        <f t="shared" si="143"/>
        <v>0</v>
      </c>
      <c r="I2039" s="4">
        <v>3</v>
      </c>
      <c r="J2039" s="120">
        <f t="shared" si="144"/>
        <v>10262.959907666667</v>
      </c>
      <c r="K2039" s="120">
        <f t="shared" si="145"/>
        <v>105328346.06637341</v>
      </c>
    </row>
    <row r="2040" spans="1:11" x14ac:dyDescent="0.25">
      <c r="A2040" s="4">
        <v>28833</v>
      </c>
      <c r="B2040" s="5">
        <v>5572.6702320522108</v>
      </c>
      <c r="C2040" s="121">
        <f>VLOOKUP($A2040,flow_input!B$2:C$50000,2,FALSE)</f>
        <v>3303.9997579999999</v>
      </c>
      <c r="D2040" s="7" t="s">
        <v>8</v>
      </c>
      <c r="E2040" s="6">
        <f t="shared" si="142"/>
        <v>-0.4071065359302164</v>
      </c>
      <c r="F2040" s="4">
        <v>9</v>
      </c>
      <c r="G2040" s="4" t="s">
        <v>2</v>
      </c>
      <c r="H2040" s="170">
        <f t="shared" si="143"/>
        <v>0</v>
      </c>
      <c r="I2040" s="4">
        <v>7</v>
      </c>
      <c r="J2040" s="120">
        <f t="shared" si="144"/>
        <v>-2268.6704740522109</v>
      </c>
      <c r="K2040" s="120">
        <f t="shared" si="145"/>
        <v>5146865.7198362835</v>
      </c>
    </row>
    <row r="2041" spans="1:11" x14ac:dyDescent="0.25">
      <c r="A2041" s="4">
        <v>28395</v>
      </c>
      <c r="B2041" s="5">
        <v>5579.0511965169453</v>
      </c>
      <c r="C2041" s="121">
        <f>VLOOKUP($A2041,flow_input!B$2:C$50000,2,FALSE)</f>
        <v>5532.0665259999996</v>
      </c>
      <c r="D2041" s="7" t="s">
        <v>8</v>
      </c>
      <c r="E2041" s="6">
        <f t="shared" si="142"/>
        <v>-8.4216238320735659E-3</v>
      </c>
      <c r="F2041" s="4">
        <v>9</v>
      </c>
      <c r="G2041" s="4" t="s">
        <v>2</v>
      </c>
      <c r="H2041" s="170">
        <f t="shared" si="143"/>
        <v>0</v>
      </c>
      <c r="I2041" s="4">
        <v>5</v>
      </c>
      <c r="J2041" s="120">
        <f t="shared" si="144"/>
        <v>-46.984670516945698</v>
      </c>
      <c r="K2041" s="120">
        <f t="shared" si="145"/>
        <v>2207.5592635859462</v>
      </c>
    </row>
    <row r="2042" spans="1:11" x14ac:dyDescent="0.25">
      <c r="A2042" s="4">
        <v>29034</v>
      </c>
      <c r="B2042" s="5">
        <v>5584.083333333333</v>
      </c>
      <c r="C2042" s="121">
        <f>VLOOKUP($A2042,flow_input!B$2:C$50000,2,FALSE)</f>
        <v>4331.2086280000003</v>
      </c>
      <c r="D2042" s="7" t="s">
        <v>8</v>
      </c>
      <c r="E2042" s="6">
        <f t="shared" si="142"/>
        <v>-0.22436533098538991</v>
      </c>
      <c r="F2042" s="4">
        <v>9</v>
      </c>
      <c r="G2042" s="4" t="s">
        <v>2</v>
      </c>
      <c r="H2042" s="170">
        <f t="shared" si="143"/>
        <v>0</v>
      </c>
      <c r="I2042" s="4">
        <v>2</v>
      </c>
      <c r="J2042" s="120">
        <f t="shared" si="144"/>
        <v>-1252.8747053333327</v>
      </c>
      <c r="K2042" s="120">
        <f t="shared" si="145"/>
        <v>1569695.0272640854</v>
      </c>
    </row>
    <row r="2043" spans="1:11" x14ac:dyDescent="0.25">
      <c r="A2043" s="4">
        <v>11244</v>
      </c>
      <c r="B2043" s="5">
        <v>5602.25</v>
      </c>
      <c r="C2043" s="121">
        <f>VLOOKUP($A2043,flow_input!B$2:C$50000,2,FALSE)</f>
        <v>4878.3178330000001</v>
      </c>
      <c r="D2043" s="7" t="s">
        <v>8</v>
      </c>
      <c r="E2043" s="6">
        <f t="shared" si="142"/>
        <v>-0.12922168182426708</v>
      </c>
      <c r="F2043" s="4">
        <v>9</v>
      </c>
      <c r="G2043" s="4" t="s">
        <v>2</v>
      </c>
      <c r="H2043" s="170">
        <f t="shared" si="143"/>
        <v>0</v>
      </c>
      <c r="I2043" s="4">
        <v>5</v>
      </c>
      <c r="J2043" s="120">
        <f t="shared" si="144"/>
        <v>-723.93216699999994</v>
      </c>
      <c r="K2043" s="120">
        <f t="shared" si="145"/>
        <v>524077.78241731582</v>
      </c>
    </row>
    <row r="2044" spans="1:11" x14ac:dyDescent="0.25">
      <c r="A2044" s="4">
        <v>14621</v>
      </c>
      <c r="B2044" s="5">
        <v>5612.916666666667</v>
      </c>
      <c r="C2044" s="121">
        <f>VLOOKUP($A2044,flow_input!B$2:C$50000,2,FALSE)</f>
        <v>7243.3539389999996</v>
      </c>
      <c r="D2044" s="7" t="s">
        <v>8</v>
      </c>
      <c r="E2044" s="6">
        <f t="shared" si="142"/>
        <v>0.2904795080988789</v>
      </c>
      <c r="F2044" s="4">
        <v>9</v>
      </c>
      <c r="G2044" s="4" t="s">
        <v>2</v>
      </c>
      <c r="H2044" s="170">
        <f t="shared" si="143"/>
        <v>0</v>
      </c>
      <c r="I2044" s="4">
        <v>3</v>
      </c>
      <c r="J2044" s="120">
        <f t="shared" si="144"/>
        <v>1630.4372723333327</v>
      </c>
      <c r="K2044" s="120">
        <f t="shared" si="145"/>
        <v>2658325.699013758</v>
      </c>
    </row>
    <row r="2045" spans="1:11" x14ac:dyDescent="0.25">
      <c r="A2045" s="4">
        <v>10951</v>
      </c>
      <c r="B2045" s="5">
        <v>5620.7650682582307</v>
      </c>
      <c r="C2045" s="121">
        <f>VLOOKUP($A2045,flow_input!B$2:C$50000,2,FALSE)</f>
        <v>3941.8656380000002</v>
      </c>
      <c r="D2045" s="7" t="s">
        <v>8</v>
      </c>
      <c r="E2045" s="6">
        <f t="shared" si="142"/>
        <v>-0.29869589101657468</v>
      </c>
      <c r="F2045" s="4">
        <v>9</v>
      </c>
      <c r="G2045" s="4" t="s">
        <v>2</v>
      </c>
      <c r="H2045" s="170">
        <f t="shared" si="143"/>
        <v>0</v>
      </c>
      <c r="I2045" s="4">
        <v>3</v>
      </c>
      <c r="J2045" s="120">
        <f t="shared" si="144"/>
        <v>-1678.8994302582305</v>
      </c>
      <c r="K2045" s="120">
        <f t="shared" si="145"/>
        <v>2818703.2969214111</v>
      </c>
    </row>
    <row r="2046" spans="1:11" x14ac:dyDescent="0.25">
      <c r="A2046" s="4">
        <v>13583</v>
      </c>
      <c r="B2046" s="5">
        <v>5630.666666666667</v>
      </c>
      <c r="C2046" s="121">
        <f>VLOOKUP($A2046,flow_input!B$2:C$50000,2,FALSE)</f>
        <v>7369.9708970000002</v>
      </c>
      <c r="D2046" s="7" t="s">
        <v>8</v>
      </c>
      <c r="E2046" s="6">
        <f t="shared" si="142"/>
        <v>0.30889845435709207</v>
      </c>
      <c r="F2046" s="4">
        <v>9</v>
      </c>
      <c r="G2046" s="4" t="s">
        <v>2</v>
      </c>
      <c r="H2046" s="170">
        <f t="shared" si="143"/>
        <v>0</v>
      </c>
      <c r="I2046" s="4">
        <v>6</v>
      </c>
      <c r="J2046" s="120">
        <f t="shared" si="144"/>
        <v>1739.3042303333332</v>
      </c>
      <c r="K2046" s="120">
        <f t="shared" si="145"/>
        <v>3025179.2056554286</v>
      </c>
    </row>
    <row r="2047" spans="1:11" x14ac:dyDescent="0.25">
      <c r="A2047" s="4">
        <v>10880</v>
      </c>
      <c r="B2047" s="5">
        <v>5678.833333333333</v>
      </c>
      <c r="C2047" s="121">
        <f>VLOOKUP($A2047,flow_input!B$2:C$50000,2,FALSE)</f>
        <v>5168.1061239999999</v>
      </c>
      <c r="D2047" s="7" t="s">
        <v>8</v>
      </c>
      <c r="E2047" s="6">
        <f t="shared" si="142"/>
        <v>-8.9935234819358389E-2</v>
      </c>
      <c r="F2047" s="4">
        <v>9</v>
      </c>
      <c r="G2047" s="4" t="s">
        <v>2</v>
      </c>
      <c r="H2047" s="170">
        <f t="shared" si="143"/>
        <v>0</v>
      </c>
      <c r="I2047" s="4">
        <v>3</v>
      </c>
      <c r="J2047" s="120">
        <f t="shared" si="144"/>
        <v>-510.72720933333312</v>
      </c>
      <c r="K2047" s="120">
        <f t="shared" si="145"/>
        <v>260842.28235341428</v>
      </c>
    </row>
    <row r="2048" spans="1:11" x14ac:dyDescent="0.25">
      <c r="A2048" s="4">
        <v>28811</v>
      </c>
      <c r="B2048" s="5">
        <v>5746.7179372926785</v>
      </c>
      <c r="C2048" s="121">
        <f>VLOOKUP($A2048,flow_input!B$2:C$50000,2,FALSE)</f>
        <v>8059.0043480000004</v>
      </c>
      <c r="D2048" s="7" t="s">
        <v>8</v>
      </c>
      <c r="E2048" s="6">
        <f t="shared" si="142"/>
        <v>0.4023664352311429</v>
      </c>
      <c r="F2048" s="4">
        <v>9</v>
      </c>
      <c r="G2048" s="4" t="s">
        <v>2</v>
      </c>
      <c r="H2048" s="170">
        <f t="shared" si="143"/>
        <v>0</v>
      </c>
      <c r="I2048" s="4">
        <v>3</v>
      </c>
      <c r="J2048" s="120">
        <f t="shared" si="144"/>
        <v>2312.2864107073219</v>
      </c>
      <c r="K2048" s="120">
        <f t="shared" si="145"/>
        <v>5346668.4451417495</v>
      </c>
    </row>
    <row r="2049" spans="1:11" x14ac:dyDescent="0.25">
      <c r="A2049" s="4">
        <v>14613</v>
      </c>
      <c r="B2049" s="5">
        <v>5787.666666666667</v>
      </c>
      <c r="C2049" s="121">
        <f>VLOOKUP($A2049,flow_input!B$2:C$50000,2,FALSE)</f>
        <v>6865.1727490000003</v>
      </c>
      <c r="D2049" s="7" t="s">
        <v>8</v>
      </c>
      <c r="E2049" s="6">
        <f t="shared" si="142"/>
        <v>0.18617279542705756</v>
      </c>
      <c r="F2049" s="4">
        <v>9</v>
      </c>
      <c r="G2049" s="4" t="s">
        <v>2</v>
      </c>
      <c r="H2049" s="170">
        <f t="shared" si="143"/>
        <v>0</v>
      </c>
      <c r="I2049" s="4">
        <v>7</v>
      </c>
      <c r="J2049" s="120">
        <f t="shared" si="144"/>
        <v>1077.5060823333333</v>
      </c>
      <c r="K2049" s="120">
        <f t="shared" si="145"/>
        <v>1161019.3574653282</v>
      </c>
    </row>
    <row r="2050" spans="1:11" x14ac:dyDescent="0.25">
      <c r="A2050" s="4">
        <v>14622</v>
      </c>
      <c r="B2050" s="5">
        <v>5812.5771311691733</v>
      </c>
      <c r="C2050" s="121">
        <f>VLOOKUP($A2050,flow_input!B$2:C$50000,2,FALSE)</f>
        <v>3493.481256</v>
      </c>
      <c r="D2050" s="7" t="s">
        <v>8</v>
      </c>
      <c r="E2050" s="6">
        <f t="shared" si="142"/>
        <v>-0.39897894218613106</v>
      </c>
      <c r="F2050" s="4">
        <v>9</v>
      </c>
      <c r="G2050" s="4" t="s">
        <v>2</v>
      </c>
      <c r="H2050" s="170">
        <f t="shared" si="143"/>
        <v>0</v>
      </c>
      <c r="I2050" s="4">
        <v>3</v>
      </c>
      <c r="J2050" s="120">
        <f t="shared" si="144"/>
        <v>-2319.0958751691733</v>
      </c>
      <c r="K2050" s="120">
        <f t="shared" si="145"/>
        <v>5378205.678226674</v>
      </c>
    </row>
    <row r="2051" spans="1:11" x14ac:dyDescent="0.25">
      <c r="A2051" s="4">
        <v>13592</v>
      </c>
      <c r="B2051" s="5">
        <v>5859.583333333333</v>
      </c>
      <c r="C2051" s="121">
        <f>VLOOKUP($A2051,flow_input!B$2:C$50000,2,FALSE)</f>
        <v>4937.1588199999997</v>
      </c>
      <c r="D2051" s="7" t="s">
        <v>8</v>
      </c>
      <c r="E2051" s="6">
        <f t="shared" ref="E2051:E2114" si="146">C2051/B2051-1</f>
        <v>-0.15742151973263174</v>
      </c>
      <c r="F2051" s="4">
        <v>9</v>
      </c>
      <c r="G2051" s="4" t="s">
        <v>2</v>
      </c>
      <c r="H2051" s="170">
        <f t="shared" ref="H2051:H2114" si="147">FLOOR(B2051,10000)</f>
        <v>0</v>
      </c>
      <c r="I2051" s="4">
        <v>6</v>
      </c>
      <c r="J2051" s="120">
        <f t="shared" si="144"/>
        <v>-922.42451333333338</v>
      </c>
      <c r="K2051" s="120">
        <f t="shared" si="145"/>
        <v>850866.98279823689</v>
      </c>
    </row>
    <row r="2052" spans="1:11" x14ac:dyDescent="0.25">
      <c r="A2052" s="4">
        <v>11147</v>
      </c>
      <c r="B2052" s="5">
        <v>5887.7839376351158</v>
      </c>
      <c r="C2052" s="121">
        <f>VLOOKUP($A2052,flow_input!B$2:C$50000,2,FALSE)</f>
        <v>6715.2228500000001</v>
      </c>
      <c r="D2052" s="7" t="s">
        <v>8</v>
      </c>
      <c r="E2052" s="6">
        <f t="shared" si="146"/>
        <v>0.1405348635631547</v>
      </c>
      <c r="F2052" s="4">
        <v>9</v>
      </c>
      <c r="G2052" s="4" t="s">
        <v>2</v>
      </c>
      <c r="H2052" s="170">
        <f t="shared" si="147"/>
        <v>0</v>
      </c>
      <c r="I2052" s="4">
        <v>4</v>
      </c>
      <c r="J2052" s="120">
        <f t="shared" si="144"/>
        <v>827.43891236488435</v>
      </c>
      <c r="K2052" s="120">
        <f t="shared" si="145"/>
        <v>684655.15369558276</v>
      </c>
    </row>
    <row r="2053" spans="1:11" x14ac:dyDescent="0.25">
      <c r="A2053" s="4">
        <v>28057</v>
      </c>
      <c r="B2053" s="5">
        <v>5904.4998827460868</v>
      </c>
      <c r="C2053" s="121">
        <f>VLOOKUP($A2053,flow_input!B$2:C$50000,2,FALSE)</f>
        <v>6499.8505789999999</v>
      </c>
      <c r="D2053" s="7" t="s">
        <v>8</v>
      </c>
      <c r="E2053" s="6">
        <f t="shared" si="146"/>
        <v>0.10082999544019389</v>
      </c>
      <c r="F2053" s="4">
        <v>9</v>
      </c>
      <c r="G2053" s="4" t="s">
        <v>2</v>
      </c>
      <c r="H2053" s="170">
        <f t="shared" si="147"/>
        <v>0</v>
      </c>
      <c r="I2053" s="4">
        <v>3</v>
      </c>
      <c r="J2053" s="120">
        <f t="shared" si="144"/>
        <v>595.35069625391316</v>
      </c>
      <c r="K2053" s="120">
        <f t="shared" si="145"/>
        <v>354442.45153001917</v>
      </c>
    </row>
    <row r="2054" spans="1:11" x14ac:dyDescent="0.25">
      <c r="A2054" s="4">
        <v>28691</v>
      </c>
      <c r="B2054" s="5">
        <v>5905.666666666667</v>
      </c>
      <c r="C2054" s="121">
        <f>VLOOKUP($A2054,flow_input!B$2:C$50000,2,FALSE)</f>
        <v>8717.2836569999999</v>
      </c>
      <c r="D2054" s="7" t="s">
        <v>8</v>
      </c>
      <c r="E2054" s="6">
        <f t="shared" si="146"/>
        <v>0.47608799294462933</v>
      </c>
      <c r="F2054" s="4">
        <v>9</v>
      </c>
      <c r="G2054" s="4" t="s">
        <v>2</v>
      </c>
      <c r="H2054" s="170">
        <f t="shared" si="147"/>
        <v>0</v>
      </c>
      <c r="I2054" s="4">
        <v>2</v>
      </c>
      <c r="J2054" s="120">
        <f t="shared" si="144"/>
        <v>2811.616990333333</v>
      </c>
      <c r="K2054" s="120">
        <f t="shared" si="145"/>
        <v>7905190.100331069</v>
      </c>
    </row>
    <row r="2055" spans="1:11" x14ac:dyDescent="0.25">
      <c r="A2055" s="4">
        <v>28692</v>
      </c>
      <c r="B2055" s="5">
        <v>5905.666666666667</v>
      </c>
      <c r="C2055" s="121">
        <f>VLOOKUP($A2055,flow_input!B$2:C$50000,2,FALSE)</f>
        <v>8717.2836569999999</v>
      </c>
      <c r="D2055" s="7" t="s">
        <v>8</v>
      </c>
      <c r="E2055" s="6">
        <f t="shared" si="146"/>
        <v>0.47608799294462933</v>
      </c>
      <c r="F2055" s="4">
        <v>9</v>
      </c>
      <c r="G2055" s="4" t="s">
        <v>2</v>
      </c>
      <c r="H2055" s="170">
        <f t="shared" si="147"/>
        <v>0</v>
      </c>
      <c r="I2055" s="4">
        <v>2</v>
      </c>
      <c r="J2055" s="120">
        <f t="shared" si="144"/>
        <v>2811.616990333333</v>
      </c>
      <c r="K2055" s="120">
        <f t="shared" si="145"/>
        <v>7905190.100331069</v>
      </c>
    </row>
    <row r="2056" spans="1:11" x14ac:dyDescent="0.25">
      <c r="A2056" s="4">
        <v>14215</v>
      </c>
      <c r="B2056" s="5">
        <v>5933.583333333333</v>
      </c>
      <c r="C2056" s="121">
        <f>VLOOKUP($A2056,flow_input!B$2:C$50000,2,FALSE)</f>
        <v>4256.1760400000003</v>
      </c>
      <c r="D2056" s="7" t="s">
        <v>8</v>
      </c>
      <c r="E2056" s="6">
        <f t="shared" si="146"/>
        <v>-0.28269718298386293</v>
      </c>
      <c r="F2056" s="4">
        <v>9</v>
      </c>
      <c r="G2056" s="4" t="s">
        <v>2</v>
      </c>
      <c r="H2056" s="170">
        <f t="shared" si="147"/>
        <v>0</v>
      </c>
      <c r="I2056" s="4">
        <v>2</v>
      </c>
      <c r="J2056" s="120">
        <f t="shared" si="144"/>
        <v>-1677.4072933333327</v>
      </c>
      <c r="K2056" s="120">
        <f t="shared" si="145"/>
        <v>2813695.2277278574</v>
      </c>
    </row>
    <row r="2057" spans="1:11" x14ac:dyDescent="0.25">
      <c r="A2057" s="4">
        <v>14125</v>
      </c>
      <c r="B2057" s="5">
        <v>5934.4034464341812</v>
      </c>
      <c r="C2057" s="121">
        <f>VLOOKUP($A2057,flow_input!B$2:C$50000,2,FALSE)</f>
        <v>5460.0074880000002</v>
      </c>
      <c r="D2057" s="7" t="s">
        <v>8</v>
      </c>
      <c r="E2057" s="6">
        <f t="shared" si="146"/>
        <v>-7.9939957354809188E-2</v>
      </c>
      <c r="F2057" s="4">
        <v>9</v>
      </c>
      <c r="G2057" s="4" t="s">
        <v>2</v>
      </c>
      <c r="H2057" s="170">
        <f t="shared" si="147"/>
        <v>0</v>
      </c>
      <c r="I2057" s="4">
        <v>2</v>
      </c>
      <c r="J2057" s="120">
        <f t="shared" si="144"/>
        <v>-474.39595843418101</v>
      </c>
      <c r="K2057" s="120">
        <f t="shared" si="145"/>
        <v>225051.52537868521</v>
      </c>
    </row>
    <row r="2058" spans="1:11" x14ac:dyDescent="0.25">
      <c r="A2058" s="4">
        <v>28306</v>
      </c>
      <c r="B2058" s="5">
        <v>5961.833333333333</v>
      </c>
      <c r="C2058" s="121">
        <f>VLOOKUP($A2058,flow_input!B$2:C$50000,2,FALSE)</f>
        <v>5802.7395530000003</v>
      </c>
      <c r="D2058" s="7" t="s">
        <v>8</v>
      </c>
      <c r="E2058" s="6">
        <f t="shared" si="146"/>
        <v>-2.6685378714601082E-2</v>
      </c>
      <c r="F2058" s="4">
        <v>9</v>
      </c>
      <c r="G2058" s="4" t="s">
        <v>2</v>
      </c>
      <c r="H2058" s="170">
        <f t="shared" si="147"/>
        <v>0</v>
      </c>
      <c r="I2058" s="4">
        <v>2</v>
      </c>
      <c r="J2058" s="120">
        <f t="shared" si="144"/>
        <v>-159.09378033333269</v>
      </c>
      <c r="K2058" s="120">
        <f t="shared" si="145"/>
        <v>25310.830940750715</v>
      </c>
    </row>
    <row r="2059" spans="1:11" x14ac:dyDescent="0.25">
      <c r="A2059" s="4">
        <v>10944</v>
      </c>
      <c r="B2059" s="5">
        <v>6005.0306706318588</v>
      </c>
      <c r="C2059" s="121">
        <f>VLOOKUP($A2059,flow_input!B$2:C$50000,2,FALSE)</f>
        <v>16092.197345</v>
      </c>
      <c r="D2059" s="7" t="s">
        <v>8</v>
      </c>
      <c r="E2059" s="6">
        <f t="shared" si="146"/>
        <v>1.6797860373470423</v>
      </c>
      <c r="F2059" s="4">
        <v>9</v>
      </c>
      <c r="G2059" s="4" t="s">
        <v>2</v>
      </c>
      <c r="H2059" s="170">
        <f t="shared" si="147"/>
        <v>0</v>
      </c>
      <c r="I2059" s="4">
        <v>3</v>
      </c>
      <c r="J2059" s="120">
        <f t="shared" si="144"/>
        <v>10087.166674368142</v>
      </c>
      <c r="K2059" s="120">
        <f t="shared" si="145"/>
        <v>101750931.51648323</v>
      </c>
    </row>
    <row r="2060" spans="1:11" x14ac:dyDescent="0.25">
      <c r="A2060" s="4">
        <v>13601</v>
      </c>
      <c r="B2060" s="5">
        <v>6113.25</v>
      </c>
      <c r="C2060" s="121">
        <f>VLOOKUP($A2060,flow_input!B$2:C$50000,2,FALSE)</f>
        <v>5849.0012829999996</v>
      </c>
      <c r="D2060" s="7" t="s">
        <v>8</v>
      </c>
      <c r="E2060" s="6">
        <f t="shared" si="146"/>
        <v>-4.3225570195886021E-2</v>
      </c>
      <c r="F2060" s="4">
        <v>9</v>
      </c>
      <c r="G2060" s="4" t="s">
        <v>2</v>
      </c>
      <c r="H2060" s="170">
        <f t="shared" si="147"/>
        <v>0</v>
      </c>
      <c r="I2060" s="4">
        <v>6</v>
      </c>
      <c r="J2060" s="120">
        <f t="shared" si="144"/>
        <v>-264.2487170000004</v>
      </c>
      <c r="K2060" s="120">
        <f t="shared" si="145"/>
        <v>69827.384436146298</v>
      </c>
    </row>
    <row r="2061" spans="1:11" x14ac:dyDescent="0.25">
      <c r="A2061" s="4">
        <v>27965</v>
      </c>
      <c r="B2061" s="5">
        <v>6132.583333333333</v>
      </c>
      <c r="C2061" s="121">
        <f>VLOOKUP($A2061,flow_input!B$2:C$50000,2,FALSE)</f>
        <v>13498.866013000001</v>
      </c>
      <c r="D2061" s="7" t="s">
        <v>8</v>
      </c>
      <c r="E2061" s="6">
        <f t="shared" si="146"/>
        <v>1.2011712322974279</v>
      </c>
      <c r="F2061" s="4">
        <v>9</v>
      </c>
      <c r="G2061" s="4" t="s">
        <v>2</v>
      </c>
      <c r="H2061" s="170">
        <f t="shared" si="147"/>
        <v>0</v>
      </c>
      <c r="I2061" s="4">
        <v>2</v>
      </c>
      <c r="J2061" s="120">
        <f t="shared" si="144"/>
        <v>7366.2826796666677</v>
      </c>
      <c r="K2061" s="120">
        <f t="shared" si="145"/>
        <v>54262120.516757146</v>
      </c>
    </row>
    <row r="2062" spans="1:11" x14ac:dyDescent="0.25">
      <c r="A2062" s="4">
        <v>13651</v>
      </c>
      <c r="B2062" s="5">
        <v>6217.3087038725143</v>
      </c>
      <c r="C2062" s="121">
        <f>VLOOKUP($A2062,flow_input!B$2:C$50000,2,FALSE)</f>
        <v>13414.756256999999</v>
      </c>
      <c r="D2062" s="7" t="s">
        <v>8</v>
      </c>
      <c r="E2062" s="6">
        <f t="shared" si="146"/>
        <v>1.1576468044194881</v>
      </c>
      <c r="F2062" s="4">
        <v>9</v>
      </c>
      <c r="G2062" s="4" t="s">
        <v>2</v>
      </c>
      <c r="H2062" s="170">
        <f t="shared" si="147"/>
        <v>0</v>
      </c>
      <c r="I2062" s="4">
        <v>3</v>
      </c>
      <c r="J2062" s="120">
        <f t="shared" si="144"/>
        <v>7197.4475531274848</v>
      </c>
      <c r="K2062" s="120">
        <f t="shared" si="145"/>
        <v>51803251.280020818</v>
      </c>
    </row>
    <row r="2063" spans="1:11" x14ac:dyDescent="0.25">
      <c r="A2063" s="4">
        <v>11046</v>
      </c>
      <c r="B2063" s="5">
        <v>6247.916666666667</v>
      </c>
      <c r="C2063" s="121">
        <f>VLOOKUP($A2063,flow_input!B$2:C$50000,2,FALSE)</f>
        <v>5690.7718990000003</v>
      </c>
      <c r="D2063" s="7" t="s">
        <v>8</v>
      </c>
      <c r="E2063" s="6">
        <f t="shared" si="146"/>
        <v>-8.9172887122374145E-2</v>
      </c>
      <c r="F2063" s="4">
        <v>9</v>
      </c>
      <c r="G2063" s="4" t="s">
        <v>2</v>
      </c>
      <c r="H2063" s="170">
        <f t="shared" si="147"/>
        <v>0</v>
      </c>
      <c r="I2063" s="4">
        <v>5</v>
      </c>
      <c r="J2063" s="120">
        <f t="shared" si="144"/>
        <v>-557.14476766666667</v>
      </c>
      <c r="K2063" s="120">
        <f t="shared" si="145"/>
        <v>310410.29213834397</v>
      </c>
    </row>
    <row r="2064" spans="1:11" x14ac:dyDescent="0.25">
      <c r="A2064" s="4">
        <v>14947</v>
      </c>
      <c r="B2064" s="5">
        <v>6265.125</v>
      </c>
      <c r="C2064" s="121">
        <f>VLOOKUP($A2064,flow_input!B$2:C$50000,2,FALSE)</f>
        <v>8097.0844340000003</v>
      </c>
      <c r="D2064" s="7" t="s">
        <v>8</v>
      </c>
      <c r="E2064" s="6">
        <f t="shared" si="146"/>
        <v>0.2924058871929931</v>
      </c>
      <c r="F2064" s="4">
        <v>9</v>
      </c>
      <c r="G2064" s="4" t="s">
        <v>2</v>
      </c>
      <c r="H2064" s="170">
        <f t="shared" si="147"/>
        <v>0</v>
      </c>
      <c r="I2064" s="4">
        <v>3</v>
      </c>
      <c r="J2064" s="120">
        <f t="shared" si="144"/>
        <v>1831.9594340000003</v>
      </c>
      <c r="K2064" s="120">
        <f t="shared" si="145"/>
        <v>3356075.3678216017</v>
      </c>
    </row>
    <row r="2065" spans="1:11" x14ac:dyDescent="0.25">
      <c r="A2065" s="4">
        <v>25471</v>
      </c>
      <c r="B2065" s="5">
        <v>6346.875</v>
      </c>
      <c r="C2065" s="121">
        <f>VLOOKUP($A2065,flow_input!B$2:C$50000,2,FALSE)</f>
        <v>9901.7169940000003</v>
      </c>
      <c r="D2065" s="7" t="s">
        <v>8</v>
      </c>
      <c r="E2065" s="6">
        <f t="shared" si="146"/>
        <v>0.56009327330379133</v>
      </c>
      <c r="F2065" s="4">
        <v>9</v>
      </c>
      <c r="G2065" s="4" t="s">
        <v>2</v>
      </c>
      <c r="H2065" s="170">
        <f t="shared" si="147"/>
        <v>0</v>
      </c>
      <c r="I2065" s="4">
        <v>3</v>
      </c>
      <c r="J2065" s="120">
        <f t="shared" si="144"/>
        <v>3554.8419940000003</v>
      </c>
      <c r="K2065" s="120">
        <f t="shared" si="145"/>
        <v>12636901.602305898</v>
      </c>
    </row>
    <row r="2066" spans="1:11" x14ac:dyDescent="0.25">
      <c r="A2066" s="4">
        <v>14624</v>
      </c>
      <c r="B2066" s="5">
        <v>6359.666666666667</v>
      </c>
      <c r="C2066" s="121">
        <f>VLOOKUP($A2066,flow_input!B$2:C$50000,2,FALSE)</f>
        <v>9602.9057520000006</v>
      </c>
      <c r="D2066" s="7" t="s">
        <v>8</v>
      </c>
      <c r="E2066" s="6">
        <f t="shared" si="146"/>
        <v>0.50996998039729546</v>
      </c>
      <c r="F2066" s="4">
        <v>9</v>
      </c>
      <c r="G2066" s="4" t="s">
        <v>2</v>
      </c>
      <c r="H2066" s="170">
        <f t="shared" si="147"/>
        <v>0</v>
      </c>
      <c r="I2066" s="4">
        <v>3</v>
      </c>
      <c r="J2066" s="120">
        <f t="shared" si="144"/>
        <v>3243.2390853333336</v>
      </c>
      <c r="K2066" s="120">
        <f t="shared" si="145"/>
        <v>10518599.764633799</v>
      </c>
    </row>
    <row r="2067" spans="1:11" x14ac:dyDescent="0.25">
      <c r="A2067" s="4">
        <v>2639</v>
      </c>
      <c r="B2067" s="5">
        <v>6408.5</v>
      </c>
      <c r="C2067" s="121">
        <f>VLOOKUP($A2067,flow_input!B$2:C$50000,2,FALSE)</f>
        <v>6444.265539</v>
      </c>
      <c r="D2067" s="7" t="s">
        <v>8</v>
      </c>
      <c r="E2067" s="6">
        <f t="shared" si="146"/>
        <v>5.5809532651946991E-3</v>
      </c>
      <c r="F2067" s="4">
        <v>9</v>
      </c>
      <c r="G2067" s="4" t="s">
        <v>2</v>
      </c>
      <c r="H2067" s="170">
        <f t="shared" si="147"/>
        <v>0</v>
      </c>
      <c r="I2067" s="4">
        <v>6</v>
      </c>
      <c r="J2067" s="120">
        <f t="shared" si="144"/>
        <v>35.76553899999999</v>
      </c>
      <c r="K2067" s="120">
        <f t="shared" si="145"/>
        <v>1279.1737799605203</v>
      </c>
    </row>
    <row r="2068" spans="1:11" x14ac:dyDescent="0.25">
      <c r="A2068" s="4">
        <v>27802</v>
      </c>
      <c r="B2068" s="5">
        <v>6431.166666666667</v>
      </c>
      <c r="C2068" s="121">
        <f>VLOOKUP($A2068,flow_input!B$2:C$50000,2,FALSE)</f>
        <v>5514.7990069999996</v>
      </c>
      <c r="D2068" s="7" t="s">
        <v>8</v>
      </c>
      <c r="E2068" s="6">
        <f t="shared" si="146"/>
        <v>-0.14248855723430176</v>
      </c>
      <c r="F2068" s="4">
        <v>9</v>
      </c>
      <c r="G2068" s="4" t="s">
        <v>2</v>
      </c>
      <c r="H2068" s="170">
        <f t="shared" si="147"/>
        <v>0</v>
      </c>
      <c r="I2068" s="4">
        <v>2</v>
      </c>
      <c r="J2068" s="120">
        <f t="shared" si="144"/>
        <v>-916.36765966666735</v>
      </c>
      <c r="K2068" s="120">
        <f t="shared" si="145"/>
        <v>839729.68768296507</v>
      </c>
    </row>
    <row r="2069" spans="1:11" x14ac:dyDescent="0.25">
      <c r="A2069" s="4">
        <v>2500</v>
      </c>
      <c r="B2069" s="5">
        <v>6447.8986777488908</v>
      </c>
      <c r="C2069" s="121">
        <f>VLOOKUP($A2069,flow_input!B$2:C$50000,2,FALSE)</f>
        <v>7521.6823379999996</v>
      </c>
      <c r="D2069" s="7" t="s">
        <v>8</v>
      </c>
      <c r="E2069" s="6">
        <f t="shared" si="146"/>
        <v>0.16653234083169433</v>
      </c>
      <c r="F2069" s="4">
        <v>9</v>
      </c>
      <c r="G2069" s="4" t="s">
        <v>2</v>
      </c>
      <c r="H2069" s="170">
        <f t="shared" si="147"/>
        <v>0</v>
      </c>
      <c r="I2069" s="4">
        <v>6</v>
      </c>
      <c r="J2069" s="120">
        <f t="shared" si="144"/>
        <v>1073.7836602511088</v>
      </c>
      <c r="K2069" s="120">
        <f t="shared" si="145"/>
        <v>1153011.3490222688</v>
      </c>
    </row>
    <row r="2070" spans="1:11" x14ac:dyDescent="0.25">
      <c r="A2070" s="4">
        <v>2611</v>
      </c>
      <c r="B2070" s="5">
        <v>6531</v>
      </c>
      <c r="C2070" s="121">
        <f>VLOOKUP($A2070,flow_input!B$2:C$50000,2,FALSE)</f>
        <v>4785.7976399999998</v>
      </c>
      <c r="D2070" s="7" t="s">
        <v>8</v>
      </c>
      <c r="E2070" s="6">
        <f t="shared" si="146"/>
        <v>-0.26721824529168581</v>
      </c>
      <c r="F2070" s="4">
        <v>9</v>
      </c>
      <c r="G2070" s="4" t="s">
        <v>2</v>
      </c>
      <c r="H2070" s="170">
        <f t="shared" si="147"/>
        <v>0</v>
      </c>
      <c r="I2070" s="4">
        <v>6</v>
      </c>
      <c r="J2070" s="120">
        <f t="shared" si="144"/>
        <v>-1745.2023600000002</v>
      </c>
      <c r="K2070" s="120">
        <f t="shared" si="145"/>
        <v>3045731.2773495703</v>
      </c>
    </row>
    <row r="2071" spans="1:11" x14ac:dyDescent="0.25">
      <c r="A2071" s="4">
        <v>28041</v>
      </c>
      <c r="B2071" s="5">
        <v>6562.75</v>
      </c>
      <c r="C2071" s="121">
        <f>VLOOKUP($A2071,flow_input!B$2:C$50000,2,FALSE)</f>
        <v>4508.3959150000001</v>
      </c>
      <c r="D2071" s="7" t="s">
        <v>8</v>
      </c>
      <c r="E2071" s="6">
        <f t="shared" si="146"/>
        <v>-0.31303250695211615</v>
      </c>
      <c r="F2071" s="4">
        <v>9</v>
      </c>
      <c r="G2071" s="4" t="s">
        <v>2</v>
      </c>
      <c r="H2071" s="170">
        <f t="shared" si="147"/>
        <v>0</v>
      </c>
      <c r="I2071" s="4">
        <v>3</v>
      </c>
      <c r="J2071" s="120">
        <f t="shared" si="144"/>
        <v>-2054.3540849999999</v>
      </c>
      <c r="K2071" s="120">
        <f t="shared" si="145"/>
        <v>4220370.706556187</v>
      </c>
    </row>
    <row r="2072" spans="1:11" x14ac:dyDescent="0.25">
      <c r="A2072" s="4">
        <v>28044</v>
      </c>
      <c r="B2072" s="5">
        <v>6586</v>
      </c>
      <c r="C2072" s="121">
        <f>VLOOKUP($A2072,flow_input!B$2:C$50000,2,FALSE)</f>
        <v>7276.4308039999996</v>
      </c>
      <c r="D2072" s="7" t="s">
        <v>8</v>
      </c>
      <c r="E2072" s="6">
        <f t="shared" si="146"/>
        <v>0.10483310112359545</v>
      </c>
      <c r="F2072" s="4">
        <v>9</v>
      </c>
      <c r="G2072" s="4" t="s">
        <v>2</v>
      </c>
      <c r="H2072" s="170">
        <f t="shared" si="147"/>
        <v>0</v>
      </c>
      <c r="I2072" s="4">
        <v>3</v>
      </c>
      <c r="J2072" s="120">
        <f t="shared" si="144"/>
        <v>690.43080399999963</v>
      </c>
      <c r="K2072" s="120">
        <f t="shared" si="145"/>
        <v>476694.6951120859</v>
      </c>
    </row>
    <row r="2073" spans="1:11" x14ac:dyDescent="0.25">
      <c r="A2073" s="4">
        <v>16363</v>
      </c>
      <c r="B2073" s="5">
        <v>6602.0302620268067</v>
      </c>
      <c r="C2073" s="121">
        <f>VLOOKUP($A2073,flow_input!B$2:C$50000,2,FALSE)</f>
        <v>6316.3485650000002</v>
      </c>
      <c r="D2073" s="7" t="s">
        <v>8</v>
      </c>
      <c r="E2073" s="6">
        <f t="shared" si="146"/>
        <v>-4.3271794537200869E-2</v>
      </c>
      <c r="F2073" s="4">
        <v>9</v>
      </c>
      <c r="G2073" s="4" t="s">
        <v>2</v>
      </c>
      <c r="H2073" s="170">
        <f t="shared" si="147"/>
        <v>0</v>
      </c>
      <c r="I2073" s="4">
        <v>3</v>
      </c>
      <c r="J2073" s="120">
        <f t="shared" si="144"/>
        <v>-285.68169702680643</v>
      </c>
      <c r="K2073" s="120">
        <f t="shared" si="145"/>
        <v>81614.03201611602</v>
      </c>
    </row>
    <row r="2074" spans="1:11" x14ac:dyDescent="0.25">
      <c r="A2074" s="4">
        <v>11023</v>
      </c>
      <c r="B2074" s="5">
        <v>6623.833333333333</v>
      </c>
      <c r="C2074" s="121">
        <f>VLOOKUP($A2074,flow_input!B$2:C$50000,2,FALSE)</f>
        <v>7176.9555309999996</v>
      </c>
      <c r="D2074" s="7" t="s">
        <v>8</v>
      </c>
      <c r="E2074" s="6">
        <f t="shared" si="146"/>
        <v>8.3504848300329559E-2</v>
      </c>
      <c r="F2074" s="4">
        <v>9</v>
      </c>
      <c r="G2074" s="4" t="s">
        <v>2</v>
      </c>
      <c r="H2074" s="170">
        <f t="shared" si="147"/>
        <v>0</v>
      </c>
      <c r="I2074" s="4">
        <v>5</v>
      </c>
      <c r="J2074" s="120">
        <f t="shared" si="144"/>
        <v>553.12219766666658</v>
      </c>
      <c r="K2074" s="120">
        <f t="shared" si="145"/>
        <v>305944.16555160296</v>
      </c>
    </row>
    <row r="2075" spans="1:11" x14ac:dyDescent="0.25">
      <c r="A2075" s="4">
        <v>10075</v>
      </c>
      <c r="B2075" s="5">
        <v>6684.6708838555478</v>
      </c>
      <c r="C2075" s="121">
        <f>VLOOKUP($A2075,flow_input!B$2:C$50000,2,FALSE)</f>
        <v>3557.8031230000001</v>
      </c>
      <c r="D2075" s="7" t="s">
        <v>8</v>
      </c>
      <c r="E2075" s="6">
        <f t="shared" si="146"/>
        <v>-0.46776689760559309</v>
      </c>
      <c r="F2075" s="4">
        <v>9</v>
      </c>
      <c r="G2075" s="4" t="s">
        <v>2</v>
      </c>
      <c r="H2075" s="170">
        <f t="shared" si="147"/>
        <v>0</v>
      </c>
      <c r="I2075" s="4">
        <v>5</v>
      </c>
      <c r="J2075" s="120">
        <f t="shared" si="144"/>
        <v>-3126.8677608555477</v>
      </c>
      <c r="K2075" s="120">
        <f t="shared" si="145"/>
        <v>9777301.9938777871</v>
      </c>
    </row>
    <row r="2076" spans="1:11" x14ac:dyDescent="0.25">
      <c r="A2076" s="4">
        <v>28022</v>
      </c>
      <c r="B2076" s="5">
        <v>6686</v>
      </c>
      <c r="C2076" s="121">
        <f>VLOOKUP($A2076,flow_input!B$2:C$50000,2,FALSE)</f>
        <v>3652.7932340000002</v>
      </c>
      <c r="D2076" s="7" t="s">
        <v>8</v>
      </c>
      <c r="E2076" s="6">
        <f t="shared" si="146"/>
        <v>-0.45366538528268019</v>
      </c>
      <c r="F2076" s="4">
        <v>9</v>
      </c>
      <c r="G2076" s="4" t="s">
        <v>2</v>
      </c>
      <c r="H2076" s="170">
        <f t="shared" si="147"/>
        <v>0</v>
      </c>
      <c r="I2076" s="4">
        <v>7</v>
      </c>
      <c r="J2076" s="120">
        <f t="shared" si="144"/>
        <v>-3033.2067659999998</v>
      </c>
      <c r="K2076" s="120">
        <f t="shared" si="145"/>
        <v>9200343.2853081767</v>
      </c>
    </row>
    <row r="2077" spans="1:11" x14ac:dyDescent="0.25">
      <c r="A2077" s="4">
        <v>11145</v>
      </c>
      <c r="B2077" s="5">
        <v>6729.583333333333</v>
      </c>
      <c r="C2077" s="121">
        <f>VLOOKUP($A2077,flow_input!B$2:C$50000,2,FALSE)</f>
        <v>5748.6828029999997</v>
      </c>
      <c r="D2077" s="7" t="s">
        <v>8</v>
      </c>
      <c r="E2077" s="6">
        <f t="shared" si="146"/>
        <v>-0.14575947450931837</v>
      </c>
      <c r="F2077" s="4">
        <v>9</v>
      </c>
      <c r="G2077" s="4" t="s">
        <v>2</v>
      </c>
      <c r="H2077" s="170">
        <f t="shared" si="147"/>
        <v>0</v>
      </c>
      <c r="I2077" s="4">
        <v>5</v>
      </c>
      <c r="J2077" s="120">
        <f t="shared" si="144"/>
        <v>-980.90053033333334</v>
      </c>
      <c r="K2077" s="120">
        <f t="shared" si="145"/>
        <v>962165.85040821461</v>
      </c>
    </row>
    <row r="2078" spans="1:11" x14ac:dyDescent="0.25">
      <c r="A2078" s="4">
        <v>28531</v>
      </c>
      <c r="B2078" s="5">
        <v>6750.583333333333</v>
      </c>
      <c r="C2078" s="121">
        <f>VLOOKUP($A2078,flow_input!B$2:C$50000,2,FALSE)</f>
        <v>7192.2890360000001</v>
      </c>
      <c r="D2078" s="7" t="s">
        <v>8</v>
      </c>
      <c r="E2078" s="6">
        <f t="shared" si="146"/>
        <v>6.5432227239621277E-2</v>
      </c>
      <c r="F2078" s="4">
        <v>9</v>
      </c>
      <c r="G2078" s="4" t="s">
        <v>2</v>
      </c>
      <c r="H2078" s="170">
        <f t="shared" si="147"/>
        <v>0</v>
      </c>
      <c r="I2078" s="4">
        <v>7</v>
      </c>
      <c r="J2078" s="120">
        <f t="shared" si="144"/>
        <v>441.70570266666709</v>
      </c>
      <c r="K2078" s="120">
        <f t="shared" si="145"/>
        <v>195103.92776825413</v>
      </c>
    </row>
    <row r="2079" spans="1:11" x14ac:dyDescent="0.25">
      <c r="A2079" s="4">
        <v>10936</v>
      </c>
      <c r="B2079" s="5">
        <v>6752.9265758640095</v>
      </c>
      <c r="C2079" s="121">
        <f>VLOOKUP($A2079,flow_input!B$2:C$50000,2,FALSE)</f>
        <v>5489.7695190000004</v>
      </c>
      <c r="D2079" s="7" t="s">
        <v>8</v>
      </c>
      <c r="E2079" s="6">
        <f t="shared" si="146"/>
        <v>-0.18705327870418809</v>
      </c>
      <c r="F2079" s="4">
        <v>9</v>
      </c>
      <c r="G2079" s="4" t="s">
        <v>2</v>
      </c>
      <c r="H2079" s="170">
        <f t="shared" si="147"/>
        <v>0</v>
      </c>
      <c r="I2079" s="4">
        <v>3</v>
      </c>
      <c r="J2079" s="120">
        <f t="shared" si="144"/>
        <v>-1263.1570568640091</v>
      </c>
      <c r="K2079" s="120">
        <f t="shared" si="145"/>
        <v>1595565.7503053455</v>
      </c>
    </row>
    <row r="2080" spans="1:11" x14ac:dyDescent="0.25">
      <c r="A2080" s="4">
        <v>4121</v>
      </c>
      <c r="B2080" s="5">
        <v>6811.416666666667</v>
      </c>
      <c r="C2080" s="121">
        <f>VLOOKUP($A2080,flow_input!B$2:C$50000,2,FALSE)</f>
        <v>6606.1704449999997</v>
      </c>
      <c r="D2080" s="7" t="s">
        <v>8</v>
      </c>
      <c r="E2080" s="6">
        <f t="shared" si="146"/>
        <v>-3.0132677489998483E-2</v>
      </c>
      <c r="F2080" s="4">
        <v>9</v>
      </c>
      <c r="G2080" s="4" t="s">
        <v>2</v>
      </c>
      <c r="H2080" s="170">
        <f t="shared" si="147"/>
        <v>0</v>
      </c>
      <c r="I2080" s="4">
        <v>3</v>
      </c>
      <c r="J2080" s="120">
        <f t="shared" si="144"/>
        <v>-205.24622166666722</v>
      </c>
      <c r="K2080" s="120">
        <f t="shared" si="145"/>
        <v>42126.011508442702</v>
      </c>
    </row>
    <row r="2081" spans="1:11" x14ac:dyDescent="0.25">
      <c r="A2081" s="4">
        <v>12223</v>
      </c>
      <c r="B2081" s="5">
        <v>6872.666666666667</v>
      </c>
      <c r="C2081" s="121">
        <f>VLOOKUP($A2081,flow_input!B$2:C$50000,2,FALSE)</f>
        <v>4861.068612</v>
      </c>
      <c r="D2081" s="7" t="s">
        <v>8</v>
      </c>
      <c r="E2081" s="6">
        <f t="shared" si="146"/>
        <v>-0.29269541973033275</v>
      </c>
      <c r="F2081" s="4">
        <v>9</v>
      </c>
      <c r="G2081" s="4" t="s">
        <v>2</v>
      </c>
      <c r="H2081" s="170">
        <f t="shared" si="147"/>
        <v>0</v>
      </c>
      <c r="I2081" s="4">
        <v>6</v>
      </c>
      <c r="J2081" s="120">
        <f t="shared" si="144"/>
        <v>-2011.5980546666669</v>
      </c>
      <c r="K2081" s="120">
        <f t="shared" si="145"/>
        <v>4046526.7335387189</v>
      </c>
    </row>
    <row r="2082" spans="1:11" x14ac:dyDescent="0.25">
      <c r="A2082" s="4">
        <v>40257</v>
      </c>
      <c r="B2082" s="5">
        <v>6900.6288287973339</v>
      </c>
      <c r="C2082" s="121">
        <f>VLOOKUP($A2082,flow_input!B$2:C$50000,2,FALSE)</f>
        <v>6710.2990609999997</v>
      </c>
      <c r="D2082" s="7" t="s">
        <v>8</v>
      </c>
      <c r="E2082" s="6">
        <f t="shared" si="146"/>
        <v>-2.7581510688281075E-2</v>
      </c>
      <c r="F2082" s="4">
        <v>9</v>
      </c>
      <c r="G2082" s="4" t="s">
        <v>2</v>
      </c>
      <c r="H2082" s="170">
        <f t="shared" si="147"/>
        <v>0</v>
      </c>
      <c r="I2082" s="4">
        <v>3</v>
      </c>
      <c r="J2082" s="120">
        <f t="shared" si="144"/>
        <v>-190.32976779733417</v>
      </c>
      <c r="K2082" s="120">
        <f t="shared" si="145"/>
        <v>36225.420509787145</v>
      </c>
    </row>
    <row r="2083" spans="1:11" x14ac:dyDescent="0.25">
      <c r="A2083" s="4">
        <v>28004</v>
      </c>
      <c r="B2083" s="5">
        <v>6915.166666666667</v>
      </c>
      <c r="C2083" s="121">
        <f>VLOOKUP($A2083,flow_input!B$2:C$50000,2,FALSE)</f>
        <v>4820.1475979999996</v>
      </c>
      <c r="D2083" s="7" t="s">
        <v>8</v>
      </c>
      <c r="E2083" s="6">
        <f t="shared" si="146"/>
        <v>-0.3029600253548963</v>
      </c>
      <c r="F2083" s="4">
        <v>9</v>
      </c>
      <c r="G2083" s="4" t="s">
        <v>2</v>
      </c>
      <c r="H2083" s="170">
        <f t="shared" si="147"/>
        <v>0</v>
      </c>
      <c r="I2083" s="4">
        <v>5</v>
      </c>
      <c r="J2083" s="120">
        <f t="shared" si="144"/>
        <v>-2095.0190686666674</v>
      </c>
      <c r="K2083" s="120">
        <f t="shared" si="145"/>
        <v>4389104.8980769506</v>
      </c>
    </row>
    <row r="2084" spans="1:11" x14ac:dyDescent="0.25">
      <c r="A2084" s="4">
        <v>4090</v>
      </c>
      <c r="B2084" s="5">
        <v>6950.7183246543373</v>
      </c>
      <c r="C2084" s="121">
        <f>VLOOKUP($A2084,flow_input!B$2:C$50000,2,FALSE)</f>
        <v>2459.6845429999998</v>
      </c>
      <c r="D2084" s="7" t="s">
        <v>8</v>
      </c>
      <c r="E2084" s="6">
        <f t="shared" si="146"/>
        <v>-0.64612513007821804</v>
      </c>
      <c r="F2084" s="4">
        <v>9</v>
      </c>
      <c r="G2084" s="4" t="s">
        <v>2</v>
      </c>
      <c r="H2084" s="170">
        <f t="shared" si="147"/>
        <v>0</v>
      </c>
      <c r="I2084" s="4">
        <v>5</v>
      </c>
      <c r="J2084" s="120">
        <f t="shared" ref="J2084:J2147" si="148">C2084-B2084</f>
        <v>-4491.0337816543379</v>
      </c>
      <c r="K2084" s="120">
        <f t="shared" ref="K2084:K2147" si="149">POWER(J2084,2)</f>
        <v>20169384.427960463</v>
      </c>
    </row>
    <row r="2085" spans="1:11" x14ac:dyDescent="0.25">
      <c r="A2085" s="4">
        <v>10894</v>
      </c>
      <c r="B2085" s="5">
        <v>6999.875</v>
      </c>
      <c r="C2085" s="121">
        <f>VLOOKUP($A2085,flow_input!B$2:C$50000,2,FALSE)</f>
        <v>1332.064165</v>
      </c>
      <c r="D2085" s="7" t="s">
        <v>8</v>
      </c>
      <c r="E2085" s="6">
        <f t="shared" si="146"/>
        <v>-0.80970172110216254</v>
      </c>
      <c r="F2085" s="4">
        <v>9</v>
      </c>
      <c r="G2085" s="4" t="s">
        <v>2</v>
      </c>
      <c r="H2085" s="170">
        <f t="shared" si="147"/>
        <v>0</v>
      </c>
      <c r="I2085" s="4">
        <v>3</v>
      </c>
      <c r="J2085" s="120">
        <f t="shared" si="148"/>
        <v>-5667.8108350000002</v>
      </c>
      <c r="K2085" s="120">
        <f t="shared" si="149"/>
        <v>32124079.661343399</v>
      </c>
    </row>
    <row r="2086" spans="1:11" x14ac:dyDescent="0.25">
      <c r="A2086" s="4">
        <v>3652</v>
      </c>
      <c r="B2086" s="5">
        <v>7032.333333333333</v>
      </c>
      <c r="C2086" s="121">
        <f>VLOOKUP($A2086,flow_input!B$2:C$50000,2,FALSE)</f>
        <v>6274.2463809999999</v>
      </c>
      <c r="D2086" s="7" t="s">
        <v>8</v>
      </c>
      <c r="E2086" s="6">
        <f t="shared" si="146"/>
        <v>-0.10780020178224392</v>
      </c>
      <c r="F2086" s="4">
        <v>9</v>
      </c>
      <c r="G2086" s="4" t="s">
        <v>2</v>
      </c>
      <c r="H2086" s="170">
        <f t="shared" si="147"/>
        <v>0</v>
      </c>
      <c r="I2086" s="4">
        <v>2</v>
      </c>
      <c r="J2086" s="120">
        <f t="shared" si="148"/>
        <v>-758.0869523333331</v>
      </c>
      <c r="K2086" s="120">
        <f t="shared" si="149"/>
        <v>574695.8272980412</v>
      </c>
    </row>
    <row r="2087" spans="1:11" x14ac:dyDescent="0.25">
      <c r="A2087" s="4">
        <v>28323</v>
      </c>
      <c r="B2087" s="5">
        <v>7122.2039095774489</v>
      </c>
      <c r="C2087" s="121">
        <f>VLOOKUP($A2087,flow_input!B$2:C$50000,2,FALSE)</f>
        <v>4197.8738579999999</v>
      </c>
      <c r="D2087" s="7" t="s">
        <v>8</v>
      </c>
      <c r="E2087" s="6">
        <f t="shared" si="146"/>
        <v>-0.41059341865303967</v>
      </c>
      <c r="F2087" s="4">
        <v>9</v>
      </c>
      <c r="G2087" s="4" t="s">
        <v>2</v>
      </c>
      <c r="H2087" s="170">
        <f t="shared" si="147"/>
        <v>0</v>
      </c>
      <c r="I2087" s="4">
        <v>7</v>
      </c>
      <c r="J2087" s="120">
        <f t="shared" si="148"/>
        <v>-2924.330051577449</v>
      </c>
      <c r="K2087" s="120">
        <f t="shared" si="149"/>
        <v>8551706.2505589649</v>
      </c>
    </row>
    <row r="2088" spans="1:11" x14ac:dyDescent="0.25">
      <c r="A2088" s="4">
        <v>27800</v>
      </c>
      <c r="B2088" s="5">
        <v>7155.833333333333</v>
      </c>
      <c r="C2088" s="121">
        <f>VLOOKUP($A2088,flow_input!B$2:C$50000,2,FALSE)</f>
        <v>2613.4862969999999</v>
      </c>
      <c r="D2088" s="7" t="s">
        <v>8</v>
      </c>
      <c r="E2088" s="6">
        <f t="shared" si="146"/>
        <v>-0.63477540975893798</v>
      </c>
      <c r="F2088" s="4">
        <v>9</v>
      </c>
      <c r="G2088" s="4" t="s">
        <v>2</v>
      </c>
      <c r="H2088" s="170">
        <f t="shared" si="147"/>
        <v>0</v>
      </c>
      <c r="I2088" s="4">
        <v>2</v>
      </c>
      <c r="J2088" s="120">
        <f t="shared" si="148"/>
        <v>-4542.3470363333327</v>
      </c>
      <c r="K2088" s="120">
        <f t="shared" si="149"/>
        <v>20632916.598486211</v>
      </c>
    </row>
    <row r="2089" spans="1:11" x14ac:dyDescent="0.25">
      <c r="A2089" s="4">
        <v>12225</v>
      </c>
      <c r="B2089" s="5">
        <v>7198</v>
      </c>
      <c r="C2089" s="121">
        <f>VLOOKUP($A2089,flow_input!B$2:C$50000,2,FALSE)</f>
        <v>5890.435082</v>
      </c>
      <c r="D2089" s="7" t="s">
        <v>8</v>
      </c>
      <c r="E2089" s="6">
        <f t="shared" si="146"/>
        <v>-0.18165669880522373</v>
      </c>
      <c r="F2089" s="4">
        <v>9</v>
      </c>
      <c r="G2089" s="4" t="s">
        <v>2</v>
      </c>
      <c r="H2089" s="170">
        <f t="shared" si="147"/>
        <v>0</v>
      </c>
      <c r="I2089" s="4">
        <v>6</v>
      </c>
      <c r="J2089" s="120">
        <f t="shared" si="148"/>
        <v>-1307.564918</v>
      </c>
      <c r="K2089" s="120">
        <f t="shared" si="149"/>
        <v>1709726.0147843468</v>
      </c>
    </row>
    <row r="2090" spans="1:11" x14ac:dyDescent="0.25">
      <c r="A2090" s="4">
        <v>4022</v>
      </c>
      <c r="B2090" s="5">
        <v>7199.416666666667</v>
      </c>
      <c r="C2090" s="121">
        <f>VLOOKUP($A2090,flow_input!B$2:C$50000,2,FALSE)</f>
        <v>6894.9088170000005</v>
      </c>
      <c r="D2090" s="7" t="s">
        <v>8</v>
      </c>
      <c r="E2090" s="6">
        <f t="shared" si="146"/>
        <v>-4.2296183672288268E-2</v>
      </c>
      <c r="F2090" s="4">
        <v>9</v>
      </c>
      <c r="G2090" s="4" t="s">
        <v>2</v>
      </c>
      <c r="H2090" s="170">
        <f t="shared" si="147"/>
        <v>0</v>
      </c>
      <c r="I2090" s="4">
        <v>2</v>
      </c>
      <c r="J2090" s="120">
        <f t="shared" si="148"/>
        <v>-304.50784966666652</v>
      </c>
      <c r="K2090" s="120">
        <f t="shared" si="149"/>
        <v>92725.030508617172</v>
      </c>
    </row>
    <row r="2091" spans="1:11" x14ac:dyDescent="0.25">
      <c r="A2091" s="4">
        <v>27637</v>
      </c>
      <c r="B2091" s="5">
        <v>7264.4096663876026</v>
      </c>
      <c r="C2091" s="121">
        <f>VLOOKUP($A2091,flow_input!B$2:C$50000,2,FALSE)</f>
        <v>6239.0962939999999</v>
      </c>
      <c r="D2091" s="7" t="s">
        <v>8</v>
      </c>
      <c r="E2091" s="6">
        <f t="shared" si="146"/>
        <v>-0.14114200870742788</v>
      </c>
      <c r="F2091" s="4">
        <v>9</v>
      </c>
      <c r="G2091" s="4" t="s">
        <v>2</v>
      </c>
      <c r="H2091" s="170">
        <f t="shared" si="147"/>
        <v>0</v>
      </c>
      <c r="I2091" s="4">
        <v>3</v>
      </c>
      <c r="J2091" s="120">
        <f t="shared" si="148"/>
        <v>-1025.3133723876026</v>
      </c>
      <c r="K2091" s="120">
        <f t="shared" si="149"/>
        <v>1051267.5115968387</v>
      </c>
    </row>
    <row r="2092" spans="1:11" x14ac:dyDescent="0.25">
      <c r="A2092" s="4">
        <v>10929</v>
      </c>
      <c r="B2092" s="5">
        <v>7268.3839316318827</v>
      </c>
      <c r="C2092" s="121">
        <f>VLOOKUP($A2092,flow_input!B$2:C$50000,2,FALSE)</f>
        <v>4459.1386480000001</v>
      </c>
      <c r="D2092" s="7" t="s">
        <v>8</v>
      </c>
      <c r="E2092" s="6">
        <f t="shared" si="146"/>
        <v>-0.38650204915649755</v>
      </c>
      <c r="F2092" s="4">
        <v>9</v>
      </c>
      <c r="G2092" s="4" t="s">
        <v>2</v>
      </c>
      <c r="H2092" s="170">
        <f t="shared" si="147"/>
        <v>0</v>
      </c>
      <c r="I2092" s="4">
        <v>3</v>
      </c>
      <c r="J2092" s="120">
        <f t="shared" si="148"/>
        <v>-2809.2452836318826</v>
      </c>
      <c r="K2092" s="120">
        <f t="shared" si="149"/>
        <v>7891859.0636079758</v>
      </c>
    </row>
    <row r="2093" spans="1:11" x14ac:dyDescent="0.25">
      <c r="A2093" s="4">
        <v>2801</v>
      </c>
      <c r="B2093" s="5">
        <v>7285.166666666667</v>
      </c>
      <c r="C2093" s="121">
        <f>VLOOKUP($A2093,flow_input!B$2:C$50000,2,FALSE)</f>
        <v>11446.509265000001</v>
      </c>
      <c r="D2093" s="7" t="s">
        <v>8</v>
      </c>
      <c r="E2093" s="6">
        <f t="shared" si="146"/>
        <v>0.57120760426437278</v>
      </c>
      <c r="F2093" s="4">
        <v>9</v>
      </c>
      <c r="G2093" s="4" t="s">
        <v>2</v>
      </c>
      <c r="H2093" s="170">
        <f t="shared" si="147"/>
        <v>0</v>
      </c>
      <c r="I2093" s="4">
        <v>3</v>
      </c>
      <c r="J2093" s="120">
        <f t="shared" si="148"/>
        <v>4161.3425983333336</v>
      </c>
      <c r="K2093" s="120">
        <f t="shared" si="149"/>
        <v>17316772.22070362</v>
      </c>
    </row>
    <row r="2094" spans="1:11" x14ac:dyDescent="0.25">
      <c r="A2094" s="4">
        <v>28335</v>
      </c>
      <c r="B2094" s="5">
        <v>7288.770357847281</v>
      </c>
      <c r="C2094" s="121">
        <f>VLOOKUP($A2094,flow_input!B$2:C$50000,2,FALSE)</f>
        <v>7050.9197389999999</v>
      </c>
      <c r="D2094" s="7" t="s">
        <v>8</v>
      </c>
      <c r="E2094" s="6">
        <f t="shared" si="146"/>
        <v>-3.2632475324346655E-2</v>
      </c>
      <c r="F2094" s="4">
        <v>9</v>
      </c>
      <c r="G2094" s="4" t="s">
        <v>2</v>
      </c>
      <c r="H2094" s="170">
        <f t="shared" si="147"/>
        <v>0</v>
      </c>
      <c r="I2094" s="4">
        <v>2</v>
      </c>
      <c r="J2094" s="120">
        <f t="shared" si="148"/>
        <v>-237.85061884728111</v>
      </c>
      <c r="K2094" s="120">
        <f t="shared" si="149"/>
        <v>56572.916886034596</v>
      </c>
    </row>
    <row r="2095" spans="1:11" x14ac:dyDescent="0.25">
      <c r="A2095" s="4">
        <v>8950</v>
      </c>
      <c r="B2095" s="5">
        <v>7295.583333333333</v>
      </c>
      <c r="C2095" s="121">
        <f>VLOOKUP($A2095,flow_input!B$2:C$50000,2,FALSE)</f>
        <v>6182.7041449999997</v>
      </c>
      <c r="D2095" s="7" t="s">
        <v>8</v>
      </c>
      <c r="E2095" s="6">
        <f t="shared" si="146"/>
        <v>-0.15254149496841696</v>
      </c>
      <c r="F2095" s="4">
        <v>9</v>
      </c>
      <c r="G2095" s="4" t="s">
        <v>2</v>
      </c>
      <c r="H2095" s="170">
        <f t="shared" si="147"/>
        <v>0</v>
      </c>
      <c r="I2095" s="4">
        <v>2</v>
      </c>
      <c r="J2095" s="120">
        <f t="shared" si="148"/>
        <v>-1112.8791883333333</v>
      </c>
      <c r="K2095" s="120">
        <f t="shared" si="149"/>
        <v>1238500.0878254587</v>
      </c>
    </row>
    <row r="2096" spans="1:11" x14ac:dyDescent="0.25">
      <c r="A2096" s="4">
        <v>29166</v>
      </c>
      <c r="B2096" s="5">
        <v>7342.916666666667</v>
      </c>
      <c r="C2096" s="121">
        <f>VLOOKUP($A2096,flow_input!B$2:C$50000,2,FALSE)</f>
        <v>4378.9941740000004</v>
      </c>
      <c r="D2096" s="7" t="s">
        <v>8</v>
      </c>
      <c r="E2096" s="6">
        <f t="shared" si="146"/>
        <v>-0.40364375999546043</v>
      </c>
      <c r="F2096" s="4">
        <v>9</v>
      </c>
      <c r="G2096" s="4" t="s">
        <v>2</v>
      </c>
      <c r="H2096" s="170">
        <f t="shared" si="147"/>
        <v>0</v>
      </c>
      <c r="I2096" s="4">
        <v>6</v>
      </c>
      <c r="J2096" s="120">
        <f t="shared" si="148"/>
        <v>-2963.9224926666666</v>
      </c>
      <c r="K2096" s="120">
        <f t="shared" si="149"/>
        <v>8784836.542535387</v>
      </c>
    </row>
    <row r="2097" spans="1:11" x14ac:dyDescent="0.25">
      <c r="A2097" s="4">
        <v>11062</v>
      </c>
      <c r="B2097" s="5">
        <v>7363.5</v>
      </c>
      <c r="C2097" s="121">
        <f>VLOOKUP($A2097,flow_input!B$2:C$50000,2,FALSE)</f>
        <v>9216.8282839999993</v>
      </c>
      <c r="D2097" s="7" t="s">
        <v>8</v>
      </c>
      <c r="E2097" s="6">
        <f t="shared" si="146"/>
        <v>0.2516912180349018</v>
      </c>
      <c r="F2097" s="4">
        <v>9</v>
      </c>
      <c r="G2097" s="4" t="s">
        <v>2</v>
      </c>
      <c r="H2097" s="170">
        <f t="shared" si="147"/>
        <v>0</v>
      </c>
      <c r="I2097" s="4">
        <v>5</v>
      </c>
      <c r="J2097" s="120">
        <f t="shared" si="148"/>
        <v>1853.3282839999993</v>
      </c>
      <c r="K2097" s="120">
        <f t="shared" si="149"/>
        <v>3434825.7282743817</v>
      </c>
    </row>
    <row r="2098" spans="1:11" x14ac:dyDescent="0.25">
      <c r="A2098" s="4">
        <v>28570</v>
      </c>
      <c r="B2098" s="5">
        <v>7412.416666666667</v>
      </c>
      <c r="C2098" s="121">
        <f>VLOOKUP($A2098,flow_input!B$2:C$50000,2,FALSE)</f>
        <v>5124.7036029999999</v>
      </c>
      <c r="D2098" s="7" t="s">
        <v>8</v>
      </c>
      <c r="E2098" s="6">
        <f t="shared" si="146"/>
        <v>-0.30863255083249952</v>
      </c>
      <c r="F2098" s="4">
        <v>9</v>
      </c>
      <c r="G2098" s="4" t="s">
        <v>2</v>
      </c>
      <c r="H2098" s="170">
        <f t="shared" si="147"/>
        <v>0</v>
      </c>
      <c r="I2098" s="4">
        <v>7</v>
      </c>
      <c r="J2098" s="120">
        <f t="shared" si="148"/>
        <v>-2287.713063666667</v>
      </c>
      <c r="K2098" s="120">
        <f t="shared" si="149"/>
        <v>5233631.0616711276</v>
      </c>
    </row>
    <row r="2099" spans="1:11" x14ac:dyDescent="0.25">
      <c r="A2099" s="4">
        <v>10896</v>
      </c>
      <c r="B2099" s="5">
        <v>7434.916666666667</v>
      </c>
      <c r="C2099" s="121">
        <f>VLOOKUP($A2099,flow_input!B$2:C$50000,2,FALSE)</f>
        <v>5491.896084</v>
      </c>
      <c r="D2099" s="7" t="s">
        <v>8</v>
      </c>
      <c r="E2099" s="6">
        <f t="shared" si="146"/>
        <v>-0.26133723749425575</v>
      </c>
      <c r="F2099" s="4">
        <v>9</v>
      </c>
      <c r="G2099" s="4" t="s">
        <v>2</v>
      </c>
      <c r="H2099" s="170">
        <f t="shared" si="147"/>
        <v>0</v>
      </c>
      <c r="I2099" s="4">
        <v>3</v>
      </c>
      <c r="J2099" s="120">
        <f t="shared" si="148"/>
        <v>-1943.020582666667</v>
      </c>
      <c r="K2099" s="120">
        <f t="shared" si="149"/>
        <v>3775328.984666314</v>
      </c>
    </row>
    <row r="2100" spans="1:11" x14ac:dyDescent="0.25">
      <c r="A2100" s="4">
        <v>10878</v>
      </c>
      <c r="B2100" s="5">
        <v>7510.2857142857147</v>
      </c>
      <c r="C2100" s="121">
        <f>VLOOKUP($A2100,flow_input!B$2:C$50000,2,FALSE)</f>
        <v>4896.0413189999999</v>
      </c>
      <c r="D2100" s="7" t="s">
        <v>8</v>
      </c>
      <c r="E2100" s="6">
        <f t="shared" si="146"/>
        <v>-0.34808854080118701</v>
      </c>
      <c r="F2100" s="4">
        <v>9</v>
      </c>
      <c r="G2100" s="4" t="s">
        <v>2</v>
      </c>
      <c r="H2100" s="170">
        <f t="shared" si="147"/>
        <v>0</v>
      </c>
      <c r="I2100" s="4">
        <v>3</v>
      </c>
      <c r="J2100" s="120">
        <f t="shared" si="148"/>
        <v>-2614.2443952857147</v>
      </c>
      <c r="K2100" s="120">
        <f t="shared" si="149"/>
        <v>6834273.7582827723</v>
      </c>
    </row>
    <row r="2101" spans="1:11" x14ac:dyDescent="0.25">
      <c r="A2101" s="4">
        <v>28373</v>
      </c>
      <c r="B2101" s="5">
        <v>7518.2</v>
      </c>
      <c r="C2101" s="121">
        <f>VLOOKUP($A2101,flow_input!B$2:C$50000,2,FALSE)</f>
        <v>9303.8666429999994</v>
      </c>
      <c r="D2101" s="7" t="s">
        <v>8</v>
      </c>
      <c r="E2101" s="6">
        <f t="shared" si="146"/>
        <v>0.23751252201324791</v>
      </c>
      <c r="F2101" s="4">
        <v>9</v>
      </c>
      <c r="G2101" s="4" t="s">
        <v>2</v>
      </c>
      <c r="H2101" s="170">
        <f t="shared" si="147"/>
        <v>0</v>
      </c>
      <c r="I2101" s="4">
        <v>2</v>
      </c>
      <c r="J2101" s="120">
        <f t="shared" si="148"/>
        <v>1785.6666429999996</v>
      </c>
      <c r="K2101" s="120">
        <f t="shared" si="149"/>
        <v>3188605.3599228878</v>
      </c>
    </row>
    <row r="2102" spans="1:11" x14ac:dyDescent="0.25">
      <c r="A2102" s="4">
        <v>2721</v>
      </c>
      <c r="B2102" s="5">
        <v>7626.833333333333</v>
      </c>
      <c r="C2102" s="121">
        <f>VLOOKUP($A2102,flow_input!B$2:C$50000,2,FALSE)</f>
        <v>4950.8347130000002</v>
      </c>
      <c r="D2102" s="7" t="s">
        <v>8</v>
      </c>
      <c r="E2102" s="6">
        <f t="shared" si="146"/>
        <v>-0.35086627744148946</v>
      </c>
      <c r="F2102" s="4">
        <v>9</v>
      </c>
      <c r="G2102" s="4" t="s">
        <v>2</v>
      </c>
      <c r="H2102" s="170">
        <f t="shared" si="147"/>
        <v>0</v>
      </c>
      <c r="I2102" s="4">
        <v>6</v>
      </c>
      <c r="J2102" s="120">
        <f t="shared" si="148"/>
        <v>-2675.9986203333328</v>
      </c>
      <c r="K2102" s="120">
        <f t="shared" si="149"/>
        <v>7160968.6160259005</v>
      </c>
    </row>
    <row r="2103" spans="1:11" x14ac:dyDescent="0.25">
      <c r="A2103" s="4">
        <v>2578</v>
      </c>
      <c r="B2103" s="5">
        <v>7718.081001337805</v>
      </c>
      <c r="C2103" s="121">
        <f>VLOOKUP($A2103,flow_input!B$2:C$50000,2,FALSE)</f>
        <v>5625.3755963330004</v>
      </c>
      <c r="D2103" s="7" t="s">
        <v>8</v>
      </c>
      <c r="E2103" s="6">
        <f t="shared" si="146"/>
        <v>-0.27114322908013888</v>
      </c>
      <c r="F2103" s="4">
        <v>9</v>
      </c>
      <c r="G2103" s="4" t="s">
        <v>2</v>
      </c>
      <c r="H2103" s="170">
        <f t="shared" si="147"/>
        <v>0</v>
      </c>
      <c r="I2103" s="4">
        <v>2</v>
      </c>
      <c r="J2103" s="120">
        <f t="shared" si="148"/>
        <v>-2092.7054050048046</v>
      </c>
      <c r="K2103" s="120">
        <f t="shared" si="149"/>
        <v>4379415.9121363228</v>
      </c>
    </row>
    <row r="2104" spans="1:11" x14ac:dyDescent="0.25">
      <c r="A2104" s="4">
        <v>11017</v>
      </c>
      <c r="B2104" s="5">
        <v>7730</v>
      </c>
      <c r="C2104" s="121">
        <f>VLOOKUP($A2104,flow_input!B$2:C$50000,2,FALSE)</f>
        <v>7257.5502930000002</v>
      </c>
      <c r="D2104" s="7" t="s">
        <v>8</v>
      </c>
      <c r="E2104" s="6">
        <f t="shared" si="146"/>
        <v>-6.1118978913324629E-2</v>
      </c>
      <c r="F2104" s="4">
        <v>9</v>
      </c>
      <c r="G2104" s="4" t="s">
        <v>2</v>
      </c>
      <c r="H2104" s="170">
        <f t="shared" si="147"/>
        <v>0</v>
      </c>
      <c r="I2104" s="4">
        <v>3</v>
      </c>
      <c r="J2104" s="120">
        <f t="shared" si="148"/>
        <v>-472.44970699999976</v>
      </c>
      <c r="K2104" s="120">
        <f t="shared" si="149"/>
        <v>223208.72564438562</v>
      </c>
    </row>
    <row r="2105" spans="1:11" x14ac:dyDescent="0.25">
      <c r="A2105" s="4">
        <v>29176</v>
      </c>
      <c r="B2105" s="5">
        <v>7757</v>
      </c>
      <c r="C2105" s="121">
        <f>VLOOKUP($A2105,flow_input!B$2:C$50000,2,FALSE)</f>
        <v>5858.3271139999997</v>
      </c>
      <c r="D2105" s="7" t="s">
        <v>8</v>
      </c>
      <c r="E2105" s="6">
        <f t="shared" si="146"/>
        <v>-0.24476896815779303</v>
      </c>
      <c r="F2105" s="4">
        <v>9</v>
      </c>
      <c r="G2105" s="4" t="s">
        <v>2</v>
      </c>
      <c r="H2105" s="170">
        <f t="shared" si="147"/>
        <v>0</v>
      </c>
      <c r="I2105" s="4">
        <v>7</v>
      </c>
      <c r="J2105" s="120">
        <f t="shared" si="148"/>
        <v>-1898.6728860000003</v>
      </c>
      <c r="K2105" s="120">
        <f t="shared" si="149"/>
        <v>3604958.7280315701</v>
      </c>
    </row>
    <row r="2106" spans="1:11" x14ac:dyDescent="0.25">
      <c r="A2106" s="4">
        <v>10906</v>
      </c>
      <c r="B2106" s="5">
        <v>7799.25</v>
      </c>
      <c r="C2106" s="121">
        <f>VLOOKUP($A2106,flow_input!B$2:C$50000,2,FALSE)</f>
        <v>7657.2182780000003</v>
      </c>
      <c r="D2106" s="7" t="s">
        <v>8</v>
      </c>
      <c r="E2106" s="6">
        <f t="shared" si="146"/>
        <v>-1.8210946180722498E-2</v>
      </c>
      <c r="F2106" s="4">
        <v>9</v>
      </c>
      <c r="G2106" s="4" t="s">
        <v>2</v>
      </c>
      <c r="H2106" s="170">
        <f t="shared" si="147"/>
        <v>0</v>
      </c>
      <c r="I2106" s="4">
        <v>6</v>
      </c>
      <c r="J2106" s="120">
        <f t="shared" si="148"/>
        <v>-142.03172199999972</v>
      </c>
      <c r="K2106" s="120">
        <f t="shared" si="149"/>
        <v>20173.010054285205</v>
      </c>
    </row>
    <row r="2107" spans="1:11" x14ac:dyDescent="0.25">
      <c r="A2107" s="4">
        <v>27563</v>
      </c>
      <c r="B2107" s="5">
        <v>7849.583333333333</v>
      </c>
      <c r="C2107" s="121">
        <f>VLOOKUP($A2107,flow_input!B$2:C$50000,2,FALSE)</f>
        <v>6161.2544209999996</v>
      </c>
      <c r="D2107" s="7" t="s">
        <v>8</v>
      </c>
      <c r="E2107" s="6">
        <f t="shared" si="146"/>
        <v>-0.21508516320399174</v>
      </c>
      <c r="F2107" s="4">
        <v>9</v>
      </c>
      <c r="G2107" s="4" t="s">
        <v>2</v>
      </c>
      <c r="H2107" s="170">
        <f t="shared" si="147"/>
        <v>0</v>
      </c>
      <c r="I2107" s="4">
        <v>6</v>
      </c>
      <c r="J2107" s="120">
        <f t="shared" si="148"/>
        <v>-1688.3289123333334</v>
      </c>
      <c r="K2107" s="120">
        <f t="shared" si="149"/>
        <v>2850454.5162206567</v>
      </c>
    </row>
    <row r="2108" spans="1:11" x14ac:dyDescent="0.25">
      <c r="A2108" s="4">
        <v>28153</v>
      </c>
      <c r="B2108" s="5">
        <v>7865.5</v>
      </c>
      <c r="C2108" s="121">
        <f>VLOOKUP($A2108,flow_input!B$2:C$50000,2,FALSE)</f>
        <v>6202.2371739999999</v>
      </c>
      <c r="D2108" s="7" t="s">
        <v>8</v>
      </c>
      <c r="E2108" s="6">
        <f t="shared" si="146"/>
        <v>-0.21146307621893079</v>
      </c>
      <c r="F2108" s="4">
        <v>9</v>
      </c>
      <c r="G2108" s="4" t="s">
        <v>2</v>
      </c>
      <c r="H2108" s="170">
        <f t="shared" si="147"/>
        <v>0</v>
      </c>
      <c r="I2108" s="4">
        <v>5</v>
      </c>
      <c r="J2108" s="120">
        <f t="shared" si="148"/>
        <v>-1663.2628260000001</v>
      </c>
      <c r="K2108" s="120">
        <f t="shared" si="149"/>
        <v>2766443.2283535069</v>
      </c>
    </row>
    <row r="2109" spans="1:11" x14ac:dyDescent="0.25">
      <c r="A2109" s="4">
        <v>29030</v>
      </c>
      <c r="B2109" s="5">
        <v>7899.5</v>
      </c>
      <c r="C2109" s="121">
        <f>VLOOKUP($A2109,flow_input!B$2:C$50000,2,FALSE)</f>
        <v>10313.661714</v>
      </c>
      <c r="D2109" s="7" t="s">
        <v>8</v>
      </c>
      <c r="E2109" s="6">
        <f t="shared" si="146"/>
        <v>0.30560943274890806</v>
      </c>
      <c r="F2109" s="4">
        <v>9</v>
      </c>
      <c r="G2109" s="4" t="s">
        <v>2</v>
      </c>
      <c r="H2109" s="170">
        <f t="shared" si="147"/>
        <v>0</v>
      </c>
      <c r="I2109" s="4">
        <v>2</v>
      </c>
      <c r="J2109" s="120">
        <f t="shared" si="148"/>
        <v>2414.1617139999998</v>
      </c>
      <c r="K2109" s="120">
        <f t="shared" si="149"/>
        <v>5828176.7813434172</v>
      </c>
    </row>
    <row r="2110" spans="1:11" x14ac:dyDescent="0.25">
      <c r="A2110" s="4">
        <v>28788</v>
      </c>
      <c r="B2110" s="5">
        <v>7924.666666666667</v>
      </c>
      <c r="C2110" s="121">
        <f>VLOOKUP($A2110,flow_input!B$2:C$50000,2,FALSE)</f>
        <v>10996.369871999999</v>
      </c>
      <c r="D2110" s="7" t="s">
        <v>8</v>
      </c>
      <c r="E2110" s="6">
        <f t="shared" si="146"/>
        <v>0.38761292235214917</v>
      </c>
      <c r="F2110" s="4">
        <v>9</v>
      </c>
      <c r="G2110" s="4" t="s">
        <v>2</v>
      </c>
      <c r="H2110" s="170">
        <f t="shared" si="147"/>
        <v>0</v>
      </c>
      <c r="I2110" s="4">
        <v>3</v>
      </c>
      <c r="J2110" s="120">
        <f t="shared" si="148"/>
        <v>3071.7032053333323</v>
      </c>
      <c r="K2110" s="120">
        <f t="shared" si="149"/>
        <v>9435360.5816550683</v>
      </c>
    </row>
    <row r="2111" spans="1:11" x14ac:dyDescent="0.25">
      <c r="A2111" s="4">
        <v>8849</v>
      </c>
      <c r="B2111" s="5">
        <v>8026.916666666667</v>
      </c>
      <c r="C2111" s="121">
        <f>VLOOKUP($A2111,flow_input!B$2:C$50000,2,FALSE)</f>
        <v>6802.0728239999999</v>
      </c>
      <c r="D2111" s="7" t="s">
        <v>8</v>
      </c>
      <c r="E2111" s="6">
        <f t="shared" si="146"/>
        <v>-0.15259207159245458</v>
      </c>
      <c r="F2111" s="4">
        <v>9</v>
      </c>
      <c r="G2111" s="4" t="s">
        <v>2</v>
      </c>
      <c r="H2111" s="170">
        <f t="shared" si="147"/>
        <v>0</v>
      </c>
      <c r="I2111" s="4">
        <v>3</v>
      </c>
      <c r="J2111" s="120">
        <f t="shared" si="148"/>
        <v>-1224.8438426666671</v>
      </c>
      <c r="K2111" s="120">
        <f t="shared" si="149"/>
        <v>1500242.4389184471</v>
      </c>
    </row>
    <row r="2112" spans="1:11" x14ac:dyDescent="0.25">
      <c r="A2112" s="4">
        <v>27546</v>
      </c>
      <c r="B2112" s="5">
        <v>8038.5</v>
      </c>
      <c r="C2112" s="121">
        <f>VLOOKUP($A2112,flow_input!B$2:C$50000,2,FALSE)</f>
        <v>7997.7096469999997</v>
      </c>
      <c r="D2112" s="7" t="s">
        <v>8</v>
      </c>
      <c r="E2112" s="6">
        <f t="shared" si="146"/>
        <v>-5.0743737015612744E-3</v>
      </c>
      <c r="F2112" s="4">
        <v>9</v>
      </c>
      <c r="G2112" s="4" t="s">
        <v>2</v>
      </c>
      <c r="H2112" s="170">
        <f t="shared" si="147"/>
        <v>0</v>
      </c>
      <c r="I2112" s="4">
        <v>5</v>
      </c>
      <c r="J2112" s="120">
        <f t="shared" si="148"/>
        <v>-40.790353000000323</v>
      </c>
      <c r="K2112" s="120">
        <f t="shared" si="149"/>
        <v>1663.8528978646355</v>
      </c>
    </row>
    <row r="2113" spans="1:11" x14ac:dyDescent="0.25">
      <c r="A2113" s="4">
        <v>27141</v>
      </c>
      <c r="B2113" s="5">
        <v>8097.166666666667</v>
      </c>
      <c r="C2113" s="121">
        <f>VLOOKUP($A2113,flow_input!B$2:C$50000,2,FALSE)</f>
        <v>7383.5509709999997</v>
      </c>
      <c r="D2113" s="7" t="s">
        <v>8</v>
      </c>
      <c r="E2113" s="6">
        <f t="shared" si="146"/>
        <v>-8.8131531070539171E-2</v>
      </c>
      <c r="F2113" s="4">
        <v>9</v>
      </c>
      <c r="G2113" s="4" t="s">
        <v>2</v>
      </c>
      <c r="H2113" s="170">
        <f t="shared" si="147"/>
        <v>0</v>
      </c>
      <c r="I2113" s="4">
        <v>2</v>
      </c>
      <c r="J2113" s="120">
        <f t="shared" si="148"/>
        <v>-713.61569566666731</v>
      </c>
      <c r="K2113" s="120">
        <f t="shared" si="149"/>
        <v>509247.36110182153</v>
      </c>
    </row>
    <row r="2114" spans="1:11" x14ac:dyDescent="0.25">
      <c r="A2114" s="4">
        <v>28944</v>
      </c>
      <c r="B2114" s="5">
        <v>8131</v>
      </c>
      <c r="C2114" s="121">
        <f>VLOOKUP($A2114,flow_input!B$2:C$50000,2,FALSE)</f>
        <v>7770.4471400000002</v>
      </c>
      <c r="D2114" s="7" t="s">
        <v>8</v>
      </c>
      <c r="E2114" s="6">
        <f t="shared" si="146"/>
        <v>-4.4342991022014444E-2</v>
      </c>
      <c r="F2114" s="4">
        <v>9</v>
      </c>
      <c r="G2114" s="4" t="s">
        <v>2</v>
      </c>
      <c r="H2114" s="170">
        <f t="shared" si="147"/>
        <v>0</v>
      </c>
      <c r="I2114" s="4">
        <v>5</v>
      </c>
      <c r="J2114" s="120">
        <f t="shared" si="148"/>
        <v>-360.55285999999978</v>
      </c>
      <c r="K2114" s="120">
        <f t="shared" si="149"/>
        <v>129998.36485417944</v>
      </c>
    </row>
    <row r="2115" spans="1:11" x14ac:dyDescent="0.25">
      <c r="A2115" s="4">
        <v>14620</v>
      </c>
      <c r="B2115" s="5">
        <v>8170.4162658360938</v>
      </c>
      <c r="C2115" s="121">
        <f>VLOOKUP($A2115,flow_input!B$2:C$50000,2,FALSE)</f>
        <v>10752.237451999999</v>
      </c>
      <c r="D2115" s="7" t="s">
        <v>8</v>
      </c>
      <c r="E2115" s="6">
        <f t="shared" ref="E2115:E2178" si="150">C2115/B2115-1</f>
        <v>0.31599628490895548</v>
      </c>
      <c r="F2115" s="4">
        <v>9</v>
      </c>
      <c r="G2115" s="4" t="s">
        <v>2</v>
      </c>
      <c r="H2115" s="170">
        <f t="shared" ref="H2115:H2178" si="151">FLOOR(B2115,10000)</f>
        <v>0</v>
      </c>
      <c r="I2115" s="4">
        <v>3</v>
      </c>
      <c r="J2115" s="120">
        <f t="shared" si="148"/>
        <v>2581.8211861639056</v>
      </c>
      <c r="K2115" s="120">
        <f t="shared" si="149"/>
        <v>6665800.637324797</v>
      </c>
    </row>
    <row r="2116" spans="1:11" x14ac:dyDescent="0.25">
      <c r="A2116" s="4">
        <v>2739</v>
      </c>
      <c r="B2116" s="5">
        <v>8267.5833333333339</v>
      </c>
      <c r="C2116" s="121">
        <f>VLOOKUP($A2116,flow_input!B$2:C$50000,2,FALSE)</f>
        <v>11892.450622</v>
      </c>
      <c r="D2116" s="7" t="s">
        <v>8</v>
      </c>
      <c r="E2116" s="6">
        <f t="shared" si="150"/>
        <v>0.43844339301085555</v>
      </c>
      <c r="F2116" s="4">
        <v>9</v>
      </c>
      <c r="G2116" s="4" t="s">
        <v>2</v>
      </c>
      <c r="H2116" s="170">
        <f t="shared" si="151"/>
        <v>0</v>
      </c>
      <c r="I2116" s="4">
        <v>6</v>
      </c>
      <c r="J2116" s="120">
        <f t="shared" si="148"/>
        <v>3624.8672886666664</v>
      </c>
      <c r="K2116" s="120">
        <f t="shared" si="149"/>
        <v>13139662.86044563</v>
      </c>
    </row>
    <row r="2117" spans="1:11" x14ac:dyDescent="0.25">
      <c r="A2117" s="4">
        <v>16436</v>
      </c>
      <c r="B2117" s="5">
        <v>8284.25</v>
      </c>
      <c r="C2117" s="121">
        <f>VLOOKUP($A2117,flow_input!B$2:C$50000,2,FALSE)</f>
        <v>11439.616001</v>
      </c>
      <c r="D2117" s="7" t="s">
        <v>8</v>
      </c>
      <c r="E2117" s="6">
        <f t="shared" si="150"/>
        <v>0.38088734659142354</v>
      </c>
      <c r="F2117" s="4">
        <v>9</v>
      </c>
      <c r="G2117" s="4" t="s">
        <v>2</v>
      </c>
      <c r="H2117" s="170">
        <f t="shared" si="151"/>
        <v>0</v>
      </c>
      <c r="I2117" s="4">
        <v>7</v>
      </c>
      <c r="J2117" s="120">
        <f t="shared" si="148"/>
        <v>3155.3660010000003</v>
      </c>
      <c r="K2117" s="120">
        <f t="shared" si="149"/>
        <v>9956334.6002667341</v>
      </c>
    </row>
    <row r="2118" spans="1:11" x14ac:dyDescent="0.25">
      <c r="A2118" s="4">
        <v>28883</v>
      </c>
      <c r="B2118" s="5">
        <v>8296.3352545629205</v>
      </c>
      <c r="C2118" s="121">
        <f>VLOOKUP($A2118,flow_input!B$2:C$50000,2,FALSE)</f>
        <v>8179.5437769999999</v>
      </c>
      <c r="D2118" s="7" t="s">
        <v>8</v>
      </c>
      <c r="E2118" s="6">
        <f t="shared" si="150"/>
        <v>-1.4077478064629334E-2</v>
      </c>
      <c r="F2118" s="4">
        <v>9</v>
      </c>
      <c r="G2118" s="4" t="s">
        <v>2</v>
      </c>
      <c r="H2118" s="170">
        <f t="shared" si="151"/>
        <v>0</v>
      </c>
      <c r="I2118" s="4">
        <v>3</v>
      </c>
      <c r="J2118" s="120">
        <f t="shared" si="148"/>
        <v>-116.79147756292059</v>
      </c>
      <c r="K2118" s="120">
        <f t="shared" si="149"/>
        <v>13640.249231330185</v>
      </c>
    </row>
    <row r="2119" spans="1:11" x14ac:dyDescent="0.25">
      <c r="A2119" s="4">
        <v>28773</v>
      </c>
      <c r="B2119" s="5">
        <v>8300.6666666666661</v>
      </c>
      <c r="C2119" s="121">
        <f>VLOOKUP($A2119,flow_input!B$2:C$50000,2,FALSE)</f>
        <v>9557.8795790000004</v>
      </c>
      <c r="D2119" s="7" t="s">
        <v>8</v>
      </c>
      <c r="E2119" s="6">
        <f t="shared" si="150"/>
        <v>0.15145926981768554</v>
      </c>
      <c r="F2119" s="4">
        <v>9</v>
      </c>
      <c r="G2119" s="4" t="s">
        <v>2</v>
      </c>
      <c r="H2119" s="170">
        <f t="shared" si="151"/>
        <v>0</v>
      </c>
      <c r="I2119" s="4">
        <v>2</v>
      </c>
      <c r="J2119" s="120">
        <f t="shared" si="148"/>
        <v>1257.2129123333343</v>
      </c>
      <c r="K2119" s="120">
        <f t="shared" si="149"/>
        <v>1580584.306937664</v>
      </c>
    </row>
    <row r="2120" spans="1:11" x14ac:dyDescent="0.25">
      <c r="A2120" s="4">
        <v>14401</v>
      </c>
      <c r="B2120" s="5">
        <v>8443.3333333333339</v>
      </c>
      <c r="C2120" s="121">
        <f>VLOOKUP($A2120,flow_input!B$2:C$50000,2,FALSE)</f>
        <v>11291.794852000001</v>
      </c>
      <c r="D2120" s="7" t="s">
        <v>8</v>
      </c>
      <c r="E2120" s="6">
        <f t="shared" si="150"/>
        <v>0.33736220118436644</v>
      </c>
      <c r="F2120" s="4">
        <v>9</v>
      </c>
      <c r="G2120" s="4" t="s">
        <v>2</v>
      </c>
      <c r="H2120" s="170">
        <f t="shared" si="151"/>
        <v>0</v>
      </c>
      <c r="I2120" s="4">
        <v>3</v>
      </c>
      <c r="J2120" s="120">
        <f t="shared" si="148"/>
        <v>2848.461518666667</v>
      </c>
      <c r="K2120" s="120">
        <f t="shared" si="149"/>
        <v>8113733.0233248146</v>
      </c>
    </row>
    <row r="2121" spans="1:11" x14ac:dyDescent="0.25">
      <c r="A2121" s="4">
        <v>8639</v>
      </c>
      <c r="B2121" s="5">
        <v>8606.9166666666661</v>
      </c>
      <c r="C2121" s="121">
        <f>VLOOKUP($A2121,flow_input!B$2:C$50000,2,FALSE)</f>
        <v>6607.6189400000003</v>
      </c>
      <c r="D2121" s="7" t="s">
        <v>8</v>
      </c>
      <c r="E2121" s="6">
        <f t="shared" si="150"/>
        <v>-0.23228965773651022</v>
      </c>
      <c r="F2121" s="4">
        <v>9</v>
      </c>
      <c r="G2121" s="4" t="s">
        <v>2</v>
      </c>
      <c r="H2121" s="170">
        <f t="shared" si="151"/>
        <v>0</v>
      </c>
      <c r="I2121" s="4">
        <v>3</v>
      </c>
      <c r="J2121" s="120">
        <f t="shared" si="148"/>
        <v>-1999.2977266666658</v>
      </c>
      <c r="K2121" s="120">
        <f t="shared" si="149"/>
        <v>3997191.399854498</v>
      </c>
    </row>
    <row r="2122" spans="1:11" x14ac:dyDescent="0.25">
      <c r="A2122" s="4">
        <v>28045</v>
      </c>
      <c r="B2122" s="5">
        <v>8614.3333333333339</v>
      </c>
      <c r="C2122" s="121">
        <f>VLOOKUP($A2122,flow_input!B$2:C$50000,2,FALSE)</f>
        <v>7550.219094</v>
      </c>
      <c r="D2122" s="7" t="s">
        <v>8</v>
      </c>
      <c r="E2122" s="6">
        <f t="shared" si="150"/>
        <v>-0.123528333320435</v>
      </c>
      <c r="F2122" s="4">
        <v>9</v>
      </c>
      <c r="G2122" s="4" t="s">
        <v>2</v>
      </c>
      <c r="H2122" s="170">
        <f t="shared" si="151"/>
        <v>0</v>
      </c>
      <c r="I2122" s="4">
        <v>3</v>
      </c>
      <c r="J2122" s="120">
        <f t="shared" si="148"/>
        <v>-1064.1142393333339</v>
      </c>
      <c r="K2122" s="120">
        <f t="shared" si="149"/>
        <v>1132339.1143519599</v>
      </c>
    </row>
    <row r="2123" spans="1:11" x14ac:dyDescent="0.25">
      <c r="A2123" s="4">
        <v>16270</v>
      </c>
      <c r="B2123" s="5">
        <v>8687</v>
      </c>
      <c r="C2123" s="121">
        <f>VLOOKUP($A2123,flow_input!B$2:C$50000,2,FALSE)</f>
        <v>6619.0684359999996</v>
      </c>
      <c r="D2123" s="7" t="s">
        <v>8</v>
      </c>
      <c r="E2123" s="6">
        <f t="shared" si="150"/>
        <v>-0.23804898860366064</v>
      </c>
      <c r="F2123" s="4">
        <v>9</v>
      </c>
      <c r="G2123" s="4" t="s">
        <v>2</v>
      </c>
      <c r="H2123" s="170">
        <f t="shared" si="151"/>
        <v>0</v>
      </c>
      <c r="I2123" s="4">
        <v>6</v>
      </c>
      <c r="J2123" s="120">
        <f t="shared" si="148"/>
        <v>-2067.9315640000004</v>
      </c>
      <c r="K2123" s="120">
        <f t="shared" si="149"/>
        <v>4276340.9533874877</v>
      </c>
    </row>
    <row r="2124" spans="1:11" x14ac:dyDescent="0.25">
      <c r="A2124" s="4">
        <v>2577</v>
      </c>
      <c r="B2124" s="5">
        <v>8738.5</v>
      </c>
      <c r="C2124" s="121">
        <f>VLOOKUP($A2124,flow_input!B$2:C$50000,2,FALSE)</f>
        <v>7141.522406</v>
      </c>
      <c r="D2124" s="7" t="s">
        <v>8</v>
      </c>
      <c r="E2124" s="6">
        <f t="shared" si="150"/>
        <v>-0.18275191325742401</v>
      </c>
      <c r="F2124" s="4">
        <v>9</v>
      </c>
      <c r="G2124" s="4" t="s">
        <v>2</v>
      </c>
      <c r="H2124" s="170">
        <f t="shared" si="151"/>
        <v>0</v>
      </c>
      <c r="I2124" s="4">
        <v>2</v>
      </c>
      <c r="J2124" s="120">
        <f t="shared" si="148"/>
        <v>-1596.977594</v>
      </c>
      <c r="K2124" s="120">
        <f t="shared" si="149"/>
        <v>2550337.4357380285</v>
      </c>
    </row>
    <row r="2125" spans="1:11" x14ac:dyDescent="0.25">
      <c r="A2125" s="4">
        <v>10871</v>
      </c>
      <c r="B2125" s="5">
        <v>8765.9057600418091</v>
      </c>
      <c r="C2125" s="121">
        <f>VLOOKUP($A2125,flow_input!B$2:C$50000,2,FALSE)</f>
        <v>8808.6231609999995</v>
      </c>
      <c r="D2125" s="7" t="s">
        <v>8</v>
      </c>
      <c r="E2125" s="6">
        <f t="shared" si="150"/>
        <v>4.8731302990858705E-3</v>
      </c>
      <c r="F2125" s="4">
        <v>9</v>
      </c>
      <c r="G2125" s="4" t="s">
        <v>2</v>
      </c>
      <c r="H2125" s="170">
        <f t="shared" si="151"/>
        <v>0</v>
      </c>
      <c r="I2125" s="4">
        <v>7</v>
      </c>
      <c r="J2125" s="120">
        <f t="shared" si="148"/>
        <v>42.71740095819041</v>
      </c>
      <c r="K2125" s="120">
        <f t="shared" si="149"/>
        <v>1824.7763446228071</v>
      </c>
    </row>
    <row r="2126" spans="1:11" x14ac:dyDescent="0.25">
      <c r="A2126" s="4">
        <v>15205</v>
      </c>
      <c r="B2126" s="5">
        <v>8781.2954504168574</v>
      </c>
      <c r="C2126" s="121">
        <f>VLOOKUP($A2126,flow_input!B$2:C$50000,2,FALSE)</f>
        <v>6156.403045</v>
      </c>
      <c r="D2126" s="7" t="s">
        <v>8</v>
      </c>
      <c r="E2126" s="6">
        <f t="shared" si="150"/>
        <v>-0.29891858442050834</v>
      </c>
      <c r="F2126" s="4">
        <v>9</v>
      </c>
      <c r="G2126" s="4" t="s">
        <v>2</v>
      </c>
      <c r="H2126" s="170">
        <f t="shared" si="151"/>
        <v>0</v>
      </c>
      <c r="I2126" s="4">
        <v>3</v>
      </c>
      <c r="J2126" s="120">
        <f t="shared" si="148"/>
        <v>-2624.8924054168574</v>
      </c>
      <c r="K2126" s="120">
        <f t="shared" si="149"/>
        <v>6890060.1400150955</v>
      </c>
    </row>
    <row r="2127" spans="1:11" x14ac:dyDescent="0.25">
      <c r="A2127" s="4">
        <v>14623</v>
      </c>
      <c r="B2127" s="5">
        <v>8800.8557602430283</v>
      </c>
      <c r="C2127" s="121">
        <f>VLOOKUP($A2127,flow_input!B$2:C$50000,2,FALSE)</f>
        <v>8343.3907810000001</v>
      </c>
      <c r="D2127" s="7" t="s">
        <v>8</v>
      </c>
      <c r="E2127" s="6">
        <f t="shared" si="150"/>
        <v>-5.1979601950707943E-2</v>
      </c>
      <c r="F2127" s="4">
        <v>9</v>
      </c>
      <c r="G2127" s="4" t="s">
        <v>2</v>
      </c>
      <c r="H2127" s="170">
        <f t="shared" si="151"/>
        <v>0</v>
      </c>
      <c r="I2127" s="4">
        <v>3</v>
      </c>
      <c r="J2127" s="120">
        <f t="shared" si="148"/>
        <v>-457.46497924302821</v>
      </c>
      <c r="K2127" s="120">
        <f t="shared" si="149"/>
        <v>209274.20723382424</v>
      </c>
    </row>
    <row r="2128" spans="1:11" x14ac:dyDescent="0.25">
      <c r="A2128" s="4">
        <v>9240</v>
      </c>
      <c r="B2128" s="5">
        <v>8862</v>
      </c>
      <c r="C2128" s="121">
        <f>VLOOKUP($A2128,flow_input!B$2:C$50000,2,FALSE)</f>
        <v>9813.1603040000009</v>
      </c>
      <c r="D2128" s="7" t="s">
        <v>8</v>
      </c>
      <c r="E2128" s="6">
        <f t="shared" si="150"/>
        <v>0.10733020807944049</v>
      </c>
      <c r="F2128" s="4">
        <v>9</v>
      </c>
      <c r="G2128" s="4" t="s">
        <v>2</v>
      </c>
      <c r="H2128" s="170">
        <f t="shared" si="151"/>
        <v>0</v>
      </c>
      <c r="I2128" s="4">
        <v>3</v>
      </c>
      <c r="J2128" s="120">
        <f t="shared" si="148"/>
        <v>951.16030400000091</v>
      </c>
      <c r="K2128" s="120">
        <f t="shared" si="149"/>
        <v>904705.92390537413</v>
      </c>
    </row>
    <row r="2129" spans="1:11" x14ac:dyDescent="0.25">
      <c r="A2129" s="4">
        <v>14245</v>
      </c>
      <c r="B2129" s="5">
        <v>8900</v>
      </c>
      <c r="C2129" s="121">
        <f>VLOOKUP($A2129,flow_input!B$2:C$50000,2,FALSE)</f>
        <v>10762.137667000001</v>
      </c>
      <c r="D2129" s="7" t="s">
        <v>8</v>
      </c>
      <c r="E2129" s="6">
        <f t="shared" si="150"/>
        <v>0.20922895134831476</v>
      </c>
      <c r="F2129" s="4">
        <v>9</v>
      </c>
      <c r="G2129" s="4" t="s">
        <v>2</v>
      </c>
      <c r="H2129" s="170">
        <f t="shared" si="151"/>
        <v>0</v>
      </c>
      <c r="I2129" s="4">
        <v>3</v>
      </c>
      <c r="J2129" s="120">
        <f t="shared" si="148"/>
        <v>1862.1376670000009</v>
      </c>
      <c r="K2129" s="120">
        <f t="shared" si="149"/>
        <v>3467556.6908602063</v>
      </c>
    </row>
    <row r="2130" spans="1:11" x14ac:dyDescent="0.25">
      <c r="A2130" s="4">
        <v>14742</v>
      </c>
      <c r="B2130" s="5">
        <v>8910.25</v>
      </c>
      <c r="C2130" s="121">
        <f>VLOOKUP($A2130,flow_input!B$2:C$50000,2,FALSE)</f>
        <v>4238.9431219999997</v>
      </c>
      <c r="D2130" s="7" t="s">
        <v>8</v>
      </c>
      <c r="E2130" s="6">
        <f t="shared" si="150"/>
        <v>-0.52426215628068795</v>
      </c>
      <c r="F2130" s="4">
        <v>9</v>
      </c>
      <c r="G2130" s="4" t="s">
        <v>2</v>
      </c>
      <c r="H2130" s="170">
        <f t="shared" si="151"/>
        <v>0</v>
      </c>
      <c r="I2130" s="4">
        <v>7</v>
      </c>
      <c r="J2130" s="120">
        <f t="shared" si="148"/>
        <v>-4671.3068780000003</v>
      </c>
      <c r="K2130" s="120">
        <f t="shared" si="149"/>
        <v>21821107.948450111</v>
      </c>
    </row>
    <row r="2131" spans="1:11" x14ac:dyDescent="0.25">
      <c r="A2131" s="4">
        <v>27139</v>
      </c>
      <c r="B2131" s="5">
        <v>9009.3333333333339</v>
      </c>
      <c r="C2131" s="121">
        <f>VLOOKUP($A2131,flow_input!B$2:C$50000,2,FALSE)</f>
        <v>7222.9483499999997</v>
      </c>
      <c r="D2131" s="7" t="s">
        <v>8</v>
      </c>
      <c r="E2131" s="6">
        <f t="shared" si="150"/>
        <v>-0.19828159501257969</v>
      </c>
      <c r="F2131" s="4">
        <v>9</v>
      </c>
      <c r="G2131" s="4" t="s">
        <v>2</v>
      </c>
      <c r="H2131" s="170">
        <f t="shared" si="151"/>
        <v>0</v>
      </c>
      <c r="I2131" s="4">
        <v>2</v>
      </c>
      <c r="J2131" s="120">
        <f t="shared" si="148"/>
        <v>-1786.3849833333343</v>
      </c>
      <c r="K2131" s="120">
        <f t="shared" si="149"/>
        <v>3191171.308678837</v>
      </c>
    </row>
    <row r="2132" spans="1:11" x14ac:dyDescent="0.25">
      <c r="A2132" s="4">
        <v>28309</v>
      </c>
      <c r="B2132" s="5">
        <v>9076.3840393984974</v>
      </c>
      <c r="C2132" s="121">
        <f>VLOOKUP($A2132,flow_input!B$2:C$50000,2,FALSE)</f>
        <v>8398.467052</v>
      </c>
      <c r="D2132" s="7" t="s">
        <v>8</v>
      </c>
      <c r="E2132" s="6">
        <f t="shared" si="150"/>
        <v>-7.4690205312579971E-2</v>
      </c>
      <c r="F2132" s="4">
        <v>9</v>
      </c>
      <c r="G2132" s="4" t="s">
        <v>2</v>
      </c>
      <c r="H2132" s="170">
        <f t="shared" si="151"/>
        <v>0</v>
      </c>
      <c r="I2132" s="4">
        <v>2</v>
      </c>
      <c r="J2132" s="120">
        <f t="shared" si="148"/>
        <v>-677.91698739849744</v>
      </c>
      <c r="K2132" s="120">
        <f t="shared" si="149"/>
        <v>459571.44180345454</v>
      </c>
    </row>
    <row r="2133" spans="1:11" x14ac:dyDescent="0.25">
      <c r="A2133" s="4">
        <v>10885</v>
      </c>
      <c r="B2133" s="5">
        <v>9078.5714285714294</v>
      </c>
      <c r="C2133" s="121">
        <f>VLOOKUP($A2133,flow_input!B$2:C$50000,2,FALSE)</f>
        <v>14148.612757000001</v>
      </c>
      <c r="D2133" s="7" t="s">
        <v>8</v>
      </c>
      <c r="E2133" s="6">
        <f t="shared" si="150"/>
        <v>0.55846245946498807</v>
      </c>
      <c r="F2133" s="4">
        <v>9</v>
      </c>
      <c r="G2133" s="4" t="s">
        <v>2</v>
      </c>
      <c r="H2133" s="170">
        <f t="shared" si="151"/>
        <v>0</v>
      </c>
      <c r="I2133" s="4">
        <v>3</v>
      </c>
      <c r="J2133" s="120">
        <f t="shared" si="148"/>
        <v>5070.0413284285714</v>
      </c>
      <c r="K2133" s="120">
        <f t="shared" si="149"/>
        <v>25705319.071973752</v>
      </c>
    </row>
    <row r="2134" spans="1:11" x14ac:dyDescent="0.25">
      <c r="A2134" s="4">
        <v>11006</v>
      </c>
      <c r="B2134" s="5">
        <v>9086.0670539551174</v>
      </c>
      <c r="C2134" s="121">
        <f>VLOOKUP($A2134,flow_input!B$2:C$50000,2,FALSE)</f>
        <v>16669.568196</v>
      </c>
      <c r="D2134" s="7" t="s">
        <v>8</v>
      </c>
      <c r="E2134" s="6">
        <f t="shared" si="150"/>
        <v>0.8346296694722084</v>
      </c>
      <c r="F2134" s="4">
        <v>9</v>
      </c>
      <c r="G2134" s="4" t="s">
        <v>2</v>
      </c>
      <c r="H2134" s="170">
        <f t="shared" si="151"/>
        <v>0</v>
      </c>
      <c r="I2134" s="4">
        <v>3</v>
      </c>
      <c r="J2134" s="120">
        <f t="shared" si="148"/>
        <v>7583.5011420448827</v>
      </c>
      <c r="K2134" s="120">
        <f t="shared" si="149"/>
        <v>57509489.571396038</v>
      </c>
    </row>
    <row r="2135" spans="1:11" x14ac:dyDescent="0.25">
      <c r="A2135" s="4">
        <v>11133</v>
      </c>
      <c r="B2135" s="5">
        <v>9099</v>
      </c>
      <c r="C2135" s="121">
        <f>VLOOKUP($A2135,flow_input!B$2:C$50000,2,FALSE)</f>
        <v>12461.506885999999</v>
      </c>
      <c r="D2135" s="7" t="s">
        <v>8</v>
      </c>
      <c r="E2135" s="6">
        <f t="shared" si="150"/>
        <v>0.36954686075392895</v>
      </c>
      <c r="F2135" s="4">
        <v>9</v>
      </c>
      <c r="G2135" s="4" t="s">
        <v>2</v>
      </c>
      <c r="H2135" s="170">
        <f t="shared" si="151"/>
        <v>0</v>
      </c>
      <c r="I2135" s="4">
        <v>6</v>
      </c>
      <c r="J2135" s="120">
        <f t="shared" si="148"/>
        <v>3362.5068859999992</v>
      </c>
      <c r="K2135" s="120">
        <f t="shared" si="149"/>
        <v>11306452.558397412</v>
      </c>
    </row>
    <row r="2136" spans="1:11" x14ac:dyDescent="0.25">
      <c r="A2136" s="4">
        <v>627</v>
      </c>
      <c r="B2136" s="5">
        <v>9115.2037588208659</v>
      </c>
      <c r="C2136" s="121">
        <f>VLOOKUP($A2136,flow_input!B$2:C$50000,2,FALSE)</f>
        <v>4185.4032399999996</v>
      </c>
      <c r="D2136" s="7" t="s">
        <v>8</v>
      </c>
      <c r="E2136" s="6">
        <f t="shared" si="150"/>
        <v>-0.54083272840173802</v>
      </c>
      <c r="F2136" s="4">
        <v>9</v>
      </c>
      <c r="G2136" s="4" t="s">
        <v>2</v>
      </c>
      <c r="H2136" s="170">
        <f t="shared" si="151"/>
        <v>0</v>
      </c>
      <c r="I2136" s="4">
        <v>3</v>
      </c>
      <c r="J2136" s="120">
        <f t="shared" si="148"/>
        <v>-4929.8005188208663</v>
      </c>
      <c r="K2136" s="120">
        <f t="shared" si="149"/>
        <v>24302933.155366484</v>
      </c>
    </row>
    <row r="2137" spans="1:11" x14ac:dyDescent="0.25">
      <c r="A2137" s="4">
        <v>28953</v>
      </c>
      <c r="B2137" s="5">
        <v>9169.5502753357159</v>
      </c>
      <c r="C2137" s="121">
        <f>VLOOKUP($A2137,flow_input!B$2:C$50000,2,FALSE)</f>
        <v>5834.1250190000001</v>
      </c>
      <c r="D2137" s="7" t="s">
        <v>8</v>
      </c>
      <c r="E2137" s="6">
        <f t="shared" si="150"/>
        <v>-0.36375014653743187</v>
      </c>
      <c r="F2137" s="4">
        <v>9</v>
      </c>
      <c r="G2137" s="4" t="s">
        <v>2</v>
      </c>
      <c r="H2137" s="170">
        <f t="shared" si="151"/>
        <v>0</v>
      </c>
      <c r="I2137" s="4">
        <v>5</v>
      </c>
      <c r="J2137" s="120">
        <f t="shared" si="148"/>
        <v>-3335.4252563357159</v>
      </c>
      <c r="K2137" s="120">
        <f t="shared" si="149"/>
        <v>11125061.640602175</v>
      </c>
    </row>
    <row r="2138" spans="1:11" x14ac:dyDescent="0.25">
      <c r="A2138" s="4">
        <v>10874</v>
      </c>
      <c r="B2138" s="5">
        <v>9191.4861393115079</v>
      </c>
      <c r="C2138" s="121">
        <f>VLOOKUP($A2138,flow_input!B$2:C$50000,2,FALSE)</f>
        <v>10854.448254999999</v>
      </c>
      <c r="D2138" s="7" t="s">
        <v>8</v>
      </c>
      <c r="E2138" s="6">
        <f t="shared" si="150"/>
        <v>0.18092418249711417</v>
      </c>
      <c r="F2138" s="4">
        <v>9</v>
      </c>
      <c r="G2138" s="4" t="s">
        <v>2</v>
      </c>
      <c r="H2138" s="170">
        <f t="shared" si="151"/>
        <v>0</v>
      </c>
      <c r="I2138" s="4">
        <v>3</v>
      </c>
      <c r="J2138" s="120">
        <f t="shared" si="148"/>
        <v>1662.9621156884914</v>
      </c>
      <c r="K2138" s="120">
        <f t="shared" si="149"/>
        <v>2765442.9982151436</v>
      </c>
    </row>
    <row r="2139" spans="1:11" x14ac:dyDescent="0.25">
      <c r="A2139" s="4">
        <v>28845</v>
      </c>
      <c r="B2139" s="5">
        <v>9214</v>
      </c>
      <c r="C2139" s="121">
        <f>VLOOKUP($A2139,flow_input!B$2:C$50000,2,FALSE)</f>
        <v>4605.7090749999998</v>
      </c>
      <c r="D2139" s="7" t="s">
        <v>8</v>
      </c>
      <c r="E2139" s="6">
        <f t="shared" si="150"/>
        <v>-0.50014010473192971</v>
      </c>
      <c r="F2139" s="4">
        <v>9</v>
      </c>
      <c r="G2139" s="4" t="s">
        <v>2</v>
      </c>
      <c r="H2139" s="170">
        <f t="shared" si="151"/>
        <v>0</v>
      </c>
      <c r="I2139" s="4">
        <v>7</v>
      </c>
      <c r="J2139" s="120">
        <f t="shared" si="148"/>
        <v>-4608.2909250000002</v>
      </c>
      <c r="K2139" s="120">
        <f t="shared" si="149"/>
        <v>21236345.249437358</v>
      </c>
    </row>
    <row r="2140" spans="1:11" x14ac:dyDescent="0.25">
      <c r="A2140" s="4">
        <v>10935</v>
      </c>
      <c r="B2140" s="5">
        <v>9320.2125233730112</v>
      </c>
      <c r="C2140" s="121">
        <f>VLOOKUP($A2140,flow_input!B$2:C$50000,2,FALSE)</f>
        <v>8337.2310039999993</v>
      </c>
      <c r="D2140" s="7" t="s">
        <v>8</v>
      </c>
      <c r="E2140" s="6">
        <f t="shared" si="150"/>
        <v>-0.10546771513073483</v>
      </c>
      <c r="F2140" s="4">
        <v>9</v>
      </c>
      <c r="G2140" s="4" t="s">
        <v>2</v>
      </c>
      <c r="H2140" s="170">
        <f t="shared" si="151"/>
        <v>0</v>
      </c>
      <c r="I2140" s="4">
        <v>3</v>
      </c>
      <c r="J2140" s="120">
        <f t="shared" si="148"/>
        <v>-982.98151937301191</v>
      </c>
      <c r="K2140" s="120">
        <f t="shared" si="149"/>
        <v>966252.66742887499</v>
      </c>
    </row>
    <row r="2141" spans="1:11" x14ac:dyDescent="0.25">
      <c r="A2141" s="4">
        <v>28448</v>
      </c>
      <c r="B2141" s="5">
        <v>9326.9560039249864</v>
      </c>
      <c r="C2141" s="121">
        <f>VLOOKUP($A2141,flow_input!B$2:C$50000,2,FALSE)</f>
        <v>11343.69298</v>
      </c>
      <c r="D2141" s="7" t="s">
        <v>8</v>
      </c>
      <c r="E2141" s="6">
        <f t="shared" si="150"/>
        <v>0.2162267062508203</v>
      </c>
      <c r="F2141" s="4">
        <v>9</v>
      </c>
      <c r="G2141" s="4" t="s">
        <v>2</v>
      </c>
      <c r="H2141" s="170">
        <f t="shared" si="151"/>
        <v>0</v>
      </c>
      <c r="I2141" s="4">
        <v>3</v>
      </c>
      <c r="J2141" s="120">
        <f t="shared" si="148"/>
        <v>2016.7369760750134</v>
      </c>
      <c r="K2141" s="120">
        <f t="shared" si="149"/>
        <v>4067228.0306681893</v>
      </c>
    </row>
    <row r="2142" spans="1:11" x14ac:dyDescent="0.25">
      <c r="A2142" s="4">
        <v>28851</v>
      </c>
      <c r="B2142" s="5">
        <v>9340.8333333333339</v>
      </c>
      <c r="C2142" s="121">
        <f>VLOOKUP($A2142,flow_input!B$2:C$50000,2,FALSE)</f>
        <v>6943.3173219999999</v>
      </c>
      <c r="D2142" s="7" t="s">
        <v>8</v>
      </c>
      <c r="E2142" s="6">
        <f t="shared" si="150"/>
        <v>-0.25667046244981717</v>
      </c>
      <c r="F2142" s="4">
        <v>9</v>
      </c>
      <c r="G2142" s="4" t="s">
        <v>2</v>
      </c>
      <c r="H2142" s="170">
        <f t="shared" si="151"/>
        <v>0</v>
      </c>
      <c r="I2142" s="4">
        <v>6</v>
      </c>
      <c r="J2142" s="120">
        <f t="shared" si="148"/>
        <v>-2397.5160113333341</v>
      </c>
      <c r="K2142" s="120">
        <f t="shared" si="149"/>
        <v>5748083.0245996993</v>
      </c>
    </row>
    <row r="2143" spans="1:11" x14ac:dyDescent="0.25">
      <c r="A2143" s="4">
        <v>11193</v>
      </c>
      <c r="B2143" s="5">
        <v>9368.625</v>
      </c>
      <c r="C2143" s="121">
        <f>VLOOKUP($A2143,flow_input!B$2:C$50000,2,FALSE)</f>
        <v>854.426783</v>
      </c>
      <c r="D2143" s="7" t="s">
        <v>8</v>
      </c>
      <c r="E2143" s="6">
        <f t="shared" si="150"/>
        <v>-0.90879912655272255</v>
      </c>
      <c r="F2143" s="4">
        <v>9</v>
      </c>
      <c r="G2143" s="4" t="s">
        <v>2</v>
      </c>
      <c r="H2143" s="170">
        <f t="shared" si="151"/>
        <v>0</v>
      </c>
      <c r="I2143" s="4">
        <v>3</v>
      </c>
      <c r="J2143" s="120">
        <f t="shared" si="148"/>
        <v>-8514.1982169999992</v>
      </c>
      <c r="K2143" s="120">
        <f t="shared" si="149"/>
        <v>72491571.27836597</v>
      </c>
    </row>
    <row r="2144" spans="1:11" x14ac:dyDescent="0.25">
      <c r="A2144" s="4">
        <v>16364</v>
      </c>
      <c r="B2144" s="5">
        <v>9388.6946657813169</v>
      </c>
      <c r="C2144" s="121">
        <f>VLOOKUP($A2144,flow_input!B$2:C$50000,2,FALSE)</f>
        <v>10672.485934</v>
      </c>
      <c r="D2144" s="7" t="s">
        <v>8</v>
      </c>
      <c r="E2144" s="6">
        <f t="shared" si="150"/>
        <v>0.13673799329076886</v>
      </c>
      <c r="F2144" s="4">
        <v>9</v>
      </c>
      <c r="G2144" s="4" t="s">
        <v>2</v>
      </c>
      <c r="H2144" s="170">
        <f t="shared" si="151"/>
        <v>0</v>
      </c>
      <c r="I2144" s="4">
        <v>3</v>
      </c>
      <c r="J2144" s="120">
        <f t="shared" si="148"/>
        <v>1283.7912682186834</v>
      </c>
      <c r="K2144" s="120">
        <f t="shared" si="149"/>
        <v>1648120.0203545354</v>
      </c>
    </row>
    <row r="2145" spans="1:11" x14ac:dyDescent="0.25">
      <c r="A2145" s="4">
        <v>29178</v>
      </c>
      <c r="B2145" s="5">
        <v>9397.2746350908546</v>
      </c>
      <c r="C2145" s="121">
        <f>VLOOKUP($A2145,flow_input!B$2:C$50000,2,FALSE)</f>
        <v>11416.430743999999</v>
      </c>
      <c r="D2145" s="7" t="s">
        <v>8</v>
      </c>
      <c r="E2145" s="6">
        <f t="shared" si="150"/>
        <v>0.21486613803637367</v>
      </c>
      <c r="F2145" s="4">
        <v>9</v>
      </c>
      <c r="G2145" s="4" t="s">
        <v>2</v>
      </c>
      <c r="H2145" s="170">
        <f t="shared" si="151"/>
        <v>0</v>
      </c>
      <c r="I2145" s="4">
        <v>7</v>
      </c>
      <c r="J2145" s="120">
        <f t="shared" si="148"/>
        <v>2019.1561089091447</v>
      </c>
      <c r="K2145" s="120">
        <f t="shared" si="149"/>
        <v>4076991.3921451177</v>
      </c>
    </row>
    <row r="2146" spans="1:11" x14ac:dyDescent="0.25">
      <c r="A2146" s="4">
        <v>7005</v>
      </c>
      <c r="B2146" s="5">
        <v>9417.1666666666661</v>
      </c>
      <c r="C2146" s="121">
        <f>VLOOKUP($A2146,flow_input!B$2:C$50000,2,FALSE)</f>
        <v>10135.225086</v>
      </c>
      <c r="D2146" s="7" t="s">
        <v>8</v>
      </c>
      <c r="E2146" s="6">
        <f t="shared" si="150"/>
        <v>7.624994276410102E-2</v>
      </c>
      <c r="F2146" s="4">
        <v>9</v>
      </c>
      <c r="G2146" s="4" t="s">
        <v>2</v>
      </c>
      <c r="H2146" s="170">
        <f t="shared" si="151"/>
        <v>0</v>
      </c>
      <c r="I2146" s="4">
        <v>3</v>
      </c>
      <c r="J2146" s="120">
        <f t="shared" si="148"/>
        <v>718.05841933333431</v>
      </c>
      <c r="K2146" s="120">
        <f t="shared" si="149"/>
        <v>515607.89357548661</v>
      </c>
    </row>
    <row r="2147" spans="1:11" x14ac:dyDescent="0.25">
      <c r="A2147" s="4">
        <v>28539</v>
      </c>
      <c r="B2147" s="5">
        <v>9431.5</v>
      </c>
      <c r="C2147" s="121">
        <f>VLOOKUP($A2147,flow_input!B$2:C$50000,2,FALSE)</f>
        <v>4665.827104</v>
      </c>
      <c r="D2147" s="7" t="s">
        <v>8</v>
      </c>
      <c r="E2147" s="6">
        <f t="shared" si="150"/>
        <v>-0.50529320850341941</v>
      </c>
      <c r="F2147" s="4">
        <v>9</v>
      </c>
      <c r="G2147" s="4" t="s">
        <v>2</v>
      </c>
      <c r="H2147" s="170">
        <f t="shared" si="151"/>
        <v>0</v>
      </c>
      <c r="I2147" s="4">
        <v>6</v>
      </c>
      <c r="J2147" s="120">
        <f t="shared" si="148"/>
        <v>-4765.672896</v>
      </c>
      <c r="K2147" s="120">
        <f t="shared" si="149"/>
        <v>22711638.151669025</v>
      </c>
    </row>
    <row r="2148" spans="1:11" x14ac:dyDescent="0.25">
      <c r="A2148" s="4">
        <v>28483</v>
      </c>
      <c r="B2148" s="5">
        <v>9457.5833333333339</v>
      </c>
      <c r="C2148" s="121">
        <f>VLOOKUP($A2148,flow_input!B$2:C$50000,2,FALSE)</f>
        <v>7156.4777480000002</v>
      </c>
      <c r="D2148" s="7" t="s">
        <v>8</v>
      </c>
      <c r="E2148" s="6">
        <f t="shared" si="150"/>
        <v>-0.24330798939122933</v>
      </c>
      <c r="F2148" s="4">
        <v>9</v>
      </c>
      <c r="G2148" s="4" t="s">
        <v>2</v>
      </c>
      <c r="H2148" s="170">
        <f t="shared" si="151"/>
        <v>0</v>
      </c>
      <c r="I2148" s="4">
        <v>6</v>
      </c>
      <c r="J2148" s="120">
        <f t="shared" ref="J2148:J2211" si="152">C2148-B2148</f>
        <v>-2301.1055853333337</v>
      </c>
      <c r="K2148" s="120">
        <f t="shared" ref="K2148:K2211" si="153">POWER(J2148,2)</f>
        <v>5295086.9148522643</v>
      </c>
    </row>
    <row r="2149" spans="1:11" x14ac:dyDescent="0.25">
      <c r="A2149" s="4">
        <v>10406</v>
      </c>
      <c r="B2149" s="5">
        <v>9461</v>
      </c>
      <c r="C2149" s="121">
        <f>VLOOKUP($A2149,flow_input!B$2:C$50000,2,FALSE)</f>
        <v>11316.789149</v>
      </c>
      <c r="D2149" s="7" t="s">
        <v>8</v>
      </c>
      <c r="E2149" s="6">
        <f t="shared" si="150"/>
        <v>0.1961514796533137</v>
      </c>
      <c r="F2149" s="4">
        <v>9</v>
      </c>
      <c r="G2149" s="4" t="s">
        <v>2</v>
      </c>
      <c r="H2149" s="170">
        <f t="shared" si="151"/>
        <v>0</v>
      </c>
      <c r="I2149" s="4">
        <v>1</v>
      </c>
      <c r="J2149" s="120">
        <f t="shared" si="152"/>
        <v>1855.7891490000002</v>
      </c>
      <c r="K2149" s="120">
        <f t="shared" si="153"/>
        <v>3443953.365546145</v>
      </c>
    </row>
    <row r="2150" spans="1:11" x14ac:dyDescent="0.25">
      <c r="A2150" s="4">
        <v>12821</v>
      </c>
      <c r="B2150" s="5">
        <v>9478.893666322163</v>
      </c>
      <c r="C2150" s="121">
        <f>VLOOKUP($A2150,flow_input!B$2:C$50000,2,FALSE)</f>
        <v>4207.2717259999999</v>
      </c>
      <c r="D2150" s="7" t="s">
        <v>8</v>
      </c>
      <c r="E2150" s="6">
        <f t="shared" si="150"/>
        <v>-0.55614316669168495</v>
      </c>
      <c r="F2150" s="4">
        <v>9</v>
      </c>
      <c r="G2150" s="4" t="s">
        <v>2</v>
      </c>
      <c r="H2150" s="170">
        <f t="shared" si="151"/>
        <v>0</v>
      </c>
      <c r="I2150" s="4">
        <v>7</v>
      </c>
      <c r="J2150" s="120">
        <f t="shared" si="152"/>
        <v>-5271.621940322163</v>
      </c>
      <c r="K2150" s="120">
        <f t="shared" si="153"/>
        <v>27789997.881686006</v>
      </c>
    </row>
    <row r="2151" spans="1:11" x14ac:dyDescent="0.25">
      <c r="A2151" s="4">
        <v>15778</v>
      </c>
      <c r="B2151" s="5">
        <v>9534.1666666666661</v>
      </c>
      <c r="C2151" s="121">
        <f>VLOOKUP($A2151,flow_input!B$2:C$50000,2,FALSE)</f>
        <v>15754.711823</v>
      </c>
      <c r="D2151" s="7" t="s">
        <v>8</v>
      </c>
      <c r="E2151" s="6">
        <f t="shared" si="150"/>
        <v>0.65244770453631684</v>
      </c>
      <c r="F2151" s="4">
        <v>9</v>
      </c>
      <c r="G2151" s="4" t="s">
        <v>2</v>
      </c>
      <c r="H2151" s="170">
        <f t="shared" si="151"/>
        <v>0</v>
      </c>
      <c r="I2151" s="4">
        <v>3</v>
      </c>
      <c r="J2151" s="120">
        <f t="shared" si="152"/>
        <v>6220.5451563333336</v>
      </c>
      <c r="K2151" s="120">
        <f t="shared" si="153"/>
        <v>38695182.041982099</v>
      </c>
    </row>
    <row r="2152" spans="1:11" x14ac:dyDescent="0.25">
      <c r="A2152" s="4">
        <v>28497</v>
      </c>
      <c r="B2152" s="5">
        <v>9570.25</v>
      </c>
      <c r="C2152" s="121">
        <f>VLOOKUP($A2152,flow_input!B$2:C$50000,2,FALSE)</f>
        <v>7702.6988609999999</v>
      </c>
      <c r="D2152" s="7" t="s">
        <v>8</v>
      </c>
      <c r="E2152" s="6">
        <f t="shared" si="150"/>
        <v>-0.19514131177346461</v>
      </c>
      <c r="F2152" s="4">
        <v>9</v>
      </c>
      <c r="G2152" s="4" t="s">
        <v>2</v>
      </c>
      <c r="H2152" s="170">
        <f t="shared" si="151"/>
        <v>0</v>
      </c>
      <c r="I2152" s="4">
        <v>6</v>
      </c>
      <c r="J2152" s="120">
        <f t="shared" si="152"/>
        <v>-1867.5511390000001</v>
      </c>
      <c r="K2152" s="120">
        <f t="shared" si="153"/>
        <v>3487747.2567801978</v>
      </c>
    </row>
    <row r="2153" spans="1:11" x14ac:dyDescent="0.25">
      <c r="A2153" s="4">
        <v>28544</v>
      </c>
      <c r="B2153" s="5">
        <v>9582.6666666666661</v>
      </c>
      <c r="C2153" s="121">
        <f>VLOOKUP($A2153,flow_input!B$2:C$50000,2,FALSE)</f>
        <v>4073.2995190000001</v>
      </c>
      <c r="D2153" s="7" t="s">
        <v>8</v>
      </c>
      <c r="E2153" s="6">
        <f t="shared" si="150"/>
        <v>-0.57493048013774861</v>
      </c>
      <c r="F2153" s="4">
        <v>9</v>
      </c>
      <c r="G2153" s="4" t="s">
        <v>2</v>
      </c>
      <c r="H2153" s="170">
        <f t="shared" si="151"/>
        <v>0</v>
      </c>
      <c r="I2153" s="4">
        <v>6</v>
      </c>
      <c r="J2153" s="120">
        <f t="shared" si="152"/>
        <v>-5509.3671476666659</v>
      </c>
      <c r="K2153" s="120">
        <f t="shared" si="153"/>
        <v>30353126.367788736</v>
      </c>
    </row>
    <row r="2154" spans="1:11" x14ac:dyDescent="0.25">
      <c r="A2154" s="4">
        <v>28131</v>
      </c>
      <c r="B2154" s="5">
        <v>9590.3333333333339</v>
      </c>
      <c r="C2154" s="121">
        <f>VLOOKUP($A2154,flow_input!B$2:C$50000,2,FALSE)</f>
        <v>9428.1326210000007</v>
      </c>
      <c r="D2154" s="7" t="s">
        <v>8</v>
      </c>
      <c r="E2154" s="6">
        <f t="shared" si="150"/>
        <v>-1.6912937923603599E-2</v>
      </c>
      <c r="F2154" s="4">
        <v>9</v>
      </c>
      <c r="G2154" s="4" t="s">
        <v>2</v>
      </c>
      <c r="H2154" s="170">
        <f t="shared" si="151"/>
        <v>0</v>
      </c>
      <c r="I2154" s="4">
        <v>5</v>
      </c>
      <c r="J2154" s="120">
        <f t="shared" si="152"/>
        <v>-162.20071233333329</v>
      </c>
      <c r="K2154" s="120">
        <f t="shared" si="153"/>
        <v>26309.071081440736</v>
      </c>
    </row>
    <row r="2155" spans="1:11" x14ac:dyDescent="0.25">
      <c r="A2155" s="4">
        <v>12545</v>
      </c>
      <c r="B2155" s="5">
        <v>9618.129743573727</v>
      </c>
      <c r="C2155" s="121">
        <f>VLOOKUP($A2155,flow_input!B$2:C$50000,2,FALSE)</f>
        <v>4472.370586</v>
      </c>
      <c r="D2155" s="7" t="s">
        <v>8</v>
      </c>
      <c r="E2155" s="6">
        <f t="shared" si="150"/>
        <v>-0.53500621168183171</v>
      </c>
      <c r="F2155" s="4">
        <v>9</v>
      </c>
      <c r="G2155" s="4" t="s">
        <v>2</v>
      </c>
      <c r="H2155" s="170">
        <f t="shared" si="151"/>
        <v>0</v>
      </c>
      <c r="I2155" s="4">
        <v>6</v>
      </c>
      <c r="J2155" s="120">
        <f t="shared" si="152"/>
        <v>-5145.759157573727</v>
      </c>
      <c r="K2155" s="120">
        <f t="shared" si="153"/>
        <v>26478837.307753872</v>
      </c>
    </row>
    <row r="2156" spans="1:11" x14ac:dyDescent="0.25">
      <c r="A2156" s="4">
        <v>27255</v>
      </c>
      <c r="B2156" s="5">
        <v>9633.7142857142862</v>
      </c>
      <c r="C2156" s="121">
        <f>VLOOKUP($A2156,flow_input!B$2:C$50000,2,FALSE)</f>
        <v>6791.084081</v>
      </c>
      <c r="D2156" s="7" t="s">
        <v>8</v>
      </c>
      <c r="E2156" s="6">
        <f t="shared" si="150"/>
        <v>-0.29507105155999769</v>
      </c>
      <c r="F2156" s="4">
        <v>9</v>
      </c>
      <c r="G2156" s="4" t="s">
        <v>2</v>
      </c>
      <c r="H2156" s="170">
        <f t="shared" si="151"/>
        <v>0</v>
      </c>
      <c r="I2156" s="4">
        <v>7</v>
      </c>
      <c r="J2156" s="120">
        <f t="shared" si="152"/>
        <v>-2842.6302047142863</v>
      </c>
      <c r="K2156" s="120">
        <f t="shared" si="153"/>
        <v>8080546.4807539852</v>
      </c>
    </row>
    <row r="2157" spans="1:11" x14ac:dyDescent="0.25">
      <c r="A2157" s="4">
        <v>13272</v>
      </c>
      <c r="B2157" s="5">
        <v>9679</v>
      </c>
      <c r="C2157" s="121">
        <f>VLOOKUP($A2157,flow_input!B$2:C$50000,2,FALSE)</f>
        <v>5985.458361</v>
      </c>
      <c r="D2157" s="7" t="s">
        <v>8</v>
      </c>
      <c r="E2157" s="6">
        <f t="shared" si="150"/>
        <v>-0.38160364076867448</v>
      </c>
      <c r="F2157" s="4">
        <v>9</v>
      </c>
      <c r="G2157" s="4" t="s">
        <v>2</v>
      </c>
      <c r="H2157" s="170">
        <f t="shared" si="151"/>
        <v>0</v>
      </c>
      <c r="I2157" s="4">
        <v>6</v>
      </c>
      <c r="J2157" s="120">
        <f t="shared" si="152"/>
        <v>-3693.541639</v>
      </c>
      <c r="K2157" s="120">
        <f t="shared" si="153"/>
        <v>13642249.839026807</v>
      </c>
    </row>
    <row r="2158" spans="1:11" x14ac:dyDescent="0.25">
      <c r="A2158" s="4">
        <v>2487</v>
      </c>
      <c r="B2158" s="5">
        <v>9709.2641476376793</v>
      </c>
      <c r="C2158" s="121">
        <f>VLOOKUP($A2158,flow_input!B$2:C$50000,2,FALSE)</f>
        <v>8878.5257419999998</v>
      </c>
      <c r="D2158" s="7" t="s">
        <v>8</v>
      </c>
      <c r="E2158" s="6">
        <f t="shared" si="150"/>
        <v>-8.5561417735225853E-2</v>
      </c>
      <c r="F2158" s="4">
        <v>9</v>
      </c>
      <c r="G2158" s="4" t="s">
        <v>2</v>
      </c>
      <c r="H2158" s="170">
        <f t="shared" si="151"/>
        <v>0</v>
      </c>
      <c r="I2158" s="4">
        <v>5</v>
      </c>
      <c r="J2158" s="120">
        <f t="shared" si="152"/>
        <v>-830.73840563767953</v>
      </c>
      <c r="K2158" s="120">
        <f t="shared" si="153"/>
        <v>690126.29860143375</v>
      </c>
    </row>
    <row r="2159" spans="1:11" x14ac:dyDescent="0.25">
      <c r="A2159" s="4">
        <v>14630</v>
      </c>
      <c r="B2159" s="5">
        <v>9731.4166666666661</v>
      </c>
      <c r="C2159" s="121">
        <f>VLOOKUP($A2159,flow_input!B$2:C$50000,2,FALSE)</f>
        <v>6540.5078110000004</v>
      </c>
      <c r="D2159" s="7" t="s">
        <v>8</v>
      </c>
      <c r="E2159" s="6">
        <f t="shared" si="150"/>
        <v>-0.32789767050018404</v>
      </c>
      <c r="F2159" s="4">
        <v>9</v>
      </c>
      <c r="G2159" s="4" t="s">
        <v>2</v>
      </c>
      <c r="H2159" s="170">
        <f t="shared" si="151"/>
        <v>0</v>
      </c>
      <c r="I2159" s="4">
        <v>3</v>
      </c>
      <c r="J2159" s="120">
        <f t="shared" si="152"/>
        <v>-3190.9088556666657</v>
      </c>
      <c r="K2159" s="120">
        <f t="shared" si="153"/>
        <v>10181899.325171949</v>
      </c>
    </row>
    <row r="2160" spans="1:11" x14ac:dyDescent="0.25">
      <c r="A2160" s="4">
        <v>10905</v>
      </c>
      <c r="B2160" s="5">
        <v>9738.25</v>
      </c>
      <c r="C2160" s="121">
        <f>VLOOKUP($A2160,flow_input!B$2:C$50000,2,FALSE)</f>
        <v>7247.6319759999997</v>
      </c>
      <c r="D2160" s="7" t="s">
        <v>8</v>
      </c>
      <c r="E2160" s="6">
        <f t="shared" si="150"/>
        <v>-0.25575622149770239</v>
      </c>
      <c r="F2160" s="4">
        <v>9</v>
      </c>
      <c r="G2160" s="4" t="s">
        <v>2</v>
      </c>
      <c r="H2160" s="170">
        <f t="shared" si="151"/>
        <v>0</v>
      </c>
      <c r="I2160" s="4">
        <v>6</v>
      </c>
      <c r="J2160" s="120">
        <f t="shared" si="152"/>
        <v>-2490.6180240000003</v>
      </c>
      <c r="K2160" s="120">
        <f t="shared" si="153"/>
        <v>6203178.1414736658</v>
      </c>
    </row>
    <row r="2161" spans="1:11" x14ac:dyDescent="0.25">
      <c r="A2161" s="4">
        <v>29012</v>
      </c>
      <c r="B2161" s="5">
        <v>9837.0833333333339</v>
      </c>
      <c r="C2161" s="121">
        <f>VLOOKUP($A2161,flow_input!B$2:C$50000,2,FALSE)</f>
        <v>11822.637140000001</v>
      </c>
      <c r="D2161" s="7" t="s">
        <v>8</v>
      </c>
      <c r="E2161" s="6">
        <f t="shared" si="150"/>
        <v>0.2018437517895717</v>
      </c>
      <c r="F2161" s="4">
        <v>9</v>
      </c>
      <c r="G2161" s="4" t="s">
        <v>2</v>
      </c>
      <c r="H2161" s="170">
        <f t="shared" si="151"/>
        <v>0</v>
      </c>
      <c r="I2161" s="4">
        <v>3</v>
      </c>
      <c r="J2161" s="120">
        <f t="shared" si="152"/>
        <v>1985.5538066666668</v>
      </c>
      <c r="K2161" s="120">
        <f t="shared" si="153"/>
        <v>3942423.9191684914</v>
      </c>
    </row>
    <row r="2162" spans="1:11" x14ac:dyDescent="0.25">
      <c r="A2162" s="4">
        <v>28865</v>
      </c>
      <c r="B2162" s="5">
        <v>9840.740525984158</v>
      </c>
      <c r="C2162" s="121">
        <f>VLOOKUP($A2162,flow_input!B$2:C$50000,2,FALSE)</f>
        <v>10035.034976999999</v>
      </c>
      <c r="D2162" s="7" t="s">
        <v>8</v>
      </c>
      <c r="E2162" s="6">
        <f t="shared" si="150"/>
        <v>1.9743885178438836E-2</v>
      </c>
      <c r="F2162" s="4">
        <v>9</v>
      </c>
      <c r="G2162" s="4" t="s">
        <v>2</v>
      </c>
      <c r="H2162" s="170">
        <f t="shared" si="151"/>
        <v>0</v>
      </c>
      <c r="I2162" s="4">
        <v>3</v>
      </c>
      <c r="J2162" s="120">
        <f t="shared" si="152"/>
        <v>194.29445101584133</v>
      </c>
      <c r="K2162" s="120">
        <f t="shared" si="153"/>
        <v>37750.333695547168</v>
      </c>
    </row>
    <row r="2163" spans="1:11" x14ac:dyDescent="0.25">
      <c r="A2163" s="4">
        <v>28813</v>
      </c>
      <c r="B2163" s="5">
        <v>9883.4521462043649</v>
      </c>
      <c r="C2163" s="121">
        <f>VLOOKUP($A2163,flow_input!B$2:C$50000,2,FALSE)</f>
        <v>8605.8374769999991</v>
      </c>
      <c r="D2163" s="7" t="s">
        <v>8</v>
      </c>
      <c r="E2163" s="6">
        <f t="shared" si="150"/>
        <v>-0.12926805839749222</v>
      </c>
      <c r="F2163" s="4">
        <v>9</v>
      </c>
      <c r="G2163" s="4" t="s">
        <v>2</v>
      </c>
      <c r="H2163" s="170">
        <f t="shared" si="151"/>
        <v>0</v>
      </c>
      <c r="I2163" s="4">
        <v>3</v>
      </c>
      <c r="J2163" s="120">
        <f t="shared" si="152"/>
        <v>-1277.6146692043658</v>
      </c>
      <c r="K2163" s="120">
        <f t="shared" si="153"/>
        <v>1632299.2429661809</v>
      </c>
    </row>
    <row r="2164" spans="1:11" x14ac:dyDescent="0.25">
      <c r="A2164" s="4">
        <v>28304</v>
      </c>
      <c r="B2164" s="5">
        <v>9918</v>
      </c>
      <c r="C2164" s="121">
        <f>VLOOKUP($A2164,flow_input!B$2:C$50000,2,FALSE)</f>
        <v>10563.960797</v>
      </c>
      <c r="D2164" s="7" t="s">
        <v>8</v>
      </c>
      <c r="E2164" s="6">
        <f t="shared" si="150"/>
        <v>6.5130146904617936E-2</v>
      </c>
      <c r="F2164" s="4">
        <v>9</v>
      </c>
      <c r="G2164" s="4" t="s">
        <v>2</v>
      </c>
      <c r="H2164" s="170">
        <f t="shared" si="151"/>
        <v>0</v>
      </c>
      <c r="I2164" s="4">
        <v>2</v>
      </c>
      <c r="J2164" s="120">
        <f t="shared" si="152"/>
        <v>645.96079699999973</v>
      </c>
      <c r="K2164" s="120">
        <f t="shared" si="153"/>
        <v>417265.35126087489</v>
      </c>
    </row>
    <row r="2165" spans="1:11" x14ac:dyDescent="0.25">
      <c r="A2165" s="4">
        <v>12499</v>
      </c>
      <c r="B2165" s="5">
        <v>9975.6666666666661</v>
      </c>
      <c r="C2165" s="121">
        <f>VLOOKUP($A2165,flow_input!B$2:C$50000,2,FALSE)</f>
        <v>7121.4624569999996</v>
      </c>
      <c r="D2165" s="7" t="s">
        <v>8</v>
      </c>
      <c r="E2165" s="6">
        <f t="shared" si="150"/>
        <v>-0.28611663811942389</v>
      </c>
      <c r="F2165" s="4">
        <v>9</v>
      </c>
      <c r="G2165" s="4" t="s">
        <v>2</v>
      </c>
      <c r="H2165" s="170">
        <f t="shared" si="151"/>
        <v>0</v>
      </c>
      <c r="I2165" s="4">
        <v>7</v>
      </c>
      <c r="J2165" s="120">
        <f t="shared" si="152"/>
        <v>-2854.2042096666664</v>
      </c>
      <c r="K2165" s="120">
        <f t="shared" si="153"/>
        <v>8146481.6704789195</v>
      </c>
    </row>
    <row r="2166" spans="1:11" x14ac:dyDescent="0.25">
      <c r="A2166" s="4">
        <v>27400</v>
      </c>
      <c r="B2166" s="5">
        <v>10038.543305013862</v>
      </c>
      <c r="C2166" s="121">
        <f>VLOOKUP($A2166,flow_input!B$2:C$50000,2,FALSE)</f>
        <v>17322.990476999999</v>
      </c>
      <c r="D2166" s="7" t="s">
        <v>8</v>
      </c>
      <c r="E2166" s="6">
        <f t="shared" si="150"/>
        <v>0.72564783063174509</v>
      </c>
      <c r="F2166" s="4">
        <v>9</v>
      </c>
      <c r="G2166" s="4" t="s">
        <v>2</v>
      </c>
      <c r="H2166" s="170">
        <f t="shared" si="151"/>
        <v>10000</v>
      </c>
      <c r="I2166" s="4">
        <v>3</v>
      </c>
      <c r="J2166" s="120">
        <f t="shared" si="152"/>
        <v>7284.4471719861376</v>
      </c>
      <c r="K2166" s="120">
        <f t="shared" si="153"/>
        <v>53063170.601456836</v>
      </c>
    </row>
    <row r="2167" spans="1:11" x14ac:dyDescent="0.25">
      <c r="A2167" s="4">
        <v>11030</v>
      </c>
      <c r="B2167" s="5">
        <v>10090</v>
      </c>
      <c r="C2167" s="121">
        <f>VLOOKUP($A2167,flow_input!B$2:C$50000,2,FALSE)</f>
        <v>9425.2205790000007</v>
      </c>
      <c r="D2167" s="7" t="s">
        <v>8</v>
      </c>
      <c r="E2167" s="6">
        <f t="shared" si="150"/>
        <v>-6.5884977304261572E-2</v>
      </c>
      <c r="F2167" s="4">
        <v>9</v>
      </c>
      <c r="G2167" s="4" t="s">
        <v>2</v>
      </c>
      <c r="H2167" s="170">
        <f t="shared" si="151"/>
        <v>10000</v>
      </c>
      <c r="I2167" s="4">
        <v>5</v>
      </c>
      <c r="J2167" s="120">
        <f t="shared" si="152"/>
        <v>-664.77942099999927</v>
      </c>
      <c r="K2167" s="120">
        <f t="shared" si="153"/>
        <v>441931.67858509428</v>
      </c>
    </row>
    <row r="2168" spans="1:11" x14ac:dyDescent="0.25">
      <c r="A2168" s="4">
        <v>28529</v>
      </c>
      <c r="B2168" s="5">
        <v>10108.661024811034</v>
      </c>
      <c r="C2168" s="121">
        <f>VLOOKUP($A2168,flow_input!B$2:C$50000,2,FALSE)</f>
        <v>7267.9540859999997</v>
      </c>
      <c r="D2168" s="7" t="s">
        <v>8</v>
      </c>
      <c r="E2168" s="6">
        <f t="shared" si="150"/>
        <v>-0.28101713291589347</v>
      </c>
      <c r="F2168" s="4">
        <v>9</v>
      </c>
      <c r="G2168" s="4" t="s">
        <v>2</v>
      </c>
      <c r="H2168" s="170">
        <f t="shared" si="151"/>
        <v>10000</v>
      </c>
      <c r="I2168" s="4">
        <v>6</v>
      </c>
      <c r="J2168" s="120">
        <f t="shared" si="152"/>
        <v>-2840.706938811034</v>
      </c>
      <c r="K2168" s="120">
        <f t="shared" si="153"/>
        <v>8069615.912209156</v>
      </c>
    </row>
    <row r="2169" spans="1:11" x14ac:dyDescent="0.25">
      <c r="A2169" s="4">
        <v>14656</v>
      </c>
      <c r="B2169" s="5">
        <v>10123.191404046218</v>
      </c>
      <c r="C2169" s="121">
        <f>VLOOKUP($A2169,flow_input!B$2:C$50000,2,FALSE)</f>
        <v>10623.824936000001</v>
      </c>
      <c r="D2169" s="7" t="s">
        <v>8</v>
      </c>
      <c r="E2169" s="6">
        <f t="shared" si="150"/>
        <v>4.9454120935980894E-2</v>
      </c>
      <c r="F2169" s="4">
        <v>9</v>
      </c>
      <c r="G2169" s="4" t="s">
        <v>2</v>
      </c>
      <c r="H2169" s="170">
        <f t="shared" si="151"/>
        <v>10000</v>
      </c>
      <c r="I2169" s="4">
        <v>3</v>
      </c>
      <c r="J2169" s="120">
        <f t="shared" si="152"/>
        <v>500.63353195378295</v>
      </c>
      <c r="K2169" s="120">
        <f t="shared" si="153"/>
        <v>250633.93331651943</v>
      </c>
    </row>
    <row r="2170" spans="1:11" x14ac:dyDescent="0.25">
      <c r="A2170" s="4">
        <v>15197</v>
      </c>
      <c r="B2170" s="5">
        <v>10125.719911221329</v>
      </c>
      <c r="C2170" s="121">
        <f>VLOOKUP($A2170,flow_input!B$2:C$50000,2,FALSE)</f>
        <v>10095.241946</v>
      </c>
      <c r="D2170" s="7" t="s">
        <v>8</v>
      </c>
      <c r="E2170" s="6">
        <f t="shared" si="150"/>
        <v>-3.0099553896956177E-3</v>
      </c>
      <c r="F2170" s="4">
        <v>9</v>
      </c>
      <c r="G2170" s="4" t="s">
        <v>2</v>
      </c>
      <c r="H2170" s="170">
        <f t="shared" si="151"/>
        <v>10000</v>
      </c>
      <c r="I2170" s="4">
        <v>3</v>
      </c>
      <c r="J2170" s="120">
        <f t="shared" si="152"/>
        <v>-30.477965221329214</v>
      </c>
      <c r="K2170" s="120">
        <f t="shared" si="153"/>
        <v>928.90636403255314</v>
      </c>
    </row>
    <row r="2171" spans="1:11" x14ac:dyDescent="0.25">
      <c r="A2171" s="4">
        <v>29884</v>
      </c>
      <c r="B2171" s="5">
        <v>10254.98063599564</v>
      </c>
      <c r="C2171" s="121">
        <f>VLOOKUP($A2171,flow_input!B$2:C$50000,2,FALSE)</f>
        <v>6752.2990609999997</v>
      </c>
      <c r="D2171" s="7" t="s">
        <v>8</v>
      </c>
      <c r="E2171" s="6">
        <f t="shared" si="150"/>
        <v>-0.34155906279344916</v>
      </c>
      <c r="F2171" s="4">
        <v>9</v>
      </c>
      <c r="G2171" s="4" t="s">
        <v>2</v>
      </c>
      <c r="H2171" s="170">
        <f t="shared" si="151"/>
        <v>10000</v>
      </c>
      <c r="I2171" s="4">
        <v>3</v>
      </c>
      <c r="J2171" s="120">
        <f t="shared" si="152"/>
        <v>-3502.6815749956404</v>
      </c>
      <c r="K2171" s="120">
        <f t="shared" si="153"/>
        <v>12268778.21581394</v>
      </c>
    </row>
    <row r="2172" spans="1:11" x14ac:dyDescent="0.25">
      <c r="A2172" s="4">
        <v>28137</v>
      </c>
      <c r="B2172" s="5">
        <v>10325</v>
      </c>
      <c r="C2172" s="121">
        <f>VLOOKUP($A2172,flow_input!B$2:C$50000,2,FALSE)</f>
        <v>4429.622394</v>
      </c>
      <c r="D2172" s="7" t="s">
        <v>8</v>
      </c>
      <c r="E2172" s="6">
        <f t="shared" si="150"/>
        <v>-0.57098088193704599</v>
      </c>
      <c r="F2172" s="4">
        <v>9</v>
      </c>
      <c r="G2172" s="4" t="s">
        <v>2</v>
      </c>
      <c r="H2172" s="170">
        <f t="shared" si="151"/>
        <v>10000</v>
      </c>
      <c r="I2172" s="4">
        <v>5</v>
      </c>
      <c r="J2172" s="120">
        <f t="shared" si="152"/>
        <v>-5895.377606</v>
      </c>
      <c r="K2172" s="120">
        <f t="shared" si="153"/>
        <v>34755477.117326289</v>
      </c>
    </row>
    <row r="2173" spans="1:11" x14ac:dyDescent="0.25">
      <c r="A2173" s="4">
        <v>28674</v>
      </c>
      <c r="B2173" s="5">
        <v>10331.166666666666</v>
      </c>
      <c r="C2173" s="121">
        <f>VLOOKUP($A2173,flow_input!B$2:C$50000,2,FALSE)</f>
        <v>6876.9110979999996</v>
      </c>
      <c r="D2173" s="7" t="s">
        <v>8</v>
      </c>
      <c r="E2173" s="6">
        <f t="shared" si="150"/>
        <v>-0.33435290322164324</v>
      </c>
      <c r="F2173" s="4">
        <v>9</v>
      </c>
      <c r="G2173" s="4" t="s">
        <v>2</v>
      </c>
      <c r="H2173" s="170">
        <f t="shared" si="151"/>
        <v>10000</v>
      </c>
      <c r="I2173" s="4">
        <v>2</v>
      </c>
      <c r="J2173" s="120">
        <f t="shared" si="152"/>
        <v>-3454.2555686666665</v>
      </c>
      <c r="K2173" s="120">
        <f t="shared" si="153"/>
        <v>11931881.533664675</v>
      </c>
    </row>
    <row r="2174" spans="1:11" x14ac:dyDescent="0.25">
      <c r="A2174" s="4">
        <v>10012</v>
      </c>
      <c r="B2174" s="5">
        <v>10543.356688531107</v>
      </c>
      <c r="C2174" s="121">
        <f>VLOOKUP($A2174,flow_input!B$2:C$50000,2,FALSE)</f>
        <v>10201.253171</v>
      </c>
      <c r="D2174" s="7" t="s">
        <v>8</v>
      </c>
      <c r="E2174" s="6">
        <f t="shared" si="150"/>
        <v>-3.2447305695655793E-2</v>
      </c>
      <c r="F2174" s="4">
        <v>9</v>
      </c>
      <c r="G2174" s="4" t="s">
        <v>2</v>
      </c>
      <c r="H2174" s="170">
        <f t="shared" si="151"/>
        <v>10000</v>
      </c>
      <c r="I2174" s="4">
        <v>4</v>
      </c>
      <c r="J2174" s="120">
        <f t="shared" si="152"/>
        <v>-342.10351753110626</v>
      </c>
      <c r="K2174" s="120">
        <f t="shared" si="153"/>
        <v>117034.81670715593</v>
      </c>
    </row>
    <row r="2175" spans="1:11" x14ac:dyDescent="0.25">
      <c r="A2175" s="4">
        <v>10954</v>
      </c>
      <c r="B2175" s="5">
        <v>10558.092496548403</v>
      </c>
      <c r="C2175" s="121">
        <f>VLOOKUP($A2175,flow_input!B$2:C$50000,2,FALSE)</f>
        <v>6248.3409629999996</v>
      </c>
      <c r="D2175" s="7" t="s">
        <v>8</v>
      </c>
      <c r="E2175" s="6">
        <f t="shared" si="150"/>
        <v>-0.4081941444401368</v>
      </c>
      <c r="F2175" s="4">
        <v>9</v>
      </c>
      <c r="G2175" s="4" t="s">
        <v>2</v>
      </c>
      <c r="H2175" s="170">
        <f t="shared" si="151"/>
        <v>10000</v>
      </c>
      <c r="I2175" s="4">
        <v>3</v>
      </c>
      <c r="J2175" s="120">
        <f t="shared" si="152"/>
        <v>-4309.7515335484031</v>
      </c>
      <c r="K2175" s="120">
        <f t="shared" si="153"/>
        <v>18573958.280922811</v>
      </c>
    </row>
    <row r="2176" spans="1:11" x14ac:dyDescent="0.25">
      <c r="A2176" s="4">
        <v>10646</v>
      </c>
      <c r="B2176" s="5">
        <v>10636.166666666666</v>
      </c>
      <c r="C2176" s="121">
        <f>VLOOKUP($A2176,flow_input!B$2:C$50000,2,FALSE)</f>
        <v>11389.100571000001</v>
      </c>
      <c r="D2176" s="7" t="s">
        <v>8</v>
      </c>
      <c r="E2176" s="6">
        <f t="shared" si="150"/>
        <v>7.0789968597709141E-2</v>
      </c>
      <c r="F2176" s="4">
        <v>9</v>
      </c>
      <c r="G2176" s="4" t="s">
        <v>2</v>
      </c>
      <c r="H2176" s="170">
        <f t="shared" si="151"/>
        <v>10000</v>
      </c>
      <c r="I2176" s="4">
        <v>4</v>
      </c>
      <c r="J2176" s="120">
        <f t="shared" si="152"/>
        <v>752.93390433333479</v>
      </c>
      <c r="K2176" s="120">
        <f t="shared" si="153"/>
        <v>566909.4642946393</v>
      </c>
    </row>
    <row r="2177" spans="1:11" x14ac:dyDescent="0.25">
      <c r="A2177" s="4">
        <v>10883</v>
      </c>
      <c r="B2177" s="5">
        <v>10645.714285714286</v>
      </c>
      <c r="C2177" s="121">
        <f>VLOOKUP($A2177,flow_input!B$2:C$50000,2,FALSE)</f>
        <v>14232.092597999999</v>
      </c>
      <c r="D2177" s="7" t="s">
        <v>8</v>
      </c>
      <c r="E2177" s="6">
        <f t="shared" si="150"/>
        <v>0.33688470458937192</v>
      </c>
      <c r="F2177" s="4">
        <v>9</v>
      </c>
      <c r="G2177" s="4" t="s">
        <v>2</v>
      </c>
      <c r="H2177" s="170">
        <f t="shared" si="151"/>
        <v>10000</v>
      </c>
      <c r="I2177" s="4">
        <v>3</v>
      </c>
      <c r="J2177" s="120">
        <f t="shared" si="152"/>
        <v>3586.378312285713</v>
      </c>
      <c r="K2177" s="120">
        <f t="shared" si="153"/>
        <v>12862109.39883332</v>
      </c>
    </row>
    <row r="2178" spans="1:11" x14ac:dyDescent="0.25">
      <c r="A2178" s="4">
        <v>45606</v>
      </c>
      <c r="B2178" s="5">
        <v>10851.25</v>
      </c>
      <c r="C2178" s="121">
        <f>VLOOKUP($A2178,flow_input!B$2:C$50000,2,FALSE)</f>
        <v>8980.4865790000003</v>
      </c>
      <c r="D2178" s="7" t="s">
        <v>8</v>
      </c>
      <c r="E2178" s="6">
        <f t="shared" si="150"/>
        <v>-0.17240072996198597</v>
      </c>
      <c r="F2178" s="4">
        <v>9</v>
      </c>
      <c r="G2178" s="4" t="s">
        <v>2</v>
      </c>
      <c r="H2178" s="170">
        <f t="shared" si="151"/>
        <v>10000</v>
      </c>
      <c r="I2178" s="4">
        <v>3</v>
      </c>
      <c r="J2178" s="120">
        <f t="shared" si="152"/>
        <v>-1870.7634209999997</v>
      </c>
      <c r="K2178" s="120">
        <f t="shared" si="153"/>
        <v>3499755.777351622</v>
      </c>
    </row>
    <row r="2179" spans="1:11" x14ac:dyDescent="0.25">
      <c r="A2179" s="4">
        <v>11040</v>
      </c>
      <c r="B2179" s="5">
        <v>10991.253533772864</v>
      </c>
      <c r="C2179" s="121">
        <f>VLOOKUP($A2179,flow_input!B$2:C$50000,2,FALSE)</f>
        <v>8067.8729039999998</v>
      </c>
      <c r="D2179" s="7" t="s">
        <v>8</v>
      </c>
      <c r="E2179" s="6">
        <f t="shared" ref="E2179:E2242" si="154">C2179/B2179-1</f>
        <v>-0.26597335970735114</v>
      </c>
      <c r="F2179" s="4">
        <v>9</v>
      </c>
      <c r="G2179" s="4" t="s">
        <v>2</v>
      </c>
      <c r="H2179" s="170">
        <f t="shared" ref="H2179:H2242" si="155">FLOOR(B2179,10000)</f>
        <v>10000</v>
      </c>
      <c r="I2179" s="4">
        <v>5</v>
      </c>
      <c r="J2179" s="120">
        <f t="shared" si="152"/>
        <v>-2923.3806297728643</v>
      </c>
      <c r="K2179" s="120">
        <f t="shared" si="153"/>
        <v>8546154.306531189</v>
      </c>
    </row>
    <row r="2180" spans="1:11" x14ac:dyDescent="0.25">
      <c r="A2180" s="4">
        <v>14511</v>
      </c>
      <c r="B2180" s="5">
        <v>11002.489589583429</v>
      </c>
      <c r="C2180" s="121">
        <f>VLOOKUP($A2180,flow_input!B$2:C$50000,2,FALSE)</f>
        <v>5614.7975139999999</v>
      </c>
      <c r="D2180" s="7" t="s">
        <v>8</v>
      </c>
      <c r="E2180" s="6">
        <f t="shared" si="154"/>
        <v>-0.48967936135874279</v>
      </c>
      <c r="F2180" s="4">
        <v>9</v>
      </c>
      <c r="G2180" s="4" t="s">
        <v>2</v>
      </c>
      <c r="H2180" s="170">
        <f t="shared" si="155"/>
        <v>10000</v>
      </c>
      <c r="I2180" s="4">
        <v>2</v>
      </c>
      <c r="J2180" s="120">
        <f t="shared" si="152"/>
        <v>-5387.692075583429</v>
      </c>
      <c r="K2180" s="120">
        <f t="shared" si="153"/>
        <v>29027225.901304476</v>
      </c>
    </row>
    <row r="2181" spans="1:11" x14ac:dyDescent="0.25">
      <c r="A2181" s="4">
        <v>8952</v>
      </c>
      <c r="B2181" s="5">
        <v>11048.666666666666</v>
      </c>
      <c r="C2181" s="121">
        <f>VLOOKUP($A2181,flow_input!B$2:C$50000,2,FALSE)</f>
        <v>7019.035630333</v>
      </c>
      <c r="D2181" s="7" t="s">
        <v>8</v>
      </c>
      <c r="E2181" s="6">
        <f t="shared" si="154"/>
        <v>-0.36471650000003009</v>
      </c>
      <c r="F2181" s="4">
        <v>9</v>
      </c>
      <c r="G2181" s="4" t="s">
        <v>2</v>
      </c>
      <c r="H2181" s="170">
        <f t="shared" si="155"/>
        <v>10000</v>
      </c>
      <c r="I2181" s="4">
        <v>2</v>
      </c>
      <c r="J2181" s="120">
        <f t="shared" si="152"/>
        <v>-4029.6310363336661</v>
      </c>
      <c r="K2181" s="120">
        <f t="shared" si="153"/>
        <v>16237926.288983535</v>
      </c>
    </row>
    <row r="2182" spans="1:11" x14ac:dyDescent="0.25">
      <c r="A2182" s="4">
        <v>14668</v>
      </c>
      <c r="B2182" s="5">
        <v>11407.862440191389</v>
      </c>
      <c r="C2182" s="121">
        <f>VLOOKUP($A2182,flow_input!B$2:C$50000,2,FALSE)</f>
        <v>6727.8182820000002</v>
      </c>
      <c r="D2182" s="7" t="s">
        <v>8</v>
      </c>
      <c r="E2182" s="6">
        <f t="shared" si="154"/>
        <v>-0.41024724682013891</v>
      </c>
      <c r="F2182" s="4">
        <v>9</v>
      </c>
      <c r="G2182" s="4" t="s">
        <v>2</v>
      </c>
      <c r="H2182" s="170">
        <f t="shared" si="155"/>
        <v>10000</v>
      </c>
      <c r="I2182" s="4">
        <v>3</v>
      </c>
      <c r="J2182" s="120">
        <f t="shared" si="152"/>
        <v>-4680.0441581913892</v>
      </c>
      <c r="K2182" s="120">
        <f t="shared" si="153"/>
        <v>21902813.322621349</v>
      </c>
    </row>
    <row r="2183" spans="1:11" x14ac:dyDescent="0.25">
      <c r="A2183" s="4">
        <v>28023</v>
      </c>
      <c r="B2183" s="5">
        <v>11484.66390648298</v>
      </c>
      <c r="C2183" s="121">
        <f>VLOOKUP($A2183,flow_input!B$2:C$50000,2,FALSE)</f>
        <v>9797.4082390000003</v>
      </c>
      <c r="D2183" s="7" t="s">
        <v>8</v>
      </c>
      <c r="E2183" s="6">
        <f t="shared" si="154"/>
        <v>-0.1469138044632321</v>
      </c>
      <c r="F2183" s="4">
        <v>9</v>
      </c>
      <c r="G2183" s="4" t="s">
        <v>2</v>
      </c>
      <c r="H2183" s="170">
        <f t="shared" si="155"/>
        <v>10000</v>
      </c>
      <c r="I2183" s="4">
        <v>7</v>
      </c>
      <c r="J2183" s="120">
        <f t="shared" si="152"/>
        <v>-1687.2556674829793</v>
      </c>
      <c r="K2183" s="120">
        <f t="shared" si="153"/>
        <v>2846831.6874534343</v>
      </c>
    </row>
    <row r="2184" spans="1:11" x14ac:dyDescent="0.25">
      <c r="A2184" s="4">
        <v>14653</v>
      </c>
      <c r="B2184" s="5">
        <v>11520.124541128484</v>
      </c>
      <c r="C2184" s="121">
        <f>VLOOKUP($A2184,flow_input!B$2:C$50000,2,FALSE)</f>
        <v>10623.73782</v>
      </c>
      <c r="D2184" s="7" t="s">
        <v>8</v>
      </c>
      <c r="E2184" s="6">
        <f t="shared" si="154"/>
        <v>-7.7810506121548828E-2</v>
      </c>
      <c r="F2184" s="4">
        <v>9</v>
      </c>
      <c r="G2184" s="4" t="s">
        <v>2</v>
      </c>
      <c r="H2184" s="170">
        <f t="shared" si="155"/>
        <v>10000</v>
      </c>
      <c r="I2184" s="4">
        <v>3</v>
      </c>
      <c r="J2184" s="120">
        <f t="shared" si="152"/>
        <v>-896.38672112848326</v>
      </c>
      <c r="K2184" s="120">
        <f t="shared" si="153"/>
        <v>803509.1538154732</v>
      </c>
    </row>
    <row r="2185" spans="1:11" x14ac:dyDescent="0.25">
      <c r="A2185" s="4">
        <v>28943</v>
      </c>
      <c r="B2185" s="5">
        <v>11617.75</v>
      </c>
      <c r="C2185" s="121">
        <f>VLOOKUP($A2185,flow_input!B$2:C$50000,2,FALSE)</f>
        <v>11373.934552999999</v>
      </c>
      <c r="D2185" s="7" t="s">
        <v>8</v>
      </c>
      <c r="E2185" s="6">
        <f t="shared" si="154"/>
        <v>-2.0986460114910455E-2</v>
      </c>
      <c r="F2185" s="4">
        <v>9</v>
      </c>
      <c r="G2185" s="4" t="s">
        <v>2</v>
      </c>
      <c r="H2185" s="170">
        <f t="shared" si="155"/>
        <v>10000</v>
      </c>
      <c r="I2185" s="4">
        <v>5</v>
      </c>
      <c r="J2185" s="120">
        <f t="shared" si="152"/>
        <v>-243.81544700000086</v>
      </c>
      <c r="K2185" s="120">
        <f t="shared" si="153"/>
        <v>59445.972195810231</v>
      </c>
    </row>
    <row r="2186" spans="1:11" x14ac:dyDescent="0.25">
      <c r="A2186" s="4">
        <v>10915</v>
      </c>
      <c r="B2186" s="5">
        <v>11653.260663602401</v>
      </c>
      <c r="C2186" s="121">
        <f>VLOOKUP($A2186,flow_input!B$2:C$50000,2,FALSE)</f>
        <v>14771.515219000001</v>
      </c>
      <c r="D2186" s="7" t="s">
        <v>8</v>
      </c>
      <c r="E2186" s="6">
        <f t="shared" si="154"/>
        <v>0.26758644171902057</v>
      </c>
      <c r="F2186" s="4">
        <v>9</v>
      </c>
      <c r="G2186" s="4" t="s">
        <v>2</v>
      </c>
      <c r="H2186" s="170">
        <f t="shared" si="155"/>
        <v>10000</v>
      </c>
      <c r="I2186" s="4">
        <v>3</v>
      </c>
      <c r="J2186" s="120">
        <f t="shared" si="152"/>
        <v>3118.2545553975997</v>
      </c>
      <c r="K2186" s="120">
        <f t="shared" si="153"/>
        <v>9723511.4722578824</v>
      </c>
    </row>
    <row r="2187" spans="1:11" x14ac:dyDescent="0.25">
      <c r="A2187" s="4">
        <v>28181</v>
      </c>
      <c r="B2187" s="5">
        <v>11772.838932634058</v>
      </c>
      <c r="C2187" s="121">
        <f>VLOOKUP($A2187,flow_input!B$2:C$50000,2,FALSE)</f>
        <v>9859.4778769999994</v>
      </c>
      <c r="D2187" s="7" t="s">
        <v>8</v>
      </c>
      <c r="E2187" s="6">
        <f t="shared" si="154"/>
        <v>-0.16252333583960477</v>
      </c>
      <c r="F2187" s="4">
        <v>9</v>
      </c>
      <c r="G2187" s="4" t="s">
        <v>2</v>
      </c>
      <c r="H2187" s="170">
        <f t="shared" si="155"/>
        <v>10000</v>
      </c>
      <c r="I2187" s="4">
        <v>5</v>
      </c>
      <c r="J2187" s="120">
        <f t="shared" si="152"/>
        <v>-1913.3610556340591</v>
      </c>
      <c r="K2187" s="120">
        <f t="shared" si="153"/>
        <v>3660950.5292170811</v>
      </c>
    </row>
    <row r="2188" spans="1:11" x14ac:dyDescent="0.25">
      <c r="A2188" s="4">
        <v>28632</v>
      </c>
      <c r="B2188" s="5">
        <v>11817.960371302826</v>
      </c>
      <c r="C2188" s="121">
        <f>VLOOKUP($A2188,flow_input!B$2:C$50000,2,FALSE)</f>
        <v>9020.1719279999998</v>
      </c>
      <c r="D2188" s="7" t="s">
        <v>8</v>
      </c>
      <c r="E2188" s="6">
        <f t="shared" si="154"/>
        <v>-0.23674038119950092</v>
      </c>
      <c r="F2188" s="4">
        <v>9</v>
      </c>
      <c r="G2188" s="4" t="s">
        <v>2</v>
      </c>
      <c r="H2188" s="170">
        <f t="shared" si="155"/>
        <v>10000</v>
      </c>
      <c r="I2188" s="4">
        <v>5</v>
      </c>
      <c r="J2188" s="120">
        <f t="shared" si="152"/>
        <v>-2797.7884433028266</v>
      </c>
      <c r="K2188" s="120">
        <f t="shared" si="153"/>
        <v>7827620.1734788539</v>
      </c>
    </row>
    <row r="2189" spans="1:11" x14ac:dyDescent="0.25">
      <c r="A2189" s="4">
        <v>10950</v>
      </c>
      <c r="B2189" s="5">
        <v>11845.90909090909</v>
      </c>
      <c r="C2189" s="121">
        <f>VLOOKUP($A2189,flow_input!B$2:C$50000,2,FALSE)</f>
        <v>18019.217591000001</v>
      </c>
      <c r="D2189" s="7" t="s">
        <v>8</v>
      </c>
      <c r="E2189" s="6">
        <f t="shared" si="154"/>
        <v>0.52113421204865529</v>
      </c>
      <c r="F2189" s="4">
        <v>9</v>
      </c>
      <c r="G2189" s="4" t="s">
        <v>2</v>
      </c>
      <c r="H2189" s="170">
        <f t="shared" si="155"/>
        <v>10000</v>
      </c>
      <c r="I2189" s="4">
        <v>3</v>
      </c>
      <c r="J2189" s="120">
        <f t="shared" si="152"/>
        <v>6173.3085000909105</v>
      </c>
      <c r="K2189" s="120">
        <f t="shared" si="153"/>
        <v>38109737.83729469</v>
      </c>
    </row>
    <row r="2190" spans="1:11" x14ac:dyDescent="0.25">
      <c r="A2190" s="4">
        <v>28642</v>
      </c>
      <c r="B2190" s="5">
        <v>12037.75</v>
      </c>
      <c r="C2190" s="121">
        <f>VLOOKUP($A2190,flow_input!B$2:C$50000,2,FALSE)</f>
        <v>7921.5385340000003</v>
      </c>
      <c r="D2190" s="7" t="s">
        <v>8</v>
      </c>
      <c r="E2190" s="6">
        <f t="shared" si="154"/>
        <v>-0.34194192984569372</v>
      </c>
      <c r="F2190" s="4">
        <v>9</v>
      </c>
      <c r="G2190" s="4" t="s">
        <v>2</v>
      </c>
      <c r="H2190" s="170">
        <f t="shared" si="155"/>
        <v>10000</v>
      </c>
      <c r="I2190" s="4">
        <v>6</v>
      </c>
      <c r="J2190" s="120">
        <f t="shared" si="152"/>
        <v>-4116.2114659999997</v>
      </c>
      <c r="K2190" s="120">
        <f t="shared" si="153"/>
        <v>16943196.832829867</v>
      </c>
    </row>
    <row r="2191" spans="1:11" x14ac:dyDescent="0.25">
      <c r="A2191" s="4">
        <v>27611</v>
      </c>
      <c r="B2191" s="5">
        <v>12067.083333333334</v>
      </c>
      <c r="C2191" s="121">
        <f>VLOOKUP($A2191,flow_input!B$2:C$50000,2,FALSE)</f>
        <v>9301.3797340000001</v>
      </c>
      <c r="D2191" s="7" t="s">
        <v>8</v>
      </c>
      <c r="E2191" s="6">
        <f t="shared" si="154"/>
        <v>-0.22919404158696177</v>
      </c>
      <c r="F2191" s="4">
        <v>9</v>
      </c>
      <c r="G2191" s="4" t="s">
        <v>2</v>
      </c>
      <c r="H2191" s="170">
        <f t="shared" si="155"/>
        <v>10000</v>
      </c>
      <c r="I2191" s="4">
        <v>4</v>
      </c>
      <c r="J2191" s="120">
        <f t="shared" si="152"/>
        <v>-2765.7035993333338</v>
      </c>
      <c r="K2191" s="120">
        <f t="shared" si="153"/>
        <v>7649116.3993653581</v>
      </c>
    </row>
    <row r="2192" spans="1:11" x14ac:dyDescent="0.25">
      <c r="A2192" s="4">
        <v>29008</v>
      </c>
      <c r="B2192" s="5">
        <v>12088.835819864622</v>
      </c>
      <c r="C2192" s="121">
        <f>VLOOKUP($A2192,flow_input!B$2:C$50000,2,FALSE)</f>
        <v>8210.0498559999996</v>
      </c>
      <c r="D2192" s="7" t="s">
        <v>8</v>
      </c>
      <c r="E2192" s="6">
        <f t="shared" si="154"/>
        <v>-0.32085686509952616</v>
      </c>
      <c r="F2192" s="4">
        <v>9</v>
      </c>
      <c r="G2192" s="4" t="s">
        <v>2</v>
      </c>
      <c r="H2192" s="170">
        <f t="shared" si="155"/>
        <v>10000</v>
      </c>
      <c r="I2192" s="4">
        <v>2</v>
      </c>
      <c r="J2192" s="120">
        <f t="shared" si="152"/>
        <v>-3878.7859638646223</v>
      </c>
      <c r="K2192" s="120">
        <f t="shared" si="153"/>
        <v>15044980.553473208</v>
      </c>
    </row>
    <row r="2193" spans="1:11" x14ac:dyDescent="0.25">
      <c r="A2193" s="4">
        <v>11018</v>
      </c>
      <c r="B2193" s="5">
        <v>12112.916666666666</v>
      </c>
      <c r="C2193" s="121">
        <f>VLOOKUP($A2193,flow_input!B$2:C$50000,2,FALSE)</f>
        <v>9954.2283260000004</v>
      </c>
      <c r="D2193" s="7" t="s">
        <v>8</v>
      </c>
      <c r="E2193" s="6">
        <f t="shared" si="154"/>
        <v>-0.1782137531423067</v>
      </c>
      <c r="F2193" s="4">
        <v>9</v>
      </c>
      <c r="G2193" s="4" t="s">
        <v>2</v>
      </c>
      <c r="H2193" s="170">
        <f t="shared" si="155"/>
        <v>10000</v>
      </c>
      <c r="I2193" s="4">
        <v>3</v>
      </c>
      <c r="J2193" s="120">
        <f t="shared" si="152"/>
        <v>-2158.6883406666657</v>
      </c>
      <c r="K2193" s="120">
        <f t="shared" si="153"/>
        <v>4659935.3521302026</v>
      </c>
    </row>
    <row r="2194" spans="1:11" x14ac:dyDescent="0.25">
      <c r="A2194" s="4">
        <v>11131</v>
      </c>
      <c r="B2194" s="5">
        <v>12270.083333333334</v>
      </c>
      <c r="C2194" s="121">
        <f>VLOOKUP($A2194,flow_input!B$2:C$50000,2,FALSE)</f>
        <v>7437.573273</v>
      </c>
      <c r="D2194" s="7" t="s">
        <v>8</v>
      </c>
      <c r="E2194" s="6">
        <f t="shared" si="154"/>
        <v>-0.39384492582908293</v>
      </c>
      <c r="F2194" s="4">
        <v>9</v>
      </c>
      <c r="G2194" s="4" t="s">
        <v>2</v>
      </c>
      <c r="H2194" s="170">
        <f t="shared" si="155"/>
        <v>10000</v>
      </c>
      <c r="I2194" s="4">
        <v>4</v>
      </c>
      <c r="J2194" s="120">
        <f t="shared" si="152"/>
        <v>-4832.510060333334</v>
      </c>
      <c r="K2194" s="120">
        <f t="shared" si="153"/>
        <v>23353153.483222883</v>
      </c>
    </row>
    <row r="2195" spans="1:11" x14ac:dyDescent="0.25">
      <c r="A2195" s="4">
        <v>10881</v>
      </c>
      <c r="B2195" s="5">
        <v>12288.083333333334</v>
      </c>
      <c r="C2195" s="121">
        <f>VLOOKUP($A2195,flow_input!B$2:C$50000,2,FALSE)</f>
        <v>9622.3530929999997</v>
      </c>
      <c r="D2195" s="7" t="s">
        <v>8</v>
      </c>
      <c r="E2195" s="6">
        <f t="shared" si="154"/>
        <v>-0.2169362111259554</v>
      </c>
      <c r="F2195" s="4">
        <v>9</v>
      </c>
      <c r="G2195" s="4" t="s">
        <v>2</v>
      </c>
      <c r="H2195" s="170">
        <f t="shared" si="155"/>
        <v>10000</v>
      </c>
      <c r="I2195" s="4">
        <v>3</v>
      </c>
      <c r="J2195" s="120">
        <f t="shared" si="152"/>
        <v>-2665.7302403333342</v>
      </c>
      <c r="K2195" s="120">
        <f t="shared" si="153"/>
        <v>7106117.7142276159</v>
      </c>
    </row>
    <row r="2196" spans="1:11" x14ac:dyDescent="0.25">
      <c r="A2196" s="4">
        <v>12953</v>
      </c>
      <c r="B2196" s="5">
        <v>12317.248753554844</v>
      </c>
      <c r="C2196" s="121">
        <f>VLOOKUP($A2196,flow_input!B$2:C$50000,2,FALSE)</f>
        <v>16361.244785999999</v>
      </c>
      <c r="D2196" s="7" t="s">
        <v>8</v>
      </c>
      <c r="E2196" s="6">
        <f t="shared" si="154"/>
        <v>0.32831975008039271</v>
      </c>
      <c r="F2196" s="4">
        <v>9</v>
      </c>
      <c r="G2196" s="4" t="s">
        <v>2</v>
      </c>
      <c r="H2196" s="170">
        <f t="shared" si="155"/>
        <v>10000</v>
      </c>
      <c r="I2196" s="4">
        <v>7</v>
      </c>
      <c r="J2196" s="120">
        <f t="shared" si="152"/>
        <v>4043.9960324451549</v>
      </c>
      <c r="K2196" s="120">
        <f t="shared" si="153"/>
        <v>16353903.910432154</v>
      </c>
    </row>
    <row r="2197" spans="1:11" x14ac:dyDescent="0.25">
      <c r="A2197" s="4">
        <v>28836</v>
      </c>
      <c r="B2197" s="5">
        <v>12337.624526681779</v>
      </c>
      <c r="C2197" s="121">
        <f>VLOOKUP($A2197,flow_input!B$2:C$50000,2,FALSE)</f>
        <v>11340.321172</v>
      </c>
      <c r="D2197" s="7" t="s">
        <v>8</v>
      </c>
      <c r="E2197" s="6">
        <f t="shared" si="154"/>
        <v>-8.083430911071865E-2</v>
      </c>
      <c r="F2197" s="4">
        <v>9</v>
      </c>
      <c r="G2197" s="4" t="s">
        <v>2</v>
      </c>
      <c r="H2197" s="170">
        <f t="shared" si="155"/>
        <v>10000</v>
      </c>
      <c r="I2197" s="4">
        <v>3</v>
      </c>
      <c r="J2197" s="120">
        <f t="shared" si="152"/>
        <v>-997.30335468177873</v>
      </c>
      <c r="K2197" s="120">
        <f t="shared" si="153"/>
        <v>994613.98125952971</v>
      </c>
    </row>
    <row r="2198" spans="1:11" x14ac:dyDescent="0.25">
      <c r="A2198" s="4">
        <v>12933</v>
      </c>
      <c r="B2198" s="5">
        <v>12443.333333333334</v>
      </c>
      <c r="C2198" s="121">
        <f>VLOOKUP($A2198,flow_input!B$2:C$50000,2,FALSE)</f>
        <v>11253.005619</v>
      </c>
      <c r="D2198" s="7" t="s">
        <v>8</v>
      </c>
      <c r="E2198" s="6">
        <f t="shared" si="154"/>
        <v>-9.5659875247790072E-2</v>
      </c>
      <c r="F2198" s="4">
        <v>9</v>
      </c>
      <c r="G2198" s="4" t="s">
        <v>2</v>
      </c>
      <c r="H2198" s="170">
        <f t="shared" si="155"/>
        <v>10000</v>
      </c>
      <c r="I2198" s="4">
        <v>7</v>
      </c>
      <c r="J2198" s="120">
        <f t="shared" si="152"/>
        <v>-1190.3277143333344</v>
      </c>
      <c r="K2198" s="120">
        <f t="shared" si="153"/>
        <v>1416880.06751002</v>
      </c>
    </row>
    <row r="2199" spans="1:11" x14ac:dyDescent="0.25">
      <c r="A2199" s="4">
        <v>10956</v>
      </c>
      <c r="B2199" s="5">
        <v>12443.416666666666</v>
      </c>
      <c r="C2199" s="121">
        <f>VLOOKUP($A2199,flow_input!B$2:C$50000,2,FALSE)</f>
        <v>16775.992854</v>
      </c>
      <c r="D2199" s="7" t="s">
        <v>8</v>
      </c>
      <c r="E2199" s="6">
        <f t="shared" si="154"/>
        <v>0.34818219974417541</v>
      </c>
      <c r="F2199" s="4">
        <v>9</v>
      </c>
      <c r="G2199" s="4" t="s">
        <v>2</v>
      </c>
      <c r="H2199" s="170">
        <f t="shared" si="155"/>
        <v>10000</v>
      </c>
      <c r="I2199" s="4">
        <v>3</v>
      </c>
      <c r="J2199" s="120">
        <f t="shared" si="152"/>
        <v>4332.576187333334</v>
      </c>
      <c r="K2199" s="120">
        <f t="shared" si="153"/>
        <v>18771216.419047847</v>
      </c>
    </row>
    <row r="2200" spans="1:11" x14ac:dyDescent="0.25">
      <c r="A2200" s="4">
        <v>28328</v>
      </c>
      <c r="B2200" s="5">
        <v>12444.30309743217</v>
      </c>
      <c r="C2200" s="121">
        <f>VLOOKUP($A2200,flow_input!B$2:C$50000,2,FALSE)</f>
        <v>9906.0541790000007</v>
      </c>
      <c r="D2200" s="7" t="s">
        <v>8</v>
      </c>
      <c r="E2200" s="6">
        <f t="shared" si="154"/>
        <v>-0.20396874767185047</v>
      </c>
      <c r="F2200" s="4">
        <v>9</v>
      </c>
      <c r="G2200" s="4" t="s">
        <v>2</v>
      </c>
      <c r="H2200" s="170">
        <f t="shared" si="155"/>
        <v>10000</v>
      </c>
      <c r="I2200" s="4">
        <v>7</v>
      </c>
      <c r="J2200" s="120">
        <f t="shared" si="152"/>
        <v>-2538.2489184321694</v>
      </c>
      <c r="K2200" s="120">
        <f t="shared" si="153"/>
        <v>6442707.5719220778</v>
      </c>
    </row>
    <row r="2201" spans="1:11" x14ac:dyDescent="0.25">
      <c r="A2201" s="4">
        <v>25470</v>
      </c>
      <c r="B2201" s="5">
        <v>12591</v>
      </c>
      <c r="C2201" s="121">
        <f>VLOOKUP($A2201,flow_input!B$2:C$50000,2,FALSE)</f>
        <v>7879.1679290000002</v>
      </c>
      <c r="D2201" s="7" t="s">
        <v>8</v>
      </c>
      <c r="E2201" s="6">
        <f t="shared" si="154"/>
        <v>-0.37422222786117065</v>
      </c>
      <c r="F2201" s="4">
        <v>9</v>
      </c>
      <c r="G2201" s="4" t="s">
        <v>2</v>
      </c>
      <c r="H2201" s="170">
        <f t="shared" si="155"/>
        <v>10000</v>
      </c>
      <c r="I2201" s="4">
        <v>3</v>
      </c>
      <c r="J2201" s="120">
        <f t="shared" si="152"/>
        <v>-4711.8320709999998</v>
      </c>
      <c r="K2201" s="120">
        <f t="shared" si="153"/>
        <v>22201361.465304147</v>
      </c>
    </row>
    <row r="2202" spans="1:11" x14ac:dyDescent="0.25">
      <c r="A2202" s="4">
        <v>27996</v>
      </c>
      <c r="B2202" s="5">
        <v>12617</v>
      </c>
      <c r="C2202" s="121">
        <f>VLOOKUP($A2202,flow_input!B$2:C$50000,2,FALSE)</f>
        <v>11672.232050000001</v>
      </c>
      <c r="D2202" s="7" t="s">
        <v>8</v>
      </c>
      <c r="E2202" s="6">
        <f t="shared" si="154"/>
        <v>-7.4880554014424949E-2</v>
      </c>
      <c r="F2202" s="4">
        <v>9</v>
      </c>
      <c r="G2202" s="4" t="s">
        <v>2</v>
      </c>
      <c r="H2202" s="170">
        <f t="shared" si="155"/>
        <v>10000</v>
      </c>
      <c r="I2202" s="4">
        <v>5</v>
      </c>
      <c r="J2202" s="120">
        <f t="shared" si="152"/>
        <v>-944.76794999999947</v>
      </c>
      <c r="K2202" s="120">
        <f t="shared" si="153"/>
        <v>892586.47934720153</v>
      </c>
    </row>
    <row r="2203" spans="1:11" x14ac:dyDescent="0.25">
      <c r="A2203" s="4">
        <v>28038</v>
      </c>
      <c r="B2203" s="5">
        <v>12648.75</v>
      </c>
      <c r="C2203" s="121">
        <f>VLOOKUP($A2203,flow_input!B$2:C$50000,2,FALSE)</f>
        <v>12234.594295999999</v>
      </c>
      <c r="D2203" s="7" t="s">
        <v>8</v>
      </c>
      <c r="E2203" s="6">
        <f t="shared" si="154"/>
        <v>-3.2742816800079066E-2</v>
      </c>
      <c r="F2203" s="4">
        <v>9</v>
      </c>
      <c r="G2203" s="4" t="s">
        <v>2</v>
      </c>
      <c r="H2203" s="170">
        <f t="shared" si="155"/>
        <v>10000</v>
      </c>
      <c r="I2203" s="4">
        <v>3</v>
      </c>
      <c r="J2203" s="120">
        <f t="shared" si="152"/>
        <v>-414.1557040000007</v>
      </c>
      <c r="K2203" s="120">
        <f t="shared" si="153"/>
        <v>171524.94715573618</v>
      </c>
    </row>
    <row r="2204" spans="1:11" x14ac:dyDescent="0.25">
      <c r="A2204" s="4">
        <v>16292</v>
      </c>
      <c r="B2204" s="5">
        <v>12829.833333333334</v>
      </c>
      <c r="C2204" s="121">
        <f>VLOOKUP($A2204,flow_input!B$2:C$50000,2,FALSE)</f>
        <v>15904.624077</v>
      </c>
      <c r="D2204" s="7" t="s">
        <v>8</v>
      </c>
      <c r="E2204" s="6">
        <f t="shared" si="154"/>
        <v>0.23965944558905683</v>
      </c>
      <c r="F2204" s="4">
        <v>9</v>
      </c>
      <c r="G2204" s="4" t="s">
        <v>2</v>
      </c>
      <c r="H2204" s="170">
        <f t="shared" si="155"/>
        <v>10000</v>
      </c>
      <c r="I2204" s="4">
        <v>6</v>
      </c>
      <c r="J2204" s="120">
        <f t="shared" si="152"/>
        <v>3074.7907436666665</v>
      </c>
      <c r="K2204" s="120">
        <f t="shared" si="153"/>
        <v>9454338.1173382122</v>
      </c>
    </row>
    <row r="2205" spans="1:11" x14ac:dyDescent="0.25">
      <c r="A2205" s="4">
        <v>16434</v>
      </c>
      <c r="B2205" s="5">
        <v>12895.25</v>
      </c>
      <c r="C2205" s="121">
        <f>VLOOKUP($A2205,flow_input!B$2:C$50000,2,FALSE)</f>
        <v>6680.0979740000002</v>
      </c>
      <c r="D2205" s="7" t="s">
        <v>8</v>
      </c>
      <c r="E2205" s="6">
        <f t="shared" si="154"/>
        <v>-0.48197220108179362</v>
      </c>
      <c r="F2205" s="4">
        <v>9</v>
      </c>
      <c r="G2205" s="4" t="s">
        <v>2</v>
      </c>
      <c r="H2205" s="170">
        <f t="shared" si="155"/>
        <v>10000</v>
      </c>
      <c r="I2205" s="4">
        <v>7</v>
      </c>
      <c r="J2205" s="120">
        <f t="shared" si="152"/>
        <v>-6215.1520259999998</v>
      </c>
      <c r="K2205" s="120">
        <f t="shared" si="153"/>
        <v>38628114.706291899</v>
      </c>
    </row>
    <row r="2206" spans="1:11" x14ac:dyDescent="0.25">
      <c r="A2206" s="4">
        <v>3924</v>
      </c>
      <c r="B2206" s="5">
        <v>12902.3124062349</v>
      </c>
      <c r="C2206" s="121">
        <f>VLOOKUP($A2206,flow_input!B$2:C$50000,2,FALSE)</f>
        <v>10916.621923999999</v>
      </c>
      <c r="D2206" s="7" t="s">
        <v>8</v>
      </c>
      <c r="E2206" s="6">
        <f t="shared" si="154"/>
        <v>-0.15390190686092342</v>
      </c>
      <c r="F2206" s="4">
        <v>9</v>
      </c>
      <c r="G2206" s="4" t="s">
        <v>2</v>
      </c>
      <c r="H2206" s="170">
        <f t="shared" si="155"/>
        <v>10000</v>
      </c>
      <c r="I2206" s="4">
        <v>7</v>
      </c>
      <c r="J2206" s="120">
        <f t="shared" si="152"/>
        <v>-1985.6904822349006</v>
      </c>
      <c r="K2206" s="120">
        <f t="shared" si="153"/>
        <v>3942966.691238272</v>
      </c>
    </row>
    <row r="2207" spans="1:11" x14ac:dyDescent="0.25">
      <c r="A2207" s="4">
        <v>28762</v>
      </c>
      <c r="B2207" s="5">
        <v>13060.083333333334</v>
      </c>
      <c r="C2207" s="121">
        <f>VLOOKUP($A2207,flow_input!B$2:C$50000,2,FALSE)</f>
        <v>11908.171232999999</v>
      </c>
      <c r="D2207" s="7" t="s">
        <v>8</v>
      </c>
      <c r="E2207" s="6">
        <f t="shared" si="154"/>
        <v>-8.8200976282693522E-2</v>
      </c>
      <c r="F2207" s="4">
        <v>9</v>
      </c>
      <c r="G2207" s="4" t="s">
        <v>2</v>
      </c>
      <c r="H2207" s="170">
        <f t="shared" si="155"/>
        <v>10000</v>
      </c>
      <c r="I2207" s="4">
        <v>2</v>
      </c>
      <c r="J2207" s="120">
        <f t="shared" si="152"/>
        <v>-1151.9121003333348</v>
      </c>
      <c r="K2207" s="120">
        <f t="shared" si="153"/>
        <v>1326901.4868943549</v>
      </c>
    </row>
    <row r="2208" spans="1:11" x14ac:dyDescent="0.25">
      <c r="A2208" s="4">
        <v>27251</v>
      </c>
      <c r="B2208" s="5">
        <v>13111.544819430477</v>
      </c>
      <c r="C2208" s="121">
        <f>VLOOKUP($A2208,flow_input!B$2:C$50000,2,FALSE)</f>
        <v>8288.4015930000005</v>
      </c>
      <c r="D2208" s="7" t="s">
        <v>8</v>
      </c>
      <c r="E2208" s="6">
        <f t="shared" si="154"/>
        <v>-0.36785468782312247</v>
      </c>
      <c r="F2208" s="4">
        <v>9</v>
      </c>
      <c r="G2208" s="4" t="s">
        <v>2</v>
      </c>
      <c r="H2208" s="170">
        <f t="shared" si="155"/>
        <v>10000</v>
      </c>
      <c r="I2208" s="4">
        <v>7</v>
      </c>
      <c r="J2208" s="120">
        <f t="shared" si="152"/>
        <v>-4823.1432264304767</v>
      </c>
      <c r="K2208" s="120">
        <f t="shared" si="153"/>
        <v>23262710.582662188</v>
      </c>
    </row>
    <row r="2209" spans="1:11" x14ac:dyDescent="0.25">
      <c r="A2209" s="4">
        <v>3944</v>
      </c>
      <c r="B2209" s="5">
        <v>13552.583333333334</v>
      </c>
      <c r="C2209" s="121">
        <f>VLOOKUP($A2209,flow_input!B$2:C$50000,2,FALSE)</f>
        <v>15069.894931000001</v>
      </c>
      <c r="D2209" s="7" t="s">
        <v>8</v>
      </c>
      <c r="E2209" s="6">
        <f t="shared" si="154"/>
        <v>0.11195737080876333</v>
      </c>
      <c r="F2209" s="4">
        <v>9</v>
      </c>
      <c r="G2209" s="4" t="s">
        <v>2</v>
      </c>
      <c r="H2209" s="170">
        <f t="shared" si="155"/>
        <v>10000</v>
      </c>
      <c r="I2209" s="4">
        <v>7</v>
      </c>
      <c r="J2209" s="120">
        <f t="shared" si="152"/>
        <v>1517.3115976666668</v>
      </c>
      <c r="K2209" s="120">
        <f t="shared" si="153"/>
        <v>2302234.4844137728</v>
      </c>
    </row>
    <row r="2210" spans="1:11" x14ac:dyDescent="0.25">
      <c r="A2210" s="4">
        <v>28326</v>
      </c>
      <c r="B2210" s="5">
        <v>13561.826749788241</v>
      </c>
      <c r="C2210" s="121">
        <f>VLOOKUP($A2210,flow_input!B$2:C$50000,2,FALSE)</f>
        <v>7953.9897730000002</v>
      </c>
      <c r="D2210" s="7" t="s">
        <v>8</v>
      </c>
      <c r="E2210" s="6">
        <f t="shared" si="154"/>
        <v>-0.41350159386719809</v>
      </c>
      <c r="F2210" s="4">
        <v>9</v>
      </c>
      <c r="G2210" s="4" t="s">
        <v>2</v>
      </c>
      <c r="H2210" s="170">
        <f t="shared" si="155"/>
        <v>10000</v>
      </c>
      <c r="I2210" s="4">
        <v>7</v>
      </c>
      <c r="J2210" s="120">
        <f t="shared" si="152"/>
        <v>-5607.8369767882405</v>
      </c>
      <c r="K2210" s="120">
        <f t="shared" si="153"/>
        <v>31447835.558233473</v>
      </c>
    </row>
    <row r="2211" spans="1:11" x14ac:dyDescent="0.25">
      <c r="A2211" s="4">
        <v>14408</v>
      </c>
      <c r="B2211" s="5">
        <v>13668.112962076804</v>
      </c>
      <c r="C2211" s="121">
        <f>VLOOKUP($A2211,flow_input!B$2:C$50000,2,FALSE)</f>
        <v>10831.609366999999</v>
      </c>
      <c r="D2211" s="7" t="s">
        <v>8</v>
      </c>
      <c r="E2211" s="6">
        <f t="shared" si="154"/>
        <v>-0.20752708167886047</v>
      </c>
      <c r="F2211" s="4">
        <v>9</v>
      </c>
      <c r="G2211" s="4" t="s">
        <v>2</v>
      </c>
      <c r="H2211" s="170">
        <f t="shared" si="155"/>
        <v>10000</v>
      </c>
      <c r="I2211" s="4">
        <v>3</v>
      </c>
      <c r="J2211" s="120">
        <f t="shared" si="152"/>
        <v>-2836.5035950768051</v>
      </c>
      <c r="K2211" s="120">
        <f t="shared" si="153"/>
        <v>8045752.6448836401</v>
      </c>
    </row>
    <row r="2212" spans="1:11" x14ac:dyDescent="0.25">
      <c r="A2212" s="4">
        <v>29189</v>
      </c>
      <c r="B2212" s="5">
        <v>13895.583333333334</v>
      </c>
      <c r="C2212" s="121">
        <f>VLOOKUP($A2212,flow_input!B$2:C$50000,2,FALSE)</f>
        <v>11095.573451</v>
      </c>
      <c r="D2212" s="7" t="s">
        <v>8</v>
      </c>
      <c r="E2212" s="6">
        <f t="shared" si="154"/>
        <v>-0.2015035867991628</v>
      </c>
      <c r="F2212" s="4">
        <v>9</v>
      </c>
      <c r="G2212" s="4" t="s">
        <v>2</v>
      </c>
      <c r="H2212" s="170">
        <f t="shared" si="155"/>
        <v>10000</v>
      </c>
      <c r="I2212" s="4">
        <v>7</v>
      </c>
      <c r="J2212" s="120">
        <f t="shared" ref="J2212:J2275" si="156">C2212-B2212</f>
        <v>-2800.0098823333337</v>
      </c>
      <c r="K2212" s="120">
        <f t="shared" ref="K2212:K2275" si="157">POWER(J2212,2)</f>
        <v>7840055.3411643291</v>
      </c>
    </row>
    <row r="2213" spans="1:11" x14ac:dyDescent="0.25">
      <c r="A2213" s="4">
        <v>14393</v>
      </c>
      <c r="B2213" s="5">
        <v>14149.5</v>
      </c>
      <c r="C2213" s="121">
        <f>VLOOKUP($A2213,flow_input!B$2:C$50000,2,FALSE)</f>
        <v>14097.88207</v>
      </c>
      <c r="D2213" s="7" t="s">
        <v>8</v>
      </c>
      <c r="E2213" s="6">
        <f t="shared" si="154"/>
        <v>-3.6480391533270096E-3</v>
      </c>
      <c r="F2213" s="4">
        <v>9</v>
      </c>
      <c r="G2213" s="4" t="s">
        <v>2</v>
      </c>
      <c r="H2213" s="170">
        <f t="shared" si="155"/>
        <v>10000</v>
      </c>
      <c r="I2213" s="4">
        <v>3</v>
      </c>
      <c r="J2213" s="120">
        <f t="shared" si="156"/>
        <v>-51.617930000000342</v>
      </c>
      <c r="K2213" s="120">
        <f t="shared" si="157"/>
        <v>2664.4106974849356</v>
      </c>
    </row>
    <row r="2214" spans="1:11" x14ac:dyDescent="0.25">
      <c r="A2214" s="4">
        <v>28955</v>
      </c>
      <c r="B2214" s="5">
        <v>14422.75</v>
      </c>
      <c r="C2214" s="121">
        <f>VLOOKUP($A2214,flow_input!B$2:C$50000,2,FALSE)</f>
        <v>15990.712020000001</v>
      </c>
      <c r="D2214" s="7" t="s">
        <v>8</v>
      </c>
      <c r="E2214" s="6">
        <f t="shared" si="154"/>
        <v>0.10871449758194518</v>
      </c>
      <c r="F2214" s="4">
        <v>9</v>
      </c>
      <c r="G2214" s="4" t="s">
        <v>2</v>
      </c>
      <c r="H2214" s="170">
        <f t="shared" si="155"/>
        <v>10000</v>
      </c>
      <c r="I2214" s="4">
        <v>3</v>
      </c>
      <c r="J2214" s="120">
        <f t="shared" si="156"/>
        <v>1567.9620200000008</v>
      </c>
      <c r="K2214" s="120">
        <f t="shared" si="157"/>
        <v>2458504.8961624829</v>
      </c>
    </row>
    <row r="2215" spans="1:11" x14ac:dyDescent="0.25">
      <c r="A2215" s="4">
        <v>16168</v>
      </c>
      <c r="B2215" s="5">
        <v>14914.416666666666</v>
      </c>
      <c r="C2215" s="121">
        <f>VLOOKUP($A2215,flow_input!B$2:C$50000,2,FALSE)</f>
        <v>11148.741765000001</v>
      </c>
      <c r="D2215" s="7" t="s">
        <v>8</v>
      </c>
      <c r="E2215" s="6">
        <f t="shared" si="154"/>
        <v>-0.25248556385600052</v>
      </c>
      <c r="F2215" s="4">
        <v>9</v>
      </c>
      <c r="G2215" s="4" t="s">
        <v>2</v>
      </c>
      <c r="H2215" s="170">
        <f t="shared" si="155"/>
        <v>10000</v>
      </c>
      <c r="I2215" s="4">
        <v>3</v>
      </c>
      <c r="J2215" s="120">
        <f t="shared" si="156"/>
        <v>-3765.6749016666654</v>
      </c>
      <c r="K2215" s="120">
        <f t="shared" si="157"/>
        <v>14180307.46504225</v>
      </c>
    </row>
    <row r="2216" spans="1:11" x14ac:dyDescent="0.25">
      <c r="A2216" s="4">
        <v>27531</v>
      </c>
      <c r="B2216" s="5">
        <v>14958</v>
      </c>
      <c r="C2216" s="121">
        <f>VLOOKUP($A2216,flow_input!B$2:C$50000,2,FALSE)</f>
        <v>11185.287509</v>
      </c>
      <c r="D2216" s="7" t="s">
        <v>8</v>
      </c>
      <c r="E2216" s="6">
        <f t="shared" si="154"/>
        <v>-0.25222038313945716</v>
      </c>
      <c r="F2216" s="4">
        <v>9</v>
      </c>
      <c r="G2216" s="4" t="s">
        <v>2</v>
      </c>
      <c r="H2216" s="170">
        <f t="shared" si="155"/>
        <v>10000</v>
      </c>
      <c r="I2216" s="4">
        <v>2</v>
      </c>
      <c r="J2216" s="120">
        <f t="shared" si="156"/>
        <v>-3772.7124910000002</v>
      </c>
      <c r="K2216" s="120">
        <f t="shared" si="157"/>
        <v>14233359.539747426</v>
      </c>
    </row>
    <row r="2217" spans="1:11" x14ac:dyDescent="0.25">
      <c r="A2217" s="4">
        <v>12562</v>
      </c>
      <c r="B2217" s="5">
        <v>15123.583333333334</v>
      </c>
      <c r="C2217" s="121">
        <f>VLOOKUP($A2217,flow_input!B$2:C$50000,2,FALSE)</f>
        <v>12038.600825</v>
      </c>
      <c r="D2217" s="7" t="s">
        <v>8</v>
      </c>
      <c r="E2217" s="6">
        <f t="shared" si="154"/>
        <v>-0.20398489169784506</v>
      </c>
      <c r="F2217" s="4">
        <v>9</v>
      </c>
      <c r="G2217" s="4" t="s">
        <v>2</v>
      </c>
      <c r="H2217" s="170">
        <f t="shared" si="155"/>
        <v>10000</v>
      </c>
      <c r="I2217" s="4">
        <v>6</v>
      </c>
      <c r="J2217" s="120">
        <f t="shared" si="156"/>
        <v>-3084.9825083333344</v>
      </c>
      <c r="K2217" s="120">
        <f t="shared" si="157"/>
        <v>9517117.0767226312</v>
      </c>
    </row>
    <row r="2218" spans="1:11" x14ac:dyDescent="0.25">
      <c r="A2218" s="4">
        <v>2464</v>
      </c>
      <c r="B2218" s="5">
        <v>15534.57970677603</v>
      </c>
      <c r="C2218" s="121">
        <f>VLOOKUP($A2218,flow_input!B$2:C$50000,2,FALSE)</f>
        <v>16014.246646666001</v>
      </c>
      <c r="D2218" s="7" t="s">
        <v>8</v>
      </c>
      <c r="E2218" s="6">
        <f t="shared" si="154"/>
        <v>3.0877368357815627E-2</v>
      </c>
      <c r="F2218" s="4">
        <v>9</v>
      </c>
      <c r="G2218" s="4" t="s">
        <v>2</v>
      </c>
      <c r="H2218" s="170">
        <f t="shared" si="155"/>
        <v>10000</v>
      </c>
      <c r="I2218" s="4">
        <v>3</v>
      </c>
      <c r="J2218" s="120">
        <f t="shared" si="156"/>
        <v>479.66693988997031</v>
      </c>
      <c r="K2218" s="120">
        <f t="shared" si="157"/>
        <v>230080.37322340839</v>
      </c>
    </row>
    <row r="2219" spans="1:11" x14ac:dyDescent="0.25">
      <c r="A2219" s="4">
        <v>26725</v>
      </c>
      <c r="B2219" s="5">
        <v>15584</v>
      </c>
      <c r="C2219" s="121">
        <f>VLOOKUP($A2219,flow_input!B$2:C$50000,2,FALSE)</f>
        <v>12407.038903000001</v>
      </c>
      <c r="D2219" s="7" t="s">
        <v>8</v>
      </c>
      <c r="E2219" s="6">
        <f t="shared" si="154"/>
        <v>-0.20386044000256665</v>
      </c>
      <c r="F2219" s="4">
        <v>9</v>
      </c>
      <c r="G2219" s="4" t="s">
        <v>2</v>
      </c>
      <c r="H2219" s="170">
        <f t="shared" si="155"/>
        <v>10000</v>
      </c>
      <c r="I2219" s="4">
        <v>3</v>
      </c>
      <c r="J2219" s="120">
        <f t="shared" si="156"/>
        <v>-3176.9610969999994</v>
      </c>
      <c r="K2219" s="120">
        <f t="shared" si="157"/>
        <v>10093081.81185144</v>
      </c>
    </row>
    <row r="2220" spans="1:11" x14ac:dyDescent="0.25">
      <c r="A2220" s="4">
        <v>3540</v>
      </c>
      <c r="B2220" s="5">
        <v>16010.714237743452</v>
      </c>
      <c r="C2220" s="121">
        <f>VLOOKUP($A2220,flow_input!B$2:C$50000,2,FALSE)</f>
        <v>18939.712263000001</v>
      </c>
      <c r="D2220" s="7" t="s">
        <v>8</v>
      </c>
      <c r="E2220" s="6">
        <f t="shared" si="154"/>
        <v>0.1829398727479481</v>
      </c>
      <c r="F2220" s="4">
        <v>9</v>
      </c>
      <c r="G2220" s="4" t="s">
        <v>2</v>
      </c>
      <c r="H2220" s="170">
        <f t="shared" si="155"/>
        <v>10000</v>
      </c>
      <c r="I2220" s="4">
        <v>6</v>
      </c>
      <c r="J2220" s="120">
        <f t="shared" si="156"/>
        <v>2928.9980252565492</v>
      </c>
      <c r="K2220" s="120">
        <f t="shared" si="157"/>
        <v>8579029.4319567643</v>
      </c>
    </row>
    <row r="2221" spans="1:11" x14ac:dyDescent="0.25">
      <c r="A2221" s="4">
        <v>13660</v>
      </c>
      <c r="B2221" s="5">
        <v>16081.674607304818</v>
      </c>
      <c r="C2221" s="121">
        <f>VLOOKUP($A2221,flow_input!B$2:C$50000,2,FALSE)</f>
        <v>14184.264531000001</v>
      </c>
      <c r="D2221" s="7" t="s">
        <v>8</v>
      </c>
      <c r="E2221" s="6">
        <f t="shared" si="154"/>
        <v>-0.11798585176216358</v>
      </c>
      <c r="F2221" s="4">
        <v>9</v>
      </c>
      <c r="G2221" s="4" t="s">
        <v>2</v>
      </c>
      <c r="H2221" s="170">
        <f t="shared" si="155"/>
        <v>10000</v>
      </c>
      <c r="I2221" s="4">
        <v>3</v>
      </c>
      <c r="J2221" s="120">
        <f t="shared" si="156"/>
        <v>-1897.4100763048173</v>
      </c>
      <c r="K2221" s="120">
        <f t="shared" si="157"/>
        <v>3600164.9976630523</v>
      </c>
    </row>
    <row r="2222" spans="1:11" x14ac:dyDescent="0.25">
      <c r="A2222" s="4">
        <v>28307</v>
      </c>
      <c r="B2222" s="5">
        <v>16347.5</v>
      </c>
      <c r="C2222" s="121">
        <f>VLOOKUP($A2222,flow_input!B$2:C$50000,2,FALSE)</f>
        <v>5161.1969019999997</v>
      </c>
      <c r="D2222" s="7" t="s">
        <v>8</v>
      </c>
      <c r="E2222" s="6">
        <f t="shared" si="154"/>
        <v>-0.68428218981495648</v>
      </c>
      <c r="F2222" s="4">
        <v>9</v>
      </c>
      <c r="G2222" s="4" t="s">
        <v>2</v>
      </c>
      <c r="H2222" s="170">
        <f t="shared" si="155"/>
        <v>10000</v>
      </c>
      <c r="I2222" s="4">
        <v>2</v>
      </c>
      <c r="J2222" s="120">
        <f t="shared" si="156"/>
        <v>-11186.303098</v>
      </c>
      <c r="K2222" s="120">
        <f t="shared" si="157"/>
        <v>125133377.0003244</v>
      </c>
    </row>
    <row r="2223" spans="1:11" x14ac:dyDescent="0.25">
      <c r="A2223" s="4">
        <v>10975</v>
      </c>
      <c r="B2223" s="5">
        <v>16461.166666666668</v>
      </c>
      <c r="C2223" s="121">
        <f>VLOOKUP($A2223,flow_input!B$2:C$50000,2,FALSE)</f>
        <v>19212.601363999998</v>
      </c>
      <c r="D2223" s="7" t="s">
        <v>8</v>
      </c>
      <c r="E2223" s="6">
        <f t="shared" si="154"/>
        <v>0.16714700440430486</v>
      </c>
      <c r="F2223" s="4">
        <v>9</v>
      </c>
      <c r="G2223" s="4" t="s">
        <v>2</v>
      </c>
      <c r="H2223" s="170">
        <f t="shared" si="155"/>
        <v>10000</v>
      </c>
      <c r="I2223" s="4">
        <v>2</v>
      </c>
      <c r="J2223" s="120">
        <f t="shared" si="156"/>
        <v>2751.4346973333304</v>
      </c>
      <c r="K2223" s="120">
        <f t="shared" si="157"/>
        <v>7570392.8936897554</v>
      </c>
    </row>
    <row r="2224" spans="1:11" x14ac:dyDescent="0.25">
      <c r="A2224" s="4">
        <v>4768</v>
      </c>
      <c r="B2224" s="5">
        <v>16488.25</v>
      </c>
      <c r="C2224" s="121">
        <f>VLOOKUP($A2224,flow_input!B$2:C$50000,2,FALSE)</f>
        <v>6200.9850390000001</v>
      </c>
      <c r="D2224" s="7" t="s">
        <v>8</v>
      </c>
      <c r="E2224" s="6">
        <f t="shared" si="154"/>
        <v>-0.62391490673661543</v>
      </c>
      <c r="F2224" s="4">
        <v>9</v>
      </c>
      <c r="G2224" s="4" t="s">
        <v>2</v>
      </c>
      <c r="H2224" s="170">
        <f t="shared" si="155"/>
        <v>10000</v>
      </c>
      <c r="I2224" s="4">
        <v>3</v>
      </c>
      <c r="J2224" s="120">
        <f t="shared" si="156"/>
        <v>-10287.264961000001</v>
      </c>
      <c r="K2224" s="120">
        <f t="shared" si="157"/>
        <v>105827820.37781835</v>
      </c>
    </row>
    <row r="2225" spans="1:11" x14ac:dyDescent="0.25">
      <c r="A2225" s="4">
        <v>28840</v>
      </c>
      <c r="B2225" s="5">
        <v>16679.583333333332</v>
      </c>
      <c r="C2225" s="121">
        <f>VLOOKUP($A2225,flow_input!B$2:C$50000,2,FALSE)</f>
        <v>11276.92253</v>
      </c>
      <c r="D2225" s="7" t="s">
        <v>8</v>
      </c>
      <c r="E2225" s="6">
        <f t="shared" si="154"/>
        <v>-0.32390861902025925</v>
      </c>
      <c r="F2225" s="4">
        <v>9</v>
      </c>
      <c r="G2225" s="4" t="s">
        <v>2</v>
      </c>
      <c r="H2225" s="170">
        <f t="shared" si="155"/>
        <v>10000</v>
      </c>
      <c r="I2225" s="4">
        <v>7</v>
      </c>
      <c r="J2225" s="120">
        <f t="shared" si="156"/>
        <v>-5402.6608033333323</v>
      </c>
      <c r="K2225" s="120">
        <f t="shared" si="157"/>
        <v>29188743.755874369</v>
      </c>
    </row>
    <row r="2226" spans="1:11" x14ac:dyDescent="0.25">
      <c r="A2226" s="4">
        <v>14675</v>
      </c>
      <c r="B2226" s="5">
        <v>17041.064557691225</v>
      </c>
      <c r="C2226" s="121">
        <f>VLOOKUP($A2226,flow_input!B$2:C$50000,2,FALSE)</f>
        <v>15142.105829</v>
      </c>
      <c r="D2226" s="7" t="s">
        <v>8</v>
      </c>
      <c r="E2226" s="6">
        <f t="shared" si="154"/>
        <v>-0.11143427819679019</v>
      </c>
      <c r="F2226" s="4">
        <v>9</v>
      </c>
      <c r="G2226" s="4" t="s">
        <v>2</v>
      </c>
      <c r="H2226" s="170">
        <f t="shared" si="155"/>
        <v>10000</v>
      </c>
      <c r="I2226" s="4">
        <v>3</v>
      </c>
      <c r="J2226" s="120">
        <f t="shared" si="156"/>
        <v>-1898.9587286912247</v>
      </c>
      <c r="K2226" s="120">
        <f t="shared" si="157"/>
        <v>3606044.2532725921</v>
      </c>
    </row>
    <row r="2227" spans="1:11" x14ac:dyDescent="0.25">
      <c r="A2227" s="4">
        <v>28444</v>
      </c>
      <c r="B2227" s="5">
        <v>17281.75</v>
      </c>
      <c r="C2227" s="121">
        <f>VLOOKUP($A2227,flow_input!B$2:C$50000,2,FALSE)</f>
        <v>12516.906461</v>
      </c>
      <c r="D2227" s="7" t="s">
        <v>8</v>
      </c>
      <c r="E2227" s="6">
        <f t="shared" si="154"/>
        <v>-0.27571533779854462</v>
      </c>
      <c r="F2227" s="4">
        <v>9</v>
      </c>
      <c r="G2227" s="4" t="s">
        <v>2</v>
      </c>
      <c r="H2227" s="170">
        <f t="shared" si="155"/>
        <v>10000</v>
      </c>
      <c r="I2227" s="4">
        <v>7</v>
      </c>
      <c r="J2227" s="120">
        <f t="shared" si="156"/>
        <v>-4764.8435389999995</v>
      </c>
      <c r="K2227" s="120">
        <f t="shared" si="157"/>
        <v>22703733.951150041</v>
      </c>
    </row>
    <row r="2228" spans="1:11" x14ac:dyDescent="0.25">
      <c r="A2228" s="4">
        <v>14618</v>
      </c>
      <c r="B2228" s="5">
        <v>17551.666666666668</v>
      </c>
      <c r="C2228" s="121">
        <f>VLOOKUP($A2228,flow_input!B$2:C$50000,2,FALSE)</f>
        <v>16371.991458</v>
      </c>
      <c r="D2228" s="7" t="s">
        <v>8</v>
      </c>
      <c r="E2228" s="6">
        <f t="shared" si="154"/>
        <v>-6.7211577741904893E-2</v>
      </c>
      <c r="F2228" s="4">
        <v>9</v>
      </c>
      <c r="G2228" s="4" t="s">
        <v>2</v>
      </c>
      <c r="H2228" s="170">
        <f t="shared" si="155"/>
        <v>10000</v>
      </c>
      <c r="I2228" s="4">
        <v>7</v>
      </c>
      <c r="J2228" s="120">
        <f t="shared" si="156"/>
        <v>-1179.6752086666675</v>
      </c>
      <c r="K2228" s="120">
        <f t="shared" si="157"/>
        <v>1391633.5979427453</v>
      </c>
    </row>
    <row r="2229" spans="1:11" x14ac:dyDescent="0.25">
      <c r="A2229" s="4">
        <v>10872</v>
      </c>
      <c r="B2229" s="5">
        <v>17646</v>
      </c>
      <c r="C2229" s="121">
        <f>VLOOKUP($A2229,flow_input!B$2:C$50000,2,FALSE)</f>
        <v>17227.167580000001</v>
      </c>
      <c r="D2229" s="7" t="s">
        <v>8</v>
      </c>
      <c r="E2229" s="6">
        <f t="shared" si="154"/>
        <v>-2.3735261249008155E-2</v>
      </c>
      <c r="F2229" s="4">
        <v>9</v>
      </c>
      <c r="G2229" s="4" t="s">
        <v>2</v>
      </c>
      <c r="H2229" s="170">
        <f t="shared" si="155"/>
        <v>10000</v>
      </c>
      <c r="I2229" s="4">
        <v>3</v>
      </c>
      <c r="J2229" s="120">
        <f t="shared" si="156"/>
        <v>-418.83241999999882</v>
      </c>
      <c r="K2229" s="120">
        <f t="shared" si="157"/>
        <v>175420.59604305541</v>
      </c>
    </row>
    <row r="2230" spans="1:11" x14ac:dyDescent="0.25">
      <c r="A2230" s="4">
        <v>28081</v>
      </c>
      <c r="B2230" s="5">
        <v>18465.656611214883</v>
      </c>
      <c r="C2230" s="121">
        <f>VLOOKUP($A2230,flow_input!B$2:C$50000,2,FALSE)</f>
        <v>12971.758043</v>
      </c>
      <c r="D2230" s="7" t="s">
        <v>8</v>
      </c>
      <c r="E2230" s="6">
        <f t="shared" si="154"/>
        <v>-0.29751980576083248</v>
      </c>
      <c r="F2230" s="4">
        <v>9</v>
      </c>
      <c r="G2230" s="4" t="s">
        <v>2</v>
      </c>
      <c r="H2230" s="170">
        <f t="shared" si="155"/>
        <v>10000</v>
      </c>
      <c r="I2230" s="4">
        <v>2</v>
      </c>
      <c r="J2230" s="120">
        <f t="shared" si="156"/>
        <v>-5493.8985682148832</v>
      </c>
      <c r="K2230" s="120">
        <f t="shared" si="157"/>
        <v>30182921.477833543</v>
      </c>
    </row>
    <row r="2231" spans="1:11" x14ac:dyDescent="0.25">
      <c r="A2231" s="4">
        <v>3570</v>
      </c>
      <c r="B2231" s="5">
        <v>18561.349533136916</v>
      </c>
      <c r="C2231" s="121">
        <f>VLOOKUP($A2231,flow_input!B$2:C$50000,2,FALSE)</f>
        <v>12760.799051</v>
      </c>
      <c r="D2231" s="7" t="s">
        <v>8</v>
      </c>
      <c r="E2231" s="6">
        <f t="shared" si="154"/>
        <v>-0.31250693662017404</v>
      </c>
      <c r="F2231" s="4">
        <v>9</v>
      </c>
      <c r="G2231" s="4" t="s">
        <v>2</v>
      </c>
      <c r="H2231" s="170">
        <f t="shared" si="155"/>
        <v>10000</v>
      </c>
      <c r="I2231" s="4">
        <v>5</v>
      </c>
      <c r="J2231" s="120">
        <f t="shared" si="156"/>
        <v>-5800.5504821369159</v>
      </c>
      <c r="K2231" s="120">
        <f t="shared" si="157"/>
        <v>33646385.895818807</v>
      </c>
    </row>
    <row r="2232" spans="1:11" x14ac:dyDescent="0.25">
      <c r="A2232" s="4">
        <v>11153</v>
      </c>
      <c r="B2232" s="5">
        <v>18719.599352557307</v>
      </c>
      <c r="C2232" s="121">
        <f>VLOOKUP($A2232,flow_input!B$2:C$50000,2,FALSE)</f>
        <v>14574.125919</v>
      </c>
      <c r="D2232" s="7" t="s">
        <v>8</v>
      </c>
      <c r="E2232" s="6">
        <f t="shared" si="154"/>
        <v>-0.22145096994241964</v>
      </c>
      <c r="F2232" s="4">
        <v>9</v>
      </c>
      <c r="G2232" s="4" t="s">
        <v>2</v>
      </c>
      <c r="H2232" s="170">
        <f t="shared" si="155"/>
        <v>10000</v>
      </c>
      <c r="I2232" s="4">
        <v>4</v>
      </c>
      <c r="J2232" s="120">
        <f t="shared" si="156"/>
        <v>-4145.4734335573066</v>
      </c>
      <c r="K2232" s="120">
        <f t="shared" si="157"/>
        <v>17184949.988329407</v>
      </c>
    </row>
    <row r="2233" spans="1:11" x14ac:dyDescent="0.25">
      <c r="A2233" s="4">
        <v>28345</v>
      </c>
      <c r="B2233" s="5">
        <v>19245.640420391941</v>
      </c>
      <c r="C2233" s="121">
        <f>VLOOKUP($A2233,flow_input!B$2:C$50000,2,FALSE)</f>
        <v>14697.811862</v>
      </c>
      <c r="D2233" s="7" t="s">
        <v>8</v>
      </c>
      <c r="E2233" s="6">
        <f t="shared" si="154"/>
        <v>-0.23630435044256759</v>
      </c>
      <c r="F2233" s="4">
        <v>9</v>
      </c>
      <c r="G2233" s="4" t="s">
        <v>2</v>
      </c>
      <c r="H2233" s="170">
        <f t="shared" si="155"/>
        <v>10000</v>
      </c>
      <c r="I2233" s="4">
        <v>4</v>
      </c>
      <c r="J2233" s="120">
        <f t="shared" si="156"/>
        <v>-4547.8285583919405</v>
      </c>
      <c r="K2233" s="120">
        <f t="shared" si="157"/>
        <v>20682744.596525315</v>
      </c>
    </row>
    <row r="2234" spans="1:11" x14ac:dyDescent="0.25">
      <c r="A2234" s="4">
        <v>28189</v>
      </c>
      <c r="B2234" s="5">
        <v>20487.368269999974</v>
      </c>
      <c r="C2234" s="121">
        <f>VLOOKUP($A2234,flow_input!B$2:C$50000,2,FALSE)</f>
        <v>17269.861432000002</v>
      </c>
      <c r="D2234" s="7" t="s">
        <v>8</v>
      </c>
      <c r="E2234" s="6">
        <f t="shared" si="154"/>
        <v>-0.15704832341552755</v>
      </c>
      <c r="F2234" s="4">
        <v>9</v>
      </c>
      <c r="G2234" s="4" t="s">
        <v>2</v>
      </c>
      <c r="H2234" s="170">
        <f t="shared" si="155"/>
        <v>20000</v>
      </c>
      <c r="I2234" s="4">
        <v>5</v>
      </c>
      <c r="J2234" s="120">
        <f t="shared" si="156"/>
        <v>-3217.506837999972</v>
      </c>
      <c r="K2234" s="120">
        <f t="shared" si="157"/>
        <v>10352350.252576578</v>
      </c>
    </row>
    <row r="2235" spans="1:11" x14ac:dyDescent="0.25">
      <c r="A2235" s="4">
        <v>10909</v>
      </c>
      <c r="B2235" s="5">
        <v>20722.230389416807</v>
      </c>
      <c r="C2235" s="121">
        <f>VLOOKUP($A2235,flow_input!B$2:C$50000,2,FALSE)</f>
        <v>12119.416084</v>
      </c>
      <c r="D2235" s="7" t="s">
        <v>8</v>
      </c>
      <c r="E2235" s="6">
        <f t="shared" si="154"/>
        <v>-0.41514905218940179</v>
      </c>
      <c r="F2235" s="4">
        <v>9</v>
      </c>
      <c r="G2235" s="4" t="s">
        <v>2</v>
      </c>
      <c r="H2235" s="170">
        <f t="shared" si="155"/>
        <v>20000</v>
      </c>
      <c r="I2235" s="4">
        <v>3</v>
      </c>
      <c r="J2235" s="120">
        <f t="shared" si="156"/>
        <v>-8602.8143054168067</v>
      </c>
      <c r="K2235" s="120">
        <f t="shared" si="157"/>
        <v>74008413.973484054</v>
      </c>
    </row>
    <row r="2236" spans="1:11" x14ac:dyDescent="0.25">
      <c r="A2236" s="4">
        <v>11264</v>
      </c>
      <c r="B2236" s="5">
        <v>21377.069117428317</v>
      </c>
      <c r="C2236" s="121">
        <f>VLOOKUP($A2236,flow_input!B$2:C$50000,2,FALSE)</f>
        <v>14798.915593</v>
      </c>
      <c r="D2236" s="7" t="s">
        <v>8</v>
      </c>
      <c r="E2236" s="6">
        <f t="shared" si="154"/>
        <v>-0.30772008493275038</v>
      </c>
      <c r="F2236" s="4">
        <v>9</v>
      </c>
      <c r="G2236" s="4" t="s">
        <v>2</v>
      </c>
      <c r="H2236" s="170">
        <f t="shared" si="155"/>
        <v>20000</v>
      </c>
      <c r="I2236" s="4">
        <v>5</v>
      </c>
      <c r="J2236" s="120">
        <f t="shared" si="156"/>
        <v>-6578.1535244283168</v>
      </c>
      <c r="K2236" s="120">
        <f t="shared" si="157"/>
        <v>43272103.790948689</v>
      </c>
    </row>
    <row r="2237" spans="1:11" x14ac:dyDescent="0.25">
      <c r="A2237" s="4">
        <v>28035</v>
      </c>
      <c r="B2237" s="5">
        <v>22384.75</v>
      </c>
      <c r="C2237" s="121">
        <f>VLOOKUP($A2237,flow_input!B$2:C$50000,2,FALSE)</f>
        <v>17515.645438</v>
      </c>
      <c r="D2237" s="7" t="s">
        <v>8</v>
      </c>
      <c r="E2237" s="6">
        <f t="shared" si="154"/>
        <v>-0.21751882696925362</v>
      </c>
      <c r="F2237" s="4">
        <v>9</v>
      </c>
      <c r="G2237" s="4" t="s">
        <v>2</v>
      </c>
      <c r="H2237" s="170">
        <f t="shared" si="155"/>
        <v>20000</v>
      </c>
      <c r="I2237" s="4">
        <v>3</v>
      </c>
      <c r="J2237" s="120">
        <f t="shared" si="156"/>
        <v>-4869.1045620000004</v>
      </c>
      <c r="K2237" s="120">
        <f t="shared" si="157"/>
        <v>23708179.235689215</v>
      </c>
    </row>
    <row r="2238" spans="1:11" x14ac:dyDescent="0.25">
      <c r="A2238" s="4">
        <v>10886</v>
      </c>
      <c r="B2238" s="5">
        <v>24476</v>
      </c>
      <c r="C2238" s="121">
        <f>VLOOKUP($A2238,flow_input!B$2:C$50000,2,FALSE)</f>
        <v>8360.8458919999994</v>
      </c>
      <c r="D2238" s="7" t="s">
        <v>8</v>
      </c>
      <c r="E2238" s="6">
        <f t="shared" si="154"/>
        <v>-0.65840636166040212</v>
      </c>
      <c r="F2238" s="4">
        <v>9</v>
      </c>
      <c r="G2238" s="4" t="s">
        <v>2</v>
      </c>
      <c r="H2238" s="170">
        <f t="shared" si="155"/>
        <v>20000</v>
      </c>
      <c r="I2238" s="4">
        <v>3</v>
      </c>
      <c r="J2238" s="120">
        <f t="shared" si="156"/>
        <v>-16115.154108000001</v>
      </c>
      <c r="K2238" s="120">
        <f t="shared" si="157"/>
        <v>259698191.92458931</v>
      </c>
    </row>
    <row r="2239" spans="1:11" x14ac:dyDescent="0.25">
      <c r="A2239" s="4">
        <v>11141</v>
      </c>
      <c r="B2239" s="5">
        <v>27786.5</v>
      </c>
      <c r="C2239" s="121">
        <f>VLOOKUP($A2239,flow_input!B$2:C$50000,2,FALSE)</f>
        <v>21304.324708</v>
      </c>
      <c r="D2239" s="7" t="s">
        <v>8</v>
      </c>
      <c r="E2239" s="6">
        <f t="shared" si="154"/>
        <v>-0.23328505900347296</v>
      </c>
      <c r="F2239" s="4">
        <v>9</v>
      </c>
      <c r="G2239" s="4" t="s">
        <v>2</v>
      </c>
      <c r="H2239" s="170">
        <f t="shared" si="155"/>
        <v>20000</v>
      </c>
      <c r="I2239" s="4">
        <v>4</v>
      </c>
      <c r="J2239" s="120">
        <f t="shared" si="156"/>
        <v>-6482.1752919999999</v>
      </c>
      <c r="K2239" s="120">
        <f t="shared" si="157"/>
        <v>42018596.516215287</v>
      </c>
    </row>
    <row r="2240" spans="1:11" x14ac:dyDescent="0.25">
      <c r="A2240" s="4">
        <v>16158</v>
      </c>
      <c r="B2240" s="5">
        <v>610.33333333333337</v>
      </c>
      <c r="C2240" s="121">
        <f>VLOOKUP($A2240,flow_input!B$2:C$50000,2,FALSE)</f>
        <v>2707.6423289999998</v>
      </c>
      <c r="D2240" s="7" t="s">
        <v>8</v>
      </c>
      <c r="E2240" s="6">
        <f t="shared" si="154"/>
        <v>3.4363336903331509</v>
      </c>
      <c r="F2240" s="4">
        <v>9</v>
      </c>
      <c r="G2240" s="4" t="s">
        <v>2</v>
      </c>
      <c r="H2240" s="170">
        <f t="shared" si="155"/>
        <v>0</v>
      </c>
      <c r="I2240" s="4">
        <v>3</v>
      </c>
      <c r="J2240" s="120">
        <f t="shared" si="156"/>
        <v>2097.3089956666663</v>
      </c>
      <c r="K2240" s="120">
        <f t="shared" si="157"/>
        <v>4398705.0233043209</v>
      </c>
    </row>
    <row r="2241" spans="1:11" x14ac:dyDescent="0.25">
      <c r="A2241" s="4">
        <v>28855</v>
      </c>
      <c r="B2241" s="5">
        <v>1033.5833333333333</v>
      </c>
      <c r="C2241" s="121">
        <f>VLOOKUP($A2241,flow_input!B$2:C$50000,2,FALSE)</f>
        <v>2800.523874</v>
      </c>
      <c r="D2241" s="7" t="s">
        <v>8</v>
      </c>
      <c r="E2241" s="6">
        <f t="shared" si="154"/>
        <v>1.7095288630170122</v>
      </c>
      <c r="F2241" s="4">
        <v>9</v>
      </c>
      <c r="G2241" s="4" t="s">
        <v>2</v>
      </c>
      <c r="H2241" s="170">
        <f t="shared" si="155"/>
        <v>0</v>
      </c>
      <c r="I2241" s="4">
        <v>3</v>
      </c>
      <c r="J2241" s="120">
        <f t="shared" si="156"/>
        <v>1766.9405406666667</v>
      </c>
      <c r="K2241" s="120">
        <f t="shared" si="157"/>
        <v>3122078.8742514127</v>
      </c>
    </row>
    <row r="2242" spans="1:11" x14ac:dyDescent="0.25">
      <c r="A2242" s="4">
        <v>11484</v>
      </c>
      <c r="B2242" s="5">
        <v>1097.6427990702593</v>
      </c>
      <c r="C2242" s="121">
        <f>VLOOKUP($A2242,flow_input!B$2:C$50000,2,FALSE)</f>
        <v>2060.8304629999998</v>
      </c>
      <c r="D2242" s="7" t="s">
        <v>8</v>
      </c>
      <c r="E2242" s="6">
        <f t="shared" si="154"/>
        <v>0.87750556442004002</v>
      </c>
      <c r="F2242" s="4">
        <v>9</v>
      </c>
      <c r="G2242" s="4" t="s">
        <v>2</v>
      </c>
      <c r="H2242" s="170">
        <f t="shared" si="155"/>
        <v>0</v>
      </c>
      <c r="I2242" s="4">
        <v>3</v>
      </c>
      <c r="J2242" s="120">
        <f t="shared" si="156"/>
        <v>963.18766392974044</v>
      </c>
      <c r="K2242" s="120">
        <f t="shared" si="157"/>
        <v>927730.47594643058</v>
      </c>
    </row>
    <row r="2243" spans="1:11" x14ac:dyDescent="0.25">
      <c r="A2243" s="4">
        <v>13522</v>
      </c>
      <c r="B2243" s="5">
        <v>1219.3333333333333</v>
      </c>
      <c r="C2243" s="121">
        <f>VLOOKUP($A2243,flow_input!B$2:C$50000,2,FALSE)</f>
        <v>172.52817899999999</v>
      </c>
      <c r="D2243" s="7" t="s">
        <v>8</v>
      </c>
      <c r="E2243" s="6">
        <f t="shared" ref="E2243:E2306" si="158">C2243/B2243-1</f>
        <v>-0.85850614078731546</v>
      </c>
      <c r="F2243" s="4">
        <v>9</v>
      </c>
      <c r="G2243" s="4" t="s">
        <v>2</v>
      </c>
      <c r="H2243" s="170">
        <f t="shared" ref="H2243:H2306" si="159">FLOOR(B2243,10000)</f>
        <v>0</v>
      </c>
      <c r="I2243" s="4">
        <v>6</v>
      </c>
      <c r="J2243" s="120">
        <f t="shared" si="156"/>
        <v>-1046.8051543333333</v>
      </c>
      <c r="K2243" s="120">
        <f t="shared" si="157"/>
        <v>1095801.0311388338</v>
      </c>
    </row>
    <row r="2244" spans="1:11" x14ac:dyDescent="0.25">
      <c r="A2244" s="4">
        <v>9881</v>
      </c>
      <c r="B2244" s="5">
        <v>1561</v>
      </c>
      <c r="C2244" s="121">
        <f>VLOOKUP($A2244,flow_input!B$2:C$50000,2,FALSE)</f>
        <v>3414.285715</v>
      </c>
      <c r="D2244" s="7" t="s">
        <v>8</v>
      </c>
      <c r="E2244" s="6">
        <f t="shared" si="158"/>
        <v>1.187242610506086</v>
      </c>
      <c r="F2244" s="4">
        <v>9</v>
      </c>
      <c r="G2244" s="4" t="s">
        <v>2</v>
      </c>
      <c r="H2244" s="170">
        <f t="shared" si="159"/>
        <v>0</v>
      </c>
      <c r="I2244" s="4">
        <v>4</v>
      </c>
      <c r="J2244" s="120">
        <f t="shared" si="156"/>
        <v>1853.285715</v>
      </c>
      <c r="K2244" s="120">
        <f t="shared" si="157"/>
        <v>3434667.9414230613</v>
      </c>
    </row>
    <row r="2245" spans="1:11" x14ac:dyDescent="0.25">
      <c r="A2245" s="4">
        <v>12956</v>
      </c>
      <c r="B2245" s="5">
        <v>1696.6782844418626</v>
      </c>
      <c r="C2245" s="121">
        <f>VLOOKUP($A2245,flow_input!B$2:C$50000,2,FALSE)</f>
        <v>2367.7213769999998</v>
      </c>
      <c r="D2245" s="7" t="s">
        <v>8</v>
      </c>
      <c r="E2245" s="6">
        <f t="shared" si="158"/>
        <v>0.39550402613827451</v>
      </c>
      <c r="F2245" s="4">
        <v>9</v>
      </c>
      <c r="G2245" s="4" t="s">
        <v>2</v>
      </c>
      <c r="H2245" s="170">
        <f t="shared" si="159"/>
        <v>0</v>
      </c>
      <c r="I2245" s="4">
        <v>7</v>
      </c>
      <c r="J2245" s="120">
        <f t="shared" si="156"/>
        <v>671.04309255813723</v>
      </c>
      <c r="K2245" s="120">
        <f t="shared" si="157"/>
        <v>450298.83206998871</v>
      </c>
    </row>
    <row r="2246" spans="1:11" x14ac:dyDescent="0.25">
      <c r="A2246" s="4">
        <v>28506</v>
      </c>
      <c r="B2246" s="5">
        <v>1998.3333333333333</v>
      </c>
      <c r="C2246" s="121">
        <f>VLOOKUP($A2246,flow_input!B$2:C$50000,2,FALSE)</f>
        <v>1794.460812</v>
      </c>
      <c r="D2246" s="7" t="s">
        <v>8</v>
      </c>
      <c r="E2246" s="6">
        <f t="shared" si="158"/>
        <v>-0.10202127839866548</v>
      </c>
      <c r="F2246" s="4">
        <v>9</v>
      </c>
      <c r="G2246" s="4" t="s">
        <v>2</v>
      </c>
      <c r="H2246" s="170">
        <f t="shared" si="159"/>
        <v>0</v>
      </c>
      <c r="I2246" s="4">
        <v>6</v>
      </c>
      <c r="J2246" s="120">
        <f t="shared" si="156"/>
        <v>-203.87252133333322</v>
      </c>
      <c r="K2246" s="120">
        <f t="shared" si="157"/>
        <v>41564.004954810414</v>
      </c>
    </row>
    <row r="2247" spans="1:11" x14ac:dyDescent="0.25">
      <c r="A2247" s="4">
        <v>14414</v>
      </c>
      <c r="B2247" s="5">
        <v>2371.5</v>
      </c>
      <c r="C2247" s="121">
        <f>VLOOKUP($A2247,flow_input!B$2:C$50000,2,FALSE)</f>
        <v>1950.6682499999999</v>
      </c>
      <c r="D2247" s="7" t="s">
        <v>8</v>
      </c>
      <c r="E2247" s="6">
        <f t="shared" si="158"/>
        <v>-0.17745382669196719</v>
      </c>
      <c r="F2247" s="4">
        <v>9</v>
      </c>
      <c r="G2247" s="4" t="s">
        <v>2</v>
      </c>
      <c r="H2247" s="170">
        <f t="shared" si="159"/>
        <v>0</v>
      </c>
      <c r="I2247" s="4">
        <v>3</v>
      </c>
      <c r="J2247" s="120">
        <f t="shared" si="156"/>
        <v>-420.83175000000006</v>
      </c>
      <c r="K2247" s="120">
        <f t="shared" si="157"/>
        <v>177099.36180806256</v>
      </c>
    </row>
    <row r="2248" spans="1:11" x14ac:dyDescent="0.25">
      <c r="A2248" s="4">
        <v>28685</v>
      </c>
      <c r="B2248" s="5">
        <v>2550.8333333333335</v>
      </c>
      <c r="C2248" s="121">
        <f>VLOOKUP($A2248,flow_input!B$2:C$50000,2,FALSE)</f>
        <v>2148.334668</v>
      </c>
      <c r="D2248" s="7" t="s">
        <v>8</v>
      </c>
      <c r="E2248" s="6">
        <f t="shared" si="158"/>
        <v>-0.15779104815419809</v>
      </c>
      <c r="F2248" s="4">
        <v>9</v>
      </c>
      <c r="G2248" s="4" t="s">
        <v>2</v>
      </c>
      <c r="H2248" s="170">
        <f t="shared" si="159"/>
        <v>0</v>
      </c>
      <c r="I2248" s="4">
        <v>2</v>
      </c>
      <c r="J2248" s="120">
        <f t="shared" si="156"/>
        <v>-402.49866533333352</v>
      </c>
      <c r="K2248" s="120">
        <f t="shared" si="157"/>
        <v>162005.17559511482</v>
      </c>
    </row>
    <row r="2249" spans="1:11" x14ac:dyDescent="0.25">
      <c r="A2249" s="4">
        <v>15436</v>
      </c>
      <c r="B2249" s="5">
        <v>2651.0833333333335</v>
      </c>
      <c r="C2249" s="121">
        <f>VLOOKUP($A2249,flow_input!B$2:C$50000,2,FALSE)</f>
        <v>5707.9136019999996</v>
      </c>
      <c r="D2249" s="7" t="s">
        <v>8</v>
      </c>
      <c r="E2249" s="6">
        <f t="shared" si="158"/>
        <v>1.1530494836701974</v>
      </c>
      <c r="F2249" s="4">
        <v>9</v>
      </c>
      <c r="G2249" s="4" t="s">
        <v>2</v>
      </c>
      <c r="H2249" s="170">
        <f t="shared" si="159"/>
        <v>0</v>
      </c>
      <c r="I2249" s="4">
        <v>3</v>
      </c>
      <c r="J2249" s="120">
        <f t="shared" si="156"/>
        <v>3056.8302686666661</v>
      </c>
      <c r="K2249" s="120">
        <f t="shared" si="157"/>
        <v>9344211.2914367225</v>
      </c>
    </row>
    <row r="2250" spans="1:11" x14ac:dyDescent="0.25">
      <c r="A2250" s="4">
        <v>28183</v>
      </c>
      <c r="B2250" s="5">
        <v>2780.7745538424188</v>
      </c>
      <c r="C2250" s="121">
        <f>VLOOKUP($A2250,flow_input!B$2:C$50000,2,FALSE)</f>
        <v>2248.6900799999999</v>
      </c>
      <c r="D2250" s="7" t="s">
        <v>8</v>
      </c>
      <c r="E2250" s="6">
        <f t="shared" si="158"/>
        <v>-0.19134398116064288</v>
      </c>
      <c r="F2250" s="4">
        <v>9</v>
      </c>
      <c r="G2250" s="4" t="s">
        <v>2</v>
      </c>
      <c r="H2250" s="170">
        <f t="shared" si="159"/>
        <v>0</v>
      </c>
      <c r="I2250" s="4">
        <v>5</v>
      </c>
      <c r="J2250" s="120">
        <f t="shared" si="156"/>
        <v>-532.0844738424189</v>
      </c>
      <c r="K2250" s="120">
        <f t="shared" si="157"/>
        <v>283113.88730416377</v>
      </c>
    </row>
    <row r="2251" spans="1:11" x14ac:dyDescent="0.25">
      <c r="A2251" s="4">
        <v>27305</v>
      </c>
      <c r="B2251" s="5">
        <v>2847.0631492041553</v>
      </c>
      <c r="C2251" s="121">
        <f>VLOOKUP($A2251,flow_input!B$2:C$50000,2,FALSE)</f>
        <v>4524.3425020000004</v>
      </c>
      <c r="D2251" s="7" t="s">
        <v>8</v>
      </c>
      <c r="E2251" s="6">
        <f t="shared" si="158"/>
        <v>0.58912615031552718</v>
      </c>
      <c r="F2251" s="4">
        <v>9</v>
      </c>
      <c r="G2251" s="4" t="s">
        <v>2</v>
      </c>
      <c r="H2251" s="170">
        <f t="shared" si="159"/>
        <v>0</v>
      </c>
      <c r="I2251" s="4">
        <v>3</v>
      </c>
      <c r="J2251" s="120">
        <f t="shared" si="156"/>
        <v>1677.2793527958452</v>
      </c>
      <c r="K2251" s="120">
        <f t="shared" si="157"/>
        <v>2813266.0273152492</v>
      </c>
    </row>
    <row r="2252" spans="1:11" x14ac:dyDescent="0.25">
      <c r="A2252" s="4">
        <v>28530</v>
      </c>
      <c r="B2252" s="5">
        <v>2871.6516318854642</v>
      </c>
      <c r="C2252" s="121">
        <f>VLOOKUP($A2252,flow_input!B$2:C$50000,2,FALSE)</f>
        <v>4150.8575799999999</v>
      </c>
      <c r="D2252" s="7" t="s">
        <v>8</v>
      </c>
      <c r="E2252" s="6">
        <f t="shared" si="158"/>
        <v>0.44546000423966348</v>
      </c>
      <c r="F2252" s="4">
        <v>9</v>
      </c>
      <c r="G2252" s="4" t="s">
        <v>2</v>
      </c>
      <c r="H2252" s="170">
        <f t="shared" si="159"/>
        <v>0</v>
      </c>
      <c r="I2252" s="4">
        <v>6</v>
      </c>
      <c r="J2252" s="120">
        <f t="shared" si="156"/>
        <v>1279.2059481145357</v>
      </c>
      <c r="K2252" s="120">
        <f t="shared" si="157"/>
        <v>1636367.8576916081</v>
      </c>
    </row>
    <row r="2253" spans="1:11" x14ac:dyDescent="0.25">
      <c r="A2253" s="4">
        <v>11485</v>
      </c>
      <c r="B2253" s="5">
        <v>2990.2299922137872</v>
      </c>
      <c r="C2253" s="121">
        <f>VLOOKUP($A2253,flow_input!B$2:C$50000,2,FALSE)</f>
        <v>6033.5088450000003</v>
      </c>
      <c r="D2253" s="7" t="s">
        <v>8</v>
      </c>
      <c r="E2253" s="6">
        <f t="shared" si="158"/>
        <v>1.0177407292116523</v>
      </c>
      <c r="F2253" s="4">
        <v>9</v>
      </c>
      <c r="G2253" s="4" t="s">
        <v>2</v>
      </c>
      <c r="H2253" s="170">
        <f t="shared" si="159"/>
        <v>0</v>
      </c>
      <c r="I2253" s="4">
        <v>3</v>
      </c>
      <c r="J2253" s="120">
        <f t="shared" si="156"/>
        <v>3043.2788527862131</v>
      </c>
      <c r="K2253" s="120">
        <f t="shared" si="157"/>
        <v>9261546.1758157685</v>
      </c>
    </row>
    <row r="2254" spans="1:11" x14ac:dyDescent="0.25">
      <c r="A2254" s="4">
        <v>27254</v>
      </c>
      <c r="B2254" s="5">
        <v>2996.5833333333335</v>
      </c>
      <c r="C2254" s="121">
        <f>VLOOKUP($A2254,flow_input!B$2:C$50000,2,FALSE)</f>
        <v>5103.8326219999999</v>
      </c>
      <c r="D2254" s="7" t="s">
        <v>8</v>
      </c>
      <c r="E2254" s="6">
        <f t="shared" si="158"/>
        <v>0.70321731594315739</v>
      </c>
      <c r="F2254" s="4">
        <v>9</v>
      </c>
      <c r="G2254" s="4" t="s">
        <v>2</v>
      </c>
      <c r="H2254" s="170">
        <f t="shared" si="159"/>
        <v>0</v>
      </c>
      <c r="I2254" s="4">
        <v>7</v>
      </c>
      <c r="J2254" s="120">
        <f t="shared" si="156"/>
        <v>2107.2492886666664</v>
      </c>
      <c r="K2254" s="120">
        <f t="shared" si="157"/>
        <v>4440499.5645861719</v>
      </c>
    </row>
    <row r="2255" spans="1:11" x14ac:dyDescent="0.25">
      <c r="A2255" s="4">
        <v>27310</v>
      </c>
      <c r="B2255" s="5">
        <v>3112.25</v>
      </c>
      <c r="C2255" s="121">
        <f>VLOOKUP($A2255,flow_input!B$2:C$50000,2,FALSE)</f>
        <v>1661.2541100000001</v>
      </c>
      <c r="D2255" s="7" t="s">
        <v>8</v>
      </c>
      <c r="E2255" s="6">
        <f t="shared" si="158"/>
        <v>-0.4662208659330066</v>
      </c>
      <c r="F2255" s="4">
        <v>9</v>
      </c>
      <c r="G2255" s="4" t="s">
        <v>2</v>
      </c>
      <c r="H2255" s="170">
        <f t="shared" si="159"/>
        <v>0</v>
      </c>
      <c r="I2255" s="4">
        <v>7</v>
      </c>
      <c r="J2255" s="120">
        <f t="shared" si="156"/>
        <v>-1450.9958899999999</v>
      </c>
      <c r="K2255" s="120">
        <f t="shared" si="157"/>
        <v>2105389.0727968919</v>
      </c>
    </row>
    <row r="2256" spans="1:11" x14ac:dyDescent="0.25">
      <c r="A2256" s="4">
        <v>27152</v>
      </c>
      <c r="B2256" s="5">
        <v>3224.8</v>
      </c>
      <c r="C2256" s="121">
        <f>VLOOKUP($A2256,flow_input!B$2:C$50000,2,FALSE)</f>
        <v>4084.3359540000001</v>
      </c>
      <c r="D2256" s="7" t="s">
        <v>8</v>
      </c>
      <c r="E2256" s="6">
        <f t="shared" si="158"/>
        <v>0.26653930600347309</v>
      </c>
      <c r="F2256" s="4">
        <v>9</v>
      </c>
      <c r="G2256" s="4" t="s">
        <v>2</v>
      </c>
      <c r="H2256" s="170">
        <f t="shared" si="159"/>
        <v>0</v>
      </c>
      <c r="I2256" s="4">
        <v>3</v>
      </c>
      <c r="J2256" s="120">
        <f t="shared" si="156"/>
        <v>859.53595399999995</v>
      </c>
      <c r="K2256" s="120">
        <f t="shared" si="157"/>
        <v>738802.05621869001</v>
      </c>
    </row>
    <row r="2257" spans="1:11" x14ac:dyDescent="0.25">
      <c r="A2257" s="4">
        <v>11257</v>
      </c>
      <c r="B2257" s="5">
        <v>3233.9166666666665</v>
      </c>
      <c r="C2257" s="121">
        <f>VLOOKUP($A2257,flow_input!B$2:C$50000,2,FALSE)</f>
        <v>4628.0037030000003</v>
      </c>
      <c r="D2257" s="7" t="s">
        <v>8</v>
      </c>
      <c r="E2257" s="6">
        <f t="shared" si="158"/>
        <v>0.43108316633597044</v>
      </c>
      <c r="F2257" s="4">
        <v>9</v>
      </c>
      <c r="G2257" s="4" t="s">
        <v>2</v>
      </c>
      <c r="H2257" s="170">
        <f t="shared" si="159"/>
        <v>0</v>
      </c>
      <c r="I2257" s="4">
        <v>5</v>
      </c>
      <c r="J2257" s="120">
        <f t="shared" si="156"/>
        <v>1394.0870363333338</v>
      </c>
      <c r="K2257" s="120">
        <f t="shared" si="157"/>
        <v>1943478.664872658</v>
      </c>
    </row>
    <row r="2258" spans="1:11" x14ac:dyDescent="0.25">
      <c r="A2258" s="4">
        <v>15241</v>
      </c>
      <c r="B2258" s="5">
        <v>3235</v>
      </c>
      <c r="C2258" s="121">
        <f>VLOOKUP($A2258,flow_input!B$2:C$50000,2,FALSE)</f>
        <v>8932.1394319999999</v>
      </c>
      <c r="D2258" s="7" t="s">
        <v>8</v>
      </c>
      <c r="E2258" s="6">
        <f t="shared" si="158"/>
        <v>1.7610941057187017</v>
      </c>
      <c r="F2258" s="4">
        <v>9</v>
      </c>
      <c r="G2258" s="4" t="s">
        <v>2</v>
      </c>
      <c r="H2258" s="170">
        <f t="shared" si="159"/>
        <v>0</v>
      </c>
      <c r="I2258" s="4">
        <v>3</v>
      </c>
      <c r="J2258" s="120">
        <f t="shared" si="156"/>
        <v>5697.1394319999999</v>
      </c>
      <c r="K2258" s="120">
        <f t="shared" si="157"/>
        <v>32457397.707649283</v>
      </c>
    </row>
    <row r="2259" spans="1:11" x14ac:dyDescent="0.25">
      <c r="A2259" s="4">
        <v>16349</v>
      </c>
      <c r="B2259" s="5">
        <v>3237.8333333333335</v>
      </c>
      <c r="C2259" s="121">
        <f>VLOOKUP($A2259,flow_input!B$2:C$50000,2,FALSE)</f>
        <v>5838.18415</v>
      </c>
      <c r="D2259" s="7" t="s">
        <v>8</v>
      </c>
      <c r="E2259" s="6">
        <f t="shared" si="158"/>
        <v>0.80311447470015951</v>
      </c>
      <c r="F2259" s="4">
        <v>9</v>
      </c>
      <c r="G2259" s="4" t="s">
        <v>2</v>
      </c>
      <c r="H2259" s="170">
        <f t="shared" si="159"/>
        <v>0</v>
      </c>
      <c r="I2259" s="4">
        <v>3</v>
      </c>
      <c r="J2259" s="120">
        <f t="shared" si="156"/>
        <v>2600.3508166666666</v>
      </c>
      <c r="K2259" s="120">
        <f t="shared" si="157"/>
        <v>6761824.3697389998</v>
      </c>
    </row>
    <row r="2260" spans="1:11" x14ac:dyDescent="0.25">
      <c r="A2260" s="4">
        <v>11002</v>
      </c>
      <c r="B2260" s="5">
        <v>3257.75</v>
      </c>
      <c r="C2260" s="121">
        <f>VLOOKUP($A2260,flow_input!B$2:C$50000,2,FALSE)</f>
        <v>6608.8093529999996</v>
      </c>
      <c r="D2260" s="7" t="s">
        <v>8</v>
      </c>
      <c r="E2260" s="6">
        <f t="shared" si="158"/>
        <v>1.0286422693576855</v>
      </c>
      <c r="F2260" s="4">
        <v>9</v>
      </c>
      <c r="G2260" s="4" t="s">
        <v>2</v>
      </c>
      <c r="H2260" s="170">
        <f t="shared" si="159"/>
        <v>0</v>
      </c>
      <c r="I2260" s="4">
        <v>2</v>
      </c>
      <c r="J2260" s="120">
        <f t="shared" si="156"/>
        <v>3351.0593529999996</v>
      </c>
      <c r="K2260" s="120">
        <f t="shared" si="157"/>
        <v>11229598.787328776</v>
      </c>
    </row>
    <row r="2261" spans="1:11" x14ac:dyDescent="0.25">
      <c r="A2261" s="4">
        <v>28212</v>
      </c>
      <c r="B2261" s="5">
        <v>3415.0081283023765</v>
      </c>
      <c r="C2261" s="121">
        <f>VLOOKUP($A2261,flow_input!B$2:C$50000,2,FALSE)</f>
        <v>4447.2054369999996</v>
      </c>
      <c r="D2261" s="7" t="s">
        <v>8</v>
      </c>
      <c r="E2261" s="6">
        <f t="shared" si="158"/>
        <v>0.30225325092000155</v>
      </c>
      <c r="F2261" s="4">
        <v>9</v>
      </c>
      <c r="G2261" s="4" t="s">
        <v>2</v>
      </c>
      <c r="H2261" s="170">
        <f t="shared" si="159"/>
        <v>0</v>
      </c>
      <c r="I2261" s="4">
        <v>5</v>
      </c>
      <c r="J2261" s="120">
        <f t="shared" si="156"/>
        <v>1032.1973086976232</v>
      </c>
      <c r="K2261" s="120">
        <f t="shared" si="157"/>
        <v>1065431.2840826164</v>
      </c>
    </row>
    <row r="2262" spans="1:11" x14ac:dyDescent="0.25">
      <c r="A2262" s="4">
        <v>8646</v>
      </c>
      <c r="B2262" s="5">
        <v>3551.3333333333335</v>
      </c>
      <c r="C2262" s="121">
        <f>VLOOKUP($A2262,flow_input!B$2:C$50000,2,FALSE)</f>
        <v>3167.68797</v>
      </c>
      <c r="D2262" s="7" t="s">
        <v>8</v>
      </c>
      <c r="E2262" s="6">
        <f t="shared" si="158"/>
        <v>-0.10802854233151871</v>
      </c>
      <c r="F2262" s="4">
        <v>9</v>
      </c>
      <c r="G2262" s="4" t="s">
        <v>2</v>
      </c>
      <c r="H2262" s="170">
        <f t="shared" si="159"/>
        <v>0</v>
      </c>
      <c r="I2262" s="4">
        <v>3</v>
      </c>
      <c r="J2262" s="120">
        <f t="shared" si="156"/>
        <v>-383.64536333333353</v>
      </c>
      <c r="K2262" s="120">
        <f t="shared" si="157"/>
        <v>147183.76480716551</v>
      </c>
    </row>
    <row r="2263" spans="1:11" x14ac:dyDescent="0.25">
      <c r="A2263" s="4">
        <v>28554</v>
      </c>
      <c r="B2263" s="5">
        <v>3552.5714285714284</v>
      </c>
      <c r="C2263" s="121">
        <f>VLOOKUP($A2263,flow_input!B$2:C$50000,2,FALSE)</f>
        <v>3210.1478080000002</v>
      </c>
      <c r="D2263" s="7" t="s">
        <v>8</v>
      </c>
      <c r="E2263" s="6">
        <f t="shared" si="158"/>
        <v>-9.6387539971047098E-2</v>
      </c>
      <c r="F2263" s="4">
        <v>9</v>
      </c>
      <c r="G2263" s="4" t="s">
        <v>2</v>
      </c>
      <c r="H2263" s="170">
        <f t="shared" si="159"/>
        <v>0</v>
      </c>
      <c r="I2263" s="4">
        <v>6</v>
      </c>
      <c r="J2263" s="120">
        <f t="shared" si="156"/>
        <v>-342.42362057142827</v>
      </c>
      <c r="K2263" s="120">
        <f t="shared" si="157"/>
        <v>117253.93592524547</v>
      </c>
    </row>
    <row r="2264" spans="1:11" x14ac:dyDescent="0.25">
      <c r="A2264" s="4">
        <v>28187</v>
      </c>
      <c r="B2264" s="5">
        <v>3619.5714285714284</v>
      </c>
      <c r="C2264" s="121">
        <f>VLOOKUP($A2264,flow_input!B$2:C$50000,2,FALSE)</f>
        <v>13211.443316999999</v>
      </c>
      <c r="D2264" s="7" t="s">
        <v>8</v>
      </c>
      <c r="E2264" s="6">
        <f t="shared" si="158"/>
        <v>2.6500021004459882</v>
      </c>
      <c r="F2264" s="4">
        <v>9</v>
      </c>
      <c r="G2264" s="4" t="s">
        <v>2</v>
      </c>
      <c r="H2264" s="170">
        <f t="shared" si="159"/>
        <v>0</v>
      </c>
      <c r="I2264" s="4">
        <v>5</v>
      </c>
      <c r="J2264" s="120">
        <f t="shared" si="156"/>
        <v>9591.8718884285699</v>
      </c>
      <c r="K2264" s="120">
        <f t="shared" si="157"/>
        <v>92004006.324026257</v>
      </c>
    </row>
    <row r="2265" spans="1:11" x14ac:dyDescent="0.25">
      <c r="A2265" s="4">
        <v>28489</v>
      </c>
      <c r="B2265" s="5">
        <v>3642.5833333333335</v>
      </c>
      <c r="C2265" s="121">
        <f>VLOOKUP($A2265,flow_input!B$2:C$50000,2,FALSE)</f>
        <v>2043.0929860000001</v>
      </c>
      <c r="D2265" s="7" t="s">
        <v>8</v>
      </c>
      <c r="E2265" s="6">
        <f t="shared" si="158"/>
        <v>-0.43910878652970653</v>
      </c>
      <c r="F2265" s="4">
        <v>9</v>
      </c>
      <c r="G2265" s="4" t="s">
        <v>2</v>
      </c>
      <c r="H2265" s="170">
        <f t="shared" si="159"/>
        <v>0</v>
      </c>
      <c r="I2265" s="4">
        <v>6</v>
      </c>
      <c r="J2265" s="120">
        <f t="shared" si="156"/>
        <v>-1599.4903473333334</v>
      </c>
      <c r="K2265" s="120">
        <f t="shared" si="157"/>
        <v>2558369.3712125076</v>
      </c>
    </row>
    <row r="2266" spans="1:11" x14ac:dyDescent="0.25">
      <c r="A2266" s="4">
        <v>28987</v>
      </c>
      <c r="B2266" s="5">
        <v>3889.5</v>
      </c>
      <c r="C2266" s="121">
        <f>VLOOKUP($A2266,flow_input!B$2:C$50000,2,FALSE)</f>
        <v>5352.0593680000002</v>
      </c>
      <c r="D2266" s="7" t="s">
        <v>8</v>
      </c>
      <c r="E2266" s="6">
        <f t="shared" si="158"/>
        <v>0.3760276045764237</v>
      </c>
      <c r="F2266" s="4">
        <v>9</v>
      </c>
      <c r="G2266" s="4" t="s">
        <v>2</v>
      </c>
      <c r="H2266" s="170">
        <f t="shared" si="159"/>
        <v>0</v>
      </c>
      <c r="I2266" s="4">
        <v>3</v>
      </c>
      <c r="J2266" s="120">
        <f t="shared" si="156"/>
        <v>1462.5593680000002</v>
      </c>
      <c r="K2266" s="120">
        <f t="shared" si="157"/>
        <v>2139079.9049245599</v>
      </c>
    </row>
    <row r="2267" spans="1:11" x14ac:dyDescent="0.25">
      <c r="A2267" s="4">
        <v>27253</v>
      </c>
      <c r="B2267" s="5">
        <v>3891.0833333333335</v>
      </c>
      <c r="C2267" s="121">
        <f>VLOOKUP($A2267,flow_input!B$2:C$50000,2,FALSE)</f>
        <v>3626.2516350000001</v>
      </c>
      <c r="D2267" s="7" t="s">
        <v>8</v>
      </c>
      <c r="E2267" s="6">
        <f t="shared" si="158"/>
        <v>-6.8061173623455318E-2</v>
      </c>
      <c r="F2267" s="4">
        <v>9</v>
      </c>
      <c r="G2267" s="4" t="s">
        <v>2</v>
      </c>
      <c r="H2267" s="170">
        <f t="shared" si="159"/>
        <v>0</v>
      </c>
      <c r="I2267" s="4">
        <v>7</v>
      </c>
      <c r="J2267" s="120">
        <f t="shared" si="156"/>
        <v>-264.83169833333341</v>
      </c>
      <c r="K2267" s="120">
        <f t="shared" si="157"/>
        <v>70135.828442117709</v>
      </c>
    </row>
    <row r="2268" spans="1:11" x14ac:dyDescent="0.25">
      <c r="A2268" s="4">
        <v>28769</v>
      </c>
      <c r="B2268" s="5">
        <v>4077.1666666666665</v>
      </c>
      <c r="C2268" s="121">
        <f>VLOOKUP($A2268,flow_input!B$2:C$50000,2,FALSE)</f>
        <v>5532.0867070000004</v>
      </c>
      <c r="D2268" s="7" t="s">
        <v>8</v>
      </c>
      <c r="E2268" s="6">
        <f t="shared" si="158"/>
        <v>0.35684585872542218</v>
      </c>
      <c r="F2268" s="4">
        <v>9</v>
      </c>
      <c r="G2268" s="4" t="s">
        <v>2</v>
      </c>
      <c r="H2268" s="170">
        <f t="shared" si="159"/>
        <v>0</v>
      </c>
      <c r="I2268" s="4">
        <v>2</v>
      </c>
      <c r="J2268" s="120">
        <f t="shared" si="156"/>
        <v>1454.9200403333339</v>
      </c>
      <c r="K2268" s="120">
        <f t="shared" si="157"/>
        <v>2116792.3237635498</v>
      </c>
    </row>
    <row r="2269" spans="1:11" x14ac:dyDescent="0.25">
      <c r="A2269" s="4">
        <v>29011</v>
      </c>
      <c r="B2269" s="5">
        <v>4192</v>
      </c>
      <c r="C2269" s="121">
        <f>VLOOKUP($A2269,flow_input!B$2:C$50000,2,FALSE)</f>
        <v>7279.2442440000004</v>
      </c>
      <c r="D2269" s="7" t="s">
        <v>8</v>
      </c>
      <c r="E2269" s="6">
        <f t="shared" si="158"/>
        <v>0.73646093606870244</v>
      </c>
      <c r="F2269" s="4">
        <v>9</v>
      </c>
      <c r="G2269" s="4" t="s">
        <v>2</v>
      </c>
      <c r="H2269" s="170">
        <f t="shared" si="159"/>
        <v>0</v>
      </c>
      <c r="I2269" s="4">
        <v>2</v>
      </c>
      <c r="J2269" s="120">
        <f t="shared" si="156"/>
        <v>3087.2442440000004</v>
      </c>
      <c r="K2269" s="120">
        <f t="shared" si="157"/>
        <v>9531077.0221111346</v>
      </c>
    </row>
    <row r="2270" spans="1:11" x14ac:dyDescent="0.25">
      <c r="A2270" s="4">
        <v>10928</v>
      </c>
      <c r="B2270" s="5">
        <v>4197.583333333333</v>
      </c>
      <c r="C2270" s="121">
        <f>VLOOKUP($A2270,flow_input!B$2:C$50000,2,FALSE)</f>
        <v>13381.987032999999</v>
      </c>
      <c r="D2270" s="7" t="s">
        <v>8</v>
      </c>
      <c r="E2270" s="6">
        <f t="shared" si="158"/>
        <v>2.1880217664132142</v>
      </c>
      <c r="F2270" s="4">
        <v>9</v>
      </c>
      <c r="G2270" s="4" t="s">
        <v>2</v>
      </c>
      <c r="H2270" s="170">
        <f t="shared" si="159"/>
        <v>0</v>
      </c>
      <c r="I2270" s="4">
        <v>3</v>
      </c>
      <c r="J2270" s="120">
        <f t="shared" si="156"/>
        <v>9184.4036996666655</v>
      </c>
      <c r="K2270" s="120">
        <f t="shared" si="157"/>
        <v>84353271.318450734</v>
      </c>
    </row>
    <row r="2271" spans="1:11" x14ac:dyDescent="0.25">
      <c r="A2271" s="4">
        <v>27982</v>
      </c>
      <c r="B2271" s="5">
        <v>4219.5</v>
      </c>
      <c r="C2271" s="121">
        <f>VLOOKUP($A2271,flow_input!B$2:C$50000,2,FALSE)</f>
        <v>4533.9614220000003</v>
      </c>
      <c r="D2271" s="7" t="s">
        <v>8</v>
      </c>
      <c r="E2271" s="6">
        <f t="shared" si="158"/>
        <v>7.4525754710273784E-2</v>
      </c>
      <c r="F2271" s="4">
        <v>9</v>
      </c>
      <c r="G2271" s="4" t="s">
        <v>2</v>
      </c>
      <c r="H2271" s="170">
        <f t="shared" si="159"/>
        <v>0</v>
      </c>
      <c r="I2271" s="4">
        <v>2</v>
      </c>
      <c r="J2271" s="120">
        <f t="shared" si="156"/>
        <v>314.46142200000031</v>
      </c>
      <c r="K2271" s="120">
        <f t="shared" si="157"/>
        <v>98885.985926262278</v>
      </c>
    </row>
    <row r="2272" spans="1:11" x14ac:dyDescent="0.25">
      <c r="A2272" s="4">
        <v>8967</v>
      </c>
      <c r="B2272" s="5">
        <v>4553.1531596224868</v>
      </c>
      <c r="C2272" s="121">
        <f>VLOOKUP($A2272,flow_input!B$2:C$50000,2,FALSE)</f>
        <v>3751.0751949999999</v>
      </c>
      <c r="D2272" s="7" t="s">
        <v>8</v>
      </c>
      <c r="E2272" s="6">
        <f t="shared" si="158"/>
        <v>-0.17615879292955505</v>
      </c>
      <c r="F2272" s="4">
        <v>9</v>
      </c>
      <c r="G2272" s="4" t="s">
        <v>2</v>
      </c>
      <c r="H2272" s="170">
        <f t="shared" si="159"/>
        <v>0</v>
      </c>
      <c r="I2272" s="4">
        <v>2</v>
      </c>
      <c r="J2272" s="120">
        <f t="shared" si="156"/>
        <v>-802.07796462248689</v>
      </c>
      <c r="K2272" s="120">
        <f t="shared" si="157"/>
        <v>643329.0613329513</v>
      </c>
    </row>
    <row r="2273" spans="1:11" x14ac:dyDescent="0.25">
      <c r="A2273" s="4">
        <v>10986</v>
      </c>
      <c r="B2273" s="5">
        <v>4689.375</v>
      </c>
      <c r="C2273" s="121">
        <f>VLOOKUP($A2273,flow_input!B$2:C$50000,2,FALSE)</f>
        <v>3120.264506</v>
      </c>
      <c r="D2273" s="7" t="s">
        <v>8</v>
      </c>
      <c r="E2273" s="6">
        <f t="shared" si="158"/>
        <v>-0.33460972816206846</v>
      </c>
      <c r="F2273" s="4">
        <v>9</v>
      </c>
      <c r="G2273" s="4" t="s">
        <v>2</v>
      </c>
      <c r="H2273" s="170">
        <f t="shared" si="159"/>
        <v>0</v>
      </c>
      <c r="I2273" s="4">
        <v>3</v>
      </c>
      <c r="J2273" s="120">
        <f t="shared" si="156"/>
        <v>-1569.110494</v>
      </c>
      <c r="K2273" s="120">
        <f t="shared" si="157"/>
        <v>2462107.7423809241</v>
      </c>
    </row>
    <row r="2274" spans="1:11" x14ac:dyDescent="0.25">
      <c r="A2274" s="4">
        <v>16432</v>
      </c>
      <c r="B2274" s="5">
        <v>4761.75</v>
      </c>
      <c r="C2274" s="121">
        <f>VLOOKUP($A2274,flow_input!B$2:C$50000,2,FALSE)</f>
        <v>8943.9254669999991</v>
      </c>
      <c r="D2274" s="7" t="s">
        <v>8</v>
      </c>
      <c r="E2274" s="6">
        <f t="shared" si="158"/>
        <v>0.87828539234525094</v>
      </c>
      <c r="F2274" s="4">
        <v>9</v>
      </c>
      <c r="G2274" s="4" t="s">
        <v>2</v>
      </c>
      <c r="H2274" s="170">
        <f t="shared" si="159"/>
        <v>0</v>
      </c>
      <c r="I2274" s="4">
        <v>7</v>
      </c>
      <c r="J2274" s="120">
        <f t="shared" si="156"/>
        <v>4182.1754669999991</v>
      </c>
      <c r="K2274" s="120">
        <f t="shared" si="157"/>
        <v>17490591.63677666</v>
      </c>
    </row>
    <row r="2275" spans="1:11" x14ac:dyDescent="0.25">
      <c r="A2275" s="4">
        <v>10943</v>
      </c>
      <c r="B2275" s="5">
        <v>4775.1518822370617</v>
      </c>
      <c r="C2275" s="121">
        <f>VLOOKUP($A2275,flow_input!B$2:C$50000,2,FALSE)</f>
        <v>1637.595806</v>
      </c>
      <c r="D2275" s="7" t="s">
        <v>8</v>
      </c>
      <c r="E2275" s="6">
        <f t="shared" si="158"/>
        <v>-0.65705890694458513</v>
      </c>
      <c r="F2275" s="4">
        <v>9</v>
      </c>
      <c r="G2275" s="4" t="s">
        <v>2</v>
      </c>
      <c r="H2275" s="170">
        <f t="shared" si="159"/>
        <v>0</v>
      </c>
      <c r="I2275" s="4">
        <v>3</v>
      </c>
      <c r="J2275" s="120">
        <f t="shared" si="156"/>
        <v>-3137.5560762370615</v>
      </c>
      <c r="K2275" s="120">
        <f t="shared" si="157"/>
        <v>9844258.1315321047</v>
      </c>
    </row>
    <row r="2276" spans="1:11" x14ac:dyDescent="0.25">
      <c r="A2276" s="4">
        <v>27548</v>
      </c>
      <c r="B2276" s="5">
        <v>4793.666666666667</v>
      </c>
      <c r="C2276" s="121">
        <f>VLOOKUP($A2276,flow_input!B$2:C$50000,2,FALSE)</f>
        <v>4927.6785970000001</v>
      </c>
      <c r="D2276" s="7" t="s">
        <v>8</v>
      </c>
      <c r="E2276" s="6">
        <f t="shared" si="158"/>
        <v>2.795603859258744E-2</v>
      </c>
      <c r="F2276" s="4">
        <v>9</v>
      </c>
      <c r="G2276" s="4" t="s">
        <v>2</v>
      </c>
      <c r="H2276" s="170">
        <f t="shared" si="159"/>
        <v>0</v>
      </c>
      <c r="I2276" s="4">
        <v>6</v>
      </c>
      <c r="J2276" s="120">
        <f t="shared" ref="J2276:J2339" si="160">C2276-B2276</f>
        <v>134.01193033333311</v>
      </c>
      <c r="K2276" s="120">
        <f t="shared" ref="K2276:K2339" si="161">POWER(J2276,2)</f>
        <v>17959.197471666128</v>
      </c>
    </row>
    <row r="2277" spans="1:11" x14ac:dyDescent="0.25">
      <c r="A2277" s="4">
        <v>28937</v>
      </c>
      <c r="B2277" s="5">
        <v>4807.416666666667</v>
      </c>
      <c r="C2277" s="121">
        <f>VLOOKUP($A2277,flow_input!B$2:C$50000,2,FALSE)</f>
        <v>1938.287282</v>
      </c>
      <c r="D2277" s="7" t="s">
        <v>8</v>
      </c>
      <c r="E2277" s="6">
        <f t="shared" si="158"/>
        <v>-0.59681312929674635</v>
      </c>
      <c r="F2277" s="4">
        <v>9</v>
      </c>
      <c r="G2277" s="4" t="s">
        <v>2</v>
      </c>
      <c r="H2277" s="170">
        <f t="shared" si="159"/>
        <v>0</v>
      </c>
      <c r="I2277" s="4">
        <v>5</v>
      </c>
      <c r="J2277" s="120">
        <f t="shared" si="160"/>
        <v>-2869.1293846666667</v>
      </c>
      <c r="K2277" s="120">
        <f t="shared" si="161"/>
        <v>8231903.4259577254</v>
      </c>
    </row>
    <row r="2278" spans="1:11" x14ac:dyDescent="0.25">
      <c r="A2278" s="4">
        <v>28689</v>
      </c>
      <c r="B2278" s="5">
        <v>4868</v>
      </c>
      <c r="C2278" s="121">
        <f>VLOOKUP($A2278,flow_input!B$2:C$50000,2,FALSE)</f>
        <v>7676.8018750000001</v>
      </c>
      <c r="D2278" s="7" t="s">
        <v>8</v>
      </c>
      <c r="E2278" s="6">
        <f t="shared" si="158"/>
        <v>0.57699298993426451</v>
      </c>
      <c r="F2278" s="4">
        <v>9</v>
      </c>
      <c r="G2278" s="4" t="s">
        <v>2</v>
      </c>
      <c r="H2278" s="170">
        <f t="shared" si="159"/>
        <v>0</v>
      </c>
      <c r="I2278" s="4">
        <v>2</v>
      </c>
      <c r="J2278" s="120">
        <f t="shared" si="160"/>
        <v>2808.8018750000001</v>
      </c>
      <c r="K2278" s="120">
        <f t="shared" si="161"/>
        <v>7889367.973003516</v>
      </c>
    </row>
    <row r="2279" spans="1:11" x14ac:dyDescent="0.25">
      <c r="A2279" s="4">
        <v>28590</v>
      </c>
      <c r="B2279" s="5">
        <v>4915.7147770750371</v>
      </c>
      <c r="C2279" s="121">
        <f>VLOOKUP($A2279,flow_input!B$2:C$50000,2,FALSE)</f>
        <v>4024.4689709999998</v>
      </c>
      <c r="D2279" s="7" t="s">
        <v>8</v>
      </c>
      <c r="E2279" s="6">
        <f t="shared" si="158"/>
        <v>-0.18130543501658347</v>
      </c>
      <c r="F2279" s="4">
        <v>9</v>
      </c>
      <c r="G2279" s="4" t="s">
        <v>2</v>
      </c>
      <c r="H2279" s="170">
        <f t="shared" si="159"/>
        <v>0</v>
      </c>
      <c r="I2279" s="4">
        <v>7</v>
      </c>
      <c r="J2279" s="120">
        <f t="shared" si="160"/>
        <v>-891.24580607503731</v>
      </c>
      <c r="K2279" s="120">
        <f t="shared" si="161"/>
        <v>794319.08684634301</v>
      </c>
    </row>
    <row r="2280" spans="1:11" x14ac:dyDescent="0.25">
      <c r="A2280" s="4">
        <v>27273</v>
      </c>
      <c r="B2280" s="5">
        <v>4959.75</v>
      </c>
      <c r="C2280" s="121">
        <f>VLOOKUP($A2280,flow_input!B$2:C$50000,2,FALSE)</f>
        <v>3155.230744</v>
      </c>
      <c r="D2280" s="7" t="s">
        <v>8</v>
      </c>
      <c r="E2280" s="6">
        <f t="shared" si="158"/>
        <v>-0.36383270447099147</v>
      </c>
      <c r="F2280" s="4">
        <v>9</v>
      </c>
      <c r="G2280" s="4" t="s">
        <v>2</v>
      </c>
      <c r="H2280" s="170">
        <f t="shared" si="159"/>
        <v>0</v>
      </c>
      <c r="I2280" s="4">
        <v>6</v>
      </c>
      <c r="J2280" s="120">
        <f t="shared" si="160"/>
        <v>-1804.519256</v>
      </c>
      <c r="K2280" s="120">
        <f t="shared" si="161"/>
        <v>3256289.7452747938</v>
      </c>
    </row>
    <row r="2281" spans="1:11" x14ac:dyDescent="0.25">
      <c r="A2281" s="4">
        <v>14626</v>
      </c>
      <c r="B2281" s="5">
        <v>5079.25</v>
      </c>
      <c r="C2281" s="121">
        <f>VLOOKUP($A2281,flow_input!B$2:C$50000,2,FALSE)</f>
        <v>9990.3037800000002</v>
      </c>
      <c r="D2281" s="7" t="s">
        <v>8</v>
      </c>
      <c r="E2281" s="6">
        <f t="shared" si="158"/>
        <v>0.96688561893980407</v>
      </c>
      <c r="F2281" s="4">
        <v>9</v>
      </c>
      <c r="G2281" s="4" t="s">
        <v>2</v>
      </c>
      <c r="H2281" s="170">
        <f t="shared" si="159"/>
        <v>0</v>
      </c>
      <c r="I2281" s="4">
        <v>3</v>
      </c>
      <c r="J2281" s="120">
        <f t="shared" si="160"/>
        <v>4911.0537800000002</v>
      </c>
      <c r="K2281" s="120">
        <f t="shared" si="161"/>
        <v>24118449.230052289</v>
      </c>
    </row>
    <row r="2282" spans="1:11" x14ac:dyDescent="0.25">
      <c r="A2282" s="4">
        <v>29029</v>
      </c>
      <c r="B2282" s="5">
        <v>5091.416666666667</v>
      </c>
      <c r="C2282" s="121">
        <f>VLOOKUP($A2282,flow_input!B$2:C$50000,2,FALSE)</f>
        <v>5316.7088350000004</v>
      </c>
      <c r="D2282" s="7" t="s">
        <v>8</v>
      </c>
      <c r="E2282" s="6">
        <f t="shared" si="158"/>
        <v>4.424940700852753E-2</v>
      </c>
      <c r="F2282" s="4">
        <v>9</v>
      </c>
      <c r="G2282" s="4" t="s">
        <v>2</v>
      </c>
      <c r="H2282" s="170">
        <f t="shared" si="159"/>
        <v>0</v>
      </c>
      <c r="I2282" s="4">
        <v>2</v>
      </c>
      <c r="J2282" s="120">
        <f t="shared" si="160"/>
        <v>225.29216833333339</v>
      </c>
      <c r="K2282" s="120">
        <f t="shared" si="161"/>
        <v>50756.561112335032</v>
      </c>
    </row>
    <row r="2283" spans="1:11" x14ac:dyDescent="0.25">
      <c r="A2283" s="4">
        <v>11283</v>
      </c>
      <c r="B2283" s="5">
        <v>5196.333333333333</v>
      </c>
      <c r="C2283" s="121">
        <f>VLOOKUP($A2283,flow_input!B$2:C$50000,2,FALSE)</f>
        <v>4847.0653819999998</v>
      </c>
      <c r="D2283" s="7" t="s">
        <v>8</v>
      </c>
      <c r="E2283" s="6">
        <f t="shared" si="158"/>
        <v>-6.7214308422605673E-2</v>
      </c>
      <c r="F2283" s="4">
        <v>9</v>
      </c>
      <c r="G2283" s="4" t="s">
        <v>2</v>
      </c>
      <c r="H2283" s="170">
        <f t="shared" si="159"/>
        <v>0</v>
      </c>
      <c r="I2283" s="4">
        <v>5</v>
      </c>
      <c r="J2283" s="120">
        <f t="shared" si="160"/>
        <v>-349.26795133333326</v>
      </c>
      <c r="K2283" s="120">
        <f t="shared" si="161"/>
        <v>121988.10182858365</v>
      </c>
    </row>
    <row r="2284" spans="1:11" x14ac:dyDescent="0.25">
      <c r="A2284" s="4">
        <v>9341</v>
      </c>
      <c r="B2284" s="5">
        <v>5219.416666666667</v>
      </c>
      <c r="C2284" s="121">
        <f>VLOOKUP($A2284,flow_input!B$2:C$50000,2,FALSE)</f>
        <v>7341.1691136660002</v>
      </c>
      <c r="D2284" s="7" t="s">
        <v>8</v>
      </c>
      <c r="E2284" s="6">
        <f t="shared" si="158"/>
        <v>0.40651141353586762</v>
      </c>
      <c r="F2284" s="4">
        <v>9</v>
      </c>
      <c r="G2284" s="4" t="s">
        <v>2</v>
      </c>
      <c r="H2284" s="170">
        <f t="shared" si="159"/>
        <v>0</v>
      </c>
      <c r="I2284" s="4">
        <v>3</v>
      </c>
      <c r="J2284" s="120">
        <f t="shared" si="160"/>
        <v>2121.7524469993332</v>
      </c>
      <c r="K2284" s="120">
        <f t="shared" si="161"/>
        <v>4501833.4463476585</v>
      </c>
    </row>
    <row r="2285" spans="1:11" x14ac:dyDescent="0.25">
      <c r="A2285" s="4">
        <v>28653</v>
      </c>
      <c r="B2285" s="5">
        <v>5230.333333333333</v>
      </c>
      <c r="C2285" s="121">
        <f>VLOOKUP($A2285,flow_input!B$2:C$50000,2,FALSE)</f>
        <v>5066.4419239999997</v>
      </c>
      <c r="D2285" s="7" t="s">
        <v>8</v>
      </c>
      <c r="E2285" s="6">
        <f t="shared" si="158"/>
        <v>-3.1334792428780789E-2</v>
      </c>
      <c r="F2285" s="4">
        <v>9</v>
      </c>
      <c r="G2285" s="4" t="s">
        <v>2</v>
      </c>
      <c r="H2285" s="170">
        <f t="shared" si="159"/>
        <v>0</v>
      </c>
      <c r="I2285" s="4">
        <v>6</v>
      </c>
      <c r="J2285" s="120">
        <f t="shared" si="160"/>
        <v>-163.89140933333329</v>
      </c>
      <c r="K2285" s="120">
        <f t="shared" si="161"/>
        <v>26860.394053266205</v>
      </c>
    </row>
    <row r="2286" spans="1:11" x14ac:dyDescent="0.25">
      <c r="A2286" s="4">
        <v>14398</v>
      </c>
      <c r="B2286" s="5">
        <v>5255.42911877395</v>
      </c>
      <c r="C2286" s="121">
        <f>VLOOKUP($A2286,flow_input!B$2:C$50000,2,FALSE)</f>
        <v>13512.526427999999</v>
      </c>
      <c r="D2286" s="7" t="s">
        <v>8</v>
      </c>
      <c r="E2286" s="6">
        <f t="shared" si="158"/>
        <v>1.5711556797006834</v>
      </c>
      <c r="F2286" s="4">
        <v>9</v>
      </c>
      <c r="G2286" s="4" t="s">
        <v>2</v>
      </c>
      <c r="H2286" s="170">
        <f t="shared" si="159"/>
        <v>0</v>
      </c>
      <c r="I2286" s="4">
        <v>3</v>
      </c>
      <c r="J2286" s="120">
        <f t="shared" si="160"/>
        <v>8257.0973092260501</v>
      </c>
      <c r="K2286" s="120">
        <f t="shared" si="161"/>
        <v>68179655.974028081</v>
      </c>
    </row>
    <row r="2287" spans="1:11" x14ac:dyDescent="0.25">
      <c r="A2287" s="4">
        <v>13587</v>
      </c>
      <c r="B2287" s="5">
        <v>5300.666666666667</v>
      </c>
      <c r="C2287" s="121">
        <f>VLOOKUP($A2287,flow_input!B$2:C$50000,2,FALSE)</f>
        <v>6911.2178180000001</v>
      </c>
      <c r="D2287" s="7" t="s">
        <v>8</v>
      </c>
      <c r="E2287" s="6">
        <f t="shared" si="158"/>
        <v>0.30383935693623432</v>
      </c>
      <c r="F2287" s="4">
        <v>9</v>
      </c>
      <c r="G2287" s="4" t="s">
        <v>2</v>
      </c>
      <c r="H2287" s="170">
        <f t="shared" si="159"/>
        <v>0</v>
      </c>
      <c r="I2287" s="4">
        <v>6</v>
      </c>
      <c r="J2287" s="120">
        <f t="shared" si="160"/>
        <v>1610.5511513333331</v>
      </c>
      <c r="K2287" s="120">
        <f t="shared" si="161"/>
        <v>2593875.011061125</v>
      </c>
    </row>
    <row r="2288" spans="1:11" x14ac:dyDescent="0.25">
      <c r="A2288" s="4">
        <v>3573</v>
      </c>
      <c r="B2288" s="5">
        <v>5316.9622623957339</v>
      </c>
      <c r="C2288" s="121">
        <f>VLOOKUP($A2288,flow_input!B$2:C$50000,2,FALSE)</f>
        <v>6518.9910110000001</v>
      </c>
      <c r="D2288" s="7" t="s">
        <v>8</v>
      </c>
      <c r="E2288" s="6">
        <f t="shared" si="158"/>
        <v>0.22607434269481774</v>
      </c>
      <c r="F2288" s="4">
        <v>9</v>
      </c>
      <c r="G2288" s="4" t="s">
        <v>2</v>
      </c>
      <c r="H2288" s="170">
        <f t="shared" si="159"/>
        <v>0</v>
      </c>
      <c r="I2288" s="4">
        <v>2</v>
      </c>
      <c r="J2288" s="120">
        <f t="shared" si="160"/>
        <v>1202.0287486042662</v>
      </c>
      <c r="K2288" s="120">
        <f t="shared" si="161"/>
        <v>1444873.1124711381</v>
      </c>
    </row>
    <row r="2289" spans="1:11" x14ac:dyDescent="0.25">
      <c r="A2289" s="4">
        <v>28957</v>
      </c>
      <c r="B2289" s="5">
        <v>5393.4755995726227</v>
      </c>
      <c r="C2289" s="121">
        <f>VLOOKUP($A2289,flow_input!B$2:C$50000,2,FALSE)</f>
        <v>3567.5782279999999</v>
      </c>
      <c r="D2289" s="7" t="s">
        <v>8</v>
      </c>
      <c r="E2289" s="6">
        <f t="shared" si="158"/>
        <v>-0.33853817225339933</v>
      </c>
      <c r="F2289" s="4">
        <v>9</v>
      </c>
      <c r="G2289" s="4" t="s">
        <v>2</v>
      </c>
      <c r="H2289" s="170">
        <f t="shared" si="159"/>
        <v>0</v>
      </c>
      <c r="I2289" s="4">
        <v>2</v>
      </c>
      <c r="J2289" s="120">
        <f t="shared" si="160"/>
        <v>-1825.8973715726229</v>
      </c>
      <c r="K2289" s="120">
        <f t="shared" si="161"/>
        <v>3333901.2115158127</v>
      </c>
    </row>
    <row r="2290" spans="1:11" x14ac:dyDescent="0.25">
      <c r="A2290" s="4">
        <v>28536</v>
      </c>
      <c r="B2290" s="5">
        <v>5395.333333333333</v>
      </c>
      <c r="C2290" s="121">
        <f>VLOOKUP($A2290,flow_input!B$2:C$50000,2,FALSE)</f>
        <v>4418.3493930000004</v>
      </c>
      <c r="D2290" s="7" t="s">
        <v>8</v>
      </c>
      <c r="E2290" s="6">
        <f t="shared" si="158"/>
        <v>-0.18107944031879386</v>
      </c>
      <c r="F2290" s="4">
        <v>9</v>
      </c>
      <c r="G2290" s="4" t="s">
        <v>2</v>
      </c>
      <c r="H2290" s="170">
        <f t="shared" si="159"/>
        <v>0</v>
      </c>
      <c r="I2290" s="4">
        <v>6</v>
      </c>
      <c r="J2290" s="120">
        <f t="shared" si="160"/>
        <v>-976.98394033333261</v>
      </c>
      <c r="K2290" s="120">
        <f t="shared" si="161"/>
        <v>954497.61966924486</v>
      </c>
    </row>
    <row r="2291" spans="1:11" x14ac:dyDescent="0.25">
      <c r="A2291" s="4">
        <v>28498</v>
      </c>
      <c r="B2291" s="5">
        <v>5435</v>
      </c>
      <c r="C2291" s="121">
        <f>VLOOKUP($A2291,flow_input!B$2:C$50000,2,FALSE)</f>
        <v>3176.1411349999998</v>
      </c>
      <c r="D2291" s="7" t="s">
        <v>8</v>
      </c>
      <c r="E2291" s="6">
        <f t="shared" si="158"/>
        <v>-0.41561340662373503</v>
      </c>
      <c r="F2291" s="4">
        <v>9</v>
      </c>
      <c r="G2291" s="4" t="s">
        <v>2</v>
      </c>
      <c r="H2291" s="170">
        <f t="shared" si="159"/>
        <v>0</v>
      </c>
      <c r="I2291" s="4">
        <v>6</v>
      </c>
      <c r="J2291" s="120">
        <f t="shared" si="160"/>
        <v>-2258.8588650000002</v>
      </c>
      <c r="K2291" s="120">
        <f t="shared" si="161"/>
        <v>5102443.3719890891</v>
      </c>
    </row>
    <row r="2292" spans="1:11" x14ac:dyDescent="0.25">
      <c r="A2292" s="4">
        <v>16155</v>
      </c>
      <c r="B2292" s="5">
        <v>5439.2178048494779</v>
      </c>
      <c r="C2292" s="121">
        <f>VLOOKUP($A2292,flow_input!B$2:C$50000,2,FALSE)</f>
        <v>6891.7223050000002</v>
      </c>
      <c r="D2292" s="7" t="s">
        <v>8</v>
      </c>
      <c r="E2292" s="6">
        <f t="shared" si="158"/>
        <v>0.2670429007008146</v>
      </c>
      <c r="F2292" s="4">
        <v>9</v>
      </c>
      <c r="G2292" s="4" t="s">
        <v>2</v>
      </c>
      <c r="H2292" s="170">
        <f t="shared" si="159"/>
        <v>0</v>
      </c>
      <c r="I2292" s="4">
        <v>3</v>
      </c>
      <c r="J2292" s="120">
        <f t="shared" si="160"/>
        <v>1452.5045001505223</v>
      </c>
      <c r="K2292" s="120">
        <f t="shared" si="161"/>
        <v>2109769.3229575185</v>
      </c>
    </row>
    <row r="2293" spans="1:11" x14ac:dyDescent="0.25">
      <c r="A2293" s="4">
        <v>25753</v>
      </c>
      <c r="B2293" s="5">
        <v>5496.416666666667</v>
      </c>
      <c r="C2293" s="121">
        <f>VLOOKUP($A2293,flow_input!B$2:C$50000,2,FALSE)</f>
        <v>11337.556063</v>
      </c>
      <c r="D2293" s="7" t="s">
        <v>8</v>
      </c>
      <c r="E2293" s="6">
        <f t="shared" si="158"/>
        <v>1.0627177214852099</v>
      </c>
      <c r="F2293" s="4">
        <v>9</v>
      </c>
      <c r="G2293" s="4" t="s">
        <v>2</v>
      </c>
      <c r="H2293" s="170">
        <f t="shared" si="159"/>
        <v>0</v>
      </c>
      <c r="I2293" s="4">
        <v>7</v>
      </c>
      <c r="J2293" s="120">
        <f t="shared" si="160"/>
        <v>5841.139396333333</v>
      </c>
      <c r="K2293" s="120">
        <f t="shared" si="161"/>
        <v>34118909.447397336</v>
      </c>
    </row>
    <row r="2294" spans="1:11" x14ac:dyDescent="0.25">
      <c r="A2294" s="4">
        <v>29059</v>
      </c>
      <c r="B2294" s="5">
        <v>5621.916666666667</v>
      </c>
      <c r="C2294" s="121">
        <f>VLOOKUP($A2294,flow_input!B$2:C$50000,2,FALSE)</f>
        <v>4576.3267379999998</v>
      </c>
      <c r="D2294" s="7" t="s">
        <v>8</v>
      </c>
      <c r="E2294" s="6">
        <f t="shared" si="158"/>
        <v>-0.18598460109986226</v>
      </c>
      <c r="F2294" s="4">
        <v>9</v>
      </c>
      <c r="G2294" s="4" t="s">
        <v>2</v>
      </c>
      <c r="H2294" s="170">
        <f t="shared" si="159"/>
        <v>0</v>
      </c>
      <c r="I2294" s="4">
        <v>2</v>
      </c>
      <c r="J2294" s="120">
        <f t="shared" si="160"/>
        <v>-1045.5899286666672</v>
      </c>
      <c r="K2294" s="120">
        <f t="shared" si="161"/>
        <v>1093258.2989291663</v>
      </c>
    </row>
    <row r="2295" spans="1:11" x14ac:dyDescent="0.25">
      <c r="A2295" s="4">
        <v>28860</v>
      </c>
      <c r="B2295" s="5">
        <v>5656.666666666667</v>
      </c>
      <c r="C2295" s="121">
        <f>VLOOKUP($A2295,flow_input!B$2:C$50000,2,FALSE)</f>
        <v>7997.0905430000003</v>
      </c>
      <c r="D2295" s="7" t="s">
        <v>8</v>
      </c>
      <c r="E2295" s="6">
        <f t="shared" si="158"/>
        <v>0.41374611838538589</v>
      </c>
      <c r="F2295" s="4">
        <v>9</v>
      </c>
      <c r="G2295" s="4" t="s">
        <v>2</v>
      </c>
      <c r="H2295" s="170">
        <f t="shared" si="159"/>
        <v>0</v>
      </c>
      <c r="I2295" s="4">
        <v>3</v>
      </c>
      <c r="J2295" s="120">
        <f t="shared" si="160"/>
        <v>2340.4238763333333</v>
      </c>
      <c r="K2295" s="120">
        <f t="shared" si="161"/>
        <v>5477583.9209111454</v>
      </c>
    </row>
    <row r="2296" spans="1:11" x14ac:dyDescent="0.25">
      <c r="A2296" s="4">
        <v>28989</v>
      </c>
      <c r="B2296" s="5">
        <v>5661.727272727273</v>
      </c>
      <c r="C2296" s="121">
        <f>VLOOKUP($A2296,flow_input!B$2:C$50000,2,FALSE)</f>
        <v>5283.7089020000003</v>
      </c>
      <c r="D2296" s="7" t="s">
        <v>8</v>
      </c>
      <c r="E2296" s="6">
        <f t="shared" si="158"/>
        <v>-6.6767322500361215E-2</v>
      </c>
      <c r="F2296" s="4">
        <v>9</v>
      </c>
      <c r="G2296" s="4" t="s">
        <v>2</v>
      </c>
      <c r="H2296" s="170">
        <f t="shared" si="159"/>
        <v>0</v>
      </c>
      <c r="I2296" s="4">
        <v>3</v>
      </c>
      <c r="J2296" s="120">
        <f t="shared" si="160"/>
        <v>-378.01837072727267</v>
      </c>
      <c r="K2296" s="120">
        <f t="shared" si="161"/>
        <v>142897.88860730175</v>
      </c>
    </row>
    <row r="2297" spans="1:11" x14ac:dyDescent="0.25">
      <c r="A2297" s="4">
        <v>28817</v>
      </c>
      <c r="B2297" s="5">
        <v>5742.4488940741812</v>
      </c>
      <c r="C2297" s="121">
        <f>VLOOKUP($A2297,flow_input!B$2:C$50000,2,FALSE)</f>
        <v>8681.8805219999995</v>
      </c>
      <c r="D2297" s="7" t="s">
        <v>8</v>
      </c>
      <c r="E2297" s="6">
        <f t="shared" si="158"/>
        <v>0.51187771665832549</v>
      </c>
      <c r="F2297" s="4">
        <v>9</v>
      </c>
      <c r="G2297" s="4" t="s">
        <v>2</v>
      </c>
      <c r="H2297" s="170">
        <f t="shared" si="159"/>
        <v>0</v>
      </c>
      <c r="I2297" s="4">
        <v>3</v>
      </c>
      <c r="J2297" s="120">
        <f t="shared" si="160"/>
        <v>2939.4316279258182</v>
      </c>
      <c r="K2297" s="120">
        <f t="shared" si="161"/>
        <v>8640258.2952506263</v>
      </c>
    </row>
    <row r="2298" spans="1:11" x14ac:dyDescent="0.25">
      <c r="A2298" s="4">
        <v>27990</v>
      </c>
      <c r="B2298" s="5">
        <v>5928.583333333333</v>
      </c>
      <c r="C2298" s="121">
        <f>VLOOKUP($A2298,flow_input!B$2:C$50000,2,FALSE)</f>
        <v>5455.5020690000001</v>
      </c>
      <c r="D2298" s="7" t="s">
        <v>8</v>
      </c>
      <c r="E2298" s="6">
        <f t="shared" si="158"/>
        <v>-7.9796679532771919E-2</v>
      </c>
      <c r="F2298" s="4">
        <v>9</v>
      </c>
      <c r="G2298" s="4" t="s">
        <v>2</v>
      </c>
      <c r="H2298" s="170">
        <f t="shared" si="159"/>
        <v>0</v>
      </c>
      <c r="I2298" s="4">
        <v>5</v>
      </c>
      <c r="J2298" s="120">
        <f t="shared" si="160"/>
        <v>-473.08126433333291</v>
      </c>
      <c r="K2298" s="120">
        <f t="shared" si="161"/>
        <v>223805.88266322479</v>
      </c>
    </row>
    <row r="2299" spans="1:11" x14ac:dyDescent="0.25">
      <c r="A2299" s="4">
        <v>27580</v>
      </c>
      <c r="B2299" s="5">
        <v>5948.8297075796336</v>
      </c>
      <c r="C2299" s="121">
        <f>VLOOKUP($A2299,flow_input!B$2:C$50000,2,FALSE)</f>
        <v>6791.499718</v>
      </c>
      <c r="D2299" s="7" t="s">
        <v>8</v>
      </c>
      <c r="E2299" s="6">
        <f t="shared" si="158"/>
        <v>0.14165307326694654</v>
      </c>
      <c r="F2299" s="4">
        <v>9</v>
      </c>
      <c r="G2299" s="4" t="s">
        <v>2</v>
      </c>
      <c r="H2299" s="170">
        <f t="shared" si="159"/>
        <v>0</v>
      </c>
      <c r="I2299" s="4">
        <v>2</v>
      </c>
      <c r="J2299" s="120">
        <f t="shared" si="160"/>
        <v>842.67001042036645</v>
      </c>
      <c r="K2299" s="120">
        <f t="shared" si="161"/>
        <v>710092.74646186049</v>
      </c>
    </row>
    <row r="2300" spans="1:11" x14ac:dyDescent="0.25">
      <c r="A2300" s="4">
        <v>37212</v>
      </c>
      <c r="B2300" s="5">
        <v>5953.333333333333</v>
      </c>
      <c r="C2300" s="121">
        <f>VLOOKUP($A2300,flow_input!B$2:C$50000,2,FALSE)</f>
        <v>5490.4437090000001</v>
      </c>
      <c r="D2300" s="7" t="s">
        <v>8</v>
      </c>
      <c r="E2300" s="6">
        <f t="shared" si="158"/>
        <v>-7.7753016405375019E-2</v>
      </c>
      <c r="F2300" s="4">
        <v>9</v>
      </c>
      <c r="G2300" s="4" t="s">
        <v>2</v>
      </c>
      <c r="H2300" s="170">
        <f t="shared" si="159"/>
        <v>0</v>
      </c>
      <c r="I2300" s="4">
        <v>3</v>
      </c>
      <c r="J2300" s="120">
        <f t="shared" si="160"/>
        <v>-462.8896243333329</v>
      </c>
      <c r="K2300" s="120">
        <f t="shared" si="161"/>
        <v>214266.80431545406</v>
      </c>
    </row>
    <row r="2301" spans="1:11" x14ac:dyDescent="0.25">
      <c r="A2301" s="4">
        <v>27304</v>
      </c>
      <c r="B2301" s="5">
        <v>6061.619215405487</v>
      </c>
      <c r="C2301" s="121">
        <f>VLOOKUP($A2301,flow_input!B$2:C$50000,2,FALSE)</f>
        <v>9264.2144879999996</v>
      </c>
      <c r="D2301" s="7" t="s">
        <v>8</v>
      </c>
      <c r="E2301" s="6">
        <f t="shared" si="158"/>
        <v>0.52833989711118434</v>
      </c>
      <c r="F2301" s="4">
        <v>9</v>
      </c>
      <c r="G2301" s="4" t="s">
        <v>2</v>
      </c>
      <c r="H2301" s="170">
        <f t="shared" si="159"/>
        <v>0</v>
      </c>
      <c r="I2301" s="4">
        <v>3</v>
      </c>
      <c r="J2301" s="120">
        <f t="shared" si="160"/>
        <v>3202.5952725945126</v>
      </c>
      <c r="K2301" s="120">
        <f t="shared" si="161"/>
        <v>10256616.480044721</v>
      </c>
    </row>
    <row r="2302" spans="1:11" x14ac:dyDescent="0.25">
      <c r="A2302" s="4">
        <v>2734</v>
      </c>
      <c r="B2302" s="5">
        <v>6227.666666666667</v>
      </c>
      <c r="C2302" s="121">
        <f>VLOOKUP($A2302,flow_input!B$2:C$50000,2,FALSE)</f>
        <v>4696.4747509999997</v>
      </c>
      <c r="D2302" s="7" t="s">
        <v>8</v>
      </c>
      <c r="E2302" s="6">
        <f t="shared" si="158"/>
        <v>-0.24586927939838366</v>
      </c>
      <c r="F2302" s="4">
        <v>9</v>
      </c>
      <c r="G2302" s="4" t="s">
        <v>2</v>
      </c>
      <c r="H2302" s="170">
        <f t="shared" si="159"/>
        <v>0</v>
      </c>
      <c r="I2302" s="4">
        <v>6</v>
      </c>
      <c r="J2302" s="120">
        <f t="shared" si="160"/>
        <v>-1531.1919156666672</v>
      </c>
      <c r="K2302" s="120">
        <f t="shared" si="161"/>
        <v>2344548.6826029583</v>
      </c>
    </row>
    <row r="2303" spans="1:11" x14ac:dyDescent="0.25">
      <c r="A2303" s="4">
        <v>15687</v>
      </c>
      <c r="B2303" s="5">
        <v>6243.5</v>
      </c>
      <c r="C2303" s="121">
        <f>VLOOKUP($A2303,flow_input!B$2:C$50000,2,FALSE)</f>
        <v>7096.0217620000003</v>
      </c>
      <c r="D2303" s="7" t="s">
        <v>8</v>
      </c>
      <c r="E2303" s="6">
        <f t="shared" si="158"/>
        <v>0.13654548922879806</v>
      </c>
      <c r="F2303" s="4">
        <v>9</v>
      </c>
      <c r="G2303" s="4" t="s">
        <v>2</v>
      </c>
      <c r="H2303" s="170">
        <f t="shared" si="159"/>
        <v>0</v>
      </c>
      <c r="I2303" s="4">
        <v>3</v>
      </c>
      <c r="J2303" s="120">
        <f t="shared" si="160"/>
        <v>852.52176200000031</v>
      </c>
      <c r="K2303" s="120">
        <f t="shared" si="161"/>
        <v>726793.35468358512</v>
      </c>
    </row>
    <row r="2304" spans="1:11" x14ac:dyDescent="0.25">
      <c r="A2304" s="4">
        <v>28756</v>
      </c>
      <c r="B2304" s="5">
        <v>6604.3608634096863</v>
      </c>
      <c r="C2304" s="121">
        <f>VLOOKUP($A2304,flow_input!B$2:C$50000,2,FALSE)</f>
        <v>10732.791932</v>
      </c>
      <c r="D2304" s="7" t="s">
        <v>8</v>
      </c>
      <c r="E2304" s="6">
        <f t="shared" si="158"/>
        <v>0.62510682774213144</v>
      </c>
      <c r="F2304" s="4">
        <v>9</v>
      </c>
      <c r="G2304" s="4" t="s">
        <v>2</v>
      </c>
      <c r="H2304" s="170">
        <f t="shared" si="159"/>
        <v>0</v>
      </c>
      <c r="I2304" s="4">
        <v>2</v>
      </c>
      <c r="J2304" s="120">
        <f t="shared" si="160"/>
        <v>4128.4310685903138</v>
      </c>
      <c r="K2304" s="120">
        <f t="shared" si="161"/>
        <v>17043943.08810176</v>
      </c>
    </row>
    <row r="2305" spans="1:11" x14ac:dyDescent="0.25">
      <c r="A2305" s="4">
        <v>15408</v>
      </c>
      <c r="B2305" s="5">
        <v>6605.416666666667</v>
      </c>
      <c r="C2305" s="121">
        <f>VLOOKUP($A2305,flow_input!B$2:C$50000,2,FALSE)</f>
        <v>5345.1380909999998</v>
      </c>
      <c r="D2305" s="7" t="s">
        <v>8</v>
      </c>
      <c r="E2305" s="6">
        <f t="shared" si="158"/>
        <v>-0.1907947127736076</v>
      </c>
      <c r="F2305" s="4">
        <v>9</v>
      </c>
      <c r="G2305" s="4" t="s">
        <v>2</v>
      </c>
      <c r="H2305" s="170">
        <f t="shared" si="159"/>
        <v>0</v>
      </c>
      <c r="I2305" s="4">
        <v>5</v>
      </c>
      <c r="J2305" s="120">
        <f t="shared" si="160"/>
        <v>-1260.2785756666672</v>
      </c>
      <c r="K2305" s="120">
        <f t="shared" si="161"/>
        <v>1588302.0882844033</v>
      </c>
    </row>
    <row r="2306" spans="1:11" x14ac:dyDescent="0.25">
      <c r="A2306" s="4">
        <v>27523</v>
      </c>
      <c r="B2306" s="5">
        <v>6627.833333333333</v>
      </c>
      <c r="C2306" s="121">
        <f>VLOOKUP($A2306,flow_input!B$2:C$50000,2,FALSE)</f>
        <v>4683.6490379999996</v>
      </c>
      <c r="D2306" s="7" t="s">
        <v>8</v>
      </c>
      <c r="E2306" s="6">
        <f t="shared" si="158"/>
        <v>-0.29333632841300583</v>
      </c>
      <c r="F2306" s="4">
        <v>9</v>
      </c>
      <c r="G2306" s="4" t="s">
        <v>2</v>
      </c>
      <c r="H2306" s="170">
        <f t="shared" si="159"/>
        <v>0</v>
      </c>
      <c r="I2306" s="4">
        <v>3</v>
      </c>
      <c r="J2306" s="120">
        <f t="shared" si="160"/>
        <v>-1944.1842953333335</v>
      </c>
      <c r="K2306" s="120">
        <f t="shared" si="161"/>
        <v>3779852.5742207705</v>
      </c>
    </row>
    <row r="2307" spans="1:11" x14ac:dyDescent="0.25">
      <c r="A2307" s="4">
        <v>28058</v>
      </c>
      <c r="B2307" s="5">
        <v>6655.6289362956941</v>
      </c>
      <c r="C2307" s="121">
        <f>VLOOKUP($A2307,flow_input!B$2:C$50000,2,FALSE)</f>
        <v>7731.2425000000003</v>
      </c>
      <c r="D2307" s="7" t="s">
        <v>8</v>
      </c>
      <c r="E2307" s="6">
        <f t="shared" ref="E2307:E2370" si="162">C2307/B2307-1</f>
        <v>0.16160960504251864</v>
      </c>
      <c r="F2307" s="4">
        <v>9</v>
      </c>
      <c r="G2307" s="4" t="s">
        <v>2</v>
      </c>
      <c r="H2307" s="170">
        <f t="shared" ref="H2307:H2370" si="163">FLOOR(B2307,10000)</f>
        <v>0</v>
      </c>
      <c r="I2307" s="4">
        <v>3</v>
      </c>
      <c r="J2307" s="120">
        <f t="shared" si="160"/>
        <v>1075.6135637043062</v>
      </c>
      <c r="K2307" s="120">
        <f t="shared" si="161"/>
        <v>1156944.5384246777</v>
      </c>
    </row>
    <row r="2308" spans="1:11" x14ac:dyDescent="0.25">
      <c r="A2308" s="4">
        <v>11276</v>
      </c>
      <c r="B2308" s="5">
        <v>6675.3587185400575</v>
      </c>
      <c r="C2308" s="121">
        <f>VLOOKUP($A2308,flow_input!B$2:C$50000,2,FALSE)</f>
        <v>4543.3919429999996</v>
      </c>
      <c r="D2308" s="7" t="s">
        <v>8</v>
      </c>
      <c r="E2308" s="6">
        <f t="shared" si="162"/>
        <v>-0.31937860801678863</v>
      </c>
      <c r="F2308" s="4">
        <v>9</v>
      </c>
      <c r="G2308" s="4" t="s">
        <v>2</v>
      </c>
      <c r="H2308" s="170">
        <f t="shared" si="163"/>
        <v>0</v>
      </c>
      <c r="I2308" s="4">
        <v>5</v>
      </c>
      <c r="J2308" s="120">
        <f t="shared" si="160"/>
        <v>-2131.9667755400578</v>
      </c>
      <c r="K2308" s="120">
        <f t="shared" si="161"/>
        <v>4545282.3320066715</v>
      </c>
    </row>
    <row r="2309" spans="1:11" x14ac:dyDescent="0.25">
      <c r="A2309" s="4">
        <v>28482</v>
      </c>
      <c r="B2309" s="5">
        <v>6702.583333333333</v>
      </c>
      <c r="C2309" s="121">
        <f>VLOOKUP($A2309,flow_input!B$2:C$50000,2,FALSE)</f>
        <v>4095.2627710000002</v>
      </c>
      <c r="D2309" s="7" t="s">
        <v>8</v>
      </c>
      <c r="E2309" s="6">
        <f t="shared" si="162"/>
        <v>-0.38900233427409825</v>
      </c>
      <c r="F2309" s="4">
        <v>9</v>
      </c>
      <c r="G2309" s="4" t="s">
        <v>2</v>
      </c>
      <c r="H2309" s="170">
        <f t="shared" si="163"/>
        <v>0</v>
      </c>
      <c r="I2309" s="4">
        <v>6</v>
      </c>
      <c r="J2309" s="120">
        <f t="shared" si="160"/>
        <v>-2607.3205623333329</v>
      </c>
      <c r="K2309" s="120">
        <f t="shared" si="161"/>
        <v>6798120.514766207</v>
      </c>
    </row>
    <row r="2310" spans="1:11" x14ac:dyDescent="0.25">
      <c r="A2310" s="4">
        <v>28548</v>
      </c>
      <c r="B2310" s="5">
        <v>6780.75</v>
      </c>
      <c r="C2310" s="121">
        <f>VLOOKUP($A2310,flow_input!B$2:C$50000,2,FALSE)</f>
        <v>5462.2741079999996</v>
      </c>
      <c r="D2310" s="7" t="s">
        <v>8</v>
      </c>
      <c r="E2310" s="6">
        <f t="shared" si="162"/>
        <v>-0.19444396150868271</v>
      </c>
      <c r="F2310" s="4">
        <v>9</v>
      </c>
      <c r="G2310" s="4" t="s">
        <v>2</v>
      </c>
      <c r="H2310" s="170">
        <f t="shared" si="163"/>
        <v>0</v>
      </c>
      <c r="I2310" s="4">
        <v>6</v>
      </c>
      <c r="J2310" s="120">
        <f t="shared" si="160"/>
        <v>-1318.4758920000004</v>
      </c>
      <c r="K2310" s="120">
        <f t="shared" si="161"/>
        <v>1738378.6777851966</v>
      </c>
    </row>
    <row r="2311" spans="1:11" x14ac:dyDescent="0.25">
      <c r="A2311" s="4">
        <v>10890</v>
      </c>
      <c r="B2311" s="5">
        <v>6822.5</v>
      </c>
      <c r="C2311" s="121">
        <f>VLOOKUP($A2311,flow_input!B$2:C$50000,2,FALSE)</f>
        <v>3847.9607169999999</v>
      </c>
      <c r="D2311" s="7" t="s">
        <v>8</v>
      </c>
      <c r="E2311" s="6">
        <f t="shared" si="162"/>
        <v>-0.43598963473799923</v>
      </c>
      <c r="F2311" s="4">
        <v>9</v>
      </c>
      <c r="G2311" s="4" t="s">
        <v>2</v>
      </c>
      <c r="H2311" s="170">
        <f t="shared" si="163"/>
        <v>0</v>
      </c>
      <c r="I2311" s="4">
        <v>3</v>
      </c>
      <c r="J2311" s="120">
        <f t="shared" si="160"/>
        <v>-2974.5392830000001</v>
      </c>
      <c r="K2311" s="120">
        <f t="shared" si="161"/>
        <v>8847883.9461101536</v>
      </c>
    </row>
    <row r="2312" spans="1:11" x14ac:dyDescent="0.25">
      <c r="A2312" s="4">
        <v>2580</v>
      </c>
      <c r="B2312" s="5">
        <v>6847.1566195825453</v>
      </c>
      <c r="C2312" s="121">
        <f>VLOOKUP($A2312,flow_input!B$2:C$50000,2,FALSE)</f>
        <v>14791.718249</v>
      </c>
      <c r="D2312" s="7" t="s">
        <v>8</v>
      </c>
      <c r="E2312" s="6">
        <f t="shared" si="162"/>
        <v>1.1602716384048208</v>
      </c>
      <c r="F2312" s="4">
        <v>9</v>
      </c>
      <c r="G2312" s="4" t="s">
        <v>2</v>
      </c>
      <c r="H2312" s="170">
        <f t="shared" si="163"/>
        <v>0</v>
      </c>
      <c r="I2312" s="4">
        <v>3</v>
      </c>
      <c r="J2312" s="120">
        <f t="shared" si="160"/>
        <v>7944.5616294174542</v>
      </c>
      <c r="K2312" s="120">
        <f t="shared" si="161"/>
        <v>63116059.483612113</v>
      </c>
    </row>
    <row r="2313" spans="1:11" x14ac:dyDescent="0.25">
      <c r="A2313" s="4">
        <v>27307</v>
      </c>
      <c r="B2313" s="5">
        <v>7027.833333333333</v>
      </c>
      <c r="C2313" s="121">
        <f>VLOOKUP($A2313,flow_input!B$2:C$50000,2,FALSE)</f>
        <v>6206.5687180000004</v>
      </c>
      <c r="D2313" s="7" t="s">
        <v>8</v>
      </c>
      <c r="E2313" s="6">
        <f t="shared" si="162"/>
        <v>-0.11685886337657403</v>
      </c>
      <c r="F2313" s="4">
        <v>9</v>
      </c>
      <c r="G2313" s="4" t="s">
        <v>2</v>
      </c>
      <c r="H2313" s="170">
        <f t="shared" si="163"/>
        <v>0</v>
      </c>
      <c r="I2313" s="4">
        <v>7</v>
      </c>
      <c r="J2313" s="120">
        <f t="shared" si="160"/>
        <v>-821.26461533333259</v>
      </c>
      <c r="K2313" s="120">
        <f t="shared" si="161"/>
        <v>674475.56839860673</v>
      </c>
    </row>
    <row r="2314" spans="1:11" x14ac:dyDescent="0.25">
      <c r="A2314" s="4">
        <v>37787</v>
      </c>
      <c r="B2314" s="5">
        <v>7105</v>
      </c>
      <c r="C2314" s="121">
        <f>VLOOKUP($A2314,flow_input!B$2:C$50000,2,FALSE)</f>
        <v>9308.3988850000005</v>
      </c>
      <c r="D2314" s="7" t="s">
        <v>8</v>
      </c>
      <c r="E2314" s="6">
        <f t="shared" si="162"/>
        <v>0.31011947712878252</v>
      </c>
      <c r="F2314" s="4">
        <v>9</v>
      </c>
      <c r="G2314" s="4" t="s">
        <v>2</v>
      </c>
      <c r="H2314" s="170">
        <f t="shared" si="163"/>
        <v>0</v>
      </c>
      <c r="I2314" s="4">
        <v>2</v>
      </c>
      <c r="J2314" s="120">
        <f t="shared" si="160"/>
        <v>2203.3988850000005</v>
      </c>
      <c r="K2314" s="120">
        <f t="shared" si="161"/>
        <v>4854966.6464192457</v>
      </c>
    </row>
    <row r="2315" spans="1:11" x14ac:dyDescent="0.25">
      <c r="A2315" s="4">
        <v>28117</v>
      </c>
      <c r="B2315" s="5">
        <v>7182.333333333333</v>
      </c>
      <c r="C2315" s="121">
        <f>VLOOKUP($A2315,flow_input!B$2:C$50000,2,FALSE)</f>
        <v>5991.6178540000001</v>
      </c>
      <c r="D2315" s="7" t="s">
        <v>8</v>
      </c>
      <c r="E2315" s="6">
        <f t="shared" si="162"/>
        <v>-0.16578393456165585</v>
      </c>
      <c r="F2315" s="4">
        <v>9</v>
      </c>
      <c r="G2315" s="4" t="s">
        <v>2</v>
      </c>
      <c r="H2315" s="170">
        <f t="shared" si="163"/>
        <v>0</v>
      </c>
      <c r="I2315" s="4">
        <v>5</v>
      </c>
      <c r="J2315" s="120">
        <f t="shared" si="160"/>
        <v>-1190.715479333333</v>
      </c>
      <c r="K2315" s="120">
        <f t="shared" si="161"/>
        <v>1417803.352724009</v>
      </c>
    </row>
    <row r="2316" spans="1:11" x14ac:dyDescent="0.25">
      <c r="A2316" s="4">
        <v>28017</v>
      </c>
      <c r="B2316" s="5">
        <v>7366.0758309229777</v>
      </c>
      <c r="C2316" s="121">
        <f>VLOOKUP($A2316,flow_input!B$2:C$50000,2,FALSE)</f>
        <v>7168.8309010000003</v>
      </c>
      <c r="D2316" s="7" t="s">
        <v>8</v>
      </c>
      <c r="E2316" s="6">
        <f t="shared" si="162"/>
        <v>-2.6777477513187931E-2</v>
      </c>
      <c r="F2316" s="4">
        <v>9</v>
      </c>
      <c r="G2316" s="4" t="s">
        <v>2</v>
      </c>
      <c r="H2316" s="170">
        <f t="shared" si="163"/>
        <v>0</v>
      </c>
      <c r="I2316" s="4">
        <v>3</v>
      </c>
      <c r="J2316" s="120">
        <f t="shared" si="160"/>
        <v>-197.24492992297746</v>
      </c>
      <c r="K2316" s="120">
        <f t="shared" si="161"/>
        <v>38905.562380320291</v>
      </c>
    </row>
    <row r="2317" spans="1:11" x14ac:dyDescent="0.25">
      <c r="A2317" s="4">
        <v>15174</v>
      </c>
      <c r="B2317" s="5">
        <v>7384.6913961068858</v>
      </c>
      <c r="C2317" s="121">
        <f>VLOOKUP($A2317,flow_input!B$2:C$50000,2,FALSE)</f>
        <v>7653.7376690000001</v>
      </c>
      <c r="D2317" s="7" t="s">
        <v>8</v>
      </c>
      <c r="E2317" s="6">
        <f t="shared" si="162"/>
        <v>3.6432974441552357E-2</v>
      </c>
      <c r="F2317" s="4">
        <v>9</v>
      </c>
      <c r="G2317" s="4" t="s">
        <v>2</v>
      </c>
      <c r="H2317" s="170">
        <f t="shared" si="163"/>
        <v>0</v>
      </c>
      <c r="I2317" s="4">
        <v>3</v>
      </c>
      <c r="J2317" s="120">
        <f t="shared" si="160"/>
        <v>269.04627289311429</v>
      </c>
      <c r="K2317" s="120">
        <f t="shared" si="161"/>
        <v>72385.89695767613</v>
      </c>
    </row>
    <row r="2318" spans="1:11" x14ac:dyDescent="0.25">
      <c r="A2318" s="4">
        <v>10576</v>
      </c>
      <c r="B2318" s="5">
        <v>7387.7777777777774</v>
      </c>
      <c r="C2318" s="121">
        <f>VLOOKUP($A2318,flow_input!B$2:C$50000,2,FALSE)</f>
        <v>7160.2281670000002</v>
      </c>
      <c r="D2318" s="7" t="s">
        <v>8</v>
      </c>
      <c r="E2318" s="6">
        <f t="shared" si="162"/>
        <v>-3.0800819627011533E-2</v>
      </c>
      <c r="F2318" s="4">
        <v>9</v>
      </c>
      <c r="G2318" s="4" t="s">
        <v>2</v>
      </c>
      <c r="H2318" s="170">
        <f t="shared" si="163"/>
        <v>0</v>
      </c>
      <c r="I2318" s="4">
        <v>4</v>
      </c>
      <c r="J2318" s="120">
        <f t="shared" si="160"/>
        <v>-227.54961077777716</v>
      </c>
      <c r="K2318" s="120">
        <f t="shared" si="161"/>
        <v>51778.825365117882</v>
      </c>
    </row>
    <row r="2319" spans="1:11" x14ac:dyDescent="0.25">
      <c r="A2319" s="4">
        <v>28533</v>
      </c>
      <c r="B2319" s="5">
        <v>7416</v>
      </c>
      <c r="C2319" s="121">
        <f>VLOOKUP($A2319,flow_input!B$2:C$50000,2,FALSE)</f>
        <v>5764.6392960000003</v>
      </c>
      <c r="D2319" s="7" t="s">
        <v>8</v>
      </c>
      <c r="E2319" s="6">
        <f t="shared" si="162"/>
        <v>-0.22267539158576044</v>
      </c>
      <c r="F2319" s="4">
        <v>9</v>
      </c>
      <c r="G2319" s="4" t="s">
        <v>2</v>
      </c>
      <c r="H2319" s="170">
        <f t="shared" si="163"/>
        <v>0</v>
      </c>
      <c r="I2319" s="4">
        <v>7</v>
      </c>
      <c r="J2319" s="120">
        <f t="shared" si="160"/>
        <v>-1651.3607039999997</v>
      </c>
      <c r="K2319" s="120">
        <f t="shared" si="161"/>
        <v>2726992.1747153746</v>
      </c>
    </row>
    <row r="2320" spans="1:11" x14ac:dyDescent="0.25">
      <c r="A2320" s="4">
        <v>27269</v>
      </c>
      <c r="B2320" s="5">
        <v>7497</v>
      </c>
      <c r="C2320" s="121">
        <f>VLOOKUP($A2320,flow_input!B$2:C$50000,2,FALSE)</f>
        <v>7113.8818430000001</v>
      </c>
      <c r="D2320" s="7" t="s">
        <v>8</v>
      </c>
      <c r="E2320" s="6">
        <f t="shared" si="162"/>
        <v>-5.1102862078164613E-2</v>
      </c>
      <c r="F2320" s="4">
        <v>9</v>
      </c>
      <c r="G2320" s="4" t="s">
        <v>2</v>
      </c>
      <c r="H2320" s="170">
        <f t="shared" si="163"/>
        <v>0</v>
      </c>
      <c r="I2320" s="4">
        <v>6</v>
      </c>
      <c r="J2320" s="120">
        <f t="shared" si="160"/>
        <v>-383.11815699999988</v>
      </c>
      <c r="K2320" s="120">
        <f t="shared" si="161"/>
        <v>146779.52222307655</v>
      </c>
    </row>
    <row r="2321" spans="1:11" x14ac:dyDescent="0.25">
      <c r="A2321" s="4">
        <v>11381</v>
      </c>
      <c r="B2321" s="5">
        <v>7497.25</v>
      </c>
      <c r="C2321" s="121">
        <f>VLOOKUP($A2321,flow_input!B$2:C$50000,2,FALSE)</f>
        <v>6902.1269970000003</v>
      </c>
      <c r="D2321" s="7" t="s">
        <v>8</v>
      </c>
      <c r="E2321" s="6">
        <f t="shared" si="162"/>
        <v>-7.9378839307746141E-2</v>
      </c>
      <c r="F2321" s="4">
        <v>9</v>
      </c>
      <c r="G2321" s="4" t="s">
        <v>2</v>
      </c>
      <c r="H2321" s="170">
        <f t="shared" si="163"/>
        <v>0</v>
      </c>
      <c r="I2321" s="4">
        <v>3</v>
      </c>
      <c r="J2321" s="120">
        <f t="shared" si="160"/>
        <v>-595.1230029999997</v>
      </c>
      <c r="K2321" s="120">
        <f t="shared" si="161"/>
        <v>354171.38869973767</v>
      </c>
    </row>
    <row r="2322" spans="1:11" x14ac:dyDescent="0.25">
      <c r="A2322" s="4">
        <v>8949</v>
      </c>
      <c r="B2322" s="5">
        <v>7541.083333333333</v>
      </c>
      <c r="C2322" s="121">
        <f>VLOOKUP($A2322,flow_input!B$2:C$50000,2,FALSE)</f>
        <v>8096.5606340000004</v>
      </c>
      <c r="D2322" s="7" t="s">
        <v>8</v>
      </c>
      <c r="E2322" s="6">
        <f t="shared" si="162"/>
        <v>7.3660146177052521E-2</v>
      </c>
      <c r="F2322" s="4">
        <v>9</v>
      </c>
      <c r="G2322" s="4" t="s">
        <v>2</v>
      </c>
      <c r="H2322" s="170">
        <f t="shared" si="163"/>
        <v>0</v>
      </c>
      <c r="I2322" s="4">
        <v>2</v>
      </c>
      <c r="J2322" s="120">
        <f t="shared" si="160"/>
        <v>555.47730066666736</v>
      </c>
      <c r="K2322" s="120">
        <f t="shared" si="161"/>
        <v>308555.03155592718</v>
      </c>
    </row>
    <row r="2323" spans="1:11" x14ac:dyDescent="0.25">
      <c r="A2323" s="4">
        <v>27639</v>
      </c>
      <c r="B2323" s="5">
        <v>7566.916666666667</v>
      </c>
      <c r="C2323" s="121">
        <f>VLOOKUP($A2323,flow_input!B$2:C$50000,2,FALSE)</f>
        <v>7792.6105029999999</v>
      </c>
      <c r="D2323" s="7" t="s">
        <v>8</v>
      </c>
      <c r="E2323" s="6">
        <f t="shared" si="162"/>
        <v>2.9826393797561801E-2</v>
      </c>
      <c r="F2323" s="4">
        <v>9</v>
      </c>
      <c r="G2323" s="4" t="s">
        <v>2</v>
      </c>
      <c r="H2323" s="170">
        <f t="shared" si="163"/>
        <v>0</v>
      </c>
      <c r="I2323" s="4">
        <v>3</v>
      </c>
      <c r="J2323" s="120">
        <f t="shared" si="160"/>
        <v>225.69383633333291</v>
      </c>
      <c r="K2323" s="120">
        <f t="shared" si="161"/>
        <v>50937.707758857265</v>
      </c>
    </row>
    <row r="2324" spans="1:11" x14ac:dyDescent="0.25">
      <c r="A2324" s="4">
        <v>2742</v>
      </c>
      <c r="B2324" s="5">
        <v>7574.5</v>
      </c>
      <c r="C2324" s="121">
        <f>VLOOKUP($A2324,flow_input!B$2:C$50000,2,FALSE)</f>
        <v>6802.0417109999999</v>
      </c>
      <c r="D2324" s="7" t="s">
        <v>8</v>
      </c>
      <c r="E2324" s="6">
        <f t="shared" si="162"/>
        <v>-0.10198142306422864</v>
      </c>
      <c r="F2324" s="4">
        <v>9</v>
      </c>
      <c r="G2324" s="4" t="s">
        <v>2</v>
      </c>
      <c r="H2324" s="170">
        <f t="shared" si="163"/>
        <v>0</v>
      </c>
      <c r="I2324" s="4">
        <v>6</v>
      </c>
      <c r="J2324" s="120">
        <f t="shared" si="160"/>
        <v>-772.45828900000015</v>
      </c>
      <c r="K2324" s="120">
        <f t="shared" si="161"/>
        <v>596691.80824480776</v>
      </c>
    </row>
    <row r="2325" spans="1:11" x14ac:dyDescent="0.25">
      <c r="A2325" s="4">
        <v>27264</v>
      </c>
      <c r="B2325" s="5">
        <v>7578.25</v>
      </c>
      <c r="C2325" s="121">
        <f>VLOOKUP($A2325,flow_input!B$2:C$50000,2,FALSE)</f>
        <v>6333.9373759999999</v>
      </c>
      <c r="D2325" s="7" t="s">
        <v>8</v>
      </c>
      <c r="E2325" s="6">
        <f t="shared" si="162"/>
        <v>-0.16419524613202263</v>
      </c>
      <c r="F2325" s="4">
        <v>9</v>
      </c>
      <c r="G2325" s="4" t="s">
        <v>2</v>
      </c>
      <c r="H2325" s="170">
        <f t="shared" si="163"/>
        <v>0</v>
      </c>
      <c r="I2325" s="4">
        <v>2</v>
      </c>
      <c r="J2325" s="120">
        <f t="shared" si="160"/>
        <v>-1244.3126240000001</v>
      </c>
      <c r="K2325" s="120">
        <f t="shared" si="161"/>
        <v>1548313.9062457657</v>
      </c>
    </row>
    <row r="2326" spans="1:11" x14ac:dyDescent="0.25">
      <c r="A2326" s="4">
        <v>14254</v>
      </c>
      <c r="B2326" s="5">
        <v>7608.5</v>
      </c>
      <c r="C2326" s="121">
        <f>VLOOKUP($A2326,flow_input!B$2:C$50000,2,FALSE)</f>
        <v>5655.2014710000003</v>
      </c>
      <c r="D2326" s="7" t="s">
        <v>8</v>
      </c>
      <c r="E2326" s="6">
        <f t="shared" si="162"/>
        <v>-0.25672583676151672</v>
      </c>
      <c r="F2326" s="4">
        <v>9</v>
      </c>
      <c r="G2326" s="4" t="s">
        <v>2</v>
      </c>
      <c r="H2326" s="170">
        <f t="shared" si="163"/>
        <v>0</v>
      </c>
      <c r="I2326" s="4">
        <v>3</v>
      </c>
      <c r="J2326" s="120">
        <f t="shared" si="160"/>
        <v>-1953.2985289999997</v>
      </c>
      <c r="K2326" s="120">
        <f t="shared" si="161"/>
        <v>3815375.1433935626</v>
      </c>
    </row>
    <row r="2327" spans="1:11" x14ac:dyDescent="0.25">
      <c r="A2327" s="4">
        <v>28061</v>
      </c>
      <c r="B2327" s="5">
        <v>7626</v>
      </c>
      <c r="C2327" s="121">
        <f>VLOOKUP($A2327,flow_input!B$2:C$50000,2,FALSE)</f>
        <v>10895.945599999999</v>
      </c>
      <c r="D2327" s="7" t="s">
        <v>8</v>
      </c>
      <c r="E2327" s="6">
        <f t="shared" si="162"/>
        <v>0.42878908995541565</v>
      </c>
      <c r="F2327" s="4">
        <v>9</v>
      </c>
      <c r="G2327" s="4" t="s">
        <v>2</v>
      </c>
      <c r="H2327" s="170">
        <f t="shared" si="163"/>
        <v>0</v>
      </c>
      <c r="I2327" s="4">
        <v>3</v>
      </c>
      <c r="J2327" s="120">
        <f t="shared" si="160"/>
        <v>3269.9455999999991</v>
      </c>
      <c r="K2327" s="120">
        <f t="shared" si="161"/>
        <v>10692544.226959353</v>
      </c>
    </row>
    <row r="2328" spans="1:11" x14ac:dyDescent="0.25">
      <c r="A2328" s="4">
        <v>28784</v>
      </c>
      <c r="B2328" s="5">
        <v>7646</v>
      </c>
      <c r="C2328" s="121">
        <f>VLOOKUP($A2328,flow_input!B$2:C$50000,2,FALSE)</f>
        <v>12229.599534000001</v>
      </c>
      <c r="D2328" s="7" t="s">
        <v>8</v>
      </c>
      <c r="E2328" s="6">
        <f t="shared" si="162"/>
        <v>0.59947678969395768</v>
      </c>
      <c r="F2328" s="4">
        <v>9</v>
      </c>
      <c r="G2328" s="4" t="s">
        <v>2</v>
      </c>
      <c r="H2328" s="170">
        <f t="shared" si="163"/>
        <v>0</v>
      </c>
      <c r="I2328" s="4">
        <v>3</v>
      </c>
      <c r="J2328" s="120">
        <f t="shared" si="160"/>
        <v>4583.5995340000009</v>
      </c>
      <c r="K2328" s="120">
        <f t="shared" si="161"/>
        <v>21009384.688085023</v>
      </c>
    </row>
    <row r="2329" spans="1:11" x14ac:dyDescent="0.25">
      <c r="A2329" s="4">
        <v>10930</v>
      </c>
      <c r="B2329" s="5">
        <v>7734.833333333333</v>
      </c>
      <c r="C2329" s="121">
        <f>VLOOKUP($A2329,flow_input!B$2:C$50000,2,FALSE)</f>
        <v>2211.989986</v>
      </c>
      <c r="D2329" s="7" t="s">
        <v>8</v>
      </c>
      <c r="E2329" s="6">
        <f t="shared" si="162"/>
        <v>-0.71402228197116935</v>
      </c>
      <c r="F2329" s="4">
        <v>9</v>
      </c>
      <c r="G2329" s="4" t="s">
        <v>2</v>
      </c>
      <c r="H2329" s="170">
        <f t="shared" si="163"/>
        <v>0</v>
      </c>
      <c r="I2329" s="4">
        <v>3</v>
      </c>
      <c r="J2329" s="120">
        <f t="shared" si="160"/>
        <v>-5522.8433473333334</v>
      </c>
      <c r="K2329" s="120">
        <f t="shared" si="161"/>
        <v>30501798.639184058</v>
      </c>
    </row>
    <row r="2330" spans="1:11" x14ac:dyDescent="0.25">
      <c r="A2330" s="4">
        <v>29177</v>
      </c>
      <c r="B2330" s="5">
        <v>7838.416666666667</v>
      </c>
      <c r="C2330" s="121">
        <f>VLOOKUP($A2330,flow_input!B$2:C$50000,2,FALSE)</f>
        <v>8756.9403540000003</v>
      </c>
      <c r="D2330" s="7" t="s">
        <v>8</v>
      </c>
      <c r="E2330" s="6">
        <f t="shared" si="162"/>
        <v>0.11718229923134982</v>
      </c>
      <c r="F2330" s="4">
        <v>9</v>
      </c>
      <c r="G2330" s="4" t="s">
        <v>2</v>
      </c>
      <c r="H2330" s="170">
        <f t="shared" si="163"/>
        <v>0</v>
      </c>
      <c r="I2330" s="4">
        <v>7</v>
      </c>
      <c r="J2330" s="120">
        <f t="shared" si="160"/>
        <v>918.52368733333333</v>
      </c>
      <c r="K2330" s="120">
        <f t="shared" si="161"/>
        <v>843685.76419242308</v>
      </c>
    </row>
    <row r="2331" spans="1:11" x14ac:dyDescent="0.25">
      <c r="A2331" s="4">
        <v>11152</v>
      </c>
      <c r="B2331" s="5">
        <v>7844.25</v>
      </c>
      <c r="C2331" s="121">
        <f>VLOOKUP($A2331,flow_input!B$2:C$50000,2,FALSE)</f>
        <v>8681.3405550000007</v>
      </c>
      <c r="D2331" s="7" t="s">
        <v>8</v>
      </c>
      <c r="E2331" s="6">
        <f t="shared" si="162"/>
        <v>0.10671390572712514</v>
      </c>
      <c r="F2331" s="4">
        <v>9</v>
      </c>
      <c r="G2331" s="4" t="s">
        <v>2</v>
      </c>
      <c r="H2331" s="170">
        <f t="shared" si="163"/>
        <v>0</v>
      </c>
      <c r="I2331" s="4">
        <v>4</v>
      </c>
      <c r="J2331" s="120">
        <f t="shared" si="160"/>
        <v>837.09055500000068</v>
      </c>
      <c r="K2331" s="120">
        <f t="shared" si="161"/>
        <v>700720.59727020911</v>
      </c>
    </row>
    <row r="2332" spans="1:11" x14ac:dyDescent="0.25">
      <c r="A2332" s="4">
        <v>28030</v>
      </c>
      <c r="B2332" s="5">
        <v>7862.666666666667</v>
      </c>
      <c r="C2332" s="121">
        <f>VLOOKUP($A2332,flow_input!B$2:C$50000,2,FALSE)</f>
        <v>5914.0196669999996</v>
      </c>
      <c r="D2332" s="7" t="s">
        <v>8</v>
      </c>
      <c r="E2332" s="6">
        <f t="shared" si="162"/>
        <v>-0.24783538235543501</v>
      </c>
      <c r="F2332" s="4">
        <v>9</v>
      </c>
      <c r="G2332" s="4" t="s">
        <v>2</v>
      </c>
      <c r="H2332" s="170">
        <f t="shared" si="163"/>
        <v>0</v>
      </c>
      <c r="I2332" s="4">
        <v>6</v>
      </c>
      <c r="J2332" s="120">
        <f t="shared" si="160"/>
        <v>-1948.6469996666674</v>
      </c>
      <c r="K2332" s="120">
        <f t="shared" si="161"/>
        <v>3797225.1293099048</v>
      </c>
    </row>
    <row r="2333" spans="1:11" x14ac:dyDescent="0.25">
      <c r="A2333" s="4">
        <v>12930</v>
      </c>
      <c r="B2333" s="5">
        <v>8027.833333333333</v>
      </c>
      <c r="C2333" s="121">
        <f>VLOOKUP($A2333,flow_input!B$2:C$50000,2,FALSE)</f>
        <v>6107.7984200000001</v>
      </c>
      <c r="D2333" s="7" t="s">
        <v>8</v>
      </c>
      <c r="E2333" s="6">
        <f t="shared" si="162"/>
        <v>-0.23917224406751503</v>
      </c>
      <c r="F2333" s="4">
        <v>9</v>
      </c>
      <c r="G2333" s="4" t="s">
        <v>2</v>
      </c>
      <c r="H2333" s="170">
        <f t="shared" si="163"/>
        <v>0</v>
      </c>
      <c r="I2333" s="4">
        <v>7</v>
      </c>
      <c r="J2333" s="120">
        <f t="shared" si="160"/>
        <v>-1920.034913333333</v>
      </c>
      <c r="K2333" s="120">
        <f t="shared" si="161"/>
        <v>3686534.0684189396</v>
      </c>
    </row>
    <row r="2334" spans="1:11" x14ac:dyDescent="0.25">
      <c r="A2334" s="4">
        <v>2810</v>
      </c>
      <c r="B2334" s="5">
        <v>8070.666666666667</v>
      </c>
      <c r="C2334" s="121">
        <f>VLOOKUP($A2334,flow_input!B$2:C$50000,2,FALSE)</f>
        <v>6485.0141540000004</v>
      </c>
      <c r="D2334" s="7" t="s">
        <v>8</v>
      </c>
      <c r="E2334" s="6">
        <f t="shared" si="162"/>
        <v>-0.1964710696348918</v>
      </c>
      <c r="F2334" s="4">
        <v>9</v>
      </c>
      <c r="G2334" s="4" t="s">
        <v>2</v>
      </c>
      <c r="H2334" s="170">
        <f t="shared" si="163"/>
        <v>0</v>
      </c>
      <c r="I2334" s="4">
        <v>6</v>
      </c>
      <c r="J2334" s="120">
        <f t="shared" si="160"/>
        <v>-1585.6525126666666</v>
      </c>
      <c r="K2334" s="120">
        <f t="shared" si="161"/>
        <v>2514293.8909261134</v>
      </c>
    </row>
    <row r="2335" spans="1:11" x14ac:dyDescent="0.25">
      <c r="A2335" s="4">
        <v>28516</v>
      </c>
      <c r="B2335" s="5">
        <v>8091.9636454149068</v>
      </c>
      <c r="C2335" s="121">
        <f>VLOOKUP($A2335,flow_input!B$2:C$50000,2,FALSE)</f>
        <v>7421.6475490000003</v>
      </c>
      <c r="D2335" s="7" t="s">
        <v>8</v>
      </c>
      <c r="E2335" s="6">
        <f t="shared" si="162"/>
        <v>-8.2837260001127566E-2</v>
      </c>
      <c r="F2335" s="4">
        <v>9</v>
      </c>
      <c r="G2335" s="4" t="s">
        <v>2</v>
      </c>
      <c r="H2335" s="170">
        <f t="shared" si="163"/>
        <v>0</v>
      </c>
      <c r="I2335" s="4">
        <v>6</v>
      </c>
      <c r="J2335" s="120">
        <f t="shared" si="160"/>
        <v>-670.3160964149065</v>
      </c>
      <c r="K2335" s="120">
        <f t="shared" si="161"/>
        <v>449323.6691129182</v>
      </c>
    </row>
    <row r="2336" spans="1:11" x14ac:dyDescent="0.25">
      <c r="A2336" s="4">
        <v>16151</v>
      </c>
      <c r="B2336" s="5">
        <v>8130.166666666667</v>
      </c>
      <c r="C2336" s="121">
        <f>VLOOKUP($A2336,flow_input!B$2:C$50000,2,FALSE)</f>
        <v>7725.0891510000001</v>
      </c>
      <c r="D2336" s="7" t="s">
        <v>8</v>
      </c>
      <c r="E2336" s="6">
        <f t="shared" si="162"/>
        <v>-4.9824011274881674E-2</v>
      </c>
      <c r="F2336" s="4">
        <v>9</v>
      </c>
      <c r="G2336" s="4" t="s">
        <v>2</v>
      </c>
      <c r="H2336" s="170">
        <f t="shared" si="163"/>
        <v>0</v>
      </c>
      <c r="I2336" s="4">
        <v>3</v>
      </c>
      <c r="J2336" s="120">
        <f t="shared" si="160"/>
        <v>-405.07751566666684</v>
      </c>
      <c r="K2336" s="120">
        <f t="shared" si="161"/>
        <v>164087.79369867872</v>
      </c>
    </row>
    <row r="2337" spans="1:11" x14ac:dyDescent="0.25">
      <c r="A2337" s="4">
        <v>12568</v>
      </c>
      <c r="B2337" s="5">
        <v>8157.916666666667</v>
      </c>
      <c r="C2337" s="121">
        <f>VLOOKUP($A2337,flow_input!B$2:C$50000,2,FALSE)</f>
        <v>12266.084242999999</v>
      </c>
      <c r="D2337" s="7" t="s">
        <v>8</v>
      </c>
      <c r="E2337" s="6">
        <f t="shared" si="162"/>
        <v>0.50358047822667129</v>
      </c>
      <c r="F2337" s="4">
        <v>9</v>
      </c>
      <c r="G2337" s="4" t="s">
        <v>2</v>
      </c>
      <c r="H2337" s="170">
        <f t="shared" si="163"/>
        <v>0</v>
      </c>
      <c r="I2337" s="4">
        <v>6</v>
      </c>
      <c r="J2337" s="120">
        <f t="shared" si="160"/>
        <v>4108.1675763333324</v>
      </c>
      <c r="K2337" s="120">
        <f t="shared" si="161"/>
        <v>16877040.835236486</v>
      </c>
    </row>
    <row r="2338" spans="1:11" x14ac:dyDescent="0.25">
      <c r="A2338" s="4">
        <v>27991</v>
      </c>
      <c r="B2338" s="5">
        <v>8169.833333333333</v>
      </c>
      <c r="C2338" s="121">
        <f>VLOOKUP($A2338,flow_input!B$2:C$50000,2,FALSE)</f>
        <v>6739.8750550000004</v>
      </c>
      <c r="D2338" s="7" t="s">
        <v>8</v>
      </c>
      <c r="E2338" s="6">
        <f t="shared" si="162"/>
        <v>-0.17502906362838888</v>
      </c>
      <c r="F2338" s="4">
        <v>9</v>
      </c>
      <c r="G2338" s="4" t="s">
        <v>2</v>
      </c>
      <c r="H2338" s="170">
        <f t="shared" si="163"/>
        <v>0</v>
      </c>
      <c r="I2338" s="4">
        <v>5</v>
      </c>
      <c r="J2338" s="120">
        <f t="shared" si="160"/>
        <v>-1429.9582783333326</v>
      </c>
      <c r="K2338" s="120">
        <f t="shared" si="161"/>
        <v>2044780.6777740286</v>
      </c>
    </row>
    <row r="2339" spans="1:11" x14ac:dyDescent="0.25">
      <c r="A2339" s="4">
        <v>8853</v>
      </c>
      <c r="B2339" s="5">
        <v>8196.8333333333339</v>
      </c>
      <c r="C2339" s="121">
        <f>VLOOKUP($A2339,flow_input!B$2:C$50000,2,FALSE)</f>
        <v>11402.643212999999</v>
      </c>
      <c r="D2339" s="7" t="s">
        <v>8</v>
      </c>
      <c r="E2339" s="6">
        <f t="shared" si="162"/>
        <v>0.39110346023870979</v>
      </c>
      <c r="F2339" s="4">
        <v>9</v>
      </c>
      <c r="G2339" s="4" t="s">
        <v>2</v>
      </c>
      <c r="H2339" s="170">
        <f t="shared" si="163"/>
        <v>0</v>
      </c>
      <c r="I2339" s="4">
        <v>6</v>
      </c>
      <c r="J2339" s="120">
        <f t="shared" si="160"/>
        <v>3205.8098796666654</v>
      </c>
      <c r="K2339" s="120">
        <f t="shared" si="161"/>
        <v>10277216.9845684</v>
      </c>
    </row>
    <row r="2340" spans="1:11" x14ac:dyDescent="0.25">
      <c r="A2340" s="4">
        <v>28786</v>
      </c>
      <c r="B2340" s="5">
        <v>8301.8333333333339</v>
      </c>
      <c r="C2340" s="121">
        <f>VLOOKUP($A2340,flow_input!B$2:C$50000,2,FALSE)</f>
        <v>12788.777314999999</v>
      </c>
      <c r="D2340" s="7" t="s">
        <v>8</v>
      </c>
      <c r="E2340" s="6">
        <f t="shared" si="162"/>
        <v>0.54047627813133636</v>
      </c>
      <c r="F2340" s="4">
        <v>9</v>
      </c>
      <c r="G2340" s="4" t="s">
        <v>2</v>
      </c>
      <c r="H2340" s="170">
        <f t="shared" si="163"/>
        <v>0</v>
      </c>
      <c r="I2340" s="4">
        <v>3</v>
      </c>
      <c r="J2340" s="120">
        <f t="shared" ref="J2340:J2403" si="164">C2340-B2340</f>
        <v>4486.9439816666654</v>
      </c>
      <c r="K2340" s="120">
        <f t="shared" ref="K2340:K2403" si="165">POWER(J2340,2)</f>
        <v>20132666.29461471</v>
      </c>
    </row>
    <row r="2341" spans="1:11" x14ac:dyDescent="0.25">
      <c r="A2341" s="4">
        <v>28946</v>
      </c>
      <c r="B2341" s="5">
        <v>8337.8333333333339</v>
      </c>
      <c r="C2341" s="121">
        <f>VLOOKUP($A2341,flow_input!B$2:C$50000,2,FALSE)</f>
        <v>7195.1780060000001</v>
      </c>
      <c r="D2341" s="7" t="s">
        <v>8</v>
      </c>
      <c r="E2341" s="6">
        <f t="shared" si="162"/>
        <v>-0.13704463517700449</v>
      </c>
      <c r="F2341" s="4">
        <v>9</v>
      </c>
      <c r="G2341" s="4" t="s">
        <v>2</v>
      </c>
      <c r="H2341" s="170">
        <f t="shared" si="163"/>
        <v>0</v>
      </c>
      <c r="I2341" s="4">
        <v>5</v>
      </c>
      <c r="J2341" s="120">
        <f t="shared" si="164"/>
        <v>-1142.6553273333338</v>
      </c>
      <c r="K2341" s="120">
        <f t="shared" si="165"/>
        <v>1305661.1970832483</v>
      </c>
    </row>
    <row r="2342" spans="1:11" x14ac:dyDescent="0.25">
      <c r="A2342" s="4">
        <v>27502</v>
      </c>
      <c r="B2342" s="5">
        <v>8339.0833333333339</v>
      </c>
      <c r="C2342" s="121">
        <f>VLOOKUP($A2342,flow_input!B$2:C$50000,2,FALSE)</f>
        <v>8894.6976639999993</v>
      </c>
      <c r="D2342" s="7" t="s">
        <v>8</v>
      </c>
      <c r="E2342" s="6">
        <f t="shared" si="162"/>
        <v>6.6627746534890786E-2</v>
      </c>
      <c r="F2342" s="4">
        <v>9</v>
      </c>
      <c r="G2342" s="4" t="s">
        <v>2</v>
      </c>
      <c r="H2342" s="170">
        <f t="shared" si="163"/>
        <v>0</v>
      </c>
      <c r="I2342" s="4">
        <v>3</v>
      </c>
      <c r="J2342" s="120">
        <f t="shared" si="164"/>
        <v>555.61433066666541</v>
      </c>
      <c r="K2342" s="120">
        <f t="shared" si="165"/>
        <v>308707.28444216662</v>
      </c>
    </row>
    <row r="2343" spans="1:11" x14ac:dyDescent="0.25">
      <c r="A2343" s="4">
        <v>10853</v>
      </c>
      <c r="B2343" s="5">
        <v>8398.4166666666661</v>
      </c>
      <c r="C2343" s="121">
        <f>VLOOKUP($A2343,flow_input!B$2:C$50000,2,FALSE)</f>
        <v>16025.488934999999</v>
      </c>
      <c r="D2343" s="7" t="s">
        <v>8</v>
      </c>
      <c r="E2343" s="6">
        <f t="shared" si="162"/>
        <v>0.9081559740427263</v>
      </c>
      <c r="F2343" s="4">
        <v>9</v>
      </c>
      <c r="G2343" s="4" t="s">
        <v>2</v>
      </c>
      <c r="H2343" s="170">
        <f t="shared" si="163"/>
        <v>0</v>
      </c>
      <c r="I2343" s="4">
        <v>3</v>
      </c>
      <c r="J2343" s="120">
        <f t="shared" si="164"/>
        <v>7627.0722683333333</v>
      </c>
      <c r="K2343" s="120">
        <f t="shared" si="165"/>
        <v>58172231.386379376</v>
      </c>
    </row>
    <row r="2344" spans="1:11" x14ac:dyDescent="0.25">
      <c r="A2344" s="4">
        <v>28739</v>
      </c>
      <c r="B2344" s="5">
        <v>8417.3333333333339</v>
      </c>
      <c r="C2344" s="121">
        <f>VLOOKUP($A2344,flow_input!B$2:C$50000,2,FALSE)</f>
        <v>4375.6646129999999</v>
      </c>
      <c r="D2344" s="7" t="s">
        <v>8</v>
      </c>
      <c r="E2344" s="6">
        <f t="shared" si="162"/>
        <v>-0.48016023130841123</v>
      </c>
      <c r="F2344" s="4">
        <v>9</v>
      </c>
      <c r="G2344" s="4" t="s">
        <v>2</v>
      </c>
      <c r="H2344" s="170">
        <f t="shared" si="163"/>
        <v>0</v>
      </c>
      <c r="I2344" s="4">
        <v>2</v>
      </c>
      <c r="J2344" s="120">
        <f t="shared" si="164"/>
        <v>-4041.668720333334</v>
      </c>
      <c r="K2344" s="120">
        <f t="shared" si="165"/>
        <v>16335086.04492089</v>
      </c>
    </row>
    <row r="2345" spans="1:11" x14ac:dyDescent="0.25">
      <c r="A2345" s="4">
        <v>28591</v>
      </c>
      <c r="B2345" s="5">
        <v>8461.9069493737261</v>
      </c>
      <c r="C2345" s="121">
        <f>VLOOKUP($A2345,flow_input!B$2:C$50000,2,FALSE)</f>
        <v>4136.6300780000001</v>
      </c>
      <c r="D2345" s="7" t="s">
        <v>8</v>
      </c>
      <c r="E2345" s="6">
        <f t="shared" si="162"/>
        <v>-0.51114682508933096</v>
      </c>
      <c r="F2345" s="4">
        <v>9</v>
      </c>
      <c r="G2345" s="4" t="s">
        <v>2</v>
      </c>
      <c r="H2345" s="170">
        <f t="shared" si="163"/>
        <v>0</v>
      </c>
      <c r="I2345" s="4">
        <v>7</v>
      </c>
      <c r="J2345" s="120">
        <f t="shared" si="164"/>
        <v>-4325.276871373726</v>
      </c>
      <c r="K2345" s="120">
        <f t="shared" si="165"/>
        <v>18708020.014040489</v>
      </c>
    </row>
    <row r="2346" spans="1:11" x14ac:dyDescent="0.25">
      <c r="A2346" s="4">
        <v>13668</v>
      </c>
      <c r="B2346" s="5">
        <v>8491.2992595189062</v>
      </c>
      <c r="C2346" s="121">
        <f>VLOOKUP($A2346,flow_input!B$2:C$50000,2,FALSE)</f>
        <v>7152.2849249999999</v>
      </c>
      <c r="D2346" s="7" t="s">
        <v>8</v>
      </c>
      <c r="E2346" s="6">
        <f t="shared" si="162"/>
        <v>-0.15769251484310198</v>
      </c>
      <c r="F2346" s="4">
        <v>9</v>
      </c>
      <c r="G2346" s="4" t="s">
        <v>2</v>
      </c>
      <c r="H2346" s="170">
        <f t="shared" si="163"/>
        <v>0</v>
      </c>
      <c r="I2346" s="4">
        <v>3</v>
      </c>
      <c r="J2346" s="120">
        <f t="shared" si="164"/>
        <v>-1339.0143345189063</v>
      </c>
      <c r="K2346" s="120">
        <f t="shared" si="165"/>
        <v>1792959.3880471094</v>
      </c>
    </row>
    <row r="2347" spans="1:11" x14ac:dyDescent="0.25">
      <c r="A2347" s="4">
        <v>28846</v>
      </c>
      <c r="B2347" s="5">
        <v>8554.6666666666661</v>
      </c>
      <c r="C2347" s="121">
        <f>VLOOKUP($A2347,flow_input!B$2:C$50000,2,FALSE)</f>
        <v>7120.3851500000001</v>
      </c>
      <c r="D2347" s="7" t="s">
        <v>8</v>
      </c>
      <c r="E2347" s="6">
        <f t="shared" si="162"/>
        <v>-0.16766071345074807</v>
      </c>
      <c r="F2347" s="4">
        <v>9</v>
      </c>
      <c r="G2347" s="4" t="s">
        <v>2</v>
      </c>
      <c r="H2347" s="170">
        <f t="shared" si="163"/>
        <v>0</v>
      </c>
      <c r="I2347" s="4">
        <v>7</v>
      </c>
      <c r="J2347" s="120">
        <f t="shared" si="164"/>
        <v>-1434.281516666666</v>
      </c>
      <c r="K2347" s="120">
        <f t="shared" si="165"/>
        <v>2057163.4690516316</v>
      </c>
    </row>
    <row r="2348" spans="1:11" x14ac:dyDescent="0.25">
      <c r="A2348" s="4">
        <v>27501</v>
      </c>
      <c r="B2348" s="5">
        <v>8575.8333333333339</v>
      </c>
      <c r="C2348" s="121">
        <f>VLOOKUP($A2348,flow_input!B$2:C$50000,2,FALSE)</f>
        <v>6954.5540870000004</v>
      </c>
      <c r="D2348" s="7" t="s">
        <v>8</v>
      </c>
      <c r="E2348" s="6">
        <f t="shared" si="162"/>
        <v>-0.18905209363521525</v>
      </c>
      <c r="F2348" s="4">
        <v>9</v>
      </c>
      <c r="G2348" s="4" t="s">
        <v>2</v>
      </c>
      <c r="H2348" s="170">
        <f t="shared" si="163"/>
        <v>0</v>
      </c>
      <c r="I2348" s="4">
        <v>3</v>
      </c>
      <c r="J2348" s="120">
        <f t="shared" si="164"/>
        <v>-1621.2792463333335</v>
      </c>
      <c r="K2348" s="120">
        <f t="shared" si="165"/>
        <v>2628546.394591182</v>
      </c>
    </row>
    <row r="2349" spans="1:11" x14ac:dyDescent="0.25">
      <c r="A2349" s="4">
        <v>29181</v>
      </c>
      <c r="B2349" s="5">
        <v>8669.4607512731072</v>
      </c>
      <c r="C2349" s="121">
        <f>VLOOKUP($A2349,flow_input!B$2:C$50000,2,FALSE)</f>
        <v>9324.1767450000007</v>
      </c>
      <c r="D2349" s="7" t="s">
        <v>8</v>
      </c>
      <c r="E2349" s="6">
        <f t="shared" si="162"/>
        <v>7.5519805961489439E-2</v>
      </c>
      <c r="F2349" s="4">
        <v>9</v>
      </c>
      <c r="G2349" s="4" t="s">
        <v>2</v>
      </c>
      <c r="H2349" s="170">
        <f t="shared" si="163"/>
        <v>0</v>
      </c>
      <c r="I2349" s="4">
        <v>7</v>
      </c>
      <c r="J2349" s="120">
        <f t="shared" si="164"/>
        <v>654.71599372689343</v>
      </c>
      <c r="K2349" s="120">
        <f t="shared" si="165"/>
        <v>428653.03244179353</v>
      </c>
    </row>
    <row r="2350" spans="1:11" x14ac:dyDescent="0.25">
      <c r="A2350" s="4">
        <v>27585</v>
      </c>
      <c r="B2350" s="5">
        <v>8724.4166666666661</v>
      </c>
      <c r="C2350" s="121">
        <f>VLOOKUP($A2350,flow_input!B$2:C$50000,2,FALSE)</f>
        <v>10260.268102</v>
      </c>
      <c r="D2350" s="7" t="s">
        <v>8</v>
      </c>
      <c r="E2350" s="6">
        <f t="shared" si="162"/>
        <v>0.17604058747003148</v>
      </c>
      <c r="F2350" s="4">
        <v>9</v>
      </c>
      <c r="G2350" s="4" t="s">
        <v>2</v>
      </c>
      <c r="H2350" s="170">
        <f t="shared" si="163"/>
        <v>0</v>
      </c>
      <c r="I2350" s="4">
        <v>2</v>
      </c>
      <c r="J2350" s="120">
        <f t="shared" si="164"/>
        <v>1535.8514353333339</v>
      </c>
      <c r="K2350" s="120">
        <f t="shared" si="165"/>
        <v>2358839.6314154621</v>
      </c>
    </row>
    <row r="2351" spans="1:11" x14ac:dyDescent="0.25">
      <c r="A2351" s="4">
        <v>8943</v>
      </c>
      <c r="B2351" s="5">
        <v>8751.8333333333339</v>
      </c>
      <c r="C2351" s="121">
        <f>VLOOKUP($A2351,flow_input!B$2:C$50000,2,FALSE)</f>
        <v>8239.3405503329996</v>
      </c>
      <c r="D2351" s="7" t="s">
        <v>8</v>
      </c>
      <c r="E2351" s="6">
        <f t="shared" si="162"/>
        <v>-5.8558334406162649E-2</v>
      </c>
      <c r="F2351" s="4">
        <v>9</v>
      </c>
      <c r="G2351" s="4" t="s">
        <v>2</v>
      </c>
      <c r="H2351" s="170">
        <f t="shared" si="163"/>
        <v>0</v>
      </c>
      <c r="I2351" s="4">
        <v>2</v>
      </c>
      <c r="J2351" s="120">
        <f t="shared" si="164"/>
        <v>-512.49278300033438</v>
      </c>
      <c r="K2351" s="120">
        <f t="shared" si="165"/>
        <v>262648.85262742784</v>
      </c>
    </row>
    <row r="2352" spans="1:11" x14ac:dyDescent="0.25">
      <c r="A2352" s="4">
        <v>8960</v>
      </c>
      <c r="B2352" s="5">
        <v>8833.3333333333339</v>
      </c>
      <c r="C2352" s="121">
        <f>VLOOKUP($A2352,flow_input!B$2:C$50000,2,FALSE)</f>
        <v>16717.347441999998</v>
      </c>
      <c r="D2352" s="7" t="s">
        <v>8</v>
      </c>
      <c r="E2352" s="6">
        <f t="shared" si="162"/>
        <v>0.89252989909433933</v>
      </c>
      <c r="F2352" s="4">
        <v>9</v>
      </c>
      <c r="G2352" s="4" t="s">
        <v>2</v>
      </c>
      <c r="H2352" s="170">
        <f t="shared" si="163"/>
        <v>0</v>
      </c>
      <c r="I2352" s="4">
        <v>2</v>
      </c>
      <c r="J2352" s="120">
        <f t="shared" si="164"/>
        <v>7884.0141086666645</v>
      </c>
      <c r="K2352" s="120">
        <f t="shared" si="165"/>
        <v>62157678.465655021</v>
      </c>
    </row>
    <row r="2353" spans="1:11" x14ac:dyDescent="0.25">
      <c r="A2353" s="4">
        <v>28064</v>
      </c>
      <c r="B2353" s="5">
        <v>8860.1460369627766</v>
      </c>
      <c r="C2353" s="121">
        <f>VLOOKUP($A2353,flow_input!B$2:C$50000,2,FALSE)</f>
        <v>8851.4726809999993</v>
      </c>
      <c r="D2353" s="7" t="s">
        <v>8</v>
      </c>
      <c r="E2353" s="6">
        <f t="shared" si="162"/>
        <v>-9.7891794634019647E-4</v>
      </c>
      <c r="F2353" s="4">
        <v>9</v>
      </c>
      <c r="G2353" s="4" t="s">
        <v>2</v>
      </c>
      <c r="H2353" s="170">
        <f t="shared" si="163"/>
        <v>0</v>
      </c>
      <c r="I2353" s="4">
        <v>3</v>
      </c>
      <c r="J2353" s="120">
        <f t="shared" si="164"/>
        <v>-8.6733559627773502</v>
      </c>
      <c r="K2353" s="120">
        <f t="shared" si="165"/>
        <v>75.227103657045419</v>
      </c>
    </row>
    <row r="2354" spans="1:11" x14ac:dyDescent="0.25">
      <c r="A2354" s="4">
        <v>9345</v>
      </c>
      <c r="B2354" s="5">
        <v>8922.5798457737528</v>
      </c>
      <c r="C2354" s="121">
        <f>VLOOKUP($A2354,flow_input!B$2:C$50000,2,FALSE)</f>
        <v>7921.8682680000002</v>
      </c>
      <c r="D2354" s="7" t="s">
        <v>8</v>
      </c>
      <c r="E2354" s="6">
        <f t="shared" si="162"/>
        <v>-0.11215495911171336</v>
      </c>
      <c r="F2354" s="4">
        <v>9</v>
      </c>
      <c r="G2354" s="4" t="s">
        <v>2</v>
      </c>
      <c r="H2354" s="170">
        <f t="shared" si="163"/>
        <v>0</v>
      </c>
      <c r="I2354" s="4">
        <v>3</v>
      </c>
      <c r="J2354" s="120">
        <f t="shared" si="164"/>
        <v>-1000.7115777737527</v>
      </c>
      <c r="K2354" s="120">
        <f t="shared" si="165"/>
        <v>1001423.6618904334</v>
      </c>
    </row>
    <row r="2355" spans="1:11" x14ac:dyDescent="0.25">
      <c r="A2355" s="4">
        <v>29136</v>
      </c>
      <c r="B2355" s="5">
        <v>9019.25</v>
      </c>
      <c r="C2355" s="121">
        <f>VLOOKUP($A2355,flow_input!B$2:C$50000,2,FALSE)</f>
        <v>8733.6828069999992</v>
      </c>
      <c r="D2355" s="7" t="s">
        <v>8</v>
      </c>
      <c r="E2355" s="6">
        <f t="shared" si="162"/>
        <v>-3.1661966682373865E-2</v>
      </c>
      <c r="F2355" s="4">
        <v>9</v>
      </c>
      <c r="G2355" s="4" t="s">
        <v>2</v>
      </c>
      <c r="H2355" s="170">
        <f t="shared" si="163"/>
        <v>0</v>
      </c>
      <c r="I2355" s="4">
        <v>4</v>
      </c>
      <c r="J2355" s="120">
        <f t="shared" si="164"/>
        <v>-285.56719300000077</v>
      </c>
      <c r="K2355" s="120">
        <f t="shared" si="165"/>
        <v>81548.621717899689</v>
      </c>
    </row>
    <row r="2356" spans="1:11" x14ac:dyDescent="0.25">
      <c r="A2356" s="4">
        <v>2600</v>
      </c>
      <c r="B2356" s="5">
        <v>9057.25</v>
      </c>
      <c r="C2356" s="121">
        <f>VLOOKUP($A2356,flow_input!B$2:C$50000,2,FALSE)</f>
        <v>11543.774266</v>
      </c>
      <c r="D2356" s="7" t="s">
        <v>8</v>
      </c>
      <c r="E2356" s="6">
        <f t="shared" si="162"/>
        <v>0.27453413188329789</v>
      </c>
      <c r="F2356" s="4">
        <v>9</v>
      </c>
      <c r="G2356" s="4" t="s">
        <v>2</v>
      </c>
      <c r="H2356" s="170">
        <f t="shared" si="163"/>
        <v>0</v>
      </c>
      <c r="I2356" s="4">
        <v>6</v>
      </c>
      <c r="J2356" s="120">
        <f t="shared" si="164"/>
        <v>2486.5242660000004</v>
      </c>
      <c r="K2356" s="120">
        <f t="shared" si="165"/>
        <v>6182802.9254068406</v>
      </c>
    </row>
    <row r="2357" spans="1:11" x14ac:dyDescent="0.25">
      <c r="A2357" s="4">
        <v>15455</v>
      </c>
      <c r="B2357" s="5">
        <v>9057.685470386341</v>
      </c>
      <c r="C2357" s="121">
        <f>VLOOKUP($A2357,flow_input!B$2:C$50000,2,FALSE)</f>
        <v>10864.520082999999</v>
      </c>
      <c r="D2357" s="7" t="s">
        <v>8</v>
      </c>
      <c r="E2357" s="6">
        <f t="shared" si="162"/>
        <v>0.19948082968005632</v>
      </c>
      <c r="F2357" s="4">
        <v>9</v>
      </c>
      <c r="G2357" s="4" t="s">
        <v>2</v>
      </c>
      <c r="H2357" s="170">
        <f t="shared" si="163"/>
        <v>0</v>
      </c>
      <c r="I2357" s="4">
        <v>3</v>
      </c>
      <c r="J2357" s="120">
        <f t="shared" si="164"/>
        <v>1806.8346126136585</v>
      </c>
      <c r="K2357" s="120">
        <f t="shared" si="165"/>
        <v>3264651.3173387493</v>
      </c>
    </row>
    <row r="2358" spans="1:11" x14ac:dyDescent="0.25">
      <c r="A2358" s="4">
        <v>19568</v>
      </c>
      <c r="B2358" s="5">
        <v>9092.4166666666661</v>
      </c>
      <c r="C2358" s="121">
        <f>VLOOKUP($A2358,flow_input!B$2:C$50000,2,FALSE)</f>
        <v>10825.554601</v>
      </c>
      <c r="D2358" s="7" t="s">
        <v>8</v>
      </c>
      <c r="E2358" s="6">
        <f t="shared" si="162"/>
        <v>0.1906135626941865</v>
      </c>
      <c r="F2358" s="4">
        <v>9</v>
      </c>
      <c r="G2358" s="4" t="s">
        <v>2</v>
      </c>
      <c r="H2358" s="170">
        <f t="shared" si="163"/>
        <v>0</v>
      </c>
      <c r="I2358" s="4">
        <v>7</v>
      </c>
      <c r="J2358" s="120">
        <f t="shared" si="164"/>
        <v>1733.1379343333338</v>
      </c>
      <c r="K2358" s="120">
        <f t="shared" si="165"/>
        <v>3003767.0994252153</v>
      </c>
    </row>
    <row r="2359" spans="1:11" x14ac:dyDescent="0.25">
      <c r="A2359" s="4">
        <v>28538</v>
      </c>
      <c r="B2359" s="5">
        <v>9122.5</v>
      </c>
      <c r="C2359" s="121">
        <f>VLOOKUP($A2359,flow_input!B$2:C$50000,2,FALSE)</f>
        <v>5437.9519570000002</v>
      </c>
      <c r="D2359" s="7" t="s">
        <v>8</v>
      </c>
      <c r="E2359" s="6">
        <f t="shared" si="162"/>
        <v>-0.403896743546177</v>
      </c>
      <c r="F2359" s="4">
        <v>9</v>
      </c>
      <c r="G2359" s="4" t="s">
        <v>2</v>
      </c>
      <c r="H2359" s="170">
        <f t="shared" si="163"/>
        <v>0</v>
      </c>
      <c r="I2359" s="4">
        <v>6</v>
      </c>
      <c r="J2359" s="120">
        <f t="shared" si="164"/>
        <v>-3684.5480429999998</v>
      </c>
      <c r="K2359" s="120">
        <f t="shared" si="165"/>
        <v>13575894.281175129</v>
      </c>
    </row>
    <row r="2360" spans="1:11" x14ac:dyDescent="0.25">
      <c r="A2360" s="4">
        <v>27966</v>
      </c>
      <c r="B2360" s="5">
        <v>9163.1666666666661</v>
      </c>
      <c r="C2360" s="121">
        <f>VLOOKUP($A2360,flow_input!B$2:C$50000,2,FALSE)</f>
        <v>5850.1629229999999</v>
      </c>
      <c r="D2360" s="7" t="s">
        <v>8</v>
      </c>
      <c r="E2360" s="6">
        <f t="shared" si="162"/>
        <v>-0.36155663911675362</v>
      </c>
      <c r="F2360" s="4">
        <v>9</v>
      </c>
      <c r="G2360" s="4" t="s">
        <v>2</v>
      </c>
      <c r="H2360" s="170">
        <f t="shared" si="163"/>
        <v>0</v>
      </c>
      <c r="I2360" s="4">
        <v>4</v>
      </c>
      <c r="J2360" s="120">
        <f t="shared" si="164"/>
        <v>-3313.0037436666662</v>
      </c>
      <c r="K2360" s="120">
        <f t="shared" si="165"/>
        <v>10975993.805549346</v>
      </c>
    </row>
    <row r="2361" spans="1:11" x14ac:dyDescent="0.25">
      <c r="A2361" s="4">
        <v>10933</v>
      </c>
      <c r="B2361" s="5">
        <v>9172.4455957628325</v>
      </c>
      <c r="C2361" s="121">
        <f>VLOOKUP($A2361,flow_input!B$2:C$50000,2,FALSE)</f>
        <v>6014.7813770000002</v>
      </c>
      <c r="D2361" s="7" t="s">
        <v>8</v>
      </c>
      <c r="E2361" s="6">
        <f t="shared" si="162"/>
        <v>-0.34425543174892204</v>
      </c>
      <c r="F2361" s="4">
        <v>9</v>
      </c>
      <c r="G2361" s="4" t="s">
        <v>2</v>
      </c>
      <c r="H2361" s="170">
        <f t="shared" si="163"/>
        <v>0</v>
      </c>
      <c r="I2361" s="4">
        <v>3</v>
      </c>
      <c r="J2361" s="120">
        <f t="shared" si="164"/>
        <v>-3157.6642187628322</v>
      </c>
      <c r="K2361" s="120">
        <f t="shared" si="165"/>
        <v>9970843.318455087</v>
      </c>
    </row>
    <row r="2362" spans="1:11" x14ac:dyDescent="0.25">
      <c r="A2362" s="4">
        <v>30058</v>
      </c>
      <c r="B2362" s="5">
        <v>9199.8333333333339</v>
      </c>
      <c r="C2362" s="121">
        <f>VLOOKUP($A2362,flow_input!B$2:C$50000,2,FALSE)</f>
        <v>9540.8419269999995</v>
      </c>
      <c r="D2362" s="7" t="s">
        <v>8</v>
      </c>
      <c r="E2362" s="6">
        <f t="shared" si="162"/>
        <v>3.7066822985923453E-2</v>
      </c>
      <c r="F2362" s="4">
        <v>9</v>
      </c>
      <c r="G2362" s="4" t="s">
        <v>2</v>
      </c>
      <c r="H2362" s="170">
        <f t="shared" si="163"/>
        <v>0</v>
      </c>
      <c r="I2362" s="4">
        <v>6</v>
      </c>
      <c r="J2362" s="120">
        <f t="shared" si="164"/>
        <v>341.00859366666555</v>
      </c>
      <c r="K2362" s="120">
        <f t="shared" si="165"/>
        <v>116286.860954517</v>
      </c>
    </row>
    <row r="2363" spans="1:11" x14ac:dyDescent="0.25">
      <c r="A2363" s="4">
        <v>28918</v>
      </c>
      <c r="B2363" s="5">
        <v>9319.5</v>
      </c>
      <c r="C2363" s="121">
        <f>VLOOKUP($A2363,flow_input!B$2:C$50000,2,FALSE)</f>
        <v>3226.6264430000001</v>
      </c>
      <c r="D2363" s="7" t="s">
        <v>8</v>
      </c>
      <c r="E2363" s="6">
        <f t="shared" si="162"/>
        <v>-0.6537768718278878</v>
      </c>
      <c r="F2363" s="4">
        <v>9</v>
      </c>
      <c r="G2363" s="4" t="s">
        <v>2</v>
      </c>
      <c r="H2363" s="170">
        <f t="shared" si="163"/>
        <v>0</v>
      </c>
      <c r="I2363" s="4">
        <v>5</v>
      </c>
      <c r="J2363" s="120">
        <f t="shared" si="164"/>
        <v>-6092.8735569999999</v>
      </c>
      <c r="K2363" s="120">
        <f t="shared" si="165"/>
        <v>37123108.181589834</v>
      </c>
    </row>
    <row r="2364" spans="1:11" x14ac:dyDescent="0.25">
      <c r="A2364" s="4">
        <v>13553</v>
      </c>
      <c r="B2364" s="5">
        <v>9367.3347465914831</v>
      </c>
      <c r="C2364" s="121">
        <f>VLOOKUP($A2364,flow_input!B$2:C$50000,2,FALSE)</f>
        <v>7307.9346500000001</v>
      </c>
      <c r="D2364" s="7" t="s">
        <v>8</v>
      </c>
      <c r="E2364" s="6">
        <f t="shared" si="162"/>
        <v>-0.21984909820168885</v>
      </c>
      <c r="F2364" s="4">
        <v>9</v>
      </c>
      <c r="G2364" s="4" t="s">
        <v>2</v>
      </c>
      <c r="H2364" s="170">
        <f t="shared" si="163"/>
        <v>0</v>
      </c>
      <c r="I2364" s="4">
        <v>6</v>
      </c>
      <c r="J2364" s="120">
        <f t="shared" si="164"/>
        <v>-2059.4000965914829</v>
      </c>
      <c r="K2364" s="120">
        <f t="shared" si="165"/>
        <v>4241128.7578410087</v>
      </c>
    </row>
    <row r="2365" spans="1:11" x14ac:dyDescent="0.25">
      <c r="A2365" s="4">
        <v>4055</v>
      </c>
      <c r="B2365" s="5">
        <v>9431.25</v>
      </c>
      <c r="C2365" s="121">
        <f>VLOOKUP($A2365,flow_input!B$2:C$50000,2,FALSE)</f>
        <v>7741.6522199999999</v>
      </c>
      <c r="D2365" s="7" t="s">
        <v>8</v>
      </c>
      <c r="E2365" s="6">
        <f t="shared" si="162"/>
        <v>-0.17914886998011925</v>
      </c>
      <c r="F2365" s="4">
        <v>9</v>
      </c>
      <c r="G2365" s="4" t="s">
        <v>2</v>
      </c>
      <c r="H2365" s="170">
        <f t="shared" si="163"/>
        <v>0</v>
      </c>
      <c r="I2365" s="4">
        <v>2</v>
      </c>
      <c r="J2365" s="120">
        <f t="shared" si="164"/>
        <v>-1689.5977800000001</v>
      </c>
      <c r="K2365" s="120">
        <f t="shared" si="165"/>
        <v>2854740.6581809288</v>
      </c>
    </row>
    <row r="2366" spans="1:11" x14ac:dyDescent="0.25">
      <c r="A2366" s="4">
        <v>28005</v>
      </c>
      <c r="B2366" s="5">
        <v>9498.3333333333339</v>
      </c>
      <c r="C2366" s="121">
        <f>VLOOKUP($A2366,flow_input!B$2:C$50000,2,FALSE)</f>
        <v>6984.7029920000004</v>
      </c>
      <c r="D2366" s="7" t="s">
        <v>8</v>
      </c>
      <c r="E2366" s="6">
        <f t="shared" si="162"/>
        <v>-0.26463909542024922</v>
      </c>
      <c r="F2366" s="4">
        <v>9</v>
      </c>
      <c r="G2366" s="4" t="s">
        <v>2</v>
      </c>
      <c r="H2366" s="170">
        <f t="shared" si="163"/>
        <v>0</v>
      </c>
      <c r="I2366" s="4">
        <v>5</v>
      </c>
      <c r="J2366" s="120">
        <f t="shared" si="164"/>
        <v>-2513.6303413333335</v>
      </c>
      <c r="K2366" s="120">
        <f t="shared" si="165"/>
        <v>6318337.4928715304</v>
      </c>
    </row>
    <row r="2367" spans="1:11" x14ac:dyDescent="0.25">
      <c r="A2367" s="4">
        <v>13647</v>
      </c>
      <c r="B2367" s="5">
        <v>9556.1666666666661</v>
      </c>
      <c r="C2367" s="121">
        <f>VLOOKUP($A2367,flow_input!B$2:C$50000,2,FALSE)</f>
        <v>9695.6963489999998</v>
      </c>
      <c r="D2367" s="7" t="s">
        <v>8</v>
      </c>
      <c r="E2367" s="6">
        <f t="shared" si="162"/>
        <v>1.4601009714495072E-2</v>
      </c>
      <c r="F2367" s="4">
        <v>9</v>
      </c>
      <c r="G2367" s="4" t="s">
        <v>2</v>
      </c>
      <c r="H2367" s="170">
        <f t="shared" si="163"/>
        <v>0</v>
      </c>
      <c r="I2367" s="4">
        <v>3</v>
      </c>
      <c r="J2367" s="120">
        <f t="shared" si="164"/>
        <v>139.52968233333377</v>
      </c>
      <c r="K2367" s="120">
        <f t="shared" si="165"/>
        <v>19468.532252041034</v>
      </c>
    </row>
    <row r="2368" spans="1:11" x14ac:dyDescent="0.25">
      <c r="A2368" s="4">
        <v>27185</v>
      </c>
      <c r="B2368" s="5">
        <v>9854.6938458169079</v>
      </c>
      <c r="C2368" s="121">
        <f>VLOOKUP($A2368,flow_input!B$2:C$50000,2,FALSE)</f>
        <v>10486.654391</v>
      </c>
      <c r="D2368" s="7" t="s">
        <v>8</v>
      </c>
      <c r="E2368" s="6">
        <f t="shared" si="162"/>
        <v>6.4127871963403971E-2</v>
      </c>
      <c r="F2368" s="4">
        <v>9</v>
      </c>
      <c r="G2368" s="4" t="s">
        <v>2</v>
      </c>
      <c r="H2368" s="170">
        <f t="shared" si="163"/>
        <v>0</v>
      </c>
      <c r="I2368" s="4">
        <v>7</v>
      </c>
      <c r="J2368" s="120">
        <f t="shared" si="164"/>
        <v>631.96054518309211</v>
      </c>
      <c r="K2368" s="120">
        <f t="shared" si="165"/>
        <v>399374.13066811103</v>
      </c>
    </row>
    <row r="2369" spans="1:11" x14ac:dyDescent="0.25">
      <c r="A2369" s="4">
        <v>29835</v>
      </c>
      <c r="B2369" s="5">
        <v>9937.3333333333339</v>
      </c>
      <c r="C2369" s="121">
        <f>VLOOKUP($A2369,flow_input!B$2:C$50000,2,FALSE)</f>
        <v>6726.1950639999995</v>
      </c>
      <c r="D2369" s="7" t="s">
        <v>8</v>
      </c>
      <c r="E2369" s="6">
        <f t="shared" si="162"/>
        <v>-0.32313883026969015</v>
      </c>
      <c r="F2369" s="4">
        <v>9</v>
      </c>
      <c r="G2369" s="4" t="s">
        <v>2</v>
      </c>
      <c r="H2369" s="170">
        <f t="shared" si="163"/>
        <v>0</v>
      </c>
      <c r="I2369" s="4">
        <v>6</v>
      </c>
      <c r="J2369" s="120">
        <f t="shared" si="164"/>
        <v>-3211.1382693333344</v>
      </c>
      <c r="K2369" s="120">
        <f t="shared" si="165"/>
        <v>10311408.984777082</v>
      </c>
    </row>
    <row r="2370" spans="1:11" x14ac:dyDescent="0.25">
      <c r="A2370" s="4">
        <v>28532</v>
      </c>
      <c r="B2370" s="5">
        <v>9983.4166666666661</v>
      </c>
      <c r="C2370" s="121">
        <f>VLOOKUP($A2370,flow_input!B$2:C$50000,2,FALSE)</f>
        <v>11088.767575</v>
      </c>
      <c r="D2370" s="7" t="s">
        <v>8</v>
      </c>
      <c r="E2370" s="6">
        <f t="shared" si="162"/>
        <v>0.11071869934307732</v>
      </c>
      <c r="F2370" s="4">
        <v>9</v>
      </c>
      <c r="G2370" s="4" t="s">
        <v>2</v>
      </c>
      <c r="H2370" s="170">
        <f t="shared" si="163"/>
        <v>0</v>
      </c>
      <c r="I2370" s="4">
        <v>7</v>
      </c>
      <c r="J2370" s="120">
        <f t="shared" si="164"/>
        <v>1105.3509083333338</v>
      </c>
      <c r="K2370" s="120">
        <f t="shared" si="165"/>
        <v>1221800.6305533261</v>
      </c>
    </row>
    <row r="2371" spans="1:11" x14ac:dyDescent="0.25">
      <c r="A2371" s="4">
        <v>2621</v>
      </c>
      <c r="B2371" s="5">
        <v>10045.666666666666</v>
      </c>
      <c r="C2371" s="121">
        <f>VLOOKUP($A2371,flow_input!B$2:C$50000,2,FALSE)</f>
        <v>7142.6663719999997</v>
      </c>
      <c r="D2371" s="7" t="s">
        <v>8</v>
      </c>
      <c r="E2371" s="6">
        <f t="shared" ref="E2371:E2416" si="166">C2371/B2371-1</f>
        <v>-0.28898035252347609</v>
      </c>
      <c r="F2371" s="4">
        <v>9</v>
      </c>
      <c r="G2371" s="4" t="s">
        <v>2</v>
      </c>
      <c r="H2371" s="170">
        <f t="shared" ref="H2371:H2416" si="167">FLOOR(B2371,10000)</f>
        <v>10000</v>
      </c>
      <c r="I2371" s="4">
        <v>6</v>
      </c>
      <c r="J2371" s="120">
        <f t="shared" si="164"/>
        <v>-2903.0002946666664</v>
      </c>
      <c r="K2371" s="120">
        <f t="shared" si="165"/>
        <v>8427410.7108347509</v>
      </c>
    </row>
    <row r="2372" spans="1:11" x14ac:dyDescent="0.25">
      <c r="A2372" s="4">
        <v>28633</v>
      </c>
      <c r="B2372" s="5">
        <v>10064.130819060169</v>
      </c>
      <c r="C2372" s="121">
        <f>VLOOKUP($A2372,flow_input!B$2:C$50000,2,FALSE)</f>
        <v>1723.0972730000001</v>
      </c>
      <c r="D2372" s="7" t="s">
        <v>8</v>
      </c>
      <c r="E2372" s="6">
        <f t="shared" si="166"/>
        <v>-0.82878826756338708</v>
      </c>
      <c r="F2372" s="4">
        <v>9</v>
      </c>
      <c r="G2372" s="4" t="s">
        <v>2</v>
      </c>
      <c r="H2372" s="170">
        <f t="shared" si="167"/>
        <v>10000</v>
      </c>
      <c r="I2372" s="4">
        <v>5</v>
      </c>
      <c r="J2372" s="120">
        <f t="shared" si="164"/>
        <v>-8341.0335460601691</v>
      </c>
      <c r="K2372" s="120">
        <f t="shared" si="165"/>
        <v>69572840.616501078</v>
      </c>
    </row>
    <row r="2373" spans="1:11" x14ac:dyDescent="0.25">
      <c r="A2373" s="4">
        <v>3634</v>
      </c>
      <c r="B2373" s="5">
        <v>10302.530529637761</v>
      </c>
      <c r="C2373" s="121">
        <f>VLOOKUP($A2373,flow_input!B$2:C$50000,2,FALSE)</f>
        <v>13288.849597</v>
      </c>
      <c r="D2373" s="7" t="s">
        <v>8</v>
      </c>
      <c r="E2373" s="6">
        <f t="shared" si="166"/>
        <v>0.28986267585146752</v>
      </c>
      <c r="F2373" s="4">
        <v>9</v>
      </c>
      <c r="G2373" s="4" t="s">
        <v>2</v>
      </c>
      <c r="H2373" s="170">
        <f t="shared" si="167"/>
        <v>10000</v>
      </c>
      <c r="I2373" s="4">
        <v>5</v>
      </c>
      <c r="J2373" s="120">
        <f t="shared" si="164"/>
        <v>2986.3190673622394</v>
      </c>
      <c r="K2373" s="120">
        <f t="shared" si="165"/>
        <v>8918101.5720912758</v>
      </c>
    </row>
    <row r="2374" spans="1:11" x14ac:dyDescent="0.25">
      <c r="A2374" s="4">
        <v>13654</v>
      </c>
      <c r="B2374" s="5">
        <v>10380.574633894061</v>
      </c>
      <c r="C2374" s="121">
        <f>VLOOKUP($A2374,flow_input!B$2:C$50000,2,FALSE)</f>
        <v>11653.303502999999</v>
      </c>
      <c r="D2374" s="7" t="s">
        <v>8</v>
      </c>
      <c r="E2374" s="6">
        <f t="shared" si="166"/>
        <v>0.12260678372758838</v>
      </c>
      <c r="F2374" s="4">
        <v>9</v>
      </c>
      <c r="G2374" s="4" t="s">
        <v>2</v>
      </c>
      <c r="H2374" s="170">
        <f t="shared" si="167"/>
        <v>10000</v>
      </c>
      <c r="I2374" s="4">
        <v>3</v>
      </c>
      <c r="J2374" s="120">
        <f t="shared" si="164"/>
        <v>1272.7288691059384</v>
      </c>
      <c r="K2374" s="120">
        <f t="shared" si="165"/>
        <v>1619838.7742556809</v>
      </c>
    </row>
    <row r="2375" spans="1:11" x14ac:dyDescent="0.25">
      <c r="A2375" s="4">
        <v>28857</v>
      </c>
      <c r="B2375" s="5">
        <v>10406.583333333334</v>
      </c>
      <c r="C2375" s="121">
        <f>VLOOKUP($A2375,flow_input!B$2:C$50000,2,FALSE)</f>
        <v>10738.000351000001</v>
      </c>
      <c r="D2375" s="7" t="s">
        <v>8</v>
      </c>
      <c r="E2375" s="6">
        <f t="shared" si="166"/>
        <v>3.1846861457891285E-2</v>
      </c>
      <c r="F2375" s="4">
        <v>9</v>
      </c>
      <c r="G2375" s="4" t="s">
        <v>2</v>
      </c>
      <c r="H2375" s="170">
        <f t="shared" si="167"/>
        <v>10000</v>
      </c>
      <c r="I2375" s="4">
        <v>3</v>
      </c>
      <c r="J2375" s="120">
        <f t="shared" si="164"/>
        <v>331.41701766666665</v>
      </c>
      <c r="K2375" s="120">
        <f t="shared" si="165"/>
        <v>109837.23959906763</v>
      </c>
    </row>
    <row r="2376" spans="1:11" x14ac:dyDescent="0.25">
      <c r="A2376" s="4">
        <v>10870</v>
      </c>
      <c r="B2376" s="5">
        <v>10479.045095778645</v>
      </c>
      <c r="C2376" s="121">
        <f>VLOOKUP($A2376,flow_input!B$2:C$50000,2,FALSE)</f>
        <v>6799.8235549999999</v>
      </c>
      <c r="D2376" s="7" t="s">
        <v>8</v>
      </c>
      <c r="E2376" s="6">
        <f t="shared" si="166"/>
        <v>-0.35110274907212435</v>
      </c>
      <c r="F2376" s="4">
        <v>9</v>
      </c>
      <c r="G2376" s="4" t="s">
        <v>2</v>
      </c>
      <c r="H2376" s="170">
        <f t="shared" si="167"/>
        <v>10000</v>
      </c>
      <c r="I2376" s="4">
        <v>7</v>
      </c>
      <c r="J2376" s="120">
        <f t="shared" si="164"/>
        <v>-3679.2215407786452</v>
      </c>
      <c r="K2376" s="120">
        <f t="shared" si="165"/>
        <v>13536671.146129588</v>
      </c>
    </row>
    <row r="2377" spans="1:11" x14ac:dyDescent="0.25">
      <c r="A2377" s="4">
        <v>28812</v>
      </c>
      <c r="B2377" s="5">
        <v>11073.546499992533</v>
      </c>
      <c r="C2377" s="121">
        <f>VLOOKUP($A2377,flow_input!B$2:C$50000,2,FALSE)</f>
        <v>8919.8351449999991</v>
      </c>
      <c r="D2377" s="7" t="s">
        <v>8</v>
      </c>
      <c r="E2377" s="6">
        <f t="shared" si="166"/>
        <v>-0.19449156193943706</v>
      </c>
      <c r="F2377" s="4">
        <v>9</v>
      </c>
      <c r="G2377" s="4" t="s">
        <v>2</v>
      </c>
      <c r="H2377" s="170">
        <f t="shared" si="167"/>
        <v>10000</v>
      </c>
      <c r="I2377" s="4">
        <v>3</v>
      </c>
      <c r="J2377" s="120">
        <f t="shared" si="164"/>
        <v>-2153.7113549925343</v>
      </c>
      <c r="K2377" s="120">
        <f t="shared" si="165"/>
        <v>4638472.6006237781</v>
      </c>
    </row>
    <row r="2378" spans="1:11" x14ac:dyDescent="0.25">
      <c r="A2378" s="4">
        <v>28942</v>
      </c>
      <c r="B2378" s="5">
        <v>11478</v>
      </c>
      <c r="C2378" s="121">
        <f>VLOOKUP($A2378,flow_input!B$2:C$50000,2,FALSE)</f>
        <v>9481.9347379999999</v>
      </c>
      <c r="D2378" s="7" t="s">
        <v>8</v>
      </c>
      <c r="E2378" s="6">
        <f t="shared" si="166"/>
        <v>-0.17390357745251783</v>
      </c>
      <c r="F2378" s="4">
        <v>9</v>
      </c>
      <c r="G2378" s="4" t="s">
        <v>2</v>
      </c>
      <c r="H2378" s="170">
        <f t="shared" si="167"/>
        <v>10000</v>
      </c>
      <c r="I2378" s="4">
        <v>5</v>
      </c>
      <c r="J2378" s="120">
        <f t="shared" si="164"/>
        <v>-1996.0652620000001</v>
      </c>
      <c r="K2378" s="120">
        <f t="shared" si="165"/>
        <v>3984276.5301631289</v>
      </c>
    </row>
    <row r="2379" spans="1:11" x14ac:dyDescent="0.25">
      <c r="A2379" s="4">
        <v>2751</v>
      </c>
      <c r="B2379" s="5">
        <v>11759.833333333334</v>
      </c>
      <c r="C2379" s="121">
        <f>VLOOKUP($A2379,flow_input!B$2:C$50000,2,FALSE)</f>
        <v>8117.0864810000003</v>
      </c>
      <c r="D2379" s="7" t="s">
        <v>8</v>
      </c>
      <c r="E2379" s="6">
        <f t="shared" si="166"/>
        <v>-0.30976177545033234</v>
      </c>
      <c r="F2379" s="4">
        <v>9</v>
      </c>
      <c r="G2379" s="4" t="s">
        <v>2</v>
      </c>
      <c r="H2379" s="170">
        <f t="shared" si="167"/>
        <v>10000</v>
      </c>
      <c r="I2379" s="4">
        <v>3</v>
      </c>
      <c r="J2379" s="120">
        <f t="shared" si="164"/>
        <v>-3642.7468523333337</v>
      </c>
      <c r="K2379" s="120">
        <f t="shared" si="165"/>
        <v>13269604.63018441</v>
      </c>
    </row>
    <row r="2380" spans="1:11" x14ac:dyDescent="0.25">
      <c r="A2380" s="4">
        <v>29188</v>
      </c>
      <c r="B2380" s="5">
        <v>11963.916666666666</v>
      </c>
      <c r="C2380" s="121">
        <f>VLOOKUP($A2380,flow_input!B$2:C$50000,2,FALSE)</f>
        <v>8194.9463360000009</v>
      </c>
      <c r="D2380" s="7" t="s">
        <v>8</v>
      </c>
      <c r="E2380" s="6">
        <f t="shared" si="166"/>
        <v>-0.31502813298320631</v>
      </c>
      <c r="F2380" s="4">
        <v>9</v>
      </c>
      <c r="G2380" s="4" t="s">
        <v>2</v>
      </c>
      <c r="H2380" s="170">
        <f t="shared" si="167"/>
        <v>10000</v>
      </c>
      <c r="I2380" s="4">
        <v>7</v>
      </c>
      <c r="J2380" s="120">
        <f t="shared" si="164"/>
        <v>-3768.9703306666652</v>
      </c>
      <c r="K2380" s="120">
        <f t="shared" si="165"/>
        <v>14205137.353445591</v>
      </c>
    </row>
    <row r="2381" spans="1:11" x14ac:dyDescent="0.25">
      <c r="A2381" s="4">
        <v>28644</v>
      </c>
      <c r="B2381" s="5">
        <v>12047.916666666666</v>
      </c>
      <c r="C2381" s="121">
        <f>VLOOKUP($A2381,flow_input!B$2:C$50000,2,FALSE)</f>
        <v>6808.3334809999997</v>
      </c>
      <c r="D2381" s="7" t="s">
        <v>8</v>
      </c>
      <c r="E2381" s="6">
        <f t="shared" si="166"/>
        <v>-0.43489537076258</v>
      </c>
      <c r="F2381" s="4">
        <v>9</v>
      </c>
      <c r="G2381" s="4" t="s">
        <v>2</v>
      </c>
      <c r="H2381" s="170">
        <f t="shared" si="167"/>
        <v>10000</v>
      </c>
      <c r="I2381" s="4">
        <v>6</v>
      </c>
      <c r="J2381" s="120">
        <f t="shared" si="164"/>
        <v>-5239.5831856666664</v>
      </c>
      <c r="K2381" s="120">
        <f t="shared" si="165"/>
        <v>27453231.959520854</v>
      </c>
    </row>
    <row r="2382" spans="1:11" x14ac:dyDescent="0.25">
      <c r="A2382" s="4">
        <v>10650</v>
      </c>
      <c r="B2382" s="5">
        <v>12162.833333333334</v>
      </c>
      <c r="C2382" s="121">
        <f>VLOOKUP($A2382,flow_input!B$2:C$50000,2,FALSE)</f>
        <v>8670.1081740000009</v>
      </c>
      <c r="D2382" s="7" t="s">
        <v>8</v>
      </c>
      <c r="E2382" s="6">
        <f t="shared" si="166"/>
        <v>-0.28716377702563822</v>
      </c>
      <c r="F2382" s="4">
        <v>9</v>
      </c>
      <c r="G2382" s="4" t="s">
        <v>2</v>
      </c>
      <c r="H2382" s="170">
        <f t="shared" si="167"/>
        <v>10000</v>
      </c>
      <c r="I2382" s="4">
        <v>4</v>
      </c>
      <c r="J2382" s="120">
        <f t="shared" si="164"/>
        <v>-3492.7251593333331</v>
      </c>
      <c r="K2382" s="120">
        <f t="shared" si="165"/>
        <v>12199129.038640058</v>
      </c>
    </row>
    <row r="2383" spans="1:11" x14ac:dyDescent="0.25">
      <c r="A2383" s="4">
        <v>12548</v>
      </c>
      <c r="B2383" s="5">
        <v>12303.777777777777</v>
      </c>
      <c r="C2383" s="121">
        <f>VLOOKUP($A2383,flow_input!B$2:C$50000,2,FALSE)</f>
        <v>5326.837896</v>
      </c>
      <c r="D2383" s="7" t="s">
        <v>8</v>
      </c>
      <c r="E2383" s="6">
        <f t="shared" si="166"/>
        <v>-0.56705672093485293</v>
      </c>
      <c r="F2383" s="4">
        <v>9</v>
      </c>
      <c r="G2383" s="4" t="s">
        <v>2</v>
      </c>
      <c r="H2383" s="170">
        <f t="shared" si="167"/>
        <v>10000</v>
      </c>
      <c r="I2383" s="4">
        <v>6</v>
      </c>
      <c r="J2383" s="120">
        <f t="shared" si="164"/>
        <v>-6976.9398817777774</v>
      </c>
      <c r="K2383" s="120">
        <f t="shared" si="165"/>
        <v>48677690.113941304</v>
      </c>
    </row>
    <row r="2384" spans="1:11" x14ac:dyDescent="0.25">
      <c r="A2384" s="4">
        <v>10529</v>
      </c>
      <c r="B2384" s="5">
        <v>12536.083333333334</v>
      </c>
      <c r="C2384" s="121">
        <f>VLOOKUP($A2384,flow_input!B$2:C$50000,2,FALSE)</f>
        <v>7810.9691999999995</v>
      </c>
      <c r="D2384" s="7" t="s">
        <v>8</v>
      </c>
      <c r="E2384" s="6">
        <f t="shared" si="166"/>
        <v>-0.37692108513424583</v>
      </c>
      <c r="F2384" s="4">
        <v>9</v>
      </c>
      <c r="G2384" s="4" t="s">
        <v>2</v>
      </c>
      <c r="H2384" s="170">
        <f t="shared" si="167"/>
        <v>10000</v>
      </c>
      <c r="I2384" s="4">
        <v>7</v>
      </c>
      <c r="J2384" s="120">
        <f t="shared" si="164"/>
        <v>-4725.1141333333344</v>
      </c>
      <c r="K2384" s="120">
        <f t="shared" si="165"/>
        <v>22326703.573026426</v>
      </c>
    </row>
    <row r="2385" spans="1:11" x14ac:dyDescent="0.25">
      <c r="A2385" s="4">
        <v>10865</v>
      </c>
      <c r="B2385" s="5">
        <v>12851.583333333334</v>
      </c>
      <c r="C2385" s="121">
        <f>VLOOKUP($A2385,flow_input!B$2:C$50000,2,FALSE)</f>
        <v>12158.621800999999</v>
      </c>
      <c r="D2385" s="7" t="s">
        <v>8</v>
      </c>
      <c r="E2385" s="6">
        <f t="shared" si="166"/>
        <v>-5.3920323617712596E-2</v>
      </c>
      <c r="F2385" s="4">
        <v>9</v>
      </c>
      <c r="G2385" s="4" t="s">
        <v>2</v>
      </c>
      <c r="H2385" s="170">
        <f t="shared" si="167"/>
        <v>10000</v>
      </c>
      <c r="I2385" s="4">
        <v>3</v>
      </c>
      <c r="J2385" s="120">
        <f t="shared" si="164"/>
        <v>-692.96153233333462</v>
      </c>
      <c r="K2385" s="120">
        <f t="shared" si="165"/>
        <v>480195.68529376318</v>
      </c>
    </row>
    <row r="2386" spans="1:11" x14ac:dyDescent="0.25">
      <c r="A2386" s="4">
        <v>29184</v>
      </c>
      <c r="B2386" s="5">
        <v>12859.25</v>
      </c>
      <c r="C2386" s="121">
        <f>VLOOKUP($A2386,flow_input!B$2:C$50000,2,FALSE)</f>
        <v>8560.1955849999995</v>
      </c>
      <c r="D2386" s="7" t="s">
        <v>8</v>
      </c>
      <c r="E2386" s="6">
        <f t="shared" si="166"/>
        <v>-0.33431610824892588</v>
      </c>
      <c r="F2386" s="4">
        <v>9</v>
      </c>
      <c r="G2386" s="4" t="s">
        <v>2</v>
      </c>
      <c r="H2386" s="170">
        <f t="shared" si="167"/>
        <v>10000</v>
      </c>
      <c r="I2386" s="4">
        <v>7</v>
      </c>
      <c r="J2386" s="120">
        <f t="shared" si="164"/>
        <v>-4299.0544150000005</v>
      </c>
      <c r="K2386" s="120">
        <f t="shared" si="165"/>
        <v>18481868.863130998</v>
      </c>
    </row>
    <row r="2387" spans="1:11" x14ac:dyDescent="0.25">
      <c r="A2387" s="4">
        <v>12951</v>
      </c>
      <c r="B2387" s="5">
        <v>12979.991001163646</v>
      </c>
      <c r="C2387" s="121">
        <f>VLOOKUP($A2387,flow_input!B$2:C$50000,2,FALSE)</f>
        <v>18229.212817332998</v>
      </c>
      <c r="D2387" s="7" t="s">
        <v>8</v>
      </c>
      <c r="E2387" s="6">
        <f t="shared" si="166"/>
        <v>0.40440874078408551</v>
      </c>
      <c r="F2387" s="4">
        <v>9</v>
      </c>
      <c r="G2387" s="4" t="s">
        <v>2</v>
      </c>
      <c r="H2387" s="170">
        <f t="shared" si="167"/>
        <v>10000</v>
      </c>
      <c r="I2387" s="4">
        <v>7</v>
      </c>
      <c r="J2387" s="120">
        <f t="shared" si="164"/>
        <v>5249.2218161693527</v>
      </c>
      <c r="K2387" s="120">
        <f t="shared" si="165"/>
        <v>27554329.675348278</v>
      </c>
    </row>
    <row r="2388" spans="1:11" x14ac:dyDescent="0.25">
      <c r="A2388" s="4">
        <v>12934</v>
      </c>
      <c r="B2388" s="5">
        <v>13291.583333333334</v>
      </c>
      <c r="C2388" s="121">
        <f>VLOOKUP($A2388,flow_input!B$2:C$50000,2,FALSE)</f>
        <v>7642.7857039999999</v>
      </c>
      <c r="D2388" s="7" t="s">
        <v>8</v>
      </c>
      <c r="E2388" s="6">
        <f t="shared" si="166"/>
        <v>-0.4249905739346328</v>
      </c>
      <c r="F2388" s="4">
        <v>9</v>
      </c>
      <c r="G2388" s="4" t="s">
        <v>2</v>
      </c>
      <c r="H2388" s="170">
        <f t="shared" si="167"/>
        <v>10000</v>
      </c>
      <c r="I2388" s="4">
        <v>7</v>
      </c>
      <c r="J2388" s="120">
        <f t="shared" si="164"/>
        <v>-5648.797629333334</v>
      </c>
      <c r="K2388" s="120">
        <f t="shared" si="165"/>
        <v>31908914.657161895</v>
      </c>
    </row>
    <row r="2389" spans="1:11" x14ac:dyDescent="0.25">
      <c r="A2389" s="4">
        <v>29163</v>
      </c>
      <c r="B2389" s="5">
        <v>13539.445100578432</v>
      </c>
      <c r="C2389" s="121">
        <f>VLOOKUP($A2389,flow_input!B$2:C$50000,2,FALSE)</f>
        <v>12991.521191</v>
      </c>
      <c r="D2389" s="7" t="s">
        <v>8</v>
      </c>
      <c r="E2389" s="6">
        <f t="shared" si="166"/>
        <v>-4.04687123813533E-2</v>
      </c>
      <c r="F2389" s="4">
        <v>9</v>
      </c>
      <c r="G2389" s="4" t="s">
        <v>2</v>
      </c>
      <c r="H2389" s="170">
        <f t="shared" si="167"/>
        <v>10000</v>
      </c>
      <c r="I2389" s="4">
        <v>4</v>
      </c>
      <c r="J2389" s="120">
        <f t="shared" si="164"/>
        <v>-547.92390957843236</v>
      </c>
      <c r="K2389" s="120">
        <f t="shared" si="165"/>
        <v>300220.61068771413</v>
      </c>
    </row>
    <row r="2390" spans="1:11" x14ac:dyDescent="0.25">
      <c r="A2390" s="4">
        <v>28204</v>
      </c>
      <c r="B2390" s="5">
        <v>13648.752649104998</v>
      </c>
      <c r="C2390" s="121">
        <f>VLOOKUP($A2390,flow_input!B$2:C$50000,2,FALSE)</f>
        <v>1117.979998</v>
      </c>
      <c r="D2390" s="7" t="s">
        <v>8</v>
      </c>
      <c r="E2390" s="6">
        <f t="shared" si="166"/>
        <v>-0.91808921835261548</v>
      </c>
      <c r="F2390" s="4">
        <v>9</v>
      </c>
      <c r="G2390" s="4" t="s">
        <v>2</v>
      </c>
      <c r="H2390" s="170">
        <f t="shared" si="167"/>
        <v>10000</v>
      </c>
      <c r="I2390" s="4">
        <v>5</v>
      </c>
      <c r="J2390" s="120">
        <f t="shared" si="164"/>
        <v>-12530.772651104997</v>
      </c>
      <c r="K2390" s="120">
        <f t="shared" si="165"/>
        <v>157020263.23368096</v>
      </c>
    </row>
    <row r="2391" spans="1:11" x14ac:dyDescent="0.25">
      <c r="A2391" s="4">
        <v>13636</v>
      </c>
      <c r="B2391" s="5">
        <v>13711.666666666666</v>
      </c>
      <c r="C2391" s="121">
        <f>VLOOKUP($A2391,flow_input!B$2:C$50000,2,FALSE)</f>
        <v>10546.321432000001</v>
      </c>
      <c r="D2391" s="7" t="s">
        <v>8</v>
      </c>
      <c r="E2391" s="6">
        <f t="shared" si="166"/>
        <v>-0.23085050939589147</v>
      </c>
      <c r="F2391" s="4">
        <v>9</v>
      </c>
      <c r="G2391" s="4" t="s">
        <v>2</v>
      </c>
      <c r="H2391" s="170">
        <f t="shared" si="167"/>
        <v>10000</v>
      </c>
      <c r="I2391" s="4">
        <v>3</v>
      </c>
      <c r="J2391" s="120">
        <f t="shared" si="164"/>
        <v>-3165.3452346666654</v>
      </c>
      <c r="K2391" s="120">
        <f t="shared" si="165"/>
        <v>10019410.454626966</v>
      </c>
    </row>
    <row r="2392" spans="1:11" x14ac:dyDescent="0.25">
      <c r="A2392" s="4">
        <v>13278</v>
      </c>
      <c r="B2392" s="5">
        <v>14189.333333333334</v>
      </c>
      <c r="C2392" s="121">
        <f>VLOOKUP($A2392,flow_input!B$2:C$50000,2,FALSE)</f>
        <v>9112.2643759999992</v>
      </c>
      <c r="D2392" s="7" t="s">
        <v>8</v>
      </c>
      <c r="E2392" s="6">
        <f t="shared" si="166"/>
        <v>-0.35780884401428315</v>
      </c>
      <c r="F2392" s="4">
        <v>9</v>
      </c>
      <c r="G2392" s="4" t="s">
        <v>2</v>
      </c>
      <c r="H2392" s="170">
        <f t="shared" si="167"/>
        <v>10000</v>
      </c>
      <c r="I2392" s="4">
        <v>6</v>
      </c>
      <c r="J2392" s="120">
        <f t="shared" si="164"/>
        <v>-5077.0689573333348</v>
      </c>
      <c r="K2392" s="120">
        <f t="shared" si="165"/>
        <v>25776629.197517794</v>
      </c>
    </row>
    <row r="2393" spans="1:11" x14ac:dyDescent="0.25">
      <c r="A2393" s="4">
        <v>13526</v>
      </c>
      <c r="B2393" s="5">
        <v>14445.333333333334</v>
      </c>
      <c r="C2393" s="121">
        <f>VLOOKUP($A2393,flow_input!B$2:C$50000,2,FALSE)</f>
        <v>14958.332437999999</v>
      </c>
      <c r="D2393" s="7" t="s">
        <v>8</v>
      </c>
      <c r="E2393" s="6">
        <f t="shared" si="166"/>
        <v>3.5513137206941048E-2</v>
      </c>
      <c r="F2393" s="4">
        <v>9</v>
      </c>
      <c r="G2393" s="4" t="s">
        <v>2</v>
      </c>
      <c r="H2393" s="170">
        <f t="shared" si="167"/>
        <v>10000</v>
      </c>
      <c r="I2393" s="4">
        <v>6</v>
      </c>
      <c r="J2393" s="120">
        <f t="shared" si="164"/>
        <v>512.99910466666552</v>
      </c>
      <c r="K2393" s="120">
        <f t="shared" si="165"/>
        <v>263168.08138880046</v>
      </c>
    </row>
    <row r="2394" spans="1:11" x14ac:dyDescent="0.25">
      <c r="A2394" s="4">
        <v>13659</v>
      </c>
      <c r="B2394" s="5">
        <v>14584.640727253989</v>
      </c>
      <c r="C2394" s="121">
        <f>VLOOKUP($A2394,flow_input!B$2:C$50000,2,FALSE)</f>
        <v>13897.559757999999</v>
      </c>
      <c r="D2394" s="7" t="s">
        <v>8</v>
      </c>
      <c r="E2394" s="6">
        <f t="shared" si="166"/>
        <v>-4.7109900209612809E-2</v>
      </c>
      <c r="F2394" s="4">
        <v>9</v>
      </c>
      <c r="G2394" s="4" t="s">
        <v>2</v>
      </c>
      <c r="H2394" s="170">
        <f t="shared" si="167"/>
        <v>10000</v>
      </c>
      <c r="I2394" s="4">
        <v>3</v>
      </c>
      <c r="J2394" s="120">
        <f t="shared" si="164"/>
        <v>-687.08096925398968</v>
      </c>
      <c r="K2394" s="120">
        <f t="shared" si="165"/>
        <v>472080.25831100193</v>
      </c>
    </row>
    <row r="2395" spans="1:11" x14ac:dyDescent="0.25">
      <c r="A2395" s="4">
        <v>28844</v>
      </c>
      <c r="B2395" s="5">
        <v>14820.583333333334</v>
      </c>
      <c r="C2395" s="121">
        <f>VLOOKUP($A2395,flow_input!B$2:C$50000,2,FALSE)</f>
        <v>9971.7842939999991</v>
      </c>
      <c r="D2395" s="7" t="s">
        <v>8</v>
      </c>
      <c r="E2395" s="6">
        <f t="shared" si="166"/>
        <v>-0.32716654468166462</v>
      </c>
      <c r="F2395" s="4">
        <v>9</v>
      </c>
      <c r="G2395" s="4" t="s">
        <v>2</v>
      </c>
      <c r="H2395" s="170">
        <f t="shared" si="167"/>
        <v>10000</v>
      </c>
      <c r="I2395" s="4">
        <v>7</v>
      </c>
      <c r="J2395" s="120">
        <f t="shared" si="164"/>
        <v>-4848.7990393333348</v>
      </c>
      <c r="K2395" s="120">
        <f t="shared" si="165"/>
        <v>23510852.12383987</v>
      </c>
    </row>
    <row r="2396" spans="1:11" x14ac:dyDescent="0.25">
      <c r="A2396" s="4">
        <v>27249</v>
      </c>
      <c r="B2396" s="5">
        <v>14937.5</v>
      </c>
      <c r="C2396" s="121">
        <f>VLOOKUP($A2396,flow_input!B$2:C$50000,2,FALSE)</f>
        <v>13501.553809999999</v>
      </c>
      <c r="D2396" s="7" t="s">
        <v>8</v>
      </c>
      <c r="E2396" s="6">
        <f t="shared" si="166"/>
        <v>-9.6130288870292957E-2</v>
      </c>
      <c r="F2396" s="4">
        <v>9</v>
      </c>
      <c r="G2396" s="4" t="s">
        <v>2</v>
      </c>
      <c r="H2396" s="170">
        <f t="shared" si="167"/>
        <v>10000</v>
      </c>
      <c r="I2396" s="4">
        <v>7</v>
      </c>
      <c r="J2396" s="120">
        <f t="shared" si="164"/>
        <v>-1435.9461900000006</v>
      </c>
      <c r="K2396" s="120">
        <f t="shared" si="165"/>
        <v>2061941.4605755177</v>
      </c>
    </row>
    <row r="2397" spans="1:11" x14ac:dyDescent="0.25">
      <c r="A2397" s="4">
        <v>28852</v>
      </c>
      <c r="B2397" s="5">
        <v>15232.25</v>
      </c>
      <c r="C2397" s="121">
        <f>VLOOKUP($A2397,flow_input!B$2:C$50000,2,FALSE)</f>
        <v>18489.815262</v>
      </c>
      <c r="D2397" s="7" t="s">
        <v>8</v>
      </c>
      <c r="E2397" s="6">
        <f t="shared" si="166"/>
        <v>0.21385975558436865</v>
      </c>
      <c r="F2397" s="4">
        <v>9</v>
      </c>
      <c r="G2397" s="4" t="s">
        <v>2</v>
      </c>
      <c r="H2397" s="170">
        <f t="shared" si="167"/>
        <v>10000</v>
      </c>
      <c r="I2397" s="4">
        <v>3</v>
      </c>
      <c r="J2397" s="120">
        <f t="shared" si="164"/>
        <v>3257.5652620000001</v>
      </c>
      <c r="K2397" s="120">
        <f t="shared" si="165"/>
        <v>10611731.43618913</v>
      </c>
    </row>
    <row r="2398" spans="1:11" x14ac:dyDescent="0.25">
      <c r="A2398" s="4">
        <v>28032</v>
      </c>
      <c r="B2398" s="5">
        <v>15318</v>
      </c>
      <c r="C2398" s="121">
        <f>VLOOKUP($A2398,flow_input!B$2:C$50000,2,FALSE)</f>
        <v>11771.662925000001</v>
      </c>
      <c r="D2398" s="7" t="s">
        <v>8</v>
      </c>
      <c r="E2398" s="6">
        <f t="shared" si="166"/>
        <v>-0.2315143670844757</v>
      </c>
      <c r="F2398" s="4">
        <v>9</v>
      </c>
      <c r="G2398" s="4" t="s">
        <v>2</v>
      </c>
      <c r="H2398" s="170">
        <f t="shared" si="167"/>
        <v>10000</v>
      </c>
      <c r="I2398" s="4">
        <v>3</v>
      </c>
      <c r="J2398" s="120">
        <f t="shared" si="164"/>
        <v>-3546.3370749999995</v>
      </c>
      <c r="K2398" s="120">
        <f t="shared" si="165"/>
        <v>12576506.649519552</v>
      </c>
    </row>
    <row r="2399" spans="1:11" x14ac:dyDescent="0.25">
      <c r="A2399" s="4">
        <v>10258</v>
      </c>
      <c r="B2399" s="5">
        <v>15470.833333333334</v>
      </c>
      <c r="C2399" s="121">
        <f>VLOOKUP($A2399,flow_input!B$2:C$50000,2,FALSE)</f>
        <v>13023.299869</v>
      </c>
      <c r="D2399" s="7" t="s">
        <v>8</v>
      </c>
      <c r="E2399" s="6">
        <f t="shared" si="166"/>
        <v>-0.15820307876110962</v>
      </c>
      <c r="F2399" s="4">
        <v>9</v>
      </c>
      <c r="G2399" s="4" t="s">
        <v>2</v>
      </c>
      <c r="H2399" s="170">
        <f t="shared" si="167"/>
        <v>10000</v>
      </c>
      <c r="I2399" s="4">
        <v>3</v>
      </c>
      <c r="J2399" s="120">
        <f t="shared" si="164"/>
        <v>-2447.5334643333335</v>
      </c>
      <c r="K2399" s="120">
        <f t="shared" si="165"/>
        <v>5990420.0590315294</v>
      </c>
    </row>
    <row r="2400" spans="1:11" x14ac:dyDescent="0.25">
      <c r="A2400" s="4">
        <v>14632</v>
      </c>
      <c r="B2400" s="5">
        <v>15690.487529824713</v>
      </c>
      <c r="C2400" s="121">
        <f>VLOOKUP($A2400,flow_input!B$2:C$50000,2,FALSE)</f>
        <v>11973.014026666</v>
      </c>
      <c r="D2400" s="7" t="s">
        <v>8</v>
      </c>
      <c r="E2400" s="6">
        <f t="shared" si="166"/>
        <v>-0.23692530242240617</v>
      </c>
      <c r="F2400" s="4">
        <v>9</v>
      </c>
      <c r="G2400" s="4" t="s">
        <v>2</v>
      </c>
      <c r="H2400" s="170">
        <f t="shared" si="167"/>
        <v>10000</v>
      </c>
      <c r="I2400" s="4">
        <v>3</v>
      </c>
      <c r="J2400" s="120">
        <f t="shared" si="164"/>
        <v>-3717.4735031587134</v>
      </c>
      <c r="K2400" s="120">
        <f t="shared" si="165"/>
        <v>13819609.246687116</v>
      </c>
    </row>
    <row r="2401" spans="1:11" x14ac:dyDescent="0.25">
      <c r="A2401" s="4">
        <v>28441</v>
      </c>
      <c r="B2401" s="5">
        <v>16115.75</v>
      </c>
      <c r="C2401" s="121">
        <f>VLOOKUP($A2401,flow_input!B$2:C$50000,2,FALSE)</f>
        <v>10544.052852000001</v>
      </c>
      <c r="D2401" s="7" t="s">
        <v>8</v>
      </c>
      <c r="E2401" s="6">
        <f t="shared" si="166"/>
        <v>-0.34572993177481648</v>
      </c>
      <c r="F2401" s="4">
        <v>9</v>
      </c>
      <c r="G2401" s="4" t="s">
        <v>2</v>
      </c>
      <c r="H2401" s="170">
        <f t="shared" si="167"/>
        <v>10000</v>
      </c>
      <c r="I2401" s="4">
        <v>7</v>
      </c>
      <c r="J2401" s="120">
        <f t="shared" si="164"/>
        <v>-5571.6971479999993</v>
      </c>
      <c r="K2401" s="120">
        <f t="shared" si="165"/>
        <v>31043809.109031327</v>
      </c>
    </row>
    <row r="2402" spans="1:11" x14ac:dyDescent="0.25">
      <c r="A2402" s="4">
        <v>13394</v>
      </c>
      <c r="B2402" s="5">
        <v>17179.08576513737</v>
      </c>
      <c r="C2402" s="121">
        <f>VLOOKUP($A2402,flow_input!B$2:C$50000,2,FALSE)</f>
        <v>17892.540064000001</v>
      </c>
      <c r="D2402" s="7" t="s">
        <v>8</v>
      </c>
      <c r="E2402" s="6">
        <f t="shared" si="166"/>
        <v>4.1530399732358836E-2</v>
      </c>
      <c r="F2402" s="4">
        <v>9</v>
      </c>
      <c r="G2402" s="4" t="s">
        <v>2</v>
      </c>
      <c r="H2402" s="170">
        <f t="shared" si="167"/>
        <v>10000</v>
      </c>
      <c r="I2402" s="4">
        <v>7</v>
      </c>
      <c r="J2402" s="120">
        <f t="shared" si="164"/>
        <v>713.45429886263082</v>
      </c>
      <c r="K2402" s="120">
        <f t="shared" si="165"/>
        <v>509017.03656556812</v>
      </c>
    </row>
    <row r="2403" spans="1:11" x14ac:dyDescent="0.25">
      <c r="A2403" s="4">
        <v>15781</v>
      </c>
      <c r="B2403" s="5">
        <v>17810.083333333332</v>
      </c>
      <c r="C2403" s="121">
        <f>VLOOKUP($A2403,flow_input!B$2:C$50000,2,FALSE)</f>
        <v>24939.180225</v>
      </c>
      <c r="D2403" s="7" t="s">
        <v>8</v>
      </c>
      <c r="E2403" s="6">
        <f t="shared" si="166"/>
        <v>0.40028430851437169</v>
      </c>
      <c r="F2403" s="4">
        <v>9</v>
      </c>
      <c r="G2403" s="4" t="s">
        <v>2</v>
      </c>
      <c r="H2403" s="170">
        <f t="shared" si="167"/>
        <v>10000</v>
      </c>
      <c r="I2403" s="4">
        <v>3</v>
      </c>
      <c r="J2403" s="120">
        <f t="shared" si="164"/>
        <v>7129.0968916666679</v>
      </c>
      <c r="K2403" s="120">
        <f t="shared" si="165"/>
        <v>50824022.490771346</v>
      </c>
    </row>
    <row r="2404" spans="1:11" x14ac:dyDescent="0.25">
      <c r="A2404" s="4">
        <v>25757</v>
      </c>
      <c r="B2404" s="5">
        <v>18408.416666666668</v>
      </c>
      <c r="C2404" s="121">
        <f>VLOOKUP($A2404,flow_input!B$2:C$50000,2,FALSE)</f>
        <v>20547.792680333001</v>
      </c>
      <c r="D2404" s="7" t="s">
        <v>8</v>
      </c>
      <c r="E2404" s="6">
        <f t="shared" si="166"/>
        <v>0.11621727454378195</v>
      </c>
      <c r="F2404" s="4">
        <v>9</v>
      </c>
      <c r="G2404" s="4" t="s">
        <v>2</v>
      </c>
      <c r="H2404" s="170">
        <f t="shared" si="167"/>
        <v>10000</v>
      </c>
      <c r="I2404" s="4">
        <v>3</v>
      </c>
      <c r="J2404" s="120">
        <f t="shared" ref="J2404:J2416" si="168">C2404-B2404</f>
        <v>2139.3760136663332</v>
      </c>
      <c r="K2404" s="120">
        <f t="shared" ref="K2404:K2416" si="169">POWER(J2404,2)</f>
        <v>4576929.7278508507</v>
      </c>
    </row>
    <row r="2405" spans="1:11" x14ac:dyDescent="0.25">
      <c r="A2405" s="4">
        <v>14662</v>
      </c>
      <c r="B2405" s="5">
        <v>18780.5</v>
      </c>
      <c r="C2405" s="121">
        <f>VLOOKUP($A2405,flow_input!B$2:C$50000,2,FALSE)</f>
        <v>25202.765915</v>
      </c>
      <c r="D2405" s="7" t="s">
        <v>8</v>
      </c>
      <c r="E2405" s="6">
        <f t="shared" si="166"/>
        <v>0.34196458640611271</v>
      </c>
      <c r="F2405" s="4">
        <v>9</v>
      </c>
      <c r="G2405" s="4" t="s">
        <v>2</v>
      </c>
      <c r="H2405" s="170">
        <f t="shared" si="167"/>
        <v>10000</v>
      </c>
      <c r="I2405" s="4">
        <v>3</v>
      </c>
      <c r="J2405" s="120">
        <f t="shared" si="168"/>
        <v>6422.2659149999999</v>
      </c>
      <c r="K2405" s="120">
        <f t="shared" si="169"/>
        <v>41245499.482970789</v>
      </c>
    </row>
    <row r="2406" spans="1:11" x14ac:dyDescent="0.25">
      <c r="A2406" s="4">
        <v>15771</v>
      </c>
      <c r="B2406" s="5">
        <v>18876.255644850818</v>
      </c>
      <c r="C2406" s="121">
        <f>VLOOKUP($A2406,flow_input!B$2:C$50000,2,FALSE)</f>
        <v>12005.149391999999</v>
      </c>
      <c r="D2406" s="7" t="s">
        <v>8</v>
      </c>
      <c r="E2406" s="6">
        <f t="shared" si="166"/>
        <v>-0.364007904010622</v>
      </c>
      <c r="F2406" s="4">
        <v>9</v>
      </c>
      <c r="G2406" s="4" t="s">
        <v>2</v>
      </c>
      <c r="H2406" s="170">
        <f t="shared" si="167"/>
        <v>10000</v>
      </c>
      <c r="I2406" s="4">
        <v>3</v>
      </c>
      <c r="J2406" s="120">
        <f t="shared" si="168"/>
        <v>-6871.1062528508191</v>
      </c>
      <c r="K2406" s="120">
        <f t="shared" si="169"/>
        <v>47212101.137965627</v>
      </c>
    </row>
    <row r="2407" spans="1:11" x14ac:dyDescent="0.25">
      <c r="A2407" s="4">
        <v>14394</v>
      </c>
      <c r="B2407" s="5">
        <v>19758.333333333332</v>
      </c>
      <c r="C2407" s="121">
        <f>VLOOKUP($A2407,flow_input!B$2:C$50000,2,FALSE)</f>
        <v>14505.196817</v>
      </c>
      <c r="D2407" s="7" t="s">
        <v>8</v>
      </c>
      <c r="E2407" s="6">
        <f t="shared" si="166"/>
        <v>-0.26586941457612812</v>
      </c>
      <c r="F2407" s="4">
        <v>9</v>
      </c>
      <c r="G2407" s="4" t="s">
        <v>2</v>
      </c>
      <c r="H2407" s="170">
        <f t="shared" si="167"/>
        <v>10000</v>
      </c>
      <c r="I2407" s="4">
        <v>3</v>
      </c>
      <c r="J2407" s="120">
        <f t="shared" si="168"/>
        <v>-5253.1365163333321</v>
      </c>
      <c r="K2407" s="120">
        <f t="shared" si="169"/>
        <v>27595443.259234697</v>
      </c>
    </row>
    <row r="2408" spans="1:11" x14ac:dyDescent="0.25">
      <c r="A2408" s="4">
        <v>9332</v>
      </c>
      <c r="B2408" s="5">
        <v>19766.25</v>
      </c>
      <c r="C2408" s="121">
        <f>VLOOKUP($A2408,flow_input!B$2:C$50000,2,FALSE)</f>
        <v>17398.786773</v>
      </c>
      <c r="D2408" s="7" t="s">
        <v>8</v>
      </c>
      <c r="E2408" s="6">
        <f t="shared" si="166"/>
        <v>-0.11977300838550564</v>
      </c>
      <c r="F2408" s="4">
        <v>9</v>
      </c>
      <c r="G2408" s="4" t="s">
        <v>2</v>
      </c>
      <c r="H2408" s="170">
        <f t="shared" si="167"/>
        <v>10000</v>
      </c>
      <c r="I2408" s="4">
        <v>3</v>
      </c>
      <c r="J2408" s="120">
        <f t="shared" si="168"/>
        <v>-2367.4632270000002</v>
      </c>
      <c r="K2408" s="120">
        <f t="shared" si="169"/>
        <v>5604882.1311972542</v>
      </c>
    </row>
    <row r="2409" spans="1:11" x14ac:dyDescent="0.25">
      <c r="A2409" s="4">
        <v>10173</v>
      </c>
      <c r="B2409" s="5">
        <v>19900.333333333332</v>
      </c>
      <c r="C2409" s="121">
        <f>VLOOKUP($A2409,flow_input!B$2:C$50000,2,FALSE)</f>
        <v>14141.965166665999</v>
      </c>
      <c r="D2409" s="7" t="s">
        <v>8</v>
      </c>
      <c r="E2409" s="6">
        <f t="shared" si="166"/>
        <v>-0.28936038759823113</v>
      </c>
      <c r="F2409" s="4">
        <v>9</v>
      </c>
      <c r="G2409" s="4" t="s">
        <v>2</v>
      </c>
      <c r="H2409" s="170">
        <f t="shared" si="167"/>
        <v>10000</v>
      </c>
      <c r="I2409" s="4">
        <v>5</v>
      </c>
      <c r="J2409" s="120">
        <f t="shared" si="168"/>
        <v>-5758.3681666673328</v>
      </c>
      <c r="K2409" s="120">
        <f t="shared" si="169"/>
        <v>33158803.942887701</v>
      </c>
    </row>
    <row r="2410" spans="1:11" x14ac:dyDescent="0.25">
      <c r="A2410" s="4">
        <v>15220</v>
      </c>
      <c r="B2410" s="5">
        <v>20400.933160735029</v>
      </c>
      <c r="C2410" s="121">
        <f>VLOOKUP($A2410,flow_input!B$2:C$50000,2,FALSE)</f>
        <v>20299.490038</v>
      </c>
      <c r="D2410" s="7" t="s">
        <v>8</v>
      </c>
      <c r="E2410" s="6">
        <f t="shared" si="166"/>
        <v>-4.9724746380853668E-3</v>
      </c>
      <c r="F2410" s="4">
        <v>9</v>
      </c>
      <c r="G2410" s="4" t="s">
        <v>2</v>
      </c>
      <c r="H2410" s="170">
        <f t="shared" si="167"/>
        <v>20000</v>
      </c>
      <c r="I2410" s="4">
        <v>3</v>
      </c>
      <c r="J2410" s="120">
        <f t="shared" si="168"/>
        <v>-101.44312273502874</v>
      </c>
      <c r="K2410" s="120">
        <f t="shared" si="169"/>
        <v>10290.707150234104</v>
      </c>
    </row>
    <row r="2411" spans="1:11" x14ac:dyDescent="0.25">
      <c r="A2411" s="4">
        <v>15440</v>
      </c>
      <c r="B2411" s="5">
        <v>21131.166666666668</v>
      </c>
      <c r="C2411" s="121">
        <f>VLOOKUP($A2411,flow_input!B$2:C$50000,2,FALSE)</f>
        <v>22449.735336000002</v>
      </c>
      <c r="D2411" s="7" t="s">
        <v>8</v>
      </c>
      <c r="E2411" s="6">
        <f t="shared" si="166"/>
        <v>6.239923664098046E-2</v>
      </c>
      <c r="F2411" s="4">
        <v>9</v>
      </c>
      <c r="G2411" s="4" t="s">
        <v>2</v>
      </c>
      <c r="H2411" s="170">
        <f t="shared" si="167"/>
        <v>20000</v>
      </c>
      <c r="I2411" s="4">
        <v>2</v>
      </c>
      <c r="J2411" s="120">
        <f t="shared" si="168"/>
        <v>1318.5686693333337</v>
      </c>
      <c r="K2411" s="120">
        <f t="shared" si="169"/>
        <v>1738623.3357474783</v>
      </c>
    </row>
    <row r="2412" spans="1:11" x14ac:dyDescent="0.25">
      <c r="A2412" s="4">
        <v>28162</v>
      </c>
      <c r="B2412" s="5">
        <v>21263.5</v>
      </c>
      <c r="C2412" s="121">
        <f>VLOOKUP($A2412,flow_input!B$2:C$50000,2,FALSE)</f>
        <v>2001.7859530000001</v>
      </c>
      <c r="D2412" s="7" t="s">
        <v>8</v>
      </c>
      <c r="E2412" s="6">
        <f t="shared" si="166"/>
        <v>-0.90585811587932374</v>
      </c>
      <c r="F2412" s="4">
        <v>9</v>
      </c>
      <c r="G2412" s="4" t="s">
        <v>2</v>
      </c>
      <c r="H2412" s="170">
        <f t="shared" si="167"/>
        <v>20000</v>
      </c>
      <c r="I2412" s="4">
        <v>5</v>
      </c>
      <c r="J2412" s="120">
        <f t="shared" si="168"/>
        <v>-19261.714047000001</v>
      </c>
      <c r="K2412" s="120">
        <f t="shared" si="169"/>
        <v>371013628.02839714</v>
      </c>
    </row>
    <row r="2413" spans="1:11" x14ac:dyDescent="0.25">
      <c r="A2413" s="4">
        <v>9899</v>
      </c>
      <c r="B2413" s="5">
        <v>22279</v>
      </c>
      <c r="C2413" s="121">
        <f>VLOOKUP($A2413,flow_input!B$2:C$50000,2,FALSE)</f>
        <v>16283.684218</v>
      </c>
      <c r="D2413" s="7" t="s">
        <v>8</v>
      </c>
      <c r="E2413" s="6">
        <f t="shared" si="166"/>
        <v>-0.26910165546029896</v>
      </c>
      <c r="F2413" s="4">
        <v>9</v>
      </c>
      <c r="G2413" s="4" t="s">
        <v>2</v>
      </c>
      <c r="H2413" s="170">
        <f t="shared" si="167"/>
        <v>20000</v>
      </c>
      <c r="I2413" s="4">
        <v>3</v>
      </c>
      <c r="J2413" s="120">
        <f t="shared" si="168"/>
        <v>-5995.3157819999997</v>
      </c>
      <c r="K2413" s="120">
        <f t="shared" si="169"/>
        <v>35943811.325898267</v>
      </c>
    </row>
    <row r="2414" spans="1:11" x14ac:dyDescent="0.25">
      <c r="A2414" s="4">
        <v>28600</v>
      </c>
      <c r="B2414" s="5">
        <v>26278</v>
      </c>
      <c r="C2414" s="121">
        <f>VLOOKUP($A2414,flow_input!B$2:C$50000,2,FALSE)</f>
        <v>6310.7342840000001</v>
      </c>
      <c r="D2414" s="7" t="s">
        <v>8</v>
      </c>
      <c r="E2414" s="6">
        <f t="shared" si="166"/>
        <v>-0.7598472378415404</v>
      </c>
      <c r="F2414" s="4">
        <v>9</v>
      </c>
      <c r="G2414" s="4" t="s">
        <v>2</v>
      </c>
      <c r="H2414" s="170">
        <f t="shared" si="167"/>
        <v>20000</v>
      </c>
      <c r="I2414" s="4">
        <v>5</v>
      </c>
      <c r="J2414" s="120">
        <f t="shared" si="168"/>
        <v>-19967.265716000002</v>
      </c>
      <c r="K2414" s="120">
        <f t="shared" si="169"/>
        <v>398691700.17334908</v>
      </c>
    </row>
    <row r="2415" spans="1:11" x14ac:dyDescent="0.25">
      <c r="A2415" s="4">
        <v>11189</v>
      </c>
      <c r="B2415" s="5">
        <v>26400</v>
      </c>
      <c r="C2415" s="121">
        <f>VLOOKUP($A2415,flow_input!B$2:C$50000,2,FALSE)</f>
        <v>27007.852801665998</v>
      </c>
      <c r="D2415" s="7" t="s">
        <v>7</v>
      </c>
      <c r="E2415" s="6">
        <f t="shared" si="166"/>
        <v>2.3024727335833273E-2</v>
      </c>
      <c r="F2415" s="4">
        <v>9</v>
      </c>
      <c r="G2415" s="4" t="s">
        <v>2</v>
      </c>
      <c r="H2415" s="170">
        <f t="shared" si="167"/>
        <v>20000</v>
      </c>
      <c r="I2415" s="4">
        <v>5</v>
      </c>
      <c r="J2415" s="120">
        <f t="shared" si="168"/>
        <v>607.85280166599841</v>
      </c>
      <c r="K2415" s="120">
        <f t="shared" si="169"/>
        <v>369485.02849320363</v>
      </c>
    </row>
    <row r="2416" spans="1:11" x14ac:dyDescent="0.25">
      <c r="A2416" s="4">
        <v>29758</v>
      </c>
      <c r="B2416" s="5">
        <v>27824</v>
      </c>
      <c r="C2416" s="121">
        <f>VLOOKUP($A2416,flow_input!B$2:C$50000,2,FALSE)</f>
        <v>28998.75678</v>
      </c>
      <c r="D2416" s="7" t="s">
        <v>8</v>
      </c>
      <c r="E2416" s="6">
        <f t="shared" si="166"/>
        <v>4.2220988355376576E-2</v>
      </c>
      <c r="F2416" s="4">
        <v>9</v>
      </c>
      <c r="G2416" s="4" t="s">
        <v>2</v>
      </c>
      <c r="H2416" s="170">
        <f t="shared" si="167"/>
        <v>20000</v>
      </c>
      <c r="I2416" s="4">
        <v>2</v>
      </c>
      <c r="J2416" s="120">
        <f t="shared" si="168"/>
        <v>1174.7567799999997</v>
      </c>
      <c r="K2416" s="120">
        <f t="shared" si="169"/>
        <v>1380053.4921559677</v>
      </c>
    </row>
    <row r="2417" spans="1:22" s="4" customFormat="1" x14ac:dyDescent="0.25">
      <c r="A2417" s="5"/>
      <c r="B2417" s="5"/>
      <c r="C2417" s="121"/>
      <c r="D2417" s="7"/>
      <c r="E2417" s="6"/>
      <c r="H2417" s="170"/>
      <c r="J2417" s="120"/>
      <c r="K2417" s="120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</row>
    <row r="2424" spans="1:22" x14ac:dyDescent="0.25">
      <c r="U2424" s="4"/>
      <c r="V2424" s="4"/>
    </row>
    <row r="2428" spans="1:22" x14ac:dyDescent="0.25">
      <c r="L2428" s="4"/>
      <c r="M2428" s="4"/>
      <c r="N2428" s="4"/>
      <c r="O2428" s="4"/>
      <c r="P2428" s="4"/>
      <c r="Q2428" s="4"/>
      <c r="R2428" s="4"/>
      <c r="S2428" s="4"/>
      <c r="T2428" s="4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Y25"/>
  <sheetViews>
    <sheetView showGridLines="0" workbookViewId="0">
      <selection activeCell="I37" sqref="I37"/>
    </sheetView>
  </sheetViews>
  <sheetFormatPr defaultRowHeight="15" x14ac:dyDescent="0.25"/>
  <cols>
    <col min="1" max="1" width="8.5703125" style="2" customWidth="1"/>
    <col min="2" max="2" width="20" style="2" bestFit="1" customWidth="1"/>
    <col min="3" max="6" width="13.7109375" style="2" customWidth="1"/>
    <col min="7" max="7" width="10.140625" style="2" customWidth="1"/>
    <col min="8" max="9" width="7.5703125" style="2" customWidth="1"/>
    <col min="10" max="10" width="9.140625" style="2" customWidth="1"/>
    <col min="11" max="12" width="11.28515625" style="2" bestFit="1" customWidth="1"/>
    <col min="13" max="13" width="12.140625" style="2" bestFit="1" customWidth="1"/>
    <col min="14" max="14" width="11.28515625" style="2" bestFit="1" customWidth="1"/>
    <col min="15" max="15" width="20" style="3" bestFit="1" customWidth="1"/>
    <col min="16" max="16" width="13.28515625" style="3" customWidth="1"/>
    <col min="17" max="19" width="13.28515625" style="2" customWidth="1"/>
    <col min="20" max="20" width="16.28515625" style="2" customWidth="1"/>
    <col min="21" max="21" width="17.28515625" style="2" customWidth="1"/>
    <col min="22" max="22" width="12.140625" style="2" bestFit="1" customWidth="1"/>
    <col min="23" max="23" width="10.140625" style="2" bestFit="1" customWidth="1"/>
    <col min="24" max="24" width="11.42578125" style="2" bestFit="1" customWidth="1"/>
    <col min="25" max="25" width="12.28515625" style="2" bestFit="1" customWidth="1"/>
    <col min="26" max="26" width="9.7109375" style="2" bestFit="1" customWidth="1"/>
    <col min="27" max="27" width="11.28515625" style="2" bestFit="1" customWidth="1"/>
    <col min="28" max="28" width="12.140625" style="2" bestFit="1" customWidth="1"/>
    <col min="29" max="29" width="14.7109375" style="2" bestFit="1" customWidth="1"/>
    <col min="30" max="30" width="16.28515625" style="2" bestFit="1" customWidth="1"/>
    <col min="31" max="31" width="17.28515625" style="2" bestFit="1" customWidth="1"/>
    <col min="32" max="16384" width="9.140625" style="2"/>
  </cols>
  <sheetData>
    <row r="1" spans="2:25" ht="15.75" thickBot="1" x14ac:dyDescent="0.3">
      <c r="B1" s="2" t="s">
        <v>66</v>
      </c>
    </row>
    <row r="2" spans="2:25" ht="28.5" x14ac:dyDescent="0.25">
      <c r="B2" s="138" t="s">
        <v>50</v>
      </c>
      <c r="C2" s="137" t="s">
        <v>51</v>
      </c>
      <c r="D2" s="137" t="s">
        <v>52</v>
      </c>
      <c r="E2" s="137" t="s">
        <v>53</v>
      </c>
      <c r="F2" s="140" t="s">
        <v>54</v>
      </c>
    </row>
    <row r="3" spans="2:25" x14ac:dyDescent="0.25">
      <c r="B3" s="139" t="s">
        <v>55</v>
      </c>
      <c r="C3" s="136">
        <v>1617111</v>
      </c>
      <c r="D3" s="136">
        <v>1613109</v>
      </c>
      <c r="E3" s="136">
        <v>-4002</v>
      </c>
      <c r="F3" s="141">
        <f>D3/C3-1</f>
        <v>-2.4747837346972279E-3</v>
      </c>
      <c r="G3" s="126"/>
      <c r="H3" s="126"/>
      <c r="I3" s="126"/>
      <c r="J3" s="126"/>
      <c r="K3" s="126"/>
      <c r="T3" s="127"/>
      <c r="U3" s="128"/>
      <c r="W3" s="126"/>
      <c r="X3" s="126"/>
      <c r="Y3" s="126"/>
    </row>
    <row r="4" spans="2:25" x14ac:dyDescent="0.25">
      <c r="B4" s="139" t="s">
        <v>56</v>
      </c>
      <c r="C4" s="136">
        <v>12086035</v>
      </c>
      <c r="D4" s="136">
        <v>11845340</v>
      </c>
      <c r="E4" s="136">
        <v>-240695</v>
      </c>
      <c r="F4" s="142">
        <f t="shared" ref="F4:F11" si="0">D4/C4-1</f>
        <v>-1.991513345774687E-2</v>
      </c>
      <c r="G4" s="126"/>
      <c r="H4" s="126"/>
      <c r="I4" s="126"/>
      <c r="J4" s="126"/>
      <c r="K4" s="126"/>
      <c r="T4" s="127"/>
      <c r="U4" s="128"/>
      <c r="W4" s="126"/>
      <c r="X4" s="126"/>
      <c r="Y4" s="126"/>
    </row>
    <row r="5" spans="2:25" x14ac:dyDescent="0.25">
      <c r="B5" s="139" t="s">
        <v>57</v>
      </c>
      <c r="C5" s="136">
        <v>20829984</v>
      </c>
      <c r="D5" s="136">
        <v>21873766</v>
      </c>
      <c r="E5" s="136">
        <v>1043782</v>
      </c>
      <c r="F5" s="142">
        <f t="shared" si="0"/>
        <v>5.0109592018889648E-2</v>
      </c>
      <c r="G5" s="126"/>
      <c r="H5" s="126"/>
      <c r="I5" s="126"/>
      <c r="J5" s="126"/>
      <c r="K5" s="126"/>
      <c r="T5" s="127"/>
      <c r="U5" s="129"/>
      <c r="W5" s="126"/>
      <c r="X5" s="126"/>
      <c r="Y5" s="126"/>
    </row>
    <row r="6" spans="2:25" x14ac:dyDescent="0.25">
      <c r="B6" s="139" t="s">
        <v>58</v>
      </c>
      <c r="C6" s="136">
        <v>3839731</v>
      </c>
      <c r="D6" s="136">
        <v>3504477</v>
      </c>
      <c r="E6" s="136">
        <v>-335254</v>
      </c>
      <c r="F6" s="142">
        <f t="shared" si="0"/>
        <v>-8.73118455433467E-2</v>
      </c>
      <c r="G6" s="126"/>
      <c r="H6" s="126"/>
      <c r="I6" s="126"/>
      <c r="J6" s="126"/>
      <c r="K6" s="126"/>
      <c r="T6" s="127"/>
      <c r="U6" s="129"/>
      <c r="W6" s="126"/>
      <c r="X6" s="126"/>
      <c r="Y6" s="126"/>
    </row>
    <row r="7" spans="2:25" x14ac:dyDescent="0.25">
      <c r="B7" s="139" t="s">
        <v>59</v>
      </c>
      <c r="C7" s="136">
        <v>6477887</v>
      </c>
      <c r="D7" s="136">
        <v>6235726</v>
      </c>
      <c r="E7" s="136">
        <v>-242161</v>
      </c>
      <c r="F7" s="142">
        <f t="shared" si="0"/>
        <v>-3.7382714456118182E-2</v>
      </c>
      <c r="G7" s="126"/>
      <c r="H7" s="126"/>
      <c r="I7" s="126"/>
      <c r="J7" s="126"/>
      <c r="K7" s="126"/>
      <c r="T7" s="127"/>
      <c r="U7" s="129"/>
      <c r="W7" s="126"/>
      <c r="X7" s="126"/>
      <c r="Y7" s="126"/>
    </row>
    <row r="8" spans="2:25" x14ac:dyDescent="0.25">
      <c r="B8" s="139" t="s">
        <v>60</v>
      </c>
      <c r="C8" s="136">
        <v>8258592</v>
      </c>
      <c r="D8" s="136">
        <v>8174715</v>
      </c>
      <c r="E8" s="136">
        <v>-83877</v>
      </c>
      <c r="F8" s="142">
        <f t="shared" si="0"/>
        <v>-1.015633173306052E-2</v>
      </c>
      <c r="G8" s="126"/>
      <c r="H8" s="126"/>
      <c r="I8" s="126"/>
      <c r="J8" s="126"/>
      <c r="K8" s="126"/>
      <c r="T8" s="127"/>
      <c r="U8" s="128"/>
      <c r="W8" s="126"/>
      <c r="X8" s="126"/>
      <c r="Y8" s="126"/>
    </row>
    <row r="9" spans="2:25" x14ac:dyDescent="0.25">
      <c r="B9" s="139" t="s">
        <v>61</v>
      </c>
      <c r="C9" s="136">
        <v>8563272</v>
      </c>
      <c r="D9" s="136">
        <v>8910338</v>
      </c>
      <c r="E9" s="136">
        <v>347066</v>
      </c>
      <c r="F9" s="142">
        <f t="shared" si="0"/>
        <v>4.0529601301932283E-2</v>
      </c>
      <c r="G9" s="126"/>
      <c r="H9" s="126"/>
      <c r="I9" s="126"/>
      <c r="J9" s="126"/>
      <c r="K9" s="126"/>
      <c r="T9" s="127"/>
      <c r="U9" s="128"/>
      <c r="W9" s="126"/>
      <c r="X9" s="126"/>
      <c r="Y9" s="126"/>
    </row>
    <row r="10" spans="2:25" x14ac:dyDescent="0.25">
      <c r="B10" s="139" t="s">
        <v>62</v>
      </c>
      <c r="C10" s="136">
        <v>137862</v>
      </c>
      <c r="D10" s="136">
        <v>195578</v>
      </c>
      <c r="E10" s="136">
        <v>57716</v>
      </c>
      <c r="F10" s="142">
        <f t="shared" si="0"/>
        <v>0.41865053459256352</v>
      </c>
      <c r="G10" s="126"/>
      <c r="H10" s="126"/>
      <c r="I10" s="126"/>
      <c r="J10" s="126"/>
      <c r="K10" s="126"/>
      <c r="T10" s="127"/>
      <c r="U10" s="128"/>
      <c r="W10" s="126"/>
      <c r="X10" s="126"/>
      <c r="Y10" s="126"/>
    </row>
    <row r="11" spans="2:25" ht="15.75" thickBot="1" x14ac:dyDescent="0.3">
      <c r="B11" s="143" t="s">
        <v>63</v>
      </c>
      <c r="C11" s="144">
        <v>61810474</v>
      </c>
      <c r="D11" s="144">
        <v>62353049</v>
      </c>
      <c r="E11" s="144">
        <v>542575</v>
      </c>
      <c r="F11" s="145">
        <f t="shared" si="0"/>
        <v>8.7780430222876848E-3</v>
      </c>
      <c r="G11" s="126"/>
      <c r="H11" s="126"/>
      <c r="I11" s="126"/>
      <c r="J11" s="126"/>
      <c r="K11" s="126"/>
      <c r="T11" s="130"/>
      <c r="W11" s="126"/>
      <c r="X11" s="126"/>
      <c r="Y11" s="126"/>
    </row>
    <row r="12" spans="2:25" x14ac:dyDescent="0.25">
      <c r="B12" s="3"/>
      <c r="C12" s="3"/>
      <c r="D12" s="3"/>
      <c r="G12" s="126"/>
      <c r="H12" s="126"/>
      <c r="I12" s="126"/>
      <c r="J12" s="126"/>
      <c r="K12" s="126"/>
    </row>
    <row r="13" spans="2:25" x14ac:dyDescent="0.25">
      <c r="B13" s="3"/>
      <c r="C13" s="3"/>
      <c r="G13" s="126"/>
      <c r="H13" s="126"/>
      <c r="I13" s="126"/>
      <c r="J13" s="126"/>
      <c r="K13" s="126"/>
    </row>
    <row r="14" spans="2:25" x14ac:dyDescent="0.25">
      <c r="B14" s="3"/>
      <c r="C14" s="3"/>
      <c r="G14" s="126"/>
      <c r="H14" s="126"/>
      <c r="I14" s="126"/>
      <c r="J14" s="126"/>
      <c r="K14" s="126"/>
    </row>
    <row r="15" spans="2:25" x14ac:dyDescent="0.25">
      <c r="B15" s="3" t="s">
        <v>65</v>
      </c>
      <c r="C15" s="3"/>
      <c r="G15" s="126"/>
      <c r="H15" s="126"/>
      <c r="I15" s="126"/>
      <c r="J15" s="126"/>
      <c r="K15" s="126"/>
    </row>
    <row r="16" spans="2:25" ht="28.5" x14ac:dyDescent="0.25">
      <c r="B16" s="131" t="s">
        <v>50</v>
      </c>
      <c r="C16" s="132" t="s">
        <v>51</v>
      </c>
      <c r="D16" s="132" t="s">
        <v>52</v>
      </c>
      <c r="E16" s="132" t="s">
        <v>53</v>
      </c>
      <c r="F16" s="132" t="s">
        <v>54</v>
      </c>
      <c r="G16" s="132" t="s">
        <v>67</v>
      </c>
      <c r="H16" s="126"/>
      <c r="I16" s="126"/>
      <c r="J16" s="126"/>
      <c r="K16" s="126"/>
    </row>
    <row r="17" spans="1:11" x14ac:dyDescent="0.25">
      <c r="A17" s="149">
        <v>1</v>
      </c>
      <c r="B17" s="133" t="s">
        <v>55</v>
      </c>
      <c r="C17" s="134">
        <f>SUMIF(workingsheet!I$2:I$2415,compare_by_msa!$A17,workingsheet!B$2:B$2415)</f>
        <v>1146404.0681818181</v>
      </c>
      <c r="D17" s="134">
        <f>SUMIF(workingsheet!$I$2:$I$2415,compare_by_msa!$A17,workingsheet!C$2:C$2415)</f>
        <v>1164887.6701606638</v>
      </c>
      <c r="E17" s="134">
        <f>D17-C17</f>
        <v>18483.601978845662</v>
      </c>
      <c r="F17" s="135">
        <f>E17/C17</f>
        <v>1.6123112689368255E-2</v>
      </c>
      <c r="G17" s="135">
        <v>9.843575679279697E-3</v>
      </c>
      <c r="H17" s="126"/>
      <c r="I17" s="126"/>
      <c r="J17" s="126"/>
      <c r="K17" s="126"/>
    </row>
    <row r="18" spans="1:11" x14ac:dyDescent="0.25">
      <c r="A18" s="149">
        <v>2</v>
      </c>
      <c r="B18" s="133" t="s">
        <v>56</v>
      </c>
      <c r="C18" s="134">
        <f>SUMIF(workingsheet!I$2:I$2415,compare_by_msa!$A18,workingsheet!B$2:B$2415)</f>
        <v>15017449.617702013</v>
      </c>
      <c r="D18" s="134">
        <f>SUMIF(workingsheet!$I$2:$I$2415,compare_by_msa!$A18,workingsheet!C$2:C$2415)</f>
        <v>15198199.30212434</v>
      </c>
      <c r="E18" s="134">
        <f t="shared" ref="E18:E24" si="1">D18-C18</f>
        <v>180749.68442232721</v>
      </c>
      <c r="F18" s="135">
        <f t="shared" ref="F18:F25" si="2">E18/C18</f>
        <v>1.2035977414518253E-2</v>
      </c>
      <c r="G18" s="135">
        <v>2.7648202757433143E-3</v>
      </c>
      <c r="H18" s="126"/>
      <c r="I18" s="126"/>
      <c r="J18" s="126"/>
      <c r="K18" s="126"/>
    </row>
    <row r="19" spans="1:11" x14ac:dyDescent="0.25">
      <c r="A19" s="149">
        <v>3</v>
      </c>
      <c r="B19" s="133" t="s">
        <v>57</v>
      </c>
      <c r="C19" s="134">
        <f>SUMIF(workingsheet!I$2:I$2415,compare_by_msa!$A19,workingsheet!B$2:B$2415)</f>
        <v>24879428.041016277</v>
      </c>
      <c r="D19" s="134">
        <f>SUMIF(workingsheet!$I$2:$I$2415,compare_by_msa!$A19,workingsheet!C$2:C$2415)</f>
        <v>25890522.995760582</v>
      </c>
      <c r="E19" s="134">
        <f t="shared" si="1"/>
        <v>1011094.9547443055</v>
      </c>
      <c r="F19" s="135">
        <f t="shared" si="2"/>
        <v>4.0639798996882574E-2</v>
      </c>
      <c r="G19" s="135">
        <v>4.7479570893603433E-2</v>
      </c>
      <c r="H19" s="126"/>
      <c r="I19" s="126"/>
      <c r="J19" s="126"/>
      <c r="K19" s="126"/>
    </row>
    <row r="20" spans="1:11" x14ac:dyDescent="0.25">
      <c r="A20" s="150">
        <v>4</v>
      </c>
      <c r="B20" s="133" t="s">
        <v>58</v>
      </c>
      <c r="C20" s="134">
        <f>SUMIF(workingsheet!I$2:I$2415,compare_by_msa!$A20,workingsheet!B$2:B$2415)</f>
        <v>5290652.4484614087</v>
      </c>
      <c r="D20" s="134">
        <f>SUMIF(workingsheet!$I$2:$I$2415,compare_by_msa!$A20,workingsheet!C$2:C$2415)</f>
        <v>4927138.7391896648</v>
      </c>
      <c r="E20" s="134">
        <f t="shared" si="1"/>
        <v>-363513.70927174389</v>
      </c>
      <c r="F20" s="135">
        <f t="shared" si="2"/>
        <v>-6.8708673044183516E-2</v>
      </c>
      <c r="G20" s="135">
        <v>-8.505275952501265E-2</v>
      </c>
      <c r="H20" s="126"/>
      <c r="I20" s="126"/>
      <c r="J20" s="126"/>
      <c r="K20" s="126"/>
    </row>
    <row r="21" spans="1:11" x14ac:dyDescent="0.25">
      <c r="A21" s="150">
        <v>5</v>
      </c>
      <c r="B21" s="133" t="s">
        <v>59</v>
      </c>
      <c r="C21" s="134">
        <f>SUMIF(workingsheet!I$2:I$2415,compare_by_msa!$A21,workingsheet!B$2:B$2415)</f>
        <v>7466179.4046892393</v>
      </c>
      <c r="D21" s="134">
        <f>SUMIF(workingsheet!$I$2:$I$2415,compare_by_msa!$A21,workingsheet!C$2:C$2415)</f>
        <v>7227529.3279909696</v>
      </c>
      <c r="E21" s="134">
        <f t="shared" si="1"/>
        <v>-238650.0766982697</v>
      </c>
      <c r="F21" s="135">
        <f t="shared" si="2"/>
        <v>-3.1964149769610699E-2</v>
      </c>
      <c r="G21" s="135">
        <v>-2.8905398195186165E-2</v>
      </c>
      <c r="H21" s="126"/>
      <c r="I21" s="126"/>
      <c r="J21" s="126"/>
      <c r="K21" s="126"/>
    </row>
    <row r="22" spans="1:11" x14ac:dyDescent="0.25">
      <c r="A22" s="150">
        <v>6</v>
      </c>
      <c r="B22" s="133" t="s">
        <v>60</v>
      </c>
      <c r="C22" s="134">
        <f>SUMIF(workingsheet!I$2:I$2415,compare_by_msa!$A22,workingsheet!B$2:B$2415)</f>
        <v>6981440.4614303978</v>
      </c>
      <c r="D22" s="134">
        <f>SUMIF(workingsheet!$I$2:$I$2415,compare_by_msa!$A22,workingsheet!C$2:C$2415)</f>
        <v>6730008.9697279865</v>
      </c>
      <c r="E22" s="134">
        <f t="shared" si="1"/>
        <v>-251431.49170241132</v>
      </c>
      <c r="F22" s="135">
        <f t="shared" si="2"/>
        <v>-3.6014271423135021E-2</v>
      </c>
      <c r="G22" s="135">
        <v>-4.6455402958911568E-2</v>
      </c>
      <c r="H22" s="126"/>
      <c r="I22" s="126"/>
      <c r="J22" s="126"/>
      <c r="K22" s="126"/>
    </row>
    <row r="23" spans="1:11" x14ac:dyDescent="0.25">
      <c r="A23" s="150">
        <v>7</v>
      </c>
      <c r="B23" s="133" t="s">
        <v>61</v>
      </c>
      <c r="C23" s="134">
        <f>SUMIF(workingsheet!I$2:I$2415,compare_by_msa!$A23,workingsheet!B$2:B$2415)</f>
        <v>8879534.8558652978</v>
      </c>
      <c r="D23" s="134">
        <f>SUMIF(workingsheet!$I$2:$I$2415,compare_by_msa!$A23,workingsheet!C$2:C$2415)</f>
        <v>8085354.5476336293</v>
      </c>
      <c r="E23" s="134">
        <f t="shared" si="1"/>
        <v>-794180.30823166855</v>
      </c>
      <c r="F23" s="135">
        <f t="shared" si="2"/>
        <v>-8.9439404329504923E-2</v>
      </c>
      <c r="G23" s="135">
        <v>-8.8423782556657365E-2</v>
      </c>
      <c r="H23" s="126"/>
      <c r="I23" s="126"/>
      <c r="J23" s="126"/>
      <c r="K23" s="126"/>
    </row>
    <row r="24" spans="1:11" x14ac:dyDescent="0.25">
      <c r="A24" s="150">
        <v>8</v>
      </c>
      <c r="B24" s="133" t="s">
        <v>62</v>
      </c>
      <c r="C24" s="134">
        <f>SUMIF(workingsheet!I$2:I$2415,compare_by_msa!$A24,workingsheet!B$2:B$2415)</f>
        <v>95872</v>
      </c>
      <c r="D24" s="134">
        <f>SUMIF(workingsheet!$I$2:$I$2415,compare_by_msa!$A24,workingsheet!C$2:C$2415)</f>
        <v>129227.98022899996</v>
      </c>
      <c r="E24" s="134">
        <f t="shared" si="1"/>
        <v>33355.980228999964</v>
      </c>
      <c r="F24" s="135">
        <f t="shared" si="2"/>
        <v>0.34792202341663847</v>
      </c>
      <c r="G24" s="135">
        <v>0.33932483252670226</v>
      </c>
      <c r="H24" s="126"/>
      <c r="I24" s="126"/>
      <c r="J24" s="126"/>
      <c r="K24" s="126"/>
    </row>
    <row r="25" spans="1:11" x14ac:dyDescent="0.25">
      <c r="B25" s="146" t="s">
        <v>63</v>
      </c>
      <c r="C25" s="147">
        <f>SUM(C17:C24)</f>
        <v>69756960.897346452</v>
      </c>
      <c r="D25" s="147">
        <f>SUM(D17:D24)</f>
        <v>69352869.532816842</v>
      </c>
      <c r="E25" s="147">
        <f>D25-C25</f>
        <v>-404091.36452960968</v>
      </c>
      <c r="F25" s="148">
        <f t="shared" si="2"/>
        <v>-5.7928464676703147E-3</v>
      </c>
      <c r="G25" s="148">
        <v>-7.2922268908621147E-3</v>
      </c>
      <c r="H25" s="126"/>
      <c r="I25" s="126"/>
      <c r="J25" s="126"/>
      <c r="K25" s="12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6</vt:i4>
      </vt:variant>
    </vt:vector>
  </HeadingPairs>
  <TitlesOfParts>
    <vt:vector size="12" baseType="lpstr">
      <vt:lpstr>flow_input</vt:lpstr>
      <vt:lpstr>summary_table_5groups</vt:lpstr>
      <vt:lpstr>summarytable_arterial&amp;collector</vt:lpstr>
      <vt:lpstr>summary_RMSE_volume</vt:lpstr>
      <vt:lpstr>workingsheet</vt:lpstr>
      <vt:lpstr>compare_by_msa</vt:lpstr>
      <vt:lpstr>scatter_plot_all_points</vt:lpstr>
      <vt:lpstr>scatter_plot_5groups</vt:lpstr>
      <vt:lpstr>residual_plot_5groups</vt:lpstr>
      <vt:lpstr>scatter_plot_arterial&amp;collector</vt:lpstr>
      <vt:lpstr>residual_plo_arterial&amp;collector</vt:lpstr>
      <vt:lpstr>chart_RMSE_volume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Wu</dc:creator>
  <cp:lastModifiedBy>Kulshrestha, Ashish</cp:lastModifiedBy>
  <dcterms:created xsi:type="dcterms:W3CDTF">2015-11-18T19:05:18Z</dcterms:created>
  <dcterms:modified xsi:type="dcterms:W3CDTF">2016-10-20T19:53:32Z</dcterms:modified>
</cp:coreProperties>
</file>